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unitednations.sharepoint.com/sites/A6Pipeline/Shared Documents/General/Data/Article 6/02_February/"/>
    </mc:Choice>
  </mc:AlternateContent>
  <xr:revisionPtr revIDLastSave="116" documentId="8_{9E08DDD5-5A69-42B4-BAAA-D0CC47DE68B7}" xr6:coauthVersionLast="47" xr6:coauthVersionMax="47" xr10:uidLastSave="{6ECF55A1-4BF1-4E95-BC0F-1496E001EFE1}"/>
  <bookViews>
    <workbookView xWindow="-25320" yWindow="-120" windowWidth="25440" windowHeight="15270" tabRatio="890" activeTab="9"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A6.2'!$A$111:$B$126</definedName>
    <definedName name="_xlnm._FilterDatabase" localSheetId="4" hidden="1">'Bilateral Agreements'!$A$3:$H$56</definedName>
    <definedName name="_xlnm._FilterDatabase" localSheetId="14" hidden="1">'Capacity Building'!$A$4:$L$28</definedName>
    <definedName name="_xlnm._FilterDatabase" localSheetId="3" hidden="1">JCM!$A$4:$P$109</definedName>
    <definedName name="_xlnm._FilterDatabase" localSheetId="2" hidden="1">Projects!$A$5:$T$5</definedName>
    <definedName name="Categories">#REF!</definedName>
    <definedName name="Countries" localSheetId="14">#REF!</definedName>
    <definedName name="Countries" localSheetId="0">#REF!</definedName>
    <definedName name="Countries" localSheetId="13">#REF!</definedName>
    <definedName name="Countries" localSheetId="5">#REF!</definedName>
    <definedName name="Countries" localSheetId="11">#REF!</definedName>
    <definedName name="Countries" localSheetId="9">#REF!</definedName>
    <definedName name="Countries">#REF!</definedName>
    <definedName name="Host" localSheetId="14">'Capacity Building'!$C$4</definedName>
    <definedName name="Host" localSheetId="2">Projects!$B$5</definedName>
    <definedName name="Status" localSheetId="14">'Capacity Building'!$D$4</definedName>
    <definedName name="Subtype" localSheetId="2">Projects!$F$5</definedName>
    <definedName name="Type" localSheetId="2">Projects!$E$5</definedName>
  </definedNames>
  <calcPr calcId="191028"/>
  <pivotCaches>
    <pivotCache cacheId="52" r:id="rId16"/>
    <pivotCache cacheId="53" r:id="rId17"/>
    <pivotCache cacheId="54"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3" i="60" l="1"/>
  <c r="AA94" i="60"/>
  <c r="C166" i="51" l="1"/>
  <c r="C165" i="51"/>
  <c r="AA78" i="60"/>
  <c r="AA88" i="60"/>
  <c r="AA69" i="60"/>
  <c r="AA92" i="60"/>
  <c r="AA84" i="60"/>
  <c r="AA79" i="60"/>
  <c r="AA86" i="60"/>
  <c r="AA74" i="60"/>
  <c r="AA91" i="60"/>
  <c r="AA81" i="60"/>
  <c r="AA80" i="60"/>
  <c r="AA68" i="60"/>
  <c r="AA90" i="60"/>
  <c r="AA76" i="60"/>
  <c r="AA65" i="60"/>
  <c r="AA83" i="60"/>
  <c r="AA71" i="60"/>
  <c r="AA66" i="60"/>
  <c r="AA77" i="60"/>
  <c r="AA67" i="60"/>
  <c r="AA70" i="60"/>
  <c r="AA64" i="60"/>
  <c r="AA87" i="60"/>
  <c r="AA73" i="60"/>
  <c r="AA75" i="60"/>
  <c r="AA85" i="60"/>
  <c r="AA72" i="60"/>
  <c r="AA61" i="60"/>
  <c r="AA89" i="60"/>
  <c r="AA63" i="60"/>
  <c r="AA82" i="60"/>
  <c r="AA62" i="60"/>
  <c r="B176" i="51" l="1"/>
  <c r="AA60" i="60"/>
  <c r="AA58" i="60"/>
  <c r="AA53" i="60"/>
  <c r="AA59" i="60"/>
  <c r="AA57" i="60"/>
  <c r="AA55" i="60"/>
  <c r="AA54" i="60"/>
  <c r="AA56" i="60"/>
  <c r="AA29" i="60"/>
  <c r="AA39" i="60"/>
  <c r="AA45" i="60"/>
  <c r="AA32" i="60"/>
  <c r="AA48" i="60"/>
  <c r="AA41" i="60"/>
  <c r="AA14" i="60"/>
  <c r="AA20" i="60"/>
  <c r="AA27" i="60"/>
  <c r="AA5" i="60"/>
  <c r="AA34" i="60"/>
  <c r="AA38" i="60"/>
  <c r="AA6" i="60"/>
  <c r="AA24" i="60"/>
  <c r="AA10" i="60"/>
  <c r="AA31" i="60"/>
  <c r="AA51" i="60"/>
  <c r="AA8" i="60"/>
  <c r="AA23" i="60"/>
  <c r="AA19" i="60"/>
  <c r="AA49" i="60"/>
  <c r="AA35" i="60"/>
  <c r="AA33" i="60"/>
  <c r="AA15" i="60"/>
  <c r="AA47" i="60"/>
  <c r="AA16" i="60"/>
  <c r="AA26" i="60"/>
  <c r="AA46" i="60"/>
  <c r="AA52" i="60"/>
  <c r="AA25" i="60"/>
  <c r="AA17" i="60"/>
  <c r="AA50" i="60"/>
  <c r="AA11" i="60"/>
  <c r="AA21" i="60"/>
  <c r="AA42" i="60"/>
  <c r="AA9" i="60"/>
  <c r="AA12" i="60"/>
  <c r="AA30" i="60"/>
  <c r="AA36" i="60"/>
  <c r="AA40" i="60"/>
  <c r="AA28" i="60"/>
  <c r="AA13" i="60"/>
  <c r="AA37" i="60"/>
  <c r="AA7" i="60"/>
  <c r="AA22" i="60"/>
  <c r="AA44" i="60"/>
  <c r="AA18" i="60"/>
  <c r="AA43" i="60"/>
  <c r="B114" i="51" l="1"/>
  <c r="B145" i="51"/>
  <c r="B144" i="51"/>
  <c r="E11" i="69" l="1"/>
  <c r="F11" i="69"/>
  <c r="E10" i="69"/>
  <c r="F10" i="69"/>
  <c r="E9" i="69"/>
  <c r="F9" i="69"/>
  <c r="E8" i="69"/>
  <c r="F8" i="69"/>
  <c r="G34" i="60" l="1"/>
  <c r="E7" i="69"/>
  <c r="F7" i="69"/>
  <c r="F6" i="69"/>
  <c r="E6" i="69"/>
  <c r="AM9" i="60" l="1"/>
  <c r="AM12" i="60"/>
  <c r="AM8" i="60"/>
  <c r="AM11" i="60"/>
  <c r="AM10" i="60"/>
  <c r="B147" i="51"/>
  <c r="B142" i="51"/>
  <c r="AM13" i="60" l="1"/>
  <c r="B151" i="51" l="1"/>
  <c r="C164" i="51" l="1"/>
  <c r="C163" i="51"/>
  <c r="B152" i="51" l="1"/>
  <c r="B153" i="51"/>
  <c r="B154" i="51"/>
  <c r="B140" i="51"/>
  <c r="B141" i="51"/>
  <c r="B143" i="51"/>
  <c r="B137" i="51"/>
  <c r="B146" i="51"/>
  <c r="B139" i="51"/>
  <c r="B138" i="51"/>
  <c r="B112" i="51"/>
  <c r="B115" i="51"/>
  <c r="B120" i="51"/>
  <c r="B113" i="51"/>
  <c r="B116" i="51"/>
  <c r="B117" i="51"/>
  <c r="B118" i="51"/>
  <c r="B119" i="51"/>
  <c r="B122" i="51"/>
  <c r="B121" i="51"/>
  <c r="B123" i="51"/>
  <c r="B125" i="51"/>
  <c r="B124" i="51"/>
  <c r="G9" i="60"/>
  <c r="G32" i="60"/>
  <c r="G33" i="60"/>
  <c r="G6" i="60"/>
  <c r="G7" i="60"/>
  <c r="G8" i="60"/>
  <c r="B148" i="51" l="1"/>
  <c r="B126" i="51"/>
  <c r="C114" i="51" s="1"/>
  <c r="B155" i="51"/>
  <c r="J97" i="60" l="1"/>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C121" i="51" l="1"/>
  <c r="C118" i="51"/>
  <c r="C117" i="51"/>
  <c r="C119" i="51"/>
  <c r="C115" i="51"/>
  <c r="C123" i="51"/>
  <c r="C125" i="51"/>
  <c r="C112" i="51"/>
  <c r="C113" i="51"/>
  <c r="C116" i="51"/>
  <c r="C122" i="51"/>
  <c r="C124" i="51"/>
  <c r="C120" i="51"/>
  <c r="AJ13" i="60" l="1"/>
  <c r="AJ12" i="60"/>
  <c r="AJ11" i="60"/>
  <c r="AJ10" i="60"/>
  <c r="AJ9" i="60"/>
  <c r="AJ8" i="60"/>
  <c r="B189" i="51"/>
  <c r="B186" i="51"/>
  <c r="B187" i="51"/>
  <c r="B188" i="51"/>
  <c r="B190" i="51"/>
  <c r="F141" i="51"/>
  <c r="F138" i="51"/>
  <c r="F139" i="51"/>
  <c r="F140" i="51"/>
  <c r="F137" i="51"/>
  <c r="AK8" i="60" l="1"/>
  <c r="AJ16" i="60"/>
  <c r="AK16" i="60" s="1"/>
  <c r="AL8" i="60"/>
  <c r="AJ17" i="60"/>
  <c r="AK17" i="60" s="1"/>
  <c r="AK9" i="60"/>
  <c r="AL9" i="60"/>
  <c r="AK10" i="60"/>
  <c r="AJ18" i="60"/>
  <c r="AK18" i="60" s="1"/>
  <c r="AL10" i="60"/>
  <c r="AJ19" i="60"/>
  <c r="AK19" i="60" s="1"/>
  <c r="AK11" i="60"/>
  <c r="AL11" i="60"/>
  <c r="AK12" i="60"/>
  <c r="AJ20" i="60"/>
  <c r="AK20" i="60" s="1"/>
  <c r="AL12" i="60"/>
  <c r="AK13" i="60"/>
  <c r="AL13" i="60"/>
  <c r="B191" i="51" l="1"/>
  <c r="C189" i="51" l="1"/>
  <c r="C187" i="51"/>
  <c r="C186" i="51"/>
  <c r="C188" i="51"/>
  <c r="C190" i="51"/>
  <c r="C191" i="51" l="1"/>
  <c r="F142" i="51" l="1"/>
  <c r="C170" i="51" l="1"/>
  <c r="C167" i="51"/>
  <c r="C168" i="51"/>
  <c r="C169" i="51"/>
  <c r="B179" i="51"/>
  <c r="B178" i="51"/>
  <c r="B177" i="51"/>
  <c r="B175" i="51"/>
  <c r="B180" i="51" s="1"/>
  <c r="A25"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8"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9"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0"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7"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I30" authorId="5"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12"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tc={E1755C1A-3EB6-43A3-B28E-8C122B680FD8}</author>
    <author>tc={5194153D-3B0B-144C-89C5-AA88A2D6DD63}</author>
  </authors>
  <commentList>
    <comment ref="F7"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I7" authorId="1"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 ref="F8" authorId="2"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5" authorId="4" shapeId="0" xr:uid="{4EB7A9A6-35FB-40A3-A383-B132BF0131D7}">
      <text>
        <r>
          <rPr>
            <b/>
            <sz val="8"/>
            <color rgb="FF000000"/>
            <rFont val="Tahoma"/>
            <family val="2"/>
          </rPr>
          <t>Sima 2</t>
        </r>
        <r>
          <rPr>
            <sz val="8"/>
            <color rgb="FF000000"/>
            <rFont val="Tahoma"/>
            <family val="2"/>
          </rPr>
          <t xml:space="preserve">
</t>
        </r>
      </text>
    </comment>
    <comment ref="E829" authorId="4" shapeId="0" xr:uid="{943BC250-2AC9-47D9-AA34-7D252478EF7C}">
      <text>
        <r>
          <rPr>
            <b/>
            <sz val="8"/>
            <color rgb="FF000000"/>
            <rFont val="Tahoma"/>
            <family val="2"/>
          </rPr>
          <t>Sima 1</t>
        </r>
        <r>
          <rPr>
            <sz val="8"/>
            <color rgb="FF000000"/>
            <rFont val="Tahoma"/>
            <family val="2"/>
          </rPr>
          <t xml:space="preserve">
</t>
        </r>
      </text>
    </comment>
    <comment ref="E1118"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50" authorId="4" shapeId="0" xr:uid="{2F191885-E8D1-4B16-AC85-AA9784BF02A3}">
      <text>
        <r>
          <rPr>
            <sz val="8"/>
            <color rgb="FF000000"/>
            <rFont val="Tahoma"/>
            <family val="2"/>
          </rPr>
          <t xml:space="preserve">Before:
Yingkou EDZ Central Heating Project
</t>
        </r>
      </text>
    </comment>
    <comment ref="E1267"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3"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2" authorId="4" shapeId="0" xr:uid="{25B44FAA-1499-4C6B-964A-C038838E4FB8}">
      <text>
        <r>
          <rPr>
            <sz val="8"/>
            <color rgb="FF000000"/>
            <rFont val="Tahoma"/>
            <family val="2"/>
          </rPr>
          <t xml:space="preserve">Also LoA from Vietnam: The power will be exported to Vietnam
</t>
        </r>
      </text>
    </comment>
    <comment ref="E2276" authorId="4" shapeId="0" xr:uid="{607F4569-BCDA-4352-980C-17837AB7C915}">
      <text>
        <r>
          <rPr>
            <sz val="10"/>
            <color rgb="FF000000"/>
            <rFont val="Tahoma"/>
            <family val="2"/>
          </rPr>
          <t>Same title asCDM7311</t>
        </r>
        <r>
          <rPr>
            <sz val="8"/>
            <color rgb="FF000000"/>
            <rFont val="Tahoma"/>
            <family val="2"/>
          </rPr>
          <t xml:space="preserve">
</t>
        </r>
      </text>
    </comment>
    <comment ref="E2277" authorId="4" shapeId="0" xr:uid="{E526F2D1-B0EE-4C75-B2A6-A6ADB7756BAF}">
      <text>
        <r>
          <rPr>
            <b/>
            <sz val="8"/>
            <color rgb="FF000000"/>
            <rFont val="Tahoma"/>
            <family val="2"/>
          </rPr>
          <t>Same title as CDM9373</t>
        </r>
        <r>
          <rPr>
            <sz val="8"/>
            <color rgb="FF000000"/>
            <rFont val="Tahoma"/>
            <family val="2"/>
          </rPr>
          <t xml:space="preserve">
</t>
        </r>
      </text>
    </comment>
    <comment ref="E2338" authorId="4" shapeId="0" xr:uid="{15140CA8-1823-443B-A0B4-38F693DC8F03}">
      <text>
        <r>
          <rPr>
            <sz val="8"/>
            <color rgb="FF000000"/>
            <rFont val="Tahoma"/>
            <family val="2"/>
          </rPr>
          <t>Same title as CDM8734</t>
        </r>
      </text>
    </comment>
    <comment ref="E2421" authorId="4" shapeId="0" xr:uid="{D7DE4D10-BE92-4449-BF90-8CC5038502B5}">
      <text>
        <r>
          <rPr>
            <sz val="8"/>
            <color rgb="FF000000"/>
            <rFont val="Tahoma"/>
            <family val="2"/>
          </rPr>
          <t>Sima ?</t>
        </r>
      </text>
    </comment>
    <comment ref="E2990" authorId="4" shapeId="0" xr:uid="{563EA6CA-D865-4BF0-ACFE-0CEE2F3EF961}">
      <text>
        <r>
          <rPr>
            <b/>
            <sz val="8"/>
            <color rgb="FF000000"/>
            <rFont val="Tahoma"/>
            <family val="2"/>
          </rPr>
          <t>Same title as CDM6533 &amp;
CDM8727</t>
        </r>
      </text>
    </comment>
    <comment ref="A3021" authorId="4" shapeId="0" xr:uid="{ECA354B1-810E-4C85-9791-9E029111EA2C}">
      <text>
        <r>
          <rPr>
            <b/>
            <sz val="8"/>
            <color rgb="FF000000"/>
            <rFont val="Tahoma"/>
            <family val="2"/>
          </rPr>
          <t>Take care: CDM8108 and CDM3152 have the same title</t>
        </r>
      </text>
    </comment>
    <comment ref="E3340" authorId="4" shapeId="0" xr:uid="{4ED63769-E89E-4DC0-BFB9-A4E6A24B71E8}">
      <text>
        <r>
          <rPr>
            <sz val="8"/>
            <color rgb="FF000000"/>
            <rFont val="Tahoma"/>
            <family val="2"/>
          </rPr>
          <t>Sam title as CDM8328</t>
        </r>
      </text>
    </comment>
    <comment ref="E4065" authorId="4" shapeId="0" xr:uid="{40E94881-2BBF-442F-8E66-2251B0725528}">
      <text>
        <r>
          <rPr>
            <b/>
            <sz val="9"/>
            <color rgb="FF000000"/>
            <rFont val="Tahoma"/>
            <family val="2"/>
          </rPr>
          <t>Sam title as CDM04399 but different project</t>
        </r>
      </text>
    </comment>
    <comment ref="B4321"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90"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5" authorId="1"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5" authorId="2"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5" authorId="3"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5" authorId="4"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5" authorId="5"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5" authorId="6"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6" authorId="7"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6" authorId="8"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6" authorId="9"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6" authorId="10"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6" authorId="11"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7" authorId="12"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7" authorId="13"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7" authorId="14"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7" authorId="15"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7" authorId="16"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7" authorId="17"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7" authorId="18"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9" authorId="1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9" authorId="2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9" authorId="2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9" authorId="2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9" authorId="2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L10" authorId="25"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0" authorId="26"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0" authorId="27"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0" authorId="28"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0" authorId="29"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1" authorId="30"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1" authorId="31"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1" authorId="32"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1" authorId="33"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2" authorId="34"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2" authorId="35"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2" authorId="36"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2" authorId="37"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2" authorId="38"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2" authorId="39"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2" authorId="40"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3" authorId="41"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3" authorId="42"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3" authorId="43"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4" authorId="44"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4" authorId="45"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4" authorId="46"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4" authorId="47"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4" authorId="48"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4" authorId="49"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4" authorId="50"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15" authorId="51"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5" authorId="52"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5" authorId="53"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5" authorId="54"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5" authorId="55"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5" authorId="56"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5" authorId="57"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16" authorId="58"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16" authorId="59"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16" authorId="60"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16" authorId="61"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16" authorId="62"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16" authorId="63"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16" authorId="64"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17" authorId="65"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17" authorId="66"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17" authorId="67"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17" authorId="68"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17" authorId="69"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17" authorId="70"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18" authorId="71"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18" authorId="72"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18" authorId="73"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18" authorId="74"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18" authorId="75"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<sst xmlns="http://schemas.openxmlformats.org/spreadsheetml/2006/main" count="143572" uniqueCount="13410">
  <si>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</si>
  <si>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</si>
  <si>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</si>
  <si>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</si>
  <si>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</si>
  <si>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</si>
  <si>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</si>
  <si>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</si>
  <si>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</si>
  <si>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</si>
  <si>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</si>
  <si>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</si>
  <si>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Regulatory Framework</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</si>
  <si>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</si>
  <si>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</si>
  <si>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</si>
  <si>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</si>
  <si>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</si>
  <si>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</si>
  <si>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</si>
  <si>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</si>
  <si>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</si>
  <si>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t>Any Activity</t>
  </si>
  <si>
    <t>AD</t>
  </si>
  <si>
    <t>BD</t>
  </si>
  <si>
    <t>AF</t>
  </si>
  <si>
    <t>AG</t>
  </si>
  <si>
    <t>MM</t>
  </si>
  <si>
    <t>AM</t>
  </si>
  <si>
    <t>AO</t>
  </si>
  <si>
    <t>GH</t>
  </si>
  <si>
    <t>AT</t>
  </si>
  <si>
    <t>DO</t>
  </si>
  <si>
    <t>BT</t>
  </si>
  <si>
    <t>BA</t>
  </si>
  <si>
    <t>BB</t>
  </si>
  <si>
    <t>JP</t>
  </si>
  <si>
    <t>BE</t>
  </si>
  <si>
    <t>SG</t>
  </si>
  <si>
    <t>BG</t>
  </si>
  <si>
    <t>BH</t>
  </si>
  <si>
    <t>CH</t>
  </si>
  <si>
    <t>KR</t>
  </si>
  <si>
    <t>BN</t>
  </si>
  <si>
    <t>BO</t>
  </si>
  <si>
    <t>NO</t>
  </si>
  <si>
    <t>SE</t>
  </si>
  <si>
    <t>SN</t>
  </si>
  <si>
    <t>ID</t>
  </si>
  <si>
    <t>BY</t>
  </si>
  <si>
    <t>KE</t>
  </si>
  <si>
    <t>CA</t>
  </si>
  <si>
    <t>RW</t>
  </si>
  <si>
    <t>VN</t>
  </si>
  <si>
    <t>ZM</t>
  </si>
  <si>
    <t>CL</t>
  </si>
  <si>
    <t>KH</t>
  </si>
  <si>
    <t>CK</t>
  </si>
  <si>
    <t>TH</t>
  </si>
  <si>
    <t>LA</t>
  </si>
  <si>
    <t>MA</t>
  </si>
  <si>
    <t>MN</t>
  </si>
  <si>
    <t>PG</t>
  </si>
  <si>
    <t>CU</t>
  </si>
  <si>
    <t>TN</t>
  </si>
  <si>
    <t>PH</t>
  </si>
  <si>
    <t>LK</t>
  </si>
  <si>
    <t>PE</t>
  </si>
  <si>
    <t>DJ</t>
  </si>
  <si>
    <t>DK</t>
  </si>
  <si>
    <t>FJ</t>
  </si>
  <si>
    <t>AE</t>
  </si>
  <si>
    <t>DZ</t>
  </si>
  <si>
    <t>CR</t>
  </si>
  <si>
    <t>GE</t>
  </si>
  <si>
    <t>AU</t>
  </si>
  <si>
    <t>ER</t>
  </si>
  <si>
    <t>ES</t>
  </si>
  <si>
    <t>KZ</t>
  </si>
  <si>
    <t>EU</t>
  </si>
  <si>
    <t>PY</t>
  </si>
  <si>
    <t>UA</t>
  </si>
  <si>
    <t>FM</t>
  </si>
  <si>
    <t>UZ</t>
  </si>
  <si>
    <t>MW</t>
  </si>
  <si>
    <t>GB</t>
  </si>
  <si>
    <t>GD</t>
  </si>
  <si>
    <t>ET</t>
  </si>
  <si>
    <t>NP</t>
  </si>
  <si>
    <t>CO</t>
  </si>
  <si>
    <t>MX</t>
  </si>
  <si>
    <t>GQ</t>
  </si>
  <si>
    <t>BJ</t>
  </si>
  <si>
    <t>MY</t>
  </si>
  <si>
    <t>UY</t>
  </si>
  <si>
    <t>AZ</t>
  </si>
  <si>
    <t>GA</t>
  </si>
  <si>
    <t>HR</t>
  </si>
  <si>
    <t>HT</t>
  </si>
  <si>
    <t>HU</t>
  </si>
  <si>
    <t>JO</t>
  </si>
  <si>
    <t>IE</t>
  </si>
  <si>
    <t>DM</t>
  </si>
  <si>
    <t>IS</t>
  </si>
  <si>
    <t>KG</t>
  </si>
  <si>
    <t>KW</t>
  </si>
  <si>
    <t>LI</t>
  </si>
  <si>
    <t>IT</t>
  </si>
  <si>
    <t>JM</t>
  </si>
  <si>
    <t>MC</t>
  </si>
  <si>
    <t>MD</t>
  </si>
  <si>
    <t>MV</t>
  </si>
  <si>
    <t>PW</t>
  </si>
  <si>
    <t>SA</t>
  </si>
  <si>
    <t>KI</t>
  </si>
  <si>
    <t>KM</t>
  </si>
  <si>
    <t>KN</t>
  </si>
  <si>
    <t>KP</t>
  </si>
  <si>
    <t>VU</t>
  </si>
  <si>
    <t>IN</t>
  </si>
  <si>
    <t>UG</t>
  </si>
  <si>
    <t>NG</t>
  </si>
  <si>
    <t>LB</t>
  </si>
  <si>
    <t>LC</t>
  </si>
  <si>
    <t>MG</t>
  </si>
  <si>
    <t>BR</t>
  </si>
  <si>
    <t>ZA</t>
  </si>
  <si>
    <t>MZ</t>
  </si>
  <si>
    <t>LT</t>
  </si>
  <si>
    <t>LU</t>
  </si>
  <si>
    <t>LV</t>
  </si>
  <si>
    <t>LY</t>
  </si>
  <si>
    <t>ML</t>
  </si>
  <si>
    <t>ZW</t>
  </si>
  <si>
    <t>IR</t>
  </si>
  <si>
    <t>ME</t>
  </si>
  <si>
    <t>BF</t>
  </si>
  <si>
    <t>MH</t>
  </si>
  <si>
    <t>EG</t>
  </si>
  <si>
    <t>CI</t>
  </si>
  <si>
    <t>CD</t>
  </si>
  <si>
    <t>TL</t>
  </si>
  <si>
    <t>PK</t>
  </si>
  <si>
    <t>MT</t>
  </si>
  <si>
    <t>GT</t>
  </si>
  <si>
    <t>BI</t>
  </si>
  <si>
    <t>CN</t>
  </si>
  <si>
    <t>NI</t>
  </si>
  <si>
    <t>CM</t>
  </si>
  <si>
    <t>SV</t>
  </si>
  <si>
    <t>GM</t>
  </si>
  <si>
    <t>GN</t>
  </si>
  <si>
    <t>GW</t>
  </si>
  <si>
    <t>LR</t>
  </si>
  <si>
    <t>NL</t>
  </si>
  <si>
    <t>NA</t>
  </si>
  <si>
    <t>SL</t>
  </si>
  <si>
    <t>NR</t>
  </si>
  <si>
    <t>NU</t>
  </si>
  <si>
    <t>SO</t>
  </si>
  <si>
    <t>TD</t>
  </si>
  <si>
    <t>TG</t>
  </si>
  <si>
    <t>AR</t>
  </si>
  <si>
    <t>MU</t>
  </si>
  <si>
    <t>EC</t>
  </si>
  <si>
    <t>PL</t>
  </si>
  <si>
    <t>HN</t>
  </si>
  <si>
    <t>PT</t>
  </si>
  <si>
    <t>IL</t>
  </si>
  <si>
    <t>QA</t>
  </si>
  <si>
    <t>AL</t>
  </si>
  <si>
    <t>CV</t>
  </si>
  <si>
    <t>RS</t>
  </si>
  <si>
    <t>RU</t>
  </si>
  <si>
    <t>CY</t>
  </si>
  <si>
    <t>MK</t>
  </si>
  <si>
    <t>OM</t>
  </si>
  <si>
    <t>BS</t>
  </si>
  <si>
    <t>SD</t>
  </si>
  <si>
    <t>BW</t>
  </si>
  <si>
    <t>BZ</t>
  </si>
  <si>
    <t>SI</t>
  </si>
  <si>
    <t>SK</t>
  </si>
  <si>
    <t>CF</t>
  </si>
  <si>
    <t>SM</t>
  </si>
  <si>
    <t>CG</t>
  </si>
  <si>
    <t>CZ</t>
  </si>
  <si>
    <t>DE</t>
  </si>
  <si>
    <t>SS</t>
  </si>
  <si>
    <t>EE</t>
  </si>
  <si>
    <t>FI</t>
  </si>
  <si>
    <t>SY</t>
  </si>
  <si>
    <t>FR</t>
  </si>
  <si>
    <t>GR</t>
  </si>
  <si>
    <t>GY</t>
  </si>
  <si>
    <t>IQ</t>
  </si>
  <si>
    <t>TJ</t>
  </si>
  <si>
    <t>LS</t>
  </si>
  <si>
    <t>TM</t>
  </si>
  <si>
    <t>MR</t>
  </si>
  <si>
    <t>TO</t>
  </si>
  <si>
    <t>NE</t>
  </si>
  <si>
    <t>TT</t>
  </si>
  <si>
    <t>TV</t>
  </si>
  <si>
    <t>NZ</t>
  </si>
  <si>
    <t>PS</t>
  </si>
  <si>
    <t>RO</t>
  </si>
  <si>
    <t>US</t>
  </si>
  <si>
    <t>SB</t>
  </si>
  <si>
    <t>SC</t>
  </si>
  <si>
    <t>VA</t>
  </si>
  <si>
    <t>VC</t>
  </si>
  <si>
    <t>VE</t>
  </si>
  <si>
    <t>SR</t>
  </si>
  <si>
    <t>ST</t>
  </si>
  <si>
    <t>WS</t>
  </si>
  <si>
    <t>YE</t>
  </si>
  <si>
    <t>SZ</t>
  </si>
  <si>
    <t>TR</t>
  </si>
  <si>
    <t>TZ</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</si>
  <si>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</si>
  <si>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</si>
  <si>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</si>
  <si>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</si>
  <si>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</si>
  <si>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</si>
  <si>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</si>
  <si>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</si>
  <si>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</si>
  <si>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</si>
  <si>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</si>
  <si>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</si>
  <si>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</si>
  <si>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</si>
  <si>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</si>
  <si>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</si>
  <si>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</si>
  <si>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</si>
  <si>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</si>
  <si>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</si>
  <si>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</si>
  <si>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</si>
  <si>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</si>
  <si>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</si>
  <si>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</si>
  <si>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</si>
  <si>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</si>
  <si>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</si>
  <si>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</si>
  <si>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</si>
  <si>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</si>
  <si>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</si>
  <si>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</si>
  <si>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</si>
  <si>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</si>
  <si>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</si>
  <si>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</si>
  <si>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</si>
  <si>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</si>
  <si>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</si>
  <si>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</si>
  <si>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</si>
  <si>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</si>
  <si>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</si>
  <si>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</si>
  <si>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</si>
  <si>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</si>
  <si>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</si>
  <si>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</si>
  <si>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</si>
  <si>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</si>
  <si>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</si>
  <si>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</si>
  <si>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</si>
  <si>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</si>
  <si>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</si>
  <si>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</si>
  <si>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</si>
  <si>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</si>
  <si>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</si>
  <si>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</si>
  <si>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</si>
  <si>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</si>
  <si>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</si>
  <si>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</si>
  <si>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</si>
  <si>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</si>
  <si>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</si>
  <si>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</si>
  <si>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</si>
  <si>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</si>
  <si>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</si>
  <si>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</si>
  <si>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</si>
  <si>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</si>
  <si>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</si>
  <si>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</si>
  <si>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</si>
  <si>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</si>
  <si>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</si>
  <si>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</si>
  <si>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</si>
  <si>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</si>
  <si>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</si>
  <si>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</si>
  <si>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</si>
  <si>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</si>
  <si>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</si>
  <si>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</si>
  <si>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</si>
  <si>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</si>
  <si>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</si>
  <si>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</si>
  <si>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</si>
  <si>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</si>
  <si>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</si>
  <si>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</si>
  <si>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</si>
  <si>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</si>
  <si>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</si>
  <si>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</si>
  <si>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Sustainable Waste Management Program in Senegal</t>
  </si>
  <si>
    <t>Landfill gas</t>
  </si>
  <si>
    <t>Integrated solid waste management</t>
  </si>
  <si>
    <t>ALLCOT AG</t>
  </si>
  <si>
    <t>https://www.klik.ch/en/international/activities/sustainable-waste-management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</si>
  <si>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</si>
  <si>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</si>
  <si>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</si>
  <si>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</si>
  <si>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</si>
  <si>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</si>
  <si>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</si>
  <si>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</si>
  <si>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</si>
  <si>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</si>
  <si>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</si>
  <si>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</si>
  <si>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</si>
  <si>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</si>
  <si>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</si>
  <si>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</si>
  <si>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</si>
  <si>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</si>
  <si>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</si>
  <si>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</si>
  <si>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</si>
  <si>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</si>
  <si>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</si>
  <si>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</si>
  <si>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</si>
  <si>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</si>
  <si>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</si>
  <si>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</si>
  <si>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</si>
  <si>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</si>
  <si>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</si>
  <si>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Indonesia</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</si>
  <si>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</si>
  <si>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</si>
  <si>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</si>
  <si>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</si>
  <si>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</si>
  <si>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</si>
  <si>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</si>
  <si>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</si>
  <si>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</si>
  <si>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</si>
  <si>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</si>
  <si>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</si>
  <si>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</si>
  <si>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</si>
  <si>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</si>
  <si>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Palau</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</si>
  <si>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</si>
  <si>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</si>
  <si>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</si>
  <si>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</si>
  <si>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</si>
  <si>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</si>
  <si>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Mongolia</t>
  </si>
  <si>
    <t>Ulaanbaatar City</t>
  </si>
  <si>
    <t>EE supply side</t>
  </si>
  <si>
    <t>ANU-SERVICE CO.,LTD</t>
  </si>
  <si>
    <t>SUURI-KEIKAKU CO.,LTD.</t>
  </si>
  <si>
    <t>https://www.jcm.go.jp/projects/5</t>
  </si>
  <si>
    <t>MN002</t>
  </si>
  <si>
    <t>Tuv aimag</t>
  </si>
  <si>
    <t>https://www.jcm.go.jp/projects/6</t>
  </si>
  <si>
    <t>VN001</t>
  </si>
  <si>
    <t>Vietnam</t>
  </si>
  <si>
    <t>[Hanoi Operations] Hanoi [Ho Chi Minh City Operations] Binh Duong Province</t>
  </si>
  <si>
    <t>Nippon Express (Viet Nam) Co., Ltd.</t>
  </si>
  <si>
    <t>NIPPON EXPRESS HOLDINGS,INC. (formerly Nippon Express Co., Ltd.)</t>
  </si>
  <si>
    <t>Japan</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</si>
  <si>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</si>
  <si>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</si>
  <si>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</si>
  <si>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</si>
  <si>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</si>
  <si>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</si>
  <si>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</si>
  <si>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</si>
  <si>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</si>
  <si>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</si>
  <si>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</si>
  <si>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</si>
  <si>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</si>
  <si>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</si>
  <si>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</si>
  <si>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</si>
  <si>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</si>
  <si>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</si>
  <si>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</si>
  <si>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</si>
  <si>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</si>
  <si>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</si>
  <si>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</si>
  <si>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</si>
  <si>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</si>
  <si>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</si>
  <si>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</si>
  <si>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</si>
  <si>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</si>
  <si>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</si>
  <si>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</si>
  <si>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</si>
  <si>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</si>
  <si>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</si>
  <si>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</si>
  <si>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</si>
  <si>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</si>
  <si>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</si>
  <si>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</si>
  <si>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</si>
  <si>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</si>
  <si>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</si>
  <si>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</si>
  <si>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</si>
  <si>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</si>
  <si>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</si>
  <si>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</si>
  <si>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</si>
  <si>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</si>
  <si>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</si>
  <si>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Laos</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</si>
  <si>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</si>
  <si>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</si>
  <si>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</si>
  <si>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</si>
  <si>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</si>
  <si>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</si>
  <si>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</si>
  <si>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Bangladesh</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</si>
  <si>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</si>
  <si>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</si>
  <si>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</si>
  <si>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</si>
  <si>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</si>
  <si>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</si>
  <si>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</si>
  <si>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</si>
  <si>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</si>
  <si>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</si>
  <si>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</si>
  <si>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</si>
  <si>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</si>
  <si>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</si>
  <si>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</si>
  <si>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</si>
  <si>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</si>
  <si>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</si>
  <si>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</si>
  <si>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</si>
  <si>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</si>
  <si>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</si>
  <si>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</si>
  <si>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</si>
  <si>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</si>
  <si>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</si>
  <si>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</si>
  <si>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</si>
  <si>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Kenya</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</si>
  <si>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</si>
  <si>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</si>
  <si>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</si>
  <si>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</si>
  <si>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</si>
  <si>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</si>
  <si>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</si>
  <si>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</si>
  <si>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</si>
  <si>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</si>
  <si>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</si>
  <si>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</si>
  <si>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</si>
  <si>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</si>
  <si>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</si>
  <si>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</si>
  <si>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</si>
  <si>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</si>
  <si>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</si>
  <si>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</si>
  <si>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</si>
  <si>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</si>
  <si>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</si>
  <si>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</si>
  <si>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</si>
  <si>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</si>
  <si>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</si>
  <si>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Cambodia</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</si>
  <si>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</si>
  <si>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</si>
  <si>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</si>
  <si>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</si>
  <si>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</si>
  <si>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</si>
  <si>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</si>
  <si>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</si>
  <si>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</si>
  <si>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</si>
  <si>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</si>
  <si>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</si>
  <si>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</si>
  <si>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</si>
  <si>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</si>
  <si>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</si>
  <si>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</si>
  <si>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</si>
  <si>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</si>
  <si>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</si>
  <si>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</si>
  <si>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</si>
  <si>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</si>
  <si>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</si>
  <si>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</si>
  <si>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</si>
  <si>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</si>
  <si>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</si>
  <si>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</si>
  <si>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</si>
  <si>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</si>
  <si>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</si>
  <si>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</si>
  <si>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</si>
  <si>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</si>
  <si>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</si>
  <si>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</si>
  <si>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</si>
  <si>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</si>
  <si>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</si>
  <si>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</si>
  <si>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</si>
  <si>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</si>
  <si>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</si>
  <si>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</si>
  <si>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</si>
  <si>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</si>
  <si>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</si>
  <si>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</si>
  <si>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</si>
  <si>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</si>
  <si>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</si>
  <si>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</si>
  <si>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</si>
  <si>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</si>
  <si>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</si>
  <si>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</si>
  <si>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Saudi Arabia</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</si>
  <si>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</si>
  <si>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</si>
  <si>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</si>
  <si>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</si>
  <si>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</si>
  <si>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</si>
  <si>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</si>
  <si>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</si>
  <si>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</si>
  <si>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</si>
  <si>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</si>
  <si>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</si>
  <si>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</si>
  <si>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</si>
  <si>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</si>
  <si>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</si>
  <si>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</si>
  <si>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</si>
  <si>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</si>
  <si>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</si>
  <si>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</si>
  <si>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</si>
  <si>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</si>
  <si>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</si>
  <si>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</si>
  <si>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</si>
  <si>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</si>
  <si>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</si>
  <si>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</si>
  <si>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</si>
  <si>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Maldives</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</si>
  <si>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</si>
  <si>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</si>
  <si>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</si>
  <si>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</si>
  <si>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</si>
  <si>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</si>
  <si>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</si>
  <si>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</si>
  <si>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</si>
  <si>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Costa Rica</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</si>
  <si>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</si>
  <si>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</si>
  <si>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</si>
  <si>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</si>
  <si>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</si>
  <si>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</si>
  <si>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</si>
  <si>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</si>
  <si>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</si>
  <si>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</si>
  <si>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</si>
  <si>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</si>
  <si>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</si>
  <si>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</si>
  <si>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</si>
  <si>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</si>
  <si>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</si>
  <si>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</si>
  <si>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</si>
  <si>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</si>
  <si>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</si>
  <si>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</si>
  <si>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</si>
  <si>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</si>
  <si>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</si>
  <si>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</si>
  <si>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</si>
  <si>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</si>
  <si>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</si>
  <si>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</si>
  <si>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</si>
  <si>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</si>
  <si>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</si>
  <si>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</si>
  <si>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</si>
  <si>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Myanmar</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</si>
  <si>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</si>
  <si>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</si>
  <si>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</si>
  <si>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</si>
  <si>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</si>
  <si>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</si>
  <si>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</si>
  <si>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</si>
  <si>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</si>
  <si>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</si>
  <si>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</si>
  <si>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</si>
  <si>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</si>
  <si>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</si>
  <si>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</si>
  <si>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</si>
  <si>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</si>
  <si>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</si>
  <si>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</si>
  <si>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</si>
  <si>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</si>
  <si>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</si>
  <si>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</si>
  <si>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Chile</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</si>
  <si>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</si>
  <si>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</si>
  <si>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</si>
  <si>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</si>
  <si>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</si>
  <si>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</si>
  <si>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</si>
  <si>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</si>
  <si>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</si>
  <si>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</si>
  <si>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</si>
  <si>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</si>
  <si>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</si>
  <si>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</si>
  <si>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</si>
  <si>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</si>
  <si>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</si>
  <si>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</si>
  <si>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</si>
  <si>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</si>
  <si>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</si>
  <si>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</si>
  <si>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</si>
  <si>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</si>
  <si>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</si>
  <si>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</si>
  <si>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</si>
  <si>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</si>
  <si>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</si>
  <si>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</si>
  <si>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</si>
  <si>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</si>
  <si>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</si>
  <si>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</si>
  <si>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</si>
  <si>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</si>
  <si>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</si>
  <si>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</si>
  <si>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</si>
  <si>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</si>
  <si>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</si>
  <si>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</si>
  <si>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</si>
  <si>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</si>
  <si>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</si>
  <si>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</si>
  <si>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</si>
  <si>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</si>
  <si>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</si>
  <si>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</si>
  <si>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</si>
  <si>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</si>
  <si>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</si>
  <si>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</si>
  <si>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</si>
  <si>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</si>
  <si>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</si>
  <si>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</si>
  <si>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</si>
  <si>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</si>
  <si>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</si>
  <si>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</si>
  <si>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</si>
  <si>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</si>
  <si>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</si>
  <si>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</si>
  <si>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</si>
  <si>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</si>
  <si>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</si>
  <si>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</si>
  <si>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</si>
  <si>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</si>
  <si>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</si>
  <si>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</si>
  <si>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</si>
  <si>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</si>
  <si>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</si>
  <si>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</si>
  <si>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</si>
  <si>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</si>
  <si>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</si>
  <si>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</si>
  <si>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</si>
  <si>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</si>
  <si>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</si>
  <si>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</si>
  <si>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</si>
  <si>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</si>
  <si>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</si>
  <si>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</si>
  <si>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</si>
  <si>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</si>
  <si>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</si>
  <si>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</si>
  <si>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</si>
  <si>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</si>
  <si>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</si>
  <si>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</si>
  <si>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</si>
  <si>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</si>
  <si>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</si>
  <si>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</si>
  <si>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</si>
  <si>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</si>
  <si>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</si>
  <si>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</si>
  <si>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</si>
  <si>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</si>
  <si>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</si>
  <si>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</si>
  <si>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</si>
  <si>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</si>
  <si>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</si>
  <si>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</si>
  <si>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</si>
  <si>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</si>
  <si>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</si>
  <si>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</si>
  <si>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Philippines</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</si>
  <si>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</si>
  <si>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</si>
  <si>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</si>
  <si>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</si>
  <si>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</si>
  <si>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</si>
  <si>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</si>
  <si>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</si>
  <si>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</si>
  <si>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</si>
  <si>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</si>
  <si>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</si>
  <si>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</si>
  <si>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</si>
  <si>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</si>
  <si>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</si>
  <si>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</si>
  <si>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</si>
  <si>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</si>
  <si>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</si>
  <si>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</si>
  <si>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</si>
  <si>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</si>
  <si>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</si>
  <si>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</si>
  <si>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</si>
  <si>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</si>
  <si>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</si>
  <si>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</si>
  <si>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</si>
  <si>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</si>
  <si>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</si>
  <si>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</si>
  <si>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</si>
  <si>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</si>
  <si>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</si>
  <si>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</si>
  <si>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</si>
  <si>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</si>
  <si>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</si>
  <si>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</si>
  <si>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</si>
  <si>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</si>
  <si>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</si>
  <si>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</si>
  <si>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</si>
  <si>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</si>
  <si>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</si>
  <si>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</si>
  <si>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</si>
  <si>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</si>
  <si>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</si>
  <si>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</si>
  <si>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</si>
  <si>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</si>
  <si>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</si>
  <si>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</si>
  <si>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</si>
  <si>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</si>
  <si>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</si>
  <si>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</si>
  <si>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</si>
  <si>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</si>
  <si>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</si>
  <si>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</si>
  <si>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</si>
  <si>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</si>
  <si>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</si>
  <si>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</si>
  <si>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</si>
  <si>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</si>
  <si>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</si>
  <si>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</si>
  <si>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</si>
  <si>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</si>
  <si>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</si>
  <si>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</si>
  <si>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</si>
  <si>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</si>
  <si>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</si>
  <si>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</si>
  <si>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</si>
  <si>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</si>
  <si>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</si>
  <si>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</si>
  <si>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</si>
  <si>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</si>
  <si>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</si>
  <si>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</si>
  <si>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</si>
  <si>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</si>
  <si>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</si>
  <si>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</si>
  <si>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</si>
  <si>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</si>
  <si>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</si>
  <si>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</si>
  <si>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</si>
  <si>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</si>
  <si>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</si>
  <si>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</si>
  <si>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</si>
  <si>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</si>
  <si>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</si>
  <si>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</si>
  <si>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</si>
  <si>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</si>
  <si>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</si>
  <si>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</si>
  <si>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</si>
  <si>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</si>
  <si>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</si>
  <si>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</si>
  <si>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</si>
  <si>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</si>
  <si>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</si>
  <si>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</si>
  <si>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</si>
  <si>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</si>
  <si>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</si>
  <si>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</si>
  <si>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</si>
  <si>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</si>
  <si>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</si>
  <si>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</si>
  <si>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</si>
  <si>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</si>
  <si>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</si>
  <si>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</si>
  <si>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</si>
  <si>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</si>
  <si>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</si>
  <si>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</si>
  <si>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</si>
  <si>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</si>
  <si>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</si>
  <si>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</si>
  <si>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</si>
  <si>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</si>
  <si>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</si>
  <si>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</si>
  <si>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</si>
  <si>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</si>
  <si>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</si>
  <si>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</si>
  <si>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</si>
  <si>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</si>
  <si>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</si>
  <si>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</si>
  <si>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</si>
  <si>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</si>
  <si>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</si>
  <si>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</si>
  <si>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</si>
  <si>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</si>
  <si>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</si>
  <si>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</si>
  <si>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</si>
  <si>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MSpectrum, Inc.</t>
  </si>
  <si>
    <t>https://www.jcm.go.jp/projects/118</t>
  </si>
  <si>
    <t>ID035</t>
  </si>
  <si>
    <t>North Sumatra</t>
  </si>
  <si>
    <t>PT Global Karai Energi</t>
  </si>
  <si>
    <t>Voith Fuji Hydro K.K.</t>
  </si>
  <si>
    <t>https://www.jcm.go.jp/projects/119</t>
  </si>
  <si>
    <t>VN020</t>
  </si>
  <si>
    <t>Enkei Vietnam Co., Ltd.; BIDV-SuMi TRUST Leasing Co., Ltd.</t>
  </si>
  <si>
    <t>Sumitomo Mitsui Trust Panasonic Finance Co.,Ltd.</t>
  </si>
  <si>
    <t>https://www.jcm.go.jp/projects/121</t>
  </si>
  <si>
    <t>VN019</t>
  </si>
  <si>
    <t>TH025</t>
  </si>
  <si>
    <t>PH006</t>
  </si>
  <si>
    <t>ID039</t>
  </si>
  <si>
    <t>ID038</t>
  </si>
  <si>
    <t>ID037</t>
  </si>
  <si>
    <t>ID036</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</si>
  <si>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</si>
  <si>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</si>
  <si>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</si>
  <si>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</si>
  <si>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</si>
  <si>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</si>
  <si>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</si>
  <si>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</si>
  <si>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</si>
  <si>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Malaysia and Singapore sign Memorandum of Understanding to collaborate on carbon credits to accelerate climate action</t>
  </si>
  <si>
    <t>Malaysia</t>
  </si>
  <si>
    <t>Singapore</t>
  </si>
  <si>
    <t>MoU</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</si>
  <si>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</si>
  <si>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</si>
  <si>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</si>
  <si>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Conclusion of Substantive Negotiation on IA with Peru</t>
  </si>
  <si>
    <t>BA (negotiated)</t>
  </si>
  <si>
    <t>https://www.mse.gov.sg/resource-room/category/2022-11-18-speech-by-minister-grace-fu-mou-signing-peru</t>
  </si>
  <si>
    <t>MoU, 18-Nov-22</t>
  </si>
  <si>
    <t>Sweden has signed a bilateral agreement with Nepal on cooperation under Article 6.2 of the Paris Agreement.</t>
  </si>
  <si>
    <t>Nepal</t>
  </si>
  <si>
    <t>BA (signed)</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</si>
  <si>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</si>
  <si>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</si>
  <si>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</si>
  <si>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</si>
  <si>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</si>
  <si>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</si>
  <si>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</si>
  <si>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</si>
  <si>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</si>
  <si>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</si>
  <si>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</si>
  <si>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</si>
  <si>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</si>
  <si>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</si>
  <si>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</si>
  <si>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</si>
  <si>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</si>
  <si>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</si>
  <si>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Rwanda</t>
  </si>
  <si>
    <t>Sweden and Rwanda to cooperate on emissions trading under the Paris Agreement (energimyndigheten.se)</t>
  </si>
  <si>
    <t>Memorandum of Understanding to collaborate on carbon credits aligned with Article 6 of the Paris Agreement</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</si>
  <si>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</si>
  <si>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</si>
  <si>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</si>
  <si>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</si>
  <si>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</si>
  <si>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</si>
  <si>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</si>
  <si>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</si>
  <si>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</si>
  <si>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</si>
  <si>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</si>
  <si>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</si>
  <si>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</si>
  <si>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</si>
  <si>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</si>
  <si>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</si>
  <si>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</si>
  <si>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</si>
  <si>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</si>
  <si>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</si>
  <si>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</si>
  <si>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</si>
  <si>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</si>
  <si>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</si>
  <si>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</si>
  <si>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</si>
  <si>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</si>
  <si>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</si>
  <si>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</si>
  <si>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</si>
  <si>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</si>
  <si>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</si>
  <si>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</si>
  <si>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</si>
  <si>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</si>
  <si>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</si>
  <si>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</si>
  <si>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</si>
  <si>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</si>
  <si>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</si>
  <si>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</si>
  <si>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</si>
  <si>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</si>
  <si>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Bhutan</t>
  </si>
  <si>
    <t>Singapore and Fiji sign Memorandum of Understanding to collaborate on carbon credits to accelerate climate action</t>
  </si>
  <si>
    <t>Fiji</t>
  </si>
  <si>
    <t>https://www.mti.gov.sg/Newsroom/Press-Releases/2023/12/Singapore-and-Fiji-sign-Memorandum-of-Understanding-to-collaborate</t>
  </si>
  <si>
    <t>Singapore and Paraguay Substantively Conclude Negotiations on Implementation Agreement on Carbon Credits Cooperation</t>
  </si>
  <si>
    <t>https://www.nccs.gov.sg/media/press-releases/singapore-and-paraguay-substantively-conclude-negotations-on-ia/</t>
  </si>
  <si>
    <t>Norway and Morocco Sign MoU: Launching bilateral cooperation under Article 6 at COP28</t>
  </si>
  <si>
    <t>https://gggi.org/norway-and-morocco-sign-mou-launching-bilateral-cooperation-under-article-6-at-cop28/</t>
  </si>
  <si>
    <t>Rwanda signed cooperation agreements with Singapore and Kuwait towards the implementation of Article 6 of the Paris Agreement</t>
  </si>
  <si>
    <t>Kuwait</t>
  </si>
  <si>
    <t>https://www.environment.gov.rw/news-detail/rwanda-launches-carbon-market-framework-to-advance-climate-action-for-a-sustainable-future</t>
  </si>
  <si>
    <t>Singapore and Rwanda sign Memorandum of Understanding to collaborate on carbon credits to accelerate climate action</t>
  </si>
  <si>
    <t>https://www.mti.gov.sg/Newsroom/Press-Releases/2023/12/Singapore-and-Rwanda-sign-Memorandum-of-Understanding-to-collaborate</t>
  </si>
  <si>
    <t>Exchange of Letter of Intent from Liechtenstein</t>
  </si>
  <si>
    <t>Liechtenstein</t>
  </si>
  <si>
    <t>https://cmo.epa.gov.gh/wp-content/uploads/2024/02/Article-6-Annual-Progress-Report-2023_final.pdf</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</si>
  <si>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</si>
  <si>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</si>
  <si>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</si>
  <si>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</si>
  <si>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</si>
  <si>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</si>
  <si>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Statement of Intent on a Bilateral Cooperation under Article 6 of the Paris Agreement between the Swiss Federal Council and the Government of the Republic of Kenya</t>
  </si>
  <si>
    <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</si>
  <si>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</si>
  <si>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</si>
  <si>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</si>
  <si>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</si>
  <si>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</si>
  <si>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</si>
  <si>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Singapore and Chile sign Memorandum of Understanding to collaborate on Carbon Markets and Carbon Pricing</t>
  </si>
  <si>
    <t>https://www.mti.gov.sg/Newsroom/Press-Releases/2023/08/Singapore-and-Chile-sign-Memorandum-of-Understanding-to-collaborate-on-Carbon-Markets</t>
  </si>
  <si>
    <t>South Korea secures bilateral carbon credit deal with Laos</t>
  </si>
  <si>
    <t>https://carbon-pulse.com/212266/?utm_source=CP+Daily&amp;utm_campaign=e2345ce8af-CPdaily13072023&amp;utm_medium=email&amp;utm_term=0_a9d8834f72-e2345ce8af-110444006</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</si>
  <si>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</si>
  <si>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</si>
  <si>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</si>
  <si>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</si>
  <si>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</si>
  <si>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</si>
  <si>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</si>
  <si>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</si>
  <si>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</si>
  <si>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</si>
  <si>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</si>
  <si>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</si>
  <si>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</si>
  <si>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</si>
  <si>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</si>
  <si>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</si>
  <si>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</si>
  <si>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</si>
  <si>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</si>
  <si>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</si>
  <si>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</si>
  <si>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</si>
  <si>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</si>
  <si>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</si>
  <si>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</si>
  <si>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</si>
  <si>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</si>
  <si>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</si>
  <si>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</si>
  <si>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</si>
  <si>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</si>
  <si>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</si>
  <si>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</si>
  <si>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</si>
  <si>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</si>
  <si>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</si>
  <si>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</si>
  <si>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</si>
  <si>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</si>
  <si>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</si>
  <si>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</si>
  <si>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</si>
  <si>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</si>
  <si>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</si>
  <si>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</si>
  <si>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</si>
  <si>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</si>
  <si>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</si>
  <si>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</si>
  <si>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</si>
  <si>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</si>
  <si>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</si>
  <si>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</si>
  <si>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</si>
  <si>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</si>
  <si>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</si>
  <si>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</si>
  <si>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</si>
  <si>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</si>
  <si>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</si>
  <si>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</si>
  <si>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</si>
  <si>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</si>
  <si>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</si>
  <si>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</si>
  <si>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</si>
  <si>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</si>
  <si>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</si>
  <si>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</si>
  <si>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</si>
  <si>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</si>
  <si>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</si>
  <si>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</si>
  <si>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</si>
  <si>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</si>
  <si>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</si>
  <si>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</si>
  <si>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</si>
  <si>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</si>
  <si>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</si>
  <si>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</si>
  <si>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</si>
  <si>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</si>
  <si>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</si>
  <si>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</si>
  <si>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</si>
  <si>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</si>
  <si>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</si>
  <si>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</si>
  <si>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</si>
  <si>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</si>
  <si>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</si>
  <si>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</si>
  <si>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</si>
  <si>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</si>
  <si>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</si>
  <si>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</si>
  <si>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</si>
  <si>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</si>
  <si>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</si>
  <si>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</si>
  <si>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</si>
  <si>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</si>
  <si>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</si>
  <si>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</si>
  <si>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</si>
  <si>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</si>
  <si>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</si>
  <si>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</si>
  <si>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</si>
  <si>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</si>
  <si>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</si>
  <si>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</si>
  <si>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</si>
  <si>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</si>
  <si>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</si>
  <si>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</si>
  <si>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</si>
  <si>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</si>
  <si>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</si>
  <si>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</si>
  <si>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</si>
  <si>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</si>
  <si>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</si>
  <si>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</si>
  <si>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</si>
  <si>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CA0008</t>
  </si>
  <si>
    <t>Single-year</t>
  </si>
  <si>
    <t>not defined</t>
  </si>
  <si>
    <t>1t CO2e</t>
  </si>
  <si>
    <t>1.0</t>
  </si>
  <si>
    <t>CA0007</t>
  </si>
  <si>
    <t>Average</t>
  </si>
  <si>
    <t>CA0006</t>
  </si>
  <si>
    <t>Suriname</t>
  </si>
  <si>
    <t>No quantified GHG target</t>
  </si>
  <si>
    <t>2.0</t>
  </si>
  <si>
    <t>CA0005</t>
  </si>
  <si>
    <t>Guyana</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</si>
  <si>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</si>
  <si>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</si>
  <si>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</si>
  <si>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</si>
  <si>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</si>
  <si>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</si>
  <si>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</si>
  <si>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</si>
  <si>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</si>
  <si>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</si>
  <si>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</si>
  <si>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</si>
  <si>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</si>
  <si>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</si>
  <si>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</si>
  <si>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</si>
  <si>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</si>
  <si>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</si>
  <si>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</si>
  <si>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</si>
  <si>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Average (ktCO2/yr)</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</si>
  <si>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</si>
  <si>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</si>
  <si>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</si>
  <si>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</si>
  <si>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</si>
  <si>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</si>
  <si>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</si>
  <si>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</si>
  <si>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</si>
  <si>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</si>
  <si>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</si>
  <si>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Not listed in the report.  The 6 projects currently registered under the Joint Crediting Mechanism are expected to generage reductions of approximately 42,000 tCO2e per year</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</si>
  <si>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</si>
  <si>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</si>
  <si>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</si>
  <si>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</si>
  <si>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</si>
  <si>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</si>
  <si>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</si>
  <si>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</si>
  <si>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</si>
  <si>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</si>
  <si>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</si>
  <si>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</si>
  <si>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</si>
  <si>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</si>
  <si>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</si>
  <si>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</si>
  <si>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</si>
  <si>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</si>
  <si>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</si>
  <si>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</si>
  <si>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</si>
  <si>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</si>
  <si>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</si>
  <si>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</si>
  <si>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</si>
  <si>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</si>
  <si>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</si>
  <si>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</si>
  <si>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</si>
  <si>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</si>
  <si>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</si>
  <si>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</si>
  <si>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</si>
  <si>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</si>
  <si>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</si>
  <si>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</si>
  <si>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</si>
  <si>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</si>
  <si>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</si>
  <si>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</si>
  <si>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</si>
  <si>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</si>
  <si>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</si>
  <si>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</si>
  <si>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</si>
  <si>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</si>
  <si>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</si>
  <si>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</si>
  <si>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</si>
  <si>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</si>
  <si>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</si>
  <si>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</si>
  <si>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</si>
  <si>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</si>
  <si>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</si>
  <si>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</si>
  <si>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</si>
  <si>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</si>
  <si>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</si>
  <si>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</si>
  <si>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</si>
  <si>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</si>
  <si>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</si>
  <si>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</si>
  <si>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</si>
  <si>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</si>
  <si>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</si>
  <si>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</si>
  <si>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</si>
  <si>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</si>
  <si>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</si>
  <si>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</si>
  <si>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</si>
  <si>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</si>
  <si>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</si>
  <si>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</si>
  <si>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</si>
  <si>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</si>
  <si>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</si>
  <si>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</si>
  <si>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</si>
  <si>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</si>
  <si>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</si>
  <si>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</si>
  <si>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</si>
  <si>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</si>
  <si>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</si>
  <si>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</si>
  <si>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</si>
  <si>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</si>
  <si>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</si>
  <si>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</si>
  <si>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</si>
  <si>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</si>
  <si>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</si>
  <si>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</si>
  <si>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</si>
  <si>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</si>
  <si>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</si>
  <si>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</si>
  <si>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</si>
  <si>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</si>
  <si>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</si>
  <si>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</si>
  <si>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</si>
  <si>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</si>
  <si>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</si>
  <si>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</si>
  <si>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</si>
  <si>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</si>
  <si>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</si>
  <si>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</si>
  <si>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</si>
  <si>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</si>
  <si>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</si>
  <si>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</si>
  <si>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</si>
  <si>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</si>
  <si>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</si>
  <si>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</si>
  <si>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</si>
  <si>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</si>
  <si>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</si>
  <si>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</si>
  <si>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</si>
  <si>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</si>
  <si>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</si>
  <si>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</si>
  <si>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</si>
  <si>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</si>
  <si>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</si>
  <si>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</si>
  <si>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</si>
  <si>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</si>
  <si>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</si>
  <si>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</si>
  <si>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</si>
  <si>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</si>
  <si>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</si>
  <si>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</si>
  <si>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</si>
  <si>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</si>
  <si>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</si>
  <si>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</si>
  <si>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</si>
  <si>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</si>
  <si>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</si>
  <si>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</si>
  <si>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</si>
  <si>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</si>
  <si>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</si>
  <si>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</si>
  <si>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</si>
  <si>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</si>
  <si>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</si>
  <si>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</si>
  <si>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</si>
  <si>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</si>
  <si>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</si>
  <si>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</si>
  <si>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</si>
  <si>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</si>
  <si>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</si>
  <si>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</si>
  <si>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</si>
  <si>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</si>
  <si>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</si>
  <si>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</si>
  <si>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</si>
  <si>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</si>
  <si>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</si>
  <si>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</si>
  <si>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</si>
  <si>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</si>
  <si>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</si>
  <si>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</si>
  <si>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</si>
  <si>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</si>
  <si>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</si>
  <si>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</si>
  <si>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</si>
  <si>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</si>
  <si>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</si>
  <si>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</si>
  <si>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</si>
  <si>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</si>
  <si>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</si>
  <si>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</si>
  <si>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</si>
  <si>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</si>
  <si>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</si>
  <si>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</si>
  <si>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</si>
  <si>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</si>
  <si>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</si>
  <si>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</si>
  <si>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</si>
  <si>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</si>
  <si>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</si>
  <si>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</si>
  <si>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</si>
  <si>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</si>
  <si>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</si>
  <si>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</si>
  <si>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</si>
  <si>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</si>
  <si>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</si>
  <si>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</si>
  <si>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</si>
  <si>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</si>
  <si>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</si>
  <si>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</si>
  <si>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</si>
  <si>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</si>
  <si>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</si>
  <si>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</si>
  <si>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</si>
  <si>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</si>
  <si>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</si>
  <si>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</si>
  <si>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</si>
  <si>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</si>
  <si>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</si>
  <si>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</si>
  <si>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</si>
  <si>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</si>
  <si>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</si>
  <si>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</si>
  <si>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</si>
  <si>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</si>
  <si>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</si>
  <si>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</si>
  <si>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</si>
  <si>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</si>
  <si>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</si>
  <si>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</si>
  <si>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</si>
  <si>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</si>
  <si>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</si>
  <si>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</si>
  <si>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</si>
  <si>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</si>
  <si>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</si>
  <si>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</si>
  <si>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</si>
  <si>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</si>
  <si>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</si>
  <si>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</si>
  <si>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</si>
  <si>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</si>
  <si>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</si>
  <si>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</si>
  <si>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</si>
  <si>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</si>
  <si>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</si>
  <si>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</si>
  <si>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</si>
  <si>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</si>
  <si>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</si>
  <si>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</si>
  <si>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</si>
  <si>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</si>
  <si>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</si>
  <si>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</si>
  <si>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</si>
  <si>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</si>
  <si>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</si>
  <si>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</si>
  <si>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</si>
  <si>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</si>
  <si>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</si>
  <si>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</si>
  <si>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</si>
  <si>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</si>
  <si>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</si>
  <si>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</si>
  <si>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</si>
  <si>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</si>
  <si>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</si>
  <si>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</si>
  <si>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</si>
  <si>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</si>
  <si>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</si>
  <si>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</si>
  <si>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</si>
  <si>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</si>
  <si>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</si>
  <si>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</si>
  <si>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</si>
  <si>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</si>
  <si>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</si>
  <si>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</si>
  <si>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</si>
  <si>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</si>
  <si>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</si>
  <si>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</si>
  <si>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</si>
  <si>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</si>
  <si>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</si>
  <si>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</si>
  <si>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</si>
  <si>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</si>
  <si>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</si>
  <si>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</si>
  <si>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</si>
  <si>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</si>
  <si>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</si>
  <si>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</si>
  <si>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</si>
  <si>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</si>
  <si>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</si>
  <si>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</si>
  <si>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</si>
  <si>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</si>
  <si>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</si>
  <si>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</si>
  <si>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</si>
  <si>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</si>
  <si>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</si>
  <si>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</si>
  <si>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</si>
  <si>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</si>
  <si>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</si>
  <si>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</si>
  <si>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</si>
  <si>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</si>
  <si>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</si>
  <si>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</si>
  <si>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</si>
  <si>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</si>
  <si>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</si>
  <si>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</si>
  <si>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</si>
  <si>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</si>
  <si>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</si>
  <si>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</si>
  <si>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</si>
  <si>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</si>
  <si>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</si>
  <si>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</si>
  <si>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</si>
  <si>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</si>
  <si>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</si>
  <si>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</si>
  <si>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</si>
  <si>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</si>
  <si>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</si>
  <si>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</si>
  <si>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</si>
  <si>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</si>
  <si>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</si>
  <si>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</si>
  <si>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</si>
  <si>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</si>
  <si>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</si>
  <si>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</si>
  <si>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</si>
  <si>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</si>
  <si>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</si>
  <si>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</si>
  <si>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</si>
  <si>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</si>
  <si>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</si>
  <si>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</si>
  <si>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</si>
  <si>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</si>
  <si>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</si>
  <si>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</si>
  <si>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</si>
  <si>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</si>
  <si>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</si>
  <si>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</si>
  <si>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</si>
  <si>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</si>
  <si>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</si>
  <si>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</si>
  <si>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</si>
  <si>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</si>
  <si>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</si>
  <si>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</si>
  <si>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</si>
  <si>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</si>
  <si>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</si>
  <si>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</si>
  <si>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</si>
  <si>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</si>
  <si>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</si>
  <si>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</si>
  <si>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</si>
  <si>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</si>
  <si>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</si>
  <si>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</si>
  <si>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</si>
  <si>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</si>
  <si>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</si>
  <si>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</si>
  <si>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</si>
  <si>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</si>
  <si>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</si>
  <si>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</si>
  <si>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</si>
  <si>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</si>
  <si>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</si>
  <si>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</si>
  <si>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</si>
  <si>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</si>
  <si>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</si>
  <si>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</si>
  <si>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</si>
  <si>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</si>
  <si>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</si>
  <si>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</si>
  <si>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</si>
  <si>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</si>
  <si>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</si>
  <si>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</si>
  <si>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</si>
  <si>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</si>
  <si>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</si>
  <si>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</si>
  <si>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</si>
  <si>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</si>
  <si>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</si>
  <si>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</si>
  <si>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</si>
  <si>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</si>
  <si>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</si>
  <si>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</si>
  <si>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</si>
  <si>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</si>
  <si>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</si>
  <si>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</si>
  <si>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</si>
  <si>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</si>
  <si>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</si>
  <si>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</si>
  <si>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</si>
  <si>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</si>
  <si>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</si>
  <si>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</si>
  <si>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</si>
  <si>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</si>
  <si>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</si>
  <si>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</si>
  <si>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</si>
  <si>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</si>
  <si>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</si>
  <si>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</si>
  <si>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</si>
  <si>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</si>
  <si>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</si>
  <si>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</si>
  <si>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</si>
  <si>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</si>
  <si>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</si>
  <si>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</si>
  <si>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</si>
  <si>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</si>
  <si>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</si>
  <si>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</si>
  <si>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</si>
  <si>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</si>
  <si>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</si>
  <si>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</si>
  <si>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</si>
  <si>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</si>
  <si>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</si>
  <si>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</si>
  <si>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</si>
  <si>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</si>
  <si>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</si>
  <si>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</si>
  <si>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</si>
  <si>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</si>
  <si>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</si>
  <si>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</si>
  <si>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</si>
  <si>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</si>
  <si>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</si>
  <si>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</si>
  <si>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</si>
  <si>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</si>
  <si>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</si>
  <si>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</si>
  <si>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</si>
  <si>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</si>
  <si>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</si>
  <si>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</si>
  <si>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</si>
  <si>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</si>
  <si>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</si>
  <si>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</si>
  <si>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</si>
  <si>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</si>
  <si>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</si>
  <si>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</si>
  <si>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</si>
  <si>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</si>
  <si>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</si>
  <si>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</si>
  <si>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</si>
  <si>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</si>
  <si>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</si>
  <si>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</si>
  <si>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</si>
  <si>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</si>
  <si>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</si>
  <si>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</si>
  <si>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</si>
  <si>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</si>
  <si>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</si>
  <si>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</si>
  <si>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</si>
  <si>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</si>
  <si>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</si>
  <si>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</si>
  <si>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</si>
  <si>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</si>
  <si>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</si>
  <si>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</si>
  <si>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</si>
  <si>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</si>
  <si>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</si>
  <si>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</si>
  <si>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</si>
  <si>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</si>
  <si>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</si>
  <si>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</si>
  <si>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</si>
  <si>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</si>
  <si>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</si>
  <si>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</si>
  <si>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</si>
  <si>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</si>
  <si>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</si>
  <si>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</si>
  <si>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</si>
  <si>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</si>
  <si>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</si>
  <si>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</si>
  <si>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</si>
  <si>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</si>
  <si>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</si>
  <si>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</si>
  <si>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</si>
  <si>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</si>
  <si>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</si>
  <si>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</si>
  <si>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</si>
  <si>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</si>
  <si>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</si>
  <si>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</si>
  <si>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</si>
  <si>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</si>
  <si>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</si>
  <si>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</si>
  <si>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</si>
  <si>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</si>
  <si>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</si>
  <si>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</si>
  <si>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</si>
  <si>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</si>
  <si>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</si>
  <si>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</si>
  <si>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</si>
  <si>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</si>
  <si>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</si>
  <si>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</si>
  <si>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</si>
  <si>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</si>
  <si>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</si>
  <si>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</si>
  <si>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</si>
  <si>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</si>
  <si>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</si>
  <si>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</si>
  <si>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</si>
  <si>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</si>
  <si>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</si>
  <si>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</si>
  <si>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</si>
  <si>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</si>
  <si>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</si>
  <si>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</si>
  <si>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</si>
  <si>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</si>
  <si>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</si>
  <si>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</si>
  <si>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</si>
  <si>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</si>
  <si>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</si>
  <si>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</si>
  <si>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</si>
  <si>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</si>
  <si>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</si>
  <si>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</si>
  <si>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</si>
  <si>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</si>
  <si>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</si>
  <si>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</si>
  <si>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</si>
  <si>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</si>
  <si>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</si>
  <si>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</si>
  <si>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</si>
  <si>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</si>
  <si>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</si>
  <si>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</si>
  <si>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</si>
  <si>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</si>
  <si>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</si>
  <si>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</si>
  <si>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</si>
  <si>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</si>
  <si>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</si>
  <si>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</si>
  <si>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</si>
  <si>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</si>
  <si>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</si>
  <si>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</si>
  <si>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</si>
  <si>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</si>
  <si>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</si>
  <si>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</si>
  <si>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</si>
  <si>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</si>
  <si>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</si>
  <si>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</si>
  <si>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</si>
  <si>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</si>
  <si>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</si>
  <si>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</si>
  <si>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</si>
  <si>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</si>
  <si>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</si>
  <si>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</si>
  <si>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</si>
  <si>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</si>
  <si>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</si>
  <si>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</si>
  <si>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</si>
  <si>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</si>
  <si>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</si>
  <si>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</si>
  <si>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</si>
  <si>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</si>
  <si>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</si>
  <si>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</si>
  <si>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</si>
  <si>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</si>
  <si>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</si>
  <si>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</si>
  <si>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</si>
  <si>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</si>
  <si>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</si>
  <si>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</si>
  <si>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</si>
  <si>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</si>
  <si>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</si>
  <si>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</si>
  <si>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</si>
  <si>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</si>
  <si>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</si>
  <si>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</si>
  <si>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</si>
  <si>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</si>
  <si>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</si>
  <si>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</si>
  <si>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</si>
  <si>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</si>
  <si>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</si>
  <si>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</si>
  <si>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</si>
  <si>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</si>
  <si>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</si>
  <si>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</si>
  <si>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</si>
  <si>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</si>
  <si>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</si>
  <si>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</si>
  <si>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</si>
  <si>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</si>
  <si>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</si>
  <si>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</si>
  <si>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</si>
  <si>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</si>
  <si>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</si>
  <si>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</si>
  <si>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</si>
  <si>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</si>
  <si>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</si>
  <si>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</si>
  <si>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</si>
  <si>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</si>
  <si>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</si>
  <si>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</si>
  <si>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</si>
  <si>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</si>
  <si>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</si>
  <si>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</si>
  <si>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</si>
  <si>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</si>
  <si>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</si>
  <si>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</si>
  <si>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</si>
  <si>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</si>
  <si>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</si>
  <si>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</si>
  <si>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</si>
  <si>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</si>
  <si>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</si>
  <si>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</si>
  <si>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</si>
  <si>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</si>
  <si>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</si>
  <si>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</si>
  <si>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</si>
  <si>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</si>
  <si>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</si>
  <si>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</si>
  <si>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</si>
  <si>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</si>
  <si>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</si>
  <si>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</si>
  <si>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</si>
  <si>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</si>
  <si>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</si>
  <si>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</si>
  <si>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</si>
  <si>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</si>
  <si>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</si>
  <si>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</si>
  <si>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</si>
  <si>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</si>
  <si>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</si>
  <si>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</si>
  <si>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</si>
  <si>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</si>
  <si>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</si>
  <si>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</si>
  <si>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</si>
  <si>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</si>
  <si>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</si>
  <si>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</si>
  <si>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</si>
  <si>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</si>
  <si>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</si>
  <si>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</si>
  <si>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</si>
  <si>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</si>
  <si>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</si>
  <si>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</si>
  <si>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</si>
  <si>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</si>
  <si>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</si>
  <si>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</si>
  <si>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</si>
  <si>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</si>
  <si>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</si>
  <si>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</si>
  <si>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</si>
  <si>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</si>
  <si>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</si>
  <si>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</si>
  <si>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</si>
  <si>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</si>
  <si>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</si>
  <si>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</si>
  <si>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</si>
  <si>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</si>
  <si>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</si>
  <si>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</si>
  <si>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</si>
  <si>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</si>
  <si>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</si>
  <si>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</si>
  <si>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</si>
  <si>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</si>
  <si>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</si>
  <si>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</si>
  <si>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</si>
  <si>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</si>
  <si>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</si>
  <si>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</si>
  <si>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</si>
  <si>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</si>
  <si>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</si>
  <si>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</si>
  <si>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</si>
  <si>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</si>
  <si>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</si>
  <si>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</si>
  <si>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</si>
  <si>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</si>
  <si>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</si>
  <si>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</si>
  <si>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</si>
  <si>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</si>
  <si>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</si>
  <si>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</si>
  <si>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</si>
  <si>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</si>
  <si>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</si>
  <si>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</si>
  <si>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</si>
  <si>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</si>
  <si>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</si>
  <si>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</si>
  <si>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</si>
  <si>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</si>
  <si>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</si>
  <si>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</si>
  <si>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</si>
  <si>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</si>
  <si>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</si>
  <si>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</si>
  <si>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</si>
  <si>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</si>
  <si>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</si>
  <si>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</si>
  <si>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</si>
  <si>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</si>
  <si>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</si>
  <si>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</si>
  <si>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</si>
  <si>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</si>
  <si>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</si>
  <si>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</si>
  <si>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</si>
  <si>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</si>
  <si>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</si>
  <si>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</si>
  <si>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</si>
  <si>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</si>
  <si>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</si>
  <si>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</si>
  <si>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</si>
  <si>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</si>
  <si>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</si>
  <si>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</si>
  <si>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</si>
  <si>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</si>
  <si>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</si>
  <si>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</si>
  <si>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</si>
  <si>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</si>
  <si>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</si>
  <si>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</si>
  <si>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</si>
  <si>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</si>
  <si>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</si>
  <si>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</si>
  <si>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</si>
  <si>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</si>
  <si>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</si>
  <si>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</si>
  <si>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</si>
  <si>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</si>
  <si>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</si>
  <si>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</si>
  <si>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</si>
  <si>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</si>
  <si>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</si>
  <si>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</si>
  <si>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</si>
  <si>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</si>
  <si>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</si>
  <si>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</si>
  <si>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</si>
  <si>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</si>
  <si>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</si>
  <si>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</si>
  <si>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</si>
  <si>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</si>
  <si>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</si>
  <si>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</si>
  <si>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</si>
  <si>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</si>
  <si>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</si>
  <si>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</si>
  <si>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</si>
  <si>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</si>
  <si>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</si>
  <si>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</si>
  <si>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</si>
  <si>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</si>
  <si>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</si>
  <si>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</si>
  <si>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</si>
  <si>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</si>
  <si>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</si>
  <si>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</si>
  <si>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</si>
  <si>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</si>
  <si>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</si>
  <si>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</si>
  <si>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</si>
  <si>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</si>
  <si>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</si>
  <si>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</si>
  <si>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</si>
  <si>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</si>
  <si>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</si>
  <si>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</si>
  <si>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</si>
  <si>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</si>
  <si>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</si>
  <si>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</si>
  <si>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</si>
  <si>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</si>
  <si>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</si>
  <si>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</si>
  <si>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</si>
  <si>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</si>
  <si>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</si>
  <si>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</si>
  <si>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</si>
  <si>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</si>
  <si>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</si>
  <si>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</si>
  <si>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</si>
  <si>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</si>
  <si>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</si>
  <si>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</si>
  <si>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</si>
  <si>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</si>
  <si>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</si>
  <si>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</si>
  <si>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</si>
  <si>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</si>
  <si>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</si>
  <si>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</si>
  <si>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</si>
  <si>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</si>
  <si>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</si>
  <si>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</si>
  <si>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</si>
  <si>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</si>
  <si>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</si>
  <si>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</si>
  <si>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</si>
  <si>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</si>
  <si>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</si>
  <si>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</si>
  <si>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</si>
  <si>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</si>
  <si>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</si>
  <si>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</si>
  <si>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</si>
  <si>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</si>
  <si>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</si>
  <si>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</si>
  <si>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</si>
  <si>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</si>
  <si>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</si>
  <si>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</si>
  <si>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</si>
  <si>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</si>
  <si>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</si>
  <si>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</si>
  <si>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</si>
  <si>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</si>
  <si>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</si>
  <si>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</si>
  <si>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</si>
  <si>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</si>
  <si>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</si>
  <si>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</si>
  <si>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</si>
  <si>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</si>
  <si>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</si>
  <si>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</si>
  <si>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</si>
  <si>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</si>
  <si>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</si>
  <si>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</si>
  <si>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</si>
  <si>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</si>
  <si>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</si>
  <si>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</si>
  <si>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</si>
  <si>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</si>
  <si>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</si>
  <si>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</si>
  <si>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</si>
  <si>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</si>
  <si>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</si>
  <si>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</si>
  <si>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</si>
  <si>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</si>
  <si>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</si>
  <si>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</si>
  <si>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</si>
  <si>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</si>
  <si>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</si>
  <si>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</si>
  <si>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</si>
  <si>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</si>
  <si>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</si>
  <si>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</si>
  <si>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</si>
  <si>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</si>
  <si>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</si>
  <si>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</si>
  <si>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</si>
  <si>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</si>
  <si>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</si>
  <si>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</si>
  <si>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</si>
  <si>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</si>
  <si>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</si>
  <si>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</si>
  <si>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</si>
  <si>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</si>
  <si>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</si>
  <si>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</si>
  <si>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</si>
  <si>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</si>
  <si>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</si>
  <si>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</si>
  <si>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</si>
  <si>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</si>
  <si>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</si>
  <si>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</si>
  <si>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</si>
  <si>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</si>
  <si>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</si>
  <si>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</si>
  <si>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</si>
  <si>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</si>
  <si>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</si>
  <si>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</si>
  <si>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</si>
  <si>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</si>
  <si>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</si>
  <si>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</si>
  <si>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</si>
  <si>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</si>
  <si>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</si>
  <si>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</si>
  <si>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</si>
  <si>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</si>
  <si>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</si>
  <si>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</si>
  <si>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</si>
  <si>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</si>
  <si>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</si>
  <si>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</si>
  <si>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</si>
  <si>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</si>
  <si>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</si>
  <si>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</si>
  <si>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</si>
  <si>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</si>
  <si>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</si>
  <si>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</si>
  <si>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</si>
  <si>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</si>
  <si>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</si>
  <si>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</si>
  <si>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</si>
  <si>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</si>
  <si>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</si>
  <si>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</si>
  <si>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</si>
  <si>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</si>
  <si>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</si>
  <si>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</si>
  <si>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</si>
  <si>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</si>
  <si>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</si>
  <si>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</si>
  <si>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</si>
  <si>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</si>
  <si>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</si>
  <si>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</si>
  <si>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</si>
  <si>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</si>
  <si>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</si>
  <si>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</si>
  <si>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</si>
  <si>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</si>
  <si>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</si>
  <si>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</si>
  <si>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</si>
  <si>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</si>
  <si>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</si>
  <si>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</si>
  <si>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</si>
  <si>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</si>
  <si>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</si>
  <si>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</si>
  <si>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</si>
  <si>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</si>
  <si>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</si>
  <si>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</si>
  <si>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</si>
  <si>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</si>
  <si>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</si>
  <si>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</si>
  <si>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</si>
  <si>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</si>
  <si>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</si>
  <si>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</si>
  <si>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</si>
  <si>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</si>
  <si>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</si>
  <si>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</si>
  <si>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</si>
  <si>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</si>
  <si>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</si>
  <si>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</si>
  <si>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</si>
  <si>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</si>
  <si>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</si>
  <si>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</si>
  <si>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</si>
  <si>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</si>
  <si>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</si>
  <si>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</si>
  <si>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</si>
  <si>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</si>
  <si>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</si>
  <si>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</si>
  <si>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</si>
  <si>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</si>
  <si>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</si>
  <si>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</si>
  <si>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</si>
  <si>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</si>
  <si>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</si>
  <si>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</si>
  <si>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</si>
  <si>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</si>
  <si>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</si>
  <si>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</si>
  <si>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</si>
  <si>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</si>
  <si>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</si>
  <si>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</si>
  <si>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</si>
  <si>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</si>
  <si>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</si>
  <si>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</si>
  <si>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</si>
  <si>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</si>
  <si>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</si>
  <si>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</si>
  <si>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</si>
  <si>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</si>
  <si>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</si>
  <si>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</si>
  <si>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</si>
  <si>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</si>
  <si>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</si>
  <si>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</si>
  <si>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</si>
  <si>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</si>
  <si>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</si>
  <si>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</si>
  <si>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</si>
  <si>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</si>
  <si>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</si>
  <si>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</si>
  <si>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</si>
  <si>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</si>
  <si>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</si>
  <si>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</si>
  <si>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</si>
  <si>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</si>
  <si>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</si>
  <si>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</si>
  <si>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</si>
  <si>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</si>
  <si>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</si>
  <si>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</si>
  <si>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</si>
  <si>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</si>
  <si>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</si>
  <si>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</si>
  <si>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</si>
  <si>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</si>
  <si>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</si>
  <si>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</si>
  <si>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</si>
  <si>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</si>
  <si>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</si>
  <si>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</si>
  <si>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</si>
  <si>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</si>
  <si>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</si>
  <si>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</si>
  <si>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</si>
  <si>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</si>
  <si>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</si>
  <si>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</si>
  <si>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</si>
  <si>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</si>
  <si>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</si>
  <si>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</si>
  <si>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</si>
  <si>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</si>
  <si>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</si>
  <si>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</si>
  <si>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</si>
  <si>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</si>
  <si>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</si>
  <si>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</si>
  <si>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</si>
  <si>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</si>
  <si>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</si>
  <si>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</si>
  <si>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</si>
  <si>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</si>
  <si>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</si>
  <si>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</si>
  <si>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</si>
  <si>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</si>
  <si>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</si>
  <si>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</si>
  <si>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</si>
  <si>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</si>
  <si>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</si>
  <si>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</si>
  <si>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</si>
  <si>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</si>
  <si>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</si>
  <si>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</si>
  <si>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</si>
  <si>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</si>
  <si>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</si>
  <si>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</si>
  <si>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</si>
  <si>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</si>
  <si>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</si>
  <si>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</si>
  <si>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</si>
  <si>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</si>
  <si>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</si>
  <si>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</si>
  <si>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</si>
  <si>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</si>
  <si>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</si>
  <si>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</si>
  <si>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</si>
  <si>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</si>
  <si>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</si>
  <si>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</si>
  <si>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</si>
  <si>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</si>
  <si>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</si>
  <si>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</si>
  <si>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</si>
  <si>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</si>
  <si>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</si>
  <si>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</si>
  <si>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</si>
  <si>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</si>
  <si>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</si>
  <si>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</si>
  <si>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</si>
  <si>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</si>
  <si>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</si>
  <si>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</si>
  <si>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</si>
  <si>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</si>
  <si>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</si>
  <si>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</si>
  <si>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</si>
  <si>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</si>
  <si>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</si>
  <si>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</si>
  <si>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</si>
  <si>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</si>
  <si>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</si>
  <si>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</si>
  <si>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</si>
  <si>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</si>
  <si>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</si>
  <si>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</si>
  <si>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</si>
  <si>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</si>
  <si>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</si>
  <si>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</si>
  <si>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</si>
  <si>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</si>
  <si>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</si>
  <si>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</si>
  <si>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</si>
  <si>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</si>
  <si>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</si>
  <si>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</si>
  <si>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</si>
  <si>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</si>
  <si>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</si>
  <si>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</si>
  <si>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</si>
  <si>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</si>
  <si>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</si>
  <si>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</si>
  <si>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</si>
  <si>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</si>
  <si>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</si>
  <si>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</si>
  <si>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</si>
  <si>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</si>
  <si>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</si>
  <si>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</si>
  <si>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</si>
  <si>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</si>
  <si>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</si>
  <si>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</si>
  <si>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</si>
  <si>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</si>
  <si>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</si>
  <si>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</si>
  <si>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</si>
  <si>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</si>
  <si>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</si>
  <si>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</si>
  <si>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</si>
  <si>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</si>
  <si>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</si>
  <si>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</si>
  <si>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</si>
  <si>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</si>
  <si>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</si>
  <si>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</si>
  <si>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</si>
  <si>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</si>
  <si>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</si>
  <si>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</si>
  <si>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</si>
  <si>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</si>
  <si>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</si>
  <si>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</si>
  <si>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</si>
  <si>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</si>
  <si>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</si>
  <si>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</si>
  <si>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</si>
  <si>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</si>
  <si>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</si>
  <si>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</si>
  <si>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</si>
  <si>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</si>
  <si>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</si>
  <si>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</si>
  <si>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</si>
  <si>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</si>
  <si>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</si>
  <si>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</si>
  <si>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</si>
  <si>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</si>
  <si>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</si>
  <si>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</si>
  <si>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</si>
  <si>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</si>
  <si>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</si>
  <si>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</si>
  <si>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</si>
  <si>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</si>
  <si>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</si>
  <si>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</si>
  <si>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</si>
  <si>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</si>
  <si>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</si>
  <si>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</si>
  <si>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</si>
  <si>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</si>
  <si>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</si>
  <si>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</si>
  <si>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</si>
  <si>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</si>
  <si>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</si>
  <si>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</si>
  <si>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</si>
  <si>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</si>
  <si>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</si>
  <si>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</si>
  <si>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</si>
  <si>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</si>
  <si>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</si>
  <si>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</si>
  <si>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</si>
  <si>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</si>
  <si>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</si>
  <si>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</si>
  <si>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</si>
  <si>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</si>
  <si>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</si>
  <si>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</si>
  <si>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</si>
  <si>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</si>
  <si>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</si>
  <si>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</si>
  <si>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</si>
  <si>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</si>
  <si>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</si>
  <si>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</si>
  <si>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</si>
  <si>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</si>
  <si>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</si>
  <si>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</si>
  <si>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</si>
  <si>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</si>
  <si>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</si>
  <si>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</si>
  <si>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</si>
  <si>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</si>
  <si>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</si>
  <si>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</si>
  <si>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</si>
  <si>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</si>
  <si>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</si>
  <si>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</si>
  <si>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</si>
  <si>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</si>
  <si>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</si>
  <si>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</si>
  <si>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</si>
  <si>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</si>
  <si>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</si>
  <si>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</si>
  <si>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</si>
  <si>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</si>
  <si>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</si>
  <si>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</si>
  <si>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</si>
  <si>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</si>
  <si>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</si>
  <si>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</si>
  <si>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</si>
  <si>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</si>
  <si>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</si>
  <si>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</si>
  <si>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</si>
  <si>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</si>
  <si>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</si>
  <si>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</si>
  <si>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</si>
  <si>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</si>
  <si>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</si>
  <si>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</si>
  <si>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</si>
  <si>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</si>
  <si>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</si>
  <si>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</si>
  <si>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</si>
  <si>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</si>
  <si>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</si>
  <si>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</si>
  <si>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</si>
  <si>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</si>
  <si>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</si>
  <si>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</si>
  <si>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</si>
  <si>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</si>
  <si>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</si>
  <si>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</si>
  <si>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</si>
  <si>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</si>
  <si>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</si>
  <si>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</si>
  <si>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</si>
  <si>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</si>
  <si>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</si>
  <si>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</si>
  <si>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</si>
  <si>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</si>
  <si>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</si>
  <si>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</si>
  <si>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</si>
  <si>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</si>
  <si>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</si>
  <si>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</si>
  <si>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</si>
  <si>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</si>
  <si>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</si>
  <si>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</si>
  <si>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</si>
  <si>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</si>
  <si>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</si>
  <si>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</si>
  <si>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</si>
  <si>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</si>
  <si>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</si>
  <si>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</si>
  <si>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</si>
  <si>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</si>
  <si>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</si>
  <si>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</si>
  <si>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</si>
  <si>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</si>
  <si>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</si>
  <si>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</si>
  <si>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</si>
  <si>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</si>
  <si>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</si>
  <si>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</si>
  <si>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</si>
  <si>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</si>
  <si>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</si>
  <si>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</si>
  <si>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</si>
  <si>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</si>
  <si>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</si>
  <si>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</si>
  <si>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</si>
  <si>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</si>
  <si>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</si>
  <si>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</si>
  <si>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</si>
  <si>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</si>
  <si>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</si>
  <si>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</si>
  <si>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</si>
  <si>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</si>
  <si>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</si>
  <si>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</si>
  <si>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</si>
  <si>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</si>
  <si>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</si>
  <si>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</si>
  <si>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</si>
  <si>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</si>
  <si>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</si>
  <si>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</si>
  <si>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</si>
  <si>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</si>
  <si>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</si>
  <si>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</si>
  <si>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</si>
  <si>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</si>
  <si>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</si>
  <si>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</si>
  <si>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</si>
  <si>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</si>
  <si>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</si>
  <si>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</si>
  <si>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</si>
  <si>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</si>
  <si>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</si>
  <si>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</si>
  <si>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</si>
  <si>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</si>
  <si>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</si>
  <si>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</si>
  <si>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</si>
  <si>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</si>
  <si>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</si>
  <si>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</si>
  <si>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</si>
  <si>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</si>
  <si>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</si>
  <si>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</si>
  <si>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</si>
  <si>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</si>
  <si>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</si>
  <si>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</si>
  <si>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</si>
  <si>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</si>
  <si>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</si>
  <si>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</si>
  <si>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</si>
  <si>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</si>
  <si>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</si>
  <si>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</si>
  <si>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</si>
  <si>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</si>
  <si>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</si>
  <si>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</si>
  <si>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</si>
  <si>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</si>
  <si>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</si>
  <si>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</si>
  <si>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</si>
  <si>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</si>
  <si>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</si>
  <si>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</si>
  <si>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</si>
  <si>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</si>
  <si>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</si>
  <si>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</si>
  <si>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</si>
  <si>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</si>
  <si>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</si>
  <si>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</si>
  <si>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</si>
  <si>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</si>
  <si>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</si>
  <si>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</si>
  <si>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</si>
  <si>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</si>
  <si>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</si>
  <si>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</si>
  <si>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</si>
  <si>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</si>
  <si>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</si>
  <si>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</si>
  <si>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</si>
  <si>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</si>
  <si>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</si>
  <si>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</si>
  <si>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</si>
  <si>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</si>
  <si>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</si>
  <si>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</si>
  <si>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</si>
  <si>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</si>
  <si>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</si>
  <si>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</si>
  <si>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</si>
  <si>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</si>
  <si>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</si>
  <si>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</si>
  <si>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</si>
  <si>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</si>
  <si>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</si>
  <si>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</si>
  <si>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</si>
  <si>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</si>
  <si>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</si>
  <si>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</si>
  <si>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</si>
  <si>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</si>
  <si>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</si>
  <si>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</si>
  <si>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</si>
  <si>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</si>
  <si>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</si>
  <si>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</si>
  <si>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</si>
  <si>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</si>
  <si>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</si>
  <si>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</si>
  <si>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</si>
  <si>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</si>
  <si>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</si>
  <si>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</si>
  <si>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</si>
  <si>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</si>
  <si>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</si>
  <si>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</si>
  <si>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</si>
  <si>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</si>
  <si>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</si>
  <si>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</si>
  <si>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</si>
  <si>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</si>
  <si>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</si>
  <si>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</si>
  <si>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</si>
  <si>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</si>
  <si>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</si>
  <si>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</si>
  <si>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</si>
  <si>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</si>
  <si>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</si>
  <si>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</si>
  <si>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</si>
  <si>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</si>
  <si>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</si>
  <si>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</si>
  <si>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</si>
  <si>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</si>
  <si>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</si>
  <si>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</si>
  <si>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</si>
  <si>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</si>
  <si>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</si>
  <si>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</si>
  <si>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</si>
  <si>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</si>
  <si>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</si>
  <si>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</si>
  <si>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</si>
  <si>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</si>
  <si>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</si>
  <si>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</si>
  <si>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</si>
  <si>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</si>
  <si>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</si>
  <si>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</si>
  <si>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</si>
  <si>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</si>
  <si>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</si>
  <si>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</si>
  <si>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</si>
  <si>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</si>
  <si>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</si>
  <si>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</si>
  <si>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</si>
  <si>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</si>
  <si>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</si>
  <si>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</si>
  <si>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</si>
  <si>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</si>
  <si>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</si>
  <si>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</si>
  <si>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</si>
  <si>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</si>
  <si>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</si>
  <si>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</si>
  <si>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</si>
  <si>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</si>
  <si>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</si>
  <si>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</si>
  <si>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</si>
  <si>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</si>
  <si>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</si>
  <si>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</si>
  <si>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</si>
  <si>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</si>
  <si>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</si>
  <si>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</si>
  <si>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</si>
  <si>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</si>
  <si>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</si>
  <si>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</si>
  <si>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</si>
  <si>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</si>
  <si>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</si>
  <si>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</si>
  <si>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</si>
  <si>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</si>
  <si>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</si>
  <si>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</si>
  <si>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</si>
  <si>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</si>
  <si>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</si>
  <si>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</si>
  <si>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</si>
  <si>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</si>
  <si>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</si>
  <si>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</si>
  <si>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</si>
  <si>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</si>
  <si>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</si>
  <si>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</si>
  <si>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</si>
  <si>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</si>
  <si>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</si>
  <si>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</si>
  <si>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</si>
  <si>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</si>
  <si>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</si>
  <si>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</si>
  <si>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</si>
  <si>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</si>
  <si>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</si>
  <si>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</si>
  <si>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</si>
  <si>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</si>
  <si>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</si>
  <si>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</si>
  <si>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</si>
  <si>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</si>
  <si>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</si>
  <si>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</si>
  <si>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</si>
  <si>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</si>
  <si>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</si>
  <si>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</si>
  <si>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</si>
  <si>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</si>
  <si>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</si>
  <si>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</si>
  <si>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</si>
  <si>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</si>
  <si>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</si>
  <si>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</si>
  <si>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</si>
  <si>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</si>
  <si>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</si>
  <si>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</si>
  <si>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</si>
  <si>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</si>
  <si>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</si>
  <si>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</si>
  <si>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</si>
  <si>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</si>
  <si>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</si>
  <si>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</si>
  <si>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</si>
  <si>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</si>
  <si>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</si>
  <si>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</si>
  <si>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</si>
  <si>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</si>
  <si>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</si>
  <si>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</si>
  <si>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</si>
  <si>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</si>
  <si>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</si>
  <si>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</si>
  <si>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</si>
  <si>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</si>
  <si>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</si>
  <si>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</si>
  <si>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</si>
  <si>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</si>
  <si>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</si>
  <si>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</si>
  <si>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</si>
  <si>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</si>
  <si>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</si>
  <si>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</si>
  <si>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</si>
  <si>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</si>
  <si>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</si>
  <si>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</si>
  <si>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</si>
  <si>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</si>
  <si>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</si>
  <si>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</si>
  <si>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</si>
  <si>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</si>
  <si>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</si>
  <si>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</si>
  <si>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</si>
  <si>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</si>
  <si>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</si>
  <si>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</si>
  <si>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</si>
  <si>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</si>
  <si>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</si>
  <si>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</si>
  <si>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</si>
  <si>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</si>
  <si>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</si>
  <si>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</si>
  <si>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</si>
  <si>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</si>
  <si>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</si>
  <si>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</si>
  <si>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</si>
  <si>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</si>
  <si>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</si>
  <si>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</si>
  <si>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</si>
  <si>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</si>
  <si>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</si>
  <si>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</si>
  <si>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</si>
  <si>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</si>
  <si>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</si>
  <si>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</si>
  <si>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</si>
  <si>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</si>
  <si>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</si>
  <si>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</si>
  <si>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</si>
  <si>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</si>
  <si>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</si>
  <si>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</si>
  <si>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</si>
  <si>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</si>
  <si>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</si>
  <si>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</si>
  <si>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</si>
  <si>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</si>
  <si>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</si>
  <si>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</si>
  <si>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</si>
  <si>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</si>
  <si>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</si>
  <si>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</si>
  <si>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</si>
  <si>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</si>
  <si>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</si>
  <si>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</si>
  <si>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</si>
  <si>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</si>
  <si>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</si>
  <si>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</si>
  <si>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</si>
  <si>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</si>
  <si>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</si>
  <si>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</si>
  <si>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</si>
  <si>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</si>
  <si>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</si>
  <si>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</si>
  <si>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</si>
  <si>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</si>
  <si>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</si>
  <si>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</si>
  <si>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</si>
  <si>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</si>
  <si>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</si>
  <si>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</si>
  <si>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</si>
  <si>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</si>
  <si>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</si>
  <si>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</si>
  <si>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</si>
  <si>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</si>
  <si>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</si>
  <si>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</si>
  <si>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</si>
  <si>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</si>
  <si>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</si>
  <si>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</si>
  <si>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</si>
  <si>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</si>
  <si>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</si>
  <si>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</si>
  <si>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</si>
  <si>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</si>
  <si>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</si>
  <si>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</si>
  <si>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</si>
  <si>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</si>
  <si>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</si>
  <si>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</si>
  <si>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</si>
  <si>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</si>
  <si>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</si>
  <si>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</si>
  <si>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</si>
  <si>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</si>
  <si>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</si>
  <si>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</si>
  <si>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</si>
  <si>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</si>
  <si>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</si>
  <si>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</si>
  <si>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</si>
  <si>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</si>
  <si>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</si>
  <si>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</si>
  <si>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</si>
  <si>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</si>
  <si>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</si>
  <si>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</si>
  <si>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</si>
  <si>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</si>
  <si>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</si>
  <si>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</si>
  <si>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</si>
  <si>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</si>
  <si>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</si>
  <si>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</si>
  <si>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</si>
  <si>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</si>
  <si>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</si>
  <si>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</si>
  <si>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</si>
  <si>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</si>
  <si>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</si>
  <si>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</si>
  <si>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</si>
  <si>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</si>
  <si>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</si>
  <si>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</si>
  <si>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</si>
  <si>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</si>
  <si>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</si>
  <si>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</si>
  <si>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</si>
  <si>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</si>
  <si>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</si>
  <si>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</si>
  <si>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</si>
  <si>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</si>
  <si>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</si>
  <si>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</si>
  <si>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</si>
  <si>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</si>
  <si>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</si>
  <si>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</si>
  <si>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</si>
  <si>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</si>
  <si>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</si>
  <si>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</si>
  <si>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</si>
  <si>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</si>
  <si>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</si>
  <si>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</si>
  <si>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</si>
  <si>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</si>
  <si>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</si>
  <si>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</si>
  <si>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</si>
  <si>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</si>
  <si>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</si>
  <si>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</si>
  <si>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</si>
  <si>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</si>
  <si>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</si>
  <si>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</si>
  <si>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</si>
  <si>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</si>
  <si>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</si>
  <si>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</si>
  <si>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</si>
  <si>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</si>
  <si>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</si>
  <si>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</si>
  <si>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</si>
  <si>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</si>
  <si>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</si>
  <si>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</si>
  <si>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</si>
  <si>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</si>
  <si>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</si>
  <si>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</si>
  <si>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</si>
  <si>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</si>
  <si>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</si>
  <si>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</si>
  <si>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</si>
  <si>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</si>
  <si>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</si>
  <si>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</si>
  <si>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</si>
  <si>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</si>
  <si>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</si>
  <si>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</si>
  <si>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</si>
  <si>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</si>
  <si>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</si>
  <si>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</si>
  <si>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</si>
  <si>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</si>
  <si>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</si>
  <si>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</si>
  <si>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</si>
  <si>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</si>
  <si>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</si>
  <si>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</si>
  <si>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</si>
  <si>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</si>
  <si>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</si>
  <si>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</si>
  <si>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</si>
  <si>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</si>
  <si>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</si>
  <si>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</si>
  <si>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</si>
  <si>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</si>
  <si>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</si>
  <si>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</si>
  <si>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</si>
  <si>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</si>
  <si>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</si>
  <si>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</si>
  <si>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</si>
  <si>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</si>
  <si>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</si>
  <si>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</si>
  <si>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</si>
  <si>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</si>
  <si>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</si>
  <si>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</si>
  <si>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</si>
  <si>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</si>
  <si>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</si>
  <si>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</si>
  <si>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</si>
  <si>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</si>
  <si>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</si>
  <si>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</si>
  <si>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</si>
  <si>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</si>
  <si>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</si>
  <si>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</si>
  <si>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</si>
  <si>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</si>
  <si>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</si>
  <si>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</si>
  <si>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</si>
  <si>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</si>
  <si>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</si>
  <si>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</si>
  <si>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</si>
  <si>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</si>
  <si>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</si>
  <si>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</si>
  <si>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</si>
  <si>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</si>
  <si>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</si>
  <si>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</si>
  <si>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</si>
  <si>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</si>
  <si>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</si>
  <si>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</si>
  <si>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</si>
  <si>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</si>
  <si>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</si>
  <si>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</si>
  <si>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</si>
  <si>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</si>
  <si>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</si>
  <si>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</si>
  <si>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</si>
  <si>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</si>
  <si>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</si>
  <si>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</si>
  <si>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</si>
  <si>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</si>
  <si>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</si>
  <si>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</si>
  <si>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</si>
  <si>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</si>
  <si>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</si>
  <si>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</si>
  <si>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</si>
  <si>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</si>
  <si>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</si>
  <si>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</si>
  <si>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</si>
  <si>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</si>
  <si>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</si>
  <si>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</si>
  <si>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</si>
  <si>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</si>
  <si>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</si>
  <si>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</si>
  <si>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</si>
  <si>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</si>
  <si>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</si>
  <si>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</si>
  <si>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</si>
  <si>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</si>
  <si>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</si>
  <si>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</si>
  <si>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</si>
  <si>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</si>
  <si>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</si>
  <si>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</si>
  <si>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</si>
  <si>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</si>
  <si>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</si>
  <si>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</si>
  <si>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</si>
  <si>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</si>
  <si>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</si>
  <si>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</si>
  <si>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</si>
  <si>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</si>
  <si>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</si>
  <si>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</si>
  <si>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</si>
  <si>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</si>
  <si>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</si>
  <si>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</si>
  <si>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</si>
  <si>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</si>
  <si>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</si>
  <si>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</si>
  <si>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</si>
  <si>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</si>
  <si>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</si>
  <si>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</si>
  <si>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</si>
  <si>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</si>
  <si>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</si>
  <si>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</si>
  <si>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</si>
  <si>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</si>
  <si>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</si>
  <si>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</si>
  <si>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</si>
  <si>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</si>
  <si>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</si>
  <si>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</si>
  <si>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</si>
  <si>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</si>
  <si>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</si>
  <si>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</si>
  <si>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</si>
  <si>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</si>
  <si>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</si>
  <si>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</si>
  <si>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</si>
  <si>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</si>
  <si>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</si>
  <si>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</si>
  <si>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</si>
  <si>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</si>
  <si>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</si>
  <si>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</si>
  <si>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</si>
  <si>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</si>
  <si>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</si>
  <si>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</si>
  <si>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</si>
  <si>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</si>
  <si>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</si>
  <si>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</si>
  <si>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</si>
  <si>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</si>
  <si>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</si>
  <si>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</si>
  <si>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</si>
  <si>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</si>
  <si>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</si>
  <si>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</si>
  <si>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</si>
  <si>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</si>
  <si>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</si>
  <si>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</si>
  <si>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</si>
  <si>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</si>
  <si>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</si>
  <si>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</si>
  <si>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</si>
  <si>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</si>
  <si>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</si>
  <si>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</si>
  <si>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</si>
  <si>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</si>
  <si>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</si>
  <si>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</si>
  <si>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</si>
  <si>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</si>
  <si>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</si>
  <si>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</si>
  <si>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</si>
  <si>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</si>
  <si>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</si>
  <si>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</si>
  <si>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</si>
  <si>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</si>
  <si>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</si>
  <si>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</si>
  <si>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</si>
  <si>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</si>
  <si>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</si>
  <si>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</si>
  <si>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</si>
  <si>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</si>
  <si>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</si>
  <si>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</si>
  <si>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</si>
  <si>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</si>
  <si>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</si>
  <si>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</si>
  <si>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</si>
  <si>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</si>
  <si>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</si>
  <si>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</si>
  <si>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</si>
  <si>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</si>
  <si>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</si>
  <si>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</si>
  <si>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</si>
  <si>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</si>
  <si>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</si>
  <si>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</si>
  <si>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</si>
  <si>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</si>
  <si>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</si>
  <si>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</si>
  <si>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</si>
  <si>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</si>
  <si>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</si>
  <si>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</si>
  <si>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</si>
  <si>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</si>
  <si>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</si>
  <si>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</si>
  <si>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</si>
  <si>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</si>
  <si>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</si>
  <si>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</si>
  <si>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</si>
  <si>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</si>
  <si>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</si>
  <si>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</si>
  <si>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</si>
  <si>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</si>
  <si>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</si>
  <si>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</si>
  <si>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</si>
  <si>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</si>
  <si>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</si>
  <si>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</si>
  <si>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</si>
  <si>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</si>
  <si>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</si>
  <si>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</si>
  <si>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</si>
  <si>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</si>
  <si>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</si>
  <si>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</si>
  <si>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</si>
  <si>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</si>
  <si>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</si>
  <si>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</si>
  <si>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</si>
  <si>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</si>
  <si>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</si>
  <si>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</si>
  <si>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</si>
  <si>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</si>
  <si>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</si>
  <si>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</si>
  <si>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</si>
  <si>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</si>
  <si>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</si>
  <si>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</si>
  <si>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</si>
  <si>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</si>
  <si>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</si>
  <si>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</si>
  <si>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</si>
  <si>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</si>
  <si>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</si>
  <si>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</si>
  <si>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</si>
  <si>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</si>
  <si>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</si>
  <si>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</si>
  <si>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</si>
  <si>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</si>
  <si>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</si>
  <si>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</si>
  <si>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</si>
  <si>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</si>
  <si>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</si>
  <si>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</si>
  <si>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</si>
  <si>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</si>
  <si>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</si>
  <si>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</si>
  <si>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</si>
  <si>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</si>
  <si>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</si>
  <si>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</si>
  <si>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</si>
  <si>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</si>
  <si>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</si>
  <si>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</si>
  <si>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</si>
  <si>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</si>
  <si>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</si>
  <si>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</si>
  <si>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</si>
  <si>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</si>
  <si>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</si>
  <si>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</si>
  <si>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</si>
  <si>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</si>
  <si>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</si>
  <si>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</si>
  <si>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</si>
  <si>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</si>
  <si>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</si>
  <si>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</si>
  <si>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</si>
  <si>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</si>
  <si>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</si>
  <si>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</si>
  <si>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</si>
  <si>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</si>
  <si>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</si>
  <si>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</si>
  <si>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</si>
  <si>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</si>
  <si>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</si>
  <si>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</si>
  <si>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</si>
  <si>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</si>
  <si>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</si>
  <si>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</si>
  <si>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</si>
  <si>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</si>
  <si>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</si>
  <si>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</si>
  <si>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</si>
  <si>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</si>
  <si>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</si>
  <si>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</si>
  <si>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</si>
  <si>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</si>
  <si>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</si>
  <si>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</si>
  <si>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</si>
  <si>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</si>
  <si>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</si>
  <si>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</si>
  <si>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</si>
  <si>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</si>
  <si>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</si>
  <si>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</si>
  <si>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</si>
  <si>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</si>
  <si>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</si>
  <si>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</si>
  <si>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</si>
  <si>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</si>
  <si>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</si>
  <si>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</si>
  <si>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</si>
  <si>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</si>
  <si>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</si>
  <si>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</si>
  <si>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</si>
  <si>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</si>
  <si>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</si>
  <si>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</si>
  <si>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</si>
  <si>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</si>
  <si>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</si>
  <si>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</si>
  <si>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</si>
  <si>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</si>
  <si>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</si>
  <si>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</si>
  <si>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</si>
  <si>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</si>
  <si>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</si>
  <si>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</si>
  <si>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</si>
  <si>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</si>
  <si>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</si>
  <si>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</si>
  <si>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</si>
  <si>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</si>
  <si>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</si>
  <si>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</si>
  <si>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</si>
  <si>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</si>
  <si>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</si>
  <si>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</si>
  <si>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</si>
  <si>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</si>
  <si>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</si>
  <si>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</si>
  <si>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</si>
  <si>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</si>
  <si>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</si>
  <si>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</si>
  <si>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</si>
  <si>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</si>
  <si>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</si>
  <si>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</si>
  <si>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</si>
  <si>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</si>
  <si>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</si>
  <si>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</si>
  <si>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</si>
  <si>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</si>
  <si>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</si>
  <si>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</si>
  <si>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</si>
  <si>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</si>
  <si>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</si>
  <si>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</si>
  <si>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</si>
  <si>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</si>
  <si>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</si>
  <si>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</si>
  <si>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</si>
  <si>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</si>
  <si>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</si>
  <si>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</si>
  <si>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</si>
  <si>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</si>
  <si>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</si>
  <si>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</si>
  <si>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</si>
  <si>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</si>
  <si>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</si>
  <si>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</si>
  <si>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</si>
  <si>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</si>
  <si>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</si>
  <si>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</si>
  <si>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</si>
  <si>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</si>
  <si>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</si>
  <si>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</si>
  <si>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</si>
  <si>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</si>
  <si>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</si>
  <si>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</si>
  <si>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</si>
  <si>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</si>
  <si>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</si>
  <si>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</si>
  <si>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</si>
  <si>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</si>
  <si>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</si>
  <si>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</si>
  <si>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</si>
  <si>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</si>
  <si>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</si>
  <si>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</si>
  <si>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</si>
  <si>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</si>
  <si>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</si>
  <si>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</si>
  <si>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</si>
  <si>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</si>
  <si>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</si>
  <si>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</si>
  <si>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</si>
  <si>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</si>
  <si>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</si>
  <si>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</si>
  <si>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</si>
  <si>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</si>
  <si>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</si>
  <si>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</si>
  <si>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</si>
  <si>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</si>
  <si>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</si>
  <si>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</si>
  <si>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</si>
  <si>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</si>
  <si>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</si>
  <si>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</si>
  <si>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</si>
  <si>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</si>
  <si>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</si>
  <si>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</si>
  <si>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</si>
  <si>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</si>
  <si>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</si>
  <si>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</si>
  <si>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</si>
  <si>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</si>
  <si>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</si>
  <si>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</si>
  <si>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</si>
  <si>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</si>
  <si>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</si>
  <si>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</si>
  <si>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</si>
  <si>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</si>
  <si>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</si>
  <si>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</si>
  <si>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</si>
  <si>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</si>
  <si>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</si>
  <si>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</si>
  <si>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</si>
  <si>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</si>
  <si>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</si>
  <si>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</si>
  <si>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</si>
  <si>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</si>
  <si>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</si>
  <si>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</si>
  <si>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</si>
  <si>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</si>
  <si>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</si>
  <si>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</si>
  <si>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</si>
  <si>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</si>
  <si>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</si>
  <si>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</si>
  <si>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</si>
  <si>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</si>
  <si>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</si>
  <si>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</si>
  <si>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</si>
  <si>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</si>
  <si>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</si>
  <si>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</si>
  <si>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</si>
  <si>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</si>
  <si>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</si>
  <si>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</si>
  <si>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</si>
  <si>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</si>
  <si>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</si>
  <si>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</si>
  <si>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</si>
  <si>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</si>
  <si>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</si>
  <si>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</si>
  <si>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</si>
  <si>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</si>
  <si>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</si>
  <si>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</si>
  <si>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</si>
  <si>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</si>
  <si>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</si>
  <si>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</si>
  <si>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</si>
  <si>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</si>
  <si>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</si>
  <si>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</si>
  <si>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</si>
  <si>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</si>
  <si>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</si>
  <si>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</si>
  <si>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</si>
  <si>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</si>
  <si>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</si>
  <si>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</si>
  <si>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</si>
  <si>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</si>
  <si>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</si>
  <si>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</si>
  <si>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</si>
  <si>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</si>
  <si>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</si>
  <si>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</si>
  <si>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</si>
  <si>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</si>
  <si>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</si>
  <si>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</si>
  <si>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</si>
  <si>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</si>
  <si>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</si>
  <si>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</si>
  <si>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</si>
  <si>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</si>
  <si>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</si>
  <si>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</si>
  <si>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</si>
  <si>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</si>
  <si>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</si>
  <si>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</si>
  <si>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</si>
  <si>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</si>
  <si>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</si>
  <si>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</si>
  <si>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</si>
  <si>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</si>
  <si>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</si>
  <si>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</si>
  <si>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</si>
  <si>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</si>
  <si>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</si>
  <si>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</si>
  <si>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</si>
  <si>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</si>
  <si>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</si>
  <si>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</si>
  <si>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</si>
  <si>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</si>
  <si>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</si>
  <si>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</si>
  <si>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</si>
  <si>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</si>
  <si>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</si>
  <si>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</si>
  <si>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</si>
  <si>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</si>
  <si>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</si>
  <si>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</si>
  <si>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</si>
  <si>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</si>
  <si>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</si>
  <si>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</si>
  <si>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</si>
  <si>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</si>
  <si>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</si>
  <si>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</si>
  <si>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</si>
  <si>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</si>
  <si>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</si>
  <si>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</si>
  <si>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</si>
  <si>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</si>
  <si>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</si>
  <si>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</si>
  <si>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</si>
  <si>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</si>
  <si>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</si>
  <si>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</si>
  <si>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</si>
  <si>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</si>
  <si>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</si>
  <si>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</si>
  <si>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</si>
  <si>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</si>
  <si>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</si>
  <si>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</si>
  <si>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</si>
  <si>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</si>
  <si>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</si>
  <si>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</si>
  <si>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</si>
  <si>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</si>
  <si>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</si>
  <si>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</si>
  <si>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</si>
  <si>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</si>
  <si>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</si>
  <si>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</si>
  <si>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</si>
  <si>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</si>
  <si>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</si>
  <si>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</si>
  <si>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</si>
  <si>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</si>
  <si>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</si>
  <si>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</si>
  <si>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</si>
  <si>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</si>
  <si>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</si>
  <si>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</si>
  <si>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</si>
  <si>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</si>
  <si>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</si>
  <si>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</si>
  <si>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</si>
  <si>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</si>
  <si>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</si>
  <si>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</si>
  <si>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</si>
  <si>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</si>
  <si>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</si>
  <si>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</si>
  <si>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</si>
  <si>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</si>
  <si>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</si>
  <si>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</si>
  <si>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</si>
  <si>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</si>
  <si>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</si>
  <si>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</si>
  <si>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</si>
  <si>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</si>
  <si>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</si>
  <si>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</si>
  <si>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</si>
  <si>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</si>
  <si>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</si>
  <si>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</si>
  <si>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</si>
  <si>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</si>
  <si>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</si>
  <si>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</si>
  <si>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</si>
  <si>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</si>
  <si>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</si>
  <si>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</si>
  <si>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</si>
  <si>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</si>
  <si>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</si>
  <si>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</si>
  <si>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</si>
  <si>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</si>
  <si>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</si>
  <si>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</si>
  <si>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</si>
  <si>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</si>
  <si>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</si>
  <si>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</si>
  <si>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</si>
  <si>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</si>
  <si>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</si>
  <si>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</si>
  <si>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</si>
  <si>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</si>
  <si>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</si>
  <si>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</si>
  <si>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</si>
  <si>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</si>
  <si>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</si>
  <si>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</si>
  <si>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</si>
  <si>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</si>
  <si>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</si>
  <si>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</si>
  <si>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</si>
  <si>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</si>
  <si>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</si>
  <si>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</si>
  <si>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</si>
  <si>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</si>
  <si>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</si>
  <si>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</si>
  <si>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</si>
  <si>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</si>
  <si>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</si>
  <si>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</si>
  <si>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</si>
  <si>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</si>
  <si>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</si>
  <si>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</si>
  <si>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</si>
  <si>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</si>
  <si>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</si>
  <si>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</si>
  <si>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</si>
  <si>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</si>
  <si>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</si>
  <si>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</si>
  <si>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</si>
  <si>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</si>
  <si>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</si>
  <si>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</si>
  <si>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</si>
  <si>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</si>
  <si>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</si>
  <si>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</si>
  <si>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</si>
  <si>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</si>
  <si>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</si>
  <si>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</si>
  <si>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</si>
  <si>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</si>
  <si>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</si>
  <si>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</si>
  <si>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</si>
  <si>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</si>
  <si>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</si>
  <si>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</si>
  <si>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</si>
  <si>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</si>
  <si>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</si>
  <si>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</si>
  <si>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</si>
  <si>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</si>
  <si>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</si>
  <si>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</si>
  <si>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</si>
  <si>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</si>
  <si>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</si>
  <si>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</si>
  <si>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</si>
  <si>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</si>
  <si>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</si>
  <si>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</si>
  <si>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</si>
  <si>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</si>
  <si>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</si>
  <si>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</si>
  <si>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</si>
  <si>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</si>
  <si>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</si>
  <si>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</si>
  <si>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</si>
  <si>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</si>
  <si>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</si>
  <si>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</si>
  <si>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</si>
  <si>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</si>
  <si>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</si>
  <si>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</si>
  <si>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</si>
  <si>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</si>
  <si>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</si>
  <si>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</si>
  <si>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</si>
  <si>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</si>
  <si>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</si>
  <si>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</si>
  <si>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</si>
  <si>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</si>
  <si>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</si>
  <si>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</si>
  <si>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</si>
  <si>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</si>
  <si>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</si>
  <si>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</si>
  <si>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</si>
  <si>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</si>
  <si>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</si>
  <si>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</si>
  <si>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</si>
  <si>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</si>
  <si>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</si>
  <si>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</si>
  <si>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</si>
  <si>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</si>
  <si>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</si>
  <si>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</si>
  <si>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</si>
  <si>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</si>
  <si>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</si>
  <si>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</si>
  <si>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</si>
  <si>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</si>
  <si>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</si>
  <si>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</si>
  <si>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</si>
  <si>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</si>
  <si>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</si>
  <si>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</si>
  <si>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</si>
  <si>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</si>
  <si>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</si>
  <si>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</si>
  <si>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</si>
  <si>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</si>
  <si>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</si>
  <si>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</si>
  <si>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</si>
  <si>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</si>
  <si>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</si>
  <si>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</si>
  <si>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</si>
  <si>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</si>
  <si>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</si>
  <si>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</si>
  <si>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</si>
  <si>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</si>
  <si>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</si>
  <si>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</si>
  <si>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</si>
  <si>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</si>
  <si>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</si>
  <si>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</si>
  <si>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</si>
  <si>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</si>
  <si>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</si>
  <si>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</si>
  <si>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</si>
  <si>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</si>
  <si>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</si>
  <si>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</si>
  <si>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</si>
  <si>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</si>
  <si>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</si>
  <si>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</si>
  <si>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</si>
  <si>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</si>
  <si>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</si>
  <si>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</si>
  <si>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</si>
  <si>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</si>
  <si>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</si>
  <si>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</si>
  <si>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</si>
  <si>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</si>
  <si>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</si>
  <si>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</si>
  <si>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</si>
  <si>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</si>
  <si>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</si>
  <si>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</si>
  <si>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</si>
  <si>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</si>
  <si>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</si>
  <si>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</si>
  <si>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</si>
  <si>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</si>
  <si>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</si>
  <si>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</si>
  <si>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</si>
  <si>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</si>
  <si>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</si>
  <si>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</si>
  <si>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</si>
  <si>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</si>
  <si>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</si>
  <si>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</si>
  <si>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</si>
  <si>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</si>
  <si>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</si>
  <si>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</si>
  <si>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</si>
  <si>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</si>
  <si>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</si>
  <si>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</si>
  <si>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</si>
  <si>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</si>
  <si>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</si>
  <si>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</si>
  <si>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</si>
  <si>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</si>
  <si>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</si>
  <si>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</si>
  <si>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</si>
  <si>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</si>
  <si>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</si>
  <si>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</si>
  <si>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</si>
  <si>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</si>
  <si>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</si>
  <si>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</si>
  <si>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</si>
  <si>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</si>
  <si>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</si>
  <si>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</si>
  <si>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</si>
  <si>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</si>
  <si>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</si>
  <si>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</si>
  <si>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</si>
  <si>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</si>
  <si>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</si>
  <si>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</si>
  <si>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</si>
  <si>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</si>
  <si>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</si>
  <si>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</si>
  <si>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</si>
  <si>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</si>
  <si>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</si>
  <si>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</si>
  <si>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</si>
  <si>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</si>
  <si>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</si>
  <si>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</si>
  <si>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</si>
  <si>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</si>
  <si>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</si>
  <si>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</si>
  <si>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</si>
  <si>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</si>
  <si>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</si>
  <si>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</si>
  <si>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</si>
  <si>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</si>
  <si>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</si>
  <si>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</si>
  <si>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</si>
  <si>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</si>
  <si>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</si>
  <si>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</si>
  <si>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</si>
  <si>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</si>
  <si>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</si>
  <si>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</si>
  <si>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</si>
  <si>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</si>
  <si>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</si>
  <si>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</si>
  <si>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</si>
  <si>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</si>
  <si>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</si>
  <si>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</si>
  <si>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</si>
  <si>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</si>
  <si>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</si>
  <si>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</si>
  <si>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</si>
  <si>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</si>
  <si>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</si>
  <si>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</si>
  <si>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</si>
  <si>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</si>
  <si>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</si>
  <si>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</si>
  <si>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</si>
  <si>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</si>
  <si>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</si>
  <si>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</si>
  <si>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</si>
  <si>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</si>
  <si>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</si>
  <si>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</si>
  <si>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</si>
  <si>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</si>
  <si>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</si>
  <si>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</si>
  <si>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</si>
  <si>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</si>
  <si>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</si>
  <si>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</si>
  <si>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</si>
  <si>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</si>
  <si>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</si>
  <si>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</si>
  <si>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</si>
  <si>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</si>
  <si>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</si>
  <si>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</si>
  <si>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</si>
  <si>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</si>
  <si>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</si>
  <si>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</si>
  <si>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</si>
  <si>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</si>
  <si>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</si>
  <si>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</si>
  <si>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</si>
  <si>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</si>
  <si>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</si>
  <si>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</si>
  <si>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</si>
  <si>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</si>
  <si>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</si>
  <si>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</si>
  <si>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</si>
  <si>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</si>
  <si>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</si>
  <si>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</si>
  <si>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</si>
  <si>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</si>
  <si>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</si>
  <si>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</si>
  <si>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</si>
  <si>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</si>
  <si>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</si>
  <si>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</si>
  <si>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</si>
  <si>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</si>
  <si>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</si>
  <si>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</si>
  <si>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</si>
  <si>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</si>
  <si>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</si>
  <si>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</si>
  <si>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</si>
  <si>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</si>
  <si>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</si>
  <si>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</si>
  <si>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</si>
  <si>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</si>
  <si>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</si>
  <si>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</si>
  <si>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</si>
  <si>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</si>
  <si>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</si>
  <si>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</si>
  <si>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</si>
  <si>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</si>
  <si>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</si>
  <si>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</si>
  <si>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</si>
  <si>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</si>
  <si>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</si>
  <si>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</si>
  <si>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</si>
  <si>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</si>
  <si>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</si>
  <si>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</si>
  <si>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</si>
  <si>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</si>
  <si>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</si>
  <si>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</si>
  <si>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</si>
  <si>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</si>
  <si>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</si>
  <si>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</si>
  <si>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</si>
  <si>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</si>
  <si>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</si>
  <si>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</si>
  <si>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</si>
  <si>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</si>
  <si>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</si>
  <si>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</si>
  <si>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</si>
  <si>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</si>
  <si>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</si>
  <si>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</si>
  <si>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</si>
  <si>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</si>
  <si>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</si>
  <si>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</si>
  <si>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</si>
  <si>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</si>
  <si>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</si>
  <si>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</si>
  <si>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</si>
  <si>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</si>
  <si>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</si>
  <si>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</si>
  <si>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</si>
  <si>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</si>
  <si>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</si>
  <si>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</si>
  <si>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</si>
  <si>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</si>
  <si>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</si>
  <si>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</si>
  <si>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</si>
  <si>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</si>
  <si>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</si>
  <si>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</si>
  <si>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</si>
  <si>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</si>
  <si>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</si>
  <si>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</si>
  <si>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</si>
  <si>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</si>
  <si>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</si>
  <si>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</si>
  <si>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</si>
  <si>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</si>
  <si>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</si>
  <si>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</si>
  <si>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</si>
  <si>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</si>
  <si>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</si>
  <si>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</si>
  <si>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</si>
  <si>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</si>
  <si>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</si>
  <si>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</si>
  <si>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</si>
  <si>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</si>
  <si>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</si>
  <si>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</si>
  <si>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</si>
  <si>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</si>
  <si>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</si>
  <si>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</si>
  <si>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</si>
  <si>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</si>
  <si>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</si>
  <si>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</si>
  <si>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</si>
  <si>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</si>
  <si>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</si>
  <si>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</si>
  <si>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</si>
  <si>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</si>
  <si>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</si>
  <si>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</si>
  <si>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</si>
  <si>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</si>
  <si>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</si>
  <si>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</si>
  <si>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</si>
  <si>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</si>
  <si>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</si>
  <si>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</si>
  <si>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</si>
  <si>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</si>
  <si>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</si>
  <si>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</si>
  <si>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</si>
  <si>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</si>
  <si>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</si>
  <si>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</si>
  <si>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</si>
  <si>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</si>
  <si>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</si>
  <si>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</si>
  <si>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</si>
  <si>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</si>
  <si>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</si>
  <si>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</si>
  <si>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</si>
  <si>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</si>
  <si>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</si>
  <si>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</si>
  <si>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</si>
  <si>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</si>
  <si>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</si>
  <si>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</si>
  <si>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</si>
  <si>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</si>
  <si>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</si>
  <si>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</si>
  <si>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</si>
  <si>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</si>
  <si>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</si>
  <si>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</si>
  <si>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</si>
  <si>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</si>
  <si>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</si>
  <si>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</si>
  <si>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</si>
  <si>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</si>
  <si>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</si>
  <si>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</si>
  <si>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</si>
  <si>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</si>
  <si>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</si>
  <si>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</si>
  <si>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</si>
  <si>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</si>
  <si>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</si>
  <si>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</si>
  <si>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</si>
  <si>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</si>
  <si>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</si>
  <si>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</si>
  <si>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</si>
  <si>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</si>
  <si>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</si>
  <si>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</si>
  <si>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</si>
  <si>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</si>
  <si>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</si>
  <si>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</si>
  <si>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</si>
  <si>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</si>
  <si>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</si>
  <si>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</si>
  <si>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</si>
  <si>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</si>
  <si>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</si>
  <si>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</si>
  <si>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</si>
  <si>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</si>
  <si>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</si>
  <si>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</si>
  <si>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</si>
  <si>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</si>
  <si>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</si>
  <si>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</si>
  <si>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</si>
  <si>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</si>
  <si>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</si>
  <si>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</si>
  <si>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</si>
  <si>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</si>
  <si>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</si>
  <si>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</si>
  <si>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</si>
  <si>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</si>
  <si>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</si>
  <si>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</si>
  <si>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</si>
  <si>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</si>
  <si>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</si>
  <si>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</si>
  <si>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</si>
  <si>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</si>
  <si>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</si>
  <si>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</si>
  <si>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</si>
  <si>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</si>
  <si>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</si>
  <si>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</si>
  <si>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</si>
  <si>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</si>
  <si>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</si>
  <si>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</si>
  <si>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</si>
  <si>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</si>
  <si>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</si>
  <si>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</si>
  <si>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</si>
  <si>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</si>
  <si>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</si>
  <si>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</si>
  <si>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</si>
  <si>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</si>
  <si>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</si>
  <si>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</si>
  <si>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</si>
  <si>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</si>
  <si>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</si>
  <si>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</si>
  <si>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</si>
  <si>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</si>
  <si>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</si>
  <si>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</si>
  <si>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</si>
  <si>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</si>
  <si>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</si>
  <si>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</si>
  <si>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</si>
  <si>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</si>
  <si>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</si>
  <si>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</si>
  <si>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</si>
  <si>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</si>
  <si>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</si>
  <si>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</si>
  <si>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</si>
  <si>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</si>
  <si>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</si>
  <si>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</si>
  <si>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</si>
  <si>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</si>
  <si>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</si>
  <si>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</si>
  <si>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</si>
  <si>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</si>
  <si>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</si>
  <si>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</si>
  <si>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</si>
  <si>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</si>
  <si>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</si>
  <si>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</si>
  <si>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</si>
  <si>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</si>
  <si>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</si>
  <si>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</si>
  <si>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</si>
  <si>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</si>
  <si>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</si>
  <si>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</si>
  <si>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</si>
  <si>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</si>
  <si>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</si>
  <si>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</si>
  <si>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</si>
  <si>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</si>
  <si>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</si>
  <si>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</si>
  <si>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</si>
  <si>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</si>
  <si>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</si>
  <si>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</si>
  <si>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</si>
  <si>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</si>
  <si>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</si>
  <si>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</si>
  <si>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</si>
  <si>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</si>
  <si>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</si>
  <si>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</si>
  <si>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</si>
  <si>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</si>
  <si>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</si>
  <si>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</si>
  <si>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</si>
  <si>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</si>
  <si>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</si>
  <si>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</si>
  <si>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</si>
  <si>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</si>
  <si>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</si>
  <si>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</si>
  <si>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</si>
  <si>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</si>
  <si>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</si>
  <si>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</si>
  <si>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</si>
  <si>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</si>
  <si>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</si>
  <si>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</si>
  <si>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</si>
  <si>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</si>
  <si>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</si>
  <si>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</si>
  <si>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</si>
  <si>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</si>
  <si>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</si>
  <si>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</si>
  <si>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</si>
  <si>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</si>
  <si>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</si>
  <si>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</si>
  <si>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</si>
  <si>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</si>
  <si>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</si>
  <si>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</si>
  <si>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</si>
  <si>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</si>
  <si>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</si>
  <si>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</si>
  <si>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</si>
  <si>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</si>
  <si>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</si>
  <si>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</si>
  <si>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</si>
  <si>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</si>
  <si>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</si>
  <si>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</si>
  <si>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</si>
  <si>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</si>
  <si>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</si>
  <si>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</si>
  <si>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</si>
  <si>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</si>
  <si>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</si>
  <si>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</si>
  <si>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</si>
  <si>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</si>
  <si>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</si>
  <si>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</si>
  <si>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</si>
  <si>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</si>
  <si>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</si>
  <si>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</si>
  <si>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</si>
  <si>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</si>
  <si>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</si>
  <si>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</si>
  <si>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</si>
  <si>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</si>
  <si>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</si>
  <si>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</si>
  <si>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</si>
  <si>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</si>
  <si>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</si>
  <si>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</si>
  <si>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</si>
  <si>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</si>
  <si>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</si>
  <si>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</si>
  <si>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</si>
  <si>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</si>
  <si>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</si>
  <si>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</si>
  <si>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</si>
  <si>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</si>
  <si>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</si>
  <si>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</si>
  <si>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</si>
  <si>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</si>
  <si>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</si>
  <si>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</si>
  <si>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</si>
  <si>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</si>
  <si>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</si>
  <si>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</si>
  <si>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</si>
  <si>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</si>
  <si>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</si>
  <si>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</si>
  <si>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</si>
  <si>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</si>
  <si>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</si>
  <si>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</si>
  <si>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</si>
  <si>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</si>
  <si>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</si>
  <si>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</si>
  <si>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</si>
  <si>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</si>
  <si>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</si>
  <si>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</si>
  <si>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</si>
  <si>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</si>
  <si>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</si>
  <si>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</si>
  <si>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</si>
  <si>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</si>
  <si>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</si>
  <si>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</si>
  <si>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</si>
  <si>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</si>
  <si>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</si>
  <si>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</si>
  <si>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</si>
  <si>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</si>
  <si>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</si>
  <si>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</si>
  <si>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</si>
  <si>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</si>
  <si>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</si>
  <si>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</si>
  <si>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</si>
  <si>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</si>
  <si>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</si>
  <si>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</si>
  <si>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</si>
  <si>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</si>
  <si>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</si>
  <si>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</si>
  <si>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</si>
  <si>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</si>
  <si>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</si>
  <si>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</si>
  <si>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</si>
  <si>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</si>
  <si>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</si>
  <si>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</si>
  <si>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</si>
  <si>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</si>
  <si>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</si>
  <si>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</si>
  <si>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</si>
  <si>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</si>
  <si>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</si>
  <si>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</si>
  <si>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</si>
  <si>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</si>
  <si>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</si>
  <si>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</si>
  <si>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</si>
  <si>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</si>
  <si>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</si>
  <si>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</si>
  <si>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</si>
  <si>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</si>
  <si>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</si>
  <si>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</si>
  <si>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</si>
  <si>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</si>
  <si>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</si>
  <si>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</si>
  <si>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</si>
  <si>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</si>
  <si>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</si>
  <si>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</si>
  <si>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</si>
  <si>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</si>
  <si>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</si>
  <si>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</si>
  <si>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</si>
  <si>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</si>
  <si>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</si>
  <si>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</si>
  <si>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</si>
  <si>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</si>
  <si>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</si>
  <si>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</si>
  <si>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</si>
  <si>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</si>
  <si>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</si>
  <si>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</si>
  <si>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</si>
  <si>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</si>
  <si>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</si>
  <si>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</si>
  <si>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</si>
  <si>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</si>
  <si>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</si>
  <si>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</si>
  <si>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</si>
  <si>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</si>
  <si>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</si>
  <si>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</si>
  <si>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</si>
  <si>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</si>
  <si>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</si>
  <si>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</si>
  <si>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</si>
  <si>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</si>
  <si>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</si>
  <si>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</si>
  <si>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</si>
  <si>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</si>
  <si>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</si>
  <si>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</si>
  <si>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</si>
  <si>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</si>
  <si>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</si>
  <si>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</si>
  <si>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</si>
  <si>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</si>
  <si>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</si>
  <si>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</si>
  <si>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</si>
  <si>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</si>
  <si>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</si>
  <si>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</si>
  <si>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</si>
  <si>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</si>
  <si>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</si>
  <si>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</si>
  <si>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</si>
  <si>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</si>
  <si>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</si>
  <si>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</si>
  <si>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</si>
  <si>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</si>
  <si>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</si>
  <si>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</si>
  <si>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</si>
  <si>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</si>
  <si>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</si>
  <si>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</si>
  <si>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</si>
  <si>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</si>
  <si>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</si>
  <si>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</si>
  <si>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</si>
  <si>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</si>
  <si>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</si>
  <si>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</si>
  <si>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</si>
  <si>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</si>
  <si>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</si>
  <si>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</si>
  <si>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</si>
  <si>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</si>
  <si>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</si>
  <si>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</si>
  <si>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</si>
  <si>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</si>
  <si>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</si>
  <si>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</si>
  <si>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</si>
  <si>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</si>
  <si>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</si>
  <si>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</si>
  <si>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</si>
  <si>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</si>
  <si>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</si>
  <si>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</si>
  <si>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</si>
  <si>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</si>
  <si>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</si>
  <si>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</si>
  <si>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</si>
  <si>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</si>
  <si>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</si>
  <si>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</si>
  <si>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</si>
  <si>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</si>
  <si>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</si>
  <si>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</si>
  <si>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</si>
  <si>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</si>
  <si>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</si>
  <si>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</si>
  <si>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</si>
  <si>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</si>
  <si>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</si>
  <si>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</si>
  <si>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</si>
  <si>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</si>
  <si>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</si>
  <si>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</si>
  <si>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</si>
  <si>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</si>
  <si>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</si>
  <si>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</si>
  <si>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</si>
  <si>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</si>
  <si>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</si>
  <si>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</si>
  <si>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</si>
  <si>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</si>
  <si>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</si>
  <si>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</si>
  <si>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</si>
  <si>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</si>
  <si>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</si>
  <si>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</si>
  <si>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</si>
  <si>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</si>
  <si>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</si>
  <si>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</si>
  <si>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</si>
  <si>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</si>
  <si>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</si>
  <si>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</si>
  <si>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</si>
  <si>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</si>
  <si>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</si>
  <si>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</si>
  <si>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</si>
  <si>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</si>
  <si>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</si>
  <si>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</si>
  <si>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</si>
  <si>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</si>
  <si>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</si>
  <si>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</si>
  <si>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</si>
  <si>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</si>
  <si>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</si>
  <si>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</si>
  <si>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</si>
  <si>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</si>
  <si>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</si>
  <si>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</si>
  <si>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</si>
  <si>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</si>
  <si>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</si>
  <si>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</si>
  <si>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</si>
  <si>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</si>
  <si>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</si>
  <si>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</si>
  <si>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</si>
  <si>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</si>
  <si>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</si>
  <si>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</si>
  <si>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</si>
  <si>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</si>
  <si>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</si>
  <si>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</si>
  <si>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</si>
  <si>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</si>
  <si>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</si>
  <si>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</si>
  <si>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</si>
  <si>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</si>
  <si>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</si>
  <si>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</si>
  <si>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</si>
  <si>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</si>
  <si>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</si>
  <si>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</si>
  <si>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</si>
  <si>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</si>
  <si>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</si>
  <si>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</si>
  <si>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</si>
  <si>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</si>
  <si>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</si>
  <si>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</si>
  <si>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</si>
  <si>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</si>
  <si>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</si>
  <si>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</si>
  <si>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</si>
  <si>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</si>
  <si>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</si>
  <si>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</si>
  <si>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</si>
  <si>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</si>
  <si>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</si>
  <si>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</si>
  <si>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</si>
  <si>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</si>
  <si>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</si>
  <si>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</si>
  <si>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</si>
  <si>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</si>
  <si>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</si>
  <si>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</si>
  <si>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</si>
  <si>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</si>
  <si>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</si>
  <si>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</si>
  <si>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</si>
  <si>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</si>
  <si>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</si>
  <si>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</si>
  <si>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</si>
  <si>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</si>
  <si>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</si>
  <si>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</si>
  <si>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</si>
  <si>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</si>
  <si>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</si>
  <si>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</si>
  <si>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</si>
  <si>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</si>
  <si>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</si>
  <si>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</si>
  <si>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</si>
  <si>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</si>
  <si>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</si>
  <si>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</si>
  <si>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</si>
  <si>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</si>
  <si>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</si>
  <si>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</si>
  <si>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</si>
  <si>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</si>
  <si>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</si>
  <si>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</si>
  <si>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</si>
  <si>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</si>
  <si>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</si>
  <si>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</si>
  <si>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</si>
  <si>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</si>
  <si>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</si>
  <si>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</si>
  <si>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</si>
  <si>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</si>
  <si>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</si>
  <si>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</si>
  <si>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</si>
  <si>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</si>
  <si>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</si>
  <si>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</si>
  <si>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</si>
  <si>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</si>
  <si>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</si>
  <si>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</si>
  <si>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</si>
  <si>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</si>
  <si>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</si>
  <si>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</si>
  <si>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</si>
  <si>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</si>
  <si>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</si>
  <si>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</si>
  <si>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</si>
  <si>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</si>
  <si>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</si>
  <si>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</si>
  <si>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</si>
  <si>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</si>
  <si>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</si>
  <si>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</si>
  <si>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</si>
  <si>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</si>
  <si>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</si>
  <si>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</si>
  <si>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</si>
  <si>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</si>
  <si>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</si>
  <si>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</si>
  <si>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</si>
  <si>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</si>
  <si>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</si>
  <si>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</si>
  <si>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</si>
  <si>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</si>
  <si>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</si>
  <si>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</si>
  <si>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</si>
  <si>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</si>
  <si>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</si>
  <si>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</si>
  <si>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</si>
  <si>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</si>
  <si>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</si>
  <si>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</si>
  <si>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</si>
  <si>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</si>
  <si>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</si>
  <si>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</si>
  <si>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</si>
  <si>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</si>
  <si>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</si>
  <si>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</si>
  <si>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</si>
  <si>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</si>
  <si>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</si>
  <si>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</si>
  <si>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</si>
  <si>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</si>
  <si>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</si>
  <si>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</si>
  <si>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</si>
  <si>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</si>
  <si>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</si>
  <si>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</si>
  <si>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</si>
  <si>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</si>
  <si>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</si>
  <si>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</si>
  <si>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</si>
  <si>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</si>
  <si>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</si>
  <si>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</si>
  <si>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</si>
  <si>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</si>
  <si>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</si>
  <si>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</si>
  <si>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</si>
  <si>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</si>
  <si>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</si>
  <si>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</si>
  <si>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</si>
  <si>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</si>
  <si>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</si>
  <si>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</si>
  <si>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</si>
  <si>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</si>
  <si>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</si>
  <si>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</si>
  <si>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</si>
  <si>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</si>
  <si>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</si>
  <si>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</si>
  <si>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</si>
  <si>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</si>
  <si>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</si>
  <si>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</si>
  <si>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</si>
  <si>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</si>
  <si>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</si>
  <si>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</si>
  <si>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</si>
  <si>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</si>
  <si>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</si>
  <si>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</si>
  <si>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</si>
  <si>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</si>
  <si>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</si>
  <si>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</si>
  <si>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</si>
  <si>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</si>
  <si>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</si>
  <si>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</si>
  <si>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</si>
  <si>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</si>
  <si>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</si>
  <si>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</si>
  <si>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</si>
  <si>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</si>
  <si>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</si>
  <si>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</si>
  <si>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</si>
  <si>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</si>
  <si>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</si>
  <si>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</si>
  <si>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</si>
  <si>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</si>
  <si>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</si>
  <si>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</si>
  <si>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</si>
  <si>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</si>
  <si>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</si>
  <si>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</si>
  <si>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</si>
  <si>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</si>
  <si>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</si>
  <si>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</si>
  <si>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</si>
  <si>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</si>
  <si>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</si>
  <si>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</si>
  <si>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</si>
  <si>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</si>
  <si>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</si>
  <si>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</si>
  <si>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</si>
  <si>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</si>
  <si>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</si>
  <si>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</si>
  <si>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</si>
  <si>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</si>
  <si>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</si>
  <si>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</si>
  <si>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</si>
  <si>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</si>
  <si>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</si>
  <si>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</si>
  <si>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</si>
  <si>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</si>
  <si>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</si>
  <si>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</si>
  <si>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</si>
  <si>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</si>
  <si>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</si>
  <si>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</si>
  <si>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</si>
  <si>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</si>
  <si>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</si>
  <si>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</si>
  <si>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</si>
  <si>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</si>
  <si>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</si>
  <si>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</si>
  <si>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</si>
  <si>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</si>
  <si>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</si>
  <si>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</si>
  <si>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</si>
  <si>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</si>
  <si>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</si>
  <si>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</si>
  <si>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</si>
  <si>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</si>
  <si>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</si>
  <si>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</si>
  <si>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</si>
  <si>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</si>
  <si>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</si>
  <si>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</si>
  <si>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</si>
  <si>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</si>
  <si>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</si>
  <si>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</si>
  <si>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</si>
  <si>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</si>
  <si>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</si>
  <si>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</si>
  <si>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</si>
  <si>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</si>
  <si>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</si>
  <si>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</si>
  <si>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</si>
  <si>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</si>
  <si>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</si>
  <si>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</si>
  <si>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</si>
  <si>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</si>
  <si>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</si>
  <si>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</si>
  <si>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</si>
  <si>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</si>
  <si>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</si>
  <si>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</si>
  <si>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</si>
  <si>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</si>
  <si>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</si>
  <si>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</si>
  <si>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</si>
  <si>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</si>
  <si>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</si>
  <si>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</si>
  <si>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</si>
  <si>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</si>
  <si>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</si>
  <si>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</si>
  <si>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</si>
  <si>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</si>
  <si>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</si>
  <si>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</si>
  <si>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</si>
  <si>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</si>
  <si>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</si>
  <si>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</si>
  <si>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</si>
  <si>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</si>
  <si>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</si>
  <si>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</si>
  <si>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</si>
  <si>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</si>
  <si>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</si>
  <si>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</si>
  <si>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</si>
  <si>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</si>
  <si>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</si>
  <si>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</si>
  <si>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</si>
  <si>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</si>
  <si>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</si>
  <si>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</si>
  <si>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</si>
  <si>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</si>
  <si>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</si>
  <si>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</si>
  <si>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</si>
  <si>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</si>
  <si>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</si>
  <si>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</si>
  <si>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</si>
  <si>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</si>
  <si>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</si>
  <si>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</si>
  <si>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</si>
  <si>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</si>
  <si>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</si>
  <si>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</si>
  <si>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</si>
  <si>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</si>
  <si>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</si>
  <si>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</si>
  <si>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</si>
  <si>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</si>
  <si>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</si>
  <si>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</si>
  <si>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</si>
  <si>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</si>
  <si>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</si>
  <si>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</si>
  <si>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</si>
  <si>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</si>
  <si>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</si>
  <si>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</si>
  <si>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</si>
  <si>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</si>
  <si>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</si>
  <si>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</si>
  <si>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</si>
  <si>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</si>
  <si>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</si>
  <si>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</si>
  <si>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</si>
  <si>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</si>
  <si>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</si>
  <si>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</si>
  <si>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</si>
  <si>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</si>
  <si>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</si>
  <si>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</si>
  <si>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</si>
  <si>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</si>
  <si>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</si>
  <si>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</si>
  <si>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</si>
  <si>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</si>
  <si>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</si>
  <si>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</si>
  <si>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</si>
  <si>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</si>
  <si>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</si>
  <si>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</si>
  <si>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</si>
  <si>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</si>
  <si>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</si>
  <si>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</si>
  <si>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</si>
  <si>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</si>
  <si>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</si>
  <si>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</si>
  <si>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</si>
  <si>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</si>
  <si>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</si>
  <si>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</si>
  <si>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</si>
  <si>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</si>
  <si>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</si>
  <si>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</si>
  <si>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</si>
  <si>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</si>
  <si>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</si>
  <si>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</si>
  <si>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</si>
  <si>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</si>
  <si>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</si>
  <si>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</si>
  <si>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</si>
  <si>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</si>
  <si>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</si>
  <si>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</si>
  <si>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</si>
  <si>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</si>
  <si>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</si>
  <si>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</si>
  <si>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</si>
  <si>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</si>
  <si>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</si>
  <si>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</si>
  <si>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</si>
  <si>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</si>
  <si>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</si>
  <si>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</si>
  <si>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</si>
  <si>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</si>
  <si>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</si>
  <si>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</si>
  <si>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</si>
  <si>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</si>
  <si>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</si>
  <si>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</si>
  <si>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</si>
  <si>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</si>
  <si>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</si>
  <si>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</si>
  <si>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</si>
  <si>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</si>
  <si>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</si>
  <si>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</si>
  <si>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</si>
  <si>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</si>
  <si>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</si>
  <si>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</si>
  <si>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</si>
  <si>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</si>
  <si>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</si>
  <si>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</si>
  <si>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</si>
  <si>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</si>
  <si>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</si>
  <si>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</si>
  <si>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</si>
  <si>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</si>
  <si>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</si>
  <si>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</si>
  <si>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</si>
  <si>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</si>
  <si>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</si>
  <si>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</si>
  <si>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</si>
  <si>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</si>
  <si>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</si>
  <si>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</si>
  <si>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</si>
  <si>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</si>
  <si>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</si>
  <si>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</si>
  <si>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</si>
  <si>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</si>
  <si>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</si>
  <si>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</si>
  <si>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</si>
  <si>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</si>
  <si>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</si>
  <si>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</si>
  <si>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</si>
  <si>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</si>
  <si>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</si>
  <si>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</si>
  <si>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</si>
  <si>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</si>
  <si>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</si>
  <si>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</si>
  <si>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</si>
  <si>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</si>
  <si>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</si>
  <si>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</si>
  <si>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</si>
  <si>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</si>
  <si>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</si>
  <si>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</si>
  <si>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</si>
  <si>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</si>
  <si>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</si>
  <si>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</si>
  <si>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</si>
  <si>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</si>
  <si>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</si>
  <si>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</si>
  <si>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</si>
  <si>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</si>
  <si>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</si>
  <si>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</si>
  <si>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</si>
  <si>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</si>
  <si>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</si>
  <si>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</si>
  <si>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</si>
  <si>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</si>
  <si>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</si>
  <si>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</si>
  <si>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</si>
  <si>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</si>
  <si>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</si>
  <si>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</si>
  <si>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</si>
  <si>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</si>
  <si>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</si>
  <si>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</si>
  <si>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</si>
  <si>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</si>
  <si>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</si>
  <si>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</si>
  <si>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</si>
  <si>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</si>
  <si>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</si>
  <si>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</si>
  <si>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</si>
  <si>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</si>
  <si>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</si>
  <si>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</si>
  <si>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</si>
  <si>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</si>
  <si>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</si>
  <si>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</si>
  <si>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</si>
  <si>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</si>
  <si>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</si>
  <si>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</si>
  <si>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</si>
  <si>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</si>
  <si>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</si>
  <si>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</si>
  <si>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</si>
  <si>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</si>
  <si>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</si>
  <si>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</si>
  <si>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</si>
  <si>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</si>
  <si>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</si>
  <si>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</si>
  <si>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</si>
  <si>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</si>
  <si>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</si>
  <si>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</si>
  <si>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</si>
  <si>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</si>
  <si>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</si>
  <si>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</si>
  <si>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</si>
  <si>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</si>
  <si>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</si>
  <si>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</si>
  <si>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</si>
  <si>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</si>
  <si>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</si>
  <si>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</si>
  <si>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</si>
  <si>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</si>
  <si>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</si>
  <si>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</si>
  <si>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</si>
  <si>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</si>
  <si>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</si>
  <si>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</si>
  <si>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</si>
  <si>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</si>
  <si>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</si>
  <si>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</si>
  <si>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</si>
  <si>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</si>
  <si>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</si>
  <si>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</si>
  <si>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</si>
  <si>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</si>
  <si>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</si>
  <si>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</si>
  <si>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</si>
  <si>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</si>
  <si>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</si>
  <si>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</si>
  <si>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</si>
  <si>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</si>
  <si>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</si>
  <si>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</si>
  <si>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</si>
  <si>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</si>
  <si>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</si>
  <si>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</si>
  <si>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</si>
  <si>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</si>
  <si>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</si>
  <si>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</si>
  <si>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</si>
  <si>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</si>
  <si>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</si>
  <si>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</si>
  <si>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</si>
  <si>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</si>
  <si>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</si>
  <si>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</si>
  <si>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</si>
  <si>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</si>
  <si>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</si>
  <si>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</si>
  <si>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</si>
  <si>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</si>
  <si>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</si>
  <si>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</si>
  <si>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</si>
  <si>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</si>
  <si>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</si>
  <si>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</si>
  <si>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</si>
  <si>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</si>
  <si>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</si>
  <si>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</si>
  <si>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</si>
  <si>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</si>
  <si>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</si>
  <si>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</si>
  <si>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</si>
  <si>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</si>
  <si>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</si>
  <si>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</si>
  <si>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</si>
  <si>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</si>
  <si>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</si>
  <si>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</si>
  <si>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</si>
  <si>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</si>
  <si>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</si>
  <si>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</si>
  <si>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</si>
  <si>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</si>
  <si>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</si>
  <si>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</si>
  <si>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</si>
  <si>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</si>
  <si>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</si>
  <si>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</si>
  <si>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</si>
  <si>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</si>
  <si>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</si>
  <si>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</si>
  <si>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</si>
  <si>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</si>
  <si>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</si>
  <si>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</si>
  <si>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</si>
  <si>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</si>
  <si>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</si>
  <si>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</si>
  <si>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</si>
  <si>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</si>
  <si>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</si>
  <si>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</si>
  <si>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</si>
  <si>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</si>
  <si>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</si>
  <si>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</si>
  <si>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</si>
  <si>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</si>
  <si>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</si>
  <si>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</si>
  <si>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</si>
  <si>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</si>
  <si>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</si>
  <si>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</si>
  <si>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</si>
  <si>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</si>
  <si>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</si>
  <si>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</si>
  <si>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</si>
  <si>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</si>
  <si>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</si>
  <si>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</si>
  <si>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</si>
  <si>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</si>
  <si>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</si>
  <si>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</si>
  <si>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</si>
  <si>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</si>
  <si>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</si>
  <si>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</si>
  <si>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</si>
  <si>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</si>
  <si>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</si>
  <si>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</si>
  <si>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</si>
  <si>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</si>
  <si>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</si>
  <si>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</si>
  <si>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</si>
  <si>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</si>
  <si>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</si>
  <si>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</si>
  <si>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</si>
  <si>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</si>
  <si>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</si>
  <si>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</si>
  <si>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</si>
  <si>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</si>
  <si>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</si>
  <si>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</si>
  <si>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</si>
  <si>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</si>
  <si>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</si>
  <si>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</si>
  <si>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</si>
  <si>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</si>
  <si>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</si>
  <si>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</si>
  <si>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</si>
  <si>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</si>
  <si>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</si>
  <si>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</si>
  <si>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</si>
  <si>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</si>
  <si>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</si>
  <si>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</si>
  <si>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</si>
  <si>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</si>
  <si>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</si>
  <si>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</si>
  <si>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</si>
  <si>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</si>
  <si>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</si>
  <si>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</si>
  <si>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</si>
  <si>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</si>
  <si>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</si>
  <si>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</si>
  <si>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</si>
  <si>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</si>
  <si>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</si>
  <si>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</si>
  <si>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</si>
  <si>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</si>
  <si>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</si>
  <si>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</si>
  <si>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</si>
  <si>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</si>
  <si>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</si>
  <si>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</si>
  <si>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</si>
  <si>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</si>
  <si>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</si>
  <si>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</si>
  <si>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</si>
  <si>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</si>
  <si>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</si>
  <si>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</si>
  <si>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</si>
  <si>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</si>
  <si>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</si>
  <si>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</si>
  <si>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</si>
  <si>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</si>
  <si>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</si>
  <si>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</si>
  <si>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</si>
  <si>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</si>
  <si>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</si>
  <si>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</si>
  <si>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</si>
  <si>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</si>
  <si>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</si>
  <si>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</si>
  <si>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</si>
  <si>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</si>
  <si>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</si>
  <si>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</si>
  <si>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</si>
  <si>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</si>
  <si>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</si>
  <si>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</si>
  <si>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</si>
  <si>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</si>
  <si>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</si>
  <si>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</si>
  <si>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</si>
  <si>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</si>
  <si>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</si>
  <si>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</si>
  <si>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</si>
  <si>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</si>
  <si>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</si>
  <si>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</si>
  <si>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</si>
  <si>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</si>
  <si>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</si>
  <si>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</si>
  <si>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</si>
  <si>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</si>
  <si>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</si>
  <si>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</si>
  <si>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</si>
  <si>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</si>
  <si>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</si>
  <si>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</si>
  <si>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</si>
  <si>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</si>
  <si>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</si>
  <si>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</si>
  <si>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</si>
  <si>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</si>
  <si>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</si>
  <si>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</si>
  <si>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</si>
  <si>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</si>
  <si>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</si>
  <si>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</si>
  <si>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</si>
  <si>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</si>
  <si>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</si>
  <si>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</si>
  <si>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</si>
  <si>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</si>
  <si>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</si>
  <si>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</si>
  <si>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</si>
  <si>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</si>
  <si>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</si>
  <si>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</si>
  <si>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</si>
  <si>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</si>
  <si>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</si>
  <si>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</si>
  <si>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</si>
  <si>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</si>
  <si>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</si>
  <si>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</si>
  <si>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</si>
  <si>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</si>
  <si>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</si>
  <si>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</si>
  <si>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</si>
  <si>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</si>
  <si>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</si>
  <si>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</si>
  <si>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</si>
  <si>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</si>
  <si>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</si>
  <si>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</si>
  <si>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</si>
  <si>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</si>
  <si>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</si>
  <si>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</si>
  <si>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</si>
  <si>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</si>
  <si>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</si>
  <si>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</si>
  <si>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</si>
  <si>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</si>
  <si>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</si>
  <si>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</si>
  <si>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</si>
  <si>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</si>
  <si>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</si>
  <si>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</si>
  <si>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</si>
  <si>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</si>
  <si>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</si>
  <si>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</si>
  <si>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</si>
  <si>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</si>
  <si>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</si>
  <si>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</si>
  <si>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</si>
  <si>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</si>
  <si>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</si>
  <si>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</si>
  <si>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</si>
  <si>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</si>
  <si>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</si>
  <si>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</si>
  <si>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</si>
  <si>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</si>
  <si>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</si>
  <si>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</si>
  <si>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</si>
  <si>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</si>
  <si>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</si>
  <si>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</si>
  <si>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</si>
  <si>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</si>
  <si>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</si>
  <si>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</si>
  <si>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</si>
  <si>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</si>
  <si>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</si>
  <si>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</si>
  <si>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</si>
  <si>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</si>
  <si>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</si>
  <si>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</si>
  <si>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</si>
  <si>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</si>
  <si>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</si>
  <si>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</si>
  <si>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</si>
  <si>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</si>
  <si>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</si>
  <si>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</si>
  <si>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</si>
  <si>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</si>
  <si>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</si>
  <si>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</si>
  <si>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</si>
  <si>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</si>
  <si>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</si>
  <si>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</si>
  <si>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</si>
  <si>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</si>
  <si>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</si>
  <si>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</si>
  <si>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</si>
  <si>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</si>
  <si>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</si>
  <si>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</si>
  <si>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</si>
  <si>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</si>
  <si>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</si>
  <si>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</si>
  <si>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</si>
  <si>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</si>
  <si>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</si>
  <si>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</si>
  <si>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</si>
  <si>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</si>
  <si>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</si>
  <si>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</si>
  <si>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</si>
  <si>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</si>
  <si>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</si>
  <si>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</si>
  <si>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</si>
  <si>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</si>
  <si>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</si>
  <si>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</si>
  <si>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</si>
  <si>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</si>
  <si>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</si>
  <si>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</si>
  <si>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</si>
  <si>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</si>
  <si>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</si>
  <si>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</si>
  <si>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</si>
  <si>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</si>
  <si>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</si>
  <si>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</si>
  <si>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</si>
  <si>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</si>
  <si>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</si>
  <si>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</si>
  <si>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</si>
  <si>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</si>
  <si>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</si>
  <si>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</si>
  <si>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</si>
  <si>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</si>
  <si>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</si>
  <si>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</si>
  <si>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</si>
  <si>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</si>
  <si>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</si>
  <si>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</si>
  <si>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</si>
  <si>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</si>
  <si>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</si>
  <si>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</si>
  <si>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</si>
  <si>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</si>
  <si>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</si>
  <si>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</si>
  <si>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</si>
  <si>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</si>
  <si>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</si>
  <si>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</si>
  <si>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</si>
  <si>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</si>
  <si>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</si>
  <si>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</si>
  <si>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</si>
  <si>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</si>
  <si>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</si>
  <si>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</si>
  <si>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</si>
  <si>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</si>
  <si>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</si>
  <si>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</si>
  <si>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</si>
  <si>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</si>
  <si>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</si>
  <si>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</si>
  <si>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</si>
  <si>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</si>
  <si>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</si>
  <si>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</si>
  <si>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</si>
  <si>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</si>
  <si>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</si>
  <si>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</si>
  <si>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</si>
  <si>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</si>
  <si>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</si>
  <si>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</si>
  <si>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</si>
  <si>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</si>
  <si>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</si>
  <si>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</si>
  <si>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</si>
  <si>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</si>
  <si>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</si>
  <si>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</si>
  <si>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</si>
  <si>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</si>
  <si>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</si>
  <si>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</si>
  <si>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</si>
  <si>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</si>
  <si>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</si>
  <si>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</si>
  <si>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</si>
  <si>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</si>
  <si>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</si>
  <si>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</si>
  <si>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</si>
  <si>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</si>
  <si>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</si>
  <si>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</si>
  <si>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</si>
  <si>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</si>
  <si>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</si>
  <si>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</si>
  <si>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</si>
  <si>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</si>
  <si>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</si>
  <si>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</si>
  <si>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</si>
  <si>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</si>
  <si>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</si>
  <si>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</si>
  <si>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</si>
  <si>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</si>
  <si>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</si>
  <si>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</si>
  <si>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</si>
  <si>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</si>
  <si>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</si>
  <si>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</si>
  <si>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</si>
  <si>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</si>
  <si>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</si>
  <si>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</si>
  <si>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</si>
  <si>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</si>
  <si>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</si>
  <si>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</si>
  <si>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</si>
  <si>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</si>
  <si>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</si>
  <si>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</si>
  <si>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</si>
  <si>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</si>
  <si>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</si>
  <si>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</si>
  <si>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</si>
  <si>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</si>
  <si>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</si>
  <si>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</si>
  <si>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</si>
  <si>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</si>
  <si>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</si>
  <si>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</si>
  <si>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</si>
  <si>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</si>
  <si>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</si>
  <si>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</si>
  <si>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</si>
  <si>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</si>
  <si>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</si>
  <si>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</si>
  <si>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</si>
  <si>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</si>
  <si>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</si>
  <si>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</si>
  <si>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</si>
  <si>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</si>
  <si>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</si>
  <si>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</si>
  <si>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</si>
  <si>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</si>
  <si>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</si>
  <si>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</si>
  <si>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</si>
  <si>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</si>
  <si>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</si>
  <si>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</si>
  <si>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</si>
  <si>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</si>
  <si>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</si>
  <si>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</si>
  <si>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</si>
  <si>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</si>
  <si>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</si>
  <si>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</si>
  <si>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</si>
  <si>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</si>
  <si>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</si>
  <si>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</si>
  <si>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</si>
  <si>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</si>
  <si>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</si>
  <si>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</si>
  <si>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</si>
  <si>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</si>
  <si>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</si>
  <si>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</si>
  <si>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</si>
  <si>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</si>
  <si>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</si>
  <si>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</si>
  <si>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</si>
  <si>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</si>
  <si>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</si>
  <si>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</si>
  <si>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EE industry</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</si>
  <si>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</si>
  <si>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</si>
  <si>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</si>
  <si>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</si>
  <si>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</si>
  <si>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</si>
  <si>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</si>
  <si>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</si>
  <si>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</si>
  <si>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</si>
  <si>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</si>
  <si>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</si>
  <si>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</si>
  <si>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</si>
  <si>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</si>
  <si>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</si>
  <si>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</si>
  <si>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</si>
  <si>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</si>
  <si>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</si>
  <si>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</si>
  <si>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</si>
  <si>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</si>
  <si>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</si>
  <si>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</si>
  <si>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</si>
  <si>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</si>
  <si>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</si>
  <si>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</si>
  <si>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</si>
  <si>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</si>
  <si>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</si>
  <si>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</si>
  <si>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</si>
  <si>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</si>
  <si>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</si>
  <si>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</si>
  <si>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</si>
  <si>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</si>
  <si>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</si>
  <si>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</si>
  <si>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</si>
  <si>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</si>
  <si>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</si>
  <si>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</si>
  <si>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</si>
  <si>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</si>
  <si>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</si>
  <si>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</si>
  <si>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</si>
  <si>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</si>
  <si>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</si>
  <si>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</si>
  <si>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</si>
  <si>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</si>
  <si>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</si>
  <si>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</si>
  <si>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</si>
  <si>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</si>
  <si>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</si>
  <si>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</si>
  <si>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</si>
  <si>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</si>
  <si>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</si>
  <si>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</si>
  <si>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</si>
  <si>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</si>
  <si>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</si>
  <si>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</si>
  <si>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</si>
  <si>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</si>
  <si>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</si>
  <si>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</si>
  <si>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</si>
  <si>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</si>
  <si>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</si>
  <si>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</si>
  <si>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</si>
  <si>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</si>
  <si>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</si>
  <si>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</si>
  <si>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</si>
  <si>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</si>
  <si>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</si>
  <si>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</si>
  <si>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</si>
  <si>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</si>
  <si>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</si>
  <si>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</si>
  <si>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</si>
  <si>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</si>
  <si>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</si>
  <si>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</si>
  <si>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</si>
  <si>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</si>
  <si>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</si>
  <si>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</si>
  <si>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</si>
  <si>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</si>
  <si>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</si>
  <si>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</si>
  <si>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</si>
  <si>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</si>
  <si>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</si>
  <si>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</si>
  <si>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</si>
  <si>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</si>
  <si>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</si>
  <si>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</si>
  <si>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</si>
  <si>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</si>
  <si>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</si>
  <si>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</si>
  <si>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</si>
  <si>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</si>
  <si>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</si>
  <si>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</si>
  <si>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</si>
  <si>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</si>
  <si>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</si>
  <si>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</si>
  <si>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</si>
  <si>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</si>
  <si>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</si>
  <si>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</si>
  <si>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</si>
  <si>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</si>
  <si>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</si>
  <si>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</si>
  <si>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</si>
  <si>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</si>
  <si>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</si>
  <si>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</si>
  <si>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</si>
  <si>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</si>
  <si>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</si>
  <si>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</si>
  <si>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</si>
  <si>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</si>
  <si>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</si>
  <si>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</si>
  <si>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</si>
  <si>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</si>
  <si>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</si>
  <si>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</si>
  <si>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</si>
  <si>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</si>
  <si>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</si>
  <si>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</si>
  <si>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</si>
  <si>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</si>
  <si>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</si>
  <si>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</si>
  <si>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</si>
  <si>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</si>
  <si>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</si>
  <si>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</si>
  <si>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</si>
  <si>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</si>
  <si>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</si>
  <si>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</si>
  <si>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</si>
  <si>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</si>
  <si>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</si>
  <si>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</si>
  <si>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</si>
  <si>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</si>
  <si>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</si>
  <si>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</si>
  <si>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</si>
  <si>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</si>
  <si>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</si>
  <si>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</si>
  <si>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</si>
  <si>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</si>
  <si>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</si>
  <si>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</si>
  <si>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</si>
  <si>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</si>
  <si>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</si>
  <si>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</si>
  <si>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</si>
  <si>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</si>
  <si>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</si>
  <si>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</si>
  <si>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</si>
  <si>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</si>
  <si>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</si>
  <si>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</si>
  <si>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</si>
  <si>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</si>
  <si>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</si>
  <si>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</si>
  <si>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</si>
  <si>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</si>
  <si>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</si>
  <si>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</si>
  <si>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</si>
  <si>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</si>
  <si>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</si>
  <si>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</si>
  <si>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</si>
  <si>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</si>
  <si>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</si>
  <si>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</si>
  <si>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</si>
  <si>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</si>
  <si>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</si>
  <si>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</si>
  <si>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</si>
  <si>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</si>
  <si>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</si>
  <si>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</si>
  <si>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</si>
  <si>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</si>
  <si>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</si>
  <si>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</si>
  <si>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</si>
  <si>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</si>
  <si>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</si>
  <si>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</si>
  <si>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</si>
  <si>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</si>
  <si>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</si>
  <si>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</si>
  <si>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</si>
  <si>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</si>
  <si>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</si>
  <si>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</si>
  <si>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</si>
  <si>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</si>
  <si>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</si>
  <si>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</si>
  <si>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</si>
  <si>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</si>
  <si>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</si>
  <si>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</si>
  <si>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</si>
  <si>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</si>
  <si>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</si>
  <si>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</si>
  <si>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</si>
  <si>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</si>
  <si>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</si>
  <si>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</si>
  <si>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</si>
  <si>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</si>
  <si>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</si>
  <si>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</si>
  <si>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</si>
  <si>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</si>
  <si>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</si>
  <si>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</si>
  <si>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</si>
  <si>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</si>
  <si>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</si>
  <si>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</si>
  <si>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</si>
  <si>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</si>
  <si>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</si>
  <si>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</si>
  <si>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</si>
  <si>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</si>
  <si>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</si>
  <si>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</si>
  <si>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</si>
  <si>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</si>
  <si>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</si>
  <si>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</si>
  <si>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</si>
  <si>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</si>
  <si>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</si>
  <si>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</si>
  <si>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</si>
  <si>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</si>
  <si>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</si>
  <si>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</si>
  <si>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</si>
  <si>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</si>
  <si>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</si>
  <si>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</si>
  <si>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</si>
  <si>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</si>
  <si>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</si>
  <si>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</si>
  <si>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</si>
  <si>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</si>
  <si>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</si>
  <si>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</si>
  <si>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</si>
  <si>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</si>
  <si>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</si>
  <si>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</si>
  <si>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</si>
  <si>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</si>
  <si>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</si>
  <si>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</si>
  <si>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</si>
  <si>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</si>
  <si>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</si>
  <si>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</si>
  <si>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</si>
  <si>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</si>
  <si>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</si>
  <si>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</si>
  <si>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</si>
  <si>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</si>
  <si>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</si>
  <si>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</si>
  <si>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</si>
  <si>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</si>
  <si>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</si>
  <si>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</si>
  <si>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</si>
  <si>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</si>
  <si>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</si>
  <si>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</si>
  <si>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</si>
  <si>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</si>
  <si>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</si>
  <si>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</si>
  <si>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</si>
  <si>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</si>
  <si>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</si>
  <si>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</si>
  <si>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</si>
  <si>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</si>
  <si>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</si>
  <si>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</si>
  <si>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</si>
  <si>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</si>
  <si>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</si>
  <si>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</si>
  <si>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</si>
  <si>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</si>
  <si>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</si>
  <si>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</si>
  <si>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</si>
  <si>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</si>
  <si>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</si>
  <si>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</si>
  <si>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</si>
  <si>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</si>
  <si>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</si>
  <si>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</si>
  <si>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</si>
  <si>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</si>
  <si>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</si>
  <si>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</si>
  <si>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</si>
  <si>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</si>
  <si>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</si>
  <si>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</si>
  <si>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</si>
  <si>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</si>
  <si>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</si>
  <si>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</si>
  <si>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</si>
  <si>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</si>
  <si>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</si>
  <si>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</si>
  <si>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</si>
  <si>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</si>
  <si>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</si>
  <si>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</si>
  <si>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</si>
  <si>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</si>
  <si>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</si>
  <si>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</si>
  <si>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</si>
  <si>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</si>
  <si>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</si>
  <si>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</si>
  <si>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</si>
  <si>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</si>
  <si>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</si>
  <si>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</si>
  <si>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</si>
  <si>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</si>
  <si>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</si>
  <si>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</si>
  <si>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</si>
  <si>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</si>
  <si>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</si>
  <si>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</si>
  <si>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</si>
  <si>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</si>
  <si>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</si>
  <si>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</si>
  <si>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</si>
  <si>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</si>
  <si>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</si>
  <si>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</si>
  <si>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</si>
  <si>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</si>
  <si>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</si>
  <si>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</si>
  <si>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</si>
  <si>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</si>
  <si>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</si>
  <si>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</si>
  <si>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</si>
  <si>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</si>
  <si>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</si>
  <si>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</si>
  <si>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</si>
  <si>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</si>
  <si>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</si>
  <si>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</si>
  <si>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</si>
  <si>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</si>
  <si>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</si>
  <si>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</si>
  <si>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</si>
  <si>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</si>
  <si>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</si>
  <si>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</si>
  <si>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</si>
  <si>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</si>
  <si>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</si>
  <si>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</si>
  <si>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</si>
  <si>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</si>
  <si>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</si>
  <si>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</si>
  <si>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</si>
  <si>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</si>
  <si>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</si>
  <si>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</si>
  <si>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</si>
  <si>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</si>
  <si>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</si>
  <si>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</si>
  <si>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</si>
  <si>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</si>
  <si>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</si>
  <si>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</si>
  <si>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</si>
  <si>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</si>
  <si>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</si>
  <si>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</si>
  <si>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</si>
  <si>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</si>
  <si>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</si>
  <si>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</si>
  <si>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</si>
  <si>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</si>
  <si>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</si>
  <si>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</si>
  <si>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</si>
  <si>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</si>
  <si>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</si>
  <si>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</si>
  <si>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</si>
  <si>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</si>
  <si>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</si>
  <si>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</si>
  <si>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</si>
  <si>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</si>
  <si>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</si>
  <si>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</si>
  <si>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</si>
  <si>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</si>
  <si>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</si>
  <si>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</si>
  <si>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</si>
  <si>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</si>
  <si>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</si>
  <si>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</si>
  <si>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</si>
  <si>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</si>
  <si>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</si>
  <si>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</si>
  <si>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</si>
  <si>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</si>
  <si>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</si>
  <si>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</si>
  <si>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</si>
  <si>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</si>
  <si>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</si>
  <si>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</si>
  <si>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</si>
  <si>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</si>
  <si>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</si>
  <si>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</si>
  <si>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</si>
  <si>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</si>
  <si>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</si>
  <si>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</si>
  <si>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</si>
  <si>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</si>
  <si>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</si>
  <si>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</si>
  <si>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</si>
  <si>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</si>
  <si>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</si>
  <si>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</si>
  <si>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</si>
  <si>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</si>
  <si>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</si>
  <si>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</si>
  <si>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</si>
  <si>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</si>
  <si>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</si>
  <si>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</si>
  <si>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</si>
  <si>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</si>
  <si>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</si>
  <si>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</si>
  <si>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</si>
  <si>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</si>
  <si>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</si>
  <si>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</si>
  <si>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</si>
  <si>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</si>
  <si>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</si>
  <si>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</si>
  <si>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</si>
  <si>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</si>
  <si>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</si>
  <si>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</si>
  <si>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</si>
  <si>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</si>
  <si>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</si>
  <si>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</si>
  <si>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</si>
  <si>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</si>
  <si>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</si>
  <si>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</si>
  <si>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</si>
  <si>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</si>
  <si>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</si>
  <si>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</si>
  <si>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</si>
  <si>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</si>
  <si>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</si>
  <si>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</si>
  <si>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</si>
  <si>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</si>
  <si>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</si>
  <si>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</si>
  <si>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</si>
  <si>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</si>
  <si>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</si>
  <si>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</si>
  <si>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</si>
  <si>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</si>
  <si>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</si>
  <si>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</si>
  <si>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</si>
  <si>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</si>
  <si>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</si>
  <si>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</si>
  <si>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</si>
  <si>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</si>
  <si>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</si>
  <si>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</si>
  <si>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</si>
  <si>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</si>
  <si>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</si>
  <si>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</si>
  <si>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</si>
  <si>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</si>
  <si>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</si>
  <si>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</si>
  <si>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</si>
  <si>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</si>
  <si>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</si>
  <si>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</si>
  <si>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</si>
  <si>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</si>
  <si>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</si>
  <si>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</si>
  <si>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</si>
  <si>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</si>
  <si>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</si>
  <si>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</si>
  <si>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</si>
  <si>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</si>
  <si>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</si>
  <si>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</si>
  <si>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</si>
  <si>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</si>
  <si>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</si>
  <si>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</si>
  <si>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</si>
  <si>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</si>
  <si>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</si>
  <si>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</si>
  <si>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</si>
  <si>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</si>
  <si>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</si>
  <si>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</si>
  <si>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</si>
  <si>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</si>
  <si>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</si>
  <si>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</si>
  <si>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</si>
  <si>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</si>
  <si>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</si>
  <si>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</si>
  <si>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</si>
  <si>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</si>
  <si>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</si>
  <si>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</si>
  <si>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</si>
  <si>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</si>
  <si>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</si>
  <si>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</si>
  <si>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</si>
  <si>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</si>
  <si>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</si>
  <si>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</si>
  <si>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</si>
  <si>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</si>
  <si>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</si>
  <si>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</si>
  <si>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</si>
  <si>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</si>
  <si>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</si>
  <si>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</si>
  <si>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</si>
  <si>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</si>
  <si>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</si>
  <si>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</si>
  <si>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</si>
  <si>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</si>
  <si>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</si>
  <si>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</si>
  <si>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</si>
  <si>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</si>
  <si>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</si>
  <si>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</si>
  <si>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</si>
  <si>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</si>
  <si>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</si>
  <si>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</si>
  <si>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</si>
  <si>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</si>
  <si>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</si>
  <si>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</si>
  <si>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</si>
  <si>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</si>
  <si>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</si>
  <si>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</si>
  <si>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</si>
  <si>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</si>
  <si>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</si>
  <si>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</si>
  <si>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</si>
  <si>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</si>
  <si>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</si>
  <si>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</si>
  <si>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</si>
  <si>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</si>
  <si>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</si>
  <si>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</si>
  <si>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</si>
  <si>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</si>
  <si>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</si>
  <si>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</si>
  <si>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</si>
  <si>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</si>
  <si>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</si>
  <si>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</si>
  <si>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</si>
  <si>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</si>
  <si>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</si>
  <si>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</si>
  <si>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</si>
  <si>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</si>
  <si>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</si>
  <si>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</si>
  <si>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</si>
  <si>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</si>
  <si>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</si>
  <si>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</si>
  <si>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</si>
  <si>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</si>
  <si>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</si>
  <si>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</si>
  <si>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</si>
  <si>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</si>
  <si>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</si>
  <si>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</si>
  <si>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</si>
  <si>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</si>
  <si>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</si>
  <si>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</si>
  <si>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</si>
  <si>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</si>
  <si>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</si>
  <si>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</si>
  <si>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</si>
  <si>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</si>
  <si>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</si>
  <si>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</si>
  <si>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</si>
  <si>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</si>
  <si>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</si>
  <si>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</si>
  <si>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</si>
  <si>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</si>
  <si>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</si>
  <si>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</si>
  <si>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</si>
  <si>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</si>
  <si>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</si>
  <si>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</si>
  <si>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</si>
  <si>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</si>
  <si>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</si>
  <si>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</si>
  <si>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</si>
  <si>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</si>
  <si>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</si>
  <si>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</si>
  <si>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</si>
  <si>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</si>
  <si>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</si>
  <si>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</si>
  <si>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</si>
  <si>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</si>
  <si>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</si>
  <si>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</si>
  <si>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</si>
  <si>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</si>
  <si>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</si>
  <si>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</si>
  <si>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</si>
  <si>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</si>
  <si>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</si>
  <si>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</si>
  <si>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</si>
  <si>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</si>
  <si>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</si>
  <si>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</si>
  <si>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</si>
  <si>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</si>
  <si>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</si>
  <si>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</si>
  <si>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</si>
  <si>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</si>
  <si>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</si>
  <si>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</si>
  <si>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</si>
  <si>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</si>
  <si>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</si>
  <si>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</si>
  <si>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</si>
  <si>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</si>
  <si>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</si>
  <si>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</si>
  <si>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</si>
  <si>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</si>
  <si>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</si>
  <si>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</si>
  <si>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</si>
  <si>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</si>
  <si>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</si>
  <si>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</si>
  <si>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</si>
  <si>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</si>
  <si>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</si>
  <si>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</si>
  <si>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</si>
  <si>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</si>
  <si>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</si>
  <si>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</si>
  <si>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</si>
  <si>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</si>
  <si>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</si>
  <si>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</si>
  <si>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</si>
  <si>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</si>
  <si>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</si>
  <si>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</si>
  <si>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</si>
  <si>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</si>
  <si>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</si>
  <si>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</si>
  <si>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</si>
  <si>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</si>
  <si>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</si>
  <si>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</si>
  <si>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</si>
  <si>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</si>
  <si>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</si>
  <si>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</si>
  <si>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</si>
  <si>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</si>
  <si>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</si>
  <si>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</si>
  <si>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</si>
  <si>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</si>
  <si>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</si>
  <si>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</si>
  <si>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</si>
  <si>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</si>
  <si>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</si>
  <si>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</si>
  <si>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</si>
  <si>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</si>
  <si>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</si>
  <si>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</si>
  <si>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</si>
  <si>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</si>
  <si>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</si>
  <si>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</si>
  <si>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</si>
  <si>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</si>
  <si>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</si>
  <si>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</si>
  <si>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</si>
  <si>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</si>
  <si>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</si>
  <si>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</si>
  <si>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</si>
  <si>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</si>
  <si>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</si>
  <si>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</si>
  <si>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</si>
  <si>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</si>
  <si>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</si>
  <si>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</si>
  <si>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</si>
  <si>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</si>
  <si>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</si>
  <si>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</si>
  <si>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</si>
  <si>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</si>
  <si>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</si>
  <si>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</si>
  <si>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</si>
  <si>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</si>
  <si>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</si>
  <si>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</si>
  <si>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</si>
  <si>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</si>
  <si>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</si>
  <si>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</si>
  <si>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</si>
  <si>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</si>
  <si>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</si>
  <si>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</si>
  <si>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</si>
  <si>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</si>
  <si>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</si>
  <si>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</si>
  <si>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</si>
  <si>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</si>
  <si>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</si>
  <si>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</si>
  <si>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</si>
  <si>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</si>
  <si>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</si>
  <si>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</si>
  <si>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</si>
  <si>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</si>
  <si>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</si>
  <si>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</si>
  <si>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</si>
  <si>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</si>
  <si>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</si>
  <si>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</si>
  <si>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</si>
  <si>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</si>
  <si>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</si>
  <si>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</si>
  <si>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</si>
  <si>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</si>
  <si>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</si>
  <si>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</si>
  <si>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</si>
  <si>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</si>
  <si>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</si>
  <si>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</si>
  <si>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</si>
  <si>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</si>
  <si>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</si>
  <si>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</si>
  <si>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</si>
  <si>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</si>
  <si>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</si>
  <si>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</si>
  <si>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</si>
  <si>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</si>
  <si>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</si>
  <si>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</si>
  <si>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</si>
  <si>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</si>
  <si>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</si>
  <si>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</si>
  <si>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</si>
  <si>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</si>
  <si>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</si>
  <si>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</si>
  <si>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</si>
  <si>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</si>
  <si>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</si>
  <si>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</si>
  <si>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</si>
  <si>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</si>
  <si>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</si>
  <si>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</si>
  <si>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</si>
  <si>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</si>
  <si>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</si>
  <si>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</si>
  <si>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</si>
  <si>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</si>
  <si>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</si>
  <si>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</si>
  <si>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</si>
  <si>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</si>
  <si>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</si>
  <si>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</si>
  <si>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</si>
  <si>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</si>
  <si>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</si>
  <si>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</si>
  <si>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</si>
  <si>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</si>
  <si>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</si>
  <si>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</si>
  <si>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</si>
  <si>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</si>
  <si>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</si>
  <si>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</si>
  <si>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</si>
  <si>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</si>
  <si>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</si>
  <si>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</si>
  <si>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</si>
  <si>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</si>
  <si>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</si>
  <si>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</si>
  <si>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</si>
  <si>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</si>
  <si>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</si>
  <si>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</si>
  <si>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</si>
  <si>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</si>
  <si>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</si>
  <si>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</si>
  <si>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</si>
  <si>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</si>
  <si>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</si>
  <si>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</si>
  <si>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</si>
  <si>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</si>
  <si>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</si>
  <si>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</si>
  <si>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</si>
  <si>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</si>
  <si>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</si>
  <si>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</si>
  <si>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</si>
  <si>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</si>
  <si>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</si>
  <si>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</si>
  <si>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</si>
  <si>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</si>
  <si>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</si>
  <si>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</si>
  <si>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</si>
  <si>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</si>
  <si>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</si>
  <si>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</si>
  <si>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</si>
  <si>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</si>
  <si>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</si>
  <si>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</si>
  <si>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</si>
  <si>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</si>
  <si>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</si>
  <si>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</si>
  <si>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</si>
  <si>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</si>
  <si>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</si>
  <si>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</si>
  <si>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</si>
  <si>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</si>
  <si>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</si>
  <si>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</si>
  <si>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</si>
  <si>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</si>
  <si>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</si>
  <si>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</si>
  <si>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</si>
  <si>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</si>
  <si>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</si>
  <si>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</si>
  <si>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</si>
  <si>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</si>
  <si>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</si>
  <si>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</si>
  <si>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</si>
  <si>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</si>
  <si>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</si>
  <si>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</si>
  <si>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</si>
  <si>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</si>
  <si>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</si>
  <si>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</si>
  <si>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</si>
  <si>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</si>
  <si>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</si>
  <si>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</si>
  <si>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</si>
  <si>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</si>
  <si>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</si>
  <si>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</si>
  <si>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</si>
  <si>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</si>
  <si>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</si>
  <si>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</si>
  <si>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</si>
  <si>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</si>
  <si>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</si>
  <si>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</si>
  <si>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</si>
  <si>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</si>
  <si>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</si>
  <si>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</si>
  <si>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</si>
  <si>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</si>
  <si>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</si>
  <si>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</si>
  <si>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</si>
  <si>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</si>
  <si>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</si>
  <si>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</si>
  <si>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</si>
  <si>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</si>
  <si>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</si>
  <si>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</si>
  <si>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</si>
  <si>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</si>
  <si>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</si>
  <si>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</si>
  <si>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</si>
  <si>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</si>
  <si>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</si>
  <si>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</si>
  <si>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</si>
  <si>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</si>
  <si>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</si>
  <si>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</si>
  <si>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</si>
  <si>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</si>
  <si>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</si>
  <si>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</si>
  <si>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</si>
  <si>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</si>
  <si>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</si>
  <si>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</si>
  <si>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</si>
  <si>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</si>
  <si>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</si>
  <si>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</si>
  <si>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</si>
  <si>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</si>
  <si>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</si>
  <si>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</si>
  <si>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</si>
  <si>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</si>
  <si>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</si>
  <si>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</si>
  <si>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</si>
  <si>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</si>
  <si>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</si>
  <si>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</si>
  <si>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</si>
  <si>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</si>
  <si>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</si>
  <si>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</si>
  <si>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</si>
  <si>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</si>
  <si>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</si>
  <si>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</si>
  <si>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</si>
  <si>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</si>
  <si>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</si>
  <si>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</si>
  <si>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</si>
  <si>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</si>
  <si>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</si>
  <si>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</si>
  <si>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</si>
  <si>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</si>
  <si>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</si>
  <si>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</si>
  <si>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</si>
  <si>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</si>
  <si>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</si>
  <si>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</si>
  <si>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</si>
  <si>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</si>
  <si>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</si>
  <si>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</si>
  <si>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</si>
  <si>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</si>
  <si>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</si>
  <si>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</si>
  <si>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</si>
  <si>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</si>
  <si>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</si>
  <si>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</si>
  <si>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</si>
  <si>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</si>
  <si>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</si>
  <si>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</si>
  <si>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</si>
  <si>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</si>
  <si>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</si>
  <si>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</si>
  <si>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</si>
  <si>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</si>
  <si>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</si>
  <si>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</si>
  <si>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</si>
  <si>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</si>
  <si>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</si>
  <si>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</si>
  <si>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</si>
  <si>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</si>
  <si>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</si>
  <si>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</si>
  <si>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</si>
  <si>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</si>
  <si>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</si>
  <si>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</si>
  <si>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</si>
  <si>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</si>
  <si>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</si>
  <si>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</si>
  <si>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</si>
  <si>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</si>
  <si>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</si>
  <si>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</si>
  <si>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</si>
  <si>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</si>
  <si>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</si>
  <si>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</si>
  <si>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</si>
  <si>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</si>
  <si>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</si>
  <si>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</si>
  <si>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</si>
  <si>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</si>
  <si>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</si>
  <si>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</si>
  <si>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</si>
  <si>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</si>
  <si>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</si>
  <si>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</si>
  <si>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</si>
  <si>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</si>
  <si>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</si>
  <si>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</si>
  <si>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</si>
  <si>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</si>
  <si>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</si>
  <si>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</si>
  <si>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</si>
  <si>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</si>
  <si>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</si>
  <si>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</si>
  <si>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</si>
  <si>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</si>
  <si>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</si>
  <si>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</si>
  <si>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</si>
  <si>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</si>
  <si>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</si>
  <si>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</si>
  <si>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</si>
  <si>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</si>
  <si>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</si>
  <si>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</si>
  <si>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</si>
  <si>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</si>
  <si>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</si>
  <si>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</si>
  <si>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</si>
  <si>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</si>
  <si>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</si>
  <si>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</si>
  <si>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</si>
  <si>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</si>
  <si>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</si>
  <si>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</si>
  <si>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</si>
  <si>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</si>
  <si>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</si>
  <si>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</si>
  <si>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</si>
  <si>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</si>
  <si>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</si>
  <si>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</si>
  <si>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</si>
  <si>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</si>
  <si>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</si>
  <si>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</si>
  <si>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</si>
  <si>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</si>
  <si>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</si>
  <si>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</si>
  <si>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</si>
  <si>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</si>
  <si>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</si>
  <si>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</si>
  <si>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</si>
  <si>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</si>
  <si>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</si>
  <si>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</si>
  <si>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</si>
  <si>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</si>
  <si>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</si>
  <si>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</si>
  <si>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</si>
  <si>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</si>
  <si>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</si>
  <si>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</si>
  <si>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</si>
  <si>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</si>
  <si>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</si>
  <si>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</si>
  <si>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</si>
  <si>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</si>
  <si>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</si>
  <si>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</si>
  <si>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</si>
  <si>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</si>
  <si>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</si>
  <si>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</si>
  <si>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</si>
  <si>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</si>
  <si>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</si>
  <si>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</si>
  <si>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</si>
  <si>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</si>
  <si>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</si>
  <si>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</si>
  <si>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</si>
  <si>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</si>
  <si>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</si>
  <si>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</si>
  <si>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</si>
  <si>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</si>
  <si>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</si>
  <si>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</si>
  <si>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</si>
  <si>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</si>
  <si>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</si>
  <si>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</si>
  <si>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</si>
  <si>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</si>
  <si>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</si>
  <si>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</si>
  <si>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</si>
  <si>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</si>
  <si>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</si>
  <si>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</si>
  <si>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</si>
  <si>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</si>
  <si>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</si>
  <si>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</si>
  <si>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</si>
  <si>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</si>
  <si>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</si>
  <si>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</si>
  <si>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</si>
  <si>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</si>
  <si>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</si>
  <si>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</si>
  <si>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</si>
  <si>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</si>
  <si>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</si>
  <si>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</si>
  <si>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</si>
  <si>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</si>
  <si>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</si>
  <si>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</si>
  <si>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</si>
  <si>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</si>
  <si>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</si>
  <si>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</si>
  <si>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</si>
  <si>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</si>
  <si>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</si>
  <si>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</si>
  <si>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</si>
  <si>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</si>
  <si>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</si>
  <si>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</si>
  <si>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</si>
  <si>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</si>
  <si>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</si>
  <si>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</si>
  <si>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</si>
  <si>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</si>
  <si>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</si>
  <si>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</si>
  <si>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</si>
  <si>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</si>
  <si>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</si>
  <si>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</si>
  <si>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</si>
  <si>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</si>
  <si>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</si>
  <si>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</si>
  <si>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</si>
  <si>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</si>
  <si>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</si>
  <si>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</si>
  <si>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</si>
  <si>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</si>
  <si>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</si>
  <si>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</si>
  <si>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</si>
  <si>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</si>
  <si>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</si>
  <si>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</si>
  <si>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</si>
  <si>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</si>
  <si>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</si>
  <si>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</si>
  <si>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</si>
  <si>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</si>
  <si>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</si>
  <si>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</si>
  <si>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</si>
  <si>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</si>
  <si>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</si>
  <si>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</si>
  <si>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</si>
  <si>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</si>
  <si>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</si>
  <si>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</si>
  <si>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</si>
  <si>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</si>
  <si>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</si>
  <si>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</si>
  <si>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</si>
  <si>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</si>
  <si>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</si>
  <si>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</si>
  <si>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</si>
  <si>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</si>
  <si>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</si>
  <si>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</si>
  <si>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</si>
  <si>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</si>
  <si>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</si>
  <si>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</si>
  <si>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</si>
  <si>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</si>
  <si>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</si>
  <si>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</si>
  <si>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</si>
  <si>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</si>
  <si>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</si>
  <si>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</si>
  <si>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</si>
  <si>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</si>
  <si>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</si>
  <si>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</si>
  <si>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</si>
  <si>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</si>
  <si>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</si>
  <si>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</si>
  <si>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</si>
  <si>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</si>
  <si>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</si>
  <si>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</si>
  <si>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</si>
  <si>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</si>
  <si>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</si>
  <si>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</si>
  <si>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</si>
  <si>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</si>
  <si>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</si>
  <si>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</si>
  <si>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</si>
  <si>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</si>
  <si>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</si>
  <si>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</si>
  <si>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</si>
  <si>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</si>
  <si>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</si>
  <si>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</si>
  <si>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</si>
  <si>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</si>
  <si>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</si>
  <si>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</si>
  <si>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</si>
  <si>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</si>
  <si>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</si>
  <si>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</si>
  <si>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</si>
  <si>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</si>
  <si>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</si>
  <si>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</si>
  <si>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</si>
  <si>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</si>
  <si>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</si>
  <si>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</si>
  <si>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</si>
  <si>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</si>
  <si>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</si>
  <si>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</si>
  <si>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</si>
  <si>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</si>
  <si>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</si>
  <si>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</si>
  <si>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</si>
  <si>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</si>
  <si>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</si>
  <si>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</si>
  <si>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</si>
  <si>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</si>
  <si>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</si>
  <si>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</si>
  <si>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</si>
  <si>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</si>
  <si>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</si>
  <si>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</si>
  <si>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</si>
  <si>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</si>
  <si>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</si>
  <si>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</si>
  <si>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</si>
  <si>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</si>
  <si>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</si>
  <si>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</si>
  <si>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</si>
  <si>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</si>
  <si>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</si>
  <si>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</si>
  <si>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</si>
  <si>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</si>
  <si>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</si>
  <si>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</si>
  <si>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</si>
  <si>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</si>
  <si>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</si>
  <si>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</si>
  <si>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</si>
  <si>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</si>
  <si>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</si>
  <si>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</si>
  <si>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</si>
  <si>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</si>
  <si>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</si>
  <si>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</si>
  <si>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</si>
  <si>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</si>
  <si>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</si>
  <si>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</si>
  <si>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</si>
  <si>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</si>
  <si>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</si>
  <si>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</si>
  <si>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</si>
  <si>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</si>
  <si>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</si>
  <si>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</si>
  <si>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</si>
  <si>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</si>
  <si>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</si>
  <si>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</si>
  <si>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</si>
  <si>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</si>
  <si>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</si>
  <si>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</si>
  <si>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</si>
  <si>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</si>
  <si>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</si>
  <si>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</si>
  <si>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</si>
  <si>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</si>
  <si>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</si>
  <si>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</si>
  <si>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</si>
  <si>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</si>
  <si>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</si>
  <si>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</si>
  <si>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</si>
  <si>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</si>
  <si>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</si>
  <si>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</si>
  <si>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</si>
  <si>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</si>
  <si>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</si>
  <si>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</si>
  <si>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</si>
  <si>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</si>
  <si>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</si>
  <si>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</si>
  <si>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</si>
  <si>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</si>
  <si>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</si>
  <si>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</si>
  <si>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</si>
  <si>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</si>
  <si>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</si>
  <si>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</si>
  <si>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</si>
  <si>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</si>
  <si>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</si>
  <si>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</si>
  <si>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</si>
  <si>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</si>
  <si>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</si>
  <si>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</si>
  <si>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</si>
  <si>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</si>
  <si>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</si>
  <si>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</si>
  <si>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</si>
  <si>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</si>
  <si>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</si>
  <si>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</si>
  <si>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</si>
  <si>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</si>
  <si>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</si>
  <si>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</si>
  <si>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</si>
  <si>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</si>
  <si>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</si>
  <si>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</si>
  <si>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</si>
  <si>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</si>
  <si>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</si>
  <si>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</si>
  <si>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</si>
  <si>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</si>
  <si>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</si>
  <si>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</si>
  <si>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</si>
  <si>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</si>
  <si>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</si>
  <si>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</si>
  <si>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</si>
  <si>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</si>
  <si>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</si>
  <si>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</si>
  <si>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</si>
  <si>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</si>
  <si>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</si>
  <si>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</si>
  <si>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</si>
  <si>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</si>
  <si>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</si>
  <si>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</si>
  <si>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</si>
  <si>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</si>
  <si>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</si>
  <si>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</si>
  <si>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</si>
  <si>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</si>
  <si>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</si>
  <si>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</si>
  <si>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</si>
  <si>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</si>
  <si>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</si>
  <si>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</si>
  <si>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</si>
  <si>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</si>
  <si>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</si>
  <si>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</si>
  <si>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</si>
  <si>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</si>
  <si>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</si>
  <si>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</si>
  <si>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</si>
  <si>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</si>
  <si>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</si>
  <si>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</si>
  <si>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</si>
  <si>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</si>
  <si>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</si>
  <si>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</si>
  <si>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</si>
  <si>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</si>
  <si>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</si>
  <si>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</si>
  <si>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</si>
  <si>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</si>
  <si>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</si>
  <si>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</si>
  <si>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</si>
  <si>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</si>
  <si>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</si>
  <si>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</si>
  <si>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</si>
  <si>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</si>
  <si>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</si>
  <si>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</si>
  <si>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</si>
  <si>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</si>
  <si>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</si>
  <si>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</si>
  <si>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</si>
  <si>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</si>
  <si>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</si>
  <si>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</si>
  <si>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</si>
  <si>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</si>
  <si>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</si>
  <si>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</si>
  <si>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</si>
  <si>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</si>
  <si>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</si>
  <si>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</si>
  <si>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</si>
  <si>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</si>
  <si>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</si>
  <si>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</si>
  <si>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</si>
  <si>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</si>
  <si>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</si>
  <si>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</si>
  <si>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</si>
  <si>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</si>
  <si>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</si>
  <si>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</si>
  <si>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</si>
  <si>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</si>
  <si>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</si>
  <si>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</si>
  <si>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</si>
  <si>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</si>
  <si>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</si>
  <si>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</si>
  <si>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</si>
  <si>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</si>
  <si>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</si>
  <si>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</si>
  <si>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</si>
  <si>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</si>
  <si>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</si>
  <si>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</si>
  <si>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</si>
  <si>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</si>
  <si>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</si>
  <si>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</si>
  <si>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</si>
  <si>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</si>
  <si>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</si>
  <si>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</si>
  <si>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</si>
  <si>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</si>
  <si>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</si>
  <si>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</si>
  <si>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</si>
  <si>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</si>
  <si>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</si>
  <si>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</si>
  <si>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</si>
  <si>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</si>
  <si>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</si>
  <si>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</si>
  <si>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</si>
  <si>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</si>
  <si>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</si>
  <si>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</si>
  <si>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</si>
  <si>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</si>
  <si>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</si>
  <si>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</si>
  <si>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</si>
  <si>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</si>
  <si>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</si>
  <si>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</si>
  <si>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</si>
  <si>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</si>
  <si>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</si>
  <si>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</si>
  <si>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</si>
  <si>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</si>
  <si>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</si>
  <si>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Publication Date</t>
  </si>
  <si>
    <r>
      <t xml:space="preserve">Sector 
</t>
    </r>
    <r>
      <rPr>
        <b/>
        <sz val="9"/>
        <rFont val="Aptos Narrow"/>
        <family val="2"/>
      </rPr>
      <t>input</t>
    </r>
  </si>
  <si>
    <t>Sector</t>
  </si>
  <si>
    <t>Category</t>
  </si>
  <si>
    <t>GHG</t>
  </si>
  <si>
    <t>Reduction / Removal</t>
  </si>
  <si>
    <t>Activity Type</t>
  </si>
  <si>
    <t>Location</t>
  </si>
  <si>
    <t>Description</t>
  </si>
  <si>
    <t>Methodology</t>
  </si>
  <si>
    <t>Start Date</t>
  </si>
  <si>
    <t>Crediting Period Type</t>
  </si>
  <si>
    <t>GHG Reductions</t>
  </si>
  <si>
    <t>tCO2e/year</t>
  </si>
  <si>
    <t>Income Group</t>
  </si>
  <si>
    <t>Viviid Gro solar energy Project in Maharashtra</t>
  </si>
  <si>
    <t>Viviid Emissions Reductions Universal Pvt Ltd</t>
  </si>
  <si>
    <t>Electricity and heat</t>
  </si>
  <si>
    <t>CO2</t>
  </si>
  <si>
    <t>Reduction</t>
  </si>
  <si>
    <t>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</si>
  <si>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</si>
  <si>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</si>
  <si>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Not known</t>
  </si>
  <si>
    <t>10,500 tCO2eq per year</t>
  </si>
  <si>
    <t>Biomass thermal project in Maharashtra (003)</t>
  </si>
  <si>
    <t>Thermax Onsite Energy Solutions Limited</t>
  </si>
  <si>
    <t>Fuel switch</t>
  </si>
  <si>
    <t>Bioenergy</t>
  </si>
  <si>
    <t>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</si>
  <si>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</si>
  <si>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</si>
  <si>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</si>
  <si>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Bundled Solar Power Project 2-017</t>
  </si>
  <si>
    <t>EKI Energy Services Limited</t>
  </si>
  <si>
    <t>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</si>
  <si>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</si>
  <si>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</si>
  <si>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</si>
  <si>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Viviid Solar Bundled Project in Tamil Nadu(2)</t>
  </si>
  <si>
    <t>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</si>
  <si>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</si>
  <si>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</si>
  <si>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</si>
  <si>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Grouped Captive Solar Power Project in Bangladesh</t>
  </si>
  <si>
    <t>Buildings</t>
  </si>
  <si>
    <t>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</si>
  <si>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</si>
  <si>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</si>
  <si>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</si>
  <si>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Barutçuoğlu Landfill Gas to Electricity Power Plant</t>
  </si>
  <si>
    <t>Barutçuoğlu İnşaat Sanayi ve Ticaret Limited Şirketi</t>
  </si>
  <si>
    <t>Waste</t>
  </si>
  <si>
    <t>GHG management</t>
  </si>
  <si>
    <t>CH4</t>
  </si>
  <si>
    <t>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</si>
  <si>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</si>
  <si>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</si>
  <si>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</si>
  <si>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Solar Power Project by Avon Cycles Limited</t>
  </si>
  <si>
    <t>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</si>
  <si>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</si>
  <si>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</si>
  <si>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</si>
  <si>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150 MW Solar Project in Jaisalmer, Rajasthan</t>
  </si>
  <si>
    <t>Tata Power Renewable Energy Limited</t>
  </si>
  <si>
    <t>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</si>
  <si>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</si>
  <si>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</si>
  <si>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</si>
  <si>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Solar Power Project by Perinyx Neep Private Limited</t>
  </si>
  <si>
    <t>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</si>
  <si>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</si>
  <si>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</si>
  <si>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</si>
  <si>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100 MW Solar Project in Raghanesda, Gujarat</t>
  </si>
  <si>
    <t>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</si>
  <si>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</si>
  <si>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</si>
  <si>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</si>
  <si>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RIDI Grouped Hydro Solar Power Project in Nepal</t>
  </si>
  <si>
    <t>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</si>
  <si>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</si>
  <si>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</si>
  <si>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</si>
  <si>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POULTRY LITTER BASED BIOGAS POWER GENERATION PROJECT IN NASHIK, MAHARASHTRA, INDIA</t>
  </si>
  <si>
    <t>"S&amp; P Feeds Pvt. Ltd "</t>
  </si>
  <si>
    <t>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</si>
  <si>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</si>
  <si>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</si>
  <si>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</si>
  <si>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Bundled Solar Power Projects by TAQA</t>
  </si>
  <si>
    <t>TAQA PV for Solar Energy</t>
  </si>
  <si>
    <t>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</si>
  <si>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</si>
  <si>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</si>
  <si>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</si>
  <si>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Viviid Bundled Biomass-based Steam Generation Project in Tamil Nadu(2)</t>
  </si>
  <si>
    <t>Manufacuring and construction</t>
  </si>
  <si>
    <t>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</si>
  <si>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</si>
  <si>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</si>
  <si>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24,180 tCO2eq per year</t>
  </si>
  <si>
    <t>30 MW Nhon Hoi Wind Power – Phase 2</t>
  </si>
  <si>
    <t>Fico Binh Dinh Energy Joint Stock Company</t>
  </si>
  <si>
    <t>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</si>
  <si>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</si>
  <si>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</si>
  <si>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</si>
  <si>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Solar Renergy Daily Fresh Farm Project</t>
  </si>
  <si>
    <t>EKI Energy Service Limited</t>
  </si>
  <si>
    <t>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</si>
  <si>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</si>
  <si>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</si>
  <si>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</si>
  <si>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Hoa Binh 2 Wind</t>
  </si>
  <si>
    <t>Cong ty TNHH Dau tu Dien gio Hua Binh 2</t>
  </si>
  <si>
    <t>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</si>
  <si>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</si>
  <si>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</si>
  <si>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</si>
  <si>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Global Cookstove Program (EKI Phase 01)</t>
  </si>
  <si>
    <t>Efficiency</t>
  </si>
  <si>
    <t>Cleaner cooking</t>
  </si>
  <si>
    <t>pc_00925</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</si>
  <si>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</si>
  <si>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</si>
  <si>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</si>
  <si>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Global Cookstove Program (EKI Phase 04)</t>
  </si>
  <si>
    <t>EKI Energy Services Ltd.</t>
  </si>
  <si>
    <t>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</si>
  <si>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</si>
  <si>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</si>
  <si>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</si>
  <si>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Global Cookstove Program (EKI Phase 06)</t>
  </si>
  <si>
    <t>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</si>
  <si>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</si>
  <si>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Global Cookstove Program (EKI Phase 10)</t>
  </si>
  <si>
    <t>pc_00918</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</si>
  <si>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</si>
  <si>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Global Cookstove Program (EKI Phase 12)</t>
  </si>
  <si>
    <t>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</si>
  <si>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</si>
  <si>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</si>
  <si>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</si>
  <si>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100 MW solar power project in UP by Tata Power Renewables Energy Limited</t>
  </si>
  <si>
    <t>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</si>
  <si>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</si>
  <si>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</si>
  <si>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</si>
  <si>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300MW Renewable solar power project in India -2- 005</t>
  </si>
  <si>
    <t>ReNew Solar Urja Pvt. Ltd.</t>
  </si>
  <si>
    <t>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</si>
  <si>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</si>
  <si>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</si>
  <si>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637,580 tCO2eq per year</t>
  </si>
  <si>
    <t>ReNew Sun Bright Pvt. Ltd.</t>
  </si>
  <si>
    <t>pc_00526</t>
  </si>
  <si>
    <t>26° 38' 59.9994"N 71° 21' 35.9994"E</t>
  </si>
  <si>
    <t>Here solar panels are installed to generate the electricity. The total installed capacity of the project is 300 MW of solar power plant located in the state of Rajasthan in India.</t>
  </si>
  <si>
    <t>Bundled Captive Solar Power Project by Dalmia Cement</t>
  </si>
  <si>
    <t>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</si>
  <si>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</si>
  <si>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</si>
  <si>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</si>
  <si>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EV Charging Project by Tata Power in India</t>
  </si>
  <si>
    <t>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</si>
  <si>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</si>
  <si>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</si>
  <si>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</si>
  <si>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Karaman Landfill Gas to Electricity Project</t>
  </si>
  <si>
    <t>FMH Enerji Ticaret Limited Şirketi</t>
  </si>
  <si>
    <t>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</si>
  <si>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</si>
  <si>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</si>
  <si>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</si>
  <si>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Viviid solar Bundled Project in Tamil Nadu(3)</t>
  </si>
  <si>
    <t>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</si>
  <si>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</si>
  <si>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</si>
  <si>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</si>
  <si>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UltraTech Cement Limited (Unit Kotputli Cement Works), 16 MW WHRS Project</t>
  </si>
  <si>
    <t>UltraTech Cement Limited</t>
  </si>
  <si>
    <t>Heat recovery</t>
  </si>
  <si>
    <t>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</si>
  <si>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</si>
  <si>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</si>
  <si>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</si>
  <si>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Viviid Biomass Based Steam Generation Project in AP</t>
  </si>
  <si>
    <t>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</si>
  <si>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</si>
  <si>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</si>
  <si>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</si>
  <si>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Biomass Based Steam Generation Project in RJ</t>
  </si>
  <si>
    <t>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</si>
  <si>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</si>
  <si>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</si>
  <si>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</si>
  <si>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Floating Solar project of Greenam Energy</t>
  </si>
  <si>
    <t>Greenam Energy Private Limited</t>
  </si>
  <si>
    <t>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</si>
  <si>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</si>
  <si>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</si>
  <si>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</si>
  <si>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SOLAR POWER PROJECT BY SUNSOURCE PVT. LTD. BUNDLE -4</t>
  </si>
  <si>
    <t>Lone Cypress Ventures Private Limited</t>
  </si>
  <si>
    <t>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</si>
  <si>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</si>
  <si>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</si>
  <si>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</si>
  <si>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Viviid-Co generation bundle project in Maharashtra</t>
  </si>
  <si>
    <t>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</si>
  <si>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</si>
  <si>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</si>
  <si>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</si>
  <si>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300 MW solar power project in Dholera, Gujarat</t>
  </si>
  <si>
    <t>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</si>
  <si>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</si>
  <si>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</si>
  <si>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</si>
  <si>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Solar Power Project by Subam Papers Private Limited</t>
  </si>
  <si>
    <t>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</si>
  <si>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</si>
  <si>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</si>
  <si>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</si>
  <si>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Energising Tamil Nadu with Solar PV Projects</t>
  </si>
  <si>
    <t>Sky Cotex 1.India Private limited 2. Sky Weaves 3. Threadmill Linen Private Limited 4. EKI Energy Services Limited</t>
  </si>
  <si>
    <t>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</si>
  <si>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</si>
  <si>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</si>
  <si>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16,656 tCO2eq per year</t>
  </si>
  <si>
    <t>Solar PV Project by Shri Bajrang Steel Corporate Limited</t>
  </si>
  <si>
    <t>1. Shri Bajrang Steel Corporate Limited 2. EKI Energy Services Limited</t>
  </si>
  <si>
    <t>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</si>
  <si>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</si>
  <si>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</si>
  <si>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Renewable solar photovoltaic project by ACME group-02</t>
  </si>
  <si>
    <t>ACME Cleantech Solutions Private Limited</t>
  </si>
  <si>
    <t>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</si>
  <si>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</si>
  <si>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</si>
  <si>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</si>
  <si>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Akalan Biogas Energy Power Plant</t>
  </si>
  <si>
    <t>Gireniz Enerji Anonim Şirketi, Gaia Climate Finansal Danışmanlık Hizmetleri ve Ticaret A.Ş.</t>
  </si>
  <si>
    <t>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</si>
  <si>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</si>
  <si>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</si>
  <si>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</si>
  <si>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180 MW Solar Energy Project in Mesanka, Gujarat</t>
  </si>
  <si>
    <t>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</si>
  <si>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</si>
  <si>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</si>
  <si>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</si>
  <si>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Pakmem Bundle SPP</t>
  </si>
  <si>
    <t>MEM Tekstil Sanayi ve Ticaret Anonim Şirketi</t>
  </si>
  <si>
    <t>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</si>
  <si>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</si>
  <si>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</si>
  <si>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</si>
  <si>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100 MW solar power project in Partur, Maharashtra</t>
  </si>
  <si>
    <t>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</si>
  <si>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</si>
  <si>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</si>
  <si>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</si>
  <si>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Varanasi Smart City Bio-Conversion Project</t>
  </si>
  <si>
    <t>Gobardhan Varanasi Foundation SPV</t>
  </si>
  <si>
    <t>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</si>
  <si>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</si>
  <si>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</si>
  <si>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</si>
  <si>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Clean Cooking - Cook Stove for Rural India</t>
  </si>
  <si>
    <t>Vitol Asia Pte Ltd</t>
  </si>
  <si>
    <t>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</si>
  <si>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</si>
  <si>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</si>
  <si>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</si>
  <si>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</si>
  <si>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</si>
  <si>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</si>
  <si>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</si>
  <si>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225 MW Solar Energy Project in Noorsar</t>
  </si>
  <si>
    <t>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</si>
  <si>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</si>
  <si>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</si>
  <si>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</si>
  <si>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Renewable solar power project in India by Shree Cement Limited</t>
  </si>
  <si>
    <t>Shree Cement Limited</t>
  </si>
  <si>
    <t>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</si>
  <si>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</si>
  <si>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</si>
  <si>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</si>
  <si>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Rio do Peixe Solar Complex by Energisa</t>
  </si>
  <si>
    <t>Energisa Comercializadora de Energia LTDA, Energisa Geração Central Solar Rio do Peixe I S.A</t>
  </si>
  <si>
    <t>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</si>
  <si>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</si>
  <si>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</si>
  <si>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</si>
  <si>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Borey Energo</t>
  </si>
  <si>
    <t>Borey Energo LLP</t>
  </si>
  <si>
    <t>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</si>
  <si>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</si>
  <si>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</si>
  <si>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</si>
  <si>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Clean Cooking Program in Rural India</t>
  </si>
  <si>
    <t>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</si>
  <si>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</si>
  <si>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</si>
  <si>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</si>
  <si>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250 MW Solar Power Project by Clean Solar Power (Jodhpur) Pvt. Ltd</t>
  </si>
  <si>
    <t>Clean Solar Power (Jodhpur) Pvt. Ltd.</t>
  </si>
  <si>
    <t>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</si>
  <si>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</si>
  <si>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</si>
  <si>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</si>
  <si>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Guiadalupe Solar SpA.</t>
  </si>
  <si>
    <t>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</si>
  <si>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</si>
  <si>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</si>
  <si>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</si>
  <si>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Ltimindtree Improved Cookstove Project</t>
  </si>
  <si>
    <t>LTIMindtree Limited</t>
  </si>
  <si>
    <t>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</si>
  <si>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</si>
  <si>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</si>
  <si>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</si>
  <si>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Kampong Chhnang 60 MW Solar Power Project</t>
  </si>
  <si>
    <t>Prime Road Alternative (Cambodia) Co., Ltd.</t>
  </si>
  <si>
    <t>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</si>
  <si>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</si>
  <si>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</si>
  <si>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</si>
  <si>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14.4 MW Bio-Mass based Co-Gen Power Plant project by Oasis group in Haryana.</t>
  </si>
  <si>
    <t>EKI Energy Service limited.</t>
  </si>
  <si>
    <t>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</si>
  <si>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</si>
  <si>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</si>
  <si>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</si>
  <si>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Viviid Biomass Based Steam Generation Project in Maharashtra</t>
  </si>
  <si>
    <t>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</si>
  <si>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</si>
  <si>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</si>
  <si>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</si>
  <si>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GS 12487 VPA 1 SMG - Access to clean cooking in Himalayas</t>
  </si>
  <si>
    <t>Shri Maa Marketing Private Limited</t>
  </si>
  <si>
    <t>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</si>
  <si>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</si>
  <si>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</si>
  <si>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</si>
  <si>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VPA 01 Sustainable agricultural practices for rice cultivation in India</t>
  </si>
  <si>
    <t>Kosher Climate India Pvt. Ltd.</t>
  </si>
  <si>
    <t>Rice cultivation</t>
  </si>
  <si>
    <t>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</si>
  <si>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</si>
  <si>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</si>
  <si>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</si>
  <si>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8 MW NongKhai Waste to Energy Project in Thailand</t>
  </si>
  <si>
    <t>Nongkhainayu Co., Ltd.</t>
  </si>
  <si>
    <t>Waste to energy</t>
  </si>
  <si>
    <t>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</si>
  <si>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</si>
  <si>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</si>
  <si>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</si>
  <si>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Improved Cookstove Distribution in Kenya by EKI Phase - 01</t>
  </si>
  <si>
    <t>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</si>
  <si>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</si>
  <si>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</si>
  <si>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</si>
  <si>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Improved Cookstove Distribution in Malawi by EKI Phase - 01</t>
  </si>
  <si>
    <t>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</si>
  <si>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</si>
  <si>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</si>
  <si>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</si>
  <si>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SOLAR PV BESS AND CBG HYBRID PROJECT IN THAILAND</t>
  </si>
  <si>
    <t>Super Carbon X Company Limited</t>
  </si>
  <si>
    <t>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</si>
  <si>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</si>
  <si>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</si>
  <si>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</si>
  <si>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Karamanlı Biogas Energy Power Plant</t>
  </si>
  <si>
    <t>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</si>
  <si>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</si>
  <si>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</si>
  <si>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</si>
  <si>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Renewable solar PV power project in India by Shree Cement Limited</t>
  </si>
  <si>
    <t>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</si>
  <si>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</si>
  <si>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</si>
  <si>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Dak Lak Wastewater Treatment with Biogas System and Methane Recovery</t>
  </si>
  <si>
    <t>Agasco Ltd &amp; Yen Binh Dak Lak Company Limited</t>
  </si>
  <si>
    <t>Wastewater treatment</t>
  </si>
  <si>
    <t>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</si>
  <si>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</si>
  <si>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</si>
  <si>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</si>
  <si>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Viviid Bundled Biomass-based Steam Generation Project in Tamil Nadu(1)</t>
  </si>
  <si>
    <t>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</si>
  <si>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</si>
  <si>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</si>
  <si>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GS12487 GS12488 RVPA-1 SMG - Access to Clean Cooking in Himalayas VPA 04</t>
  </si>
  <si>
    <t>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</si>
  <si>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</si>
  <si>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</si>
  <si>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Renew Sakhi Improved Cookstove - 2</t>
  </si>
  <si>
    <t>ReNew Power Synergy Private Limited</t>
  </si>
  <si>
    <t>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</si>
  <si>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</si>
  <si>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</si>
  <si>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</si>
  <si>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Viviid 35 MW Waste Heat Recovery Project by Suryadeva Alloys &amp; Power in Tamil Nadu</t>
  </si>
  <si>
    <t>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</si>
  <si>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</si>
  <si>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</si>
  <si>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</si>
  <si>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Ca Mau 1A Wind</t>
  </si>
  <si>
    <t>Ca Mau 1A Energy Joint Stock Company</t>
  </si>
  <si>
    <t>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</si>
  <si>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</si>
  <si>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</si>
  <si>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</si>
  <si>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Ca Mau 1B Wind</t>
  </si>
  <si>
    <t>Ca Mau 1B Energy Joint Stock Company</t>
  </si>
  <si>
    <t>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</si>
  <si>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</si>
  <si>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</si>
  <si>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Kranti Clean Cooking in Rural Madhya Pradesh, India</t>
  </si>
  <si>
    <t>First Climate (Switzerland) AG</t>
  </si>
  <si>
    <t>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</si>
  <si>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</si>
  <si>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</si>
  <si>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</si>
  <si>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10.35 MW PV CDM Project Cabrero</t>
  </si>
  <si>
    <t>Santiago Solar Power SPA</t>
  </si>
  <si>
    <t>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</si>
  <si>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</si>
  <si>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</si>
  <si>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</si>
  <si>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110 MW Solar Energy Project in Noorsar</t>
  </si>
  <si>
    <t>Tata Power Renewable Energy Limited, TP Saurya Limited</t>
  </si>
  <si>
    <t>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</si>
  <si>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</si>
  <si>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</si>
  <si>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</si>
  <si>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Solar Power Project by Dalmia Cement in Assam</t>
  </si>
  <si>
    <t>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</si>
  <si>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</si>
  <si>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</si>
  <si>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</si>
  <si>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ComBio Renewable Energy Project in Mogi Guaçu</t>
  </si>
  <si>
    <t>ComBio Energia S.A and Ingredion Ingredientes Industriais Ltda</t>
  </si>
  <si>
    <t>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</si>
  <si>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</si>
  <si>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Steam supply using renewable biomass instead of fossil fuels for production process.</t>
  </si>
  <si>
    <t>205,563 tCO2e/year</t>
  </si>
  <si>
    <t>Viviid AMK Krishna Biomass-based Steam Generation Project in Tamil Nadu</t>
  </si>
  <si>
    <t>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</si>
  <si>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</si>
  <si>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</si>
  <si>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</si>
  <si>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Serra do Mel III-VI Photovoltaic (PV) Solar Power Project</t>
  </si>
  <si>
    <t>Voltalia Energia do Brasil Ltda.</t>
  </si>
  <si>
    <t>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</si>
  <si>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</si>
  <si>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</si>
  <si>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</si>
  <si>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ComBio Renewable Energy Project in Balsa Nova</t>
  </si>
  <si>
    <t>ComBio Energia S.A. and Ingredion Ingredientes Industriais Ltda</t>
  </si>
  <si>
    <t>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</si>
  <si>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</si>
  <si>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54,499 tCO2e/year</t>
  </si>
  <si>
    <t>Solar power Project by L.S. Spinning Mills</t>
  </si>
  <si>
    <t>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</si>
  <si>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</si>
  <si>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</si>
  <si>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</si>
  <si>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Solar Project by Ipca Laboratories Ltd.</t>
  </si>
  <si>
    <t>Ipca Laboratories Limited &amp; EKI Energy Services Limited</t>
  </si>
  <si>
    <t>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</si>
  <si>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</si>
  <si>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</si>
  <si>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</si>
  <si>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Viviid 12 MW Waste Heat Recovery Project by Sunil ISPAT &amp; Power in Chhattisgarh</t>
  </si>
  <si>
    <t>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</si>
  <si>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</si>
  <si>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</si>
  <si>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</si>
  <si>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14 MW Waste-to-Energy Project by Antony Lara Renewable Energy Pvt. Ltd</t>
  </si>
  <si>
    <t>Antony Lara Renewable Energy Pvt. Ltd.</t>
  </si>
  <si>
    <t>pc_00455</t>
  </si>
  <si>
    <t>18°39'29.52"N 73°51'26.51"E</t>
  </si>
  <si>
    <t>The 14MW Waste to Energy plant is used to utilize 700TPD municipal solid waste to generate the electricity.</t>
  </si>
  <si>
    <t>65,318 tCO2eq per year</t>
  </si>
  <si>
    <t>Zarafshan Wind Farm</t>
  </si>
  <si>
    <t>Shamol Zarafshan Energy FE LLC</t>
  </si>
  <si>
    <t>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</si>
  <si>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</si>
  <si>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</si>
  <si>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</si>
  <si>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Piaggio EV Project In India</t>
  </si>
  <si>
    <t>Piaggio Vehicles Private Limited</t>
  </si>
  <si>
    <t>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</si>
  <si>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</si>
  <si>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</si>
  <si>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</si>
  <si>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Qi County 80MW Solar Photovoltaic Power Generation Project</t>
  </si>
  <si>
    <t>Datang Guiguan Jinzhong Energy Investment Co., Ltd</t>
  </si>
  <si>
    <t>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</si>
  <si>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</si>
  <si>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</si>
  <si>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</si>
  <si>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Varanasi Harit Koyla Pariyojna</t>
  </si>
  <si>
    <t>NTPC Vidyut Vyapar Nigam Ltd</t>
  </si>
  <si>
    <t>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</si>
  <si>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</si>
  <si>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</si>
  <si>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</si>
  <si>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Ca Mau 1C Wind</t>
  </si>
  <si>
    <t>Ca Mau 1C Energy Joint Stock Company</t>
  </si>
  <si>
    <t>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</si>
  <si>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</si>
  <si>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</si>
  <si>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</si>
  <si>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Viviid 53 MW Waste Heat Recovery Project by Suryadeva Alloys &amp; Power in Tamil Nadu</t>
  </si>
  <si>
    <t>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</si>
  <si>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</si>
  <si>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</si>
  <si>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</si>
  <si>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500TPD Biodiesel project by M11 Industries, Karnataka, India</t>
  </si>
  <si>
    <t>M11 Industries Private Limited</t>
  </si>
  <si>
    <t>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</si>
  <si>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</si>
  <si>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</si>
  <si>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</si>
  <si>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300MW hybrid project Maharashtra</t>
  </si>
  <si>
    <t>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</si>
  <si>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</si>
  <si>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</si>
  <si>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</si>
  <si>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12.5MW Solar PV Power Plant by ISPAT India</t>
  </si>
  <si>
    <t>ISPAT India Limited</t>
  </si>
  <si>
    <t>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</si>
  <si>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</si>
  <si>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</si>
  <si>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</si>
  <si>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10.35 MW PV CDM Project Centauro</t>
  </si>
  <si>
    <t>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</si>
  <si>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</si>
  <si>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</si>
  <si>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</si>
  <si>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Caldera</t>
  </si>
  <si>
    <t>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</si>
  <si>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</si>
  <si>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</si>
  <si>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</si>
  <si>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Oslomej Solar Power Plant</t>
  </si>
  <si>
    <t>Gaia Climate Finansal Danışmanlık Hizmetleri ve Ticaret A.Ş., Fortis Energetika Fotonaponski Centrali Dooel</t>
  </si>
  <si>
    <t>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</si>
  <si>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</si>
  <si>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</si>
  <si>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</si>
  <si>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90MW FLOATING SOLAR PV POWER PROJECT IN OMKARESHWAR</t>
  </si>
  <si>
    <t>SJVN Green Energy Limited</t>
  </si>
  <si>
    <t>pc_00490</t>
  </si>
  <si>
    <t>22°14'25.0"N 76°09'45.0"E</t>
  </si>
  <si>
    <t>90 MW floating solar PV plant on the surface of Omkareshwar Dam at Punasa Tehsil, located in the village of Kheda, Bilaya-Ekhand, in the Indian state of Madhya Pradesh.</t>
  </si>
  <si>
    <t>166,175 tCO2eq per year</t>
  </si>
  <si>
    <t>10.35 MW PV CDM Project Chequen</t>
  </si>
  <si>
    <t>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</si>
  <si>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</si>
  <si>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</si>
  <si>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</si>
  <si>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Thai Wah Biogas WWT Cambodia Project</t>
  </si>
  <si>
    <t>Thai Wah PCL</t>
  </si>
  <si>
    <t>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</si>
  <si>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</si>
  <si>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</si>
  <si>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</si>
  <si>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</si>
  <si>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</si>
  <si>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Land use change and forestry</t>
  </si>
  <si>
    <t>Sinks</t>
  </si>
  <si>
    <t>Removal</t>
  </si>
  <si>
    <t>Forest management</t>
  </si>
  <si>
    <t>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</si>
  <si>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</si>
  <si>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</si>
  <si>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1,000 tCO2eq per year</t>
  </si>
  <si>
    <t>10.35 MW PV CDM Project Draco</t>
  </si>
  <si>
    <t>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</si>
  <si>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</si>
  <si>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</si>
  <si>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</si>
  <si>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600 MW Hybrid Power Project by TPREL</t>
  </si>
  <si>
    <t>TP Saurya Limited</t>
  </si>
  <si>
    <t>pc_00095</t>
  </si>
  <si>
    <t>Rajasthan &amp; Karnataka</t>
  </si>
  <si>
    <t>Hybrid consisting of Solar and Wind power projects</t>
  </si>
  <si>
    <t>1,208,880 tCO2eq per year</t>
  </si>
  <si>
    <t>330 MW RUMSL Neemuch, MP</t>
  </si>
  <si>
    <t>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</si>
  <si>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</si>
  <si>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</si>
  <si>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</si>
  <si>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70 MW Solar Power Project in Himayat Nagar by TPREL</t>
  </si>
  <si>
    <t>Tata Power Renewable Energy Ltd.</t>
  </si>
  <si>
    <t>pc_00089</t>
  </si>
  <si>
    <t>Himayat Nagar, Maharashtra</t>
  </si>
  <si>
    <t>The project activity involves the installation of Solar PV based electricity generation project.</t>
  </si>
  <si>
    <t>141,036 tCO2eq per year</t>
  </si>
  <si>
    <t>Romania</t>
  </si>
  <si>
    <t>Liberty Steel Galati Works Descaling Pumps</t>
  </si>
  <si>
    <t>EnergyDrive Systems Ltd, Liberty Galati</t>
  </si>
  <si>
    <t>Industrial efficiency</t>
  </si>
  <si>
    <t>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</si>
  <si>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</si>
  <si>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</si>
  <si>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70 MW Solar Power Project in Jamkhed by TPREL</t>
  </si>
  <si>
    <t>pc_00090</t>
  </si>
  <si>
    <t>Jamkhed, Maharashtra</t>
  </si>
  <si>
    <t>NTPC Limited</t>
  </si>
  <si>
    <t>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</si>
  <si>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</si>
  <si>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</si>
  <si>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</si>
  <si>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24.9 MW Rehar-I Hydro Electric Project by Chhattisgarh Hydro Power LLP</t>
  </si>
  <si>
    <t>Chhattisgarh Hydro Power LLP</t>
  </si>
  <si>
    <t>Hydropower</t>
  </si>
  <si>
    <t>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</si>
  <si>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</si>
  <si>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</si>
  <si>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</si>
  <si>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GS12362 VPA 01 Safe Water Drinking Programme in Maharashtra</t>
  </si>
  <si>
    <t>Rite Water Solutions</t>
  </si>
  <si>
    <t>pc_00525</t>
  </si>
  <si>
    <t>Chandrapur district in Maharashtra. India</t>
  </si>
  <si>
    <t>This VPA involves the installation of Electro- chlorination (EC) based Community level water treatment technology (CWT) that treat water at a central point to obtain safe water.</t>
  </si>
  <si>
    <t>36,678 tCO2eq per year</t>
  </si>
  <si>
    <t>180 MW Wind Power Project by Green Infra Wind Energy Limited</t>
  </si>
  <si>
    <t>Green Infra Wind Energy Limited</t>
  </si>
  <si>
    <t>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</si>
  <si>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</si>
  <si>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</si>
  <si>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</si>
  <si>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Okinawa EV Project In India</t>
  </si>
  <si>
    <t>Okinawa Autotech Internationall Private Limited</t>
  </si>
  <si>
    <t>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</si>
  <si>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</si>
  <si>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</si>
  <si>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</si>
  <si>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"Biomass Cogeneration Project in Pathankot, Punjab"</t>
  </si>
  <si>
    <t>Pioneer Industries Private Limited</t>
  </si>
  <si>
    <t>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</si>
  <si>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</si>
  <si>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</si>
  <si>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</si>
  <si>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GEAAI Biomass Power Project</t>
  </si>
  <si>
    <t>Ecoeye Co., Ltd / Global Earth Agro &amp; Aqua Industry Public Co., Limited</t>
  </si>
  <si>
    <t>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</si>
  <si>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</si>
  <si>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</si>
  <si>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</si>
  <si>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Punatsangchhu-II Hydroelectric Project (1020 MW)</t>
  </si>
  <si>
    <t>Punatsangchhu-II Hydroelectric Project Authority</t>
  </si>
  <si>
    <t>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</si>
  <si>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</si>
  <si>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</si>
  <si>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</si>
  <si>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15MW FLOATING SOLAR PV PROJECT IN HIMACHAL PRADESH</t>
  </si>
  <si>
    <t>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</si>
  <si>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</si>
  <si>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</si>
  <si>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</si>
  <si>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18 MW Suchhu Hydropower Project</t>
  </si>
  <si>
    <t>Druk Hydro Energy Limited</t>
  </si>
  <si>
    <t>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</si>
  <si>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</si>
  <si>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</si>
  <si>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</si>
  <si>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120 MW Solar Power Project in Achegaon by TPREL</t>
  </si>
  <si>
    <t>pc_00091</t>
  </si>
  <si>
    <t>Achegaon, Maharashtra</t>
  </si>
  <si>
    <t>241,776 tCO2eq per year</t>
  </si>
  <si>
    <t>Biochar from Waste Biomass (Camel Manure)</t>
  </si>
  <si>
    <t>The Local Biochar Company, Circular Carbon Solutions Limited</t>
  </si>
  <si>
    <t>Biochar</t>
  </si>
  <si>
    <t>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</si>
  <si>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</si>
  <si>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</si>
  <si>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</si>
  <si>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Aluminum Recycling Project by CMR Eco Aluminium in Andhra Pradesh, India</t>
  </si>
  <si>
    <t>CMR ECO ALUMINIUM PRIVATE LIMITED</t>
  </si>
  <si>
    <t>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</si>
  <si>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</si>
  <si>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</si>
  <si>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</si>
  <si>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Solar PV project at SNOC, Sharjah, UAE</t>
  </si>
  <si>
    <t>Abu Dhabi Future Energy Company (Masdar)</t>
  </si>
  <si>
    <t>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</si>
  <si>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</si>
  <si>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</si>
  <si>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</si>
  <si>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Tianshui Wind Power Project</t>
  </si>
  <si>
    <t>Ecocarbon Management Ltd.</t>
  </si>
  <si>
    <t>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</si>
  <si>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</si>
  <si>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</si>
  <si>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</si>
  <si>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Horizonte Wind Farm Project</t>
  </si>
  <si>
    <t>Colbun S.A</t>
  </si>
  <si>
    <t>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</si>
  <si>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</si>
  <si>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</si>
  <si>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</si>
  <si>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GEAAI Biomass Power Plant (Myanmar)</t>
  </si>
  <si>
    <t>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</si>
  <si>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</si>
  <si>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</si>
  <si>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Greenko AP01 Integrated Renewable Energy Storage Project</t>
  </si>
  <si>
    <t>Greenko AP01 IREP Pvt. Ltd</t>
  </si>
  <si>
    <t>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</si>
  <si>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</si>
  <si>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</si>
  <si>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</si>
  <si>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The Mass Rapid Transit System (MRTS) Project, Ahmedabad</t>
  </si>
  <si>
    <t>Gujarat Metro Rail Corporation (GMRC) Limited</t>
  </si>
  <si>
    <t>Public transit</t>
  </si>
  <si>
    <t>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</si>
  <si>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</si>
  <si>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</si>
  <si>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</si>
  <si>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100 MW solar Power Project in Nandgaon by TPREL</t>
  </si>
  <si>
    <t>pc_00094</t>
  </si>
  <si>
    <t>Nandgaon, Maharashtra</t>
  </si>
  <si>
    <t>201,480 tCO2eq per year</t>
  </si>
  <si>
    <t>Grid-connected solar PV plants in Togo</t>
  </si>
  <si>
    <t>atmosfair gGmbH</t>
  </si>
  <si>
    <t>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</si>
  <si>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</si>
  <si>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</si>
  <si>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</si>
  <si>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CYY Singha Yasothon Wastewater Treatment and Biogas Utilization Project</t>
  </si>
  <si>
    <t>CYY Singha Yasothon Co.,Ltd.</t>
  </si>
  <si>
    <t>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</si>
  <si>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</si>
  <si>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</si>
  <si>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150 MW Solar Power Project in Achegaon by TPREL</t>
  </si>
  <si>
    <t>pc_00093</t>
  </si>
  <si>
    <t>Achegoan, Maharashtra</t>
  </si>
  <si>
    <t>302,220 tCO2eq per year</t>
  </si>
  <si>
    <t>Circular economy project: MWM-TUPY / Primato Bioplant for the treatment of swine manure</t>
  </si>
  <si>
    <t>MWM-TUPY / Primato</t>
  </si>
  <si>
    <t>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</si>
  <si>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</si>
  <si>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</si>
  <si>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</si>
  <si>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200 MW Solar Power Project in Hingoli by TPREL</t>
  </si>
  <si>
    <t>pc_00092</t>
  </si>
  <si>
    <t>Hingoli, Maharashtra</t>
  </si>
  <si>
    <t>402,960 tCO2eq per year</t>
  </si>
  <si>
    <t>54 MW Burgangchhu Hydropower Project</t>
  </si>
  <si>
    <t>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</si>
  <si>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</si>
  <si>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</si>
  <si>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</si>
  <si>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Greenko MP01 Intelligent Renewable Energy Platform</t>
  </si>
  <si>
    <t>Greenko MP01 IREP Pvt. Ltd</t>
  </si>
  <si>
    <t>pc_01075</t>
  </si>
  <si>
    <t>upper reservoir: longitude 24° 31' 6.89" N and Longitude is 75° 30' 56.12" E lower reservoir : 24° 31' 5.40" N and 75° 32' 5.28" E</t>
  </si>
  <si>
    <t>2.037 million tCO2eq per year</t>
  </si>
  <si>
    <t>pc_01074</t>
  </si>
  <si>
    <t>32 MW Yungichhu Hydropower Project</t>
  </si>
  <si>
    <t>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</si>
  <si>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</si>
  <si>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</si>
  <si>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</si>
  <si>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Greenko KA01 Intelligent Renewable Energy Platform (IREP)</t>
  </si>
  <si>
    <t>Greenko KA01 IREP Pvt. Ltd.</t>
  </si>
  <si>
    <t>pc_01076</t>
  </si>
  <si>
    <t>upper reservoir: longitude 75° 00' 19.50" E and latitude is 15° 51' 21.84" N lower reservoir: 75° 05' 48.23" E and 15° 49' 17.15" N</t>
  </si>
  <si>
    <t>1.584 million tCO2eq per year</t>
  </si>
  <si>
    <t>Compressed Biogas Project in Jammu</t>
  </si>
  <si>
    <t>CEF Jammu Energy Private Limited</t>
  </si>
  <si>
    <t>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</si>
  <si>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</si>
  <si>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</si>
  <si>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</si>
  <si>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Fundaozinho Small Hydro Power Plant Project Activity</t>
  </si>
  <si>
    <t>Rio Nascente Energia S.A. ; Ecopart Assessoria em Negócios Empresariais Ltda.</t>
  </si>
  <si>
    <t>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</si>
  <si>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</si>
  <si>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</si>
  <si>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</si>
  <si>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300 MW Solar PV Project Bikaner, Rajasthan</t>
  </si>
  <si>
    <t>North Eastern Electric Power Corporation Limited</t>
  </si>
  <si>
    <t>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</si>
  <si>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</si>
  <si>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</si>
  <si>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</si>
  <si>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The !Xun &amp; Khwe Solar Street light installation</t>
  </si>
  <si>
    <t>Panzacrest Group (PTY) Ltd</t>
  </si>
  <si>
    <t>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</si>
  <si>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</si>
  <si>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</si>
  <si>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</si>
  <si>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Greenko RJ 01 Intelligent Renewable Energy Platform</t>
  </si>
  <si>
    <t>Greenko RJ01 IREP Pvt. Ltd.</t>
  </si>
  <si>
    <t>pc_01077</t>
  </si>
  <si>
    <t>upper reservoir: longitude 77°10’55.78"E and latitude is 25°11’25.21"N lower reservoir : longitude 77°11’50.00E“and latitude is 25°11’40.00“N</t>
  </si>
  <si>
    <t>1.909 million tCO2eq per year</t>
  </si>
  <si>
    <t>Technology development project of biomass plant demonstration based on unused resources</t>
  </si>
  <si>
    <t>K-BEST(Korea-Biomass eco-Energy Southeast asia Technology development)</t>
  </si>
  <si>
    <t>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</si>
  <si>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</si>
  <si>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</si>
  <si>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</si>
  <si>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Monsoon Wind Power Project</t>
  </si>
  <si>
    <t>Monsoon Wind Power Company Limited</t>
  </si>
  <si>
    <t>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</si>
  <si>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</si>
  <si>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</si>
  <si>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</si>
  <si>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n/a</t>
  </si>
  <si>
    <t>AM Green Ammonia Kakinada, AP</t>
  </si>
  <si>
    <t>AM GREEN AMMONIA (INDIA) PRIVATE LIMITED</t>
  </si>
  <si>
    <t>Industrial processes and product use</t>
  </si>
  <si>
    <t>Green hydrogen</t>
  </si>
  <si>
    <t>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</si>
  <si>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</si>
  <si>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</si>
  <si>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</si>
  <si>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The Mass Rapid Transit System (MRTS) Project, Bangalore</t>
  </si>
  <si>
    <t>Bangalore Metro Rail Corporation Limited (BMRCL)</t>
  </si>
  <si>
    <t>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</si>
  <si>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</si>
  <si>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</si>
  <si>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The Mass Rapid Transit System (MRTS) Project, Indore</t>
  </si>
  <si>
    <t>Madhya Pradesh Metro Rail Corporation Limited (MPMRCL)</t>
  </si>
  <si>
    <t>pc_00082</t>
  </si>
  <si>
    <t>The coordinates of Indore Metro, Yellow Line is provided below: Ring Corridor: Gandhi Nagar to Gandhi Nagar Gandhi Nagar 22°44'12.23"N (Lat) 75°47'46.77"E (Long)</t>
  </si>
  <si>
    <t>Approx. 204,979 tCO2eq per year</t>
  </si>
  <si>
    <t>18+8 (26) MW Druk Bindu I &amp; II Hydropower Project</t>
  </si>
  <si>
    <t>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</si>
  <si>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</si>
  <si>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</si>
  <si>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</si>
  <si>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AM Green Ammonia, Tuticorin, Tamil Nadu</t>
  </si>
  <si>
    <t>pc_01060</t>
  </si>
  <si>
    <t>Latitude 8°45'54"N Longitude 78°06'25"E</t>
  </si>
  <si>
    <t>Coremas Solar Complex by Energisa</t>
  </si>
  <si>
    <t>Energisa Geração Central Solar Coremas S.A</t>
  </si>
  <si>
    <t>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</si>
  <si>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</si>
  <si>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</si>
  <si>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</si>
  <si>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90 MW Jomori Hydropower Project</t>
  </si>
  <si>
    <t>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</si>
  <si>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</si>
  <si>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</si>
  <si>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</si>
  <si>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Hydroelectric Hidro Burica Project</t>
  </si>
  <si>
    <t>Hidro Burica S.A.</t>
  </si>
  <si>
    <t>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</si>
  <si>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</si>
  <si>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</si>
  <si>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</si>
  <si>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Solar PV Power Generation project Kyeeonkyeewa</t>
  </si>
  <si>
    <t>Myanmar Kyeeonkyeewa Solar Power Company Limited</t>
  </si>
  <si>
    <t>pc_00263</t>
  </si>
  <si>
    <t>54km northeast from the capital city of Magway Division, Myanmar and the geographic coordinates of the project location area 94º25’49’’ - 94º26’20’’E and 20º 16’39’’ - 20º17’12’’N.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</si>
  <si>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</si>
  <si>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23,339 tCO2eq per year</t>
  </si>
  <si>
    <t>23 MW Solapur Solar PV Project</t>
  </si>
  <si>
    <t>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</si>
  <si>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</si>
  <si>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</si>
  <si>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</si>
  <si>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Solar PV Power Generation project Kindar</t>
  </si>
  <si>
    <t>Myanmar Kindar Solar Power Company Limited</t>
  </si>
  <si>
    <t>pc_00262</t>
  </si>
  <si>
    <t>In the south of Mandalay Division and 56 km northeast to the Meiktila town, Mandalay Division, Myanmar and the geographic coordinates of the project location area are 96º19’ 16’’ - 96º19’50’’E and 21º10′35″ - 21º11’04’’N</t>
  </si>
  <si>
    <t>22,402 tCO2eq per year</t>
  </si>
  <si>
    <t>Solar PV Power Generation project Satoketayar</t>
  </si>
  <si>
    <t>Myanmar Satoketayar Solar Power Company Limited</t>
  </si>
  <si>
    <t>pc_00264</t>
  </si>
  <si>
    <t>76 km northwest from the capital city of Magway Division, Myanmar and the geographic coordinates of the project location area 94º14’55’’- 94º15’37’’E and 20º24’27’’ - 20º25’13’’N.</t>
  </si>
  <si>
    <t>23,014 tCO2eq per year</t>
  </si>
  <si>
    <t>Timor Leste Improved Cookstove and Community Development Project</t>
  </si>
  <si>
    <t>Ecosecurities group limited</t>
  </si>
  <si>
    <t>150 MW Dayapar-I Wind Energy Project</t>
  </si>
  <si>
    <t>NTPC Renewable Energy Ltd</t>
  </si>
  <si>
    <t>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</si>
  <si>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</si>
  <si>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</si>
  <si>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375,000 tCO2eq per year</t>
  </si>
  <si>
    <t>Project La Cabaña Wind + BESS</t>
  </si>
  <si>
    <t>ENEL GREEN POWER CHILE S.A.</t>
  </si>
  <si>
    <t>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</si>
  <si>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</si>
  <si>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</si>
  <si>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</si>
  <si>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PMGD Graneros</t>
  </si>
  <si>
    <t>Enel Green Power Chile S.A.</t>
  </si>
  <si>
    <t>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</si>
  <si>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</si>
  <si>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</si>
  <si>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2,000 tCO2eq per year</t>
  </si>
  <si>
    <t>Project El Manzano PV + BESS</t>
  </si>
  <si>
    <t>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</si>
  <si>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</si>
  <si>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</si>
  <si>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</si>
  <si>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PMGD Maitencillos</t>
  </si>
  <si>
    <t>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</si>
  <si>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</si>
  <si>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</si>
  <si>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1,900 tCO2eq per year</t>
  </si>
  <si>
    <t>40 MW Ayodhya Solar PV Project</t>
  </si>
  <si>
    <t>NTPC Green Energy Limited</t>
  </si>
  <si>
    <t>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</si>
  <si>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</si>
  <si>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</si>
  <si>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</si>
  <si>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PMGD Mora</t>
  </si>
  <si>
    <t>Enel Green Power Chile S.A</t>
  </si>
  <si>
    <t>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</si>
  <si>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</si>
  <si>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PMGD Doña Rubena</t>
  </si>
  <si>
    <t>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</si>
  <si>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</si>
  <si>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</si>
  <si>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</si>
  <si>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150 MW Chhattargarh Solar PV Project</t>
  </si>
  <si>
    <t>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</si>
  <si>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</si>
  <si>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</si>
  <si>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PMGD Bandurrias</t>
  </si>
  <si>
    <t>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</si>
  <si>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</si>
  <si>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</si>
  <si>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</si>
  <si>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90 MW Anta Solar PV Project</t>
  </si>
  <si>
    <t>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</si>
  <si>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</si>
  <si>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</si>
  <si>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</si>
  <si>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PMGD Boix</t>
  </si>
  <si>
    <t>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</si>
  <si>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</si>
  <si>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</si>
  <si>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600 TPD Waste to Torrefied Charcoal Project</t>
  </si>
  <si>
    <t>NTPC Vidyut Vyapar Nigam Limited</t>
  </si>
  <si>
    <t>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</si>
  <si>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</si>
  <si>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</si>
  <si>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</si>
  <si>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Green Hydrogen Plant – 3F Industries Ltd.</t>
  </si>
  <si>
    <t>3F Industries Ltd.</t>
  </si>
  <si>
    <t>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</si>
  <si>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</si>
  <si>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</si>
  <si>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</si>
  <si>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80 KPD Green Hydrogen Mobility Project</t>
  </si>
  <si>
    <t>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</si>
  <si>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</si>
  <si>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</si>
  <si>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</si>
  <si>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PMGD Hijuelas 4</t>
  </si>
  <si>
    <t>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</si>
  <si>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</si>
  <si>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</si>
  <si>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Project Don Humberto PV + BESS.</t>
  </si>
  <si>
    <t>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</si>
  <si>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</si>
  <si>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</si>
  <si>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</si>
  <si>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1255 MW CPSU- Khavda-I Solar PV Project</t>
  </si>
  <si>
    <t>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</si>
  <si>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</si>
  <si>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</si>
  <si>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</si>
  <si>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150MW GUVNL-II Solar PV Project</t>
  </si>
  <si>
    <t>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</si>
  <si>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</si>
  <si>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</si>
  <si>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 MW GUVNL-I Solar PV Project</t>
  </si>
  <si>
    <t>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</si>
  <si>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</si>
  <si>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</si>
  <si>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</si>
  <si>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320 MW Bhainsara Solar PV Project</t>
  </si>
  <si>
    <t>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</si>
  <si>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</si>
  <si>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</si>
  <si>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</si>
  <si>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325 MW Shajapur Solar PV Project</t>
  </si>
  <si>
    <t>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</si>
  <si>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</si>
  <si>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</si>
  <si>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</si>
  <si>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735 MW Nokh Solar PV Project</t>
  </si>
  <si>
    <t>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</si>
  <si>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</si>
  <si>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</si>
  <si>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</si>
  <si>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260 KPD Green Hydrogen Mobility Project</t>
  </si>
  <si>
    <t>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</si>
  <si>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</si>
  <si>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</si>
  <si>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</si>
  <si>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156 MW Vanki Wind Energy Project</t>
  </si>
  <si>
    <t>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</si>
  <si>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</si>
  <si>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</si>
  <si>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</si>
  <si>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200 MW Dayapar-II Wind Energy Project</t>
  </si>
  <si>
    <t>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</si>
  <si>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</si>
  <si>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</si>
  <si>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</si>
  <si>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</si>
  <si>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</si>
  <si>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</si>
  <si>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</si>
  <si>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 MW Khavda-III Solar PV Project</t>
  </si>
  <si>
    <t>pc_00229</t>
  </si>
  <si>
    <t>24° 6' 0" N 69° 30' 0" E</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</si>
  <si>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</si>
  <si>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Dayapar-III Wind Energy PV Project</t>
  </si>
  <si>
    <t>pc_00225</t>
  </si>
  <si>
    <t>23°38'49"N 68°54'46"E</t>
  </si>
  <si>
    <t>450,000 tCO2eq per year</t>
  </si>
  <si>
    <t>308 MW Kalyanpur, Dwarka Wind Energy Project</t>
  </si>
  <si>
    <t>IndianOil NTPC Green Energy Private Limited</t>
  </si>
  <si>
    <t>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</si>
  <si>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</si>
  <si>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</si>
  <si>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</si>
  <si>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546 MW Jamjodhpur Wind Energy Project</t>
  </si>
  <si>
    <t>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</si>
  <si>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</si>
  <si>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</si>
  <si>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</si>
  <si>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500 MW Bhadla-II Solar PV Project</t>
  </si>
  <si>
    <t>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</si>
  <si>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</si>
  <si>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</si>
  <si>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</si>
  <si>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75 MW Panchet-I (F) Solar PV Project</t>
  </si>
  <si>
    <t>Green Valley Renewable Energy Limited</t>
  </si>
  <si>
    <t>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</si>
  <si>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</si>
  <si>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</si>
  <si>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</si>
  <si>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</si>
  <si>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</si>
  <si>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</si>
  <si>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</si>
  <si>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</si>
  <si>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176 MW Ramagundam (G + F) Solar PV Project</t>
  </si>
  <si>
    <t>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</si>
  <si>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</si>
  <si>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</si>
  <si>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</si>
  <si>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600 MW Bhuj Solar PV Project</t>
  </si>
  <si>
    <t>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</si>
  <si>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</si>
  <si>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</si>
  <si>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</si>
  <si>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1200 MW Khavda-II Solar PV Project</t>
  </si>
  <si>
    <t>pc_00226</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</si>
  <si>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</si>
  <si>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</si>
  <si>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Reduction of N2O emissions from the new Nitric Acid Plant of Abu Qir Fertilizer Co.</t>
  </si>
  <si>
    <t>Abu Qir Fertilizer Co., Carbon Climate Protection GmbH</t>
  </si>
  <si>
    <t>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</si>
  <si>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</si>
  <si>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</si>
  <si>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</si>
  <si>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Clean Energy LLC</t>
  </si>
  <si>
    <t>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</si>
  <si>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</si>
  <si>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</si>
  <si>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</si>
  <si>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Renewable hydro power project in India -3- 001</t>
  </si>
  <si>
    <t>M/s ReNew Green Energy Solutions Private Limited</t>
  </si>
  <si>
    <t>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</si>
  <si>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</si>
  <si>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</si>
  <si>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</si>
  <si>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Adares WPP Capacity Addition Project by YGT Elektrik Üretim Anonim Şirketi</t>
  </si>
  <si>
    <t>EKI Energy Services Limited (Act as Project Owner); YGT Elektrik Üretim Anonim Şirketi</t>
  </si>
  <si>
    <t>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</si>
  <si>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</si>
  <si>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</si>
  <si>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</si>
  <si>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6.3 MW Bundled Wind Power Project in Gujarat &amp; Karnataka</t>
  </si>
  <si>
    <t>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</si>
  <si>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</si>
  <si>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</si>
  <si>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</si>
  <si>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CCX VanamTG02</t>
  </si>
  <si>
    <t>Core CarbonX Solutions Private Limited</t>
  </si>
  <si>
    <t>Tree plantation</t>
  </si>
  <si>
    <t>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</si>
  <si>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</si>
  <si>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</si>
  <si>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50,000 tCO2eq per year</t>
  </si>
  <si>
    <t>MicroEnergy Credits – Microfinance for Solar Lamps in Kenya -1</t>
  </si>
  <si>
    <t>MicroEnergy Credits Corp</t>
  </si>
  <si>
    <t>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</si>
  <si>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</si>
  <si>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</si>
  <si>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</si>
  <si>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CCX VanamTG01</t>
  </si>
  <si>
    <t>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</si>
  <si>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</si>
  <si>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</si>
  <si>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10MW Hydro Power Project by PT. Bina Godang Energi at North Sumatera, Indonesia</t>
  </si>
  <si>
    <t>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</si>
  <si>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</si>
  <si>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</si>
  <si>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</si>
  <si>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10 MW Solar Power Project in Telangana by SCCL</t>
  </si>
  <si>
    <t>MPCON Limited</t>
  </si>
  <si>
    <t>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</si>
  <si>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</si>
  <si>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</si>
  <si>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</si>
  <si>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CLS Nizip Landfill Gas to Electricity Project</t>
  </si>
  <si>
    <t>CLS Enerji Üretim Sanayi ve Ticaret Limited Şirketi</t>
  </si>
  <si>
    <t>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</si>
  <si>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</si>
  <si>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</si>
  <si>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</si>
  <si>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Adanus Landfill Gas to Electricity Project</t>
  </si>
  <si>
    <t>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</si>
  <si>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</si>
  <si>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</si>
  <si>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</si>
  <si>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Honaz Biomass Power Project</t>
  </si>
  <si>
    <t>Ecogreen Enerji Holding A.Ş. &amp; Honaz Biyokütle Enerji Üretim A.Ş.</t>
  </si>
  <si>
    <t>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</si>
  <si>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</si>
  <si>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</si>
  <si>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</si>
  <si>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ZBNF-1</t>
  </si>
  <si>
    <t>Core CarbonX Solutions Private Limited and Rythu Sadhikara Samstha, Government of Andhra Pradesh</t>
  </si>
  <si>
    <t>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</si>
  <si>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</si>
  <si>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</si>
  <si>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</si>
  <si>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</si>
  <si>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pc_01052</t>
  </si>
  <si>
    <t>Districts: East Godavari (Kakinada) West Godavari (East godavari) State: Andhra Pradesh Country: India</t>
  </si>
  <si>
    <t>59,000 tCO2eq per year</t>
  </si>
  <si>
    <t>ZBNF-3</t>
  </si>
  <si>
    <t>pc_01055</t>
  </si>
  <si>
    <t>Districts: Krishna (N.T.R District) Guntur Prakasham State: Andhra Pradesh Country: India</t>
  </si>
  <si>
    <t>ZBNF-4</t>
  </si>
  <si>
    <t>pc_01056</t>
  </si>
  <si>
    <t>Districts: Chittoor (Tirupathi) YSR Kadapa S.P.S Nellore State: Andhra Pradesh Country: India</t>
  </si>
  <si>
    <t>ZBNF-5</t>
  </si>
  <si>
    <t>pc_01057</t>
  </si>
  <si>
    <t>Districts: Kurnool (Nandyal) Anantapur (Sri Satya Sai) State: Andhra Pradesh Country: India</t>
  </si>
  <si>
    <t>350TPD-FursungiUruli Devachi Waste to Compost by Bhumi Energy</t>
  </si>
  <si>
    <t>Bhumi Green Energy</t>
  </si>
  <si>
    <t>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</si>
  <si>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</si>
  <si>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</si>
  <si>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</si>
  <si>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Efficient Lighting Product Lines – India - 1</t>
  </si>
  <si>
    <t>Efficient appliances</t>
  </si>
  <si>
    <t>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</si>
  <si>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</si>
  <si>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</si>
  <si>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</si>
  <si>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Hydro Power Project by Cosmos Hydro Power Private Limited</t>
  </si>
  <si>
    <t>M/s Cosmos Hydro Power Private Limited</t>
  </si>
  <si>
    <t>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</si>
  <si>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</si>
  <si>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</si>
  <si>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</si>
  <si>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Solar Project by Eden Renewable CITE Private Limited</t>
  </si>
  <si>
    <t>Eden Renewable CITE Private Limited</t>
  </si>
  <si>
    <t>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</si>
  <si>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</si>
  <si>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</si>
  <si>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</si>
  <si>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3.52 MW Solar Project</t>
  </si>
  <si>
    <t>Nay Energy Private Limited</t>
  </si>
  <si>
    <t>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</si>
  <si>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</si>
  <si>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</si>
  <si>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</si>
  <si>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</si>
  <si>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</si>
  <si>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</si>
  <si>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</si>
  <si>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</si>
  <si>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</si>
  <si>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</si>
  <si>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</si>
  <si>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</si>
  <si>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</si>
  <si>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29.4 MW Wind Power Plant by SoC Trang Energy JSC</t>
  </si>
  <si>
    <t>SoC Trang Energy Joint Stock Company</t>
  </si>
  <si>
    <t>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</si>
  <si>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</si>
  <si>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</si>
  <si>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</si>
  <si>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</si>
  <si>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</si>
  <si>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</si>
  <si>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</si>
  <si>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</si>
  <si>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9 MWac Solar Power Project by Amp Solar System Pvt Ltd</t>
  </si>
  <si>
    <t>Amp Solar System Pvt Ltd and Amp Energy Markets India Pvt Ltd</t>
  </si>
  <si>
    <t>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</si>
  <si>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</si>
  <si>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</si>
  <si>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</si>
  <si>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Macaúba as a Productive Second Floor</t>
  </si>
  <si>
    <t>Afforestation/Reforestation</t>
  </si>
  <si>
    <t>BAMBOO TO BIOCHAR FOR SOIL APPLICATION PROJECT IN INDIA</t>
  </si>
  <si>
    <t>S.R. (India) Bio-Products</t>
  </si>
  <si>
    <t>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</si>
  <si>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</si>
  <si>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</si>
  <si>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</si>
  <si>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8 MW Bundled Solar Power Project in Maharashtra</t>
  </si>
  <si>
    <t>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</si>
  <si>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</si>
  <si>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</si>
  <si>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</si>
  <si>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India SRP09</t>
  </si>
  <si>
    <t>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</si>
  <si>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</si>
  <si>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</si>
  <si>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</si>
  <si>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SRP11</t>
  </si>
  <si>
    <t>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</si>
  <si>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</si>
  <si>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</si>
  <si>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</si>
  <si>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SRP10</t>
  </si>
  <si>
    <t>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</si>
  <si>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</si>
  <si>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</si>
  <si>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</si>
  <si>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Amp Energy Distribution Generation One</t>
  </si>
  <si>
    <t>Amp Energy Distribution Generation One and Amp Energy Markets India Pvt Ltd</t>
  </si>
  <si>
    <t>pc_00388</t>
  </si>
  <si>
    <t>Lat: 18.75 Long: 73.82</t>
  </si>
  <si>
    <t>The project involves installation of 7.08 MWac solar PV plant at Chakkan Pune, India by Amp Energy Systems Pvt Ltd. The project is an off grid project installed on customer rooftop</t>
  </si>
  <si>
    <t>14,482 tCO2eq per year</t>
  </si>
  <si>
    <t>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</si>
  <si>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</si>
  <si>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</si>
  <si>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</si>
  <si>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India SRP12</t>
  </si>
  <si>
    <t>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</si>
  <si>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</si>
  <si>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</si>
  <si>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</si>
  <si>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</si>
  <si>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</si>
  <si>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</si>
  <si>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</si>
  <si>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</si>
  <si>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</si>
  <si>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</si>
  <si>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</si>
  <si>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</si>
  <si>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</si>
  <si>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3MW Biomass Co-generation by M/s. NPS Sugar Industries Pvt. Ltd.</t>
  </si>
  <si>
    <t>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</si>
  <si>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</si>
  <si>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</si>
  <si>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</si>
  <si>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NPS Sugar Industries Pvt. Ltd.</t>
  </si>
  <si>
    <t>pc_00964</t>
  </si>
  <si>
    <t>Latitude: 22°03'01.6"N (22.0504) Longitude: 79°22'22.6"E (79.3729)</t>
  </si>
  <si>
    <t>37,108 tCO2eq per year</t>
  </si>
  <si>
    <t>10 MW Solar Power Project by Rana solar Power Private Limited in Tamil Nadu, India</t>
  </si>
  <si>
    <t>pc_00983</t>
  </si>
  <si>
    <t>Avalachery village, Peraiyur Taluk, Madurai district Latitude: 9°49 ' 49'' N (9.83028) Longitude: 77°40' 12'' E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</si>
  <si>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</si>
  <si>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</si>
  <si>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pc_00293</t>
  </si>
  <si>
    <t>Madurai, Tamil Nadu, India Lat - (9.83028) Long - (77.67000)</t>
  </si>
  <si>
    <t>Press mud to bio CNG by Leafiniti Bioenergy Private Limited</t>
  </si>
  <si>
    <t>Leafiniti Bioenergy Private Limited</t>
  </si>
  <si>
    <t>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</si>
  <si>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</si>
  <si>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</si>
  <si>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</si>
  <si>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9.5 MW Bundled Solar Power Project in Tamilnadu &amp; Himachal Pradesh</t>
  </si>
  <si>
    <t>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</si>
  <si>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</si>
  <si>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</si>
  <si>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</si>
  <si>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6.8 MW Bundled Wind Power Project in Gujarat</t>
  </si>
  <si>
    <t>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</si>
  <si>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</si>
  <si>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</si>
  <si>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</si>
  <si>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10 MWac Solar Power Plant by AMP Energy Green 12 Pvt Ltd</t>
  </si>
  <si>
    <t>AMP Energy Green 12 Pvt Ltd and Amp Energy Markets India Pvt Ltd</t>
  </si>
  <si>
    <t>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</si>
  <si>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</si>
  <si>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</si>
  <si>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</si>
  <si>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15 Pvt Ltd</t>
  </si>
  <si>
    <t>AMP Energy Green 15 Pvt Ltd and Amp Energy Markets India Pvt Ltd</t>
  </si>
  <si>
    <t>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</si>
  <si>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</si>
  <si>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</si>
  <si>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30 MWac Solar power project by Amp solar Technology Two Pvt Ltd</t>
  </si>
  <si>
    <t>Amp solar Technology Two Pvt Ltd &amp; Amp Energy Markets India Pvt Ltd</t>
  </si>
  <si>
    <t>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</si>
  <si>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</si>
  <si>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</si>
  <si>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</si>
  <si>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50 MWp Solar power project in Solapur, Maharashtra by AMP Energy</t>
  </si>
  <si>
    <t>Amp Energy Markets India Private Limited</t>
  </si>
  <si>
    <t>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</si>
  <si>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</si>
  <si>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</si>
  <si>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</si>
  <si>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5MW Solar power plant by Sunlayer Energy in Uttarakhand, India</t>
  </si>
  <si>
    <t>SAEL Limited</t>
  </si>
  <si>
    <t>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</si>
  <si>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</si>
  <si>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</si>
  <si>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</si>
  <si>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AMP Energy Green 11 Pvt Ltd</t>
  </si>
  <si>
    <t>AMP Energy Green 11 Pvt Ltd and Amp Energy Markets India Pvt Ltd</t>
  </si>
  <si>
    <t>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</si>
  <si>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</si>
  <si>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</si>
  <si>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Renewable Energy Project by JSW Energy Limited</t>
  </si>
  <si>
    <t>JSW Renewable Energy (Vijayanagar) Limited</t>
  </si>
  <si>
    <t>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</si>
  <si>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</si>
  <si>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</si>
  <si>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</si>
  <si>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MicroEnergy Credits – Microfinance for Clean Cooking Product Lines - India</t>
  </si>
  <si>
    <t>pc_01033</t>
  </si>
  <si>
    <t>20.5937° N, 78.9629 E°</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</si>
  <si>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</si>
  <si>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52,000 tCO2eq per year</t>
  </si>
  <si>
    <t>MicroEnergy Credits – Microfinance for Clean Cooking Product Lines - India - Clean Cooking Project - 1</t>
  </si>
  <si>
    <t>pc_01031</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</si>
  <si>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</si>
  <si>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</si>
  <si>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120 MW Vyasi Hydro Power Project by UJVN Limited</t>
  </si>
  <si>
    <t>MPCON Limited (Act as a project owner) ; UJVN Limited.</t>
  </si>
  <si>
    <t>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</si>
  <si>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</si>
  <si>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</si>
  <si>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</si>
  <si>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Renewable power project hybrid (wind + solar) in India -4- 001</t>
  </si>
  <si>
    <t>M/s ReNew Green Energy Solutions Private Limited (to act as project owner)</t>
  </si>
  <si>
    <t>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</si>
  <si>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</si>
  <si>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</si>
  <si>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</si>
  <si>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ReNewable Solar Power Project by Jakson Power Private Limited</t>
  </si>
  <si>
    <t>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</si>
  <si>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</si>
  <si>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</si>
  <si>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</si>
  <si>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4.5 MW Kaliganga-II Small Hydro Project by UJVN Limited</t>
  </si>
  <si>
    <t>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</si>
  <si>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</si>
  <si>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</si>
  <si>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</si>
  <si>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Viviid Bundled Cepco solar project in Gujarat</t>
  </si>
  <si>
    <t>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</si>
  <si>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</si>
  <si>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</si>
  <si>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</si>
  <si>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Replacement of ICLs with LEC Lamps in Gujarat, India</t>
  </si>
  <si>
    <t>AGS Carbon Advisory, PACT Capital AG</t>
  </si>
  <si>
    <t>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</si>
  <si>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</si>
  <si>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</si>
  <si>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</si>
  <si>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Installation of High Efficiency Cookstoves in India by AGS Carbon</t>
  </si>
  <si>
    <t>AGS Carbon Advisory</t>
  </si>
  <si>
    <t>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</si>
  <si>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</si>
  <si>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</si>
  <si>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</si>
  <si>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UpEnergy - Social and Climate Impact Programme- Burundi</t>
  </si>
  <si>
    <t>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</si>
  <si>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</si>
  <si>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</si>
  <si>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India SRP05</t>
  </si>
  <si>
    <t>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</si>
  <si>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</si>
  <si>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</si>
  <si>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</si>
  <si>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</si>
  <si>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</si>
  <si>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</si>
  <si>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</si>
  <si>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</si>
  <si>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India SRP07</t>
  </si>
  <si>
    <t>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</si>
  <si>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</si>
  <si>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India SRP04</t>
  </si>
  <si>
    <t>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</si>
  <si>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</si>
  <si>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</si>
  <si>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</si>
  <si>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CCX Electric Vehicles Project</t>
  </si>
  <si>
    <t>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</si>
  <si>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</si>
  <si>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</si>
  <si>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India SRP19</t>
  </si>
  <si>
    <t>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</si>
  <si>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</si>
  <si>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</si>
  <si>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</si>
  <si>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</si>
  <si>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</si>
  <si>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</si>
  <si>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</si>
  <si>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</si>
  <si>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</si>
  <si>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</si>
  <si>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</si>
  <si>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</si>
  <si>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</si>
  <si>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</si>
  <si>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</si>
  <si>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</si>
  <si>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</si>
  <si>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</si>
  <si>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</si>
  <si>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</si>
  <si>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</si>
  <si>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</si>
  <si>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</si>
  <si>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India SRP17</t>
  </si>
  <si>
    <t>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</si>
  <si>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</si>
  <si>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</si>
  <si>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</si>
  <si>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SRP14</t>
  </si>
  <si>
    <t>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</si>
  <si>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</si>
  <si>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</si>
  <si>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</si>
  <si>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SRP15</t>
  </si>
  <si>
    <t>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</si>
  <si>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</si>
  <si>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</si>
  <si>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</si>
  <si>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</si>
  <si>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</si>
  <si>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Renewable solar PV power project in Indian states by Shree Cement Limited</t>
  </si>
  <si>
    <t>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</si>
  <si>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</si>
  <si>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</si>
  <si>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</si>
  <si>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LED distribution project by EKI Energy Services Limited</t>
  </si>
  <si>
    <t>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</si>
  <si>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</si>
  <si>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</si>
  <si>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</si>
  <si>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Large scale Solar Project in Area 60 in Azerbaijan</t>
  </si>
  <si>
    <t>Masdar Azerbaijan Energy</t>
  </si>
  <si>
    <t>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</si>
  <si>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</si>
  <si>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</si>
  <si>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</si>
  <si>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India SRPKA01</t>
  </si>
  <si>
    <t>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</si>
  <si>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</si>
  <si>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</si>
  <si>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</si>
  <si>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India SRP08</t>
  </si>
  <si>
    <t>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</si>
  <si>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</si>
  <si>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</si>
  <si>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Beaskund Top Hydro Power Project by Gopal Hydrogen Private Limited</t>
  </si>
  <si>
    <t>Gopal Hydrogen Private Limited ; EKI Energy Services Limited</t>
  </si>
  <si>
    <t>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</si>
  <si>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</si>
  <si>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</si>
  <si>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</si>
  <si>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GIRUÁ LANDFILL GAS PROJECT</t>
  </si>
  <si>
    <t>Solvi Participações S.A.</t>
  </si>
  <si>
    <t>pc_00430</t>
  </si>
  <si>
    <t>Latitude: -28.028112 (28°01'42.2"S) Longitude: -54.388692 (54°23'19.3"W)</t>
  </si>
  <si>
    <t>The technology deployed at the CTR Giruá landfill includes the implementation of an active landfill gas (LFG) collection system, flaring, and electricity generation infrastructure.</t>
  </si>
  <si>
    <t>116.1 MW Wind Project</t>
  </si>
  <si>
    <t>Torrent Solargen Ltd. EKI Energy Services Limited</t>
  </si>
  <si>
    <t>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</si>
  <si>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</si>
  <si>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</si>
  <si>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</si>
  <si>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190 MW Solar Power PV Project</t>
  </si>
  <si>
    <t>Rising Sun Energy (K) Private Limited</t>
  </si>
  <si>
    <t>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</si>
  <si>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</si>
  <si>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</si>
  <si>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</si>
  <si>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Energo Trust</t>
  </si>
  <si>
    <t>pc_00966</t>
  </si>
  <si>
    <t>This project is 50 MW wind power project. The main purpose of this project activity is to generate clean form of electricity through renewable energy sources. The project activity involves installations of 10 wind turbines with a unit capacity of 5.0 MW.</t>
  </si>
  <si>
    <t>217,758 tCO2eq per year</t>
  </si>
  <si>
    <t>EKI Energy Services Ltd</t>
  </si>
  <si>
    <t>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</si>
  <si>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</si>
  <si>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</si>
  <si>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</si>
  <si>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</si>
  <si>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</si>
  <si>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</si>
  <si>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</si>
  <si>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14.4 MW Bio-Mass based Co-Gen Power Plant project by Oasis group in Haryana</t>
  </si>
  <si>
    <t>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</si>
  <si>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</si>
  <si>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</si>
  <si>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</si>
  <si>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India SRPTN01</t>
  </si>
  <si>
    <t>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</si>
  <si>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</si>
  <si>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</si>
  <si>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</si>
  <si>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SRP24</t>
  </si>
  <si>
    <t>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</si>
  <si>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</si>
  <si>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</si>
  <si>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</si>
  <si>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Viviid Makson solar bundled project in Gujarat</t>
  </si>
  <si>
    <t>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</si>
  <si>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</si>
  <si>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</si>
  <si>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</si>
  <si>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SRP25</t>
  </si>
  <si>
    <t>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</si>
  <si>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</si>
  <si>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</si>
  <si>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</si>
  <si>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SRPOD03</t>
  </si>
  <si>
    <t>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</si>
  <si>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</si>
  <si>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</si>
  <si>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</si>
  <si>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25.5 MW grouped solar project by SCCL</t>
  </si>
  <si>
    <t>Singareni Collieries Company Limited</t>
  </si>
  <si>
    <t>pc_00973</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</si>
  <si>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</si>
  <si>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</si>
  <si>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</si>
  <si>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66 MW grouped solar project by SCCL</t>
  </si>
  <si>
    <t>pc_00972</t>
  </si>
  <si>
    <t>India SRPAP01</t>
  </si>
  <si>
    <t>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</si>
  <si>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</si>
  <si>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</si>
  <si>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</si>
  <si>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SRPKA02</t>
  </si>
  <si>
    <t>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</si>
  <si>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</si>
  <si>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</si>
  <si>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</si>
  <si>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SRPOD04</t>
  </si>
  <si>
    <t>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</si>
  <si>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</si>
  <si>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</si>
  <si>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8 MW Biomass based power project by Indeen Biopower Limited in Rajasthan, India</t>
  </si>
  <si>
    <t>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</si>
  <si>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</si>
  <si>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</si>
  <si>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</si>
  <si>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India SRP18</t>
  </si>
  <si>
    <t>Core CarbonX Solution Private Limited</t>
  </si>
  <si>
    <t>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</si>
  <si>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</si>
  <si>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29,656 tCO2eq per year</t>
  </si>
  <si>
    <t>Energy Efficiency Appliance Project</t>
  </si>
  <si>
    <t>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</si>
  <si>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</si>
  <si>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</si>
  <si>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</si>
  <si>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14.90 MW Biomass-based power plant by Chattargarh Renewable Energy Pvt. Ltd. in Rajasthan, India</t>
  </si>
  <si>
    <t>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</si>
  <si>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</si>
  <si>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</si>
  <si>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</si>
  <si>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</si>
  <si>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</si>
  <si>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</si>
  <si>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</si>
  <si>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Sardarshahar Agri Energy Pvt. Ltd. in Rajasthan, India</t>
  </si>
  <si>
    <t>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</si>
  <si>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</si>
  <si>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</si>
  <si>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Sharjah Waste to Energy Plant project</t>
  </si>
  <si>
    <t>SHARJAH WASTE TO ENERGY COMPANY.LLC</t>
  </si>
  <si>
    <t>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</si>
  <si>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</si>
  <si>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</si>
  <si>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</si>
  <si>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Biogas Project PT. Rohul Sawit Industri</t>
  </si>
  <si>
    <t>PT. Rohul Sawit Industri, PT. Pasadena Biofuels Mandiri, PT Gree Services Indonesia</t>
  </si>
  <si>
    <t>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</si>
  <si>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</si>
  <si>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</si>
  <si>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GS 12602 VPA Powerstove Multiple Fuel Project VPA 1</t>
  </si>
  <si>
    <t>Powerstove Offgrid Electricity Limited</t>
  </si>
  <si>
    <t>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</si>
  <si>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</si>
  <si>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</si>
  <si>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</si>
  <si>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pc_00440</t>
  </si>
  <si>
    <t>Nandikooru Village, Kaup Hobli, Udupi Taluk New Mangalore, Mangaluru, Karnataka State of India The geographical coordinates for the project site are Longitude: 12°53'19.6"N Latitude: 77°39'38.1"E</t>
  </si>
  <si>
    <t>2,621,990 tCO2eq per year</t>
  </si>
  <si>
    <t>Solar PV Energy Project By Pure Energy</t>
  </si>
  <si>
    <t>Pure Energy Limited</t>
  </si>
  <si>
    <t>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</si>
  <si>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</si>
  <si>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</si>
  <si>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</si>
  <si>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20 TPD Carbon Capture (Flue Gas - CO2) and Utilization (to Methanol Plant)</t>
  </si>
  <si>
    <t>Carbon capture</t>
  </si>
  <si>
    <t>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</si>
  <si>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</si>
  <si>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</si>
  <si>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</si>
  <si>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14.90 MW Biomass-based power plant by TNA Renewable Energy Pvt. Ltd. in Rajasthan, India</t>
  </si>
  <si>
    <t>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</si>
  <si>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</si>
  <si>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</si>
  <si>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</si>
  <si>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</si>
  <si>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</si>
  <si>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</si>
  <si>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Energo Trust LLP</t>
  </si>
  <si>
    <t>pc_00439</t>
  </si>
  <si>
    <t>Host Country: Kazakhstan State: Akmola District: Alsha forest Village: 43km away from Astana Latitude: 72.072400° Longitude: 51.279183°</t>
  </si>
  <si>
    <t>151,995 tCO2eq per year</t>
  </si>
  <si>
    <t>Bio-diesel production by Absolute Greenfuels LLP</t>
  </si>
  <si>
    <t>Absolute Greenfuels LLP</t>
  </si>
  <si>
    <t>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</si>
  <si>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</si>
  <si>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</si>
  <si>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</si>
  <si>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Ecogreen G4 Bor-2 SPP Project</t>
  </si>
  <si>
    <t>Ecogreen Elektrik Enerji Üretim Anonim Şirketi</t>
  </si>
  <si>
    <t>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</si>
  <si>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</si>
  <si>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</si>
  <si>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</si>
  <si>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India SRPWB02</t>
  </si>
  <si>
    <t>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</si>
  <si>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</si>
  <si>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</si>
  <si>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SRPOD02</t>
  </si>
  <si>
    <t>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</si>
  <si>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</si>
  <si>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</si>
  <si>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SRPOD01</t>
  </si>
  <si>
    <t>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</si>
  <si>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</si>
  <si>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</si>
  <si>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</si>
  <si>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MicroEnergy Credits – Microfinance for Solar Lamps in Tanzania and Nigeria - 2</t>
  </si>
  <si>
    <t>pc_01089</t>
  </si>
  <si>
    <t>9.081999, 8.675277</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</si>
  <si>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</si>
  <si>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-1</t>
  </si>
  <si>
    <t>pc_01088</t>
  </si>
  <si>
    <t>6.369028 S, 34.888822 E</t>
  </si>
  <si>
    <t>2.95 MW co fired cogeneration project at ESIPL</t>
  </si>
  <si>
    <t>Everest Starch India Private Limited</t>
  </si>
  <si>
    <t>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</si>
  <si>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</si>
  <si>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</si>
  <si>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</si>
  <si>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VPA-1 Water Purifier Project in Maharashtra, India</t>
  </si>
  <si>
    <t>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</si>
  <si>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</si>
  <si>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</si>
  <si>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Bahawalpur Solar Power Plant Project</t>
  </si>
  <si>
    <t>Zorlu Solar Pakistan (Pvt.) Ltd</t>
  </si>
  <si>
    <t>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</si>
  <si>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</si>
  <si>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</si>
  <si>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</si>
  <si>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India SRPWB01</t>
  </si>
  <si>
    <t>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</si>
  <si>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</si>
  <si>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</si>
  <si>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Floating Solar Power Project by AMP Energy In Madhya Pradesh</t>
  </si>
  <si>
    <t>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</si>
  <si>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</si>
  <si>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</si>
  <si>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</si>
  <si>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Amp Energy Green C&amp;I one Pvt Ltd</t>
  </si>
  <si>
    <t>Amp Energy Green C&amp;I one Pvt Ltd and Amp Energy Markets India Pvt Ltd</t>
  </si>
  <si>
    <t>pc_00389</t>
  </si>
  <si>
    <t>Lat: 20.23, Long: 73.02 (Silvasa, India)</t>
  </si>
  <si>
    <t>The project involves installation of 4.7 MWac solar PV plant by Amp Energy Green C&amp;I one Pvt Ltd . The project is off grid installed at customer rooftop</t>
  </si>
  <si>
    <t>9,614 tCO2eq per year</t>
  </si>
  <si>
    <t>3.84 MWac Solar pv plant by Amp Energy Green C&amp;I one Pvt Ltd</t>
  </si>
  <si>
    <t>Amp Energy Green C&amp;I one Pvt Ltd and Amp Energy Markets India</t>
  </si>
  <si>
    <t>pc_00391</t>
  </si>
  <si>
    <t>Lat: 17.44, Long: 78.38 (Hyderabad, India)</t>
  </si>
  <si>
    <t>The project involves installation of 3.84 MWac solar PV plant by Amp Energy Green C&amp;I one Pvt Ltd . The project is off grid installed at customer rooftop</t>
  </si>
  <si>
    <t>7,855 tCO2eq per year</t>
  </si>
  <si>
    <t>Water Purifier Project in Maharashtra, India by Seniority Pvt. Ltd. – VPA-2</t>
  </si>
  <si>
    <t>AGS Carbon Advisory, Seniority Pvt. Ltd.</t>
  </si>
  <si>
    <t>pc_00368</t>
  </si>
  <si>
    <t>37,853 tCO2eq per year</t>
  </si>
  <si>
    <t>15 MWac Solar Power Project by Amp Energy C&amp;I Five Pvt Ltd</t>
  </si>
  <si>
    <t>Amp Energy C&amp;I Five Pvt Ltd and Amp Energy Markets India Pvt Ltd</t>
  </si>
  <si>
    <t>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</si>
  <si>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</si>
  <si>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</si>
  <si>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</si>
  <si>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0.25 MWac Solar PV projects by Amp Energy Green C&amp;I one Pvt Ltd</t>
  </si>
  <si>
    <t>pc_00390</t>
  </si>
  <si>
    <t>Lat: 18.78, Long: 73.02 (Pune, India)</t>
  </si>
  <si>
    <t>The project involves installation of 0.25 MWac solar PV plant by Amp Energy Green C&amp;I one Pvt Ltd . The project is off grid installed at customer rooftop</t>
  </si>
  <si>
    <t>511 tCO2eq per year</t>
  </si>
  <si>
    <t>20 MWac Solar Power Project by Amp Energy C&amp;I Six Pvt Ltd</t>
  </si>
  <si>
    <t>Amp Energy C&amp;I Six Pvt Ltd and Amp Energy Markets India Pvt ltd</t>
  </si>
  <si>
    <t>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</si>
  <si>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</si>
  <si>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</si>
  <si>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</si>
  <si>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PCH Jesuíta</t>
  </si>
  <si>
    <t>Jesuíta Energia S.A.</t>
  </si>
  <si>
    <t>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</si>
  <si>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</si>
  <si>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</si>
  <si>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</si>
  <si>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Chattargarh Renewable Energy Pvt. Ltd.</t>
  </si>
  <si>
    <t>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</si>
  <si>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</si>
  <si>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</si>
  <si>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83,499 tCO2eq per year</t>
  </si>
  <si>
    <t>125 MW solar project at Shajapur District, Madhya Pradesh</t>
  </si>
  <si>
    <t>Talettutayi Solar Projects Nine Private Limited</t>
  </si>
  <si>
    <t>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</si>
  <si>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</si>
  <si>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</si>
  <si>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</si>
  <si>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Reducing Gas Leakages within the Hududgaz Gas Distribution Networks across Uzbekistan</t>
  </si>
  <si>
    <t>GasGreen Asia, LLC</t>
  </si>
  <si>
    <t>Fugitive emissions</t>
  </si>
  <si>
    <t>Fossil gas leaks</t>
  </si>
  <si>
    <t>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</si>
  <si>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</si>
  <si>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</si>
  <si>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</si>
  <si>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0.49 MWac Solar pv by Amp Energy Green C&amp;I one Pvt Ltd</t>
  </si>
  <si>
    <t>pc_00392</t>
  </si>
  <si>
    <t>Lat: 16.98, Long: 78.18 (Hyderabad, India)</t>
  </si>
  <si>
    <t>The project involves installation of 0.49 MWac solar PV plant by Amp Energy Green C&amp;I one Pvt Ltd . The project is off grid installed at customer rooftop</t>
  </si>
  <si>
    <t>1,002 tCO2eq per year</t>
  </si>
  <si>
    <t>15 MW Solar Energy Project by Sunfree in Mizoram, India</t>
  </si>
  <si>
    <t>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</si>
  <si>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</si>
  <si>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</si>
  <si>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</si>
  <si>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0.4 MWac solar PV plant by Amp Energy Green C&amp;I one Pvt Ltd</t>
  </si>
  <si>
    <t>pc_00393</t>
  </si>
  <si>
    <t>Lat: 30.91, Long: 75.85 (Ludhiana, India)</t>
  </si>
  <si>
    <t>The project involves installation of 0.40 MWac solar PV plant by Amp Energy Green C&amp;I one Pvt Ltd . The project is off grid installed at customer rooftop</t>
  </si>
  <si>
    <t>818 tCO2eq per year</t>
  </si>
  <si>
    <t>14.90 MW Biomass-based power plant by KTA Powers Pvt. Ltd. in Rajasthan, India</t>
  </si>
  <si>
    <t>KTA Powers Pvt. Ltd.</t>
  </si>
  <si>
    <t>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</si>
  <si>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</si>
  <si>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</si>
  <si>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Biomass Briquettes in Kenyan Manufacturing Facilities</t>
  </si>
  <si>
    <t>Tamu DMCC</t>
  </si>
  <si>
    <t>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</si>
  <si>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</si>
  <si>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</si>
  <si>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</si>
  <si>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CBG generation from Biomass</t>
  </si>
  <si>
    <t>Carbon Circle Private Limited</t>
  </si>
  <si>
    <t>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</si>
  <si>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</si>
  <si>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</si>
  <si>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</si>
  <si>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India SRP26</t>
  </si>
  <si>
    <t>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</si>
  <si>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</si>
  <si>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</si>
  <si>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India SRP27</t>
  </si>
  <si>
    <t>Core CarbonX Solutions Private Liminted</t>
  </si>
  <si>
    <t>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</si>
  <si>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</si>
  <si>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</si>
  <si>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</si>
  <si>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</si>
  <si>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</si>
  <si>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</si>
  <si>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CHUPAMPA SOLAR</t>
  </si>
  <si>
    <t>ARRENDADORA ISTMO ENERGY, S.A.</t>
  </si>
  <si>
    <t>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</si>
  <si>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</si>
  <si>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</si>
  <si>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</si>
  <si>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Sustainable Forestry in Gambela, Ethiopia</t>
  </si>
  <si>
    <t>1. asc impact GmbH 2. EcoNetix GmbH 3. Climate Connect Digital Ltd.</t>
  </si>
  <si>
    <t>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</si>
  <si>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</si>
  <si>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</si>
  <si>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</si>
  <si>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Waste Management Project</t>
  </si>
  <si>
    <t>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</si>
  <si>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</si>
  <si>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</si>
  <si>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Zeno Moto Electric Mobility in India</t>
  </si>
  <si>
    <t>Zeno Moto Corporation</t>
  </si>
  <si>
    <t>pc_00372</t>
  </si>
  <si>
    <t>Bengaluru, 12.9716° N, 77.5946°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</si>
  <si>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</si>
  <si>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Zeno Moto Electric Mobility in Kenya</t>
  </si>
  <si>
    <t>pc_00365</t>
  </si>
  <si>
    <t>Nairobi, Kenya, 1.2921° S, 36.8219° E</t>
  </si>
  <si>
    <t>155 MW Tilaiya (F) Solar PV Project</t>
  </si>
  <si>
    <t>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</si>
  <si>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</si>
  <si>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</si>
  <si>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</si>
  <si>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Renewable Energy for Climate Resilience- Sephu Solar Project, Bhutan</t>
  </si>
  <si>
    <t>Owners</t>
  </si>
  <si>
    <t>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</si>
  <si>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</si>
  <si>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</si>
  <si>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</si>
  <si>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900 TPD Waste to Torrefied Charcoal Project</t>
  </si>
  <si>
    <t>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</si>
  <si>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</si>
  <si>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</si>
  <si>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</si>
  <si>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200 TPD Waste to Torrefied Charcoal Project</t>
  </si>
  <si>
    <t>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</si>
  <si>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</si>
  <si>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</si>
  <si>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</si>
  <si>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400 TPD Waste to Torrefied Charcoal Project</t>
  </si>
  <si>
    <t>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</si>
  <si>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</si>
  <si>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</si>
  <si>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</si>
  <si>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500 TPD Waste to Torrefied Charcoal Project</t>
  </si>
  <si>
    <t>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</si>
  <si>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</si>
  <si>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</si>
  <si>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</si>
  <si>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</si>
  <si>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</si>
  <si>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Rewilding</t>
  </si>
  <si>
    <t>pc_00328</t>
  </si>
  <si>
    <t>The location is between latitudes 8.63 and 9.12, and longitudes -12.52 and -13.63.</t>
  </si>
  <si>
    <t>Both ground truthing and satellite based technology will be used for verification rounds.</t>
  </si>
  <si>
    <t>141,365 tCO2eq per year average or 7m tn over 50 years</t>
  </si>
  <si>
    <t>25 TPD Carbon Capture (Flue Gas - CO2) and Utilization (to Ethanol Plant)</t>
  </si>
  <si>
    <t>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</si>
  <si>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</si>
  <si>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</si>
  <si>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</si>
  <si>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Kwar Hydroelectric Project (540 MW)</t>
  </si>
  <si>
    <t>Chenab Valley Power Projects Private Limited</t>
  </si>
  <si>
    <t>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</si>
  <si>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</si>
  <si>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</si>
  <si>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</si>
  <si>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Maravilha Wind Complex by Energisa</t>
  </si>
  <si>
    <t>Parque Eólico Maravilha LTDA</t>
  </si>
  <si>
    <t>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</si>
  <si>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</si>
  <si>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</si>
  <si>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</si>
  <si>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</si>
  <si>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</si>
  <si>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</si>
  <si>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</si>
  <si>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</si>
  <si>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</si>
  <si>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Afforestation program by the Telangana State.</t>
  </si>
  <si>
    <t>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</si>
  <si>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</si>
  <si>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</si>
  <si>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</si>
  <si>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Grouped Commercial Vehicle EV Project in India</t>
  </si>
  <si>
    <t>MoEVing Urban Technologies Pvt Ltd and Fair Climate Fund India Private Limited</t>
  </si>
  <si>
    <t>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</si>
  <si>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</si>
  <si>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</si>
  <si>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</si>
  <si>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The Clean Cookstove</t>
  </si>
  <si>
    <t>Horae Energy Private Limited, Core Carbon Canada, West Bridge Energy LLC, Heritage Foundation Pakistan</t>
  </si>
  <si>
    <t>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</si>
  <si>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</si>
  <si>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</si>
  <si>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880,000 tCO2eq per year</t>
  </si>
  <si>
    <t>CCX VanamAP03</t>
  </si>
  <si>
    <t>pc_01124</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</si>
  <si>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</si>
  <si>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</si>
  <si>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Urban Forest Project in Telangana</t>
  </si>
  <si>
    <t>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</si>
  <si>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</si>
  <si>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</si>
  <si>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</si>
  <si>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CCX VanamTG03</t>
  </si>
  <si>
    <t>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</si>
  <si>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</si>
  <si>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CCX VanamAP01</t>
  </si>
  <si>
    <t>pc_01098</t>
  </si>
  <si>
    <t>CCX VanamTG04</t>
  </si>
  <si>
    <t>pc_01122</t>
  </si>
  <si>
    <t>CCX VanamOD01</t>
  </si>
  <si>
    <t>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</si>
  <si>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</si>
  <si>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</si>
  <si>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</si>
  <si>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</si>
  <si>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CCX VanamOD02</t>
  </si>
  <si>
    <t>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</si>
  <si>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</si>
  <si>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</si>
  <si>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30,000 tCO2eq per year</t>
  </si>
  <si>
    <t>CCX VanamOD03</t>
  </si>
  <si>
    <t>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</si>
  <si>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</si>
  <si>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</si>
  <si>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VanamAP02</t>
  </si>
  <si>
    <t>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</si>
  <si>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</si>
  <si>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</si>
  <si>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VanamAP04</t>
  </si>
  <si>
    <t>pc_01125</t>
  </si>
  <si>
    <t>CCX VanamOD04</t>
  </si>
  <si>
    <t>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</si>
  <si>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</si>
  <si>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</si>
  <si>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Natural Farming In West Bengal</t>
  </si>
  <si>
    <t>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</si>
  <si>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</si>
  <si>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Bundled Solar Project by Luminous Power</t>
  </si>
  <si>
    <t>Core CarbonX Solutions Private Limited, Luminous Power Technologies Pvt Ltd., Schneider Electric India Private Limited</t>
  </si>
  <si>
    <t>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</si>
  <si>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</si>
  <si>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</si>
  <si>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</si>
  <si>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Land Management by Organic Farming Practices in India (vcs-5155)</t>
  </si>
  <si>
    <t>INFINITE ENVIRONMENTAL SOLUTIONS LTD AND QMARK FOUNDATION FOR SUSTAINABLE LIVELIHOOD DEVELOPMENT</t>
  </si>
  <si>
    <t>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</si>
  <si>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</si>
  <si>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</si>
  <si>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</si>
  <si>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THE BIWAL CARBON PROJECT</t>
  </si>
  <si>
    <t>Srijan and Fair Climate Fund India Private Limited</t>
  </si>
  <si>
    <t>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</si>
  <si>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</si>
  <si>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</si>
  <si>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</si>
  <si>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The Clean Cookstove01</t>
  </si>
  <si>
    <t>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</si>
  <si>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</si>
  <si>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</si>
  <si>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</si>
  <si>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</si>
  <si>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</si>
  <si>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</si>
  <si>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</si>
  <si>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</si>
  <si>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</si>
  <si>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</si>
  <si>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</si>
  <si>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</si>
  <si>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Cookstove06</t>
  </si>
  <si>
    <t>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</si>
  <si>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</si>
  <si>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The Clean Cookstove05</t>
  </si>
  <si>
    <t>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</si>
  <si>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</si>
  <si>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</si>
  <si>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4 MW Solar Power Project by Solid Solar</t>
  </si>
  <si>
    <t>Core CarbonX Solutions Private Limited, Solid Solar Private Limited</t>
  </si>
  <si>
    <t>pc_01188</t>
  </si>
  <si>
    <t>30°40'23.4"N 78°22'50.1"E</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</si>
  <si>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</si>
  <si>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5,872 tCO2eq per year</t>
  </si>
  <si>
    <t>Waste to CBG project</t>
  </si>
  <si>
    <t>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</si>
  <si>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</si>
  <si>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</si>
  <si>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</si>
  <si>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Fair. Inclusive. Transparent. - FIT carbon project in Ethiopia to provide clean drinking water in rural communities</t>
  </si>
  <si>
    <t>Fair Climate Fund India Private Limited and Waterlife PLC</t>
  </si>
  <si>
    <t>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</si>
  <si>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</si>
  <si>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</si>
  <si>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</si>
  <si>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CCX Biogas Project</t>
  </si>
  <si>
    <t>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</si>
  <si>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</si>
  <si>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</si>
  <si>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Grouped Water Purification Project in India</t>
  </si>
  <si>
    <t>Rajarhat Prasari, Fair Climate Fund India Private Limited</t>
  </si>
  <si>
    <t>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</si>
  <si>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</si>
  <si>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</si>
  <si>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</si>
  <si>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The Clean Cookstove07</t>
  </si>
  <si>
    <t>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</si>
  <si>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</si>
  <si>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CC ICS JH 01</t>
  </si>
  <si>
    <t>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</si>
  <si>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</si>
  <si>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</si>
  <si>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01</t>
  </si>
  <si>
    <t>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</si>
  <si>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</si>
  <si>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</si>
  <si>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02</t>
  </si>
  <si>
    <t>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</si>
  <si>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</si>
  <si>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</si>
  <si>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</si>
  <si>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</si>
  <si>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</si>
  <si>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</si>
  <si>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</si>
  <si>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</si>
  <si>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</si>
  <si>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</si>
  <si>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</si>
  <si>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</si>
  <si>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</si>
  <si>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Safe drinking water project in Mozambique</t>
  </si>
  <si>
    <t>Simon Games-Thomas and Trevor Gilbert Water safe Africa, The Manse, Westford TA21 ODZ, UK</t>
  </si>
  <si>
    <t>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</si>
  <si>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</si>
  <si>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</si>
  <si>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</si>
  <si>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Simon Games-Thomas and Trevor Gilbert Water Safe Africa, The Manse, Westford TA21 ODZ, UK</t>
  </si>
  <si>
    <t>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</si>
  <si>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</si>
  <si>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</si>
  <si>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</si>
  <si>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RESTORATION OF DEGRADED LAND TO ENHANCE TREE COVER AND IMPROVE LIVELIHOODS OF FARMERS IN INDIA</t>
  </si>
  <si>
    <t>Pernod Ricard India Foundation</t>
  </si>
  <si>
    <t>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</si>
  <si>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</si>
  <si>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</si>
  <si>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</si>
  <si>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CLEAN BIO-ENERGY INITIATIVE IN MADHYA PRADESH AND MAHARASHTRA</t>
  </si>
  <si>
    <t>Ecological Restoration Organization</t>
  </si>
  <si>
    <t>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</si>
  <si>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</si>
  <si>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</si>
  <si>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</si>
  <si>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Afforestation program by the Tamil Nadu State.</t>
  </si>
  <si>
    <t>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</si>
  <si>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</si>
  <si>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</si>
  <si>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</si>
  <si>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Project Anand</t>
  </si>
  <si>
    <t>Outreach project pvt ltd</t>
  </si>
  <si>
    <t>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</si>
  <si>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</si>
  <si>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</si>
  <si>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</si>
  <si>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Cowdung and Pressmud Waste to Bio-CNG</t>
  </si>
  <si>
    <t>Finbird Technologies Pvt Ltd</t>
  </si>
  <si>
    <t>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</si>
  <si>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</si>
  <si>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</si>
  <si>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</si>
  <si>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Viviid solar Bundled Project in Tamil Nadu(4)</t>
  </si>
  <si>
    <t>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</si>
  <si>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</si>
  <si>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</si>
  <si>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</si>
  <si>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Generation of Renewable Energy From 20 TPD CBG facility for Transportation Applications</t>
  </si>
  <si>
    <t>Plant adress Jakraya Sugar Ltd At-Watwate, Tal-Mohol Dist-Solapur, Pin -413253</t>
  </si>
  <si>
    <t>pc_01102</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</si>
  <si>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</si>
  <si>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</si>
  <si>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</si>
  <si>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Wind Energy Project in Kutch, Gujarat - 4</t>
  </si>
  <si>
    <t>Adani Wind Energy Kutch Four Limited</t>
  </si>
  <si>
    <t>pc_01104</t>
  </si>
  <si>
    <t>Mundra, Kutch, Gujarat, India</t>
  </si>
  <si>
    <t>The project activity is installation of 302.4MW wind power project in Kutch, Gujarat and feed power to the national grid of India.</t>
  </si>
  <si>
    <t>915,053 tCO2eq per year</t>
  </si>
  <si>
    <t>Samarkand-1 Solar Power Plant</t>
  </si>
  <si>
    <t>Mundo Verde Climate SA, Tepelen Group Holding Limited, Gaia Climate Finansal Danışmanlık Hizmetleri ve Ticaret A.Ş.</t>
  </si>
  <si>
    <t>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</si>
  <si>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</si>
  <si>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</si>
  <si>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</si>
  <si>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5 MW Solar Power Project by Solid Solar</t>
  </si>
  <si>
    <t>pc_01187</t>
  </si>
  <si>
    <t>30°39'02.8"N 78°18'50.5"E</t>
  </si>
  <si>
    <t>7,340 tCO2eq per year</t>
  </si>
  <si>
    <t>RESTORATION OF HOMESTEAD LAND OF POOR RURAL COMMUNITIES IN ASSAM &amp; MEGHALAYA</t>
  </si>
  <si>
    <t>Rangsang Agro Producer company Limited, Fair Climate Fund India Private Limited, Diya Foundation</t>
  </si>
  <si>
    <t>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</si>
  <si>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</si>
  <si>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</si>
  <si>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</si>
  <si>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BUILDING CLIMATE RESILIENCE THROUGH AGRICULTURE IN ASSAM</t>
  </si>
  <si>
    <t>Fair Climate Fund India Private Limited</t>
  </si>
  <si>
    <t>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</si>
  <si>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</si>
  <si>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</si>
  <si>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</si>
  <si>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HR Sabarmati Private Limited</t>
  </si>
  <si>
    <t>Sumit Pandey</t>
  </si>
  <si>
    <t>pc_01134</t>
  </si>
  <si>
    <t>24.34738 °N, 71.8791°E</t>
  </si>
  <si>
    <t>Ground Mount Solar Utility Project. Module type- Mono perc. Tracking System- Single axis system</t>
  </si>
  <si>
    <t>0.646 million tCO2eq per year</t>
  </si>
  <si>
    <t>HR Sabarmati Private Limited- 120</t>
  </si>
  <si>
    <t>pc_01132</t>
  </si>
  <si>
    <t>24.3478 °N, 71.8791°E</t>
  </si>
  <si>
    <t>0.320 million tCO2eq per year</t>
  </si>
  <si>
    <t>150MW Solar Project in Rajasthan by SBE</t>
  </si>
  <si>
    <t>SBE Renewables Sixteen Projects Private Limited</t>
  </si>
  <si>
    <t>pc_01110</t>
  </si>
  <si>
    <t>Fatehgarh, Rajasthan, India</t>
  </si>
  <si>
    <t>The proposed project of capacity 150MW will generate electricity using solar energy and will supply power to the national grid of India</t>
  </si>
  <si>
    <t>332,746 tCO2eq per year</t>
  </si>
  <si>
    <t>Vivoratá Wind Farm Project</t>
  </si>
  <si>
    <t>Luz de Tres Picos S.A., ecosecurities</t>
  </si>
  <si>
    <t>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</si>
  <si>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</si>
  <si>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</si>
  <si>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</si>
  <si>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Solar Project in Gujarat by AGE25BL</t>
  </si>
  <si>
    <t>Adani Green Energy Twenty Five B Limited</t>
  </si>
  <si>
    <t>pc_01103</t>
  </si>
  <si>
    <t>Khavda, Kutch, Gujarat, India</t>
  </si>
  <si>
    <t>The proposed project activity is installation of 500MW Solar Power Project in Gujarat, India, which will supply electricity to the national grid of India.</t>
  </si>
  <si>
    <t>1,261,446 tCO2eq per year</t>
  </si>
  <si>
    <t>167MW Solar Project in Gujarat by AGE26BL</t>
  </si>
  <si>
    <t>Adani Green Energy Twenty Six B Limited</t>
  </si>
  <si>
    <t>pc_01121</t>
  </si>
  <si>
    <t>The proposed project activity is implementation of 167MW solar energy project in Gujarat and supply power to the national grid of India.</t>
  </si>
  <si>
    <t>430,162 tCO2eq per year</t>
  </si>
  <si>
    <t>Khonobod-1 Solar Power Plant</t>
  </si>
  <si>
    <t>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</si>
  <si>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</si>
  <si>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</si>
  <si>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</si>
  <si>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</si>
  <si>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</si>
  <si>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</si>
  <si>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</si>
  <si>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</si>
  <si>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Solar Energy Project in Gujarat by AGE25L</t>
  </si>
  <si>
    <t>Adani Green Energy Twenty Five Limited</t>
  </si>
  <si>
    <t>pc_01117</t>
  </si>
  <si>
    <t>The proposed project activity is electricity generation of capacity 500MW using solar energy and supply power to the national grid of India</t>
  </si>
  <si>
    <t>Solar Project at Devikot by SBE</t>
  </si>
  <si>
    <t>pc_01109</t>
  </si>
  <si>
    <t>Devikot, Fatehgarh, Rajasthan, India</t>
  </si>
  <si>
    <t>The proposed project will generate 180MW electricity using solar energy and will supply power to the national grid of India.</t>
  </si>
  <si>
    <t>399,295 tCO2eq per year</t>
  </si>
  <si>
    <t>Solar Project in Gujarat by AGE24BL</t>
  </si>
  <si>
    <t>Adani Green Energy Twenty Four B Limited</t>
  </si>
  <si>
    <t>pc_01108</t>
  </si>
  <si>
    <t>The proposed project activity is implementation of solar power project of capacity 500MW, which will supply power to the national grid of India.</t>
  </si>
  <si>
    <t>Solar Project in Gujarat by AGE25AL</t>
  </si>
  <si>
    <t>Adani Green Energy Twenty Five A Limited</t>
  </si>
  <si>
    <t>pc_01107</t>
  </si>
  <si>
    <t>The proposed project activity of capacity 500MW will generate electricity using solar energy and will supply power to the national grid of India.</t>
  </si>
  <si>
    <t>260MW Wind Project in Gujarat by ARE41L</t>
  </si>
  <si>
    <t>Adani Renewable Energy Forty One Limited</t>
  </si>
  <si>
    <t>pc_01105</t>
  </si>
  <si>
    <t>Khavda, Gujarat, India</t>
  </si>
  <si>
    <t>The proposed project activity is a wind power project of capacity 260MW in the state of Gujarat, which will feed power to the national grid of India</t>
  </si>
  <si>
    <t>687,024 tCO2eq per year</t>
  </si>
  <si>
    <t>pc_01141</t>
  </si>
  <si>
    <t>23.721683°N, 72.106615°E</t>
  </si>
  <si>
    <t>0.564 million tCO2eq per year</t>
  </si>
  <si>
    <t>Generation of Renewable Energy From 6 TPD CBG facility for Transportation Applications</t>
  </si>
  <si>
    <t>Khandagale Rajendra Vaijinath - OMERGA NATURAL GAS ENERGY</t>
  </si>
  <si>
    <t>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</si>
  <si>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</si>
  <si>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</si>
  <si>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</si>
  <si>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Red Sea Wind Energy</t>
  </si>
  <si>
    <t>Red Sea Wind Energy SAE, ecosecurities group limited</t>
  </si>
  <si>
    <t>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</si>
  <si>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</si>
  <si>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</si>
  <si>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</si>
  <si>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HR Vaigai Private Limited</t>
  </si>
  <si>
    <t>pc_01143</t>
  </si>
  <si>
    <t>9.94163333°N, 78.7141415°E</t>
  </si>
  <si>
    <t>Ground Mount Solar project- Group Captive Project Module Type- Bifacial Monocrystalline, Tracking system- Single axis system</t>
  </si>
  <si>
    <t>0.05 million tCO2eq per year</t>
  </si>
  <si>
    <t>15 MW Solar Power Project by Solid Solar</t>
  </si>
  <si>
    <t>pc_01184</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</si>
  <si>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</si>
  <si>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</si>
  <si>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!Xun &amp; Khwe Eco Estate</t>
  </si>
  <si>
    <t>Panzacrest Group (Pty) Ltd</t>
  </si>
  <si>
    <t>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</si>
  <si>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</si>
  <si>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</si>
  <si>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</si>
  <si>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460 MW FDRE project by TPREL</t>
  </si>
  <si>
    <t>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</si>
  <si>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</si>
  <si>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</si>
  <si>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</si>
  <si>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Hamparan biogas project</t>
  </si>
  <si>
    <t>Gree Energy Limited, Gree Energy Hamparan</t>
  </si>
  <si>
    <t>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</si>
  <si>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</si>
  <si>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</si>
  <si>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</si>
  <si>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Empowering Communities, Enriching Private and Community Lands in Rural Odisha</t>
  </si>
  <si>
    <t>Fair Climate Fund India Private Limited and GRAM VIKAS</t>
  </si>
  <si>
    <t>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</si>
  <si>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</si>
  <si>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</si>
  <si>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</si>
  <si>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</si>
  <si>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</si>
  <si>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</si>
  <si>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</si>
  <si>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</si>
  <si>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</si>
  <si>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GUAMA LANDFILL GAS PROJECT</t>
  </si>
  <si>
    <t>pc_00683</t>
  </si>
  <si>
    <t>Latitude: -1.396279 S (1º 23' 49" S) Longitude: -48.3377 W (48º 20' 16" W)</t>
  </si>
  <si>
    <t>The technology deployed at the landfill includes the implementation of an active landfill gas (LFG) collection system, flaring, and electricity generation infrastructure.</t>
  </si>
  <si>
    <t>IÇARA LANDFILL GAS PROJECT</t>
  </si>
  <si>
    <t>UniCarbo – Energia e Biogás Ltda.; RAC Saneamento Ltda.</t>
  </si>
  <si>
    <t>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</si>
  <si>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</si>
  <si>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</si>
  <si>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BioLite Africa Improved Stove Program</t>
  </si>
  <si>
    <t>BioLite Inc.</t>
  </si>
  <si>
    <t>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</si>
  <si>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</si>
  <si>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</si>
  <si>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</si>
  <si>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Safe drinking water project in Kenya</t>
  </si>
  <si>
    <t>pc_01126</t>
  </si>
  <si>
    <t>The location is spread in different ward of kenya like kaeris, lapur, kibis, Kakuma, With GIS location like 0°09’37”N 37°44’23”E</t>
  </si>
  <si>
    <t>Amount of GHG emission reductions or GHG removals expected to be achieved by the project are 5,500,000 tCO2e per year.</t>
  </si>
  <si>
    <t>TAZA Wind Power Plant Phase 1</t>
  </si>
  <si>
    <t>OFFICE NATIONAL DE L’ÉLECTRICITÉ ET DE L’EAU POTABLE (ONEE) and MOROCCAN AGENCY FOR SUSTAINABLE ENERGY (MASEN)​​.</t>
  </si>
  <si>
    <t>pc_00641</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</si>
  <si>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</si>
  <si>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</si>
  <si>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</si>
  <si>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Koshish India grouped biogas project</t>
  </si>
  <si>
    <t>Koshish Sustainable Solutions Pvt. Ltd</t>
  </si>
  <si>
    <t>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</si>
  <si>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</si>
  <si>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</si>
  <si>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</si>
  <si>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Empowering Kenya through Positive Impact Cooking by d.light</t>
  </si>
  <si>
    <t>d.light design, ltd &amp; Climate Secure</t>
  </si>
  <si>
    <t>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</si>
  <si>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</si>
  <si>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</si>
  <si>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</si>
  <si>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Ecoparque Paulínia Landfill Gas Project</t>
  </si>
  <si>
    <t>Orizon Valorização de Resíduos S.A.</t>
  </si>
  <si>
    <t>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</si>
  <si>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</si>
  <si>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</si>
  <si>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</si>
  <si>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VICTOR GRAEFF LANDFILL GAS PROJECT</t>
  </si>
  <si>
    <t>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</si>
  <si>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</si>
  <si>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</si>
  <si>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D.LIGHT’S IMPROVED COOKING PROJECT IN KENYA</t>
  </si>
  <si>
    <t>d.light design, ltd</t>
  </si>
  <si>
    <t>pc_01213</t>
  </si>
  <si>
    <t>This is a large-scale project that aims dissemination of energy-efficient improved cookstoves (ICS) to replace existing traditional Cookstoves in domestic households and communities in Kenya.</t>
  </si>
  <si>
    <t>791,210 tCO2eq per year</t>
  </si>
  <si>
    <t>Clean Cooking Project for Refugees, Host Communities and Other Marginalised Communities in Bangladesh</t>
  </si>
  <si>
    <t>Value Network Venture Advisory services Pte. Ltd, Bangladesh Bondhu Foundation</t>
  </si>
  <si>
    <t>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</si>
  <si>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</si>
  <si>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</si>
  <si>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</si>
  <si>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pc_00645</t>
  </si>
  <si>
    <t>SANTA MARIA LANDFILL GAS PROJECT</t>
  </si>
  <si>
    <t>Solvi Participaçoes S.A.</t>
  </si>
  <si>
    <t>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</si>
  <si>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</si>
  <si>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</si>
  <si>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</si>
  <si>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</si>
  <si>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6.396 MW Solar Power Project by Kajaria Ceramics</t>
  </si>
  <si>
    <t>Core CarbonX Solutions Private Limited, Kajaria Ceramics</t>
  </si>
  <si>
    <t>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</si>
  <si>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</si>
  <si>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</si>
  <si>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</si>
  <si>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QUATA LANDFILL GAS PROJECT</t>
  </si>
  <si>
    <t>pc_00647</t>
  </si>
  <si>
    <t>Latitude: 22º 10' 39.2" S Longitude: 50º 41' 53.5" W</t>
  </si>
  <si>
    <t>EV Charging Infrastructure in Singapore</t>
  </si>
  <si>
    <t>ComfortDelGro ENGIE Pte Ltd (CDG ENGIE)</t>
  </si>
  <si>
    <t>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</si>
  <si>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</si>
  <si>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</si>
  <si>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</si>
  <si>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CGR CATANDUVA LANDFILL GAS PROJECT</t>
  </si>
  <si>
    <t>CGR Catanduva – Centro de Gerenciamento de Resíduos Ltda.;UniCarbo – Energia e Biogás Ltda.</t>
  </si>
  <si>
    <t>pc_00650</t>
  </si>
  <si>
    <t>Latitude: 21°07'08.9"S (-21.1191) Longitude: 48°56'01.5"W (-48.9337)</t>
  </si>
  <si>
    <t>150,000 tCO2eq per year</t>
  </si>
  <si>
    <t>ReNew Sakhi - Improved Cookstoves - 01</t>
  </si>
  <si>
    <t>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</si>
  <si>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</si>
  <si>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</si>
  <si>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</si>
  <si>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D. LIGHT’S IMPROVED COOKING PROJECT IN UGANDA</t>
  </si>
  <si>
    <t>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</si>
  <si>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</si>
  <si>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</si>
  <si>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</si>
  <si>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IMPROVED COOKSTOVES IN LIBERIA</t>
  </si>
  <si>
    <t>Carbonibus S.r.l Envirofit International</t>
  </si>
  <si>
    <t>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</si>
  <si>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</si>
  <si>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</si>
  <si>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</si>
  <si>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Jakraya Sugar Ltd. (JSL), At-Watwate, Tal-Mohol Dist-Solapur, Pin -413253</t>
  </si>
  <si>
    <t>pc_00685</t>
  </si>
  <si>
    <t>Jakraya Sugar Ltd. (JSL), Chelekar Galli, Mangalwedha ,Dist. Solapur Maharashtra The geographical coordinates of the site are : 17°34'13.4"N 75°38'58.9"E</t>
  </si>
  <si>
    <t>Reducing Gas Leakages within North West and other sub-areas of the Titas Gas Distribution Network in Bangladesh</t>
  </si>
  <si>
    <t>Carbon Projects LLC</t>
  </si>
  <si>
    <t>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</si>
  <si>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</si>
  <si>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</si>
  <si>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</si>
  <si>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D. LIGHT’S IMPROVED COOKING PROJECT IN NIGERIA</t>
  </si>
  <si>
    <t>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</si>
  <si>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</si>
  <si>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</si>
  <si>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</si>
  <si>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Kenya</t>
  </si>
  <si>
    <t>Envirofit International, Ltd.</t>
  </si>
  <si>
    <t>pc_01224</t>
  </si>
  <si>
    <t>Sunflag Industrial Park, Imara Daima Imara Daima, Nairobi, Kenya</t>
  </si>
  <si>
    <t>The project involves dissemination of LPG based ICS to commercial establishments using traditional modes of cooking in the baseline</t>
  </si>
  <si>
    <t>70,000 tCO2eq per year</t>
  </si>
  <si>
    <t>Domestic LPG Stoves for Ghana</t>
  </si>
  <si>
    <t>pc_01231</t>
  </si>
  <si>
    <t>225 DORIS A. OBODAI STREET Tantra Hills Accra GW-1052-5343</t>
  </si>
  <si>
    <t>The project involves dissemination of LPG based ICS to huseholds/communities using traditional modes of cooking in the baseline</t>
  </si>
  <si>
    <t>5 MW Bundled Solar Project by NVL UK Solar</t>
  </si>
  <si>
    <t>Core CarbonX Solutions Private Limited, NVL UK Solar Private Limited</t>
  </si>
  <si>
    <t>pc_01233</t>
  </si>
  <si>
    <t>Village Bageed, Village Khand, Village Chamogi, Tehsil Gaja, District Tegri, Uttarakhand, India</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</si>
  <si>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</si>
  <si>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JAMBEIRO LANDFILL GAS PROJECT</t>
  </si>
  <si>
    <t>Engep Ambiental Ltda.; UniCarbo – Energia e Biogás Ltda.</t>
  </si>
  <si>
    <t>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</si>
  <si>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</si>
  <si>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</si>
  <si>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</si>
  <si>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Sergipe Landfil Gas Project</t>
  </si>
  <si>
    <t>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</si>
  <si>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</si>
  <si>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</si>
  <si>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</si>
  <si>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Maceió Landfill Gas Project</t>
  </si>
  <si>
    <t>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</si>
  <si>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</si>
  <si>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</si>
  <si>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</si>
  <si>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21 MW Nam Tai hydro Power Project in Lao PDR</t>
  </si>
  <si>
    <t>Nam Tai Hydropower Company Limited</t>
  </si>
  <si>
    <t>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</si>
  <si>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</si>
  <si>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</si>
  <si>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</si>
  <si>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Biogas based power generation</t>
  </si>
  <si>
    <t>Core CarbonX Solutions Private Limited, Yashwant Energy Pvt Limited</t>
  </si>
  <si>
    <t>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</si>
  <si>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</si>
  <si>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</si>
  <si>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</si>
  <si>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Nature:re Clean Cooking project</t>
  </si>
  <si>
    <t>RPG Foundation</t>
  </si>
  <si>
    <t>pc_00571</t>
  </si>
  <si>
    <t>The project will be implemented in rural households in different districts of Maharashtra State, India</t>
  </si>
  <si>
    <t>46,500 tCO2eq per year</t>
  </si>
  <si>
    <t>5 MW Solar Power Project by Vefes 3</t>
  </si>
  <si>
    <t>Core CarbonX Solutions Private Limited, Namitech Solar Parks Pvt. Ltd.</t>
  </si>
  <si>
    <t>pc_01228</t>
  </si>
  <si>
    <t>17.772193, 75.604873</t>
  </si>
  <si>
    <t>7,400 tCO2eq per year</t>
  </si>
  <si>
    <t>Commercial LPG Stoves for Ghana</t>
  </si>
  <si>
    <t>pc_01225</t>
  </si>
  <si>
    <t>390 KW Solar Project by Aurigaa Solar</t>
  </si>
  <si>
    <t>Core CarbonX Solutions Private Limited, Aurigaa Solar Pvt Ltd</t>
  </si>
  <si>
    <t>pc_01235</t>
  </si>
  <si>
    <t>Village Bageed, Tehsil Gaja, District Tegri, Uttarakhand, India</t>
  </si>
  <si>
    <t>572 tCO2eq per year</t>
  </si>
  <si>
    <t>Cascavel Landfill Gas Project</t>
  </si>
  <si>
    <t>UniCarbo – Energia e Biogás Ltda.</t>
  </si>
  <si>
    <t>pc_00668</t>
  </si>
  <si>
    <t>-24.8504834,-53.4855849</t>
  </si>
  <si>
    <t>Assuruá Wind Power Plant</t>
  </si>
  <si>
    <t>Engie Brasil Energia</t>
  </si>
  <si>
    <t>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</si>
  <si>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</si>
  <si>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</si>
  <si>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</si>
  <si>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KILN IMPROVEMENT IN KC CEMENT PLANT IN UZBEKISTAN</t>
  </si>
  <si>
    <t>Carbon Resource Fund LLC</t>
  </si>
  <si>
    <t>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</si>
  <si>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</si>
  <si>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</si>
  <si>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</si>
  <si>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Alfenas Landfill Gas Project</t>
  </si>
  <si>
    <t>pc_00670</t>
  </si>
  <si>
    <t>-21.5140336,-45.9252718</t>
  </si>
  <si>
    <t>Biomethane Caieiras Landfill Gas Project</t>
  </si>
  <si>
    <t>pc_00674</t>
  </si>
  <si>
    <t>-23.3567553,-51.6645813</t>
  </si>
  <si>
    <t>The technology deployed at the landfill includes the implementation of a new, separante and independente active landfill gas (LFG) collection system, flaring, electricity generation and biomethane generation infrastructure.</t>
  </si>
  <si>
    <t>1,000,000 tCO2eq per year</t>
  </si>
  <si>
    <t>Biomethane Recreio Landfill Gas Project</t>
  </si>
  <si>
    <t>pc_00675</t>
  </si>
  <si>
    <t>-30.1440856,-52.0344816</t>
  </si>
  <si>
    <t>Cesario Lange Landfill Gas Project</t>
  </si>
  <si>
    <t>Proposta Engenharia Ltda., UniCarbo Energia e Biogás Ltda</t>
  </si>
  <si>
    <t>pc_00673</t>
  </si>
  <si>
    <t>-23.2388284,-47.8620952</t>
  </si>
  <si>
    <t>Commercial LPG Stoves for Nigeria</t>
  </si>
  <si>
    <t>pc_01223</t>
  </si>
  <si>
    <t>S.E. Nomuoja, 12B Fagba Crescent, off Acme Road, Agidingbi Ikeja Lagos</t>
  </si>
  <si>
    <t>5 MW Solar Power Project by Vefes 1</t>
  </si>
  <si>
    <t>pc_01226</t>
  </si>
  <si>
    <t>Zambia Clean LPG Cookstove Project</t>
  </si>
  <si>
    <t>Harvest Group of Companies Limited, Mundo Verde Climate, Gaia Climate Finansal Danışmanlık Hizmetleri ve Ticaret A.Ş.</t>
  </si>
  <si>
    <t>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</si>
  <si>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</si>
  <si>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</si>
  <si>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</si>
  <si>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5 MW Solar Power Project by Vefes 2</t>
  </si>
  <si>
    <t>pc_01229</t>
  </si>
  <si>
    <t>Generation of Renewable Energy From 10 TPD CBG facility for Transportation Applications.</t>
  </si>
  <si>
    <t>Shreenath Mhaskoba Sakhar Karkhana Ltd., Patethan, Post. Rahu, Tal. Daund, Dist. Pune, Maharashtra, India.</t>
  </si>
  <si>
    <t>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</si>
  <si>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</si>
  <si>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</si>
  <si>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</si>
  <si>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10 MW Solar Power Project by Telescreen</t>
  </si>
  <si>
    <t>Core CarbonX Solutions Private Limited, Telescreen Communications Private Limited</t>
  </si>
  <si>
    <t>pc_01218</t>
  </si>
  <si>
    <t>12°49'58.8"N 79°21'45.8"E</t>
  </si>
  <si>
    <t>8,800 tCO2eq per year</t>
  </si>
  <si>
    <t>Biogas Project by Divine Energy</t>
  </si>
  <si>
    <t>Core CarbonX Solutions Private Limited, Divine Energy</t>
  </si>
  <si>
    <t>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</si>
  <si>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</si>
  <si>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</si>
  <si>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</si>
  <si>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5 MW Solar Power Project by Vefes 4</t>
  </si>
  <si>
    <t>pc_01227</t>
  </si>
  <si>
    <t>BioCNG Project by Theja Infra</t>
  </si>
  <si>
    <t>Core CarbonX Solutions Private Limited, Theja Infra Bio CNG Plant Private Limited</t>
  </si>
  <si>
    <t>pc_01240</t>
  </si>
  <si>
    <t>Pannaipuram Village, Theni District, Tamilnadu, India</t>
  </si>
  <si>
    <t>Campina Grande Landfill Gas Project</t>
  </si>
  <si>
    <t>ASJA E MIGRATIO GERACAO DISTRIBUIDA GUARABIRA LIMITADA;</t>
  </si>
  <si>
    <t>pc_00666</t>
  </si>
  <si>
    <t>-7.2740791,-36.1705756</t>
  </si>
  <si>
    <t>Guarabira Landfill Gas Project</t>
  </si>
  <si>
    <t>pc_00665</t>
  </si>
  <si>
    <t>-6.9248551,-35.4536553</t>
  </si>
  <si>
    <t>Kachema</t>
  </si>
  <si>
    <t>Grips GmbH</t>
  </si>
  <si>
    <t>pc_00423</t>
  </si>
  <si>
    <t>GPS: 15°29'35.4"S 28°10'14.1"E</t>
  </si>
  <si>
    <t>1 MW Hybrid PV-BESS - 249 kWp PV, 800 kWh Li-Ion ESS. The system produces 481,800 kWh (annually).</t>
  </si>
  <si>
    <t>190 tCO2eq per year</t>
  </si>
  <si>
    <t>Green Engineering - Depuración ecológica y sostenible de aguas residuales con captación de CO2</t>
  </si>
  <si>
    <t>Eduardo Falcón</t>
  </si>
  <si>
    <t>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</si>
  <si>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</si>
  <si>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</si>
  <si>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</si>
  <si>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Invicta ILAJE Power CCUS</t>
  </si>
  <si>
    <t>Invicta Hydrogen Systems Limited</t>
  </si>
  <si>
    <t>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</si>
  <si>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</si>
  <si>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</si>
  <si>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11 MW Floating Solar Power Plant (Solar), Khurja</t>
  </si>
  <si>
    <t>THDC India Limited</t>
  </si>
  <si>
    <t>pc_01200</t>
  </si>
  <si>
    <t>Lat: 28°10'4.14"N Long : 77°54'26.14"E</t>
  </si>
  <si>
    <t>Renewable energy floating Solar project</t>
  </si>
  <si>
    <t>27,500 tCO2eq per year</t>
  </si>
  <si>
    <t>5 MW Solar Power Project by Vefes 5</t>
  </si>
  <si>
    <t>pc_01230</t>
  </si>
  <si>
    <t>6 MW Solar Power Project by Telescreen</t>
  </si>
  <si>
    <t>pc_01219</t>
  </si>
  <si>
    <t>800 MW Ultra Mega RE Power Park, Chitrakoot, Uttar Pradesh (Solar)</t>
  </si>
  <si>
    <t>pc_01194</t>
  </si>
  <si>
    <t>Latitude 25.17847 Longitude 81.40738</t>
  </si>
  <si>
    <t>Renewable energy Solar project</t>
  </si>
  <si>
    <t>2,000,000 tCO2eq per year</t>
  </si>
  <si>
    <t>Electric Clean Cooking Project in Kenya - Project 001</t>
  </si>
  <si>
    <t>Ecoa Climate Capital (ECC)</t>
  </si>
  <si>
    <t>pc_00599</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</si>
  <si>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</si>
  <si>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</si>
  <si>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002</t>
  </si>
  <si>
    <t>pc_00597</t>
  </si>
  <si>
    <t>Electric Clean Cooking Project in Kenya - Project 003</t>
  </si>
  <si>
    <t>pc_00595</t>
  </si>
  <si>
    <t>Electric Clean Cooking Project in Kenya - Project 004</t>
  </si>
  <si>
    <t>pc_00593</t>
  </si>
  <si>
    <t>Electric Clean Cooking Project in Kenya - Project 005</t>
  </si>
  <si>
    <t>pc_00591</t>
  </si>
  <si>
    <t>Electric Clean Cooking Project in Nigeria - Project 001</t>
  </si>
  <si>
    <t>pc_00622</t>
  </si>
  <si>
    <t>9.0820° N, 8.6753° E</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</si>
  <si>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</si>
  <si>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</si>
  <si>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pc_00624</t>
  </si>
  <si>
    <t>Electric Clean Cooking Project in Nigeria - Project 003</t>
  </si>
  <si>
    <t>pc_00626</t>
  </si>
  <si>
    <t>Electric Clean Cooking Project in Nigeria - Project 004</t>
  </si>
  <si>
    <t>pc_00628</t>
  </si>
  <si>
    <t>Electric Clean Cooking Project in Nigeria - Project 005</t>
  </si>
  <si>
    <t>pc_00632</t>
  </si>
  <si>
    <t>Electric Clean Cooking Project in Zambia - Project 002</t>
  </si>
  <si>
    <t>pc_00639</t>
  </si>
  <si>
    <t>13.1339° S, 27.8493°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</si>
  <si>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</si>
  <si>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</si>
  <si>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pc_00640</t>
  </si>
  <si>
    <t>Efficient and Clean cooking for Households in Ivory Coast (Jikokoa) - Project 001</t>
  </si>
  <si>
    <t>pc_00637</t>
  </si>
  <si>
    <t>7.5400° N, 5.5471° W</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</si>
  <si>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</si>
  <si>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Ivory Coast (Jikokoa) - Project 002</t>
  </si>
  <si>
    <t>pc_00638</t>
  </si>
  <si>
    <t>Efficient and Clean cooking for Households in Kenya (Jikokoa) - Project 003</t>
  </si>
  <si>
    <t>pc_00608</t>
  </si>
  <si>
    <t>Efficient and Clean cooking for Households in Kenya (Jikokoa) - Project 004</t>
  </si>
  <si>
    <t>pc_00607</t>
  </si>
  <si>
    <t>Efficient and Clean Cooking for Households in Kenya (Jikokoa) - Project 005</t>
  </si>
  <si>
    <t>pc_00605</t>
  </si>
  <si>
    <t>Efficient and Clean Cooking for Households in Kenya (Kuniokoa) - Project 001</t>
  </si>
  <si>
    <t>pc_00606</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</si>
  <si>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</si>
  <si>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Kenya (Kuniokoa) - Project 003</t>
  </si>
  <si>
    <t>pc_00602</t>
  </si>
  <si>
    <t>Efficient and Clean Cooking for Households in Kenya (Kuniokoa) - Project 004</t>
  </si>
  <si>
    <t>pc_00600</t>
  </si>
  <si>
    <t>Efficient and Clean Cooking for Households in Kenya (Kuniokoa) - Project 005</t>
  </si>
  <si>
    <t>pc_00601</t>
  </si>
  <si>
    <t>Efficient and Clean Cooking for Households in Mozambique (Jikokoa) - Project 001</t>
  </si>
  <si>
    <t>pc_00596</t>
  </si>
  <si>
    <t>18.6657° S 35.5296° E</t>
  </si>
  <si>
    <t>Efficient and Clean Cooking for Households in Mozambique (Jikokoa) - Project 002</t>
  </si>
  <si>
    <t>pc_00589</t>
  </si>
  <si>
    <t>Efficient and Clean cooking for Households in Mozambique (Jikokoa) - Project 003</t>
  </si>
  <si>
    <t>pc_00587</t>
  </si>
  <si>
    <t>Efficient and Clean cooking for Households in Mozambique (Jikokoa) - Project 004</t>
  </si>
  <si>
    <t>pc_00584</t>
  </si>
  <si>
    <t>Efficient and Clean Cooking for Households in Mozambique (Jikokoa) - Project 005</t>
  </si>
  <si>
    <t>pc_00619</t>
  </si>
  <si>
    <t>Efficient and Clean cooking for Households in Nigeria (Jikokoa) - Project 001</t>
  </si>
  <si>
    <t>pc_00604</t>
  </si>
  <si>
    <t>Efficient and Clean cooking for Households in Nigeria (Jikokoa) - Project 002</t>
  </si>
  <si>
    <t>pc_00603</t>
  </si>
  <si>
    <t>Efficient and Clean cooking for Households in Nigeria (Jikokoa) - Project 003</t>
  </si>
  <si>
    <t>pc_00598</t>
  </si>
  <si>
    <t>Efficient and Clean cooking for Households in Nigeria (Jikokoa) - Project 004</t>
  </si>
  <si>
    <t>pc_00594</t>
  </si>
  <si>
    <t>Efficient and Clean cooking for Households in Nigeria (Jikokoa) - Project 005</t>
  </si>
  <si>
    <t>pc_00592</t>
  </si>
  <si>
    <t>Efficient and Clean cooking for Households in Nigeria (Kuniokoa) - Project 001</t>
  </si>
  <si>
    <t>pc_00590</t>
  </si>
  <si>
    <t>Efficient and Clean cooking for Households in Nigeria (Kuniokoa) - Project 002</t>
  </si>
  <si>
    <t>pc_00588</t>
  </si>
  <si>
    <t>Efficient and Clean cooking for Households in Nigeria (Kuniokoa) - Project 003</t>
  </si>
  <si>
    <t>pc_00586</t>
  </si>
  <si>
    <t>Efficient and Clean cooking for Households in Nigeria (Kuniokoa) - Project 004</t>
  </si>
  <si>
    <t>pc_00583</t>
  </si>
  <si>
    <t>Efficient and Clean cooking for Households in Nigeria (Kuniokoa) - Project 005</t>
  </si>
  <si>
    <t>pc_00617</t>
  </si>
  <si>
    <t>Democratic Republic of the Congo</t>
  </si>
  <si>
    <t>Efficient and Clean cooking for Households in the Democratic Republic of Congo (Jikokoa) - Project 001</t>
  </si>
  <si>
    <t>pc_00585</t>
  </si>
  <si>
    <t>"4° 02' 0.66"" S, 21° 45' 0.22"" E"</t>
  </si>
  <si>
    <t>Efficient and Clean cooking for Households in the Democratic Republic of Congo (Jikokoa) - Project 002</t>
  </si>
  <si>
    <t>pc_00616</t>
  </si>
  <si>
    <t>Efficient and Clean cooking for Households in the Democratic Republic of Congo (Jikokoa) - Project 003</t>
  </si>
  <si>
    <t>pc_00620</t>
  </si>
  <si>
    <t>Efficient and Clean cooking for Households in the Democratic Republic of Congo (Jikokoa) - Project 004</t>
  </si>
  <si>
    <t>pc_00627</t>
  </si>
  <si>
    <t>Efficient and Clean cooking for Households in the Democratic Republic of Congo (Jikokoa) - Project 005</t>
  </si>
  <si>
    <t>pc_00631</t>
  </si>
  <si>
    <t>Efficient and Clean cooking for Households in the Democratic Republic of Congo (Kuniokoa) - Project 001</t>
  </si>
  <si>
    <t>pc_00635</t>
  </si>
  <si>
    <t>Efficient and Clean Cooking for Households in Zambia (Jikokoa) - Project 001</t>
  </si>
  <si>
    <t>pc_00615</t>
  </si>
  <si>
    <t>Efficient and Clean Cooking for Households in Zambia (Jikokoa) - Project 002</t>
  </si>
  <si>
    <t>pc_00618</t>
  </si>
  <si>
    <t>Efficient and Clean Cooking for Households in Zambia (Jikokoa) - Project 003</t>
  </si>
  <si>
    <t>pc_00621</t>
  </si>
  <si>
    <t>Efficient and Clean Cooking for Households in Zambia (Jikokoa) - Project 004</t>
  </si>
  <si>
    <t>pc_00623</t>
  </si>
  <si>
    <t>Efficient and Clean Cooking for Households in Zambia (Jikokoa) - Project 005</t>
  </si>
  <si>
    <t>pc_00625</t>
  </si>
  <si>
    <t>Efficient and Clean Cooking for Households in Zambia (Kuniokoa) - Project 001</t>
  </si>
  <si>
    <t>pc_00629</t>
  </si>
  <si>
    <t>Efficient and Clean Cooking for Households in Zambia (Kuniokoa) - Project 002</t>
  </si>
  <si>
    <t>pc_00630</t>
  </si>
  <si>
    <t>Efficient and Clean Cooking for Households in Zambia (Kuniokoa) - Project 003</t>
  </si>
  <si>
    <t>pc_00633</t>
  </si>
  <si>
    <t>Efficient and Clean Cooking for Households in Zambia (Kuniokoa) - Project 004</t>
  </si>
  <si>
    <t>pc_00634</t>
  </si>
  <si>
    <t>Efficient and Clean Cooking for Households in Zambia (Kuniokoa) - Project 005</t>
  </si>
  <si>
    <t>pc_00636</t>
  </si>
  <si>
    <t>1292 MW Ultra Mega RE Power Park, Bodana, Jaisalmer, Rajasthan (Solar)</t>
  </si>
  <si>
    <t>pc_01212</t>
  </si>
  <si>
    <t>Lat 27.56 ° N long 71.93 ° E</t>
  </si>
  <si>
    <t>3,230,000 tCO2eq per year</t>
  </si>
  <si>
    <t>40+14 (54) MW Gamri I and Bamukpaongchhu Integrated Hydropower Project</t>
  </si>
  <si>
    <t>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</si>
  <si>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</si>
  <si>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</si>
  <si>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</si>
  <si>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SWP Project -Phase 18</t>
  </si>
  <si>
    <t>CREDA</t>
  </si>
  <si>
    <t>pc_01325</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</si>
  <si>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</si>
  <si>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</si>
  <si>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</si>
  <si>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Dissemination of Improved Cookstoves in India by Greenway - Dissemination of Improved Cookstoves in Karnataka by Greenway - VPA006</t>
  </si>
  <si>
    <t>Greenway Grameen Infra Private Limited</t>
  </si>
  <si>
    <t>pc_00728</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</si>
  <si>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</si>
  <si>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</si>
  <si>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</si>
  <si>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VPA007</t>
  </si>
  <si>
    <t>pc_00709</t>
  </si>
  <si>
    <t>Dissemination of Improved Cookstoves in India by Greenway - Dissemination of Improved Cookstoves in Karnataka by Greenway - VPA008</t>
  </si>
  <si>
    <t>pc_00708</t>
  </si>
  <si>
    <t>Holi-II Small Hydro Power Project (2 x 3500 kW)</t>
  </si>
  <si>
    <t>Energy Generation Private Limited</t>
  </si>
  <si>
    <t>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</si>
  <si>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</si>
  <si>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</si>
  <si>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Dissemination of Improved Cookstoves in India by Greenway - Dissemination of Improved Cookstoves in Karnataka by Greenway - VPA009</t>
  </si>
  <si>
    <t>pc_00707</t>
  </si>
  <si>
    <t>Dissemination of Improved Cookstoves in India by Greenway - Dissemination of Improved Cookstoves in Karnataka by Greenway - VPA010</t>
  </si>
  <si>
    <t>pc_00706</t>
  </si>
  <si>
    <t>Dissemination of Improved Cookstoves in India by Greenway - Dissemination of Improved Cookstoves in Karnataka by Greenway - VPA011</t>
  </si>
  <si>
    <t>pc_00705</t>
  </si>
  <si>
    <t>Dissemination of Improved Cookstoves in India by Greenway - Dissemination of Improved Cookstoves in Karnataka by Greenway - VPA012</t>
  </si>
  <si>
    <t>pc_00729</t>
  </si>
  <si>
    <t>Dissemination of Improved Cookstoves in India by Greenway - Dissemination of Improved Cookstoves in Karnataka by Greenway - VPA013</t>
  </si>
  <si>
    <t>pc_00732</t>
  </si>
  <si>
    <t>SWP Project -Phase 19</t>
  </si>
  <si>
    <t>pc_01324</t>
  </si>
  <si>
    <t>"Chattisgarh, India 21.2787° N, 81.8661° E"</t>
  </si>
  <si>
    <t>Dissemination of Improved Cookstoves in India by Greenway - Dissemination of Improved Cookstoves in Karnataka by Greenway - VPA014</t>
  </si>
  <si>
    <t>pc_00733</t>
  </si>
  <si>
    <t>15MW Paddy Straw Based Biomass Project by Hind Samachar Limited in Kurukshetra, Haryana, India</t>
  </si>
  <si>
    <t>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</si>
  <si>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</si>
  <si>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</si>
  <si>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</si>
  <si>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44 TPH Biomass boiler</t>
  </si>
  <si>
    <t>Biomass Boiler Project</t>
  </si>
  <si>
    <t>pc_01304</t>
  </si>
  <si>
    <t>12.143906724109996, 76.65861101798424</t>
  </si>
  <si>
    <t>Boiler generating thermal energy using biomass</t>
  </si>
  <si>
    <t>100,330 tCO2eq per year</t>
  </si>
  <si>
    <t>Biogas Project by Atmos AJS Fuels</t>
  </si>
  <si>
    <t>Core CarbonX Solutions Private Limited, Atmos AJS Fuels</t>
  </si>
  <si>
    <t>pc_01259</t>
  </si>
  <si>
    <t>Dhantej Village, Savli Taluka, Vadodara District, Gujarat, India</t>
  </si>
  <si>
    <t>Dissemination of Improved Cookstoves in India by Greenway - Dissemination of Improved Cookstoves in Karnataka by Greenway - VPA015</t>
  </si>
  <si>
    <t>pc_00734</t>
  </si>
  <si>
    <t>Solar Power Project by M/s Godawari Power and Ispat Limited</t>
  </si>
  <si>
    <t>M/s Godawari Power and Ispat Limited and EKI Energy Services Limited</t>
  </si>
  <si>
    <t>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</si>
  <si>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</si>
  <si>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</si>
  <si>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</si>
  <si>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10 TPH Biomass boiler</t>
  </si>
  <si>
    <t>pc_01309</t>
  </si>
  <si>
    <t>23.114080252290275, 72.18206351139557</t>
  </si>
  <si>
    <t>33 TPH Biomass boiler</t>
  </si>
  <si>
    <t>pc_01307</t>
  </si>
  <si>
    <t>15.904438163149702, 74.54393273446028</t>
  </si>
  <si>
    <t>Dissemination of Improved Cookstoves in India by Greenway - Dissemination of Improved Cookstoves in Karnataka by Greenway - VPA016</t>
  </si>
  <si>
    <t>pc_00740</t>
  </si>
  <si>
    <t>Women led cleaner cooking initiative in Odisha</t>
  </si>
  <si>
    <t>SDG13 Ventures Pte. Ltd.</t>
  </si>
  <si>
    <t>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</si>
  <si>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</si>
  <si>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</si>
  <si>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</si>
  <si>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8 TPH Biomass boiler</t>
  </si>
  <si>
    <t>pc_01305</t>
  </si>
  <si>
    <t>22.88097535631837, 72.41655282937438</t>
  </si>
  <si>
    <t>18,158 tCO2eq per year</t>
  </si>
  <si>
    <t>1.5 TPH Biomass boiler</t>
  </si>
  <si>
    <t>pc_01310</t>
  </si>
  <si>
    <t>21.680492978831264, 72.543520801691</t>
  </si>
  <si>
    <t>Dissemination of Improved Cookstoves in India by Greenway - Dissemination of Improved Cookstoves in Karnataka by Greenway - VPA017</t>
  </si>
  <si>
    <t>pc_00741</t>
  </si>
  <si>
    <t>Dissemination of Improved Cookstoves in India by Greenway - Dissemination of Improved Cookstoves in Karnataka by Greenway - VPA018</t>
  </si>
  <si>
    <t>pc_00742</t>
  </si>
  <si>
    <t>Dissemination of Improved Cookstoves in India by Greenway - Dissemination of Improved Cookstoves in Karnataka by Greenway - VPA019</t>
  </si>
  <si>
    <t>pc_00744</t>
  </si>
  <si>
    <t>Dissemination of Improved Cookstoves in India by Greenway - Dissemination of Improved Cookstoves in Karnataka by Greenway - VPA020</t>
  </si>
  <si>
    <t>pc_00743</t>
  </si>
  <si>
    <t>Biogas Project by Hoalkar FPO</t>
  </si>
  <si>
    <t>Core CarbonX Solutions Private Limited, Hoalkar FPO</t>
  </si>
  <si>
    <t>pc_01265</t>
  </si>
  <si>
    <t>Kaij Tehsil, Beed District, Maharashtra, India</t>
  </si>
  <si>
    <t>Dissemination of Improved Cookstoves in India by Greenway - Dissemination of Improved Cookstoves in Karnataka by Greenway - VPA021</t>
  </si>
  <si>
    <t>pc_00748</t>
  </si>
  <si>
    <t>Dissemination of Improved Cookstoves in India by Greenway - Dissemination of Improved Cookstoves in Karnataka by Greenway - VPA022</t>
  </si>
  <si>
    <t>pc_00751</t>
  </si>
  <si>
    <t>Renewable wind power project in India -1- 017</t>
  </si>
  <si>
    <t>M/s ReNew Green Energy Solutions Private Limited1</t>
  </si>
  <si>
    <t>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</si>
  <si>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</si>
  <si>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</si>
  <si>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</si>
  <si>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Dissemination of Improved Cookstoves in India by Greenway - Dissemination of Improved Cookstoves in Karnataka by Greenway - VPA023</t>
  </si>
  <si>
    <t>pc_00773</t>
  </si>
  <si>
    <t>"Disposal of 30 Lakh MT of legacy waste by Bio-remediation and Bio-mining at Okhla Dumpsite, Delhi"</t>
  </si>
  <si>
    <t>"Tender issued by - Municipal Corporation of Delhi; Tender won by - Greentech Environ Mgt Pvt Ltd - HP Ispat Pvt Ltd (JV)….Greentech is the lead member"</t>
  </si>
  <si>
    <t>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</si>
  <si>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</si>
  <si>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</si>
  <si>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</si>
  <si>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Dissemination of Improved Cookstoves in India by Greenway - Dissemination of Improved Cookstoves in Karnataka by Greenway - VPA024</t>
  </si>
  <si>
    <t>pc_00776</t>
  </si>
  <si>
    <t>22 x 2 TPH Biomass boilers</t>
  </si>
  <si>
    <t>pc_01312</t>
  </si>
  <si>
    <t>30.820180881999637, 75.15158403314365</t>
  </si>
  <si>
    <t>Dissemination of Improved Cookstoves in India by Greenway - Dissemination of Improved Cookstoves in Karnataka by Greenway - VPA025</t>
  </si>
  <si>
    <t>pc_00777</t>
  </si>
  <si>
    <t>SWP Project -Phase 20</t>
  </si>
  <si>
    <t>pc_01323</t>
  </si>
  <si>
    <t>Biogas Project by Vidharbha</t>
  </si>
  <si>
    <t>Core CarbonX Solutions Private Limited, Vidharbha CBG Plant</t>
  </si>
  <si>
    <t>pc_01254</t>
  </si>
  <si>
    <t>Purnanagar Village, Bhatkuli Taluka, Amravati District, Maharashtra, India</t>
  </si>
  <si>
    <t>Improved Cookstove Distribution in Ghana by EKI</t>
  </si>
  <si>
    <t>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</si>
  <si>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</si>
  <si>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</si>
  <si>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</si>
  <si>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Himachal Pradesh Horticulture, Irrigation, and Value Addition Project</t>
  </si>
  <si>
    <t>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</si>
  <si>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</si>
  <si>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</si>
  <si>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</si>
  <si>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Dissemination of Improved Cookstoves in India by Greenway - Dissemination of Improved Cookstoves in Karnataka by Greenway - VPA026</t>
  </si>
  <si>
    <t>pc_00778</t>
  </si>
  <si>
    <t>30 TPH Biomass boiler</t>
  </si>
  <si>
    <t>pc_01303</t>
  </si>
  <si>
    <t>12.806643716171681, 77.66041710068741</t>
  </si>
  <si>
    <t>68,093 tCO2eq per year</t>
  </si>
  <si>
    <t>Dissemination of Improved Cookstoves in India by Greenway - Dissemination of Improved Cookstoves in Karnataka by Greenway - VPA027</t>
  </si>
  <si>
    <t>pc_00780</t>
  </si>
  <si>
    <t>6 TPH Biomass boiler</t>
  </si>
  <si>
    <t>pc_01313</t>
  </si>
  <si>
    <t>28.996740435922668, 79.44013953829813</t>
  </si>
  <si>
    <t>16 TPH Biomass boiler</t>
  </si>
  <si>
    <t>pc_01311</t>
  </si>
  <si>
    <t>13.227876584642237, 77.7701036619688</t>
  </si>
  <si>
    <t>Dissemination of Improved Cookstoves in India by Greenway - Dissemination of Improved Cookstoves in Karnataka by Greenway - VPA028</t>
  </si>
  <si>
    <t>pc_00781</t>
  </si>
  <si>
    <t>Biogas Project by Mas Project</t>
  </si>
  <si>
    <t>Core CarbonX Solutions Private Limited, Mas Project India</t>
  </si>
  <si>
    <t>pc_01291</t>
  </si>
  <si>
    <t>Jeetpura Village, Badhra Tehsil, Charkhi Dadri District, Haryana, India</t>
  </si>
  <si>
    <t>Dissemination of Improved Cookstoves in India by Greenway - Dissemination of Improved Cookstoves in Karnataka by Greenway - VPA029</t>
  </si>
  <si>
    <t>pc_00782</t>
  </si>
  <si>
    <t>MicroEnergy Credits – Microfinance for Solar Lamps in Tanzania and Nigeria - 1</t>
  </si>
  <si>
    <t>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</si>
  <si>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</si>
  <si>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</si>
  <si>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pc_01301</t>
  </si>
  <si>
    <t>Dissemination of Improved Cookstoves in India by Greenway - Dissemination of Improved Cookstoves in Karnataka by Greenway - VPA030</t>
  </si>
  <si>
    <t>pc_00783</t>
  </si>
  <si>
    <t>Dissemination of Improved Cookstoves in India by Greenway - Dissemination of Improved Cookstoves in Karnataka by Greenway - VPA031</t>
  </si>
  <si>
    <t>pc_00785</t>
  </si>
  <si>
    <t>Dissemination of Improved Cookstoves in India by Greenway - Dissemination of Improved Cookstoves in Karnataka by Greenway - VPA032</t>
  </si>
  <si>
    <t>pc_00772</t>
  </si>
  <si>
    <t>pc_01308</t>
  </si>
  <si>
    <t>18.409840624340802, 74.49222512356307</t>
  </si>
  <si>
    <t>Biogas Project by Das Enterprise</t>
  </si>
  <si>
    <t>Core CarbonX Solutions Private Limited, Das Enterprise</t>
  </si>
  <si>
    <t>pc_01264</t>
  </si>
  <si>
    <t>Mahatpur Village, Panskura Tehsil, Purba Medinipur District, West Bengal, India</t>
  </si>
  <si>
    <t>Dissemination of Improved Cookstoves in India by Greenway - Dissemination of Improved Cookstoves in Karnataka by Greenway - VPA033</t>
  </si>
  <si>
    <t>pc_00788</t>
  </si>
  <si>
    <t>Biogas Project by Sungrace Global</t>
  </si>
  <si>
    <t>Core CarbonX Solutions Private Limited, Sungrace Global Trade</t>
  </si>
  <si>
    <t>pc_01262</t>
  </si>
  <si>
    <t>Takwe Budruk Village, Mawal Taluk, Pune Rural District, Maharashtra, India</t>
  </si>
  <si>
    <t>Dissemination of Improved Cookstoves in India by Greenway - Dissemination of Improved Cookstoves in Karnataka by Greenway - VPA034</t>
  </si>
  <si>
    <t>pc_00787</t>
  </si>
  <si>
    <t>SWP Project -Phase 21</t>
  </si>
  <si>
    <t>pc_01322</t>
  </si>
  <si>
    <t>Dissemination of Improved Cookstoves in India by Greenway - Dissemination of Improved Cookstoves in Karnataka by Greenway - VPA035</t>
  </si>
  <si>
    <t>pc_00790</t>
  </si>
  <si>
    <t>pc_01306</t>
  </si>
  <si>
    <t>12.851729596962945, 80.07968439850009</t>
  </si>
  <si>
    <t>22,580 tCO2eq per year</t>
  </si>
  <si>
    <t>Biogas Project by Sungrace Chemicals</t>
  </si>
  <si>
    <t>Core CarbonX Solutions Private Limited, Sungrace Chemicals Private Limited</t>
  </si>
  <si>
    <t>pc_01260</t>
  </si>
  <si>
    <t>Biogas Project by DSB Patel</t>
  </si>
  <si>
    <t>Core CarbonX Solutions Private Limited, DSB Patel</t>
  </si>
  <si>
    <t>pc_01251</t>
  </si>
  <si>
    <t>Chhindwara District, Madhya Pradesh, India</t>
  </si>
  <si>
    <t>Nassim Koudia Al Baida project</t>
  </si>
  <si>
    <t>Masen / EDF</t>
  </si>
  <si>
    <t>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</si>
  <si>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</si>
  <si>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</si>
  <si>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</si>
  <si>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pc_01252</t>
  </si>
  <si>
    <t>Biogas Project by Savitri Bio Bharat</t>
  </si>
  <si>
    <t>Core CarbonX Solutions Private Limited, Savitri Bio Bharat</t>
  </si>
  <si>
    <t>pc_01267</t>
  </si>
  <si>
    <t>Shahapur Village, Thane District, Maharashtra, India</t>
  </si>
  <si>
    <t>Biogas Project by Sunil Block Works</t>
  </si>
  <si>
    <t>Core CarbonX Solutions Private Limited, Sunil Block Works</t>
  </si>
  <si>
    <t>pc_01302</t>
  </si>
  <si>
    <t>Bhiwani District, Haryana, India</t>
  </si>
  <si>
    <t>11,000 tCO2eq per year</t>
  </si>
  <si>
    <t>Compressed Biogas Project by Raut Group</t>
  </si>
  <si>
    <t>Core CarbonX Solutions Private Limited, Raut Group</t>
  </si>
  <si>
    <t>pc_01270</t>
  </si>
  <si>
    <t>Nagpur, Maharashtra, India</t>
  </si>
  <si>
    <t>pc_01256</t>
  </si>
  <si>
    <t>Biogas Project by Shanker Industries</t>
  </si>
  <si>
    <t>Core CarbonX Solutions Private Limited, Shankar Industries</t>
  </si>
  <si>
    <t>pc_01253</t>
  </si>
  <si>
    <t>Rewa, Indore District, Madhya Pradesh, India</t>
  </si>
  <si>
    <t>Photvoltaic Solar power project in India by ABC Renewable Energy</t>
  </si>
  <si>
    <t>ABC Renewable Energy RJ 02 Pvt Ltd</t>
  </si>
  <si>
    <t>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</si>
  <si>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</si>
  <si>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</si>
  <si>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</si>
  <si>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Biogas Project by Blueleo Energy</t>
  </si>
  <si>
    <t>Core CarbonX Solutions Private Limited, Blueleo Energy</t>
  </si>
  <si>
    <t>pc_01257</t>
  </si>
  <si>
    <t>Kasala Village, Hathnoora Mandal, Sangareddy District, Telangana, India</t>
  </si>
  <si>
    <t>Biogas Project by Kakadiya Green Energy</t>
  </si>
  <si>
    <t>Core CarbonX Solutions Private Limited, Kakadiya Green Energy Private Limited</t>
  </si>
  <si>
    <t>pc_01255</t>
  </si>
  <si>
    <t>Bhavnagar, Surat District, Gujarat, India</t>
  </si>
  <si>
    <t>1500 MW Varahi PSP</t>
  </si>
  <si>
    <t>pc_01355</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</si>
  <si>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</si>
  <si>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</si>
  <si>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</si>
  <si>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pc_01349</t>
  </si>
  <si>
    <t>82 MW bundled solar power project in UP, India by SAEL</t>
  </si>
  <si>
    <t>Sukhbir Agro Energy Limited</t>
  </si>
  <si>
    <t>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</si>
  <si>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</si>
  <si>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</si>
  <si>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</si>
  <si>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Long Tao Hydropower Project</t>
  </si>
  <si>
    <t>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</si>
  <si>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</si>
  <si>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</si>
  <si>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</si>
  <si>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Bundled Solar Power Project by AMP Energy - 01</t>
  </si>
  <si>
    <t>AMP Solar Power Generation Private Limited</t>
  </si>
  <si>
    <t>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</si>
  <si>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</si>
  <si>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</si>
  <si>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</si>
  <si>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Spectra Solar Park Ltd _35 MW AC Grid-Tied by Spectra Solar Park Limited</t>
  </si>
  <si>
    <t>Spectra Solar Park Limited</t>
  </si>
  <si>
    <t>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</si>
  <si>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</si>
  <si>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</si>
  <si>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</si>
  <si>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EKIESL-1-407</t>
  </si>
  <si>
    <t>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</si>
  <si>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</si>
  <si>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</si>
  <si>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</si>
  <si>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Wind Power Project in Gujarat, India</t>
  </si>
  <si>
    <t>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</si>
  <si>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</si>
  <si>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</si>
  <si>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</si>
  <si>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Biogas to electricity generation group project in India</t>
  </si>
  <si>
    <t>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</si>
  <si>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</si>
  <si>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</si>
  <si>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</si>
  <si>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Kuzey Biogas Energy Project</t>
  </si>
  <si>
    <t>Samsun Avdan Enerji Üretim ve Tic. A.Ş.</t>
  </si>
  <si>
    <t>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</si>
  <si>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</si>
  <si>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</si>
  <si>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TOHMA Biomass Power Plant</t>
  </si>
  <si>
    <t>TOHMA Biyogaz Enerji Limited Şirketi</t>
  </si>
  <si>
    <t>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</si>
  <si>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</si>
  <si>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</si>
  <si>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</si>
  <si>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Biogas Project by Peal Education</t>
  </si>
  <si>
    <t>Core CarbonX Solutions Private Limited, Peal Education</t>
  </si>
  <si>
    <t>pc_01272</t>
  </si>
  <si>
    <t>Basmath Village, Hingoli District, Maharashtra, India</t>
  </si>
  <si>
    <t>Wind Energy Project by Oyster Bay Wind Farm (RF) (Pty) Ltd .</t>
  </si>
  <si>
    <t>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</si>
  <si>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</si>
  <si>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</si>
  <si>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</si>
  <si>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2.19 MW Rooftop project by Amp Solar Renewable Energy Pvt Ltd</t>
  </si>
  <si>
    <t>Amp Solar Renewable Energy Pvt Ltd and Amp Energy Markets India Pvt Ltd</t>
  </si>
  <si>
    <t>pc_00554</t>
  </si>
  <si>
    <t>Lat: 23.19 Long:77.37</t>
  </si>
  <si>
    <t>The project involves installation of 2.19 MWac solar PV rooftop inside customer premises.</t>
  </si>
  <si>
    <t>4480 tco2e/year</t>
  </si>
  <si>
    <t>Solid Waste to Energy Production Facility Sonepat</t>
  </si>
  <si>
    <t>JBM Environment Management Pvt Ltd</t>
  </si>
  <si>
    <t>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</si>
  <si>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</si>
  <si>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</si>
  <si>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</si>
  <si>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RIDI POWER COMPANY LIMITED</t>
  </si>
  <si>
    <t>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</si>
  <si>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</si>
  <si>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</si>
  <si>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</si>
  <si>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New GCC Ha Do 7A Wind Power Project</t>
  </si>
  <si>
    <t>Ha Do Thuan Nam Wind Energy One Member Company Limited</t>
  </si>
  <si>
    <t>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</si>
  <si>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</si>
  <si>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</si>
  <si>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</si>
  <si>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pc_00851</t>
  </si>
  <si>
    <t>Dina Farms 30° 13’4.2400”N 30.503756°E</t>
  </si>
  <si>
    <t>Cuu An Windpower project 46.2MW</t>
  </si>
  <si>
    <t>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</si>
  <si>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</si>
  <si>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</si>
  <si>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</si>
  <si>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Wind Energy Project by Garob Wind Farm (RF) (Pty) Ltd</t>
  </si>
  <si>
    <t>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</si>
  <si>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</si>
  <si>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</si>
  <si>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</si>
  <si>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</si>
  <si>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</si>
  <si>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</si>
  <si>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20 MW Solar Energy Project by Sunfree Paschim in Maharashtra, India</t>
  </si>
  <si>
    <t>Sunfree Paschim Renewable Energy Private Limited</t>
  </si>
  <si>
    <t>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</si>
  <si>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</si>
  <si>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</si>
  <si>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</si>
  <si>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15MW Paddy Straw Based Biomass Project by SAEL Limited in Kaithal, Haryana, India</t>
  </si>
  <si>
    <t>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</si>
  <si>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</si>
  <si>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</si>
  <si>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Bundled Solar Power Project by EKIESL-2-408</t>
  </si>
  <si>
    <t>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</si>
  <si>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</si>
  <si>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</si>
  <si>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</si>
  <si>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Bundled Solar Power Project In Andhra Pradesh, Punjab and Tamil Nadu, India</t>
  </si>
  <si>
    <t>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</si>
  <si>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</si>
  <si>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</si>
  <si>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</si>
  <si>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</si>
  <si>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</si>
  <si>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</si>
  <si>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</si>
  <si>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</si>
  <si>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Oxe Energia - ComBio Renewable Energy in Roraima</t>
  </si>
  <si>
    <t>ComBio Energia S.A. and Oxe Energia</t>
  </si>
  <si>
    <t>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</si>
  <si>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</si>
  <si>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</si>
  <si>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</si>
  <si>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Mun Chung 2 Hydropower Project</t>
  </si>
  <si>
    <t>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</si>
  <si>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</si>
  <si>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</si>
  <si>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</si>
  <si>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3.50 MWac Solar rooftop project by Amp Energy Green C&amp;I Pvt Ltd</t>
  </si>
  <si>
    <t>Amp Energy Green C&amp;I Pvt Ltd and Amp Energy Markets India Pvt Ltd</t>
  </si>
  <si>
    <t>pc_00467</t>
  </si>
  <si>
    <t>Lat Long 12.01 79.85 11.95 79.79 11.94 79.79 11.94 79.81 17.4 78.46 17.43 78.36 16.5 80.65 23.21 77.4</t>
  </si>
  <si>
    <t>The project involves installation of 3.5 MWac solar rooftop at various locations</t>
  </si>
  <si>
    <t>7,159 tCO2eq per year</t>
  </si>
  <si>
    <t>Grouped Solar Power Project by Indospace Development Management Private Limited</t>
  </si>
  <si>
    <t>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</si>
  <si>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</si>
  <si>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</si>
  <si>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</si>
  <si>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Solar Power Project by Indospace Development Management Pvt. Ltd.</t>
  </si>
  <si>
    <t>Indospace Development Management Private Limited &amp; EKI Energy Services Limited</t>
  </si>
  <si>
    <t>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</si>
  <si>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</si>
  <si>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</si>
  <si>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</si>
  <si>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Renewable energy project in Rajasthan by ABC Renewable Energy Pvt.Ltd.</t>
  </si>
  <si>
    <t>ABC Renewable Energy (RJ-01) Private Limited</t>
  </si>
  <si>
    <t>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</si>
  <si>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</si>
  <si>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</si>
  <si>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</si>
  <si>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Clean Cookstoves for Rural India</t>
  </si>
  <si>
    <t>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</si>
  <si>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</si>
  <si>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</si>
  <si>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SDG 13 Ventures Pte Ltd, Vertree Environmental Development Limited</t>
  </si>
  <si>
    <t>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</si>
  <si>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</si>
  <si>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</si>
  <si>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</si>
  <si>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Veer Hydro-Power Project activity in Satara district</t>
  </si>
  <si>
    <t>EKI Energy Services Limited ; Mahati Hydro Power Veer Project Private Limited</t>
  </si>
  <si>
    <t>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</si>
  <si>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</si>
  <si>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</si>
  <si>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</si>
  <si>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Brusque Landfill Gas Project</t>
  </si>
  <si>
    <t>Recicle Catarinense de Resíduos Ltda.</t>
  </si>
  <si>
    <t>pc_00649</t>
  </si>
  <si>
    <t>Latitude: -27.0139065 Longitude: -48.8697454</t>
  </si>
  <si>
    <t>Happy and Healthy Kitchens for Rural India VPA 1</t>
  </si>
  <si>
    <t>Ankit Mathur</t>
  </si>
  <si>
    <t>pc_00839</t>
  </si>
  <si>
    <t>Maharashtra: 19.7515° N, 75.7139° E Gujarat: 22.6708° N, 71.5724° E Rajasthan: 27.0238° N, 74.2179° E</t>
  </si>
  <si>
    <t>2,270,653 tCO2eq per year</t>
  </si>
  <si>
    <t>India SRP03</t>
  </si>
  <si>
    <t>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</si>
  <si>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</si>
  <si>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</si>
  <si>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</si>
  <si>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Renewable solar PV power project in Haryana by Shree Cement Limited</t>
  </si>
  <si>
    <t>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</si>
  <si>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</si>
  <si>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</si>
  <si>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</si>
  <si>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Safe Water Program in Malawi</t>
  </si>
  <si>
    <t>Evidence Action, Pure Water Ltd.</t>
  </si>
  <si>
    <t>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</si>
  <si>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</si>
  <si>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</si>
  <si>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</si>
  <si>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</si>
  <si>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</si>
  <si>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</si>
  <si>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</si>
  <si>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</si>
  <si>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Grouped bio gas recovery p roject by EKI Energy Service s Ltd</t>
  </si>
  <si>
    <t>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</si>
  <si>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</si>
  <si>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</si>
  <si>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</si>
  <si>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URUKA LANDFILL GAS PROJECT</t>
  </si>
  <si>
    <t>UniCarbo – Energia e Biogás Ltda.; Numerco Ltd.</t>
  </si>
  <si>
    <t>pc_00667</t>
  </si>
  <si>
    <t>9.9661031,-84.159938</t>
  </si>
  <si>
    <t>Wastes to BioCNG Project by Cities Innovative Biofuels in Patiala, Punjab, India</t>
  </si>
  <si>
    <t>Cities Innovative Biofuels Private Limited Punjab, India</t>
  </si>
  <si>
    <t>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</si>
  <si>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</si>
  <si>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</si>
  <si>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</si>
  <si>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Electra HFC Recycling GHG Project</t>
  </si>
  <si>
    <t>Electra Recycling LTD, All Trade Group, Oporto Carbon LTD, D13C</t>
  </si>
  <si>
    <t>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</si>
  <si>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</si>
  <si>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</si>
  <si>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</si>
  <si>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</si>
  <si>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</si>
  <si>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</si>
  <si>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</si>
  <si>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Biogas Project by KKN Group</t>
  </si>
  <si>
    <t>Core CarbonX Solutions Private Limited, KKN Group</t>
  </si>
  <si>
    <t>pc_01285</t>
  </si>
  <si>
    <t>Hosur Village, Krishnagiri District, Tamil Nadu, India</t>
  </si>
  <si>
    <t>Biogas Project by Sarao</t>
  </si>
  <si>
    <t>Core CarbonX Solutions Private Limited, Sarao CBG</t>
  </si>
  <si>
    <t>pc_01275</t>
  </si>
  <si>
    <t>Gadaya Village, Nabha Tehsil, Patiala District, Punjab, India</t>
  </si>
  <si>
    <t>Biogas Project by Umar Indian</t>
  </si>
  <si>
    <t>Core CarbonX Solutions Private Limited, Umar Indian</t>
  </si>
  <si>
    <t>pc_01277</t>
  </si>
  <si>
    <t>Gopalganj District, Bihar, India</t>
  </si>
  <si>
    <t>Biogas Project by Path Gas</t>
  </si>
  <si>
    <t>Core CarbonX Solutions Private Limited, Path Gas</t>
  </si>
  <si>
    <t>pc_01280</t>
  </si>
  <si>
    <t>Ghaziabad District, Uttar Pradesh, India</t>
  </si>
  <si>
    <t>Biogas Project by Panda Renewables</t>
  </si>
  <si>
    <t>Core CarbonX Solutions Private Limited, Panda Renewables</t>
  </si>
  <si>
    <t>pc_01288</t>
  </si>
  <si>
    <t>Ganjam District, Odisha, India</t>
  </si>
  <si>
    <t>CBG Project by Aditya CBG Private Limited</t>
  </si>
  <si>
    <t>Core CarbonX Solutions Private Limited, Aditya CBG Private Limited</t>
  </si>
  <si>
    <t>pc_01282</t>
  </si>
  <si>
    <t>Umrad Jahagir Village, Bid District, Maharashtra</t>
  </si>
  <si>
    <t>UFV Serra do Mato – SPE´s III e IV</t>
  </si>
  <si>
    <t>Qair Brasil Participações S.A.</t>
  </si>
  <si>
    <t>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</si>
  <si>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</si>
  <si>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</si>
  <si>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</si>
  <si>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</si>
  <si>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</si>
  <si>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</si>
  <si>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Hybrid Wind-Solar Power Project in Gujarat by AMP Energy</t>
  </si>
  <si>
    <t>AMP Energy Green Nine Private Limited</t>
  </si>
  <si>
    <t>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</si>
  <si>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</si>
  <si>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</si>
  <si>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</si>
  <si>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Solar Project by Ipca Laboratories Ltd</t>
  </si>
  <si>
    <t>Ipca Laboratories Limited ; EKI Energy Services Limited</t>
  </si>
  <si>
    <t>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</si>
  <si>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</si>
  <si>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</si>
  <si>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</si>
  <si>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CBG project by Manoj Agrawal</t>
  </si>
  <si>
    <t>Core CarbonX Solutions Private Limited, Manoj Agrawal</t>
  </si>
  <si>
    <t>pc_01289</t>
  </si>
  <si>
    <t>Guna District, Madhya Pradesh, India</t>
  </si>
  <si>
    <t>4.5 MW Captive Biomass power plant</t>
  </si>
  <si>
    <t>N Punjab Sugars Private Limited</t>
  </si>
  <si>
    <t>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</si>
  <si>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</si>
  <si>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</si>
  <si>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</si>
  <si>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Biogas Project by Yashpay India</t>
  </si>
  <si>
    <t>Core CarbonX Solutions Private Limited, Yashpay India Technologies Private Limited</t>
  </si>
  <si>
    <t>pc_01284</t>
  </si>
  <si>
    <t>Manewadi village, Bid District, Maharashtra</t>
  </si>
  <si>
    <t>Solar rooftop project by Amp Energy Green C&amp;I one Pvt Ltd in Jajpur</t>
  </si>
  <si>
    <t>pc_00468</t>
  </si>
  <si>
    <t>lat: 25.22 Long: 83.46</t>
  </si>
  <si>
    <t>2.4 MW Solar rooftop project by Amp Energy Green C&amp;I one Pvt Ltd in Odisha</t>
  </si>
  <si>
    <t>4,909 tCO2eq per year</t>
  </si>
  <si>
    <t>NTPC Vidyut Vyapar Nigam Ltd. Delhi, India</t>
  </si>
  <si>
    <t>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</si>
  <si>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</si>
  <si>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</si>
  <si>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AMP Energy Markets India Private Limited</t>
  </si>
  <si>
    <t>pc_00884</t>
  </si>
  <si>
    <t>Village – Omkareshwar Tehsil – Punasa District – Khandwa State – Madhya Pradesh Country – India The geographical coordinates are - 22°11'33.0"N (22.1925), 76°13'04.0"E (76.2177)</t>
  </si>
  <si>
    <t>191,376 tCO2eq per year</t>
  </si>
  <si>
    <t>Wind Solar hybrid project by Amp Energy C&amp;I two Pvt Ltd</t>
  </si>
  <si>
    <t>Amp Energy C&amp;I two Pvt ltd and Amp Energy Markets India Pvt Ltd</t>
  </si>
  <si>
    <t>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</si>
  <si>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</si>
  <si>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</si>
  <si>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</si>
  <si>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Viviid Prakash Group Solar bundled Project in Tamil Nadu</t>
  </si>
  <si>
    <t>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</si>
  <si>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</si>
  <si>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</si>
  <si>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</si>
  <si>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Betim Landfill Gas Project</t>
  </si>
  <si>
    <t>pc_00672</t>
  </si>
  <si>
    <t>-19.99451; -44.2126209</t>
  </si>
  <si>
    <t>pc_01273</t>
  </si>
  <si>
    <t>Biogas Project by Venkatesh Exports</t>
  </si>
  <si>
    <t>Core CarbonX Solutions Private Limited, Venkatesh Exports</t>
  </si>
  <si>
    <t>pc_01290</t>
  </si>
  <si>
    <t>Ichalkaranji Village, Kolhapur District, Maharashtra</t>
  </si>
  <si>
    <t>400 MW Solar Project in Gujarat</t>
  </si>
  <si>
    <t>Adani Green Energy Twenty Four A Limited</t>
  </si>
  <si>
    <t>pc_01387</t>
  </si>
  <si>
    <t>The proposed project is a solar power generation plant of capacity 400 MW at Khavda of Kutch District of Gujarat, India</t>
  </si>
  <si>
    <t>1,035,124 t CO2/ year</t>
  </si>
  <si>
    <t>Solar PV rooftop by Amp Energy Green C&amp;I one Pvt Ltd in Bihar</t>
  </si>
  <si>
    <t>pc_00466</t>
  </si>
  <si>
    <t>Lat: 25.22 Long: 83.46</t>
  </si>
  <si>
    <t>The project involves installation of solar PV rooftop in Bhabua, Bihar.</t>
  </si>
  <si>
    <t>2,864 tCO2eq per year</t>
  </si>
  <si>
    <t>Biogas Project by Ganjam Bio CNG</t>
  </si>
  <si>
    <t>pc_01286</t>
  </si>
  <si>
    <t>Biogas Project by Indian Biogas</t>
  </si>
  <si>
    <t>Core CarbonX Solutions Private Limited, Indian Biogas</t>
  </si>
  <si>
    <t>pc_01279</t>
  </si>
  <si>
    <t>Khadwa District, Madhya Pradesh, India</t>
  </si>
  <si>
    <t>Biogas Project by MGT India</t>
  </si>
  <si>
    <t>Core CarbonX Solutions Private Limited, Mgt India Agro Farmer Producer Company Limited</t>
  </si>
  <si>
    <t>pc_01271</t>
  </si>
  <si>
    <t>Chhatarpur District, Madhya Pradesh, India</t>
  </si>
  <si>
    <t>Biogas Project by Pooja Agro Crop</t>
  </si>
  <si>
    <t>Core CarbonX Solutions Private Limited, Pooja Agro Crop Private Limited</t>
  </si>
  <si>
    <t>pc_01274</t>
  </si>
  <si>
    <t>Wadsa Taluk, Gadchiroli District, Maharashtra, India</t>
  </si>
  <si>
    <t>Biogas Project by Raghunandan &amp; Co</t>
  </si>
  <si>
    <t>Core CarbonX Solutions Private Limited, Raghunandan &amp; Co</t>
  </si>
  <si>
    <t>pc_01276</t>
  </si>
  <si>
    <t>Chittorgarh District, Rajasthan, India</t>
  </si>
  <si>
    <t>Biogas Project by Siddheshwar SSK</t>
  </si>
  <si>
    <t>Core CarbonX Solutions Private Limited, Siddheshwar SSK</t>
  </si>
  <si>
    <t>pc_01287</t>
  </si>
  <si>
    <t>Tikekarwadi Taluka North Solapur District, Maharashtra, India</t>
  </si>
  <si>
    <t>CBG Project by Aaryan CBG Private Limited</t>
  </si>
  <si>
    <t>Core CarbonX Solutions Private Limited, Aaryan Compressed Bio Gas Private Limited</t>
  </si>
  <si>
    <t>pc_01281</t>
  </si>
  <si>
    <t>CBG Project by Sonar Tori Energy</t>
  </si>
  <si>
    <t>Core CarbonX Solutions Private Limited, Sonar Tori Energy</t>
  </si>
  <si>
    <t>pc_01283</t>
  </si>
  <si>
    <t>Radhanagar Village, Paschim Medinipur District, West Bengal, India</t>
  </si>
  <si>
    <t>pc_01278</t>
  </si>
  <si>
    <t>Feira de Santana Landfill Gas Project</t>
  </si>
  <si>
    <t>UniCarbo Energia e Biogás Ltda.</t>
  </si>
  <si>
    <t>pc_00659</t>
  </si>
  <si>
    <t>-12.2461653,-38.9934234</t>
  </si>
  <si>
    <t>Botswana</t>
  </si>
  <si>
    <t>BITRI</t>
  </si>
  <si>
    <t>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</si>
  <si>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</si>
  <si>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</si>
  <si>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</si>
  <si>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Buhweju</t>
  </si>
  <si>
    <t>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</si>
  <si>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</si>
  <si>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</si>
  <si>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</si>
  <si>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Igara</t>
  </si>
  <si>
    <t>pc_00426</t>
  </si>
  <si>
    <t>Plot 45 Butare-Kyamuhunga, Igara, Uganda</t>
  </si>
  <si>
    <t>PV system composed of a solar array with a maximum generating. capacity of 501.84 kWp and 400 kWac. The system produces 853,947 kWh (annually).</t>
  </si>
  <si>
    <t>Average Annual CO2 savings: 35,128 tCO2eq per year</t>
  </si>
  <si>
    <t>SCL</t>
  </si>
  <si>
    <t>pc_00425</t>
  </si>
  <si>
    <t>Bp 1,105 KM2 Rte De Diama, Saint-Louis, Senegal</t>
  </si>
  <si>
    <t>PV system composed of a solar array of 1340 x 450W JA SOLAR JAM72S20-450MR panels with a peak output of 603 000 Wc. The system produces 953 MWh/year</t>
  </si>
  <si>
    <t>Annual CO2 Savings: 615.6 tCO2eq per year</t>
  </si>
  <si>
    <t>West African Farms</t>
  </si>
  <si>
    <t>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</si>
  <si>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</si>
  <si>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</si>
  <si>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</si>
  <si>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100 MW SJVN-FDRE 2</t>
  </si>
  <si>
    <t>Mr. Rohit Kumar Joshi for TEQ Green Power XVI Pvt Ltd</t>
  </si>
  <si>
    <t>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</si>
  <si>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</si>
  <si>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</si>
  <si>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</si>
  <si>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</si>
  <si>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</si>
  <si>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</si>
  <si>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</si>
  <si>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</si>
  <si>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</si>
  <si>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80 MW SJVN-FDRE 1</t>
  </si>
  <si>
    <t>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</si>
  <si>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</si>
  <si>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</si>
  <si>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</si>
  <si>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510 MW Hybrid project by TPREL in Karnataka</t>
  </si>
  <si>
    <t>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</si>
  <si>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</si>
  <si>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</si>
  <si>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</si>
  <si>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50 MWp(DC)/ 36 MW(AC) Grid Interactive Ground Mounted Solar Photovoltaic Power Project</t>
  </si>
  <si>
    <t>Sarda Energy and Minerals Limited</t>
  </si>
  <si>
    <t>pc_01382</t>
  </si>
  <si>
    <t>Kharora village , Kharora Tehsil Raipur District Chhattisgarh</t>
  </si>
  <si>
    <t>Technology: Monoperc Bifacial module with string inverters . It is Group captive, Ground mounted Solar Plant</t>
  </si>
  <si>
    <t>104 MW Wind Project in Kutch by AGE24L</t>
  </si>
  <si>
    <t>Adani Green Energy Twenty Four Limited</t>
  </si>
  <si>
    <t>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</si>
  <si>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</si>
  <si>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</si>
  <si>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</si>
  <si>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</si>
  <si>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</si>
  <si>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pc_01410</t>
  </si>
  <si>
    <t>AGEL RE Park, Khavda, Gujarat, India</t>
  </si>
  <si>
    <t>The proposed project activity of capacity 130MW will generate power utilizing wind energy.</t>
  </si>
  <si>
    <t>175,779 tCO2eq per year</t>
  </si>
  <si>
    <t>200 MW MaSPL Chhatargarh Project</t>
  </si>
  <si>
    <t>Martial Solren Private Limited</t>
  </si>
  <si>
    <t>pc_01374</t>
  </si>
  <si>
    <t>28°39'30.51"N, 73°12'5.95"E</t>
  </si>
  <si>
    <t>200 MW capacity Solar PV Project based on mono / bi facial modules at Chhatargarh, Bikaner Dist Rajasthan</t>
  </si>
  <si>
    <t>423,634 tCO2eq per year</t>
  </si>
  <si>
    <t>UFV Bom Jardim – SPE´s I - X</t>
  </si>
  <si>
    <t>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</si>
  <si>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</si>
  <si>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</si>
  <si>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</si>
  <si>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20MW Windscape Mannar Onshore Wind Power Project in Sri Lanka</t>
  </si>
  <si>
    <t>Windscape Mannar (Private) Limited, Koho Trading &amp; Consultancy (Private) Limited</t>
  </si>
  <si>
    <t>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</si>
  <si>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</si>
  <si>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</si>
  <si>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</si>
  <si>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Ammadol Bio - Waste to Value</t>
  </si>
  <si>
    <t>Universal Projects AS, GAIA Proyectos de Ingeniería SRL, Colsen International BV</t>
  </si>
  <si>
    <t>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</si>
  <si>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</si>
  <si>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</si>
  <si>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</si>
  <si>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Hambantota Solar Phase 1</t>
  </si>
  <si>
    <t>Infinitum Energy</t>
  </si>
  <si>
    <t>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</si>
  <si>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</si>
  <si>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</si>
  <si>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</si>
  <si>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300 MW Hybrid project by TPREL in Maharashtra</t>
  </si>
  <si>
    <t>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</si>
  <si>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</si>
  <si>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</si>
  <si>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</si>
  <si>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Banka Solar PV Project</t>
  </si>
  <si>
    <t>Abu Dhabi Future Energy Company PJSC – Masdar</t>
  </si>
  <si>
    <t>pc_01413</t>
  </si>
  <si>
    <t>Lat: 39°25'18.91"N Long: 49°16'53.51"E</t>
  </si>
  <si>
    <t>315 MW solar PV project</t>
  </si>
  <si>
    <t>311,158 tCO2eq per year</t>
  </si>
  <si>
    <t>Bilasuvar district Solar PV Project</t>
  </si>
  <si>
    <t>pc_01412</t>
  </si>
  <si>
    <t>Lat: 39°29'42.64"N Long: 48°45'38.56"E</t>
  </si>
  <si>
    <t>Solar PV project of 445 MW capacity</t>
  </si>
  <si>
    <t>438,324 tCO2eq per year</t>
  </si>
  <si>
    <t>1,125 MW Dorjilung Hydropower Project (HPP)</t>
  </si>
  <si>
    <t>Druk Green Power Corporation Limited (Note: A new subsidiary Company will be formed to implement the project)</t>
  </si>
  <si>
    <t>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</si>
  <si>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</si>
  <si>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</si>
  <si>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</si>
  <si>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20MW Sun Scape Kappalthurai Solar PV Power Project in Sri Lanka</t>
  </si>
  <si>
    <t>Sun Scape (Private) Ltd, Koho Trading &amp; Consultancy (Private) Limited</t>
  </si>
  <si>
    <t>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</si>
  <si>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</si>
  <si>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</si>
  <si>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</si>
  <si>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Sol de Jaíba</t>
  </si>
  <si>
    <t>Auren Energia S.A.</t>
  </si>
  <si>
    <t>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</si>
  <si>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</si>
  <si>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</si>
  <si>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</si>
  <si>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Amp Energy Green C&amp;I two Pvt Ltd</t>
  </si>
  <si>
    <t>Amp Energy Green C&amp;I two Pvt Ltd and Amp Energy Markets India Pvt Ltd</t>
  </si>
  <si>
    <t>pc_00539</t>
  </si>
  <si>
    <t>Lat: 20.92 Long:86.02</t>
  </si>
  <si>
    <t>The project involves installation of 2.28 MWac solar rooftop plant at the customer premises in Jajpur, India by Amp Energy Green C&amp;I two Pvt Ltd.</t>
  </si>
  <si>
    <t>4909 tCO2eq per year</t>
  </si>
  <si>
    <t>Climate Action program for community led carbon sequestration VPA 01</t>
  </si>
  <si>
    <t>OffsetFarm Pte. Ltd.</t>
  </si>
  <si>
    <t>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</si>
  <si>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</si>
  <si>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</si>
  <si>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</si>
  <si>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Santos Landfill Gas Project</t>
  </si>
  <si>
    <t>CGB Santos Enegia Ltda</t>
  </si>
  <si>
    <t>pc_00648</t>
  </si>
  <si>
    <t>"Latitude: -23.884144 (23°53'02.9""S) Longitude: -46.324814 (46°19'29.3""W)" SP-055, Km 254 - 9 - Morro das Neves, Santos, SP, 11010-010 Brazil</t>
  </si>
  <si>
    <t>Hybrid Energy Project by AHEJ5L</t>
  </si>
  <si>
    <t>pc_01345</t>
  </si>
  <si>
    <t>The purpose of project activity is to generate and feed to the connected national electricity grid of India GHG free electricity by the installation of a Solar-Wind hybrid power project of capacity 600MW.</t>
  </si>
  <si>
    <t>1,821,501 per annum</t>
  </si>
  <si>
    <t>1.4 MW Solar rooftop by Amp Energy Green C&amp;I one Pvt Ltd</t>
  </si>
  <si>
    <t>pc_00538</t>
  </si>
  <si>
    <t>The project involves installation of 1.4 MW solar rooftop by Amp Energy Green C&amp;I one Pvt Ltd inside the customer premises</t>
  </si>
  <si>
    <t>GS1385 Man and Man Enterprise Improved Cooking Stoves Programme in Ghana - VPA005 (Volta region)</t>
  </si>
  <si>
    <t>Man and Man Enterprise, ECOEYE CO.,LTD</t>
  </si>
  <si>
    <t>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</si>
  <si>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</si>
  <si>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</si>
  <si>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</si>
  <si>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</si>
  <si>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</si>
  <si>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</si>
  <si>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</si>
  <si>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</si>
  <si>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</si>
  <si>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</si>
  <si>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</si>
  <si>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</si>
  <si>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</si>
  <si>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</si>
  <si>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</si>
  <si>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pc_00614</t>
  </si>
  <si>
    <t>Geographical Coordinates: -22.6866589,- 47.6730518</t>
  </si>
  <si>
    <t>Steam supply through the use of renewable biomass instead of fossil fuels at the large-scale Tetra Pak packaging and paper recycling facility.</t>
  </si>
  <si>
    <t>35,244 tCO2e /year</t>
  </si>
  <si>
    <t>Wind Complexes - Ventos de São Vicente and Ventos de Santo Antero</t>
  </si>
  <si>
    <t>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</si>
  <si>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</si>
  <si>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</si>
  <si>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</si>
  <si>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Solar energy project in Bishu Kalan Rajasthan</t>
  </si>
  <si>
    <t>Green Infra Clean Wind Technology Limited</t>
  </si>
  <si>
    <t>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</si>
  <si>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</si>
  <si>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</si>
  <si>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</si>
  <si>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IZZ landfill gas recovery project</t>
  </si>
  <si>
    <t>Oman Environmental Services Holding Company S.A.O.C</t>
  </si>
  <si>
    <t>pc_01417</t>
  </si>
  <si>
    <t>Latitude 22.63138, longitude 57.48418, JFJM+GM3, Al MaMur _ Hamra al drooa RD, Al Dakhiliya Governorate, Oman</t>
  </si>
  <si>
    <t>The proposed activity is to capture LFG from the IZZ landfill and then flare or potentially to utilize it to generate electricity</t>
  </si>
  <si>
    <t>Jakarta First Phase E-Bus Deployment</t>
  </si>
  <si>
    <t>Steady Safe, Agasco</t>
  </si>
  <si>
    <t>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</si>
  <si>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</si>
  <si>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</si>
  <si>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</si>
  <si>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SHP Moinho - CDM Project - Brazil</t>
  </si>
  <si>
    <t>1) Bitencorte Serviços Administrativos Eireli Ltda. 2) RadiusZero Ltd</t>
  </si>
  <si>
    <t>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</si>
  <si>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</si>
  <si>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</si>
  <si>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</si>
  <si>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Waste to Bio CNG project by United Bio Energy Private Limited</t>
  </si>
  <si>
    <t>UNITED BIOENERGY PRIVATE LIMITED</t>
  </si>
  <si>
    <t>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</si>
  <si>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</si>
  <si>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</si>
  <si>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</si>
  <si>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SHP Ponte Nova - CDM Project - Brazil</t>
  </si>
  <si>
    <t>1) Cooperativa de Geração de Energia e Desenvolvimento Social Ltda 2) RadiusZero Ltd</t>
  </si>
  <si>
    <t>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</si>
  <si>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</si>
  <si>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</si>
  <si>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</si>
  <si>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WIND POWER PROJECT BY SEMBCORP GREEN INFRA PRIVATE LIMITED</t>
  </si>
  <si>
    <t>Sembcorp Green Infra Private Limited</t>
  </si>
  <si>
    <t>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</si>
  <si>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</si>
  <si>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</si>
  <si>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</si>
  <si>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5 MW Ground Mounted Solar Project by Vijay Soni Solar Projects</t>
  </si>
  <si>
    <t>M/s Vijay Soni Solar Projects</t>
  </si>
  <si>
    <t>pc_01425</t>
  </si>
  <si>
    <t>GPS coordinates: 32.072470 N, 75.845051 E</t>
  </si>
  <si>
    <t>The purpose of the project activity is to generate electricity using solar energy, which does not produce any greenhouse gas emissions. This renewable energy project harnesses solar power to generate clean electricity.</t>
  </si>
  <si>
    <t>7500 MtCO2eq per year</t>
  </si>
  <si>
    <t>O&amp;M of MSW Karsara plant, Varanasi </t>
  </si>
  <si>
    <t>"Tender issued by - NYPC; Tender won by - Greentech Environ Mgt Pvt Ltd - HP Ispat Pvt Ltd; Plant owned by VNN"</t>
  </si>
  <si>
    <t>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</si>
  <si>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</si>
  <si>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</si>
  <si>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</si>
  <si>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</si>
  <si>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</si>
  <si>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</si>
  <si>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</si>
  <si>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</si>
  <si>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</si>
  <si>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</si>
  <si>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</si>
  <si>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</si>
  <si>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</si>
  <si>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</si>
  <si>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</si>
  <si>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Sembcorp Green Infra Private Limited (SGIPL)</t>
  </si>
  <si>
    <t>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</si>
  <si>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</si>
  <si>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</si>
  <si>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</si>
  <si>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Clean Energy from Manure: Sustainable Cow Sanctuary in Uttar Pradesh, India</t>
  </si>
  <si>
    <t>Value Network Ventures Pte. Ltd. (VNV), The Energy and Resources Institute (TERI), The Cow Sanctuary (TCS)</t>
  </si>
  <si>
    <t>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</si>
  <si>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</si>
  <si>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</si>
  <si>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</si>
  <si>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5 MW Ground Mounted Solar Project by VSBR Solar Projects</t>
  </si>
  <si>
    <t>VSBR Solar Projects</t>
  </si>
  <si>
    <t>pc_01424</t>
  </si>
  <si>
    <t>GPS coordinates : 32.071831N, 75.844234E</t>
  </si>
  <si>
    <t>Hybrid energy project in Rajasthan, Andhra Pradesh and Karnataka </t>
  </si>
  <si>
    <t>Green Infra Renewable Projects Limited (GIRPL)</t>
  </si>
  <si>
    <t>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</si>
  <si>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</si>
  <si>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</si>
  <si>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</si>
  <si>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by SGIPL (SECI VII) </t>
  </si>
  <si>
    <t>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</si>
  <si>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</si>
  <si>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</si>
  <si>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SHP Cará - CDM Project - Brazil</t>
  </si>
  <si>
    <t>1) Cara Geração e Comércio de Energia Elétrica Ltda. 2) RadiusZero Ltd</t>
  </si>
  <si>
    <t>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</si>
  <si>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</si>
  <si>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</si>
  <si>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</si>
  <si>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Low Environmental Impact SHP - Line 11 West - CDM Project Brazil</t>
  </si>
  <si>
    <t>1) Linha Onze Oeste Energia Ltd 2) RadiusZero Ltd</t>
  </si>
  <si>
    <t>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</si>
  <si>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</si>
  <si>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</si>
  <si>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</si>
  <si>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Coronel Barros - CDM Project - Brazil</t>
  </si>
  <si>
    <t>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</si>
  <si>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</si>
  <si>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</si>
  <si>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</si>
  <si>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Solar Energy Project in Loona Kalan Rajasthan</t>
  </si>
  <si>
    <t>Sembcorp Green Infra Private Ltd</t>
  </si>
  <si>
    <t>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</si>
  <si>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</si>
  <si>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</si>
  <si>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</si>
  <si>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MSW to Compost through BSF Rearing process</t>
  </si>
  <si>
    <t>Ento Proteins Private Limited</t>
  </si>
  <si>
    <t>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</si>
  <si>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</si>
  <si>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</si>
  <si>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</si>
  <si>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TPA03</t>
  </si>
  <si>
    <t>Horae Energy Private Limited, Core Carbon Canada, SAWIE</t>
  </si>
  <si>
    <t>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</si>
  <si>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</si>
  <si>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</si>
  <si>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</si>
  <si>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</si>
  <si>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</si>
  <si>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</si>
  <si>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SRP TN</t>
  </si>
  <si>
    <t>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</si>
  <si>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</si>
  <si>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</si>
  <si>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</si>
  <si>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Ordu Landfill Gas to Electricity Project</t>
  </si>
  <si>
    <t>Ordu Yenilenebilir Enerji Elektrik Üretim Sanayi ve Ticaret Anonim Şirketi</t>
  </si>
  <si>
    <t>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</si>
  <si>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</si>
  <si>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</si>
  <si>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</si>
  <si>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TPA02</t>
  </si>
  <si>
    <t>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</si>
  <si>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</si>
  <si>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100 MW REMCL Hybrid </t>
  </si>
  <si>
    <t> TEQ Green Power XIII Private Limited</t>
  </si>
  <si>
    <t>pc_01426</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</si>
  <si>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</si>
  <si>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</si>
  <si>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</si>
  <si>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Vector Green Solar energy project in Gujarat</t>
  </si>
  <si>
    <t>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</si>
  <si>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</si>
  <si>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</si>
  <si>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</si>
  <si>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</si>
  <si>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</si>
  <si>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</si>
  <si>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</si>
  <si>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</si>
  <si>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</si>
  <si>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</si>
  <si>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Corina Beatriz Lehmann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</si>
  <si>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</si>
  <si>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</si>
  <si>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</si>
  <si>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</si>
  <si>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</si>
  <si>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</si>
  <si>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</si>
  <si>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</si>
  <si>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</si>
  <si>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</si>
  <si>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</si>
  <si>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</si>
  <si>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</si>
  <si>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</si>
  <si>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</si>
  <si>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</si>
  <si>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</si>
  <si>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</si>
  <si>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</si>
  <si>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</si>
  <si>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</si>
  <si>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</si>
  <si>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</si>
  <si>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</si>
  <si>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</si>
  <si>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</si>
  <si>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</si>
  <si>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</si>
  <si>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</si>
  <si>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</si>
  <si>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</si>
  <si>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</si>
  <si>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</si>
  <si>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</si>
  <si>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</si>
  <si>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</si>
  <si>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</si>
  <si>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</si>
  <si>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</si>
  <si>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</si>
  <si>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</si>
  <si>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</si>
  <si>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</si>
  <si>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</si>
  <si>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</si>
  <si>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</si>
  <si>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</si>
  <si>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</si>
  <si>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</si>
  <si>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</si>
  <si>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</si>
  <si>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</si>
  <si>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</si>
  <si>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</si>
  <si>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</si>
  <si>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</si>
  <si>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</si>
  <si>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</si>
  <si>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Ms. Julia Maroa Perez de Lagos
(+503) 2132-9286
jmperez@ambiente.gob.sv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</si>
  <si>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</si>
  <si>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</si>
  <si>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</si>
  <si>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</si>
  <si>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</si>
  <si>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</si>
  <si>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</si>
  <si>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</si>
  <si>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</si>
  <si>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</si>
  <si>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</si>
  <si>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</si>
  <si>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</si>
  <si>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</si>
  <si>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Energy Transition
Tour Séquoia - 1 place Carpeaux - 92055 La Défense</t>
  </si>
  <si>
    <t>Ms. Daphné LECELLIER
(+33) 1 40 81 71 67
daphne.lecellier@developpement-durable.gouv.fr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</si>
  <si>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</si>
  <si>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</si>
  <si>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</si>
  <si>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</si>
  <si>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</si>
  <si>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</si>
  <si>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</si>
  <si>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</si>
  <si>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</si>
  <si>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</si>
  <si>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</si>
  <si>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</si>
  <si>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</si>
  <si>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</si>
  <si>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</si>
  <si>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Guinea</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</si>
  <si>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</si>
  <si>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</si>
  <si>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</si>
  <si>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</si>
  <si>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</si>
  <si>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</si>
  <si>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</si>
  <si>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</si>
  <si>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</si>
  <si>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</si>
  <si>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</si>
  <si>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</si>
  <si>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</si>
  <si>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</si>
  <si>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</si>
  <si>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</si>
  <si>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</si>
  <si>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</si>
  <si>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</si>
  <si>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</si>
  <si>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</si>
  <si>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</si>
  <si>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</si>
  <si>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</si>
  <si>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</si>
  <si>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</si>
  <si>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</si>
  <si>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</si>
  <si>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</si>
  <si>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</si>
  <si>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</si>
  <si>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</si>
  <si>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</si>
  <si>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</si>
  <si>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</si>
  <si>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</si>
  <si>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</si>
  <si>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</si>
  <si>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</si>
  <si>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</si>
  <si>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</si>
  <si>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</si>
  <si>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</si>
  <si>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</si>
  <si>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</si>
  <si>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</si>
  <si>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</si>
  <si>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</si>
  <si>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</si>
  <si>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</si>
  <si>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Buddi Sagar Poudel
+977 1421 1567
buddi.poudel@gmail.com</t>
  </si>
  <si>
    <t>New Zealand</t>
  </si>
  <si>
    <t>Ministry for the Environment 
8 Willis St Wellington</t>
  </si>
  <si>
    <t>Helena Terry
0272776278
icm@mfe.govt.nz or 
helena.terry@mfe.govt.nz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</si>
  <si>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</si>
  <si>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</si>
  <si>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</si>
  <si>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</si>
  <si>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</si>
  <si>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Mr. Salisu Dahiru
			(+234) 803 057 0625
			sdahiru85@gmail.com
			salisu.dahiru@natccc.gov.ng</t>
  </si>
  <si>
    <t>Environment Authority
PO. Box 323, P.C:100  
Muscat, Sultanate of Oman</t>
  </si>
  <si>
    <t>Ms. Maha Ali Qasim Al-Balushi
+968 98883003</t>
  </si>
  <si>
    <t>Pakistan (Islamic Republic of)</t>
  </si>
  <si>
    <t>Ministry of Climate Change 
LG&amp;RD Complex, 4th Floor, Sector G-5/2, Islamabad, Pakistan</t>
  </si>
  <si>
    <t>Mr. Muhammad Farooq
			(+92) 519 245 528
			mfarooqbehram@gmail.com</t>
  </si>
  <si>
    <t>Office of Climate Change
P. O. Box 6051 96940 Koror, Palau</t>
  </si>
  <si>
    <t>Mr. Xavier E. Matsutaro
(680) 488 – 4410
xavier.matsutaro@gmail.com</t>
  </si>
  <si>
    <t>Ministry of Environment
Street Diego Dominguez, Building 804, Albrook, Ancon, Panama</t>
  </si>
  <si>
    <t>Ms. Ligia Castro de Doens
			(+507) 500 0855
			lcastrod@miambiente.gob.pa
			Mr. Javier Martinez (Alternate)
			(+507) 500-0855
jmartinezc@miambiente.gob.pa</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</si>
  <si>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</si>
  <si>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</si>
  <si>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</si>
  <si>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</si>
  <si>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</si>
  <si>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</si>
  <si>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</si>
  <si>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</si>
  <si>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Mr. Zinhyun Park
			(82) 44-200-1966
			korea2050@korea.kr</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</si>
  <si>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</si>
  <si>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</si>
  <si>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</si>
  <si>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</si>
  <si>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</si>
  <si>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</si>
  <si>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</si>
  <si>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</si>
  <si>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</si>
  <si>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</si>
  <si>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</si>
  <si>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</si>
  <si>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</si>
  <si>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</si>
  <si>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</si>
  <si>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</si>
  <si>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</si>
  <si>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</si>
  <si>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</si>
  <si>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</si>
  <si>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</si>
  <si>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</si>
  <si>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</si>
  <si>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</si>
  <si>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</si>
  <si>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</si>
  <si>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</si>
  <si>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</si>
  <si>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</si>
  <si>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</si>
  <si>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</si>
  <si>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</si>
  <si>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</si>
  <si>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</si>
  <si>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</si>
  <si>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</si>
  <si>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</si>
  <si>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</si>
  <si>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Mr. Ahmed Mohamed Alkaabi
			(+971) 2406 2400
			Ahmed.AlKaabi@moei.gov.ae</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</si>
  <si>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</si>
  <si>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</si>
  <si>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</si>
  <si>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</si>
  <si>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</si>
  <si>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</si>
  <si>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</si>
  <si>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</si>
  <si>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</si>
  <si>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</si>
  <si>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</si>
  <si>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</si>
  <si>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</si>
  <si>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</si>
  <si>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</si>
  <si>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</si>
  <si>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</si>
  <si>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</si>
  <si>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</si>
  <si>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</si>
  <si>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</si>
  <si>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</si>
  <si>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</si>
  <si>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</si>
  <si>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</si>
  <si>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</si>
  <si>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</si>
  <si>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</si>
  <si>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</si>
  <si>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</si>
  <si>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</si>
  <si>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</si>
  <si>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</si>
  <si>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</si>
  <si>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</si>
  <si>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</si>
  <si>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</si>
  <si>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</si>
  <si>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</si>
  <si>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</si>
  <si>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</si>
  <si>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</si>
  <si>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</si>
  <si>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</si>
  <si>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</si>
  <si>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</si>
  <si>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</si>
  <si>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</si>
  <si>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</si>
  <si>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</si>
  <si>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</si>
  <si>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</si>
  <si>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</si>
  <si>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</si>
  <si>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</si>
  <si>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</si>
  <si>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</si>
  <si>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</si>
  <si>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</si>
  <si>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</si>
  <si>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</si>
  <si>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</si>
  <si>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</si>
  <si>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</si>
  <si>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</si>
  <si>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</si>
  <si>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</si>
  <si>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</si>
  <si>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</si>
  <si>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</si>
  <si>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</si>
  <si>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</si>
  <si>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</si>
  <si>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</si>
  <si>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</si>
  <si>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</si>
  <si>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</si>
  <si>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</si>
  <si>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</si>
  <si>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</si>
  <si>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</si>
  <si>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</si>
  <si>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</si>
  <si>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</si>
  <si>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</si>
  <si>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</si>
  <si>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</si>
  <si>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</si>
  <si>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</si>
  <si>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</si>
  <si>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</si>
  <si>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</si>
  <si>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</si>
  <si>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</si>
  <si>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</si>
  <si>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</si>
  <si>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</si>
  <si>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</si>
  <si>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</si>
  <si>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</si>
  <si>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</si>
  <si>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</si>
  <si>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</si>
  <si>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</si>
  <si>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</si>
  <si>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</si>
  <si>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</si>
  <si>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</si>
  <si>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</si>
  <si>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</si>
  <si>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</si>
  <si>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</si>
  <si>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</si>
  <si>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</si>
  <si>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</si>
  <si>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</si>
  <si>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</si>
  <si>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</si>
  <si>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</si>
  <si>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</si>
  <si>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</si>
  <si>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</si>
  <si>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</si>
  <si>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</si>
  <si>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</si>
  <si>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</si>
  <si>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</si>
  <si>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t>GHGs</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</si>
  <si>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</si>
  <si>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</si>
  <si>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Column Labels</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</si>
  <si>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</si>
  <si>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</si>
  <si>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AFOLU</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</si>
  <si>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</si>
  <si>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</si>
  <si>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</si>
  <si>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</si>
  <si>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</si>
  <si>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</si>
  <si>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</si>
  <si>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</si>
  <si>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</si>
  <si>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</si>
  <si>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</si>
  <si>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</si>
  <si>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</si>
  <si>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</si>
  <si>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</si>
  <si>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</si>
  <si>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</si>
  <si>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</si>
  <si>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</si>
  <si>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Regulatory Frameworks</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</si>
  <si>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</si>
  <si>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</si>
  <si>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</si>
  <si>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</si>
  <si>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</si>
  <si>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</si>
  <si>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</si>
  <si>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</si>
  <si>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</si>
  <si>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</si>
  <si>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https://new.kenyalaw.org/akn/ke/act/ln/2024/84/eng@2024-06-07</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</si>
  <si>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</si>
  <si>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</si>
  <si>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</si>
  <si>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</si>
  <si>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</si>
  <si>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</si>
  <si>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</si>
  <si>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</si>
  <si>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</si>
  <si>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</si>
  <si>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</si>
  <si>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</si>
  <si>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</si>
  <si>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</si>
  <si>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</si>
  <si>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</si>
  <si>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</si>
  <si>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</si>
  <si>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</si>
  <si>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</si>
  <si>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</si>
  <si>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</si>
  <si>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</si>
  <si>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</si>
  <si>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</si>
  <si>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</si>
  <si>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</si>
  <si>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</si>
  <si>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</si>
  <si>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</si>
  <si>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</si>
  <si>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</si>
  <si>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</si>
  <si>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</si>
  <si>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</si>
  <si>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</si>
  <si>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</si>
  <si>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</si>
  <si>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</si>
  <si>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</si>
  <si>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</si>
  <si>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</si>
  <si>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</si>
  <si>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</si>
  <si>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</si>
  <si>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</si>
  <si>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</si>
  <si>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</si>
  <si>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</si>
  <si>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</si>
  <si>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</si>
  <si>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</si>
  <si>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</si>
  <si>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</si>
  <si>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</si>
  <si>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</si>
  <si>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</si>
  <si>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</si>
  <si>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</si>
  <si>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</si>
  <si>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</si>
  <si>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</si>
  <si>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</si>
  <si>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</si>
  <si>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</si>
  <si>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</si>
  <si>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</si>
  <si>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</si>
  <si>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</si>
  <si>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</si>
  <si>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</si>
  <si>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</si>
  <si>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</si>
  <si>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</si>
  <si>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</si>
  <si>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</si>
  <si>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</si>
  <si>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</si>
  <si>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</si>
  <si>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</si>
  <si>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</si>
  <si>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</si>
  <si>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</si>
  <si>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</si>
  <si>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</si>
  <si>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</si>
  <si>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</si>
  <si>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</si>
  <si>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</si>
  <si>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</si>
  <si>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</si>
  <si>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</si>
  <si>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</si>
  <si>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</si>
  <si>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</si>
  <si>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</si>
  <si>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</si>
  <si>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</si>
  <si>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</si>
  <si>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</si>
  <si>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</si>
  <si>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</si>
  <si>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 xml:space="preserve">Sven Marc Egbers
sven.egbers@giz.de </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</si>
  <si>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</si>
  <si>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</si>
  <si>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</si>
  <si>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</si>
  <si>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</si>
  <si>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Sven Marc Egbers
sven.egbers@giz.de</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</si>
  <si>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</si>
  <si>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</si>
  <si>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</si>
  <si>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</si>
  <si>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</si>
  <si>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</si>
  <si>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</si>
  <si>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</si>
  <si>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</si>
  <si>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</si>
  <si>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</si>
  <si>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</si>
  <si>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</si>
  <si>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</si>
  <si>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</si>
  <si>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</si>
  <si>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</si>
  <si>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</si>
  <si>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</si>
  <si>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</si>
  <si>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</si>
  <si>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</si>
  <si>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</si>
  <si>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</si>
  <si>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</si>
  <si>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</si>
  <si>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</si>
  <si>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</si>
  <si>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</si>
  <si>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</si>
  <si>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</si>
  <si>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</si>
  <si>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</si>
  <si>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</si>
  <si>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</si>
  <si>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</si>
  <si>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</si>
  <si>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</si>
  <si>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</si>
  <si>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</si>
  <si>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</si>
  <si>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</si>
  <si>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</si>
  <si>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</si>
  <si>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</si>
  <si>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</si>
  <si>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</si>
  <si>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</si>
  <si>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</si>
  <si>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</si>
  <si>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</si>
  <si>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</si>
  <si>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</si>
  <si>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</si>
  <si>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</si>
  <si>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</si>
  <si>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</si>
  <si>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</si>
  <si>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</si>
  <si>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</si>
  <si>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</si>
  <si>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</si>
  <si>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</si>
  <si>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</si>
  <si>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</si>
  <si>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</si>
  <si>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</si>
  <si>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</si>
  <si>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</si>
  <si>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</si>
  <si>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</si>
  <si>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</si>
  <si>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</si>
  <si>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</si>
  <si>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</si>
  <si>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</si>
  <si>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</si>
  <si>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</si>
  <si>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</si>
  <si>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</si>
  <si>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</si>
  <si>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</si>
  <si>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</si>
  <si>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</si>
  <si>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</si>
  <si>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</si>
  <si>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</si>
  <si>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</si>
  <si>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</si>
  <si>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</si>
  <si>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</si>
  <si>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</si>
  <si>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</si>
  <si>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</si>
  <si>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</si>
  <si>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</si>
  <si>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</si>
  <si>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</si>
  <si>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</si>
  <si>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</si>
  <si>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</si>
  <si>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</si>
  <si>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</si>
  <si>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</si>
  <si>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</si>
  <si>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</si>
  <si>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</si>
  <si>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</si>
  <si>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</si>
  <si>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</si>
  <si>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</si>
  <si>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</si>
  <si>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</si>
  <si>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</si>
  <si>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</si>
  <si>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</si>
  <si>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</si>
  <si>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</si>
  <si>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</si>
  <si>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</si>
  <si>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</si>
  <si>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</si>
  <si>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</si>
  <si>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</si>
  <si>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</si>
  <si>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</si>
  <si>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</si>
  <si>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</si>
  <si>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</si>
  <si>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</si>
  <si>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</si>
  <si>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</si>
  <si>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</si>
  <si>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</si>
  <si>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</si>
  <si>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</si>
  <si>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</si>
  <si>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</si>
  <si>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</si>
  <si>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</si>
  <si>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</si>
  <si>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</si>
  <si>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</si>
  <si>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</si>
  <si>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</si>
  <si>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</si>
  <si>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</si>
  <si>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</si>
  <si>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</si>
  <si>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</si>
  <si>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</si>
  <si>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</si>
  <si>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</si>
  <si>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</si>
  <si>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</si>
  <si>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</si>
  <si>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</si>
  <si>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</si>
  <si>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</si>
  <si>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</si>
  <si>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</si>
  <si>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</si>
  <si>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</si>
  <si>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</si>
  <si>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</si>
  <si>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</si>
  <si>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</si>
  <si>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</si>
  <si>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</si>
  <si>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</si>
  <si>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</si>
  <si>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</si>
  <si>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</si>
  <si>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</si>
  <si>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</si>
  <si>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</si>
  <si>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</si>
  <si>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</si>
  <si>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</si>
  <si>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</si>
  <si>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</si>
  <si>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</si>
  <si>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Viet Nam</t>
  </si>
  <si>
    <t>Introduction of 0.4MW Rooftop Solar Power System to Aluminum Wheel Manufacturing Factory in Hanoi, Vietnam</t>
  </si>
  <si>
    <t>Open for public inputs</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</si>
  <si>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</si>
  <si>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</si>
  <si>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</si>
  <si>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</si>
  <si>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</si>
  <si>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</si>
  <si>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</si>
  <si>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</si>
  <si>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</si>
  <si>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</si>
  <si>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</si>
  <si>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</si>
  <si>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</si>
  <si>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</si>
  <si>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</si>
  <si>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</si>
  <si>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</si>
  <si>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</si>
  <si>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</si>
  <si>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</si>
  <si>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</si>
  <si>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</si>
  <si>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</si>
  <si>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</si>
  <si>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</si>
  <si>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</si>
  <si>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</si>
  <si>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</si>
  <si>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</si>
  <si>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</si>
  <si>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</si>
  <si>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</si>
  <si>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</si>
  <si>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</si>
  <si>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</si>
  <si>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</si>
  <si>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</si>
  <si>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</si>
  <si>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</si>
  <si>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</si>
  <si>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</si>
  <si>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</si>
  <si>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</si>
  <si>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</si>
  <si>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</si>
  <si>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</si>
  <si>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</si>
  <si>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</si>
  <si>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</si>
  <si>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</si>
  <si>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</si>
  <si>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</si>
  <si>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</si>
  <si>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</si>
  <si>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</si>
  <si>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</si>
  <si>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</si>
  <si>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</si>
  <si>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</si>
  <si>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</si>
  <si>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</si>
  <si>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</si>
  <si>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</si>
  <si>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</si>
  <si>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</si>
  <si>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</si>
  <si>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</si>
  <si>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</si>
  <si>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</si>
  <si>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</si>
  <si>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</si>
  <si>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</si>
  <si>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</si>
  <si>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</si>
  <si>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</si>
  <si>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</si>
  <si>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</si>
  <si>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</si>
  <si>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</si>
  <si>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</si>
  <si>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</si>
  <si>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</si>
  <si>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</si>
  <si>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</si>
  <si>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</si>
  <si>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</si>
  <si>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</si>
  <si>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</si>
  <si>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</si>
  <si>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</si>
  <si>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</si>
  <si>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</si>
  <si>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</si>
  <si>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</si>
  <si>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</si>
  <si>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</si>
  <si>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</si>
  <si>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</si>
  <si>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</si>
  <si>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</si>
  <si>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</si>
  <si>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</si>
  <si>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</si>
  <si>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</si>
  <si>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</si>
  <si>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</si>
  <si>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</si>
  <si>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</si>
  <si>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</si>
  <si>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</si>
  <si>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</si>
  <si>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</si>
  <si>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</si>
  <si>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</si>
  <si>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</si>
  <si>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</si>
  <si>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</si>
  <si>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</si>
  <si>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</si>
  <si>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</si>
  <si>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</si>
  <si>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</si>
  <si>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</si>
  <si>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Pending additional documentation from project participant</t>
  </si>
  <si>
    <t>pending additional documentation from project participant</t>
  </si>
  <si>
    <t>Substantive check completed</t>
  </si>
  <si>
    <t>Assessment ongoing</t>
  </si>
  <si>
    <t>Electric Mobility Program Ecuador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</si>
  <si>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</si>
  <si>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Afghanistan</t>
  </si>
  <si>
    <t>Low income</t>
  </si>
  <si>
    <t>Upper middle income</t>
  </si>
  <si>
    <t>Andorra</t>
  </si>
  <si>
    <t>High income</t>
  </si>
  <si>
    <t>Lower middle income</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</si>
  <si>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</si>
  <si>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</si>
  <si>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</si>
  <si>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</si>
  <si>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</si>
  <si>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</si>
  <si>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</si>
  <si>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</si>
  <si>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</si>
  <si>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</si>
  <si>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</si>
  <si>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</si>
  <si>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</si>
  <si>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</si>
  <si>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</si>
  <si>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</si>
  <si>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</si>
  <si>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</si>
  <si>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</si>
  <si>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</si>
  <si>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</si>
  <si>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</si>
  <si>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</si>
  <si>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</si>
  <si>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</si>
  <si>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</si>
  <si>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</si>
  <si>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</si>
  <si>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</si>
  <si>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</si>
  <si>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</si>
  <si>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</si>
  <si>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</si>
  <si>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Democratic People's Republic of Korea</t>
  </si>
  <si>
    <t>Poland</t>
  </si>
  <si>
    <t>Portugal</t>
  </si>
  <si>
    <t>Russia</t>
  </si>
  <si>
    <t>St. Kitts and Nevis</t>
  </si>
  <si>
    <t>St. Lucia</t>
  </si>
  <si>
    <t>St. Vincent and the Grenadines</t>
  </si>
  <si>
    <t>Samoa</t>
  </si>
  <si>
    <t>Polynesia</t>
  </si>
  <si>
    <t>San Marino</t>
  </si>
  <si>
    <t>Slovakia</t>
  </si>
  <si>
    <t>Slovenia</t>
  </si>
  <si>
    <t>South Sudan</t>
  </si>
  <si>
    <t>Spain</t>
  </si>
  <si>
    <t>Syria</t>
  </si>
  <si>
    <t>Tajikistan</t>
  </si>
  <si>
    <t>Tonga</t>
  </si>
  <si>
    <t>Trinidad and Tobago</t>
  </si>
  <si>
    <t>Turkmenistan</t>
  </si>
  <si>
    <t>Tuvalu</t>
  </si>
  <si>
    <t>United Kingdom</t>
  </si>
  <si>
    <t>United States</t>
  </si>
  <si>
    <t>Holy See</t>
  </si>
  <si>
    <t>Venezuela</t>
  </si>
  <si>
    <t>Yemen</t>
  </si>
  <si>
    <t>Cook Islands</t>
  </si>
  <si>
    <t>European Union</t>
  </si>
  <si>
    <t>Niue</t>
  </si>
  <si>
    <t>https://www.jcm.go.jp/projects/120</t>
  </si>
  <si>
    <t>Kansai Energy Solutions (Vietnam) Co., Ltd.</t>
  </si>
  <si>
    <t>The Kansai Electric Power Company, Inc.</t>
  </si>
  <si>
    <t>https://www.jcm.go.jp/projects/126</t>
  </si>
  <si>
    <t>UNIQLO (THAILAND) CO.,LTD.</t>
  </si>
  <si>
    <t>Sarangani Province</t>
  </si>
  <si>
    <t>Alsons Consolidated Resources, Inc</t>
  </si>
  <si>
    <t>https://www.jcm.go.jp/projects/125</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</si>
  <si>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</si>
  <si>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PT Alam Energy Renewables; PT Kao Indonesia; PT DNP Indonesia</t>
  </si>
  <si>
    <t>https://www.jcm.go.jp/projects/127</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</si>
  <si>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</si>
  <si>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The project was partially supported by the Ministry of the Environment, Japan (MOEJ) through the Financing Programme for JCM Model projects, which provided financial support of less than half of the initial investment for the project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</si>
  <si>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</si>
  <si>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</si>
  <si>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DIC Corporation</t>
  </si>
  <si>
    <t>PT. DIC GRAPHICS</t>
  </si>
  <si>
    <t>https://www.jcm.go.jp/projects/124</t>
  </si>
  <si>
    <t>West Sumatra</t>
  </si>
  <si>
    <t>NiX JAPAN Co., Ltd.; Nix New Energy Co., Ltd</t>
  </si>
  <si>
    <t>PT. OPTIMA TIRTA ENERGY</t>
  </si>
  <si>
    <t>https://www.jcm.go.jp/projects/123</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</si>
  <si>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</si>
  <si>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https://www.jcm.go.jp/projects/122</t>
  </si>
  <si>
    <t>Sumitomo Forestry Co., LTD.</t>
  </si>
  <si>
    <t>PT. AST Indonesia</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</si>
  <si>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</si>
  <si>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CL005</t>
  </si>
  <si>
    <t>9MW Solar Power Project in San Antonio, Valparaiso Region</t>
  </si>
  <si>
    <t>CL004</t>
  </si>
  <si>
    <t>9MW Solar Power Project in Yungay, Biobio Region</t>
  </si>
  <si>
    <t>Eurus Energy Holdings Corporation</t>
  </si>
  <si>
    <t>Eurus Energy Chile SpA; Solar Ti Quince SpA</t>
  </si>
  <si>
    <t>https://www.jcm.go.jp/projects/128</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</si>
  <si>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</si>
  <si>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Biobio Region</t>
  </si>
  <si>
    <t>https://www.jcm.go.jp/projects/129</t>
  </si>
  <si>
    <t>Eurus Energy Chile SpA; Rimini Solar SpA</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</si>
  <si>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</si>
  <si>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</si>
  <si>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Cristina Figueroa</t>
  </si>
  <si>
    <t>cfigueroa@mma.gob.cl</t>
  </si>
  <si>
    <t>Chile considers that themandatory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</si>
  <si>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Project or Programme 
(PA / PoA)</t>
  </si>
  <si>
    <t>CarbonCap Guinea Bissau Mangroves</t>
  </si>
  <si>
    <t>Carbon Capture Singapore (CARBONCAP) Pte. Ltd. &amp; ecosecurities</t>
  </si>
  <si>
    <t>The Electric Vehicle Accelerator (EVA)</t>
  </si>
  <si>
    <t>CRX CarbonBank Pte Ltd; Climate Resources Exchange International Pte Ltd</t>
  </si>
  <si>
    <t xml:space="preserve">Improved Cooking Stoves in Bangladesh </t>
  </si>
  <si>
    <t xml:space="preserve">Bangladesh Bondhu Foundation, Value Network Venture Advisory services Pte. Ltd, SZ Consultancy Services Ltd. (SZCSL) </t>
  </si>
  <si>
    <t xml:space="preserve">Sustainable Blue Carbon Initiative in Bangladesh
</t>
  </si>
  <si>
    <t>Bangladesh Bondhu Foundation, Climate Secure</t>
  </si>
  <si>
    <t>Social Forestry Initiative in Bangladesh</t>
  </si>
  <si>
    <t>Improved Rice Cultivation in Bangladesh</t>
  </si>
  <si>
    <t>Changing Lives by Improved Cooking in Bangladesh</t>
  </si>
  <si>
    <t xml:space="preserve"> Compost Fertilizer Production in Bangladesh for Methane Avoidance</t>
  </si>
  <si>
    <t>Electric Mobility Program Bangladesh</t>
  </si>
  <si>
    <t>Zeroca BV</t>
  </si>
  <si>
    <t>GHG Emission Reduction through use of Bondhu Chula (Improved Cook Stoves) in Bangladesh</t>
  </si>
  <si>
    <t>Bangladesh Bondhu Foundation</t>
  </si>
  <si>
    <t>Tarauaca Grouped Project AUD</t>
  </si>
  <si>
    <t>Verde Brazil, Ecosecurities Group Limited</t>
  </si>
  <si>
    <t>Inocas, EcoSecurities</t>
  </si>
  <si>
    <t xml:space="preserve">Cacau Amazoniâ </t>
  </si>
  <si>
    <t xml:space="preserve">Cacau Amazonas Rio Terra, EcoSecurities Group Limited </t>
  </si>
  <si>
    <t>Electric Mobility Program Brazil</t>
  </si>
  <si>
    <t>Grutter Consulting AG</t>
  </si>
  <si>
    <t>Burundi Electrification and Clean Cooking Program</t>
  </si>
  <si>
    <t>Weza Power</t>
  </si>
  <si>
    <t>Accelerating Sustainable and Clean Energy Access Transformation (ASCENT)</t>
  </si>
  <si>
    <t>Common Market for Eastern and Southern Africa (COMESA) / World Bank</t>
  </si>
  <si>
    <t>Green Mauricie Improved Forest Management Project</t>
  </si>
  <si>
    <t>Maple Credits, Treefera, Climate Connect Digital Limited</t>
  </si>
  <si>
    <t>Rootella Carbon</t>
  </si>
  <si>
    <t xml:space="preserve">Groundwork BioAg </t>
  </si>
  <si>
    <t>GS12634 - Sistema.bio Colombia Carbon Program: Waste management, clean energy and regenerative agriculture on family farms</t>
  </si>
  <si>
    <t>Buen Manejo del Campo SAS, Sistema.bio, Inc.</t>
  </si>
  <si>
    <t>Electric Mobility Program Colombia</t>
  </si>
  <si>
    <t>Grutter Consulting  AG</t>
  </si>
  <si>
    <t>Electric Mobility Program Cote d'Ivoire</t>
  </si>
  <si>
    <t xml:space="preserve">GS ID12469 - Uplifting communities through clean energy in the DRC </t>
  </si>
  <si>
    <t xml:space="preserve">ECONETIX GmbH , Climate Connect Digital </t>
  </si>
  <si>
    <t>Congo (DRC) Improved Cook Stoves Programme</t>
  </si>
  <si>
    <t>WESD Capital Sarl</t>
  </si>
  <si>
    <t>Empowering the Democratic Republic of the Congo with Clean Energy</t>
  </si>
  <si>
    <t>Econetix Gmbh</t>
  </si>
  <si>
    <t>900MW Solar PV and 660MWh BESS project in Wahat Egypt</t>
  </si>
  <si>
    <t>Infinity Power Holding IPH, Hassan Allam Utilities HAU, and Masdar</t>
  </si>
  <si>
    <t>Empowering Egypt’s Future: Renewable Energy for a Sustainable Nation</t>
  </si>
  <si>
    <t>Infinite Environmental Solutions Limited</t>
  </si>
  <si>
    <t>300MW Solar PV and 60MWh BESS project in Benban Egypt</t>
  </si>
  <si>
    <t>Infinity Power Holding IPH, Masdar, and Hassan Allam Utilities HAU</t>
  </si>
  <si>
    <t>Electric Mobility Program Egypt</t>
  </si>
  <si>
    <t>Electric Mobility Program Ethiopia</t>
  </si>
  <si>
    <t>Electric Mobility Program Georgia</t>
  </si>
  <si>
    <t>EKI Energy Services Limited.</t>
  </si>
  <si>
    <t>Electric Mobility Program Ghana</t>
  </si>
  <si>
    <t xml:space="preserve">Safe Water Access Initiative 
</t>
  </si>
  <si>
    <t xml:space="preserve">Clean Cooking and Empowered Communities Program
</t>
  </si>
  <si>
    <t>Towards Sustainable World: Cookstove Installation Program</t>
  </si>
  <si>
    <t>SUSTAINABLE CHARCOAL AND IMPROVED COOKSTOVE INITIATIVE USING MICRO-GASIFIER IN INDIA</t>
  </si>
  <si>
    <t>Eco-Nexus Carbon Credit Co and Infinite Environmental Solutions Limited</t>
  </si>
  <si>
    <t>CleanCook for India: Transforming Rural cooking practices</t>
  </si>
  <si>
    <t>Global Himalayan Expeditions and Infinite Environmental Solutions Limited</t>
  </si>
  <si>
    <t xml:space="preserve">Improved Cookstoves for Sustainable Rural Development in India
</t>
  </si>
  <si>
    <t xml:space="preserve">Agro Forestry species plantation in India
</t>
  </si>
  <si>
    <t>Community based Agro Forestry Projects in India</t>
  </si>
  <si>
    <t>Enhancing Livelihood for communities by implementation of Agro Forestry Projects in India</t>
  </si>
  <si>
    <t>Agro Forestry Projects in India</t>
  </si>
  <si>
    <t xml:space="preserve">Carbon sequestration by Organic Farming Practices in India
</t>
  </si>
  <si>
    <t>Land Management by Organic Farming Practices in India</t>
  </si>
  <si>
    <t>Bamboo Plantation projects in India</t>
  </si>
  <si>
    <t xml:space="preserve">Bamboo Plantation to enhance livelihood for various communities in India
</t>
  </si>
  <si>
    <t>Infinite Environmental  Solutions Limited</t>
  </si>
  <si>
    <t>Bamboo Plantation to secure  livelihood of the indigenous communities in India</t>
  </si>
  <si>
    <t>REDD+ project for indigenous tribal communities, in India</t>
  </si>
  <si>
    <t>Tree Plantation for Biodiversity enhancement in India</t>
  </si>
  <si>
    <t xml:space="preserve">Infinite Environmental Solutions Limited   </t>
  </si>
  <si>
    <t>Mangrove plantations to increase the resilience of coastal communities In India</t>
  </si>
  <si>
    <t>Biomass Thermal Project in India</t>
  </si>
  <si>
    <t>Thermax Onsite Energy Solution</t>
  </si>
  <si>
    <t xml:space="preserve">300 MW (Phase II) ISTS Connected Solar PV Project
</t>
  </si>
  <si>
    <t>NEEPCO</t>
  </si>
  <si>
    <t xml:space="preserve">300 MW Solar PV Project, Bikaner, Rajasthan
</t>
  </si>
  <si>
    <t>50 MW KHANDONG HPS, ASSAM</t>
  </si>
  <si>
    <t>India Electric Vehicle Program</t>
  </si>
  <si>
    <t>Kosher Climate India Pvt Ltd</t>
  </si>
  <si>
    <t>CBG Biogas program in India</t>
  </si>
  <si>
    <t>26 MW Sipat (F) Solar PV Project</t>
  </si>
  <si>
    <t xml:space="preserve">Compressed Biogas (CBG) Projects across India  </t>
  </si>
  <si>
    <t>Reliance Industries Limited</t>
  </si>
  <si>
    <t>Sustainable Waste Management: Building a Greener Saudi Arabia</t>
  </si>
  <si>
    <t>Infinite Environmental Solutions LLC FZ</t>
  </si>
  <si>
    <t>Grouped Renewable energy projects in India by Vena</t>
  </si>
  <si>
    <t>Vena Energy Vidyuth Private Limited</t>
  </si>
  <si>
    <t>Grouped renewable energy Projects in India by Hero</t>
  </si>
  <si>
    <t>Hero Future Energies</t>
  </si>
  <si>
    <t>Efficient Water Use: Transforming Agriculture with Drip Irrigation for a Sustainable Future</t>
  </si>
  <si>
    <t>Outreach Projects Private Limited</t>
  </si>
  <si>
    <t>Powering Vietnam's Growth: Renewable Energy Solutions for Sustainable Development</t>
  </si>
  <si>
    <t>Renewable Energy Project in Sri Lanka</t>
  </si>
  <si>
    <t>Waste Management Project in India: "Transforming Waste into Resource: Sustainable Waste Management Solutions for India"</t>
  </si>
  <si>
    <t>Collaborative EV Project for Commercial Transport in India</t>
  </si>
  <si>
    <t>Grouped Hydro Energy Projects in India</t>
  </si>
  <si>
    <t>Grouped Renewable Energy Projects in India</t>
  </si>
  <si>
    <t>Enhancing Sustainability through Grouped Renewable Energy Projects</t>
  </si>
  <si>
    <t>Grouped Biodiesel Projects in India</t>
  </si>
  <si>
    <t>Grouped Renewable Energy Projects in different states of India by Engie</t>
  </si>
  <si>
    <t>Engie Energy India Private Limited</t>
  </si>
  <si>
    <t>Grouped Renewable Energy Projects by Juniper</t>
  </si>
  <si>
    <t>Juniper Green Energy Private Limited</t>
  </si>
  <si>
    <t>Groped AAC Block project in India</t>
  </si>
  <si>
    <t>Global Cookstove Program (Phase 23)</t>
  </si>
  <si>
    <t>Global Cookstove Program (EKI Phase 08)</t>
  </si>
  <si>
    <t xml:space="preserve">Greenhouse Gas Emission Reductions Through Electric Vehicle Deployment </t>
  </si>
  <si>
    <t>Transvolt Mobility Private Limited</t>
  </si>
  <si>
    <t>PoA for implementation of Tidal energy plants</t>
  </si>
  <si>
    <t>PoA for implementation of green ammonia plants</t>
  </si>
  <si>
    <t xml:space="preserve">PoA for implementation of Carbon Capture, Utilization and Storage </t>
  </si>
  <si>
    <t>PoA for implementation of Emerging mobility solutions like fuel cells</t>
  </si>
  <si>
    <t xml:space="preserve">PoA for implementation of GHG reduction be process improvement </t>
  </si>
  <si>
    <t>PoA for implementation of Ocean Current Energy plants</t>
  </si>
  <si>
    <t>PoA for implementation of Ocean Wave Energy plants</t>
  </si>
  <si>
    <t>PoA for implementation of Ocean Salt Gradient Energy plants</t>
  </si>
  <si>
    <t>PoA for implementation of Ocean Thermal Energy plants</t>
  </si>
  <si>
    <t>PoA for implementation of Off- shore wind plants</t>
  </si>
  <si>
    <t>PoA for implementation of Compressed bio-gas projects</t>
  </si>
  <si>
    <t>PoA for alternative source of energy via Green Hydrogen</t>
  </si>
  <si>
    <t>PoA for Clean cooking using renewable energy for rural India</t>
  </si>
  <si>
    <t xml:space="preserve">PoA for Installation of High Voltage Direct Current transmission </t>
  </si>
  <si>
    <t>PoA for implementation of High-end technology for energy efficiency</t>
  </si>
  <si>
    <t>Hygiene and Environmental Care for Tanks and Overhead Reservoirs (HECTOR)</t>
  </si>
  <si>
    <t>Expert365 Pty Ltd.,</t>
  </si>
  <si>
    <t>Improved Cookstove Distribution Project in India by EKIESL</t>
  </si>
  <si>
    <t>Global Cookstove Program (EKI Phase 07)</t>
  </si>
  <si>
    <t xml:space="preserve">
Global Cookstove Program (EKI Phase 09)</t>
  </si>
  <si>
    <t>Global Cookstove Program (Phase 25)</t>
  </si>
  <si>
    <t>Global Cookstove Program (Phase 24)</t>
  </si>
  <si>
    <t>Global Cookstove Program (Phase 22)</t>
  </si>
  <si>
    <t>Global Cookstove Program (Phase 21)</t>
  </si>
  <si>
    <t xml:space="preserve"> EKI Energy Services Limited.</t>
  </si>
  <si>
    <t xml:space="preserve">EKI Energy Services Limited , </t>
  </si>
  <si>
    <t>Water filter project in Dindori, Madhya Pradesh, India</t>
  </si>
  <si>
    <t>Empowering Rural India: Clean and sustainable Cooking with Biogas by EKI</t>
  </si>
  <si>
    <t>Installation of Solar Water Pump</t>
  </si>
  <si>
    <t>Empowering Rural India: Clean and sustainable Cooking with Indoor Solar Cook Stove by EKI</t>
  </si>
  <si>
    <t>The Clean Energy Cooking Initiative</t>
  </si>
  <si>
    <t>Global Cookstove Program (EKI Phase 05)</t>
  </si>
  <si>
    <t>Global Cookstove Program (EKI – Pink City)</t>
  </si>
  <si>
    <t>SusBDe grouped municipal waste to energy project</t>
  </si>
  <si>
    <t>SusBDe Carbon Credits Limited</t>
  </si>
  <si>
    <t>Global Cookstove Program (EKI Phase 03)</t>
  </si>
  <si>
    <t>EKI Energy services Limited</t>
  </si>
  <si>
    <t>PoA for renewable energy with storage projects</t>
  </si>
  <si>
    <t>PoA for implementation of Solar thermal power plants</t>
  </si>
  <si>
    <t>Changing Lives Via Improved Cooking - Bharat</t>
  </si>
  <si>
    <t>Climate Secure, Earthfit Solutions</t>
  </si>
  <si>
    <t>Changing Lives via Improved Cooking Initiative - India</t>
  </si>
  <si>
    <t>Metafin-Off Grid Solar Milling Plants for Household Programme</t>
  </si>
  <si>
    <t>Metafin Cleantech Finance Pvt Ltd</t>
  </si>
  <si>
    <t>GS 12647 (PoA): Sistema.bio India Carbon Program: Waste management, clean energy and regenerative agriculture on family farms</t>
  </si>
  <si>
    <t>Sistema.bio, Inc. ; Buen Manejo del Campo Pvt. Ltd (India)</t>
  </si>
  <si>
    <t>Improved Cookstove Programme by SDG13 in India</t>
  </si>
  <si>
    <t xml:space="preserve">250 MW Kalasar-II (Bikaner-II) Solar Project
</t>
  </si>
  <si>
    <t xml:space="preserve">250 MW Kalasar-I (Bikaner-II) Solar Project
</t>
  </si>
  <si>
    <t xml:space="preserve">874 MW Taralakatti &amp; Halligudi (KA-I) Wind Project
</t>
  </si>
  <si>
    <t xml:space="preserve">200 MW GSCEL Khavda-V Solar PV Project
</t>
  </si>
  <si>
    <t>GreenHome Domestic Biogas Programme in India</t>
  </si>
  <si>
    <t>Koshish Sustainable Solutions Pvt. Ltd. and partners; Dr. Amit Ranjan Verma</t>
  </si>
  <si>
    <t>CHANGING LIVES VIA IMPROVED COOKING INITIATIVE – INDIA</t>
  </si>
  <si>
    <t>Climate Secure India Private Limited, Earthfit Solutions Private Limited</t>
  </si>
  <si>
    <t>PoA Sustainable Rice Productions in India.</t>
  </si>
  <si>
    <t>PoA Natural Farming in India.</t>
  </si>
  <si>
    <t>PoA Energy Efficient Improved Cookstove Programme India.</t>
  </si>
  <si>
    <t>Bamboo Plantation to secure livelihood of the indigenous communities in India (PoA GS12911)</t>
  </si>
  <si>
    <t>Outreach project Pvt.Ltd and HLTEC NGO Diphu Assam, Quick edge Integrated LLP, Shivsagar</t>
  </si>
  <si>
    <t>PoA Implementation of water purifiers for clean water in India</t>
  </si>
  <si>
    <t>Roots of Change: India Agroforestry Ecosystem Services Initiativeli</t>
  </si>
  <si>
    <t>Climate Connect Digital Ltd.</t>
  </si>
  <si>
    <t>Indonesia’s Renewable Energy Pathway: Solar, Wind, and Beyond</t>
  </si>
  <si>
    <t>Electric Mobility Program Indonesia</t>
  </si>
  <si>
    <t>The Layla LFG Program</t>
  </si>
  <si>
    <t>Climate Asset Facility SGNL Pte Ltd; The Stellio Company</t>
  </si>
  <si>
    <t>Sustainable Perennial Orchards in Israel (SPOI)</t>
  </si>
  <si>
    <t>Rivulis Climate</t>
  </si>
  <si>
    <t>Avocados Agroforestry Project in Israel (AAGPI)</t>
  </si>
  <si>
    <t>Open Field Carbon Farming Project</t>
  </si>
  <si>
    <t>We-Agri Ltd. - project owner, project developer, project proponent</t>
  </si>
  <si>
    <t>GRANOT CARBON PLANTATIONS</t>
  </si>
  <si>
    <t>We-Agri Ltd. – Project developer and project proponent; Nibanna Israel – Project owner and roject proponent; GRANOT Central Cooperative Ltd. – Coordination of farmers</t>
  </si>
  <si>
    <t>Rivulis Climate Row Crops (RCRC)</t>
  </si>
  <si>
    <t xml:space="preserve">Rivulis Climate </t>
  </si>
  <si>
    <t>Electric Mobility Program Jordan</t>
  </si>
  <si>
    <t>GS 12204 - Sistema.bio Global Carbon Program: Waste management, clean energy and regenerative agriculture on family farms.</t>
  </si>
  <si>
    <t xml:space="preserve">Sistema.bio, Inc. , Good Farmland Management Kenya Ltd. </t>
  </si>
  <si>
    <t>Electric Mobility Program Kenya</t>
  </si>
  <si>
    <t>Kenya, Nigeria</t>
  </si>
  <si>
    <t>Improved Cookstove and Safe Water Programme</t>
  </si>
  <si>
    <t>Impact Carbon, Impact Water</t>
  </si>
  <si>
    <t xml:space="preserve">Composting Facilities for Organic Waste in East Africa  </t>
  </si>
  <si>
    <t>atmosfair gGmbH, BioBuu Limited</t>
  </si>
  <si>
    <t>SCALA Laos Agroforestry Project 2</t>
  </si>
  <si>
    <t>SilviCarbon Lao Sole Company Ltd. &amp; SilviCarbon B.V.</t>
  </si>
  <si>
    <t>Afforestation in Eucalyptus and Acacia plantations for Burapha Agroforestry Co., Ltd.</t>
  </si>
  <si>
    <t>Burapha Agro-Forestry Co. Ltd.</t>
  </si>
  <si>
    <t>Renewable Power for Laos: Sustainable Energy for a Growing Economy</t>
  </si>
  <si>
    <t>M’tetezi Improved cook-stoves Balaka District, Malawi</t>
  </si>
  <si>
    <t>Malaysia's Green Energy Shift: A New Era for Solar and Wind Power</t>
  </si>
  <si>
    <t>GS12632 - Sistema.bio Mexican Carbon Program: Waste management, clean energy and regenerative agriculture on family farms</t>
  </si>
  <si>
    <t>Buen Manejo del Campo S.A. de C.V., Sistema.bio, Inc.</t>
  </si>
  <si>
    <t>Electric Mobility Program Mexico</t>
  </si>
  <si>
    <t>Electric Mobility Program Morocco</t>
  </si>
  <si>
    <t>Improved Cook Stoves distribution in Inhambane-01 by Sogepal</t>
  </si>
  <si>
    <t>Electric Mobility Program Mozambique</t>
  </si>
  <si>
    <t xml:space="preserve">PoA Pungue Project </t>
  </si>
  <si>
    <t>Removall</t>
  </si>
  <si>
    <t>PoA Energy Efficient Improved Cookstove Programme Myanmar.</t>
  </si>
  <si>
    <t>Nepal's Renewable Transformation: Clean Energy Solutions for Sustainable Development</t>
  </si>
  <si>
    <t>Climate Advocacy International</t>
  </si>
  <si>
    <t>Electric Mobility Program Nepal</t>
  </si>
  <si>
    <t>BEAM-E Mobility PoA</t>
  </si>
  <si>
    <t>Beam Mobility</t>
  </si>
  <si>
    <t>Beam Mobility- Micromobility multi-country programme</t>
  </si>
  <si>
    <t>Beam Mobility Holdings Pte Ltd, Climate Secure</t>
  </si>
  <si>
    <t>Powerstove Multiple Fuel Project</t>
  </si>
  <si>
    <t>Electric Mobility Program Nigeria</t>
  </si>
  <si>
    <t>Transforming Waste: Sustainable Waste Management for a Cleaner Pakistan</t>
  </si>
  <si>
    <t>Green Energy for Pakistan: Renewable Solutions to Fuel a Low-Carbon Future</t>
  </si>
  <si>
    <t>Environment friendly brick kiln01</t>
  </si>
  <si>
    <t>Brick Kiln Owners Association of Pakistan (BKOAP), Horae Energy Private Limited, Core Carbon Canada, West Bridge Energy LLC</t>
  </si>
  <si>
    <t>Environment friendly brick kiln02</t>
  </si>
  <si>
    <t>Brick Kiln Owners Association of Pakistan (BKOAP), Horae Energy Private Limited, West Bridge Energy LLC, Core Carbon Canada</t>
  </si>
  <si>
    <t>Electric Mobility Program Pakistan</t>
  </si>
  <si>
    <t>Carbon Solar03</t>
  </si>
  <si>
    <t>Horae Energy Private Limited, Core Carbon Canada, Apple Energy Technologies Pvt LTD</t>
  </si>
  <si>
    <t>Carbon Solar02</t>
  </si>
  <si>
    <t>Horae Energy Private Limited, Core Carbon Canada, HUB ENGINEERING Private Limited</t>
  </si>
  <si>
    <t>Carbon Solar01</t>
  </si>
  <si>
    <t>Horae Energy Private Limited, Core Carbon Canada, Feroz Power Pvt Ltd</t>
  </si>
  <si>
    <t>Yvoty REDD+ Project: Forest Conservation in Eastern Paraguay (PoA equivalent submission)</t>
  </si>
  <si>
    <t>Panambi REDD+ Project: Forest Conservation in the Paraguayan Chaco (PoA equivalent submission)</t>
  </si>
  <si>
    <t>Shaping the Future: Renewable Energy for a Sustainable Philippine</t>
  </si>
  <si>
    <t>OME ECO IMPROVED COOK STOVES</t>
  </si>
  <si>
    <t>OME ECO PTY LTD</t>
  </si>
  <si>
    <t>Changing Lives via Improved Cooking Initiatives – Philippines</t>
  </si>
  <si>
    <t>SD Environmental Projects Pte. Ltd.</t>
  </si>
  <si>
    <t>Electric Mobility Program Philippines</t>
  </si>
  <si>
    <t>CHANGING LIVES VIA IMPROVED COOKING INITIATIVES – PHILIPPINES</t>
  </si>
  <si>
    <t xml:space="preserve">SD Environmental Projects Pte. Ltd. </t>
  </si>
  <si>
    <t>Portugal, Spain</t>
  </si>
  <si>
    <t>RIVULIS CLIMATE SUSTAINABLE ORCHARDS IN THE IBERIAN PENINSULA (RCSO)</t>
  </si>
  <si>
    <t>KOKO Rwanda: Smart Bioethanol Cooking Programme</t>
  </si>
  <si>
    <t>KOKO Networks Rwanda</t>
  </si>
  <si>
    <t>INUMA Safe Water Project</t>
  </si>
  <si>
    <t>Water Access Rwanda</t>
  </si>
  <si>
    <t>Electric Mobility Program Rwanda</t>
  </si>
  <si>
    <t>SPOUTS Water Purifier Programme in Africa</t>
  </si>
  <si>
    <t>SPOUTS International, AGS Carbon Advisory</t>
  </si>
  <si>
    <t>Emission Reductions due to distributed energy solutions by Bboxx – Rwanda efficient stoves</t>
  </si>
  <si>
    <t>Bboxx, Ecosecurities Group Limited</t>
  </si>
  <si>
    <t>BioLite</t>
  </si>
  <si>
    <t>Rwanda, Uganda</t>
  </si>
  <si>
    <t>AGS Carbon Advisory, SPOUTS International</t>
  </si>
  <si>
    <t>Saudi Arabia’s Renewable Future: Solar and Wind Power for a Sustainable Tomorrow</t>
  </si>
  <si>
    <t>Electric Mobility Program Senegal</t>
  </si>
  <si>
    <t>Electric Mobility Program South Africa</t>
  </si>
  <si>
    <t>Palm Waste to Biochar Conversion Project – Spain</t>
  </si>
  <si>
    <t>Puzzle Carbon Capital BV</t>
  </si>
  <si>
    <t>Sri Lanka’s Clean Energy Revolution: Harnessing Solar and Wind Power for a Greener Future</t>
  </si>
  <si>
    <t>Changing Lives by Improved Cooking in Sri Lanka</t>
  </si>
  <si>
    <t>Nil Carbon Cookstoves SL Limited, Tea Leaf Vision</t>
  </si>
  <si>
    <t>Electric Mobility Program Tunisia</t>
  </si>
  <si>
    <t>Renewable Innovation: Turkey’s Commitment to Clean Energy for Tomorrow</t>
  </si>
  <si>
    <t>Making Carbon Count - Improved Cooking in Uganda</t>
  </si>
  <si>
    <t>ProSphera</t>
  </si>
  <si>
    <t>Impact Carbon and myclimate Safe Water and Improved Cookstoves Global Programme of Activities</t>
  </si>
  <si>
    <t>Impact Carbon</t>
  </si>
  <si>
    <t>Uganda Cook Bright Initiative</t>
  </si>
  <si>
    <t>Impact Carbon, Cook bright initiative</t>
  </si>
  <si>
    <t>Electric Mobility Program Uganda</t>
  </si>
  <si>
    <t>Changing Lives by Modern Cooking in Africa</t>
  </si>
  <si>
    <t>Greenergy Climate – FZCO, Climate Secure</t>
  </si>
  <si>
    <t>Greenergy Climate,  Bukona Agro Processors Limited, Climate Secure</t>
  </si>
  <si>
    <t>The UAE’s Green Vision: Pioneering Renewable Energy for a Sustainable Future</t>
  </si>
  <si>
    <t>Turning Waste into Resources: Sustainable Waste Solutions for the UAE</t>
  </si>
  <si>
    <t>Electric Mobility Program Tanzania</t>
  </si>
  <si>
    <t>Electric Mobility Program Uzbekistan</t>
  </si>
  <si>
    <t xml:space="preserve">Water Does Matter (Zambia)
</t>
  </si>
  <si>
    <t>Global Empowers and Infinite Environmental Solutions Limited</t>
  </si>
  <si>
    <t>Zambia, Zimbabwe</t>
  </si>
  <si>
    <t>TASC Clean Cooking PoA</t>
  </si>
  <si>
    <t>THE AFRICAN STOVE COMPANY LIMITED</t>
  </si>
  <si>
    <t>poa_pc_00150</t>
  </si>
  <si>
    <t>poa_pc_00107</t>
  </si>
  <si>
    <t>poa_pc_00047</t>
  </si>
  <si>
    <t>poa_pc_00119</t>
  </si>
  <si>
    <t>poa_pc_00105</t>
  </si>
  <si>
    <t>poa_pc_00218</t>
  </si>
  <si>
    <t>poa_pc_00217</t>
  </si>
  <si>
    <t>poa_pc_00194</t>
  </si>
  <si>
    <t>poa_pc_00149</t>
  </si>
  <si>
    <t>poa_pc_00134</t>
  </si>
  <si>
    <t>poa_pc_00196</t>
  </si>
  <si>
    <t>poa_pc_00207</t>
  </si>
  <si>
    <t>poa_pc_00038</t>
  </si>
  <si>
    <t>poa_pc_00054</t>
  </si>
  <si>
    <t>poa_pc_00089</t>
  </si>
  <si>
    <t>poa_pc_00046</t>
  </si>
  <si>
    <t>poa_pc_00035</t>
  </si>
  <si>
    <t>poa_pc_00094</t>
  </si>
  <si>
    <t>poa_pc_00198</t>
  </si>
  <si>
    <t>poa_pc_00166</t>
  </si>
  <si>
    <t>poa_pc_00059</t>
  </si>
  <si>
    <t>poa_pc_00103</t>
  </si>
  <si>
    <t>poa_pc_00122</t>
  </si>
  <si>
    <t>poa_pc_00155</t>
  </si>
  <si>
    <t>poa_pc_00050</t>
  </si>
  <si>
    <t>poa_pc_00090</t>
  </si>
  <si>
    <t>poa_pc_00191</t>
  </si>
  <si>
    <t>poa_pc_00190</t>
  </si>
  <si>
    <t>poa_pc_00088</t>
  </si>
  <si>
    <t>poa_pc_00087</t>
  </si>
  <si>
    <t>poa_pc_00058</t>
  </si>
  <si>
    <t>poa_pc_00081</t>
  </si>
  <si>
    <t>poa_pc_00082</t>
  </si>
  <si>
    <t>poa_pc_00083</t>
  </si>
  <si>
    <t>poa_pc_00069</t>
  </si>
  <si>
    <t>poa_pc_00072</t>
  </si>
  <si>
    <t>poa_pc_00199</t>
  </si>
  <si>
    <t>poa_pc_00141</t>
  </si>
  <si>
    <t>poa_pc_00123</t>
  </si>
  <si>
    <t>poa_pc_00051</t>
  </si>
  <si>
    <t>poa_pc_00097</t>
  </si>
  <si>
    <t>poa_pc_00117</t>
  </si>
  <si>
    <t>poa_pc_00136</t>
  </si>
  <si>
    <t>poa_pc_00085</t>
  </si>
  <si>
    <t>poa_pc_00045</t>
  </si>
  <si>
    <t>poa_pc_00100</t>
  </si>
  <si>
    <t>poa_pc_00064</t>
  </si>
  <si>
    <t>poa_pc_00211</t>
  </si>
  <si>
    <t>poa_pc_00174</t>
  </si>
  <si>
    <t>poa_pc_00037</t>
  </si>
  <si>
    <t>poa_pc_00202</t>
  </si>
  <si>
    <t>poa_pc_00053</t>
  </si>
  <si>
    <t>poa_pc_00043</t>
  </si>
  <si>
    <t>pc_01473</t>
  </si>
  <si>
    <t>poa_pc_00186</t>
  </si>
  <si>
    <t>pc_01448</t>
  </si>
  <si>
    <t>poa_pc_00055</t>
  </si>
  <si>
    <t>poa_pc_00203</t>
  </si>
  <si>
    <t>poa_pc_00201</t>
  </si>
  <si>
    <t>pc_01447</t>
  </si>
  <si>
    <t>poa_pc_00130</t>
  </si>
  <si>
    <t>poa_pc_00118</t>
  </si>
  <si>
    <t>poa_pc_00063</t>
  </si>
  <si>
    <t>poa_pc_00098</t>
  </si>
  <si>
    <t>poa_pc_00099</t>
  </si>
  <si>
    <t>poa_pc_00120</t>
  </si>
  <si>
    <t>poa_pc_00205</t>
  </si>
  <si>
    <t>poa_pc_00204</t>
  </si>
  <si>
    <t>poa_pc_00044</t>
  </si>
  <si>
    <t>poa_pc_00057</t>
  </si>
  <si>
    <t>poa_pc_00187</t>
  </si>
  <si>
    <t>poa_pc_00248</t>
  </si>
  <si>
    <t>poa_pc_00135</t>
  </si>
  <si>
    <t>poa_pc_00079</t>
  </si>
  <si>
    <t>poa_pc_00220</t>
  </si>
  <si>
    <t>poa_pc_00227</t>
  </si>
  <si>
    <t>poa_pc_00216</t>
  </si>
  <si>
    <t>poa_pc_00129</t>
  </si>
  <si>
    <t>poa_pc_00126</t>
  </si>
  <si>
    <t>poa_pc_00125</t>
  </si>
  <si>
    <t>poa_pc_00124</t>
  </si>
  <si>
    <t>poa_pc_00086</t>
  </si>
  <si>
    <t>poa_pc_00060</t>
  </si>
  <si>
    <t>poa_pc_00095</t>
  </si>
  <si>
    <t>poa_pc_00224</t>
  </si>
  <si>
    <t>poa_pc_00214</t>
  </si>
  <si>
    <t>poa_pc_00212</t>
  </si>
  <si>
    <t>poa_pc_00040</t>
  </si>
  <si>
    <t>poa_pc_00137</t>
  </si>
  <si>
    <t>poa_pc_00131</t>
  </si>
  <si>
    <t>poa_pc_00065</t>
  </si>
  <si>
    <t>poa_pc_00113</t>
  </si>
  <si>
    <t>poa_pc_00121</t>
  </si>
  <si>
    <t>poa_pc_00039</t>
  </si>
  <si>
    <t>poa_pc_00052</t>
  </si>
  <si>
    <t>poa_pc_00228</t>
  </si>
  <si>
    <t>poa_pc_00167</t>
  </si>
  <si>
    <t>poa_pc_00067</t>
  </si>
  <si>
    <t>poa_pc_00041</t>
  </si>
  <si>
    <t>pc_01472</t>
  </si>
  <si>
    <t>poa_pc_00189</t>
  </si>
  <si>
    <t>pc_01471</t>
  </si>
  <si>
    <t>poa_pc_00042</t>
  </si>
  <si>
    <t>poa_pc_00048</t>
  </si>
  <si>
    <t>poa_pc_00049</t>
  </si>
  <si>
    <t>poa_pc_00151</t>
  </si>
  <si>
    <t>poa_pc_00061</t>
  </si>
  <si>
    <t>poa_pc_00250</t>
  </si>
  <si>
    <t>poa_pc_00249</t>
  </si>
  <si>
    <t>poa_pc_00247</t>
  </si>
  <si>
    <t>poa_pc_00246</t>
  </si>
  <si>
    <t>poa_pc_00245</t>
  </si>
  <si>
    <t>poa_pc_00244</t>
  </si>
  <si>
    <t>poa_pc_00243</t>
  </si>
  <si>
    <t>poa_pc_00242</t>
  </si>
  <si>
    <t>poa_pc_00241</t>
  </si>
  <si>
    <t>poa_pc_00240</t>
  </si>
  <si>
    <t>poa_pc_00239</t>
  </si>
  <si>
    <t>poa_pc_00238</t>
  </si>
  <si>
    <t>poa_pc_00237</t>
  </si>
  <si>
    <t>poa_pc_00236</t>
  </si>
  <si>
    <t>poa_pc_00235</t>
  </si>
  <si>
    <t>poa_pc_00234</t>
  </si>
  <si>
    <t>poa_pc_00233</t>
  </si>
  <si>
    <t>poa_pc_00232</t>
  </si>
  <si>
    <t>poa_pc_00230</t>
  </si>
  <si>
    <t>pc_01479</t>
  </si>
  <si>
    <t>pc_01478</t>
  </si>
  <si>
    <t>pc_01476</t>
  </si>
  <si>
    <t>poa_pc_00225</t>
  </si>
  <si>
    <t>poa_pc_00222</t>
  </si>
  <si>
    <t>pc_01474</t>
  </si>
  <si>
    <t>poa_pc_00215</t>
  </si>
  <si>
    <t>poa_pc_00206</t>
  </si>
  <si>
    <t>poa_pc_00197</t>
  </si>
  <si>
    <t>poa_pc_00195</t>
  </si>
  <si>
    <t>poa_pc_00193</t>
  </si>
  <si>
    <t>poa_pc_00188</t>
  </si>
  <si>
    <t>poa_pc_00185</t>
  </si>
  <si>
    <t>poa_pc_00184</t>
  </si>
  <si>
    <t>poa_pc_00183</t>
  </si>
  <si>
    <t>poa_pc_00182</t>
  </si>
  <si>
    <t>poa_pc_00181</t>
  </si>
  <si>
    <t>poa_pc_00180</t>
  </si>
  <si>
    <t>poa_pc_00179</t>
  </si>
  <si>
    <t>poa_pc_00178</t>
  </si>
  <si>
    <t>poa_pc_00177</t>
  </si>
  <si>
    <t>poa_pc_00176</t>
  </si>
  <si>
    <t>poa_pc_00175</t>
  </si>
  <si>
    <t>poa_pc_00171</t>
  </si>
  <si>
    <t>poa_pc_00170</t>
  </si>
  <si>
    <t>poa_pc_00169</t>
  </si>
  <si>
    <t>poa_pc_00168</t>
  </si>
  <si>
    <t>poa_pc_00252</t>
  </si>
  <si>
    <t>poa_pc_00253</t>
  </si>
  <si>
    <t>poa_pc_00259</t>
  </si>
  <si>
    <t>poa_pc_00260</t>
  </si>
  <si>
    <t>poa_pc_00261</t>
  </si>
  <si>
    <t>poa_pc_00262</t>
  </si>
  <si>
    <t>poa_pc_00263</t>
  </si>
  <si>
    <t>poa_pc_00264</t>
  </si>
  <si>
    <t>poa_pc_00265</t>
  </si>
  <si>
    <t>poa_pc_00251</t>
  </si>
  <si>
    <t>poa_pc_00254</t>
  </si>
  <si>
    <t>poa_pc_00255</t>
  </si>
  <si>
    <t>poa_pc_00256</t>
  </si>
  <si>
    <t>poa_pc_00257</t>
  </si>
  <si>
    <t>poa_pc_00258</t>
  </si>
  <si>
    <t>poa_pc_00164</t>
  </si>
  <si>
    <t>poa_pc_00163</t>
  </si>
  <si>
    <t>poa_pc_00162</t>
  </si>
  <si>
    <t>poa_pc_00161</t>
  </si>
  <si>
    <t>poa_pc_00160</t>
  </si>
  <si>
    <t>poa_pc_00159</t>
  </si>
  <si>
    <t>poa_pc_00158</t>
  </si>
  <si>
    <t>poa_pc_00157</t>
  </si>
  <si>
    <t>poa_pc_00156</t>
  </si>
  <si>
    <t>poa_pc_00154</t>
  </si>
  <si>
    <t>poa_pc_00153</t>
  </si>
  <si>
    <t>poa_pc_00152</t>
  </si>
  <si>
    <t>poa_pc_00148</t>
  </si>
  <si>
    <t>poa_pc_00147</t>
  </si>
  <si>
    <t>poa_pc_00146</t>
  </si>
  <si>
    <t>poa_pc_00145</t>
  </si>
  <si>
    <t>poa_pc_00144</t>
  </si>
  <si>
    <t>poa_pc_00143</t>
  </si>
  <si>
    <t>poa_pc_00142</t>
  </si>
  <si>
    <t>poa_pc_00140</t>
  </si>
  <si>
    <t>poa_pc_00139</t>
  </si>
  <si>
    <t>poa_pc_00138</t>
  </si>
  <si>
    <t>pc_01449</t>
  </si>
  <si>
    <t>poa_pc_00133</t>
  </si>
  <si>
    <t>poa_pc_00266</t>
  </si>
  <si>
    <t>poa_pc_00267</t>
  </si>
  <si>
    <t>poa_pc_00128</t>
  </si>
  <si>
    <t>poa_pc_00127</t>
  </si>
  <si>
    <t>poa_pc_00112</t>
  </si>
  <si>
    <t>poa_pc_00106</t>
  </si>
  <si>
    <t>poa_pc_00080</t>
  </si>
  <si>
    <t>pc_01421</t>
  </si>
  <si>
    <t>pc_01420</t>
  </si>
  <si>
    <t>pc_01419</t>
  </si>
  <si>
    <t>pc_01418</t>
  </si>
  <si>
    <t>poa_pc_00036</t>
  </si>
  <si>
    <t>poa_pc_00084</t>
  </si>
  <si>
    <t>poa_pc_00091</t>
  </si>
  <si>
    <t>poa_pc_00092</t>
  </si>
  <si>
    <t>poa_pc_00093</t>
  </si>
  <si>
    <t>poa_pc_00076</t>
  </si>
  <si>
    <t>poa_pc_00074</t>
  </si>
  <si>
    <t>poa_pc_00066</t>
  </si>
  <si>
    <t>poa_pc_00192</t>
  </si>
  <si>
    <t>poa_pc_00062</t>
  </si>
  <si>
    <t>poa_pc_00226</t>
  </si>
  <si>
    <t>poa_pc_00115</t>
  </si>
  <si>
    <t>poa_pc_00114</t>
  </si>
  <si>
    <t>poa_pc_00111</t>
  </si>
  <si>
    <t>poa_pc_00110</t>
  </si>
  <si>
    <t>poa_pc_00116</t>
  </si>
  <si>
    <t>poa_pc_00056</t>
  </si>
  <si>
    <r>
      <t xml:space="preserve">PoA Duration 
</t>
    </r>
    <r>
      <rPr>
        <b/>
        <sz val="10"/>
        <rFont val="Aptos Narrow"/>
        <family val="2"/>
      </rPr>
      <t>(in years)</t>
    </r>
  </si>
  <si>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</si>
  <si>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</si>
  <si>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</si>
  <si>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</si>
  <si>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The program aims to enhance the livelihoods of communities in Bangladesh through a large-scale social forestry initiative. It seeks to plant trees to mitigate forest loss and combat climate change.</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</si>
  <si>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</si>
  <si>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The program aims to bring a positive impact in the livelihoods of project beneficiaries, by disseminating improved cookstove (ICS) in Bangladesh. The ICSs' will replace traditional / inefficient biomass stoves in the baseline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</si>
  <si>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</si>
  <si>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Not Known</t>
  </si>
  <si>
    <t>The Programme of Activities (PoA) includes Component Project Activities (CPA) and includes new electric vehicles, mobile machinery and vessels as well as electric vehicle charging infrastructure that displace the use of fossil fuels for mobility purposes.</t>
  </si>
  <si>
    <t>The PoA involves dissemination of woody biomass ICS to project households using traditional modes of cooking in the baseline. This encompasses 60 associated activities within the PoA.</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</si>
  <si>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</si>
  <si>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ARR with Macaúba tree for palm oil extraction in partnership with smallholders farmers. Reforestation with Macaúba – a native palm tree that produces vegetal oil used in cosmetics, food, and bioenergy.</t>
  </si>
  <si>
    <t>ARR in SAF systems with Cocoa for the production of sustainable Cocoa in partnership with smallholders farmers</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</si>
  <si>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</si>
  <si>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Typical CPs include activities that provide energy access to households and productive uses, using technologies such as: Mini-Grid, SHS, grid extension and cookstoves.</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</si>
  <si>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</si>
  <si>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</si>
  <si>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</si>
  <si>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</si>
  <si>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</si>
  <si>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</si>
  <si>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</si>
  <si>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</si>
  <si>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</si>
  <si>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</si>
  <si>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</si>
  <si>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</si>
  <si>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</si>
  <si>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</si>
  <si>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</si>
  <si>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</si>
  <si>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</si>
  <si>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</si>
  <si>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</si>
  <si>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</si>
  <si>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</si>
  <si>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</si>
  <si>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</si>
  <si>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</si>
  <si>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</si>
  <si>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</si>
  <si>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</si>
  <si>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</si>
  <si>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</si>
  <si>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</si>
  <si>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</si>
  <si>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</si>
  <si>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</si>
  <si>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</si>
  <si>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</si>
  <si>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</si>
  <si>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</si>
  <si>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</si>
  <si>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The Electric Vehicle Program of Activities replaces fossil fuel-based vehicles, thereby reducing emissions in the transportation sector.</t>
  </si>
  <si>
    <t>The Program of Activities involves capture and utilizes biogas from the anaerobic decay of the organic waste. The biogas avoids burning of fossil fuel which eventually reduces the emission. Also, the activities avoid methene emission from landfill organic waste.</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</si>
  <si>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</si>
  <si>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</si>
  <si>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</si>
  <si>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</si>
  <si>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</si>
  <si>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</si>
  <si>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</si>
  <si>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</si>
  <si>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</si>
  <si>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</si>
  <si>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</si>
  <si>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</si>
  <si>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</si>
  <si>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</si>
  <si>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</si>
  <si>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</si>
  <si>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</si>
  <si>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</si>
  <si>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</si>
  <si>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</si>
  <si>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</si>
  <si>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</si>
  <si>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</si>
  <si>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</si>
  <si>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The project involves implementation of PoA for Carbon Capture, Utilization and Storage located within the geographical boundaries of India. This will result in commensurate abatement of GHG that would be emitted in the absence of the project activity</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</si>
  <si>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</si>
  <si>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</si>
  <si>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</si>
  <si>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</si>
  <si>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</si>
  <si>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</si>
  <si>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</si>
  <si>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</si>
  <si>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</si>
  <si>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</si>
  <si>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</si>
  <si>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</si>
  <si>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</si>
  <si>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</si>
  <si>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</si>
  <si>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</si>
  <si>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</si>
  <si>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</si>
  <si>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</si>
  <si>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</si>
  <si>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</si>
  <si>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</si>
  <si>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</si>
  <si>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</si>
  <si>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</si>
  <si>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</si>
  <si>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</si>
  <si>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</si>
  <si>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</si>
  <si>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Program involves dissemination of energy efficient improved cookstoves (ICS). Project ICS replaces traditional or inefficient biomass stoves used in the baseline scenario.</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</si>
  <si>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</si>
  <si>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</si>
  <si>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</si>
  <si>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</si>
  <si>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</si>
  <si>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</si>
  <si>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</si>
  <si>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</si>
  <si>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</si>
  <si>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</si>
  <si>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</si>
  <si>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</si>
  <si>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The PoA involves dissemination of woody biomass ICS to project households using traditional modes of cooking in the baseline.</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</si>
  <si>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</si>
  <si>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</si>
  <si>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</si>
  <si>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</si>
  <si>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</si>
  <si>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</si>
  <si>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</si>
  <si>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</si>
  <si>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</si>
  <si>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</si>
  <si>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</si>
  <si>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</si>
  <si>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</si>
  <si>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</si>
  <si>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</si>
  <si>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The purpose of the PoA is the dissemination of improved cooking stoves and low-carbon water purification technologies to households, communities, and institutions in Nigeria and Kenya.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</si>
  <si>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</si>
  <si>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</si>
  <si>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</si>
  <si>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</si>
  <si>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</si>
  <si>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</si>
  <si>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</si>
  <si>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</si>
  <si>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</si>
  <si>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</si>
  <si>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</si>
  <si>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</si>
  <si>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</si>
  <si>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The purpose of this PoA is to introduces a micro- mobility transport option (e-scooters), which replaces traditional modes of transport. This encompasses associated activities within the 8 countries</t>
  </si>
  <si>
    <t>The purpose of this program is to introduces a micro-mobility transport option (e-scooters), which replaces traditional modes of transport. This encompasses associated activities within the 8 countries</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</si>
  <si>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</si>
  <si>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Gold Standard Programme of Activities (PoA) is the distribution of fuel-efficient improved cook stoves (ICS) in Nigeria. The Improved cook-stove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</si>
  <si>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</si>
  <si>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</si>
  <si>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</si>
  <si>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</si>
  <si>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</si>
  <si>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</si>
  <si>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</si>
  <si>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</si>
  <si>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</si>
  <si>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</si>
  <si>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The program involves dissemination of energy efficient improved cookstoves (ICS). Project ICS replaces traditional or inefficient biomass stoves used in the baseline scenario.</t>
  </si>
  <si>
    <t>The PoA involves dissemination of ICS to project households using traditional modes of cooking in the baseline</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</si>
  <si>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</si>
  <si>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</si>
  <si>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</si>
  <si>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The purpose of the PoA is to disseminate Household Water Treatment technologies to the households and communities in Uganda and Rwanda. The households in these countries were earlier using wood and/or charcoal on rudimentary stoves for boiling water or were consuming untreated water. The PoA involves the distribution of ceramic water filters to the households which not only provides the end-users with a safe supply of drinking water but also contributes to drastic reduction in the levels of GHG emissions.</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</si>
  <si>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instead of only a partial reduction of woody biomass consumption.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</si>
  <si>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</si>
  <si>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</si>
  <si>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</si>
  <si>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</si>
  <si>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</si>
  <si>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</si>
  <si>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</si>
  <si>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</si>
  <si>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</si>
  <si>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</si>
  <si>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</si>
  <si>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</si>
  <si>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</si>
  <si>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</si>
  <si>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</si>
  <si>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The PoA involves dissemination of efficient cookstove and low-carbon water purification technologies in Uganda.</t>
  </si>
  <si>
    <t>The PoA involves dissemination of energy efficient improved cookstoves (ICS). Project ICS replaces traditional or inefficient biomass stoves used in the baseline scenario.</t>
  </si>
  <si>
    <t>The PoA involves dissemination of ethanol based ICS to project households using traditional modes of cooking in the baseline.</t>
  </si>
  <si>
    <t>The purpose of this program is to disseminate ethanol-based energy efficient improved cookstoves (ICS) to replace existing traditional Cookstoves in households and communities in Africa (Uganda and Tanzania).</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</si>
  <si>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</si>
  <si>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</si>
  <si>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</si>
  <si>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</si>
  <si>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</si>
  <si>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LAO</t>
  </si>
  <si>
    <t>TGO</t>
  </si>
  <si>
    <t>ROU</t>
  </si>
  <si>
    <t>ARE</t>
  </si>
  <si>
    <t>PAN</t>
  </si>
  <si>
    <t>IND</t>
  </si>
  <si>
    <t>CHN</t>
  </si>
  <si>
    <t>BRA</t>
  </si>
  <si>
    <t>MMR</t>
  </si>
  <si>
    <t>LKA</t>
  </si>
  <si>
    <t>ZAF</t>
  </si>
  <si>
    <t>MWI</t>
  </si>
  <si>
    <t>UGA</t>
  </si>
  <si>
    <t>BGD</t>
  </si>
  <si>
    <t>VNM</t>
  </si>
  <si>
    <t>KHM</t>
  </si>
  <si>
    <t>THA</t>
  </si>
  <si>
    <t>UZB</t>
  </si>
  <si>
    <t>CHL</t>
  </si>
  <si>
    <t>MKD</t>
  </si>
  <si>
    <t>NPL</t>
  </si>
  <si>
    <t>BTN</t>
  </si>
  <si>
    <t>TUR</t>
  </si>
  <si>
    <t>MNG</t>
  </si>
  <si>
    <t>EGY</t>
  </si>
  <si>
    <t>IDN</t>
  </si>
  <si>
    <t>ZMB</t>
  </si>
  <si>
    <t>GHA</t>
  </si>
  <si>
    <t>ETH</t>
  </si>
  <si>
    <t>BDI</t>
  </si>
  <si>
    <t>SLE</t>
  </si>
  <si>
    <t>AZE</t>
  </si>
  <si>
    <t>KEN</t>
  </si>
  <si>
    <t>NGA</t>
  </si>
  <si>
    <t>PAK</t>
  </si>
  <si>
    <t>ARG</t>
  </si>
  <si>
    <t>SEN</t>
  </si>
  <si>
    <t>BWA</t>
  </si>
  <si>
    <t>KAZ</t>
  </si>
  <si>
    <t>SGP</t>
  </si>
  <si>
    <t>MOZ</t>
  </si>
  <si>
    <t>COD</t>
  </si>
  <si>
    <t>RWA</t>
  </si>
  <si>
    <t>CIV</t>
  </si>
  <si>
    <t>MAR</t>
  </si>
  <si>
    <t>CRI</t>
  </si>
  <si>
    <t>ISR</t>
  </si>
  <si>
    <t>TZA</t>
  </si>
  <si>
    <t>LBR</t>
  </si>
  <si>
    <t>DOM</t>
  </si>
  <si>
    <t>OMN</t>
  </si>
  <si>
    <t>ESP</t>
  </si>
  <si>
    <t>RWA, UGA</t>
  </si>
  <si>
    <t>MEX</t>
  </si>
  <si>
    <t>COL</t>
  </si>
  <si>
    <t>ECU</t>
  </si>
  <si>
    <t>GEO</t>
  </si>
  <si>
    <t>PHL</t>
  </si>
  <si>
    <t>TUN</t>
  </si>
  <si>
    <t>JOR</t>
  </si>
  <si>
    <t>CAN</t>
  </si>
  <si>
    <t>PRY</t>
  </si>
  <si>
    <t>GNB</t>
  </si>
  <si>
    <t>NZL</t>
  </si>
  <si>
    <t>KEN, RWA, TZA, UGA</t>
  </si>
  <si>
    <t>CAN, USA</t>
  </si>
  <si>
    <t>ITA</t>
  </si>
  <si>
    <t>ESP, PRT</t>
  </si>
  <si>
    <t>KEN, NGA</t>
  </si>
  <si>
    <t>TZA, UGA</t>
  </si>
  <si>
    <t>AUS, IDN, JPN, KOR, MYS, NZL, THA, TUR</t>
  </si>
  <si>
    <t>BDI, COD, COM, ETH, KEN, LSO, MDG, MOZ, MWI, RWA, SOM, SSD, STP, SWZ, TZA, UGA, ZMB</t>
  </si>
  <si>
    <t>ZMB, ZWE</t>
  </si>
  <si>
    <t>CIV, COD, MDG, MLI, MWI, NGA, RWA, SEN, UGA, ZMB</t>
  </si>
  <si>
    <t>MYS</t>
  </si>
  <si>
    <t>SAU</t>
  </si>
  <si>
    <t>BFA, COD, KEN, NGA, RWA, TGO</t>
  </si>
  <si>
    <t>ARE, AUS, AUT, BEL, BRA, BRN, CAN, CHE, CHN, DEU, ESP, FIN, FRA, GBR, GHA, IDN, IND, ISL, ITA, JPN, KHM, KOR, KWT, LAO, LIE, LUX, MEX, MMR, MOZ, MYS, NGA, NLD, NOR, NPL, NZL, PAK, PHL, POL, PRK, PRT, SAU, SGP, SWE, THA, TUR, USA, VNM, ZAF</t>
  </si>
  <si>
    <t>FRA, IDN, NLD</t>
  </si>
  <si>
    <t>Country Code</t>
  </si>
  <si>
    <t>Australia and New Zealand</t>
  </si>
  <si>
    <t>Eastern Africa, Western Africa</t>
  </si>
  <si>
    <t>Asia, Oceania</t>
  </si>
  <si>
    <t>Australia and New Zealand, Eastern Asia, Southeast Asia, Western Asia</t>
  </si>
  <si>
    <t>Eastern Africa, Middle Africa, Southern Africa</t>
  </si>
  <si>
    <t>Eastern Africa, Middle Africa, Western Africa</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</si>
  <si>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</si>
  <si>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</si>
  <si>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Asia, Europe</t>
  </si>
  <si>
    <t>Southeast Asia, Western Europe</t>
  </si>
  <si>
    <t>Low income, Lower middle income</t>
  </si>
  <si>
    <t>High income, Upper middle income</t>
  </si>
  <si>
    <t>High income, Low income, Lower middle income, Upper middle income</t>
  </si>
  <si>
    <t>Lao PDR</t>
  </si>
  <si>
    <t>Kenya, Rwanda, Tanzania, Uganda</t>
  </si>
  <si>
    <t>Canada, United States</t>
  </si>
  <si>
    <t>Tanzania, Uganda</t>
  </si>
  <si>
    <t>Australia, Indonesia, Japan, Malaysia, New Zealand, Republic of Korea, Thailand, Türkiye</t>
  </si>
  <si>
    <t>Burundi, Comoros, Democratic Republic of the Congo, Eswatini, Ethiopia, Kenya, Lesotho, Madagascar, Malawi, Mozambique, Rwanda, Sao Tome and Principe, Somalia, South Sudan, Tanzania, Uganda, Zambia</t>
  </si>
  <si>
    <t>Côte d'Ivoire, Democratic Republic of the Congo, Madagascar, Malawi, Mali, Nigeria, Rwanda, Senegal, Uganda, Zambia</t>
  </si>
  <si>
    <t>Burkina Faso, Democratic Republic of the Congo, Kenya, Nigeria, Rwanda, Togo</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</si>
  <si>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</si>
  <si>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France, Indonesia, Netherlands</t>
  </si>
  <si>
    <t>Number of Parties</t>
  </si>
  <si>
    <t>SOM</t>
  </si>
  <si>
    <t>TLS</t>
  </si>
  <si>
    <t>Projects and Programmes</t>
  </si>
  <si>
    <t>tCO2e/year/party</t>
  </si>
  <si>
    <t>Waste management</t>
  </si>
  <si>
    <t>Green ammonia</t>
  </si>
  <si>
    <t>Grid efficiency</t>
  </si>
  <si>
    <t>Participation Requirements _Nepal</t>
  </si>
  <si>
    <t>Ministry of Forests and Enviornment</t>
  </si>
  <si>
    <t>Dr. Maheshwar Dhakal</t>
  </si>
  <si>
    <t>123hariprasadsharma@gmail.com</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</si>
  <si>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</si>
  <si>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</si>
  <si>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 xml:space="preserve">Activities that integrate climate adaptation with mitigation, such as water resource management linked with energy or forestry projects. </t>
  </si>
  <si>
    <t>Prior Consideration</t>
  </si>
  <si>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</si>
  <si>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</si>
  <si>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MoU, 09-Nov-23</t>
  </si>
  <si>
    <t>Host » Buyer</t>
  </si>
  <si>
    <t>Africa » Asia</t>
  </si>
  <si>
    <t>Africa » Europe</t>
  </si>
  <si>
    <t>Americas » Asia</t>
  </si>
  <si>
    <t>Americas » Europe</t>
  </si>
  <si>
    <t>Asia » Asia</t>
  </si>
  <si>
    <t>Asia » Europe</t>
  </si>
  <si>
    <t>Europe » Asia</t>
  </si>
  <si>
    <t>Europe » Europe</t>
  </si>
  <si>
    <t>Oceania » Asia</t>
  </si>
  <si>
    <t>Oceania » Europe</t>
  </si>
  <si>
    <t>Oceania » Oceania</t>
  </si>
  <si>
    <t>https://www.mti.gov.sg/Newsroom/Press-Releases/2025/02/Singapore-signs-Implementation-Agreement-with-Bhutan-to-cooperate-on-carbon-credits-under-Article-6</t>
  </si>
  <si>
    <t>Singapore signs Implementation Agreement with Bhutan to cooperate on carbon credits under Article 6 of the Paris Agreement</t>
  </si>
  <si>
    <t>PH007</t>
  </si>
  <si>
    <t>Introduction of 0.8MW Solar Power System to Aluminum Products, Packaging Materials and Automotive Parts Factories</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</si>
  <si>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</si>
  <si>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</si>
  <si>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</si>
  <si>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</si>
  <si>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Uruguay Electric Mobility</t>
  </si>
  <si>
    <t>https://www.klik.ch/en/international/activities/uruguay-electric-mobility/</t>
  </si>
  <si>
    <t>Chile Electric Mobility</t>
  </si>
  <si>
    <t>https://www.klik.ch/en/international/activities/chile-electric-mobility/</t>
  </si>
  <si>
    <t>Solar park</t>
  </si>
  <si>
    <t>South Pole</t>
  </si>
  <si>
    <t>https://www.energimyndigheten.se/en/news/2025/sustainable-transport-and-solar-energy---new-projects-in-ghana/</t>
  </si>
  <si>
    <t>TFI Power Company</t>
  </si>
  <si>
    <t xml:space="preserve">Solar water filtration units for rural areas in coastal Bangladesh </t>
  </si>
  <si>
    <t>pc_01493</t>
  </si>
  <si>
    <t>The purpose of the project is to provide acess to treated water that is safe to drink to the low-income groups or in rural /coastal areas in Bangladesh.</t>
  </si>
  <si>
    <t>590307 tCo2eq</t>
  </si>
  <si>
    <t>300 MW Hybrid Power Project in Rajasthan &amp; Andhra Pradesh, India</t>
  </si>
  <si>
    <t>Energizent Power Private Limited</t>
  </si>
  <si>
    <t>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</si>
  <si>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</si>
  <si>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</si>
  <si>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</si>
  <si>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Kosher Blue Carbon -1</t>
  </si>
  <si>
    <t>Amp Solar Power Generation Pvt Ltd</t>
  </si>
  <si>
    <t>Amp Solar Power Generation Pvt Ltd and Amp Energy Markets India Pvt Ltd</t>
  </si>
  <si>
    <t>Wind Solar hybrid project by Amp Energy Green Seventeen pvt ltd</t>
  </si>
  <si>
    <t>Amp Energy Green Seventeen pvt ltd and Amp Energy Markets India Pvt Ltd</t>
  </si>
  <si>
    <t>Amp Energy Green Five Pvt Ltd</t>
  </si>
  <si>
    <t>Amp Energy Green Five Pvt Ltd and Amp Energy Markets India Pvt Ltd</t>
  </si>
  <si>
    <t>20 MWac Solar pv project by Amp Solar Urja Pvt Ltd</t>
  </si>
  <si>
    <t>Amp Solar Urja Pvt Ltd and Amp Energy India Pvt Ltd</t>
  </si>
  <si>
    <t>20 MW Solar pv project by Amp Solar Urja Pvt Ltd</t>
  </si>
  <si>
    <t>Amp Solar Urja Pvt Ltd and Amp Energy Markets India Pvt Ltd</t>
  </si>
  <si>
    <t>10 MWac Solar PV project by AMP SOLAR EVOLUTION PVT LTD</t>
  </si>
  <si>
    <t>AMP SOLAR EVOLUTION PVT LTD and Amp Energy Markets India Pvt Ltd</t>
  </si>
  <si>
    <t>10 MW Solar PV project by AMP SOLAR CLEAN POWER PVT LTD</t>
  </si>
  <si>
    <t>AMP SOLAR CLEAN POWER PVT LTD and Amp Energy Markets India Pvt Ltd</t>
  </si>
  <si>
    <t>3.5 MWac Solar PV project by Amp Energy CI One Pvt. Ltd.</t>
  </si>
  <si>
    <t>Amp Energy CI One Pvt. Ltd. and Amp Energy Markets India Pvt Ltd</t>
  </si>
  <si>
    <t>20 MW Solar PV by AMP SOLAR CLEAN POWER PVT LTD</t>
  </si>
  <si>
    <t>Clean and Sustainable Household biogas program for Farmers in India by Amul</t>
  </si>
  <si>
    <t>Amul Dairy</t>
  </si>
  <si>
    <t>Global Biochar Project by EnKIng International</t>
  </si>
  <si>
    <t>UpEnergy – Social and Climate Impact Programme-Cooking Devices - Nigeria</t>
  </si>
  <si>
    <t>poa_pc_00269</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</si>
  <si>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</si>
  <si>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</si>
  <si>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poa_pc_00270</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</si>
  <si>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</si>
  <si>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 xml:space="preserve"> Installation of Solar Water Pump</t>
  </si>
  <si>
    <t>Salvador Biomethane Project</t>
  </si>
  <si>
    <t>pc_01497</t>
  </si>
  <si>
    <t>Estrada Cia Aeroporto, s/n, Km 6,5 São Cristóvão – 41510-075 – Salvador/BA, Brazil</t>
  </si>
  <si>
    <t>Landfill Gas upgrading project to the produciton of Biomethane</t>
  </si>
  <si>
    <t>500000</t>
  </si>
  <si>
    <t>Minas do Leão Biomethane Project</t>
  </si>
  <si>
    <t>pc_01496</t>
  </si>
  <si>
    <t>Km 181 da BR-290, C.P. 34, Rio Grande do Sul, Brazil</t>
  </si>
  <si>
    <t>Landfill Gas upgrading project to the production of biomethane.</t>
  </si>
  <si>
    <t>Juquery Biomethane Project</t>
  </si>
  <si>
    <t>pc_01495</t>
  </si>
  <si>
    <t>Rodovia dos Bandeirantes, Km 33, São Paulo, SP, Brazil</t>
  </si>
  <si>
    <t>Landfill Gas Upgrade project to Biomethane</t>
  </si>
  <si>
    <t>poa_pc_00229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</si>
  <si>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</si>
  <si>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Rewilding Company; EcoSecurities Group Limited</t>
  </si>
  <si>
    <t>poa_pc_00221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</si>
  <si>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</si>
  <si>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SIMFlor Programme 2 (SIMFlor2)</t>
  </si>
  <si>
    <t>BVRio, EcoSecurities Group Limited</t>
  </si>
  <si>
    <t>poa_pc_00213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</si>
  <si>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</si>
  <si>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 xml:space="preserve">Chirchind-II HEP (12.90) in District Chamba, Himachal Pradesh
</t>
  </si>
  <si>
    <t xml:space="preserve">Shivalik Energy Private Limited </t>
  </si>
  <si>
    <t>pc_01494</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</si>
  <si>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</si>
  <si>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</si>
  <si>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</si>
  <si>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</si>
  <si>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</si>
  <si>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poa_pc_00068</t>
  </si>
  <si>
    <t>energy access, grid strengthening and VRE integration, clean cooking.</t>
  </si>
  <si>
    <t>West Africa</t>
  </si>
  <si>
    <t>Zeroca</t>
  </si>
  <si>
    <t>BA (negotiated), 04-Dec-23</t>
  </si>
  <si>
    <t>Transition Status</t>
  </si>
  <si>
    <t>Approved</t>
  </si>
  <si>
    <t>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</si>
  <si>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</si>
  <si>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</si>
  <si>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</si>
  <si>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pc_00553</t>
  </si>
  <si>
    <t>Lat: 17.05 Long: 78.2</t>
  </si>
  <si>
    <t>The project involves installation of 1.72 MWac solar PV rootop inside customer premises located at Hyderabad, India by Amp Solar Power Generation Pvt Ltd</t>
  </si>
  <si>
    <t>3,518 tco2e/year</t>
  </si>
  <si>
    <t>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</si>
  <si>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</si>
  <si>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</si>
  <si>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</si>
  <si>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</si>
  <si>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</si>
  <si>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</si>
  <si>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</si>
  <si>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</si>
  <si>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</si>
  <si>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</si>
  <si>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</si>
  <si>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</si>
  <si>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</si>
  <si>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</si>
  <si>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</si>
  <si>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</si>
  <si>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</si>
  <si>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</si>
  <si>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</si>
  <si>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</si>
  <si>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</si>
  <si>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</si>
  <si>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</si>
  <si>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</si>
  <si>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</si>
  <si>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</si>
  <si>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</si>
  <si>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</si>
  <si>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</si>
  <si>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</si>
  <si>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</si>
  <si>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</si>
  <si>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</si>
  <si>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</si>
  <si>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</si>
  <si>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</si>
  <si>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</si>
  <si>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</si>
  <si>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</si>
  <si>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</si>
  <si>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</si>
  <si>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Electric motorcycles</t>
  </si>
  <si>
    <t>Crediting/PoA Period Start</t>
  </si>
  <si>
    <t>For any questions or suggestions, please reach out to:</t>
  </si>
  <si>
    <t>andi.sanusi@un.org</t>
  </si>
  <si>
    <t>jannick.leukers@un.org</t>
  </si>
  <si>
    <t xml:space="preserve">This Pipeline was developed by UNEP Copenhagen Climate Centre and last updated on 11 March 2025. 
</t>
  </si>
  <si>
    <t>No request submitted</t>
  </si>
  <si>
    <t>Pending host Party approval</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</si>
  <si>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</si>
  <si>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</si>
  <si>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</si>
  <si>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</si>
  <si>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</si>
  <si>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</si>
  <si>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</si>
  <si>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</si>
  <si>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</si>
  <si>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</si>
  <si>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</si>
  <si>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</si>
  <si>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</si>
  <si>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</si>
  <si>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</si>
  <si>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6864-0004,6864-0005,6864-0006,6864-0007</t>
  </si>
  <si>
    <t>7271-0001,7271-0002,7271-0003,7271-0004,7271-0005</t>
  </si>
  <si>
    <t>7359-0027,7359-0034,7359-0042,7359-0047,7359-0049,7359-0052,7359-0060,7359-0063,7359-0064,7359-0065,7359-0066</t>
  </si>
  <si>
    <t>DO | UG</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</si>
  <si>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</si>
  <si>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</si>
  <si>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</si>
  <si>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</si>
  <si>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</si>
  <si>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</si>
  <si>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</si>
  <si>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</si>
  <si>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</si>
  <si>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</si>
  <si>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</si>
  <si>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</si>
  <si>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</si>
  <si>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</si>
  <si>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</si>
  <si>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</si>
  <si>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</si>
  <si>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</si>
  <si>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</si>
  <si>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</si>
  <si>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</si>
  <si>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</si>
  <si>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</si>
  <si>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</si>
  <si>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</si>
  <si>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</si>
  <si>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</si>
  <si>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</si>
  <si>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</si>
  <si>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</si>
  <si>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</si>
  <si>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</si>
  <si>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</si>
  <si>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</si>
  <si>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</si>
  <si>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</si>
  <si>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</si>
  <si>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10186-0001,10186-0002</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</si>
  <si>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</si>
  <si>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</si>
  <si>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</si>
  <si>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</si>
  <si>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</si>
  <si>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</si>
  <si>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</si>
  <si>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</si>
  <si>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</si>
  <si>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</si>
  <si>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</si>
  <si>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</si>
  <si>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</si>
  <si>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</si>
  <si>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</si>
  <si>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</si>
  <si>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</si>
  <si>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</si>
  <si>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</si>
  <si>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</si>
  <si>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</si>
  <si>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</si>
  <si>
    <t>Notifications</t>
  </si>
  <si>
    <t>Tentative classification</t>
  </si>
  <si>
    <t>Information from the submitted notification forms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</si>
</sst>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b/>
      <sz val="11"/>
      <color theme="8" tint="-0.499984740745262"/>
      <name val="Aptos Narrow"/>
      <family val="2"/>
    </font>
    <font>
      <sz val="10"/>
      <color rgb="FFFFFFFF"/>
      <name val="Arial"/>
      <family val="2"/>
    </font>
    <font>
      <u/>
      <sz val="11"/>
      <color rgb="FF0000FF"/>
      <name val="Aptos Narrow"/>
      <family val="2"/>
    </font>
    <font>
      <b/>
      <sz val="12"/>
      <color rgb="FFFFFFFF"/>
      <name val="Aptos Narrow"/>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rgb="FFFFFFFF"/>
        <bgColor rgb="FF000000"/>
      </patternFill>
    </fill>
    <fill>
      <patternFill patternType="solid">
        <fgColor rgb="FF0082B3"/>
        <bgColor rgb="FF000000"/>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FFFFF"/>
      </bottom>
      <diagonal/>
    </border>
    <border>
      <left/>
      <right style="thin">
        <color rgb="FFFFFFFF"/>
      </right>
      <top style="thin">
        <color rgb="FFFFFFFF"/>
      </top>
      <bottom style="thin">
        <color rgb="FFFFFFFF"/>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90">
    <xf numFmtId="166" fontId="0" fillId="0" borderId="0" xfId="0"/>
    <xf numFmtId="166" fontId="0" fillId="0" borderId="0" xfId="0" pivotButton="1"/>
    <xf numFmtId="0" fontId="0" fillId="0" borderId="0" xfId="0" applyNumberFormat="1"/>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4" borderId="0" xfId="0" applyFont="1" applyFill="1" applyAlignment="1">
      <alignment wrapText="1"/>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166" fontId="55" fillId="0" borderId="0" xfId="0" applyFont="1" applyAlignment="1">
      <alignment horizontal="left" vertical="center" wrapText="1"/>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0" fontId="45" fillId="24" borderId="20" xfId="0" applyNumberFormat="1" applyFont="1" applyFill="1" applyBorder="1" applyAlignment="1">
      <alignment horizontal="center"/>
    </xf>
    <xf numFmtId="166" fontId="45" fillId="24" borderId="21" xfId="0" applyFont="1" applyFill="1" applyBorder="1"/>
    <xf numFmtId="0" fontId="45" fillId="24" borderId="16" xfId="0" applyNumberFormat="1" applyFont="1" applyFill="1" applyBorder="1" applyAlignment="1">
      <alignment horizontal="center"/>
    </xf>
    <xf numFmtId="0" fontId="45" fillId="24" borderId="0" xfId="0" applyNumberFormat="1" applyFont="1" applyFill="1" applyAlignment="1">
      <alignment horizontal="center" vertical="center" wrapText="1"/>
    </xf>
    <xf numFmtId="166" fontId="45" fillId="24" borderId="0" xfId="0" applyFont="1" applyFill="1" applyAlignment="1">
      <alignment horizontal="left" vertical="center" wrapText="1"/>
    </xf>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66" fontId="43" fillId="0" borderId="16" xfId="199" applyFont="1" applyFill="1" applyBorder="1" applyAlignment="1">
      <alignmen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39" fillId="34" borderId="19" xfId="188" applyFont="1" applyFill="1" applyBorder="1" applyAlignment="1">
      <alignment horizontal="left" vertical="top" wrapText="1"/>
    </xf>
    <xf numFmtId="0" fontId="39" fillId="31" borderId="19" xfId="188" applyNumberFormat="1" applyFont="1" applyFill="1" applyBorder="1" applyAlignment="1">
      <alignment vertical="top" wrapText="1"/>
    </xf>
    <xf numFmtId="166" fontId="39" fillId="32" borderId="19" xfId="188" applyFont="1" applyFill="1" applyBorder="1" applyAlignment="1">
      <alignment vertical="top" wrapText="1"/>
    </xf>
    <xf numFmtId="166" fontId="45" fillId="0" borderId="0" xfId="188" applyFont="1" applyAlignment="1">
      <alignment vertical="top"/>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60" fillId="0" borderId="0" xfId="188" applyNumberFormat="1" applyFont="1" applyAlignment="1">
      <alignment horizontal="center" vertical="center"/>
    </xf>
    <xf numFmtId="0" fontId="43" fillId="0" borderId="0" xfId="199" applyNumberFormat="1" applyFont="1" applyAlignment="1">
      <alignment horizontal="left" vertical="center" wrapText="1"/>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5" fillId="0" borderId="0" xfId="188" applyNumberFormat="1" applyFont="1" applyAlignment="1">
      <alignment vertical="center"/>
    </xf>
    <xf numFmtId="0" fontId="59" fillId="0" borderId="0" xfId="0" applyNumberFormat="1" applyFont="1" applyAlignment="1">
      <alignment horizontal="center" vertical="center" wrapText="1"/>
    </xf>
    <xf numFmtId="166" fontId="59"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7"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40" borderId="11" xfId="188" applyFont="1" applyFill="1" applyBorder="1" applyAlignment="1">
      <alignment vertical="center" wrapText="1"/>
    </xf>
    <xf numFmtId="166" fontId="27" fillId="40" borderId="11" xfId="199" applyFill="1" applyBorder="1" applyAlignment="1">
      <alignment horizontal="left" vertical="center" wrapText="1"/>
    </xf>
    <xf numFmtId="166" fontId="27" fillId="40" borderId="11" xfId="199" applyFill="1" applyBorder="1" applyAlignment="1">
      <alignment vertical="center" wrapText="1"/>
    </xf>
    <xf numFmtId="166" fontId="43" fillId="40" borderId="11" xfId="199" applyFont="1" applyFill="1" applyBorder="1" applyAlignment="1">
      <alignment vertical="center" wrapText="1"/>
    </xf>
    <xf numFmtId="166" fontId="43" fillId="40" borderId="11" xfId="199" applyFont="1" applyFill="1" applyBorder="1" applyAlignment="1">
      <alignment horizontal="left" vertical="center" wrapText="1"/>
    </xf>
    <xf numFmtId="166" fontId="40" fillId="39" borderId="11" xfId="188" applyFont="1" applyFill="1" applyBorder="1" applyAlignment="1">
      <alignment vertical="center" wrapText="1"/>
    </xf>
    <xf numFmtId="0" fontId="40" fillId="0" borderId="11" xfId="188" applyNumberFormat="1" applyFont="1" applyBorder="1" applyAlignment="1">
      <alignment vertical="center" wrapText="1"/>
    </xf>
    <xf numFmtId="0" fontId="40" fillId="40" borderId="11" xfId="188" applyNumberFormat="1" applyFont="1" applyFill="1" applyBorder="1" applyAlignment="1">
      <alignment vertical="center" wrapText="1"/>
    </xf>
    <xf numFmtId="166" fontId="6" fillId="40" borderId="0" xfId="188" applyFill="1" applyAlignment="1">
      <alignment wrapText="1"/>
    </xf>
    <xf numFmtId="166" fontId="6" fillId="0" borderId="0" xfId="188" applyAlignment="1">
      <alignment wrapText="1"/>
    </xf>
    <xf numFmtId="166" fontId="43" fillId="40" borderId="11" xfId="199" applyFont="1" applyFill="1" applyBorder="1" applyAlignment="1">
      <alignment vertical="center"/>
    </xf>
    <xf numFmtId="166" fontId="43" fillId="40"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40" borderId="0" xfId="0" applyFont="1" applyFill="1" applyAlignment="1">
      <alignment wrapText="1"/>
    </xf>
    <xf numFmtId="166" fontId="40" fillId="0" borderId="10" xfId="188" applyFont="1" applyBorder="1" applyAlignment="1">
      <alignment vertical="center" wrapText="1"/>
    </xf>
    <xf numFmtId="166" fontId="40" fillId="40" borderId="10" xfId="188" applyFont="1" applyFill="1" applyBorder="1" applyAlignment="1">
      <alignment vertical="center" wrapText="1"/>
    </xf>
    <xf numFmtId="166" fontId="27" fillId="40" borderId="10" xfId="199" applyFill="1" applyBorder="1" applyAlignment="1">
      <alignment horizontal="left" vertical="center" wrapText="1"/>
    </xf>
    <xf numFmtId="166" fontId="27" fillId="40"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63" fillId="0" borderId="0" xfId="199" applyNumberFormat="1" applyFont="1" applyAlignment="1">
      <alignment horizontal="center"/>
    </xf>
    <xf numFmtId="166" fontId="49" fillId="30" borderId="23" xfId="37" applyFont="1" applyFill="1" applyBorder="1" applyAlignment="1">
      <alignment horizontal="center" vertical="center" wrapText="1"/>
    </xf>
    <xf numFmtId="0" fontId="71" fillId="0" borderId="0" xfId="199" applyNumberFormat="1" applyFont="1" applyAlignment="1">
      <alignment horizontal="center" vertical="center"/>
    </xf>
    <xf numFmtId="0" fontId="67" fillId="43" borderId="14" xfId="188" applyNumberFormat="1" applyFont="1" applyFill="1" applyBorder="1" applyAlignment="1">
      <alignment vertical="top" wrapText="1"/>
    </xf>
    <xf numFmtId="0" fontId="67" fillId="43" borderId="24" xfId="188" applyNumberFormat="1" applyFont="1" applyFill="1" applyBorder="1" applyAlignment="1">
      <alignment vertical="top" wrapText="1"/>
    </xf>
    <xf numFmtId="0" fontId="67" fillId="43" borderId="24" xfId="188" applyNumberFormat="1" applyFont="1" applyFill="1" applyBorder="1" applyAlignment="1">
      <alignment horizontal="left" vertical="top" wrapText="1"/>
    </xf>
    <xf numFmtId="166" fontId="48" fillId="0" borderId="0" xfId="0" applyFont="1"/>
    <xf numFmtId="166" fontId="73"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60" fillId="0" borderId="0" xfId="0" applyFont="1" applyAlignment="1">
      <alignment vertical="center"/>
    </xf>
    <xf numFmtId="166" fontId="75" fillId="0" borderId="0" xfId="0" applyFont="1" applyAlignment="1">
      <alignment vertical="center"/>
    </xf>
    <xf numFmtId="0" fontId="43" fillId="0" borderId="0" xfId="199" applyNumberFormat="1" applyFont="1" applyAlignment="1">
      <alignment vertical="center" wrapText="1"/>
    </xf>
    <xf numFmtId="174"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4"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6" fillId="0" borderId="0" xfId="37" applyNumberFormat="1" applyFont="1" applyAlignment="1">
      <alignment horizontal="left" vertical="center"/>
    </xf>
    <xf numFmtId="166" fontId="77" fillId="0" borderId="0" xfId="0" applyFont="1" applyAlignment="1">
      <alignment horizontal="center"/>
    </xf>
    <xf numFmtId="166" fontId="45" fillId="0" borderId="0" xfId="0" pivotButton="1" applyFont="1"/>
    <xf numFmtId="166" fontId="78"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8"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166" fontId="80" fillId="0" borderId="0" xfId="199" applyFont="1" applyAlignment="1">
      <alignment vertical="center"/>
    </xf>
    <xf numFmtId="166" fontId="46" fillId="0" borderId="0" xfId="199" applyFont="1" applyFill="1" applyBorder="1" applyAlignment="1">
      <alignment vertical="center" shrinkToFit="1"/>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vertical="top"/>
    </xf>
    <xf numFmtId="166" fontId="45" fillId="0" borderId="0" xfId="188" quotePrefix="1" applyFont="1" applyAlignment="1">
      <alignment vertical="center" wrapText="1"/>
    </xf>
    <xf numFmtId="49" fontId="45" fillId="0" borderId="16" xfId="188" applyNumberFormat="1" applyFont="1" applyBorder="1" applyAlignment="1">
      <alignment horizontal="left" vertical="center"/>
    </xf>
    <xf numFmtId="166" fontId="45" fillId="0" borderId="0" xfId="188" applyFont="1" applyAlignment="1">
      <alignment horizontal="left" vertical="center" wrapText="1"/>
    </xf>
    <xf numFmtId="0" fontId="39" fillId="25" borderId="19" xfId="188" applyNumberFormat="1" applyFont="1" applyFill="1" applyBorder="1" applyAlignment="1">
      <alignment vertical="top" wrapText="1"/>
    </xf>
    <xf numFmtId="0" fontId="0" fillId="0" borderId="0" xfId="0" applyNumberFormat="1" applyAlignment="1">
      <alignment horizontal="center"/>
    </xf>
    <xf numFmtId="166" fontId="43" fillId="0" borderId="0" xfId="0" applyFont="1" applyAlignment="1">
      <alignment horizontal="left" vertical="center"/>
    </xf>
    <xf numFmtId="166" fontId="0" fillId="0" borderId="0" xfId="0" applyAlignment="1">
      <alignment wrapText="1"/>
    </xf>
    <xf numFmtId="166" fontId="0" fillId="0" borderId="0" xfId="0" applyAlignment="1">
      <alignment vertical="center" wrapText="1"/>
    </xf>
    <xf numFmtId="1" fontId="39" fillId="24" borderId="11" xfId="0" applyNumberFormat="1" applyFont="1" applyFill="1" applyBorder="1" applyAlignment="1">
      <alignment horizontal="center"/>
    </xf>
    <xf numFmtId="166" fontId="49" fillId="24" borderId="19" xfId="0" applyFont="1" applyFill="1" applyBorder="1" applyAlignment="1">
      <alignment horizontal="center" wrapText="1"/>
    </xf>
    <xf numFmtId="0" fontId="69" fillId="24" borderId="19" xfId="188" applyNumberFormat="1" applyFont="1" applyFill="1" applyBorder="1" applyAlignment="1">
      <alignment vertical="top" wrapText="1"/>
    </xf>
    <xf numFmtId="0" fontId="81" fillId="24" borderId="19" xfId="188" applyNumberFormat="1" applyFont="1" applyFill="1" applyBorder="1" applyAlignment="1">
      <alignment vertical="top" wrapText="1"/>
    </xf>
    <xf numFmtId="9" fontId="40" fillId="0" borderId="0" xfId="200" applyFont="1"/>
    <xf numFmtId="166" fontId="45" fillId="36" borderId="0" xfId="0" applyFont="1" applyFill="1" applyAlignment="1">
      <alignment horizontal="center" vertical="center"/>
    </xf>
    <xf numFmtId="49" fontId="45" fillId="36" borderId="0" xfId="0" applyNumberFormat="1" applyFont="1" applyFill="1" applyAlignment="1">
      <alignment horizontal="left" vertical="center"/>
    </xf>
    <xf numFmtId="3" fontId="45" fillId="36" borderId="0" xfId="0" applyNumberFormat="1" applyFont="1" applyFill="1" applyAlignment="1">
      <alignment horizontal="center" vertical="center"/>
    </xf>
    <xf numFmtId="171" fontId="45" fillId="36" borderId="0" xfId="0" applyNumberFormat="1" applyFont="1" applyFill="1" applyAlignment="1">
      <alignment horizontal="center" vertical="center"/>
    </xf>
    <xf numFmtId="166" fontId="27" fillId="0" borderId="16" xfId="199" applyBorder="1"/>
    <xf numFmtId="166" fontId="27" fillId="0" borderId="0" xfId="199" applyFill="1" applyBorder="1" applyAlignment="1">
      <alignment horizontal="left" vertical="center"/>
    </xf>
    <xf numFmtId="166" fontId="0" fillId="0" borderId="0" xfId="0" applyAlignment="1">
      <alignment horizontal="left"/>
    </xf>
    <xf numFmtId="166" fontId="45" fillId="0" borderId="22" xfId="0" applyFont="1" applyBorder="1"/>
    <xf numFmtId="166" fontId="82" fillId="46" borderId="0" xfId="0" applyFont="1" applyFill="1" applyAlignment="1">
      <alignment horizontal="center" vertical="center"/>
    </xf>
    <xf numFmtId="166" fontId="83" fillId="0" borderId="0" xfId="0" applyFont="1" applyAlignment="1">
      <alignment vertical="center"/>
    </xf>
    <xf numFmtId="0" fontId="49" fillId="29" borderId="23" xfId="37" applyNumberFormat="1" applyFont="1" applyFill="1" applyBorder="1" applyAlignment="1">
      <alignment horizontal="left" vertical="center" wrapText="1"/>
    </xf>
    <xf numFmtId="0" fontId="69" fillId="24" borderId="14" xfId="188" applyNumberFormat="1" applyFont="1" applyFill="1" applyBorder="1" applyAlignment="1">
      <alignment horizontal="center" vertical="top"/>
    </xf>
    <xf numFmtId="0" fontId="69" fillId="24" borderId="12" xfId="188" applyNumberFormat="1" applyFont="1" applyFill="1" applyBorder="1" applyAlignment="1">
      <alignment horizontal="center" vertical="top"/>
    </xf>
    <xf numFmtId="0" fontId="60" fillId="0" borderId="19" xfId="188" applyNumberFormat="1" applyFont="1" applyBorder="1" applyAlignment="1">
      <alignment horizontal="center" vertical="center"/>
    </xf>
    <xf numFmtId="0" fontId="63" fillId="0" borderId="0" xfId="199" applyNumberFormat="1" applyFont="1" applyAlignment="1">
      <alignment horizontal="center"/>
    </xf>
    <xf numFmtId="0" fontId="50" fillId="0" borderId="0" xfId="188" applyNumberFormat="1" applyFont="1" applyAlignment="1">
      <alignment horizontal="left" vertical="center"/>
    </xf>
    <xf numFmtId="0" fontId="59" fillId="42" borderId="14" xfId="188" applyNumberFormat="1" applyFont="1" applyFill="1" applyBorder="1" applyAlignment="1">
      <alignment horizontal="center" vertical="center"/>
    </xf>
    <xf numFmtId="0" fontId="59" fillId="42" borderId="24" xfId="188" applyNumberFormat="1" applyFont="1" applyFill="1" applyBorder="1" applyAlignment="1">
      <alignment horizontal="center" vertical="center"/>
    </xf>
    <xf numFmtId="0" fontId="59" fillId="42" borderId="12" xfId="188" applyNumberFormat="1" applyFont="1" applyFill="1" applyBorder="1" applyAlignment="1">
      <alignment horizontal="center" vertical="center"/>
    </xf>
    <xf numFmtId="0" fontId="59" fillId="37" borderId="14" xfId="188" applyNumberFormat="1" applyFont="1" applyFill="1" applyBorder="1" applyAlignment="1">
      <alignment horizontal="center" vertical="center"/>
    </xf>
    <xf numFmtId="0" fontId="59" fillId="37" borderId="24" xfId="188" applyNumberFormat="1" applyFont="1" applyFill="1" applyBorder="1" applyAlignment="1">
      <alignment horizontal="center" vertical="center"/>
    </xf>
    <xf numFmtId="0" fontId="59" fillId="37" borderId="12" xfId="188" applyNumberFormat="1" applyFont="1" applyFill="1" applyBorder="1" applyAlignment="1">
      <alignment horizontal="center" vertical="center"/>
    </xf>
    <xf numFmtId="0" fontId="40" fillId="0" borderId="0" xfId="188" applyNumberFormat="1" applyFont="1" applyAlignment="1">
      <alignment horizontal="left" vertical="center" wrapText="1"/>
    </xf>
    <xf numFmtId="166" fontId="27" fillId="0" borderId="0" xfId="199" applyAlignment="1">
      <alignment horizontal="left" vertical="center"/>
    </xf>
    <xf numFmtId="166" fontId="46" fillId="0" borderId="0" xfId="199" applyFont="1" applyAlignment="1">
      <alignment horizontal="left" vertical="center"/>
    </xf>
    <xf numFmtId="166" fontId="74" fillId="41" borderId="0" xfId="0" applyFont="1" applyFill="1" applyAlignment="1">
      <alignment horizontal="center" vertical="center"/>
    </xf>
    <xf numFmtId="166" fontId="40" fillId="0" borderId="0" xfId="0" applyFont="1" applyAlignment="1">
      <alignment horizontal="center" vertical="top"/>
    </xf>
    <xf numFmtId="166" fontId="74" fillId="43" borderId="0" xfId="0" applyFont="1" applyFill="1" applyAlignment="1">
      <alignment horizontal="center" vertical="center"/>
    </xf>
    <xf numFmtId="166" fontId="40" fillId="0" borderId="0" xfId="0" applyFont="1" applyAlignment="1">
      <alignment horizontal="center" vertical="top"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45" fillId="0" borderId="0" xfId="0" applyFont="1" applyAlignment="1">
      <alignment horizontal="left" vertical="center" wrapText="1"/>
    </xf>
    <xf numFmtId="166" fontId="43" fillId="0" borderId="0" xfId="199" applyFont="1" applyAlignment="1">
      <alignment horizontal="left" vertical="center"/>
    </xf>
    <xf numFmtId="166" fontId="56" fillId="29" borderId="14" xfId="188" applyFont="1" applyFill="1" applyBorder="1" applyAlignment="1">
      <alignment horizontal="center" vertical="center"/>
    </xf>
    <xf numFmtId="166" fontId="56" fillId="29" borderId="24" xfId="188" applyFont="1" applyFill="1" applyBorder="1" applyAlignment="1">
      <alignment horizontal="center" vertical="center"/>
    </xf>
    <xf numFmtId="166" fontId="56" fillId="29" borderId="12" xfId="188" applyFont="1" applyFill="1" applyBorder="1" applyAlignment="1">
      <alignment horizontal="center" vertical="center"/>
    </xf>
    <xf numFmtId="0" fontId="27" fillId="0" borderId="0" xfId="199" applyNumberFormat="1" applyAlignment="1">
      <alignment horizontal="left" vertical="center" wrapText="1"/>
    </xf>
    <xf numFmtId="0" fontId="43" fillId="0" borderId="0" xfId="199" applyNumberFormat="1" applyFont="1" applyAlignment="1">
      <alignment horizontal="left" vertical="center" wrapText="1"/>
    </xf>
    <xf numFmtId="166" fontId="56" fillId="33" borderId="14" xfId="188" applyFont="1" applyFill="1" applyBorder="1" applyAlignment="1">
      <alignment horizontal="center" vertical="center"/>
    </xf>
    <xf numFmtId="166" fontId="56" fillId="33" borderId="24" xfId="188" applyFont="1" applyFill="1" applyBorder="1" applyAlignment="1">
      <alignment horizontal="center" vertical="center"/>
    </xf>
    <xf numFmtId="166" fontId="56" fillId="33" borderId="12" xfId="188" applyFont="1" applyFill="1" applyBorder="1" applyAlignment="1">
      <alignment horizontal="center"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4" fillId="29" borderId="0" xfId="0" applyFont="1" applyFill="1" applyAlignment="1">
      <alignment horizontal="center" vertical="center"/>
    </xf>
    <xf numFmtId="166" fontId="40" fillId="0" borderId="0" xfId="0" applyFont="1" applyAlignment="1">
      <alignment horizontal="center" vertical="center"/>
    </xf>
    <xf numFmtId="166" fontId="74" fillId="44" borderId="0" xfId="0" applyFont="1" applyFill="1" applyAlignment="1">
      <alignment horizontal="center" vertical="center"/>
    </xf>
    <xf numFmtId="166" fontId="40" fillId="0" borderId="0" xfId="0" applyFont="1" applyAlignment="1">
      <alignment horizontal="center" vertical="center" wrapText="1"/>
    </xf>
    <xf numFmtId="166" fontId="27" fillId="0" borderId="34" xfId="199" applyBorder="1" applyAlignment="1">
      <alignment horizontal="center" vertical="center"/>
    </xf>
    <xf numFmtId="166" fontId="84" fillId="45" borderId="32" xfId="0" applyFont="1" applyFill="1" applyBorder="1" applyAlignment="1">
      <alignment horizontal="center" vertical="center" wrapText="1"/>
    </xf>
    <xf numFmtId="166" fontId="84" fillId="45" borderId="33" xfId="0" applyFont="1" applyFill="1" applyBorder="1" applyAlignment="1">
      <alignment horizontal="center" vertical="center" wrapText="1"/>
    </xf>
    <xf numFmtId="166" fontId="84" fillId="45" borderId="35" xfId="0" applyFont="1" applyFill="1" applyBorder="1" applyAlignment="1">
      <alignment horizontal="center" vertical="center" wrapText="1"/>
    </xf>
    <xf numFmtId="166" fontId="84" fillId="47" borderId="32" xfId="0" applyFont="1" applyFill="1" applyBorder="1" applyAlignment="1">
      <alignment horizontal="center" vertical="center"/>
    </xf>
    <xf numFmtId="166" fontId="84" fillId="47" borderId="33" xfId="0" applyFont="1" applyFill="1" applyBorder="1" applyAlignment="1">
      <alignment horizontal="center" vertical="center"/>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8" fillId="35" borderId="0" xfId="0" applyNumberFormat="1" applyFont="1" applyFill="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166" fontId="47" fillId="25" borderId="31" xfId="188" applyFont="1" applyFill="1" applyBorder="1" applyAlignment="1">
      <alignment horizontal="center" vertical="top" wrapText="1"/>
    </xf>
    <xf numFmtId="166" fontId="44" fillId="0" borderId="0" xfId="0" applyFont="1" applyAlignment="1">
      <alignment horizontal="left" vertical="center" wrapText="1"/>
    </xf>
    <xf numFmtId="166" fontId="45" fillId="27" borderId="0" xfId="0" applyFont="1" applyFill="1" applyAlignment="1">
      <alignment horizontal="center" vertical="center" wrapText="1"/>
    </xf>
    <xf numFmtId="166" fontId="45" fillId="0" borderId="0" xfId="0" applyFont="1" applyAlignment="1">
      <alignment horizontal="center" vertical="center" wrapText="1"/>
    </xf>
    <xf numFmtId="166" fontId="45" fillId="0" borderId="0" xfId="0" applyFont="1" applyAlignment="1">
      <alignment horizontal="center" wrapText="1"/>
    </xf>
    <xf numFmtId="166" fontId="44" fillId="0" borderId="0" xfId="37" applyFont="1" applyAlignment="1">
      <alignment horizontal="left" vertical="center" wrapText="1"/>
    </xf>
    <xf numFmtId="166" fontId="40" fillId="40" borderId="0" xfId="37" applyFont="1" applyFill="1" applyAlignment="1">
      <alignment horizontal="center" vertical="center" wrapText="1"/>
    </xf>
    <xf numFmtId="166" fontId="40" fillId="0" borderId="0" xfId="37" applyFont="1" applyAlignment="1">
      <alignment horizontal="left" vertical="center" wrapText="1"/>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20">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004987"/>
      <color rgb="FF006747"/>
      <color rgb="FFD4582A"/>
      <color rgb="FFA71F36"/>
      <color rgb="FF6E6259"/>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EE supply side</c:v>
                </c:pt>
                <c:pt idx="5">
                  <c:v>Landfill gas</c:v>
                </c:pt>
                <c:pt idx="6">
                  <c:v>Methane avoidance</c:v>
                </c:pt>
                <c:pt idx="7">
                  <c:v>EE households</c:v>
                </c:pt>
                <c:pt idx="8">
                  <c:v>Hydro</c:v>
                </c:pt>
                <c:pt idx="9">
                  <c:v>Energy distribution</c:v>
                </c:pt>
                <c:pt idx="10">
                  <c:v>Transport</c:v>
                </c:pt>
                <c:pt idx="11">
                  <c:v>EE service</c:v>
                </c:pt>
                <c:pt idx="12">
                  <c:v>EE Industry</c:v>
                </c:pt>
                <c:pt idx="13">
                  <c:v>Solar</c:v>
                </c:pt>
              </c:strCache>
            </c:strRef>
          </c:cat>
          <c:val>
            <c:numRef>
              <c:f>'Analysis | A6.2'!$B$112:$B$125</c:f>
              <c:numCache>
                <c:formatCode>0</c:formatCode>
                <c:ptCount val="14"/>
                <c:pt idx="0">
                  <c:v>1</c:v>
                </c:pt>
                <c:pt idx="1">
                  <c:v>1</c:v>
                </c:pt>
                <c:pt idx="2">
                  <c:v>1</c:v>
                </c:pt>
                <c:pt idx="3">
                  <c:v>2</c:v>
                </c:pt>
                <c:pt idx="4">
                  <c:v>3</c:v>
                </c:pt>
                <c:pt idx="5">
                  <c:v>3</c:v>
                </c:pt>
                <c:pt idx="6">
                  <c:v>3</c:v>
                </c:pt>
                <c:pt idx="7">
                  <c:v>4</c:v>
                </c:pt>
                <c:pt idx="8">
                  <c:v>5</c:v>
                </c:pt>
                <c:pt idx="9">
                  <c:v>7</c:v>
                </c:pt>
                <c:pt idx="10">
                  <c:v>10</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20</c:v>
                </c:pt>
                <c:pt idx="1">
                  <c:v>11</c:v>
                </c:pt>
                <c:pt idx="2">
                  <c:v>118</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1150800079709176"/>
          <c:y val="0.63315370428819862"/>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27</c:v>
                </c:pt>
                <c:pt idx="1">
                  <c:v>3</c:v>
                </c:pt>
                <c:pt idx="2">
                  <c:v>55</c:v>
                </c:pt>
                <c:pt idx="3">
                  <c:v>12</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40</c:v>
                </c:pt>
                <c:pt idx="1">
                  <c:v>18</c:v>
                </c:pt>
                <c:pt idx="2">
                  <c:v>27</c:v>
                </c:pt>
                <c:pt idx="3">
                  <c:v>9</c:v>
                </c:pt>
                <c:pt idx="4">
                  <c:v>5</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14</c:v>
                </c:pt>
                <c:pt idx="1">
                  <c:v>17</c:v>
                </c:pt>
                <c:pt idx="2">
                  <c:v>21</c:v>
                </c:pt>
                <c:pt idx="3">
                  <c:v>36</c:v>
                </c:pt>
                <c:pt idx="4">
                  <c:v>11</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26</xdr:row>
      <xdr:rowOff>174927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26</xdr:row>
      <xdr:rowOff>174927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130199</xdr:colOff>
      <xdr:row>15</xdr:row>
      <xdr:rowOff>118251</xdr:rowOff>
    </xdr:from>
    <xdr:to>
      <xdr:col>39</xdr:col>
      <xdr:colOff>10148</xdr:colOff>
      <xdr:row>29</xdr:row>
      <xdr:rowOff>150908</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27.544095717596" createdVersion="8" refreshedVersion="8" minRefreshableVersion="3" recordCount="1001" xr:uid="{F378F531-079A-BA4D-955B-18E22346D3A3}">
  <cacheSource type="worksheet">
    <worksheetSource name="Prior_consideration"/>
  </cacheSource>
  <cacheFields count="52">
    <cacheField name="Host Party" numFmtId="0">
      <sharedItems count="84" longText="1">
        <s v="India"/>
        <s v="Bangladesh"/>
        <s v="Türkiye"/>
        <s v="Egypt"/>
        <s v="Viet Nam"/>
        <s v="Kazakhstan"/>
        <s v="Thailand"/>
        <s v="Lao PDR"/>
        <s v="Nepal"/>
        <s v="Singapore"/>
        <s v="Kenya"/>
        <s v="Brazil"/>
        <s v="Chile"/>
        <s v="Cambodia"/>
        <s v="Uzbekistan"/>
        <s v="China"/>
        <s v="North Macedonia"/>
        <s v="Panama"/>
        <s v="Romania"/>
        <s v="Myanmar"/>
        <s v="Bhutan"/>
        <s v="United Arab Emirates"/>
        <s v="Togo"/>
        <s v="South Africa"/>
        <s v="Mongolia"/>
        <s v="Indonesia"/>
        <s v="Burundi"/>
        <s v="Azerbaijan"/>
        <s v="Nigeria"/>
        <s v="Tanzania"/>
        <s v="Pakistan"/>
        <s v="Ethiopia"/>
        <s v="Sierra Leone"/>
        <s v="Mozambique"/>
        <s v="Argentina"/>
        <s v="Morocco"/>
        <s v="Uganda"/>
        <s v="Liberia"/>
        <s v="Ghana"/>
        <s v="Zambia"/>
        <s v="Democratic Republic of the Congo"/>
        <s v="Côte d'Ivoire"/>
        <s v="Malawi"/>
        <s v="Costa Rica"/>
        <s v="Israel"/>
        <s v="Senegal"/>
        <s v="Botswana"/>
        <s v="Sri Lanka"/>
        <s v="Dominican Republic"/>
        <s v="Oman"/>
        <s v="Spain"/>
        <s v="Rwanda"/>
        <s v="Canada"/>
        <s v="Paraguay"/>
        <s v="Guinea-Bissau"/>
        <s v="New Zealand"/>
        <s v="Philippines"/>
        <s v="Rwanda, Uganda"/>
        <s v="Mexico"/>
        <s v="Colombia"/>
        <s v="Ecuador"/>
        <s v="Georgia"/>
        <s v="Tunisia"/>
        <s v="Jordan"/>
        <s v="Kenya, Rwanda, Tanzania, Uganda"/>
        <s v="Kenya, Nigeria"/>
        <s v="Tanzania, Uganda"/>
        <s v="Canada, United States"/>
        <s v="Italy"/>
        <s v="Portugal, Spain"/>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Malaysia"/>
        <s v="Saudi Arab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Vietnam" u="1"/>
        <s v="Turkey" u="1"/>
        <s v="Laos" u="1"/>
      </sharedItems>
    </cacheField>
    <cacheField name="Submission Date" numFmtId="166">
      <sharedItems containsSemiMixedTypes="0" containsNonDate="0" containsDate="1" containsString="0" minDate="1970-01-01T00:00:00" maxDate="2025-02-16T00:00:00" count="94">
        <d v="2024-06-29T00:00:00"/>
        <d v="2024-06-27T00:00:00"/>
        <d v="2024-06-28T00:00:00"/>
        <d v="2024-01-26T00:00:00"/>
        <d v="2024-04-18T00:00:00"/>
        <d v="2024-04-26T00:00:00"/>
        <d v="2024-06-10T00:00:00"/>
        <d v="2024-05-15T00:00:00"/>
        <d v="2024-06-06T00:00:00"/>
        <d v="2024-05-17T00:00:00"/>
        <d v="2024-06-04T00:00:00"/>
        <d v="2024-05-27T00:00:00"/>
        <d v="2024-04-23T00:00:00"/>
        <d v="2024-05-08T00:00:00"/>
        <d v="2024-05-07T00:00:00"/>
        <d v="2024-04-15T00:00:00"/>
        <d v="2024-05-23T00:00:00"/>
        <d v="2024-04-03T00:00:00"/>
        <d v="2024-04-25T00:00:00"/>
        <d v="2024-03-01T00:00:00"/>
        <d v="2024-04-17T00:00:00"/>
        <d v="2024-06-01T00:00:00"/>
        <d v="2024-04-09T00:00:00"/>
        <d v="2024-06-05T00:00:00"/>
        <d v="2024-03-05T00:00:00"/>
        <d v="2024-04-22T00:00:00"/>
        <d v="2024-06-07T00:00:00"/>
        <d v="2024-02-21T00:00:00"/>
        <d v="2024-04-27T00:00:00"/>
        <d v="2024-05-02T00:00:00"/>
        <d v="2024-05-22T00:00:00"/>
        <d v="2024-04-21T00:00:00"/>
        <d v="2024-04-30T00:00:00"/>
        <d v="2024-06-18T00:00:00"/>
        <d v="2024-06-11T00:00:00"/>
        <d v="2024-06-14T00:00:00"/>
        <d v="2024-06-17T00:00:00"/>
        <d v="2024-06-12T00:00:00"/>
        <d v="2024-06-13T00:00:00"/>
        <d v="2024-06-20T00:00:00"/>
        <d v="2024-06-26T00:00:00"/>
        <d v="2024-06-24T00:00:00"/>
        <d v="2024-06-19T00:00:00"/>
        <d v="2024-06-25T00:00:00"/>
        <d v="2024-06-21T00:00:00"/>
        <d v="2024-06-30T00:00:00"/>
        <d v="2024-06-16T00:00:00"/>
        <d v="2024-07-01T00:00:00"/>
        <d v="2024-07-29T00:00:00"/>
        <d v="2024-07-27T00:00:00"/>
        <d v="2024-08-29T00:00:00"/>
        <d v="2024-09-02T00:00:00"/>
        <d v="2024-08-08T00:00:00"/>
        <d v="2024-07-08T00:00:00"/>
        <d v="2024-09-25T00:00:00"/>
        <d v="2024-07-05T00:00:00"/>
        <d v="2024-10-04T00:00:00"/>
        <d v="2024-04-19T00:00:00"/>
        <d v="2024-07-20T00:00:00"/>
        <d v="2024-09-30T00:00:00"/>
        <d v="2024-09-19T00:00:00"/>
        <d v="1970-01-01T00:00:00"/>
        <d v="2024-10-24T00:00:00"/>
        <d v="2024-11-07T00:00:00"/>
        <d v="2024-11-29T00:00:00"/>
        <d v="2024-12-26T00:00:00"/>
        <d v="2024-12-06T00:00:00"/>
        <d v="2024-12-11T00:00:00"/>
        <d v="2024-12-12T00:00:00"/>
        <d v="2024-12-24T00:00:00"/>
        <d v="2025-01-09T00:00:00"/>
        <d v="2025-01-13T00:00:00"/>
        <d v="2025-01-14T00:00:00"/>
        <d v="2024-11-21T00:00:00"/>
        <d v="2024-03-21T00:00:00"/>
        <d v="2024-04-20T00:00:00"/>
        <d v="2024-04-24T00:00:00"/>
        <d v="2024-05-01T00:00:00"/>
        <d v="2024-09-13T00:00:00"/>
        <d v="2024-10-01T00:00:00"/>
        <d v="2024-10-14T00:00:00"/>
        <d v="2024-10-15T00:00:00"/>
        <d v="2024-12-05T00:00:00"/>
        <d v="2024-12-18T00:00:00"/>
        <d v="2024-12-20T00:00:00"/>
        <d v="2024-12-31T00:00:00"/>
        <d v="2025-01-01T00:00:00"/>
        <d v="2025-01-07T00:00:00"/>
        <d v="2025-01-08T00:00:00"/>
        <d v="2025-01-10T00:00:00"/>
        <d v="2025-01-12T00:00:00"/>
        <d v="2025-01-30T00:00:00"/>
        <d v="2025-02-15T00:00:00"/>
        <d v="2025-02-13T00:00:00"/>
      </sharedItems>
      <fieldGroup par="51"/>
    </cacheField>
    <cacheField name="Title" numFmtId="0">
      <sharedItems count="947">
        <s v="Viviid Gro solar energy Project in Maharashtra"/>
        <s v="Bundled Solar Power Project 2-017"/>
        <s v="Viviid Solar Bundled Project in Tamil Nadu(2)"/>
        <s v="Grouped Captive Solar Power Project in Bangladesh"/>
        <s v="Barutçuoğlu Landfill Gas to Electricity Power Plant"/>
        <s v="Solar Power Project by Avon Cycles Limited"/>
        <s v="Solar Power Project by Perinyx Neep Private Limited"/>
        <s v="POULTRY LITTER BASED BIOGAS POWER GENERATION PROJECT IN NASHIK, MAHARASHTRA, INDIA"/>
        <s v="Bundled Solar Power Projects by TAQA"/>
        <s v="Viviid Bundled Biomass-based Steam Generation Project in Tamil Nadu(2)"/>
        <s v="30 MW Nhon Hoi Wind Power – Phase 2"/>
        <s v="Global Cookstove Program (EKI Phase 12)"/>
        <s v="Global Cookstove Program (EKI Phase 10)"/>
        <s v="Global Cookstove Program (EKI Phase 06)"/>
        <s v="Global Cookstove Program (EKI Phase 01)"/>
        <s v="300MW Renewable solar power project in India -2- 005"/>
        <s v="EV Charging Project by Tata Power in India"/>
        <s v="Viviid solar Bundled Project in Tamil Nadu(3)"/>
        <s v="UltraTech Cement Limited (Unit Kotputli Cement Works), 16 MW WHRS Project"/>
        <s v="Viviid Biomass Based Steam Generation Project in AP"/>
        <s v="Viviid Biomass Based Steam Generation Project in RJ"/>
        <s v="Floating Solar project of Greenam Energy"/>
        <s v="SOLAR POWER PROJECT BY SUNSOURCE PVT. LTD. BUNDLE -4"/>
        <s v="Viviid-Co generation bundle project in Maharashtra"/>
        <s v="Solar Power Project by Subam Papers Private Limited"/>
        <s v="Pakmem Bundle SPP"/>
        <s v="Renewable solar power project in India by Shree Cement Limited"/>
        <s v="Borey Energo"/>
        <s v="Clean Cooking Program in Rural India"/>
        <s v="250 MW Solar Power Project by Clean Solar Power (Jodhpur) Pvt. Ltd"/>
        <s v="Ltimindtree Improved Cookstove Project"/>
        <s v="14.4 MW Bio-Mass based Co-Gen Power Plant project by Oasis group in Haryana."/>
        <s v="8 MW NongKhai Waste to Energy Project in Thailand"/>
        <s v="VPA 01 Sustainable agricultural practices for rice cultivation in India"/>
        <s v="Viviid Biomass Based Steam Generation Project in Maharashtra"/>
        <s v="SOLAR PV BESS AND CBG HYBRID PROJECT IN THAILAND"/>
        <s v="Renewable solar PV power project in India by Shree Cement Limited"/>
        <s v="Viviid Bundled Biomass-based Steam Generation Project in Tamil Nadu(1)"/>
        <s v="Renew Sakhi Improved Cookstove - 2"/>
        <s v="Viviid 35 MW Waste Heat Recovery Project by Suryadeva Alloys &amp; Power in Tamil Nadu"/>
        <s v="Kranti Clean Cooking in Rural Madhya Pradesh, India"/>
        <s v="Viviid AMK Krishna Biomass-based Steam Generation Project in Tamil Nadu"/>
        <s v="Solar power Project by L.S. Spinning Mills"/>
        <s v="Solar Project by Ipca Laboratories Ltd."/>
        <s v="Viviid 12 MW Waste Heat Recovery Project by Sunil ISPAT &amp; Power in Chhattisgarh"/>
        <s v="14 MW Waste-to-Energy Project by Antony Lara Renewable Energy Pvt. Ltd"/>
        <s v="Piaggio EV Project In India"/>
        <s v="Viviid 53 MW Waste Heat Recovery Project by Suryadeva Alloys &amp; Power in Tamil Nadu"/>
        <s v="90MW FLOATING SOLAR PV POWER PROJECT IN OMKARESHWAR"/>
        <s v="180 MW Wind Power Project by Green Infra Wind Energy Limited"/>
        <s v="GS12362 VPA 01 Safe Water Drinking Programme in Maharashtra"/>
        <s v="24.9 MW Rehar-I Hydro Electric Project by Chhattisgarh Hydro Power LLP"/>
        <s v="Okinawa EV Project In India"/>
        <s v="15MW FLOATING SOLAR PV PROJECT IN HIMACHAL PRADESH"/>
        <s v="Greenko AP01 Integrated Renewable Energy Storage Project"/>
        <s v="Greenko MP01 Intelligent Renewable Energy Platform"/>
        <s v="Greenko KA01 Intelligent Renewable Energy Platform (IREP)"/>
        <s v="300 MW Solar PV Project Bikaner, Rajasthan"/>
        <s v="Compressed Biogas Project in Jammu"/>
        <s v="Greenko RJ 01 Intelligent Renewable Energy Platform"/>
        <s v="Monsoon Wind Power Project"/>
        <s v="AM Green Ammonia Kakinada, AP"/>
        <s v="AM Green Ammonia, Tuticorin, Tamil Nadu"/>
        <s v="Biomass thermal project in Maharashtra (003)"/>
        <s v="RIDI Grouped Hydro Solar Power Project in Nepal"/>
        <s v="Solar Renergy Daily Fresh Farm Project"/>
        <s v="Global Cookstove Program (EKI Phase 04)"/>
        <s v="Bundled Captive Solar Power Project by Dalmia Cement"/>
        <s v="Karaman Landfill Gas to Electricity Project"/>
        <s v="Solar PV Project by Shri Bajrang Steel Corporate Limited"/>
        <s v="Energising Tamil Nadu with Solar PV Projects"/>
        <s v="Renewable solar photovoltaic project by ACME group-02"/>
        <s v="Clean Cooking - Cook Stove for Rural India"/>
        <s v="Varanasi Smart City Bio-Conversion Project"/>
        <s v="Improved Cookstove Distribution in Kenya by EKI Phase - 01"/>
        <s v="Improved Cookstove Distribution in Malawi by EKI Phase - 01"/>
        <s v="Solar Power Project by Dalmia Cement in Assam"/>
        <s v="Varanasi Harit Koyla Pariyojna"/>
        <s v="&quot;Biomass Cogeneration Project in Pathankot, Punjab&quot;"/>
        <s v="150 MW Solar Project in Jaisalmer, Rajasthan"/>
        <s v="100 MW Solar Project in Raghanesda, Gujarat"/>
        <s v="Hoa Binh 2 Wind"/>
        <s v="100 MW solar power project in UP by Tata Power Renewables Energy Limited"/>
        <s v="300 MW solar power project in Dholera, Gujarat"/>
        <s v="Akalan Biogas Energy Power Plant"/>
        <s v="180 MW Solar Energy Project in Mesanka, Gujarat"/>
        <s v="100 MW solar power project in Partur, Maharashtra"/>
        <s v="225 MW Solar Energy Project in Noorsar"/>
        <s v="Rio do Peixe Solar Complex by Energisa"/>
        <s v="Guadalupe Solar PV Project"/>
        <s v="Kampong Chhnang 60 MW Solar Power Project"/>
        <s v="GS 12487 VPA 1 SMG - Access to clean cooking in Himalayas"/>
        <s v="Karamanlı Biogas Energy Power Plant"/>
        <s v="Dak Lak Wastewater Treatment with Biogas System and Methane Recovery"/>
        <s v="GS12487 GS12488 RVPA-1 SMG - Access to Clean Cooking in Himalayas VPA 04"/>
        <s v="Ca Mau 1A Wind"/>
        <s v="Ca Mau 1B Wind"/>
        <s v="10.35 MW PV CDM Project Cabrero"/>
        <s v="110 MW Solar Energy Project in Noorsar"/>
        <s v="ComBio Renewable Energy Project in Mogi Guaçu"/>
        <s v="Serra do Mel III-VI Photovoltaic (PV) Solar Power Project"/>
        <s v="ComBio Renewable Energy Project in Balsa Nova"/>
        <s v="Zarafshan Wind Farm"/>
        <s v="Qi County 80MW Solar Photovoltaic Power Generation Project"/>
        <s v="Ca Mau 1C Wind"/>
        <s v="500TPD Biodiesel project by M11 Industries, Karnataka, India"/>
        <s v="300MW hybrid project Maharashtra"/>
        <s v="12.5MW Solar PV Power Plant by ISPAT India"/>
        <s v="10.35 MW PV CDM Project Centauro"/>
        <s v="10.35 MW PV CDM Project Caldera"/>
        <s v="Oslomej Solar Power Plant"/>
        <s v="10.35 MW PV CDM Project Chequen"/>
        <s v="Ganaderos buscando conservar"/>
        <s v="Thai Wah Biogas WWT Cambodia Project"/>
        <s v="10.35 MW PV CDM Project Draco"/>
        <s v="600 MW Hybrid Power Project by TPREL"/>
        <s v="330 MW RUMSL Neemuch, MP"/>
        <s v="70 MW Solar Power Project in Himayat Nagar by TPREL"/>
        <s v="Liberty Steel Galati Works Descaling Pumps"/>
        <s v="70 MW Solar Power Project in Jamkhed by TPREL"/>
        <s v="GEAAI Biomass Power Project"/>
        <s v="Punatsangchhu-II Hydroelectric Project (1020 MW)"/>
        <s v="120 MW Solar Power Project in Achegaon by TPREL"/>
        <s v="18 MW Suchhu Hydropower Project"/>
        <s v="Aluminum Recycling Project by CMR Eco Aluminium in Andhra Pradesh, India"/>
        <s v="Biochar from Waste Biomass (Camel Manure)"/>
        <s v="Solar PV project at SNOC, Sharjah, UAE"/>
        <s v="Tianshui Wind Power Project"/>
        <s v="Horizonte Wind Farm Project"/>
        <s v="GEAAI Biomass Power Plant (Myanmar)"/>
        <s v="Grid-connected solar PV plants in Togo"/>
        <s v="The Mass Rapid Transit System (MRTS) Project, Ahmedabad"/>
        <s v="CYY Singha Yasothon Wastewater Treatment and Biogas Utilization Project"/>
        <s v="100 MW solar Power Project in Nandgaon by TPREL"/>
        <s v="150 MW Solar Power Project in Achegaon by TPREL"/>
        <s v="Circular economy project: MWM-TUPY / Primato Bioplant for the treatment of swine manure"/>
        <s v="200 MW Solar Power Project in Hingoli by TPREL"/>
        <s v="54 MW Burgangchhu Hydropower Project"/>
        <s v="32 MW Yungichhu Hydropower Project"/>
        <s v="Fundaozinho Small Hydro Power Plant Project Activity"/>
        <s v="The !Xun &amp; Khwe Solar Street light installation"/>
        <s v="Technology development project of biomass plant demonstration based on unused resources"/>
        <s v="The Mass Rapid Transit System (MRTS) Project, Indore"/>
        <s v="The Mass Rapid Transit System (MRTS) Project, Bangalore"/>
        <s v="18+8 (26) MW Druk Bindu I &amp; II Hydropower Project"/>
        <s v="Coremas Solar Complex by Energisa"/>
        <s v="90 MW Jomori Hydropower Project"/>
        <s v="Hydroelectric Hidro Burica Project"/>
        <s v="Solar PV Power Generation project Kyeeonkyeewa"/>
        <s v="23 MW Solapur Solar PV Project"/>
        <s v="Solar PV Power Generation project Kindar"/>
        <s v="Solar PV Power Generation project Satoketayar"/>
        <s v="150 MW Dayapar-I Wind Energy Project"/>
        <s v="Project La Cabaña Wind + BESS"/>
        <s v="PMGD Graneros"/>
        <s v="Project El Manzano PV + BESS"/>
        <s v="PMGD Maitencillos"/>
        <s v="40 MW Ayodhya Solar PV Project"/>
        <s v="PMGD Mora"/>
        <s v="PMGD Doña Rubena"/>
        <s v="150 MW Chhattargarh Solar PV Project"/>
        <s v="PMGD Bandurrias"/>
        <s v="90 MW Anta Solar PV Project"/>
        <s v="PMGD Boix"/>
        <s v="600 TPD Waste to Torrefied Charcoal Project"/>
        <s v="Green Hydrogen Plant – 3F Industries Ltd."/>
        <s v="80 KPD Green Hydrogen Mobility Project"/>
        <s v="PMGD Hijuelas 4"/>
        <s v="Project Don Humberto PV + BESS."/>
        <s v="320 MW Bhainsara Solar PV Project"/>
        <s v="150MW GUVNL-II Solar PV Project"/>
        <s v="735 MW Nokh Solar PV Project"/>
        <s v="325 MW Shajapur Solar PV Project"/>
        <s v="1255 MW CPSU- Khavda-I Solar PV Project"/>
        <s v="200 MW GUVNL-I Solar PV Project"/>
        <s v="260 KPD Green Hydrogen Mobility Project"/>
        <s v="200 MW Dayapar-II Wind Energy Project"/>
        <s v="156 MW Vanki Wind Energy Project"/>
        <s v="300 MW Nakhatrana Solar PV Project"/>
        <s v="150 MW Dayapar-III Wind Energy PV Project"/>
        <s v="546 MW Jamjodhpur Wind Energy Project"/>
        <s v="300 MW Khavda-III Solar PV Project"/>
        <s v="308 MW Kalyanpur, Dwarka Wind Energy Project"/>
        <s v="500 MW Bhadla-II Solar PV Project"/>
        <s v="75 MW Panchet-I (F) Solar PV Project"/>
        <s v="80 MW Panchet-II (G + F) Solar PV Project"/>
        <s v="600 MW Bhuj Solar PV Project"/>
        <s v="176 MW Ramagundam (G + F) Solar PV Project"/>
        <s v="1200 MW Khavda-II Solar PV Project"/>
        <s v="Reduction of N2O emissions from the new Nitric Acid Plant of Abu Qir Fertilizer Co."/>
        <s v="Salkhit Wind Farm"/>
        <s v="Renewable hydro power project in India -3- 001"/>
        <s v="Adares WPP Capacity Addition Project by YGT Elektrik Üretim Anonim Şirketi"/>
        <s v="6.3 MW Bundled Wind Power Project in Gujarat &amp; Karnataka"/>
        <s v="CCX VanamTG02"/>
        <s v="MicroEnergy Credits – Microfinance for Solar Lamps in Kenya -1"/>
        <s v="CCX VanamTG01"/>
        <s v="10MW Hydro Power Project by PT. Bina Godang Energi at North Sumatera, Indonesia"/>
        <s v="10 MW Solar Power Project in Telangana by SCCL"/>
        <s v="CLS Nizip Landfill Gas to Electricity Project"/>
        <s v="Adanus Landfill Gas to Electricity Project"/>
        <s v="Honaz Biomass Power Project"/>
        <s v="ZBNF-1"/>
        <s v="ZBNF-2"/>
        <s v="ZBNF-3"/>
        <s v="ZBNF-4"/>
        <s v="ZBNF-5"/>
        <s v="350TPD-FursungiUruli Devachi Waste to Compost by Bhumi Energy"/>
        <s v="MicroEnergy Credits – Microfinance for Efficient Lighting Product Lines – India - 1"/>
        <s v="Hydro Power Project by Cosmos Hydro Power Private Limited"/>
        <s v="Solar Project by Eden Renewable CITE Private Limited"/>
        <s v="3.52 MW Solar Project"/>
        <s v="5.12 MW Solar Project"/>
        <s v="5.6 MW Solar Project"/>
        <s v="29.4 MW Wind Power Plant by SoC Trang Energy JSC"/>
        <s v="30 MW Nhon Hoi Wind Power – Phase 1"/>
        <s v="9 MWac Solar Power Project by Amp Solar System Pvt Ltd"/>
        <s v="BAMBOO TO BIOCHAR FOR SOIL APPLICATION PROJECT IN INDIA"/>
        <s v="8 MW Bundled Solar Power Project in Maharashtra"/>
        <s v="India SRP09"/>
        <s v="India SRP11"/>
        <s v="India SRP10"/>
        <s v="Amp Energy Distribution Generation One"/>
        <s v="India SRP12"/>
        <s v="India SRP29"/>
        <s v="India SRP13"/>
        <s v="3MW Biomass Co-generation by M/s. NPS Sugar Industries Pvt. Ltd."/>
        <s v="10 MW Solar Power Project by Rana solar Power Private Limited in Tamil Nadu, India"/>
        <s v="Press mud to bio CNG by Leafiniti Bioenergy Private Limited"/>
        <s v="9.5 MW Bundled Solar Power Project in Tamilnadu &amp; Himachal Pradesh"/>
        <s v="6.8 MW Bundled Wind Power Project in Gujarat"/>
        <s v="30 MWac Solar power project by Amp solar Technology Two Pvt Ltd"/>
        <s v="AMP Energy Green 11 Pvt Ltd"/>
        <s v="10 MWac Solar Power Plant by AMP Energy Green 12 Pvt Ltd"/>
        <s v="10 MWac Solar Power Plant by AMP Energy Green 15 Pvt Ltd"/>
        <s v="5MW Solar power plant by Sunlayer Energy in Uttarakhand, India"/>
        <s v="50 MWp Solar power project in Solapur, Maharashtra by AMP Energy"/>
        <s v="Renewable Energy Project by JSW Energy Limited"/>
        <s v="MicroEnergy Credits – Microfinance for Clean Cooking Product Lines - India - Clean Cooking Project - 1"/>
        <s v="MicroEnergy Credits – Microfinance for Clean Cooking Product Lines - India"/>
        <s v="120 MW Vyasi Hydro Power Project by UJVN Limited"/>
        <s v="Renewable power project hybrid (wind + solar) in India -4- 001"/>
        <s v="ReNewable Solar Power Project by Jakson Power Private Limited"/>
        <s v="4.5 MW Kaliganga-II Small Hydro Project by UJVN Limited"/>
        <s v="Viviid Bundled Cepco solar project in Gujarat"/>
        <s v="Replacement of ICLs with LEC Lamps in Gujarat, India"/>
        <s v="Installation of High Efficiency Cookstoves in India by AGS Carbon"/>
        <s v="UpEnergy - Social and Climate Impact Programme- Burundi"/>
        <s v="India SRP05"/>
        <s v="India SRP06"/>
        <s v="India SRP07"/>
        <s v="India SRP04"/>
        <s v="India SRP19"/>
        <s v="India SRP20"/>
        <s v="India SRP21"/>
        <s v="India SRP22"/>
        <s v="India SRP23"/>
        <s v="CCX Electric Vehicles Project"/>
        <s v="India SRP17"/>
        <s v="India SRP14"/>
        <s v="India SRP15"/>
        <s v="Renewable solar PV power project in Indian states by Shree Cement Limited"/>
        <s v="India SRP16"/>
        <s v="LED distribution project by EKI Energy Services Limited"/>
        <s v="Large scale Solar Project in Area 60 in Azerbaijan"/>
        <s v="India SRPKA01"/>
        <s v="India SRP08"/>
        <s v="Beaskund Top Hydro Power Project by Gopal Hydrogen Private Limited"/>
        <s v="GIRUÁ LANDFILL GAS PROJECT"/>
        <s v="116.1 MW Wind Project"/>
        <s v="190 MW Solar Power PV Project"/>
        <s v="Energo Trust"/>
        <s v="14.4 MW Bio-Mass based Co-Gen Power Plant project by Oasis group in Haryana"/>
        <s v="India SRPTN01"/>
        <s v="Viviid Makson solar bundled project in Gujarat"/>
        <s v="India SRP24"/>
        <s v="India SRP25"/>
        <s v="India SRPOD03"/>
        <s v="66 MW grouped solar project by SCCL"/>
        <s v="25.5 MW grouped solar project by SCCL"/>
        <s v="India SRPAP01"/>
        <s v="India SRPKA02"/>
        <s v="India SRPOD04"/>
        <s v="8 MW Biomass based power project by Indeen Biopower Limited in Rajasthan, India"/>
        <s v="India SRP18"/>
        <s v="Energy Efficiency Appliance Project"/>
        <s v="Sharjah Waste to Energy Plant project"/>
        <s v="14.90 MW Biomass-based power plant by Sardarshahar Agri Energy Pvt. Ltd. in Rajasthan, India"/>
        <s v="14.90 MW Biomass-based power plant by Jasrasar Green Power Energy Pvt. Ltd. in Rajasthan, India"/>
        <s v="14.90 MW Biomass-based power plant by Chattargarh Renewable Energy Pvt. Ltd. in Rajasthan, India"/>
        <s v="Biogas Project PT. Rohul Sawit Industri"/>
        <s v="GS 12602 VPA Powerstove Multiple Fuel Project VPA 1"/>
        <s v="Solar PV Energy Project By Pure Energy"/>
        <s v="20 TPD Carbon Capture (Flue Gas - CO2) and Utilization (to Methanol Plant)"/>
        <s v="14.90 MW Biomass-based power plant by TNA Renewable Energy Pvt. Ltd. in Rajasthan, India"/>
        <s v="14.90 MW Biomass-based power plant by VCA Power Pvt. Ltd. in Rajasthan, India"/>
        <s v="Bio-diesel production by Absolute Greenfuels LLP"/>
        <s v="Ecogreen G4 Bor-2 SPP Project"/>
        <s v="India SRPWB02"/>
        <s v="India SRPOD02"/>
        <s v="India SRPOD01"/>
        <s v="MicroEnergy Credits – Microfinance for Solar Lamps in Tanzania and Nigeria -1"/>
        <s v="MicroEnergy Credits – Microfinance for Solar Lamps in Tanzania and Nigeria - 2"/>
        <s v="2.95 MW co fired cogeneration project at ESIPL"/>
        <s v="VPA-1 Water Purifier Project in Maharashtra, India"/>
        <s v="Bahawalpur Solar Power Plant Project"/>
        <s v="India SRPWB01"/>
        <s v="Floating Solar Power Project by AMP Energy In Madhya Pradesh"/>
        <s v="Amp Energy Green C&amp;I one Pvt Ltd"/>
        <s v="3.84 MWac Solar pv plant by Amp Energy Green C&amp;I one Pvt Ltd"/>
        <s v="Water Purifier Project in Maharashtra, India by Seniority Pvt. Ltd. – VPA-2"/>
        <s v="15 MWac Solar Power Project by Amp Energy C&amp;I Five Pvt Ltd"/>
        <s v="0.25 MWac Solar PV projects by Amp Energy Green C&amp;I one Pvt Ltd"/>
        <s v="20 MWac Solar Power Project by Amp Energy C&amp;I Six Pvt Ltd"/>
        <s v="PCH Jesuíta"/>
        <s v="125 MW solar project at Shajapur District, Madhya Pradesh"/>
        <s v="Reducing Gas Leakages within the Hududgaz Gas Distribution Networks across Uzbekistan"/>
        <s v="0.49 MWac Solar pv by Amp Energy Green C&amp;I one Pvt Ltd"/>
        <s v="15 MW Solar Energy Project by Sunfree in Mizoram, India"/>
        <s v="0.4 MWac solar PV plant by Amp Energy Green C&amp;I one Pvt Ltd"/>
        <s v="Biomass Briquettes in Kenyan Manufacturing Facilities"/>
        <s v="14.90 MW Biomass-based power plant by KTA Powers Pvt. Ltd. in Rajasthan, India"/>
        <s v="CBG generation from Biomass"/>
        <s v="India SRP26"/>
        <s v="India SRP27"/>
        <s v="India SRP28"/>
        <s v="CHUPAMPA SOLAR"/>
        <s v="Sustainable Forestry in Gambela, Ethiopia"/>
        <s v="Waste Management Project"/>
        <s v="Zeno Moto Electric Mobility in Kenya"/>
        <s v="Zeno Moto Electric Mobility in India"/>
        <s v="155 MW Tilaiya (F) Solar PV Project"/>
        <s v="Renewable Energy for Climate Resilience- Sephu Solar Project, Bhutan"/>
        <s v="900 TPD Waste to Torrefied Charcoal Project"/>
        <s v="400 TPD Waste to Torrefied Charcoal Project"/>
        <s v="200 TPD Waste to Torrefied Charcoal Project"/>
        <s v="500 TPD Waste to Torrefied Charcoal Project"/>
        <s v="Rewilding Maforki"/>
        <s v="25 TPD Carbon Capture (Flue Gas - CO2) and Utilization (to Ethanol Plant)"/>
        <s v="Kwar Hydroelectric Project (540 MW)"/>
        <s v="Maravilha Wind Complex by Energisa"/>
        <s v="Sobradinho Wind Complex by Energisa"/>
        <s v="Afforestation program by the Telangana State."/>
        <s v="Grouped Commercial Vehicle EV Project in India"/>
        <s v="The Clean Cookstove"/>
        <s v="CCX VanamAP03"/>
        <s v="Urban Forest Project in Telangana"/>
        <s v="CCX VanamAP01"/>
        <s v="CCX VanamTG03"/>
        <s v="CCX VanamTG04"/>
        <s v="CCX VanamAP02"/>
        <s v="CCX VanamAP04"/>
        <s v="CCX VanamOD01"/>
        <s v="CCX VanamOD03"/>
        <s v="CCX VanamOD02"/>
        <s v="CCX VanamOD04"/>
        <s v="Natural Farming In West Bengal"/>
        <s v="Bundled Solar Project by Luminous Power"/>
        <s v="Land Management by Organic Farming Practices in India (vcs-5155)"/>
        <s v="THE BIWAL CARBON PROJECT"/>
        <s v="The Clean Cookstove01"/>
        <s v="The Clean Cookstove02"/>
        <s v="The Clean Cookstove03"/>
        <s v="The Clean Cookstove04"/>
        <s v="The Clean Cookstove06"/>
        <s v="The Clean Cookstove05"/>
        <s v="4 MW Solar Power Project by Solid Solar"/>
        <s v="Waste to CBG project"/>
        <s v="Fair. Inclusive. Transparent. - FIT carbon project in Ethiopia to provide clean drinking water in rural communities"/>
        <s v="CCX Biogas Project"/>
        <s v="Grouped Water Purification Project in India"/>
        <s v="The Clean Cookstove07"/>
        <s v="CC ICS OD 01"/>
        <s v="CC ICS OD 02"/>
        <s v="CC ICS OD 03"/>
        <s v="CC ICS OD 04"/>
        <s v="CC ICS OD 05"/>
        <s v="CC ICS JH 01"/>
        <s v="Safe drinking water project in Mozambique"/>
        <s v="RESTORATION OF DEGRADED LAND TO ENHANCE TREE COVER AND IMPROVE LIVELIHOODS OF FARMERS IN INDIA"/>
        <s v="CLEAN BIO-ENERGY INITIATIVE IN MADHYA PRADESH AND MAHARASHTRA"/>
        <s v="Afforestation program by the Tamil Nadu State."/>
        <s v="Project Anand"/>
        <s v="Cowdung and Pressmud Waste to Bio-CNG"/>
        <s v="Viviid solar Bundled Project in Tamil Nadu(4)"/>
        <s v="Generation of Renewable Energy From 20 TPD CBG facility for Transportation Applications"/>
        <s v="Wind Energy Project in Kutch, Gujarat - 4"/>
        <s v="Samarkand-1 Solar Power Plant"/>
        <s v="5 MW Solar Power Project by Solid Solar"/>
        <s v="RESTORATION OF HOMESTEAD LAND OF POOR RURAL COMMUNITIES IN ASSAM &amp; MEGHALAYA"/>
        <s v="BUILDING CLIMATE RESILIENCE THROUGH AGRICULTURE IN ASSAM"/>
        <s v="HR Sabarmati Private Limited- 120"/>
        <s v="HR Sabarmati Private Limited"/>
        <s v="150MW Solar Project in Rajasthan by SBE"/>
        <s v="Vivoratá Wind Farm Project"/>
        <s v="Solar Project in Gujarat by AGE25BL"/>
        <s v="Khonobod-1 Solar Power Plant"/>
        <s v="Navoi-1 Solar Power Plant"/>
        <s v="Solar Project in Gujarat by AGE25AL"/>
        <s v="Solar Project in Gujarat by AGE24BL"/>
        <s v="Solar Project at Devikot by SBE"/>
        <s v="Solar Energy Project in Gujarat by AGE25L"/>
        <s v="167MW Solar Project in Gujarat by AGE26BL"/>
        <s v="260MW Wind Project in Gujarat by ARE41L"/>
        <s v="Generation of Renewable Energy From 6 TPD CBG facility for Transportation Applications"/>
        <s v="Red Sea Wind Energy"/>
        <s v="HR Vaigai Private Limited"/>
        <s v="15 MW Solar Power Project by Solid Solar"/>
        <s v="!Xun &amp; Khwe Eco Estate"/>
        <s v="460 MW FDRE project by TPREL"/>
        <s v="Hamparan biogas project"/>
        <s v="Empowering Communities, Enriching Private and Community Lands in Rural Odisha"/>
        <s v="Generation of Livelihoods through development of Orchards in Jharkhand"/>
        <s v="GUAMA LANDFILL GAS PROJECT"/>
        <s v="IÇARA LANDFILL GAS PROJECT"/>
        <s v="BioLite Africa Improved Stove Program"/>
        <s v="Safe drinking water project in Kenya"/>
        <s v="TAZA Wind Power Plant Phase 1"/>
        <s v="Koshish India grouped biogas project"/>
        <s v="Ecoparque Paulínia Landfill Gas Project"/>
        <s v="Empowering Kenya through Positive Impact Cooking by d.light"/>
        <s v="VICTOR GRAEFF LANDFILL GAS PROJECT"/>
        <s v="D.LIGHT’S IMPROVED COOKING PROJECT IN KENYA"/>
        <s v="Clean Cooking Project for Refugees, Host Communities and Other Marginalised Communities in Bangladesh"/>
        <s v="SANTA MARIA LANDFILL GAS PROJECT"/>
        <s v="6.396 MW Solar Power Project by Kajaria Ceramics"/>
        <s v="QUATA LANDFILL GAS PROJECT"/>
        <s v="EV Charging Infrastructure in Singapore"/>
        <s v="CGR CATANDUVA LANDFILL GAS PROJECT"/>
        <s v="ReNew Sakhi - Improved Cookstoves - 01"/>
        <s v="D. LIGHT’S IMPROVED COOKING PROJECT IN UGANDA"/>
        <s v="IMPROVED COOKSTOVES IN LIBERIA"/>
        <s v="Reducing Gas Leakages within North West and other sub-areas of the Titas Gas Distribution Network in Bangladesh"/>
        <s v="D. LIGHT’S IMPROVED COOKING PROJECT IN NIGERIA"/>
        <s v="Commercial LPG Stoves for Kenya"/>
        <s v="Domestic LPG Stoves for Ghana"/>
        <s v="5 MW Bundled Solar Project by NVL UK Solar"/>
        <s v="JAMBEIRO LANDFILL GAS PROJECT"/>
        <s v="Ecoparque Sergipe Landfil Gas Project"/>
        <s v="Ecoparque Maceió Landfill Gas Project"/>
        <s v="21 MW Nam Tai hydro Power Project in Lao PDR"/>
        <s v="Biogas based power generation"/>
        <s v="Nature:re Clean Cooking project"/>
        <s v="5 MW Solar Power Project by Vefes 3"/>
        <s v="Commercial LPG Stoves for Ghana"/>
        <s v="390 KW Solar Project by Aurigaa Solar"/>
        <s v="Cascavel Landfill Gas Project"/>
        <s v="Assuruá Wind Power Plant"/>
        <s v="KILN IMPROVEMENT IN KC CEMENT PLANT IN UZBEKISTAN"/>
        <s v="Alfenas Landfill Gas Project"/>
        <s v="Cesario Lange Landfill Gas Project"/>
        <s v="Biomethane Caieiras Landfill Gas Project"/>
        <s v="Biomethane Recreio Landfill Gas Project"/>
        <s v="Commercial LPG Stoves for Nigeria"/>
        <s v="5 MW Solar Power Project by Vefes 1"/>
        <s v="Zambia Clean LPG Cookstove Project"/>
        <s v="5 MW Solar Power Project by Vefes 2"/>
        <s v="Generation of Renewable Energy From 10 TPD CBG facility for Transportation Applications."/>
        <s v="10 MW Solar Power Project by Telescreen"/>
        <s v="5 MW Solar Power Project by Vefes 4"/>
        <s v="Biogas Project by Divine Energy"/>
        <s v="BioCNG Project by Theja Infra"/>
        <s v="Kachema"/>
        <s v="Guarabira Landfill Gas Project"/>
        <s v="Campina Grande Landfill Gas Project"/>
        <s v="Invicta ILAJE Power CCUS"/>
        <s v="11 MW Floating Solar Power Plant (Solar), Khurja"/>
        <s v="5 MW Solar Power Project by Vefes 5"/>
        <s v="Green Engineering - Depuración ecológica y sostenible de aguas residuales con captación de CO2"/>
        <s v="6 MW Solar Power Project by Telescreen"/>
        <s v="800 MW Ultra Mega RE Power Park, Chitrakoot, Uttar Pradesh (Solar)"/>
        <s v="Efficient and Clean cooking for Households in Nigeria (Kuniokoa) - Project 004"/>
        <s v="Efficient and Clean cooking for Households in Mozambique (Jikokoa) - Project 004"/>
        <s v="Efficient and Clean cooking for Households in the Democratic Republic of Congo (Jikokoa) - Project 001"/>
        <s v="Efficient and Clean cooking for Households in Nigeria (Kuniokoa) - Project 003"/>
        <s v="Efficient and Clean cooking for Households in Mozambique (Jikokoa) - Project 003"/>
        <s v="Efficient and Clean cooking for Households in Nigeria (Kuniokoa) - Project 002"/>
        <s v="Efficient and Clean Cooking for Households in Mozambique (Jikokoa) - Project 002"/>
        <s v="Efficient and Clean cooking for Households in Nigeria (Kuniokoa) - Project 001"/>
        <s v="Electric Clean Cooking Project in Kenya - Project 005"/>
        <s v="Efficient and Clean cooking for Households in Nigeria (Jikokoa) - Project 005"/>
        <s v="Electric Clean Cooking Project in Kenya - Project 004"/>
        <s v="Efficient and Clean cooking for Households in Nigeria (Jikokoa) - Project 004"/>
        <s v="Electric Clean Cooking Project in Kenya - Project 003"/>
        <s v="Efficient and Clean Cooking for Households in Mozambique (Jikokoa) - Project 001"/>
        <s v="Electric Clean Cooking Project in Kenya - Project 002"/>
        <s v="Efficient and Clean cooking for Households in Nigeria (Jikokoa) - Project 003"/>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Nigeria (Jikokoa) - Project 002"/>
        <s v="Efficient and Clean cooking for Households in Nigeria (Jikokoa) - Project 001"/>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Efficient and Clean Cooking for Households in Zambia (Jikokoa) - Project 001"/>
        <s v="Efficient and Clean cooking for Households in the Democratic Republic of Congo (Jikokoa) - Project 002"/>
        <s v="Efficient and Clean cooking for Households in Nigeria (Kuniokoa) - Project 005"/>
        <s v="Efficient and Clean Cooking for Households in Zambia (Jikokoa) - Project 002"/>
        <s v="Efficient and Clean Cooking for Households in Mozambique (Jikokoa) - Project 005"/>
        <s v="Efficient and Clean cooking for Households in the Democratic Republic of Congo (Jikokoa) - Project 003"/>
        <s v="Efficient and Clean Cooking for Households in Zambia (Jikokoa) - Project 003"/>
        <s v="Electric Clean Cooking Project in Nigeria - Project 001"/>
        <s v="Efficient and Clean Cooking for Households in Zambia (Jikokoa) - Project 004"/>
        <s v="Electric Clean Cooking Project in Nigeria - Project 002"/>
        <s v="Efficient and Clean Cooking for Households in Zambia (Jikokoa) - Project 005"/>
        <s v="Electric Clean Cooking Project in Nigeria - Project 003"/>
        <s v="Efficient and Clean cooking for Households in the Democratic Republic of Congo (Jikokoa) - Project 004"/>
        <s v="Electric Clean Cooking Project in Nigeria - Project 004"/>
        <s v="Efficient and Clean Cooking for Households in Zambia (Kuniokoa) - Project 001"/>
        <s v="Efficient and Clean Cooking for Households in Zambia (Kuniokoa) - Project 002"/>
        <s v="Efficient and Clean cooking for Households in the Democratic Republic of Congo (Jikokoa) - Project 005"/>
        <s v="Electric Clean Cooking Project in Nigeria - Project 005"/>
        <s v="Efficient and Clean Cooking for Households in Zambia (Kuniokoa) - Project 003"/>
        <s v="Efficient and Clean Cooking for Households in Zambia (Kuniokoa) - Project 004"/>
        <s v="Efficient and Clean cooking for Households in the Democratic Republic of Congo (Kuniokoa) - Project 001"/>
        <s v="Efficient and Clean Cooking for Households in Zambia (Kuniokoa) - Project 005"/>
        <s v="Efficient and Clean cooking for Households in Ivory Coast (Jikokoa) - Project 001"/>
        <s v="Efficient and Clean cooking for Households in Ivory Coast (Jikokoa) - Project 002"/>
        <s v="Electric Clean Cooking Project in Zambia - Project 002"/>
        <s v="Electric Clean Cooking Project in Zambia - Project 003"/>
        <s v="1292 MW Ultra Mega RE Power Park, Bodana, Jaisalmer, Rajasthan (Solar)"/>
        <s v="40+14 (54) MW Gamri I and Bamukpaongchhu Integrated Hydropower Project"/>
        <s v="SWP Project -Phase 18"/>
        <s v="Dissemination of Improved Cookstoves in India by Greenway - Dissemination of Improved Cookstoves in Karnataka by Greenway - VPA006"/>
        <s v="Dissemination of Improved Cookstoves in India by Greenway - Dissemination of Improved Cookstoves in Karnataka by Greenway - VPA007"/>
        <s v="Dissemination of Improved Cookstoves in India by Greenway - Dissemination of Improved Cookstoves in Karnataka by Greenway - VPA008"/>
        <s v="Holi-II Small Hydro Power Project (2 x 3500 kW)"/>
        <s v="Dissemination of Improved Cookstoves in India by Greenway - Dissemination of Improved Cookstoves in Karnataka by Greenway - VPA009"/>
        <s v="Dissemination of Improved Cookstoves in India by Greenway - Dissemination of Improved Cookstoves in Karnataka by Greenway - VPA010"/>
        <s v="Dissemination of Improved Cookstoves in India by Greenway - Dissemination of Improved Cookstoves in Karnataka by Greenway - VPA011"/>
        <s v="Dissemination of Improved Cookstoves in India by Greenway - Dissemination of Improved Cookstoves in Karnataka by Greenway - VPA012"/>
        <s v="Dissemination of Improved Cookstoves in India by Greenway - Dissemination of Improved Cookstoves in Karnataka by Greenway - VPA013"/>
        <s v="SWP Project -Phase 19"/>
        <s v="Dissemination of Improved Cookstoves in India by Greenway - Dissemination of Improved Cookstoves in Karnataka by Greenway - VPA014"/>
        <s v="15MW Paddy Straw Based Biomass Project by Hind Samachar Limited in Kurukshetra, Haryana, India"/>
        <s v="44 TPH Biomass boiler"/>
        <s v="Biogas Project by Atmos AJS Fuels"/>
        <s v="Dissemination of Improved Cookstoves in India by Greenway - Dissemination of Improved Cookstoves in Karnataka by Greenway - VPA015"/>
        <s v="Solar Power Project by M/s Godawari Power and Ispat Limited"/>
        <s v="10 TPH Biomass boiler"/>
        <s v="33 TPH Biomass boiler"/>
        <s v="Dissemination of Improved Cookstoves in India by Greenway - Dissemination of Improved Cookstoves in Karnataka by Greenway - VPA016"/>
        <s v="Women led cleaner cooking initiative in Odisha"/>
        <s v="8 TPH Biomass boiler"/>
        <s v="1.5 TPH Biomass boiler"/>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19"/>
        <s v="Dissemination of Improved Cookstoves in India by Greenway - Dissemination of Improved Cookstoves in Karnataka by Greenway - VPA020"/>
        <s v="Biogas Project by Hoalkar FPO"/>
        <s v="Dissemination of Improved Cookstoves in India by Greenway - Dissemination of Improved Cookstoves in Karnataka by Greenway - VPA021"/>
        <s v="Dissemination of Improved Cookstoves in India by Greenway - Dissemination of Improved Cookstoves in Karnataka by Greenway - VPA022"/>
        <s v="Renewable wind power project in India -1- 017"/>
        <s v="Dissemination of Improved Cookstoves in India by Greenway - Dissemination of Improved Cookstoves in Karnataka by Greenway - VPA023"/>
        <s v="&quot;Disposal of 30 Lakh MT of legacy waste by Bio-remediation and Bio-mining at Okhla Dumpsite, Delhi&quot;"/>
        <s v="Dissemination of Improved Cookstoves in India by Greenway - Dissemination of Improved Cookstoves in Karnataka by Greenway - VPA024"/>
        <s v="22 x 2 TPH Biomass boilers"/>
        <s v="Dissemination of Improved Cookstoves in India by Greenway - Dissemination of Improved Cookstoves in Karnataka by Greenway - VPA025"/>
        <s v="SWP Project -Phase 20"/>
        <s v="Biogas Project by Vidharbha"/>
        <s v="Improved Cookstove Distribution in Ghana by EKI"/>
        <s v="Dissemination of Improved Cookstoves in India by Greenway - Dissemination of Improved Cookstoves in Karnataka by Greenway - VPA026"/>
        <s v="Himachal Pradesh Horticulture, Irrigation, and Value Addition Project"/>
        <s v="30 TPH Biomass boiler"/>
        <s v="Dissemination of Improved Cookstoves in India by Greenway - Dissemination of Improved Cookstoves in Karnataka by Greenway - VPA027"/>
        <s v="6 TPH Biomass boiler"/>
        <s v="16 TPH Biomass boiler"/>
        <s v="Dissemination of Improved Cookstoves in India by Greenway - Dissemination of Improved Cookstoves in Karnataka by Greenway - VPA028"/>
        <s v="Biogas Project by Mas Project"/>
        <s v="Dissemination of Improved Cookstoves in India by Greenway - Dissemination of Improved Cookstoves in Karnataka by Greenway - VPA029"/>
        <s v="MicroEnergy Credits – Microfinance for Solar Lamps in Tanzania and Nigeria - 1"/>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2"/>
        <s v="Biogas Project by Das Enterprise"/>
        <s v="Dissemination of Improved Cookstoves in India by Greenway - Dissemination of Improved Cookstoves in Karnataka by Greenway - VPA033"/>
        <s v="Biogas Project by Sungrace Global"/>
        <s v="Dissemination of Improved Cookstoves in India by Greenway - Dissemination of Improved Cookstoves in Karnataka by Greenway - VPA034"/>
        <s v="SWP Project -Phase 21"/>
        <s v="Dissemination of Improved Cookstoves in India by Greenway - Dissemination of Improved Cookstoves in Karnataka by Greenway - VPA035"/>
        <s v="Biogas Project by Sungrace Chemicals"/>
        <s v="Biogas Project by DSB Patel"/>
        <s v="Nassim Koudia Al Baida project"/>
        <s v="Biogas Project by Savitri Bio Bharat"/>
        <s v="Compressed Biogas Project by Raut Group"/>
        <s v="Biogas Project by Sunil Block Works"/>
        <s v="Photvoltaic Solar power project in India by ABC Renewable Energy"/>
        <s v="Biogas Project by Shanker Industries"/>
        <s v="Biogas Project by Kakadiya Green Energy"/>
        <s v="Biogas Project by Blueleo Energy"/>
        <s v="1500 MW Varahi PSP"/>
        <s v="82 MW bundled solar power project in UP, India by SAEL"/>
        <s v="Long Tao Hydropower Project"/>
        <s v="Bundled Solar Power Project by AMP Energy - 01"/>
        <s v="Spectra Solar Park Ltd _35 MW AC Grid-Tied by Spectra Solar Park Limited"/>
        <s v="Bundled Solar Power Project by EKIESL-1-407"/>
        <s v="Bundled Wind Power Project in Gujarat, India"/>
        <s v="Biogas to electricity generation group project in India"/>
        <s v="Kuzey Biogas Energy Project"/>
        <s v="TOHMA Biomass Power Plant"/>
        <s v="Biogas Project by Peal Education"/>
        <s v="Wind Energy Project by Oyster Bay Wind Farm (RF) (Pty) Ltd ."/>
        <s v="2.19 MW Rooftop project by Amp Solar Renewable Energy Pvt Ltd"/>
        <s v="Solid Waste to Energy Production Facility Sonepat"/>
        <s v="New GCC Ha Do 7A Wind Power Project"/>
        <s v="Cuu An Windpower project 46.2MW"/>
        <s v="Wind Energy Project by Garob Wind Farm (RF) (Pty) Ltd"/>
        <s v="20 MW Solar Energy Project by Sunfree Paschim in Maharashtra, India"/>
        <s v="15MW Paddy Straw Based Biomass Project by SAEL Limited in Kaithal, Haryana, India"/>
        <s v="Bundled Solar Power Project by EKIESL-2-408"/>
        <s v="Bundled Solar Power Project In Andhra Pradesh, Punjab and Tamil Nadu, India"/>
        <s v="Bundle Solar Power Project 2-013"/>
        <s v="Oxe Energia - ComBio Renewable Energy in Roraima"/>
        <s v="Mun Chung 2 Hydropower Project"/>
        <s v="3.50 MWac Solar rooftop project by Amp Energy Green C&amp;I Pvt Ltd"/>
        <s v="Grouped Solar Power Project by Indospace Development Management Private Limited"/>
        <s v="Renewable energy project in Rajasthan by ABC Renewable Energy Pvt.Ltd."/>
        <s v="Grouped Solar Power Project by Indospace Development Management Pvt. Ltd."/>
        <s v="Clean Cookstoves for Rural India"/>
        <s v="Veer Hydro-Power Project activity in Satara district"/>
        <s v="Brusque Landfill Gas Project"/>
        <s v="Happy and Healthy Kitchens for Rural India VPA 1"/>
        <s v="India SRP03"/>
        <s v="Renewable solar PV power project in Haryana by Shree Cement Limited"/>
        <s v="Safe Water Program in Malawi"/>
        <s v="Safe Water Program in Uganda"/>
        <s v="Grouped bio gas recovery p roject by EKI Energy Service s Ltd"/>
        <s v="URUKA LANDFILL GAS PROJECT"/>
        <s v="Wastes to BioCNG Project by Cities Innovative Biofuels in Patiala, Punjab, India"/>
        <s v="The Shachar Tishlovot GHG Project"/>
        <s v="Electra HFC Recycling GHG Project"/>
        <s v="Biogas Project by KKN Group"/>
        <s v="Biogas Project by Sarao"/>
        <s v="Biogas Project by Umar Indian"/>
        <s v="Biogas Project by Path Gas"/>
        <s v="CBG Project by Aditya CBG Private Limited"/>
        <s v="Biogas Project by Panda Renewables"/>
        <s v="UFV Serra do Mato – SPE´s III e IV"/>
        <s v="Hybrid Wind-Solar Power Project in Gujarat by AMP Energy"/>
        <s v="Solar Project by Ipca Laboratories Ltd"/>
        <s v="CBG project by Manoj Agrawal"/>
        <s v="4.5 MW Captive Biomass power plant"/>
        <s v="Solar rooftop project by Amp Energy Green C&amp;I one Pvt Ltd in Jajpur"/>
        <s v="Biogas Project by Yashpay India"/>
        <s v="Wind Solar hybrid project by Amp Energy C&amp;I two Pvt Ltd"/>
        <s v="Viviid Prakash Group Solar bundled Project in Tamil Nadu"/>
        <s v="Betim Landfill Gas Project"/>
        <s v="Biogas Project by Venkatesh Exports"/>
        <s v="400 MW Solar Project in Gujarat"/>
        <s v="Solar PV rooftop by Amp Energy Green C&amp;I one Pvt Ltd in Bihar"/>
        <s v="Biogas Project by MGT India"/>
        <s v="Biogas Project by Pooja Agro Crop"/>
        <s v="Biogas Project by Raghunandan &amp; Co"/>
        <s v="Biogas Project by Indian Biogas"/>
        <s v="CBG Project by Aaryan CBG Private Limited"/>
        <s v="CBG Project by Sonar Tori Energy"/>
        <s v="Biogas Project by Ganjam Bio CNG"/>
        <s v="Biogas Project by Siddheshwar SSK"/>
        <s v="West African Farms"/>
        <s v="BITRI"/>
        <s v="SCL"/>
        <s v="Igara"/>
        <s v="Buhweju"/>
        <s v="Feira de Santana Landfill Gas Project"/>
        <s v="80 MW SJVN-FDRE 1"/>
        <s v="100 MW SJVN-FDRE 2"/>
        <s v="300 MW NTPC-Hybrid 1"/>
        <s v="510 MW Hybrid project by TPREL in Karnataka"/>
        <s v="50 MWp(DC)/ 36 MW(AC) Grid Interactive Ground Mounted Solar Photovoltaic Power Project"/>
        <s v="104 MW Wind Project in Kutch by AGE24L"/>
        <s v="130MW Wind Project by AHEJ5L"/>
        <s v="200 MW MaSPL Chhatargarh Project"/>
        <s v="UFV Bom Jardim – SPE´s I - X"/>
        <s v="20MW Windscape Mannar Onshore Wind Power Project in Sri Lanka"/>
        <s v="Hambantota Solar Phase 1"/>
        <s v="Ammadol Bio - Waste to Value"/>
        <s v="300 MW Hybrid project by TPREL in Maharashtra"/>
        <s v="Bilasuvar district Solar PV Project"/>
        <s v="Banka Solar PV Project"/>
        <s v="1,125 MW Dorjilung Hydropower Project (HPP)"/>
        <s v="ComBio Renewable Biomass Project - Piracicaba"/>
        <s v="Santos Landfill Gas Project"/>
        <s v="Wind Complexes - Ventos de São Vicente and Ventos de Santo Antero"/>
        <s v="Wind Solar hybrid project by Amp Energy Green Nine Pvt Ltd"/>
        <s v="GS1385 Man and Man Enterprise Improved Cooking Stoves Programme in Ghana - VPA005 (Volta region)"/>
        <s v="Amp Energy Green C&amp;I two Pvt Ltd"/>
        <s v="Climate Action program for community led carbon sequestration VPA 01"/>
        <s v="1.4 MW Solar rooftop by Amp Energy Green C&amp;I one Pvt Ltd"/>
        <s v="Sol de Jaíba"/>
        <s v="Hybrid Energy Project by AHEJ5L"/>
        <s v="20MW Sun Scape Kappalthurai Solar PV Power Project in Sri Lanka"/>
        <s v="Jakarta First Phase E-Bus Deployment"/>
        <s v="IZZ landfill gas recovery project"/>
        <s v="Solar energy project in Bishu Kalan Rajasthan"/>
        <s v="Ordu Landfill Gas to Electricity Project"/>
        <s v="TPA02"/>
        <s v="TPA01"/>
        <s v="MSW to Compost through BSF Rearing process"/>
        <s v="TPA03"/>
        <s v="O&amp;M of MSW Karsara plant, Varanasi "/>
        <s v="Low Environmental Impact SHP – Augusto Pestana - CDM Project Brazil"/>
        <s v="Waste to Bio CNG project by United Bio Energy Private Limited"/>
        <s v="SHP Moinho - CDM Project - Brazil"/>
        <s v="SHP Esquina Gaucho - CDM Project - Brazil"/>
        <s v="SHP Ponte Nova - CDM Project - Brazil"/>
        <s v="Vector Green Solar energy project in Gujarat"/>
        <s v="SRP TN"/>
        <s v="5 MW Ground Mounted Solar Project by VSBR Solar Projects"/>
        <s v="Clean Energy from Manure: Sustainable Cow Sanctuary in Uttar Pradesh, India"/>
        <s v="5 MW Ground Mounted Solar Project by Vijay Soni Solar Projects"/>
        <s v="WIND POWER PROJECT BY SEMBCORP GREEN INFRA PRIVATE LIMITED"/>
        <s v="SHP Coronel Barros - CDM Project - Brazil"/>
        <s v="Low Environmental Impact SHP - Line 11 West - CDM Project Brazil"/>
        <s v="SHP Cará - CDM Project - Brazil"/>
        <s v="Solar Energy Project in Loona Kalan Rajasthan"/>
        <s v="Hybrid energy project by SGIPL (SECI VII) "/>
        <s v="Hybrid energy project in Rajasthan, Andhra Pradesh and Karnataka "/>
        <s v="100 MW REMCL Hybrid "/>
        <s v="Making Carbon Count - Improved Cooking in Uganda"/>
        <s v="Changing Lives by Improved Cooking in Sri Lanka"/>
        <s v="SusBDe grouped municipal waste to energy project"/>
        <s v="300MW Solar PV and 60MWh BESS project in Benban Egypt"/>
        <s v="300 MW Solar PV Project, Bikaner, Rajasthan_x000a_"/>
        <s v="50 MW KHANDONG HPS, ASSAM"/>
        <s v="26 MW Sipat (F) Solar PV Project"/>
        <s v="Palm Waste to Biochar Conversion Project – Spain"/>
        <s v="900MW Solar PV and 660MWh BESS project in Wahat Egypt"/>
        <s v="874 MW Taralakatti &amp; Halligudi (KA-I) Wind Project_x000a_"/>
        <s v="200 MW GSCEL Khavda-V Solar PV Project_x000a_"/>
        <s v="250 MW Kalasar-I (Bikaner-II) Solar Project_x000a_"/>
        <s v="250 MW Kalasar-II (Bikaner-II) Solar Project_x000a_"/>
        <s v="300 MW (Phase II) ISTS Connected Solar PV Project_x000a_"/>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BEAM-E Mobility PoA"/>
        <s v="Carbon Solar03"/>
        <s v="Carbon Solar02"/>
        <s v="Carbon Solar01"/>
        <s v="CHANGING LIVES VIA IMPROVED COOKING INITIATIVE – INDIA"/>
        <s v="PoA Energy Efficient Improved Cookstove Programme India."/>
        <s v="SPOUTS Water Purifier Programme in Africa"/>
        <s v="PoA Energy Efficient Improved Cookstove Programme Myanmar."/>
        <s v="GHG Emission Reduction through use of Bondhu Chula (Improved Cook Stoves) in Bangladesh"/>
        <s v="CHANGING LIVES VIA IMPROVED COOKING INITIATIVES – PHILIPPINES"/>
        <s v="Changing Lives by Modern Cooking in Africa"/>
        <s v="PoA Sustainable Rice Productions in India."/>
        <s v="PoA Natural Farming in India."/>
        <s v="PoA Pungue Project "/>
        <s v="GreenHome Domestic Biogas Programme in India"/>
        <s v="Electric Mobility Program Mexico"/>
        <s v="Electric Mobility Program Colombia"/>
        <s v="Electric Mobility Program Brazil"/>
        <s v="Electric Mobility Program Ecuador"/>
        <s v="Electric Mobility Program Egypt"/>
        <s v="Electric Mobility Program South Africa"/>
        <s v="Electric Mobility Program Tanzania"/>
        <s v="Electric Mobility Program Rwanda"/>
        <s v="Electric Mobility Program Mozambique"/>
        <s v="Electric Mobility Program Kenya"/>
        <s v="Electric Mobility Program Ethiopia"/>
        <s v="Electric Mobility Program Georgia"/>
        <s v="Electric Mobility Program Nigeria"/>
        <s v="Electric Mobility Program Philippines"/>
        <s v="Electric Mobility Program Cote d'Ivoire"/>
        <s v="Electric Mobility Program Senegal"/>
        <s v="Electric Mobility Program Morocco"/>
        <s v="Electric Mobility Program Tunisia"/>
        <s v="Electric Mobility Program Jordan"/>
        <s v="Electric Mobility Program Uzbekistan"/>
        <s v="Electric Mobility Program Pakistan"/>
        <s v="Electric Mobility Program Nepal"/>
        <s v="Electric Mobility Program Bangladesh"/>
        <s v="Electric Mobility Program Ghana"/>
        <s v="Electric Mobility Program Indonesia"/>
        <s v="Electric Mobility Program Uganda"/>
        <s v=" Compost Fertilizer Production in Bangladesh for Methane Avoidance"/>
        <s v="Improved Cookstove Programme by SDG13 in India"/>
        <s v="INUMA Safe Water Project"/>
        <s v="Environment friendly brick kiln02"/>
        <s v="Environment friendly brick kiln01"/>
        <s v="Improved Cook Stoves distribution in Inhambane-01 by Sogepal"/>
        <s v="Composting Facilities for Organic Waste in East Africa  "/>
        <s v="GS 12647 (PoA): Sistema.bio India Carbon Program: Waste management, clean energy and regenerative agriculture on family farms"/>
        <s v="GS 12204 - Sistema.bio Global Carbon Program: Waste management, clean energy and regenerative agriculture on family farms."/>
        <s v="Metafin-Off Grid Solar Milling Plants for Household Programme"/>
        <s v="GRANOT CARBON PLANTATIONS"/>
        <s v="Open Field Carbon Farming Project"/>
        <s v="GS12634 - Sistema.bio Colombia Carbon Program: Waste management, clean energy and regenerative agriculture on family farms"/>
        <s v="Changing Lives via Improved Cooking Initiative - India"/>
        <s v="Changing Lives Via Improved Cooking - Bharat"/>
        <s v="Uganda Cook Bright Initiative"/>
        <s v="Improved Cookstove and Safe Water Programme"/>
        <s v="Changing Lives by Improved Cooking in Bangladesh"/>
        <s v="Rootella Carbon"/>
        <s v="Avocados Agroforestry Project in Israel (AAGPI)"/>
        <s v="Sustainable Perennial Orchards in Israel (SPOI)"/>
        <s v="Rivulis Climate Row Crops (RCRC)"/>
        <s v="RIVULIS CLIMATE SUSTAINABLE ORCHARDS IN THE IBERIAN PENINSULA (RCSO)"/>
        <s v="Beam Mobility- Micromobility multi-country programme"/>
        <s v="Improved Rice Cultivation in Bangladesh"/>
        <s v="Social Forestry Initiative in Bangladesh"/>
        <s v="Sustainable Blue Carbon Initiative in Bangladesh_x000a_"/>
        <s v="Impact Carbon and myclimate Safe Water and Improved Cookstoves Global Programme of Activities"/>
        <s v="Accelerating Sustainable and Clean Energy Access Transformation (ASCENT)"/>
        <s v="Global Cookstove Program (EKI Phase 03)"/>
        <s v="M’tetezi Improved cook-stoves Balaka District, Malawi"/>
        <s v="TASC Clean Cooking PoA"/>
        <s v="Burundi Electrification and Clean Cooking Program"/>
        <s v="Installation of Solar Water Pump"/>
        <s v="Empowering Rural India: Clean and sustainable Cooking with Indoor Solar Cook Stove by EKI"/>
        <s v="Global Cookstove Program (EKI – Pink City)"/>
        <s v="Global Cookstove Program (EKI Phase 05)"/>
        <s v="The Clean Energy Cooking Initiative"/>
        <s v="Empowering Rural India: Clean and sustainable Cooking with Biogas by EKI"/>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Water filter project in Dindori, Madhya Pradesh, India"/>
        <s v="Hygiene and Environmental Care for Tanks and Overhead Reservoirs (HECTOR)"/>
        <s v="OME ECO IMPROVED COOK STOVES"/>
        <s v="Clean bricks production in Nepal"/>
        <s v="Cacau Amazoniâ "/>
        <s v="Macaúba as a Productive Second Floor"/>
        <s v="Waste Management Project in India: &quot;Transforming Waste into Resource: Sustainable Waste Management Solutions for India&quot;"/>
        <s v="Transforming Waste: Sustainable Waste Management for a Cleaner Pakistan"/>
        <s v="Sustainable Waste Management: Building a Greener Saudi Arabia"/>
        <s v="Greenhouse Gas Emission Reductions Through Electric Vehicle Deployment "/>
        <s v="Grouped Biodiesel Projects in India"/>
        <s v="Collaborative EV Project for Commercial Transport in India"/>
        <s v="Groped AAC Block project in India"/>
        <s v="Mangrove plantations to increase the resilience of coastal communities In India"/>
        <s v="Grouped Renewable Energy Projects by Juniper"/>
        <s v="Grouped Renewable Energy Projects in different states of India by Engie"/>
        <s v="Enhancing Sustainability through Grouped Renewable Energy Projects"/>
        <s v="Grouped Renewable Energy Projects in India"/>
        <s v="Grouped Hydro Energy Projects in India"/>
        <s v="Renewable Energy Project in Sri Lanka"/>
        <s v="Powering Vietnam's Growth: Renewable Energy Solutions for Sustainable Development"/>
        <s v="Sri Lanka’s Clean Energy Revolution: Harnessing Solar and Wind Power for a Greener Future"/>
        <s v="Empowering Egypt’s Future: Renewable Energy for a Sustainable Nation"/>
        <s v="Green Energy for Pakistan: Renewable Solutions to Fuel a Low-Carbon Future"/>
        <s v="Indonesia’s Renewable Energy Pathway: Solar, Wind, and Beyond"/>
        <s v="Grouped renewable energy Projects in India by Hero"/>
        <s v="Renewable Power for Laos: Sustainable Energy for a Growing Economy"/>
        <s v="Grouped Renewable energy projects in India by Vena"/>
        <s v="Malaysia's Green Energy Shift: A New Era for Solar and Wind Power"/>
        <s v="Nepal's Renewable Transformation: Clean Energy Solutions for Sustainable Development"/>
        <s v="Shaping the Future: Renewable Energy for a Sustainable Philippine"/>
        <s v="Renewable Innovation: Turkey’s Commitment to Clean Energy for Tomorrow"/>
        <s v="Saudi Arabia’s Renewable Future: Solar and Wind Power for a Sustainable Tomorrow"/>
        <s v="The UAE’s Green Vision: Pioneering Renewable Energy for a Sustainable Future"/>
        <s v="Turning Waste into Resources: Sustainable Waste Solutions for the UAE"/>
        <s v="GS12632 - Sistema.bio Mexican Carbon Program: Waste management, clean energy and regenerative agriculture on family farms"/>
        <s v="Compressed Biogas (CBG) Projects across India  "/>
        <s v="Global Cookstove Program (EKI Phase 08)"/>
        <s v="Congo (DRC) Improved Cook Stoves Programme"/>
        <s v="Improved Cooking Stoves in Bangladesh"/>
        <s v="Efficient Water Use: Transforming Agriculture with Drip Irrigation for a Sustainable Future"/>
        <s v="Emission Reductions due to distributed energy solutions by Bboxx – Rwanda efficient stoves"/>
        <s v="Afforestation in Eucalyptus and Acacia plantations for Burapha Agroforestry Co., Ltd."/>
        <s v="SCALA Laos Agroforestry Project 2"/>
        <s v="REDD+ project for indigenous tribal communities, in India"/>
        <s v="Carbon sequestration by Organic Farming Practices in India_x000a_"/>
        <s v="The Layla LFG Program"/>
        <s v="The Electric Vehicle Accelerator (EVA)"/>
        <s v="India Electric Vehicle Program"/>
        <s v="Bamboo Plantation to secure  livelihood of the indigenous communities in India"/>
        <s v="Bamboo Plantation to enhance livelihood for various communities in India_x000a_"/>
        <s v="Bamboo Plantation projects in India"/>
        <s v="Tree Plantation for Biodiversity enhancement in India"/>
        <s v="CBG Biogas program in India"/>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Water Does Matter (Zambia)_x000a_"/>
        <s v="Safe Water Access Initiative _x000a_"/>
        <s v="Improved Cooking Stoves in Bangladesh "/>
        <s v="GS ID12469 - Uplifting communities through clean energy in the DRC "/>
        <s v="Land Management by Organic Farming Practices in India"/>
        <s v="Agro Forestry Projects in India"/>
        <s v="Enhancing Livelihood for communities by implementation of Agro Forestry Projects in India"/>
        <s v="Community based Agro Forestry Projects in India"/>
        <s v="Agro Forestry species plantation in India_x000a__x000a_"/>
        <s v="Tarauaca Grouped Project AUD"/>
        <s v="Biomass Thermal Project in India"/>
        <s v="PoA for renewable energy with storage projects"/>
        <s v="PoA for implementation of Solar thermal power plants"/>
        <s v="PoA for Installation of High Voltage Direct Current transmission "/>
        <s v="PoA for implementation of High-end technology for energy efficiency"/>
        <s v="PoA for implementation of Off- shore wind plants"/>
        <s v="PoA for implementation of Compressed bio-gas projects"/>
        <s v="PoA for alternative source of energy via Green Hydrogen"/>
        <s v="PoA for Clean cooking using renewable energy for rural India"/>
        <s v="PoA for implementation of green ammonia plants"/>
        <s v="PoA for implementation of Carbon Capture, Utilization and Storage "/>
        <s v="PoA for implementation of Emerging mobility solutions like fuel cells"/>
        <s v="PoA for implementation of Tidal energy plant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Solar water filtration units for rural areas in coastal Bangladesh "/>
        <s v="300 MW Hybrid Power Project in Rajasthan &amp; Andhra Pradesh, India"/>
        <s v="UpEnergy – Social and Climate Impact Programme-Cooking Devices - Nigeria"/>
        <s v="UpEnergy – Social and Climate Impact Programme-Cooking Devices - Zambia"/>
        <s v="Timor Leste Improved Cookstove and Community Development Project"/>
        <s v="SIMFlor Programme 2 (SIMFlor2)"/>
        <s v="Juquery Biomethane Project"/>
        <s v="Minas do Leão Biomethane Project"/>
        <s v="Salvador Biomethane Project"/>
        <s v="Chirchind-II HEP (12.90) in District Chamba, Himachal Pradesh_x000a_"/>
        <s v="Accelerating Sustainable Clean Energy Transformation Multi-phase Programmatic Approach (ASCENT MPA) "/>
        <s v="20 MW Solar PV by AMP SOLAR CLEAN POWER PVT LTD"/>
        <s v="10 MW Solar PV project by AMP SOLAR CLEAN POWER PVT LTD"/>
        <s v="10 MWac Solar PV project by AMP SOLAR EVOLUTION PVT LTD"/>
        <s v="Amp Solar Power Generation Pvt Ltd"/>
        <s v="20 MW Solar pv project by Amp Solar Urja Pvt Ltd"/>
        <s v="Clean and Sustainable Household biogas program for Farmers in India by Amul"/>
        <s v="20 MWac Solar pv project by Amp Solar Urja Pvt Ltd"/>
        <s v="3.5 MWac Solar PV project by Amp Energy CI One Pvt. Ltd."/>
        <s v="Kosher Blue Carbon -1"/>
        <s v=" Installation of Solar Water Pump"/>
        <s v="Global Biochar Project by EnKIng International"/>
        <s v="Amp Energy Green Five Pvt Ltd"/>
        <s v="Wind Solar hybrid project by Amp Energy Green Seventeen pvt ltd"/>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03-01T00:00:00" count="17">
        <d v="2024-07-26T00:00:00"/>
        <d v="2024-07-30T00:00:00"/>
        <d v="2024-08-13T00:00:00"/>
        <d v="2024-08-20T00:00:00"/>
        <d v="2024-09-04T00:00:00"/>
        <d v="2024-09-13T00:00:00"/>
        <d v="2024-09-25T00:00:00"/>
        <d v="2024-10-04T00:00:00"/>
        <d v="2024-10-14T00:00:00"/>
        <d v="2024-11-20T00:00:00"/>
        <d v="2024-12-02T00:00:00"/>
        <d v="2025-01-02T00:00:00"/>
        <d v="2025-01-21T00:00:00"/>
        <d v="2025-01-27T00:00:00"/>
        <d v="2025-02-25T00:00:00"/>
        <d v="2025-02-27T00:00:00"/>
        <d v="2025-02-28T00:00:00"/>
      </sharedItems>
      <fieldGroup par="42"/>
    </cacheField>
    <cacheField name="Region" numFmtId="0">
      <sharedItems count="8">
        <s v="Asia"/>
        <s v="Africa"/>
        <s v="Americas"/>
        <s v="Europe"/>
        <s v="Oceania"/>
        <s v="Asia, Oceania"/>
        <s v="Asia, Europe"/>
        <s v="Africa, Americas, Asia, Europe, Oceania"/>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Waste"/>
        <s v="Manufacuring and construction"/>
        <s v="Buildings"/>
        <s v="Transport"/>
        <s v="Agriculture"/>
        <s v="Land use change and forestry"/>
        <s v="Industrial processes and product use"/>
        <s v="Fugitive emissions"/>
        <m u="1"/>
      </sharedItems>
    </cacheField>
    <cacheField name="Sector" numFmtId="0">
      <sharedItems containsBlank="1" count="14">
        <s v="Energy"/>
        <s v="Waste"/>
        <s v="Industry"/>
        <s v="Buildings"/>
        <s v="Transport"/>
        <s v="AFOLU"/>
        <s v="" u="1"/>
        <m u="1"/>
        <s v="Energy syste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GHG management"/>
        <s v="Fuel switch"/>
        <s v="Efficiency"/>
        <s v="Sinks"/>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acheField>
    <cacheField name="Activity Type" numFmtId="0">
      <sharedItems containsBlank="1" count="34">
        <s v="Solar"/>
        <s v="Landfill gas"/>
        <s v="Bioenergy"/>
        <s v="Wind"/>
        <s v="Cleaner cooking"/>
        <s v="Electric vehicles"/>
        <s v="Heat recovery"/>
        <s v="Waste to energy"/>
        <s v="Rice cultivation"/>
        <s v="Water purification"/>
        <s v="Hydropower"/>
        <s v="Mixed renewables"/>
        <s v="Green hydrogen"/>
        <s v="Wastewater treatment"/>
        <s v="Forest management"/>
        <s v="Industrial efficiency"/>
        <s v="Biochar"/>
        <s v="Public transit"/>
        <s v="Nitric acid"/>
        <s v="Tree plantation"/>
        <s v="Agriculture"/>
        <s v="Composting"/>
        <s v="Efficient appliances"/>
        <s v="Carbon capture"/>
        <s v="Fossil gas leaks"/>
        <s v="Afforestation/Reforestation"/>
        <s v="Rewilding"/>
        <s v="Waste management"/>
        <s v="Grid efficiency"/>
        <s v="Green ammonia"/>
        <m u="1"/>
        <s v="Landfill fas" u="1"/>
        <s v="Industrial Energy Efficiency" u="1"/>
        <s v="Biogas" u="1"/>
      </sharedItems>
    </cacheField>
    <cacheField name="Sub-type / Tags" numFmtId="0">
      <sharedItems containsBlank="1"/>
    </cacheField>
    <cacheField name="To be checked" numFmtId="0">
      <sharedItems containsBlank="1"/>
    </cacheField>
    <cacheField name="ID" numFmtId="0">
      <sharedItems containsBlank="1" count="1003">
        <s v="pc_01016"/>
        <s v="pc_00905"/>
        <s v="pc_01010"/>
        <s v="pc_00910"/>
        <s v="pc_00907"/>
        <s v="pc_00916"/>
        <s v="pc_00920"/>
        <s v="pc_00954"/>
        <s v="pc_00915"/>
        <s v="pc_01009"/>
        <s v="pc_00454"/>
        <s v="pc_00906"/>
        <s v="pc_00918"/>
        <s v="pc_00921"/>
        <s v="pc_00925"/>
        <s v="pc_00526"/>
        <s v="pc_00527"/>
        <s v="pc_00922"/>
        <s v="pc_01011"/>
        <s v="pc_00929"/>
        <s v="pc_01014"/>
        <s v="pc_01018"/>
        <s v="pc_00924"/>
        <s v="pc_00914"/>
        <s v="pc_01017"/>
        <s v="pc_00923"/>
        <s v="pc_00908"/>
        <s v="pc_00955"/>
        <s v="pc_00911"/>
        <s v="pc_00931"/>
        <s v="pc_00909"/>
        <s v="pc_00473"/>
        <s v="pc_00912"/>
        <s v="pc_00456"/>
        <s v="pc_00537"/>
        <s v="pc_01019"/>
        <s v="pc_00458"/>
        <s v="pc_00970"/>
        <s v="pc_01008"/>
        <s v="pc_00474"/>
        <s v="pc_00978"/>
        <s v="pc_00481"/>
        <s v="pc_01020"/>
        <s v="pc_00927"/>
        <s v="pc_00917"/>
        <s v="pc_01007"/>
        <s v="pc_00455"/>
        <s v="pc_00470"/>
        <s v="pc_01021"/>
        <s v="pc_00490"/>
        <s v="pc_00528"/>
        <s v="pc_00525"/>
        <s v="pc_00928"/>
        <s v="pc_00460"/>
        <s v="pc_00489"/>
        <s v="pc_01073"/>
        <s v="pc_01074"/>
        <s v="pc_01075"/>
        <s v="pc_01076"/>
        <s v="pc_00486"/>
        <s v="pc_00556"/>
        <s v="pc_01077"/>
        <s v="pc_00011"/>
        <s v="pc_01059"/>
        <s v="pc_01060"/>
        <s v="pc_00952"/>
        <s v="pc_00944"/>
        <s v="pc_00951"/>
        <s v="pc_00935"/>
        <s v="pc_00946"/>
        <s v="pc_00945"/>
        <s v="pc_00947"/>
        <s v="pc_00950"/>
        <s v="pc_00940"/>
        <s v="pc_00937"/>
        <s v="pc_00933"/>
        <s v="pc_00936"/>
        <s v="pc_00943"/>
        <s v="pc_00934"/>
        <s v="pc_00948"/>
        <s v="pc_00949"/>
        <s v="pc_00048"/>
        <s v="pc_00049"/>
        <s v="pc_00073"/>
        <s v="pc_00053"/>
        <s v="pc_00050"/>
        <s v="pc_00182"/>
        <s v="pc_00051"/>
        <s v="pc_00052"/>
        <s v="pc_00103"/>
        <s v="pc_00054"/>
        <s v="pc_00176"/>
        <s v="pc_00110"/>
        <s v="pc_00167"/>
        <s v="pc_00126"/>
        <s v="pc_00181"/>
        <s v="pc_00069"/>
        <s v="pc_00127"/>
        <s v="pc_00074"/>
        <s v="pc_00076"/>
        <s v="pc_00097"/>
        <s v="pc_00055"/>
        <s v="pc_00500"/>
        <s v="pc_00106"/>
        <s v="pc_00499"/>
        <s v="pc_00088"/>
        <s v="pc_00043"/>
        <s v="pc_00077"/>
        <s v="pc_00104"/>
        <s v="pc_00056"/>
        <s v="pc_00105"/>
        <s v="pc_00098"/>
        <s v="pc_00101"/>
        <s v="pc_00120"/>
        <s v="pc_00100"/>
        <s v="pc_00040"/>
        <s v="pc_00072"/>
        <s v="pc_00099"/>
        <s v="pc_00095"/>
        <s v="pc_00057"/>
        <s v="pc_00089"/>
        <s v="pc_00037"/>
        <s v="pc_00090"/>
        <s v="pc_00102"/>
        <s v="pc_00045"/>
        <s v="pc_00158"/>
        <s v="pc_00091"/>
        <s v="pc_00504"/>
        <s v="pc_00042"/>
        <s v="pc_00169"/>
        <s v="pc_00038"/>
        <s v="pc_00064"/>
        <s v="pc_00177"/>
        <s v="pc_00046"/>
        <s v="pc_00027"/>
        <s v="pc_00079"/>
        <s v="pc_00086"/>
        <s v="pc_00094"/>
        <s v="pc_00093"/>
        <s v="pc_00044"/>
        <s v="pc_00092"/>
        <s v="pc_00502"/>
        <s v="pc_00503"/>
        <s v="pc_00111"/>
        <s v="pc_00063"/>
        <s v="pc_00075"/>
        <s v="pc_00082"/>
        <s v="pc_00084"/>
        <s v="pc_00506"/>
        <s v="pc_00175"/>
        <s v="pc_00505"/>
        <s v="pc_00068"/>
        <s v="pc_00263"/>
        <s v="pc_00215"/>
        <s v="pc_00262"/>
        <s v="pc_00264"/>
        <s v="pc_00217"/>
        <s v="pc_00243"/>
        <s v="pc_00258"/>
        <s v="pc_00244"/>
        <s v="pc_00260"/>
        <s v="pc_00230"/>
        <s v="pc_00261"/>
        <s v="pc_00257"/>
        <s v="pc_00213"/>
        <s v="pc_00238"/>
        <s v="pc_00212"/>
        <s v="pc_00256"/>
        <s v="pc_00255"/>
        <s v="pc_00245"/>
        <s v="pc_00253"/>
        <s v="pc_00259"/>
        <s v="pc_00242"/>
        <s v="pc_00214"/>
        <s v="pc_00216"/>
        <s v="pc_00218"/>
        <s v="pc_00219"/>
        <s v="pc_00223"/>
        <s v="pc_00236"/>
        <s v="pc_00254"/>
        <s v="pc_00221"/>
        <s v="pc_00228"/>
        <s v="pc_00222"/>
        <s v="pc_00225"/>
        <s v="pc_00227"/>
        <s v="pc_00229"/>
        <s v="pc_00232"/>
        <s v="pc_00224"/>
        <s v="pc_00234"/>
        <s v="pc_00235"/>
        <s v="pc_00231"/>
        <s v="pc_00246"/>
        <s v="pc_00226"/>
        <s v="pc_00239"/>
        <s v="pc_00220"/>
        <s v="pc_00979"/>
        <s v="pc_00297"/>
        <s v="pc_00402"/>
        <s v="pc_01066"/>
        <s v="pc_01032"/>
        <s v="pc_01065"/>
        <s v="pc_00298"/>
        <s v="pc_00433"/>
        <s v="pc_00369"/>
        <s v="pc_00331"/>
        <s v="pc_00981"/>
        <s v="pc_01051"/>
        <s v="pc_01052"/>
        <s v="pc_01055"/>
        <s v="pc_01056"/>
        <s v="pc_01057"/>
        <s v="pc_01082"/>
        <s v="pc_01006"/>
        <s v="pc_00333"/>
        <s v="pc_00444"/>
        <s v="pc_00412"/>
        <s v="pc_00413"/>
        <s v="pc_00414"/>
        <s v="pc_00452"/>
        <s v="pc_00453"/>
        <s v="pc_00345"/>
        <s v="pc_00975"/>
        <s v="pc_00334"/>
        <s v="pc_01042"/>
        <s v="pc_01044"/>
        <s v="pc_01043"/>
        <s v="pc_00388"/>
        <s v="pc_00398"/>
        <s v="pc_01045"/>
        <s v="pc_01046"/>
        <s v="pc_01047"/>
        <s v="pc_00348"/>
        <s v="pc_00964"/>
        <s v="pc_00293"/>
        <s v="pc_00983"/>
        <s v="pc_00974"/>
        <s v="pc_00332"/>
        <s v="pc_00401"/>
        <s v="pc_00341"/>
        <s v="pc_00376"/>
        <s v="pc_00377"/>
        <s v="pc_00378"/>
        <s v="pc_00382"/>
        <s v="pc_00399"/>
        <s v="pc_00400"/>
        <s v="pc_01031"/>
        <s v="pc_01033"/>
        <s v="pc_00384"/>
        <s v="pc_00980"/>
        <s v="pc_00330"/>
        <s v="pc_00383"/>
        <s v="pc_01013"/>
        <s v="pc_00355"/>
        <s v="pc_00350"/>
        <s v="pc_00323"/>
        <s v="pc_01004"/>
        <s v="pc_01005"/>
        <s v="pc_01028"/>
        <s v="pc_01003"/>
        <s v="pc_01058"/>
        <s v="pc_01061"/>
        <s v="pc_01062"/>
        <s v="pc_01063"/>
        <s v="pc_01064"/>
        <s v="pc_01090"/>
        <s v="pc_01035"/>
        <s v="pc_01037"/>
        <s v="pc_01040"/>
        <s v="pc_00976"/>
        <s v="pc_01041"/>
        <s v="pc_00438"/>
        <s v="pc_00340"/>
        <s v="pc_01072"/>
        <s v="pc_01025"/>
        <s v="pc_00387"/>
        <s v="pc_00430"/>
        <s v="pc_00437"/>
        <s v="pc_00432"/>
        <s v="pc_00966"/>
        <s v="pc_00363"/>
        <s v="pc_00963"/>
        <s v="pc_00356"/>
        <s v="pc_01069"/>
        <s v="pc_01015"/>
        <s v="pc_01027"/>
        <s v="pc_01039"/>
        <s v="pc_01080"/>
        <s v="pc_00972"/>
        <s v="pc_00973"/>
        <s v="pc_01048"/>
        <s v="pc_01079"/>
        <s v="pc_01070"/>
        <s v="pc_00967"/>
        <s v="pc_01036"/>
        <s v="pc_01002"/>
        <s v="pc_00346"/>
        <s v="pc_00958"/>
        <s v="pc_00960"/>
        <s v="pc_00961"/>
        <s v="pc_01049"/>
        <s v="pc_00362"/>
        <s v="pc_00440"/>
        <s v="pc_00996"/>
        <s v="pc_00272"/>
        <s v="pc_00997"/>
        <s v="pc_00998"/>
        <s v="pc_00439"/>
        <s v="pc_00969"/>
        <s v="pc_00982"/>
        <s v="pc_01071"/>
        <s v="pc_01068"/>
        <s v="pc_01081"/>
        <s v="pc_01088"/>
        <s v="pc_01089"/>
        <s v="pc_00370"/>
        <s v="pc_00364"/>
        <s v="pc_00366"/>
        <s v="pc_01067"/>
        <s v="pc_00445"/>
        <s v="pc_00389"/>
        <s v="pc_00391"/>
        <s v="pc_00368"/>
        <s v="pc_00344"/>
        <s v="pc_00390"/>
        <s v="pc_00343"/>
        <s v="pc_00296"/>
        <s v="pc_00360"/>
        <s v="pc_00415"/>
        <s v="pc_00192"/>
        <s v="pc_00392"/>
        <s v="pc_00984"/>
        <s v="pc_00393"/>
        <s v="pc_00351"/>
        <s v="pc_00359"/>
        <s v="pc_00357"/>
        <s v="pc_01050"/>
        <s v="pc_01053"/>
        <s v="pc_01054"/>
        <s v="pc_00385"/>
        <s v="pc_00307"/>
        <s v="pc_01078"/>
        <s v="pc_00365"/>
        <s v="pc_00372"/>
        <s v="pc_00233"/>
        <s v="pc_00302"/>
        <s v="pc_00324"/>
        <s v="pc_00325"/>
        <s v="pc_00326"/>
        <s v="pc_00327"/>
        <s v="pc_00328"/>
        <s v="pc_00273"/>
        <s v="pc_00358"/>
        <s v="pc_00173"/>
        <s v="pc_00174"/>
        <s v="pc_01106"/>
        <s v="pc_01137"/>
        <s v="pc_01163"/>
        <s v="pc_01124"/>
        <s v="pc_01101"/>
        <s v="pc_01098"/>
        <s v="pc_01118"/>
        <s v="pc_01122"/>
        <s v="pc_01099"/>
        <s v="pc_01125"/>
        <s v="pc_01148"/>
        <s v="pc_01153"/>
        <s v="pc_01154"/>
        <s v="pc_01156"/>
        <s v="pc_01155"/>
        <s v="pc_01097"/>
        <s v="pc_01189"/>
        <s v="pc_01147"/>
        <s v="pc_01142"/>
        <s v="pc_01157"/>
        <s v="pc_01158"/>
        <s v="pc_01159"/>
        <s v="pc_01160"/>
        <s v="pc_01162"/>
        <s v="pc_01161"/>
        <s v="pc_01188"/>
        <s v="pc_01100"/>
        <s v="pc_01149"/>
        <s v="pc_01091"/>
        <s v="pc_01135"/>
        <s v="pc_01164"/>
        <s v="pc_01111"/>
        <s v="pc_01113"/>
        <s v="pc_01114"/>
        <s v="pc_01115"/>
        <s v="pc_01116"/>
        <s v="pc_01119"/>
        <s v="pc_01123"/>
        <s v="pc_01127"/>
        <s v="pc_01139"/>
        <s v="pc_01133"/>
        <s v="pc_01112"/>
        <s v="pc_01146"/>
        <s v="pc_01145"/>
        <s v="pc_01012"/>
        <s v="pc_01102"/>
        <s v="pc_01104"/>
        <s v="pc_00354"/>
        <s v="pc_01187"/>
        <s v="pc_01140"/>
        <s v="pc_01151"/>
        <s v="pc_01132"/>
        <s v="pc_01134"/>
        <s v="pc_01110"/>
        <s v="pc_00396"/>
        <s v="pc_01103"/>
        <s v="pc_00352"/>
        <s v="pc_00353"/>
        <s v="pc_01107"/>
        <s v="pc_01108"/>
        <s v="pc_01109"/>
        <s v="pc_01117"/>
        <s v="pc_01121"/>
        <s v="pc_01105"/>
        <s v="pc_01141"/>
        <s v="pc_01171"/>
        <s v="pc_00429"/>
        <s v="pc_01143"/>
        <s v="pc_01184"/>
        <s v="pc_00252"/>
        <s v="pc_00096"/>
        <s v="pc_00457"/>
        <s v="pc_01192"/>
        <s v="pc_01193"/>
        <s v="pc_00683"/>
        <s v="pc_00664"/>
        <s v="pc_01220"/>
        <s v="pc_01126"/>
        <s v="pc_00641"/>
        <s v="pc_00570"/>
        <s v="pc_00663"/>
        <s v="pc_01211"/>
        <s v="pc_00644"/>
        <s v="pc_01213"/>
        <s v="pc_01173"/>
        <s v="pc_00610"/>
        <s v="pc_00645"/>
        <s v="pc_00646"/>
        <s v="pc_01217"/>
        <s v="pc_00647"/>
        <s v="pc_00508"/>
        <s v="pc_00650"/>
        <s v="pc_01208"/>
        <s v="pc_01214"/>
        <s v="pc_01216"/>
        <s v="pc_00685"/>
        <s v="pc_00067"/>
        <s v="pc_01215"/>
        <s v="pc_01224"/>
        <s v="pc_01231"/>
        <s v="pc_01233"/>
        <s v="pc_00660"/>
        <s v="pc_00662"/>
        <s v="pc_00661"/>
        <s v="pc_00545"/>
        <s v="pc_01241"/>
        <s v="pc_00571"/>
        <s v="pc_01228"/>
        <s v="pc_01225"/>
        <s v="pc_01235"/>
        <s v="pc_00668"/>
        <s v="pc_00168"/>
        <s v="pc_01237"/>
        <s v="pc_00670"/>
        <s v="pc_00673"/>
        <s v="pc_00674"/>
        <s v="pc_00675"/>
        <s v="pc_01223"/>
        <s v="pc_01226"/>
        <s v="pc_00304"/>
        <s v="pc_01229"/>
        <s v="pc_00488"/>
        <s v="pc_01218"/>
        <s v="pc_01227"/>
        <s v="pc_01239"/>
        <s v="pc_01240"/>
        <s v="pc_00423"/>
        <s v="pc_00665"/>
        <s v="pc_00666"/>
        <s v="pc_00381"/>
        <s v="pc_01200"/>
        <s v="pc_01230"/>
        <s v="pc_00241"/>
        <s v="pc_01219"/>
        <s v="pc_01194"/>
        <s v="pc_00583"/>
        <s v="pc_00584"/>
        <s v="pc_00585"/>
        <s v="pc_00586"/>
        <s v="pc_00587"/>
        <s v="pc_00588"/>
        <s v="pc_00589"/>
        <s v="pc_00590"/>
        <s v="pc_00591"/>
        <s v="pc_00592"/>
        <s v="pc_00593"/>
        <s v="pc_00594"/>
        <s v="pc_00595"/>
        <s v="pc_00596"/>
        <s v="pc_00597"/>
        <s v="pc_00598"/>
        <s v="pc_00599"/>
        <s v="pc_00600"/>
        <s v="pc_00601"/>
        <s v="pc_00602"/>
        <s v="pc_00603"/>
        <s v="pc_00604"/>
        <s v="pc_00605"/>
        <s v="pc_00606"/>
        <s v="pc_00607"/>
        <s v="pc_00608"/>
        <s v="pc_00615"/>
        <s v="pc_00616"/>
        <s v="pc_00617"/>
        <s v="pc_00618"/>
        <s v="pc_00619"/>
        <s v="pc_00620"/>
        <s v="pc_00621"/>
        <s v="pc_00622"/>
        <s v="pc_00623"/>
        <s v="pc_00624"/>
        <s v="pc_00625"/>
        <s v="pc_00626"/>
        <s v="pc_00627"/>
        <s v="pc_00628"/>
        <s v="pc_00629"/>
        <s v="pc_00630"/>
        <s v="pc_00631"/>
        <s v="pc_00632"/>
        <s v="pc_00633"/>
        <s v="pc_00634"/>
        <s v="pc_00635"/>
        <s v="pc_00636"/>
        <s v="pc_00637"/>
        <s v="pc_00638"/>
        <s v="pc_00639"/>
        <s v="pc_00640"/>
        <s v="pc_01212"/>
        <s v="pc_00507"/>
        <s v="pc_01325"/>
        <s v="pc_00728"/>
        <s v="pc_00709"/>
        <s v="pc_00708"/>
        <s v="pc_01314"/>
        <s v="pc_00707"/>
        <s v="pc_00706"/>
        <s v="pc_00705"/>
        <s v="pc_00729"/>
        <s v="pc_00732"/>
        <s v="pc_01324"/>
        <s v="pc_00733"/>
        <s v="pc_01329"/>
        <s v="pc_01304"/>
        <s v="pc_01259"/>
        <s v="pc_00734"/>
        <s v="pc_01326"/>
        <s v="pc_01309"/>
        <s v="pc_01307"/>
        <s v="pc_00740"/>
        <s v="pc_00710"/>
        <s v="pc_01305"/>
        <s v="pc_01310"/>
        <s v="pc_00741"/>
        <s v="pc_00742"/>
        <s v="pc_00744"/>
        <s v="pc_00743"/>
        <s v="pc_01265"/>
        <s v="pc_00748"/>
        <s v="pc_00751"/>
        <s v="pc_01327"/>
        <s v="pc_00773"/>
        <s v="pc_01320"/>
        <s v="pc_00776"/>
        <s v="pc_01312"/>
        <s v="pc_00777"/>
        <s v="pc_01323"/>
        <s v="pc_01254"/>
        <s v="pc_01321"/>
        <s v="pc_00778"/>
        <s v="pc_01269"/>
        <s v="pc_01303"/>
        <s v="pc_00780"/>
        <s v="pc_01313"/>
        <s v="pc_01311"/>
        <s v="pc_00781"/>
        <s v="pc_01291"/>
        <s v="pc_00782"/>
        <s v="pc_01300"/>
        <s v="pc_01301"/>
        <s v="pc_00783"/>
        <s v="pc_00785"/>
        <s v="pc_00772"/>
        <s v="pc_01264"/>
        <s v="pc_01308"/>
        <s v="pc_00788"/>
        <s v="pc_01262"/>
        <s v="pc_00787"/>
        <s v="pc_01322"/>
        <s v="pc_00790"/>
        <s v="pc_01306"/>
        <s v="pc_01260"/>
        <s v="pc_01251"/>
        <s v="pc_01359"/>
        <s v="pc_01252"/>
        <s v="pc_01267"/>
        <s v="pc_01270"/>
        <s v="pc_01302"/>
        <s v="pc_01328"/>
        <s v="pc_01253"/>
        <s v="pc_01256"/>
        <s v="pc_01255"/>
        <s v="pc_01257"/>
        <s v="pc_01349"/>
        <s v="pc_01355"/>
        <s v="pc_00882"/>
        <s v="pc_00863"/>
        <s v="pc_00873"/>
        <s v="pc_00872"/>
        <s v="pc_00853"/>
        <s v="pc_00846"/>
        <s v="pc_00448"/>
        <s v="pc_00658"/>
        <s v="pc_00869"/>
        <s v="pc_01272"/>
        <s v="pc_00861"/>
        <s v="pc_00554"/>
        <s v="pc_00887"/>
        <s v="pc_00441"/>
        <s v="pc_00857"/>
        <s v="pc_00851"/>
        <s v="pc_00856"/>
        <s v="pc_00862"/>
        <s v="pc_00864"/>
        <s v="pc_00897"/>
        <s v="pc_00889"/>
        <s v="pc_00859"/>
        <s v="pc_00847"/>
        <s v="pc_00850"/>
        <s v="pc_00501"/>
        <s v="pc_00858"/>
        <s v="pc_00467"/>
        <s v="pc_00435"/>
        <s v="pc_00844"/>
        <s v="pc_00900"/>
        <s v="pc_00876"/>
        <s v="pc_00397"/>
        <s v="pc_00886"/>
        <s v="pc_00649"/>
        <s v="pc_00839"/>
        <s v="pc_00865"/>
        <s v="pc_00874"/>
        <s v="pc_00065"/>
        <s v="pc_00066"/>
        <s v="pc_00443"/>
        <s v="pc_00667"/>
        <s v="pc_00871"/>
        <s v="pc_00841"/>
        <s v="pc_00840"/>
        <s v="pc_01285"/>
        <s v="pc_01275"/>
        <s v="pc_01277"/>
        <s v="pc_01280"/>
        <s v="pc_01282"/>
        <s v="pc_01288"/>
        <s v="pc_00172"/>
        <s v="pc_00866"/>
        <s v="pc_00893"/>
        <s v="pc_00881"/>
        <s v="pc_01289"/>
        <s v="pc_00888"/>
        <s v="pc_00468"/>
        <s v="pc_00885"/>
        <s v="pc_01284"/>
        <s v="pc_00884"/>
        <s v="pc_00464"/>
        <s v="pc_01388"/>
        <s v="pc_00672"/>
        <s v="pc_01273"/>
        <s v="pc_01290"/>
        <s v="pc_01387"/>
        <s v="pc_00466"/>
        <s v="pc_01271"/>
        <s v="pc_01274"/>
        <s v="pc_01276"/>
        <s v="pc_01279"/>
        <s v="pc_01281"/>
        <s v="pc_01283"/>
        <s v="pc_01286"/>
        <s v="pc_01287"/>
        <s v="pc_01278"/>
        <s v="pc_00422"/>
        <s v="pc_00424"/>
        <s v="pc_00425"/>
        <s v="pc_00426"/>
        <s v="pc_00427"/>
        <s v="pc_00659"/>
        <s v="pc_01402"/>
        <s v="pc_01403"/>
        <s v="pc_01404"/>
        <s v="pc_01391"/>
        <s v="pc_01382"/>
        <s v="pc_01409"/>
        <s v="pc_01410"/>
        <s v="pc_01374"/>
        <s v="pc_00171"/>
        <s v="pc_01414"/>
        <s v="pc_00060"/>
        <s v="pc_01385"/>
        <s v="pc_01390"/>
        <s v="pc_01412"/>
        <s v="pc_01413"/>
        <s v="pc_01408"/>
        <s v="pc_00614"/>
        <s v="pc_00648"/>
        <s v="pc_00643"/>
        <s v="pc_00463"/>
        <s v="pc_00305"/>
        <s v="pc_00539"/>
        <s v="pc_00544"/>
        <s v="pc_00769"/>
        <s v="pc_00538"/>
        <s v="pc_00642"/>
        <s v="pc_01345"/>
        <s v="pc_01416"/>
        <s v="pc_00271"/>
        <s v="pc_01417"/>
        <s v="pc_01422"/>
        <s v="pc_00434"/>
        <s v="pc_01339"/>
        <s v="pc_01338"/>
        <s v="pc_00904"/>
        <s v="pc_01337"/>
        <s v="pc_01319"/>
        <s v="pc_01365"/>
        <s v="pc_00849"/>
        <s v="pc_01368"/>
        <s v="pc_01363"/>
        <s v="pc_01370"/>
        <s v="pc_01440"/>
        <s v="pc_01423"/>
        <s v="pc_01424"/>
        <s v="pc_01428"/>
        <s v="pc_01436"/>
        <s v="pc_01425"/>
        <s v="pc_01439"/>
        <s v="pc_01362"/>
        <s v="pc_01367"/>
        <s v="pc_01369"/>
        <s v="pc_01435"/>
        <s v="pc_01437"/>
        <s v="pc_01438"/>
        <s v="pc_01426"/>
        <s v="pc_01447"/>
        <s v="pc_01448"/>
        <s v="pc_01449"/>
        <s v="pc_01471"/>
        <s v="pc_01478"/>
        <s v="pc_01476"/>
        <s v="pc_01474"/>
        <s v="pc_01473"/>
        <s v="pc_01472"/>
        <s v="pc_01419"/>
        <s v="pc_01418"/>
        <s v="pc_01420"/>
        <s v="pc_01421"/>
        <s v="pc_01479"/>
        <s v="poa_pc_00064"/>
        <s v="poa_pc_00067"/>
        <s v="poa_pc_00065"/>
        <s v="poa_pc_00066"/>
        <s v="poa_pc_00069"/>
        <s v="poa_pc_00072"/>
        <s v="poa_pc_00074"/>
        <s v="poa_pc_00076"/>
        <s v="poa_pc_00079"/>
        <s v="poa_pc_00090"/>
        <s v="poa_pc_00103"/>
        <s v="poa_pc_00081"/>
        <s v="poa_pc_00082"/>
        <s v="poa_pc_00083"/>
        <s v="poa_pc_00084"/>
        <s v="poa_pc_00093"/>
        <s v="poa_pc_00099"/>
        <s v="poa_pc_00100"/>
        <s v="poa_pc_00094"/>
        <s v="poa_pc_00095"/>
        <s v="poa_pc_00097"/>
        <s v="poa_pc_00098"/>
        <s v="poa_pc_00091"/>
        <s v="poa_pc_00092"/>
        <s v="poa_pc_00035"/>
        <s v="poa_pc_00036"/>
        <s v="poa_pc_00037"/>
        <s v="poa_pc_00038"/>
        <s v="poa_pc_00039"/>
        <s v="poa_pc_00040"/>
        <s v="poa_pc_00041"/>
        <s v="poa_pc_00042"/>
        <s v="poa_pc_00043"/>
        <s v="poa_pc_00044"/>
        <s v="poa_pc_00045"/>
        <s v="poa_pc_00046"/>
        <s v="poa_pc_00047"/>
        <s v="poa_pc_00048"/>
        <s v="poa_pc_00049"/>
        <s v="poa_pc_00050"/>
        <s v="poa_pc_00051"/>
        <s v="poa_pc_00052"/>
        <s v="poa_pc_00053"/>
        <s v="poa_pc_00054"/>
        <s v="poa_pc_00055"/>
        <s v="poa_pc_00056"/>
        <s v="poa_pc_00057"/>
        <s v="poa_pc_00058"/>
        <s v="poa_pc_00059"/>
        <s v="poa_pc_00060"/>
        <s v="poa_pc_00061"/>
        <s v="poa_pc_00062"/>
        <s v="poa_pc_00063"/>
        <s v="poa_pc_00086"/>
        <s v="poa_pc_00080"/>
        <s v="poa_pc_00085"/>
        <s v="poa_pc_00087"/>
        <s v="poa_pc_00088"/>
        <s v="poa_pc_00089"/>
        <s v="poa_pc_00105"/>
        <s v="poa_pc_00106"/>
        <s v="poa_pc_00107"/>
        <s v="poa_pc_00112"/>
        <s v="poa_pc_00110"/>
        <s v="poa_pc_00111"/>
        <s v="poa_pc_00121"/>
        <s v="poa_pc_00127"/>
        <s v="poa_pc_00128"/>
        <s v="poa_pc_00118"/>
        <s v="poa_pc_00119"/>
        <s v="poa_pc_00120"/>
        <s v="poa_pc_00123"/>
        <s v="poa_pc_00124"/>
        <s v="poa_pc_00113"/>
        <s v="poa_pc_00114"/>
        <s v="poa_pc_00115"/>
        <s v="poa_pc_00116"/>
        <s v="poa_pc_00117"/>
        <s v="poa_pc_00122"/>
        <s v="poa_pc_00125"/>
        <s v="poa_pc_00126"/>
        <s v="poa_pc_00129"/>
        <s v="poa_pc_00130"/>
        <s v="poa_pc_00131"/>
        <s v="poa_pc_00133"/>
        <s v="poa_pc_00134"/>
        <s v="poa_pc_00135"/>
        <s v="poa_pc_00136"/>
        <s v="poa_pc_00137"/>
        <s v="poa_pc_00143"/>
        <s v="poa_pc_00142"/>
        <s v="poa_pc_00138"/>
        <s v="poa_pc_00139"/>
        <s v="poa_pc_00140"/>
        <s v="poa_pc_00144"/>
        <s v="poa_pc_00146"/>
        <s v="poa_pc_00147"/>
        <s v="poa_pc_00148"/>
        <s v="poa_pc_00152"/>
        <s v="poa_pc_00153"/>
        <s v="poa_pc_00156"/>
        <s v="poa_pc_00157"/>
        <s v="poa_pc_00158"/>
        <s v="poa_pc_00159"/>
        <s v="poa_pc_00160"/>
        <s v="poa_pc_00161"/>
        <s v="poa_pc_00162"/>
        <s v="poa_pc_00163"/>
        <s v="poa_pc_00145"/>
        <s v="poa_pc_00154"/>
        <s v="poa_pc_00164"/>
        <s v="poa_pc_00141"/>
        <s v="poa_pc_00149"/>
        <s v="poa_pc_00150"/>
        <s v="poa_pc_00151"/>
        <s v="poa_pc_00155"/>
        <s v="poa_pc_00166"/>
        <s v="poa_pc_00212"/>
        <s v="poa_pc_00214"/>
        <s v="poa_pc_00183"/>
        <s v="poa_pc_00191"/>
        <s v="poa_pc_00197"/>
        <s v="poa_pc_00168"/>
        <s v="poa_pc_00178"/>
        <s v="poa_pc_00182"/>
        <s v="poa_pc_00175"/>
        <s v="poa_pc_00215"/>
        <s v="poa_pc_00176"/>
        <s v="poa_pc_00177"/>
        <s v="poa_pc_00179"/>
        <s v="poa_pc_00180"/>
        <s v="poa_pc_00181"/>
        <s v="poa_pc_00184"/>
        <s v="poa_pc_00185"/>
        <s v="poa_pc_00186"/>
        <s v="poa_pc_00187"/>
        <s v="poa_pc_00189"/>
        <s v="poa_pc_00190"/>
        <s v="poa_pc_00192"/>
        <s v="poa_pc_00193"/>
        <s v="poa_pc_00194"/>
        <s v="poa_pc_00195"/>
        <s v="poa_pc_00196"/>
        <s v="poa_pc_00198"/>
        <s v="poa_pc_00199"/>
        <s v="poa_pc_00201"/>
        <s v="poa_pc_00202"/>
        <s v="poa_pc_00203"/>
        <s v="poa_pc_00205"/>
        <s v="poa_pc_00204"/>
        <s v="poa_pc_00207"/>
        <s v="poa_pc_00206"/>
        <s v="poa_pc_00169"/>
        <s v="poa_pc_00170"/>
        <s v="poa_pc_00171"/>
        <s v="poa_pc_00167"/>
        <s v="poa_pc_00216"/>
        <s v="poa_pc_00174"/>
        <s v="poa_pc_00188"/>
        <s v="poa_pc_00211"/>
        <s v="poa_pc_00217"/>
        <s v="poa_pc_00218"/>
        <s v="poa_pc_00234"/>
        <s v="poa_pc_00239"/>
        <s v="poa_pc_00226"/>
        <s v="poa_pc_00220"/>
        <s v="poa_pc_00225"/>
        <s v="poa_pc_00235"/>
        <s v="poa_pc_00236"/>
        <s v="poa_pc_00237"/>
        <s v="poa_pc_00233"/>
        <s v="poa_pc_00232"/>
        <s v="poa_pc_00222"/>
        <s v="poa_pc_00244"/>
        <s v="poa_pc_00245"/>
        <s v="poa_pc_00246"/>
        <s v="poa_pc_00247"/>
        <s v="poa_pc_00249"/>
        <s v="poa_pc_00248"/>
        <s v="poa_pc_00250"/>
        <s v="poa_pc_00227"/>
        <s v="poa_pc_00228"/>
        <s v="poa_pc_00238"/>
        <s v="poa_pc_00240"/>
        <s v="poa_pc_00241"/>
        <s v="poa_pc_00242"/>
        <s v="poa_pc_00243"/>
        <s v="poa_pc_00224"/>
        <s v="poa_pc_00230"/>
        <s v="poa_pc_00266"/>
        <s v="poa_pc_00267"/>
        <s v="poa_pc_00257"/>
        <s v="poa_pc_00258"/>
        <s v="poa_pc_00251"/>
        <s v="poa_pc_00254"/>
        <s v="poa_pc_00255"/>
        <s v="poa_pc_00256"/>
        <s v="poa_pc_00253"/>
        <s v="poa_pc_00259"/>
        <s v="poa_pc_00260"/>
        <s v="poa_pc_00252"/>
        <s v="poa_pc_00261"/>
        <s v="poa_pc_00262"/>
        <s v="poa_pc_00263"/>
        <s v="poa_pc_00264"/>
        <s v="poa_pc_00265"/>
        <s v="pc_01493"/>
        <s v="pc_01487"/>
        <s v="poa_pc_00269"/>
        <s v="poa_pc_00270"/>
        <s v="poa_pc_00229"/>
        <s v="poa_pc_00221"/>
        <s v="poa_pc_00213"/>
        <s v="pc_01495"/>
        <s v="pc_01496"/>
        <s v="pc_01497"/>
        <s v="pc_01494"/>
        <s v="poa_pc_00068"/>
        <s v="pc_00509"/>
        <s v="pc_00511"/>
        <s v="pc_00512"/>
        <s v="pc_00553"/>
        <s v="pc_00513"/>
        <s v="pc_00442"/>
        <s v="pc_00514"/>
        <s v="pc_00510"/>
        <s v="pc_00562"/>
        <s v="pc_00349"/>
        <s v="pc_00436"/>
        <s v="pc_00524"/>
        <s v="pc_00529"/>
        <s v="pc_00611" u="1"/>
        <m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166">
      <sharedItems containsNonDate="0" containsDate="1" containsString="0" containsBlank="1" minDate="2020-03-03T00:00:00" maxDate="2033-03-31T00:00:00" count="516">
        <d v="2021-01-06T00:00:00"/>
        <d v="2021-03-25T00:00:00"/>
        <d v="2021-03-31T00:00:00"/>
        <d v="2021-05-01T00:00:00"/>
        <d v="2021-05-26T00:00:00"/>
        <d v="2021-06-09T00:00:00"/>
        <d v="2021-07-31T00:00:00"/>
        <d v="2021-09-26T00:00:00"/>
        <d v="2021-09-30T00:00:00"/>
        <d v="2021-10-08T00:00:00"/>
        <d v="2021-04-22T00:00:00"/>
        <d v="2021-12-01T00:00:00"/>
        <d v="2021-09-13T00:00:00"/>
        <d v="2022-01-01T00:00:00"/>
        <d v="2022-01-04T00:00:00"/>
        <d v="2022-01-06T00:00:00"/>
        <d v="2022-01-07T00:00:00"/>
        <d v="2022-01-12T00:00:00"/>
        <d v="2022-02-19T00:00:00"/>
        <d v="2022-03-01T00:00:00"/>
        <d v="2022-03-30T00:00:00"/>
        <d v="2021-06-12T00:00:00"/>
        <d v="2022-08-22T00:00:00"/>
        <d v="2022-09-07T00:00:00"/>
        <d v="2022-10-15T00:00:00"/>
        <d v="2021-08-04T00:00:00"/>
        <d v="2022-11-10T00:00:00"/>
        <d v="2022-12-06T00:00:00"/>
        <d v="2020-03-03T00:00:00"/>
        <d v="2023-01-01T00:00:00"/>
        <d v="2021-10-04T00:00:00"/>
        <d v="2023-02-01T00:00:00"/>
        <d v="2023-02-05T00:00:00"/>
        <d v="2023-01-09T00:00:00"/>
        <d v="2023-04-01T00:00:00"/>
        <d v="2023-05-13T00:00:00"/>
        <d v="2023-08-08T00:00:00"/>
        <d v="2022-03-24T00:00:00"/>
        <d v="2023-09-15T00:00:00"/>
        <d v="2023-09-22T00:00:00"/>
        <d v="2020-07-06T00:00:00"/>
        <d v="2024-01-01T00:00:00"/>
        <d v="2024-01-09T00:00:00"/>
        <d v="2022-12-29T00:00:00"/>
        <d v="2022-10-07T00:00:00"/>
        <d v="2024-07-01T00:00:00"/>
        <d v="2022-06-15T00:00:00"/>
        <d v="2023-04-25T00:00:00"/>
        <d v="2022-06-29T00:00:00"/>
        <d v="2022-06-30T00:00:00"/>
        <d v="2024-02-29T00:00:00"/>
        <d v="2023-05-08T00:00:00"/>
        <d v="2023-03-01T00:00:00"/>
        <d v="2022-11-14T00:00:00"/>
        <d v="2024-05-30T00:00:00"/>
        <d v="2024-02-28T00:00:00"/>
        <d v="2021-03-15T00:00:00"/>
        <d v="2021-08-22T00:00:00"/>
        <d v="2021-10-27T00:00:00"/>
        <d v="2021-12-25T00:00:00"/>
        <d v="2022-03-31T00:00:00"/>
        <d v="2021-07-28T00:00:00"/>
        <d v="2022-04-03T00:00:00"/>
        <d v="2022-06-16T00:00:00"/>
        <d v="2022-06-17T00:00:00"/>
        <d v="2023-01-15T00:00:00"/>
        <d v="2022-06-24T00:00:00"/>
        <d v="2022-04-16T00:00:00"/>
        <d v="2021-06-24T00:00:00"/>
        <d v="2021-08-10T00:00:00"/>
        <d v="2021-02-09T00:00:00"/>
        <d v="2021-12-03T00:00:00"/>
        <d v="2022-03-27T00:00:00"/>
        <d v="2021-01-05T00:00:00"/>
        <d v="2022-04-28T00:00:00"/>
        <d v="2022-05-25T00:00:00"/>
        <d v="2021-02-17T00:00:00"/>
        <d v="2022-07-26T00:00:00"/>
        <d v="2021-09-09T00:00:00"/>
        <d v="2021-11-01T00:00:00"/>
        <d v="2021-08-13T00:00:00"/>
        <d v="2021-06-21T00:00:00"/>
        <d v="2022-06-21T00:00:00"/>
        <d v="2022-08-31T00:00:00"/>
        <d v="2023-06-01T00:00:00"/>
        <d v="2023-08-01T00:00:00"/>
        <d v="2022-02-17T00:00:00"/>
        <d v="2023-09-01T00:00:00"/>
        <d v="2022-11-08T00:00:00"/>
        <d v="2022-07-05T00:00:00"/>
        <d v="2022-01-11T00:00:00"/>
        <d v="2021-04-01T00:00:00"/>
        <d v="2023-06-23T00:00:00"/>
        <d v="2023-01-23T00:00:00"/>
        <d v="2022-12-27T00:00:00"/>
        <d v="2024-05-01T00:00:00"/>
        <d v="2022-12-23T00:00:00"/>
        <d v="2024-05-15T00:00:00"/>
        <d v="2023-07-01T00:00:00"/>
        <d v="2024-05-31T00:00:00"/>
        <d v="2024-03-19T00:00:00"/>
        <d v="2024-06-30T00:00:00"/>
        <d v="2022-08-03T00:00:00"/>
        <d v="2024-08-15T00:00:00"/>
        <d v="2024-09-30T00:00:00"/>
        <d v="2022-07-08T00:00:00"/>
        <d v="2024-03-20T00:00:00"/>
        <d v="2024-06-15T00:00:00"/>
        <d v="2024-03-18T00:00:00"/>
        <d v="2024-11-01T00:00:00"/>
        <d v="2021-09-20T00:00:00"/>
        <d v="2022-10-04T00:00:00"/>
        <d v="2023-08-28T00:00:00"/>
        <d v="2024-01-06T00:00:00"/>
        <d v="2025-01-01T00:00:00"/>
        <d v="2025-01-25T00:00:00"/>
        <d v="2024-08-12T00:00:00"/>
        <d v="2025-02-01T00:00:00"/>
        <d v="2022-06-08T00:00:00"/>
        <d v="2023-06-08T00:00:00"/>
        <d v="2022-10-01T00:00:00"/>
        <d v="2024-10-31T00:00:00"/>
        <d v="2024-03-01T00:00:00"/>
        <d v="2021-09-27T00:00:00"/>
        <d v="2021-02-15T00:00:00"/>
        <d v="2024-08-09T00:00:00"/>
        <d v="2024-12-20T00:00:00"/>
        <d v="2024-08-06T00:00:00"/>
        <d v="2029-01-01T00:00:00"/>
        <d v="2022-12-28T00:00:00"/>
        <d v="2021-05-03T00:00:00"/>
        <d v="2023-01-18T00:00:00"/>
        <d v="2023-02-07T00:00:00"/>
        <d v="2021-11-03T00:00:00"/>
        <d v="2021-09-24T00:00:00"/>
        <d v="2023-11-15T00:00:00"/>
        <d v="2022-11-30T00:00:00"/>
        <d v="2023-09-29T00:00:00"/>
        <d v="2021-01-20T00:00:00"/>
        <d v="2021-01-07T00:00:00"/>
        <d v="2022-04-14T00:00:00"/>
        <d v="2022-06-03T00:00:00"/>
        <d v="2022-11-09T00:00:00"/>
        <d v="2021-05-27T00:00:00"/>
        <d v="2022-02-15T00:00:00"/>
        <d v="2021-09-01T00:00:00"/>
        <d v="2021-02-16T00:00:00"/>
        <d v="2023-03-21T00:00:00"/>
        <d v="2022-07-12T00:00:00"/>
        <d v="2023-09-27T00:00:00"/>
        <d v="2021-11-08T00:00:00"/>
        <d v="2024-01-19T00:00:00"/>
        <d v="2024-03-13T00:00:00"/>
        <d v="2023-12-17T00:00:00"/>
        <d v="2024-03-15T00:00:00"/>
        <d v="2025-12-31T00:00:00"/>
        <d v="2021-05-31T00:00:00"/>
        <d v="2021-01-01T00:00:00"/>
        <d v="2021-02-18T00:00:00"/>
        <d v="2021-03-30T00:00:00"/>
        <d v="2021-04-13T00:00:00"/>
        <d v="2021-05-28T00:00:00"/>
        <d v="2021-06-03T00:00:00"/>
        <d v="2021-06-19T00:00:00"/>
        <d v="2021-06-29T00:00:00"/>
        <d v="2021-03-01T00:00:00"/>
        <d v="2021-07-13T00:00:00"/>
        <d v="2021-07-15T00:00:00"/>
        <d v="2021-08-06T00:00:00"/>
        <d v="2021-03-24T00:00:00"/>
        <d v="2021-10-26T00:00:00"/>
        <d v="2021-10-21T00:00:00"/>
        <d v="2021-04-26T00:00:00"/>
        <d v="2021-03-27T00:00:00"/>
        <d v="2021-12-14T00:00:00"/>
        <d v="2021-12-17T00:00:00"/>
        <d v="2021-08-28T00:00:00"/>
        <d v="2021-08-20T00:00:00"/>
        <d v="2021-07-02T00:00:00"/>
        <d v="2022-02-18T00:00:00"/>
        <d v="2022-02-20T00:00:00"/>
        <d v="2022-03-05T00:00:00"/>
        <d v="2021-11-19T00:00:00"/>
        <d v="2021-04-16T00:00:00"/>
        <d v="2022-04-04T00:00:00"/>
        <d v="2022-04-22T00:00:00"/>
        <d v="2022-04-29T00:00:00"/>
        <d v="2022-05-02T00:00:00"/>
        <d v="2022-05-09T00:00:00"/>
        <d v="2022-06-01T00:00:00"/>
        <d v="2022-06-02T00:00:00"/>
        <d v="2022-06-06T00:00:00"/>
        <d v="2022-05-10T00:00:00"/>
        <d v="2022-05-24T00:00:00"/>
        <d v="2022-05-16T00:00:00"/>
        <d v="2022-05-03T00:00:00"/>
        <d v="2022-07-15T00:00:00"/>
        <d v="2022-06-07T00:00:00"/>
        <d v="2022-06-20T00:00:00"/>
        <d v="2023-06-20T00:00:00"/>
        <d v="2022-08-01T00:00:00"/>
        <d v="2022-08-08T00:00:00"/>
        <d v="2022-09-10T00:00:00"/>
        <d v="2022-09-26T00:00:00"/>
        <d v="2022-09-30T00:00:00"/>
        <d v="2022-10-13T00:00:00"/>
        <d v="2022-09-14T00:00:00"/>
        <d v="2023-01-12T00:00:00"/>
        <d v="2022-12-05T00:00:00"/>
        <d v="2022-06-14T00:00:00"/>
        <d v="2023-01-22T00:00:00"/>
        <d v="2023-01-03T00:00:00"/>
        <d v="2022-11-24T00:00:00"/>
        <d v="2023-02-04T00:00:00"/>
        <d v="2023-01-10T00:00:00"/>
        <d v="2023-03-03T00:00:00"/>
        <d v="2023-04-20T00:00:00"/>
        <d v="2023-04-27T00:00:00"/>
        <d v="2023-05-01T00:00:00"/>
        <d v="2021-12-29T00:00:00"/>
        <d v="2022-03-25T00:00:00"/>
        <d v="2023-06-12T00:00:00"/>
        <d v="2023-06-10T00:00:00"/>
        <d v="2023-07-31T00:00:00"/>
        <d v="2023-10-01T00:00:00"/>
        <d v="2023-12-15T00:00:00"/>
        <d v="2024-01-31T00:00:00"/>
        <d v="2023-10-23T00:00:00"/>
        <d v="2023-09-20T00:00:00"/>
        <d v="2024-03-10T00:00:00"/>
        <d v="2023-06-16T00:00:00"/>
        <d v="2024-02-23T00:00:00"/>
        <d v="2022-12-14T00:00:00"/>
        <d v="2023-04-26T00:00:00"/>
        <d v="2023-08-10T00:00:00"/>
        <d v="2023-02-15T00:00:00"/>
        <d v="2023-03-18T00:00:00"/>
        <d v="2022-12-22T00:00:00"/>
        <d v="2023-10-21T00:00:00"/>
        <d v="2024-08-01T00:00:00"/>
        <d v="2021-04-14T00:00:00"/>
        <d v="2024-03-06T00:00:00"/>
        <d v="2024-03-07T00:00:00"/>
        <d v="2024-03-11T00:00:00"/>
        <d v="2024-04-17T00:00:00"/>
        <d v="2022-05-11T00:00:00"/>
        <d v="2025-06-27T00:00:00"/>
        <d v="2021-01-13T00:00:00"/>
        <d v="2021-03-23T00:00:00"/>
        <d v="2021-02-24T00:00:00"/>
        <d v="2021-03-10T00:00:00"/>
        <d v="2021-02-02T00:00:00"/>
        <d v="2021-07-01T00:00:00"/>
        <d v="2021-04-12T00:00:00"/>
        <d v="2021-04-06T00:00:00"/>
        <d v="2021-04-10T00:00:00"/>
        <d v="2021-04-08T00:00:00"/>
        <d v="2021-02-04T00:00:00"/>
        <d v="2021-11-06T00:00:00"/>
        <d v="2021-09-14T00:00:00"/>
        <d v="2021-12-08T00:00:00"/>
        <d v="2021-04-28T00:00:00"/>
        <d v="2022-04-06T00:00:00"/>
        <d v="2022-06-26T00:00:00"/>
        <d v="2022-07-01T00:00:00"/>
        <d v="2021-12-09T00:00:00"/>
        <d v="2022-10-05T00:00:00"/>
        <d v="2022-09-08T00:00:00"/>
        <d v="2023-03-30T00:00:00"/>
        <d v="2023-05-31T00:00:00"/>
        <d v="2022-02-16T00:00:00"/>
        <d v="2023-02-27T00:00:00"/>
        <d v="2023-03-05T00:00:00"/>
        <d v="2024-02-05T00:00:00"/>
        <d v="2022-08-17T00:00:00"/>
        <d v="2022-03-09T00:00:00"/>
        <d v="2022-07-07T00:00:00"/>
        <d v="2021-08-27T00:00:00"/>
        <d v="2021-08-24T00:00:00"/>
        <d v="2023-04-12T00:00:00"/>
        <d v="2023-04-28T00:00:00"/>
        <d v="2023-09-28T00:00:00"/>
        <d v="2023-03-31T00:00:00"/>
        <d v="2024-08-05T00:00:00"/>
        <d v="2024-11-30T00:00:00"/>
        <d v="2026-05-01T00:00:00"/>
        <d v="2021-06-01T00:00:00"/>
        <d v="2021-10-01T00:00:00"/>
        <d v="2021-03-21T00:00:00"/>
        <d v="2022-04-05T00:00:00"/>
        <d v="2022-04-01T00:00:00"/>
        <d v="2022-01-15T00:00:00"/>
        <d v="2022-07-04T00:00:00"/>
        <d v="2022-09-04T00:00:00"/>
        <d v="2023-02-06T00:00:00"/>
        <d v="2023-04-18T00:00:00"/>
        <d v="2023-05-15T00:00:00"/>
        <d v="2022-05-23T00:00:00"/>
        <d v="2023-07-10T00:00:00"/>
        <d v="2023-01-05T00:00:00"/>
        <d v="2023-03-27T00:00:00"/>
        <d v="2023-12-21T00:00:00"/>
        <d v="2023-03-14T00:00:00"/>
        <d v="2024-01-16T00:00:00"/>
        <d v="2024-02-01T00:00:00"/>
        <d v="2022-09-21T00:00:00"/>
        <d v="2024-02-19T00:00:00"/>
        <d v="2023-10-06T00:00:00"/>
        <d v="2024-01-11T00:00:00"/>
        <d v="2024-03-04T00:00:00"/>
        <d v="2024-03-05T00:00:00"/>
        <d v="2024-04-01T00:00:00"/>
        <d v="2025-01-05T00:00:00"/>
        <d v="2024-05-20T00:00:00"/>
        <d v="2024-09-17T00:00:00"/>
        <d v="2025-01-02T00:00:00"/>
        <d v="2024-12-15T00:00:00"/>
        <d v="2021-08-18T00:00:00"/>
        <d v="2026-01-01T00:00:00"/>
        <d v="2021-01-18T00:00:00"/>
        <d v="2021-02-12T00:00:00"/>
        <d v="2021-09-02T00:00:00"/>
        <d v="2021-10-19T00:00:00"/>
        <d v="2021-11-20T00:00:00"/>
        <d v="2021-12-20T00:00:00"/>
        <d v="2022-01-21T00:00:00"/>
        <d v="2022-01-24T00:00:00"/>
        <d v="2022-02-08T00:00:00"/>
        <d v="2021-08-16T00:00:00"/>
        <d v="2021-06-15T00:00:00"/>
        <d v="2022-05-15T00:00:00"/>
        <d v="2022-05-19T00:00:00"/>
        <d v="2022-06-10T00:00:00"/>
        <d v="2022-07-24T00:00:00"/>
        <d v="2022-08-16T00:00:00"/>
        <d v="2022-01-05T00:00:00"/>
        <d v="2022-09-09T00:00:00"/>
        <d v="2022-09-24T00:00:00"/>
        <d v="2022-10-18T00:00:00"/>
        <d v="2022-11-01T00:00:00"/>
        <d v="2022-11-23T00:00:00"/>
        <d v="2022-12-19T00:00:00"/>
        <d v="2022-03-04T00:00:00"/>
        <d v="2023-01-16T00:00:00"/>
        <d v="2023-02-08T00:00:00"/>
        <d v="2022-10-12T00:00:00"/>
        <d v="2021-11-17T00:00:00"/>
        <d v="2023-05-21T00:00:00"/>
        <d v="2023-06-24T00:00:00"/>
        <d v="2023-06-26T00:00:00"/>
        <d v="2022-11-20T00:00:00"/>
        <d v="2023-07-25T00:00:00"/>
        <d v="2023-08-05T00:00:00"/>
        <d v="2023-08-18T00:00:00"/>
        <d v="2023-09-14T00:00:00"/>
        <d v="2023-10-07T00:00:00"/>
        <d v="2023-04-10T00:00:00"/>
        <d v="2023-11-10T00:00:00"/>
        <d v="2023-12-27T00:00:00"/>
        <d v="2022-06-28T00:00:00"/>
        <d v="2023-09-25T00:00:00"/>
        <d v="2023-12-04T00:00:00"/>
        <d v="2024-07-15T00:00:00"/>
        <d v="2026-04-01T00:00:00"/>
        <d v="2021-01-24T00:00:00"/>
        <d v="2021-01-30T00:00:00"/>
        <d v="2021-03-05T00:00:00"/>
        <d v="2021-03-12T00:00:00"/>
        <d v="2021-06-22T00:00:00"/>
        <d v="2021-06-04T00:00:00"/>
        <d v="2021-07-20T00:00:00"/>
        <d v="2021-08-01T00:00:00"/>
        <d v="2021-12-04T00:00:00"/>
        <d v="2021-08-17T00:00:00"/>
        <d v="2022-01-25T00:00:00"/>
        <d v="2022-02-04T00:00:00"/>
        <d v="2021-08-14T00:00:00"/>
        <d v="2022-04-12T00:00:00"/>
        <d v="2022-04-27T00:00:00"/>
        <d v="2022-02-11T00:00:00"/>
        <d v="2022-08-06T00:00:00"/>
        <d v="2022-08-24T00:00:00"/>
        <d v="2022-09-01T00:00:00"/>
        <d v="2022-09-19T00:00:00"/>
        <d v="2022-12-15T00:00:00"/>
        <d v="2022-12-01T00:00:00"/>
        <d v="2022-03-03T00:00:00"/>
        <d v="2022-08-25T00:00:00"/>
        <d v="2022-09-25T00:00:00"/>
        <d v="2022-01-13T00:00:00"/>
        <d v="2023-05-20T00:00:00"/>
        <d v="2022-09-15T00:00:00"/>
        <d v="2023-05-09T00:00:00"/>
        <d v="2023-03-28T00:00:00"/>
        <d v="2024-03-31T00:00:00"/>
        <d v="2023-12-13T00:00:00"/>
        <d v="2024-01-30T00:00:00"/>
        <d v="2024-06-07T00:00:00"/>
        <d v="2023-05-16T00:00:00"/>
        <d v="2023-09-13T00:00:00"/>
        <d v="2023-08-24T00:00:00"/>
        <d v="2024-06-01T00:00:00"/>
        <d v="2024-10-01T00:00:00"/>
        <d v="2024-01-13T00:00:00"/>
        <d v="2024-05-14T00:00:00"/>
        <d v="2024-04-30T00:00:00"/>
        <d v="2023-03-29T00:00:00"/>
        <d v="2025-12-01T00:00:00"/>
        <d v="2024-12-01T00:00:00"/>
        <d v="2024-11-11T00:00:00"/>
        <d v="2021-01-23T00:00:00"/>
        <d v="2022-02-01T00:00:00"/>
        <d v="2021-04-27T00:00:00"/>
        <d v="2022-04-13T00:00:00"/>
        <d v="2023-10-16T00:00:00"/>
        <d v="2022-08-11T00:00:00"/>
        <d v="2024-07-29T00:00:00"/>
        <d v="2024-08-29T00:00:00"/>
        <d v="2025-11-01T00:00:00"/>
        <d v="2021-02-25T00:00:00"/>
        <d v="2021-02-23T00:00:00"/>
        <d v="2021-08-09T00:00:00"/>
        <d v="2022-01-10T00:00:00"/>
        <d v="2022-10-21T00:00:00"/>
        <d v="2024-12-31T00:00:00"/>
        <d v="2024-06-20T00:00:00"/>
        <d v="2024-08-20T00:00:00"/>
        <d v="2025-03-15T00:00:00"/>
        <d v="2024-08-02T00:00:00"/>
        <d v="2024-07-02T00:00:00"/>
        <d v="2025-06-01T00:00:00"/>
        <d v="2026-11-30T00:00:00"/>
        <d v="2024-07-16T00:00:00"/>
        <d v="2024-12-09T00:00:00"/>
        <d v="2025-01-13T00:00:00"/>
        <d v="2025-02-20T00:00:00"/>
        <d v="2025-07-01T00:00:00"/>
        <d v="2024-11-06T00:00:00"/>
        <d v="2025-03-03T00:00:00"/>
        <d v="2024-06-10T00:00:00"/>
        <d v="2024-10-13T00:00:00"/>
        <d v="2027-01-01T00:00:00"/>
        <m/>
        <d v="2024-09-16T00:00:00"/>
        <d v="2024-09-26T00:00:00"/>
        <d v="2025-03-01T00:00:00"/>
        <d v="2021-03-02T00:00:00"/>
        <d v="2021-05-09T00:00:00"/>
        <d v="2022-01-23T00:00:00"/>
        <d v="2022-03-29T00:00:00"/>
        <d v="2022-10-11T00:00:00"/>
        <d v="2022-02-24T00:00:00"/>
        <d v="2023-09-05T00:00:00"/>
        <d v="2023-06-28T00:00:00"/>
        <d v="2022-03-10T00:00:00" u="1"/>
        <d v="2021-03-09T00:00:00" u="1"/>
        <d v="2024-03-09T00:00:00" u="1"/>
        <d v="2023-08-03T00:00:00" u="1"/>
        <d v="2021-03-03T00:00:00" u="1"/>
        <d v="2021-11-15T00:00:00" u="1"/>
        <d v="2021-02-10T00:00:00" u="1"/>
        <d v="2024-09-01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48"/>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ount="497">
        <d v="2021-01-06T00:00:00"/>
        <d v="2021-03-25T00:00:00"/>
        <d v="2021-03-31T00:00:00"/>
        <d v="2021-05-01T00:00:00"/>
        <d v="2021-05-26T00:00:00"/>
        <d v="2021-06-09T00:00:00"/>
        <d v="2021-07-31T00:00:00"/>
        <d v="2021-09-26T00:00:00"/>
        <d v="2021-09-30T00:00:00"/>
        <d v="2021-10-08T00:00:00"/>
        <d v="2021-10-20T00:00:00"/>
        <d v="2021-12-01T00:00:00"/>
        <d v="2021-12-16T00:00:00"/>
        <d v="2022-01-01T00:00:00"/>
        <d v="2022-01-04T00:00:00"/>
        <d v="2022-01-06T00:00:00"/>
        <d v="2022-01-07T00:00:00"/>
        <d v="2022-01-12T00:00:00"/>
        <d v="2022-02-19T00:00:00"/>
        <d v="2022-03-01T00:00:00"/>
        <d v="2022-03-30T00:00:00"/>
        <d v="2022-04-29T00:00:00"/>
        <d v="2022-08-22T00:00:00"/>
        <d v="2022-09-07T00:00:00"/>
        <d v="2022-10-15T00:00:00"/>
        <d v="2022-11-01T00:00:00"/>
        <d v="2022-11-10T00:00:00"/>
        <d v="2022-12-06T00:00:00"/>
        <d v="2023-01-01T00:00:00"/>
        <d v="2023-01-20T00:00:00"/>
        <d v="2023-02-01T00:00:00"/>
        <d v="2023-02-05T00:00:00"/>
        <d v="2023-03-01T00:00:00"/>
        <d v="2023-04-01T00:00:00"/>
        <d v="2023-05-13T00:00:00"/>
        <d v="2023-08-08T00:00:00"/>
        <d v="2023-09-01T00:00:00"/>
        <d v="2023-09-15T00:00:00"/>
        <d v="2023-09-22T00:00:00"/>
        <d v="2023-09-30T00:00:00"/>
        <d v="2024-01-01T00:00:00"/>
        <d v="2024-01-09T00:00:00"/>
        <d v="2024-04-12T00:00:00"/>
        <d v="2024-07-01T00:00:00"/>
        <d v="2024-07-02T00:00:00"/>
        <d v="2024-09-14T00:00:00"/>
        <d v="2024-12-31T00:00:00"/>
        <d v="2025-06-29T00:00:00"/>
        <d v="2025-06-30T00:00:00"/>
        <d v="2025-07-31T00:00:00"/>
        <d v="2025-12-31T00:00:00"/>
        <d v="2026-01-01T00:00:00"/>
        <d v="2026-12-01T00:00:00"/>
        <d v="2027-07-31T00:00:00"/>
        <d v="2021-03-15T00:00:00"/>
        <d v="2021-08-22T00:00:00"/>
        <d v="2021-10-27T00:00:00"/>
        <d v="2021-12-25T00:00:00"/>
        <d v="2022-03-31T00:00:00"/>
        <d v="2022-04-03T00:00:00"/>
        <d v="2022-06-16T00:00:00"/>
        <d v="2022-06-17T00:00:00"/>
        <d v="2023-01-15T00:00:00"/>
        <d v="2023-06-24T00:00:00"/>
        <d v="2024-07-15T00:00:00"/>
        <d v="2021-06-24T00:00:00"/>
        <d v="2021-08-10T00:00:00"/>
        <d v="2021-10-29T00:00:00"/>
        <d v="2021-12-03T00:00:00"/>
        <d v="2022-03-27T00:00:00"/>
        <d v="2022-04-12T00:00:00"/>
        <d v="2022-04-28T00:00:00"/>
        <d v="2022-05-25T00:00:00"/>
        <d v="2022-06-15T00:00:00"/>
        <d v="2022-07-26T00:00:00"/>
        <d v="2022-08-31T00:00:00"/>
        <d v="2022-11-04T00:00:00"/>
        <d v="2022-11-11T00:00:00"/>
        <d v="2023-01-25T00:00:00"/>
        <d v="2023-05-18T00:00:00"/>
        <d v="2023-06-01T00:00:00"/>
        <d v="2023-08-01T00:00:00"/>
        <d v="2023-08-15T00:00:00"/>
        <d v="2023-12-27T00:00:00"/>
        <d v="2024-01-18T00:00:00"/>
        <d v="2024-01-22T00:00:00"/>
        <d v="2024-01-31T00:00:00"/>
        <d v="2024-02-07T00:00:00"/>
        <d v="2024-03-22T00:00:00"/>
        <d v="2024-04-01T00:00:00"/>
        <d v="2024-04-22T00:00:00"/>
        <d v="2024-05-01T00:00:00"/>
        <d v="2024-05-02T00:00:00"/>
        <d v="2024-05-15T00:00:00"/>
        <d v="2024-05-22T00:00:00"/>
        <d v="2024-05-31T00:00:00"/>
        <d v="2024-06-19T00:00:00"/>
        <d v="2024-06-30T00:00:00"/>
        <d v="2024-08-01T00:00:00"/>
        <d v="2024-08-15T00:00:00"/>
        <d v="2024-09-30T00:00:00"/>
        <d v="2024-10-01T00:00:00"/>
        <d v="2024-11-01T00:00:00"/>
        <d v="2024-12-27T00:00:00"/>
        <d v="2025-01-01T00:00:00"/>
        <d v="2025-01-25T00:00:00"/>
        <d v="2025-01-31T00:00:00"/>
        <d v="2025-02-01T00:00:00"/>
        <d v="2025-05-31T00:00:00"/>
        <d v="2025-10-30T00:00:00"/>
        <d v="2027-01-01T00:00:00"/>
        <d v="2027-01-26T00:00:00"/>
        <d v="2027-09-18T00:00:00"/>
        <d v="2028-07-16T00:00:00"/>
        <d v="2029-01-01T00:00:00"/>
        <d v="2022-12-28T00:00:00"/>
        <d v="2022-12-30T00:00:00"/>
        <d v="2023-01-18T00:00:00"/>
        <d v="2023-02-07T00:00:00"/>
        <d v="2023-11-04T00:00:00"/>
        <d v="2023-11-30T00:00:00"/>
        <d v="2023-12-14T00:00:00"/>
        <d v="2024-01-15T00:00:00"/>
        <d v="2024-01-23T00:00:00"/>
        <d v="2024-01-27T00:00:00"/>
        <d v="2024-02-01T00:00:00"/>
        <d v="2024-02-20T00:00:00"/>
        <d v="2024-02-21T00:00:00"/>
        <d v="2024-04-08T00:00:00"/>
        <d v="2024-04-26T00:00:00"/>
        <d v="2024-06-27T00:00:00"/>
        <d v="2024-08-10T00:00:00"/>
        <d v="2024-09-02T00:00:00"/>
        <d v="2025-02-28T00:00:00"/>
        <d v="2025-03-30T00:00:00"/>
        <d v="2025-08-31T00:00:00"/>
        <d v="2026-02-28T00:00:00"/>
        <d v="2028-07-01T00:00:00"/>
        <d v="2020-06-24T00:00:00"/>
        <d v="2021-01-01T00:00:00"/>
        <d v="2021-02-18T00:00:00"/>
        <d v="2021-03-30T00:00:00"/>
        <d v="2021-04-10T00:00:00"/>
        <d v="2021-04-13T00:00:00"/>
        <d v="2021-05-04T00:00:00"/>
        <d v="2021-05-28T00:00:00"/>
        <d v="2021-05-31T00:00:00"/>
        <d v="2021-06-03T00:00:00"/>
        <d v="2021-06-19T00:00:00"/>
        <d v="2021-06-29T00:00:00"/>
        <d v="2021-07-01T00:00:00"/>
        <d v="2021-07-13T00:00:00"/>
        <d v="2021-07-15T00:00:00"/>
        <d v="2021-08-06T00:00:00"/>
        <d v="2021-08-13T00:00:00"/>
        <d v="2021-10-09T00:00:00"/>
        <d v="2021-10-30T00:00:00"/>
        <d v="2021-12-14T00:00:00"/>
        <d v="2021-12-17T00:00:00"/>
        <d v="2022-01-05T00:00:00"/>
        <d v="2022-01-10T00:00:00"/>
        <d v="2022-01-16T00:00:00"/>
        <d v="2022-01-20T00:00:00"/>
        <d v="2022-01-25T00:00:00"/>
        <d v="2022-02-15T00:00:00"/>
        <d v="2022-02-18T00:00:00"/>
        <d v="2022-02-20T00:00:00"/>
        <d v="2022-03-05T00:00:00"/>
        <d v="2022-04-01T00:00:00"/>
        <d v="2022-04-04T00:00:00"/>
        <d v="2022-04-22T00:00:00"/>
        <d v="2022-05-01T00:00:00"/>
        <d v="2022-05-02T00:00:00"/>
        <d v="2022-05-09T00:00:00"/>
        <d v="2022-06-01T00:00:00"/>
        <d v="2022-06-02T00:00:00"/>
        <d v="2022-06-06T00:00:00"/>
        <d v="2022-07-05T00:00:00"/>
        <d v="2022-07-07T00:00:00"/>
        <d v="2022-07-11T00:00:00"/>
        <d v="2022-07-15T00:00:00"/>
        <d v="2022-07-19T00:00:00"/>
        <d v="2022-07-22T00:00:00"/>
        <d v="2022-07-23T00:00:00"/>
        <d v="2022-08-01T00:00:00"/>
        <d v="2022-08-08T00:00:00"/>
        <d v="2022-08-21T00:00:00"/>
        <d v="2022-08-25T00:00:00"/>
        <d v="2022-09-10T00:00:00"/>
        <d v="2022-09-26T00:00:00"/>
        <d v="2022-09-30T00:00:00"/>
        <d v="2022-10-01T00:00:00"/>
        <d v="2022-10-13T00:00:00"/>
        <d v="2023-01-10T00:00:00"/>
        <d v="2023-01-12T00:00:00"/>
        <d v="2023-01-14T00:00:00"/>
        <d v="2023-01-16T00:00:00"/>
        <d v="2023-01-22T00:00:00"/>
        <d v="2023-01-23T00:00:00"/>
        <d v="2023-01-28T00:00:00"/>
        <d v="2023-01-30T00:00:00"/>
        <d v="2023-02-04T00:00:00"/>
        <d v="2023-02-27T00:00:00"/>
        <d v="2023-03-03T00:00:00"/>
        <d v="2023-04-20T00:00:00"/>
        <d v="2023-04-27T00:00:00"/>
        <d v="2023-05-01T00:00:00"/>
        <d v="2023-05-29T00:00:00"/>
        <d v="2023-06-05T00:00:00"/>
        <d v="2023-06-09T00:00:00"/>
        <d v="2023-06-12T00:00:00"/>
        <d v="2023-07-12T00:00:00"/>
        <d v="2023-07-14T00:00:00"/>
        <d v="2023-07-19T00:00:00"/>
        <d v="2023-07-31T00:00:00"/>
        <d v="2023-08-24T00:00:00"/>
        <d v="2023-10-01T00:00:00"/>
        <d v="2024-01-13T00:00:00"/>
        <d v="2024-02-03T00:00:00"/>
        <d v="2024-02-13T00:00:00"/>
        <d v="2024-03-10T00:00:00"/>
        <d v="2024-03-20T00:00:00"/>
        <d v="2024-03-28T00:00:00"/>
        <d v="2024-03-30T00:00:00"/>
        <d v="2024-04-24T00:00:00"/>
        <d v="2024-05-20T00:00:00"/>
        <d v="2024-05-24T00:00:00"/>
        <d v="2024-06-04T00:00:00"/>
        <d v="2024-07-20T00:00:00"/>
        <d v="2024-07-25T00:00:00"/>
        <d v="2024-09-01T00:00:00"/>
        <d v="2024-12-30T00:00:00"/>
        <d v="2025-07-01T00:00:00"/>
        <d v="2025-09-05T00:00:00"/>
        <d v="2025-09-06T00:00:00"/>
        <d v="2025-09-10T00:00:00"/>
        <d v="2026-04-30T00:00:00"/>
        <d v="2028-01-01T00:00:00"/>
        <d v="2028-10-31T00:00:00"/>
        <d v="2021-02-26T00:00:00"/>
        <d v="2021-03-23T00:00:00"/>
        <d v="2021-03-24T00:00:00"/>
        <d v="2021-04-05T00:00:00"/>
        <d v="2021-04-08T00:00:00"/>
        <d v="2021-05-05T00:00:00"/>
        <d v="2021-05-15T00:00:00"/>
        <d v="2021-05-25T00:00:00"/>
        <d v="2021-06-01T00:00:00"/>
        <d v="2021-06-17T00:00:00"/>
        <d v="2021-06-21T00:00:00"/>
        <d v="2021-07-05T00:00:00"/>
        <d v="2021-07-06T00:00:00"/>
        <d v="2021-07-08T00:00:00"/>
        <d v="2021-07-30T00:00:00"/>
        <d v="2021-08-11T00:00:00"/>
        <d v="2021-08-18T00:00:00"/>
        <d v="2021-08-28T00:00:00"/>
        <d v="2021-09-15T00:00:00"/>
        <d v="2021-11-06T00:00:00"/>
        <d v="2021-11-15T00:00:00"/>
        <d v="2021-12-08T00:00:00"/>
        <d v="2022-03-16T00:00:00"/>
        <d v="2022-05-13T00:00:00"/>
        <d v="2022-06-14T00:00:00"/>
        <d v="2022-06-26T00:00:00"/>
        <d v="2022-07-01T00:00:00"/>
        <d v="2022-09-24T00:00:00"/>
        <d v="2022-10-05T00:00:00"/>
        <d v="2023-03-30T00:00:00"/>
        <d v="2023-05-31T00:00:00"/>
        <d v="2023-07-01T00:00:00"/>
        <d v="2023-09-25T00:00:00"/>
        <d v="2023-11-01T00:00:00"/>
        <d v="2024-02-05T00:00:00"/>
        <d v="2024-03-31T00:00:00"/>
        <d v="2024-06-01T00:00:00"/>
        <d v="2024-12-01T00:00:00"/>
        <d v="2024-12-20T00:00:00"/>
        <d v="2025-05-06T00:00:00"/>
        <d v="2025-11-29T00:00:00"/>
        <d v="2026-05-01T00:00:00"/>
        <d v="2022-04-27T00:00:00"/>
        <d v="2022-09-02T00:00:00"/>
        <d v="2022-09-08T00:00:00"/>
        <d v="2022-09-14T00:00:00"/>
        <d v="2022-10-20T00:00:00"/>
        <d v="2022-12-01T00:00:00"/>
        <d v="2023-02-06T00:00:00"/>
        <d v="2023-04-18T00:00:00"/>
        <d v="2023-05-15T00:00:00"/>
        <d v="2023-07-10T00:00:00"/>
        <d v="2023-09-16T00:00:00"/>
        <d v="2023-11-09T00:00:00"/>
        <d v="2023-12-13T00:00:00"/>
        <d v="2023-12-21T00:00:00"/>
        <d v="2023-12-28T00:00:00"/>
        <d v="2024-01-16T00:00:00"/>
        <d v="2024-03-06T00:00:00"/>
        <d v="2024-03-15T00:00:00"/>
        <d v="2024-07-22T00:00:00"/>
        <d v="2024-08-30T00:00:00"/>
        <d v="2024-11-15T00:00:00"/>
        <d v="2024-11-25T00:00:00"/>
        <d v="2025-01-05T00:00:00"/>
        <d v="2025-02-20T00:00:00"/>
        <d v="2025-03-06T00:00:00"/>
        <d v="2025-04-01T00:00:00"/>
        <d v="2025-05-05T00:00:00"/>
        <d v="2026-01-02T00:00:00"/>
        <d v="2026-01-31T00:00:00"/>
        <d v="2028-03-28T00:00:00"/>
        <d v="2021-01-18T00:00:00"/>
        <d v="2021-02-12T00:00:00"/>
        <d v="2021-04-01T00:00:00"/>
        <d v="2021-09-02T00:00:00"/>
        <d v="2021-09-27T00:00:00"/>
        <d v="2021-10-19T00:00:00"/>
        <d v="2021-11-20T00:00:00"/>
        <d v="2021-12-20T00:00:00"/>
        <d v="2022-01-21T00:00:00"/>
        <d v="2022-01-24T00:00:00"/>
        <d v="2022-02-08T00:00:00"/>
        <d v="2022-05-15T00:00:00"/>
        <d v="2022-05-19T00:00:00"/>
        <d v="2022-06-10T00:00:00"/>
        <d v="2022-07-08T00:00:00"/>
        <d v="2022-07-24T00:00:00"/>
        <d v="2022-08-16T00:00:00"/>
        <d v="2022-08-18T00:00:00"/>
        <d v="2022-09-09T00:00:00"/>
        <d v="2022-10-18T00:00:00"/>
        <d v="2022-11-14T00:00:00"/>
        <d v="2022-11-23T00:00:00"/>
        <d v="2022-12-19T00:00:00"/>
        <d v="2023-01-07T00:00:00"/>
        <d v="2023-02-08T00:00:00"/>
        <d v="2023-05-21T00:00:00"/>
        <d v="2023-06-26T00:00:00"/>
        <d v="2023-07-24T00:00:00"/>
        <d v="2023-07-25T00:00:00"/>
        <d v="2023-08-05T00:00:00"/>
        <d v="2023-08-18T00:00:00"/>
        <d v="2023-09-14T00:00:00"/>
        <d v="2023-10-07T00:00:00"/>
        <d v="2023-11-10T00:00:00"/>
        <d v="2023-11-23T00:00:00"/>
        <d v="2024-03-01T00:00:00"/>
        <d v="2024-03-24T00:00:00"/>
        <d v="2031-03-31T00:00:00"/>
        <d v="2021-01-24T00:00:00"/>
        <d v="2021-01-30T00:00:00"/>
        <d v="2021-03-05T00:00:00"/>
        <d v="2021-03-12T00:00:00"/>
        <d v="2021-06-22T00:00:00"/>
        <d v="2021-06-28T00:00:00"/>
        <d v="2021-07-20T00:00:00"/>
        <d v="2021-08-01T00:00:00"/>
        <d v="2021-09-01T00:00:00"/>
        <d v="2021-12-04T00:00:00"/>
        <d v="2021-12-30T00:00:00"/>
        <d v="2022-02-04T00:00:00"/>
        <d v="2022-04-14T00:00:00"/>
        <d v="2022-04-25T00:00:00"/>
        <d v="2022-05-11T00:00:00"/>
        <d v="2022-08-06T00:00:00"/>
        <d v="2022-08-24T00:00:00"/>
        <d v="2022-09-01T00:00:00"/>
        <d v="2022-09-19T00:00:00"/>
        <d v="2022-12-15T00:00:00"/>
        <d v="2023-01-08T00:00:00"/>
        <d v="2023-02-24T00:00:00"/>
        <d v="2023-03-31T00:00:00"/>
        <d v="2023-04-21T00:00:00"/>
        <d v="2023-05-25T00:00:00"/>
        <d v="2023-06-18T00:00:00"/>
        <d v="2023-12-08T00:00:00"/>
        <d v="2023-12-15T00:00:00"/>
        <d v="2024-04-02T00:00:00"/>
        <d v="2024-07-03T00:00:00"/>
        <d v="2024-10-10T00:00:00"/>
        <d v="2025-03-01T00:00:00"/>
        <d v="2025-03-07T00:00:00"/>
        <d v="2025-03-31T00:00:00"/>
        <d v="2025-08-01T00:00:00"/>
        <d v="2025-12-01T00:00:00"/>
        <d v="2026-01-04T00:00:00"/>
        <d v="2026-10-01T00:00:00"/>
        <d v="2031-06-30T00:00:00"/>
        <d v="2021-01-23T00:00:00"/>
        <d v="2022-11-28T00:00:00"/>
        <d v="2023-10-16T00:00:00"/>
        <d v="2025-06-06T00:00:00"/>
        <d v="2024-08-26T00:00:00"/>
        <d v="2025-09-01T00:00:00"/>
        <d v="2021-08-09T00:00:00"/>
        <d v="2024-10-31T00:00:00"/>
        <d v="2024-12-24T00:00:00"/>
        <d v="2025-05-01T00:00:00"/>
        <d v="2025-05-02T00:00:00"/>
        <d v="2026-06-01T00:00:00"/>
        <d v="2026-11-30T00:00:00"/>
        <d v="2024-07-16T00:00:00"/>
        <d v="2024-12-09T00:00:00"/>
        <d v="2025-01-13T00:00:00"/>
        <d v="2025-09-30T00:00:00"/>
        <d v="2025-10-01T00:00:00"/>
        <d v="2025-11-30T00:00:00"/>
        <d v="2026-03-31T00:00:00"/>
        <d v="2021-01-05T00:00:00"/>
        <d v="2022-03-10T00:00:00"/>
        <d v="2021-03-09T00:00:00"/>
        <d v="2024-03-09T00:00:00"/>
        <d v="2023-08-03T00:00:00"/>
        <d v="2021-03-03T00:00:00"/>
        <d v="2021-01-13T00:00:00"/>
        <d v="2021-02-10T00:00:00"/>
        <d v="2022-07-06T00:00:00"/>
        <d v="2022-03-22T00:00:00"/>
        <d v="2021-02-02T00:00:00"/>
        <d v="2024-01-11T00:00:00"/>
        <d v="2023-01-09T00:00:00"/>
        <d v="2024-01-14T00:00:00"/>
        <d v="2023-03-08T00:00:00"/>
        <d v="2025-01-15T00:00:00"/>
        <d v="2020-04-01T00:00:00"/>
        <d v="2022-06-21T00:00:00"/>
        <d v="2023-03-07T00:00:00"/>
        <d v="2022-04-10T00:00:00"/>
        <d v="2021-02-14T00:00:00"/>
        <d v="2020-08-25T00:00:00"/>
        <d v="2022-12-05T00:00:00"/>
        <d v="2022-11-20T00:00:00"/>
        <d v="2021-12-21T00:00:00"/>
        <d v="2023-05-11T00:00:00"/>
        <d v="2023-02-02T00:00:00"/>
        <d v="2024-04-27T00:00:00"/>
        <d v="2021-11-03T00:00:00"/>
        <d v="2021-01-04T00:00:00"/>
        <d v="2021-01-21T00:00:00"/>
        <d v="2021-02-17T00:00:00"/>
        <d v="2024-04-23T00:00:00"/>
        <d v="2021-01-15T00:00:00"/>
        <d v="2021-01-07T00:00:00"/>
        <d v="2021-06-11T00:00:00"/>
        <d v="2033-03-30T00:00:00"/>
        <d v="2023-10-03T00:00:00"/>
        <d v="2021-01-31T00:00:00"/>
        <d v="2021-01-08T00:00:00"/>
        <d v="2021-01-14T00:00:00"/>
        <d v="2021-01-27T00:00:00"/>
        <d v="2021-01-28T00:00:00"/>
        <d v="2021-01-29T00:00:00"/>
        <d v="2021-02-01T00:00:00"/>
        <d v="2021-05-23T00:00:00"/>
        <d v="2021-01-12T00:00:00"/>
        <d v="2021-01-20T00:00:00"/>
        <d v="2021-02-09T00:00:00"/>
        <d v="2021-01-26T00:00:00"/>
        <d v="2021-02-15T00:00:00"/>
        <d v="2021-02-11T00:00:00"/>
        <d v="2022-10-14T00:00:00"/>
        <d v="2020-12-01T00:00:00"/>
        <d v="2021-01-09T00:00:00"/>
        <d v="2023-10-29T00:00:00"/>
        <d v="2021-03-01T00:00:00"/>
        <d v="2021-10-14T00:00:00"/>
        <d v="2022-03-04T00:00:00"/>
        <d v="2021-08-15T00:00:00"/>
        <d v="2021-02-03T00:00:00"/>
        <d v="2022-08-10T00:00:00"/>
        <d v="2023-03-28T00:00:00"/>
        <d v="2021-11-05T00:00:00"/>
        <d v="2024-02-28T00:00:00"/>
        <d v="2023-03-17T00:00:00"/>
        <d v="2021-08-12T00:00:00"/>
        <d v="2022-04-15T00:00:00"/>
        <d v="2021-04-17T00:00:00"/>
        <d v="2021-01-03T00:00:00"/>
        <d v="2021-01-11T00:00:00"/>
        <d v="2021-01-10T00:00:00"/>
        <d v="2022-11-09T00:00:00"/>
        <d v="2022-05-07T00:00:00"/>
        <d v="2023-04-19T00:00:00"/>
        <d v="2022-06-25T00:00:00"/>
        <d v="2023-05-08T00:00:00"/>
        <d v="2024-09-26T00:00:00"/>
        <d v="2025-06-01T00:00:00"/>
        <d v="2021-03-02T00:00:00"/>
        <d v="2021-05-09T00:00:00"/>
        <d v="2022-01-23T00:00:00"/>
        <d v="2022-03-29T00:00:00"/>
        <d v="2022-09-21T00:00:00"/>
        <d v="2022-10-11T00:00:00"/>
        <d v="2022-11-16T00:00:00"/>
        <d v="2023-01-17T00:00:00"/>
        <d v="2024-06-11T00:00:00"/>
        <d v="2025-06-28T00:00:00"/>
      </sharedItems>
      <fieldGroup par="45"/>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Activity Start Year" numFmtId="0">
      <sharedItems containsSemiMixedTypes="0" containsString="0" containsNumber="1" containsInteger="1" minValue="1900" maxValue="2029"/>
    </cacheField>
    <cacheField name="Activity Start Month" numFmtId="0">
      <sharedItems/>
    </cacheField>
    <cacheField name="tCO2e/year_x000a_(auto)" numFmtId="3">
      <sharedItems containsMixedTypes="1" containsNumber="1" minValue="52" maxValue="200000000"/>
    </cacheField>
    <cacheField name="tCO2e/year _x000a_(manual)" numFmtId="3">
      <sharedItems containsBlank="1" containsMixedTypes="1" containsNumber="1" minValue="190" maxValue="15588662"/>
    </cacheField>
    <cacheField name="tCO2e/year" numFmtId="3">
      <sharedItems containsMixedTypes="1" containsNumber="1" minValue="0" maxValue="200000000" count="612">
        <n v="10500"/>
        <n v="15895"/>
        <n v="34500"/>
        <n v="11597"/>
        <n v="16126"/>
        <n v="10478"/>
        <n v="12110"/>
        <n v="6918"/>
        <n v="8387"/>
        <n v="24180"/>
        <n v="42698"/>
        <n v="50552"/>
        <n v="353863"/>
        <n v="637580"/>
        <n v="57338"/>
        <n v="78300"/>
        <n v="85840"/>
        <n v="12090"/>
        <n v="35000"/>
        <n v="258117"/>
        <n v="19919"/>
        <n v="20000"/>
        <n v="15138"/>
        <n v="10827"/>
        <n v="51194"/>
        <n v="298154"/>
        <n v="85218"/>
        <n v="599494"/>
        <n v="19710"/>
        <n v="59233"/>
        <n v="44165"/>
        <n v="58756"/>
        <n v="22165"/>
        <n v="18713"/>
        <n v="147569"/>
        <n v="165130"/>
        <n v="141016"/>
        <n v="16120"/>
        <n v="72553"/>
        <n v="39579"/>
        <n v="56616"/>
        <n v="65318"/>
        <n v="44763"/>
        <n v="250054"/>
        <n v="166175"/>
        <n v="638580"/>
        <n v="36678"/>
        <n v="80780"/>
        <n v="58587"/>
        <n v="28601"/>
        <n v="2026000"/>
        <n v="2037000"/>
        <n v="1584000"/>
        <n v="750000"/>
        <n v="47802"/>
        <n v="1909000"/>
        <s v="n/a"/>
        <n v="2560000"/>
        <n v="32094"/>
        <n v="38598"/>
        <n v="14911"/>
        <n v="58013"/>
        <n v="77864"/>
        <n v="22042"/>
        <n v="16656"/>
        <n v="741675"/>
        <n v="9452380"/>
        <n v="22403"/>
        <n v="304433"/>
        <n v="2010363"/>
        <n v="29428"/>
        <n v="139887"/>
        <n v="156054"/>
        <n v="343797"/>
        <n v="229198"/>
        <n v="138696"/>
        <n v="202645"/>
        <n v="656106"/>
        <n v="84956"/>
        <n v="407597"/>
        <n v="191418"/>
        <n v="28577"/>
        <n v="504150"/>
        <n v="44416"/>
        <n v="8674"/>
        <n v="101136"/>
        <n v="62638"/>
        <n v="97541"/>
        <n v="32735"/>
        <n v="125159"/>
        <n v="244070"/>
        <n v="246501"/>
        <n v="11703"/>
        <n v="243627"/>
        <n v="205563"/>
        <n v="162677"/>
        <n v="54499"/>
        <n v="992600"/>
        <n v="113638"/>
        <n v="247467"/>
        <n v="374570"/>
        <n v="768205"/>
        <n v="20377"/>
        <n v="12591"/>
        <n v="11775"/>
        <n v="95953"/>
        <n v="13303"/>
        <n v="1000"/>
        <n v="33405"/>
        <n v="12039"/>
        <n v="1208880"/>
        <n v="546361"/>
        <n v="141036"/>
        <n v="143324"/>
        <n v="107458"/>
        <n v="3198843"/>
        <n v="241776"/>
        <n v="69678"/>
        <n v="14000"/>
        <n v="5000"/>
        <n v="80000"/>
        <n v="700000"/>
        <n v="1400000"/>
        <n v="272379"/>
        <n v="7152"/>
        <n v="182351"/>
        <n v="201480"/>
        <n v="302220"/>
        <n v="25500"/>
        <n v="402960"/>
        <n v="237064.1"/>
        <n v="142870"/>
        <n v="42048"/>
        <n v="196769"/>
        <n v="204979"/>
        <n v="375558"/>
        <n v="68247"/>
        <n v="24841"/>
        <n v="334270.3"/>
        <n v="120000"/>
        <n v="23339"/>
        <n v="48639"/>
        <n v="22402"/>
        <n v="23014"/>
        <n v="375000"/>
        <n v="98000"/>
        <n v="2000"/>
        <n v="67000"/>
        <n v="1900"/>
        <n v="100000"/>
        <n v="2100"/>
        <n v="1700"/>
        <n v="197889"/>
        <n v="208669"/>
        <n v="15000"/>
        <n v="280"/>
        <n v="60000"/>
        <n v="800000"/>
        <n v="1741369"/>
        <n v="812500"/>
        <n v="3137500"/>
        <n v="500000"/>
        <n v="910"/>
        <n v="600000"/>
        <n v="468000"/>
        <n v="450000"/>
        <n v="1638000"/>
        <n v="924000"/>
        <n v="1250000"/>
        <n v="187500"/>
        <n v="200000"/>
        <n v="1500000"/>
        <n v="440000"/>
        <n v="3000000"/>
        <n v="285000"/>
        <n v="190405"/>
        <n v="424776"/>
        <n v="19619"/>
        <n v="12324"/>
        <n v="50000"/>
        <n v="57457"/>
        <n v="53348"/>
        <n v="16057"/>
        <n v="22296"/>
        <n v="220330"/>
        <n v="170014"/>
        <n v="59000"/>
        <n v="42726"/>
        <n v="43079"/>
        <n v="70929"/>
        <n v="729398"/>
        <n v="7627"/>
        <n v="10204"/>
        <n v="9832"/>
        <n v="80329"/>
        <n v="63915"/>
        <n v="18409"/>
        <n v="4659"/>
        <n v="12389"/>
        <n v="32052"/>
        <n v="34982"/>
        <n v="33426"/>
        <n v="14482"/>
        <n v="36760"/>
        <n v="34355"/>
        <n v="38501"/>
        <n v="40000"/>
        <n v="37108"/>
        <n v="14604"/>
        <n v="47526"/>
        <n v="13567"/>
        <n v="13579"/>
        <n v="61364"/>
        <n v="20455"/>
        <n v="8365"/>
        <n v="68136"/>
        <n v="493615"/>
        <n v="1227231"/>
        <n v="52000"/>
        <n v="338981"/>
        <n v="74742"/>
        <n v="119118"/>
        <n v="25951"/>
        <n v="12000"/>
        <n v="53799"/>
        <n v="333938"/>
        <n v="53600"/>
        <n v="56000"/>
        <n v="32440"/>
        <n v="36312"/>
        <n v="32424"/>
        <n v="38248"/>
        <n v="36512"/>
        <n v="12500"/>
        <n v="25848"/>
        <n v="48000"/>
        <n v="28521"/>
        <n v="52160"/>
        <n v="9431"/>
        <n v="274074"/>
        <n v="49000"/>
        <n v="217960"/>
        <n v="330215"/>
        <n v="462579"/>
        <n v="217758"/>
        <n v="7671049"/>
        <n v="1534210"/>
        <n v="53310"/>
        <n v="13200"/>
        <n v="38559"/>
        <n v="15804"/>
        <n v="37033.519999999997"/>
        <n v="12650"/>
        <n v="60510"/>
        <n v="47864"/>
        <n v="44831"/>
        <n v="29656"/>
        <n v="58000"/>
        <n v="269819"/>
        <n v="91889"/>
        <n v="26000"/>
        <n v="2621990"/>
        <n v="5605"/>
        <n v="7300"/>
        <n v="151995"/>
        <n v="28000"/>
        <n v="177367"/>
        <n v="49600"/>
        <n v="35300"/>
        <n v="59070"/>
        <n v="201218"/>
        <n v="1459717"/>
        <n v="9614"/>
        <n v="7855"/>
        <n v="37853"/>
        <n v="30682"/>
        <n v="511"/>
        <n v="40909"/>
        <n v="70010"/>
        <n v="83499"/>
        <n v="310404"/>
        <n v="7741550"/>
        <n v="1002"/>
        <n v="29678"/>
        <n v="818"/>
        <n v="250000"/>
        <n v="9000"/>
        <n v="13000"/>
        <n v="435880"/>
        <n v="387500"/>
        <n v="23920"/>
        <n v="312300"/>
        <n v="138800"/>
        <n v="69400"/>
        <n v="173500"/>
        <n v="141365"/>
        <n v="9125"/>
        <n v="1815521"/>
        <n v="174729"/>
        <n v="139783"/>
        <n v="230000"/>
        <n v="70520"/>
        <n v="880000"/>
        <n v="92000"/>
        <n v="30000"/>
        <n v="3170"/>
        <n v="275748"/>
        <n v="646639"/>
        <n v="42000"/>
        <n v="42540"/>
        <n v="5872"/>
        <n v="82000"/>
        <n v="43758"/>
        <n v="230700"/>
        <n v="5300000"/>
        <n v="530000"/>
        <n v="74520"/>
        <n v="400340"/>
        <n v="290000"/>
        <n v="44800"/>
        <n v="27000"/>
        <n v="31500"/>
        <n v="55000"/>
        <n v="915053"/>
        <n v="23553"/>
        <n v="7340"/>
        <n v="3405640"/>
        <n v="448210"/>
        <n v="320000"/>
        <n v="646000"/>
        <n v="332746"/>
        <n v="463742"/>
        <n v="1261446"/>
        <n v="294413"/>
        <n v="259083"/>
        <n v="399295"/>
        <n v="430162"/>
        <n v="687024"/>
        <n v="16000"/>
        <n v="2064"/>
        <n v="22000"/>
        <n v="36000"/>
        <n v="2780424"/>
        <n v="212289"/>
        <n v="2292597"/>
        <n v="3220608"/>
        <n v="675873"/>
        <n v="5500000"/>
        <n v="204301"/>
        <n v="25000"/>
        <n v="1700000"/>
        <n v="780093"/>
        <n v="791210"/>
        <n v="1120852"/>
        <n v="9300"/>
        <n v="138098"/>
        <n v="150000"/>
        <n v="2297154"/>
        <n v="621725"/>
        <n v="1627469"/>
        <n v="1124113"/>
        <n v="361169"/>
        <n v="70000"/>
        <n v="400000"/>
        <n v="300000"/>
        <n v="310000"/>
        <n v="43747"/>
        <n v="6000"/>
        <n v="46500"/>
        <n v="7400"/>
        <n v="572"/>
        <n v="776436"/>
        <n v="39086"/>
        <n v="1000000"/>
        <n v="371852"/>
        <n v="8800"/>
        <n v="10000"/>
        <n v="190"/>
        <n v="27500"/>
        <n v="214"/>
        <n v="2000000"/>
        <n v="3230000"/>
        <n v="207789.4"/>
        <n v="21481"/>
        <n v="195630"/>
        <n v="82444"/>
        <n v="100330"/>
        <n v="76026"/>
        <n v="15588662"/>
        <n v="18158"/>
        <n v="926789"/>
        <n v="72030"/>
        <n v="90000"/>
        <n v="68093"/>
        <n v="22580"/>
        <n v="331347"/>
        <n v="11000"/>
        <n v="1248180"/>
        <n v="5100000"/>
        <n v="163204"/>
        <n v="125681"/>
        <n v="13398"/>
        <n v="259292"/>
        <n v="19898"/>
        <n v="29356"/>
        <n v="4877"/>
        <n v="105535"/>
        <n v="552258"/>
        <n v="4480"/>
        <n v="165471"/>
        <n v="267554"/>
        <n v="133608"/>
        <n v="122474"/>
        <n v="499817"/>
        <n v="36787"/>
        <n v="13886"/>
        <n v="16889"/>
        <n v="55592"/>
        <n v="91643"/>
        <n v="27615"/>
        <n v="7159"/>
        <n v="8250"/>
        <n v="523907"/>
        <n v="7578"/>
        <n v="5004811"/>
        <n v="1558866"/>
        <n v="25255"/>
        <n v="2270653"/>
        <n v="7824"/>
        <n v="51221"/>
        <n v="26888"/>
        <n v="76858"/>
        <n v="121712"/>
        <n v="39757"/>
        <n v="55334"/>
        <n v="4909"/>
        <n v="191376"/>
        <n v="135988"/>
        <n v="46607"/>
        <n v="1035124"/>
        <n v="2864"/>
        <n v="283291"/>
        <n v="1272"/>
        <n v="615.6"/>
        <n v="35128"/>
        <n v="26857"/>
        <n v="522314"/>
        <n v="652891"/>
        <n v="881412"/>
        <n v="1027548"/>
        <n v="255410"/>
        <n v="175779"/>
        <n v="423634"/>
        <n v="319624"/>
        <n v="55860"/>
        <n v="155000"/>
        <n v="604440"/>
        <n v="438324"/>
        <n v="311158"/>
        <n v="4139176"/>
        <n v="35244"/>
        <n v="780468"/>
        <n v="132850"/>
        <n v="118516"/>
        <n v="6668"/>
        <n v="1222636"/>
        <n v="602309"/>
        <n v="1821501"/>
        <n v="31544"/>
        <n v="177900"/>
        <n v="662256"/>
        <n v="38967"/>
        <n v="53859"/>
        <n v="6320"/>
        <n v="50339"/>
        <n v="2920"/>
        <n v="30020"/>
        <n v="5610"/>
        <n v="110000"/>
        <n v="7500"/>
        <n v="27694"/>
        <n v="594540"/>
        <n v="159256"/>
        <n v="17540"/>
        <n v="123740"/>
        <n v="14300"/>
        <n v="1017962"/>
        <n v="692478"/>
        <s v="200000"/>
        <s v="400000"/>
        <s v="65000"/>
        <n v="430000"/>
        <n v="571590"/>
        <n v="152424"/>
        <s v="65,000"/>
        <n v="1200000"/>
        <n v="2622000"/>
        <n v="625000"/>
        <n v="4200000"/>
        <n v="42009"/>
        <n v="103909"/>
        <n v="478920"/>
        <n v="1172968"/>
        <n v="58875"/>
        <n v="4437348"/>
        <n v="24000"/>
        <n v="2300000"/>
        <n v="59999"/>
        <n v="593368"/>
        <n v="3634938"/>
        <n v="270000"/>
        <n v="160000"/>
        <n v="130000"/>
        <n v="540000"/>
        <n v="580000"/>
        <n v="660000"/>
        <n v="47095"/>
        <n v="19665232"/>
        <n v="44000"/>
        <n v="57016"/>
        <n v="153205"/>
        <n v="52333"/>
        <n v="28610"/>
        <n v="7000"/>
        <n v="43791"/>
        <n v="4000000"/>
        <n v="1021"/>
        <n v="1708"/>
        <n v="6898"/>
        <n v="926"/>
        <n v="200000000"/>
        <n v="376969"/>
        <n v="171329"/>
        <n v="4500000"/>
        <n v="231810"/>
        <n v="2269157"/>
        <n v="139906"/>
        <n v="190438"/>
        <n v="1350340"/>
        <n v="74807"/>
        <n v="714973"/>
        <n v="18778"/>
        <n v="3056774"/>
        <n v="94197"/>
        <n v="76131"/>
        <n v="216000"/>
        <n v="4800"/>
        <n v="528734"/>
        <n v="658575"/>
        <n v="50000000"/>
        <n v="715396"/>
        <n v="5488515"/>
        <n v="113622"/>
        <n v="691152"/>
        <n v="6553881"/>
        <n v="6408367"/>
        <n v="6488506"/>
        <n v="10650057"/>
        <n v="6878506"/>
        <n v="6359506"/>
        <n v="8886506"/>
        <n v="7488506"/>
        <n v="6356446"/>
        <n v="7544506"/>
        <n v="582252"/>
        <n v="6988506"/>
        <n v="463235"/>
        <n v="6488555"/>
        <n v="6488533"/>
        <n v="5488506"/>
        <n v="6488563"/>
        <n v="6958506"/>
        <n v="6488366"/>
        <n v="6485606"/>
        <n v="628576"/>
        <n v="83712"/>
        <n v="2548677"/>
        <n v="2567809"/>
        <n v="15500"/>
        <n v="650000"/>
        <n v="3500000"/>
        <n v="10000000"/>
        <n v="550000"/>
        <n v="47314"/>
        <n v="92685"/>
        <n v="65000"/>
        <n v="45000"/>
        <n v="71000"/>
        <n v="75000"/>
        <n v="85000"/>
        <n v="590307"/>
        <n v="855414"/>
        <n v="338000"/>
        <n v="249068"/>
        <n v="6300"/>
        <s v="500000"/>
        <n v="243510"/>
        <n v="14000000"/>
        <n v="3518"/>
        <n v="52297"/>
        <n v="6392"/>
        <n v="75516"/>
        <n v="262"/>
        <n v="37159"/>
        <n v="286810"/>
        <n v="597"/>
        <n v="16186" u="1"/>
        <n v="0"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Link" numFmtId="0">
      <sharedItems count="2501">
        <s v="https://unfcccstawebprd01.blob.core.windows.net/pacm/PriorConsiderations/PA/pc_01016.pdf"/>
        <s v="https://unfcccstawebprd01.blob.core.windows.net/pacm/PriorConsiderations/PA/pc_00905.pdf"/>
        <s v="https://unfcccstawebprd01.blob.core.windows.net/pacm/PriorConsiderations/PA/pc_01010.pdf"/>
        <s v="https://unfcccstawebprd01.blob.core.windows.net/pacm/PriorConsiderations/PA/pc_00910.pdf"/>
        <s v="https://unfcccstawebprd01.blob.core.windows.net/pacm/PriorConsiderations/PA/pc_00907.pdf"/>
        <s v="https://unfcccstawebprd01.blob.core.windows.net/pacm/PriorConsiderations/PA/pc_00916.pdf"/>
        <s v="https://unfcccstawebprd01.blob.core.windows.net/pacm/PriorConsiderations/PA/pc_00920.pdf"/>
        <s v="https://unfcccstawebprd01.blob.core.windows.net/pacm/PriorConsiderations/PA/pc_00954.pdf"/>
        <s v="https://unfcccstawebprd01.blob.core.windows.net/pacm/PriorConsiderations/PA/pc_00915.pdf"/>
        <s v="https://unfcccstawebprd01.blob.core.windows.net/pacm/PriorConsiderations/PA/pc_01009.pdf"/>
        <s v="https://unfcccstawebprd01.blob.core.windows.net/pacm/PriorConsiderations/PA/pc_00454.pdf"/>
        <s v="https://unfcccstawebprd01.blob.core.windows.net/pacm/PriorConsiderations/PA/pc_00906.pdf"/>
        <s v="https://unfcccstawebprd01.blob.core.windows.net/pacm/PriorConsiderations/PA/pc_00918.pdf"/>
        <s v="https://unfcccstawebprd01.blob.core.windows.net/pacm/PriorConsiderations/PA/pc_00921.pdf"/>
        <s v="https://unfcccstawebprd01.blob.core.windows.net/pacm/PriorConsiderations/PA/pc_00925.pdf"/>
        <s v="https://unfcccstawebprd01.blob.core.windows.net/pacm/PriorConsiderations/PA/pc_00526.pdf"/>
        <s v="https://unfcccstawebprd01.blob.core.windows.net/pacm/PriorConsiderations/PA/pc_00527.pdf"/>
        <s v="https://unfcccstawebprd01.blob.core.windows.net/pacm/PriorConsiderations/PA/pc_00922.pdf"/>
        <s v="https://unfcccstawebprd01.blob.core.windows.net/pacm/PriorConsiderations/PA/pc_01011.pdf"/>
        <s v="https://unfcccstawebprd01.blob.core.windows.net/pacm/PriorConsiderations/PA/pc_00929.pdf"/>
        <s v="https://unfcccstawebprd01.blob.core.windows.net/pacm/PriorConsiderations/PA/pc_01014.pdf"/>
        <s v="https://unfcccstawebprd01.blob.core.windows.net/pacm/PriorConsiderations/PA/pc_01018.pdf"/>
        <s v="https://unfcccstawebprd01.blob.core.windows.net/pacm/PriorConsiderations/PA/pc_00924.pdf"/>
        <s v="https://unfcccstawebprd01.blob.core.windows.net/pacm/PriorConsiderations/PA/pc_00914.pdf"/>
        <s v="https://unfcccstawebprd01.blob.core.windows.net/pacm/PriorConsiderations/PA/pc_01017.pdf"/>
        <s v="https://unfcccstawebprd01.blob.core.windows.net/pacm/PriorConsiderations/PA/pc_00923.pdf"/>
        <s v="https://unfcccstawebprd01.blob.core.windows.net/pacm/PriorConsiderations/PA/pc_00908.pdf"/>
        <s v="https://unfcccstawebprd01.blob.core.windows.net/pacm/PriorConsiderations/PA/pc_00955.pdf"/>
        <s v="https://unfcccstawebprd01.blob.core.windows.net/pacm/PriorConsiderations/PA/pc_00911.pdf"/>
        <s v="https://unfcccstawebprd01.blob.core.windows.net/pacm/PriorConsiderations/PA/pc_00931.pdf"/>
        <s v="https://unfcccstawebprd01.blob.core.windows.net/pacm/PriorConsiderations/PA/pc_00909.pdf"/>
        <s v="https://unfcccstawebprd01.blob.core.windows.net/pacm/PriorConsiderations/PA/pc_00473.pdf"/>
        <s v="https://unfcccstawebprd01.blob.core.windows.net/pacm/PriorConsiderations/PA/pc_00912.pdf"/>
        <s v="https://unfcccstawebprd01.blob.core.windows.net/pacm/PriorConsiderations/PA/pc_00456.pdf"/>
        <s v="https://unfcccstawebprd01.blob.core.windows.net/pacm/PriorConsiderations/PA/pc_00537.pdf"/>
        <s v="https://unfcccstawebprd01.blob.core.windows.net/pacm/PriorConsiderations/PA/pc_01019.pdf"/>
        <s v="https://unfcccstawebprd01.blob.core.windows.net/pacm/PriorConsiderations/PA/pc_00458.pdf"/>
        <s v="https://unfcccstawebprd01.blob.core.windows.net/pacm/PriorConsiderations/PA/pc_00970.pdf"/>
        <s v="https://unfcccstawebprd01.blob.core.windows.net/pacm/PriorConsiderations/PA/pc_01008.pdf"/>
        <s v="https://unfcccstawebprd01.blob.core.windows.net/pacm/PriorConsiderations/PA/pc_00474.pdf"/>
        <s v="https://unfcccstawebprd01.blob.core.windows.net/pacm/PriorConsiderations/PA/pc_00978.pdf"/>
        <s v="https://unfcccstawebprd01.blob.core.windows.net/pacm/PriorConsiderations/PA/pc_00481.pdf"/>
        <s v="https://unfcccstawebprd01.blob.core.windows.net/pacm/PriorConsiderations/PA/pc_01020.pdf"/>
        <s v="https://unfcccstawebprd01.blob.core.windows.net/pacm/PriorConsiderations/PA/pc_00927.pdf"/>
        <s v="https://unfcccstawebprd01.blob.core.windows.net/pacm/PriorConsiderations/PA/pc_00917.pdf"/>
        <s v="https://unfcccstawebprd01.blob.core.windows.net/pacm/PriorConsiderations/PA/pc_01007.pdf"/>
        <s v="https://unfcccstawebprd01.blob.core.windows.net/pacm/PriorConsiderations/PA/pc_00455.pdf"/>
        <s v="https://unfcccstawebprd01.blob.core.windows.net/pacm/PriorConsiderations/PA/pc_00470.pdf"/>
        <s v="https://unfcccstawebprd01.blob.core.windows.net/pacm/PriorConsiderations/PA/pc_01021.pdf"/>
        <s v="https://unfcccstawebprd01.blob.core.windows.net/pacm/PriorConsiderations/PA/pc_00490.pdf"/>
        <s v="https://unfcccstawebprd01.blob.core.windows.net/pacm/PriorConsiderations/PA/pc_00528.pdf"/>
        <s v="https://unfcccstawebprd01.blob.core.windows.net/pacm/PriorConsiderations/PA/pc_00525.pdf"/>
        <s v="https://unfcccstawebprd01.blob.core.windows.net/pacm/PriorConsiderations/PA/pc_00928.pdf"/>
        <s v="https://unfcccstawebprd01.blob.core.windows.net/pacm/PriorConsiderations/PA/pc_00460.pdf"/>
        <s v="https://unfcccstawebprd01.blob.core.windows.net/pacm/PriorConsiderations/PA/pc_00489.pdf"/>
        <s v="https://unfcccstawebprd01.blob.core.windows.net/pacm/PriorConsiderations/PA/pc_01073.pdf"/>
        <s v="https://unfcccstawebprd01.blob.core.windows.net/pacm/PriorConsiderations/PA/pc_01074.pdf"/>
        <s v="https://unfcccstawebprd01.blob.core.windows.net/pacm/PriorConsiderations/PA/pc_01075.pdf"/>
        <s v="https://unfcccstawebprd01.blob.core.windows.net/pacm/PriorConsiderations/PA/pc_01076.pdf"/>
        <s v="https://unfcccstawebprd01.blob.core.windows.net/pacm/PriorConsiderations/PA/pc_00486.pdf"/>
        <s v="https://unfcccstawebprd01.blob.core.windows.net/pacm/PriorConsiderations/PA/pc_00556.pdf"/>
        <s v="https://unfcccstawebprd01.blob.core.windows.net/pacm/PriorConsiderations/PA/pc_01077.pdf"/>
        <s v="https://unfcccstawebprd01.blob.core.windows.net/pacm/PriorConsiderations/PA/pc_00011.pdf"/>
        <s v="https://unfcccstawebprd01.blob.core.windows.net/pacm/PriorConsiderations/PA/pc_01059.pdf"/>
        <s v="https://unfcccstawebprd01.blob.core.windows.net/pacm/PriorConsiderations/PA/pc_01060.pdf"/>
        <s v="https://unfcccstawebprd01.blob.core.windows.net/pacm/PriorConsiderations/PA/pc_00952.pdf"/>
        <s v="https://unfcccstawebprd01.blob.core.windows.net/pacm/PriorConsiderations/PA/pc_00944.pdf"/>
        <s v="https://unfcccstawebprd01.blob.core.windows.net/pacm/PriorConsiderations/PA/pc_00951.pdf"/>
        <s v="https://unfcccstawebprd01.blob.core.windows.net/pacm/PriorConsiderations/PA/pc_00935.pdf"/>
        <s v="https://unfcccstawebprd01.blob.core.windows.net/pacm/PriorConsiderations/PA/pc_00946.pdf"/>
        <s v="https://unfcccstawebprd01.blob.core.windows.net/pacm/PriorConsiderations/PA/pc_00945.pdf"/>
        <s v="https://unfcccstawebprd01.blob.core.windows.net/pacm/PriorConsiderations/PA/pc_00947.pdf"/>
        <s v="https://unfcccstawebprd01.blob.core.windows.net/pacm/PriorConsiderations/PA/pc_00950.pdf"/>
        <s v="https://unfcccstawebprd01.blob.core.windows.net/pacm/PriorConsiderations/PA/pc_00940.pdf"/>
        <s v="https://unfcccstawebprd01.blob.core.windows.net/pacm/PriorConsiderations/PA/pc_00937.pdf"/>
        <s v="https://unfcccstawebprd01.blob.core.windows.net/pacm/PriorConsiderations/PA/pc_00933.pdf"/>
        <s v="https://unfcccstawebprd01.blob.core.windows.net/pacm/PriorConsiderations/PA/pc_00936.pdf"/>
        <s v="https://unfcccstawebprd01.blob.core.windows.net/pacm/PriorConsiderations/PA/pc_00943.pdf"/>
        <s v="https://unfcccstawebprd01.blob.core.windows.net/pacm/PriorConsiderations/PA/pc_00934.pdf"/>
        <s v="https://unfcccstawebprd01.blob.core.windows.net/pacm/PriorConsiderations/PA/pc_00948.pdf"/>
        <s v="https://unfcccstawebprd01.blob.core.windows.net/pacm/PriorConsiderations/PA/pc_00949.pdf"/>
        <s v="https://unfcccstawebprd01.blob.core.windows.net/pacm/PriorConsiderations/PA/pc_00048.pdf"/>
        <s v="https://unfcccstawebprd01.blob.core.windows.net/pacm/PriorConsiderations/PA/pc_00049.pdf"/>
        <s v="https://unfcccstawebprd01.blob.core.windows.net/pacm/PriorConsiderations/PA/pc_00073.pdf"/>
        <s v="https://unfcccstawebprd01.blob.core.windows.net/pacm/PriorConsiderations/PA/pc_00053.pdf"/>
        <s v="https://unfcccstawebprd01.blob.core.windows.net/pacm/PriorConsiderations/PA/pc_00050.pdf"/>
        <s v="https://unfcccstawebprd01.blob.core.windows.net/pacm/PriorConsiderations/PA/pc_00182.pdf"/>
        <s v="https://unfcccstawebprd01.blob.core.windows.net/pacm/PriorConsiderations/PA/pc_00051.pdf"/>
        <s v="https://unfcccstawebprd01.blob.core.windows.net/pacm/PriorConsiderations/PA/pc_00052.pdf"/>
        <s v="https://unfcccstawebprd01.blob.core.windows.net/pacm/PriorConsiderations/PA/pc_00103.pdf"/>
        <s v="https://unfcccstawebprd01.blob.core.windows.net/pacm/PriorConsiderations/PA/pc_00054.pdf"/>
        <s v="https://unfcccstawebprd01.blob.core.windows.net/pacm/PriorConsiderations/PA/pc_00176.pdf"/>
        <s v="https://unfcccstawebprd01.blob.core.windows.net/pacm/PriorConsiderations/PA/pc_00110.pdf"/>
        <s v="https://unfcccstawebprd01.blob.core.windows.net/pacm/PriorConsiderations/PA/pc_00167.pdf"/>
        <s v="https://unfcccstawebprd01.blob.core.windows.net/pacm/PriorConsiderations/PA/pc_00126.pdf"/>
        <s v="https://unfcccstawebprd01.blob.core.windows.net/pacm/PriorConsiderations/PA/pc_00181.pdf"/>
        <s v="https://unfcccstawebprd01.blob.core.windows.net/pacm/PriorConsiderations/PA/pc_00069.pdf"/>
        <s v="https://unfcccstawebprd01.blob.core.windows.net/pacm/PriorConsiderations/PA/pc_00127.pdf"/>
        <s v="https://unfcccstawebprd01.blob.core.windows.net/pacm/PriorConsiderations/PA/pc_00074.pdf"/>
        <s v="https://unfcccstawebprd01.blob.core.windows.net/pacm/PriorConsiderations/PA/pc_00076.pdf"/>
        <s v="https://unfcccstawebprd01.blob.core.windows.net/pacm/PriorConsiderations/PA/pc_00097.pdf"/>
        <s v="https://unfcccstawebprd01.blob.core.windows.net/pacm/PriorConsiderations/PA/pc_00055.pdf"/>
        <s v="https://unfcccstawebprd01.blob.core.windows.net/pacm/PriorConsiderations/PA/pc_00500.pdf"/>
        <s v="https://unfcccstawebprd01.blob.core.windows.net/pacm/PriorConsiderations/PA/pc_00106.pdf"/>
        <s v="https://unfcccstawebprd01.blob.core.windows.net/pacm/PriorConsiderations/PA/pc_00499.pdf"/>
        <s v="https://unfcccstawebprd01.blob.core.windows.net/pacm/PriorConsiderations/PA/pc_00088.pdf"/>
        <s v="https://unfcccstawebprd01.blob.core.windows.net/pacm/PriorConsiderations/PA/pc_00043.pdf"/>
        <s v="https://unfcccstawebprd01.blob.core.windows.net/pacm/PriorConsiderations/PA/pc_00077.pdf"/>
        <s v="https://unfcccstawebprd01.blob.core.windows.net/pacm/PriorConsiderations/PA/pc_00104.pdf"/>
        <s v="https://unfcccstawebprd01.blob.core.windows.net/pacm/PriorConsiderations/PA/pc_00056.pdf"/>
        <s v="https://unfcccstawebprd01.blob.core.windows.net/pacm/PriorConsiderations/PA/pc_00105.pdf"/>
        <s v="https://unfcccstawebprd01.blob.core.windows.net/pacm/PriorConsiderations/PA/pc_00098.pdf"/>
        <s v="https://unfcccstawebprd01.blob.core.windows.net/pacm/PriorConsiderations/PA/pc_00101.pdf"/>
        <s v="https://unfcccstawebprd01.blob.core.windows.net/pacm/PriorConsiderations/PA/pc_00120.pdf"/>
        <s v="https://unfcccstawebprd01.blob.core.windows.net/pacm/PriorConsiderations/PA/pc_00100.pdf"/>
        <s v="https://unfcccstawebprd01.blob.core.windows.net/pacm/PriorConsiderations/PA/pc_00040.pdf"/>
        <s v="https://unfcccstawebprd01.blob.core.windows.net/pacm/PriorConsiderations/PA/pc_00072.pdf"/>
        <s v="https://unfcccstawebprd01.blob.core.windows.net/pacm/PriorConsiderations/PA/pc_00099.pdf"/>
        <s v="https://unfcccstawebprd01.blob.core.windows.net/pacm/PriorConsiderations/PA/pc_00095.pdf"/>
        <s v="https://unfcccstawebprd01.blob.core.windows.net/pacm/PriorConsiderations/PA/pc_00057.pdf"/>
        <s v="https://unfcccstawebprd01.blob.core.windows.net/pacm/PriorConsiderations/PA/pc_00089.pdf"/>
        <s v="https://unfcccstawebprd01.blob.core.windows.net/pacm/PriorConsiderations/PA/pc_00037.pdf"/>
        <s v="https://unfcccstawebprd01.blob.core.windows.net/pacm/PriorConsiderations/PA/pc_00090.pdf"/>
        <s v="https://unfcccstawebprd01.blob.core.windows.net/pacm/PriorConsiderations/PA/pc_00102.pdf"/>
        <s v="https://unfcccstawebprd01.blob.core.windows.net/pacm/PriorConsiderations/PA/pc_00045.pdf"/>
        <s v="https://unfcccstawebprd01.blob.core.windows.net/pacm/PriorConsiderations/PA/pc_00158.pdf"/>
        <s v="https://unfcccstawebprd01.blob.core.windows.net/pacm/PriorConsiderations/PA/pc_00091.pdf"/>
        <s v="https://unfcccstawebprd01.blob.core.windows.net/pacm/PriorConsiderations/PA/pc_00504.pdf"/>
        <s v="https://unfcccstawebprd01.blob.core.windows.net/pacm/PriorConsiderations/PA/pc_00042.pdf"/>
        <s v="https://unfcccstawebprd01.blob.core.windows.net/pacm/PriorConsiderations/PA/pc_00169.pdf"/>
        <s v="https://unfcccstawebprd01.blob.core.windows.net/pacm/PriorConsiderations/PA/pc_00038.pdf"/>
        <s v="https://unfcccstawebprd01.blob.core.windows.net/pacm/PriorConsiderations/PA/pc_00064.pdf"/>
        <s v="https://unfcccstawebprd01.blob.core.windows.net/pacm/PriorConsiderations/PA/pc_00177.pdf"/>
        <s v="https://unfcccstawebprd01.blob.core.windows.net/pacm/PriorConsiderations/PA/pc_00046.pdf"/>
        <s v="https://unfcccstawebprd01.blob.core.windows.net/pacm/PriorConsiderations/PA/pc_00027.pdf"/>
        <s v="https://unfcccstawebprd01.blob.core.windows.net/pacm/PriorConsiderations/PA/pc_00079.pdf"/>
        <s v="https://unfcccstawebprd01.blob.core.windows.net/pacm/PriorConsiderations/PA/pc_00086.pdf"/>
        <s v="https://unfcccstawebprd01.blob.core.windows.net/pacm/PriorConsiderations/PA/pc_00094.pdf"/>
        <s v="https://unfcccstawebprd01.blob.core.windows.net/pacm/PriorConsiderations/PA/pc_00093.pdf"/>
        <s v="https://unfcccstawebprd01.blob.core.windows.net/pacm/PriorConsiderations/PA/pc_00044.pdf"/>
        <s v="https://unfcccstawebprd01.blob.core.windows.net/pacm/PriorConsiderations/PA/pc_00092.pdf"/>
        <s v="https://unfcccstawebprd01.blob.core.windows.net/pacm/PriorConsiderations/PA/pc_00502.pdf"/>
        <s v="https://unfcccstawebprd01.blob.core.windows.net/pacm/PriorConsiderations/PA/pc_00503.pdf"/>
        <s v="https://unfcccstawebprd01.blob.core.windows.net/pacm/PriorConsiderations/PA/pc_00111.pdf"/>
        <s v="https://unfcccstawebprd01.blob.core.windows.net/pacm/PriorConsiderations/PA/pc_00063.pdf"/>
        <s v="https://unfcccstawebprd01.blob.core.windows.net/pacm/PriorConsiderations/PA/pc_00075.pdf"/>
        <s v="https://unfcccstawebprd01.blob.core.windows.net/pacm/PriorConsiderations/PA/pc_00082.pdf"/>
        <s v="https://unfcccstawebprd01.blob.core.windows.net/pacm/PriorConsiderations/PA/pc_00084.pdf"/>
        <s v="https://unfcccstawebprd01.blob.core.windows.net/pacm/PriorConsiderations/PA/pc_00506.pdf"/>
        <s v="https://unfcccstawebprd01.blob.core.windows.net/pacm/PriorConsiderations/PA/pc_00175.pdf"/>
        <s v="https://unfcccstawebprd01.blob.core.windows.net/pacm/PriorConsiderations/PA/pc_00505.pdf"/>
        <s v="https://unfcccstawebprd01.blob.core.windows.net/pacm/PriorConsiderations/PA/pc_00068.pdf"/>
        <s v="https://unfcccstawebprd01.blob.core.windows.net/pacm/PriorConsiderations/PA/pc_00263.pdf"/>
        <s v="https://unfcccstawebprd01.blob.core.windows.net/pacm/PriorConsiderations/PA/pc_00215.pdf"/>
        <s v="https://unfcccstawebprd01.blob.core.windows.net/pacm/PriorConsiderations/PA/pc_00262.pdf"/>
        <s v="https://unfcccstawebprd01.blob.core.windows.net/pacm/PriorConsiderations/PA/pc_00264.pdf"/>
        <s v="https://unfcccstawebprd01.blob.core.windows.net/pacm/PriorConsiderations/PA/pc_00217.pdf"/>
        <s v="https://unfcccstawebprd01.blob.core.windows.net/pacm/PriorConsiderations/PA/pc_00243.pdf"/>
        <s v="https://unfcccstawebprd01.blob.core.windows.net/pacm/PriorConsiderations/PA/pc_00258.pdf"/>
        <s v="https://unfcccstawebprd01.blob.core.windows.net/pacm/PriorConsiderations/PA/pc_00244.pdf"/>
        <s v="https://unfcccstawebprd01.blob.core.windows.net/pacm/PriorConsiderations/PA/pc_00260.pdf"/>
        <s v="https://unfcccstawebprd01.blob.core.windows.net/pacm/PriorConsiderations/PA/pc_00230.pdf"/>
        <s v="https://unfcccstawebprd01.blob.core.windows.net/pacm/PriorConsiderations/PA/pc_00261.pdf"/>
        <s v="https://unfcccstawebprd01.blob.core.windows.net/pacm/PriorConsiderations/PA/pc_00257.pdf"/>
        <s v="https://unfcccstawebprd01.blob.core.windows.net/pacm/PriorConsiderations/PA/pc_00213.pdf"/>
        <s v="https://unfcccstawebprd01.blob.core.windows.net/pacm/PriorConsiderations/PA/pc_00238.pdf"/>
        <s v="https://unfcccstawebprd01.blob.core.windows.net/pacm/PriorConsiderations/PA/pc_00212.pdf"/>
        <s v="https://unfcccstawebprd01.blob.core.windows.net/pacm/PriorConsiderations/PA/pc_00256.pdf"/>
        <s v="https://unfcccstawebprd01.blob.core.windows.net/pacm/PriorConsiderations/PA/pc_00255.pdf"/>
        <s v="https://unfcccstawebprd01.blob.core.windows.net/pacm/PriorConsiderations/PA/pc_00245.pdf"/>
        <s v="https://unfcccstawebprd01.blob.core.windows.net/pacm/PriorConsiderations/PA/pc_00253.pdf"/>
        <s v="https://unfcccstawebprd01.blob.core.windows.net/pacm/PriorConsiderations/PA/pc_00259.pdf"/>
        <s v="https://unfcccstawebprd01.blob.core.windows.net/pacm/PriorConsiderations/PA/pc_00242.pdf"/>
        <s v="https://unfcccstawebprd01.blob.core.windows.net/pacm/PriorConsiderations/PA/pc_00214.pdf"/>
        <s v="https://unfcccstawebprd01.blob.core.windows.net/pacm/PriorConsiderations/PA/pc_00216.pdf"/>
        <s v="https://unfcccstawebprd01.blob.core.windows.net/pacm/PriorConsiderations/PA/pc_00218.pdf"/>
        <s v="https://unfcccstawebprd01.blob.core.windows.net/pacm/PriorConsiderations/PA/pc_00219.pdf"/>
        <s v="https://unfcccstawebprd01.blob.core.windows.net/pacm/PriorConsiderations/PA/pc_00223.pdf"/>
        <s v="https://unfcccstawebprd01.blob.core.windows.net/pacm/PriorConsiderations/PA/pc_00236.pdf"/>
        <s v="https://unfcccstawebprd01.blob.core.windows.net/pacm/PriorConsiderations/PA/pc_00254.pdf"/>
        <s v="https://unfcccstawebprd01.blob.core.windows.net/pacm/PriorConsiderations/PA/pc_00221.pdf"/>
        <s v="https://unfcccstawebprd01.blob.core.windows.net/pacm/PriorConsiderations/PA/pc_00228.pdf"/>
        <s v="https://unfcccstawebprd01.blob.core.windows.net/pacm/PriorConsiderations/PA/pc_00222.pdf"/>
        <s v="https://unfcccstawebprd01.blob.core.windows.net/pacm/PriorConsiderations/PA/pc_00225.pdf"/>
        <s v="https://unfcccstawebprd01.blob.core.windows.net/pacm/PriorConsiderations/PA/pc_00227.pdf"/>
        <s v="https://unfcccstawebprd01.blob.core.windows.net/pacm/PriorConsiderations/PA/pc_00229.pdf"/>
        <s v="https://unfcccstawebprd01.blob.core.windows.net/pacm/PriorConsiderations/PA/pc_00232.pdf"/>
        <s v="https://unfcccstawebprd01.blob.core.windows.net/pacm/PriorConsiderations/PA/pc_00224.pdf"/>
        <s v="https://unfcccstawebprd01.blob.core.windows.net/pacm/PriorConsiderations/PA/pc_00234.pdf"/>
        <s v="https://unfcccstawebprd01.blob.core.windows.net/pacm/PriorConsiderations/PA/pc_00235.pdf"/>
        <s v="https://unfcccstawebprd01.blob.core.windows.net/pacm/PriorConsiderations/PA/pc_00231.pdf"/>
        <s v="https://unfcccstawebprd01.blob.core.windows.net/pacm/PriorConsiderations/PA/pc_00246.pdf"/>
        <s v="https://unfcccstawebprd01.blob.core.windows.net/pacm/PriorConsiderations/PA/pc_00226.pdf"/>
        <s v="https://unfcccstawebprd01.blob.core.windows.net/pacm/PriorConsiderations/PA/pc_00239.pdf"/>
        <s v="https://unfcccstawebprd01.blob.core.windows.net/pacm/PriorConsiderations/PA/pc_00220.pdf"/>
        <s v="https://unfcccstawebprd01.blob.core.windows.net/pacm/PriorConsiderations/PA/pc_00979.pdf"/>
        <s v="https://unfcccstawebprd01.blob.core.windows.net/pacm/PriorConsiderations/PA/pc_00297.pdf"/>
        <s v="https://unfcccstawebprd01.blob.core.windows.net/pacm/PriorConsiderations/PA/pc_00402.pdf"/>
        <s v="https://unfcccstawebprd01.blob.core.windows.net/pacm/PriorConsiderations/PA/pc_01066.pdf"/>
        <s v="https://unfcccstawebprd01.blob.core.windows.net/pacm/PriorConsiderations/PA/pc_01032.pdf"/>
        <s v="https://unfcccstawebprd01.blob.core.windows.net/pacm/PriorConsiderations/PA/pc_01065.pdf"/>
        <s v="https://unfcccstawebprd01.blob.core.windows.net/pacm/PriorConsiderations/PA/pc_00298.pdf"/>
        <s v="https://unfcccstawebprd01.blob.core.windows.net/pacm/PriorConsiderations/PA/pc_00433.pdf"/>
        <s v="https://unfcccstawebprd01.blob.core.windows.net/pacm/PriorConsiderations/PA/pc_00369.pdf"/>
        <s v="https://unfcccstawebprd01.blob.core.windows.net/pacm/PriorConsiderations/PA/pc_00331.pdf"/>
        <s v="https://unfcccstawebprd01.blob.core.windows.net/pacm/PriorConsiderations/PA/pc_00981.pdf"/>
        <s v="https://unfcccstawebprd01.blob.core.windows.net/pacm/PriorConsiderations/PA/pc_01051.pdf"/>
        <s v="https://unfcccstawebprd01.blob.core.windows.net/pacm/PriorConsiderations/PA/pc_01052.pdf"/>
        <s v="https://unfcccstawebprd01.blob.core.windows.net/pacm/PriorConsiderations/PA/pc_01055.pdf"/>
        <s v="https://unfcccstawebprd01.blob.core.windows.net/pacm/PriorConsiderations/PA/pc_01056.pdf"/>
        <s v="https://unfcccstawebprd01.blob.core.windows.net/pacm/PriorConsiderations/PA/pc_01057.pdf"/>
        <s v="https://unfcccstawebprd01.blob.core.windows.net/pacm/PriorConsiderations/PA/pc_01082.pdf"/>
        <s v="https://unfcccstawebprd01.blob.core.windows.net/pacm/PriorConsiderations/PA/pc_01006.pdf"/>
        <s v="https://unfcccstawebprd01.blob.core.windows.net/pacm/PriorConsiderations/PA/pc_00333.pdf"/>
        <s v="https://unfcccstawebprd01.blob.core.windows.net/pacm/PriorConsiderations/PA/pc_00444.pdf"/>
        <s v="https://unfcccstawebprd01.blob.core.windows.net/pacm/PriorConsiderations/PA/pc_00412.pdf"/>
        <s v="https://unfcccstawebprd01.blob.core.windows.net/pacm/PriorConsiderations/PA/pc_00413.pdf"/>
        <s v="https://unfcccstawebprd01.blob.core.windows.net/pacm/PriorConsiderations/PA/pc_00414.pdf"/>
        <s v="https://unfcccstawebprd01.blob.core.windows.net/pacm/PriorConsiderations/PA/pc_00452.pdf"/>
        <s v="https://unfcccstawebprd01.blob.core.windows.net/pacm/PriorConsiderations/PA/pc_00453.pdf"/>
        <s v="https://unfcccstawebprd01.blob.core.windows.net/pacm/PriorConsiderations/PA/pc_00345.pdf"/>
        <s v="https://unfcccstawebprd01.blob.core.windows.net/pacm/PriorConsiderations/PA/pc_00975.pdf"/>
        <s v="https://unfcccstawebprd01.blob.core.windows.net/pacm/PriorConsiderations/PA/pc_00334.pdf"/>
        <s v="https://unfcccstawebprd01.blob.core.windows.net/pacm/PriorConsiderations/PA/pc_01042.pdf"/>
        <s v="https://unfcccstawebprd01.blob.core.windows.net/pacm/PriorConsiderations/PA/pc_01044.pdf"/>
        <s v="https://unfcccstawebprd01.blob.core.windows.net/pacm/PriorConsiderations/PA/pc_01043.pdf"/>
        <s v="https://unfcccstawebprd01.blob.core.windows.net/pacm/PriorConsiderations/PA/pc_00388.pdf"/>
        <s v="https://unfcccstawebprd01.blob.core.windows.net/pacm/PriorConsiderations/PA/pc_00398.pdf"/>
        <s v="https://unfcccstawebprd01.blob.core.windows.net/pacm/PriorConsiderations/PA/pc_01045.pdf"/>
        <s v="https://unfcccstawebprd01.blob.core.windows.net/pacm/PriorConsiderations/PA/pc_01046.pdf"/>
        <s v="https://unfcccstawebprd01.blob.core.windows.net/pacm/PriorConsiderations/PA/pc_01047.pdf"/>
        <s v="https://unfcccstawebprd01.blob.core.windows.net/pacm/PriorConsiderations/PA/pc_00348.pdf"/>
        <s v="https://unfcccstawebprd01.blob.core.windows.net/pacm/PriorConsiderations/PA/pc_00964.pdf"/>
        <s v="https://unfcccstawebprd01.blob.core.windows.net/pacm/PriorConsiderations/PA/pc_00293.pdf"/>
        <s v="https://unfcccstawebprd01.blob.core.windows.net/pacm/PriorConsiderations/PA/pc_00983.pdf"/>
        <s v="https://unfcccstawebprd01.blob.core.windows.net/pacm/PriorConsiderations/PA/pc_00974.pdf"/>
        <s v="https://unfcccstawebprd01.blob.core.windows.net/pacm/PriorConsiderations/PA/pc_00332.pdf"/>
        <s v="https://unfcccstawebprd01.blob.core.windows.net/pacm/PriorConsiderations/PA/pc_00401.pdf"/>
        <s v="https://unfcccstawebprd01.blob.core.windows.net/pacm/PriorConsiderations/PA/pc_00341.pdf"/>
        <s v="https://unfcccstawebprd01.blob.core.windows.net/pacm/PriorConsiderations/PA/pc_00376.pdf"/>
        <s v="https://unfcccstawebprd01.blob.core.windows.net/pacm/PriorConsiderations/PA/pc_00377.pdf"/>
        <s v="https://unfcccstawebprd01.blob.core.windows.net/pacm/PriorConsiderations/PA/pc_00378.pdf"/>
        <s v="https://unfcccstawebprd01.blob.core.windows.net/pacm/PriorConsiderations/PA/pc_00382.pdf"/>
        <s v="https://unfcccstawebprd01.blob.core.windows.net/pacm/PriorConsiderations/PA/pc_00399.pdf"/>
        <s v="https://unfcccstawebprd01.blob.core.windows.net/pacm/PriorConsiderations/PA/pc_00400.pdf"/>
        <s v="https://unfcccstawebprd01.blob.core.windows.net/pacm/PriorConsiderations/PA/pc_01031.pdf"/>
        <s v="https://unfcccstawebprd01.blob.core.windows.net/pacm/PriorConsiderations/PA/pc_01033.pdf"/>
        <s v="https://unfcccstawebprd01.blob.core.windows.net/pacm/PriorConsiderations/PA/pc_00384.pdf"/>
        <s v="https://unfcccstawebprd01.blob.core.windows.net/pacm/PriorConsiderations/PA/pc_00980.pdf"/>
        <s v="https://unfcccstawebprd01.blob.core.windows.net/pacm/PriorConsiderations/PA/pc_00330.pdf"/>
        <s v="https://unfcccstawebprd01.blob.core.windows.net/pacm/PriorConsiderations/PA/pc_00383.pdf"/>
        <s v="https://unfcccstawebprd01.blob.core.windows.net/pacm/PriorConsiderations/PA/pc_01013.pdf"/>
        <s v="https://unfcccstawebprd01.blob.core.windows.net/pacm/PriorConsiderations/PA/pc_00355.pdf"/>
        <s v="https://unfcccstawebprd01.blob.core.windows.net/pacm/PriorConsiderations/PA/pc_00350.pdf"/>
        <s v="https://unfcccstawebprd01.blob.core.windows.net/pacm/PriorConsiderations/PA/pc_00323.pdf"/>
        <s v="https://unfcccstawebprd01.blob.core.windows.net/pacm/PriorConsiderations/PA/pc_01004.pdf"/>
        <s v="https://unfcccstawebprd01.blob.core.windows.net/pacm/PriorConsiderations/PA/pc_01005.pdf"/>
        <s v="https://unfcccstawebprd01.blob.core.windows.net/pacm/PriorConsiderations/PA/pc_01028.pdf"/>
        <s v="https://unfcccstawebprd01.blob.core.windows.net/pacm/PriorConsiderations/PA/pc_01003.pdf"/>
        <s v="https://unfcccstawebprd01.blob.core.windows.net/pacm/PriorConsiderations/PA/pc_01058.pdf"/>
        <s v="https://unfcccstawebprd01.blob.core.windows.net/pacm/PriorConsiderations/PA/pc_01061.pdf"/>
        <s v="https://unfcccstawebprd01.blob.core.windows.net/pacm/PriorConsiderations/PA/pc_01062.pdf"/>
        <s v="https://unfcccstawebprd01.blob.core.windows.net/pacm/PriorConsiderations/PA/pc_01063.pdf"/>
        <s v="https://unfcccstawebprd01.blob.core.windows.net/pacm/PriorConsiderations/PA/pc_01064.pdf"/>
        <s v="https://unfcccstawebprd01.blob.core.windows.net/pacm/PriorConsiderations/PA/pc_01090.pdf"/>
        <s v="https://unfcccstawebprd01.blob.core.windows.net/pacm/PriorConsiderations/PA/pc_01035.pdf"/>
        <s v="https://unfcccstawebprd01.blob.core.windows.net/pacm/PriorConsiderations/PA/pc_01037.pdf"/>
        <s v="https://unfcccstawebprd01.blob.core.windows.net/pacm/PriorConsiderations/PA/pc_01040.pdf"/>
        <s v="https://unfcccstawebprd01.blob.core.windows.net/pacm/PriorConsiderations/PA/pc_00976.pdf"/>
        <s v="https://unfcccstawebprd01.blob.core.windows.net/pacm/PriorConsiderations/PA/pc_01041.pdf"/>
        <s v="https://unfcccstawebprd01.blob.core.windows.net/pacm/PriorConsiderations/PA/pc_00438.pdf"/>
        <s v="https://unfcccstawebprd01.blob.core.windows.net/pacm/PriorConsiderations/PA/pc_00340.pdf"/>
        <s v="https://unfcccstawebprd01.blob.core.windows.net/pacm/PriorConsiderations/PA/pc_01072.pdf"/>
        <s v="https://unfcccstawebprd01.blob.core.windows.net/pacm/PriorConsiderations/PA/pc_01025.pdf"/>
        <s v="https://unfcccstawebprd01.blob.core.windows.net/pacm/PriorConsiderations/PA/pc_00387.pdf"/>
        <s v="https://unfcccstawebprd01.blob.core.windows.net/pacm/PriorConsiderations/PA/pc_00430.pdf"/>
        <s v="https://unfcccstawebprd01.blob.core.windows.net/pacm/PriorConsiderations/PA/pc_00437.pdf"/>
        <s v="https://unfcccstawebprd01.blob.core.windows.net/pacm/PriorConsiderations/PA/pc_00432.pdf"/>
        <s v="https://unfcccstawebprd01.blob.core.windows.net/pacm/PriorConsiderations/PA/pc_00966.pdf"/>
        <s v="https://unfcccstawebprd01.blob.core.windows.net/pacm/PriorConsiderations/PA/pc_00363.pdf"/>
        <s v="https://unfcccstawebprd01.blob.core.windows.net/pacm/PriorConsiderations/PA/pc_00963.pdf"/>
        <s v="https://unfcccstawebprd01.blob.core.windows.net/pacm/PriorConsiderations/PA/pc_00356.pdf"/>
        <s v="https://unfcccstawebprd01.blob.core.windows.net/pacm/PriorConsiderations/PA/pc_01069.pdf"/>
        <s v="https://unfcccstawebprd01.blob.core.windows.net/pacm/PriorConsiderations/PA/pc_01015.pdf"/>
        <s v="https://unfcccstawebprd01.blob.core.windows.net/pacm/PriorConsiderations/PA/pc_01027.pdf"/>
        <s v="https://unfcccstawebprd01.blob.core.windows.net/pacm/PriorConsiderations/PA/pc_01039.pdf"/>
        <s v="https://unfcccstawebprd01.blob.core.windows.net/pacm/PriorConsiderations/PA/pc_01080.pdf"/>
        <s v="https://unfcccstawebprd01.blob.core.windows.net/pacm/PriorConsiderations/PA/pc_00972.pdf"/>
        <s v="https://unfcccstawebprd01.blob.core.windows.net/pacm/PriorConsiderations/PA/pc_00973.pdf"/>
        <s v="https://unfcccstawebprd01.blob.core.windows.net/pacm/PriorConsiderations/PA/pc_01048.pdf"/>
        <s v="https://unfcccstawebprd01.blob.core.windows.net/pacm/PriorConsiderations/PA/pc_01079.pdf"/>
        <s v="https://unfcccstawebprd01.blob.core.windows.net/pacm/PriorConsiderations/PA/pc_01070.pdf"/>
        <s v="https://unfcccstawebprd01.blob.core.windows.net/pacm/PriorConsiderations/PA/pc_00967.pdf"/>
        <s v="https://unfcccstawebprd01.blob.core.windows.net/pacm/PriorConsiderations/PA/pc_01036.pdf"/>
        <s v="https://unfcccstawebprd01.blob.core.windows.net/pacm/PriorConsiderations/PA/pc_01002.pdf"/>
        <s v="https://unfcccstawebprd01.blob.core.windows.net/pacm/PriorConsiderations/PA/pc_00346.pdf"/>
        <s v="https://unfcccstawebprd01.blob.core.windows.net/pacm/PriorConsiderations/PA/pc_00958.pdf"/>
        <s v="https://unfcccstawebprd01.blob.core.windows.net/pacm/PriorConsiderations/PA/pc_00960.pdf"/>
        <s v="https://unfcccstawebprd01.blob.core.windows.net/pacm/PriorConsiderations/PA/pc_00961.pdf"/>
        <s v="https://unfcccstawebprd01.blob.core.windows.net/pacm/PriorConsiderations/PA/pc_01049.pdf"/>
        <s v="https://unfcccstawebprd01.blob.core.windows.net/pacm/PriorConsiderations/PA/pc_00362.pdf"/>
        <s v="https://unfcccstawebprd01.blob.core.windows.net/pacm/PriorConsiderations/PA/pc_00440.pdf"/>
        <s v="https://unfcccstawebprd01.blob.core.windows.net/pacm/PriorConsiderations/PA/pc_00996.pdf"/>
        <s v="https://unfcccstawebprd01.blob.core.windows.net/pacm/PriorConsiderations/PA/pc_00272.pdf"/>
        <s v="https://unfcccstawebprd01.blob.core.windows.net/pacm/PriorConsiderations/PA/pc_00997.pdf"/>
        <s v="https://unfcccstawebprd01.blob.core.windows.net/pacm/PriorConsiderations/PA/pc_00998.pdf"/>
        <s v="https://unfcccstawebprd01.blob.core.windows.net/pacm/PriorConsiderations/PA/pc_00439.pdf"/>
        <s v="https://unfcccstawebprd01.blob.core.windows.net/pacm/PriorConsiderations/PA/pc_00969.pdf"/>
        <s v="https://unfcccstawebprd01.blob.core.windows.net/pacm/PriorConsiderations/PA/pc_00982.pdf"/>
        <s v="https://unfcccstawebprd01.blob.core.windows.net/pacm/PriorConsiderations/PA/pc_01071.pdf"/>
        <s v="https://unfcccstawebprd01.blob.core.windows.net/pacm/PriorConsiderations/PA/pc_01068.pdf"/>
        <s v="https://unfcccstawebprd01.blob.core.windows.net/pacm/PriorConsiderations/PA/pc_01081.pdf"/>
        <s v="https://unfcccstawebprd01.blob.core.windows.net/pacm/PriorConsiderations/PA/pc_01088.pdf"/>
        <s v="https://unfcccstawebprd01.blob.core.windows.net/pacm/PriorConsiderations/PA/pc_01089.pdf"/>
        <s v="https://unfcccstawebprd01.blob.core.windows.net/pacm/PriorConsiderations/PA/pc_00370.pdf"/>
        <s v="https://unfcccstawebprd01.blob.core.windows.net/pacm/PriorConsiderations/PA/pc_00364.pdf"/>
        <s v="https://unfcccstawebprd01.blob.core.windows.net/pacm/PriorConsiderations/PA/pc_00366.pdf"/>
        <s v="https://unfcccstawebprd01.blob.core.windows.net/pacm/PriorConsiderations/PA/pc_01067.pdf"/>
        <s v="https://unfcccstawebprd01.blob.core.windows.net/pacm/PriorConsiderations/PA/pc_00445.pdf"/>
        <s v="https://unfcccstawebprd01.blob.core.windows.net/pacm/PriorConsiderations/PA/pc_00389.pdf"/>
        <s v="https://unfcccstawebprd01.blob.core.windows.net/pacm/PriorConsiderations/PA/pc_00391.pdf"/>
        <s v="https://unfcccstawebprd01.blob.core.windows.net/pacm/PriorConsiderations/PA/pc_00368.pdf"/>
        <s v="https://unfcccstawebprd01.blob.core.windows.net/pacm/PriorConsiderations/PA/pc_00344.pdf"/>
        <s v="https://unfcccstawebprd01.blob.core.windows.net/pacm/PriorConsiderations/PA/pc_00390.pdf"/>
        <s v="https://unfcccstawebprd01.blob.core.windows.net/pacm/PriorConsiderations/PA/pc_00343.pdf"/>
        <s v="https://unfcccstawebprd01.blob.core.windows.net/pacm/PriorConsiderations/PA/pc_00296.pdf"/>
        <s v="https://unfcccstawebprd01.blob.core.windows.net/pacm/PriorConsiderations/PA/pc_00360.pdf"/>
        <s v="https://unfcccstawebprd01.blob.core.windows.net/pacm/PriorConsiderations/PA/pc_00415.pdf"/>
        <s v="https://unfcccstawebprd01.blob.core.windows.net/pacm/PriorConsiderations/PA/pc_00192.pdf"/>
        <s v="https://unfcccstawebprd01.blob.core.windows.net/pacm/PriorConsiderations/PA/pc_00392.pdf"/>
        <s v="https://unfcccstawebprd01.blob.core.windows.net/pacm/PriorConsiderations/PA/pc_00984.pdf"/>
        <s v="https://unfcccstawebprd01.blob.core.windows.net/pacm/PriorConsiderations/PA/pc_00393.pdf"/>
        <s v="https://unfcccstawebprd01.blob.core.windows.net/pacm/PriorConsiderations/PA/pc_00351.pdf"/>
        <s v="https://unfcccstawebprd01.blob.core.windows.net/pacm/PriorConsiderations/PA/pc_00359.pdf"/>
        <s v="https://unfcccstawebprd01.blob.core.windows.net/pacm/PriorConsiderations/PA/pc_00357.pdf"/>
        <s v="https://unfcccstawebprd01.blob.core.windows.net/pacm/PriorConsiderations/PA/pc_01050.pdf"/>
        <s v="https://unfcccstawebprd01.blob.core.windows.net/pacm/PriorConsiderations/PA/pc_01053.pdf"/>
        <s v="https://unfcccstawebprd01.blob.core.windows.net/pacm/PriorConsiderations/PA/pc_01054.pdf"/>
        <s v="https://unfcccstawebprd01.blob.core.windows.net/pacm/PriorConsiderations/PA/pc_00385.pdf"/>
        <s v="https://unfcccstawebprd01.blob.core.windows.net/pacm/PriorConsiderations/PA/pc_00307.pdf"/>
        <s v="https://unfcccstawebprd01.blob.core.windows.net/pacm/PriorConsiderations/PA/pc_01078.pdf"/>
        <s v="https://unfcccstawebprd01.blob.core.windows.net/pacm/PriorConsiderations/PA/pc_00365.pdf"/>
        <s v="https://unfcccstawebprd01.blob.core.windows.net/pacm/PriorConsiderations/PA/pc_00372.pdf"/>
        <s v="https://unfcccstawebprd01.blob.core.windows.net/pacm/PriorConsiderations/PA/pc_00233.pdf"/>
        <s v="https://unfcccstawebprd01.blob.core.windows.net/pacm/PriorConsiderations/PA/pc_00302.pdf"/>
        <s v="https://unfcccstawebprd01.blob.core.windows.net/pacm/PriorConsiderations/PA/pc_00324.pdf"/>
        <s v="https://unfcccstawebprd01.blob.core.windows.net/pacm/PriorConsiderations/PA/pc_00325.pdf"/>
        <s v="https://unfcccstawebprd01.blob.core.windows.net/pacm/PriorConsiderations/PA/pc_00326.pdf"/>
        <s v="https://unfcccstawebprd01.blob.core.windows.net/pacm/PriorConsiderations/PA/pc_00327.pdf"/>
        <s v="https://unfcccstawebprd01.blob.core.windows.net/pacm/PriorConsiderations/PA/pc_00328.pdf"/>
        <s v="https://unfcccstawebprd01.blob.core.windows.net/pacm/PriorConsiderations/PA/pc_00273.pdf"/>
        <s v="https://unfcccstawebprd01.blob.core.windows.net/pacm/PriorConsiderations/PA/pc_00358.pdf"/>
        <s v="https://unfcccstawebprd01.blob.core.windows.net/pacm/PriorConsiderations/PA/pc_00173.pdf"/>
        <s v="https://unfcccstawebprd01.blob.core.windows.net/pacm/PriorConsiderations/PA/pc_00174.pdf"/>
        <s v="https://unfcccstawebprd01.blob.core.windows.net/pacm/PriorConsiderations/PA/pc_01106.pdf"/>
        <s v="https://unfcccstawebprd01.blob.core.windows.net/pacm/PriorConsiderations/PA/pc_01137.pdf"/>
        <s v="https://unfcccstawebprd01.blob.core.windows.net/pacm/PriorConsiderations/PA/pc_01163.pdf"/>
        <s v="https://unfcccstawebprd01.blob.core.windows.net/pacm/PriorConsiderations/PA/pc_01124.pdf"/>
        <s v="https://unfcccstawebprd01.blob.core.windows.net/pacm/PriorConsiderations/PA/pc_01101.pdf"/>
        <s v="https://unfcccstawebprd01.blob.core.windows.net/pacm/PriorConsiderations/PA/pc_01098.pdf"/>
        <s v="https://unfcccstawebprd01.blob.core.windows.net/pacm/PriorConsiderations/PA/pc_01118.pdf"/>
        <s v="https://unfcccstawebprd01.blob.core.windows.net/pacm/PriorConsiderations/PA/pc_01122.pdf"/>
        <s v="https://unfcccstawebprd01.blob.core.windows.net/pacm/PriorConsiderations/PA/pc_01099.pdf"/>
        <s v="https://unfcccstawebprd01.blob.core.windows.net/pacm/PriorConsiderations/PA/pc_01125.pdf"/>
        <s v="https://unfcccstawebprd01.blob.core.windows.net/pacm/PriorConsiderations/PA/pc_01148.pdf"/>
        <s v="https://unfcccstawebprd01.blob.core.windows.net/pacm/PriorConsiderations/PA/pc_01153.pdf"/>
        <s v="https://unfcccstawebprd01.blob.core.windows.net/pacm/PriorConsiderations/PA/pc_01154.pdf"/>
        <s v="https://unfcccstawebprd01.blob.core.windows.net/pacm/PriorConsiderations/PA/pc_01156.pdf"/>
        <s v="https://unfcccstawebprd01.blob.core.windows.net/pacm/PriorConsiderations/PA/pc_01155.pdf"/>
        <s v="https://unfcccstawebprd01.blob.core.windows.net/pacm/PriorConsiderations/PA/pc_01097.pdf"/>
        <s v="https://unfcccstawebprd01.blob.core.windows.net/pacm/PriorConsiderations/PA/pc_01189.pdf"/>
        <s v="https://unfcccstawebprd01.blob.core.windows.net/pacm/PriorConsiderations/PA/pc_01147.pdf"/>
        <s v="https://unfcccstawebprd01.blob.core.windows.net/pacm/PriorConsiderations/PA/pc_01142.pdf"/>
        <s v="https://unfcccstawebprd01.blob.core.windows.net/pacm/PriorConsiderations/PA/pc_01157.pdf"/>
        <s v="https://unfcccstawebprd01.blob.core.windows.net/pacm/PriorConsiderations/PA/pc_01158.pdf"/>
        <s v="https://unfcccstawebprd01.blob.core.windows.net/pacm/PriorConsiderations/PA/pc_01159.pdf"/>
        <s v="https://unfcccstawebprd01.blob.core.windows.net/pacm/PriorConsiderations/PA/pc_01160.pdf"/>
        <s v="https://unfcccstawebprd01.blob.core.windows.net/pacm/PriorConsiderations/PA/pc_01162.pdf"/>
        <s v="https://unfcccstawebprd01.blob.core.windows.net/pacm/PriorConsiderations/PA/pc_01161.pdf"/>
        <s v="https://unfcccstawebprd01.blob.core.windows.net/pacm/PriorConsiderations/PA/pc_01188.pdf"/>
        <s v="https://unfcccstawebprd01.blob.core.windows.net/pacm/PriorConsiderations/PA/pc_01100.pdf"/>
        <s v="https://unfcccstawebprd01.blob.core.windows.net/pacm/PriorConsiderations/PA/pc_01149.pdf"/>
        <s v="https://unfcccstawebprd01.blob.core.windows.net/pacm/PriorConsiderations/PA/pc_01091.pdf"/>
        <s v="https://unfcccstawebprd01.blob.core.windows.net/pacm/PriorConsiderations/PA/pc_01135.pdf"/>
        <s v="https://unfcccstawebprd01.blob.core.windows.net/pacm/PriorConsiderations/PA/pc_01164.pdf"/>
        <s v="https://unfcccstawebprd01.blob.core.windows.net/pacm/PriorConsiderations/PA/pc_01111.pdf"/>
        <s v="https://unfcccstawebprd01.blob.core.windows.net/pacm/PriorConsiderations/PA/pc_01113.pdf"/>
        <s v="https://unfcccstawebprd01.blob.core.windows.net/pacm/PriorConsiderations/PA/pc_01114.pdf"/>
        <s v="https://unfcccstawebprd01.blob.core.windows.net/pacm/PriorConsiderations/PA/pc_01115.pdf"/>
        <s v="https://unfcccstawebprd01.blob.core.windows.net/pacm/PriorConsiderations/PA/pc_01116.pdf"/>
        <s v="https://unfcccstawebprd01.blob.core.windows.net/pacm/PriorConsiderations/PA/pc_01119.pdf"/>
        <s v="https://unfcccstawebprd01.blob.core.windows.net/pacm/PriorConsiderations/PA/pc_01123.pdf"/>
        <s v="https://unfcccstawebprd01.blob.core.windows.net/pacm/PriorConsiderations/PA/pc_01127.pdf"/>
        <s v="https://unfcccstawebprd01.blob.core.windows.net/pacm/PriorConsiderations/PA/pc_01139.pdf"/>
        <s v="https://unfcccstawebprd01.blob.core.windows.net/pacm/PriorConsiderations/PA/pc_01133.pdf"/>
        <s v="https://unfcccstawebprd01.blob.core.windows.net/pacm/PriorConsiderations/PA/pc_01112.pdf"/>
        <s v="https://unfcccstawebprd01.blob.core.windows.net/pacm/PriorConsiderations/PA/pc_01146.pdf"/>
        <s v="https://unfcccstawebprd01.blob.core.windows.net/pacm/PriorConsiderations/PA/pc_01145.pdf"/>
        <s v="https://unfcccstawebprd01.blob.core.windows.net/pacm/PriorConsiderations/PA/pc_01012.pdf"/>
        <s v="https://unfcccstawebprd01.blob.core.windows.net/pacm/PriorConsiderations/PA/pc_01102.pdf"/>
        <s v="https://unfcccstawebprd01.blob.core.windows.net/pacm/PriorConsiderations/PA/pc_01104.pdf"/>
        <s v="https://unfcccstawebprd01.blob.core.windows.net/pacm/PriorConsiderations/PA/pc_00354.pdf"/>
        <s v="https://unfcccstawebprd01.blob.core.windows.net/pacm/PriorConsiderations/PA/pc_01187.pdf"/>
        <s v="https://unfcccstawebprd01.blob.core.windows.net/pacm/PriorConsiderations/PA/pc_01140.pdf"/>
        <s v="https://unfcccstawebprd01.blob.core.windows.net/pacm/PriorConsiderations/PA/pc_01151.pdf"/>
        <s v="https://unfcccstawebprd01.blob.core.windows.net/pacm/PriorConsiderations/PA/pc_01132.pdf"/>
        <s v="https://unfcccstawebprd01.blob.core.windows.net/pacm/PriorConsiderations/PA/pc_01134.pdf"/>
        <s v="https://unfcccstawebprd01.blob.core.windows.net/pacm/PriorConsiderations/PA/pc_01110.pdf"/>
        <s v="https://unfcccstawebprd01.blob.core.windows.net/pacm/PriorConsiderations/PA/pc_00396.pdf"/>
        <s v="https://unfcccstawebprd01.blob.core.windows.net/pacm/PriorConsiderations/PA/pc_01103.pdf"/>
        <s v="https://unfcccstawebprd01.blob.core.windows.net/pacm/PriorConsiderations/PA/pc_00352.pdf"/>
        <s v="https://unfcccstawebprd01.blob.core.windows.net/pacm/PriorConsiderations/PA/pc_00353.pdf"/>
        <s v="https://unfcccstawebprd01.blob.core.windows.net/pacm/PriorConsiderations/PA/pc_01107.pdf"/>
        <s v="https://unfcccstawebprd01.blob.core.windows.net/pacm/PriorConsiderations/PA/pc_01108.pdf"/>
        <s v="https://unfcccstawebprd01.blob.core.windows.net/pacm/PriorConsiderations/PA/pc_01109.pdf"/>
        <s v="https://unfcccstawebprd01.blob.core.windows.net/pacm/PriorConsiderations/PA/pc_01117.pdf"/>
        <s v="https://unfcccstawebprd01.blob.core.windows.net/pacm/PriorConsiderations/PA/pc_01121.pdf"/>
        <s v="https://unfcccstawebprd01.blob.core.windows.net/pacm/PriorConsiderations/PA/pc_01105.pdf"/>
        <s v="https://unfcccstawebprd01.blob.core.windows.net/pacm/PriorConsiderations/PA/pc_01141.pdf"/>
        <s v="https://unfcccstawebprd01.blob.core.windows.net/pacm/PriorConsiderations/PA/pc_01171.pdf"/>
        <s v="https://unfcccstawebprd01.blob.core.windows.net/pacm/PriorConsiderations/PA/pc_00429.pdf"/>
        <s v="https://unfcccstawebprd01.blob.core.windows.net/pacm/PriorConsiderations/PA/pc_01143.pdf"/>
        <s v="https://unfcccstawebprd01.blob.core.windows.net/pacm/PriorConsiderations/PA/pc_01184.pdf"/>
        <s v="https://unfcccstawebprd01.blob.core.windows.net/pacm/PriorConsiderations/PA/pc_00252.pdf"/>
        <s v="https://unfcccstawebprd01.blob.core.windows.net/pacm/PriorConsiderations/PA/pc_00096.pdf"/>
        <s v="https://unfcccstawebprd01.blob.core.windows.net/pacm/PriorConsiderations/PA/pc_00457.pdf"/>
        <s v="https://unfcccstawebprd01.blob.core.windows.net/pacm/PriorConsiderations/PA/pc_01192.pdf"/>
        <s v="https://unfcccstawebprd01.blob.core.windows.net/pacm/PriorConsiderations/PA/pc_01193.pdf"/>
        <s v="https://unfcccstawebprd01.blob.core.windows.net/pacm/PriorConsiderations/PA/pc_00683.pdf"/>
        <s v="https://unfcccstawebprd01.blob.core.windows.net/pacm/PriorConsiderations/PA/pc_00664.pdf"/>
        <s v="https://unfcccstawebprd01.blob.core.windows.net/pacm/PriorConsiderations/PA/pc_01220.pdf"/>
        <s v="https://unfcccstawebprd01.blob.core.windows.net/pacm/PriorConsiderations/PA/pc_01126.pdf"/>
        <s v="https://unfcccstawebprd01.blob.core.windows.net/pacm/PriorConsiderations/PA/pc_00641.pdf"/>
        <s v="https://unfcccstawebprd01.blob.core.windows.net/pacm/PriorConsiderations/PA/pc_00570.pdf"/>
        <s v="https://unfcccstawebprd01.blob.core.windows.net/pacm/PriorConsiderations/PA/pc_00663.pdf"/>
        <s v="https://unfcccstawebprd01.blob.core.windows.net/pacm/PriorConsiderations/PA/pc_01211.pdf"/>
        <s v="https://unfcccstawebprd01.blob.core.windows.net/pacm/PriorConsiderations/PA/pc_00644.pdf"/>
        <s v="https://unfcccstawebprd01.blob.core.windows.net/pacm/PriorConsiderations/PA/pc_01213.pdf"/>
        <s v="https://unfcccstawebprd01.blob.core.windows.net/pacm/PriorConsiderations/PA/pc_01173.pdf"/>
        <s v="https://unfcccstawebprd01.blob.core.windows.net/pacm/PriorConsiderations/PA/pc_00610.pdf"/>
        <s v="https://unfcccstawebprd01.blob.core.windows.net/pacm/PriorConsiderations/PA/pc_00645.pdf"/>
        <s v="https://unfcccstawebprd01.blob.core.windows.net/pacm/PriorConsiderations/PA/pc_00646.pdf"/>
        <s v="https://unfcccstawebprd01.blob.core.windows.net/pacm/PriorConsiderations/PA/pc_01217.pdf"/>
        <s v="https://unfcccstawebprd01.blob.core.windows.net/pacm/PriorConsiderations/PA/pc_00647.pdf"/>
        <s v="https://unfcccstawebprd01.blob.core.windows.net/pacm/PriorConsiderations/PA/pc_00508.pdf"/>
        <s v="https://unfcccstawebprd01.blob.core.windows.net/pacm/PriorConsiderations/PA/pc_00650.pdf"/>
        <s v="https://unfcccstawebprd01.blob.core.windows.net/pacm/PriorConsiderations/PA/pc_01208.pdf"/>
        <s v="https://unfcccstawebprd01.blob.core.windows.net/pacm/PriorConsiderations/PA/pc_01214.pdf"/>
        <s v="https://unfcccstawebprd01.blob.core.windows.net/pacm/PriorConsiderations/PA/pc_01216.pdf"/>
        <s v="https://unfcccstawebprd01.blob.core.windows.net/pacm/PriorConsiderations/PA/pc_00685.pdf"/>
        <s v="https://unfcccstawebprd01.blob.core.windows.net/pacm/PriorConsiderations/PA/pc_00067.pdf"/>
        <s v="https://unfcccstawebprd01.blob.core.windows.net/pacm/PriorConsiderations/PA/pc_01215.pdf"/>
        <s v="https://unfcccstawebprd01.blob.core.windows.net/pacm/PriorConsiderations/PA/pc_01224.pdf"/>
        <s v="https://unfcccstawebprd01.blob.core.windows.net/pacm/PriorConsiderations/PA/pc_01231.pdf"/>
        <s v="https://unfcccstawebprd01.blob.core.windows.net/pacm/PriorConsiderations/PA/pc_01233.pdf"/>
        <s v="https://unfcccstawebprd01.blob.core.windows.net/pacm/PriorConsiderations/PA/pc_00660.pdf"/>
        <s v="https://unfcccstawebprd01.blob.core.windows.net/pacm/PriorConsiderations/PA/pc_00662.pdf"/>
        <s v="https://unfcccstawebprd01.blob.core.windows.net/pacm/PriorConsiderations/PA/pc_00661.pdf"/>
        <s v="https://unfcccstawebprd01.blob.core.windows.net/pacm/PriorConsiderations/PA/pc_00545.pdf"/>
        <s v="https://unfcccstawebprd01.blob.core.windows.net/pacm/PriorConsiderations/PA/pc_01241.pdf"/>
        <s v="https://unfcccstawebprd01.blob.core.windows.net/pacm/PriorConsiderations/PA/pc_00571.pdf"/>
        <s v="https://unfcccstawebprd01.blob.core.windows.net/pacm/PriorConsiderations/PA/pc_01228.pdf"/>
        <s v="https://unfcccstawebprd01.blob.core.windows.net/pacm/PriorConsiderations/PA/pc_01225.pdf"/>
        <s v="https://unfcccstawebprd01.blob.core.windows.net/pacm/PriorConsiderations/PA/pc_01235.pdf"/>
        <s v="https://unfcccstawebprd01.blob.core.windows.net/pacm/PriorConsiderations/PA/pc_00668.pdf"/>
        <s v="https://unfcccstawebprd01.blob.core.windows.net/pacm/PriorConsiderations/PA/pc_00168.pdf"/>
        <s v="https://unfcccstawebprd01.blob.core.windows.net/pacm/PriorConsiderations/PA/pc_01237.pdf"/>
        <s v="https://unfcccstawebprd01.blob.core.windows.net/pacm/PriorConsiderations/PA/pc_00670.pdf"/>
        <s v="https://unfcccstawebprd01.blob.core.windows.net/pacm/PriorConsiderations/PA/pc_00673.pdf"/>
        <s v="https://unfcccstawebprd01.blob.core.windows.net/pacm/PriorConsiderations/PA/pc_00674.pdf"/>
        <s v="https://unfcccstawebprd01.blob.core.windows.net/pacm/PriorConsiderations/PA/pc_00675.pdf"/>
        <s v="https://unfcccstawebprd01.blob.core.windows.net/pacm/PriorConsiderations/PA/pc_01223.pdf"/>
        <s v="https://unfcccstawebprd01.blob.core.windows.net/pacm/PriorConsiderations/PA/pc_01226.pdf"/>
        <s v="https://unfcccstawebprd01.blob.core.windows.net/pacm/PriorConsiderations/PA/pc_00304.pdf"/>
        <s v="https://unfcccstawebprd01.blob.core.windows.net/pacm/PriorConsiderations/PA/pc_01229.pdf"/>
        <s v="https://unfcccstawebprd01.blob.core.windows.net/pacm/PriorConsiderations/PA/pc_00488.pdf"/>
        <s v="https://unfcccstawebprd01.blob.core.windows.net/pacm/PriorConsiderations/PA/pc_01218.pdf"/>
        <s v="https://unfcccstawebprd01.blob.core.windows.net/pacm/PriorConsiderations/PA/pc_01227.pdf"/>
        <s v="https://unfcccstawebprd01.blob.core.windows.net/pacm/PriorConsiderations/PA/pc_01239.pdf"/>
        <s v="https://unfcccstawebprd01.blob.core.windows.net/pacm/PriorConsiderations/PA/pc_01240.pdf"/>
        <s v="https://unfcccstawebprd01.blob.core.windows.net/pacm/PriorConsiderations/PA/pc_00423.pdf"/>
        <s v="https://unfcccstawebprd01.blob.core.windows.net/pacm/PriorConsiderations/PA/pc_00665.pdf"/>
        <s v="https://unfcccstawebprd01.blob.core.windows.net/pacm/PriorConsiderations/PA/pc_00666.pdf"/>
        <s v="https://unfcccstawebprd01.blob.core.windows.net/pacm/PriorConsiderations/PA/pc_00381.pdf"/>
        <s v="https://unfcccstawebprd01.blob.core.windows.net/pacm/PriorConsiderations/PA/pc_01200.pdf"/>
        <s v="https://unfcccstawebprd01.blob.core.windows.net/pacm/PriorConsiderations/PA/pc_01230.pdf"/>
        <s v="https://unfcccstawebprd01.blob.core.windows.net/pacm/PriorConsiderations/PA/pc_00241.pdf"/>
        <s v="https://unfcccstawebprd01.blob.core.windows.net/pacm/PriorConsiderations/PA/pc_01219.pdf"/>
        <s v="https://unfcccstawebprd01.blob.core.windows.net/pacm/PriorConsiderations/PA/pc_01194.pdf"/>
        <s v="https://unfcccstawebprd01.blob.core.windows.net/pacm/PriorConsiderations/PA/pc_00583.pdf"/>
        <s v="https://unfcccstawebprd01.blob.core.windows.net/pacm/PriorConsiderations/PA/pc_00584.pdf"/>
        <s v="https://unfcccstawebprd01.blob.core.windows.net/pacm/PriorConsiderations/PA/pc_00585.pdf"/>
        <s v="https://unfcccstawebprd01.blob.core.windows.net/pacm/PriorConsiderations/PA/pc_00586.pdf"/>
        <s v="https://unfcccstawebprd01.blob.core.windows.net/pacm/PriorConsiderations/PA/pc_00587.pdf"/>
        <s v="https://unfcccstawebprd01.blob.core.windows.net/pacm/PriorConsiderations/PA/pc_00588.pdf"/>
        <s v="https://unfcccstawebprd01.blob.core.windows.net/pacm/PriorConsiderations/PA/pc_00589.pdf"/>
        <s v="https://unfcccstawebprd01.blob.core.windows.net/pacm/PriorConsiderations/PA/pc_00590.pdf"/>
        <s v="https://unfcccstawebprd01.blob.core.windows.net/pacm/PriorConsiderations/PA/pc_00591.pdf"/>
        <s v="https://unfcccstawebprd01.blob.core.windows.net/pacm/PriorConsiderations/PA/pc_00592.pdf"/>
        <s v="https://unfcccstawebprd01.blob.core.windows.net/pacm/PriorConsiderations/PA/pc_00593.pdf"/>
        <s v="https://unfcccstawebprd01.blob.core.windows.net/pacm/PriorConsiderations/PA/pc_00594.pdf"/>
        <s v="https://unfcccstawebprd01.blob.core.windows.net/pacm/PriorConsiderations/PA/pc_00595.pdf"/>
        <s v="https://unfcccstawebprd01.blob.core.windows.net/pacm/PriorConsiderations/PA/pc_00596.pdf"/>
        <s v="https://unfcccstawebprd01.blob.core.windows.net/pacm/PriorConsiderations/PA/pc_00597.pdf"/>
        <s v="https://unfcccstawebprd01.blob.core.windows.net/pacm/PriorConsiderations/PA/pc_00598.pdf"/>
        <s v="https://unfcccstawebprd01.blob.core.windows.net/pacm/PriorConsiderations/PA/pc_00599.pdf"/>
        <s v="https://unfcccstawebprd01.blob.core.windows.net/pacm/PriorConsiderations/PA/pc_00600.pdf"/>
        <s v="https://unfcccstawebprd01.blob.core.windows.net/pacm/PriorConsiderations/PA/pc_00601.pdf"/>
        <s v="https://unfcccstawebprd01.blob.core.windows.net/pacm/PriorConsiderations/PA/pc_00602.pdf"/>
        <s v="https://unfcccstawebprd01.blob.core.windows.net/pacm/PriorConsiderations/PA/pc_00603.pdf"/>
        <s v="https://unfcccstawebprd01.blob.core.windows.net/pacm/PriorConsiderations/PA/pc_00604.pdf"/>
        <s v="https://unfcccstawebprd01.blob.core.windows.net/pacm/PriorConsiderations/PA/pc_00605.pdf"/>
        <s v="https://unfcccstawebprd01.blob.core.windows.net/pacm/PriorConsiderations/PA/pc_00606.pdf"/>
        <s v="https://unfcccstawebprd01.blob.core.windows.net/pacm/PriorConsiderations/PA/pc_00607.pdf"/>
        <s v="https://unfcccstawebprd01.blob.core.windows.net/pacm/PriorConsiderations/PA/pc_00608.pdf"/>
        <s v="https://unfcccstawebprd01.blob.core.windows.net/pacm/PriorConsiderations/PA/pc_00615.pdf"/>
        <s v="https://unfcccstawebprd01.blob.core.windows.net/pacm/PriorConsiderations/PA/pc_00616.pdf"/>
        <s v="https://unfcccstawebprd01.blob.core.windows.net/pacm/PriorConsiderations/PA/pc_00617.pdf"/>
        <s v="https://unfcccstawebprd01.blob.core.windows.net/pacm/PriorConsiderations/PA/pc_00618.pdf"/>
        <s v="https://unfcccstawebprd01.blob.core.windows.net/pacm/PriorConsiderations/PA/pc_00619.pdf"/>
        <s v="https://unfcccstawebprd01.blob.core.windows.net/pacm/PriorConsiderations/PA/pc_00620.pdf"/>
        <s v="https://unfcccstawebprd01.blob.core.windows.net/pacm/PriorConsiderations/PA/pc_00621.pdf"/>
        <s v="https://unfcccstawebprd01.blob.core.windows.net/pacm/PriorConsiderations/PA/pc_00622.pdf"/>
        <s v="https://unfcccstawebprd01.blob.core.windows.net/pacm/PriorConsiderations/PA/pc_00623.pdf"/>
        <s v="https://unfcccstawebprd01.blob.core.windows.net/pacm/PriorConsiderations/PA/pc_00624.pdf"/>
        <s v="https://unfcccstawebprd01.blob.core.windows.net/pacm/PriorConsiderations/PA/pc_00625.pdf"/>
        <s v="https://unfcccstawebprd01.blob.core.windows.net/pacm/PriorConsiderations/PA/pc_00626.pdf"/>
        <s v="https://unfcccstawebprd01.blob.core.windows.net/pacm/PriorConsiderations/PA/pc_00627.pdf"/>
        <s v="https://unfcccstawebprd01.blob.core.windows.net/pacm/PriorConsiderations/PA/pc_00628.pdf"/>
        <s v="https://unfcccstawebprd01.blob.core.windows.net/pacm/PriorConsiderations/PA/pc_00629.pdf"/>
        <s v="https://unfcccstawebprd01.blob.core.windows.net/pacm/PriorConsiderations/PA/pc_00630.pdf"/>
        <s v="https://unfcccstawebprd01.blob.core.windows.net/pacm/PriorConsiderations/PA/pc_00631.pdf"/>
        <s v="https://unfcccstawebprd01.blob.core.windows.net/pacm/PriorConsiderations/PA/pc_00632.pdf"/>
        <s v="https://unfcccstawebprd01.blob.core.windows.net/pacm/PriorConsiderations/PA/pc_00633.pdf"/>
        <s v="https://unfcccstawebprd01.blob.core.windows.net/pacm/PriorConsiderations/PA/pc_00634.pdf"/>
        <s v="https://unfcccstawebprd01.blob.core.windows.net/pacm/PriorConsiderations/PA/pc_00635.pdf"/>
        <s v="https://unfcccstawebprd01.blob.core.windows.net/pacm/PriorConsiderations/PA/pc_00636.pdf"/>
        <s v="https://unfcccstawebprd01.blob.core.windows.net/pacm/PriorConsiderations/PA/pc_00637.pdf"/>
        <s v="https://unfcccstawebprd01.blob.core.windows.net/pacm/PriorConsiderations/PA/pc_00638.pdf"/>
        <s v="https://unfcccstawebprd01.blob.core.windows.net/pacm/PriorConsiderations/PA/pc_00639.pdf"/>
        <s v="https://unfcccstawebprd01.blob.core.windows.net/pacm/PriorConsiderations/PA/pc_00640.pdf"/>
        <s v="https://unfcccstawebprd01.blob.core.windows.net/pacm/PriorConsiderations/PA/pc_01212.pdf"/>
        <s v="https://unfcccstawebprd01.blob.core.windows.net/pacm/PriorConsiderations/PA/pc_00507.pdf"/>
        <s v="https://unfcccstawebprd01.blob.core.windows.net/pacm/PriorConsiderations/PA/pc_01325.pdf"/>
        <s v="https://unfcccstawebprd01.blob.core.windows.net/pacm/PriorConsiderations/PA/pc_00728.pdf"/>
        <s v="https://unfcccstawebprd01.blob.core.windows.net/pacm/PriorConsiderations/PA/pc_00709.pdf"/>
        <s v="https://unfcccstawebprd01.blob.core.windows.net/pacm/PriorConsiderations/PA/pc_00708.pdf"/>
        <s v="https://unfcccstawebprd01.blob.core.windows.net/pacm/PriorConsiderations/PA/pc_01314.pdf"/>
        <s v="https://unfcccstawebprd01.blob.core.windows.net/pacm/PriorConsiderations/PA/pc_00707.pdf"/>
        <s v="https://unfcccstawebprd01.blob.core.windows.net/pacm/PriorConsiderations/PA/pc_00706.pdf"/>
        <s v="https://unfcccstawebprd01.blob.core.windows.net/pacm/PriorConsiderations/PA/pc_00705.pdf"/>
        <s v="https://unfcccstawebprd01.blob.core.windows.net/pacm/PriorConsiderations/PA/pc_00729.pdf"/>
        <s v="https://unfcccstawebprd01.blob.core.windows.net/pacm/PriorConsiderations/PA/pc_00732.pdf"/>
        <s v="https://unfcccstawebprd01.blob.core.windows.net/pacm/PriorConsiderations/PA/pc_01324.pdf"/>
        <s v="https://unfcccstawebprd01.blob.core.windows.net/pacm/PriorConsiderations/PA/pc_00733.pdf"/>
        <s v="https://unfcccstawebprd01.blob.core.windows.net/pacm/PriorConsiderations/PA/pc_01329.pdf"/>
        <s v="https://unfcccstawebprd01.blob.core.windows.net/pacm/PriorConsiderations/PA/pc_01304.pdf"/>
        <s v="https://unfcccstawebprd01.blob.core.windows.net/pacm/PriorConsiderations/PA/pc_01259.pdf"/>
        <s v="https://unfcccstawebprd01.blob.core.windows.net/pacm/PriorConsiderations/PA/pc_00734.pdf"/>
        <s v="https://unfcccstawebprd01.blob.core.windows.net/pacm/PriorConsiderations/PA/pc_01326.pdf"/>
        <s v="https://unfcccstawebprd01.blob.core.windows.net/pacm/PriorConsiderations/PA/pc_01309.pdf"/>
        <s v="https://unfcccstawebprd01.blob.core.windows.net/pacm/PriorConsiderations/PA/pc_01307.pdf"/>
        <s v="https://unfcccstawebprd01.blob.core.windows.net/pacm/PriorConsiderations/PA/pc_00740.pdf"/>
        <s v="https://unfcccstawebprd01.blob.core.windows.net/pacm/PriorConsiderations/PA/pc_00710.pdf"/>
        <s v="https://unfcccstawebprd01.blob.core.windows.net/pacm/PriorConsiderations/PA/pc_01305.pdf"/>
        <s v="https://unfcccstawebprd01.blob.core.windows.net/pacm/PriorConsiderations/PA/pc_01310.pdf"/>
        <s v="https://unfcccstawebprd01.blob.core.windows.net/pacm/PriorConsiderations/PA/pc_00741.pdf"/>
        <s v="https://unfcccstawebprd01.blob.core.windows.net/pacm/PriorConsiderations/PA/pc_00742.pdf"/>
        <s v="https://unfcccstawebprd01.blob.core.windows.net/pacm/PriorConsiderations/PA/pc_00744.pdf"/>
        <s v="https://unfcccstawebprd01.blob.core.windows.net/pacm/PriorConsiderations/PA/pc_00743.pdf"/>
        <s v="https://unfcccstawebprd01.blob.core.windows.net/pacm/PriorConsiderations/PA/pc_01265.pdf"/>
        <s v="https://unfcccstawebprd01.blob.core.windows.net/pacm/PriorConsiderations/PA/pc_00748.pdf"/>
        <s v="https://unfcccstawebprd01.blob.core.windows.net/pacm/PriorConsiderations/PA/pc_00751.pdf"/>
        <s v="https://unfcccstawebprd01.blob.core.windows.net/pacm/PriorConsiderations/PA/pc_01327.pdf"/>
        <s v="https://unfcccstawebprd01.blob.core.windows.net/pacm/PriorConsiderations/PA/pc_00773.pdf"/>
        <s v="https://unfcccstawebprd01.blob.core.windows.net/pacm/PriorConsiderations/PA/pc_01320.pdf"/>
        <s v="https://unfcccstawebprd01.blob.core.windows.net/pacm/PriorConsiderations/PA/pc_00776.pdf"/>
        <s v="https://unfcccstawebprd01.blob.core.windows.net/pacm/PriorConsiderations/PA/pc_01312.pdf"/>
        <s v="https://unfcccstawebprd01.blob.core.windows.net/pacm/PriorConsiderations/PA/pc_00777.pdf"/>
        <s v="https://unfcccstawebprd01.blob.core.windows.net/pacm/PriorConsiderations/PA/pc_01323.pdf"/>
        <s v="https://unfcccstawebprd01.blob.core.windows.net/pacm/PriorConsiderations/PA/pc_01254.pdf"/>
        <s v="https://unfcccstawebprd01.blob.core.windows.net/pacm/PriorConsiderations/PA/pc_01321.pdf"/>
        <s v="https://unfcccstawebprd01.blob.core.windows.net/pacm/PriorConsiderations/PA/pc_00778.pdf"/>
        <s v="https://unfcccstawebprd01.blob.core.windows.net/pacm/PriorConsiderations/PA/pc_01269.pdf"/>
        <s v="https://unfcccstawebprd01.blob.core.windows.net/pacm/PriorConsiderations/PA/pc_01303.pdf"/>
        <s v="https://unfcccstawebprd01.blob.core.windows.net/pacm/PriorConsiderations/PA/pc_00780.pdf"/>
        <s v="https://unfcccstawebprd01.blob.core.windows.net/pacm/PriorConsiderations/PA/pc_01313.pdf"/>
        <s v="https://unfcccstawebprd01.blob.core.windows.net/pacm/PriorConsiderations/PA/pc_01311.pdf"/>
        <s v="https://unfcccstawebprd01.blob.core.windows.net/pacm/PriorConsiderations/PA/pc_00781.pdf"/>
        <s v="https://unfcccstawebprd01.blob.core.windows.net/pacm/PriorConsiderations/PA/pc_01291.pdf"/>
        <s v="https://unfcccstawebprd01.blob.core.windows.net/pacm/PriorConsiderations/PA/pc_00782.pdf"/>
        <s v="https://unfcccstawebprd01.blob.core.windows.net/pacm/PriorConsiderations/PA/pc_01300.pdf"/>
        <s v="https://unfcccstawebprd01.blob.core.windows.net/pacm/PriorConsiderations/PA/pc_01301.pdf"/>
        <s v="https://unfcccstawebprd01.blob.core.windows.net/pacm/PriorConsiderations/PA/pc_00783.pdf"/>
        <s v="https://unfcccstawebprd01.blob.core.windows.net/pacm/PriorConsiderations/PA/pc_00785.pdf"/>
        <s v="https://unfcccstawebprd01.blob.core.windows.net/pacm/PriorConsiderations/PA/pc_00772.pdf"/>
        <s v="https://unfcccstawebprd01.blob.core.windows.net/pacm/PriorConsiderations/PA/pc_01264.pdf"/>
        <s v="https://unfcccstawebprd01.blob.core.windows.net/pacm/PriorConsiderations/PA/pc_01308.pdf"/>
        <s v="https://unfcccstawebprd01.blob.core.windows.net/pacm/PriorConsiderations/PA/pc_00788.pdf"/>
        <s v="https://unfcccstawebprd01.blob.core.windows.net/pacm/PriorConsiderations/PA/pc_01262.pdf"/>
        <s v="https://unfcccstawebprd01.blob.core.windows.net/pacm/PriorConsiderations/PA/pc_00787.pdf"/>
        <s v="https://unfcccstawebprd01.blob.core.windows.net/pacm/PriorConsiderations/PA/pc_01322.pdf"/>
        <s v="https://unfcccstawebprd01.blob.core.windows.net/pacm/PriorConsiderations/PA/pc_00790.pdf"/>
        <s v="https://unfcccstawebprd01.blob.core.windows.net/pacm/PriorConsiderations/PA/pc_01306.pdf"/>
        <s v="https://unfcccstawebprd01.blob.core.windows.net/pacm/PriorConsiderations/PA/pc_01260.pdf"/>
        <s v="https://unfcccstawebprd01.blob.core.windows.net/pacm/PriorConsiderations/PA/pc_01251.pdf"/>
        <s v="https://unfcccstawebprd01.blob.core.windows.net/pacm/PriorConsiderations/PA/pc_01359.pdf"/>
        <s v="https://unfcccstawebprd01.blob.core.windows.net/pacm/PriorConsiderations/PA/pc_01252.pdf"/>
        <s v="https://unfcccstawebprd01.blob.core.windows.net/pacm/PriorConsiderations/PA/pc_01267.pdf"/>
        <s v="https://unfcccstawebprd01.blob.core.windows.net/pacm/PriorConsiderations/PA/pc_01270.pdf"/>
        <s v="https://unfcccstawebprd01.blob.core.windows.net/pacm/PriorConsiderations/PA/pc_01302.pdf"/>
        <s v="https://unfcccstawebprd01.blob.core.windows.net/pacm/PriorConsiderations/PA/pc_01328.pdf"/>
        <s v="https://unfcccstawebprd01.blob.core.windows.net/pacm/PriorConsiderations/PA/pc_01253.pdf"/>
        <s v="https://unfcccstawebprd01.blob.core.windows.net/pacm/PriorConsiderations/PA/pc_01256.pdf"/>
        <s v="https://unfcccstawebprd01.blob.core.windows.net/pacm/PriorConsiderations/PA/pc_01255.pdf"/>
        <s v="https://unfcccstawebprd01.blob.core.windows.net/pacm/PriorConsiderations/PA/pc_01257.pdf"/>
        <s v="https://unfcccstawebprd01.blob.core.windows.net/pacm/PriorConsiderations/PA/pc_01349.pdf"/>
        <s v="https://unfcccstawebprd01.blob.core.windows.net/pacm/PriorConsiderations/PA/pc_01355.pdf"/>
        <s v="https://unfcccstawebprd01.blob.core.windows.net/pacm/PriorConsiderations/PA/pc_00882.pdf"/>
        <s v="https://unfcccstawebprd01.blob.core.windows.net/pacm/PriorConsiderations/PA/pc_00863.pdf"/>
        <s v="https://unfcccstawebprd01.blob.core.windows.net/pacm/PriorConsiderations/PA/pc_00873.pdf"/>
        <s v="https://unfcccstawebprd01.blob.core.windows.net/pacm/PriorConsiderations/PA/pc_00872.pdf"/>
        <s v="https://unfcccstawebprd01.blob.core.windows.net/pacm/PriorConsiderations/PA/pc_00853.pdf"/>
        <s v="https://unfcccstawebprd01.blob.core.windows.net/pacm/PriorConsiderations/PA/pc_00846.pdf"/>
        <s v="https://unfcccstawebprd01.blob.core.windows.net/pacm/PriorConsiderations/PA/pc_00448.pdf"/>
        <s v="https://unfcccstawebprd01.blob.core.windows.net/pacm/PriorConsiderations/PA/pc_00658.pdf"/>
        <s v="https://unfcccstawebprd01.blob.core.windows.net/pacm/PriorConsiderations/PA/pc_00869.pdf"/>
        <s v="https://unfcccstawebprd01.blob.core.windows.net/pacm/PriorConsiderations/PA/pc_01272.pdf"/>
        <s v="https://unfcccstawebprd01.blob.core.windows.net/pacm/PriorConsiderations/PA/pc_00861.pdf"/>
        <s v="https://unfcccstawebprd01.blob.core.windows.net/pacm/PriorConsiderations/PA/pc_00554.pdf"/>
        <s v="https://unfcccstawebprd01.blob.core.windows.net/pacm/PriorConsiderations/PA/pc_00887.pdf"/>
        <s v="https://unfcccstawebprd01.blob.core.windows.net/pacm/PriorConsiderations/PA/pc_00441.pdf"/>
        <s v="https://unfcccstawebprd01.blob.core.windows.net/pacm/PriorConsiderations/PA/pc_00857.pdf"/>
        <s v="https://unfcccstawebprd01.blob.core.windows.net/pacm/PriorConsiderations/PA/pc_00851.pdf"/>
        <s v="https://unfcccstawebprd01.blob.core.windows.net/pacm/PriorConsiderations/PA/pc_00856.pdf"/>
        <s v="https://unfcccstawebprd01.blob.core.windows.net/pacm/PriorConsiderations/PA/pc_00862.pdf"/>
        <s v="https://unfcccstawebprd01.blob.core.windows.net/pacm/PriorConsiderations/PA/pc_00864.pdf"/>
        <s v="https://unfcccstawebprd01.blob.core.windows.net/pacm/PriorConsiderations/PA/pc_00897.pdf"/>
        <s v="https://unfcccstawebprd01.blob.core.windows.net/pacm/PriorConsiderations/PA/pc_00889.pdf"/>
        <s v="https://unfcccstawebprd01.blob.core.windows.net/pacm/PriorConsiderations/PA/pc_00859.pdf"/>
        <s v="https://unfcccstawebprd01.blob.core.windows.net/pacm/PriorConsiderations/PA/pc_00847.pdf"/>
        <s v="https://unfcccstawebprd01.blob.core.windows.net/pacm/PriorConsiderations/PA/pc_00850.pdf"/>
        <s v="https://unfcccstawebprd01.blob.core.windows.net/pacm/PriorConsiderations/PA/pc_00501.pdf"/>
        <s v="https://unfcccstawebprd01.blob.core.windows.net/pacm/PriorConsiderations/PA/pc_00858.pdf"/>
        <s v="https://unfcccstawebprd01.blob.core.windows.net/pacm/PriorConsiderations/PA/pc_00467.pdf"/>
        <s v="https://unfcccstawebprd01.blob.core.windows.net/pacm/PriorConsiderations/PA/pc_00435.pdf"/>
        <s v="https://unfcccstawebprd01.blob.core.windows.net/pacm/PriorConsiderations/PA/pc_00844.pdf"/>
        <s v="https://unfcccstawebprd01.blob.core.windows.net/pacm/PriorConsiderations/PA/pc_00900.pdf"/>
        <s v="https://unfcccstawebprd01.blob.core.windows.net/pacm/PriorConsiderations/PA/pc_00876.pdf"/>
        <s v="https://unfcccstawebprd01.blob.core.windows.net/pacm/PriorConsiderations/PA/pc_00397.pdf"/>
        <s v="https://unfcccstawebprd01.blob.core.windows.net/pacm/PriorConsiderations/PA/pc_00886.pdf"/>
        <s v="https://unfcccstawebprd01.blob.core.windows.net/pacm/PriorConsiderations/PA/pc_00649.pdf"/>
        <s v="https://unfcccstawebprd01.blob.core.windows.net/pacm/PriorConsiderations/PA/pc_00839.pdf"/>
        <s v="https://unfcccstawebprd01.blob.core.windows.net/pacm/PriorConsiderations/PA/pc_00865.pdf"/>
        <s v="https://unfcccstawebprd01.blob.core.windows.net/pacm/PriorConsiderations/PA/pc_00874.pdf"/>
        <s v="https://unfcccstawebprd01.blob.core.windows.net/pacm/PriorConsiderations/PA/pc_00065.pdf"/>
        <s v="https://unfcccstawebprd01.blob.core.windows.net/pacm/PriorConsiderations/PA/pc_00066.pdf"/>
        <s v="https://unfcccstawebprd01.blob.core.windows.net/pacm/PriorConsiderations/PA/pc_00443.pdf"/>
        <s v="https://unfcccstawebprd01.blob.core.windows.net/pacm/PriorConsiderations/PA/pc_00667.pdf"/>
        <s v="https://unfcccstawebprd01.blob.core.windows.net/pacm/PriorConsiderations/PA/pc_00871.pdf"/>
        <s v="https://unfcccstawebprd01.blob.core.windows.net/pacm/PriorConsiderations/PA/pc_00841.pdf"/>
        <s v="https://unfcccstawebprd01.blob.core.windows.net/pacm/PriorConsiderations/PA/pc_00840.pdf"/>
        <s v="https://unfcccstawebprd01.blob.core.windows.net/pacm/PriorConsiderations/PA/pc_01285.pdf"/>
        <s v="https://unfcccstawebprd01.blob.core.windows.net/pacm/PriorConsiderations/PA/pc_01275.pdf"/>
        <s v="https://unfcccstawebprd01.blob.core.windows.net/pacm/PriorConsiderations/PA/pc_01277.pdf"/>
        <s v="https://unfcccstawebprd01.blob.core.windows.net/pacm/PriorConsiderations/PA/pc_01280.pdf"/>
        <s v="https://unfcccstawebprd01.blob.core.windows.net/pacm/PriorConsiderations/PA/pc_01282.pdf"/>
        <s v="https://unfcccstawebprd01.blob.core.windows.net/pacm/PriorConsiderations/PA/pc_01288.pdf"/>
        <s v="https://unfcccstawebprd01.blob.core.windows.net/pacm/PriorConsiderations/PA/pc_00172.pdf"/>
        <s v="https://unfcccstawebprd01.blob.core.windows.net/pacm/PriorConsiderations/PA/pc_00866.pdf"/>
        <s v="https://unfcccstawebprd01.blob.core.windows.net/pacm/PriorConsiderations/PA/pc_00893.pdf"/>
        <s v="https://unfcccstawebprd01.blob.core.windows.net/pacm/PriorConsiderations/PA/pc_00881.pdf"/>
        <s v="https://unfcccstawebprd01.blob.core.windows.net/pacm/PriorConsiderations/PA/pc_01289.pdf"/>
        <s v="https://unfcccstawebprd01.blob.core.windows.net/pacm/PriorConsiderations/PA/pc_00888.pdf"/>
        <s v="https://unfcccstawebprd01.blob.core.windows.net/pacm/PriorConsiderations/PA/pc_00468.pdf"/>
        <s v="https://unfcccstawebprd01.blob.core.windows.net/pacm/PriorConsiderations/PA/pc_00885.pdf"/>
        <s v="https://unfcccstawebprd01.blob.core.windows.net/pacm/PriorConsiderations/PA/pc_01284.pdf"/>
        <s v="https://unfcccstawebprd01.blob.core.windows.net/pacm/PriorConsiderations/PA/pc_00884.pdf"/>
        <s v="https://unfcccstawebprd01.blob.core.windows.net/pacm/PriorConsiderations/PA/pc_00464.pdf"/>
        <s v="https://unfcccstawebprd01.blob.core.windows.net/pacm/PriorConsiderations/PA/pc_01388.pdf"/>
        <s v="https://unfcccstawebprd01.blob.core.windows.net/pacm/PriorConsiderations/PA/pc_00672.pdf"/>
        <s v="https://unfcccstawebprd01.blob.core.windows.net/pacm/PriorConsiderations/PA/pc_01273.pdf"/>
        <s v="https://unfcccstawebprd01.blob.core.windows.net/pacm/PriorConsiderations/PA/pc_01290.pdf"/>
        <s v="https://unfcccstawebprd01.blob.core.windows.net/pacm/PriorConsiderations/PA/pc_01387.pdf"/>
        <s v="https://unfcccstawebprd01.blob.core.windows.net/pacm/PriorConsiderations/PA/pc_00466.pdf"/>
        <s v="https://unfcccstawebprd01.blob.core.windows.net/pacm/PriorConsiderations/PA/pc_01271.pdf"/>
        <s v="https://unfcccstawebprd01.blob.core.windows.net/pacm/PriorConsiderations/PA/pc_01274.pdf"/>
        <s v="https://unfcccstawebprd01.blob.core.windows.net/pacm/PriorConsiderations/PA/pc_01276.pdf"/>
        <s v="https://unfcccstawebprd01.blob.core.windows.net/pacm/PriorConsiderations/PA/pc_01279.pdf"/>
        <s v="https://unfcccstawebprd01.blob.core.windows.net/pacm/PriorConsiderations/PA/pc_01281.pdf"/>
        <s v="https://unfcccstawebprd01.blob.core.windows.net/pacm/PriorConsiderations/PA/pc_01283.pdf"/>
        <s v="https://unfcccstawebprd01.blob.core.windows.net/pacm/PriorConsiderations/PA/pc_01286.pdf"/>
        <s v="https://unfcccstawebprd01.blob.core.windows.net/pacm/PriorConsiderations/PA/pc_01287.pdf"/>
        <s v="https://unfcccstawebprd01.blob.core.windows.net/pacm/PriorConsiderations/PA/pc_01278.pdf"/>
        <s v="https://unfcccstawebprd01.blob.core.windows.net/pacm/PriorConsiderations/PA/pc_00422.pdf"/>
        <s v="https://unfcccstawebprd01.blob.core.windows.net/pacm/PriorConsiderations/PA/pc_00424.pdf"/>
        <s v="https://unfcccstawebprd01.blob.core.windows.net/pacm/PriorConsiderations/PA/pc_00425.pdf"/>
        <s v="https://unfcccstawebprd01.blob.core.windows.net/pacm/PriorConsiderations/PA/pc_00426.pdf"/>
        <s v="https://unfcccstawebprd01.blob.core.windows.net/pacm/PriorConsiderations/PA/pc_00427.pdf"/>
        <s v="https://unfcccstawebprd01.blob.core.windows.net/pacm/PriorConsiderations/PA/pc_00659.pdf"/>
        <s v="https://unfcccstawebprd01.blob.core.windows.net/pacm/PriorConsiderations/PA/pc_01402.pdf"/>
        <s v="https://unfcccstawebprd01.blob.core.windows.net/pacm/PriorConsiderations/PA/pc_01403.pdf"/>
        <s v="https://unfcccstawebprd01.blob.core.windows.net/pacm/PriorConsiderations/PA/pc_01404.pdf"/>
        <s v="https://unfcccstawebprd01.blob.core.windows.net/pacm/PriorConsiderations/PA/pc_01391.pdf"/>
        <s v="https://unfcccstawebprd01.blob.core.windows.net/pacm/PriorConsiderations/PA/pc_01382.pdf"/>
        <s v="https://unfcccstawebprd01.blob.core.windows.net/pacm/PriorConsiderations/PA/pc_01409.pdf"/>
        <s v="https://unfcccstawebprd01.blob.core.windows.net/pacm/PriorConsiderations/PA/pc_01410.pdf"/>
        <s v="https://unfcccstawebprd01.blob.core.windows.net/pacm/PriorConsiderations/PA/pc_01374.pdf"/>
        <s v="https://unfcccstawebprd01.blob.core.windows.net/pacm/PriorConsiderations/PA/pc_00171.pdf"/>
        <s v="https://unfcccstawebprd01.blob.core.windows.net/pacm/PriorConsiderations/PA/pc_01414.pdf"/>
        <s v="https://unfcccstawebprd01.blob.core.windows.net/pacm/PriorConsiderations/PA/pc_00060.pdf"/>
        <s v="https://unfcccstawebprd01.blob.core.windows.net/pacm/PriorConsiderations/PA/pc_01385.pdf"/>
        <s v="https://unfcccstawebprd01.blob.core.windows.net/pacm/PriorConsiderations/PA/pc_01390.pdf"/>
        <s v="https://unfcccstawebprd01.blob.core.windows.net/pacm/PriorConsiderations/PA/pc_01412.pdf"/>
        <s v="https://unfcccstawebprd01.blob.core.windows.net/pacm/PriorConsiderations/PA/pc_01413.pdf"/>
        <s v="https://unfcccstawebprd01.blob.core.windows.net/pacm/PriorConsiderations/PA/pc_01408.pdf"/>
        <s v="https://unfcccstawebprd01.blob.core.windows.net/pacm/PriorConsiderations/PA/pc_00614.pdf"/>
        <s v="https://unfcccstawebprd01.blob.core.windows.net/pacm/PriorConsiderations/PA/pc_00648.pdf"/>
        <s v="https://unfcccstawebprd01.blob.core.windows.net/pacm/PriorConsiderations/PA/pc_00643.pdf"/>
        <s v="https://unfcccstawebprd01.blob.core.windows.net/pacm/PriorConsiderations/PA/pc_00463.pdf"/>
        <s v="https://unfcccstawebprd01.blob.core.windows.net/pacm/PriorConsiderations/PA/pc_00305.pdf"/>
        <s v="https://unfcccstawebprd01.blob.core.windows.net/pacm/PriorConsiderations/PA/pc_00539.pdf"/>
        <s v="https://unfcccstawebprd01.blob.core.windows.net/pacm/PriorConsiderations/PA/pc_00544.pdf"/>
        <s v="https://unfcccstawebprd01.blob.core.windows.net/pacm/PriorConsiderations/PA/pc_00769.pdf"/>
        <s v="https://unfcccstawebprd01.blob.core.windows.net/pacm/PriorConsiderations/PA/pc_00538.pdf"/>
        <s v="https://unfcccstawebprd01.blob.core.windows.net/pacm/PriorConsiderations/PA/pc_00642.pdf"/>
        <s v="https://unfcccstawebprd01.blob.core.windows.net/pacm/PriorConsiderations/PA/pc_01345.pdf"/>
        <s v="https://unfcccstawebprd01.blob.core.windows.net/pacm/PriorConsiderations/PA/pc_01416.pdf"/>
        <s v="https://unfcccstawebprd01.blob.core.windows.net/pacm/PriorConsiderations/PA/pc_00271.pdf"/>
        <s v="https://unfcccstawebprd01.blob.core.windows.net/pacm/PriorConsiderations/PA/pc_01417.pdf"/>
        <s v="https://unfcccstawebprd01.blob.core.windows.net/pacm/PriorConsiderations/PA/pc_01422.pdf"/>
        <s v="https://unfcccstawebprd01.blob.core.windows.net/pacm/PriorConsiderations/PA/pc_00434.pdf"/>
        <s v="https://unfcccstawebprd01.blob.core.windows.net/pacm/PriorConsiderations/PA/pc_01339.pdf"/>
        <s v="https://unfcccstawebprd01.blob.core.windows.net/pacm/PriorConsiderations/PA/pc_01338.pdf"/>
        <s v="https://unfcccstawebprd01.blob.core.windows.net/pacm/PriorConsiderations/PA/pc_00904.pdf"/>
        <s v="https://unfcccstawebprd01.blob.core.windows.net/pacm/PriorConsiderations/PA/pc_01337.pdf"/>
        <s v="https://unfcccstawebprd01.blob.core.windows.net/pacm/PriorConsiderations/PA/pc_01319.pdf"/>
        <s v="https://unfcccstawebprd01.blob.core.windows.net/pacm/PriorConsiderations/PA/pc_01365.pdf"/>
        <s v="https://unfcccstawebprd01.blob.core.windows.net/pacm/PriorConsiderations/PA/pc_00849.pdf"/>
        <s v="https://unfcccstawebprd01.blob.core.windows.net/pacm/PriorConsiderations/PA/pc_01368.pdf"/>
        <s v="https://unfcccstawebprd01.blob.core.windows.net/pacm/PriorConsiderations/PA/pc_01363.pdf"/>
        <s v="https://unfcccstawebprd01.blob.core.windows.net/pacm/PriorConsiderations/PA/pc_01370.pdf"/>
        <s v="https://unfcccstawebprd01.blob.core.windows.net/pacm/PriorConsiderations/PA/pc_01440.pdf"/>
        <s v="https://unfcccstawebprd01.blob.core.windows.net/pacm/PriorConsiderations/PA/pc_01423.pdf"/>
        <s v="https://unfcccstawebprd01.blob.core.windows.net/pacm/PriorConsiderations/PA/pc_01424.pdf"/>
        <s v="https://unfcccstawebprd01.blob.core.windows.net/pacm/PriorConsiderations/PA/pc_01428.pdf"/>
        <s v="https://unfcccstawebprd01.blob.core.windows.net/pacm/PriorConsiderations/PA/pc_01436.pdf"/>
        <s v="https://unfcccstawebprd01.blob.core.windows.net/pacm/PriorConsiderations/PA/pc_01425.pdf"/>
        <s v="https://unfcccstawebprd01.blob.core.windows.net/pacm/PriorConsiderations/PA/pc_01439.pdf"/>
        <s v="https://unfcccstawebprd01.blob.core.windows.net/pacm/PriorConsiderations/PA/pc_01362.pdf"/>
        <s v="https://unfcccstawebprd01.blob.core.windows.net/pacm/PriorConsiderations/PA/pc_01367.pdf"/>
        <s v="https://unfcccstawebprd01.blob.core.windows.net/pacm/PriorConsiderations/PA/pc_01369.pdf"/>
        <s v="https://unfcccstawebprd01.blob.core.windows.net/pacm/PriorConsiderations/PA/pc_01435.pdf"/>
        <s v="https://unfcccstawebprd01.blob.core.windows.net/pacm/PriorConsiderations/PA/pc_01437.pdf"/>
        <s v="https://unfcccstawebprd01.blob.core.windows.net/pacm/PriorConsiderations/PA/pc_01438.pdf"/>
        <s v="https://unfcccstawebprd01.blob.core.windows.net/pacm/PriorConsiderations/PA/pc_01426.pdf"/>
        <s v="https://unfcccstawebprd01.blob.core.windows.net/pacm/PriorConsiderations/PA/pc_01447.pdf"/>
        <s v="https://unfcccstawebprd01.blob.core.windows.net/pacm/PriorConsiderations/PA/pc_01448.pdf"/>
        <s v="https://unfcccstawebprd01.blob.core.windows.net/pacm/PriorConsiderations/PA/pc_01449.pdf"/>
        <s v="https://unfcccstawebprd01.blob.core.windows.net/pacm/PriorConsiderations/PA/pc_01471.pdf"/>
        <s v="https://unfcccstawebprd01.blob.core.windows.net/pacm/PriorConsiderations/PA/pc_01478.pdf"/>
        <s v="https://unfcccstawebprd01.blob.core.windows.net/pacm/PriorConsiderations/PA/pc_01476.pdf"/>
        <s v="https://unfcccstawebprd01.blob.core.windows.net/pacm/PriorConsiderations/PA/pc_01474.pdf"/>
        <s v="https://unfcccstawebprd01.blob.core.windows.net/pacm/PriorConsiderations/PA/pc_01473.pdf"/>
        <s v="https://unfcccstawebprd01.blob.core.windows.net/pacm/PriorConsiderations/PA/pc_01472.pdf"/>
        <s v="https://unfcccstawebprd01.blob.core.windows.net/pacm/PriorConsiderations/PA/pc_01419.pdf"/>
        <s v="https://unfcccstawebprd01.blob.core.windows.net/pacm/PriorConsiderations/PA/pc_01418.pdf"/>
        <s v="https://unfcccstawebprd01.blob.core.windows.net/pacm/PriorConsiderations/PA/pc_01420.pdf"/>
        <s v="https://unfcccstawebprd01.blob.core.windows.net/pacm/PriorConsiderations/PA/pc_01421.pdf"/>
        <s v="https://unfcccstawebprd01.blob.core.windows.net/pacm/PriorConsiderations/PA/pc_01479.pdf"/>
        <s v="https://unfcccstawebprd01.blob.core.windows.net/pacm/PriorConsiderations/PoA/pc_00064.pdf"/>
        <s v="https://unfcccstawebprd01.blob.core.windows.net/pacm/PriorConsiderations/PoA/pc_00067.pdf"/>
        <s v="https://unfcccstawebprd01.blob.core.windows.net/pacm/PriorConsiderations/PoA/pc_00065.pdf"/>
        <s v="https://unfcccstawebprd01.blob.core.windows.net/pacm/PriorConsiderations/PoA/pc_00066.pdf"/>
        <s v="https://unfcccstawebprd01.blob.core.windows.net/pacm/PriorConsiderations/PoA/pc_00069.pdf"/>
        <s v="https://unfcccstawebprd01.blob.core.windows.net/pacm/PriorConsiderations/PoA/pc_00072.pdf"/>
        <s v="https://unfcccstawebprd01.blob.core.windows.net/pacm/PriorConsiderations/PoA/pc_00074.pdf"/>
        <s v="https://unfcccstawebprd01.blob.core.windows.net/pacm/PriorConsiderations/PoA/pc_00076.pdf"/>
        <s v="https://unfcccstawebprd01.blob.core.windows.net/pacm/PriorConsiderations/PoA/pc_00079.pdf"/>
        <s v="https://unfcccstawebprd01.blob.core.windows.net/pacm/PriorConsiderations/PoA/pc_00090.pdf"/>
        <s v="https://unfcccstawebprd01.blob.core.windows.net/pacm/PriorConsiderations/PoA/pc_00103.pdf"/>
        <s v="https://unfcccstawebprd01.blob.core.windows.net/pacm/PriorConsiderations/PoA/pc_00081.pdf"/>
        <s v="https://unfcccstawebprd01.blob.core.windows.net/pacm/PriorConsiderations/PoA/pc_00082.pdf"/>
        <s v="https://unfcccstawebprd01.blob.core.windows.net/pacm/PriorConsiderations/PoA/pc_00083.pdf"/>
        <s v="https://unfcccstawebprd01.blob.core.windows.net/pacm/PriorConsiderations/PoA/pc_00084.pdf"/>
        <s v="https://unfcccstawebprd01.blob.core.windows.net/pacm/PriorConsiderations/PoA/pc_00093.pdf"/>
        <s v="https://unfcccstawebprd01.blob.core.windows.net/pacm/PriorConsiderations/PoA/pc_00099.pdf"/>
        <s v="https://unfcccstawebprd01.blob.core.windows.net/pacm/PriorConsiderations/PoA/pc_00100.pdf"/>
        <s v="https://unfcccstawebprd01.blob.core.windows.net/pacm/PriorConsiderations/PoA/pc_00094.pdf"/>
        <s v="https://unfcccstawebprd01.blob.core.windows.net/pacm/PriorConsiderations/PoA/pc_00095.pdf"/>
        <s v="https://unfcccstawebprd01.blob.core.windows.net/pacm/PriorConsiderations/PoA/pc_00097.pdf"/>
        <s v="https://unfcccstawebprd01.blob.core.windows.net/pacm/PriorConsiderations/PoA/pc_00098.pdf"/>
        <s v="https://unfcccstawebprd01.blob.core.windows.net/pacm/PriorConsiderations/PoA/pc_00091.pdf"/>
        <s v="https://unfcccstawebprd01.blob.core.windows.net/pacm/PriorConsiderations/PoA/pc_00092.pdf"/>
        <s v="https://unfcccstawebprd01.blob.core.windows.net/pacm/PriorConsiderations/PoA/pc_00035.pdf"/>
        <s v="https://unfcccstawebprd01.blob.core.windows.net/pacm/PriorConsiderations/PoA/pc_00036.pdf"/>
        <s v="https://unfcccstawebprd01.blob.core.windows.net/pacm/PriorConsiderations/PoA/pc_00037.pdf"/>
        <s v="https://unfcccstawebprd01.blob.core.windows.net/pacm/PriorConsiderations/PoA/pc_00038.pdf"/>
        <s v="https://unfcccstawebprd01.blob.core.windows.net/pacm/PriorConsiderations/PoA/pc_00039.pdf"/>
        <s v="https://unfcccstawebprd01.blob.core.windows.net/pacm/PriorConsiderations/PoA/pc_00040.pdf"/>
        <s v="https://unfcccstawebprd01.blob.core.windows.net/pacm/PriorConsiderations/PoA/pc_00041.pdf"/>
        <s v="https://unfcccstawebprd01.blob.core.windows.net/pacm/PriorConsiderations/PoA/pc_00042.pdf"/>
        <s v="https://unfcccstawebprd01.blob.core.windows.net/pacm/PriorConsiderations/PoA/pc_00043.pdf"/>
        <s v="https://unfcccstawebprd01.blob.core.windows.net/pacm/PriorConsiderations/PoA/pc_00044.pdf"/>
        <s v="https://unfcccstawebprd01.blob.core.windows.net/pacm/PriorConsiderations/PoA/pc_00045.pdf"/>
        <s v="https://unfcccstawebprd01.blob.core.windows.net/pacm/PriorConsiderations/PoA/pc_00046.pdf"/>
        <s v="https://unfcccstawebprd01.blob.core.windows.net/pacm/PriorConsiderations/PoA/pc_00047.pdf"/>
        <s v="https://unfcccstawebprd01.blob.core.windows.net/pacm/PriorConsiderations/PoA/pc_00048.pdf"/>
        <s v="https://unfcccstawebprd01.blob.core.windows.net/pacm/PriorConsiderations/PoA/pc_00049.pdf"/>
        <s v="https://unfcccstawebprd01.blob.core.windows.net/pacm/PriorConsiderations/PoA/pc_00050.pdf"/>
        <s v="https://unfcccstawebprd01.blob.core.windows.net/pacm/PriorConsiderations/PoA/pc_00051.pdf"/>
        <s v="https://unfcccstawebprd01.blob.core.windows.net/pacm/PriorConsiderations/PoA/pc_00052.pdf"/>
        <s v="https://unfcccstawebprd01.blob.core.windows.net/pacm/PriorConsiderations/PoA/pc_00053.pdf"/>
        <s v="https://unfcccstawebprd01.blob.core.windows.net/pacm/PriorConsiderations/PoA/pc_00054.pdf"/>
        <s v="https://unfcccstawebprd01.blob.core.windows.net/pacm/PriorConsiderations/PoA/pc_00055.pdf"/>
        <s v="https://unfcccstawebprd01.blob.core.windows.net/pacm/PriorConsiderations/PoA/pc_00056.pdf"/>
        <s v="https://unfcccstawebprd01.blob.core.windows.net/pacm/PriorConsiderations/PoA/pc_00057.pdf"/>
        <s v="https://unfcccstawebprd01.blob.core.windows.net/pacm/PriorConsiderations/PoA/pc_00058.pdf"/>
        <s v="https://unfcccstawebprd01.blob.core.windows.net/pacm/PriorConsiderations/PoA/pc_00059.pdf"/>
        <s v="https://unfcccstawebprd01.blob.core.windows.net/pacm/PriorConsiderations/PoA/pc_00060.pdf"/>
        <s v="https://unfcccstawebprd01.blob.core.windows.net/pacm/PriorConsiderations/PoA/pc_00061.pdf"/>
        <s v="https://unfcccstawebprd01.blob.core.windows.net/pacm/PriorConsiderations/PoA/pc_00062.pdf"/>
        <s v="https://unfcccstawebprd01.blob.core.windows.net/pacm/PriorConsiderations/PoA/pc_00063.pdf"/>
        <s v="https://unfcccstawebprd01.blob.core.windows.net/pacm/PriorConsiderations/PoA/pc_00086.pdf"/>
        <s v="https://unfcccstawebprd01.blob.core.windows.net/pacm/PriorConsiderations/PoA/pc_00080.pdf"/>
        <s v="https://unfcccstawebprd01.blob.core.windows.net/pacm/PriorConsiderations/PoA/pc_00085.pdf"/>
        <s v="https://unfcccstawebprd01.blob.core.windows.net/pacm/PriorConsiderations/PoA/pc_00087.pdf"/>
        <s v="https://unfcccstawebprd01.blob.core.windows.net/pacm/PriorConsiderations/PoA/pc_00088.pdf"/>
        <s v="https://unfcccstawebprd01.blob.core.windows.net/pacm/PriorConsiderations/PoA/pc_00089.pdf"/>
        <s v="https://unfcccstawebprd01.blob.core.windows.net/pacm/PriorConsiderations/PoA/pc_00105.pdf"/>
        <s v="https://unfcccstawebprd01.blob.core.windows.net/pacm/PriorConsiderations/PoA/pc_00106.pdf"/>
        <s v="https://unfcccstawebprd01.blob.core.windows.net/pacm/PriorConsiderations/PoA/pc_00107.pdf"/>
        <s v="https://unfcccstawebprd01.blob.core.windows.net/pacm/PriorConsiderations/PoA/pc_00112.pdf"/>
        <s v="https://unfcccstawebprd01.blob.core.windows.net/pacm/PriorConsiderations/PoA/pc_00110.pdf"/>
        <s v="https://unfcccstawebprd01.blob.core.windows.net/pacm/PriorConsiderations/PoA/pc_00111.pdf"/>
        <s v="https://unfcccstawebprd01.blob.core.windows.net/pacm/PriorConsiderations/PoA/pc_00121.pdf"/>
        <s v="https://unfcccstawebprd01.blob.core.windows.net/pacm/PriorConsiderations/PoA/pc_00127.pdf"/>
        <s v="https://unfcccstawebprd01.blob.core.windows.net/pacm/PriorConsiderations/PoA/pc_00128.pdf"/>
        <s v="https://unfcccstawebprd01.blob.core.windows.net/pacm/PriorConsiderations/PoA/pc_00118.pdf"/>
        <s v="https://unfcccstawebprd01.blob.core.windows.net/pacm/PriorConsiderations/PoA/pc_00119.pdf"/>
        <s v="https://unfcccstawebprd01.blob.core.windows.net/pacm/PriorConsiderations/PoA/pc_00120.pdf"/>
        <s v="https://unfcccstawebprd01.blob.core.windows.net/pacm/PriorConsiderations/PoA/pc_00123.pdf"/>
        <s v="https://unfcccstawebprd01.blob.core.windows.net/pacm/PriorConsiderations/PoA/pc_00124.pdf"/>
        <s v="https://unfcccstawebprd01.blob.core.windows.net/pacm/PriorConsiderations/PoA/pc_00113.pdf"/>
        <s v="https://unfcccstawebprd01.blob.core.windows.net/pacm/PriorConsiderations/PoA/pc_00114.pdf"/>
        <s v="https://unfcccstawebprd01.blob.core.windows.net/pacm/PriorConsiderations/PoA/pc_00115.pdf"/>
        <s v="https://unfcccstawebprd01.blob.core.windows.net/pacm/PriorConsiderations/PoA/pc_00116.pdf"/>
        <s v="https://unfcccstawebprd01.blob.core.windows.net/pacm/PriorConsiderations/PoA/pc_00117.pdf"/>
        <s v="https://unfcccstawebprd01.blob.core.windows.net/pacm/PriorConsiderations/PoA/pc_00122.pdf"/>
        <s v="https://unfcccstawebprd01.blob.core.windows.net/pacm/PriorConsiderations/PoA/pc_00125.pdf"/>
        <s v="https://unfcccstawebprd01.blob.core.windows.net/pacm/PriorConsiderations/PoA/pc_00126.pdf"/>
        <s v="https://unfcccstawebprd01.blob.core.windows.net/pacm/PriorConsiderations/PoA/pc_00129.pdf"/>
        <s v="https://unfcccstawebprd01.blob.core.windows.net/pacm/PriorConsiderations/PoA/pc_00130.pdf"/>
        <s v="https://unfcccstawebprd01.blob.core.windows.net/pacm/PriorConsiderations/PoA/pc_00131.pdf"/>
        <s v="https://unfcccstawebprd01.blob.core.windows.net/pacm/PriorConsiderations/PoA/pc_00133.pdf"/>
        <s v="https://unfcccstawebprd01.blob.core.windows.net/pacm/PriorConsiderations/PoA/pc_00134.pdf"/>
        <s v="https://unfcccstawebprd01.blob.core.windows.net/pacm/PriorConsiderations/PoA/pc_00135.pdf"/>
        <s v="https://unfcccstawebprd01.blob.core.windows.net/pacm/PriorConsiderations/PoA/pc_00136.pdf"/>
        <s v="https://unfcccstawebprd01.blob.core.windows.net/pacm/PriorConsiderations/PoA/pc_00137.pdf"/>
        <s v="https://unfcccstawebprd01.blob.core.windows.net/pacm/PriorConsiderations/PoA/pc_00143.pdf"/>
        <s v="https://unfcccstawebprd01.blob.core.windows.net/pacm/PriorConsiderations/PoA/pc_00142.pdf"/>
        <s v="https://unfcccstawebprd01.blob.core.windows.net/pacm/PriorConsiderations/PoA/pc_00138.pdf"/>
        <s v="https://unfcccstawebprd01.blob.core.windows.net/pacm/PriorConsiderations/PoA/pc_00139.pdf"/>
        <s v="https://unfcccstawebprd01.blob.core.windows.net/pacm/PriorConsiderations/PoA/pc_00140.pdf"/>
        <s v="https://unfcccstawebprd01.blob.core.windows.net/pacm/PriorConsiderations/PoA/pc_00144.pdf"/>
        <s v="https://unfcccstawebprd01.blob.core.windows.net/pacm/PriorConsiderations/PoA/pc_00146.pdf"/>
        <s v="https://unfcccstawebprd01.blob.core.windows.net/pacm/PriorConsiderations/PoA/pc_00147.pdf"/>
        <s v="https://unfcccstawebprd01.blob.core.windows.net/pacm/PriorConsiderations/PoA/pc_00148.pdf"/>
        <s v="https://unfcccstawebprd01.blob.core.windows.net/pacm/PriorConsiderations/PoA/pc_00152.pdf"/>
        <s v="https://unfcccstawebprd01.blob.core.windows.net/pacm/PriorConsiderations/PoA/pc_00153.pdf"/>
        <s v="https://unfcccstawebprd01.blob.core.windows.net/pacm/PriorConsiderations/PoA/pc_00156.pdf"/>
        <s v="https://unfcccstawebprd01.blob.core.windows.net/pacm/PriorConsiderations/PoA/pc_00157.pdf"/>
        <s v="https://unfcccstawebprd01.blob.core.windows.net/pacm/PriorConsiderations/PoA/pc_00158.pdf"/>
        <s v="https://unfcccstawebprd01.blob.core.windows.net/pacm/PriorConsiderations/PoA/pc_00159.pdf"/>
        <s v="https://unfcccstawebprd01.blob.core.windows.net/pacm/PriorConsiderations/PoA/pc_00160.pdf"/>
        <s v="https://unfcccstawebprd01.blob.core.windows.net/pacm/PriorConsiderations/PoA/pc_00161.pdf"/>
        <s v="https://unfcccstawebprd01.blob.core.windows.net/pacm/PriorConsiderations/PoA/pc_00162.pdf"/>
        <s v="https://unfcccstawebprd01.blob.core.windows.net/pacm/PriorConsiderations/PoA/pc_00163.pdf"/>
        <s v="https://unfcccstawebprd01.blob.core.windows.net/pacm/PriorConsiderations/PoA/pc_00145.pdf"/>
        <s v="https://unfcccstawebprd01.blob.core.windows.net/pacm/PriorConsiderations/PoA/pc_00154.pdf"/>
        <s v="https://unfcccstawebprd01.blob.core.windows.net/pacm/PriorConsiderations/PoA/pc_00164.pdf"/>
        <s v="https://unfcccstawebprd01.blob.core.windows.net/pacm/PriorConsiderations/PoA/pc_00141.pdf"/>
        <s v="https://unfcccstawebprd01.blob.core.windows.net/pacm/PriorConsiderations/PoA/pc_00149.pdf"/>
        <s v="https://unfcccstawebprd01.blob.core.windows.net/pacm/PriorConsiderations/PoA/pc_00150.pdf"/>
        <s v="https://unfcccstawebprd01.blob.core.windows.net/pacm/PriorConsiderations/PoA/pc_00151.pdf"/>
        <s v="https://unfcccstawebprd01.blob.core.windows.net/pacm/PriorConsiderations/PoA/pc_00155.pdf"/>
        <s v="https://unfcccstawebprd01.blob.core.windows.net/pacm/PriorConsiderations/PoA/pc_00166.pdf"/>
        <s v="https://unfcccstawebprd01.blob.core.windows.net/pacm/PriorConsiderations/PoA/pc_00212.pdf"/>
        <s v="https://unfcccstawebprd01.blob.core.windows.net/pacm/PriorConsiderations/PoA/pc_00214.pdf"/>
        <s v="https://unfcccstawebprd01.blob.core.windows.net/pacm/PriorConsiderations/PoA/pc_00183.pdf"/>
        <s v="https://unfcccstawebprd01.blob.core.windows.net/pacm/PriorConsiderations/PoA/pc_00191.pdf"/>
        <s v="https://unfcccstawebprd01.blob.core.windows.net/pacm/PriorConsiderations/PoA/pc_00197.pdf"/>
        <s v="https://unfcccstawebprd01.blob.core.windows.net/pacm/PriorConsiderations/PoA/pc_00168.pdf"/>
        <s v="https://unfcccstawebprd01.blob.core.windows.net/pacm/PriorConsiderations/PoA/pc_00178.pdf"/>
        <s v="https://unfcccstawebprd01.blob.core.windows.net/pacm/PriorConsiderations/PoA/pc_00182.pdf"/>
        <s v="https://unfcccstawebprd01.blob.core.windows.net/pacm/PriorConsiderations/PoA/pc_00175.pdf"/>
        <s v="https://unfcccstawebprd01.blob.core.windows.net/pacm/PriorConsiderations/PoA/pc_00215.pdf"/>
        <s v="https://unfcccstawebprd01.blob.core.windows.net/pacm/PriorConsiderations/PoA/pc_00176.pdf"/>
        <s v="https://unfcccstawebprd01.blob.core.windows.net/pacm/PriorConsiderations/PoA/pc_00177.pdf"/>
        <s v="https://unfcccstawebprd01.blob.core.windows.net/pacm/PriorConsiderations/PoA/pc_00179.pdf"/>
        <s v="https://unfcccstawebprd01.blob.core.windows.net/pacm/PriorConsiderations/PoA/pc_00180.pdf"/>
        <s v="https://unfcccstawebprd01.blob.core.windows.net/pacm/PriorConsiderations/PoA/pc_00181.pdf"/>
        <s v="https://unfcccstawebprd01.blob.core.windows.net/pacm/PriorConsiderations/PoA/pc_00184.pdf"/>
        <s v="https://unfcccstawebprd01.blob.core.windows.net/pacm/PriorConsiderations/PoA/pc_00185.pdf"/>
        <s v="https://unfcccstawebprd01.blob.core.windows.net/pacm/PriorConsiderations/PoA/pc_00186.pdf"/>
        <s v="https://unfcccstawebprd01.blob.core.windows.net/pacm/PriorConsiderations/PoA/pc_00187.pdf"/>
        <s v="https://unfcccstawebprd01.blob.core.windows.net/pacm/PriorConsiderations/PoA/pc_00189.pdf"/>
        <s v="https://unfcccstawebprd01.blob.core.windows.net/pacm/PriorConsiderations/PoA/pc_00190.pdf"/>
        <s v="https://unfcccstawebprd01.blob.core.windows.net/pacm/PriorConsiderations/PoA/pc_00192.pdf"/>
        <s v="https://unfcccstawebprd01.blob.core.windows.net/pacm/PriorConsiderations/PoA/pc_00193.pdf"/>
        <s v="https://unfcccstawebprd01.blob.core.windows.net/pacm/PriorConsiderations/PoA/pc_00194.pdf"/>
        <s v="https://unfcccstawebprd01.blob.core.windows.net/pacm/PriorConsiderations/PoA/pc_00195.pdf"/>
        <s v="https://unfcccstawebprd01.blob.core.windows.net/pacm/PriorConsiderations/PoA/pc_00196.pdf"/>
        <s v="https://unfcccstawebprd01.blob.core.windows.net/pacm/PriorConsiderations/PoA/pc_00198.pdf"/>
        <s v="https://unfcccstawebprd01.blob.core.windows.net/pacm/PriorConsiderations/PoA/pc_00199.pdf"/>
        <s v="https://unfcccstawebprd01.blob.core.windows.net/pacm/PriorConsiderations/PoA/pc_00201.pdf"/>
        <s v="https://unfcccstawebprd01.blob.core.windows.net/pacm/PriorConsiderations/PoA/pc_00202.pdf"/>
        <s v="https://unfcccstawebprd01.blob.core.windows.net/pacm/PriorConsiderations/PoA/pc_00203.pdf"/>
        <s v="https://unfcccstawebprd01.blob.core.windows.net/pacm/PriorConsiderations/PoA/pc_00205.pdf"/>
        <s v="https://unfcccstawebprd01.blob.core.windows.net/pacm/PriorConsiderations/PoA/pc_00204.pdf"/>
        <s v="https://unfcccstawebprd01.blob.core.windows.net/pacm/PriorConsiderations/PoA/pc_00207.pdf"/>
        <s v="https://unfcccstawebprd01.blob.core.windows.net/pacm/PriorConsiderations/PoA/pc_00206.pdf"/>
        <s v="https://unfcccstawebprd01.blob.core.windows.net/pacm/PriorConsiderations/PoA/pc_00169.pdf"/>
        <s v="https://unfcccstawebprd01.blob.core.windows.net/pacm/PriorConsiderations/PoA/pc_00170.pdf"/>
        <s v="https://unfcccstawebprd01.blob.core.windows.net/pacm/PriorConsiderations/PoA/pc_00171.pdf"/>
        <s v="https://unfcccstawebprd01.blob.core.windows.net/pacm/PriorConsiderations/PoA/pc_00167.pdf"/>
        <s v="https://unfcccstawebprd01.blob.core.windows.net/pacm/PriorConsiderations/PoA/pc_00216.pdf"/>
        <s v="https://unfcccstawebprd01.blob.core.windows.net/pacm/PriorConsiderations/PoA/pc_00174.pdf"/>
        <s v="https://unfcccstawebprd01.blob.core.windows.net/pacm/PriorConsiderations/PoA/pc_00188.pdf"/>
        <s v="https://unfcccstawebprd01.blob.core.windows.net/pacm/PriorConsiderations/PoA/pc_00211.pdf"/>
        <s v="https://unfcccstawebprd01.blob.core.windows.net/pacm/PriorConsiderations/PoA/pc_00217.pdf"/>
        <s v="https://unfcccstawebprd01.blob.core.windows.net/pacm/PriorConsiderations/PoA/pc_00218.pdf"/>
        <s v="https://unfcccstawebprd01.blob.core.windows.net/pacm/PriorConsiderations/PoA/pc_00234.pdf"/>
        <s v="https://unfcccstawebprd01.blob.core.windows.net/pacm/PriorConsiderations/PoA/pc_00239.pdf"/>
        <s v="https://unfcccstawebprd01.blob.core.windows.net/pacm/PriorConsiderations/PoA/pc_00226.pdf"/>
        <s v="https://unfcccstawebprd01.blob.core.windows.net/pacm/PriorConsiderations/PoA/pc_00220.pdf"/>
        <s v="https://unfcccstawebprd01.blob.core.windows.net/pacm/PriorConsiderations/PoA/pc_00225.pdf"/>
        <s v="https://unfcccstawebprd01.blob.core.windows.net/pacm/PriorConsiderations/PoA/pc_00235.pdf"/>
        <s v="https://unfcccstawebprd01.blob.core.windows.net/pacm/PriorConsiderations/PoA/pc_00236.pdf"/>
        <s v="https://unfcccstawebprd01.blob.core.windows.net/pacm/PriorConsiderations/PoA/pc_00237.pdf"/>
        <s v="https://unfcccstawebprd01.blob.core.windows.net/pacm/PriorConsiderations/PoA/pc_00233.pdf"/>
        <s v="https://unfcccstawebprd01.blob.core.windows.net/pacm/PriorConsiderations/PoA/pc_00232.pdf"/>
        <s v="https://unfcccstawebprd01.blob.core.windows.net/pacm/PriorConsiderations/PoA/pc_00222.pdf"/>
        <s v="https://unfcccstawebprd01.blob.core.windows.net/pacm/PriorConsiderations/PoA/pc_00244.pdf"/>
        <s v="https://unfcccstawebprd01.blob.core.windows.net/pacm/PriorConsiderations/PoA/pc_00245.pdf"/>
        <s v="https://unfcccstawebprd01.blob.core.windows.net/pacm/PriorConsiderations/PoA/pc_00246.pdf"/>
        <s v="https://unfcccstawebprd01.blob.core.windows.net/pacm/PriorConsiderations/PoA/pc_00247.pdf"/>
        <s v="https://unfcccstawebprd01.blob.core.windows.net/pacm/PriorConsiderations/PoA/pc_00249.pdf"/>
        <s v="https://unfcccstawebprd01.blob.core.windows.net/pacm/PriorConsiderations/PoA/pc_00248.pdf"/>
        <s v="https://unfcccstawebprd01.blob.core.windows.net/pacm/PriorConsiderations/PoA/pc_00250.pdf"/>
        <s v="https://unfcccstawebprd01.blob.core.windows.net/pacm/PriorConsiderations/PoA/pc_00227.pdf"/>
        <s v="https://unfcccstawebprd01.blob.core.windows.net/pacm/PriorConsiderations/PoA/pc_00228.pdf"/>
        <s v="https://unfcccstawebprd01.blob.core.windows.net/pacm/PriorConsiderations/PoA/pc_00238.pdf"/>
        <s v="https://unfcccstawebprd01.blob.core.windows.net/pacm/PriorConsiderations/PoA/pc_00240.pdf"/>
        <s v="https://unfcccstawebprd01.blob.core.windows.net/pacm/PriorConsiderations/PoA/pc_00241.pdf"/>
        <s v="https://unfcccstawebprd01.blob.core.windows.net/pacm/PriorConsiderations/PoA/pc_00242.pdf"/>
        <s v="https://unfcccstawebprd01.blob.core.windows.net/pacm/PriorConsiderations/PoA/pc_00243.pdf"/>
        <s v="https://unfcccstawebprd01.blob.core.windows.net/pacm/PriorConsiderations/PoA/pc_00224.pdf"/>
        <s v="https://unfcccstawebprd01.blob.core.windows.net/pacm/PriorConsiderations/PoA/pc_00230.pdf"/>
        <s v="https://unfcccstawebprd01.blob.core.windows.net/pacm/PriorConsiderations/PoA/pc_00266.pdf"/>
        <s v="https://unfcccstawebprd01.blob.core.windows.net/pacm/PriorConsiderations/PoA/pc_00267.pdf"/>
        <s v="https://unfcccstawebprd01.blob.core.windows.net/pacm/PriorConsiderations/PoA/pc_00257.pdf"/>
        <s v="https://unfcccstawebprd01.blob.core.windows.net/pacm/PriorConsiderations/PoA/pc_00258.pdf"/>
        <s v="https://unfcccstawebprd01.blob.core.windows.net/pacm/PriorConsiderations/PoA/pc_00251.pdf"/>
        <s v="https://unfcccstawebprd01.blob.core.windows.net/pacm/PriorConsiderations/PoA/pc_00254.pdf"/>
        <s v="https://unfcccstawebprd01.blob.core.windows.net/pacm/PriorConsiderations/PoA/pc_00255.pdf"/>
        <s v="https://unfcccstawebprd01.blob.core.windows.net/pacm/PriorConsiderations/PoA/pc_00256.pdf"/>
        <s v="https://unfcccstawebprd01.blob.core.windows.net/pacm/PriorConsiderations/PoA/pc_00253.pdf"/>
        <s v="https://unfcccstawebprd01.blob.core.windows.net/pacm/PriorConsiderations/PoA/pc_00259.pdf"/>
        <s v="https://unfcccstawebprd01.blob.core.windows.net/pacm/PriorConsiderations/PoA/pc_00260.pdf"/>
        <s v="https://unfcccstawebprd01.blob.core.windows.net/pacm/PriorConsiderations/PoA/pc_00252.pdf"/>
        <s v="https://unfcccstawebprd01.blob.core.windows.net/pacm/PriorConsiderations/PoA/pc_00261.pdf"/>
        <s v="https://unfcccstawebprd01.blob.core.windows.net/pacm/PriorConsiderations/PoA/pc_00262.pdf"/>
        <s v="https://unfcccstawebprd01.blob.core.windows.net/pacm/PriorConsiderations/PoA/pc_00263.pdf"/>
        <s v="https://unfcccstawebprd01.blob.core.windows.net/pacm/PriorConsiderations/PoA/pc_00264.pdf"/>
        <s v="https://unfcccstawebprd01.blob.core.windows.net/pacm/PriorConsiderations/PoA/pc_00265.pdf"/>
        <s v="https://unfcccstawebprd01.blob.core.windows.net/pacm/PriorConsiderations/PA/pc_01493.pdf"/>
        <s v="https://unfcccstawebprd01.blob.core.windows.net/pacm/PriorConsiderations/PA/pc_01487.pdf"/>
        <s v="https://unfcccstawebprd01.blob.core.windows.net/pacm/PriorConsiderations/PoA/pc_00269.pdf"/>
        <s v="https://unfcccstawebprd01.blob.core.windows.net/pacm/PriorConsiderations/PoA/pc_00270.pdf"/>
        <s v="https://unfcccstawebprd01.blob.core.windows.net/pacm/PriorConsiderations/PoA/pc_00229.pdf"/>
        <s v="https://unfcccstawebprd01.blob.core.windows.net/pacm/PriorConsiderations/PoA/pc_00221.pdf"/>
        <s v="https://unfcccstawebprd01.blob.core.windows.net/pacm/PriorConsiderations/PoA/pc_00213.pdf"/>
        <s v="https://unfcccstawebprd01.blob.core.windows.net/pacm/PriorConsiderations/PA/pc_01495.pdf"/>
        <s v="https://unfcccstawebprd01.blob.core.windows.net/pacm/PriorConsiderations/PA/pc_01496.pdf"/>
        <s v="https://unfcccstawebprd01.blob.core.windows.net/pacm/PriorConsiderations/PA/pc_01497.pdf"/>
        <s v="https://unfcccstawebprd01.blob.core.windows.net/pacm/PriorConsiderations/PA/pc_01494.pdf"/>
        <s v="https://unfcccstawebprd01.blob.core.windows.net/pacm/PriorConsiderations/PoA/pc_00068.pdf"/>
        <s v="https://unfcccstawebprd01.blob.core.windows.net/pacm/PriorConsiderations/PA/pc_00509.pdf"/>
        <s v="https://unfcccstawebprd01.blob.core.windows.net/pacm/PriorConsiderations/PA/pc_00511.pdf"/>
        <s v="https://unfcccstawebprd01.blob.core.windows.net/pacm/PriorConsiderations/PA/pc_00512.pdf"/>
        <s v="https://unfcccstawebprd01.blob.core.windows.net/pacm/PriorConsiderations/PA/pc_00553.pdf"/>
        <s v="https://unfcccstawebprd01.blob.core.windows.net/pacm/PriorConsiderations/PA/pc_00513.pdf"/>
        <s v="https://unfcccstawebprd01.blob.core.windows.net/pacm/PriorConsiderations/PA/pc_00442.pdf"/>
        <s v="https://unfcccstawebprd01.blob.core.windows.net/pacm/PriorConsiderations/PA/pc_00514.pdf"/>
        <s v="https://unfcccstawebprd01.blob.core.windows.net/pacm/PriorConsiderations/PA/pc_00510.pdf"/>
        <s v="https://unfcccstawebprd01.blob.core.windows.net/pacm/PriorConsiderations/PA/pc_00562.pdf"/>
        <s v="https://unfcccstawebprd01.blob.core.windows.net/pacm/PriorConsiderations/PA/pc_00349.pdf"/>
        <s v="https://unfcccstawebprd01.blob.core.windows.net/pacm/PriorConsiderations/PA/pc_00436.pdf"/>
        <s v="https://unfcccstawebprd01.blob.core.windows.net/pacm/PriorConsiderations/PA/pc_00524.pdf"/>
        <s v="https://unfcccstawebprd01.blob.core.windows.net/pacm/PriorConsiderations/PA/pc_00529.pdf"/>
        <s v="https://unfcccstawebprd01.blob.core.windows.net/pacm/PriorConsiderations/pc_00011.pdf" u="1"/>
        <s v="https://unfcccstawebprd01.blob.core.windows.net/pacm/PriorConsiderations/pc_00460.pdf" u="1"/>
        <s v="https://unfcccstawebprd01.blob.core.windows.net/pacm/PriorConsiderations/pc_00470.pdf" u="1"/>
        <s v="https://unfcccstawebprd01.blob.core.windows.net/pacm/PriorConsiderations/pc_00454.pdf" u="1"/>
        <s v="https://unfcccstawebprd01.blob.core.windows.net/pacm/PriorConsiderations/pc_00455.pdf" u="1"/>
        <s v="https://unfcccstawebprd01.blob.core.windows.net/pacm/PriorConsiderations/pc_00456.pdf" u="1"/>
        <s v="https://unfcccstawebprd01.blob.core.windows.net/pacm/PriorConsiderations/pc_00458.pdf" u="1"/>
        <s v="https://unfcccstawebprd01.blob.core.windows.net/pacm/PriorConsiderations/pc_00486.pdf" u="1"/>
        <s v="https://unfcccstawebprd01.blob.core.windows.net/pacm/PriorConsiderations/pc_00489.pdf" u="1"/>
        <s v="https://unfcccstawebprd01.blob.core.windows.net/pacm/PriorConsiderations/pc_00490.pdf" u="1"/>
        <s v="https://unfcccstawebprd01.blob.core.windows.net/pacm/PriorConsiderations/pc_00473.pdf" u="1"/>
        <s v="https://unfcccstawebprd01.blob.core.windows.net/pacm/PriorConsiderations/pc_00474.pdf" u="1"/>
        <s v="https://unfcccstawebprd01.blob.core.windows.net/pacm/PriorConsiderations/pc_00481.pdf" u="1"/>
        <s v="https://unfcccstawebprd01.blob.core.windows.net/pacm/PriorConsiderations/pc_00526.pdf" u="1"/>
        <s v="https://unfcccstawebprd01.blob.core.windows.net/pacm/PriorConsiderations/pc_00527.pdf" u="1"/>
        <s v="https://unfcccstawebprd01.blob.core.windows.net/pacm/PriorConsiderations/pc_00528.pdf" u="1"/>
        <s v="https://unfcccstawebprd01.blob.core.windows.net/pacm/PriorConsiderations/pc_00556.pdf" u="1"/>
        <s v="https://unfcccstawebprd01.blob.core.windows.net/pacm/PriorConsiderations/pc_00525.pdf" u="1"/>
        <s v="https://unfcccstawebprd01.blob.core.windows.net/pacm/PriorConsiderations/pc_00537.pdf" u="1"/>
        <s v="https://unfcccstawebprd01.blob.core.windows.net/pacm/PriorConsiderations/pc_00907.pdf" u="1"/>
        <s v="https://unfcccstawebprd01.blob.core.windows.net/pacm/PriorConsiderations/pc_00922.pdf" u="1"/>
        <s v="https://unfcccstawebprd01.blob.core.windows.net/pacm/PriorConsiderations/pc_00929.pdf" u="1"/>
        <s v="https://unfcccstawebprd01.blob.core.windows.net/pacm/PriorConsiderations/pc_00978.pdf" u="1"/>
        <s v="https://unfcccstawebprd01.blob.core.windows.net/pacm/PriorConsiderations/pc_01007.pdf" u="1"/>
        <s v="https://unfcccstawebprd01.blob.core.windows.net/pacm/PriorConsiderations/pc_01008.pdf" u="1"/>
        <s v="https://unfcccstawebprd01.blob.core.windows.net/pacm/PriorConsiderations/pc_01009.pdf" u="1"/>
        <s v="https://unfcccstawebprd01.blob.core.windows.net/pacm/PriorConsiderations/pc_01014.pdf" u="1"/>
        <s v="https://unfcccstawebprd01.blob.core.windows.net/pacm/PriorConsiderations/pc_01018.pdf" u="1"/>
        <s v="https://unfcccstawebprd01.blob.core.windows.net/pacm/PriorConsiderations/pc_01019.pdf" u="1"/>
        <s v="https://unfcccstawebprd01.blob.core.windows.net/pacm/PriorConsiderations/pc_01020.pdf" u="1"/>
        <s v="https://unfcccstawebprd01.blob.core.windows.net/pacm/PriorConsiderations/pc_01021.pdf" u="1"/>
        <s v="https://unfcccstawebprd01.blob.core.windows.net/pacm/PriorConsiderations/pc_00905.pdf" u="1"/>
        <s v="https://unfcccstawebprd01.blob.core.windows.net/pacm/PriorConsiderations/pc_00908.pdf" u="1"/>
        <s v="https://unfcccstawebprd01.blob.core.windows.net/pacm/PriorConsiderations/pc_00909.pdf" u="1"/>
        <s v="https://unfcccstawebprd01.blob.core.windows.net/pacm/PriorConsiderations/pc_00910.pdf" u="1"/>
        <s v="https://unfcccstawebprd01.blob.core.windows.net/pacm/PriorConsiderations/pc_00911.pdf" u="1"/>
        <s v="https://unfcccstawebprd01.blob.core.windows.net/pacm/PriorConsiderations/pc_00912.pdf" u="1"/>
        <s v="https://unfcccstawebprd01.blob.core.windows.net/pacm/PriorConsiderations/pc_00914.pdf" u="1"/>
        <s v="https://unfcccstawebprd01.blob.core.windows.net/pacm/PriorConsiderations/pc_00915.pdf" u="1"/>
        <s v="https://unfcccstawebprd01.blob.core.windows.net/pacm/PriorConsiderations/pc_00916.pdf" u="1"/>
        <s v="https://unfcccstawebprd01.blob.core.windows.net/pacm/PriorConsiderations/pc_00917.pdf" u="1"/>
        <s v="https://unfcccstawebprd01.blob.core.windows.net/pacm/PriorConsiderations/pc_00920.pdf" u="1"/>
        <s v="https://unfcccstawebprd01.blob.core.windows.net/pacm/PriorConsiderations/pc_00923.pdf" u="1"/>
        <s v="https://unfcccstawebprd01.blob.core.windows.net/pacm/PriorConsiderations/pc_00924.pdf" u="1"/>
        <s v="https://unfcccstawebprd01.blob.core.windows.net/pacm/PriorConsiderations/pc_00927.pdf" u="1"/>
        <s v="https://unfcccstawebprd01.blob.core.windows.net/pacm/PriorConsiderations/pc_00928.pdf" u="1"/>
        <s v="https://unfcccstawebprd01.blob.core.windows.net/pacm/PriorConsiderations/pc_00954.pdf" u="1"/>
        <s v="https://unfcccstawebprd01.blob.core.windows.net/pacm/PriorConsiderations/pc_00955.pdf" u="1"/>
        <s v="https://unfcccstawebprd01.blob.core.windows.net/pacm/PriorConsiderations/pc_00970.pdf" u="1"/>
        <s v="https://unfcccstawebprd01.blob.core.windows.net/pacm/PriorConsiderations/pc_01010.pdf" u="1"/>
        <s v="https://unfcccstawebprd01.blob.core.windows.net/pacm/PriorConsiderations/pc_01011.pdf" u="1"/>
        <s v="https://unfcccstawebprd01.blob.core.windows.net/pacm/PriorConsiderations/pc_01016.pdf" u="1"/>
        <s v="https://unfcccstawebprd01.blob.core.windows.net/pacm/PriorConsiderations/pc_01017.pdf" u="1"/>
        <s v="https://unfcccstawebprd01.blob.core.windows.net/pacm/PriorConsiderations/pc_01059.pdf" u="1"/>
        <s v="https://unfcccstawebprd01.blob.core.windows.net/pacm/PriorConsiderations/pc_01060.pdf" u="1"/>
        <s v="https://unfcccstawebprd01.blob.core.windows.net/pacm/PriorConsiderations/pc_01073.pdf" u="1"/>
        <s v="https://unfcccstawebprd01.blob.core.windows.net/pacm/PriorConsiderations/pc_01074.pdf" u="1"/>
        <s v="https://unfcccstawebprd01.blob.core.windows.net/pacm/PriorConsiderations/pc_01075.pdf" u="1"/>
        <s v="https://unfcccstawebprd01.blob.core.windows.net/pacm/PriorConsiderations/pc_01076.pdf" u="1"/>
        <s v="https://unfcccstawebprd01.blob.core.windows.net/pacm/PriorConsiderations/pc_01077.pdf" u="1"/>
        <s v="https://unfcccstawebprd01.blob.core.windows.net/pacm/PriorConsiderations/pc_00906.pdf" u="1"/>
        <s v="https://unfcccstawebprd01.blob.core.windows.net/pacm/PriorConsiderations/pc_00918.pdf" u="1"/>
        <s v="https://unfcccstawebprd01.blob.core.windows.net/pacm/PriorConsiderations/pc_00921.pdf" u="1"/>
        <s v="https://unfcccstawebprd01.blob.core.windows.net/pacm/PriorConsiderations/pc_00925.pdf" u="1"/>
        <s v="https://unfcccstawebprd01.blob.core.windows.net/pacm/PriorConsiderations/pc_00931.pdf" u="1"/>
        <s v="https://unfcccstawebprd01.blob.core.windows.net/pacm/PriorConsiderations/pc_00945.pdf" u="1"/>
        <s v="https://unfcccstawebprd01.blob.core.windows.net/pacm/PriorConsiderations/pc_00933.pdf" u="1"/>
        <s v="https://unfcccstawebprd01.blob.core.windows.net/pacm/PriorConsiderations/pc_00934.pdf" u="1"/>
        <s v="https://unfcccstawebprd01.blob.core.windows.net/pacm/PriorConsiderations/pc_00940.pdf" u="1"/>
        <s v="https://unfcccstawebprd01.blob.core.windows.net/pacm/PriorConsiderations/pc_00944.pdf" u="1"/>
        <s v="https://unfcccstawebprd01.blob.core.windows.net/pacm/PriorConsiderations/pc_00946.pdf" u="1"/>
        <s v="https://unfcccstawebprd01.blob.core.windows.net/pacm/PriorConsiderations/pc_00947.pdf" u="1"/>
        <s v="https://unfcccstawebprd01.blob.core.windows.net/pacm/PriorConsiderations/pc_00948.pdf" u="1"/>
        <s v="https://unfcccstawebprd01.blob.core.windows.net/pacm/PriorConsiderations/pc_00949.pdf" u="1"/>
        <s v="https://unfcccstawebprd01.blob.core.windows.net/pacm/PriorConsiderations/pc_00950.pdf" u="1"/>
        <s v="https://unfcccstawebprd01.blob.core.windows.net/pacm/PriorConsiderations/pc_00951.pdf" u="1"/>
        <s v="https://unfcccstawebprd01.blob.core.windows.net/pacm/PriorConsiderations/pc_00952.pdf" u="1"/>
        <s v="https://unfcccstawebprd01.blob.core.windows.net/pacm/PriorConsiderations/pc_00935.pdf" u="1"/>
        <s v="https://unfcccstawebprd01.blob.core.windows.net/pacm/PriorConsiderations/pc_00936.pdf" u="1"/>
        <s v="https://unfcccstawebprd01.blob.core.windows.net/pacm/PriorConsiderations/pc_00937.pdf" u="1"/>
        <s v="https://unfcccstawebprd01.blob.core.windows.net/pacm/PriorConsiderations/pc_00943.pdf" u="1"/>
        <s v="https://unfcccstawebprd01.blob.core.windows.net/pacm/PriorConsiderations/pc_00027.pdf" u="1"/>
        <s v="https://unfcccstawebprd01.blob.core.windows.net/pacm/PriorConsiderations/pc_00037.pdf" u="1"/>
        <s v="https://unfcccstawebprd01.blob.core.windows.net/pacm/PriorConsiderations/pc_00038.pdf" u="1"/>
        <s v="https://unfcccstawebprd01.blob.core.windows.net/pacm/PriorConsiderations/pc_00040.pdf" u="1"/>
        <s v="https://unfcccstawebprd01.blob.core.windows.net/pacm/PriorConsiderations/pc_00042.pdf" u="1"/>
        <s v="https://unfcccstawebprd01.blob.core.windows.net/pacm/PriorConsiderations/pc_00043.pdf" u="1"/>
        <s v="https://unfcccstawebprd01.blob.core.windows.net/pacm/PriorConsiderations/pc_00044.pdf" u="1"/>
        <s v="https://unfcccstawebprd01.blob.core.windows.net/pacm/PriorConsiderations/pc_00045.pdf" u="1"/>
        <s v="https://unfcccstawebprd01.blob.core.windows.net/pacm/PriorConsiderations/pc_00046.pdf" u="1"/>
        <s v="https://unfcccstawebprd01.blob.core.windows.net/pacm/PriorConsiderations/pc_00048.pdf" u="1"/>
        <s v="https://unfcccstawebprd01.blob.core.windows.net/pacm/PriorConsiderations/pc_00049.pdf" u="1"/>
        <s v="https://unfcccstawebprd01.blob.core.windows.net/pacm/PriorConsiderations/pc_00050.pdf" u="1"/>
        <s v="https://unfcccstawebprd01.blob.core.windows.net/pacm/PriorConsiderations/pc_00051.pdf" u="1"/>
        <s v="https://unfcccstawebprd01.blob.core.windows.net/pacm/PriorConsiderations/pc_00052.pdf" u="1"/>
        <s v="https://unfcccstawebprd01.blob.core.windows.net/pacm/PriorConsiderations/pc_00053.pdf" u="1"/>
        <s v="https://unfcccstawebprd01.blob.core.windows.net/pacm/PriorConsiderations/pc_00054.pdf" u="1"/>
        <s v="https://unfcccstawebprd01.blob.core.windows.net/pacm/PriorConsiderations/pc_00055.pdf" u="1"/>
        <s v="https://unfcccstawebprd01.blob.core.windows.net/pacm/PriorConsiderations/pc_00056.pdf" u="1"/>
        <s v="https://unfcccstawebprd01.blob.core.windows.net/pacm/PriorConsiderations/pc_00057.pdf" u="1"/>
        <s v="https://unfcccstawebprd01.blob.core.windows.net/pacm/PriorConsiderations/pc_00063.pdf" u="1"/>
        <s v="https://unfcccstawebprd01.blob.core.windows.net/pacm/PriorConsiderations/pc_00064.pdf" u="1"/>
        <s v="https://unfcccstawebprd01.blob.core.windows.net/pacm/PriorConsiderations/pc_00068.pdf" u="1"/>
        <s v="https://unfcccstawebprd01.blob.core.windows.net/pacm/PriorConsiderations/pc_00069.pdf" u="1"/>
        <s v="https://unfcccstawebprd01.blob.core.windows.net/pacm/PriorConsiderations/pc_00072.pdf" u="1"/>
        <s v="https://unfcccstawebprd01.blob.core.windows.net/pacm/PriorConsiderations/pc_00073.pdf" u="1"/>
        <s v="https://unfcccstawebprd01.blob.core.windows.net/pacm/PriorConsiderations/pc_00074.pdf" u="1"/>
        <s v="https://unfcccstawebprd01.blob.core.windows.net/pacm/PriorConsiderations/pc_00075.pdf" u="1"/>
        <s v="https://unfcccstawebprd01.blob.core.windows.net/pacm/PriorConsiderations/pc_00076.pdf" u="1"/>
        <s v="https://unfcccstawebprd01.blob.core.windows.net/pacm/PriorConsiderations/pc_00077.pdf" u="1"/>
        <s v="https://unfcccstawebprd01.blob.core.windows.net/pacm/PriorConsiderations/pc_00079.pdf" u="1"/>
        <s v="https://unfcccstawebprd01.blob.core.windows.net/pacm/PriorConsiderations/pc_00082.pdf" u="1"/>
        <s v="https://unfcccstawebprd01.blob.core.windows.net/pacm/PriorConsiderations/pc_00084.pdf" u="1"/>
        <s v="https://unfcccstawebprd01.blob.core.windows.net/pacm/PriorConsiderations/pc_00086.pdf" u="1"/>
        <s v="https://unfcccstawebprd01.blob.core.windows.net/pacm/PriorConsiderations/pc_00088.pdf" u="1"/>
        <s v="https://unfcccstawebprd01.blob.core.windows.net/pacm/PriorConsiderations/pc_00089.pdf" u="1"/>
        <s v="https://unfcccstawebprd01.blob.core.windows.net/pacm/PriorConsiderations/pc_00090.pdf" u="1"/>
        <s v="https://unfcccstawebprd01.blob.core.windows.net/pacm/PriorConsiderations/pc_00091.pdf" u="1"/>
        <s v="https://unfcccstawebprd01.blob.core.windows.net/pacm/PriorConsiderations/pc_00092.pdf" u="1"/>
        <s v="https://unfcccstawebprd01.blob.core.windows.net/pacm/PriorConsiderations/pc_00093.pdf" u="1"/>
        <s v="https://unfcccstawebprd01.blob.core.windows.net/pacm/PriorConsiderations/pc_00094.pdf" u="1"/>
        <s v="https://unfcccstawebprd01.blob.core.windows.net/pacm/PriorConsiderations/pc_00095.pdf" u="1"/>
        <s v="https://unfcccstawebprd01.blob.core.windows.net/pacm/PriorConsiderations/pc_00097.pdf" u="1"/>
        <s v="https://unfcccstawebprd01.blob.core.windows.net/pacm/PriorConsiderations/pc_00098.pdf" u="1"/>
        <s v="https://unfcccstawebprd01.blob.core.windows.net/pacm/PriorConsiderations/pc_00099.pdf" u="1"/>
        <s v="https://unfcccstawebprd01.blob.core.windows.net/pacm/PriorConsiderations/pc_00100.pdf" u="1"/>
        <s v="https://unfcccstawebprd01.blob.core.windows.net/pacm/PriorConsiderations/pc_00101.pdf" u="1"/>
        <s v="https://unfcccstawebprd01.blob.core.windows.net/pacm/PriorConsiderations/pc_00104.pdf" u="1"/>
        <s v="https://unfcccstawebprd01.blob.core.windows.net/pacm/PriorConsiderations/pc_00102.pdf" u="1"/>
        <s v="https://unfcccstawebprd01.blob.core.windows.net/pacm/PriorConsiderations/pc_00103.pdf" u="1"/>
        <s v="https://unfcccstawebprd01.blob.core.windows.net/pacm/PriorConsiderations/pc_00105.pdf" u="1"/>
        <s v="https://unfcccstawebprd01.blob.core.windows.net/pacm/PriorConsiderations/pc_00106.pdf" u="1"/>
        <s v="https://unfcccstawebprd01.blob.core.windows.net/pacm/PriorConsiderations/pc_00110.pdf" u="1"/>
        <s v="https://unfcccstawebprd01.blob.core.windows.net/pacm/PriorConsiderations/pc_00111.pdf" u="1"/>
        <s v="https://unfcccstawebprd01.blob.core.windows.net/pacm/PriorConsiderations/pc_00120.pdf" u="1"/>
        <s v="https://unfcccstawebprd01.blob.core.windows.net/pacm/PriorConsiderations/pc_00126.pdf" u="1"/>
        <s v="https://unfcccstawebprd01.blob.core.windows.net/pacm/PriorConsiderations/pc_00127.pdf" u="1"/>
        <s v="https://unfcccstawebprd01.blob.core.windows.net/pacm/PriorConsiderations/pc_00158.pdf" u="1"/>
        <s v="https://unfcccstawebprd01.blob.core.windows.net/pacm/PriorConsiderations/pc_00167.pdf" u="1"/>
        <s v="https://unfcccstawebprd01.blob.core.windows.net/pacm/PriorConsiderations/pc_00169.pdf" u="1"/>
        <s v="https://unfcccstawebprd01.blob.core.windows.net/pacm/PriorConsiderations/pc_00175.pdf" u="1"/>
        <s v="https://unfcccstawebprd01.blob.core.windows.net/pacm/PriorConsiderations/pc_00176.pdf" u="1"/>
        <s v="https://unfcccstawebprd01.blob.core.windows.net/pacm/PriorConsiderations/pc_00177.pdf" u="1"/>
        <s v="https://unfcccstawebprd01.blob.core.windows.net/pacm/PriorConsiderations/pc_00181.pdf" u="1"/>
        <s v="https://unfcccstawebprd01.blob.core.windows.net/pacm/PriorConsiderations/pc_00182.pdf" u="1"/>
        <s v="https://unfcccstawebprd01.blob.core.windows.net/pacm/PriorConsiderations/pc_00499.pdf" u="1"/>
        <s v="https://unfcccstawebprd01.blob.core.windows.net/pacm/PriorConsiderations/pc_00500.pdf" u="1"/>
        <s v="https://unfcccstawebprd01.blob.core.windows.net/pacm/PriorConsiderations/pc_00502.pdf" u="1"/>
        <s v="https://unfcccstawebprd01.blob.core.windows.net/pacm/PriorConsiderations/pc_00503.pdf" u="1"/>
        <s v="https://unfcccstawebprd01.blob.core.windows.net/pacm/PriorConsiderations/pc_00504.pdf" u="1"/>
        <s v="https://unfcccstawebprd01.blob.core.windows.net/pacm/PriorConsiderations/pc_00505.pdf" u="1"/>
        <s v="https://unfcccstawebprd01.blob.core.windows.net/pacm/PriorConsiderations/pc_00506.pdf" u="1"/>
        <s v="https://unfcccstawebprd01.blob.core.windows.net/pacm/PriorConsiderations/pc_00212.pdf" u="1"/>
        <s v="https://unfcccstawebprd01.blob.core.windows.net/pacm/PriorConsiderations/pc_00213.pdf" u="1"/>
        <s v="https://unfcccstawebprd01.blob.core.windows.net/pacm/PriorConsiderations/pc_00214.pdf" u="1"/>
        <s v="https://unfcccstawebprd01.blob.core.windows.net/pacm/PriorConsiderations/pc_00215.pdf" u="1"/>
        <s v="https://unfcccstawebprd01.blob.core.windows.net/pacm/PriorConsiderations/pc_00216.pdf" u="1"/>
        <s v="https://unfcccstawebprd01.blob.core.windows.net/pacm/PriorConsiderations/pc_00217.pdf" u="1"/>
        <s v="https://unfcccstawebprd01.blob.core.windows.net/pacm/PriorConsiderations/pc_00218.pdf" u="1"/>
        <s v="https://unfcccstawebprd01.blob.core.windows.net/pacm/PriorConsiderations/pc_00219.pdf" u="1"/>
        <s v="https://unfcccstawebprd01.blob.core.windows.net/pacm/PriorConsiderations/pc_00221.pdf" u="1"/>
        <s v="https://unfcccstawebprd01.blob.core.windows.net/pacm/PriorConsiderations/pc_00222.pdf" u="1"/>
        <s v="https://unfcccstawebprd01.blob.core.windows.net/pacm/PriorConsiderations/pc_00223.pdf" u="1"/>
        <s v="https://unfcccstawebprd01.blob.core.windows.net/pacm/PriorConsiderations/pc_00224.pdf" u="1"/>
        <s v="https://unfcccstawebprd01.blob.core.windows.net/pacm/PriorConsiderations/pc_00225.pdf" u="1"/>
        <s v="https://unfcccstawebprd01.blob.core.windows.net/pacm/PriorConsiderations/pc_00226.pdf" u="1"/>
        <s v="https://unfcccstawebprd01.blob.core.windows.net/pacm/PriorConsiderations/pc_00227.pdf" u="1"/>
        <s v="https://unfcccstawebprd01.blob.core.windows.net/pacm/PriorConsiderations/pc_00228.pdf" u="1"/>
        <s v="https://unfcccstawebprd01.blob.core.windows.net/pacm/PriorConsiderations/pc_00229.pdf" u="1"/>
        <s v="https://unfcccstawebprd01.blob.core.windows.net/pacm/PriorConsiderations/pc_00230.pdf" u="1"/>
        <s v="https://unfcccstawebprd01.blob.core.windows.net/pacm/PriorConsiderations/pc_00231.pdf" u="1"/>
        <s v="https://unfcccstawebprd01.blob.core.windows.net/pacm/PriorConsiderations/pc_00232.pdf" u="1"/>
        <s v="https://unfcccstawebprd01.blob.core.windows.net/pacm/PriorConsiderations/pc_00234.pdf" u="1"/>
        <s v="https://unfcccstawebprd01.blob.core.windows.net/pacm/PriorConsiderations/pc_00235.pdf" u="1"/>
        <s v="https://unfcccstawebprd01.blob.core.windows.net/pacm/PriorConsiderations/pc_00236.pdf" u="1"/>
        <s v="https://unfcccstawebprd01.blob.core.windows.net/pacm/PriorConsiderations/pc_00238.pdf" u="1"/>
        <s v="https://unfcccstawebprd01.blob.core.windows.net/pacm/PriorConsiderations/pc_00239.pdf" u="1"/>
        <s v="https://unfcccstawebprd01.blob.core.windows.net/pacm/PriorConsiderations/pc_00242.pdf" u="1"/>
        <s v="https://unfcccstawebprd01.blob.core.windows.net/pacm/PriorConsiderations/pc_00243.pdf" u="1"/>
        <s v="https://unfcccstawebprd01.blob.core.windows.net/pacm/PriorConsiderations/pc_00244.pdf" u="1"/>
        <s v="https://unfcccstawebprd01.blob.core.windows.net/pacm/PriorConsiderations/pc_00245.pdf" u="1"/>
        <s v="https://unfcccstawebprd01.blob.core.windows.net/pacm/PriorConsiderations/pc_00246.pdf" u="1"/>
        <s v="https://unfcccstawebprd01.blob.core.windows.net/pacm/PriorConsiderations/pc_00253.pdf" u="1"/>
        <s v="https://unfcccstawebprd01.blob.core.windows.net/pacm/PriorConsiderations/pc_00254.pdf" u="1"/>
        <s v="https://unfcccstawebprd01.blob.core.windows.net/pacm/PriorConsiderations/pc_00255.pdf" u="1"/>
        <s v="https://unfcccstawebprd01.blob.core.windows.net/pacm/PriorConsiderations/pc_00256.pdf" u="1"/>
        <s v="https://unfcccstawebprd01.blob.core.windows.net/pacm/PriorConsiderations/pc_00257.pdf" u="1"/>
        <s v="https://unfcccstawebprd01.blob.core.windows.net/pacm/PriorConsiderations/pc_00258.pdf" u="1"/>
        <s v="https://unfcccstawebprd01.blob.core.windows.net/pacm/PriorConsiderations/pc_00259.pdf" u="1"/>
        <s v="https://unfcccstawebprd01.blob.core.windows.net/pacm/PriorConsiderations/pc_00260.pdf" u="1"/>
        <s v="https://unfcccstawebprd01.blob.core.windows.net/pacm/PriorConsiderations/pc_00261.pdf" u="1"/>
        <s v="https://unfcccstawebprd01.blob.core.windows.net/pacm/PriorConsiderations/pc_00262.pdf" u="1"/>
        <s v="https://unfcccstawebprd01.blob.core.windows.net/pacm/PriorConsiderations/pc_00263.pdf" u="1"/>
        <s v="https://unfcccstawebprd01.blob.core.windows.net/pacm/PriorConsiderations/pc_00264.pdf" u="1"/>
        <s v="https://unfcccstawebprd01.blob.core.windows.net/pacm/PriorConsiderations/pc_00173.pdf" u="1"/>
        <s v="https://unfcccstawebprd01.blob.core.windows.net/pacm/PriorConsiderations/pc_00174.pdf" u="1"/>
        <s v="https://unfcccstawebprd01.blob.core.windows.net/pacm/PriorConsiderations/pc_00192.pdf" u="1"/>
        <s v="https://unfcccstawebprd01.blob.core.windows.net/pacm/PriorConsiderations/pc_00220.pdf" u="1"/>
        <s v="https://unfcccstawebprd01.blob.core.windows.net/pacm/PriorConsiderations/pc_00233.pdf" u="1"/>
        <s v="https://unfcccstawebprd01.blob.core.windows.net/pacm/PriorConsiderations/pc_00272.pdf" u="1"/>
        <s v="https://unfcccstawebprd01.blob.core.windows.net/pacm/PriorConsiderations/pc_00273.pdf" u="1"/>
        <s v="https://unfcccstawebprd01.blob.core.windows.net/pacm/PriorConsiderations/pc_00293.pdf" u="1"/>
        <s v="https://unfcccstawebprd01.blob.core.windows.net/pacm/PriorConsiderations/pc_00296.pdf" u="1"/>
        <s v="https://unfcccstawebprd01.blob.core.windows.net/pacm/PriorConsiderations/pc_00307.pdf" u="1"/>
        <s v="https://unfcccstawebprd01.blob.core.windows.net/pacm/PriorConsiderations/pc_00297.pdf" u="1"/>
        <s v="https://unfcccstawebprd01.blob.core.windows.net/pacm/PriorConsiderations/pc_00298.pdf" u="1"/>
        <s v="https://unfcccstawebprd01.blob.core.windows.net/pacm/PriorConsiderations/pc_00302.pdf" u="1"/>
        <s v="https://unfcccstawebprd01.blob.core.windows.net/pacm/PriorConsiderations/pc_00328.pdf" u="1"/>
        <s v="https://unfcccstawebprd01.blob.core.windows.net/pacm/PriorConsiderations/pc_00324.pdf" u="1"/>
        <s v="https://unfcccstawebprd01.blob.core.windows.net/pacm/PriorConsiderations/pc_00325.pdf" u="1"/>
        <s v="https://unfcccstawebprd01.blob.core.windows.net/pacm/PriorConsiderations/pc_00326.pdf" u="1"/>
        <s v="https://unfcccstawebprd01.blob.core.windows.net/pacm/PriorConsiderations/pc_00327.pdf" u="1"/>
        <s v="https://unfcccstawebprd01.blob.core.windows.net/pacm/PriorConsiderations/pc_00323.pdf" u="1"/>
        <s v="https://unfcccstawebprd01.blob.core.windows.net/pacm/PriorConsiderations/pc_00331.pdf" u="1"/>
        <s v="https://unfcccstawebprd01.blob.core.windows.net/pacm/PriorConsiderations/pc_00369.pdf" u="1"/>
        <s v="https://unfcccstawebprd01.blob.core.windows.net/pacm/PriorConsiderations/pc_00365.pdf" u="1"/>
        <s v="https://unfcccstawebprd01.blob.core.windows.net/pacm/PriorConsiderations/pc_00351.pdf" u="1"/>
        <s v="https://unfcccstawebprd01.blob.core.windows.net/pacm/PriorConsiderations/pc_00330.pdf" u="1"/>
        <s v="https://unfcccstawebprd01.blob.core.windows.net/pacm/PriorConsiderations/pc_00332.pdf" u="1"/>
        <s v="https://unfcccstawebprd01.blob.core.windows.net/pacm/PriorConsiderations/pc_00333.pdf" u="1"/>
        <s v="https://unfcccstawebprd01.blob.core.windows.net/pacm/PriorConsiderations/pc_00334.pdf" u="1"/>
        <s v="https://unfcccstawebprd01.blob.core.windows.net/pacm/PriorConsiderations/pc_00340.pdf" u="1"/>
        <s v="https://unfcccstawebprd01.blob.core.windows.net/pacm/PriorConsiderations/pc_00341.pdf" u="1"/>
        <s v="https://unfcccstawebprd01.blob.core.windows.net/pacm/PriorConsiderations/pc_00343.pdf" u="1"/>
        <s v="https://unfcccstawebprd01.blob.core.windows.net/pacm/PriorConsiderations/pc_00344.pdf" u="1"/>
        <s v="https://unfcccstawebprd01.blob.core.windows.net/pacm/PriorConsiderations/pc_00345.pdf" u="1"/>
        <s v="https://unfcccstawebprd01.blob.core.windows.net/pacm/PriorConsiderations/pc_00346.pdf" u="1"/>
        <s v="https://unfcccstawebprd01.blob.core.windows.net/pacm/PriorConsiderations/pc_00348.pdf" u="1"/>
        <s v="https://unfcccstawebprd01.blob.core.windows.net/pacm/PriorConsiderations/pc_00356.pdf" u="1"/>
        <s v="https://unfcccstawebprd01.blob.core.windows.net/pacm/PriorConsiderations/pc_00357.pdf" u="1"/>
        <s v="https://unfcccstawebprd01.blob.core.windows.net/pacm/PriorConsiderations/pc_00358.pdf" u="1"/>
        <s v="https://unfcccstawebprd01.blob.core.windows.net/pacm/PriorConsiderations/pc_00359.pdf" u="1"/>
        <s v="https://unfcccstawebprd01.blob.core.windows.net/pacm/PriorConsiderations/pc_00360.pdf" u="1"/>
        <s v="https://unfcccstawebprd01.blob.core.windows.net/pacm/PriorConsiderations/pc_00366.pdf" u="1"/>
        <s v="https://unfcccstawebprd01.blob.core.windows.net/pacm/PriorConsiderations/pc_00350.pdf" u="1"/>
        <s v="https://unfcccstawebprd01.blob.core.windows.net/pacm/PriorConsiderations/pc_00355.pdf" u="1"/>
        <s v="https://unfcccstawebprd01.blob.core.windows.net/pacm/PriorConsiderations/pc_00362.pdf" u="1"/>
        <s v="https://unfcccstawebprd01.blob.core.windows.net/pacm/PriorConsiderations/pc_00363.pdf" u="1"/>
        <s v="https://unfcccstawebprd01.blob.core.windows.net/pacm/PriorConsiderations/pc_00364.pdf" u="1"/>
        <s v="https://unfcccstawebprd01.blob.core.windows.net/pacm/PriorConsiderations/pc_00368.pdf" u="1"/>
        <s v="https://unfcccstawebprd01.blob.core.windows.net/pacm/PriorConsiderations/pc_00372.pdf" u="1"/>
        <s v="https://unfcccstawebprd01.blob.core.windows.net/pacm/PriorConsiderations/pc_00370.pdf" u="1"/>
        <s v="https://unfcccstawebprd01.blob.core.windows.net/pacm/PriorConsiderations/pc_00376.pdf" u="1"/>
        <s v="https://unfcccstawebprd01.blob.core.windows.net/pacm/PriorConsiderations/pc_00377.pdf" u="1"/>
        <s v="https://unfcccstawebprd01.blob.core.windows.net/pacm/PriorConsiderations/pc_00378.pdf" u="1"/>
        <s v="https://unfcccstawebprd01.blob.core.windows.net/pacm/PriorConsiderations/pc_00382.pdf" u="1"/>
        <s v="https://unfcccstawebprd01.blob.core.windows.net/pacm/PriorConsiderations/pc_00383.pdf" u="1"/>
        <s v="https://unfcccstawebprd01.blob.core.windows.net/pacm/PriorConsiderations/pc_00384.pdf" u="1"/>
        <s v="https://unfcccstawebprd01.blob.core.windows.net/pacm/PriorConsiderations/pc_00385.pdf" u="1"/>
        <s v="https://unfcccstawebprd01.blob.core.windows.net/pacm/PriorConsiderations/pc_00430.pdf" u="1"/>
        <s v="https://unfcccstawebprd01.blob.core.windows.net/pacm/PriorConsiderations/pc_00387.pdf" u="1"/>
        <s v="https://unfcccstawebprd01.blob.core.windows.net/pacm/PriorConsiderations/pc_00388.pdf" u="1"/>
        <s v="https://unfcccstawebprd01.blob.core.windows.net/pacm/PriorConsiderations/pc_00389.pdf" u="1"/>
        <s v="https://unfcccstawebprd01.blob.core.windows.net/pacm/PriorConsiderations/pc_00390.pdf" u="1"/>
        <s v="https://unfcccstawebprd01.blob.core.windows.net/pacm/PriorConsiderations/pc_00391.pdf" u="1"/>
        <s v="https://unfcccstawebprd01.blob.core.windows.net/pacm/PriorConsiderations/pc_00392.pdf" u="1"/>
        <s v="https://unfcccstawebprd01.blob.core.windows.net/pacm/PriorConsiderations/pc_00393.pdf" u="1"/>
        <s v="https://unfcccstawebprd01.blob.core.windows.net/pacm/PriorConsiderations/pc_00398.pdf" u="1"/>
        <s v="https://unfcccstawebprd01.blob.core.windows.net/pacm/PriorConsiderations/pc_00399.pdf" u="1"/>
        <s v="https://unfcccstawebprd01.blob.core.windows.net/pacm/PriorConsiderations/pc_00400.pdf" u="1"/>
        <s v="https://unfcccstawebprd01.blob.core.windows.net/pacm/PriorConsiderations/pc_00401.pdf" u="1"/>
        <s v="https://unfcccstawebprd01.blob.core.windows.net/pacm/PriorConsiderations/pc_00402.pdf" u="1"/>
        <s v="https://unfcccstawebprd01.blob.core.windows.net/pacm/PriorConsiderations/pc_00412.pdf" u="1"/>
        <s v="https://unfcccstawebprd01.blob.core.windows.net/pacm/PriorConsiderations/pc_00413.pdf" u="1"/>
        <s v="https://unfcccstawebprd01.blob.core.windows.net/pacm/PriorConsiderations/pc_00414.pdf" u="1"/>
        <s v="https://unfcccstawebprd01.blob.core.windows.net/pacm/PriorConsiderations/pc_00415.pdf" u="1"/>
        <s v="https://unfcccstawebprd01.blob.core.windows.net/pacm/PriorConsiderations/pc_00440.pdf" u="1"/>
        <s v="https://unfcccstawebprd01.blob.core.windows.net/pacm/PriorConsiderations/pc_00432.pdf" u="1"/>
        <s v="https://unfcccstawebprd01.blob.core.windows.net/pacm/PriorConsiderations/pc_00433.pdf" u="1"/>
        <s v="https://unfcccstawebprd01.blob.core.windows.net/pacm/PriorConsiderations/pc_00437.pdf" u="1"/>
        <s v="https://unfcccstawebprd01.blob.core.windows.net/pacm/PriorConsiderations/pc_00439.pdf" u="1"/>
        <s v="https://unfcccstawebprd01.blob.core.windows.net/pacm/PriorConsiderations/pc_00444.pdf" u="1"/>
        <s v="https://unfcccstawebprd01.blob.core.windows.net/pacm/PriorConsiderations/pc_00445.pdf" u="1"/>
        <s v="https://unfcccstawebprd01.blob.core.windows.net/pacm/PriorConsiderations/pc_00452.pdf" u="1"/>
        <s v="https://unfcccstawebprd01.blob.core.windows.net/pacm/PriorConsiderations/pc_00453.pdf" u="1"/>
        <s v="https://unfcccstawebprd01.blob.core.windows.net/pacm/PriorConsiderations/pc_00438.pdf" u="1"/>
        <s v="https://unfcccstawebprd01.blob.core.windows.net/pacm/PriorConsiderations/pc_01082.pdf" u="1"/>
        <s v="https://unfcccstawebprd01.blob.core.windows.net/pacm/PriorConsiderations/pc_00969.pdf" u="1"/>
        <s v="https://unfcccstawebprd01.blob.core.windows.net/pacm/PriorConsiderations/pc_00975.pdf" u="1"/>
        <s v="https://unfcccstawebprd01.blob.core.windows.net/pacm/PriorConsiderations/pc_01065.pdf" u="1"/>
        <s v="https://unfcccstawebprd01.blob.core.windows.net/pacm/PriorConsiderations/pc_01066.pdf" u="1"/>
        <s v="https://unfcccstawebprd01.blob.core.windows.net/pacm/PriorConsiderations/pc_00958.pdf" u="1"/>
        <s v="https://unfcccstawebprd01.blob.core.windows.net/pacm/PriorConsiderations/pc_00960.pdf" u="1"/>
        <s v="https://unfcccstawebprd01.blob.core.windows.net/pacm/PriorConsiderations/pc_00961.pdf" u="1"/>
        <s v="https://unfcccstawebprd01.blob.core.windows.net/pacm/PriorConsiderations/pc_00964.pdf" u="1"/>
        <s v="https://unfcccstawebprd01.blob.core.windows.net/pacm/PriorConsiderations/pc_00966.pdf" u="1"/>
        <s v="https://unfcccstawebprd01.blob.core.windows.net/pacm/PriorConsiderations/pc_00967.pdf" u="1"/>
        <s v="https://unfcccstawebprd01.blob.core.windows.net/pacm/PriorConsiderations/pc_00972.pdf" u="1"/>
        <s v="https://unfcccstawebprd01.blob.core.windows.net/pacm/PriorConsiderations/pc_00973.pdf" u="1"/>
        <s v="https://unfcccstawebprd01.blob.core.windows.net/pacm/PriorConsiderations/pc_00974.pdf" u="1"/>
        <s v="https://unfcccstawebprd01.blob.core.windows.net/pacm/PriorConsiderations/pc_00976.pdf" u="1"/>
        <s v="https://unfcccstawebprd01.blob.core.windows.net/pacm/PriorConsiderations/pc_00979.pdf" u="1"/>
        <s v="https://unfcccstawebprd01.blob.core.windows.net/pacm/PriorConsiderations/pc_00980.pdf" u="1"/>
        <s v="https://unfcccstawebprd01.blob.core.windows.net/pacm/PriorConsiderations/pc_00981.pdf" u="1"/>
        <s v="https://unfcccstawebprd01.blob.core.windows.net/pacm/PriorConsiderations/pc_00982.pdf" u="1"/>
        <s v="https://unfcccstawebprd01.blob.core.windows.net/pacm/PriorConsiderations/pc_00983.pdf" u="1"/>
        <s v="https://unfcccstawebprd01.blob.core.windows.net/pacm/PriorConsiderations/pc_00984.pdf" u="1"/>
        <s v="https://unfcccstawebprd01.blob.core.windows.net/pacm/PriorConsiderations/pc_00996.pdf" u="1"/>
        <s v="https://unfcccstawebprd01.blob.core.windows.net/pacm/PriorConsiderations/pc_00997.pdf" u="1"/>
        <s v="https://unfcccstawebprd01.blob.core.windows.net/pacm/PriorConsiderations/pc_00998.pdf" u="1"/>
        <s v="https://unfcccstawebprd01.blob.core.windows.net/pacm/PriorConsiderations/pc_01013.pdf" u="1"/>
        <s v="https://unfcccstawebprd01.blob.core.windows.net/pacm/PriorConsiderations/pc_01015.pdf" u="1"/>
        <s v="https://unfcccstawebprd01.blob.core.windows.net/pacm/PriorConsiderations/pc_01049.pdf" u="1"/>
        <s v="https://unfcccstawebprd01.blob.core.windows.net/pacm/PriorConsiderations/pc_01078.pdf" u="1"/>
        <s v="https://unfcccstawebprd01.blob.core.windows.net/pacm/PriorConsiderations/pc_00963.pdf" u="1"/>
        <s v="https://unfcccstawebprd01.blob.core.windows.net/pacm/PriorConsiderations/pc_01002.pdf" u="1"/>
        <s v="https://unfcccstawebprd01.blob.core.windows.net/pacm/PriorConsiderations/pc_01006.pdf" u="1"/>
        <s v="https://unfcccstawebprd01.blob.core.windows.net/pacm/PriorConsiderations/pc_01031.pdf" u="1"/>
        <s v="https://unfcccstawebprd01.blob.core.windows.net/pacm/PriorConsiderations/pc_01033.pdf" u="1"/>
        <s v="https://unfcccstawebprd01.blob.core.windows.net/pacm/PriorConsiderations/pc_01032.pdf" u="1"/>
        <s v="https://unfcccstawebprd01.blob.core.windows.net/pacm/PriorConsiderations/pc_01003.pdf" u="1"/>
        <s v="https://unfcccstawebprd01.blob.core.windows.net/pacm/PriorConsiderations/pc_01004.pdf" u="1"/>
        <s v="https://unfcccstawebprd01.blob.core.windows.net/pacm/PriorConsiderations/pc_01005.pdf" u="1"/>
        <s v="https://unfcccstawebprd01.blob.core.windows.net/pacm/PriorConsiderations/pc_01025.pdf" u="1"/>
        <s v="https://unfcccstawebprd01.blob.core.windows.net/pacm/PriorConsiderations/pc_01027.pdf" u="1"/>
        <s v="https://unfcccstawebprd01.blob.core.windows.net/pacm/PriorConsiderations/pc_01028.pdf" u="1"/>
        <s v="https://unfcccstawebprd01.blob.core.windows.net/pacm/PriorConsiderations/pc_01035.pdf" u="1"/>
        <s v="https://unfcccstawebprd01.blob.core.windows.net/pacm/PriorConsiderations/pc_01036.pdf" u="1"/>
        <s v="https://unfcccstawebprd01.blob.core.windows.net/pacm/PriorConsiderations/pc_01037.pdf" u="1"/>
        <s v="https://unfcccstawebprd01.blob.core.windows.net/pacm/PriorConsiderations/pc_01039.pdf" u="1"/>
        <s v="https://unfcccstawebprd01.blob.core.windows.net/pacm/PriorConsiderations/pc_01040.pdf" u="1"/>
        <s v="https://unfcccstawebprd01.blob.core.windows.net/pacm/PriorConsiderations/pc_01041.pdf" u="1"/>
        <s v="https://unfcccstawebprd01.blob.core.windows.net/pacm/PriorConsiderations/pc_01042.pdf" u="1"/>
        <s v="https://unfcccstawebprd01.blob.core.windows.net/pacm/PriorConsiderations/pc_01043.pdf" u="1"/>
        <s v="https://unfcccstawebprd01.blob.core.windows.net/pacm/PriorConsiderations/pc_01044.pdf" u="1"/>
        <s v="https://unfcccstawebprd01.blob.core.windows.net/pacm/PriorConsiderations/pc_01045.pdf" u="1"/>
        <s v="https://unfcccstawebprd01.blob.core.windows.net/pacm/PriorConsiderations/pc_01046.pdf" u="1"/>
        <s v="https://unfcccstawebprd01.blob.core.windows.net/pacm/PriorConsiderations/pc_01047.pdf" u="1"/>
        <s v="https://unfcccstawebprd01.blob.core.windows.net/pacm/PriorConsiderations/pc_01048.pdf" u="1"/>
        <s v="https://unfcccstawebprd01.blob.core.windows.net/pacm/PriorConsiderations/pc_01050.pdf" u="1"/>
        <s v="https://unfcccstawebprd01.blob.core.windows.net/pacm/PriorConsiderations/pc_01051.pdf" u="1"/>
        <s v="https://unfcccstawebprd01.blob.core.windows.net/pacm/PriorConsiderations/pc_01052.pdf" u="1"/>
        <s v="https://unfcccstawebprd01.blob.core.windows.net/pacm/PriorConsiderations/pc_01053.pdf" u="1"/>
        <s v="https://unfcccstawebprd01.blob.core.windows.net/pacm/PriorConsiderations/pc_01054.pdf" u="1"/>
        <s v="https://unfcccstawebprd01.blob.core.windows.net/pacm/PriorConsiderations/pc_01055.pdf" u="1"/>
        <s v="https://unfcccstawebprd01.blob.core.windows.net/pacm/PriorConsiderations/pc_01056.pdf" u="1"/>
        <s v="https://unfcccstawebprd01.blob.core.windows.net/pacm/PriorConsiderations/pc_01057.pdf" u="1"/>
        <s v="https://unfcccstawebprd01.blob.core.windows.net/pacm/PriorConsiderations/pc_01058.pdf" u="1"/>
        <s v="https://unfcccstawebprd01.blob.core.windows.net/pacm/PriorConsiderations/pc_01061.pdf" u="1"/>
        <s v="https://unfcccstawebprd01.blob.core.windows.net/pacm/PriorConsiderations/pc_01062.pdf" u="1"/>
        <s v="https://unfcccstawebprd01.blob.core.windows.net/pacm/PriorConsiderations/pc_01063.pdf" u="1"/>
        <s v="https://unfcccstawebprd01.blob.core.windows.net/pacm/PriorConsiderations/pc_01064.pdf" u="1"/>
        <s v="https://unfcccstawebprd01.blob.core.windows.net/pacm/PriorConsiderations/pc_01067.pdf" u="1"/>
        <s v="https://unfcccstawebprd01.blob.core.windows.net/pacm/PriorConsiderations/pc_01068.pdf" u="1"/>
        <s v="https://unfcccstawebprd01.blob.core.windows.net/pacm/PriorConsiderations/pc_01069.pdf" u="1"/>
        <s v="https://unfcccstawebprd01.blob.core.windows.net/pacm/PriorConsiderations/pc_01070.pdf" u="1"/>
        <s v="https://unfcccstawebprd01.blob.core.windows.net/pacm/PriorConsiderations/pc_01071.pdf" u="1"/>
        <s v="https://unfcccstawebprd01.blob.core.windows.net/pacm/PriorConsiderations/pc_01072.pdf" u="1"/>
        <s v="https://unfcccstawebprd01.blob.core.windows.net/pacm/PriorConsiderations/pc_01079.pdf" u="1"/>
        <s v="https://unfcccstawebprd01.blob.core.windows.net/pacm/PriorConsiderations/pc_01080.pdf" u="1"/>
        <s v="https://unfcccstawebprd01.blob.core.windows.net/pacm/PriorConsiderations/pc_01081.pdf" u="1"/>
        <s v="https://unfcccstawebprd01.blob.core.windows.net/pacm/PriorConsiderations/pc_01090.pdf" u="1"/>
        <s v="https://unfcccstawebprd01.blob.core.windows.net/pacm/PriorConsiderations/pc_01088.pdf" u="1"/>
        <s v="https://unfcccstawebprd01.blob.core.windows.net/pacm/PriorConsiderations/pc_01089.pdf" u="1"/>
        <s v="https://unfcccstawebprd01.blob.core.windows.net/pacm/PriorConsiderations/pc_00096.pdf" u="1"/>
        <s v="https://unfcccstawebprd01.blob.core.windows.net/pacm/PriorConsiderations/pc_00252.pdf" u="1"/>
        <s v="https://unfcccstawebprd01.blob.core.windows.net/pacm/PriorConsiderations/pc_00352.pdf" u="1"/>
        <s v="https://unfcccstawebprd01.blob.core.windows.net/pacm/PriorConsiderations/pc_00353.pdf" u="1"/>
        <s v="https://unfcccstawebprd01.blob.core.windows.net/pacm/PriorConsiderations/pc_00354.pdf" u="1"/>
        <s v="https://unfcccstawebprd01.blob.core.windows.net/pacm/PriorConsiderations/pc_00396.pdf" u="1"/>
        <s v="https://unfcccstawebprd01.blob.core.windows.net/pacm/PriorConsiderations/pc_00429.pdf" u="1"/>
        <s v="https://unfcccstawebprd01.blob.core.windows.net/pacm/PriorConsiderations/pc_01012.pdf" u="1"/>
        <s v="https://unfcccstawebprd01.blob.core.windows.net/pacm/PriorConsiderations/pc_01100.pdf" u="1"/>
        <s v="https://unfcccstawebprd01.blob.core.windows.net/pacm/PriorConsiderations/pc_01137.pdf" u="1"/>
        <s v="https://unfcccstawebprd01.blob.core.windows.net/pacm/PriorConsiderations/pc_01098.pdf" u="1"/>
        <s v="https://unfcccstawebprd01.blob.core.windows.net/pacm/PriorConsiderations/pc_01099.pdf" u="1"/>
        <s v="https://unfcccstawebprd01.blob.core.windows.net/pacm/PriorConsiderations/pc_01101.pdf" u="1"/>
        <s v="https://unfcccstawebprd01.blob.core.windows.net/pacm/PriorConsiderations/pc_01106.pdf" u="1"/>
        <s v="https://unfcccstawebprd01.blob.core.windows.net/pacm/PriorConsiderations/pc_01112.pdf" u="1"/>
        <s v="https://unfcccstawebprd01.blob.core.windows.net/pacm/PriorConsiderations/pc_01118.pdf" u="1"/>
        <s v="https://unfcccstawebprd01.blob.core.windows.net/pacm/PriorConsiderations/pc_01122.pdf" u="1"/>
        <s v="https://unfcccstawebprd01.blob.core.windows.net/pacm/PriorConsiderations/pc_01124.pdf" u="1"/>
        <s v="https://unfcccstawebprd01.blob.core.windows.net/pacm/PriorConsiderations/pc_01125.pdf" u="1"/>
        <s v="https://unfcccstawebprd01.blob.core.windows.net/pacm/PriorConsiderations/pc_01140.pdf" u="1"/>
        <s v="https://unfcccstawebprd01.blob.core.windows.net/pacm/PriorConsiderations/pc_01148.pdf" u="1"/>
        <s v="https://unfcccstawebprd01.blob.core.windows.net/pacm/PriorConsiderations/pc_01153.pdf" u="1"/>
        <s v="https://unfcccstawebprd01.blob.core.windows.net/pacm/PriorConsiderations/pc_01154.pdf" u="1"/>
        <s v="https://unfcccstawebprd01.blob.core.windows.net/pacm/PriorConsiderations/pc_01155.pdf" u="1"/>
        <s v="https://unfcccstawebprd01.blob.core.windows.net/pacm/PriorConsiderations/pc_01156.pdf" u="1"/>
        <s v="https://unfcccstawebprd01.blob.core.windows.net/pacm/PriorConsiderations/pc_01103.pdf" u="1"/>
        <s v="https://unfcccstawebprd01.blob.core.windows.net/pacm/PriorConsiderations/pc_01107.pdf" u="1"/>
        <s v="https://unfcccstawebprd01.blob.core.windows.net/pacm/PriorConsiderations/pc_01108.pdf" u="1"/>
        <s v="https://unfcccstawebprd01.blob.core.windows.net/pacm/PriorConsiderations/pc_01091.pdf" u="1"/>
        <s v="https://unfcccstawebprd01.blob.core.windows.net/pacm/PriorConsiderations/pc_01102.pdf" u="1"/>
        <s v="https://unfcccstawebprd01.blob.core.windows.net/pacm/PriorConsiderations/pc_01109.pdf" u="1"/>
        <s v="https://unfcccstawebprd01.blob.core.windows.net/pacm/PriorConsiderations/pc_01104.pdf" u="1"/>
        <s v="https://unfcccstawebprd01.blob.core.windows.net/pacm/PriorConsiderations/pc_01105.pdf" u="1"/>
        <s v="https://unfcccstawebprd01.blob.core.windows.net/pacm/PriorConsiderations/pc_01110.pdf" u="1"/>
        <s v="https://unfcccstawebprd01.blob.core.windows.net/pacm/PriorConsiderations/pc_01117.pdf" u="1"/>
        <s v="https://unfcccstawebprd01.blob.core.windows.net/pacm/PriorConsiderations/pc_01121.pdf" u="1"/>
        <s v="https://unfcccstawebprd01.blob.core.windows.net/pacm/PriorConsiderations/pc_01184.pdf" u="1"/>
        <s v="https://unfcccstawebprd01.blob.core.windows.net/pacm/PriorConsiderations/pc_01187.pdf" u="1"/>
        <s v="https://unfcccstawebprd01.blob.core.windows.net/pacm/PriorConsiderations/pc_01188.pdf" u="1"/>
        <s v="https://unfcccstawebprd01.blob.core.windows.net/pacm/PriorConsiderations/pc_01132.pdf" u="1"/>
        <s v="https://unfcccstawebprd01.blob.core.windows.net/pacm/PriorConsiderations/pc_01133.pdf" u="1"/>
        <s v="https://unfcccstawebprd01.blob.core.windows.net/pacm/PriorConsiderations/pc_01134.pdf" u="1"/>
        <s v="https://unfcccstawebprd01.blob.core.windows.net/pacm/PriorConsiderations/pc_01141.pdf" u="1"/>
        <s v="https://unfcccstawebprd01.blob.core.windows.net/pacm/PriorConsiderations/pc_01143.pdf" u="1"/>
        <s v="https://unfcccstawebprd01.blob.core.windows.net/pacm/PriorConsiderations/pc_01145.pdf" u="1"/>
        <s v="https://unfcccstawebprd01.blob.core.windows.net/pacm/PriorConsiderations/pc_01171.pdf" u="1"/>
        <s v="https://unfcccstawebprd01.blob.core.windows.net/pacm/PriorConsiderations/pc_01189.pdf" u="1"/>
        <s v="https://unfcccstawebprd01.blob.core.windows.net/pacm/PriorConsiderations/pc_01111.pdf" u="1"/>
        <s v="https://unfcccstawebprd01.blob.core.windows.net/pacm/PriorConsiderations/pc_01113.pdf" u="1"/>
        <s v="https://unfcccstawebprd01.blob.core.windows.net/pacm/PriorConsiderations/pc_01114.pdf" u="1"/>
        <s v="https://unfcccstawebprd01.blob.core.windows.net/pacm/PriorConsiderations/pc_01115.pdf" u="1"/>
        <s v="https://unfcccstawebprd01.blob.core.windows.net/pacm/PriorConsiderations/pc_01116.pdf" u="1"/>
        <s v="https://unfcccstawebprd01.blob.core.windows.net/pacm/PriorConsiderations/pc_01119.pdf" u="1"/>
        <s v="https://unfcccstawebprd01.blob.core.windows.net/pacm/PriorConsiderations/pc_01123.pdf" u="1"/>
        <s v="https://unfcccstawebprd01.blob.core.windows.net/pacm/PriorConsiderations/pc_01127.pdf" u="1"/>
        <s v="https://unfcccstawebprd01.blob.core.windows.net/pacm/PriorConsiderations/pc_01135.pdf" u="1"/>
        <s v="https://unfcccstawebprd01.blob.core.windows.net/pacm/PriorConsiderations/pc_01146.pdf" u="1"/>
        <s v="https://unfcccstawebprd01.blob.core.windows.net/pacm/PriorConsiderations/pc_01149.pdf" u="1"/>
        <s v="https://unfcccstawebprd01.blob.core.windows.net/pacm/PriorConsiderations/pc_01157.pdf" u="1"/>
        <s v="https://unfcccstawebprd01.blob.core.windows.net/pacm/PriorConsiderations/pc_01158.pdf" u="1"/>
        <s v="https://unfcccstawebprd01.blob.core.windows.net/pacm/PriorConsiderations/pc_01159.pdf" u="1"/>
        <s v="https://unfcccstawebprd01.blob.core.windows.net/pacm/PriorConsiderations/pc_01160.pdf" u="1"/>
        <s v="https://unfcccstawebprd01.blob.core.windows.net/pacm/PriorConsiderations/pc_01161.pdf" u="1"/>
        <s v="https://unfcccstawebprd01.blob.core.windows.net/pacm/PriorConsiderations/pc_01162.pdf" u="1"/>
        <s v="https://unfcccstawebprd01.blob.core.windows.net/pacm/PriorConsiderations/pc_01163.pdf" u="1"/>
        <s v="https://unfcccstawebprd01.blob.core.windows.net/pacm/PriorConsiderations/pc_01164.pdf" u="1"/>
        <s v="https://unfcccstawebprd01.blob.core.windows.net/pacm/PriorConsiderations/pc_01097.pdf" u="1"/>
        <s v="https://unfcccstawebprd01.blob.core.windows.net/pacm/PriorConsiderations/pc_01139.pdf" u="1"/>
        <s v="https://unfcccstawebprd01.blob.core.windows.net/pacm/PriorConsiderations/pc_01142.pdf" u="1"/>
        <s v="https://unfcccstawebprd01.blob.core.windows.net/pacm/PriorConsiderations/pc_01147.pdf" u="1"/>
        <s v="https://unfcccstawebprd01.blob.core.windows.net/pacm/PriorConsiderations/pc_01151.pdf" u="1"/>
        <s v="https://unfcccstawebprd01.blob.core.windows.net/pacm/PriorConsiderations/pc_00067.pdf" u="1"/>
        <s v="https://unfcccstawebprd01.blob.core.windows.net/pacm/PriorConsiderations/pc_00168.pdf" u="1"/>
        <s v="https://unfcccstawebprd01.blob.core.windows.net/pacm/PriorConsiderations/pc_00241.pdf" u="1"/>
        <s v="https://unfcccstawebprd01.blob.core.windows.net/pacm/PriorConsiderations/pc_00304.pdf" u="1"/>
        <s v="https://unfcccstawebprd01.blob.core.windows.net/pacm/PriorConsiderations/pc_00381.pdf" u="1"/>
        <s v="https://unfcccstawebprd01.blob.core.windows.net/pacm/PriorConsiderations/pc_00423.pdf" u="1"/>
        <s v="https://unfcccstawebprd01.blob.core.windows.net/pacm/PriorConsiderations/pc_00457.pdf" u="1"/>
        <s v="https://unfcccstawebprd01.blob.core.windows.net/pacm/PriorConsiderations/pc_00488.pdf" u="1"/>
        <s v="https://unfcccstawebprd01.blob.core.windows.net/pacm/PriorConsiderations/pc_00610.pdf" u="1"/>
        <s v="https://unfcccstawebprd01.blob.core.windows.net/pacm/PriorConsiderations/pc_00644.pdf" u="1"/>
        <s v="https://unfcccstawebprd01.blob.core.windows.net/pacm/PriorConsiderations/pc_00645.pdf" u="1"/>
        <s v="https://unfcccstawebprd01.blob.core.windows.net/pacm/PriorConsiderations/pc_00646.pdf" u="1"/>
        <s v="https://unfcccstawebprd01.blob.core.windows.net/pacm/PriorConsiderations/pc_00647.pdf" u="1"/>
        <s v="https://unfcccstawebprd01.blob.core.windows.net/pacm/PriorConsiderations/pc_00650.pdf" u="1"/>
        <s v="https://unfcccstawebprd01.blob.core.windows.net/pacm/PriorConsiderations/pc_00660.pdf" u="1"/>
        <s v="https://unfcccstawebprd01.blob.core.windows.net/pacm/PriorConsiderations/pc_00661.pdf" u="1"/>
        <s v="https://unfcccstawebprd01.blob.core.windows.net/pacm/PriorConsiderations/pc_00662.pdf" u="1"/>
        <s v="https://unfcccstawebprd01.blob.core.windows.net/pacm/PriorConsiderations/pc_00663.pdf" u="1"/>
        <s v="https://unfcccstawebprd01.blob.core.windows.net/pacm/PriorConsiderations/pc_00664.pdf" u="1"/>
        <s v="https://unfcccstawebprd01.blob.core.windows.net/pacm/PriorConsiderations/pc_00665.pdf" u="1"/>
        <s v="https://unfcccstawebprd01.blob.core.windows.net/pacm/PriorConsiderations/pc_00666.pdf" u="1"/>
        <s v="https://unfcccstawebprd01.blob.core.windows.net/pacm/PriorConsiderations/pc_00668.pdf" u="1"/>
        <s v="https://unfcccstawebprd01.blob.core.windows.net/pacm/PriorConsiderations/pc_00508.pdf" u="1"/>
        <s v="https://unfcccstawebprd01.blob.core.windows.net/pacm/PriorConsiderations/pc_00507.pdf" u="1"/>
        <s v="https://unfcccstawebprd01.blob.core.windows.net/pacm/PriorConsiderations/pc_00545.pdf" u="1"/>
        <s v="https://unfcccstawebprd01.blob.core.windows.net/pacm/PriorConsiderations/pc_00570.pdf" u="1"/>
        <s v="https://unfcccstawebprd01.blob.core.windows.net/pacm/PriorConsiderations/pc_00641.pdf" u="1"/>
        <s v="https://unfcccstawebprd01.blob.core.windows.net/pacm/PriorConsiderations/pc_00571.pdf" u="1"/>
        <s v="https://unfcccstawebprd01.blob.core.windows.net/pacm/PriorConsiderations/pc_00583.pdf" u="1"/>
        <s v="https://unfcccstawebprd01.blob.core.windows.net/pacm/PriorConsiderations/pc_00584.pdf" u="1"/>
        <s v="https://unfcccstawebprd01.blob.core.windows.net/pacm/PriorConsiderations/pc_00585.pdf" u="1"/>
        <s v="https://unfcccstawebprd01.blob.core.windows.net/pacm/PriorConsiderations/pc_00586.pdf" u="1"/>
        <s v="https://unfcccstawebprd01.blob.core.windows.net/pacm/PriorConsiderations/pc_00587.pdf" u="1"/>
        <s v="https://unfcccstawebprd01.blob.core.windows.net/pacm/PriorConsiderations/pc_00588.pdf" u="1"/>
        <s v="https://unfcccstawebprd01.blob.core.windows.net/pacm/PriorConsiderations/pc_00589.pdf" u="1"/>
        <s v="https://unfcccstawebprd01.blob.core.windows.net/pacm/PriorConsiderations/pc_00590.pdf" u="1"/>
        <s v="https://unfcccstawebprd01.blob.core.windows.net/pacm/PriorConsiderations/pc_00591.pdf" u="1"/>
        <s v="https://unfcccstawebprd01.blob.core.windows.net/pacm/PriorConsiderations/pc_00592.pdf" u="1"/>
        <s v="https://unfcccstawebprd01.blob.core.windows.net/pacm/PriorConsiderations/pc_00593.pdf" u="1"/>
        <s v="https://unfcccstawebprd01.blob.core.windows.net/pacm/PriorConsiderations/pc_00594.pdf" u="1"/>
        <s v="https://unfcccstawebprd01.blob.core.windows.net/pacm/PriorConsiderations/pc_00595.pdf" u="1"/>
        <s v="https://unfcccstawebprd01.blob.core.windows.net/pacm/PriorConsiderations/pc_00596.pdf" u="1"/>
        <s v="https://unfcccstawebprd01.blob.core.windows.net/pacm/PriorConsiderations/pc_00597.pdf" u="1"/>
        <s v="https://unfcccstawebprd01.blob.core.windows.net/pacm/PriorConsiderations/pc_00598.pdf" u="1"/>
        <s v="https://unfcccstawebprd01.blob.core.windows.net/pacm/PriorConsiderations/pc_00599.pdf" u="1"/>
        <s v="https://unfcccstawebprd01.blob.core.windows.net/pacm/PriorConsiderations/pc_00600.pdf" u="1"/>
        <s v="https://unfcccstawebprd01.blob.core.windows.net/pacm/PriorConsiderations/pc_00601.pdf" u="1"/>
        <s v="https://unfcccstawebprd01.blob.core.windows.net/pacm/PriorConsiderations/pc_00602.pdf" u="1"/>
        <s v="https://unfcccstawebprd01.blob.core.windows.net/pacm/PriorConsiderations/pc_00603.pdf" u="1"/>
        <s v="https://unfcccstawebprd01.blob.core.windows.net/pacm/PriorConsiderations/pc_00604.pdf" u="1"/>
        <s v="https://unfcccstawebprd01.blob.core.windows.net/pacm/PriorConsiderations/pc_00605.pdf" u="1"/>
        <s v="https://unfcccstawebprd01.blob.core.windows.net/pacm/PriorConsiderations/pc_00606.pdf" u="1"/>
        <s v="https://unfcccstawebprd01.blob.core.windows.net/pacm/PriorConsiderations/pc_00607.pdf" u="1"/>
        <s v="https://unfcccstawebprd01.blob.core.windows.net/pacm/PriorConsiderations/pc_00608.pdf" u="1"/>
        <s v="https://unfcccstawebprd01.blob.core.windows.net/pacm/PriorConsiderations/pc_00615.pdf" u="1"/>
        <s v="https://unfcccstawebprd01.blob.core.windows.net/pacm/PriorConsiderations/pc_00616.pdf" u="1"/>
        <s v="https://unfcccstawebprd01.blob.core.windows.net/pacm/PriorConsiderations/pc_00617.pdf" u="1"/>
        <s v="https://unfcccstawebprd01.blob.core.windows.net/pacm/PriorConsiderations/pc_00618.pdf" u="1"/>
        <s v="https://unfcccstawebprd01.blob.core.windows.net/pacm/PriorConsiderations/pc_00619.pdf" u="1"/>
        <s v="https://unfcccstawebprd01.blob.core.windows.net/pacm/PriorConsiderations/pc_00620.pdf" u="1"/>
        <s v="https://unfcccstawebprd01.blob.core.windows.net/pacm/PriorConsiderations/pc_00621.pdf" u="1"/>
        <s v="https://unfcccstawebprd01.blob.core.windows.net/pacm/PriorConsiderations/pc_00622.pdf" u="1"/>
        <s v="https://unfcccstawebprd01.blob.core.windows.net/pacm/PriorConsiderations/pc_00623.pdf" u="1"/>
        <s v="https://unfcccstawebprd01.blob.core.windows.net/pacm/PriorConsiderations/pc_00624.pdf" u="1"/>
        <s v="https://unfcccstawebprd01.blob.core.windows.net/pacm/PriorConsiderations/pc_00625.pdf" u="1"/>
        <s v="https://unfcccstawebprd01.blob.core.windows.net/pacm/PriorConsiderations/pc_00626.pdf" u="1"/>
        <s v="https://unfcccstawebprd01.blob.core.windows.net/pacm/PriorConsiderations/pc_00627.pdf" u="1"/>
        <s v="https://unfcccstawebprd01.blob.core.windows.net/pacm/PriorConsiderations/pc_00628.pdf" u="1"/>
        <s v="https://unfcccstawebprd01.blob.core.windows.net/pacm/PriorConsiderations/pc_00629.pdf" u="1"/>
        <s v="https://unfcccstawebprd01.blob.core.windows.net/pacm/PriorConsiderations/pc_00630.pdf" u="1"/>
        <s v="https://unfcccstawebprd01.blob.core.windows.net/pacm/PriorConsiderations/pc_00631.pdf" u="1"/>
        <s v="https://unfcccstawebprd01.blob.core.windows.net/pacm/PriorConsiderations/pc_00632.pdf" u="1"/>
        <s v="https://unfcccstawebprd01.blob.core.windows.net/pacm/PriorConsiderations/pc_00633.pdf" u="1"/>
        <s v="https://unfcccstawebprd01.blob.core.windows.net/pacm/PriorConsiderations/pc_00634.pdf" u="1"/>
        <s v="https://unfcccstawebprd01.blob.core.windows.net/pacm/PriorConsiderations/pc_00635.pdf" u="1"/>
        <s v="https://unfcccstawebprd01.blob.core.windows.net/pacm/PriorConsiderations/pc_00636.pdf" u="1"/>
        <s v="https://unfcccstawebprd01.blob.core.windows.net/pacm/PriorConsiderations/pc_00637.pdf" u="1"/>
        <s v="https://unfcccstawebprd01.blob.core.windows.net/pacm/PriorConsiderations/pc_00638.pdf" u="1"/>
        <s v="https://unfcccstawebprd01.blob.core.windows.net/pacm/PriorConsiderations/pc_00639.pdf" u="1"/>
        <s v="https://unfcccstawebprd01.blob.core.windows.net/pacm/PriorConsiderations/pc_00640.pdf" u="1"/>
        <s v="https://unfcccstawebprd01.blob.core.windows.net/pacm/PriorConsiderations/pc_00670.pdf" u="1"/>
        <s v="https://unfcccstawebprd01.blob.core.windows.net/pacm/PriorConsiderations/pc_00673.pdf" u="1"/>
        <s v="https://unfcccstawebprd01.blob.core.windows.net/pacm/PriorConsiderations/pc_00674.pdf" u="1"/>
        <s v="https://unfcccstawebprd01.blob.core.windows.net/pacm/PriorConsiderations/pc_00675.pdf" u="1"/>
        <s v="https://unfcccstawebprd01.blob.core.windows.net/pacm/PriorConsiderations/pc_00683.pdf" u="1"/>
        <s v="https://unfcccstawebprd01.blob.core.windows.net/pacm/PriorConsiderations/pc_00685.pdf" u="1"/>
        <s v="https://unfcccstawebprd01.blob.core.windows.net/pacm/PriorConsiderations/pc_01237.pdf" u="1"/>
        <s v="https://unfcccstawebprd01.blob.core.windows.net/pacm/PriorConsiderations/pc_01194.pdf" u="1"/>
        <s v="https://unfcccstawebprd01.blob.core.windows.net/pacm/PriorConsiderations/pc_01200.pdf" u="1"/>
        <s v="https://unfcccstawebprd01.blob.core.windows.net/pacm/PriorConsiderations/pc_01212.pdf" u="1"/>
        <s v="https://unfcccstawebprd01.blob.core.windows.net/pacm/PriorConsiderations/pc_01217.pdf" u="1"/>
        <s v="https://unfcccstawebprd01.blob.core.windows.net/pacm/PriorConsiderations/pc_01218.pdf" u="1"/>
        <s v="https://unfcccstawebprd01.blob.core.windows.net/pacm/PriorConsiderations/pc_01219.pdf" u="1"/>
        <s v="https://unfcccstawebprd01.blob.core.windows.net/pacm/PriorConsiderations/pc_01226.pdf" u="1"/>
        <s v="https://unfcccstawebprd01.blob.core.windows.net/pacm/PriorConsiderations/pc_01227.pdf" u="1"/>
        <s v="https://unfcccstawebprd01.blob.core.windows.net/pacm/PriorConsiderations/pc_01228.pdf" u="1"/>
        <s v="https://unfcccstawebprd01.blob.core.windows.net/pacm/PriorConsiderations/pc_01229.pdf" u="1"/>
        <s v="https://unfcccstawebprd01.blob.core.windows.net/pacm/PriorConsiderations/pc_01230.pdf" u="1"/>
        <s v="https://unfcccstawebprd01.blob.core.windows.net/pacm/PriorConsiderations/pc_01233.pdf" u="1"/>
        <s v="https://unfcccstawebprd01.blob.core.windows.net/pacm/PriorConsiderations/pc_01235.pdf" u="1"/>
        <s v="https://unfcccstawebprd01.blob.core.windows.net/pacm/PriorConsiderations/pc_01239.pdf" u="1"/>
        <s v="https://unfcccstawebprd01.blob.core.windows.net/pacm/PriorConsiderations/pc_01240.pdf" u="1"/>
        <s v="https://unfcccstawebprd01.blob.core.windows.net/pacm/PriorConsiderations/pc_01241.pdf" u="1"/>
        <s v="https://unfcccstawebprd01.blob.core.windows.net/pacm/PriorConsiderations/pc_01126.pdf" u="1"/>
        <s v="https://unfcccstawebprd01.blob.core.windows.net/pacm/PriorConsiderations/pc_01173.pdf" u="1"/>
        <s v="https://unfcccstawebprd01.blob.core.windows.net/pacm/PriorConsiderations/pc_01208.pdf" u="1"/>
        <s v="https://unfcccstawebprd01.blob.core.windows.net/pacm/PriorConsiderations/pc_01211.pdf" u="1"/>
        <s v="https://unfcccstawebprd01.blob.core.windows.net/pacm/PriorConsiderations/pc_01213.pdf" u="1"/>
        <s v="https://unfcccstawebprd01.blob.core.windows.net/pacm/PriorConsiderations/pc_01214.pdf" u="1"/>
        <s v="https://unfcccstawebprd01.blob.core.windows.net/pacm/PriorConsiderations/pc_01215.pdf" u="1"/>
        <s v="https://unfcccstawebprd01.blob.core.windows.net/pacm/PriorConsiderations/pc_01216.pdf" u="1"/>
        <s v="https://unfcccstawebprd01.blob.core.windows.net/pacm/PriorConsiderations/pc_01220.pdf" u="1"/>
        <s v="https://unfcccstawebprd01.blob.core.windows.net/pacm/PriorConsiderations/pc_01223.pdf" u="1"/>
        <s v="https://unfcccstawebprd01.blob.core.windows.net/pacm/PriorConsiderations/pc_01224.pdf" u="1"/>
        <s v="https://unfcccstawebprd01.blob.core.windows.net/pacm/PriorConsiderations/pc_01225.pdf" u="1"/>
        <s v="https://unfcccstawebprd01.blob.core.windows.net/pacm/PriorConsiderations/pc_01231.pdf" u="1"/>
        <s v="https://unfcccstawebprd01.blob.core.windows.net/pacm/PriorConsiderations/pc_01192.pdf" u="1"/>
        <s v="https://unfcccstawebprd01.blob.core.windows.net/pacm/PriorConsiderations/pc_01193.pdf" u="1"/>
        <s v="https://unfcccstawebprd01.blob.core.windows.net/pacm/PriorConsiderations/pc_00705.pdf" u="1"/>
        <s v="https://unfcccstawebprd01.blob.core.windows.net/pacm/PriorConsiderations/pc_00706.pdf" u="1"/>
        <s v="https://unfcccstawebprd01.blob.core.windows.net/pacm/PriorConsiderations/pc_00707.pdf" u="1"/>
        <s v="https://unfcccstawebprd01.blob.core.windows.net/pacm/PriorConsiderations/pc_00708.pdf" u="1"/>
        <s v="https://unfcccstawebprd01.blob.core.windows.net/pacm/PriorConsiderations/pc_00709.pdf" u="1"/>
        <s v="https://unfcccstawebprd01.blob.core.windows.net/pacm/PriorConsiderations/pc_00710.pdf" u="1"/>
        <s v="https://unfcccstawebprd01.blob.core.windows.net/pacm/PriorConsiderations/pc_00728.pdf" u="1"/>
        <s v="https://unfcccstawebprd01.blob.core.windows.net/pacm/PriorConsiderations/pc_00729.pdf" u="1"/>
        <s v="https://unfcccstawebprd01.blob.core.windows.net/pacm/PriorConsiderations/pc_00732.pdf" u="1"/>
        <s v="https://unfcccstawebprd01.blob.core.windows.net/pacm/PriorConsiderations/pc_00733.pdf" u="1"/>
        <s v="https://unfcccstawebprd01.blob.core.windows.net/pacm/PriorConsiderations/pc_00734.pdf" u="1"/>
        <s v="https://unfcccstawebprd01.blob.core.windows.net/pacm/PriorConsiderations/pc_00740.pdf" u="1"/>
        <s v="https://unfcccstawebprd01.blob.core.windows.net/pacm/PriorConsiderations/pc_00741.pdf" u="1"/>
        <s v="https://unfcccstawebprd01.blob.core.windows.net/pacm/PriorConsiderations/pc_00742.pdf" u="1"/>
        <s v="https://unfcccstawebprd01.blob.core.windows.net/pacm/PriorConsiderations/pc_00743.pdf" u="1"/>
        <s v="https://unfcccstawebprd01.blob.core.windows.net/pacm/PriorConsiderations/pc_00744.pdf" u="1"/>
        <s v="https://unfcccstawebprd01.blob.core.windows.net/pacm/PriorConsiderations/pc_00748.pdf" u="1"/>
        <s v="https://unfcccstawebprd01.blob.core.windows.net/pacm/PriorConsiderations/pc_00751.pdf" u="1"/>
        <s v="https://unfcccstawebprd01.blob.core.windows.net/pacm/PriorConsiderations/pc_00772.pdf" u="1"/>
        <s v="https://unfcccstawebprd01.blob.core.windows.net/pacm/PriorConsiderations/pc_00773.pdf" u="1"/>
        <s v="https://unfcccstawebprd01.blob.core.windows.net/pacm/PriorConsiderations/pc_00776.pdf" u="1"/>
        <s v="https://unfcccstawebprd01.blob.core.windows.net/pacm/PriorConsiderations/pc_00777.pdf" u="1"/>
        <s v="https://unfcccstawebprd01.blob.core.windows.net/pacm/PriorConsiderations/pc_00778.pdf" u="1"/>
        <s v="https://unfcccstawebprd01.blob.core.windows.net/pacm/PriorConsiderations/pc_00780.pdf" u="1"/>
        <s v="https://unfcccstawebprd01.blob.core.windows.net/pacm/PriorConsiderations/pc_00781.pdf" u="1"/>
        <s v="https://unfcccstawebprd01.blob.core.windows.net/pacm/PriorConsiderations/pc_00782.pdf" u="1"/>
        <s v="https://unfcccstawebprd01.blob.core.windows.net/pacm/PriorConsiderations/pc_00783.pdf" u="1"/>
        <s v="https://unfcccstawebprd01.blob.core.windows.net/pacm/PriorConsiderations/pc_00785.pdf" u="1"/>
        <s v="https://unfcccstawebprd01.blob.core.windows.net/pacm/PriorConsiderations/pc_00787.pdf" u="1"/>
        <s v="https://unfcccstawebprd01.blob.core.windows.net/pacm/PriorConsiderations/pc_00788.pdf" u="1"/>
        <s v="https://unfcccstawebprd01.blob.core.windows.net/pacm/PriorConsiderations/pc_00790.pdf" u="1"/>
        <s v="https://unfcccstawebprd01.blob.core.windows.net/pacm/PriorConsiderations/pc_01326.pdf" u="1"/>
        <s v="https://unfcccstawebprd01.blob.core.windows.net/pacm/PriorConsiderations/pc_01328.pdf" u="1"/>
        <s v="https://unfcccstawebprd01.blob.core.windows.net/pacm/PriorConsiderations/pc_01251.pdf" u="1"/>
        <s v="https://unfcccstawebprd01.blob.core.windows.net/pacm/PriorConsiderations/pc_01252.pdf" u="1"/>
        <s v="https://unfcccstawebprd01.blob.core.windows.net/pacm/PriorConsiderations/pc_01253.pdf" u="1"/>
        <s v="https://unfcccstawebprd01.blob.core.windows.net/pacm/PriorConsiderations/pc_01254.pdf" u="1"/>
        <s v="https://unfcccstawebprd01.blob.core.windows.net/pacm/PriorConsiderations/pc_01255.pdf" u="1"/>
        <s v="https://unfcccstawebprd01.blob.core.windows.net/pacm/PriorConsiderations/pc_01256.pdf" u="1"/>
        <s v="https://unfcccstawebprd01.blob.core.windows.net/pacm/PriorConsiderations/pc_01257.pdf" u="1"/>
        <s v="https://unfcccstawebprd01.blob.core.windows.net/pacm/PriorConsiderations/pc_01259.pdf" u="1"/>
        <s v="https://unfcccstawebprd01.blob.core.windows.net/pacm/PriorConsiderations/pc_01260.pdf" u="1"/>
        <s v="https://unfcccstawebprd01.blob.core.windows.net/pacm/PriorConsiderations/pc_01262.pdf" u="1"/>
        <s v="https://unfcccstawebprd01.blob.core.windows.net/pacm/PriorConsiderations/pc_01264.pdf" u="1"/>
        <s v="https://unfcccstawebprd01.blob.core.windows.net/pacm/PriorConsiderations/pc_01265.pdf" u="1"/>
        <s v="https://unfcccstawebprd01.blob.core.windows.net/pacm/PriorConsiderations/pc_01267.pdf" u="1"/>
        <s v="https://unfcccstawebprd01.blob.core.windows.net/pacm/PriorConsiderations/pc_01270.pdf" u="1"/>
        <s v="https://unfcccstawebprd01.blob.core.windows.net/pacm/PriorConsiderations/pc_01291.pdf" u="1"/>
        <s v="https://unfcccstawebprd01.blob.core.windows.net/pacm/PriorConsiderations/pc_01302.pdf" u="1"/>
        <s v="https://unfcccstawebprd01.blob.core.windows.net/pacm/PriorConsiderations/pc_01303.pdf" u="1"/>
        <s v="https://unfcccstawebprd01.blob.core.windows.net/pacm/PriorConsiderations/pc_01304.pdf" u="1"/>
        <s v="https://unfcccstawebprd01.blob.core.windows.net/pacm/PriorConsiderations/pc_01305.pdf" u="1"/>
        <s v="https://unfcccstawebprd01.blob.core.windows.net/pacm/PriorConsiderations/pc_01306.pdf" u="1"/>
        <s v="https://unfcccstawebprd01.blob.core.windows.net/pacm/PriorConsiderations/pc_01307.pdf" u="1"/>
        <s v="https://unfcccstawebprd01.blob.core.windows.net/pacm/PriorConsiderations/pc_01308.pdf" u="1"/>
        <s v="https://unfcccstawebprd01.blob.core.windows.net/pacm/PriorConsiderations/pc_01309.pdf" u="1"/>
        <s v="https://unfcccstawebprd01.blob.core.windows.net/pacm/PriorConsiderations/pc_01310.pdf" u="1"/>
        <s v="https://unfcccstawebprd01.blob.core.windows.net/pacm/PriorConsiderations/pc_01311.pdf" u="1"/>
        <s v="https://unfcccstawebprd01.blob.core.windows.net/pacm/PriorConsiderations/pc_01312.pdf" u="1"/>
        <s v="https://unfcccstawebprd01.blob.core.windows.net/pacm/PriorConsiderations/pc_01313.pdf" u="1"/>
        <s v="https://unfcccstawebprd01.blob.core.windows.net/pacm/PriorConsiderations/pc_01314.pdf" u="1"/>
        <s v="https://unfcccstawebprd01.blob.core.windows.net/pacm/PriorConsiderations/pc_01320.pdf" u="1"/>
        <s v="https://unfcccstawebprd01.blob.core.windows.net/pacm/PriorConsiderations/pc_01322.pdf" u="1"/>
        <s v="https://unfcccstawebprd01.blob.core.windows.net/pacm/PriorConsiderations/pc_01323.pdf" u="1"/>
        <s v="https://unfcccstawebprd01.blob.core.windows.net/pacm/PriorConsiderations/pc_01324.pdf" u="1"/>
        <s v="https://unfcccstawebprd01.blob.core.windows.net/pacm/PriorConsiderations/pc_01325.pdf" u="1"/>
        <s v="https://unfcccstawebprd01.blob.core.windows.net/pacm/PriorConsiderations/pc_01327.pdf" u="1"/>
        <s v="https://unfcccstawebprd01.blob.core.windows.net/pacm/PriorConsiderations/pc_01329.pdf" u="1"/>
        <s v="https://unfcccstawebprd01.blob.core.windows.net/pacm/PriorConsiderations/pc_01321.pdf" u="1"/>
        <s v="https://unfcccstawebprd01.blob.core.windows.net/pacm/PriorConsiderations/pc_01300.pdf" u="1"/>
        <s v="https://unfcccstawebprd01.blob.core.windows.net/pacm/PriorConsiderations/pc_01301.pdf" u="1"/>
        <s v="https://unfcccstawebprd01.blob.core.windows.net/pacm/PriorConsiderations/pc_01269.pdf" u="1"/>
        <s v="https://unfcccstawebprd01.blob.core.windows.net/pacm/PriorConsiderations/pc_01349.pdf" u="1"/>
        <s v="https://unfcccstawebprd01.blob.core.windows.net/pacm/PriorConsiderations/pc_01355.pdf" u="1"/>
        <s v="https://unfcccstawebprd01.blob.core.windows.net/pacm/PriorConsiderations/pc_01359.pdf" u="1"/>
        <s v="https://unfcccstawebprd01.blob.core.windows.net/pacm/PriorConsiderations/pc_00060.pdf" u="1"/>
        <s v="https://unfcccstawebprd01.blob.core.windows.net/pacm/PriorConsiderations/pc_00065.pdf" u="1"/>
        <s v="https://unfcccstawebprd01.blob.core.windows.net/pacm/PriorConsiderations/pc_00066.pdf" u="1"/>
        <s v="https://unfcccstawebprd01.blob.core.windows.net/pacm/PriorConsiderations/pc_00171.pdf" u="1"/>
        <s v="https://unfcccstawebprd01.blob.core.windows.net/pacm/PriorConsiderations/pc_00172.pdf" u="1"/>
        <s v="https://unfcccstawebprd01.blob.core.windows.net/pacm/PriorConsiderations/pc_00422.pdf" u="1"/>
        <s v="https://unfcccstawebprd01.blob.core.windows.net/pacm/PriorConsiderations/pc_00424.pdf" u="1"/>
        <s v="https://unfcccstawebprd01.blob.core.windows.net/pacm/PriorConsiderations/pc_00425.pdf" u="1"/>
        <s v="https://unfcccstawebprd01.blob.core.windows.net/pacm/PriorConsiderations/pc_00426.pdf" u="1"/>
        <s v="https://unfcccstawebprd01.blob.core.windows.net/pacm/PriorConsiderations/pc_00427.pdf" u="1"/>
        <s v="https://unfcccstawebprd01.blob.core.windows.net/pacm/PriorConsiderations/pc_00397.pdf" u="1"/>
        <s v="https://unfcccstawebprd01.blob.core.windows.net/pacm/PriorConsiderations/pc_00435.pdf" u="1"/>
        <s v="https://unfcccstawebprd01.blob.core.windows.net/pacm/PriorConsiderations/pc_00441.pdf" u="1"/>
        <s v="https://unfcccstawebprd01.blob.core.windows.net/pacm/PriorConsiderations/pc_00443.pdf" u="1"/>
        <s v="https://unfcccstawebprd01.blob.core.windows.net/pacm/PriorConsiderations/pc_00448.pdf" u="1"/>
        <s v="https://unfcccstawebprd01.blob.core.windows.net/pacm/PriorConsiderations/pc_00464.pdf" u="1"/>
        <s v="https://unfcccstawebprd01.blob.core.windows.net/pacm/PriorConsiderations/pc_00466.pdf" u="1"/>
        <s v="https://unfcccstawebprd01.blob.core.windows.net/pacm/PriorConsiderations/pc_00467.pdf" u="1"/>
        <s v="https://unfcccstawebprd01.blob.core.windows.net/pacm/PriorConsiderations/pc_00468.pdf" u="1"/>
        <s v="https://unfcccstawebprd01.blob.core.windows.net/pacm/PriorConsiderations/pc_00501.pdf" u="1"/>
        <s v="https://unfcccstawebprd01.blob.core.windows.net/pacm/PriorConsiderations/pc_00649.pdf" u="1"/>
        <s v="https://unfcccstawebprd01.blob.core.windows.net/pacm/PriorConsiderations/pc_00659.pdf" u="1"/>
        <s v="https://unfcccstawebprd01.blob.core.windows.net/pacm/PriorConsiderations/pc_00667.pdf" u="1"/>
        <s v="https://unfcccstawebprd01.blob.core.windows.net/pacm/PriorConsiderations/pc_00554.pdf" u="1"/>
        <s v="https://unfcccstawebprd01.blob.core.windows.net/pacm/PriorConsiderations/pc_00658.pdf" u="1"/>
        <s v="https://unfcccstawebprd01.blob.core.windows.net/pacm/PriorConsiderations/pc_00672.pdf" u="1"/>
        <s v="https://unfcccstawebprd01.blob.core.windows.net/pacm/PriorConsiderations/pc_00841.pdf" u="1"/>
        <s v="https://unfcccstawebprd01.blob.core.windows.net/pacm/PriorConsiderations/pc_00840.pdf" u="1"/>
        <s v="https://unfcccstawebprd01.blob.core.windows.net/pacm/PriorConsiderations/pc_00844.pdf" u="1"/>
        <s v="https://unfcccstawebprd01.blob.core.windows.net/pacm/PriorConsiderations/pc_00846.pdf" u="1"/>
        <s v="https://unfcccstawebprd01.blob.core.windows.net/pacm/PriorConsiderations/pc_00847.pdf" u="1"/>
        <s v="https://unfcccstawebprd01.blob.core.windows.net/pacm/PriorConsiderations/pc_00850.pdf" u="1"/>
        <s v="https://unfcccstawebprd01.blob.core.windows.net/pacm/PriorConsiderations/pc_00851.pdf" u="1"/>
        <s v="https://unfcccstawebprd01.blob.core.windows.net/pacm/PriorConsiderations/pc_00853.pdf" u="1"/>
        <s v="https://unfcccstawebprd01.blob.core.windows.net/pacm/PriorConsiderations/pc_00856.pdf" u="1"/>
        <s v="https://unfcccstawebprd01.blob.core.windows.net/pacm/PriorConsiderations/pc_00857.pdf" u="1"/>
        <s v="https://unfcccstawebprd01.blob.core.windows.net/pacm/PriorConsiderations/pc_00858.pdf" u="1"/>
        <s v="https://unfcccstawebprd01.blob.core.windows.net/pacm/PriorConsiderations/pc_00859.pdf" u="1"/>
        <s v="https://unfcccstawebprd01.blob.core.windows.net/pacm/PriorConsiderations/pc_00861.pdf" u="1"/>
        <s v="https://unfcccstawebprd01.blob.core.windows.net/pacm/PriorConsiderations/pc_00862.pdf" u="1"/>
        <s v="https://unfcccstawebprd01.blob.core.windows.net/pacm/PriorConsiderations/pc_00863.pdf" u="1"/>
        <s v="https://unfcccstawebprd01.blob.core.windows.net/pacm/PriorConsiderations/pc_00864.pdf" u="1"/>
        <s v="https://unfcccstawebprd01.blob.core.windows.net/pacm/PriorConsiderations/pc_00866.pdf" u="1"/>
        <s v="https://unfcccstawebprd01.blob.core.windows.net/pacm/PriorConsiderations/pc_00869.pdf" u="1"/>
        <s v="https://unfcccstawebprd01.blob.core.windows.net/pacm/PriorConsiderations/pc_00871.pdf" u="1"/>
        <s v="https://unfcccstawebprd01.blob.core.windows.net/pacm/PriorConsiderations/pc_00872.pdf" u="1"/>
        <s v="https://unfcccstawebprd01.blob.core.windows.net/pacm/PriorConsiderations/pc_00873.pdf" u="1"/>
        <s v="https://unfcccstawebprd01.blob.core.windows.net/pacm/PriorConsiderations/pc_00874.pdf" u="1"/>
        <s v="https://unfcccstawebprd01.blob.core.windows.net/pacm/PriorConsiderations/pc_00881.pdf" u="1"/>
        <s v="https://unfcccstawebprd01.blob.core.windows.net/pacm/PriorConsiderations/pc_00882.pdf" u="1"/>
        <s v="https://unfcccstawebprd01.blob.core.windows.net/pacm/PriorConsiderations/pc_00884.pdf" u="1"/>
        <s v="https://unfcccstawebprd01.blob.core.windows.net/pacm/PriorConsiderations/pc_00885.pdf" u="1"/>
        <s v="https://unfcccstawebprd01.blob.core.windows.net/pacm/PriorConsiderations/pc_00886.pdf" u="1"/>
        <s v="https://unfcccstawebprd01.blob.core.windows.net/pacm/PriorConsiderations/pc_00887.pdf" u="1"/>
        <s v="https://unfcccstawebprd01.blob.core.windows.net/pacm/PriorConsiderations/pc_00888.pdf" u="1"/>
        <s v="https://unfcccstawebprd01.blob.core.windows.net/pacm/PriorConsiderations/pc_00889.pdf" u="1"/>
        <s v="https://unfcccstawebprd01.blob.core.windows.net/pacm/PriorConsiderations/pc_00893.pdf" u="1"/>
        <s v="https://unfcccstawebprd01.blob.core.windows.net/pacm/PriorConsiderations/pc_00897.pdf" u="1"/>
        <s v="https://unfcccstawebprd01.blob.core.windows.net/pacm/PriorConsiderations/pc_00900.pdf" u="1"/>
        <s v="https://unfcccstawebprd01.blob.core.windows.net/pacm/PriorConsiderations/pc_00839.pdf" u="1"/>
        <s v="https://unfcccstawebprd01.blob.core.windows.net/pacm/PriorConsiderations/pc_00876.pdf" u="1"/>
        <s v="https://unfcccstawebprd01.blob.core.windows.net/pacm/PriorConsiderations/pc_00865.pdf" u="1"/>
        <s v="https://unfcccstawebprd01.blob.core.windows.net/pacm/PriorConsiderations/pc_01271.pdf" u="1"/>
        <s v="https://unfcccstawebprd01.blob.core.windows.net/pacm/PriorConsiderations/pc_01272.pdf" u="1"/>
        <s v="https://unfcccstawebprd01.blob.core.windows.net/pacm/PriorConsiderations/pc_01273.pdf" u="1"/>
        <s v="https://unfcccstawebprd01.blob.core.windows.net/pacm/PriorConsiderations/pc_01274.pdf" u="1"/>
        <s v="https://unfcccstawebprd01.blob.core.windows.net/pacm/PriorConsiderations/pc_01275.pdf" u="1"/>
        <s v="https://unfcccstawebprd01.blob.core.windows.net/pacm/PriorConsiderations/pc_01276.pdf" u="1"/>
        <s v="https://unfcccstawebprd01.blob.core.windows.net/pacm/PriorConsiderations/pc_01277.pdf" u="1"/>
        <s v="https://unfcccstawebprd01.blob.core.windows.net/pacm/PriorConsiderations/pc_01278.pdf" u="1"/>
        <s v="https://unfcccstawebprd01.blob.core.windows.net/pacm/PriorConsiderations/pc_01279.pdf" u="1"/>
        <s v="https://unfcccstawebprd01.blob.core.windows.net/pacm/PriorConsiderations/pc_01280.pdf" u="1"/>
        <s v="https://unfcccstawebprd01.blob.core.windows.net/pacm/PriorConsiderations/pc_01281.pdf" u="1"/>
        <s v="https://unfcccstawebprd01.blob.core.windows.net/pacm/PriorConsiderations/pc_01282.pdf" u="1"/>
        <s v="https://unfcccstawebprd01.blob.core.windows.net/pacm/PriorConsiderations/pc_01283.pdf" u="1"/>
        <s v="https://unfcccstawebprd01.blob.core.windows.net/pacm/PriorConsiderations/pc_01284.pdf" u="1"/>
        <s v="https://unfcccstawebprd01.blob.core.windows.net/pacm/PriorConsiderations/pc_01285.pdf" u="1"/>
        <s v="https://unfcccstawebprd01.blob.core.windows.net/pacm/PriorConsiderations/pc_01286.pdf" u="1"/>
        <s v="https://unfcccstawebprd01.blob.core.windows.net/pacm/PriorConsiderations/pc_01287.pdf" u="1"/>
        <s v="https://unfcccstawebprd01.blob.core.windows.net/pacm/PriorConsiderations/pc_01288.pdf" u="1"/>
        <s v="https://unfcccstawebprd01.blob.core.windows.net/pacm/PriorConsiderations/pc_01289.pdf" u="1"/>
        <s v="https://unfcccstawebprd01.blob.core.windows.net/pacm/PriorConsiderations/pc_01290.pdf" u="1"/>
        <s v="https://unfcccstawebprd01.blob.core.windows.net/pacm/PriorConsiderations/pc_01374.pdf" u="1"/>
        <s v="https://unfcccstawebprd01.blob.core.windows.net/pacm/PriorConsiderations/pc_01382.pdf" u="1"/>
        <s v="https://unfcccstawebprd01.blob.core.windows.net/pacm/PriorConsiderations/pc_01385.pdf" u="1"/>
        <s v="https://unfcccstawebprd01.blob.core.windows.net/pacm/PriorConsiderations/pc_01387.pdf" u="1"/>
        <s v="https://unfcccstawebprd01.blob.core.windows.net/pacm/PriorConsiderations/pc_01388.pdf" u="1"/>
        <s v="https://unfcccstawebprd01.blob.core.windows.net/pacm/PriorConsiderations/pc_01390.pdf" u="1"/>
        <s v="https://unfcccstawebprd01.blob.core.windows.net/pacm/PriorConsiderations/pc_01391.pdf" u="1"/>
        <s v="https://unfcccstawebprd01.blob.core.windows.net/pacm/PriorConsiderations/pc_01402.pdf" u="1"/>
        <s v="https://unfcccstawebprd01.blob.core.windows.net/pacm/PriorConsiderations/pc_01403.pdf" u="1"/>
        <s v="https://unfcccstawebprd01.blob.core.windows.net/pacm/PriorConsiderations/pc_01404.pdf" u="1"/>
        <s v="https://unfcccstawebprd01.blob.core.windows.net/pacm/PriorConsiderations/pc_01408.pdf" u="1"/>
        <s v="https://unfcccstawebprd01.blob.core.windows.net/pacm/PriorConsiderations/pc_01409.pdf" u="1"/>
        <s v="https://unfcccstawebprd01.blob.core.windows.net/pacm/PriorConsiderations/pc_01410.pdf" u="1"/>
        <s v="https://unfcccstawebprd01.blob.core.windows.net/pacm/PriorConsiderations/pc_01412.pdf" u="1"/>
        <s v="https://unfcccstawebprd01.blob.core.windows.net/pacm/PriorConsiderations/pc_01413.pdf" u="1"/>
        <s v="https://unfcccstawebprd01.blob.core.windows.net/pacm/PriorConsiderations/pc_01414.pdf" u="1"/>
        <s v="https://unfcccstawebprd01.blob.core.windows.net/pacm/PriorConsiderations/pc_01345.pdf" u="1"/>
        <s v="https://unfcccstawebprd01.blob.core.windows.net/pacm/PriorConsiderations/pc_00305.pdf" u="1"/>
        <s v="https://unfcccstawebprd01.blob.core.windows.net/pacm/PriorConsiderations/pc_00463.pdf" u="1"/>
        <s v="https://unfcccstawebprd01.blob.core.windows.net/pacm/PriorConsiderations/pc_00648.pdf" u="1"/>
        <s v="https://unfcccstawebprd01.blob.core.windows.net/pacm/PriorConsiderations/pc_00614.pdf" u="1"/>
        <s v="https://unfcccstawebprd01.blob.core.windows.net/pacm/PriorConsiderations/pc_00538.pdf" u="1"/>
        <s v="https://unfcccstawebprd01.blob.core.windows.net/pacm/PriorConsiderations/pc_00539.pdf" u="1"/>
        <s v="https://unfcccstawebprd01.blob.core.windows.net/pacm/PriorConsiderations/pc_00544.pdf" u="1"/>
        <s v="https://unfcccstawebprd01.blob.core.windows.net/pacm/PriorConsiderations/pc_00642.pdf" u="1"/>
        <s v="https://unfcccstawebprd01.blob.core.windows.net/pacm/PriorConsiderations/pc_00643.pdf" u="1"/>
        <s v="https://unfcccstawebprd01.blob.core.windows.net/pacm/PriorConsiderations/pc_00611.pdf" u="1"/>
        <s v="https://unfcccstawebprd01.blob.core.windows.net/pacm/PriorConsiderations/pc_00769.pdf" u="1"/>
        <s v="https://unfcccstawebprd01.blob.core.windows.net/pacm/PriorConsiderations/pc_01416.pdf" u="1"/>
        <s v="https://unfcccstawebprd01.blob.core.windows.net/pacm/PriorConsiderations/pc_00271.pdf" u="1"/>
        <s v="https://unfcccstawebprd01.blob.core.windows.net/pacm/PriorConsiderations/pc_01417.pdf" u="1"/>
        <s v="https://unfcccstawebprd01.blob.core.windows.net/pacm/PriorConsiderations/pc_01422.pdf" u="1"/>
        <s v="https://unfcccstawebprd01.blob.core.windows.net/pacm/PriorConsiderations/pc_01337.pdf" u="1"/>
        <s v="https://unfcccstawebprd01.blob.core.windows.net/pacm/PriorConsiderations/pc_01362.pdf" u="1"/>
        <s v="https://unfcccstawebprd01.blob.core.windows.net/pacm/PriorConsiderations/pc_01365.pdf" u="1"/>
        <s v="https://unfcccstawebprd01.blob.core.windows.net/pacm/PriorConsiderations/pc_01367.pdf" u="1"/>
        <s v="https://unfcccstawebprd01.blob.core.windows.net/pacm/PriorConsiderations/pc_00434.pdf" u="1"/>
        <s v="https://unfcccstawebprd01.blob.core.windows.net/pacm/PriorConsiderations/pc_00849.pdf" u="1"/>
        <s v="https://unfcccstawebprd01.blob.core.windows.net/pacm/PriorConsiderations/pc_00904.pdf" u="1"/>
        <s v="https://unfcccstawebprd01.blob.core.windows.net/pacm/PriorConsiderations/pc_01319.pdf" u="1"/>
        <s v="https://unfcccstawebprd01.blob.core.windows.net/pacm/PriorConsiderations/pc_01338.pdf" u="1"/>
        <s v="https://unfcccstawebprd01.blob.core.windows.net/pacm/PriorConsiderations/pc_01339.pdf" u="1"/>
        <s v="https://unfcccstawebprd01.blob.core.windows.net/pacm/PriorConsiderations/pc_01363.pdf" u="1"/>
        <s v="https://unfcccstawebprd01.blob.core.windows.net/pacm/PriorConsiderations/pc_01368.pdf" u="1"/>
        <s v="https://unfcccstawebprd01.blob.core.windows.net/pacm/PriorConsiderations/pc_01369.pdf" u="1"/>
        <s v="https://unfcccstawebprd01.blob.core.windows.net/pacm/PriorConsiderations/pc_01370.pdf" u="1"/>
        <s v="https://unfcccstawebprd01.blob.core.windows.net/pacm/PriorConsiderations/pc_01423.pdf" u="1"/>
        <s v="https://unfcccstawebprd01.blob.core.windows.net/pacm/PriorConsiderations/pc_01424.pdf" u="1"/>
        <s v="https://unfcccstawebprd01.blob.core.windows.net/pacm/PriorConsiderations/pc_01425.pdf" u="1"/>
        <s v="https://unfcccstawebprd01.blob.core.windows.net/pacm/PriorConsiderations/pc_01426.pdf" u="1"/>
        <s v="https://unfcccstawebprd01.blob.core.windows.net/pacm/PriorConsiderations/pc_01428.pdf" u="1"/>
        <s v="https://unfcccstawebprd01.blob.core.windows.net/pacm/PriorConsiderations/pc_01435.pdf" u="1"/>
        <s v="https://unfcccstawebprd01.blob.core.windows.net/pacm/PriorConsiderations/pc_01436.pdf" u="1"/>
        <s v="https://unfcccstawebprd01.blob.core.windows.net/pacm/PriorConsiderations/pc_01437.pdf" u="1"/>
        <s v="https://unfcccstawebprd01.blob.core.windows.net/pacm/PriorConsiderations/pc_01438.pdf" u="1"/>
        <s v="https://unfcccstawebprd01.blob.core.windows.net/pacm/PriorConsiderations/pc_01440.pdf" u="1"/>
        <s v="https://unfcccstawebprd01.blob.core.windows.net/pacm/PriorConsiderations/pc_01439.pdf" u="1"/>
        <s v="https://unfcccstawebprd01.blob.core.windows.net/pacm/PriorConsiderations/pc_01418.pdf" u="1"/>
        <s v="https://unfcccstawebprd01.blob.core.windows.net/pacm/PriorConsiderations/pc_01420.pdf" u="1"/>
        <s v="https://unfcccstawebprd01.blob.core.windows.net/pacm/PriorConsiderations/pc_01421.pdf" u="1"/>
        <s v="https://unfcccstawebprd01.blob.core.windows.net/pacm/PriorConsiderations/pc_01419.pdf" u="1"/>
        <s v="https://unfcccstawebprd01.blob.core.windows.net/pacm/PriorConsiderations/pc_01449.pdf" u="1"/>
        <s v="https://unfcccstawebprd01.blob.core.windows.net/pacm/PriorConsiderations/pc_01447.pdf" u="1"/>
        <s v="https://unfcccstawebprd01.blob.core.windows.net/pacm/PriorConsiderations/pc_01448.pdf" u="1"/>
        <s v="https://unfcccstawebprd01.blob.core.windows.net/pacm/PriorConsiderations/pc_01473.pdf" u="1"/>
        <s v="https://unfcccstawebprd01.blob.core.windows.net/pacm/PriorConsiderations/pc_01471.pdf" u="1"/>
        <s v="https://unfcccstawebprd01.blob.core.windows.net/pacm/PriorConsiderations/pc_01472.pdf" u="1"/>
        <s v="https://unfcccstawebprd01.blob.core.windows.net/pacm/PriorConsiderations/pc_01474.pdf" u="1"/>
        <s v="https://unfcccstawebprd01.blob.core.windows.net/pacm/PriorConsiderations/pc_01478.pdf" u="1"/>
        <s v="https://unfcccstawebprd01.blob.core.windows.net/pacm/PriorConsiderations/pc_01479.pdf" u="1"/>
        <s v="https://unfcccstawebprd01.blob.core.windows.net/pacm/PriorConsiderations/pc_01476.pdf" u="1"/>
        <s v="https://unfcccstawebprd01.blob.core.windows.net/pacm/PriorConsiderations/pc_01493.pdf" u="1"/>
        <s v="https://unfcccstawebprd01.blob.core.windows.net/pacm/PriorConsiderations/pc_01487.pdf" u="1"/>
        <s v="https://unfcccstawebprd01.blob.core.windows.net/pacm/PriorConsiderations/pc_01497.pdf" u="1"/>
        <s v="https://unfcccstawebprd01.blob.core.windows.net/pacm/PriorConsiderations/pc_01496.pdf" u="1"/>
        <s v="https://unfcccstawebprd01.blob.core.windows.net/pacm/PriorConsiderations/pc_01495.pdf" u="1"/>
        <s v="https://unfcccstawebprd01.blob.core.windows.net/pacm/PriorConsiderations/pc_01494.pdf" u="1"/>
        <s v="https://unfcccstawebprd01.blob.core.windows.net/pacm/PriorConsiderations/.pdf" u="1"/>
        <s v="https://unfcccstawebprd01.blob.core.windows.net/pacm/PriorConsiderations/pc_00373.pdf" u="1"/>
        <s v="https://unfcccstawebprd01.blob.core.windows.net/pacm/PriorConsiderations/pc_00374.pdf" u="1"/>
        <s v="https://unfcccstawebprd01.blob.core.windows.net/pacm/PriorConsiderations/pc_00251.pdf" u="1"/>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Number of regions" numFmtId="0">
      <sharedItems containsSemiMixedTypes="0" containsString="0" containsNumber="1" containsInteger="1" minValue="1" maxValue="5"/>
    </cacheField>
    <cacheField name="Days (Publication Date)" numFmtId="0" databaseField="0">
      <fieldGroup base="5">
        <rangePr groupBy="days" startDate="2024-07-26T00:00:00" endDate="2025-03-01T00:00:00"/>
        <groupItems count="368">
          <s v="&lt;26/07/2024"/>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3/2025"/>
        </groupItems>
      </fieldGroup>
    </cacheField>
    <cacheField name="Months (Publication Date)" numFmtId="0" databaseField="0">
      <fieldGroup base="5">
        <rangePr groupBy="months" startDate="2024-07-26T00:00:00" endDate="2025-03-01T00:00:00"/>
        <groupItems count="14">
          <s v="&lt;26/07/2024"/>
          <s v="Jan"/>
          <s v="Feb"/>
          <s v="Mar"/>
          <s v="Apr"/>
          <s v="May"/>
          <s v="Jun"/>
          <s v="Jul"/>
          <s v="Aug"/>
          <s v="Sep"/>
          <s v="Oct"/>
          <s v="Nov"/>
          <s v="Dec"/>
          <s v="&gt;01/03/2025"/>
        </groupItems>
      </fieldGroup>
    </cacheField>
    <cacheField name="Months (Crediting/PoA Period Start)" numFmtId="0" databaseField="0">
      <fieldGroup base="29">
        <rangePr groupBy="months" startDate="2020-04-01T00:00:00" endDate="2033-03-31T00:00:00"/>
        <groupItems count="14">
          <s v="&lt;01/04/2020"/>
          <s v="Jan"/>
          <s v="Feb"/>
          <s v="Mar"/>
          <s v="Apr"/>
          <s v="May"/>
          <s v="Jun"/>
          <s v="Jul"/>
          <s v="Aug"/>
          <s v="Sep"/>
          <s v="Oct"/>
          <s v="Nov"/>
          <s v="Dec"/>
          <s v="&gt;31/03/2033"/>
        </groupItems>
      </fieldGroup>
    </cacheField>
    <cacheField name="Quarters (Crediting/PoA Period Start)" numFmtId="0" databaseField="0">
      <fieldGroup base="29">
        <rangePr groupBy="quarters" startDate="2020-04-01T00:00:00" endDate="2033-03-31T00:00:00"/>
        <groupItems count="6">
          <s v="&lt;01/04/2020"/>
          <s v="Qtr1"/>
          <s v="Qtr2"/>
          <s v="Qtr3"/>
          <s v="Qtr4"/>
          <s v="&gt;31/03/2033"/>
        </groupItems>
      </fieldGroup>
    </cacheField>
    <cacheField name="Years (Crediting/PoA Period Start)" numFmtId="0" databaseField="0">
      <fieldGroup base="29">
        <rangePr groupBy="years" startDate="2020-04-01T00:00:00" endDate="2033-03-31T00:00:00"/>
        <groupItems count="16">
          <s v="&lt;01/04/2020"/>
          <s v="2020"/>
          <s v="2021"/>
          <s v="2022"/>
          <s v="2023"/>
          <s v="2024"/>
          <s v="2025"/>
          <s v="2026"/>
          <s v="2027"/>
          <s v="2028"/>
          <s v="2029"/>
          <s v="2030"/>
          <s v="2031"/>
          <s v="2032"/>
          <s v="2033"/>
          <s v="&gt;31/03/2033"/>
        </groupItems>
      </fieldGroup>
    </cacheField>
    <cacheField name="Months (Start Date)" numFmtId="0" databaseField="0">
      <fieldGroup base="27">
        <rangePr groupBy="months" startDate="2020-03-03T00:00:00" endDate="2029-01-02T00:00:00"/>
        <groupItems count="14">
          <s v="&lt;03/03/2020"/>
          <s v="Jan"/>
          <s v="Feb"/>
          <s v="Mar"/>
          <s v="Apr"/>
          <s v="May"/>
          <s v="Jun"/>
          <s v="Jul"/>
          <s v="Aug"/>
          <s v="Sep"/>
          <s v="Oct"/>
          <s v="Nov"/>
          <s v="Dec"/>
          <s v="&gt;02/01/2029"/>
        </groupItems>
      </fieldGroup>
    </cacheField>
    <cacheField name="Quarters (Start Date)" numFmtId="0" databaseField="0">
      <fieldGroup base="27">
        <rangePr groupBy="quarters" startDate="2020-03-03T00:00:00" endDate="2029-01-02T00:00:00"/>
        <groupItems count="6">
          <s v="&lt;03/03/2020"/>
          <s v="Qtr1"/>
          <s v="Qtr2"/>
          <s v="Qtr3"/>
          <s v="Qtr4"/>
          <s v="&gt;02/01/2029"/>
        </groupItems>
      </fieldGroup>
    </cacheField>
    <cacheField name="Years (Start Date)" numFmtId="0" databaseField="0">
      <fieldGroup base="27">
        <rangePr groupBy="years" startDate="2020-03-03T00:00:00" endDate="2029-01-02T00:00:00"/>
        <groupItems count="12">
          <s v="&lt;03/03/2020"/>
          <s v="2020"/>
          <s v="2021"/>
          <s v="2022"/>
          <s v="2023"/>
          <s v="2024"/>
          <s v="2025"/>
          <s v="2026"/>
          <s v="2027"/>
          <s v="2028"/>
          <s v="2029"/>
          <s v="&gt;02/01/2029"/>
        </groupItems>
      </fieldGroup>
    </cacheField>
    <cacheField name="Months (Submission Date)" numFmtId="0" databaseField="0">
      <fieldGroup base="1">
        <rangePr groupBy="months" startDate="1970-01-01T00:00:00" endDate="2025-02-16T00:00:00"/>
        <groupItems count="14">
          <s v="&lt;01/01/1970"/>
          <s v="Jan"/>
          <s v="Feb"/>
          <s v="Mar"/>
          <s v="Apr"/>
          <s v="May"/>
          <s v="Jun"/>
          <s v="Jul"/>
          <s v="Aug"/>
          <s v="Sep"/>
          <s v="Oct"/>
          <s v="Nov"/>
          <s v="Dec"/>
          <s v="&gt;16/02/2025"/>
        </groupItems>
      </fieldGroup>
    </cacheField>
    <cacheField name="Quarters (Submission Date)" numFmtId="0" databaseField="0">
      <fieldGroup base="1">
        <rangePr groupBy="quarters" startDate="1970-01-01T00:00:00" endDate="2025-02-16T00:00:00"/>
        <groupItems count="6">
          <s v="&lt;01/01/1970"/>
          <s v="Qtr1"/>
          <s v="Qtr2"/>
          <s v="Qtr3"/>
          <s v="Qtr4"/>
          <s v="&gt;16/02/2025"/>
        </groupItems>
      </fieldGroup>
    </cacheField>
    <cacheField name="Years (Submission Date)" numFmtId="0" databaseField="0">
      <fieldGroup base="1">
        <rangePr groupBy="years" startDate="1970-01-01T00:00:00" endDate="2025-02-16T00:00:00"/>
        <groupItems count="58">
          <s v="&lt;01/01/1970"/>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2025"/>
          <s v="&gt;16/02/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27.544098726852" createdVersion="8" refreshedVersion="8" minRefreshableVersion="3" recordCount="4766" xr:uid="{61A36DA4-4BD2-4813-AD97-A971A061C908}">
  <cacheSource type="worksheet">
    <worksheetSource name="CDM_activities"/>
  </cacheSource>
  <cacheFields count="38">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0">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Bhutan"/>
        <s v="Uzbekistan"/>
        <s v="Bangladesh"/>
        <s v="Cameroon"/>
        <s v="Kenya"/>
        <s v="Jordan"/>
        <s v="Nigeria"/>
        <s v="Israel"/>
        <s v="Democratic Republic of the Congo"/>
        <s v="Iran"/>
        <s v="Mauritius"/>
        <s v="United Arab Emirates"/>
        <s v="Fiji"/>
        <s v="Rwanda"/>
        <s v="Cyprus"/>
        <s v="Azerbaijan"/>
        <s v="Papua New Guinea"/>
        <s v="Senegal"/>
        <s v="Ghana"/>
        <s v="Serbia"/>
        <s v="Lesotho"/>
        <s v="Madagascar"/>
        <s v="Lao PDR"/>
        <s v="Sri Lanka"/>
        <s v="Democratic People's Republic of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 v="South Korea" u="1"/>
        <s v="Vietnam" u="1"/>
        <s v="Congo (DRC)" u="1"/>
        <s v="Laos" u="1"/>
        <s v="North Korea" u="1"/>
      </sharedItems>
    </cacheField>
    <cacheField name="Other host countrie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E service"/>
        <s v="Energy distribution"/>
        <s v="Cement"/>
        <s v="Agriculture"/>
      </sharedItems>
    </cacheField>
    <cacheField name="Sub-type" numFmtId="166">
      <sharedItems/>
    </cacheField>
    <cacheField name="Methodologies" numFmtId="166">
      <sharedItems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S-III.AV."/>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S-I.L.; AMS-III.AR.; AMS-III.BB."/>
        <s v="AM0056"/>
        <s v="AMS-I.A.; AMS-II.G."/>
        <s v="AMS-III.AW."/>
        <s v="AM0045"/>
        <s v="AM0050"/>
        <s v="AMS-III.U."/>
        <s v="AMS-III.J."/>
        <s v="AMS-I.E.; AMS-II.G."/>
        <s v="AMS-III.BI."/>
        <s v="AMS-III.AR."/>
        <s v="AM0102"/>
        <s v="AMS-III.BD."/>
        <s v="AR-AMS0007"/>
        <s v="AMS-II.G.; AMS-III.AR.; AMS-III.AV."/>
        <s v="AMS-I.L."/>
        <s v="AMS-I.A.; AMS-I.B.; AMS-I.D."/>
        <s v="AMS-I.E.; AMS-I.I.; AMS-II.G."/>
        <s v="AMS-I.B.; AMS-I.F.; AMS-I.L.; AMS-III.AR."/>
        <s v="AMS-I.E.; AMS-II.G.; AMS-III.BG."/>
        <s v="ACM0017"/>
        <s v="ACM0025"/>
        <s v="AMS-I.E.; AMS-I.I."/>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4-11-12T00:00:00"/>
    </cacheField>
    <cacheField name="Submission month" numFmtId="0">
      <sharedItems count="8">
        <s v=""/>
        <s v="July"/>
        <s v="October"/>
        <s v="December"/>
        <s v="September"/>
        <s v="November"/>
        <s v="August"/>
        <s v="(Re-)Submission in 2024"/>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ing Parties for multi-host PoA" numFmtId="166">
      <sharedItems/>
    </cacheField>
    <cacheField name="Transition Status" numFmtId="166">
      <sharedItems/>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27.544102199077" createdVersion="8" refreshedVersion="8" minRefreshableVersion="3" recordCount="97" xr:uid="{E5E2205F-9C4B-44E4-BAEC-422755E40F4F}">
  <cacheSource type="worksheet">
    <worksheetSource name="BAs"/>
  </cacheSource>
  <cacheFields count="12">
    <cacheField name="Title" numFmtId="0">
      <sharedItems count="101" longText="1">
        <s v="Singapore signs Implementation Agreement with Bhutan to cooperate on carbon credits under Article 6 of the Paris Agreement"/>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Conclusion of Substantive Negotiation on IA with Peru"/>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Declaration of Intent between the Ministry of Energy and the Ministry of Climate and Environment of Norway and the Swiss Federal Department of Environment, Transport, Energy and Communications on Cooperation on Carbon Capture and Storage and Carbon Dioxide Removals"/>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Singapore and Paraguay Substantively Conclude Negotiations on Implementation Agreement on Carbon Credits Cooperation"/>
        <s v="Norway and Morocco Sign MoU: Launching bilateral cooperation under Article 6 at COP28"/>
        <s v="Rwanda signed cooperation agreements with Singapore and Kuwait towards the implementation of Article 6 of the Paris Agreement"/>
        <s v="Singapore and Rwanda sign Memorandum of Understanding to collaborate on carbon credits to accelerate climate action"/>
        <s v="Exchange of Letter of Intent from Liechtenstein"/>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tatement of Intent on a Bilateral Cooperation under Article 6 of the Paris Agreement between the Swiss Federal Council and the Government of the Republic of Kenya"/>
        <s v="Singapore and Vietnam Enhance Bilateral Cooperation with New Partnerships"/>
        <s v="Singapore and Sri Lanka sign Memorandum of Understanding to collaborate on carbon credits"/>
        <s v="Singapore and Chile sign Memorandum of Understanding to collaborate on Carbon Markets and Carbon Pricing"/>
        <s v="South Korea secures bilateral carbon credit deal with Laos"/>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3">
        <s v="Bhutan"/>
        <s v="Malaysia"/>
        <s v="Peru"/>
        <s v="Nepal"/>
        <s v="Benin"/>
        <s v="Jordan"/>
        <s v="Senegal"/>
        <s v="Zambia"/>
        <s v="Rwanda"/>
        <s v="Philippines"/>
        <s v="Lao PDR"/>
        <s v="Cambodia"/>
        <s v="Kazakhstan"/>
        <s v="Indonesia"/>
        <s v="Ghana"/>
        <s v="Norway"/>
        <s v="Tunisia"/>
        <s v="Ukraine"/>
        <s v="Chile"/>
        <s v="Costa Rica"/>
        <s v="Paraguay"/>
        <s v="Sweden"/>
        <s v="Papua New Guinea"/>
        <s v="Fiji"/>
        <s v="Morocco"/>
        <s v="Uzbekistan"/>
        <s v="Kenya"/>
        <s v="Viet Nam"/>
        <s v="Sri Lanka"/>
        <s v="Kyrgyzstan"/>
        <s v="Dominican Republic"/>
        <s v="Mongolia"/>
        <s v="United Arab Emirates"/>
        <s v="Uruguay"/>
        <s v="Malawi"/>
        <s v="Gabon"/>
        <s v="Thailand"/>
        <s v="Georgia"/>
        <s v="Moldova"/>
        <s v="Azerbaijan"/>
        <s v="Colombia"/>
        <s v="Dominica"/>
        <s v="Vanuatu"/>
        <s v="Iceland"/>
        <s v="Myanmar"/>
        <s v="Saudi Arabia"/>
        <s v="Mexico"/>
        <s v="Palau"/>
        <s v="Maldives"/>
        <s v="Ethiopia"/>
        <s v="Bangladesh"/>
        <s v="Vietnam" u="1"/>
        <s v="Laos" u="1"/>
      </sharedItems>
    </cacheField>
    <cacheField name="Region" numFmtId="166">
      <sharedItems count="5">
        <s v="Asia"/>
        <s v="Americas"/>
        <s v="Africa"/>
        <s v="Europe"/>
        <s v="Oceania"/>
      </sharedItems>
    </cacheField>
    <cacheField name="Sub-region" numFmtId="166">
      <sharedItems count="16">
        <s v="Southern Asia"/>
        <s v="Southeast Asia"/>
        <s v="South America"/>
        <s v="Western Africa"/>
        <s v="Western Asia"/>
        <s v="Eastern Africa"/>
        <s v="Central Asia"/>
        <s v="Northern Europe"/>
        <s v="Northern Africa"/>
        <s v="Eastern Europe"/>
        <s v="Central America"/>
        <s v="Melanesia"/>
        <s v="Caribbean"/>
        <s v="Eastern Asia"/>
        <s v="Middle Africa"/>
        <s v="Micronesia"/>
      </sharedItems>
    </cacheField>
    <cacheField name="Buying Country" numFmtId="0">
      <sharedItems count="12">
        <s v="Singapore"/>
        <s v="Republic of Korea"/>
        <s v="Sweden"/>
        <s v="Norway"/>
        <s v="Switzerland"/>
        <s v="Monaco"/>
        <s v="Japan"/>
        <s v="United Arab Emirates"/>
        <s v="Kuwait"/>
        <s v="Liechtenstein"/>
        <s v="Australia"/>
        <s v="South Korea" u="1"/>
      </sharedItems>
    </cacheField>
    <cacheField name="Date" numFmtId="166">
      <sharedItems containsSemiMixedTypes="0" containsNonDate="0" containsDate="1" containsString="0" minDate="2013-01-08T00:00:00" maxDate="2025-03-01T00:00:00"/>
    </cacheField>
    <cacheField name="Agreement Status" numFmtId="166">
      <sharedItems count="4">
        <s v="BA (signed)"/>
        <s v="MoU"/>
        <s v="BA (negotiated)"/>
        <s v="Other"/>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numFmtId="166">
      <sharedItems count="11">
        <s v="Asia » Asia"/>
        <s v="Americas » Asia"/>
        <s v="Asia » Europe"/>
        <s v="Africa » Europe"/>
        <s v="Africa » Asia"/>
        <s v="Europe » Europe"/>
        <s v="Europe » Asia"/>
        <s v="Americas » Europe"/>
        <s v="Oceania » Asia"/>
        <s v="Oceania » Europe"/>
        <s v="Oceania » Oceani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1">
  <r>
    <x v="0"/>
    <x v="0"/>
    <x v="0"/>
    <x v="0"/>
    <s v="Viviid Emissions Reductions Universal Pvt Ltd"/>
    <x v="0"/>
    <x v="0"/>
    <s v="Southern Asia"/>
    <s v="IND"/>
    <n v="1"/>
    <x v="0"/>
    <x v="0"/>
    <m/>
    <x v="0"/>
    <m/>
    <x v="0"/>
    <m/>
    <s v="Reduction"/>
    <x v="0"/>
    <s v="Solar"/>
    <m/>
    <x v="0"/>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0"/>
    <s v="Renewable"/>
    <x v="0"/>
    <s v="10,500 tCO2eq per year"/>
    <m/>
    <n v="2021"/>
    <s v="2021_01"/>
    <n v="10500"/>
    <m/>
    <x v="0"/>
    <n v="10500"/>
    <s v="Lower middle income"/>
    <x v="0"/>
    <n v="1"/>
  </r>
  <r>
    <x v="0"/>
    <x v="0"/>
    <x v="1"/>
    <x v="0"/>
    <s v="EKI Energy Services Limited"/>
    <x v="0"/>
    <x v="0"/>
    <s v="Southern Asia"/>
    <s v="IND"/>
    <n v="1"/>
    <x v="0"/>
    <x v="0"/>
    <m/>
    <x v="0"/>
    <m/>
    <x v="0"/>
    <m/>
    <s v="Reduction"/>
    <x v="0"/>
    <s v="Solar"/>
    <m/>
    <x v="1"/>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
    <s v="Renewable"/>
    <x v="1"/>
    <s v="15,895 tCO2eq per year"/>
    <m/>
    <n v="2021"/>
    <s v="2021_03"/>
    <n v="15895"/>
    <m/>
    <x v="1"/>
    <n v="15895"/>
    <s v="Lower middle income"/>
    <x v="1"/>
    <n v="1"/>
  </r>
  <r>
    <x v="0"/>
    <x v="0"/>
    <x v="2"/>
    <x v="0"/>
    <s v="Viviid Emissions Reductions Universal Pvt Ltd"/>
    <x v="0"/>
    <x v="0"/>
    <s v="Southern Asia"/>
    <s v="IND"/>
    <n v="1"/>
    <x v="0"/>
    <x v="0"/>
    <m/>
    <x v="0"/>
    <m/>
    <x v="0"/>
    <m/>
    <s v="Reduction"/>
    <x v="0"/>
    <s v="Solar"/>
    <m/>
    <x v="2"/>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
    <s v="Renewable"/>
    <x v="2"/>
    <s v="34,500 tCO2eq per year"/>
    <m/>
    <n v="2021"/>
    <s v="2021_03"/>
    <n v="34500"/>
    <m/>
    <x v="2"/>
    <n v="34500"/>
    <s v="Lower middle income"/>
    <x v="2"/>
    <n v="1"/>
  </r>
  <r>
    <x v="1"/>
    <x v="0"/>
    <x v="3"/>
    <x v="0"/>
    <s v="EKI Energy Services Limited"/>
    <x v="0"/>
    <x v="0"/>
    <s v="Southern Asia"/>
    <s v="BGD"/>
    <n v="1"/>
    <x v="0"/>
    <x v="0"/>
    <s v="Buildings"/>
    <x v="0"/>
    <m/>
    <x v="0"/>
    <m/>
    <s v="Reduction"/>
    <x v="0"/>
    <s v="Solar, Rooftop"/>
    <m/>
    <x v="3"/>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3"/>
    <s v="Renewable"/>
    <x v="3"/>
    <s v="11,597 tCO2eq per year"/>
    <m/>
    <n v="2021"/>
    <s v="2021_05"/>
    <n v="11597"/>
    <m/>
    <x v="3"/>
    <n v="11597"/>
    <s v="Lower middle income"/>
    <x v="3"/>
    <n v="1"/>
  </r>
  <r>
    <x v="2"/>
    <x v="0"/>
    <x v="4"/>
    <x v="0"/>
    <s v="Barutçuoğlu İnşaat Sanayi ve Ticaret Limited Şirketi"/>
    <x v="0"/>
    <x v="0"/>
    <s v="Western Asia"/>
    <s v="TUR"/>
    <n v="1"/>
    <x v="1"/>
    <x v="1"/>
    <s v="Electricity and heat"/>
    <x v="1"/>
    <s v="Fuel switch"/>
    <x v="1"/>
    <s v="CO2"/>
    <s v="Reduction"/>
    <x v="1"/>
    <s v="Landfill gas utilization"/>
    <m/>
    <x v="4"/>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4"/>
    <s v="Renewable"/>
    <x v="4"/>
    <s v="16,126 tCO2eq per year"/>
    <m/>
    <n v="2021"/>
    <s v="2021_05"/>
    <n v="16126"/>
    <m/>
    <x v="4"/>
    <n v="16126"/>
    <s v="Upper middle income"/>
    <x v="4"/>
    <n v="1"/>
  </r>
  <r>
    <x v="0"/>
    <x v="0"/>
    <x v="5"/>
    <x v="0"/>
    <s v="EKI Energy Services Limited"/>
    <x v="0"/>
    <x v="0"/>
    <s v="Southern Asia"/>
    <s v="IND"/>
    <n v="1"/>
    <x v="0"/>
    <x v="0"/>
    <m/>
    <x v="0"/>
    <m/>
    <x v="0"/>
    <m/>
    <s v="Reduction"/>
    <x v="0"/>
    <s v="Solar"/>
    <m/>
    <x v="5"/>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5"/>
    <s v="Renewable"/>
    <x v="5"/>
    <s v="10,478 tCO2eq per year"/>
    <m/>
    <n v="2021"/>
    <s v="2021_06"/>
    <n v="10478"/>
    <m/>
    <x v="5"/>
    <n v="10478"/>
    <s v="Lower middle income"/>
    <x v="5"/>
    <n v="1"/>
  </r>
  <r>
    <x v="0"/>
    <x v="0"/>
    <x v="6"/>
    <x v="0"/>
    <s v="EKI Energy Services Limited"/>
    <x v="0"/>
    <x v="0"/>
    <s v="Southern Asia"/>
    <s v="IND"/>
    <n v="1"/>
    <x v="0"/>
    <x v="0"/>
    <m/>
    <x v="0"/>
    <m/>
    <x v="0"/>
    <m/>
    <s v="Reduction"/>
    <x v="0"/>
    <s v="Solar"/>
    <m/>
    <x v="6"/>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6"/>
    <s v="Renewable"/>
    <x v="6"/>
    <s v="12,110 tCO2eq per year"/>
    <m/>
    <n v="2021"/>
    <s v="2021_07"/>
    <n v="12110"/>
    <m/>
    <x v="6"/>
    <n v="12110"/>
    <s v="Lower middle income"/>
    <x v="6"/>
    <n v="1"/>
  </r>
  <r>
    <x v="0"/>
    <x v="0"/>
    <x v="7"/>
    <x v="0"/>
    <s v="&quot;S&amp; P Feeds Pvt. Ltd &quot;"/>
    <x v="0"/>
    <x v="0"/>
    <s v="Southern Asia"/>
    <s v="IND"/>
    <n v="1"/>
    <x v="0"/>
    <x v="0"/>
    <m/>
    <x v="2"/>
    <s v="GHG management"/>
    <x v="0"/>
    <s v="CH4"/>
    <s v="Reduction"/>
    <x v="2"/>
    <s v="Biogas, Manure"/>
    <s v="Potentially Waste and/or Agriculture as sectors"/>
    <x v="7"/>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7"/>
    <s v="Renewable"/>
    <x v="7"/>
    <s v="6,918 tCO2eq per year"/>
    <m/>
    <n v="2021"/>
    <s v="2021_09"/>
    <n v="6918"/>
    <m/>
    <x v="7"/>
    <n v="6918"/>
    <s v="Lower middle income"/>
    <x v="7"/>
    <n v="1"/>
  </r>
  <r>
    <x v="3"/>
    <x v="0"/>
    <x v="8"/>
    <x v="0"/>
    <s v="TAQA PV for Solar Energy"/>
    <x v="0"/>
    <x v="1"/>
    <s v="Northern Africa"/>
    <s v="EGY"/>
    <n v="1"/>
    <x v="0"/>
    <x v="0"/>
    <m/>
    <x v="0"/>
    <m/>
    <x v="0"/>
    <m/>
    <s v="Reduction"/>
    <x v="0"/>
    <s v="Solar"/>
    <m/>
    <x v="8"/>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8"/>
    <s v="Renewable"/>
    <x v="8"/>
    <s v="8,387 tCO2eq per year"/>
    <m/>
    <n v="2021"/>
    <s v="2021_09"/>
    <n v="8387"/>
    <m/>
    <x v="8"/>
    <n v="8387"/>
    <s v="Lower middle income"/>
    <x v="8"/>
    <n v="1"/>
  </r>
  <r>
    <x v="0"/>
    <x v="0"/>
    <x v="9"/>
    <x v="0"/>
    <s v="Viviid Emissions Reductions Universal Pvt Ltd"/>
    <x v="0"/>
    <x v="0"/>
    <s v="Southern Asia"/>
    <s v="IND"/>
    <n v="1"/>
    <x v="2"/>
    <x v="2"/>
    <m/>
    <x v="2"/>
    <m/>
    <x v="0"/>
    <m/>
    <s v="Reduction"/>
    <x v="2"/>
    <s v="Biomass"/>
    <m/>
    <x v="9"/>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9"/>
    <s v="Renewable"/>
    <x v="9"/>
    <s v="24,180 tCO2eq per year"/>
    <m/>
    <n v="2021"/>
    <s v="2021_10"/>
    <n v="24180"/>
    <m/>
    <x v="9"/>
    <n v="24180"/>
    <s v="Lower middle income"/>
    <x v="9"/>
    <n v="1"/>
  </r>
  <r>
    <x v="4"/>
    <x v="1"/>
    <x v="10"/>
    <x v="0"/>
    <s v="Fico Binh Dinh Energy Joint Stock Company"/>
    <x v="0"/>
    <x v="0"/>
    <s v="Southeast Asia"/>
    <s v="VNM"/>
    <n v="1"/>
    <x v="0"/>
    <x v="0"/>
    <m/>
    <x v="0"/>
    <m/>
    <x v="0"/>
    <m/>
    <s v="Reduction"/>
    <x v="3"/>
    <s v="Wind"/>
    <m/>
    <x v="10"/>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0"/>
    <s v="Renewable"/>
    <x v="10"/>
    <s v="42,698 tCO2eq per year"/>
    <m/>
    <n v="2021"/>
    <s v="2021_04"/>
    <n v="42698"/>
    <m/>
    <x v="10"/>
    <n v="42698"/>
    <s v="Lower middle income"/>
    <x v="10"/>
    <n v="1"/>
  </r>
  <r>
    <x v="0"/>
    <x v="0"/>
    <x v="11"/>
    <x v="0"/>
    <s v="EKI Energy Services Limited"/>
    <x v="0"/>
    <x v="0"/>
    <s v="Southern Asia"/>
    <s v="IND"/>
    <n v="1"/>
    <x v="3"/>
    <x v="3"/>
    <m/>
    <x v="3"/>
    <s v="Fuel switch"/>
    <x v="0"/>
    <m/>
    <s v="Reduction"/>
    <x v="4"/>
    <s v="Households"/>
    <m/>
    <x v="11"/>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1"/>
    <s v="Renewable"/>
    <x v="11"/>
    <s v="50,552 tCO2eq per year"/>
    <m/>
    <n v="2021"/>
    <s v="2021_12"/>
    <n v="50552"/>
    <m/>
    <x v="11"/>
    <n v="50552"/>
    <s v="Lower middle income"/>
    <x v="11"/>
    <n v="1"/>
  </r>
  <r>
    <x v="0"/>
    <x v="0"/>
    <x v="12"/>
    <x v="0"/>
    <s v="EKI Energy Services Limited"/>
    <x v="0"/>
    <x v="0"/>
    <s v="Southern Asia"/>
    <s v="IND"/>
    <n v="1"/>
    <x v="3"/>
    <x v="3"/>
    <m/>
    <x v="3"/>
    <s v="Fuel switch"/>
    <x v="0"/>
    <m/>
    <s v="Reduction"/>
    <x v="4"/>
    <s v="Households"/>
    <m/>
    <x v="12"/>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1"/>
    <s v="Renewable"/>
    <x v="11"/>
    <s v="353,863 tCO2eq per year"/>
    <m/>
    <n v="2021"/>
    <s v="2021_12"/>
    <n v="353863"/>
    <m/>
    <x v="12"/>
    <n v="353863"/>
    <s v="Lower middle income"/>
    <x v="12"/>
    <n v="1"/>
  </r>
  <r>
    <x v="0"/>
    <x v="0"/>
    <x v="13"/>
    <x v="0"/>
    <s v="EKI Energy Services Limited"/>
    <x v="0"/>
    <x v="0"/>
    <s v="Southern Asia"/>
    <s v="IND"/>
    <n v="1"/>
    <x v="3"/>
    <x v="3"/>
    <m/>
    <x v="3"/>
    <s v="Fuel switch"/>
    <x v="0"/>
    <m/>
    <s v="Reduction"/>
    <x v="4"/>
    <s v="Households"/>
    <m/>
    <x v="13"/>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1"/>
    <s v="Renewable"/>
    <x v="11"/>
    <s v="353,863 tCO2eq per year"/>
    <m/>
    <n v="2021"/>
    <s v="2021_12"/>
    <n v="353863"/>
    <m/>
    <x v="12"/>
    <n v="353863"/>
    <s v="Lower middle income"/>
    <x v="13"/>
    <n v="1"/>
  </r>
  <r>
    <x v="0"/>
    <x v="0"/>
    <x v="14"/>
    <x v="0"/>
    <s v="EKI Energy Services Limited"/>
    <x v="0"/>
    <x v="0"/>
    <s v="Southern Asia"/>
    <s v="IND"/>
    <n v="1"/>
    <x v="3"/>
    <x v="3"/>
    <m/>
    <x v="3"/>
    <s v="Fuel switch"/>
    <x v="0"/>
    <m/>
    <s v="Reduction"/>
    <x v="4"/>
    <s v="Households"/>
    <m/>
    <x v="14"/>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1"/>
    <s v="Renewable"/>
    <x v="11"/>
    <s v="353,863 tCO2eq per year"/>
    <m/>
    <n v="2021"/>
    <s v="2021_12"/>
    <n v="353863"/>
    <m/>
    <x v="12"/>
    <n v="353863"/>
    <s v="Lower middle income"/>
    <x v="14"/>
    <n v="1"/>
  </r>
  <r>
    <x v="0"/>
    <x v="2"/>
    <x v="15"/>
    <x v="0"/>
    <s v="ReNew Sun Bright Pvt. Ltd."/>
    <x v="0"/>
    <x v="0"/>
    <s v="Southern Asia"/>
    <s v="IND"/>
    <n v="1"/>
    <x v="0"/>
    <x v="0"/>
    <m/>
    <x v="0"/>
    <m/>
    <x v="0"/>
    <m/>
    <s v="Reduction"/>
    <x v="0"/>
    <s v="Solar"/>
    <m/>
    <x v="15"/>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
    <s v="Fixed"/>
    <x v="12"/>
    <s v="637,580 tCO2eq per year"/>
    <m/>
    <n v="2021"/>
    <s v="2021_03"/>
    <n v="637580"/>
    <m/>
    <x v="13"/>
    <n v="637580"/>
    <s v="Lower middle income"/>
    <x v="15"/>
    <n v="1"/>
  </r>
  <r>
    <x v="0"/>
    <x v="2"/>
    <x v="15"/>
    <x v="0"/>
    <s v="ReNew Solar Urja Pvt. Ltd."/>
    <x v="0"/>
    <x v="0"/>
    <s v="Southern Asia"/>
    <s v="IND"/>
    <n v="1"/>
    <x v="0"/>
    <x v="0"/>
    <m/>
    <x v="0"/>
    <m/>
    <x v="0"/>
    <m/>
    <s v="Reduction"/>
    <x v="0"/>
    <s v="Solar"/>
    <m/>
    <x v="16"/>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2"/>
    <s v="Fixed"/>
    <x v="12"/>
    <s v="637,580 tCO2eq per year"/>
    <m/>
    <n v="2021"/>
    <s v="2021_09"/>
    <n v="637580"/>
    <m/>
    <x v="13"/>
    <n v="637580"/>
    <s v="Lower middle income"/>
    <x v="16"/>
    <n v="1"/>
  </r>
  <r>
    <x v="0"/>
    <x v="0"/>
    <x v="16"/>
    <x v="0"/>
    <s v="Tata Power Renewable Energy Limited"/>
    <x v="0"/>
    <x v="0"/>
    <s v="Southern Asia"/>
    <s v="IND"/>
    <n v="1"/>
    <x v="4"/>
    <x v="4"/>
    <m/>
    <x v="2"/>
    <m/>
    <x v="0"/>
    <m/>
    <s v="Reduction"/>
    <x v="5"/>
    <s v="Charging Infrastructure, Electrification"/>
    <m/>
    <x v="17"/>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13"/>
    <s v="Renewable"/>
    <x v="13"/>
    <s v="57,338 tCO2eq per year"/>
    <m/>
    <n v="2022"/>
    <s v="2022_01"/>
    <n v="57338"/>
    <m/>
    <x v="14"/>
    <n v="57338"/>
    <s v="Lower middle income"/>
    <x v="17"/>
    <n v="1"/>
  </r>
  <r>
    <x v="0"/>
    <x v="0"/>
    <x v="17"/>
    <x v="0"/>
    <s v="Viviid Emissions Reductions Universal Pvt Ltd"/>
    <x v="0"/>
    <x v="0"/>
    <s v="Southern Asia"/>
    <s v="IND"/>
    <n v="1"/>
    <x v="0"/>
    <x v="0"/>
    <m/>
    <x v="0"/>
    <m/>
    <x v="0"/>
    <m/>
    <s v="Reduction"/>
    <x v="0"/>
    <s v="Solar"/>
    <m/>
    <x v="18"/>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14"/>
    <s v="Renewable"/>
    <x v="14"/>
    <s v="78,300 tCO2eq per year"/>
    <m/>
    <n v="2022"/>
    <s v="2022_01"/>
    <n v="78300"/>
    <m/>
    <x v="15"/>
    <n v="78300"/>
    <s v="Lower middle income"/>
    <x v="18"/>
    <n v="1"/>
  </r>
  <r>
    <x v="0"/>
    <x v="0"/>
    <x v="18"/>
    <x v="0"/>
    <s v="UltraTech Cement Limited"/>
    <x v="0"/>
    <x v="0"/>
    <s v="Southern Asia"/>
    <s v="IND"/>
    <n v="1"/>
    <x v="2"/>
    <x v="2"/>
    <m/>
    <x v="3"/>
    <m/>
    <x v="0"/>
    <m/>
    <s v="Reduction"/>
    <x v="6"/>
    <s v="Cement"/>
    <m/>
    <x v="19"/>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15"/>
    <s v="Renewable"/>
    <x v="15"/>
    <s v="85,840 tCO2eq per year"/>
    <m/>
    <n v="2022"/>
    <s v="2022_01"/>
    <n v="85840"/>
    <m/>
    <x v="16"/>
    <n v="85840"/>
    <s v="Lower middle income"/>
    <x v="19"/>
    <n v="1"/>
  </r>
  <r>
    <x v="0"/>
    <x v="0"/>
    <x v="19"/>
    <x v="0"/>
    <s v="Viviid Emissions Reductions Universal Pvt Ltd"/>
    <x v="0"/>
    <x v="0"/>
    <s v="Southern Asia"/>
    <s v="IND"/>
    <n v="1"/>
    <x v="2"/>
    <x v="2"/>
    <m/>
    <x v="2"/>
    <m/>
    <x v="0"/>
    <m/>
    <s v="Reduction"/>
    <x v="2"/>
    <s v="Biomass"/>
    <m/>
    <x v="20"/>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6"/>
    <s v="Renewable"/>
    <x v="16"/>
    <s v="12,090 tCO2eq per year"/>
    <m/>
    <n v="2022"/>
    <s v="2022_01"/>
    <n v="12090"/>
    <m/>
    <x v="17"/>
    <n v="12090"/>
    <s v="Lower middle income"/>
    <x v="20"/>
    <n v="1"/>
  </r>
  <r>
    <x v="0"/>
    <x v="0"/>
    <x v="20"/>
    <x v="0"/>
    <s v="Viviid Emissions Reductions Universal Pvt Ltd"/>
    <x v="0"/>
    <x v="0"/>
    <s v="Southern Asia"/>
    <s v="IND"/>
    <n v="1"/>
    <x v="2"/>
    <x v="2"/>
    <m/>
    <x v="2"/>
    <m/>
    <x v="0"/>
    <m/>
    <s v="Reduction"/>
    <x v="2"/>
    <s v="Biomass"/>
    <m/>
    <x v="21"/>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17"/>
    <s v="Renewable"/>
    <x v="17"/>
    <s v="35,000 tCO2eq per year"/>
    <m/>
    <n v="2022"/>
    <s v="2022_01"/>
    <n v="35000"/>
    <m/>
    <x v="18"/>
    <n v="35000"/>
    <s v="Lower middle income"/>
    <x v="21"/>
    <n v="1"/>
  </r>
  <r>
    <x v="0"/>
    <x v="0"/>
    <x v="21"/>
    <x v="0"/>
    <s v="Greenam Energy Private Limited"/>
    <x v="0"/>
    <x v="0"/>
    <s v="Southern Asia"/>
    <s v="IND"/>
    <n v="1"/>
    <x v="0"/>
    <x v="0"/>
    <m/>
    <x v="0"/>
    <m/>
    <x v="0"/>
    <m/>
    <s v="Reduction"/>
    <x v="0"/>
    <s v="Solar"/>
    <m/>
    <x v="22"/>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17"/>
    <s v="Renewable"/>
    <x v="17"/>
    <s v="258,117 tCO2eq per year"/>
    <m/>
    <n v="2022"/>
    <s v="2022_01"/>
    <n v="258117"/>
    <m/>
    <x v="19"/>
    <n v="258117"/>
    <s v="Lower middle income"/>
    <x v="22"/>
    <n v="1"/>
  </r>
  <r>
    <x v="0"/>
    <x v="0"/>
    <x v="22"/>
    <x v="0"/>
    <s v="Lone Cypress Ventures Private Limited"/>
    <x v="0"/>
    <x v="0"/>
    <s v="Southern Asia"/>
    <s v="IND"/>
    <n v="1"/>
    <x v="0"/>
    <x v="0"/>
    <m/>
    <x v="0"/>
    <m/>
    <x v="0"/>
    <m/>
    <s v="Reduction"/>
    <x v="0"/>
    <s v="Solar"/>
    <m/>
    <x v="23"/>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18"/>
    <s v="Renewable"/>
    <x v="18"/>
    <s v="19,919 tCO2eq per year"/>
    <m/>
    <n v="2022"/>
    <s v="2022_02"/>
    <n v="19919"/>
    <m/>
    <x v="20"/>
    <n v="19919"/>
    <s v="Lower middle income"/>
    <x v="23"/>
    <n v="1"/>
  </r>
  <r>
    <x v="0"/>
    <x v="0"/>
    <x v="23"/>
    <x v="0"/>
    <s v="Viviid Emissions Reductions Universal Pvt Ltd"/>
    <x v="0"/>
    <x v="0"/>
    <s v="Southern Asia"/>
    <s v="IND"/>
    <n v="1"/>
    <x v="0"/>
    <x v="0"/>
    <s v="Manufacuring and construction"/>
    <x v="2"/>
    <m/>
    <x v="0"/>
    <s v="CH4"/>
    <s v="Reduction"/>
    <x v="2"/>
    <s v="Cogeneration, Biogas"/>
    <s v="What kind of waste gas"/>
    <x v="24"/>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19"/>
    <s v="Renewable"/>
    <x v="19"/>
    <s v="20,000 tCO2eq per year"/>
    <m/>
    <n v="2022"/>
    <s v="2022_03"/>
    <n v="20000"/>
    <m/>
    <x v="21"/>
    <n v="20000"/>
    <s v="Lower middle income"/>
    <x v="24"/>
    <n v="1"/>
  </r>
  <r>
    <x v="0"/>
    <x v="0"/>
    <x v="24"/>
    <x v="0"/>
    <s v="EKI Energy Services Limited"/>
    <x v="0"/>
    <x v="0"/>
    <s v="Southern Asia"/>
    <s v="IND"/>
    <n v="1"/>
    <x v="0"/>
    <x v="0"/>
    <m/>
    <x v="0"/>
    <m/>
    <x v="0"/>
    <m/>
    <s v="Reduction"/>
    <x v="0"/>
    <s v="Solar"/>
    <m/>
    <x v="25"/>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0"/>
    <s v="Renewable"/>
    <x v="20"/>
    <s v="15,138 tCO2eq per year"/>
    <m/>
    <n v="2022"/>
    <s v="2022_03"/>
    <n v="15138"/>
    <m/>
    <x v="22"/>
    <n v="15138"/>
    <s v="Lower middle income"/>
    <x v="25"/>
    <n v="1"/>
  </r>
  <r>
    <x v="2"/>
    <x v="0"/>
    <x v="25"/>
    <x v="0"/>
    <s v="MEM Tekstil Sanayi ve Ticaret Anonim Şirketi"/>
    <x v="0"/>
    <x v="0"/>
    <s v="Western Asia"/>
    <s v="TUR"/>
    <n v="1"/>
    <x v="0"/>
    <x v="0"/>
    <s v="Buildings"/>
    <x v="0"/>
    <m/>
    <x v="0"/>
    <m/>
    <s v="Reduction"/>
    <x v="0"/>
    <s v="Solar, Rooftop"/>
    <m/>
    <x v="26"/>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21"/>
    <s v="Renewable"/>
    <x v="21"/>
    <s v="10,827 tCO2eq per year"/>
    <m/>
    <n v="2021"/>
    <s v="2021_06"/>
    <n v="10827"/>
    <m/>
    <x v="23"/>
    <n v="10827"/>
    <s v="Upper middle income"/>
    <x v="26"/>
    <n v="1"/>
  </r>
  <r>
    <x v="0"/>
    <x v="0"/>
    <x v="26"/>
    <x v="0"/>
    <s v="Shree Cement Limited"/>
    <x v="0"/>
    <x v="0"/>
    <s v="Southern Asia"/>
    <s v="IND"/>
    <n v="1"/>
    <x v="0"/>
    <x v="0"/>
    <m/>
    <x v="0"/>
    <m/>
    <x v="0"/>
    <m/>
    <s v="Reduction"/>
    <x v="0"/>
    <s v="Solar"/>
    <m/>
    <x v="27"/>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22"/>
    <s v="Renewable"/>
    <x v="22"/>
    <s v="51,194 tCO2eq per year"/>
    <m/>
    <n v="2022"/>
    <s v="2022_08"/>
    <n v="51194"/>
    <m/>
    <x v="24"/>
    <n v="51194"/>
    <s v="Lower middle income"/>
    <x v="27"/>
    <n v="1"/>
  </r>
  <r>
    <x v="5"/>
    <x v="0"/>
    <x v="27"/>
    <x v="0"/>
    <s v="Borey Energo LLP"/>
    <x v="0"/>
    <x v="0"/>
    <s v="Central Asia"/>
    <s v="KAZ"/>
    <n v="1"/>
    <x v="0"/>
    <x v="0"/>
    <m/>
    <x v="0"/>
    <m/>
    <x v="0"/>
    <m/>
    <s v="Reduction"/>
    <x v="3"/>
    <s v="Wind"/>
    <m/>
    <x v="28"/>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3"/>
    <s v="Renewable"/>
    <x v="23"/>
    <s v="298,154 tCO2eq per year"/>
    <m/>
    <n v="2022"/>
    <s v="2022_09"/>
    <n v="298154"/>
    <m/>
    <x v="25"/>
    <n v="298154"/>
    <s v="Upper middle income"/>
    <x v="28"/>
    <n v="1"/>
  </r>
  <r>
    <x v="0"/>
    <x v="0"/>
    <x v="28"/>
    <x v="0"/>
    <s v="EKI Energy Services Ltd."/>
    <x v="0"/>
    <x v="0"/>
    <s v="Southern Asia"/>
    <s v="IND"/>
    <n v="1"/>
    <x v="3"/>
    <x v="3"/>
    <m/>
    <x v="3"/>
    <s v="Fuel switch"/>
    <x v="0"/>
    <m/>
    <s v="Reduction"/>
    <x v="4"/>
    <s v="Households"/>
    <m/>
    <x v="29"/>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4"/>
    <s v="Renewable"/>
    <x v="24"/>
    <s v="85,218 tCO2eq per year"/>
    <m/>
    <n v="2022"/>
    <s v="2022_10"/>
    <n v="85218"/>
    <m/>
    <x v="26"/>
    <n v="85218"/>
    <s v="Lower middle income"/>
    <x v="29"/>
    <n v="1"/>
  </r>
  <r>
    <x v="0"/>
    <x v="0"/>
    <x v="29"/>
    <x v="0"/>
    <s v="Clean Solar Power (Jodhpur) Pvt. Ltd."/>
    <x v="0"/>
    <x v="0"/>
    <s v="Southern Asia"/>
    <s v="IND"/>
    <n v="1"/>
    <x v="0"/>
    <x v="0"/>
    <m/>
    <x v="0"/>
    <m/>
    <x v="0"/>
    <m/>
    <s v="Reduction"/>
    <x v="0"/>
    <s v="Solar"/>
    <m/>
    <x v="30"/>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5"/>
    <s v="Renewable"/>
    <x v="25"/>
    <s v="599,494 tCO2eq per year"/>
    <m/>
    <n v="2021"/>
    <s v="2021_08"/>
    <n v="599494"/>
    <m/>
    <x v="27"/>
    <n v="599494"/>
    <s v="Lower middle income"/>
    <x v="30"/>
    <n v="1"/>
  </r>
  <r>
    <x v="0"/>
    <x v="1"/>
    <x v="30"/>
    <x v="0"/>
    <s v="LTIMindtree Limited"/>
    <x v="0"/>
    <x v="0"/>
    <s v="Southern Asia"/>
    <s v="IND"/>
    <n v="1"/>
    <x v="3"/>
    <x v="3"/>
    <m/>
    <x v="3"/>
    <s v="Fuel switch"/>
    <x v="0"/>
    <m/>
    <s v="Reduction"/>
    <x v="4"/>
    <s v="Households"/>
    <m/>
    <x v="31"/>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26"/>
    <s v="Renewable"/>
    <x v="26"/>
    <s v="19,710 tCO2eq per year"/>
    <m/>
    <n v="2022"/>
    <s v="2022_11"/>
    <n v="19710"/>
    <m/>
    <x v="28"/>
    <n v="19710"/>
    <s v="Lower middle income"/>
    <x v="31"/>
    <n v="1"/>
  </r>
  <r>
    <x v="0"/>
    <x v="0"/>
    <x v="31"/>
    <x v="0"/>
    <s v="EKI Energy Service limited."/>
    <x v="0"/>
    <x v="0"/>
    <s v="Southern Asia"/>
    <s v="IND"/>
    <n v="1"/>
    <x v="0"/>
    <x v="0"/>
    <m/>
    <x v="2"/>
    <m/>
    <x v="0"/>
    <m/>
    <s v="Reduction"/>
    <x v="2"/>
    <s v="Biomass, Cogeneration, Rice husk"/>
    <m/>
    <x v="32"/>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7"/>
    <s v="Renewable"/>
    <x v="27"/>
    <s v="59,233 tCO2eq per year"/>
    <m/>
    <n v="2022"/>
    <s v="2022_12"/>
    <n v="59233"/>
    <m/>
    <x v="29"/>
    <n v="59233"/>
    <s v="Lower middle income"/>
    <x v="32"/>
    <n v="1"/>
  </r>
  <r>
    <x v="6"/>
    <x v="1"/>
    <x v="32"/>
    <x v="0"/>
    <s v="Nongkhainayu Co., Ltd."/>
    <x v="0"/>
    <x v="0"/>
    <s v="Southeast Asia"/>
    <s v="THA"/>
    <n v="1"/>
    <x v="0"/>
    <x v="0"/>
    <s v="Waste"/>
    <x v="2"/>
    <m/>
    <x v="0"/>
    <m/>
    <s v="Reduction"/>
    <x v="7"/>
    <m/>
    <m/>
    <x v="33"/>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8"/>
    <s v="Renewable"/>
    <x v="28"/>
    <s v="44,165 tCO2eq per year"/>
    <m/>
    <n v="2020"/>
    <s v="2020_03"/>
    <n v="44165"/>
    <m/>
    <x v="30"/>
    <n v="44165"/>
    <s v="Upper middle income"/>
    <x v="33"/>
    <n v="1"/>
  </r>
  <r>
    <x v="0"/>
    <x v="2"/>
    <x v="33"/>
    <x v="0"/>
    <s v="Kosher Climate India Pvt. Ltd."/>
    <x v="0"/>
    <x v="0"/>
    <s v="Southern Asia"/>
    <s v="IND"/>
    <n v="1"/>
    <x v="5"/>
    <x v="5"/>
    <m/>
    <x v="1"/>
    <m/>
    <x v="1"/>
    <m/>
    <s v="Reduction"/>
    <x v="8"/>
    <s v="Alternate wetting method"/>
    <s v="Combine with Agricultural practices"/>
    <x v="34"/>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29"/>
    <s v="Fixed"/>
    <x v="28"/>
    <s v="58,756 tCO2eq per year"/>
    <m/>
    <n v="2023"/>
    <s v="2023_01"/>
    <n v="58756"/>
    <m/>
    <x v="31"/>
    <n v="58756"/>
    <s v="Lower middle income"/>
    <x v="34"/>
    <n v="1"/>
  </r>
  <r>
    <x v="0"/>
    <x v="0"/>
    <x v="34"/>
    <x v="0"/>
    <s v="Viviid Emissions Reductions Universal Pvt Ltd"/>
    <x v="0"/>
    <x v="0"/>
    <s v="Southern Asia"/>
    <s v="IND"/>
    <n v="1"/>
    <x v="2"/>
    <x v="2"/>
    <m/>
    <x v="2"/>
    <m/>
    <x v="0"/>
    <m/>
    <s v="Reduction"/>
    <x v="2"/>
    <s v="Biomass"/>
    <m/>
    <x v="35"/>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29"/>
    <s v="Renewable"/>
    <x v="28"/>
    <s v="22,165 tCO2eq per year"/>
    <m/>
    <n v="2023"/>
    <s v="2023_01"/>
    <n v="22165"/>
    <m/>
    <x v="32"/>
    <n v="22165"/>
    <s v="Lower middle income"/>
    <x v="35"/>
    <n v="1"/>
  </r>
  <r>
    <x v="6"/>
    <x v="1"/>
    <x v="35"/>
    <x v="0"/>
    <s v="Super Carbon X Company Limited"/>
    <x v="0"/>
    <x v="0"/>
    <s v="Southeast Asia"/>
    <s v="THA"/>
    <n v="1"/>
    <x v="0"/>
    <x v="0"/>
    <m/>
    <x v="0"/>
    <m/>
    <x v="0"/>
    <m/>
    <s v="Reduction"/>
    <x v="0"/>
    <s v="Solar, Battery Storage, Biogas"/>
    <m/>
    <x v="36"/>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0"/>
    <s v="Renewable"/>
    <x v="29"/>
    <s v="18,713 tCO2eq per year"/>
    <m/>
    <n v="2021"/>
    <s v="2021_10"/>
    <n v="18713"/>
    <m/>
    <x v="33"/>
    <n v="18713"/>
    <s v="Upper middle income"/>
    <x v="36"/>
    <n v="1"/>
  </r>
  <r>
    <x v="0"/>
    <x v="0"/>
    <x v="36"/>
    <x v="0"/>
    <s v="Shree Cement Limited"/>
    <x v="0"/>
    <x v="0"/>
    <s v="Southern Asia"/>
    <s v="IND"/>
    <n v="1"/>
    <x v="0"/>
    <x v="0"/>
    <m/>
    <x v="0"/>
    <m/>
    <x v="0"/>
    <m/>
    <s v="Reduction"/>
    <x v="0"/>
    <s v="Solar"/>
    <m/>
    <x v="37"/>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1"/>
    <s v="Renewable"/>
    <x v="30"/>
    <s v="51,194 tCO2eq per year"/>
    <m/>
    <n v="2023"/>
    <s v="2023_02"/>
    <n v="51194"/>
    <m/>
    <x v="24"/>
    <n v="51194"/>
    <s v="Lower middle income"/>
    <x v="37"/>
    <n v="1"/>
  </r>
  <r>
    <x v="0"/>
    <x v="0"/>
    <x v="37"/>
    <x v="0"/>
    <s v="Viviid Emissions Reductions Universal Pvt Ltd"/>
    <x v="0"/>
    <x v="0"/>
    <s v="Southern Asia"/>
    <s v="IND"/>
    <n v="1"/>
    <x v="2"/>
    <x v="2"/>
    <m/>
    <x v="2"/>
    <m/>
    <x v="0"/>
    <m/>
    <s v="Reduction"/>
    <x v="2"/>
    <s v="Biomass"/>
    <m/>
    <x v="38"/>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32"/>
    <s v="Renewable"/>
    <x v="31"/>
    <s v="24,180 tCO2eq per year"/>
    <m/>
    <n v="2023"/>
    <s v="2023_02"/>
    <n v="24180"/>
    <m/>
    <x v="9"/>
    <n v="24180"/>
    <s v="Lower middle income"/>
    <x v="38"/>
    <n v="1"/>
  </r>
  <r>
    <x v="0"/>
    <x v="1"/>
    <x v="38"/>
    <x v="0"/>
    <s v="ReNew Power Synergy Private Limited"/>
    <x v="0"/>
    <x v="0"/>
    <s v="Southern Asia"/>
    <s v="IND"/>
    <n v="1"/>
    <x v="3"/>
    <x v="3"/>
    <m/>
    <x v="3"/>
    <s v="Fuel switch"/>
    <x v="0"/>
    <m/>
    <s v="Reduction"/>
    <x v="4"/>
    <s v="Households"/>
    <m/>
    <x v="39"/>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33"/>
    <s v="Renewable"/>
    <x v="32"/>
    <s v="147,569 tCO2eq per year"/>
    <m/>
    <n v="2023"/>
    <s v="2023_01"/>
    <n v="147569"/>
    <m/>
    <x v="34"/>
    <n v="147569"/>
    <s v="Lower middle income"/>
    <x v="39"/>
    <n v="1"/>
  </r>
  <r>
    <x v="0"/>
    <x v="0"/>
    <x v="39"/>
    <x v="0"/>
    <s v="Viviid Emissions Reductions Universal Pvt Ltd"/>
    <x v="0"/>
    <x v="0"/>
    <s v="Southern Asia"/>
    <s v="IND"/>
    <n v="1"/>
    <x v="2"/>
    <x v="2"/>
    <m/>
    <x v="3"/>
    <m/>
    <x v="0"/>
    <m/>
    <s v="Reduction"/>
    <x v="6"/>
    <m/>
    <m/>
    <x v="40"/>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4"/>
    <s v="Renewable"/>
    <x v="33"/>
    <s v="165,130 tCO2eq per year"/>
    <m/>
    <n v="2023"/>
    <s v="2023_04"/>
    <n v="165130"/>
    <m/>
    <x v="35"/>
    <n v="165130"/>
    <s v="Lower middle income"/>
    <x v="40"/>
    <n v="1"/>
  </r>
  <r>
    <x v="0"/>
    <x v="1"/>
    <x v="40"/>
    <x v="0"/>
    <s v="First Climate (Switzerland) AG"/>
    <x v="0"/>
    <x v="0"/>
    <s v="Southern Asia"/>
    <s v="IND"/>
    <n v="1"/>
    <x v="3"/>
    <x v="3"/>
    <m/>
    <x v="3"/>
    <s v="Fuel switch"/>
    <x v="0"/>
    <m/>
    <s v="Reduction"/>
    <x v="4"/>
    <s v="Households"/>
    <m/>
    <x v="41"/>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35"/>
    <s v="Renewable"/>
    <x v="34"/>
    <s v="141,016 tCO2eq per year"/>
    <m/>
    <n v="2023"/>
    <s v="2023_05"/>
    <n v="141016"/>
    <m/>
    <x v="36"/>
    <n v="141016"/>
    <s v="Lower middle income"/>
    <x v="41"/>
    <n v="1"/>
  </r>
  <r>
    <x v="0"/>
    <x v="0"/>
    <x v="41"/>
    <x v="0"/>
    <s v="Viviid Emissions Reductions Universal Pvt Ltd"/>
    <x v="0"/>
    <x v="0"/>
    <s v="Southern Asia"/>
    <s v="IND"/>
    <n v="1"/>
    <x v="2"/>
    <x v="2"/>
    <m/>
    <x v="2"/>
    <m/>
    <x v="0"/>
    <m/>
    <s v="Reduction"/>
    <x v="2"/>
    <s v="Biomass"/>
    <m/>
    <x v="42"/>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36"/>
    <s v="Renewable"/>
    <x v="35"/>
    <s v="16,120 tCO2eq per year"/>
    <m/>
    <n v="2023"/>
    <s v="2023_08"/>
    <n v="16120"/>
    <m/>
    <x v="37"/>
    <n v="16120"/>
    <s v="Lower middle income"/>
    <x v="42"/>
    <n v="1"/>
  </r>
  <r>
    <x v="0"/>
    <x v="0"/>
    <x v="42"/>
    <x v="0"/>
    <s v="EKI Energy Services Limited"/>
    <x v="0"/>
    <x v="0"/>
    <s v="Southern Asia"/>
    <s v="IND"/>
    <n v="1"/>
    <x v="0"/>
    <x v="0"/>
    <m/>
    <x v="0"/>
    <m/>
    <x v="0"/>
    <m/>
    <s v="Reduction"/>
    <x v="0"/>
    <s v="Solar"/>
    <m/>
    <x v="43"/>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7"/>
    <s v="Renewable"/>
    <x v="36"/>
    <s v="72,553 tCO2eq per year"/>
    <m/>
    <n v="2022"/>
    <s v="2022_03"/>
    <n v="72553"/>
    <m/>
    <x v="38"/>
    <n v="72553"/>
    <s v="Lower middle income"/>
    <x v="43"/>
    <n v="1"/>
  </r>
  <r>
    <x v="0"/>
    <x v="0"/>
    <x v="43"/>
    <x v="0"/>
    <s v="Ipca Laboratories Limited &amp; EKI Energy Services Limited"/>
    <x v="0"/>
    <x v="0"/>
    <s v="Southern Asia"/>
    <s v="IND"/>
    <n v="1"/>
    <x v="0"/>
    <x v="0"/>
    <m/>
    <x v="0"/>
    <m/>
    <x v="0"/>
    <m/>
    <s v="Reduction"/>
    <x v="0"/>
    <s v="Solar"/>
    <m/>
    <x v="44"/>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38"/>
    <s v="Renewable"/>
    <x v="37"/>
    <s v="39,579 tCO2eq per year"/>
    <m/>
    <n v="2023"/>
    <s v="2023_09"/>
    <n v="39579"/>
    <m/>
    <x v="39"/>
    <n v="39579"/>
    <s v="Lower middle income"/>
    <x v="44"/>
    <n v="1"/>
  </r>
  <r>
    <x v="0"/>
    <x v="0"/>
    <x v="44"/>
    <x v="0"/>
    <s v="Viviid Emissions Reductions Universal Pvt Ltd"/>
    <x v="0"/>
    <x v="0"/>
    <s v="Southern Asia"/>
    <s v="IND"/>
    <n v="1"/>
    <x v="2"/>
    <x v="2"/>
    <m/>
    <x v="3"/>
    <m/>
    <x v="0"/>
    <m/>
    <s v="Reduction"/>
    <x v="6"/>
    <m/>
    <m/>
    <x v="45"/>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x v="38"/>
    <s v="56,616 tCO2eq per year"/>
    <m/>
    <n v="2023"/>
    <s v="2023_09"/>
    <n v="56616"/>
    <m/>
    <x v="40"/>
    <n v="56616"/>
    <s v="Lower middle income"/>
    <x v="45"/>
    <n v="1"/>
  </r>
  <r>
    <x v="0"/>
    <x v="1"/>
    <x v="45"/>
    <x v="0"/>
    <s v="Antony Lara Renewable Energy Pvt. Ltd."/>
    <x v="0"/>
    <x v="0"/>
    <s v="Southern Asia"/>
    <s v="IND"/>
    <n v="1"/>
    <x v="0"/>
    <x v="0"/>
    <s v="Waste"/>
    <x v="2"/>
    <m/>
    <x v="0"/>
    <m/>
    <s v="Reduction"/>
    <x v="7"/>
    <m/>
    <m/>
    <x v="46"/>
    <s v="14 MW Waste-to-Energy Project by Antony Lara Renewable Energy Pvt. Ltd"/>
    <s v="Antony Lara Renewable Energy Pvt. Ltd."/>
    <s v="18°39'29.52&quot;N 73°51'26.51&quot;E"/>
    <s v="The 14MW Waste to Energy plant is used to utilize 700TPD municipal solid waste to generate the electricity."/>
    <s v="Not known"/>
    <x v="40"/>
    <s v="Renewable"/>
    <x v="39"/>
    <s v="65,318 tCO2eq per year"/>
    <m/>
    <n v="2020"/>
    <s v="2020_07"/>
    <n v="65318"/>
    <m/>
    <x v="41"/>
    <n v="65318"/>
    <s v="Lower middle income"/>
    <x v="46"/>
    <n v="1"/>
  </r>
  <r>
    <x v="0"/>
    <x v="1"/>
    <x v="46"/>
    <x v="0"/>
    <s v="Piaggio Vehicles Private Limited"/>
    <x v="0"/>
    <x v="0"/>
    <s v="Southern Asia"/>
    <s v="IND"/>
    <n v="1"/>
    <x v="4"/>
    <x v="4"/>
    <m/>
    <x v="2"/>
    <m/>
    <x v="0"/>
    <m/>
    <s v="Reduction"/>
    <x v="5"/>
    <s v="Three-wheeled EV, Electrification"/>
    <m/>
    <x v="47"/>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41"/>
    <s v="Renewable"/>
    <x v="40"/>
    <s v="44,763 tCO2eq per year"/>
    <m/>
    <n v="2024"/>
    <s v="2024_01"/>
    <n v="44763"/>
    <m/>
    <x v="42"/>
    <n v="44763"/>
    <s v="Lower middle income"/>
    <x v="47"/>
    <n v="1"/>
  </r>
  <r>
    <x v="0"/>
    <x v="0"/>
    <x v="47"/>
    <x v="0"/>
    <s v="Viviid Emissions Reductions Universal Pvt Ltd"/>
    <x v="0"/>
    <x v="0"/>
    <s v="Southern Asia"/>
    <s v="IND"/>
    <n v="1"/>
    <x v="2"/>
    <x v="2"/>
    <m/>
    <x v="3"/>
    <m/>
    <x v="0"/>
    <m/>
    <s v="Reduction"/>
    <x v="6"/>
    <m/>
    <m/>
    <x v="48"/>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2"/>
    <s v="Renewable"/>
    <x v="41"/>
    <s v="250,054 tCO2eq per year"/>
    <m/>
    <n v="2024"/>
    <s v="2024_01"/>
    <n v="250054"/>
    <m/>
    <x v="43"/>
    <n v="250054"/>
    <s v="Lower middle income"/>
    <x v="48"/>
    <n v="1"/>
  </r>
  <r>
    <x v="0"/>
    <x v="1"/>
    <x v="48"/>
    <x v="0"/>
    <s v="SJVN Green Energy Limited"/>
    <x v="0"/>
    <x v="0"/>
    <s v="Southern Asia"/>
    <s v="IND"/>
    <n v="1"/>
    <x v="0"/>
    <x v="0"/>
    <m/>
    <x v="0"/>
    <m/>
    <x v="0"/>
    <m/>
    <s v="Reduction"/>
    <x v="0"/>
    <m/>
    <m/>
    <x v="49"/>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43"/>
    <s v="Renewable"/>
    <x v="42"/>
    <s v="166,175 tCO2eq per year"/>
    <m/>
    <n v="2022"/>
    <s v="2022_12"/>
    <n v="166175"/>
    <m/>
    <x v="44"/>
    <n v="166175"/>
    <s v="Lower middle income"/>
    <x v="49"/>
    <n v="1"/>
  </r>
  <r>
    <x v="0"/>
    <x v="2"/>
    <x v="49"/>
    <x v="0"/>
    <s v="Green Infra Wind Energy Limited"/>
    <x v="0"/>
    <x v="0"/>
    <s v="Southern Asia"/>
    <s v="IND"/>
    <n v="1"/>
    <x v="0"/>
    <x v="0"/>
    <m/>
    <x v="0"/>
    <m/>
    <x v="0"/>
    <m/>
    <s v="Reduction"/>
    <x v="3"/>
    <s v="Wind"/>
    <m/>
    <x v="50"/>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8"/>
    <s v="Fixed"/>
    <x v="43"/>
    <s v="638,580 tCO2eq per year"/>
    <m/>
    <n v="2020"/>
    <s v="2020_03"/>
    <n v="638580"/>
    <m/>
    <x v="45"/>
    <n v="638580"/>
    <s v="Lower middle income"/>
    <x v="50"/>
    <n v="1"/>
  </r>
  <r>
    <x v="0"/>
    <x v="2"/>
    <x v="50"/>
    <x v="0"/>
    <s v="Rite Water Solutions"/>
    <x v="0"/>
    <x v="0"/>
    <s v="Southern Asia"/>
    <s v="IND"/>
    <n v="1"/>
    <x v="3"/>
    <x v="3"/>
    <m/>
    <x v="3"/>
    <m/>
    <x v="0"/>
    <m/>
    <s v="Reduction"/>
    <x v="9"/>
    <s v="Electro-chlorination"/>
    <m/>
    <x v="51"/>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44"/>
    <s v="Renewable"/>
    <x v="43"/>
    <s v="36,678 tCO2eq per year"/>
    <m/>
    <n v="2022"/>
    <s v="2022_10"/>
    <n v="36678"/>
    <m/>
    <x v="46"/>
    <n v="36678"/>
    <s v="Lower middle income"/>
    <x v="51"/>
    <n v="1"/>
  </r>
  <r>
    <x v="0"/>
    <x v="0"/>
    <x v="51"/>
    <x v="0"/>
    <s v="Chhattisgarh Hydro Power LLP"/>
    <x v="0"/>
    <x v="0"/>
    <s v="Southern Asia"/>
    <s v="IND"/>
    <n v="1"/>
    <x v="0"/>
    <x v="0"/>
    <m/>
    <x v="0"/>
    <m/>
    <x v="0"/>
    <m/>
    <s v="Reduction"/>
    <x v="10"/>
    <s v="Hydro"/>
    <m/>
    <x v="52"/>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45"/>
    <s v="Renewable"/>
    <x v="43"/>
    <s v="80,780 tCO2eq per year"/>
    <m/>
    <n v="2024"/>
    <s v="2024_07"/>
    <n v="80780"/>
    <m/>
    <x v="47"/>
    <n v="80780"/>
    <s v="Lower middle income"/>
    <x v="52"/>
    <n v="1"/>
  </r>
  <r>
    <x v="0"/>
    <x v="1"/>
    <x v="52"/>
    <x v="0"/>
    <s v="Okinawa Autotech Internationall Private Limited"/>
    <x v="0"/>
    <x v="0"/>
    <s v="Southern Asia"/>
    <s v="IND"/>
    <n v="1"/>
    <x v="4"/>
    <x v="4"/>
    <m/>
    <x v="2"/>
    <m/>
    <x v="0"/>
    <m/>
    <s v="Reduction"/>
    <x v="5"/>
    <s v="Two-wheeled EV, Electrification"/>
    <m/>
    <x v="53"/>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46"/>
    <s v="Renewable"/>
    <x v="44"/>
    <s v="58,587 tCO2eq per year"/>
    <m/>
    <n v="2022"/>
    <s v="2022_06"/>
    <n v="58587"/>
    <m/>
    <x v="48"/>
    <n v="58587"/>
    <s v="Lower middle income"/>
    <x v="53"/>
    <n v="1"/>
  </r>
  <r>
    <x v="0"/>
    <x v="1"/>
    <x v="53"/>
    <x v="0"/>
    <s v="SJVN Green Energy Limited"/>
    <x v="0"/>
    <x v="0"/>
    <s v="Southern Asia"/>
    <s v="IND"/>
    <n v="1"/>
    <x v="0"/>
    <x v="0"/>
    <m/>
    <x v="0"/>
    <m/>
    <x v="0"/>
    <m/>
    <s v="Reduction"/>
    <x v="0"/>
    <m/>
    <m/>
    <x v="54"/>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47"/>
    <s v="Renewable"/>
    <x v="45"/>
    <s v="28,601 tCO2eq per year"/>
    <m/>
    <n v="2023"/>
    <s v="2023_04"/>
    <n v="28601"/>
    <m/>
    <x v="49"/>
    <n v="28601"/>
    <s v="Lower middle income"/>
    <x v="54"/>
    <n v="1"/>
  </r>
  <r>
    <x v="0"/>
    <x v="0"/>
    <x v="54"/>
    <x v="0"/>
    <s v="Greenko AP01 IREP Pvt. Ltd"/>
    <x v="0"/>
    <x v="0"/>
    <s v="Southern Asia"/>
    <s v="IND"/>
    <n v="1"/>
    <x v="0"/>
    <x v="0"/>
    <m/>
    <x v="0"/>
    <m/>
    <x v="0"/>
    <m/>
    <s v="Reduction"/>
    <x v="11"/>
    <s v="Wind, Solar, Pumped Storage"/>
    <m/>
    <x v="55"/>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8"/>
    <s v="Fixed"/>
    <x v="46"/>
    <s v="2.026 million tCO2eq per year"/>
    <m/>
    <n v="2021"/>
    <s v="2021_09"/>
    <s v=""/>
    <n v="2026000"/>
    <x v="50"/>
    <n v="2026000"/>
    <s v="Lower middle income"/>
    <x v="55"/>
    <n v="1"/>
  </r>
  <r>
    <x v="0"/>
    <x v="0"/>
    <x v="55"/>
    <x v="0"/>
    <s v="Greenko MP01 IREP Pvt. Ltd"/>
    <x v="0"/>
    <x v="0"/>
    <s v="Southern Asia"/>
    <s v="IND"/>
    <n v="1"/>
    <x v="0"/>
    <x v="0"/>
    <m/>
    <x v="0"/>
    <m/>
    <x v="0"/>
    <m/>
    <s v="Reduction"/>
    <x v="11"/>
    <s v="Solar, Wind, Pumped Storage"/>
    <m/>
    <x v="56"/>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48"/>
    <s v="Fixed"/>
    <x v="47"/>
    <s v="2.037 million tCO2eq per year"/>
    <m/>
    <n v="2022"/>
    <s v="2022_06"/>
    <s v=""/>
    <n v="2037000"/>
    <x v="51"/>
    <n v="2037000"/>
    <s v="Lower middle income"/>
    <x v="56"/>
    <n v="1"/>
  </r>
  <r>
    <x v="0"/>
    <x v="0"/>
    <x v="55"/>
    <x v="0"/>
    <s v="Greenko MP01 IREP Pvt. Ltd"/>
    <x v="0"/>
    <x v="0"/>
    <s v="Southern Asia"/>
    <s v="IND"/>
    <n v="1"/>
    <x v="0"/>
    <x v="0"/>
    <m/>
    <x v="0"/>
    <m/>
    <x v="0"/>
    <m/>
    <s v="Reduction"/>
    <x v="11"/>
    <s v="Solar, Wind, Pumped Storage"/>
    <m/>
    <x v="57"/>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48"/>
    <s v="Fixed"/>
    <x v="47"/>
    <s v="2.037 million tCO2eq per year"/>
    <m/>
    <n v="2022"/>
    <s v="2022_06"/>
    <s v=""/>
    <n v="2037000"/>
    <x v="51"/>
    <n v="2037000"/>
    <s v="Lower middle income"/>
    <x v="57"/>
    <n v="1"/>
  </r>
  <r>
    <x v="0"/>
    <x v="0"/>
    <x v="56"/>
    <x v="0"/>
    <s v="Greenko KA01 IREP Pvt. Ltd."/>
    <x v="0"/>
    <x v="0"/>
    <s v="Southern Asia"/>
    <s v="IND"/>
    <n v="1"/>
    <x v="0"/>
    <x v="0"/>
    <m/>
    <x v="0"/>
    <m/>
    <x v="0"/>
    <m/>
    <s v="Reduction"/>
    <x v="11"/>
    <s v="Solar, Wind, Pumped Storage"/>
    <m/>
    <x v="58"/>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49"/>
    <s v="Fixed"/>
    <x v="48"/>
    <s v="1.584 million tCO2eq per year"/>
    <m/>
    <n v="2022"/>
    <s v="2022_06"/>
    <s v=""/>
    <n v="1584000"/>
    <x v="52"/>
    <n v="1584000"/>
    <s v="Lower middle income"/>
    <x v="58"/>
    <n v="1"/>
  </r>
  <r>
    <x v="0"/>
    <x v="1"/>
    <x v="57"/>
    <x v="0"/>
    <s v="North Eastern Electric Power Corporation Limited"/>
    <x v="0"/>
    <x v="0"/>
    <s v="Southern Asia"/>
    <s v="IND"/>
    <n v="1"/>
    <x v="0"/>
    <x v="0"/>
    <m/>
    <x v="0"/>
    <m/>
    <x v="0"/>
    <m/>
    <s v="Reduction"/>
    <x v="0"/>
    <m/>
    <m/>
    <x v="59"/>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50"/>
    <s v="Renewable"/>
    <x v="49"/>
    <s v="750,000 tCO2eq per year"/>
    <m/>
    <n v="2024"/>
    <s v="2024_02"/>
    <n v="750000"/>
    <m/>
    <x v="53"/>
    <n v="750000"/>
    <s v="Lower middle income"/>
    <x v="59"/>
    <n v="1"/>
  </r>
  <r>
    <x v="0"/>
    <x v="2"/>
    <x v="58"/>
    <x v="0"/>
    <s v="CEF Jammu Energy Private Limited"/>
    <x v="0"/>
    <x v="0"/>
    <s v="Southern Asia"/>
    <s v="IND"/>
    <n v="1"/>
    <x v="0"/>
    <x v="0"/>
    <m/>
    <x v="2"/>
    <s v="GHG management"/>
    <x v="0"/>
    <s v="CH4"/>
    <s v="Reduction"/>
    <x v="2"/>
    <s v="Biogas"/>
    <s v="Potentially Waste and/or Agriculture as sectors"/>
    <x v="60"/>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51"/>
    <s v="Renewable"/>
    <x v="49"/>
    <s v="47,802 tCO2eq per year"/>
    <m/>
    <n v="2023"/>
    <s v="2023_05"/>
    <n v="47802"/>
    <m/>
    <x v="54"/>
    <n v="47802"/>
    <s v="Lower middle income"/>
    <x v="60"/>
    <n v="1"/>
  </r>
  <r>
    <x v="0"/>
    <x v="0"/>
    <x v="59"/>
    <x v="0"/>
    <s v="Greenko RJ01 IREP Pvt. Ltd."/>
    <x v="0"/>
    <x v="0"/>
    <s v="Southern Asia"/>
    <s v="IND"/>
    <n v="1"/>
    <x v="0"/>
    <x v="0"/>
    <m/>
    <x v="0"/>
    <m/>
    <x v="0"/>
    <m/>
    <s v="Reduction"/>
    <x v="11"/>
    <s v="Solar, Wind, Pumped Storage"/>
    <m/>
    <x v="61"/>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x v="50"/>
    <s v="1.909 million tCO2eq per year"/>
    <m/>
    <n v="2023"/>
    <s v="2023_03"/>
    <s v=""/>
    <n v="1909000"/>
    <x v="55"/>
    <n v="1909000"/>
    <s v="Lower middle income"/>
    <x v="61"/>
    <n v="1"/>
  </r>
  <r>
    <x v="7"/>
    <x v="3"/>
    <x v="60"/>
    <x v="0"/>
    <s v="Monsoon Wind Power Company Limited"/>
    <x v="0"/>
    <x v="0"/>
    <s v="Southeast Asia"/>
    <s v="LAO"/>
    <n v="1"/>
    <x v="0"/>
    <x v="0"/>
    <m/>
    <x v="0"/>
    <m/>
    <x v="0"/>
    <m/>
    <s v="Reduction"/>
    <x v="3"/>
    <s v="Wind"/>
    <m/>
    <x v="62"/>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53"/>
    <s v="Renewable"/>
    <x v="51"/>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n v="2022"/>
    <s v="2022_11"/>
    <s v=""/>
    <s v="n/a"/>
    <x v="56"/>
    <s v="n/a"/>
    <s v="Lower middle income"/>
    <x v="62"/>
    <n v="1"/>
  </r>
  <r>
    <x v="0"/>
    <x v="0"/>
    <x v="61"/>
    <x v="0"/>
    <s v="AM GREEN AMMONIA (INDIA) PRIVATE LIMITED"/>
    <x v="0"/>
    <x v="0"/>
    <s v="Southern Asia"/>
    <s v="IND"/>
    <n v="1"/>
    <x v="0"/>
    <x v="0"/>
    <s v="Industrial processes and product use"/>
    <x v="0"/>
    <m/>
    <x v="0"/>
    <m/>
    <s v="Reduction"/>
    <x v="12"/>
    <s v="Green Ammonia, Fertilizer"/>
    <m/>
    <x v="63"/>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4"/>
    <s v="Fixed"/>
    <x v="52"/>
    <s v="2.56 million tCO2eq per year"/>
    <m/>
    <n v="2024"/>
    <s v="2024_05"/>
    <s v=""/>
    <n v="2560000"/>
    <x v="57"/>
    <n v="2560000"/>
    <s v="Lower middle income"/>
    <x v="63"/>
    <n v="1"/>
  </r>
  <r>
    <x v="0"/>
    <x v="0"/>
    <x v="62"/>
    <x v="0"/>
    <s v="AM GREEN AMMONIA (INDIA) PRIVATE LIMITED"/>
    <x v="0"/>
    <x v="0"/>
    <s v="Southern Asia"/>
    <s v="IND"/>
    <n v="1"/>
    <x v="0"/>
    <x v="0"/>
    <s v="Industrial processes and product use"/>
    <x v="0"/>
    <m/>
    <x v="0"/>
    <m/>
    <s v="Reduction"/>
    <x v="12"/>
    <s v="Green Ammonia, Fertilizer"/>
    <m/>
    <x v="64"/>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5"/>
    <s v="Fixed"/>
    <x v="53"/>
    <s v="2.56 million tCO2eq per year"/>
    <m/>
    <n v="2024"/>
    <s v="2024_02"/>
    <s v=""/>
    <n v="2560000"/>
    <x v="57"/>
    <n v="2560000"/>
    <s v="Lower middle income"/>
    <x v="64"/>
    <n v="1"/>
  </r>
  <r>
    <x v="0"/>
    <x v="0"/>
    <x v="63"/>
    <x v="0"/>
    <s v="Thermax Onsite Energy Solutions Limited"/>
    <x v="1"/>
    <x v="0"/>
    <s v="Southern Asia"/>
    <s v="IND"/>
    <n v="1"/>
    <x v="0"/>
    <x v="0"/>
    <m/>
    <x v="2"/>
    <m/>
    <x v="0"/>
    <m/>
    <s v="Reduction"/>
    <x v="2"/>
    <s v="Biomass, Heat"/>
    <m/>
    <x v="65"/>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56"/>
    <s v="Renewable"/>
    <x v="54"/>
    <s v="32,094 tCO2eq per year"/>
    <m/>
    <n v="2021"/>
    <s v="2021_03"/>
    <n v="32094"/>
    <m/>
    <x v="58"/>
    <n v="32094"/>
    <s v="Lower middle income"/>
    <x v="65"/>
    <n v="1"/>
  </r>
  <r>
    <x v="8"/>
    <x v="0"/>
    <x v="64"/>
    <x v="0"/>
    <s v="EKI Energy Services Limited"/>
    <x v="1"/>
    <x v="0"/>
    <s v="Southern Asia"/>
    <s v="NPL"/>
    <n v="1"/>
    <x v="0"/>
    <x v="0"/>
    <m/>
    <x v="0"/>
    <m/>
    <x v="0"/>
    <m/>
    <s v="Reduction"/>
    <x v="11"/>
    <s v="Solar, Hydro"/>
    <m/>
    <x v="66"/>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x v="55"/>
    <s v="38,598 tCO2eq per year"/>
    <m/>
    <n v="2021"/>
    <s v="2021_08"/>
    <n v="38598"/>
    <m/>
    <x v="59"/>
    <n v="38598"/>
    <s v="Lower middle income"/>
    <x v="66"/>
    <n v="1"/>
  </r>
  <r>
    <x v="0"/>
    <x v="0"/>
    <x v="65"/>
    <x v="0"/>
    <s v="EKI Energy Service Limited"/>
    <x v="1"/>
    <x v="0"/>
    <s v="Southern Asia"/>
    <s v="IND"/>
    <n v="1"/>
    <x v="0"/>
    <x v="0"/>
    <m/>
    <x v="0"/>
    <m/>
    <x v="0"/>
    <m/>
    <s v="Reduction"/>
    <x v="0"/>
    <s v="Solar"/>
    <m/>
    <x v="67"/>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58"/>
    <s v="Renewable"/>
    <x v="56"/>
    <s v="14,911 tCO2eq per year"/>
    <m/>
    <n v="2021"/>
    <s v="2021_10"/>
    <n v="14911"/>
    <m/>
    <x v="60"/>
    <n v="14911"/>
    <s v="Lower middle income"/>
    <x v="67"/>
    <n v="1"/>
  </r>
  <r>
    <x v="0"/>
    <x v="0"/>
    <x v="66"/>
    <x v="0"/>
    <s v="EKI Energy Services Ltd."/>
    <x v="1"/>
    <x v="0"/>
    <s v="Southern Asia"/>
    <s v="IND"/>
    <n v="1"/>
    <x v="3"/>
    <x v="3"/>
    <m/>
    <x v="3"/>
    <s v="Fuel switch"/>
    <x v="0"/>
    <m/>
    <s v="Reduction"/>
    <x v="4"/>
    <s v="Households"/>
    <m/>
    <x v="68"/>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11"/>
    <s v="Renewable"/>
    <x v="11"/>
    <s v="58,013 tCO2eq per year"/>
    <m/>
    <n v="2021"/>
    <s v="2021_12"/>
    <n v="58013"/>
    <m/>
    <x v="61"/>
    <n v="58013"/>
    <s v="Lower middle income"/>
    <x v="68"/>
    <n v="1"/>
  </r>
  <r>
    <x v="0"/>
    <x v="0"/>
    <x v="67"/>
    <x v="0"/>
    <s v="EKI Energy Services Ltd."/>
    <x v="1"/>
    <x v="0"/>
    <s v="Southern Asia"/>
    <s v="IND"/>
    <n v="1"/>
    <x v="0"/>
    <x v="0"/>
    <m/>
    <x v="0"/>
    <m/>
    <x v="0"/>
    <m/>
    <s v="Reduction"/>
    <x v="0"/>
    <s v="Solar"/>
    <m/>
    <x v="69"/>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59"/>
    <s v="Renewable"/>
    <x v="57"/>
    <s v="77,864 tCO2eq per year"/>
    <m/>
    <n v="2021"/>
    <s v="2021_12"/>
    <n v="77864"/>
    <m/>
    <x v="62"/>
    <n v="77864"/>
    <s v="Lower middle income"/>
    <x v="69"/>
    <n v="1"/>
  </r>
  <r>
    <x v="2"/>
    <x v="0"/>
    <x v="68"/>
    <x v="0"/>
    <s v="FMH Enerji Ticaret Limited Şirketi"/>
    <x v="1"/>
    <x v="0"/>
    <s v="Western Asia"/>
    <s v="TUR"/>
    <n v="1"/>
    <x v="1"/>
    <x v="1"/>
    <s v="Electricity and heat"/>
    <x v="1"/>
    <s v="Fuel switch"/>
    <x v="1"/>
    <s v="CO2"/>
    <s v="Reduction"/>
    <x v="1"/>
    <s v="Landfill gas utilization"/>
    <m/>
    <x v="70"/>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13"/>
    <s v="Renewable"/>
    <x v="13"/>
    <s v="22,042 tCO2eq per year"/>
    <m/>
    <n v="2022"/>
    <s v="2022_01"/>
    <n v="22042"/>
    <m/>
    <x v="63"/>
    <n v="22042"/>
    <s v="Upper middle income"/>
    <x v="70"/>
    <n v="1"/>
  </r>
  <r>
    <x v="0"/>
    <x v="0"/>
    <x v="69"/>
    <x v="0"/>
    <s v="1. Shri Bajrang Steel Corporate Limited 2. EKI Energy Services Limited"/>
    <x v="1"/>
    <x v="0"/>
    <s v="Southern Asia"/>
    <s v="IND"/>
    <n v="1"/>
    <x v="0"/>
    <x v="0"/>
    <m/>
    <x v="0"/>
    <m/>
    <x v="0"/>
    <m/>
    <s v="Reduction"/>
    <x v="0"/>
    <s v="Solar"/>
    <m/>
    <x v="71"/>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0"/>
    <s v="Renewable"/>
    <x v="58"/>
    <s v="16,656 tCO2eq per year"/>
    <m/>
    <n v="2022"/>
    <s v="2022_03"/>
    <n v="16656"/>
    <m/>
    <x v="64"/>
    <n v="16656"/>
    <s v="Lower middle income"/>
    <x v="71"/>
    <n v="1"/>
  </r>
  <r>
    <x v="0"/>
    <x v="0"/>
    <x v="70"/>
    <x v="0"/>
    <s v="Sky Cotex 1.India Private limited 2. Sky Weaves 3. Threadmill Linen Private Limited 4. EKI Energy Services Limited"/>
    <x v="1"/>
    <x v="0"/>
    <s v="Southern Asia"/>
    <s v="IND"/>
    <n v="1"/>
    <x v="0"/>
    <x v="0"/>
    <m/>
    <x v="0"/>
    <m/>
    <x v="0"/>
    <m/>
    <s v="Reduction"/>
    <x v="0"/>
    <s v="Solar"/>
    <m/>
    <x v="72"/>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1"/>
    <s v="Renewable"/>
    <x v="58"/>
    <s v="16,656 tCO2eq per year"/>
    <m/>
    <n v="2021"/>
    <s v="2021_07"/>
    <n v="16656"/>
    <m/>
    <x v="64"/>
    <n v="16656"/>
    <s v="Lower middle income"/>
    <x v="72"/>
    <n v="1"/>
  </r>
  <r>
    <x v="0"/>
    <x v="0"/>
    <x v="71"/>
    <x v="0"/>
    <s v="ACME Cleantech Solutions Private Limited"/>
    <x v="1"/>
    <x v="0"/>
    <s v="Southern Asia"/>
    <s v="IND"/>
    <n v="1"/>
    <x v="0"/>
    <x v="0"/>
    <m/>
    <x v="0"/>
    <m/>
    <x v="0"/>
    <m/>
    <s v="Reduction"/>
    <x v="0"/>
    <s v="Solar"/>
    <m/>
    <x v="73"/>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2"/>
    <s v="Renewable"/>
    <x v="59"/>
    <s v="741,675 tCO2eq per year"/>
    <m/>
    <n v="2022"/>
    <s v="2022_04"/>
    <n v="741675"/>
    <m/>
    <x v="65"/>
    <n v="741675"/>
    <s v="Lower middle income"/>
    <x v="73"/>
    <n v="1"/>
  </r>
  <r>
    <x v="9"/>
    <x v="0"/>
    <x v="72"/>
    <x v="0"/>
    <s v="Vitol Asia Pte Ltd"/>
    <x v="1"/>
    <x v="0"/>
    <s v="Southeast Asia"/>
    <s v="SGP"/>
    <n v="1"/>
    <x v="3"/>
    <x v="3"/>
    <m/>
    <x v="3"/>
    <s v="Fuel switch"/>
    <x v="0"/>
    <m/>
    <s v="Reduction"/>
    <x v="4"/>
    <s v="Households"/>
    <m/>
    <x v="74"/>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63"/>
    <s v="Renewable"/>
    <x v="60"/>
    <s v="9,452,380 tCO2eq per year"/>
    <m/>
    <n v="2022"/>
    <s v="2022_06"/>
    <n v="9452380"/>
    <m/>
    <x v="66"/>
    <n v="9452380"/>
    <s v="High income"/>
    <x v="74"/>
    <n v="1"/>
  </r>
  <r>
    <x v="0"/>
    <x v="0"/>
    <x v="73"/>
    <x v="0"/>
    <s v="EKI Energy Service Limited"/>
    <x v="1"/>
    <x v="0"/>
    <s v="Southern Asia"/>
    <s v="IND"/>
    <n v="1"/>
    <x v="0"/>
    <x v="0"/>
    <m/>
    <x v="2"/>
    <s v="GHG management"/>
    <x v="0"/>
    <s v="CH4"/>
    <s v="Reduction"/>
    <x v="2"/>
    <s v="Biogas, Manure"/>
    <s v="Potentially Waste and/or Agriculture as sectors"/>
    <x v="75"/>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64"/>
    <s v="Renewable"/>
    <x v="61"/>
    <s v="22,403 tCO2eq per year"/>
    <m/>
    <n v="2022"/>
    <s v="2022_06"/>
    <n v="22403"/>
    <m/>
    <x v="67"/>
    <n v="22403"/>
    <s v="Lower middle income"/>
    <x v="75"/>
    <n v="1"/>
  </r>
  <r>
    <x v="10"/>
    <x v="0"/>
    <x v="74"/>
    <x v="0"/>
    <s v="EKI Energy Services Limited"/>
    <x v="1"/>
    <x v="1"/>
    <s v="Eastern Africa"/>
    <s v="KEN"/>
    <n v="1"/>
    <x v="3"/>
    <x v="3"/>
    <m/>
    <x v="3"/>
    <s v="Fuel switch"/>
    <x v="0"/>
    <m/>
    <s v="Reduction"/>
    <x v="4"/>
    <s v="Households"/>
    <m/>
    <x v="76"/>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65"/>
    <s v="Renewable"/>
    <x v="62"/>
    <s v="304,433 tCO2eq per year"/>
    <m/>
    <n v="2023"/>
    <s v="2023_01"/>
    <n v="304433"/>
    <m/>
    <x v="68"/>
    <n v="304433"/>
    <s v="Lower middle income"/>
    <x v="76"/>
    <n v="1"/>
  </r>
  <r>
    <x v="0"/>
    <x v="0"/>
    <x v="75"/>
    <x v="0"/>
    <s v="EKI Energy Services Limited"/>
    <x v="1"/>
    <x v="0"/>
    <s v="Southern Asia"/>
    <s v="IND"/>
    <n v="1"/>
    <x v="3"/>
    <x v="3"/>
    <m/>
    <x v="3"/>
    <s v="Fuel switch"/>
    <x v="0"/>
    <m/>
    <s v="Reduction"/>
    <x v="4"/>
    <s v="Households"/>
    <m/>
    <x v="77"/>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65"/>
    <s v="Renewable"/>
    <x v="62"/>
    <s v="2,010,363 tCO2eq per year"/>
    <m/>
    <n v="2023"/>
    <s v="2023_01"/>
    <n v="2010363"/>
    <m/>
    <x v="69"/>
    <n v="2010363"/>
    <s v="Lower middle income"/>
    <x v="77"/>
    <n v="1"/>
  </r>
  <r>
    <x v="0"/>
    <x v="0"/>
    <x v="76"/>
    <x v="0"/>
    <s v="EKI Energy Services Limited"/>
    <x v="1"/>
    <x v="0"/>
    <s v="Southern Asia"/>
    <s v="IND"/>
    <n v="1"/>
    <x v="0"/>
    <x v="0"/>
    <m/>
    <x v="0"/>
    <m/>
    <x v="0"/>
    <m/>
    <s v="Reduction"/>
    <x v="0"/>
    <s v="Solar"/>
    <m/>
    <x v="78"/>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6"/>
    <s v="Renewable"/>
    <x v="63"/>
    <s v="29,428 tCO2eq per year"/>
    <m/>
    <n v="2022"/>
    <s v="2022_06"/>
    <n v="29428"/>
    <m/>
    <x v="70"/>
    <n v="29428"/>
    <s v="Lower middle income"/>
    <x v="78"/>
    <n v="1"/>
  </r>
  <r>
    <x v="0"/>
    <x v="0"/>
    <x v="77"/>
    <x v="0"/>
    <s v="NTPC Vidyut Vyapar Nigam Ltd"/>
    <x v="1"/>
    <x v="0"/>
    <s v="Southern Asia"/>
    <s v="IND"/>
    <n v="1"/>
    <x v="0"/>
    <x v="0"/>
    <m/>
    <x v="2"/>
    <m/>
    <x v="0"/>
    <m/>
    <s v="Reduction"/>
    <x v="7"/>
    <s v="Municipal solid waste"/>
    <m/>
    <x v="79"/>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41"/>
    <s v="Renewable"/>
    <x v="40"/>
    <s v="139,887 tCO2eq per year"/>
    <m/>
    <n v="2024"/>
    <s v="2024_01"/>
    <n v="139887"/>
    <m/>
    <x v="71"/>
    <n v="139887"/>
    <s v="Lower middle income"/>
    <x v="79"/>
    <n v="1"/>
  </r>
  <r>
    <x v="0"/>
    <x v="0"/>
    <x v="78"/>
    <x v="0"/>
    <s v="Pioneer Industries Private Limited"/>
    <x v="1"/>
    <x v="0"/>
    <s v="Southern Asia"/>
    <s v="IND"/>
    <n v="1"/>
    <x v="0"/>
    <x v="0"/>
    <m/>
    <x v="2"/>
    <m/>
    <x v="0"/>
    <m/>
    <s v="Reduction"/>
    <x v="2"/>
    <s v="Biomass, Rice straw, Cogeneration"/>
    <m/>
    <x v="80"/>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7"/>
    <s v="Renewable"/>
    <x v="64"/>
    <s v="156,054 tCO2eq per year"/>
    <m/>
    <n v="2022"/>
    <s v="2022_04"/>
    <n v="156054"/>
    <m/>
    <x v="72"/>
    <n v="156054"/>
    <s v="Lower middle income"/>
    <x v="80"/>
    <n v="1"/>
  </r>
  <r>
    <x v="0"/>
    <x v="4"/>
    <x v="79"/>
    <x v="0"/>
    <s v="Tata Power Renewable Energy Limited"/>
    <x v="2"/>
    <x v="0"/>
    <s v="Southern Asia"/>
    <s v="IND"/>
    <n v="1"/>
    <x v="0"/>
    <x v="0"/>
    <m/>
    <x v="0"/>
    <m/>
    <x v="0"/>
    <m/>
    <s v="Reduction"/>
    <x v="0"/>
    <s v="Solar"/>
    <m/>
    <x v="81"/>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68"/>
    <s v="Fixed"/>
    <x v="65"/>
    <s v="343,797 tCO2eq per year"/>
    <m/>
    <n v="2021"/>
    <s v="2021_06"/>
    <n v="343797"/>
    <m/>
    <x v="73"/>
    <n v="343797"/>
    <s v="Lower middle income"/>
    <x v="81"/>
    <n v="1"/>
  </r>
  <r>
    <x v="0"/>
    <x v="4"/>
    <x v="80"/>
    <x v="0"/>
    <s v="Tata Power Renewable Energy Limited"/>
    <x v="2"/>
    <x v="0"/>
    <s v="Southern Asia"/>
    <s v="IND"/>
    <n v="1"/>
    <x v="0"/>
    <x v="0"/>
    <m/>
    <x v="0"/>
    <m/>
    <x v="0"/>
    <m/>
    <s v="Reduction"/>
    <x v="0"/>
    <s v="Solar"/>
    <m/>
    <x v="82"/>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69"/>
    <s v="Fixed"/>
    <x v="66"/>
    <s v="229,198 tCO2eq per year"/>
    <m/>
    <n v="2021"/>
    <s v="2021_08"/>
    <n v="229198"/>
    <m/>
    <x v="74"/>
    <n v="229198"/>
    <s v="Lower middle income"/>
    <x v="82"/>
    <n v="1"/>
  </r>
  <r>
    <x v="4"/>
    <x v="5"/>
    <x v="81"/>
    <x v="0"/>
    <s v="Cong ty TNHH Dau tu Dien gio Hua Binh 2"/>
    <x v="2"/>
    <x v="0"/>
    <s v="Southeast Asia"/>
    <s v="VNM"/>
    <n v="1"/>
    <x v="0"/>
    <x v="0"/>
    <m/>
    <x v="0"/>
    <m/>
    <x v="0"/>
    <m/>
    <s v="Reduction"/>
    <x v="3"/>
    <s v="Wind"/>
    <m/>
    <x v="83"/>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70"/>
    <s v="Renewable"/>
    <x v="67"/>
    <s v="138,696 tCO2eq per year"/>
    <m/>
    <n v="2021"/>
    <s v="2021_02"/>
    <n v="138696"/>
    <m/>
    <x v="75"/>
    <n v="138696"/>
    <s v="Lower middle income"/>
    <x v="83"/>
    <n v="1"/>
  </r>
  <r>
    <x v="0"/>
    <x v="4"/>
    <x v="82"/>
    <x v="0"/>
    <s v="Tata Power Renewable Energy Limited"/>
    <x v="2"/>
    <x v="0"/>
    <s v="Southern Asia"/>
    <s v="IND"/>
    <n v="1"/>
    <x v="0"/>
    <x v="0"/>
    <m/>
    <x v="0"/>
    <m/>
    <x v="0"/>
    <m/>
    <s v="Reduction"/>
    <x v="0"/>
    <s v="Solar"/>
    <m/>
    <x v="84"/>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71"/>
    <s v="Fixed"/>
    <x v="68"/>
    <s v="202,645 tCO2eq per year"/>
    <m/>
    <n v="2021"/>
    <s v="2021_12"/>
    <n v="202645"/>
    <m/>
    <x v="76"/>
    <n v="202645"/>
    <s v="Lower middle income"/>
    <x v="84"/>
    <n v="1"/>
  </r>
  <r>
    <x v="0"/>
    <x v="4"/>
    <x v="83"/>
    <x v="0"/>
    <s v="Tata Power Renewable Energy Limited"/>
    <x v="2"/>
    <x v="0"/>
    <s v="Southern Asia"/>
    <s v="IND"/>
    <n v="1"/>
    <x v="0"/>
    <x v="0"/>
    <m/>
    <x v="0"/>
    <m/>
    <x v="0"/>
    <m/>
    <s v="Reduction"/>
    <x v="0"/>
    <s v="Solar"/>
    <m/>
    <x v="85"/>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2"/>
    <s v="Fixed"/>
    <x v="69"/>
    <s v="656,106 tCO2eq per year"/>
    <m/>
    <n v="2022"/>
    <s v="2022_03"/>
    <n v="656106"/>
    <m/>
    <x v="77"/>
    <n v="656106"/>
    <s v="Lower middle income"/>
    <x v="85"/>
    <n v="1"/>
  </r>
  <r>
    <x v="2"/>
    <x v="6"/>
    <x v="84"/>
    <x v="0"/>
    <s v="Gireniz Enerji Anonim Şirketi, Gaia Climate Finansal Danışmanlık Hizmetleri ve Ticaret A.Ş."/>
    <x v="2"/>
    <x v="0"/>
    <s v="Western Asia"/>
    <s v="TUR"/>
    <n v="1"/>
    <x v="0"/>
    <x v="0"/>
    <m/>
    <x v="2"/>
    <s v="GHG management"/>
    <x v="0"/>
    <s v="CH4"/>
    <s v="Reduction"/>
    <x v="2"/>
    <s v="Biogas, Manure"/>
    <s v="Potentially Waste and/or Agriculture as sectors"/>
    <x v="86"/>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73"/>
    <s v="Renewable"/>
    <x v="70"/>
    <s v="84,956 tCO2eq per year"/>
    <m/>
    <n v="2021"/>
    <s v="2021_01"/>
    <n v="84956"/>
    <m/>
    <x v="78"/>
    <n v="84956"/>
    <s v="Upper middle income"/>
    <x v="86"/>
    <n v="1"/>
  </r>
  <r>
    <x v="0"/>
    <x v="4"/>
    <x v="85"/>
    <x v="0"/>
    <s v="Tata Power Renewable Energy Limited"/>
    <x v="2"/>
    <x v="0"/>
    <s v="Southern Asia"/>
    <s v="IND"/>
    <n v="1"/>
    <x v="0"/>
    <x v="0"/>
    <m/>
    <x v="0"/>
    <m/>
    <x v="0"/>
    <m/>
    <s v="Reduction"/>
    <x v="0"/>
    <s v="Solar"/>
    <m/>
    <x v="87"/>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4"/>
    <s v="Fixed"/>
    <x v="71"/>
    <s v="407,597 tCO2eq per year"/>
    <m/>
    <n v="2022"/>
    <s v="2022_04"/>
    <n v="407597"/>
    <m/>
    <x v="79"/>
    <n v="407597"/>
    <s v="Lower middle income"/>
    <x v="87"/>
    <n v="1"/>
  </r>
  <r>
    <x v="0"/>
    <x v="4"/>
    <x v="86"/>
    <x v="0"/>
    <s v="Tata Power Renewable Energy Limited"/>
    <x v="2"/>
    <x v="0"/>
    <s v="Southern Asia"/>
    <s v="IND"/>
    <n v="1"/>
    <x v="0"/>
    <x v="0"/>
    <m/>
    <x v="0"/>
    <m/>
    <x v="0"/>
    <m/>
    <s v="Reduction"/>
    <x v="0"/>
    <s v="Solar"/>
    <m/>
    <x v="88"/>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75"/>
    <s v="Fixed"/>
    <x v="72"/>
    <s v="191,418 tCO2eq per year"/>
    <m/>
    <n v="2022"/>
    <s v="2022_05"/>
    <n v="191418"/>
    <m/>
    <x v="80"/>
    <n v="191418"/>
    <s v="Lower middle income"/>
    <x v="88"/>
    <n v="1"/>
  </r>
  <r>
    <x v="0"/>
    <x v="7"/>
    <x v="73"/>
    <x v="0"/>
    <s v="Gobardhan Varanasi Foundation SPV"/>
    <x v="2"/>
    <x v="0"/>
    <s v="Southern Asia"/>
    <s v="IND"/>
    <n v="1"/>
    <x v="0"/>
    <x v="0"/>
    <m/>
    <x v="2"/>
    <s v="GHG management"/>
    <x v="0"/>
    <s v="CH4"/>
    <s v="Reduction"/>
    <x v="2"/>
    <s v="Biogas, Manure"/>
    <s v="Potentially Waste and/or Agriculture as sectors"/>
    <x v="89"/>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76"/>
    <s v="Renewable"/>
    <x v="73"/>
    <s v="28,577 tCO2eq per year"/>
    <m/>
    <n v="2021"/>
    <s v="2021_02"/>
    <n v="28577"/>
    <m/>
    <x v="81"/>
    <n v="28577"/>
    <s v="Lower middle income"/>
    <x v="89"/>
    <n v="1"/>
  </r>
  <r>
    <x v="0"/>
    <x v="4"/>
    <x v="87"/>
    <x v="0"/>
    <s v="Tata Power Renewable Energy Limited"/>
    <x v="2"/>
    <x v="0"/>
    <s v="Southern Asia"/>
    <s v="IND"/>
    <n v="1"/>
    <x v="0"/>
    <x v="0"/>
    <m/>
    <x v="0"/>
    <m/>
    <x v="0"/>
    <m/>
    <s v="Reduction"/>
    <x v="0"/>
    <s v="Solar"/>
    <m/>
    <x v="90"/>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77"/>
    <s v="Fixed"/>
    <x v="74"/>
    <s v="504,150 tCO2eq per year"/>
    <m/>
    <n v="2022"/>
    <s v="2022_07"/>
    <n v="504150"/>
    <m/>
    <x v="82"/>
    <n v="504150"/>
    <s v="Lower middle income"/>
    <x v="90"/>
    <n v="1"/>
  </r>
  <r>
    <x v="11"/>
    <x v="8"/>
    <x v="88"/>
    <x v="0"/>
    <s v="Energisa Comercializadora de Energia LTDA, Energisa Geração Central Solar Rio do Peixe I S.A"/>
    <x v="2"/>
    <x v="2"/>
    <s v="South America"/>
    <s v="BRA"/>
    <n v="1"/>
    <x v="0"/>
    <x v="0"/>
    <m/>
    <x v="0"/>
    <m/>
    <x v="0"/>
    <m/>
    <s v="Reduction"/>
    <x v="0"/>
    <s v="Solar"/>
    <m/>
    <x v="9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78"/>
    <s v="Renewable"/>
    <x v="75"/>
    <s v="44,416 tCO2eq per year"/>
    <m/>
    <n v="2021"/>
    <s v="2021_09"/>
    <n v="44416"/>
    <m/>
    <x v="83"/>
    <n v="44416"/>
    <s v="Upper middle income"/>
    <x v="91"/>
    <n v="1"/>
  </r>
  <r>
    <x v="12"/>
    <x v="9"/>
    <x v="89"/>
    <x v="0"/>
    <s v="Guiadalupe Solar SpA."/>
    <x v="2"/>
    <x v="2"/>
    <s v="South America"/>
    <s v="CHL"/>
    <n v="1"/>
    <x v="0"/>
    <x v="0"/>
    <m/>
    <x v="0"/>
    <m/>
    <x v="0"/>
    <m/>
    <s v="Reduction"/>
    <x v="0"/>
    <s v="Solar"/>
    <m/>
    <x v="92"/>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79"/>
    <s v="Renewable"/>
    <x v="76"/>
    <s v="8,674 tCO2eq per year"/>
    <m/>
    <n v="2021"/>
    <s v="2021_11"/>
    <n v="8674"/>
    <m/>
    <x v="84"/>
    <n v="8674"/>
    <s v="High income"/>
    <x v="92"/>
    <n v="1"/>
  </r>
  <r>
    <x v="13"/>
    <x v="10"/>
    <x v="90"/>
    <x v="0"/>
    <s v="Prime Road Alternative (Cambodia) Co., Ltd."/>
    <x v="2"/>
    <x v="0"/>
    <s v="Southeast Asia"/>
    <s v="KHM"/>
    <n v="1"/>
    <x v="0"/>
    <x v="0"/>
    <m/>
    <x v="0"/>
    <m/>
    <x v="0"/>
    <m/>
    <s v="Reduction"/>
    <x v="0"/>
    <s v="Solar"/>
    <m/>
    <x v="93"/>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80"/>
    <s v="Renewable"/>
    <x v="77"/>
    <s v="101,136 tCO2eq per year"/>
    <m/>
    <n v="2021"/>
    <s v="2021_08"/>
    <n v="101136"/>
    <m/>
    <x v="85"/>
    <n v="101136"/>
    <s v="Lower middle income"/>
    <x v="93"/>
    <n v="1"/>
  </r>
  <r>
    <x v="8"/>
    <x v="11"/>
    <x v="91"/>
    <x v="0"/>
    <s v="Shri Maa Marketing Private Limited"/>
    <x v="2"/>
    <x v="0"/>
    <s v="Southern Asia"/>
    <s v="NPL"/>
    <n v="1"/>
    <x v="3"/>
    <x v="3"/>
    <m/>
    <x v="3"/>
    <s v="Fuel switch"/>
    <x v="0"/>
    <m/>
    <s v="Reduction"/>
    <x v="4"/>
    <s v="Households"/>
    <m/>
    <x v="94"/>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29"/>
    <s v="Renewable"/>
    <x v="28"/>
    <s v="62,638 tCO2eq per year"/>
    <m/>
    <n v="2023"/>
    <s v="2023_01"/>
    <n v="62638"/>
    <m/>
    <x v="86"/>
    <n v="62638"/>
    <s v="Lower middle income"/>
    <x v="94"/>
    <n v="1"/>
  </r>
  <r>
    <x v="2"/>
    <x v="6"/>
    <x v="92"/>
    <x v="0"/>
    <s v="Gireniz Enerji Anonim Şirketi, Gaia Climate Finansal Danışmanlık Hizmetleri ve Ticaret A.Ş."/>
    <x v="2"/>
    <x v="0"/>
    <s v="Western Asia"/>
    <s v="TUR"/>
    <n v="1"/>
    <x v="0"/>
    <x v="0"/>
    <m/>
    <x v="2"/>
    <s v="GHG management"/>
    <x v="0"/>
    <s v="CH4"/>
    <s v="Reduction"/>
    <x v="2"/>
    <s v="Biogas, Manure"/>
    <s v="Potentially Waste and/or Agriculture as sectors"/>
    <x v="95"/>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73"/>
    <s v="Renewable"/>
    <x v="78"/>
    <s v="97,541 tCO2eq per year"/>
    <m/>
    <n v="2021"/>
    <s v="2021_01"/>
    <n v="97541"/>
    <m/>
    <x v="87"/>
    <n v="97541"/>
    <s v="Upper middle income"/>
    <x v="95"/>
    <n v="1"/>
  </r>
  <r>
    <x v="4"/>
    <x v="12"/>
    <x v="93"/>
    <x v="0"/>
    <s v="Agasco Ltd &amp; Yen Binh Dak Lak Company Limited"/>
    <x v="2"/>
    <x v="0"/>
    <s v="Southeast Asia"/>
    <s v="VNM"/>
    <n v="1"/>
    <x v="1"/>
    <x v="1"/>
    <s v="Electricity and heat"/>
    <x v="1"/>
    <s v="Fuel switch"/>
    <x v="1"/>
    <s v="CO2"/>
    <s v="Reduction"/>
    <x v="13"/>
    <m/>
    <m/>
    <x v="96"/>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1"/>
    <s v="Renewable"/>
    <x v="30"/>
    <s v="32,735 tCO2eq per year"/>
    <m/>
    <n v="2023"/>
    <s v="2023_02"/>
    <n v="32735"/>
    <m/>
    <x v="88"/>
    <n v="32735"/>
    <s v="Lower middle income"/>
    <x v="96"/>
    <n v="1"/>
  </r>
  <r>
    <x v="8"/>
    <x v="11"/>
    <x v="94"/>
    <x v="0"/>
    <s v="Shri Maa Marketing Private Limited"/>
    <x v="2"/>
    <x v="0"/>
    <s v="Southern Asia"/>
    <s v="NPL"/>
    <n v="1"/>
    <x v="3"/>
    <x v="3"/>
    <m/>
    <x v="3"/>
    <s v="Fuel switch"/>
    <x v="0"/>
    <m/>
    <s v="Reduction"/>
    <x v="4"/>
    <s v="Households"/>
    <m/>
    <x v="97"/>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2"/>
    <s v="Renewable"/>
    <x v="32"/>
    <s v="125,159 tCO2eq per year"/>
    <m/>
    <n v="2023"/>
    <s v="2023_03"/>
    <n v="125159"/>
    <m/>
    <x v="89"/>
    <n v="125159"/>
    <s v="Lower middle income"/>
    <x v="97"/>
    <n v="1"/>
  </r>
  <r>
    <x v="4"/>
    <x v="5"/>
    <x v="95"/>
    <x v="0"/>
    <s v="Ca Mau 1A Energy Joint Stock Company"/>
    <x v="2"/>
    <x v="0"/>
    <s v="Southeast Asia"/>
    <s v="VNM"/>
    <n v="1"/>
    <x v="0"/>
    <x v="0"/>
    <m/>
    <x v="0"/>
    <m/>
    <x v="0"/>
    <m/>
    <s v="Reduction"/>
    <x v="3"/>
    <s v="Wind"/>
    <m/>
    <x v="98"/>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81"/>
    <s v="Renewable"/>
    <x v="33"/>
    <s v="244,070 tCO2e/year"/>
    <m/>
    <n v="2021"/>
    <s v="2021_06"/>
    <s v=""/>
    <n v="244070"/>
    <x v="90"/>
    <n v="244070"/>
    <s v="Lower middle income"/>
    <x v="98"/>
    <n v="1"/>
  </r>
  <r>
    <x v="4"/>
    <x v="5"/>
    <x v="96"/>
    <x v="0"/>
    <s v="Ca Mau 1B Energy Joint Stock Company"/>
    <x v="2"/>
    <x v="0"/>
    <s v="Southeast Asia"/>
    <s v="VNM"/>
    <n v="1"/>
    <x v="0"/>
    <x v="0"/>
    <m/>
    <x v="0"/>
    <m/>
    <x v="0"/>
    <m/>
    <s v="Reduction"/>
    <x v="3"/>
    <s v="Wind"/>
    <m/>
    <x v="99"/>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82"/>
    <s v="Renewable"/>
    <x v="33"/>
    <s v="246,501 tCO2e/year"/>
    <m/>
    <n v="2022"/>
    <s v="2022_06"/>
    <s v=""/>
    <n v="246501"/>
    <x v="91"/>
    <n v="246501"/>
    <s v="Lower middle income"/>
    <x v="99"/>
    <n v="1"/>
  </r>
  <r>
    <x v="12"/>
    <x v="13"/>
    <x v="97"/>
    <x v="0"/>
    <s v="Santiago Solar Power SPA"/>
    <x v="2"/>
    <x v="2"/>
    <s v="South America"/>
    <s v="CHL"/>
    <n v="1"/>
    <x v="0"/>
    <x v="0"/>
    <m/>
    <x v="0"/>
    <m/>
    <x v="0"/>
    <m/>
    <s v="Reduction"/>
    <x v="0"/>
    <s v="Solar"/>
    <m/>
    <x v="100"/>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83"/>
    <s v="Renewable"/>
    <x v="79"/>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n v="2022"/>
    <s v="2022_08"/>
    <s v=""/>
    <n v="11703"/>
    <x v="92"/>
    <n v="11703"/>
    <s v="High income"/>
    <x v="100"/>
    <n v="1"/>
  </r>
  <r>
    <x v="0"/>
    <x v="4"/>
    <x v="98"/>
    <x v="0"/>
    <s v="Tata Power Renewable Energy Limited, TP Saurya Limited"/>
    <x v="2"/>
    <x v="0"/>
    <s v="Southern Asia"/>
    <s v="IND"/>
    <n v="1"/>
    <x v="0"/>
    <x v="0"/>
    <m/>
    <x v="0"/>
    <m/>
    <x v="0"/>
    <m/>
    <s v="Reduction"/>
    <x v="0"/>
    <s v="Solar"/>
    <m/>
    <x v="101"/>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4"/>
    <s v="Fixed"/>
    <x v="80"/>
    <s v="243,627 tCO2eq per year"/>
    <m/>
    <n v="2023"/>
    <s v="2023_06"/>
    <n v="243627"/>
    <m/>
    <x v="93"/>
    <n v="243627"/>
    <s v="Lower middle income"/>
    <x v="101"/>
    <n v="1"/>
  </r>
  <r>
    <x v="11"/>
    <x v="1"/>
    <x v="99"/>
    <x v="0"/>
    <s v="ComBio Energia S.A and Ingredion Ingredientes Industriais Ltda"/>
    <x v="2"/>
    <x v="2"/>
    <s v="South America"/>
    <s v="BRA"/>
    <n v="1"/>
    <x v="0"/>
    <x v="0"/>
    <m/>
    <x v="2"/>
    <m/>
    <x v="0"/>
    <m/>
    <s v="Reduction"/>
    <x v="2"/>
    <s v="Biomass"/>
    <s v="Potentially Industry"/>
    <x v="102"/>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85"/>
    <s v="Renewable"/>
    <x v="81"/>
    <s v="205,563 tCO2e/year"/>
    <m/>
    <n v="2023"/>
    <s v="2023_08"/>
    <s v=""/>
    <n v="205563"/>
    <x v="94"/>
    <n v="205563"/>
    <s v="Upper middle income"/>
    <x v="102"/>
    <n v="1"/>
  </r>
  <r>
    <x v="11"/>
    <x v="7"/>
    <x v="100"/>
    <x v="0"/>
    <s v="Voltalia Energia do Brasil Ltda."/>
    <x v="2"/>
    <x v="2"/>
    <s v="South America"/>
    <s v="BRA"/>
    <n v="1"/>
    <x v="0"/>
    <x v="0"/>
    <m/>
    <x v="0"/>
    <m/>
    <x v="0"/>
    <m/>
    <s v="Reduction"/>
    <x v="0"/>
    <s v="Solar"/>
    <m/>
    <x v="103"/>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86"/>
    <s v="Fixed"/>
    <x v="82"/>
    <s v="1,626,766 tCO2e in ten years of crediting period or 162,677 tCO2eq per year"/>
    <m/>
    <n v="2022"/>
    <s v="2022_02"/>
    <s v=""/>
    <n v="162677"/>
    <x v="95"/>
    <n v="162677"/>
    <s v="Upper middle income"/>
    <x v="103"/>
    <n v="1"/>
  </r>
  <r>
    <x v="11"/>
    <x v="1"/>
    <x v="101"/>
    <x v="0"/>
    <s v="ComBio Energia S.A. and Ingredion Ingredientes Industriais Ltda"/>
    <x v="2"/>
    <x v="2"/>
    <s v="South America"/>
    <s v="BRA"/>
    <n v="1"/>
    <x v="0"/>
    <x v="0"/>
    <m/>
    <x v="2"/>
    <m/>
    <x v="0"/>
    <m/>
    <s v="Reduction"/>
    <x v="2"/>
    <s v="Biomass"/>
    <s v="Potentially Industry"/>
    <x v="104"/>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87"/>
    <s v="Renewable"/>
    <x v="36"/>
    <s v="54,499 tCO2e/year"/>
    <m/>
    <n v="2023"/>
    <s v="2023_09"/>
    <s v=""/>
    <n v="54499"/>
    <x v="96"/>
    <n v="54499"/>
    <s v="Upper middle income"/>
    <x v="104"/>
    <n v="1"/>
  </r>
  <r>
    <x v="14"/>
    <x v="14"/>
    <x v="102"/>
    <x v="0"/>
    <s v="Shamol Zarafshan Energy FE LLC"/>
    <x v="2"/>
    <x v="0"/>
    <s v="Central Asia"/>
    <s v="UZB"/>
    <n v="1"/>
    <x v="0"/>
    <x v="0"/>
    <m/>
    <x v="0"/>
    <m/>
    <x v="0"/>
    <m/>
    <s v="Reduction"/>
    <x v="3"/>
    <s v="Wind"/>
    <m/>
    <x v="105"/>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88"/>
    <s v="Renewable"/>
    <x v="83"/>
    <s v="992,600 tCO2eq per year"/>
    <m/>
    <n v="2022"/>
    <s v="2022_11"/>
    <n v="992600"/>
    <m/>
    <x v="97"/>
    <n v="992600"/>
    <s v="Lower middle income"/>
    <x v="105"/>
    <n v="1"/>
  </r>
  <r>
    <x v="15"/>
    <x v="15"/>
    <x v="103"/>
    <x v="0"/>
    <s v="Datang Guiguan Jinzhong Energy Investment Co., Ltd"/>
    <x v="2"/>
    <x v="0"/>
    <s v="Eastern Asia"/>
    <s v="CHN"/>
    <n v="1"/>
    <x v="0"/>
    <x v="0"/>
    <m/>
    <x v="0"/>
    <m/>
    <x v="0"/>
    <m/>
    <s v="Reduction"/>
    <x v="0"/>
    <s v="Solar"/>
    <m/>
    <x v="10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89"/>
    <s v="Renewable"/>
    <x v="40"/>
    <s v="113,638 tCO2eq per year"/>
    <m/>
    <n v="2022"/>
    <s v="2022_07"/>
    <n v="113638"/>
    <m/>
    <x v="98"/>
    <n v="113638"/>
    <s v="Upper middle income"/>
    <x v="106"/>
    <n v="1"/>
  </r>
  <r>
    <x v="4"/>
    <x v="5"/>
    <x v="104"/>
    <x v="0"/>
    <s v="Ca Mau 1C Energy Joint Stock Company"/>
    <x v="2"/>
    <x v="0"/>
    <s v="Southeast Asia"/>
    <s v="VNM"/>
    <n v="1"/>
    <x v="0"/>
    <x v="0"/>
    <m/>
    <x v="0"/>
    <m/>
    <x v="0"/>
    <m/>
    <s v="Reduction"/>
    <x v="3"/>
    <s v="Wind"/>
    <m/>
    <x v="107"/>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0"/>
    <s v="Renewable"/>
    <x v="40"/>
    <s v="247,467 tCO2e/year"/>
    <m/>
    <n v="2022"/>
    <s v="2022_01"/>
    <s v=""/>
    <n v="247467"/>
    <x v="99"/>
    <n v="247467"/>
    <s v="Lower middle income"/>
    <x v="107"/>
    <n v="1"/>
  </r>
  <r>
    <x v="0"/>
    <x v="7"/>
    <x v="105"/>
    <x v="0"/>
    <s v="M11 Industries Private Limited"/>
    <x v="2"/>
    <x v="0"/>
    <s v="Southern Asia"/>
    <s v="IND"/>
    <n v="1"/>
    <x v="4"/>
    <x v="4"/>
    <m/>
    <x v="2"/>
    <m/>
    <x v="0"/>
    <m/>
    <s v="Reduction"/>
    <x v="2"/>
    <s v="Biodiesel, Waste oil"/>
    <s v="Check whether use is actually for transport"/>
    <x v="108"/>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91"/>
    <s v="Renewable"/>
    <x v="84"/>
    <s v="374,570 tCO2eq per year"/>
    <m/>
    <n v="2021"/>
    <s v="2021_04"/>
    <n v="374570"/>
    <m/>
    <x v="100"/>
    <n v="374570"/>
    <s v="Lower middle income"/>
    <x v="108"/>
    <n v="1"/>
  </r>
  <r>
    <x v="0"/>
    <x v="4"/>
    <x v="106"/>
    <x v="0"/>
    <s v="Tata Power Renewable Energy Limited"/>
    <x v="2"/>
    <x v="0"/>
    <s v="Southern Asia"/>
    <s v="IND"/>
    <n v="1"/>
    <x v="0"/>
    <x v="0"/>
    <m/>
    <x v="0"/>
    <m/>
    <x v="0"/>
    <m/>
    <s v="Reduction"/>
    <x v="11"/>
    <s v="Solar, Wind"/>
    <m/>
    <x v="109"/>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92"/>
    <s v="Fixed"/>
    <x v="85"/>
    <s v="768,205 tCO2eq per year"/>
    <m/>
    <n v="2023"/>
    <s v="2023_06"/>
    <n v="768205"/>
    <m/>
    <x v="101"/>
    <n v="768205"/>
    <s v="Lower middle income"/>
    <x v="109"/>
    <n v="1"/>
  </r>
  <r>
    <x v="0"/>
    <x v="7"/>
    <x v="107"/>
    <x v="0"/>
    <s v="ISPAT India Limited"/>
    <x v="2"/>
    <x v="0"/>
    <s v="Southern Asia"/>
    <s v="IND"/>
    <n v="1"/>
    <x v="0"/>
    <x v="0"/>
    <m/>
    <x v="0"/>
    <m/>
    <x v="0"/>
    <m/>
    <s v="Reduction"/>
    <x v="0"/>
    <m/>
    <m/>
    <x v="110"/>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93"/>
    <s v="Renewable"/>
    <x v="86"/>
    <s v="20,377 tCO2eq per year"/>
    <m/>
    <n v="2023"/>
    <s v="2023_01"/>
    <n v="20377"/>
    <m/>
    <x v="102"/>
    <n v="20377"/>
    <s v="Lower middle income"/>
    <x v="110"/>
    <n v="1"/>
  </r>
  <r>
    <x v="12"/>
    <x v="13"/>
    <x v="108"/>
    <x v="0"/>
    <s v="Santiago Solar Power SPA"/>
    <x v="2"/>
    <x v="2"/>
    <s v="South America"/>
    <s v="CHL"/>
    <n v="1"/>
    <x v="0"/>
    <x v="0"/>
    <m/>
    <x v="0"/>
    <m/>
    <x v="0"/>
    <m/>
    <s v="Reduction"/>
    <x v="0"/>
    <m/>
    <m/>
    <x v="111"/>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83"/>
    <s v="Renewable"/>
    <x v="87"/>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n v="2022"/>
    <s v="2022_08"/>
    <s v=""/>
    <n v="12591"/>
    <x v="103"/>
    <n v="12591"/>
    <s v="High income"/>
    <x v="111"/>
    <n v="1"/>
  </r>
  <r>
    <x v="12"/>
    <x v="13"/>
    <x v="109"/>
    <x v="0"/>
    <s v="Santiago Solar Power SPA"/>
    <x v="2"/>
    <x v="2"/>
    <s v="South America"/>
    <s v="CHL"/>
    <n v="1"/>
    <x v="0"/>
    <x v="0"/>
    <m/>
    <x v="0"/>
    <m/>
    <x v="0"/>
    <m/>
    <s v="Reduction"/>
    <x v="0"/>
    <m/>
    <m/>
    <x v="112"/>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83"/>
    <s v="Renewable"/>
    <x v="88"/>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n v="2022"/>
    <s v="2022_08"/>
    <s v=""/>
    <n v="11775"/>
    <x v="104"/>
    <n v="11775"/>
    <s v="High income"/>
    <x v="112"/>
    <n v="1"/>
  </r>
  <r>
    <x v="16"/>
    <x v="16"/>
    <x v="110"/>
    <x v="0"/>
    <s v="Gaia Climate Finansal Danışmanlık Hizmetleri ve Ticaret A.Ş., Fortis Energetika Fotonaponski Centrali Dooel"/>
    <x v="2"/>
    <x v="3"/>
    <s v="Southern Europe"/>
    <s v="MKD"/>
    <n v="1"/>
    <x v="0"/>
    <x v="0"/>
    <m/>
    <x v="0"/>
    <m/>
    <x v="0"/>
    <m/>
    <s v="Reduction"/>
    <x v="0"/>
    <m/>
    <m/>
    <x v="113"/>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94"/>
    <s v="Fixed"/>
    <x v="89"/>
    <s v="95,953 tCO2eq per year"/>
    <m/>
    <n v="2022"/>
    <s v="2022_12"/>
    <n v="95953"/>
    <m/>
    <x v="105"/>
    <n v="95953"/>
    <s v="Upper middle income"/>
    <x v="113"/>
    <n v="1"/>
  </r>
  <r>
    <x v="12"/>
    <x v="13"/>
    <x v="111"/>
    <x v="0"/>
    <s v="Santiago Solar Power SPA"/>
    <x v="2"/>
    <x v="2"/>
    <s v="South America"/>
    <s v="CHL"/>
    <n v="1"/>
    <x v="0"/>
    <x v="0"/>
    <m/>
    <x v="0"/>
    <m/>
    <x v="0"/>
    <m/>
    <s v="Reduction"/>
    <x v="0"/>
    <m/>
    <m/>
    <x v="114"/>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83"/>
    <s v="Renewable"/>
    <x v="9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n v="2022"/>
    <s v="2022_08"/>
    <s v=""/>
    <n v="13303"/>
    <x v="106"/>
    <n v="13303"/>
    <s v="High income"/>
    <x v="114"/>
    <n v="1"/>
  </r>
  <r>
    <x v="17"/>
    <x v="17"/>
    <x v="11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2"/>
    <s v="Central America"/>
    <s v="PAN"/>
    <n v="1"/>
    <x v="6"/>
    <x v="5"/>
    <m/>
    <x v="4"/>
    <m/>
    <x v="0"/>
    <m/>
    <s v="Removal"/>
    <x v="14"/>
    <m/>
    <m/>
    <x v="115"/>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95"/>
    <s v="Renewable"/>
    <x v="91"/>
    <s v="1,000 tCO2eq per year"/>
    <m/>
    <n v="2024"/>
    <s v="2024_05"/>
    <n v="1000"/>
    <m/>
    <x v="107"/>
    <n v="1000"/>
    <s v="High income"/>
    <x v="115"/>
    <n v="1"/>
  </r>
  <r>
    <x v="13"/>
    <x v="18"/>
    <x v="113"/>
    <x v="0"/>
    <s v="Thai Wah PCL"/>
    <x v="2"/>
    <x v="0"/>
    <s v="Southeast Asia"/>
    <s v="KHM"/>
    <n v="1"/>
    <x v="0"/>
    <x v="0"/>
    <m/>
    <x v="2"/>
    <s v="GHG management"/>
    <x v="0"/>
    <s v="CH4"/>
    <s v="Reduction"/>
    <x v="2"/>
    <s v="Biogas"/>
    <s v="Potentially Waste and/or Agriculture as sectors"/>
    <x v="116"/>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96"/>
    <s v="Renewable"/>
    <x v="91"/>
    <s v="33,405 tCO2eq per year"/>
    <m/>
    <n v="2022"/>
    <s v="2022_12"/>
    <n v="33405"/>
    <m/>
    <x v="108"/>
    <n v="33405"/>
    <s v="Lower middle income"/>
    <x v="116"/>
    <n v="1"/>
  </r>
  <r>
    <x v="12"/>
    <x v="13"/>
    <x v="114"/>
    <x v="0"/>
    <s v="Santiago Solar Power SPA"/>
    <x v="2"/>
    <x v="2"/>
    <s v="South America"/>
    <s v="CHL"/>
    <n v="1"/>
    <x v="0"/>
    <x v="0"/>
    <m/>
    <x v="0"/>
    <m/>
    <x v="0"/>
    <m/>
    <s v="Reduction"/>
    <x v="0"/>
    <m/>
    <m/>
    <x v="117"/>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83"/>
    <s v="Renewable"/>
    <x v="92"/>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n v="2022"/>
    <s v="2022_08"/>
    <s v=""/>
    <n v="12039"/>
    <x v="109"/>
    <n v="12039"/>
    <s v="High income"/>
    <x v="117"/>
    <n v="1"/>
  </r>
  <r>
    <x v="0"/>
    <x v="14"/>
    <x v="115"/>
    <x v="0"/>
    <s v="TP Saurya Limited"/>
    <x v="2"/>
    <x v="0"/>
    <s v="Southern Asia"/>
    <s v="IND"/>
    <n v="1"/>
    <x v="0"/>
    <x v="0"/>
    <m/>
    <x v="0"/>
    <m/>
    <x v="0"/>
    <m/>
    <s v="Reduction"/>
    <x v="11"/>
    <s v="Solar, Wind"/>
    <m/>
    <x v="118"/>
    <s v="600 MW Hybrid Power Project by TPREL"/>
    <s v="TP Saurya Limited"/>
    <s v="Rajasthan &amp; Karnataka"/>
    <s v="Hybrid consisting of Solar and Wind power projects"/>
    <s v="Not known"/>
    <x v="97"/>
    <s v="Fixed"/>
    <x v="93"/>
    <s v="1,208,880 tCO2eq per year"/>
    <m/>
    <n v="2024"/>
    <s v="2024_05"/>
    <n v="1208880"/>
    <m/>
    <x v="110"/>
    <n v="1208880"/>
    <s v="Lower middle income"/>
    <x v="118"/>
    <n v="1"/>
  </r>
  <r>
    <x v="0"/>
    <x v="4"/>
    <x v="116"/>
    <x v="0"/>
    <s v="TP Saurya Limited"/>
    <x v="2"/>
    <x v="0"/>
    <s v="Southern Asia"/>
    <s v="IND"/>
    <n v="1"/>
    <x v="0"/>
    <x v="0"/>
    <m/>
    <x v="0"/>
    <m/>
    <x v="0"/>
    <m/>
    <s v="Reduction"/>
    <x v="0"/>
    <m/>
    <m/>
    <x v="11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98"/>
    <s v="Fixed"/>
    <x v="94"/>
    <s v="546,361 tCO2eq per year"/>
    <m/>
    <n v="2023"/>
    <s v="2023_07"/>
    <n v="546361"/>
    <m/>
    <x v="111"/>
    <n v="546361"/>
    <s v="Lower middle income"/>
    <x v="119"/>
    <n v="1"/>
  </r>
  <r>
    <x v="0"/>
    <x v="14"/>
    <x v="117"/>
    <x v="0"/>
    <s v="Tata Power Renewable Energy Ltd."/>
    <x v="2"/>
    <x v="0"/>
    <s v="Southern Asia"/>
    <s v="IND"/>
    <n v="1"/>
    <x v="0"/>
    <x v="0"/>
    <m/>
    <x v="0"/>
    <m/>
    <x v="0"/>
    <m/>
    <s v="Reduction"/>
    <x v="0"/>
    <m/>
    <m/>
    <x v="120"/>
    <s v="70 MW Solar Power Project in Himayat Nagar by TPREL"/>
    <s v="Tata Power Renewable Energy Ltd."/>
    <s v="Himayat Nagar, Maharashtra"/>
    <s v="The project activity involves the installation of Solar PV based electricity generation project."/>
    <s v="Not known"/>
    <x v="99"/>
    <s v="Fixed"/>
    <x v="95"/>
    <s v="141,036 tCO2eq per year"/>
    <m/>
    <n v="2024"/>
    <s v="2024_05"/>
    <n v="141036"/>
    <m/>
    <x v="112"/>
    <n v="141036"/>
    <s v="Lower middle income"/>
    <x v="120"/>
    <n v="1"/>
  </r>
  <r>
    <x v="18"/>
    <x v="19"/>
    <x v="118"/>
    <x v="0"/>
    <s v="EnergyDrive Systems Ltd, Liberty Galati"/>
    <x v="2"/>
    <x v="3"/>
    <s v="Eastern Europe"/>
    <s v="ROU"/>
    <n v="1"/>
    <x v="2"/>
    <x v="2"/>
    <m/>
    <x v="3"/>
    <m/>
    <x v="0"/>
    <m/>
    <s v="Reduction"/>
    <x v="15"/>
    <m/>
    <m/>
    <x v="121"/>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100"/>
    <s v="Renewable"/>
    <x v="96"/>
    <s v="1,000 tCO2eq per year"/>
    <m/>
    <n v="2024"/>
    <s v="2024_03"/>
    <n v="1000"/>
    <m/>
    <x v="107"/>
    <n v="1000"/>
    <s v="High income"/>
    <x v="121"/>
    <n v="1"/>
  </r>
  <r>
    <x v="0"/>
    <x v="14"/>
    <x v="119"/>
    <x v="0"/>
    <s v="Tata Power Renewable Energy Ltd."/>
    <x v="2"/>
    <x v="0"/>
    <s v="Southern Asia"/>
    <s v="IND"/>
    <n v="1"/>
    <x v="0"/>
    <x v="0"/>
    <m/>
    <x v="0"/>
    <m/>
    <x v="0"/>
    <m/>
    <s v="Reduction"/>
    <x v="0"/>
    <m/>
    <m/>
    <x v="122"/>
    <s v="70 MW Solar Power Project in Jamkhed by TPREL"/>
    <s v="Tata Power Renewable Energy Ltd."/>
    <s v="Jamkhed, Maharashtra"/>
    <s v="The project activity involves the installation of Solar PV based electricity generation project."/>
    <s v="Not known"/>
    <x v="101"/>
    <s v="Fixed"/>
    <x v="97"/>
    <s v="141,036 tCO2eq per year"/>
    <m/>
    <n v="2024"/>
    <s v="2024_06"/>
    <n v="141036"/>
    <m/>
    <x v="112"/>
    <n v="141036"/>
    <s v="Lower middle income"/>
    <x v="122"/>
    <n v="1"/>
  </r>
  <r>
    <x v="0"/>
    <x v="7"/>
    <x v="77"/>
    <x v="0"/>
    <s v="NTPC Limited"/>
    <x v="2"/>
    <x v="0"/>
    <s v="Southern Asia"/>
    <s v="IND"/>
    <n v="1"/>
    <x v="0"/>
    <x v="0"/>
    <m/>
    <x v="2"/>
    <m/>
    <x v="0"/>
    <m/>
    <s v="Reduction"/>
    <x v="7"/>
    <s v="Municipal solid waste"/>
    <m/>
    <x v="123"/>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2"/>
    <s v="Renewable"/>
    <x v="97"/>
    <s v="143,324 tCO2eq per year"/>
    <m/>
    <n v="2022"/>
    <s v="2022_08"/>
    <n v="143324"/>
    <m/>
    <x v="113"/>
    <n v="143324"/>
    <s v="Lower middle income"/>
    <x v="123"/>
    <n v="1"/>
  </r>
  <r>
    <x v="19"/>
    <x v="20"/>
    <x v="120"/>
    <x v="0"/>
    <s v="Ecoeye Co., Ltd / Global Earth Agro &amp; Aqua Industry Public Co., Limited"/>
    <x v="2"/>
    <x v="0"/>
    <s v="Southeast Asia"/>
    <s v="MMR"/>
    <n v="1"/>
    <x v="0"/>
    <x v="0"/>
    <m/>
    <x v="2"/>
    <m/>
    <x v="0"/>
    <m/>
    <s v="Reduction"/>
    <x v="2"/>
    <s v="Biomass, Electricity"/>
    <m/>
    <x v="124"/>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29"/>
    <s v="Fixed"/>
    <x v="98"/>
    <s v="107,458 tCO2eq per year"/>
    <m/>
    <n v="2023"/>
    <s v="2023_01"/>
    <n v="107458"/>
    <m/>
    <x v="114"/>
    <n v="107458"/>
    <s v="Lower middle income"/>
    <x v="124"/>
    <n v="1"/>
  </r>
  <r>
    <x v="20"/>
    <x v="21"/>
    <x v="121"/>
    <x v="0"/>
    <s v="Punatsangchhu-II Hydroelectric Project Authority"/>
    <x v="2"/>
    <x v="0"/>
    <s v="Southern Asia"/>
    <s v="BTN"/>
    <n v="1"/>
    <x v="0"/>
    <x v="0"/>
    <m/>
    <x v="0"/>
    <m/>
    <x v="0"/>
    <m/>
    <s v="Reduction"/>
    <x v="10"/>
    <s v="Hydro"/>
    <m/>
    <x v="125"/>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03"/>
    <s v="Renewable"/>
    <x v="99"/>
    <s v="3,198,843 tCO2eq per year"/>
    <m/>
    <n v="2024"/>
    <s v="2024_08"/>
    <n v="3198843"/>
    <m/>
    <x v="115"/>
    <n v="3198843"/>
    <s v="Lower middle income"/>
    <x v="125"/>
    <n v="1"/>
  </r>
  <r>
    <x v="0"/>
    <x v="14"/>
    <x v="122"/>
    <x v="0"/>
    <s v="Tata Power Renewable Energy Ltd."/>
    <x v="2"/>
    <x v="0"/>
    <s v="Southern Asia"/>
    <s v="IND"/>
    <n v="1"/>
    <x v="0"/>
    <x v="0"/>
    <m/>
    <x v="0"/>
    <m/>
    <x v="0"/>
    <m/>
    <s v="Reduction"/>
    <x v="0"/>
    <m/>
    <m/>
    <x v="126"/>
    <s v="120 MW Solar Power Project in Achegaon by TPREL"/>
    <s v="Tata Power Renewable Energy Ltd."/>
    <s v="Achegaon, Maharashtra"/>
    <s v="The project activity involves the installation of Solar PV based electricity generation project."/>
    <s v="Not known"/>
    <x v="104"/>
    <s v="Fixed"/>
    <x v="100"/>
    <s v="241,776 tCO2eq per year"/>
    <m/>
    <n v="2024"/>
    <s v="2024_09"/>
    <n v="241776"/>
    <m/>
    <x v="116"/>
    <n v="241776"/>
    <s v="Lower middle income"/>
    <x v="126"/>
    <n v="1"/>
  </r>
  <r>
    <x v="20"/>
    <x v="2"/>
    <x v="123"/>
    <x v="0"/>
    <s v="Druk Hydro Energy Limited"/>
    <x v="2"/>
    <x v="0"/>
    <s v="Southern Asia"/>
    <s v="BTN"/>
    <n v="1"/>
    <x v="0"/>
    <x v="0"/>
    <m/>
    <x v="0"/>
    <m/>
    <x v="0"/>
    <m/>
    <s v="Reduction"/>
    <x v="10"/>
    <s v="Hydro"/>
    <m/>
    <x v="127"/>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05"/>
    <s v="Renewable"/>
    <x v="100"/>
    <s v="The project will reduce equivalent of 69,678 tCO2 annually."/>
    <m/>
    <n v="2022"/>
    <s v="2022_07"/>
    <s v=""/>
    <n v="69678"/>
    <x v="117"/>
    <n v="69678"/>
    <s v="Lower middle income"/>
    <x v="127"/>
    <n v="1"/>
  </r>
  <r>
    <x v="0"/>
    <x v="22"/>
    <x v="124"/>
    <x v="0"/>
    <s v="CMR ECO ALUMINIUM PRIVATE LIMITED"/>
    <x v="2"/>
    <x v="0"/>
    <s v="Southern Asia"/>
    <s v="IND"/>
    <n v="1"/>
    <x v="2"/>
    <x v="2"/>
    <m/>
    <x v="3"/>
    <m/>
    <x v="0"/>
    <m/>
    <s v="Reduction"/>
    <x v="15"/>
    <s v="Recycling"/>
    <m/>
    <x v="128"/>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106"/>
    <s v="Fixed"/>
    <x v="101"/>
    <s v="14,000 tCO2eq per year"/>
    <m/>
    <n v="2024"/>
    <s v="2024_03"/>
    <n v="14000"/>
    <m/>
    <x v="118"/>
    <n v="14000"/>
    <s v="Lower middle income"/>
    <x v="128"/>
    <n v="1"/>
  </r>
  <r>
    <x v="21"/>
    <x v="23"/>
    <x v="125"/>
    <x v="0"/>
    <s v="The Local Biochar Company, Circular Carbon Solutions Limited"/>
    <x v="2"/>
    <x v="0"/>
    <s v="Western Asia"/>
    <s v="ARE"/>
    <n v="1"/>
    <x v="6"/>
    <x v="5"/>
    <s v="Agriculture"/>
    <x v="4"/>
    <s v="GHG management"/>
    <x v="0"/>
    <s v="CH4"/>
    <s v="Removal"/>
    <x v="16"/>
    <m/>
    <m/>
    <x v="12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07"/>
    <s v="Renewable"/>
    <x v="101"/>
    <s v="~5,000 tCO2eq per year"/>
    <m/>
    <n v="2024"/>
    <s v="2024_06"/>
    <s v=""/>
    <n v="5000"/>
    <x v="119"/>
    <n v="5000"/>
    <s v="High income"/>
    <x v="129"/>
    <n v="1"/>
  </r>
  <r>
    <x v="21"/>
    <x v="24"/>
    <x v="126"/>
    <x v="0"/>
    <s v="Abu Dhabi Future Energy Company (Masdar)"/>
    <x v="2"/>
    <x v="0"/>
    <s v="Western Asia"/>
    <s v="ARE"/>
    <n v="1"/>
    <x v="0"/>
    <x v="0"/>
    <m/>
    <x v="0"/>
    <m/>
    <x v="0"/>
    <m/>
    <s v="Reduction"/>
    <x v="0"/>
    <m/>
    <m/>
    <x v="130"/>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108"/>
    <s v="Renewable"/>
    <x v="102"/>
    <s v="80,000 tCO2eq per year"/>
    <m/>
    <n v="2024"/>
    <s v="2024_03"/>
    <n v="80000"/>
    <m/>
    <x v="120"/>
    <n v="80000"/>
    <s v="High income"/>
    <x v="130"/>
    <n v="1"/>
  </r>
  <r>
    <x v="15"/>
    <x v="25"/>
    <x v="127"/>
    <x v="0"/>
    <s v="Ecocarbon Management Ltd."/>
    <x v="2"/>
    <x v="0"/>
    <s v="Eastern Asia"/>
    <s v="CHN"/>
    <n v="1"/>
    <x v="0"/>
    <x v="0"/>
    <m/>
    <x v="0"/>
    <m/>
    <x v="0"/>
    <m/>
    <s v="Reduction"/>
    <x v="3"/>
    <s v="Wind"/>
    <m/>
    <x v="131"/>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109"/>
    <s v="Renewable"/>
    <x v="102"/>
    <s v="700,000 tCO2e per year"/>
    <m/>
    <n v="2024"/>
    <s v="2024_11"/>
    <s v=""/>
    <n v="700000"/>
    <x v="121"/>
    <n v="700000"/>
    <s v="Upper middle income"/>
    <x v="131"/>
    <n v="1"/>
  </r>
  <r>
    <x v="12"/>
    <x v="26"/>
    <x v="128"/>
    <x v="0"/>
    <s v="Colbun S.A"/>
    <x v="2"/>
    <x v="2"/>
    <s v="South America"/>
    <s v="CHL"/>
    <n v="1"/>
    <x v="0"/>
    <x v="0"/>
    <m/>
    <x v="0"/>
    <m/>
    <x v="0"/>
    <m/>
    <s v="Reduction"/>
    <x v="3"/>
    <s v="Wind"/>
    <m/>
    <x v="13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10"/>
    <s v="Renewable"/>
    <x v="103"/>
    <s v="1,400,000 tCO2eq per year"/>
    <m/>
    <n v="2021"/>
    <s v="2021_09"/>
    <n v="1400000"/>
    <m/>
    <x v="122"/>
    <n v="1400000"/>
    <s v="High income"/>
    <x v="132"/>
    <n v="1"/>
  </r>
  <r>
    <x v="19"/>
    <x v="20"/>
    <x v="129"/>
    <x v="0"/>
    <s v="Ecoeye Co., Ltd / Global Earth Agro &amp; Aqua Industry Public Co., Limited"/>
    <x v="2"/>
    <x v="0"/>
    <s v="Southeast Asia"/>
    <s v="MMR"/>
    <n v="1"/>
    <x v="0"/>
    <x v="0"/>
    <m/>
    <x v="2"/>
    <m/>
    <x v="0"/>
    <m/>
    <s v="Reduction"/>
    <x v="2"/>
    <s v="Biomass, Electricity"/>
    <m/>
    <x v="133"/>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111"/>
    <s v="Fixed"/>
    <x v="46"/>
    <s v="272,379 tCO2eq per year"/>
    <m/>
    <n v="2022"/>
    <s v="2022_10"/>
    <n v="272379"/>
    <m/>
    <x v="123"/>
    <n v="272379"/>
    <s v="Lower middle income"/>
    <x v="133"/>
    <n v="1"/>
  </r>
  <r>
    <x v="22"/>
    <x v="27"/>
    <x v="130"/>
    <x v="0"/>
    <s v="atmosfair gGmbH"/>
    <x v="2"/>
    <x v="1"/>
    <s v="Western Africa"/>
    <s v="TGO"/>
    <n v="1"/>
    <x v="0"/>
    <x v="0"/>
    <m/>
    <x v="0"/>
    <m/>
    <x v="0"/>
    <m/>
    <s v="Reduction"/>
    <x v="0"/>
    <m/>
    <m/>
    <x v="134"/>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112"/>
    <s v="Fixed"/>
    <x v="104"/>
    <s v="Annual average over CP1: 7,152 tCO2e/year"/>
    <m/>
    <n v="2023"/>
    <s v="2023_08"/>
    <s v=""/>
    <n v="7152"/>
    <x v="124"/>
    <n v="7152"/>
    <s v="Low income"/>
    <x v="134"/>
    <n v="1"/>
  </r>
  <r>
    <x v="0"/>
    <x v="28"/>
    <x v="131"/>
    <x v="0"/>
    <s v="Gujarat Metro Rail Corporation (GMRC) Limited"/>
    <x v="2"/>
    <x v="0"/>
    <s v="Southern Asia"/>
    <s v="IND"/>
    <n v="1"/>
    <x v="4"/>
    <x v="4"/>
    <m/>
    <x v="3"/>
    <m/>
    <x v="0"/>
    <m/>
    <s v="Reduction"/>
    <x v="17"/>
    <m/>
    <m/>
    <x v="135"/>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73"/>
    <s v="Fixed"/>
    <x v="104"/>
    <s v="Approx. 182,351 tCO2eq per year"/>
    <m/>
    <n v="2021"/>
    <s v="2021_01"/>
    <s v=""/>
    <n v="182351"/>
    <x v="125"/>
    <n v="182351"/>
    <s v="Lower middle income"/>
    <x v="135"/>
    <n v="1"/>
  </r>
  <r>
    <x v="6"/>
    <x v="29"/>
    <x v="132"/>
    <x v="0"/>
    <s v="CYY Singha Yasothon Co.,Ltd."/>
    <x v="2"/>
    <x v="0"/>
    <s v="Southeast Asia"/>
    <s v="THA"/>
    <n v="1"/>
    <x v="1"/>
    <x v="1"/>
    <s v="Electricity and heat"/>
    <x v="1"/>
    <s v="Fuel switch"/>
    <x v="1"/>
    <s v="CO2"/>
    <s v="Reduction"/>
    <x v="13"/>
    <m/>
    <m/>
    <x v="136"/>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113"/>
    <s v="Renewable"/>
    <x v="104"/>
    <s v="80,000 tCO2eq per year"/>
    <m/>
    <n v="2024"/>
    <s v="2024_01"/>
    <n v="80000"/>
    <m/>
    <x v="120"/>
    <n v="80000"/>
    <s v="Upper middle income"/>
    <x v="136"/>
    <n v="1"/>
  </r>
  <r>
    <x v="0"/>
    <x v="14"/>
    <x v="133"/>
    <x v="0"/>
    <s v="Tata Power Renewable Energy Ltd."/>
    <x v="2"/>
    <x v="0"/>
    <s v="Southern Asia"/>
    <s v="IND"/>
    <n v="1"/>
    <x v="0"/>
    <x v="0"/>
    <m/>
    <x v="0"/>
    <m/>
    <x v="0"/>
    <m/>
    <s v="Reduction"/>
    <x v="0"/>
    <m/>
    <m/>
    <x v="137"/>
    <s v="100 MW solar Power Project in Nandgaon by TPREL"/>
    <s v="Tata Power Renewable Energy Ltd."/>
    <s v="Nandgaon, Maharashtra"/>
    <s v="The project activity involves the installation of Solar PV based electricity generation project."/>
    <s v="Not known"/>
    <x v="114"/>
    <s v="Fixed"/>
    <x v="104"/>
    <s v="201,480 tCO2eq per year"/>
    <m/>
    <n v="2025"/>
    <s v="2025_01"/>
    <n v="201480"/>
    <m/>
    <x v="126"/>
    <n v="201480"/>
    <s v="Lower middle income"/>
    <x v="137"/>
    <n v="1"/>
  </r>
  <r>
    <x v="0"/>
    <x v="14"/>
    <x v="134"/>
    <x v="0"/>
    <s v="Tata Power Renewable Energy Ltd."/>
    <x v="2"/>
    <x v="0"/>
    <s v="Southern Asia"/>
    <s v="IND"/>
    <n v="1"/>
    <x v="0"/>
    <x v="0"/>
    <m/>
    <x v="0"/>
    <m/>
    <x v="0"/>
    <m/>
    <s v="Reduction"/>
    <x v="0"/>
    <m/>
    <m/>
    <x v="138"/>
    <s v="150 MW Solar Power Project in Achegaon by TPREL"/>
    <s v="Tata Power Renewable Energy Ltd."/>
    <s v="Achegoan, Maharashtra"/>
    <s v="The project activity involves the installation of Solar PV based electricity generation project."/>
    <s v="Not known"/>
    <x v="115"/>
    <s v="Fixed"/>
    <x v="105"/>
    <s v="302,220 tCO2eq per year"/>
    <m/>
    <n v="2025"/>
    <s v="2025_01"/>
    <n v="302220"/>
    <m/>
    <x v="127"/>
    <n v="302220"/>
    <s v="Lower middle income"/>
    <x v="138"/>
    <n v="1"/>
  </r>
  <r>
    <x v="11"/>
    <x v="15"/>
    <x v="135"/>
    <x v="0"/>
    <s v="MWM-TUPY / Primato"/>
    <x v="2"/>
    <x v="2"/>
    <s v="South America"/>
    <s v="BRA"/>
    <n v="1"/>
    <x v="0"/>
    <x v="0"/>
    <m/>
    <x v="2"/>
    <s v="GHG management"/>
    <x v="0"/>
    <s v="CH4"/>
    <s v="Reduction"/>
    <x v="2"/>
    <s v="Biogas, Manure, Fertilizer, Electricity"/>
    <s v="Potentially Waste and/or Agriculture as sectors"/>
    <x v="139"/>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116"/>
    <s v="Renewable"/>
    <x v="106"/>
    <s v="25,500 tCO2eq per year"/>
    <m/>
    <n v="2024"/>
    <s v="2024_08"/>
    <n v="25500"/>
    <m/>
    <x v="128"/>
    <n v="25500"/>
    <s v="Upper middle income"/>
    <x v="139"/>
    <n v="1"/>
  </r>
  <r>
    <x v="0"/>
    <x v="14"/>
    <x v="136"/>
    <x v="0"/>
    <s v="Tata Power Renewable Energy Ltd."/>
    <x v="2"/>
    <x v="0"/>
    <s v="Southern Asia"/>
    <s v="IND"/>
    <n v="1"/>
    <x v="0"/>
    <x v="0"/>
    <m/>
    <x v="0"/>
    <m/>
    <x v="0"/>
    <m/>
    <s v="Reduction"/>
    <x v="0"/>
    <m/>
    <m/>
    <x v="140"/>
    <s v="200 MW Solar Power Project in Hingoli by TPREL"/>
    <s v="Tata Power Renewable Energy Ltd."/>
    <s v="Hingoli, Maharashtra"/>
    <s v="The project activity involves the installation of Solar PV based electricity generation project."/>
    <s v="Not known"/>
    <x v="117"/>
    <s v="Fixed"/>
    <x v="107"/>
    <s v="402,960 tCO2eq per year"/>
    <m/>
    <n v="2025"/>
    <s v="2025_02"/>
    <n v="402960"/>
    <m/>
    <x v="129"/>
    <n v="402960"/>
    <s v="Lower middle income"/>
    <x v="140"/>
    <n v="1"/>
  </r>
  <r>
    <x v="20"/>
    <x v="2"/>
    <x v="137"/>
    <x v="0"/>
    <s v="Druk Hydro Energy Limited"/>
    <x v="2"/>
    <x v="0"/>
    <s v="Southern Asia"/>
    <s v="BTN"/>
    <n v="1"/>
    <x v="0"/>
    <x v="0"/>
    <m/>
    <x v="0"/>
    <m/>
    <x v="0"/>
    <m/>
    <s v="Reduction"/>
    <x v="10"/>
    <s v="Hydro"/>
    <m/>
    <x v="141"/>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18"/>
    <s v="Renewable"/>
    <x v="108"/>
    <s v="The project will reduce equivalent of 237,064.10 tCO2 annually"/>
    <m/>
    <n v="2022"/>
    <s v="2022_06"/>
    <s v=""/>
    <n v="237064.1"/>
    <x v="130"/>
    <n v="237064.1"/>
    <s v="Lower middle income"/>
    <x v="141"/>
    <n v="1"/>
  </r>
  <r>
    <x v="20"/>
    <x v="2"/>
    <x v="138"/>
    <x v="0"/>
    <s v="Druk Hydro Energy Limited"/>
    <x v="2"/>
    <x v="0"/>
    <s v="Southern Asia"/>
    <s v="BTN"/>
    <n v="1"/>
    <x v="0"/>
    <x v="0"/>
    <m/>
    <x v="0"/>
    <m/>
    <x v="0"/>
    <m/>
    <s v="Reduction"/>
    <x v="10"/>
    <s v="Hydro"/>
    <m/>
    <x v="142"/>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19"/>
    <s v="Renewable"/>
    <x v="48"/>
    <s v="The project will reduce equivalent of 142,870 tCO2 annually."/>
    <m/>
    <n v="2023"/>
    <s v="2023_06"/>
    <s v=""/>
    <n v="142870"/>
    <x v="131"/>
    <n v="142870"/>
    <s v="Lower middle income"/>
    <x v="142"/>
    <n v="1"/>
  </r>
  <r>
    <x v="11"/>
    <x v="30"/>
    <x v="139"/>
    <x v="0"/>
    <s v="Rio Nascente Energia S.A. ; Ecopart Assessoria em Negócios Empresariais Ltda."/>
    <x v="2"/>
    <x v="2"/>
    <s v="South America"/>
    <s v="BRA"/>
    <n v="1"/>
    <x v="0"/>
    <x v="0"/>
    <m/>
    <x v="0"/>
    <m/>
    <x v="0"/>
    <m/>
    <s v="Reduction"/>
    <x v="10"/>
    <s v="Hydro"/>
    <m/>
    <x v="143"/>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20"/>
    <s v="Fixed"/>
    <x v="49"/>
    <s v="42,048 tCO2eq per year"/>
    <m/>
    <n v="2022"/>
    <s v="2022_10"/>
    <n v="42048"/>
    <m/>
    <x v="132"/>
    <n v="42048"/>
    <s v="Upper middle income"/>
    <x v="143"/>
    <n v="1"/>
  </r>
  <r>
    <x v="23"/>
    <x v="31"/>
    <x v="140"/>
    <x v="0"/>
    <s v="Panzacrest Group (PTY) Ltd"/>
    <x v="2"/>
    <x v="1"/>
    <s v="Southern Africa"/>
    <s v="ZAF"/>
    <n v="1"/>
    <x v="0"/>
    <x v="0"/>
    <m/>
    <x v="0"/>
    <m/>
    <x v="0"/>
    <m/>
    <s v="Reduction"/>
    <x v="0"/>
    <s v="Solar, Lighting, Cities"/>
    <m/>
    <x v="144"/>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121"/>
    <s v="Renewable"/>
    <x v="109"/>
    <s v="GHG emissions reduction: 1,400,000 tCO2eq per year"/>
    <m/>
    <n v="2024"/>
    <s v="2024_10"/>
    <s v=""/>
    <n v="1400000"/>
    <x v="122"/>
    <n v="1400000"/>
    <s v="Upper middle income"/>
    <x v="144"/>
    <n v="1"/>
  </r>
  <r>
    <x v="4"/>
    <x v="5"/>
    <x v="141"/>
    <x v="0"/>
    <s v="K-BEST(Korea-Biomass eco-Energy Southeast asia Technology development)"/>
    <x v="2"/>
    <x v="0"/>
    <s v="Southeast Asia"/>
    <s v="VNM"/>
    <n v="1"/>
    <x v="0"/>
    <x v="0"/>
    <m/>
    <x v="2"/>
    <m/>
    <x v="0"/>
    <m/>
    <s v="Reduction"/>
    <x v="2"/>
    <s v="Biomass, Bagasse, Electricity"/>
    <m/>
    <x v="145"/>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122"/>
    <s v="Fixed"/>
    <x v="51"/>
    <s v="Total Baseline Emission (10 years): 197,542 tCO2eq per year Total Project Emission (10 years): 773 tCO2eq per year Total GHG Emission Reductions (10 years): 196,769 tCO2eq per year"/>
    <m/>
    <n v="2024"/>
    <s v="2024_03"/>
    <s v=""/>
    <n v="196769"/>
    <x v="133"/>
    <n v="196769"/>
    <s v="Lower middle income"/>
    <x v="145"/>
    <n v="1"/>
  </r>
  <r>
    <x v="0"/>
    <x v="28"/>
    <x v="142"/>
    <x v="0"/>
    <s v="Madhya Pradesh Metro Rail Corporation Limited (MPMRCL)"/>
    <x v="2"/>
    <x v="0"/>
    <s v="Southern Asia"/>
    <s v="IND"/>
    <n v="1"/>
    <x v="4"/>
    <x v="4"/>
    <m/>
    <x v="3"/>
    <m/>
    <x v="0"/>
    <m/>
    <s v="Reduction"/>
    <x v="17"/>
    <m/>
    <m/>
    <x v="146"/>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123"/>
    <s v="Fixed"/>
    <x v="110"/>
    <s v="Approx. 204,979 tCO2eq per year"/>
    <m/>
    <n v="2021"/>
    <s v="2021_09"/>
    <s v=""/>
    <n v="204979"/>
    <x v="134"/>
    <n v="204979"/>
    <s v="Lower middle income"/>
    <x v="146"/>
    <n v="1"/>
  </r>
  <r>
    <x v="0"/>
    <x v="32"/>
    <x v="143"/>
    <x v="0"/>
    <s v="Bangalore Metro Rail Corporation Limited (BMRCL)"/>
    <x v="2"/>
    <x v="0"/>
    <s v="Southern Asia"/>
    <s v="IND"/>
    <n v="1"/>
    <x v="4"/>
    <x v="4"/>
    <m/>
    <x v="3"/>
    <m/>
    <x v="0"/>
    <m/>
    <s v="Reduction"/>
    <x v="17"/>
    <m/>
    <m/>
    <x v="147"/>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124"/>
    <s v="Fixed"/>
    <x v="110"/>
    <s v="Approx. 375,558 tCO2eq per year"/>
    <m/>
    <n v="2021"/>
    <s v="2021_02"/>
    <s v=""/>
    <n v="375558"/>
    <x v="135"/>
    <n v="375558"/>
    <s v="Lower middle income"/>
    <x v="147"/>
    <n v="1"/>
  </r>
  <r>
    <x v="20"/>
    <x v="2"/>
    <x v="144"/>
    <x v="0"/>
    <s v="Druk Hydro Energy Limited"/>
    <x v="2"/>
    <x v="0"/>
    <s v="Southern Asia"/>
    <s v="BTN"/>
    <n v="1"/>
    <x v="0"/>
    <x v="0"/>
    <m/>
    <x v="0"/>
    <m/>
    <x v="0"/>
    <m/>
    <s v="Reduction"/>
    <x v="10"/>
    <s v="Hydro"/>
    <m/>
    <x v="148"/>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5"/>
    <s v="Renewable"/>
    <x v="111"/>
    <s v="Druk Bindu-I will reduce the equivalent of 68,247 tCO2 annually. Project Druk Bindu II will reduce the equivalent of 30,591.60 tCO2."/>
    <m/>
    <n v="2024"/>
    <s v="2024_08"/>
    <s v=""/>
    <n v="68247"/>
    <x v="136"/>
    <n v="68247"/>
    <s v="Lower middle income"/>
    <x v="148"/>
    <n v="1"/>
  </r>
  <r>
    <x v="11"/>
    <x v="8"/>
    <x v="145"/>
    <x v="0"/>
    <s v="Energisa Geração Central Solar Coremas S.A"/>
    <x v="2"/>
    <x v="2"/>
    <s v="South America"/>
    <s v="BRA"/>
    <n v="1"/>
    <x v="0"/>
    <x v="0"/>
    <m/>
    <x v="0"/>
    <m/>
    <x v="0"/>
    <m/>
    <s v="Reduction"/>
    <x v="0"/>
    <m/>
    <m/>
    <x v="149"/>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26"/>
    <s v="Renewable"/>
    <x v="112"/>
    <s v="24,841 tCO2eq per year"/>
    <m/>
    <n v="2024"/>
    <s v="2024_12"/>
    <n v="24841"/>
    <m/>
    <x v="137"/>
    <n v="24841"/>
    <s v="Upper middle income"/>
    <x v="149"/>
    <n v="1"/>
  </r>
  <r>
    <x v="20"/>
    <x v="2"/>
    <x v="146"/>
    <x v="0"/>
    <s v="Druk Hydro Energy Limited"/>
    <x v="2"/>
    <x v="0"/>
    <s v="Southern Asia"/>
    <s v="BTN"/>
    <n v="1"/>
    <x v="0"/>
    <x v="0"/>
    <m/>
    <x v="0"/>
    <m/>
    <x v="0"/>
    <m/>
    <s v="Reduction"/>
    <x v="10"/>
    <s v="Hydro"/>
    <m/>
    <x v="150"/>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x v="113"/>
    <s v="The project will reduce equivalent of 334,270.30 tCO2 annually."/>
    <m/>
    <n v="2024"/>
    <s v="2024_08"/>
    <s v=""/>
    <n v="334270.3"/>
    <x v="138"/>
    <n v="334270.3"/>
    <s v="Lower middle income"/>
    <x v="150"/>
    <n v="1"/>
  </r>
  <r>
    <x v="17"/>
    <x v="25"/>
    <x v="147"/>
    <x v="0"/>
    <s v="Hidro Burica S.A."/>
    <x v="2"/>
    <x v="2"/>
    <s v="Central America"/>
    <s v="PAN"/>
    <n v="1"/>
    <x v="0"/>
    <x v="0"/>
    <m/>
    <x v="0"/>
    <m/>
    <x v="0"/>
    <m/>
    <s v="Reduction"/>
    <x v="10"/>
    <s v="Hydro"/>
    <m/>
    <x v="151"/>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128"/>
    <s v="Renewable"/>
    <x v="114"/>
    <s v="120,000 tCO2eq per year"/>
    <m/>
    <n v="2029"/>
    <s v="2029_01"/>
    <n v="120000"/>
    <m/>
    <x v="139"/>
    <n v="120000"/>
    <s v="High income"/>
    <x v="151"/>
    <n v="1"/>
  </r>
  <r>
    <x v="19"/>
    <x v="33"/>
    <x v="148"/>
    <x v="0"/>
    <s v="Myanmar Kyeeonkyeewa Solar Power Company Limited"/>
    <x v="3"/>
    <x v="0"/>
    <s v="Southeast Asia"/>
    <s v="MMR"/>
    <n v="1"/>
    <x v="0"/>
    <x v="0"/>
    <m/>
    <x v="0"/>
    <m/>
    <x v="0"/>
    <m/>
    <s v="Reduction"/>
    <x v="0"/>
    <s v="Solar"/>
    <m/>
    <x v="152"/>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29"/>
    <s v="Renewable"/>
    <x v="115"/>
    <s v="23,339 tCO2eq per year"/>
    <m/>
    <n v="2022"/>
    <s v="2022_12"/>
    <n v="23339"/>
    <m/>
    <x v="140"/>
    <n v="23339"/>
    <s v="Lower middle income"/>
    <x v="152"/>
    <n v="1"/>
  </r>
  <r>
    <x v="0"/>
    <x v="34"/>
    <x v="149"/>
    <x v="0"/>
    <s v="NTPC Limited"/>
    <x v="3"/>
    <x v="0"/>
    <s v="Southern Asia"/>
    <s v="IND"/>
    <n v="1"/>
    <x v="0"/>
    <x v="0"/>
    <m/>
    <x v="0"/>
    <m/>
    <x v="0"/>
    <m/>
    <s v="Reduction"/>
    <x v="0"/>
    <s v="Solar"/>
    <m/>
    <x v="153"/>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x v="116"/>
    <s v="48,639 tCO2eq per year"/>
    <m/>
    <n v="2021"/>
    <s v="2021_05"/>
    <n v="48639"/>
    <m/>
    <x v="141"/>
    <n v="48639"/>
    <s v="Lower middle income"/>
    <x v="153"/>
    <n v="1"/>
  </r>
  <r>
    <x v="19"/>
    <x v="33"/>
    <x v="150"/>
    <x v="0"/>
    <s v="Myanmar Kindar Solar Power Company Limited"/>
    <x v="3"/>
    <x v="0"/>
    <s v="Southeast Asia"/>
    <s v="MMR"/>
    <n v="1"/>
    <x v="0"/>
    <x v="0"/>
    <m/>
    <x v="0"/>
    <m/>
    <x v="0"/>
    <m/>
    <s v="Reduction"/>
    <x v="0"/>
    <s v="Solar"/>
    <m/>
    <x v="154"/>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31"/>
    <s v="Renewable"/>
    <x v="117"/>
    <s v="22,402 tCO2eq per year"/>
    <m/>
    <n v="2023"/>
    <s v="2023_01"/>
    <n v="22402"/>
    <m/>
    <x v="142"/>
    <n v="22402"/>
    <s v="Lower middle income"/>
    <x v="154"/>
    <n v="1"/>
  </r>
  <r>
    <x v="19"/>
    <x v="33"/>
    <x v="151"/>
    <x v="0"/>
    <s v="Myanmar Satoketayar Solar Power Company Limited"/>
    <x v="3"/>
    <x v="0"/>
    <s v="Southeast Asia"/>
    <s v="MMR"/>
    <n v="1"/>
    <x v="0"/>
    <x v="0"/>
    <m/>
    <x v="0"/>
    <m/>
    <x v="0"/>
    <m/>
    <s v="Reduction"/>
    <x v="0"/>
    <s v="Solar"/>
    <m/>
    <x v="155"/>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32"/>
    <s v="Renewable"/>
    <x v="118"/>
    <s v="23,014 tCO2eq per year"/>
    <m/>
    <n v="2023"/>
    <s v="2023_02"/>
    <n v="23014"/>
    <m/>
    <x v="143"/>
    <n v="23014"/>
    <s v="Lower middle income"/>
    <x v="155"/>
    <n v="1"/>
  </r>
  <r>
    <x v="0"/>
    <x v="34"/>
    <x v="152"/>
    <x v="0"/>
    <s v="NTPC Renewable Energy Ltd"/>
    <x v="3"/>
    <x v="0"/>
    <s v="Southern Asia"/>
    <s v="IND"/>
    <n v="1"/>
    <x v="0"/>
    <x v="0"/>
    <m/>
    <x v="0"/>
    <m/>
    <x v="0"/>
    <m/>
    <s v="Reduction"/>
    <x v="3"/>
    <s v="Wind"/>
    <m/>
    <x v="156"/>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x v="119"/>
    <s v="375,000 tCO2eq per year"/>
    <m/>
    <n v="2021"/>
    <s v="2021_11"/>
    <n v="375000"/>
    <m/>
    <x v="144"/>
    <n v="375000"/>
    <s v="Lower middle income"/>
    <x v="156"/>
    <n v="1"/>
  </r>
  <r>
    <x v="12"/>
    <x v="35"/>
    <x v="153"/>
    <x v="0"/>
    <s v="ENEL GREEN POWER CHILE S.A."/>
    <x v="3"/>
    <x v="2"/>
    <s v="South America"/>
    <s v="CHL"/>
    <n v="1"/>
    <x v="0"/>
    <x v="0"/>
    <m/>
    <x v="0"/>
    <m/>
    <x v="0"/>
    <m/>
    <s v="Reduction"/>
    <x v="3"/>
    <s v="Wind, Battery Storage"/>
    <m/>
    <x v="157"/>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34"/>
    <s v="Renewable"/>
    <x v="120"/>
    <s v="98,000 tCO2eq per year"/>
    <m/>
    <n v="2021"/>
    <s v="2021_09"/>
    <n v="98000"/>
    <m/>
    <x v="145"/>
    <n v="98000"/>
    <s v="High income"/>
    <x v="157"/>
    <n v="1"/>
  </r>
  <r>
    <x v="12"/>
    <x v="36"/>
    <x v="154"/>
    <x v="0"/>
    <s v="Enel Green Power Chile S.A."/>
    <x v="3"/>
    <x v="2"/>
    <s v="South America"/>
    <s v="CHL"/>
    <n v="1"/>
    <x v="0"/>
    <x v="0"/>
    <m/>
    <x v="0"/>
    <m/>
    <x v="0"/>
    <m/>
    <s v="Reduction"/>
    <x v="0"/>
    <s v="Solar, Distributed Solar"/>
    <m/>
    <x v="158"/>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35"/>
    <s v="Renewable"/>
    <x v="121"/>
    <s v="2,000 tCO2eq per year"/>
    <m/>
    <n v="2023"/>
    <s v="2023_11"/>
    <n v="2000"/>
    <m/>
    <x v="146"/>
    <n v="2000"/>
    <s v="High income"/>
    <x v="158"/>
    <n v="1"/>
  </r>
  <r>
    <x v="12"/>
    <x v="35"/>
    <x v="155"/>
    <x v="0"/>
    <s v="ENEL GREEN POWER CHILE S.A."/>
    <x v="3"/>
    <x v="2"/>
    <s v="South America"/>
    <s v="CHL"/>
    <n v="1"/>
    <x v="0"/>
    <x v="0"/>
    <m/>
    <x v="0"/>
    <m/>
    <x v="0"/>
    <m/>
    <s v="Reduction"/>
    <x v="0"/>
    <s v="Solar, Battery Storage"/>
    <m/>
    <x v="159"/>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36"/>
    <s v="Renewable"/>
    <x v="122"/>
    <s v="67,000 tCO2eq per year"/>
    <m/>
    <n v="2022"/>
    <s v="2022_11"/>
    <n v="67000"/>
    <m/>
    <x v="147"/>
    <n v="67000"/>
    <s v="High income"/>
    <x v="159"/>
    <n v="1"/>
  </r>
  <r>
    <x v="12"/>
    <x v="36"/>
    <x v="156"/>
    <x v="0"/>
    <s v="Enel Green Power Chile S.A."/>
    <x v="3"/>
    <x v="2"/>
    <s v="South America"/>
    <s v="CHL"/>
    <n v="1"/>
    <x v="0"/>
    <x v="0"/>
    <m/>
    <x v="0"/>
    <m/>
    <x v="0"/>
    <m/>
    <s v="Reduction"/>
    <x v="0"/>
    <s v="Solar, Distributed Solar"/>
    <m/>
    <x v="160"/>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35"/>
    <s v="Renewable"/>
    <x v="123"/>
    <s v="1,900 tCO2eq per year"/>
    <m/>
    <n v="2023"/>
    <s v="2023_11"/>
    <n v="1900"/>
    <m/>
    <x v="148"/>
    <n v="1900"/>
    <s v="High income"/>
    <x v="160"/>
    <n v="1"/>
  </r>
  <r>
    <x v="0"/>
    <x v="34"/>
    <x v="157"/>
    <x v="0"/>
    <s v="NTPC Green Energy Limited"/>
    <x v="3"/>
    <x v="0"/>
    <s v="Southern Asia"/>
    <s v="IND"/>
    <n v="1"/>
    <x v="0"/>
    <x v="0"/>
    <m/>
    <x v="0"/>
    <m/>
    <x v="0"/>
    <m/>
    <s v="Reduction"/>
    <x v="0"/>
    <s v="Solar"/>
    <m/>
    <x v="161"/>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x v="124"/>
    <s v="100,000 tCO2eq per year"/>
    <m/>
    <n v="2023"/>
    <s v="2023_09"/>
    <n v="100000"/>
    <m/>
    <x v="149"/>
    <n v="100000"/>
    <s v="Lower middle income"/>
    <x v="161"/>
    <n v="1"/>
  </r>
  <r>
    <x v="12"/>
    <x v="36"/>
    <x v="158"/>
    <x v="0"/>
    <s v="Enel Green Power Chile S.A"/>
    <x v="3"/>
    <x v="2"/>
    <s v="South America"/>
    <s v="CHL"/>
    <n v="1"/>
    <x v="0"/>
    <x v="0"/>
    <m/>
    <x v="0"/>
    <m/>
    <x v="0"/>
    <m/>
    <s v="Reduction"/>
    <x v="0"/>
    <s v="Solar, Distributed Solar"/>
    <m/>
    <x v="162"/>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35"/>
    <s v="Renewable"/>
    <x v="125"/>
    <s v="1,900 tCO2eq per year"/>
    <m/>
    <n v="2023"/>
    <s v="2023_11"/>
    <n v="1900"/>
    <m/>
    <x v="148"/>
    <n v="1900"/>
    <s v="High income"/>
    <x v="162"/>
    <n v="1"/>
  </r>
  <r>
    <x v="12"/>
    <x v="36"/>
    <x v="159"/>
    <x v="0"/>
    <s v="Enel Green Power Chile S.A"/>
    <x v="3"/>
    <x v="2"/>
    <s v="South America"/>
    <s v="CHL"/>
    <n v="1"/>
    <x v="0"/>
    <x v="0"/>
    <m/>
    <x v="0"/>
    <m/>
    <x v="0"/>
    <m/>
    <s v="Reduction"/>
    <x v="0"/>
    <s v="Solar, Distributed Solar"/>
    <m/>
    <x v="163"/>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35"/>
    <s v="Renewable"/>
    <x v="126"/>
    <s v="2,100 tCO2eq per year"/>
    <m/>
    <n v="2023"/>
    <s v="2023_11"/>
    <n v="2100"/>
    <m/>
    <x v="150"/>
    <n v="2100"/>
    <s v="High income"/>
    <x v="163"/>
    <n v="1"/>
  </r>
  <r>
    <x v="0"/>
    <x v="34"/>
    <x v="160"/>
    <x v="0"/>
    <s v="NTPC Renewable Energy Ltd"/>
    <x v="3"/>
    <x v="0"/>
    <s v="Southern Asia"/>
    <s v="IND"/>
    <n v="1"/>
    <x v="0"/>
    <x v="0"/>
    <m/>
    <x v="0"/>
    <m/>
    <x v="0"/>
    <m/>
    <s v="Reduction"/>
    <x v="0"/>
    <m/>
    <m/>
    <x v="164"/>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x v="127"/>
    <s v="375,000 tCO2eq per year"/>
    <m/>
    <n v="2021"/>
    <s v="2021_01"/>
    <n v="375000"/>
    <m/>
    <x v="144"/>
    <n v="375000"/>
    <s v="Lower middle income"/>
    <x v="164"/>
    <n v="1"/>
  </r>
  <r>
    <x v="12"/>
    <x v="37"/>
    <x v="161"/>
    <x v="0"/>
    <s v="Enel Green Power Chile S.A."/>
    <x v="3"/>
    <x v="2"/>
    <s v="South America"/>
    <s v="CHL"/>
    <n v="1"/>
    <x v="0"/>
    <x v="0"/>
    <m/>
    <x v="0"/>
    <m/>
    <x v="0"/>
    <m/>
    <s v="Reduction"/>
    <x v="0"/>
    <s v="Solar, Distributed Solar"/>
    <m/>
    <x v="165"/>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35"/>
    <s v="Renewable"/>
    <x v="128"/>
    <s v="1,700 tCO2eq per year"/>
    <m/>
    <n v="2023"/>
    <s v="2023_11"/>
    <n v="1700"/>
    <m/>
    <x v="151"/>
    <n v="1700"/>
    <s v="High income"/>
    <x v="165"/>
    <n v="1"/>
  </r>
  <r>
    <x v="0"/>
    <x v="34"/>
    <x v="162"/>
    <x v="0"/>
    <s v="NTPC Limited"/>
    <x v="3"/>
    <x v="0"/>
    <s v="Southern Asia"/>
    <s v="IND"/>
    <n v="1"/>
    <x v="0"/>
    <x v="0"/>
    <m/>
    <x v="0"/>
    <m/>
    <x v="0"/>
    <m/>
    <s v="Reduction"/>
    <x v="0"/>
    <m/>
    <m/>
    <x v="166"/>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x v="129"/>
    <s v="197,889 tCO2eq per year"/>
    <m/>
    <n v="2021"/>
    <s v="2021_01"/>
    <n v="197889"/>
    <m/>
    <x v="152"/>
    <n v="197889"/>
    <s v="Lower middle income"/>
    <x v="166"/>
    <n v="1"/>
  </r>
  <r>
    <x v="12"/>
    <x v="36"/>
    <x v="163"/>
    <x v="0"/>
    <s v="Enel Green Power Chile S.A."/>
    <x v="3"/>
    <x v="2"/>
    <s v="South America"/>
    <s v="CHL"/>
    <n v="1"/>
    <x v="0"/>
    <x v="0"/>
    <m/>
    <x v="0"/>
    <m/>
    <x v="0"/>
    <m/>
    <s v="Reduction"/>
    <x v="0"/>
    <s v="Solar, Distributed Solar"/>
    <m/>
    <x v="167"/>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35"/>
    <s v="Renewable"/>
    <x v="130"/>
    <s v="2,000 tCO2eq per year"/>
    <m/>
    <n v="2023"/>
    <s v="2023_11"/>
    <n v="2000"/>
    <m/>
    <x v="146"/>
    <n v="2000"/>
    <s v="High income"/>
    <x v="167"/>
    <n v="1"/>
  </r>
  <r>
    <x v="0"/>
    <x v="36"/>
    <x v="164"/>
    <x v="0"/>
    <s v="NTPC Vidyut Vyapar Nigam Limited"/>
    <x v="3"/>
    <x v="0"/>
    <s v="Southern Asia"/>
    <s v="IND"/>
    <n v="1"/>
    <x v="0"/>
    <x v="0"/>
    <s v="Waste"/>
    <x v="2"/>
    <m/>
    <x v="0"/>
    <m/>
    <s v="Reduction"/>
    <x v="7"/>
    <s v="Torrefaction, Municipal Solid Waste"/>
    <m/>
    <x v="168"/>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2"/>
    <s v="Fixed"/>
    <x v="97"/>
    <s v="208,669 tCO2eq per year"/>
    <m/>
    <n v="2022"/>
    <s v="2022_08"/>
    <n v="208669"/>
    <m/>
    <x v="153"/>
    <n v="208669"/>
    <s v="Lower middle income"/>
    <x v="168"/>
    <n v="1"/>
  </r>
  <r>
    <x v="0"/>
    <x v="35"/>
    <x v="165"/>
    <x v="0"/>
    <s v="3F Industries Ltd."/>
    <x v="3"/>
    <x v="0"/>
    <s v="Southern Asia"/>
    <s v="IND"/>
    <n v="1"/>
    <x v="0"/>
    <x v="0"/>
    <m/>
    <x v="0"/>
    <m/>
    <x v="0"/>
    <m/>
    <s v="Reduction"/>
    <x v="12"/>
    <m/>
    <m/>
    <x v="169"/>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0"/>
    <s v="Renewable"/>
    <x v="43"/>
    <s v="15,000 tCO2eq per year"/>
    <m/>
    <n v="2022"/>
    <s v="2022_04"/>
    <n v="15000"/>
    <m/>
    <x v="154"/>
    <n v="15000"/>
    <s v="Lower middle income"/>
    <x v="169"/>
    <n v="1"/>
  </r>
  <r>
    <x v="0"/>
    <x v="36"/>
    <x v="166"/>
    <x v="0"/>
    <s v="NTPC Limited"/>
    <x v="3"/>
    <x v="0"/>
    <s v="Southern Asia"/>
    <s v="IND"/>
    <n v="1"/>
    <x v="0"/>
    <x v="0"/>
    <s v="Transport"/>
    <x v="0"/>
    <m/>
    <x v="0"/>
    <m/>
    <s v="Reduction"/>
    <x v="12"/>
    <m/>
    <m/>
    <x v="170"/>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41"/>
    <s v="Fixed"/>
    <x v="131"/>
    <s v="280 tCO2eq per year"/>
    <m/>
    <n v="2022"/>
    <s v="2022_06"/>
    <s v=""/>
    <n v="280"/>
    <x v="155"/>
    <n v="280"/>
    <s v="Lower middle income"/>
    <x v="170"/>
    <n v="1"/>
  </r>
  <r>
    <x v="12"/>
    <x v="36"/>
    <x v="167"/>
    <x v="0"/>
    <s v="Enel Green Power Chile S.A."/>
    <x v="3"/>
    <x v="2"/>
    <s v="South America"/>
    <s v="CHL"/>
    <n v="1"/>
    <x v="0"/>
    <x v="0"/>
    <m/>
    <x v="0"/>
    <m/>
    <x v="0"/>
    <m/>
    <s v="Reduction"/>
    <x v="0"/>
    <s v="Solar, Distributed Solar"/>
    <m/>
    <x v="171"/>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35"/>
    <s v="Renewable"/>
    <x v="99"/>
    <s v="1,900 tCO2eq per year"/>
    <m/>
    <n v="2023"/>
    <s v="2023_11"/>
    <n v="1900"/>
    <s v=""/>
    <x v="148"/>
    <n v="1900"/>
    <s v="High income"/>
    <x v="171"/>
    <n v="1"/>
  </r>
  <r>
    <x v="12"/>
    <x v="35"/>
    <x v="168"/>
    <x v="0"/>
    <s v="ENEL GREEN POWER CHILE S.A."/>
    <x v="3"/>
    <x v="2"/>
    <s v="South America"/>
    <s v="CHL"/>
    <n v="1"/>
    <x v="0"/>
    <x v="0"/>
    <m/>
    <x v="0"/>
    <m/>
    <x v="0"/>
    <m/>
    <s v="Reduction"/>
    <x v="0"/>
    <s v="Solar, Battery Storage"/>
    <m/>
    <x v="172"/>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2"/>
    <s v="Renewable"/>
    <x v="132"/>
    <s v="60,000 tCO2eq per year"/>
    <m/>
    <n v="2022"/>
    <s v="2022_11"/>
    <n v="60000"/>
    <m/>
    <x v="156"/>
    <n v="60000"/>
    <s v="High income"/>
    <x v="172"/>
    <n v="1"/>
  </r>
  <r>
    <x v="0"/>
    <x v="34"/>
    <x v="169"/>
    <x v="0"/>
    <s v="NTPC Renewable Energy Ltd"/>
    <x v="3"/>
    <x v="0"/>
    <s v="Southern Asia"/>
    <s v="IND"/>
    <n v="1"/>
    <x v="0"/>
    <x v="0"/>
    <m/>
    <x v="0"/>
    <m/>
    <x v="0"/>
    <m/>
    <s v="Reduction"/>
    <x v="0"/>
    <m/>
    <m/>
    <x v="173"/>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x v="100"/>
    <s v="800,000 tCO2eq per year"/>
    <m/>
    <n v="2021"/>
    <s v="2021_01"/>
    <n v="800000"/>
    <m/>
    <x v="157"/>
    <n v="800000"/>
    <s v="Lower middle income"/>
    <x v="173"/>
    <n v="1"/>
  </r>
  <r>
    <x v="0"/>
    <x v="34"/>
    <x v="170"/>
    <x v="0"/>
    <s v="NTPC Renewable Energy Ltd"/>
    <x v="3"/>
    <x v="0"/>
    <s v="Southern Asia"/>
    <s v="IND"/>
    <n v="1"/>
    <x v="0"/>
    <x v="0"/>
    <m/>
    <x v="0"/>
    <m/>
    <x v="0"/>
    <m/>
    <s v="Reduction"/>
    <x v="0"/>
    <m/>
    <m/>
    <x v="174"/>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x v="100"/>
    <s v="375,000 tCO2eq per year"/>
    <m/>
    <n v="2021"/>
    <s v="2021_05"/>
    <n v="375000"/>
    <m/>
    <x v="144"/>
    <n v="375000"/>
    <s v="Lower middle income"/>
    <x v="174"/>
    <n v="1"/>
  </r>
  <r>
    <x v="0"/>
    <x v="34"/>
    <x v="171"/>
    <x v="0"/>
    <s v="NTPC Limited"/>
    <x v="3"/>
    <x v="0"/>
    <s v="Southern Asia"/>
    <s v="IND"/>
    <n v="1"/>
    <x v="0"/>
    <x v="0"/>
    <m/>
    <x v="0"/>
    <m/>
    <x v="0"/>
    <m/>
    <s v="Reduction"/>
    <x v="0"/>
    <m/>
    <m/>
    <x v="175"/>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4"/>
    <s v="Renewable"/>
    <x v="100"/>
    <s v="1,741,369 tCO2eq per year"/>
    <m/>
    <n v="2022"/>
    <s v="2022_02"/>
    <n v="1741369"/>
    <m/>
    <x v="158"/>
    <n v="1741369"/>
    <s v="Lower middle income"/>
    <x v="175"/>
    <n v="1"/>
  </r>
  <r>
    <x v="0"/>
    <x v="34"/>
    <x v="172"/>
    <x v="0"/>
    <s v="NTPC Renewable Energy Ltd"/>
    <x v="3"/>
    <x v="0"/>
    <s v="Southern Asia"/>
    <s v="IND"/>
    <n v="1"/>
    <x v="0"/>
    <x v="0"/>
    <m/>
    <x v="0"/>
    <m/>
    <x v="0"/>
    <m/>
    <s v="Reduction"/>
    <x v="0"/>
    <m/>
    <m/>
    <x v="176"/>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5"/>
    <s v="Renewable"/>
    <x v="100"/>
    <s v="812,500 tCO2eq per year"/>
    <m/>
    <n v="2021"/>
    <s v="2021_09"/>
    <n v="812500"/>
    <m/>
    <x v="159"/>
    <n v="812500"/>
    <s v="Lower middle income"/>
    <x v="176"/>
    <n v="1"/>
  </r>
  <r>
    <x v="0"/>
    <x v="34"/>
    <x v="173"/>
    <x v="0"/>
    <s v="NTPC Renewable Energy Ltd"/>
    <x v="3"/>
    <x v="0"/>
    <s v="Southern Asia"/>
    <s v="IND"/>
    <n v="1"/>
    <x v="0"/>
    <x v="0"/>
    <m/>
    <x v="0"/>
    <m/>
    <x v="0"/>
    <m/>
    <s v="Reduction"/>
    <x v="0"/>
    <m/>
    <m/>
    <x v="177"/>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0"/>
    <s v="Renewable"/>
    <x v="100"/>
    <s v="3,137,500 tCO2eq per year"/>
    <m/>
    <n v="2021"/>
    <s v="2021_10"/>
    <n v="3137500"/>
    <m/>
    <x v="160"/>
    <n v="3137500"/>
    <s v="Lower middle income"/>
    <x v="177"/>
    <n v="1"/>
  </r>
  <r>
    <x v="0"/>
    <x v="34"/>
    <x v="174"/>
    <x v="0"/>
    <s v="NTPC Renewable Energy Ltd"/>
    <x v="3"/>
    <x v="0"/>
    <s v="Southern Asia"/>
    <s v="IND"/>
    <n v="1"/>
    <x v="0"/>
    <x v="0"/>
    <m/>
    <x v="0"/>
    <m/>
    <x v="0"/>
    <m/>
    <s v="Reduction"/>
    <x v="0"/>
    <m/>
    <m/>
    <x v="178"/>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6"/>
    <s v="Renewable"/>
    <x v="100"/>
    <s v="500,000 tCO2eq per year"/>
    <m/>
    <n v="2021"/>
    <s v="2021_02"/>
    <n v="500000"/>
    <m/>
    <x v="161"/>
    <n v="500000"/>
    <s v="Lower middle income"/>
    <x v="178"/>
    <n v="1"/>
  </r>
  <r>
    <x v="0"/>
    <x v="36"/>
    <x v="175"/>
    <x v="0"/>
    <s v="NTPC Limited"/>
    <x v="3"/>
    <x v="0"/>
    <s v="Southern Asia"/>
    <s v="IND"/>
    <n v="1"/>
    <x v="0"/>
    <x v="0"/>
    <s v="Transport"/>
    <x v="0"/>
    <m/>
    <x v="0"/>
    <m/>
    <s v="Reduction"/>
    <x v="12"/>
    <m/>
    <m/>
    <x v="179"/>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47"/>
    <s v="Fixed"/>
    <x v="46"/>
    <s v="910 tCO2eq per year"/>
    <m/>
    <n v="2023"/>
    <s v="2023_03"/>
    <s v=""/>
    <n v="910"/>
    <x v="162"/>
    <n v="910"/>
    <s v="Lower middle income"/>
    <x v="179"/>
    <n v="1"/>
  </r>
  <r>
    <x v="0"/>
    <x v="34"/>
    <x v="176"/>
    <x v="0"/>
    <s v="NTPC Renewable Energy Ltd"/>
    <x v="3"/>
    <x v="0"/>
    <s v="Southern Asia"/>
    <s v="IND"/>
    <n v="1"/>
    <x v="0"/>
    <x v="0"/>
    <m/>
    <x v="0"/>
    <m/>
    <x v="0"/>
    <m/>
    <s v="Reduction"/>
    <x v="3"/>
    <s v="Wind"/>
    <m/>
    <x v="180"/>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48"/>
    <s v="Renewable"/>
    <x v="133"/>
    <s v="600,000 tCO2eq per year"/>
    <m/>
    <n v="2022"/>
    <s v="2022_07"/>
    <n v="600000"/>
    <m/>
    <x v="163"/>
    <n v="600000"/>
    <s v="Lower middle income"/>
    <x v="180"/>
    <n v="1"/>
  </r>
  <r>
    <x v="0"/>
    <x v="34"/>
    <x v="177"/>
    <x v="0"/>
    <s v="NTPC Renewable Energy Ltd"/>
    <x v="3"/>
    <x v="0"/>
    <s v="Southern Asia"/>
    <s v="IND"/>
    <n v="1"/>
    <x v="0"/>
    <x v="0"/>
    <m/>
    <x v="0"/>
    <m/>
    <x v="0"/>
    <m/>
    <s v="Reduction"/>
    <x v="3"/>
    <s v="Wind"/>
    <m/>
    <x v="181"/>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49"/>
    <s v="Renewable"/>
    <x v="133"/>
    <s v="468,000 tCO2eq per year"/>
    <m/>
    <n v="2023"/>
    <s v="2023_09"/>
    <n v="468000"/>
    <m/>
    <x v="164"/>
    <n v="468000"/>
    <s v="Lower middle income"/>
    <x v="181"/>
    <n v="1"/>
  </r>
  <r>
    <x v="0"/>
    <x v="34"/>
    <x v="178"/>
    <x v="0"/>
    <s v="NTPC Renewable Energy Ltd"/>
    <x v="3"/>
    <x v="0"/>
    <s v="Southern Asia"/>
    <s v="IND"/>
    <n v="1"/>
    <x v="0"/>
    <x v="0"/>
    <m/>
    <x v="0"/>
    <m/>
    <x v="0"/>
    <m/>
    <s v="Reduction"/>
    <x v="0"/>
    <m/>
    <m/>
    <x v="182"/>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0"/>
    <s v="Renewable"/>
    <x v="134"/>
    <s v="750,000 tCO2eq per year"/>
    <m/>
    <n v="2021"/>
    <s v="2021_11"/>
    <n v="750000"/>
    <m/>
    <x v="53"/>
    <n v="750000"/>
    <s v="Lower middle income"/>
    <x v="182"/>
    <n v="1"/>
  </r>
  <r>
    <x v="0"/>
    <x v="34"/>
    <x v="179"/>
    <x v="0"/>
    <s v="NTPC Renewable Energy Ltd"/>
    <x v="3"/>
    <x v="0"/>
    <s v="Southern Asia"/>
    <s v="IND"/>
    <n v="1"/>
    <x v="0"/>
    <x v="0"/>
    <m/>
    <x v="0"/>
    <m/>
    <x v="0"/>
    <m/>
    <s v="Reduction"/>
    <x v="3"/>
    <s v="Wind"/>
    <m/>
    <x v="183"/>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48"/>
    <s v="Renewable"/>
    <x v="108"/>
    <s v="450,000 tCO2eq per year"/>
    <m/>
    <n v="2022"/>
    <s v="2022_07"/>
    <n v="450000"/>
    <m/>
    <x v="165"/>
    <n v="450000"/>
    <s v="Lower middle income"/>
    <x v="183"/>
    <n v="1"/>
  </r>
  <r>
    <x v="0"/>
    <x v="34"/>
    <x v="180"/>
    <x v="0"/>
    <s v="NTPC Renewable Energy Ltd"/>
    <x v="3"/>
    <x v="0"/>
    <s v="Southern Asia"/>
    <s v="IND"/>
    <n v="1"/>
    <x v="0"/>
    <x v="0"/>
    <m/>
    <x v="0"/>
    <m/>
    <x v="0"/>
    <m/>
    <s v="Reduction"/>
    <x v="3"/>
    <s v="Wind"/>
    <m/>
    <x v="184"/>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49"/>
    <s v="Renewable"/>
    <x v="108"/>
    <s v="1,638,000 tCO2eq per year"/>
    <m/>
    <n v="2023"/>
    <s v="2023_09"/>
    <n v="1638000"/>
    <m/>
    <x v="166"/>
    <n v="1638000"/>
    <s v="Lower middle income"/>
    <x v="184"/>
    <n v="1"/>
  </r>
  <r>
    <x v="0"/>
    <x v="34"/>
    <x v="181"/>
    <x v="0"/>
    <s v="NTPC Renewable Energy Ltd"/>
    <x v="3"/>
    <x v="0"/>
    <s v="Southern Asia"/>
    <s v="IND"/>
    <n v="1"/>
    <x v="0"/>
    <x v="0"/>
    <m/>
    <x v="0"/>
    <m/>
    <x v="0"/>
    <m/>
    <s v="Reduction"/>
    <x v="0"/>
    <m/>
    <m/>
    <x v="185"/>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9"/>
    <s v="Renewable"/>
    <x v="108"/>
    <s v="750,000 tCO2eq per year"/>
    <m/>
    <n v="2023"/>
    <s v="2023_09"/>
    <n v="750000"/>
    <m/>
    <x v="53"/>
    <n v="750000"/>
    <s v="Lower middle income"/>
    <x v="185"/>
    <n v="1"/>
  </r>
  <r>
    <x v="0"/>
    <x v="34"/>
    <x v="182"/>
    <x v="0"/>
    <s v="IndianOil NTPC Green Energy Private Limited"/>
    <x v="3"/>
    <x v="0"/>
    <s v="Southern Asia"/>
    <s v="IND"/>
    <n v="1"/>
    <x v="0"/>
    <x v="0"/>
    <m/>
    <x v="0"/>
    <m/>
    <x v="0"/>
    <m/>
    <s v="Reduction"/>
    <x v="3"/>
    <s v="Wind"/>
    <m/>
    <x v="186"/>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49"/>
    <s v="Renewable"/>
    <x v="108"/>
    <s v="924,000 tCO2eq per year"/>
    <m/>
    <n v="2023"/>
    <s v="2023_09"/>
    <n v="924000"/>
    <m/>
    <x v="167"/>
    <n v="924000"/>
    <s v="Lower middle income"/>
    <x v="186"/>
    <n v="1"/>
  </r>
  <r>
    <x v="0"/>
    <x v="34"/>
    <x v="183"/>
    <x v="0"/>
    <s v="NTPC Renewable Energy Ltd"/>
    <x v="3"/>
    <x v="0"/>
    <s v="Southern Asia"/>
    <s v="IND"/>
    <n v="1"/>
    <x v="0"/>
    <x v="0"/>
    <m/>
    <x v="0"/>
    <m/>
    <x v="0"/>
    <m/>
    <s v="Reduction"/>
    <x v="0"/>
    <m/>
    <m/>
    <x v="187"/>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8"/>
    <s v="Renewable"/>
    <x v="48"/>
    <s v="1,250,000 tCO2eq per year"/>
    <m/>
    <n v="2022"/>
    <s v="2022_07"/>
    <n v="1250000"/>
    <m/>
    <x v="168"/>
    <n v="1250000"/>
    <s v="Lower middle income"/>
    <x v="187"/>
    <n v="1"/>
  </r>
  <r>
    <x v="0"/>
    <x v="34"/>
    <x v="184"/>
    <x v="0"/>
    <s v="Green Valley Renewable Energy Limited"/>
    <x v="3"/>
    <x v="0"/>
    <s v="Southern Asia"/>
    <s v="IND"/>
    <n v="1"/>
    <x v="0"/>
    <x v="0"/>
    <m/>
    <x v="0"/>
    <m/>
    <x v="0"/>
    <m/>
    <s v="Reduction"/>
    <x v="0"/>
    <m/>
    <m/>
    <x v="188"/>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1"/>
    <s v="Renewable"/>
    <x v="48"/>
    <s v="187,500 tCO2eq per year"/>
    <m/>
    <n v="2024"/>
    <s v="2024_01"/>
    <n v="187500"/>
    <m/>
    <x v="169"/>
    <n v="187500"/>
    <s v="Lower middle income"/>
    <x v="188"/>
    <n v="1"/>
  </r>
  <r>
    <x v="0"/>
    <x v="34"/>
    <x v="185"/>
    <x v="0"/>
    <s v="Green Valley Renewable Energy Limited"/>
    <x v="3"/>
    <x v="0"/>
    <s v="Southern Asia"/>
    <s v="IND"/>
    <n v="1"/>
    <x v="0"/>
    <x v="0"/>
    <m/>
    <x v="0"/>
    <m/>
    <x v="0"/>
    <m/>
    <s v="Reduction"/>
    <x v="0"/>
    <m/>
    <m/>
    <x v="189"/>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2"/>
    <s v="Renewable"/>
    <x v="48"/>
    <s v="200,000 tCO2eq per year"/>
    <m/>
    <n v="2024"/>
    <s v="2024_03"/>
    <n v="200000"/>
    <m/>
    <x v="170"/>
    <n v="200000"/>
    <s v="Lower middle income"/>
    <x v="189"/>
    <n v="1"/>
  </r>
  <r>
    <x v="0"/>
    <x v="34"/>
    <x v="186"/>
    <x v="0"/>
    <s v="IndianOil NTPC Green Energy Private Limited"/>
    <x v="3"/>
    <x v="0"/>
    <s v="Southern Asia"/>
    <s v="IND"/>
    <n v="1"/>
    <x v="0"/>
    <x v="0"/>
    <m/>
    <x v="0"/>
    <m/>
    <x v="0"/>
    <m/>
    <s v="Reduction"/>
    <x v="0"/>
    <m/>
    <m/>
    <x v="190"/>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3"/>
    <s v="Renewable"/>
    <x v="135"/>
    <s v="1,500,000 tCO2eq per year"/>
    <m/>
    <n v="2023"/>
    <s v="2023_12"/>
    <n v="1500000"/>
    <m/>
    <x v="171"/>
    <n v="1500000"/>
    <s v="Lower middle income"/>
    <x v="190"/>
    <n v="1"/>
  </r>
  <r>
    <x v="0"/>
    <x v="35"/>
    <x v="187"/>
    <x v="0"/>
    <s v="NTPC Limited"/>
    <x v="3"/>
    <x v="0"/>
    <s v="Southern Asia"/>
    <s v="IND"/>
    <n v="1"/>
    <x v="0"/>
    <x v="0"/>
    <m/>
    <x v="0"/>
    <m/>
    <x v="0"/>
    <m/>
    <s v="Reduction"/>
    <x v="0"/>
    <m/>
    <m/>
    <x v="191"/>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4"/>
    <s v="Renewable"/>
    <x v="135"/>
    <s v="440,000 tCO2eq per year"/>
    <m/>
    <n v="2024"/>
    <s v="2024_03"/>
    <n v="440000"/>
    <m/>
    <x v="172"/>
    <n v="440000"/>
    <s v="Lower middle income"/>
    <x v="191"/>
    <n v="1"/>
  </r>
  <r>
    <x v="0"/>
    <x v="34"/>
    <x v="188"/>
    <x v="0"/>
    <s v="NTPC Renewable Energy Ltd"/>
    <x v="3"/>
    <x v="0"/>
    <s v="Southern Asia"/>
    <s v="IND"/>
    <n v="1"/>
    <x v="0"/>
    <x v="0"/>
    <m/>
    <x v="0"/>
    <m/>
    <x v="0"/>
    <m/>
    <s v="Reduction"/>
    <x v="0"/>
    <m/>
    <m/>
    <x v="192"/>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9"/>
    <s v="Renewable"/>
    <x v="136"/>
    <s v="3,000,000 tCO2eq per year"/>
    <m/>
    <n v="2022"/>
    <s v="2022_06"/>
    <n v="3000000"/>
    <m/>
    <x v="173"/>
    <n v="3000000"/>
    <s v="Lower middle income"/>
    <x v="192"/>
    <n v="1"/>
  </r>
  <r>
    <x v="3"/>
    <x v="38"/>
    <x v="189"/>
    <x v="0"/>
    <s v="Abu Qir Fertilizer Co., Carbon Climate Protection GmbH"/>
    <x v="3"/>
    <x v="1"/>
    <s v="Northern Africa"/>
    <s v="EGY"/>
    <n v="1"/>
    <x v="7"/>
    <x v="2"/>
    <m/>
    <x v="1"/>
    <m/>
    <x v="2"/>
    <m/>
    <s v="Reduction"/>
    <x v="18"/>
    <m/>
    <m/>
    <x v="193"/>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55"/>
    <s v="Renewable"/>
    <x v="137"/>
    <s v="230,000 - 340,000 tCO2eq per year (depending on applied technology)"/>
    <m/>
    <n v="2025"/>
    <s v="2025_12"/>
    <s v=""/>
    <n v="285000"/>
    <x v="174"/>
    <n v="285000"/>
    <s v="Lower middle income"/>
    <x v="193"/>
    <n v="1"/>
  </r>
  <r>
    <x v="24"/>
    <x v="34"/>
    <x v="190"/>
    <x v="0"/>
    <s v="Clean Energy LLC"/>
    <x v="4"/>
    <x v="0"/>
    <s v="Eastern Asia"/>
    <s v="MNG"/>
    <n v="1"/>
    <x v="0"/>
    <x v="0"/>
    <m/>
    <x v="0"/>
    <m/>
    <x v="0"/>
    <m/>
    <s v="Reduction"/>
    <x v="3"/>
    <s v="Wind"/>
    <m/>
    <x v="194"/>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6"/>
    <s v="Fixed"/>
    <x v="138"/>
    <s v="190,405 tCO2eq per year"/>
    <m/>
    <n v="2021"/>
    <s v="2021_05"/>
    <n v="190405"/>
    <m/>
    <x v="175"/>
    <n v="190405"/>
    <s v="Upper middle income"/>
    <x v="194"/>
    <n v="1"/>
  </r>
  <r>
    <x v="0"/>
    <x v="0"/>
    <x v="191"/>
    <x v="0"/>
    <s v="M/s ReNew Green Energy Solutions Private Limited"/>
    <x v="4"/>
    <x v="0"/>
    <s v="Southern Asia"/>
    <s v="IND"/>
    <n v="1"/>
    <x v="0"/>
    <x v="0"/>
    <m/>
    <x v="0"/>
    <m/>
    <x v="0"/>
    <m/>
    <s v="Reduction"/>
    <x v="10"/>
    <s v="Hydro"/>
    <m/>
    <x v="195"/>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157"/>
    <s v="Renewable"/>
    <x v="139"/>
    <s v="424,776 tCO2eq per year"/>
    <m/>
    <n v="2021"/>
    <s v="2021_01"/>
    <n v="424776"/>
    <m/>
    <x v="176"/>
    <n v="424776"/>
    <s v="Lower middle income"/>
    <x v="195"/>
    <n v="1"/>
  </r>
  <r>
    <x v="2"/>
    <x v="39"/>
    <x v="192"/>
    <x v="0"/>
    <s v="EKI Energy Services Limited (Act as Project Owner); YGT Elektrik Üretim Anonim Şirketi"/>
    <x v="4"/>
    <x v="0"/>
    <s v="Western Asia"/>
    <s v="TUR"/>
    <n v="1"/>
    <x v="0"/>
    <x v="0"/>
    <m/>
    <x v="0"/>
    <m/>
    <x v="0"/>
    <m/>
    <s v="Reduction"/>
    <x v="3"/>
    <s v="Wind"/>
    <m/>
    <x v="196"/>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58"/>
    <s v="Renewable"/>
    <x v="140"/>
    <s v="19,619 tCO2eq per year"/>
    <m/>
    <n v="2021"/>
    <s v="2021_02"/>
    <n v="19619"/>
    <m/>
    <x v="177"/>
    <n v="19619"/>
    <s v="Upper middle income"/>
    <x v="196"/>
    <n v="1"/>
  </r>
  <r>
    <x v="0"/>
    <x v="40"/>
    <x v="193"/>
    <x v="0"/>
    <s v="EKI Energy Services Limited"/>
    <x v="4"/>
    <x v="0"/>
    <s v="Southern Asia"/>
    <s v="IND"/>
    <n v="1"/>
    <x v="0"/>
    <x v="0"/>
    <m/>
    <x v="0"/>
    <m/>
    <x v="0"/>
    <m/>
    <s v="Reduction"/>
    <x v="3"/>
    <s v="Wind"/>
    <m/>
    <x v="197"/>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59"/>
    <s v="Renewable"/>
    <x v="141"/>
    <s v="12,324 tCO2eq per year"/>
    <m/>
    <n v="2021"/>
    <s v="2021_03"/>
    <n v="12324"/>
    <m/>
    <x v="178"/>
    <n v="12324"/>
    <s v="Lower middle income"/>
    <x v="197"/>
    <n v="1"/>
  </r>
  <r>
    <x v="0"/>
    <x v="0"/>
    <x v="194"/>
    <x v="0"/>
    <s v="Core CarbonX Solutions Private Limited"/>
    <x v="4"/>
    <x v="0"/>
    <s v="Southern Asia"/>
    <s v="IND"/>
    <n v="1"/>
    <x v="6"/>
    <x v="5"/>
    <s v="Agriculture"/>
    <x v="4"/>
    <m/>
    <x v="0"/>
    <m/>
    <s v="Removal"/>
    <x v="19"/>
    <s v="Tree plantation, Fruit bearing trees"/>
    <m/>
    <x v="198"/>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56"/>
    <s v="Renewable"/>
    <x v="142"/>
    <s v="50,000 tCO2eq per year"/>
    <m/>
    <n v="2021"/>
    <s v="2021_03"/>
    <n v="50000"/>
    <m/>
    <x v="179"/>
    <n v="50000"/>
    <s v="Lower middle income"/>
    <x v="198"/>
    <n v="1"/>
  </r>
  <r>
    <x v="10"/>
    <x v="0"/>
    <x v="195"/>
    <x v="0"/>
    <s v="MicroEnergy Credits Corp"/>
    <x v="4"/>
    <x v="1"/>
    <s v="Eastern Africa"/>
    <s v="KEN"/>
    <n v="1"/>
    <x v="3"/>
    <x v="3"/>
    <m/>
    <x v="0"/>
    <m/>
    <x v="0"/>
    <m/>
    <s v="Reduction"/>
    <x v="0"/>
    <s v="Solar, Lighting, Households"/>
    <m/>
    <x v="199"/>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160"/>
    <s v="Renewable"/>
    <x v="143"/>
    <s v="57,457 tCO2eq per year"/>
    <m/>
    <n v="2021"/>
    <s v="2021_04"/>
    <n v="57457"/>
    <m/>
    <x v="180"/>
    <n v="57457"/>
    <s v="Lower middle income"/>
    <x v="199"/>
    <n v="1"/>
  </r>
  <r>
    <x v="0"/>
    <x v="0"/>
    <x v="196"/>
    <x v="0"/>
    <s v="Core CarbonX Solutions Private Limited"/>
    <x v="4"/>
    <x v="0"/>
    <s v="Southern Asia"/>
    <s v="IND"/>
    <n v="1"/>
    <x v="6"/>
    <x v="5"/>
    <s v="Agriculture"/>
    <x v="4"/>
    <m/>
    <x v="0"/>
    <m/>
    <s v="Removal"/>
    <x v="19"/>
    <s v="Tree plantation, Fruit bearing trees"/>
    <m/>
    <x v="200"/>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56"/>
    <s v="Renewable"/>
    <x v="144"/>
    <s v="60,000 tCO2eq per year"/>
    <m/>
    <n v="2021"/>
    <s v="2021_03"/>
    <n v="60000"/>
    <m/>
    <x v="156"/>
    <n v="60000"/>
    <s v="Lower middle income"/>
    <x v="200"/>
    <n v="1"/>
  </r>
  <r>
    <x v="25"/>
    <x v="39"/>
    <x v="197"/>
    <x v="0"/>
    <s v="EKI Energy Services Limited"/>
    <x v="4"/>
    <x v="0"/>
    <s v="Southeast Asia"/>
    <s v="IDN"/>
    <n v="1"/>
    <x v="0"/>
    <x v="0"/>
    <m/>
    <x v="0"/>
    <m/>
    <x v="0"/>
    <m/>
    <s v="Reduction"/>
    <x v="10"/>
    <s v="Hydro"/>
    <m/>
    <x v="201"/>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1"/>
    <s v="Renewable"/>
    <x v="145"/>
    <s v="53,348 tCO2eq per year"/>
    <m/>
    <n v="2021"/>
    <s v="2021_05"/>
    <n v="53348"/>
    <m/>
    <x v="181"/>
    <n v="53348"/>
    <s v="Upper middle income"/>
    <x v="201"/>
    <n v="1"/>
  </r>
  <r>
    <x v="0"/>
    <x v="1"/>
    <x v="198"/>
    <x v="0"/>
    <s v="MPCON Limited"/>
    <x v="4"/>
    <x v="0"/>
    <s v="Southern Asia"/>
    <s v="IND"/>
    <n v="1"/>
    <x v="0"/>
    <x v="0"/>
    <m/>
    <x v="0"/>
    <m/>
    <x v="0"/>
    <m/>
    <s v="Reduction"/>
    <x v="0"/>
    <s v="Solar"/>
    <m/>
    <x v="202"/>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6"/>
    <s v="Renewable"/>
    <x v="146"/>
    <s v="16,057 tCO2eq per year"/>
    <m/>
    <n v="2021"/>
    <s v="2021_05"/>
    <n v="16057"/>
    <m/>
    <x v="182"/>
    <n v="16057"/>
    <s v="Lower middle income"/>
    <x v="202"/>
    <n v="1"/>
  </r>
  <r>
    <x v="2"/>
    <x v="41"/>
    <x v="199"/>
    <x v="0"/>
    <s v="CLS Enerji Üretim Sanayi ve Ticaret Limited Şirketi"/>
    <x v="4"/>
    <x v="0"/>
    <s v="Western Asia"/>
    <s v="TUR"/>
    <n v="1"/>
    <x v="1"/>
    <x v="1"/>
    <s v="Electricity and heat"/>
    <x v="1"/>
    <s v="Fuel switch"/>
    <x v="1"/>
    <s v="CO2"/>
    <s v="Reduction"/>
    <x v="1"/>
    <s v="Landfill gas utilization"/>
    <m/>
    <x v="203"/>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2"/>
    <s v="Renewable"/>
    <x v="147"/>
    <s v="22,296 tCO2eq per year"/>
    <m/>
    <n v="2021"/>
    <s v="2021_06"/>
    <n v="22296"/>
    <m/>
    <x v="183"/>
    <n v="22296"/>
    <s v="Upper middle income"/>
    <x v="203"/>
    <n v="1"/>
  </r>
  <r>
    <x v="0"/>
    <x v="41"/>
    <x v="200"/>
    <x v="0"/>
    <s v="EKI Energy Services Limited"/>
    <x v="4"/>
    <x v="0"/>
    <s v="Southern Asia"/>
    <s v="IND"/>
    <n v="1"/>
    <x v="1"/>
    <x v="1"/>
    <s v="Electricity and heat"/>
    <x v="1"/>
    <s v="Fuel switch"/>
    <x v="1"/>
    <s v="CO2"/>
    <s v="Reduction"/>
    <x v="1"/>
    <s v="Landfill gas utilization"/>
    <m/>
    <x v="204"/>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63"/>
    <s v="Renewable"/>
    <x v="148"/>
    <s v="220,330 tCO2eq per year"/>
    <m/>
    <n v="2021"/>
    <s v="2021_06"/>
    <n v="220330"/>
    <m/>
    <x v="184"/>
    <n v="220330"/>
    <s v="Lower middle income"/>
    <x v="204"/>
    <n v="1"/>
  </r>
  <r>
    <x v="2"/>
    <x v="0"/>
    <x v="201"/>
    <x v="0"/>
    <s v="Ecogreen Enerji Holding A.Ş. &amp; Honaz Biyokütle Enerji Üretim A.Ş."/>
    <x v="4"/>
    <x v="0"/>
    <s v="Western Asia"/>
    <s v="TUR"/>
    <n v="1"/>
    <x v="0"/>
    <x v="0"/>
    <m/>
    <x v="2"/>
    <m/>
    <x v="0"/>
    <m/>
    <s v="Reduction"/>
    <x v="2"/>
    <s v="Biomass, Electricity"/>
    <m/>
    <x v="205"/>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164"/>
    <s v="Renewable"/>
    <x v="149"/>
    <s v="170,014 tCO2eq per year"/>
    <m/>
    <n v="2021"/>
    <s v="2021_06"/>
    <n v="170014"/>
    <m/>
    <x v="185"/>
    <n v="170014"/>
    <s v="Upper middle income"/>
    <x v="205"/>
    <n v="1"/>
  </r>
  <r>
    <x v="0"/>
    <x v="0"/>
    <x v="202"/>
    <x v="0"/>
    <s v="Core CarbonX Solutions Private Limited and Rythu Sadhikara Samstha, Government of Andhra Pradesh"/>
    <x v="4"/>
    <x v="0"/>
    <s v="Southern Asia"/>
    <s v="IND"/>
    <n v="1"/>
    <x v="5"/>
    <x v="5"/>
    <m/>
    <x v="1"/>
    <s v="Sinks"/>
    <x v="0"/>
    <s v="N2O"/>
    <s v="Reduction"/>
    <x v="20"/>
    <m/>
    <m/>
    <x v="206"/>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5"/>
    <s v="Renewable"/>
    <x v="150"/>
    <s v="59000 tCO2eq per year"/>
    <m/>
    <n v="2021"/>
    <s v="2021_03"/>
    <n v="59000"/>
    <m/>
    <x v="186"/>
    <n v="59000"/>
    <s v="Lower middle income"/>
    <x v="206"/>
    <n v="1"/>
  </r>
  <r>
    <x v="0"/>
    <x v="0"/>
    <x v="203"/>
    <x v="0"/>
    <s v="Core CarbonX Solutions Private Limited and Rythu Sadhikara Samstha, Government of Andhra Pradesh"/>
    <x v="4"/>
    <x v="0"/>
    <s v="Southern Asia"/>
    <s v="IND"/>
    <n v="1"/>
    <x v="5"/>
    <x v="5"/>
    <m/>
    <x v="1"/>
    <s v="Sinks"/>
    <x v="0"/>
    <s v="N2O"/>
    <s v="Reduction"/>
    <x v="20"/>
    <m/>
    <m/>
    <x v="207"/>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5"/>
    <s v="Renewable"/>
    <x v="150"/>
    <s v="59,000 tCO2eq per year"/>
    <m/>
    <n v="2021"/>
    <s v="2021_03"/>
    <n v="59000"/>
    <m/>
    <x v="186"/>
    <n v="59000"/>
    <s v="Lower middle income"/>
    <x v="207"/>
    <n v="1"/>
  </r>
  <r>
    <x v="0"/>
    <x v="0"/>
    <x v="204"/>
    <x v="0"/>
    <s v="Core CarbonX Solutions Private Limited and Rythu Sadhikara Samstha, Government of Andhra Pradesh"/>
    <x v="4"/>
    <x v="0"/>
    <s v="Southern Asia"/>
    <s v="IND"/>
    <n v="1"/>
    <x v="5"/>
    <x v="5"/>
    <m/>
    <x v="1"/>
    <s v="Sinks"/>
    <x v="0"/>
    <s v="N2O"/>
    <s v="Reduction"/>
    <x v="20"/>
    <m/>
    <m/>
    <x v="208"/>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5"/>
    <s v="Renewable"/>
    <x v="150"/>
    <s v="59,000 tCO2eq per year"/>
    <m/>
    <n v="2021"/>
    <s v="2021_03"/>
    <n v="59000"/>
    <m/>
    <x v="186"/>
    <n v="59000"/>
    <s v="Lower middle income"/>
    <x v="208"/>
    <n v="1"/>
  </r>
  <r>
    <x v="0"/>
    <x v="0"/>
    <x v="205"/>
    <x v="0"/>
    <s v="Core CarbonX Solutions Private Limited and Rythu Sadhikara Samstha, Government of Andhra Pradesh"/>
    <x v="4"/>
    <x v="0"/>
    <s v="Southern Asia"/>
    <s v="IND"/>
    <n v="1"/>
    <x v="5"/>
    <x v="5"/>
    <m/>
    <x v="1"/>
    <s v="Sinks"/>
    <x v="0"/>
    <s v="N2O"/>
    <s v="Reduction"/>
    <x v="20"/>
    <m/>
    <m/>
    <x v="209"/>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5"/>
    <s v="Renewable"/>
    <x v="150"/>
    <s v="59,000 tCO2eq per year"/>
    <m/>
    <n v="2021"/>
    <s v="2021_03"/>
    <n v="59000"/>
    <m/>
    <x v="186"/>
    <n v="59000"/>
    <s v="Lower middle income"/>
    <x v="209"/>
    <n v="1"/>
  </r>
  <r>
    <x v="0"/>
    <x v="0"/>
    <x v="206"/>
    <x v="0"/>
    <s v="Core CarbonX Solutions Private Limited and Rythu Sadhikara Samstha, Government of Andhra Pradesh"/>
    <x v="4"/>
    <x v="0"/>
    <s v="Southern Asia"/>
    <s v="IND"/>
    <n v="1"/>
    <x v="5"/>
    <x v="5"/>
    <m/>
    <x v="1"/>
    <s v="Sinks"/>
    <x v="0"/>
    <s v="N2O"/>
    <s v="Reduction"/>
    <x v="20"/>
    <m/>
    <m/>
    <x v="210"/>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5"/>
    <s v="Renewable"/>
    <x v="150"/>
    <s v="59,000 tCO2eq per year"/>
    <m/>
    <n v="2021"/>
    <s v="2021_03"/>
    <n v="59000"/>
    <m/>
    <x v="186"/>
    <n v="59000"/>
    <s v="Lower middle income"/>
    <x v="210"/>
    <n v="1"/>
  </r>
  <r>
    <x v="0"/>
    <x v="0"/>
    <x v="207"/>
    <x v="0"/>
    <s v="Bhumi Green Energy"/>
    <x v="4"/>
    <x v="0"/>
    <s v="Southern Asia"/>
    <s v="IND"/>
    <n v="1"/>
    <x v="1"/>
    <x v="1"/>
    <m/>
    <x v="3"/>
    <m/>
    <x v="1"/>
    <m/>
    <s v="Reduction"/>
    <x v="21"/>
    <s v="Municipal solid waste"/>
    <m/>
    <x v="211"/>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166"/>
    <s v="Renewable"/>
    <x v="151"/>
    <s v="42,726 tCO2eq per year"/>
    <m/>
    <n v="2021"/>
    <s v="2021_07"/>
    <n v="42726"/>
    <m/>
    <x v="187"/>
    <n v="42726"/>
    <s v="Lower middle income"/>
    <x v="211"/>
    <n v="1"/>
  </r>
  <r>
    <x v="0"/>
    <x v="0"/>
    <x v="208"/>
    <x v="0"/>
    <s v="MicroEnergy Credits Corp"/>
    <x v="4"/>
    <x v="0"/>
    <s v="Southern Asia"/>
    <s v="IND"/>
    <n v="1"/>
    <x v="3"/>
    <x v="3"/>
    <m/>
    <x v="3"/>
    <m/>
    <x v="0"/>
    <m/>
    <s v="Reduction"/>
    <x v="22"/>
    <s v="Lighting"/>
    <m/>
    <x v="212"/>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167"/>
    <s v="Renewable"/>
    <x v="152"/>
    <s v="43,079 tCO2eq per year"/>
    <m/>
    <n v="2021"/>
    <s v="2021_07"/>
    <n v="43079"/>
    <m/>
    <x v="188"/>
    <n v="43079"/>
    <s v="Lower middle income"/>
    <x v="212"/>
    <n v="1"/>
  </r>
  <r>
    <x v="0"/>
    <x v="41"/>
    <x v="209"/>
    <x v="0"/>
    <s v="M/s Cosmos Hydro Power Private Limited"/>
    <x v="4"/>
    <x v="0"/>
    <s v="Southern Asia"/>
    <s v="IND"/>
    <n v="1"/>
    <x v="0"/>
    <x v="0"/>
    <m/>
    <x v="0"/>
    <m/>
    <x v="0"/>
    <m/>
    <s v="Reduction"/>
    <x v="10"/>
    <s v="Hydro"/>
    <m/>
    <x v="213"/>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68"/>
    <s v="Renewable"/>
    <x v="153"/>
    <s v="70,929 tCO2eq per year"/>
    <m/>
    <n v="2021"/>
    <s v="2021_08"/>
    <n v="70929"/>
    <m/>
    <x v="189"/>
    <n v="70929"/>
    <s v="Lower middle income"/>
    <x v="213"/>
    <n v="1"/>
  </r>
  <r>
    <x v="0"/>
    <x v="1"/>
    <x v="210"/>
    <x v="0"/>
    <s v="Eden Renewable CITE Private Limited"/>
    <x v="4"/>
    <x v="0"/>
    <s v="Southern Asia"/>
    <s v="IND"/>
    <n v="1"/>
    <x v="0"/>
    <x v="0"/>
    <m/>
    <x v="0"/>
    <m/>
    <x v="0"/>
    <m/>
    <s v="Reduction"/>
    <x v="0"/>
    <s v="Solar"/>
    <m/>
    <x v="21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80"/>
    <s v="Renewable"/>
    <x v="154"/>
    <s v="729,398 tCO2eq per year"/>
    <m/>
    <n v="2021"/>
    <s v="2021_08"/>
    <n v="729398"/>
    <m/>
    <x v="190"/>
    <n v="729398"/>
    <s v="Lower middle income"/>
    <x v="214"/>
    <n v="1"/>
  </r>
  <r>
    <x v="0"/>
    <x v="40"/>
    <x v="211"/>
    <x v="0"/>
    <s v="Nay Energy Private Limited"/>
    <x v="4"/>
    <x v="0"/>
    <s v="Southern Asia"/>
    <s v="IND"/>
    <n v="1"/>
    <x v="0"/>
    <x v="0"/>
    <m/>
    <x v="0"/>
    <m/>
    <x v="0"/>
    <m/>
    <s v="Reduction"/>
    <x v="0"/>
    <s v="Solar"/>
    <m/>
    <x v="215"/>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69"/>
    <s v="Fixed"/>
    <x v="155"/>
    <s v="7,627 tCO2eq per year"/>
    <m/>
    <n v="2021"/>
    <s v="2021_03"/>
    <n v="7627"/>
    <m/>
    <x v="191"/>
    <n v="7627"/>
    <s v="Lower middle income"/>
    <x v="215"/>
    <n v="1"/>
  </r>
  <r>
    <x v="0"/>
    <x v="40"/>
    <x v="212"/>
    <x v="0"/>
    <s v="Nay Energy Private Limited"/>
    <x v="4"/>
    <x v="0"/>
    <s v="Southern Asia"/>
    <s v="IND"/>
    <n v="1"/>
    <x v="0"/>
    <x v="0"/>
    <m/>
    <x v="0"/>
    <m/>
    <x v="0"/>
    <m/>
    <s v="Reduction"/>
    <x v="0"/>
    <s v="Solar"/>
    <m/>
    <x v="216"/>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70"/>
    <s v="Fixed"/>
    <x v="155"/>
    <s v="10,204 tCO2eq per year"/>
    <m/>
    <n v="2021"/>
    <s v="2021_10"/>
    <n v="10204"/>
    <m/>
    <x v="192"/>
    <n v="10204"/>
    <s v="Lower middle income"/>
    <x v="216"/>
    <n v="1"/>
  </r>
  <r>
    <x v="0"/>
    <x v="40"/>
    <x v="213"/>
    <x v="0"/>
    <s v="Nay Energy Private Limited"/>
    <x v="4"/>
    <x v="0"/>
    <s v="Southern Asia"/>
    <s v="IND"/>
    <n v="1"/>
    <x v="0"/>
    <x v="0"/>
    <m/>
    <x v="0"/>
    <m/>
    <x v="0"/>
    <m/>
    <s v="Reduction"/>
    <x v="0"/>
    <s v="Solar"/>
    <m/>
    <x v="217"/>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171"/>
    <s v="Fixed"/>
    <x v="155"/>
    <s v="9,832 tCO2eq per year"/>
    <m/>
    <n v="2021"/>
    <s v="2021_10"/>
    <n v="9832"/>
    <m/>
    <x v="193"/>
    <n v="9832"/>
    <s v="Lower middle income"/>
    <x v="217"/>
    <n v="1"/>
  </r>
  <r>
    <x v="4"/>
    <x v="1"/>
    <x v="214"/>
    <x v="0"/>
    <s v="SoC Trang Energy Joint Stock Company"/>
    <x v="4"/>
    <x v="0"/>
    <s v="Southeast Asia"/>
    <s v="VNM"/>
    <n v="1"/>
    <x v="0"/>
    <x v="0"/>
    <m/>
    <x v="0"/>
    <m/>
    <x v="0"/>
    <m/>
    <s v="Reduction"/>
    <x v="3"/>
    <s v="Wind"/>
    <m/>
    <x v="218"/>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172"/>
    <s v="Renewable"/>
    <x v="10"/>
    <s v="80,329 tCO2eq per year"/>
    <m/>
    <n v="2021"/>
    <s v="2021_04"/>
    <n v="80329"/>
    <m/>
    <x v="194"/>
    <n v="80329"/>
    <s v="Lower middle income"/>
    <x v="218"/>
    <n v="1"/>
  </r>
  <r>
    <x v="4"/>
    <x v="1"/>
    <x v="215"/>
    <x v="0"/>
    <s v="Fico Binh Dinh Energy Joint Stock Company"/>
    <x v="4"/>
    <x v="0"/>
    <s v="Southeast Asia"/>
    <s v="VNM"/>
    <n v="1"/>
    <x v="0"/>
    <x v="0"/>
    <m/>
    <x v="0"/>
    <m/>
    <x v="0"/>
    <m/>
    <s v="Reduction"/>
    <x v="3"/>
    <s v="Wind"/>
    <m/>
    <x v="219"/>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0"/>
    <s v="Renewable"/>
    <x v="10"/>
    <s v="63,915 tCO2eq per year"/>
    <m/>
    <n v="2021"/>
    <s v="2021_04"/>
    <n v="63915"/>
    <m/>
    <x v="195"/>
    <n v="63915"/>
    <s v="Lower middle income"/>
    <x v="219"/>
    <n v="1"/>
  </r>
  <r>
    <x v="0"/>
    <x v="41"/>
    <x v="216"/>
    <x v="0"/>
    <s v="Amp Solar System Pvt Ltd and Amp Energy Markets India Pvt Ltd"/>
    <x v="4"/>
    <x v="0"/>
    <s v="Southern Asia"/>
    <s v="IND"/>
    <n v="1"/>
    <x v="0"/>
    <x v="0"/>
    <m/>
    <x v="0"/>
    <m/>
    <x v="0"/>
    <m/>
    <s v="Reduction"/>
    <x v="0"/>
    <s v="Solar"/>
    <m/>
    <x v="220"/>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3"/>
    <s v="Renewable"/>
    <x v="156"/>
    <s v="18,409 tCO2eq per year"/>
    <m/>
    <n v="2021"/>
    <s v="2021_03"/>
    <n v="18409"/>
    <m/>
    <x v="196"/>
    <n v="18409"/>
    <s v="Lower middle income"/>
    <x v="220"/>
    <n v="1"/>
  </r>
  <r>
    <x v="0"/>
    <x v="0"/>
    <x v="217"/>
    <x v="0"/>
    <s v="S.R. (India) Bio-Products"/>
    <x v="4"/>
    <x v="0"/>
    <s v="Southern Asia"/>
    <s v="IND"/>
    <n v="1"/>
    <x v="6"/>
    <x v="5"/>
    <s v="Agriculture"/>
    <x v="4"/>
    <m/>
    <x v="0"/>
    <m/>
    <s v="Removal"/>
    <x v="16"/>
    <m/>
    <m/>
    <x v="221"/>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174"/>
    <s v="Renewable"/>
    <x v="157"/>
    <s v="4,659 tCO2eq per year"/>
    <m/>
    <n v="2021"/>
    <s v="2021_12"/>
    <n v="4659"/>
    <m/>
    <x v="197"/>
    <n v="4659"/>
    <s v="Lower middle income"/>
    <x v="221"/>
    <n v="1"/>
  </r>
  <r>
    <x v="0"/>
    <x v="41"/>
    <x v="218"/>
    <x v="0"/>
    <s v="EKI Energy Services Limited"/>
    <x v="4"/>
    <x v="0"/>
    <s v="Southern Asia"/>
    <s v="IND"/>
    <n v="1"/>
    <x v="0"/>
    <x v="0"/>
    <m/>
    <x v="0"/>
    <m/>
    <x v="0"/>
    <m/>
    <s v="Reduction"/>
    <x v="0"/>
    <s v="Solar"/>
    <m/>
    <x v="222"/>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x v="158"/>
    <s v="12,389 tCO2eq per year"/>
    <m/>
    <n v="2021"/>
    <s v="2021_12"/>
    <n v="12389"/>
    <m/>
    <x v="198"/>
    <n v="12389"/>
    <s v="Lower middle income"/>
    <x v="222"/>
    <n v="1"/>
  </r>
  <r>
    <x v="0"/>
    <x v="0"/>
    <x v="219"/>
    <x v="0"/>
    <s v="Core CarbonX Solutions Private Limited"/>
    <x v="4"/>
    <x v="0"/>
    <s v="Southern Asia"/>
    <s v="IND"/>
    <n v="1"/>
    <x v="5"/>
    <x v="5"/>
    <m/>
    <x v="1"/>
    <m/>
    <x v="1"/>
    <m/>
    <s v="Reduction"/>
    <x v="8"/>
    <s v="Alternate wetting method"/>
    <m/>
    <x v="223"/>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176"/>
    <s v="Renewable"/>
    <x v="14"/>
    <s v="32,052 tCO2eq per year"/>
    <m/>
    <n v="2021"/>
    <s v="2021_08"/>
    <n v="32052"/>
    <m/>
    <x v="199"/>
    <n v="32052"/>
    <s v="Lower middle income"/>
    <x v="223"/>
    <n v="1"/>
  </r>
  <r>
    <x v="0"/>
    <x v="0"/>
    <x v="220"/>
    <x v="0"/>
    <s v="Core CarbonX Solutions Private Limited"/>
    <x v="4"/>
    <x v="0"/>
    <s v="Southern Asia"/>
    <s v="IND"/>
    <n v="1"/>
    <x v="5"/>
    <x v="5"/>
    <m/>
    <x v="1"/>
    <m/>
    <x v="1"/>
    <m/>
    <s v="Reduction"/>
    <x v="8"/>
    <s v="Alternate wetting method"/>
    <m/>
    <x v="224"/>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176"/>
    <s v="Renewable"/>
    <x v="14"/>
    <s v="34,982 tCO2eq per year"/>
    <m/>
    <n v="2021"/>
    <s v="2021_08"/>
    <n v="34982"/>
    <m/>
    <x v="200"/>
    <n v="34982"/>
    <s v="Lower middle income"/>
    <x v="224"/>
    <n v="1"/>
  </r>
  <r>
    <x v="0"/>
    <x v="0"/>
    <x v="221"/>
    <x v="0"/>
    <s v="Core CarbonX Solutions Private Limited"/>
    <x v="4"/>
    <x v="0"/>
    <s v="Southern Asia"/>
    <s v="IND"/>
    <n v="1"/>
    <x v="5"/>
    <x v="5"/>
    <m/>
    <x v="1"/>
    <m/>
    <x v="1"/>
    <m/>
    <s v="Reduction"/>
    <x v="8"/>
    <s v="Alternate wetting method"/>
    <m/>
    <x v="225"/>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176"/>
    <s v="Renewable"/>
    <x v="159"/>
    <s v="33,426 tCO2eq per year"/>
    <m/>
    <n v="2021"/>
    <s v="2021_08"/>
    <n v="33426"/>
    <m/>
    <x v="201"/>
    <n v="33426"/>
    <s v="Lower middle income"/>
    <x v="225"/>
    <n v="1"/>
  </r>
  <r>
    <x v="0"/>
    <x v="40"/>
    <x v="222"/>
    <x v="0"/>
    <s v="Amp Energy Distribution Generation One and Amp Energy Markets India Pvt Ltd"/>
    <x v="4"/>
    <x v="0"/>
    <s v="Southern Asia"/>
    <s v="IND"/>
    <n v="1"/>
    <x v="0"/>
    <x v="0"/>
    <s v="Buildings"/>
    <x v="0"/>
    <m/>
    <x v="0"/>
    <m/>
    <s v="Reduction"/>
    <x v="0"/>
    <s v="Solar, Rooftop"/>
    <m/>
    <x v="226"/>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77"/>
    <s v="Renewable"/>
    <x v="160"/>
    <s v="14,482 tCO2eq per year"/>
    <m/>
    <n v="2021"/>
    <s v="2021_08"/>
    <n v="14482"/>
    <m/>
    <x v="202"/>
    <n v="14482"/>
    <s v="Lower middle income"/>
    <x v="226"/>
    <n v="1"/>
  </r>
  <r>
    <x v="0"/>
    <x v="40"/>
    <x v="21"/>
    <x v="0"/>
    <s v="EKI Energy Services Limited"/>
    <x v="4"/>
    <x v="0"/>
    <s v="Southern Asia"/>
    <s v="IND"/>
    <n v="1"/>
    <x v="0"/>
    <x v="0"/>
    <m/>
    <x v="0"/>
    <m/>
    <x v="0"/>
    <m/>
    <s v="Reduction"/>
    <x v="0"/>
    <s v="Solar"/>
    <m/>
    <x v="227"/>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17"/>
    <s v="Renewable"/>
    <x v="17"/>
    <s v="36,760 tCO2eq per year"/>
    <m/>
    <n v="2022"/>
    <s v="2022_01"/>
    <n v="36760"/>
    <m/>
    <x v="203"/>
    <n v="36760"/>
    <s v="Lower middle income"/>
    <x v="227"/>
    <n v="1"/>
  </r>
  <r>
    <x v="0"/>
    <x v="0"/>
    <x v="223"/>
    <x v="0"/>
    <s v="Core CarbonX Solutions Private Limited"/>
    <x v="4"/>
    <x v="0"/>
    <s v="Southern Asia"/>
    <s v="IND"/>
    <n v="1"/>
    <x v="5"/>
    <x v="5"/>
    <m/>
    <x v="1"/>
    <m/>
    <x v="1"/>
    <m/>
    <s v="Reduction"/>
    <x v="8"/>
    <s v="Alternate wetting method"/>
    <m/>
    <x v="228"/>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176"/>
    <s v="Renewable"/>
    <x v="161"/>
    <s v="34,355 tCO2eq per year"/>
    <m/>
    <n v="2021"/>
    <s v="2021_08"/>
    <n v="34355"/>
    <m/>
    <x v="204"/>
    <n v="34355"/>
    <s v="Lower middle income"/>
    <x v="228"/>
    <n v="1"/>
  </r>
  <r>
    <x v="0"/>
    <x v="0"/>
    <x v="224"/>
    <x v="0"/>
    <s v="Core CarbonX Solutions Private Limited"/>
    <x v="4"/>
    <x v="0"/>
    <s v="Southern Asia"/>
    <s v="IND"/>
    <n v="1"/>
    <x v="5"/>
    <x v="5"/>
    <m/>
    <x v="1"/>
    <m/>
    <x v="1"/>
    <m/>
    <s v="Reduction"/>
    <x v="8"/>
    <s v="Alternate wetting method"/>
    <m/>
    <x v="229"/>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176"/>
    <s v="Renewable"/>
    <x v="162"/>
    <s v="38,501 tCO2eq per year"/>
    <m/>
    <n v="2021"/>
    <s v="2021_08"/>
    <n v="38501"/>
    <m/>
    <x v="205"/>
    <n v="38501"/>
    <s v="Lower middle income"/>
    <x v="229"/>
    <n v="1"/>
  </r>
  <r>
    <x v="0"/>
    <x v="0"/>
    <x v="225"/>
    <x v="0"/>
    <s v="Core CarbonX Solutions Private Limited"/>
    <x v="4"/>
    <x v="0"/>
    <s v="Southern Asia"/>
    <s v="IND"/>
    <n v="1"/>
    <x v="5"/>
    <x v="5"/>
    <m/>
    <x v="1"/>
    <m/>
    <x v="1"/>
    <m/>
    <s v="Reduction"/>
    <x v="8"/>
    <s v="Alternate wetting method"/>
    <m/>
    <x v="230"/>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176"/>
    <s v="Renewable"/>
    <x v="163"/>
    <s v="40,000 tCO2eq per year"/>
    <m/>
    <n v="2021"/>
    <s v="2021_08"/>
    <n v="40000"/>
    <m/>
    <x v="206"/>
    <n v="40000"/>
    <s v="Lower middle income"/>
    <x v="230"/>
    <n v="1"/>
  </r>
  <r>
    <x v="0"/>
    <x v="41"/>
    <x v="226"/>
    <x v="0"/>
    <s v="EKI Energy Services Limited"/>
    <x v="4"/>
    <x v="0"/>
    <s v="Southern Asia"/>
    <s v="IND"/>
    <n v="1"/>
    <x v="0"/>
    <x v="0"/>
    <m/>
    <x v="2"/>
    <m/>
    <x v="0"/>
    <m/>
    <s v="Reduction"/>
    <x v="2"/>
    <s v="Biomass, Bagasse, Cogeneration"/>
    <m/>
    <x v="231"/>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78"/>
    <s v="Renewable"/>
    <x v="164"/>
    <s v="9,72 tCO2eq per year"/>
    <m/>
    <n v="2021"/>
    <s v="2021_07"/>
    <s v=""/>
    <n v="37108"/>
    <x v="207"/>
    <n v="37108"/>
    <s v="Lower middle income"/>
    <x v="231"/>
    <n v="1"/>
  </r>
  <r>
    <x v="0"/>
    <x v="0"/>
    <x v="226"/>
    <x v="0"/>
    <s v="NPS Sugar Industries Pvt. Ltd."/>
    <x v="4"/>
    <x v="0"/>
    <s v="Southern Asia"/>
    <s v="IND"/>
    <n v="1"/>
    <x v="0"/>
    <x v="0"/>
    <m/>
    <x v="2"/>
    <m/>
    <x v="0"/>
    <m/>
    <s v="Reduction"/>
    <x v="2"/>
    <s v="Biomass, Bagasse, Cogeneration"/>
    <m/>
    <x v="232"/>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44"/>
    <s v="Renewable"/>
    <x v="164"/>
    <s v="37,108 tCO2eq per year"/>
    <m/>
    <n v="2022"/>
    <s v="2022_02"/>
    <n v="37108"/>
    <s v=""/>
    <x v="207"/>
    <n v="37108"/>
    <s v="Lower middle income"/>
    <x v="232"/>
    <n v="1"/>
  </r>
  <r>
    <x v="0"/>
    <x v="42"/>
    <x v="227"/>
    <x v="0"/>
    <s v="EKI Energy Services Limited"/>
    <x v="4"/>
    <x v="0"/>
    <s v="Southern Asia"/>
    <s v="IND"/>
    <n v="1"/>
    <x v="0"/>
    <x v="0"/>
    <m/>
    <x v="0"/>
    <m/>
    <x v="0"/>
    <m/>
    <s v="Reduction"/>
    <x v="0"/>
    <s v="Solar"/>
    <m/>
    <x v="233"/>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79"/>
    <s v="Fixed"/>
    <x v="165"/>
    <s v="14,604 tCO2eq per year"/>
    <m/>
    <n v="2022"/>
    <s v="2022_02"/>
    <n v="14604"/>
    <m/>
    <x v="208"/>
    <n v="14604"/>
    <s v="Lower middle income"/>
    <x v="233"/>
    <n v="1"/>
  </r>
  <r>
    <x v="0"/>
    <x v="0"/>
    <x v="227"/>
    <x v="0"/>
    <s v="EKI Energy Services Limited"/>
    <x v="4"/>
    <x v="0"/>
    <s v="Southern Asia"/>
    <s v="IND"/>
    <n v="1"/>
    <x v="0"/>
    <x v="0"/>
    <m/>
    <x v="0"/>
    <m/>
    <x v="0"/>
    <m/>
    <s v="Reduction"/>
    <x v="0"/>
    <s v="Solar"/>
    <m/>
    <x v="234"/>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79"/>
    <s v="Renewable"/>
    <x v="165"/>
    <s v="14,604 tCO2eq per year"/>
    <m/>
    <n v="2022"/>
    <s v="2022_02"/>
    <n v="14604"/>
    <m/>
    <x v="208"/>
    <n v="14604"/>
    <s v="Lower middle income"/>
    <x v="234"/>
    <n v="1"/>
  </r>
  <r>
    <x v="0"/>
    <x v="0"/>
    <x v="228"/>
    <x v="0"/>
    <s v="Leafiniti Bioenergy Private Limited"/>
    <x v="4"/>
    <x v="0"/>
    <s v="Southern Asia"/>
    <s v="IND"/>
    <n v="1"/>
    <x v="0"/>
    <x v="0"/>
    <m/>
    <x v="2"/>
    <m/>
    <x v="0"/>
    <m/>
    <s v="Reduction"/>
    <x v="2"/>
    <s v="Biogas, Press mud"/>
    <m/>
    <x v="235"/>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180"/>
    <s v="Renewable"/>
    <x v="166"/>
    <s v="47,526 tCO2eq per year"/>
    <m/>
    <n v="2022"/>
    <s v="2022_02"/>
    <n v="47526"/>
    <m/>
    <x v="209"/>
    <n v="47526"/>
    <s v="Lower middle income"/>
    <x v="235"/>
    <n v="1"/>
  </r>
  <r>
    <x v="0"/>
    <x v="41"/>
    <x v="229"/>
    <x v="0"/>
    <s v="EKI Energy Services Limited"/>
    <x v="4"/>
    <x v="0"/>
    <s v="Southern Asia"/>
    <s v="IND"/>
    <n v="1"/>
    <x v="0"/>
    <x v="0"/>
    <m/>
    <x v="0"/>
    <m/>
    <x v="0"/>
    <m/>
    <s v="Reduction"/>
    <x v="0"/>
    <s v="Solar"/>
    <m/>
    <x v="236"/>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81"/>
    <s v="Renewable"/>
    <x v="167"/>
    <s v="13,567 tCO2eq per year"/>
    <m/>
    <n v="2022"/>
    <s v="2022_03"/>
    <n v="13567"/>
    <m/>
    <x v="210"/>
    <n v="13567"/>
    <s v="Lower middle income"/>
    <x v="236"/>
    <n v="1"/>
  </r>
  <r>
    <x v="0"/>
    <x v="40"/>
    <x v="230"/>
    <x v="0"/>
    <s v="EKI Energy Services Limited"/>
    <x v="4"/>
    <x v="0"/>
    <s v="Southern Asia"/>
    <s v="IND"/>
    <n v="1"/>
    <x v="0"/>
    <x v="0"/>
    <m/>
    <x v="0"/>
    <m/>
    <x v="0"/>
    <m/>
    <s v="Reduction"/>
    <x v="3"/>
    <s v="Wind"/>
    <m/>
    <x v="237"/>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0"/>
    <s v="Renewable"/>
    <x v="20"/>
    <s v="13,579 tCO2eq per year"/>
    <m/>
    <n v="2022"/>
    <s v="2022_03"/>
    <n v="13579"/>
    <m/>
    <x v="211"/>
    <n v="13579"/>
    <s v="Lower middle income"/>
    <x v="237"/>
    <n v="1"/>
  </r>
  <r>
    <x v="0"/>
    <x v="41"/>
    <x v="231"/>
    <x v="0"/>
    <s v="Amp solar Technology Two Pvt Ltd &amp; Amp Energy Markets India Pvt Ltd"/>
    <x v="4"/>
    <x v="0"/>
    <s v="Southern Asia"/>
    <s v="IND"/>
    <n v="1"/>
    <x v="0"/>
    <x v="0"/>
    <m/>
    <x v="0"/>
    <m/>
    <x v="0"/>
    <m/>
    <s v="Reduction"/>
    <x v="0"/>
    <s v="Solar"/>
    <m/>
    <x v="238"/>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82"/>
    <s v="Renewable"/>
    <x v="58"/>
    <s v="61,364 tCO2eq per year"/>
    <m/>
    <n v="2021"/>
    <s v="2021_11"/>
    <n v="61364"/>
    <m/>
    <x v="212"/>
    <n v="61364"/>
    <s v="Lower middle income"/>
    <x v="238"/>
    <n v="1"/>
  </r>
  <r>
    <x v="0"/>
    <x v="43"/>
    <x v="232"/>
    <x v="0"/>
    <s v="AMP Energy Green 11 Pvt Ltd and Amp Energy Markets India Pvt Ltd"/>
    <x v="4"/>
    <x v="0"/>
    <s v="Southern Asia"/>
    <s v="IND"/>
    <n v="1"/>
    <x v="0"/>
    <x v="0"/>
    <m/>
    <x v="0"/>
    <m/>
    <x v="0"/>
    <m/>
    <s v="Reduction"/>
    <x v="0"/>
    <s v="Solar"/>
    <m/>
    <x v="239"/>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11"/>
    <s v="Renewable"/>
    <x v="58"/>
    <s v="20,455 tCO2eq per year"/>
    <m/>
    <n v="2021"/>
    <s v="2021_12"/>
    <n v="20455"/>
    <m/>
    <x v="213"/>
    <n v="20455"/>
    <s v="Lower middle income"/>
    <x v="239"/>
    <n v="1"/>
  </r>
  <r>
    <x v="0"/>
    <x v="43"/>
    <x v="233"/>
    <x v="0"/>
    <s v="AMP Energy Green 12 Pvt Ltd and Amp Energy Markets India Pvt Ltd"/>
    <x v="4"/>
    <x v="0"/>
    <s v="Southern Asia"/>
    <s v="IND"/>
    <n v="1"/>
    <x v="0"/>
    <x v="0"/>
    <m/>
    <x v="0"/>
    <m/>
    <x v="0"/>
    <m/>
    <s v="Reduction"/>
    <x v="0"/>
    <s v="Solar"/>
    <m/>
    <x v="240"/>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11"/>
    <s v="Renewable"/>
    <x v="58"/>
    <s v="20,455 tCO2eq per year"/>
    <m/>
    <n v="2021"/>
    <s v="2021_12"/>
    <n v="20455"/>
    <m/>
    <x v="213"/>
    <n v="20455"/>
    <s v="Lower middle income"/>
    <x v="240"/>
    <n v="1"/>
  </r>
  <r>
    <x v="0"/>
    <x v="43"/>
    <x v="234"/>
    <x v="0"/>
    <s v="AMP Energy Green 15 Pvt Ltd and Amp Energy Markets India Pvt Ltd"/>
    <x v="4"/>
    <x v="0"/>
    <s v="Southern Asia"/>
    <s v="IND"/>
    <n v="1"/>
    <x v="0"/>
    <x v="0"/>
    <m/>
    <x v="0"/>
    <m/>
    <x v="0"/>
    <m/>
    <s v="Reduction"/>
    <x v="0"/>
    <s v="Solar"/>
    <m/>
    <x v="241"/>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11"/>
    <s v="Renewable"/>
    <x v="58"/>
    <s v="20,455 tCO2eq per year"/>
    <m/>
    <n v="2021"/>
    <s v="2021_12"/>
    <n v="20455"/>
    <m/>
    <x v="213"/>
    <n v="20455"/>
    <s v="Lower middle income"/>
    <x v="241"/>
    <n v="1"/>
  </r>
  <r>
    <x v="0"/>
    <x v="43"/>
    <x v="235"/>
    <x v="0"/>
    <s v="SAEL Limited"/>
    <x v="4"/>
    <x v="0"/>
    <s v="Southern Asia"/>
    <s v="IND"/>
    <n v="1"/>
    <x v="0"/>
    <x v="0"/>
    <m/>
    <x v="0"/>
    <m/>
    <x v="0"/>
    <m/>
    <s v="Reduction"/>
    <x v="0"/>
    <s v="Solar"/>
    <m/>
    <x v="242"/>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0"/>
    <s v="Renewable"/>
    <x v="58"/>
    <s v="8,365 tCO2eq per year"/>
    <m/>
    <n v="2022"/>
    <s v="2022_03"/>
    <n v="8365"/>
    <m/>
    <x v="214"/>
    <n v="8365"/>
    <s v="Lower middle income"/>
    <x v="242"/>
    <n v="1"/>
  </r>
  <r>
    <x v="0"/>
    <x v="40"/>
    <x v="236"/>
    <x v="0"/>
    <s v="Amp Energy Markets India Private Limited"/>
    <x v="4"/>
    <x v="0"/>
    <s v="Southern Asia"/>
    <s v="IND"/>
    <n v="1"/>
    <x v="0"/>
    <x v="0"/>
    <m/>
    <x v="0"/>
    <m/>
    <x v="0"/>
    <m/>
    <s v="Reduction"/>
    <x v="0"/>
    <s v="Solar"/>
    <m/>
    <x v="243"/>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0"/>
    <s v="Renewable"/>
    <x v="58"/>
    <s v="68,136 tCO2eq per year"/>
    <m/>
    <n v="2022"/>
    <s v="2022_03"/>
    <n v="68136"/>
    <m/>
    <x v="215"/>
    <n v="68136"/>
    <s v="Lower middle income"/>
    <x v="243"/>
    <n v="1"/>
  </r>
  <r>
    <x v="0"/>
    <x v="40"/>
    <x v="237"/>
    <x v="0"/>
    <s v="JSW Renewable Energy (Vijayanagar) Limited"/>
    <x v="4"/>
    <x v="0"/>
    <s v="Southern Asia"/>
    <s v="IND"/>
    <n v="1"/>
    <x v="0"/>
    <x v="0"/>
    <m/>
    <x v="0"/>
    <m/>
    <x v="0"/>
    <m/>
    <s v="Reduction"/>
    <x v="0"/>
    <s v="Solar"/>
    <m/>
    <x v="244"/>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83"/>
    <s v="Renewable"/>
    <x v="168"/>
    <s v="493,615 tCO2eq per year"/>
    <m/>
    <n v="2021"/>
    <s v="2021_04"/>
    <n v="493615"/>
    <m/>
    <x v="216"/>
    <n v="493615"/>
    <s v="Lower middle income"/>
    <x v="244"/>
    <n v="1"/>
  </r>
  <r>
    <x v="0"/>
    <x v="0"/>
    <x v="238"/>
    <x v="0"/>
    <s v="MicroEnergy Credits Corp"/>
    <x v="4"/>
    <x v="0"/>
    <s v="Southern Asia"/>
    <s v="IND"/>
    <n v="1"/>
    <x v="3"/>
    <x v="3"/>
    <m/>
    <x v="2"/>
    <m/>
    <x v="0"/>
    <m/>
    <s v="Reduction"/>
    <x v="4"/>
    <s v="Electric Cookstoves, Households, Electrification"/>
    <m/>
    <x v="245"/>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184"/>
    <s v="Renewable"/>
    <x v="169"/>
    <s v="1,227,231 tCO2eq per year"/>
    <m/>
    <n v="2022"/>
    <s v="2022_04"/>
    <n v="1227231"/>
    <m/>
    <x v="217"/>
    <n v="1227231"/>
    <s v="Lower middle income"/>
    <x v="245"/>
    <n v="1"/>
  </r>
  <r>
    <x v="0"/>
    <x v="0"/>
    <x v="239"/>
    <x v="0"/>
    <s v="MicroEnergy Credits Corp"/>
    <x v="4"/>
    <x v="0"/>
    <s v="Southern Asia"/>
    <s v="IND"/>
    <n v="1"/>
    <x v="3"/>
    <x v="3"/>
    <m/>
    <x v="2"/>
    <m/>
    <x v="0"/>
    <m/>
    <s v="Reduction"/>
    <x v="4"/>
    <s v="Electric Cookstoves, Households, Electrification"/>
    <m/>
    <x v="246"/>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184"/>
    <s v="Renewable"/>
    <x v="169"/>
    <s v="52,000 tCO2eq per year"/>
    <m/>
    <n v="2022"/>
    <s v="2022_04"/>
    <n v="52000"/>
    <m/>
    <x v="218"/>
    <n v="52000"/>
    <s v="Lower middle income"/>
    <x v="246"/>
    <n v="1"/>
  </r>
  <r>
    <x v="0"/>
    <x v="43"/>
    <x v="240"/>
    <x v="0"/>
    <s v="MPCON Limited (Act as a project owner) ; UJVN Limited."/>
    <x v="4"/>
    <x v="0"/>
    <s v="Southern Asia"/>
    <s v="IND"/>
    <n v="1"/>
    <x v="0"/>
    <x v="0"/>
    <m/>
    <x v="0"/>
    <m/>
    <x v="0"/>
    <m/>
    <s v="Reduction"/>
    <x v="10"/>
    <s v="Hydro"/>
    <m/>
    <x v="247"/>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85"/>
    <s v="Renewable"/>
    <x v="170"/>
    <s v="338,981 tCO2eq per year"/>
    <m/>
    <n v="2022"/>
    <s v="2022_04"/>
    <n v="338981"/>
    <m/>
    <x v="219"/>
    <n v="338981"/>
    <s v="Lower middle income"/>
    <x v="247"/>
    <n v="1"/>
  </r>
  <r>
    <x v="0"/>
    <x v="0"/>
    <x v="241"/>
    <x v="0"/>
    <s v="M/s ReNew Green Energy Solutions Private Limited (to act as project owner)"/>
    <x v="4"/>
    <x v="0"/>
    <s v="Southern Asia"/>
    <s v="IND"/>
    <n v="1"/>
    <x v="0"/>
    <x v="0"/>
    <m/>
    <x v="0"/>
    <m/>
    <x v="0"/>
    <m/>
    <s v="Reduction"/>
    <x v="11"/>
    <s v="Wind, Solar"/>
    <m/>
    <x v="248"/>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186"/>
    <s v="Renewable"/>
    <x v="171"/>
    <s v="74,742 tCO2eq per year"/>
    <m/>
    <n v="2022"/>
    <s v="2022_04"/>
    <n v="74742"/>
    <m/>
    <x v="220"/>
    <n v="74742"/>
    <s v="Lower middle income"/>
    <x v="248"/>
    <n v="1"/>
  </r>
  <r>
    <x v="0"/>
    <x v="41"/>
    <x v="242"/>
    <x v="0"/>
    <s v="EKI Energy Services Limited"/>
    <x v="4"/>
    <x v="0"/>
    <s v="Southern Asia"/>
    <s v="IND"/>
    <n v="1"/>
    <x v="0"/>
    <x v="0"/>
    <m/>
    <x v="0"/>
    <m/>
    <x v="0"/>
    <m/>
    <s v="Reduction"/>
    <x v="0"/>
    <s v="Solar"/>
    <m/>
    <x v="24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87"/>
    <s v="Renewable"/>
    <x v="172"/>
    <s v="119,118 tCO2eq per year"/>
    <m/>
    <n v="2022"/>
    <s v="2022_05"/>
    <n v="119118"/>
    <m/>
    <x v="221"/>
    <n v="119118"/>
    <s v="Lower middle income"/>
    <x v="249"/>
    <n v="1"/>
  </r>
  <r>
    <x v="0"/>
    <x v="43"/>
    <x v="243"/>
    <x v="0"/>
    <s v="MPCON Limited (Act as a project owner) ; UJVN Limited."/>
    <x v="4"/>
    <x v="0"/>
    <s v="Southern Asia"/>
    <s v="IND"/>
    <n v="1"/>
    <x v="0"/>
    <x v="0"/>
    <m/>
    <x v="0"/>
    <m/>
    <x v="0"/>
    <m/>
    <s v="Reduction"/>
    <x v="10"/>
    <s v="Hydro"/>
    <m/>
    <x v="250"/>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8"/>
    <s v="Renewable"/>
    <x v="173"/>
    <s v="25,951 tCO2eq per year"/>
    <m/>
    <n v="2022"/>
    <s v="2022_05"/>
    <n v="25951"/>
    <m/>
    <x v="222"/>
    <n v="25951"/>
    <s v="Lower middle income"/>
    <x v="250"/>
    <n v="1"/>
  </r>
  <r>
    <x v="0"/>
    <x v="0"/>
    <x v="244"/>
    <x v="0"/>
    <s v="Viviid Emissions Reductions Universal Pvt Ltd"/>
    <x v="4"/>
    <x v="0"/>
    <s v="Southern Asia"/>
    <s v="IND"/>
    <n v="1"/>
    <x v="0"/>
    <x v="0"/>
    <m/>
    <x v="0"/>
    <m/>
    <x v="0"/>
    <m/>
    <s v="Reduction"/>
    <x v="0"/>
    <s v="Solar"/>
    <m/>
    <x v="251"/>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89"/>
    <s v="Renewable"/>
    <x v="174"/>
    <s v="12,000 tCO2eq per year"/>
    <m/>
    <n v="2022"/>
    <s v="2022_06"/>
    <n v="12000"/>
    <m/>
    <x v="223"/>
    <n v="12000"/>
    <s v="Lower middle income"/>
    <x v="251"/>
    <n v="1"/>
  </r>
  <r>
    <x v="0"/>
    <x v="41"/>
    <x v="245"/>
    <x v="0"/>
    <s v="AGS Carbon Advisory, PACT Capital AG"/>
    <x v="4"/>
    <x v="0"/>
    <s v="Southern Asia"/>
    <s v="IND"/>
    <n v="1"/>
    <x v="3"/>
    <x v="3"/>
    <m/>
    <x v="3"/>
    <m/>
    <x v="0"/>
    <m/>
    <s v="Reduction"/>
    <x v="22"/>
    <s v="LEDs, Lighting"/>
    <m/>
    <x v="252"/>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90"/>
    <s v="Fixed"/>
    <x v="175"/>
    <s v="53,799 tCO2eq per year"/>
    <m/>
    <n v="2022"/>
    <s v="2022_06"/>
    <n v="53799"/>
    <m/>
    <x v="224"/>
    <n v="53799"/>
    <s v="Lower middle income"/>
    <x v="252"/>
    <n v="1"/>
  </r>
  <r>
    <x v="0"/>
    <x v="41"/>
    <x v="246"/>
    <x v="0"/>
    <s v="AGS Carbon Advisory"/>
    <x v="4"/>
    <x v="0"/>
    <s v="Southern Asia"/>
    <s v="IND"/>
    <n v="1"/>
    <x v="3"/>
    <x v="3"/>
    <m/>
    <x v="3"/>
    <s v="Fuel switch"/>
    <x v="0"/>
    <m/>
    <s v="Reduction"/>
    <x v="4"/>
    <s v="Households"/>
    <m/>
    <x v="253"/>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91"/>
    <s v="Renewable"/>
    <x v="176"/>
    <s v="333,938 tCO2eq per year"/>
    <m/>
    <n v="2022"/>
    <s v="2022_06"/>
    <n v="333938"/>
    <m/>
    <x v="225"/>
    <n v="333938"/>
    <s v="Lower middle income"/>
    <x v="253"/>
    <n v="1"/>
  </r>
  <r>
    <x v="26"/>
    <x v="44"/>
    <x v="247"/>
    <x v="0"/>
    <s v="UpEnergy Group"/>
    <x v="4"/>
    <x v="1"/>
    <s v="Eastern Africa"/>
    <s v="BDI"/>
    <n v="1"/>
    <x v="3"/>
    <x v="3"/>
    <m/>
    <x v="3"/>
    <s v="Fuel switch"/>
    <x v="0"/>
    <m/>
    <s v="Reduction"/>
    <x v="4"/>
    <s v="Households"/>
    <m/>
    <x v="254"/>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89"/>
    <s v="Renewable"/>
    <x v="177"/>
    <s v="52,000 tCO2eq per year"/>
    <m/>
    <n v="2022"/>
    <s v="2022_07"/>
    <n v="52000"/>
    <m/>
    <x v="218"/>
    <n v="52000"/>
    <s v="Low income"/>
    <x v="254"/>
    <n v="1"/>
  </r>
  <r>
    <x v="0"/>
    <x v="0"/>
    <x v="248"/>
    <x v="0"/>
    <s v="Core CarbonX Solutions Private Limited"/>
    <x v="4"/>
    <x v="0"/>
    <s v="Southern Asia"/>
    <s v="IND"/>
    <n v="1"/>
    <x v="5"/>
    <x v="5"/>
    <m/>
    <x v="1"/>
    <m/>
    <x v="1"/>
    <m/>
    <s v="Reduction"/>
    <x v="8"/>
    <s v="Alternate wetting method"/>
    <m/>
    <x v="255"/>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192"/>
    <s v="Renewable"/>
    <x v="178"/>
    <s v="53,600 tCO2eq per year"/>
    <m/>
    <n v="2022"/>
    <s v="2022_05"/>
    <n v="53600"/>
    <m/>
    <x v="226"/>
    <n v="53600"/>
    <s v="Lower middle income"/>
    <x v="255"/>
    <n v="1"/>
  </r>
  <r>
    <x v="0"/>
    <x v="0"/>
    <x v="249"/>
    <x v="0"/>
    <s v="Core CarbonX Solutions Private Limited"/>
    <x v="4"/>
    <x v="0"/>
    <s v="Southern Asia"/>
    <s v="IND"/>
    <n v="1"/>
    <x v="5"/>
    <x v="5"/>
    <m/>
    <x v="1"/>
    <m/>
    <x v="1"/>
    <m/>
    <s v="Reduction"/>
    <x v="8"/>
    <s v="Alternate wetting method"/>
    <m/>
    <x v="256"/>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193"/>
    <s v="Renewable"/>
    <x v="178"/>
    <s v="52000 tCO2eq per year"/>
    <m/>
    <n v="2022"/>
    <s v="2022_05"/>
    <n v="52000"/>
    <m/>
    <x v="218"/>
    <n v="52000"/>
    <s v="Lower middle income"/>
    <x v="256"/>
    <n v="1"/>
  </r>
  <r>
    <x v="0"/>
    <x v="0"/>
    <x v="250"/>
    <x v="0"/>
    <s v="Core CarbonX Solutions Private Limited"/>
    <x v="4"/>
    <x v="0"/>
    <s v="Southern Asia"/>
    <s v="IND"/>
    <n v="1"/>
    <x v="5"/>
    <x v="5"/>
    <m/>
    <x v="1"/>
    <m/>
    <x v="1"/>
    <m/>
    <s v="Reduction"/>
    <x v="8"/>
    <s v="Alternate wetting method"/>
    <m/>
    <x v="257"/>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193"/>
    <s v="Renewable"/>
    <x v="178"/>
    <s v="52,000 tCO2eq per year"/>
    <m/>
    <n v="2022"/>
    <s v="2022_05"/>
    <n v="52000"/>
    <m/>
    <x v="218"/>
    <n v="52000"/>
    <s v="Lower middle income"/>
    <x v="257"/>
    <n v="1"/>
  </r>
  <r>
    <x v="0"/>
    <x v="0"/>
    <x v="251"/>
    <x v="0"/>
    <s v="Core CarbonX Solutions Private Limited"/>
    <x v="4"/>
    <x v="0"/>
    <s v="Southern Asia"/>
    <s v="IND"/>
    <n v="1"/>
    <x v="5"/>
    <x v="5"/>
    <m/>
    <x v="1"/>
    <m/>
    <x v="1"/>
    <m/>
    <s v="Reduction"/>
    <x v="8"/>
    <s v="Alternate wetting method"/>
    <m/>
    <x v="258"/>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194"/>
    <s v="Renewable"/>
    <x v="179"/>
    <s v="56000 tCO2eq per year"/>
    <m/>
    <n v="2022"/>
    <s v="2022_05"/>
    <n v="56000"/>
    <m/>
    <x v="227"/>
    <n v="56000"/>
    <s v="Lower middle income"/>
    <x v="258"/>
    <n v="1"/>
  </r>
  <r>
    <x v="0"/>
    <x v="0"/>
    <x v="252"/>
    <x v="0"/>
    <s v="Core CarbonX Solutions Private Limited"/>
    <x v="4"/>
    <x v="0"/>
    <s v="Southern Asia"/>
    <s v="IND"/>
    <n v="1"/>
    <x v="5"/>
    <x v="5"/>
    <m/>
    <x v="1"/>
    <m/>
    <x v="1"/>
    <m/>
    <s v="Reduction"/>
    <x v="8"/>
    <s v="Alternate wetting method"/>
    <m/>
    <x v="259"/>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195"/>
    <s v="Renewable"/>
    <x v="180"/>
    <s v="32,440 tCO2eq per year"/>
    <m/>
    <n v="2022"/>
    <s v="2022_05"/>
    <n v="32440"/>
    <m/>
    <x v="228"/>
    <n v="32440"/>
    <s v="Lower middle income"/>
    <x v="259"/>
    <n v="1"/>
  </r>
  <r>
    <x v="0"/>
    <x v="0"/>
    <x v="253"/>
    <x v="0"/>
    <s v="Core CarbonX Solutions Private Limited"/>
    <x v="4"/>
    <x v="0"/>
    <s v="Southern Asia"/>
    <s v="IND"/>
    <n v="1"/>
    <x v="5"/>
    <x v="5"/>
    <m/>
    <x v="1"/>
    <m/>
    <x v="1"/>
    <m/>
    <s v="Reduction"/>
    <x v="8"/>
    <s v="Alternate wetting method"/>
    <m/>
    <x v="260"/>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195"/>
    <s v="Renewable"/>
    <x v="180"/>
    <s v="36,312 tCO2eq per year"/>
    <m/>
    <n v="2022"/>
    <s v="2022_05"/>
    <n v="36312"/>
    <m/>
    <x v="229"/>
    <n v="36312"/>
    <s v="Lower middle income"/>
    <x v="260"/>
    <n v="1"/>
  </r>
  <r>
    <x v="0"/>
    <x v="0"/>
    <x v="254"/>
    <x v="0"/>
    <s v="Core CarbonX Solutions Private Limited"/>
    <x v="4"/>
    <x v="0"/>
    <s v="Southern Asia"/>
    <s v="IND"/>
    <n v="1"/>
    <x v="5"/>
    <x v="5"/>
    <m/>
    <x v="1"/>
    <m/>
    <x v="1"/>
    <m/>
    <s v="Reduction"/>
    <x v="8"/>
    <s v="Alternate wetting method"/>
    <m/>
    <x v="261"/>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195"/>
    <s v="Renewable"/>
    <x v="180"/>
    <s v="32,424 tCO2eq per year"/>
    <m/>
    <n v="2022"/>
    <s v="2022_05"/>
    <n v="32424"/>
    <m/>
    <x v="230"/>
    <n v="32424"/>
    <s v="Lower middle income"/>
    <x v="261"/>
    <n v="1"/>
  </r>
  <r>
    <x v="0"/>
    <x v="0"/>
    <x v="255"/>
    <x v="0"/>
    <s v="Core CarbonX Solutions Private Limited"/>
    <x v="4"/>
    <x v="0"/>
    <s v="Southern Asia"/>
    <s v="IND"/>
    <n v="1"/>
    <x v="5"/>
    <x v="5"/>
    <m/>
    <x v="1"/>
    <m/>
    <x v="1"/>
    <m/>
    <s v="Reduction"/>
    <x v="8"/>
    <s v="Alternate wetting method"/>
    <m/>
    <x v="262"/>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195"/>
    <s v="Renewable"/>
    <x v="180"/>
    <s v="38,248 tCO2eq per year"/>
    <m/>
    <n v="2022"/>
    <s v="2022_05"/>
    <n v="38248"/>
    <m/>
    <x v="231"/>
    <n v="38248"/>
    <s v="Lower middle income"/>
    <x v="262"/>
    <n v="1"/>
  </r>
  <r>
    <x v="0"/>
    <x v="0"/>
    <x v="256"/>
    <x v="0"/>
    <s v="Core CarbonX Solutions Private Limited"/>
    <x v="4"/>
    <x v="0"/>
    <s v="Southern Asia"/>
    <s v="IND"/>
    <n v="1"/>
    <x v="5"/>
    <x v="5"/>
    <m/>
    <x v="1"/>
    <m/>
    <x v="1"/>
    <m/>
    <s v="Reduction"/>
    <x v="8"/>
    <s v="Alternate wetting method"/>
    <m/>
    <x v="263"/>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195"/>
    <s v="Renewable"/>
    <x v="180"/>
    <s v="36,512 tCO2eq per year"/>
    <m/>
    <n v="2022"/>
    <s v="2022_05"/>
    <n v="36512"/>
    <m/>
    <x v="232"/>
    <n v="36512"/>
    <s v="Lower middle income"/>
    <x v="263"/>
    <n v="1"/>
  </r>
  <r>
    <x v="0"/>
    <x v="45"/>
    <x v="257"/>
    <x v="0"/>
    <s v="Core CarbonX Solutions Private Limited"/>
    <x v="4"/>
    <x v="0"/>
    <s v="Southern Asia"/>
    <s v="IND"/>
    <n v="1"/>
    <x v="4"/>
    <x v="4"/>
    <m/>
    <x v="2"/>
    <m/>
    <x v="0"/>
    <m/>
    <s v="Reduction"/>
    <x v="5"/>
    <s v="Electrification, Hybrid vehicles"/>
    <m/>
    <x v="264"/>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196"/>
    <s v="Renewable"/>
    <x v="180"/>
    <s v="12,500 tCO2eq per year"/>
    <m/>
    <n v="2022"/>
    <s v="2022_07"/>
    <n v="12500"/>
    <m/>
    <x v="233"/>
    <n v="12500"/>
    <s v="Lower middle income"/>
    <x v="264"/>
    <n v="1"/>
  </r>
  <r>
    <x v="0"/>
    <x v="0"/>
    <x v="258"/>
    <x v="0"/>
    <s v="Core CarbonX Solutions Private Limited"/>
    <x v="4"/>
    <x v="0"/>
    <s v="Southern Asia"/>
    <s v="IND"/>
    <n v="1"/>
    <x v="5"/>
    <x v="5"/>
    <m/>
    <x v="1"/>
    <m/>
    <x v="1"/>
    <m/>
    <s v="Reduction"/>
    <x v="8"/>
    <s v="Alternate wetting method"/>
    <m/>
    <x v="265"/>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197"/>
    <s v="Renewable"/>
    <x v="181"/>
    <s v="25,848 tCO2eq per year"/>
    <m/>
    <n v="2022"/>
    <s v="2022_06"/>
    <n v="25848"/>
    <m/>
    <x v="234"/>
    <n v="25848"/>
    <s v="Lower middle income"/>
    <x v="265"/>
    <n v="1"/>
  </r>
  <r>
    <x v="0"/>
    <x v="0"/>
    <x v="259"/>
    <x v="0"/>
    <s v="Core CarbonX Solutions Private Limited"/>
    <x v="4"/>
    <x v="0"/>
    <s v="Southern Asia"/>
    <s v="IND"/>
    <n v="1"/>
    <x v="5"/>
    <x v="5"/>
    <m/>
    <x v="1"/>
    <m/>
    <x v="1"/>
    <m/>
    <s v="Reduction"/>
    <x v="8"/>
    <s v="Alternate wetting method"/>
    <m/>
    <x v="266"/>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198"/>
    <s v="Renewable"/>
    <x v="182"/>
    <s v="48,000 tCO2eq per year"/>
    <m/>
    <n v="2022"/>
    <s v="2022_06"/>
    <n v="48000"/>
    <m/>
    <x v="235"/>
    <n v="48000"/>
    <s v="Lower middle income"/>
    <x v="266"/>
    <n v="1"/>
  </r>
  <r>
    <x v="0"/>
    <x v="0"/>
    <x v="260"/>
    <x v="0"/>
    <s v="Core CarbonX Solutions Private Limited"/>
    <x v="4"/>
    <x v="0"/>
    <s v="Southern Asia"/>
    <s v="IND"/>
    <n v="1"/>
    <x v="5"/>
    <x v="5"/>
    <m/>
    <x v="1"/>
    <m/>
    <x v="1"/>
    <m/>
    <s v="Reduction"/>
    <x v="8"/>
    <s v="Alternate wetting method"/>
    <m/>
    <x v="267"/>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198"/>
    <s v="Renewable"/>
    <x v="183"/>
    <s v="50,000 tCO2eq per year"/>
    <m/>
    <n v="2022"/>
    <s v="2022_06"/>
    <n v="50000"/>
    <m/>
    <x v="179"/>
    <n v="50000"/>
    <s v="Lower middle income"/>
    <x v="267"/>
    <n v="1"/>
  </r>
  <r>
    <x v="0"/>
    <x v="0"/>
    <x v="261"/>
    <x v="0"/>
    <s v="Shree Cement Limited"/>
    <x v="4"/>
    <x v="0"/>
    <s v="Southern Asia"/>
    <s v="IND"/>
    <n v="1"/>
    <x v="0"/>
    <x v="0"/>
    <m/>
    <x v="0"/>
    <m/>
    <x v="0"/>
    <m/>
    <s v="Reduction"/>
    <x v="0"/>
    <s v="Solar"/>
    <m/>
    <x v="268"/>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77"/>
    <s v="Renewable"/>
    <x v="74"/>
    <s v="28,521 tCO2eq per year"/>
    <m/>
    <n v="2022"/>
    <s v="2022_07"/>
    <n v="28521"/>
    <m/>
    <x v="236"/>
    <n v="28521"/>
    <s v="Lower middle income"/>
    <x v="268"/>
    <n v="1"/>
  </r>
  <r>
    <x v="0"/>
    <x v="0"/>
    <x v="262"/>
    <x v="0"/>
    <s v="Core CarbonX Solutions Private Limited"/>
    <x v="4"/>
    <x v="0"/>
    <s v="Southern Asia"/>
    <s v="IND"/>
    <n v="1"/>
    <x v="5"/>
    <x v="5"/>
    <m/>
    <x v="1"/>
    <m/>
    <x v="1"/>
    <m/>
    <s v="Reduction"/>
    <x v="8"/>
    <s v="Alternate wetting method"/>
    <m/>
    <x v="269"/>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199"/>
    <s v="Renewable"/>
    <x v="74"/>
    <s v="52,160 tCO2eq per year"/>
    <m/>
    <n v="2023"/>
    <s v="2023_06"/>
    <n v="52160"/>
    <m/>
    <x v="237"/>
    <n v="52160"/>
    <s v="Lower middle income"/>
    <x v="269"/>
    <n v="1"/>
  </r>
  <r>
    <x v="0"/>
    <x v="1"/>
    <x v="263"/>
    <x v="0"/>
    <s v="EKI Energy Services Limited"/>
    <x v="4"/>
    <x v="0"/>
    <s v="Southern Asia"/>
    <s v="IND"/>
    <n v="1"/>
    <x v="3"/>
    <x v="3"/>
    <m/>
    <x v="3"/>
    <m/>
    <x v="0"/>
    <m/>
    <s v="Reduction"/>
    <x v="22"/>
    <s v="LEDs, Lighting"/>
    <m/>
    <x v="270"/>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0"/>
    <s v="Renewable"/>
    <x v="184"/>
    <s v="9,431 tCO2eq per year"/>
    <m/>
    <n v="2022"/>
    <s v="2022_08"/>
    <n v="9431"/>
    <m/>
    <x v="238"/>
    <n v="9431"/>
    <s v="Lower middle income"/>
    <x v="270"/>
    <n v="1"/>
  </r>
  <r>
    <x v="27"/>
    <x v="41"/>
    <x v="264"/>
    <x v="0"/>
    <s v="Masdar Azerbaijan Energy"/>
    <x v="4"/>
    <x v="0"/>
    <s v="Western Asia"/>
    <s v="AZE"/>
    <n v="1"/>
    <x v="0"/>
    <x v="0"/>
    <m/>
    <x v="0"/>
    <m/>
    <x v="0"/>
    <m/>
    <s v="Reduction"/>
    <x v="0"/>
    <s v="Solar"/>
    <m/>
    <x v="271"/>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201"/>
    <s v="Renewable"/>
    <x v="185"/>
    <s v="274,074 tCO2eq per year"/>
    <m/>
    <n v="2022"/>
    <s v="2022_08"/>
    <n v="274074"/>
    <m/>
    <x v="239"/>
    <n v="274074"/>
    <s v="Upper middle income"/>
    <x v="271"/>
    <n v="1"/>
  </r>
  <r>
    <x v="0"/>
    <x v="0"/>
    <x v="265"/>
    <x v="0"/>
    <s v="Core CarbonX Solutions Private Limited"/>
    <x v="4"/>
    <x v="0"/>
    <s v="Southern Asia"/>
    <s v="IND"/>
    <n v="1"/>
    <x v="5"/>
    <x v="5"/>
    <m/>
    <x v="1"/>
    <m/>
    <x v="1"/>
    <m/>
    <s v="Reduction"/>
    <x v="8"/>
    <s v="Alternate wetting method"/>
    <m/>
    <x v="272"/>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89"/>
    <s v="Renewable"/>
    <x v="186"/>
    <s v="49,000 tCO2eq per year"/>
    <m/>
    <n v="2022"/>
    <s v="2022_07"/>
    <n v="49000"/>
    <m/>
    <x v="240"/>
    <n v="49000"/>
    <s v="Lower middle income"/>
    <x v="272"/>
    <n v="1"/>
  </r>
  <r>
    <x v="0"/>
    <x v="0"/>
    <x v="266"/>
    <x v="0"/>
    <s v="Core CarbonX Solutions Private Limited"/>
    <x v="4"/>
    <x v="0"/>
    <s v="Southern Asia"/>
    <s v="IND"/>
    <n v="1"/>
    <x v="5"/>
    <x v="5"/>
    <m/>
    <x v="1"/>
    <m/>
    <x v="1"/>
    <m/>
    <s v="Reduction"/>
    <x v="8"/>
    <s v="Alternate wetting method"/>
    <m/>
    <x v="273"/>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198"/>
    <s v="Renewable"/>
    <x v="187"/>
    <s v="52,000 tCO2eq per year"/>
    <m/>
    <n v="2022"/>
    <s v="2022_06"/>
    <n v="52000"/>
    <m/>
    <x v="218"/>
    <n v="52000"/>
    <s v="Lower middle income"/>
    <x v="273"/>
    <n v="1"/>
  </r>
  <r>
    <x v="0"/>
    <x v="40"/>
    <x v="267"/>
    <x v="0"/>
    <s v="Gopal Hydrogen Private Limited ; EKI Energy Services Limited"/>
    <x v="4"/>
    <x v="0"/>
    <s v="Southern Asia"/>
    <s v="IND"/>
    <n v="1"/>
    <x v="0"/>
    <x v="0"/>
    <m/>
    <x v="0"/>
    <m/>
    <x v="0"/>
    <m/>
    <s v="Reduction"/>
    <x v="10"/>
    <s v="Hydro"/>
    <m/>
    <x v="274"/>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202"/>
    <s v="Renewable"/>
    <x v="188"/>
    <s v="217,960 tCO2eq per year"/>
    <m/>
    <n v="2022"/>
    <s v="2022_09"/>
    <n v="217960"/>
    <m/>
    <x v="241"/>
    <n v="217960"/>
    <s v="Lower middle income"/>
    <x v="274"/>
    <n v="1"/>
  </r>
  <r>
    <x v="11"/>
    <x v="40"/>
    <x v="268"/>
    <x v="0"/>
    <s v="Solvi Participações S.A."/>
    <x v="4"/>
    <x v="2"/>
    <s v="South America"/>
    <s v="BRA"/>
    <n v="1"/>
    <x v="1"/>
    <x v="1"/>
    <s v="Electricity and heat"/>
    <x v="1"/>
    <s v="Fuel switch"/>
    <x v="1"/>
    <s v="CO2"/>
    <s v="Reduction"/>
    <x v="1"/>
    <s v="Landfill gas utilization"/>
    <m/>
    <x v="27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3"/>
    <s v="Renewable"/>
    <x v="189"/>
    <s v="60,000 tCO2eq per year"/>
    <m/>
    <n v="2022"/>
    <s v="2022_09"/>
    <n v="60000"/>
    <m/>
    <x v="156"/>
    <n v="60000"/>
    <s v="Upper middle income"/>
    <x v="275"/>
    <n v="1"/>
  </r>
  <r>
    <x v="0"/>
    <x v="1"/>
    <x v="269"/>
    <x v="0"/>
    <s v="Torrent Solargen Ltd. EKI Energy Services Limited"/>
    <x v="4"/>
    <x v="0"/>
    <s v="Southern Asia"/>
    <s v="IND"/>
    <n v="1"/>
    <x v="0"/>
    <x v="0"/>
    <m/>
    <x v="0"/>
    <m/>
    <x v="0"/>
    <m/>
    <s v="Reduction"/>
    <x v="3"/>
    <s v="Wind"/>
    <m/>
    <x v="276"/>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x v="190"/>
    <s v="330,215 tCO2eq per year"/>
    <m/>
    <n v="2022"/>
    <s v="2022_09"/>
    <n v="330215"/>
    <m/>
    <x v="242"/>
    <n v="330215"/>
    <s v="Lower middle income"/>
    <x v="276"/>
    <n v="1"/>
  </r>
  <r>
    <x v="0"/>
    <x v="1"/>
    <x v="270"/>
    <x v="0"/>
    <s v="Rising Sun Energy (K) Private Limited"/>
    <x v="4"/>
    <x v="0"/>
    <s v="Southern Asia"/>
    <s v="IND"/>
    <n v="1"/>
    <x v="0"/>
    <x v="0"/>
    <m/>
    <x v="0"/>
    <m/>
    <x v="0"/>
    <m/>
    <s v="Reduction"/>
    <x v="0"/>
    <s v="Solar"/>
    <m/>
    <x v="277"/>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20"/>
    <s v="Renewable"/>
    <x v="191"/>
    <s v="462,579 tCO2eq per year"/>
    <m/>
    <n v="2022"/>
    <s v="2022_10"/>
    <n v="462579"/>
    <m/>
    <x v="243"/>
    <n v="462579"/>
    <s v="Lower middle income"/>
    <x v="277"/>
    <n v="1"/>
  </r>
  <r>
    <x v="0"/>
    <x v="0"/>
    <x v="271"/>
    <x v="0"/>
    <s v="EKI Energy Services Limited"/>
    <x v="4"/>
    <x v="0"/>
    <s v="Southern Asia"/>
    <s v="IND"/>
    <n v="1"/>
    <x v="0"/>
    <x v="0"/>
    <m/>
    <x v="0"/>
    <m/>
    <x v="0"/>
    <m/>
    <s v="Reduction"/>
    <x v="3"/>
    <s v="Wind"/>
    <m/>
    <x v="278"/>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5"/>
    <s v="Renewable"/>
    <x v="192"/>
    <s v="217,758 tCO2eq per year"/>
    <m/>
    <n v="2022"/>
    <s v="2022_10"/>
    <n v="217758"/>
    <m/>
    <x v="244"/>
    <n v="217758"/>
    <s v="Lower middle income"/>
    <x v="278"/>
    <n v="1"/>
  </r>
  <r>
    <x v="0"/>
    <x v="41"/>
    <x v="28"/>
    <x v="0"/>
    <s v="EKI Energy Services Ltd"/>
    <x v="4"/>
    <x v="0"/>
    <s v="Southern Asia"/>
    <s v="IND"/>
    <n v="1"/>
    <x v="3"/>
    <x v="3"/>
    <m/>
    <x v="3"/>
    <s v="Fuel switch"/>
    <x v="0"/>
    <m/>
    <s v="Reduction"/>
    <x v="4"/>
    <s v="Households"/>
    <m/>
    <x v="279"/>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24"/>
    <s v="Renewable"/>
    <x v="24"/>
    <s v="7,671,049 tCO2eq per year"/>
    <m/>
    <n v="2022"/>
    <s v="2022_10"/>
    <n v="7671049"/>
    <m/>
    <x v="245"/>
    <n v="7671049"/>
    <s v="Lower middle income"/>
    <x v="279"/>
    <n v="1"/>
  </r>
  <r>
    <x v="0"/>
    <x v="0"/>
    <x v="28"/>
    <x v="0"/>
    <s v="EKI Energy Services Ltd."/>
    <x v="4"/>
    <x v="0"/>
    <s v="Southern Asia"/>
    <s v="IND"/>
    <n v="1"/>
    <x v="3"/>
    <x v="3"/>
    <m/>
    <x v="3"/>
    <s v="Fuel switch"/>
    <x v="0"/>
    <m/>
    <s v="Reduction"/>
    <x v="4"/>
    <s v="Households"/>
    <m/>
    <x v="280"/>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24"/>
    <s v="Renewable"/>
    <x v="24"/>
    <s v="1,534,210 tCO2eq per year"/>
    <m/>
    <n v="2022"/>
    <s v="2022_10"/>
    <n v="1534210"/>
    <m/>
    <x v="246"/>
    <n v="1534210"/>
    <s v="Lower middle income"/>
    <x v="280"/>
    <n v="1"/>
  </r>
  <r>
    <x v="0"/>
    <x v="41"/>
    <x v="272"/>
    <x v="0"/>
    <s v="EKI Energy Services Limited"/>
    <x v="4"/>
    <x v="0"/>
    <s v="Southern Asia"/>
    <s v="IND"/>
    <n v="1"/>
    <x v="0"/>
    <x v="0"/>
    <m/>
    <x v="2"/>
    <m/>
    <x v="0"/>
    <m/>
    <s v="Reduction"/>
    <x v="2"/>
    <s v="Biomass, Cogeneration"/>
    <m/>
    <x v="281"/>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29"/>
    <s v="Renewable"/>
    <x v="28"/>
    <s v="53,310 tCO2eq per year"/>
    <m/>
    <n v="2023"/>
    <s v="2023_01"/>
    <n v="53310"/>
    <m/>
    <x v="247"/>
    <n v="53310"/>
    <s v="Lower middle income"/>
    <x v="281"/>
    <n v="1"/>
  </r>
  <r>
    <x v="0"/>
    <x v="0"/>
    <x v="273"/>
    <x v="0"/>
    <s v="Core CarbonX Solutions Private Limited"/>
    <x v="4"/>
    <x v="0"/>
    <s v="Southern Asia"/>
    <s v="IND"/>
    <n v="1"/>
    <x v="5"/>
    <x v="5"/>
    <m/>
    <x v="1"/>
    <m/>
    <x v="1"/>
    <m/>
    <s v="Reduction"/>
    <x v="8"/>
    <s v="Alternate wetting method"/>
    <m/>
    <x v="282"/>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06"/>
    <s v="Renewable"/>
    <x v="193"/>
    <s v="56,000 tCO2eq per year"/>
    <m/>
    <n v="2022"/>
    <s v="2022_09"/>
    <n v="56000"/>
    <m/>
    <x v="227"/>
    <n v="56000"/>
    <s v="Lower middle income"/>
    <x v="282"/>
    <n v="1"/>
  </r>
  <r>
    <x v="0"/>
    <x v="0"/>
    <x v="274"/>
    <x v="0"/>
    <s v="Viviid Emissions Reductions Universal Pvt Ltd"/>
    <x v="4"/>
    <x v="0"/>
    <s v="Southern Asia"/>
    <s v="IND"/>
    <n v="1"/>
    <x v="0"/>
    <x v="0"/>
    <m/>
    <x v="0"/>
    <m/>
    <x v="0"/>
    <m/>
    <s v="Reduction"/>
    <x v="0"/>
    <s v="Solar"/>
    <m/>
    <x v="283"/>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07"/>
    <s v="Renewable"/>
    <x v="194"/>
    <s v="13,200 tCO2eq per year"/>
    <m/>
    <n v="2023"/>
    <s v="2023_01"/>
    <n v="13200"/>
    <m/>
    <x v="248"/>
    <n v="13200"/>
    <s v="Lower middle income"/>
    <x v="283"/>
    <n v="1"/>
  </r>
  <r>
    <x v="0"/>
    <x v="0"/>
    <x v="275"/>
    <x v="0"/>
    <s v="Core CarbonX Solutions Private Limited"/>
    <x v="4"/>
    <x v="0"/>
    <s v="Southern Asia"/>
    <s v="IND"/>
    <n v="1"/>
    <x v="5"/>
    <x v="5"/>
    <m/>
    <x v="1"/>
    <m/>
    <x v="1"/>
    <m/>
    <s v="Reduction"/>
    <x v="8"/>
    <s v="Alternate wetting method"/>
    <m/>
    <x v="284"/>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08"/>
    <s v="Renewable"/>
    <x v="194"/>
    <s v="38,559 tCO2eq per year"/>
    <m/>
    <n v="2022"/>
    <s v="2022_12"/>
    <n v="38559"/>
    <m/>
    <x v="249"/>
    <n v="38559"/>
    <s v="Lower middle income"/>
    <x v="284"/>
    <n v="1"/>
  </r>
  <r>
    <x v="0"/>
    <x v="0"/>
    <x v="276"/>
    <x v="0"/>
    <s v="Core CarbonX Solutions Private Limited"/>
    <x v="4"/>
    <x v="0"/>
    <s v="Southern Asia"/>
    <s v="IND"/>
    <n v="1"/>
    <x v="5"/>
    <x v="5"/>
    <m/>
    <x v="1"/>
    <m/>
    <x v="1"/>
    <m/>
    <s v="Reduction"/>
    <x v="8"/>
    <s v="Alternate wetting method"/>
    <m/>
    <x v="285"/>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08"/>
    <s v="Renewable"/>
    <x v="195"/>
    <s v="15,804 tCO2eq per year"/>
    <m/>
    <n v="2022"/>
    <s v="2022_12"/>
    <n v="15804"/>
    <m/>
    <x v="250"/>
    <n v="15804"/>
    <s v="Lower middle income"/>
    <x v="285"/>
    <n v="1"/>
  </r>
  <r>
    <x v="0"/>
    <x v="0"/>
    <x v="277"/>
    <x v="0"/>
    <s v="Core CarbonX Solutions Private Limited"/>
    <x v="4"/>
    <x v="0"/>
    <s v="Southern Asia"/>
    <s v="IND"/>
    <n v="1"/>
    <x v="5"/>
    <x v="5"/>
    <m/>
    <x v="1"/>
    <m/>
    <x v="1"/>
    <m/>
    <s v="Reduction"/>
    <x v="8"/>
    <s v="Alternate wetting method"/>
    <m/>
    <x v="286"/>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09"/>
    <s v="Renewable"/>
    <x v="196"/>
    <s v="37,033.52 tCO2eq per year"/>
    <m/>
    <n v="2022"/>
    <s v="2022_06"/>
    <n v="37033.519999999997"/>
    <m/>
    <x v="251"/>
    <n v="37033.519999999997"/>
    <s v="Lower middle income"/>
    <x v="286"/>
    <n v="1"/>
  </r>
  <r>
    <x v="0"/>
    <x v="0"/>
    <x v="278"/>
    <x v="0"/>
    <s v="Singareni Collieries Company Limited"/>
    <x v="4"/>
    <x v="0"/>
    <s v="Southern Asia"/>
    <s v="IND"/>
    <n v="1"/>
    <x v="0"/>
    <x v="0"/>
    <m/>
    <x v="0"/>
    <m/>
    <x v="0"/>
    <m/>
    <s v="Reduction"/>
    <x v="0"/>
    <s v="Solar"/>
    <m/>
    <x v="287"/>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0"/>
    <s v="Renewable"/>
    <x v="197"/>
    <s v="12,650 tCO2eq per year"/>
    <m/>
    <n v="2023"/>
    <s v="2023_01"/>
    <n v="12650"/>
    <m/>
    <x v="252"/>
    <n v="12650"/>
    <s v="Lower middle income"/>
    <x v="287"/>
    <n v="1"/>
  </r>
  <r>
    <x v="0"/>
    <x v="0"/>
    <x v="279"/>
    <x v="0"/>
    <s v="Singareni Collieries Company Limited"/>
    <x v="4"/>
    <x v="0"/>
    <s v="Southern Asia"/>
    <s v="IND"/>
    <n v="1"/>
    <x v="0"/>
    <x v="0"/>
    <m/>
    <x v="0"/>
    <m/>
    <x v="0"/>
    <m/>
    <s v="Reduction"/>
    <x v="0"/>
    <s v="Solar"/>
    <m/>
    <x v="288"/>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0"/>
    <s v="Renewable"/>
    <x v="197"/>
    <s v="12,650 tCO2eq per year"/>
    <m/>
    <n v="2023"/>
    <s v="2023_01"/>
    <n v="12650"/>
    <m/>
    <x v="252"/>
    <n v="12650"/>
    <s v="Lower middle income"/>
    <x v="288"/>
    <n v="1"/>
  </r>
  <r>
    <x v="0"/>
    <x v="0"/>
    <x v="280"/>
    <x v="0"/>
    <s v="Core CarbonX Solutions Private Limited"/>
    <x v="4"/>
    <x v="0"/>
    <s v="Southern Asia"/>
    <s v="IND"/>
    <n v="1"/>
    <x v="5"/>
    <x v="5"/>
    <m/>
    <x v="1"/>
    <m/>
    <x v="1"/>
    <m/>
    <s v="Reduction"/>
    <x v="8"/>
    <s v="Alternate wetting method"/>
    <m/>
    <x v="289"/>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11"/>
    <s v="Renewable"/>
    <x v="198"/>
    <s v="60,510 tCO2eq per year"/>
    <m/>
    <n v="2023"/>
    <s v="2023_01"/>
    <n v="60510"/>
    <m/>
    <x v="253"/>
    <n v="60510"/>
    <s v="Lower middle income"/>
    <x v="289"/>
    <n v="1"/>
  </r>
  <r>
    <x v="0"/>
    <x v="0"/>
    <x v="281"/>
    <x v="0"/>
    <s v="Core CarbonX Solutions Private Limited"/>
    <x v="4"/>
    <x v="0"/>
    <s v="Southern Asia"/>
    <s v="IND"/>
    <n v="1"/>
    <x v="5"/>
    <x v="5"/>
    <m/>
    <x v="1"/>
    <m/>
    <x v="1"/>
    <m/>
    <s v="Reduction"/>
    <x v="8"/>
    <s v="Alternate wetting method"/>
    <m/>
    <x v="290"/>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88"/>
    <s v="Renewable"/>
    <x v="199"/>
    <s v="47,864 tCO2eq per year"/>
    <m/>
    <n v="2022"/>
    <s v="2022_11"/>
    <n v="47864"/>
    <m/>
    <x v="254"/>
    <n v="47864"/>
    <s v="Lower middle income"/>
    <x v="290"/>
    <n v="1"/>
  </r>
  <r>
    <x v="0"/>
    <x v="0"/>
    <x v="282"/>
    <x v="0"/>
    <s v="Core CarbonX Solutions Private Limited"/>
    <x v="4"/>
    <x v="0"/>
    <s v="Southern Asia"/>
    <s v="IND"/>
    <n v="1"/>
    <x v="5"/>
    <x v="5"/>
    <m/>
    <x v="1"/>
    <m/>
    <x v="1"/>
    <m/>
    <s v="Reduction"/>
    <x v="8"/>
    <s v="Alternate wetting method"/>
    <m/>
    <x v="291"/>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12"/>
    <s v="Renewable"/>
    <x v="200"/>
    <s v="48,000 tCO2eq per year"/>
    <m/>
    <n v="2022"/>
    <s v="2022_11"/>
    <n v="48000"/>
    <m/>
    <x v="235"/>
    <n v="48000"/>
    <s v="Lower middle income"/>
    <x v="291"/>
    <n v="1"/>
  </r>
  <r>
    <x v="0"/>
    <x v="0"/>
    <x v="283"/>
    <x v="0"/>
    <s v="EKI Energy Services Limited"/>
    <x v="4"/>
    <x v="0"/>
    <s v="Southern Asia"/>
    <s v="IND"/>
    <n v="1"/>
    <x v="0"/>
    <x v="0"/>
    <m/>
    <x v="2"/>
    <m/>
    <x v="0"/>
    <m/>
    <s v="Reduction"/>
    <x v="2"/>
    <s v="Biomass, Electricity"/>
    <m/>
    <x v="292"/>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x v="201"/>
    <s v="44,831 tCO2eq per year"/>
    <m/>
    <n v="2023"/>
    <s v="2023_02"/>
    <n v="44831"/>
    <m/>
    <x v="255"/>
    <n v="44831"/>
    <s v="Lower middle income"/>
    <x v="292"/>
    <n v="1"/>
  </r>
  <r>
    <x v="0"/>
    <x v="0"/>
    <x v="284"/>
    <x v="0"/>
    <s v="Core CarbonX Solution Private Limited"/>
    <x v="4"/>
    <x v="0"/>
    <s v="Southern Asia"/>
    <s v="IND"/>
    <n v="1"/>
    <x v="5"/>
    <x v="5"/>
    <m/>
    <x v="1"/>
    <m/>
    <x v="1"/>
    <m/>
    <s v="Reduction"/>
    <x v="8"/>
    <s v="Alternate wetting method"/>
    <m/>
    <x v="293"/>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14"/>
    <s v="Renewable"/>
    <x v="202"/>
    <s v="29,656 tCO2eq per year"/>
    <m/>
    <n v="2023"/>
    <s v="2023_01"/>
    <n v="29656"/>
    <m/>
    <x v="256"/>
    <n v="29656"/>
    <s v="Lower middle income"/>
    <x v="293"/>
    <n v="1"/>
  </r>
  <r>
    <x v="0"/>
    <x v="0"/>
    <x v="285"/>
    <x v="0"/>
    <s v="Core CarbonX Solutions Private Limited"/>
    <x v="4"/>
    <x v="0"/>
    <s v="Southern Asia"/>
    <s v="IND"/>
    <n v="1"/>
    <x v="3"/>
    <x v="3"/>
    <m/>
    <x v="3"/>
    <m/>
    <x v="0"/>
    <m/>
    <s v="Reduction"/>
    <x v="22"/>
    <m/>
    <m/>
    <x v="294"/>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15"/>
    <s v="Renewable"/>
    <x v="203"/>
    <s v="58,000 tCO2eq per year"/>
    <m/>
    <n v="2023"/>
    <s v="2023_03"/>
    <n v="58000"/>
    <m/>
    <x v="257"/>
    <n v="58000"/>
    <s v="Lower middle income"/>
    <x v="294"/>
    <n v="1"/>
  </r>
  <r>
    <x v="21"/>
    <x v="41"/>
    <x v="286"/>
    <x v="0"/>
    <s v="SHARJAH WASTE TO ENERGY COMPANY.LLC"/>
    <x v="4"/>
    <x v="0"/>
    <s v="Western Asia"/>
    <s v="ARE"/>
    <n v="1"/>
    <x v="0"/>
    <x v="0"/>
    <s v="Waste"/>
    <x v="2"/>
    <m/>
    <x v="0"/>
    <m/>
    <s v="Reduction"/>
    <x v="7"/>
    <m/>
    <m/>
    <x v="295"/>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2"/>
    <s v="Renewable"/>
    <x v="33"/>
    <s v="269,819 tCO2eq per year"/>
    <m/>
    <n v="2023"/>
    <s v="2023_03"/>
    <n v="269819"/>
    <m/>
    <x v="258"/>
    <n v="269819"/>
    <s v="High income"/>
    <x v="295"/>
    <n v="1"/>
  </r>
  <r>
    <x v="0"/>
    <x v="0"/>
    <x v="287"/>
    <x v="0"/>
    <s v="EKI Energy Services Limited"/>
    <x v="4"/>
    <x v="0"/>
    <s v="Southern Asia"/>
    <s v="IND"/>
    <n v="1"/>
    <x v="0"/>
    <x v="0"/>
    <m/>
    <x v="2"/>
    <m/>
    <x v="0"/>
    <m/>
    <s v="Reduction"/>
    <x v="2"/>
    <s v="Biomass, Electricity"/>
    <m/>
    <x v="296"/>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4"/>
    <s v="Renewable"/>
    <x v="33"/>
    <s v="91,889 tCO2eq per year"/>
    <m/>
    <n v="2023"/>
    <s v="2023_04"/>
    <n v="91889"/>
    <m/>
    <x v="259"/>
    <n v="91889"/>
    <s v="Lower middle income"/>
    <x v="296"/>
    <n v="1"/>
  </r>
  <r>
    <x v="0"/>
    <x v="0"/>
    <x v="288"/>
    <x v="0"/>
    <s v="EKI Energy Services Limited"/>
    <x v="4"/>
    <x v="0"/>
    <s v="Southern Asia"/>
    <s v="IND"/>
    <n v="1"/>
    <x v="0"/>
    <x v="0"/>
    <m/>
    <x v="2"/>
    <m/>
    <x v="0"/>
    <m/>
    <s v="Reduction"/>
    <x v="2"/>
    <s v="Biomass, Electricity"/>
    <m/>
    <x v="297"/>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4"/>
    <s v="Renewable"/>
    <x v="33"/>
    <s v="91,889 tCO2eq per year"/>
    <m/>
    <n v="2023"/>
    <s v="2023_04"/>
    <n v="91889"/>
    <m/>
    <x v="259"/>
    <n v="91889"/>
    <s v="Lower middle income"/>
    <x v="297"/>
    <n v="1"/>
  </r>
  <r>
    <x v="0"/>
    <x v="0"/>
    <x v="289"/>
    <x v="0"/>
    <s v="EKI Energy Services Limited"/>
    <x v="4"/>
    <x v="0"/>
    <s v="Southern Asia"/>
    <s v="IND"/>
    <n v="1"/>
    <x v="0"/>
    <x v="0"/>
    <m/>
    <x v="2"/>
    <m/>
    <x v="0"/>
    <m/>
    <s v="Reduction"/>
    <x v="2"/>
    <s v="Biomass, Electricity"/>
    <m/>
    <x v="298"/>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4"/>
    <s v="Renewable"/>
    <x v="33"/>
    <s v="91,889 tCO2eq per year"/>
    <m/>
    <n v="2023"/>
    <s v="2023_04"/>
    <n v="91889"/>
    <m/>
    <x v="259"/>
    <n v="91889"/>
    <s v="Lower middle income"/>
    <x v="298"/>
    <n v="1"/>
  </r>
  <r>
    <x v="25"/>
    <x v="0"/>
    <x v="290"/>
    <x v="0"/>
    <s v="PT. Rohul Sawit Industri, PT. Pasadena Biofuels Mandiri, PT Gree Services Indonesia"/>
    <x v="4"/>
    <x v="0"/>
    <s v="Southeast Asia"/>
    <s v="IDN"/>
    <n v="1"/>
    <x v="0"/>
    <x v="0"/>
    <m/>
    <x v="2"/>
    <s v="GHG management"/>
    <x v="0"/>
    <s v="CH4"/>
    <s v="Reduction"/>
    <x v="2"/>
    <s v="Biogas"/>
    <s v="Potentially Waste and/or Agriculture as sectors"/>
    <x v="299"/>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6"/>
    <s v="Renewable"/>
    <x v="204"/>
    <s v="60,000 tCO2eq per year"/>
    <m/>
    <n v="2023"/>
    <s v="2023_04"/>
    <n v="60000"/>
    <m/>
    <x v="156"/>
    <n v="60000"/>
    <s v="Upper middle income"/>
    <x v="299"/>
    <n v="1"/>
  </r>
  <r>
    <x v="28"/>
    <x v="41"/>
    <x v="291"/>
    <x v="0"/>
    <s v="Powerstove Offgrid Electricity Limited"/>
    <x v="4"/>
    <x v="1"/>
    <s v="Western Africa"/>
    <s v="NGA"/>
    <n v="1"/>
    <x v="3"/>
    <x v="3"/>
    <m/>
    <x v="3"/>
    <s v="Fuel switch"/>
    <x v="0"/>
    <m/>
    <s v="Reduction"/>
    <x v="4"/>
    <s v="Households"/>
    <m/>
    <x v="300"/>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217"/>
    <s v="Renewable"/>
    <x v="205"/>
    <s v="26,000 tCO2eq per year"/>
    <m/>
    <n v="2023"/>
    <s v="2023_04"/>
    <n v="26000"/>
    <m/>
    <x v="260"/>
    <n v="26000"/>
    <s v="Lower middle income"/>
    <x v="300"/>
    <n v="1"/>
  </r>
  <r>
    <x v="0"/>
    <x v="1"/>
    <x v="105"/>
    <x v="0"/>
    <s v="M11 Industries Private Limited"/>
    <x v="4"/>
    <x v="0"/>
    <s v="Southern Asia"/>
    <s v="IND"/>
    <n v="1"/>
    <x v="4"/>
    <x v="4"/>
    <m/>
    <x v="2"/>
    <m/>
    <x v="0"/>
    <m/>
    <s v="Reduction"/>
    <x v="2"/>
    <s v="Biodiesel, Waste oil"/>
    <s v="Check whether use is actually for transport"/>
    <x v="301"/>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18"/>
    <s v="Renewable"/>
    <x v="206"/>
    <s v="2,621,990 tCO2eq per year"/>
    <m/>
    <n v="2023"/>
    <s v="2023_05"/>
    <n v="2621990"/>
    <m/>
    <x v="261"/>
    <n v="2621990"/>
    <s v="Lower middle income"/>
    <x v="301"/>
    <n v="1"/>
  </r>
  <r>
    <x v="8"/>
    <x v="0"/>
    <x v="292"/>
    <x v="0"/>
    <s v="Pure Energy Limited"/>
    <x v="4"/>
    <x v="0"/>
    <s v="Southern Asia"/>
    <s v="NPL"/>
    <n v="1"/>
    <x v="0"/>
    <x v="0"/>
    <m/>
    <x v="0"/>
    <m/>
    <x v="0"/>
    <m/>
    <s v="Reduction"/>
    <x v="0"/>
    <s v="Solar"/>
    <m/>
    <x v="302"/>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9"/>
    <s v="Renewable"/>
    <x v="206"/>
    <s v="5,605 tCO2eq per year"/>
    <m/>
    <n v="2021"/>
    <s v="2021_12"/>
    <n v="5605"/>
    <m/>
    <x v="262"/>
    <n v="5605"/>
    <s v="Lower middle income"/>
    <x v="302"/>
    <n v="1"/>
  </r>
  <r>
    <x v="0"/>
    <x v="33"/>
    <x v="293"/>
    <x v="0"/>
    <s v="NTPC Limited"/>
    <x v="4"/>
    <x v="0"/>
    <s v="Southern Asia"/>
    <s v="IND"/>
    <n v="1"/>
    <x v="2"/>
    <x v="2"/>
    <m/>
    <x v="1"/>
    <m/>
    <x v="0"/>
    <m/>
    <s v="Reduction"/>
    <x v="23"/>
    <s v="CCU, Methanol"/>
    <m/>
    <x v="303"/>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124"/>
    <s v="Fixed"/>
    <x v="207"/>
    <s v="7,300 tCO2eq per year"/>
    <m/>
    <n v="2021"/>
    <s v="2021_02"/>
    <n v="7300"/>
    <m/>
    <x v="263"/>
    <n v="7300"/>
    <s v="Lower middle income"/>
    <x v="303"/>
    <n v="1"/>
  </r>
  <r>
    <x v="0"/>
    <x v="0"/>
    <x v="294"/>
    <x v="0"/>
    <s v="EKI Energy Services Limited"/>
    <x v="4"/>
    <x v="0"/>
    <s v="Southern Asia"/>
    <s v="IND"/>
    <n v="1"/>
    <x v="0"/>
    <x v="0"/>
    <m/>
    <x v="2"/>
    <m/>
    <x v="0"/>
    <m/>
    <s v="Reduction"/>
    <x v="2"/>
    <s v="Biomass, Electricity"/>
    <m/>
    <x v="304"/>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4"/>
    <s v="Renewable"/>
    <x v="80"/>
    <s v="91,889 tCO2eq per year"/>
    <m/>
    <n v="2023"/>
    <s v="2023_06"/>
    <n v="91889"/>
    <m/>
    <x v="259"/>
    <n v="91889"/>
    <s v="Lower middle income"/>
    <x v="304"/>
    <n v="1"/>
  </r>
  <r>
    <x v="0"/>
    <x v="0"/>
    <x v="295"/>
    <x v="0"/>
    <s v="EKI Energy Services Limited"/>
    <x v="4"/>
    <x v="0"/>
    <s v="Southern Asia"/>
    <s v="IND"/>
    <n v="1"/>
    <x v="0"/>
    <x v="0"/>
    <m/>
    <x v="2"/>
    <m/>
    <x v="0"/>
    <m/>
    <s v="Reduction"/>
    <x v="2"/>
    <s v="Biomass, Electricity"/>
    <m/>
    <x v="305"/>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4"/>
    <s v="Renewable"/>
    <x v="80"/>
    <s v="91,889 tCO2ea per year"/>
    <m/>
    <n v="2023"/>
    <s v="2023_06"/>
    <s v=""/>
    <n v="91889"/>
    <x v="259"/>
    <n v="91889"/>
    <s v="Lower middle income"/>
    <x v="305"/>
    <n v="1"/>
  </r>
  <r>
    <x v="5"/>
    <x v="1"/>
    <x v="271"/>
    <x v="0"/>
    <s v="Energo Trust LLP"/>
    <x v="4"/>
    <x v="0"/>
    <s v="Central Asia"/>
    <s v="KAZ"/>
    <n v="1"/>
    <x v="0"/>
    <x v="0"/>
    <m/>
    <x v="0"/>
    <m/>
    <x v="0"/>
    <m/>
    <s v="Reduction"/>
    <x v="3"/>
    <s v="Wind"/>
    <m/>
    <x v="306"/>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5"/>
    <s v="Renewable"/>
    <x v="208"/>
    <s v="151,995 tCO2eq per year"/>
    <m/>
    <n v="2022"/>
    <s v="2022_10"/>
    <n v="151995"/>
    <m/>
    <x v="264"/>
    <n v="151995"/>
    <s v="Upper middle income"/>
    <x v="306"/>
    <n v="1"/>
  </r>
  <r>
    <x v="0"/>
    <x v="0"/>
    <x v="296"/>
    <x v="0"/>
    <s v="Absolute Greenfuels LLP"/>
    <x v="4"/>
    <x v="0"/>
    <s v="Southern Asia"/>
    <s v="IND"/>
    <n v="1"/>
    <x v="4"/>
    <x v="4"/>
    <m/>
    <x v="2"/>
    <m/>
    <x v="0"/>
    <m/>
    <s v="Reduction"/>
    <x v="2"/>
    <s v="Biodiesel, Waste oil"/>
    <s v="Check whether use is actually for transport"/>
    <x v="307"/>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20"/>
    <s v="Renewable"/>
    <x v="209"/>
    <s v="28,000 tCO2eq per year"/>
    <m/>
    <n v="2022"/>
    <s v="2022_03"/>
    <n v="28000"/>
    <m/>
    <x v="265"/>
    <n v="28000"/>
    <s v="Lower middle income"/>
    <x v="307"/>
    <n v="1"/>
  </r>
  <r>
    <x v="2"/>
    <x v="0"/>
    <x v="297"/>
    <x v="0"/>
    <s v="Ecogreen Elektrik Enerji Üretim Anonim Şirketi"/>
    <x v="4"/>
    <x v="0"/>
    <s v="Western Asia"/>
    <s v="TUR"/>
    <n v="1"/>
    <x v="0"/>
    <x v="0"/>
    <m/>
    <x v="0"/>
    <m/>
    <x v="0"/>
    <m/>
    <s v="Reduction"/>
    <x v="0"/>
    <s v="Solar"/>
    <m/>
    <x v="308"/>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21"/>
    <s v="Renewable"/>
    <x v="210"/>
    <s v="177,367 tCO2eq per year"/>
    <m/>
    <n v="2023"/>
    <s v="2023_06"/>
    <n v="177367"/>
    <m/>
    <x v="266"/>
    <n v="177367"/>
    <s v="Upper middle income"/>
    <x v="308"/>
    <n v="1"/>
  </r>
  <r>
    <x v="0"/>
    <x v="0"/>
    <x v="298"/>
    <x v="0"/>
    <s v="Core CarbonX Solutions Private Limited"/>
    <x v="4"/>
    <x v="0"/>
    <s v="Southern Asia"/>
    <s v="IND"/>
    <n v="1"/>
    <x v="5"/>
    <x v="5"/>
    <m/>
    <x v="1"/>
    <m/>
    <x v="1"/>
    <m/>
    <s v="Reduction"/>
    <x v="8"/>
    <s v="Alternate wetting method"/>
    <m/>
    <x v="309"/>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14"/>
    <s v="Renewable"/>
    <x v="211"/>
    <s v="48,000 tCO2eq per year"/>
    <m/>
    <n v="2023"/>
    <s v="2023_01"/>
    <n v="48000"/>
    <m/>
    <x v="235"/>
    <n v="48000"/>
    <s v="Lower middle income"/>
    <x v="309"/>
    <n v="1"/>
  </r>
  <r>
    <x v="0"/>
    <x v="0"/>
    <x v="299"/>
    <x v="0"/>
    <s v="Core CarbonX Solutions Private Limited"/>
    <x v="4"/>
    <x v="0"/>
    <s v="Southern Asia"/>
    <s v="IND"/>
    <n v="1"/>
    <x v="5"/>
    <x v="5"/>
    <m/>
    <x v="1"/>
    <m/>
    <x v="1"/>
    <m/>
    <s v="Reduction"/>
    <x v="8"/>
    <s v="Alternate wetting method"/>
    <m/>
    <x v="310"/>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51"/>
    <s v="Renewable"/>
    <x v="212"/>
    <s v="48,000 tCO2eq per year"/>
    <m/>
    <n v="2023"/>
    <s v="2023_05"/>
    <n v="48000"/>
    <m/>
    <x v="235"/>
    <n v="48000"/>
    <s v="Lower middle income"/>
    <x v="310"/>
    <n v="1"/>
  </r>
  <r>
    <x v="0"/>
    <x v="0"/>
    <x v="300"/>
    <x v="0"/>
    <s v="Core CarbonX Solutions Private Limited"/>
    <x v="4"/>
    <x v="0"/>
    <s v="Southern Asia"/>
    <s v="IND"/>
    <n v="1"/>
    <x v="5"/>
    <x v="5"/>
    <m/>
    <x v="1"/>
    <m/>
    <x v="1"/>
    <m/>
    <s v="Reduction"/>
    <x v="8"/>
    <s v="Alternate wetting method"/>
    <m/>
    <x v="311"/>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22"/>
    <s v="Renewable"/>
    <x v="213"/>
    <s v="49,600 tCO2eq per year"/>
    <m/>
    <n v="2023"/>
    <s v="2023_06"/>
    <n v="49600"/>
    <m/>
    <x v="267"/>
    <n v="49600"/>
    <s v="Lower middle income"/>
    <x v="311"/>
    <n v="1"/>
  </r>
  <r>
    <x v="29"/>
    <x v="45"/>
    <x v="301"/>
    <x v="0"/>
    <s v="MicroEnergy Credits Corp"/>
    <x v="4"/>
    <x v="1"/>
    <s v="Eastern Africa"/>
    <s v="TZA"/>
    <n v="1"/>
    <x v="3"/>
    <x v="3"/>
    <m/>
    <x v="0"/>
    <m/>
    <x v="0"/>
    <m/>
    <s v="Reduction"/>
    <x v="0"/>
    <s v="Solar, Lighting, Households"/>
    <m/>
    <x v="312"/>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23"/>
    <s v="Renewable"/>
    <x v="214"/>
    <s v="50,000 tCO2eq per year"/>
    <m/>
    <n v="2023"/>
    <s v="2023_07"/>
    <n v="50000"/>
    <m/>
    <x v="179"/>
    <n v="50000"/>
    <s v="Lower middle income"/>
    <x v="312"/>
    <n v="1"/>
  </r>
  <r>
    <x v="28"/>
    <x v="45"/>
    <x v="302"/>
    <x v="0"/>
    <s v="MicroEnergy Credits Corp"/>
    <x v="4"/>
    <x v="1"/>
    <s v="Western Africa"/>
    <s v="NGA"/>
    <n v="1"/>
    <x v="3"/>
    <x v="3"/>
    <m/>
    <x v="0"/>
    <m/>
    <x v="0"/>
    <m/>
    <s v="Reduction"/>
    <x v="0"/>
    <s v="Solar, Lighting, Households"/>
    <m/>
    <x v="313"/>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23"/>
    <s v="Renewable"/>
    <x v="214"/>
    <s v="50,000 tCO2eq per year"/>
    <m/>
    <n v="2023"/>
    <s v="2023_07"/>
    <n v="50000"/>
    <m/>
    <x v="179"/>
    <n v="50000"/>
    <s v="Lower middle income"/>
    <x v="313"/>
    <n v="1"/>
  </r>
  <r>
    <x v="0"/>
    <x v="43"/>
    <x v="303"/>
    <x v="0"/>
    <s v="Everest Starch India Private Limited"/>
    <x v="4"/>
    <x v="0"/>
    <s v="Southern Asia"/>
    <s v="IND"/>
    <n v="1"/>
    <x v="0"/>
    <x v="0"/>
    <m/>
    <x v="2"/>
    <m/>
    <x v="0"/>
    <m/>
    <s v="Reduction"/>
    <x v="2"/>
    <s v="Biomass, Cogeneration, Groundnut shells"/>
    <m/>
    <x v="314"/>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56"/>
    <s v="Renewable"/>
    <x v="215"/>
    <s v="35,300 tCO2eq per year"/>
    <m/>
    <n v="2021"/>
    <s v="2021_03"/>
    <n v="35300"/>
    <m/>
    <x v="268"/>
    <n v="35300"/>
    <s v="Lower middle income"/>
    <x v="314"/>
    <n v="1"/>
  </r>
  <r>
    <x v="0"/>
    <x v="41"/>
    <x v="304"/>
    <x v="0"/>
    <s v="AGS Carbon Advisory"/>
    <x v="4"/>
    <x v="0"/>
    <s v="Southern Asia"/>
    <s v="IND"/>
    <n v="1"/>
    <x v="3"/>
    <x v="3"/>
    <m/>
    <x v="3"/>
    <m/>
    <x v="0"/>
    <m/>
    <s v="Reduction"/>
    <x v="9"/>
    <m/>
    <m/>
    <x v="315"/>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224"/>
    <s v="Renewable"/>
    <x v="216"/>
    <s v="59,070 tCO2eq per year"/>
    <m/>
    <n v="2023"/>
    <s v="2023_10"/>
    <n v="59070"/>
    <m/>
    <x v="269"/>
    <n v="59070"/>
    <s v="Lower middle income"/>
    <x v="315"/>
    <n v="1"/>
  </r>
  <r>
    <x v="30"/>
    <x v="41"/>
    <x v="305"/>
    <x v="0"/>
    <s v="Zorlu Solar Pakistan (Pvt.) Ltd"/>
    <x v="4"/>
    <x v="0"/>
    <s v="Southern Asia"/>
    <s v="PAK"/>
    <n v="1"/>
    <x v="0"/>
    <x v="0"/>
    <m/>
    <x v="0"/>
    <m/>
    <x v="0"/>
    <m/>
    <s v="Reduction"/>
    <x v="0"/>
    <s v="Solar"/>
    <m/>
    <x v="316"/>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4"/>
    <s v="Renewable"/>
    <x v="40"/>
    <s v="201,218 tCO2eq per year"/>
    <m/>
    <n v="2023"/>
    <s v="2023_04"/>
    <n v="201218"/>
    <m/>
    <x v="270"/>
    <n v="201218"/>
    <s v="Lower middle income"/>
    <x v="316"/>
    <n v="1"/>
  </r>
  <r>
    <x v="0"/>
    <x v="0"/>
    <x v="306"/>
    <x v="0"/>
    <s v="Core CarbonX Solutions Private Limited"/>
    <x v="4"/>
    <x v="0"/>
    <s v="Southern Asia"/>
    <s v="IND"/>
    <n v="1"/>
    <x v="5"/>
    <x v="5"/>
    <m/>
    <x v="1"/>
    <m/>
    <x v="1"/>
    <m/>
    <s v="Reduction"/>
    <x v="8"/>
    <s v="Alternate wetting method"/>
    <m/>
    <x v="317"/>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25"/>
    <s v="Renewable"/>
    <x v="217"/>
    <s v="48,000 tCO2eq per year"/>
    <m/>
    <n v="2023"/>
    <s v="2023_12"/>
    <n v="48000"/>
    <m/>
    <x v="235"/>
    <n v="48000"/>
    <s v="Lower middle income"/>
    <x v="317"/>
    <n v="1"/>
  </r>
  <r>
    <x v="0"/>
    <x v="1"/>
    <x v="307"/>
    <x v="0"/>
    <s v="Amp Energy Markets India Private Limited"/>
    <x v="4"/>
    <x v="0"/>
    <s v="Southern Asia"/>
    <s v="IND"/>
    <n v="1"/>
    <x v="0"/>
    <x v="0"/>
    <m/>
    <x v="0"/>
    <m/>
    <x v="0"/>
    <m/>
    <s v="Reduction"/>
    <x v="0"/>
    <m/>
    <m/>
    <x v="318"/>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26"/>
    <s v="Renewable"/>
    <x v="86"/>
    <s v="1,459,717 tCO2eq per year"/>
    <m/>
    <n v="2024"/>
    <s v="2024_01"/>
    <n v="1459717"/>
    <m/>
    <x v="271"/>
    <n v="1459717"/>
    <s v="Lower middle income"/>
    <x v="318"/>
    <n v="1"/>
  </r>
  <r>
    <x v="0"/>
    <x v="40"/>
    <x v="308"/>
    <x v="0"/>
    <s v="Amp Energy Green C&amp;I one Pvt Ltd and Amp Energy Markets India Pvt Ltd"/>
    <x v="4"/>
    <x v="0"/>
    <s v="Southern Asia"/>
    <s v="IND"/>
    <n v="1"/>
    <x v="0"/>
    <x v="0"/>
    <s v="Buildings"/>
    <x v="0"/>
    <m/>
    <x v="0"/>
    <m/>
    <s v="Reduction"/>
    <x v="0"/>
    <s v="Solar, Rooftop"/>
    <m/>
    <x v="319"/>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227"/>
    <s v="Renewable"/>
    <x v="218"/>
    <s v="9,614 tCO2eq per year"/>
    <m/>
    <n v="2023"/>
    <s v="2023_10"/>
    <n v="9614"/>
    <m/>
    <x v="272"/>
    <n v="9614"/>
    <s v="Lower middle income"/>
    <x v="319"/>
    <n v="1"/>
  </r>
  <r>
    <x v="0"/>
    <x v="40"/>
    <x v="309"/>
    <x v="0"/>
    <s v="Amp Energy Green C&amp;I one Pvt Ltd and Amp Energy Markets India"/>
    <x v="4"/>
    <x v="0"/>
    <s v="Southern Asia"/>
    <s v="IND"/>
    <n v="1"/>
    <x v="0"/>
    <x v="0"/>
    <s v="Buildings"/>
    <x v="0"/>
    <m/>
    <x v="0"/>
    <m/>
    <s v="Reduction"/>
    <x v="0"/>
    <s v="Solar, Rooftop"/>
    <m/>
    <x v="320"/>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228"/>
    <s v="Renewable"/>
    <x v="219"/>
    <s v="7,855 tCO2eq per year"/>
    <m/>
    <n v="2023"/>
    <s v="2023_09"/>
    <n v="7855"/>
    <m/>
    <x v="273"/>
    <n v="7855"/>
    <s v="Lower middle income"/>
    <x v="320"/>
    <n v="1"/>
  </r>
  <r>
    <x v="0"/>
    <x v="41"/>
    <x v="310"/>
    <x v="0"/>
    <s v="AGS Carbon Advisory, Seniority Pvt. Ltd."/>
    <x v="4"/>
    <x v="0"/>
    <s v="Southern Asia"/>
    <s v="IND"/>
    <n v="1"/>
    <x v="3"/>
    <x v="3"/>
    <m/>
    <x v="3"/>
    <m/>
    <x v="0"/>
    <m/>
    <s v="Reduction"/>
    <x v="9"/>
    <m/>
    <m/>
    <x v="321"/>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229"/>
    <s v="Renewable"/>
    <x v="220"/>
    <s v="37,853 tCO2eq per year"/>
    <m/>
    <n v="2024"/>
    <s v="2024_03"/>
    <n v="37853"/>
    <m/>
    <x v="274"/>
    <n v="37853"/>
    <s v="Lower middle income"/>
    <x v="321"/>
    <n v="1"/>
  </r>
  <r>
    <x v="0"/>
    <x v="41"/>
    <x v="311"/>
    <x v="0"/>
    <s v="Amp Energy C&amp;I Five Pvt Ltd and Amp Energy Markets India Pvt Ltd"/>
    <x v="4"/>
    <x v="0"/>
    <s v="Southern Asia"/>
    <s v="IND"/>
    <n v="1"/>
    <x v="0"/>
    <x v="0"/>
    <m/>
    <x v="0"/>
    <m/>
    <x v="0"/>
    <m/>
    <s v="Reduction"/>
    <x v="0"/>
    <m/>
    <m/>
    <x v="322"/>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230"/>
    <s v="Renewable"/>
    <x v="221"/>
    <s v="30,682 tCO2eq per year"/>
    <m/>
    <n v="2023"/>
    <s v="2023_06"/>
    <n v="30682"/>
    <m/>
    <x v="275"/>
    <n v="30682"/>
    <s v="Lower middle income"/>
    <x v="322"/>
    <n v="1"/>
  </r>
  <r>
    <x v="0"/>
    <x v="40"/>
    <x v="312"/>
    <x v="0"/>
    <s v="Amp Energy Green C&amp;I one Pvt Ltd and Amp Energy Markets India Pvt Ltd"/>
    <x v="4"/>
    <x v="0"/>
    <s v="Southern Asia"/>
    <s v="IND"/>
    <n v="1"/>
    <x v="0"/>
    <x v="0"/>
    <s v="Buildings"/>
    <x v="0"/>
    <m/>
    <x v="0"/>
    <m/>
    <s v="Reduction"/>
    <x v="0"/>
    <s v="Solar, Rooftop"/>
    <m/>
    <x v="323"/>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231"/>
    <s v="Renewable"/>
    <x v="222"/>
    <s v="511 tCO2eq per year"/>
    <m/>
    <n v="2024"/>
    <s v="2024_02"/>
    <s v=""/>
    <n v="511"/>
    <x v="276"/>
    <n v="511"/>
    <s v="Lower middle income"/>
    <x v="323"/>
    <n v="1"/>
  </r>
  <r>
    <x v="0"/>
    <x v="41"/>
    <x v="313"/>
    <x v="0"/>
    <s v="Amp Energy C&amp;I Six Pvt Ltd and Amp Energy Markets India Pvt ltd"/>
    <x v="4"/>
    <x v="0"/>
    <s v="Southern Asia"/>
    <s v="IND"/>
    <n v="1"/>
    <x v="0"/>
    <x v="0"/>
    <m/>
    <x v="0"/>
    <m/>
    <x v="0"/>
    <m/>
    <s v="Reduction"/>
    <x v="0"/>
    <m/>
    <m/>
    <x v="324"/>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232"/>
    <s v="Renewable"/>
    <x v="223"/>
    <s v="40,909 tCO2eq per year"/>
    <m/>
    <n v="2022"/>
    <s v="2022_12"/>
    <n v="40909"/>
    <m/>
    <x v="277"/>
    <n v="40909"/>
    <s v="Lower middle income"/>
    <x v="324"/>
    <n v="1"/>
  </r>
  <r>
    <x v="11"/>
    <x v="42"/>
    <x v="314"/>
    <x v="0"/>
    <s v="Jesuíta Energia S.A."/>
    <x v="4"/>
    <x v="2"/>
    <s v="South America"/>
    <s v="BRA"/>
    <n v="1"/>
    <x v="0"/>
    <x v="0"/>
    <m/>
    <x v="0"/>
    <m/>
    <x v="0"/>
    <m/>
    <s v="Reduction"/>
    <x v="10"/>
    <s v="Hydro"/>
    <m/>
    <x v="325"/>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233"/>
    <s v="Fixed"/>
    <x v="224"/>
    <s v="It will result in emission reduction of 770,167 tCO2e. The project will be responsible for an estimated 70,01 tCO2eq per year"/>
    <m/>
    <n v="2023"/>
    <s v="2023_04"/>
    <s v=""/>
    <n v="70010"/>
    <x v="278"/>
    <n v="70010"/>
    <s v="Upper middle income"/>
    <x v="325"/>
    <n v="1"/>
  </r>
  <r>
    <x v="0"/>
    <x v="41"/>
    <x v="289"/>
    <x v="0"/>
    <s v="Chattargarh Renewable Energy Pvt. Ltd."/>
    <x v="4"/>
    <x v="0"/>
    <s v="Southern Asia"/>
    <s v="IND"/>
    <n v="1"/>
    <x v="0"/>
    <x v="0"/>
    <m/>
    <x v="2"/>
    <m/>
    <x v="0"/>
    <m/>
    <s v="Reduction"/>
    <x v="2"/>
    <s v="Biomass, Electricity"/>
    <m/>
    <x v="326"/>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4"/>
    <s v="Renewable"/>
    <x v="91"/>
    <s v="83,499 tCO2eq per year"/>
    <m/>
    <n v="2023"/>
    <s v="2023_04"/>
    <n v="83499"/>
    <m/>
    <x v="279"/>
    <n v="83499"/>
    <s v="Lower middle income"/>
    <x v="326"/>
    <n v="1"/>
  </r>
  <r>
    <x v="0"/>
    <x v="40"/>
    <x v="315"/>
    <x v="0"/>
    <s v="Talettutayi Solar Projects Nine Private Limited"/>
    <x v="4"/>
    <x v="0"/>
    <s v="Southern Asia"/>
    <s v="IND"/>
    <n v="1"/>
    <x v="0"/>
    <x v="0"/>
    <m/>
    <x v="0"/>
    <m/>
    <x v="0"/>
    <m/>
    <s v="Reduction"/>
    <x v="0"/>
    <m/>
    <m/>
    <x v="327"/>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36"/>
    <s v="Fixed"/>
    <x v="91"/>
    <s v="310,404 tCO2eq per year"/>
    <m/>
    <n v="2023"/>
    <s v="2023_08"/>
    <n v="310404"/>
    <m/>
    <x v="280"/>
    <n v="310404"/>
    <s v="Lower middle income"/>
    <x v="327"/>
    <n v="1"/>
  </r>
  <r>
    <x v="14"/>
    <x v="6"/>
    <x v="316"/>
    <x v="0"/>
    <s v="GasGreen Asia, LLC"/>
    <x v="4"/>
    <x v="0"/>
    <s v="Central Asia"/>
    <s v="UZB"/>
    <n v="1"/>
    <x v="8"/>
    <x v="0"/>
    <m/>
    <x v="1"/>
    <m/>
    <x v="1"/>
    <m/>
    <s v="Reduction"/>
    <x v="24"/>
    <s v="Leak detection and repair"/>
    <m/>
    <x v="328"/>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234"/>
    <s v="Fixed"/>
    <x v="225"/>
    <s v="7,741,550 tCO2eq per year"/>
    <m/>
    <n v="2023"/>
    <s v="2023_08"/>
    <n v="7741550"/>
    <m/>
    <x v="281"/>
    <n v="7741550"/>
    <s v="Lower middle income"/>
    <x v="328"/>
    <n v="1"/>
  </r>
  <r>
    <x v="0"/>
    <x v="40"/>
    <x v="317"/>
    <x v="0"/>
    <s v="Amp Energy Green C&amp;I one Pvt Ltd and Amp Energy Markets India"/>
    <x v="4"/>
    <x v="0"/>
    <s v="Southern Asia"/>
    <s v="IND"/>
    <n v="1"/>
    <x v="0"/>
    <x v="0"/>
    <s v="Buildings"/>
    <x v="0"/>
    <m/>
    <x v="0"/>
    <m/>
    <s v="Reduction"/>
    <x v="0"/>
    <s v="Solar, Rooftop"/>
    <m/>
    <x v="329"/>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224"/>
    <s v="Renewable"/>
    <x v="226"/>
    <s v="1,002 tCO2eq per year"/>
    <m/>
    <n v="2023"/>
    <s v="2023_10"/>
    <n v="1002"/>
    <m/>
    <x v="282"/>
    <n v="1002"/>
    <s v="Lower middle income"/>
    <x v="329"/>
    <n v="1"/>
  </r>
  <r>
    <x v="0"/>
    <x v="0"/>
    <x v="318"/>
    <x v="0"/>
    <s v="SAEL Limited"/>
    <x v="4"/>
    <x v="0"/>
    <s v="Southern Asia"/>
    <s v="IND"/>
    <n v="1"/>
    <x v="0"/>
    <x v="0"/>
    <m/>
    <x v="0"/>
    <m/>
    <x v="0"/>
    <m/>
    <s v="Reduction"/>
    <x v="0"/>
    <m/>
    <m/>
    <x v="330"/>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99"/>
    <s v="Renewable"/>
    <x v="95"/>
    <s v="29,678 tCO2eq per year"/>
    <m/>
    <n v="2024"/>
    <s v="2024_05"/>
    <n v="29678"/>
    <m/>
    <x v="283"/>
    <n v="29678"/>
    <s v="Lower middle income"/>
    <x v="330"/>
    <n v="1"/>
  </r>
  <r>
    <x v="0"/>
    <x v="40"/>
    <x v="319"/>
    <x v="0"/>
    <s v="Amp Energy Green C&amp;I one Pvt Ltd and Amp Energy Markets India"/>
    <x v="4"/>
    <x v="0"/>
    <s v="Southern Asia"/>
    <s v="IND"/>
    <n v="1"/>
    <x v="0"/>
    <x v="0"/>
    <s v="Buildings"/>
    <x v="0"/>
    <m/>
    <x v="0"/>
    <m/>
    <s v="Reduction"/>
    <x v="0"/>
    <s v="Solar, Rooftop"/>
    <m/>
    <x v="331"/>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41"/>
    <s v="Renewable"/>
    <x v="227"/>
    <s v="818 tCO2eq per year"/>
    <m/>
    <n v="2024"/>
    <s v="2024_01"/>
    <s v=""/>
    <n v="818"/>
    <x v="284"/>
    <n v="818"/>
    <s v="Lower middle income"/>
    <x v="331"/>
    <n v="1"/>
  </r>
  <r>
    <x v="10"/>
    <x v="41"/>
    <x v="320"/>
    <x v="0"/>
    <s v="Tamu DMCC"/>
    <x v="4"/>
    <x v="1"/>
    <s v="Eastern Africa"/>
    <s v="KEN"/>
    <n v="1"/>
    <x v="2"/>
    <x v="2"/>
    <s v="Electricity and heat"/>
    <x v="2"/>
    <m/>
    <x v="0"/>
    <m/>
    <s v="Reduction"/>
    <x v="2"/>
    <s v="Biomass, Bagasse"/>
    <m/>
    <x v="332"/>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45"/>
    <s v="Renewable"/>
    <x v="43"/>
    <s v="250,000 tCO2eq per year"/>
    <m/>
    <n v="2024"/>
    <s v="2024_07"/>
    <n v="250000"/>
    <m/>
    <x v="285"/>
    <n v="250000"/>
    <s v="Lower middle income"/>
    <x v="332"/>
    <n v="1"/>
  </r>
  <r>
    <x v="0"/>
    <x v="41"/>
    <x v="321"/>
    <x v="0"/>
    <s v="KTA Powers Pvt. Ltd."/>
    <x v="4"/>
    <x v="0"/>
    <s v="Southern Asia"/>
    <s v="IND"/>
    <n v="1"/>
    <x v="0"/>
    <x v="0"/>
    <m/>
    <x v="2"/>
    <m/>
    <x v="0"/>
    <m/>
    <s v="Reduction"/>
    <x v="2"/>
    <s v="Biomass, Electricity"/>
    <m/>
    <x v="333"/>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4"/>
    <s v="Renewable"/>
    <x v="43"/>
    <s v="83,499 tCO2eq per year"/>
    <m/>
    <n v="2023"/>
    <s v="2023_06"/>
    <n v="83499"/>
    <m/>
    <x v="279"/>
    <n v="83499"/>
    <s v="Lower middle income"/>
    <x v="333"/>
    <n v="1"/>
  </r>
  <r>
    <x v="0"/>
    <x v="41"/>
    <x v="322"/>
    <x v="0"/>
    <s v="Carbon Circle Private Limited"/>
    <x v="4"/>
    <x v="0"/>
    <s v="Southern Asia"/>
    <s v="IND"/>
    <n v="1"/>
    <x v="0"/>
    <x v="0"/>
    <m/>
    <x v="2"/>
    <m/>
    <x v="0"/>
    <m/>
    <s v="Reduction"/>
    <x v="2"/>
    <s v="Biogas"/>
    <m/>
    <x v="334"/>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235"/>
    <s v="Renewable"/>
    <x v="64"/>
    <s v="9,000 tCO2eq per year"/>
    <m/>
    <n v="2023"/>
    <s v="2023_02"/>
    <n v="9000"/>
    <m/>
    <x v="286"/>
    <n v="9000"/>
    <s v="Lower middle income"/>
    <x v="334"/>
    <n v="1"/>
  </r>
  <r>
    <x v="0"/>
    <x v="0"/>
    <x v="323"/>
    <x v="0"/>
    <s v="Core CarbonX Solutions Private Limited"/>
    <x v="4"/>
    <x v="0"/>
    <s v="Southern Asia"/>
    <s v="IND"/>
    <n v="1"/>
    <x v="5"/>
    <x v="5"/>
    <m/>
    <x v="1"/>
    <m/>
    <x v="1"/>
    <m/>
    <s v="Reduction"/>
    <x v="8"/>
    <s v="Alternate wetting method"/>
    <m/>
    <x v="335"/>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08"/>
    <s v="Renewable"/>
    <x v="228"/>
    <s v="48,000 tCO2eq per year"/>
    <m/>
    <n v="2022"/>
    <s v="2022_12"/>
    <n v="48000"/>
    <m/>
    <x v="235"/>
    <n v="48000"/>
    <s v="Lower middle income"/>
    <x v="335"/>
    <n v="1"/>
  </r>
  <r>
    <x v="0"/>
    <x v="0"/>
    <x v="324"/>
    <x v="0"/>
    <s v="Core CarbonX Solutions Private Liminted"/>
    <x v="4"/>
    <x v="0"/>
    <s v="Southern Asia"/>
    <s v="IND"/>
    <n v="1"/>
    <x v="5"/>
    <x v="5"/>
    <m/>
    <x v="1"/>
    <m/>
    <x v="1"/>
    <m/>
    <s v="Reduction"/>
    <x v="8"/>
    <s v="Alternate wetting method"/>
    <m/>
    <x v="336"/>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6"/>
    <s v="Renewable"/>
    <x v="228"/>
    <s v="48,000 tCO2eq per year"/>
    <m/>
    <n v="2023"/>
    <s v="2023_03"/>
    <n v="48000"/>
    <m/>
    <x v="235"/>
    <n v="48000"/>
    <s v="Lower middle income"/>
    <x v="336"/>
    <n v="1"/>
  </r>
  <r>
    <x v="0"/>
    <x v="0"/>
    <x v="325"/>
    <x v="0"/>
    <s v="Core CarbonX Solutions Private Limited"/>
    <x v="4"/>
    <x v="0"/>
    <s v="Southern Asia"/>
    <s v="IND"/>
    <n v="1"/>
    <x v="5"/>
    <x v="5"/>
    <m/>
    <x v="1"/>
    <m/>
    <x v="1"/>
    <m/>
    <s v="Reduction"/>
    <x v="8"/>
    <s v="Alternate wetting method"/>
    <m/>
    <x v="337"/>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7"/>
    <s v="Renewable"/>
    <x v="229"/>
    <s v="48,000 tCO2eq per year"/>
    <m/>
    <n v="2022"/>
    <s v="2022_12"/>
    <n v="48000"/>
    <m/>
    <x v="235"/>
    <n v="48000"/>
    <s v="Lower middle income"/>
    <x v="337"/>
    <n v="1"/>
  </r>
  <r>
    <x v="17"/>
    <x v="43"/>
    <x v="326"/>
    <x v="0"/>
    <s v="ARRENDADORA ISTMO ENERGY, S.A."/>
    <x v="4"/>
    <x v="2"/>
    <s v="Central America"/>
    <s v="PAN"/>
    <n v="1"/>
    <x v="0"/>
    <x v="0"/>
    <m/>
    <x v="0"/>
    <m/>
    <x v="0"/>
    <m/>
    <s v="Reduction"/>
    <x v="0"/>
    <m/>
    <m/>
    <x v="338"/>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238"/>
    <s v="Renewable"/>
    <x v="230"/>
    <s v="13,000 tCO2eq per year"/>
    <m/>
    <n v="2023"/>
    <s v="2023_10"/>
    <n v="13000"/>
    <m/>
    <x v="287"/>
    <n v="13000"/>
    <s v="High income"/>
    <x v="338"/>
    <n v="1"/>
  </r>
  <r>
    <x v="31"/>
    <x v="39"/>
    <x v="327"/>
    <x v="0"/>
    <s v="1. asc impact GmbH 2. EcoNetix GmbH 3. Climate Connect Digital Ltd."/>
    <x v="4"/>
    <x v="1"/>
    <s v="Eastern Africa"/>
    <s v="ETH"/>
    <n v="1"/>
    <x v="6"/>
    <x v="5"/>
    <m/>
    <x v="4"/>
    <m/>
    <x v="0"/>
    <m/>
    <s v="Removal"/>
    <x v="25"/>
    <m/>
    <m/>
    <x v="339"/>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239"/>
    <s v="Renewable"/>
    <x v="132"/>
    <s v="The average annual expected emission reductions is 435,880 tCO2eq per year"/>
    <m/>
    <n v="2024"/>
    <s v="2024_08"/>
    <s v=""/>
    <n v="435880"/>
    <x v="288"/>
    <n v="435880"/>
    <s v="Low income"/>
    <x v="339"/>
    <n v="1"/>
  </r>
  <r>
    <x v="0"/>
    <x v="0"/>
    <x v="328"/>
    <x v="0"/>
    <s v="Core CarbonX Solutions Private Limited"/>
    <x v="4"/>
    <x v="0"/>
    <s v="Southern Asia"/>
    <s v="IND"/>
    <n v="1"/>
    <x v="0"/>
    <x v="0"/>
    <s v="Waste"/>
    <x v="2"/>
    <m/>
    <x v="0"/>
    <m/>
    <s v="Reduction"/>
    <x v="7"/>
    <m/>
    <m/>
    <x v="340"/>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0"/>
    <s v="Renewable"/>
    <x v="231"/>
    <s v="120,000 tCO2eq per year"/>
    <m/>
    <n v="2021"/>
    <s v="2021_04"/>
    <n v="120000"/>
    <m/>
    <x v="139"/>
    <n v="120000"/>
    <s v="Lower middle income"/>
    <x v="340"/>
    <n v="1"/>
  </r>
  <r>
    <x v="10"/>
    <x v="41"/>
    <x v="329"/>
    <x v="0"/>
    <s v="Zeno Moto Corporation"/>
    <x v="4"/>
    <x v="1"/>
    <s v="Eastern Africa"/>
    <s v="KEN"/>
    <n v="1"/>
    <x v="4"/>
    <x v="4"/>
    <m/>
    <x v="2"/>
    <m/>
    <x v="0"/>
    <m/>
    <s v="Reduction"/>
    <x v="5"/>
    <s v="Two-wheeled EV, Electrification"/>
    <m/>
    <x v="341"/>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14"/>
    <s v="Renewable"/>
    <x v="104"/>
    <s v="100,000 tCO2eq per year"/>
    <m/>
    <n v="2025"/>
    <s v="2025_01"/>
    <n v="100000"/>
    <m/>
    <x v="149"/>
    <n v="100000"/>
    <s v="Lower middle income"/>
    <x v="341"/>
    <n v="1"/>
  </r>
  <r>
    <x v="0"/>
    <x v="43"/>
    <x v="330"/>
    <x v="0"/>
    <s v="Zeno Moto Corporation"/>
    <x v="4"/>
    <x v="0"/>
    <s v="Southern Asia"/>
    <s v="IND"/>
    <n v="1"/>
    <x v="4"/>
    <x v="4"/>
    <m/>
    <x v="2"/>
    <m/>
    <x v="0"/>
    <m/>
    <s v="Reduction"/>
    <x v="5"/>
    <s v="Two-wheeled EV, Electrification"/>
    <m/>
    <x v="34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14"/>
    <s v="Renewable"/>
    <x v="104"/>
    <s v="100,000 tCO2eq per year"/>
    <m/>
    <n v="2025"/>
    <s v="2025_01"/>
    <n v="100000"/>
    <m/>
    <x v="149"/>
    <n v="100000"/>
    <s v="Lower middle income"/>
    <x v="342"/>
    <n v="1"/>
  </r>
  <r>
    <x v="0"/>
    <x v="34"/>
    <x v="331"/>
    <x v="0"/>
    <s v="Green Valley Renewable Energy Limited"/>
    <x v="4"/>
    <x v="0"/>
    <s v="Southern Asia"/>
    <s v="IND"/>
    <n v="1"/>
    <x v="0"/>
    <x v="0"/>
    <m/>
    <x v="0"/>
    <m/>
    <x v="0"/>
    <m/>
    <s v="Reduction"/>
    <x v="0"/>
    <m/>
    <m/>
    <x v="343"/>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51"/>
    <s v="Renewable"/>
    <x v="48"/>
    <s v="387,500 tCO2eq per year"/>
    <m/>
    <n v="2024"/>
    <s v="2024_01"/>
    <n v="387500"/>
    <m/>
    <x v="289"/>
    <n v="387500"/>
    <s v="Lower middle income"/>
    <x v="343"/>
    <n v="1"/>
  </r>
  <r>
    <x v="20"/>
    <x v="39"/>
    <x v="332"/>
    <x v="0"/>
    <s v="Owners"/>
    <x v="4"/>
    <x v="0"/>
    <s v="Southern Asia"/>
    <s v="BTN"/>
    <n v="1"/>
    <x v="0"/>
    <x v="0"/>
    <m/>
    <x v="0"/>
    <m/>
    <x v="0"/>
    <m/>
    <s v="Reduction"/>
    <x v="0"/>
    <m/>
    <m/>
    <x v="344"/>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7"/>
    <s v="Fixed"/>
    <x v="232"/>
    <s v="23,920 tCO2eq per year"/>
    <m/>
    <n v="2023"/>
    <s v="2023_09"/>
    <n v="23920"/>
    <m/>
    <x v="290"/>
    <n v="23920"/>
    <s v="Lower middle income"/>
    <x v="344"/>
    <n v="1"/>
  </r>
  <r>
    <x v="0"/>
    <x v="44"/>
    <x v="333"/>
    <x v="0"/>
    <s v="NTPC Vidyut Vyapar Nigam Limited"/>
    <x v="4"/>
    <x v="0"/>
    <s v="Southern Asia"/>
    <s v="IND"/>
    <n v="1"/>
    <x v="0"/>
    <x v="0"/>
    <s v="Waste"/>
    <x v="2"/>
    <m/>
    <x v="0"/>
    <m/>
    <s v="Reduction"/>
    <x v="7"/>
    <s v="Torrefaction, Municipal Solid Waste"/>
    <m/>
    <x v="345"/>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241"/>
    <s v="Fixed"/>
    <x v="233"/>
    <s v="312,300 tCO2eq per year"/>
    <m/>
    <n v="2024"/>
    <s v="2024_03"/>
    <n v="312300"/>
    <m/>
    <x v="291"/>
    <n v="312300"/>
    <s v="Lower middle income"/>
    <x v="345"/>
    <n v="1"/>
  </r>
  <r>
    <x v="0"/>
    <x v="44"/>
    <x v="334"/>
    <x v="0"/>
    <s v="NTPC Vidyut Vyapar Nigam Limited"/>
    <x v="4"/>
    <x v="0"/>
    <s v="Southern Asia"/>
    <s v="IND"/>
    <n v="1"/>
    <x v="0"/>
    <x v="0"/>
    <s v="Waste"/>
    <x v="2"/>
    <m/>
    <x v="0"/>
    <m/>
    <s v="Reduction"/>
    <x v="7"/>
    <s v="Torrefaction, Municipal Solid Waste"/>
    <m/>
    <x v="346"/>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242"/>
    <s v="Fixed"/>
    <x v="234"/>
    <s v="138,800 tCO2eq per year"/>
    <m/>
    <n v="2024"/>
    <s v="2024_03"/>
    <n v="138800"/>
    <m/>
    <x v="292"/>
    <n v="138800"/>
    <s v="Lower middle income"/>
    <x v="346"/>
    <n v="1"/>
  </r>
  <r>
    <x v="0"/>
    <x v="44"/>
    <x v="335"/>
    <x v="0"/>
    <s v="NTPC Vidyut Vyapar Nigam Limited"/>
    <x v="4"/>
    <x v="0"/>
    <s v="Southern Asia"/>
    <s v="IND"/>
    <n v="1"/>
    <x v="0"/>
    <x v="0"/>
    <s v="Waste"/>
    <x v="2"/>
    <m/>
    <x v="0"/>
    <m/>
    <s v="Reduction"/>
    <x v="7"/>
    <s v="Torrefaction, Municipal Solid Waste"/>
    <m/>
    <x v="347"/>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242"/>
    <s v="Fixed"/>
    <x v="234"/>
    <s v="69,400 tCO2eq per year"/>
    <m/>
    <n v="2024"/>
    <s v="2024_03"/>
    <n v="69400"/>
    <m/>
    <x v="293"/>
    <n v="69400"/>
    <s v="Lower middle income"/>
    <x v="347"/>
    <n v="1"/>
  </r>
  <r>
    <x v="0"/>
    <x v="44"/>
    <x v="336"/>
    <x v="0"/>
    <s v="NTPC Vidyut Vyapar Nigam Limited"/>
    <x v="4"/>
    <x v="0"/>
    <s v="Southern Asia"/>
    <s v="IND"/>
    <n v="1"/>
    <x v="0"/>
    <x v="0"/>
    <s v="Waste"/>
    <x v="2"/>
    <m/>
    <x v="0"/>
    <m/>
    <s v="Reduction"/>
    <x v="7"/>
    <s v="Torrefaction, Municipal Solid Waste"/>
    <m/>
    <x v="348"/>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243"/>
    <s v="Fixed"/>
    <x v="235"/>
    <s v="173,500 tCO2eq per year"/>
    <m/>
    <n v="2024"/>
    <s v="2024_03"/>
    <n v="173500"/>
    <m/>
    <x v="294"/>
    <n v="173500"/>
    <s v="Lower middle income"/>
    <x v="348"/>
    <n v="1"/>
  </r>
  <r>
    <x v="32"/>
    <x v="44"/>
    <x v="337"/>
    <x v="0"/>
    <s v="Rewilding Maforki Limited"/>
    <x v="4"/>
    <x v="1"/>
    <s v="Western Africa"/>
    <s v="SLE"/>
    <n v="1"/>
    <x v="6"/>
    <x v="5"/>
    <m/>
    <x v="4"/>
    <m/>
    <x v="0"/>
    <m/>
    <s v="Removal"/>
    <x v="26"/>
    <s v="Rewilding"/>
    <m/>
    <x v="349"/>
    <s v="Rewilding Maforki"/>
    <s v="Rewilding Maforki Limited"/>
    <s v="The location is between latitudes 8.63 and 9.12, and longitudes -12.52 and -13.63."/>
    <s v="Both ground truthing and satellite based technology will be used for verification rounds."/>
    <s v="Not known"/>
    <x v="189"/>
    <s v="Renewable"/>
    <x v="51"/>
    <s v="141,365 tCO2eq per year average or 7m tn over 50 years"/>
    <m/>
    <n v="2022"/>
    <s v="2022_06"/>
    <s v=""/>
    <n v="141365"/>
    <x v="295"/>
    <n v="141365"/>
    <s v="Low income"/>
    <x v="349"/>
    <n v="1"/>
  </r>
  <r>
    <x v="0"/>
    <x v="33"/>
    <x v="338"/>
    <x v="0"/>
    <s v="NTPC Limited"/>
    <x v="4"/>
    <x v="0"/>
    <s v="Southern Asia"/>
    <s v="IND"/>
    <n v="1"/>
    <x v="2"/>
    <x v="2"/>
    <m/>
    <x v="1"/>
    <m/>
    <x v="0"/>
    <m/>
    <s v="Reduction"/>
    <x v="23"/>
    <s v="CCU, Ethanol"/>
    <m/>
    <x v="350"/>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244"/>
    <s v="Fixed"/>
    <x v="236"/>
    <s v="9,125 tCO2eq per year"/>
    <m/>
    <n v="2024"/>
    <s v="2024_04"/>
    <n v="9125"/>
    <s v=""/>
    <x v="296"/>
    <n v="9125"/>
    <s v="Lower middle income"/>
    <x v="350"/>
    <n v="1"/>
  </r>
  <r>
    <x v="0"/>
    <x v="41"/>
    <x v="339"/>
    <x v="0"/>
    <s v="Chenab Valley Power Projects Private Limited"/>
    <x v="4"/>
    <x v="0"/>
    <s v="Southern Asia"/>
    <s v="IND"/>
    <n v="1"/>
    <x v="0"/>
    <x v="0"/>
    <m/>
    <x v="0"/>
    <m/>
    <x v="0"/>
    <m/>
    <s v="Reduction"/>
    <x v="10"/>
    <s v="Hydro"/>
    <m/>
    <x v="351"/>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245"/>
    <s v="Renewable"/>
    <x v="237"/>
    <s v="1,815,521 tCO2eq per year"/>
    <m/>
    <n v="2022"/>
    <s v="2022_05"/>
    <n v="1815521"/>
    <m/>
    <x v="297"/>
    <n v="1815521"/>
    <s v="Lower middle income"/>
    <x v="351"/>
    <n v="1"/>
  </r>
  <r>
    <x v="11"/>
    <x v="8"/>
    <x v="340"/>
    <x v="0"/>
    <s v="Parque Eólico Maravilha LTDA"/>
    <x v="4"/>
    <x v="2"/>
    <s v="South America"/>
    <s v="BRA"/>
    <n v="1"/>
    <x v="0"/>
    <x v="0"/>
    <m/>
    <x v="0"/>
    <m/>
    <x v="0"/>
    <m/>
    <s v="Reduction"/>
    <x v="3"/>
    <s v="Wind"/>
    <m/>
    <x v="352"/>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246"/>
    <s v="Renewable"/>
    <x v="238"/>
    <s v="174,729 tCO2eq per year"/>
    <m/>
    <n v="2025"/>
    <s v="2025_06"/>
    <n v="174729"/>
    <m/>
    <x v="298"/>
    <n v="174729"/>
    <s v="Upper middle income"/>
    <x v="352"/>
    <n v="1"/>
  </r>
  <r>
    <x v="11"/>
    <x v="8"/>
    <x v="341"/>
    <x v="0"/>
    <s v="Parque Eólico Sobradinho LTDA"/>
    <x v="4"/>
    <x v="2"/>
    <s v="South America"/>
    <s v="BRA"/>
    <n v="1"/>
    <x v="0"/>
    <x v="0"/>
    <m/>
    <x v="0"/>
    <m/>
    <x v="0"/>
    <m/>
    <s v="Reduction"/>
    <x v="3"/>
    <s v="Wind"/>
    <m/>
    <x v="353"/>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246"/>
    <s v="Renewable"/>
    <x v="238"/>
    <s v="139,783 tCO2eq per year"/>
    <m/>
    <n v="2025"/>
    <s v="2025_06"/>
    <n v="139783"/>
    <m/>
    <x v="299"/>
    <n v="139783"/>
    <s v="Upper middle income"/>
    <x v="353"/>
    <n v="1"/>
  </r>
  <r>
    <x v="0"/>
    <x v="45"/>
    <x v="342"/>
    <x v="0"/>
    <s v="Core CarbonX Solutions Private Limited"/>
    <x v="5"/>
    <x v="0"/>
    <s v="Southern Asia"/>
    <s v="IND"/>
    <n v="1"/>
    <x v="6"/>
    <x v="5"/>
    <m/>
    <x v="4"/>
    <m/>
    <x v="0"/>
    <m/>
    <s v="Removal"/>
    <x v="25"/>
    <s v="Tree plantation"/>
    <m/>
    <x v="354"/>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47"/>
    <s v="Fixed"/>
    <x v="239"/>
    <s v="230,000 tCO2eq per year"/>
    <m/>
    <n v="2021"/>
    <s v="2021_01"/>
    <n v="230000"/>
    <m/>
    <x v="300"/>
    <n v="230000"/>
    <s v="Lower middle income"/>
    <x v="354"/>
    <n v="1"/>
  </r>
  <r>
    <x v="0"/>
    <x v="45"/>
    <x v="343"/>
    <x v="0"/>
    <s v="MoEVing Urban Technologies Pvt Ltd and Fair Climate Fund India Private Limited"/>
    <x v="5"/>
    <x v="0"/>
    <s v="Southern Asia"/>
    <s v="IND"/>
    <n v="1"/>
    <x v="4"/>
    <x v="4"/>
    <m/>
    <x v="2"/>
    <m/>
    <x v="0"/>
    <m/>
    <s v="Reduction"/>
    <x v="5"/>
    <s v="Electrification"/>
    <m/>
    <x v="355"/>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48"/>
    <s v="Fixed"/>
    <x v="240"/>
    <s v="70,520 tCO2eq per year"/>
    <m/>
    <n v="2021"/>
    <s v="2021_03"/>
    <n v="70520"/>
    <m/>
    <x v="301"/>
    <n v="70520"/>
    <s v="Lower middle income"/>
    <x v="355"/>
    <n v="1"/>
  </r>
  <r>
    <x v="30"/>
    <x v="45"/>
    <x v="344"/>
    <x v="0"/>
    <s v="Horae Energy Private Limited, Core Carbon Canada, West Bridge Energy LLC, Heritage Foundation Pakistan"/>
    <x v="5"/>
    <x v="0"/>
    <s v="Southern Asia"/>
    <s v="PAK"/>
    <n v="1"/>
    <x v="3"/>
    <x v="3"/>
    <m/>
    <x v="3"/>
    <s v="Fuel switch"/>
    <x v="0"/>
    <m/>
    <s v="Reduction"/>
    <x v="4"/>
    <s v="Households"/>
    <m/>
    <x v="356"/>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49"/>
    <s v="Renewable"/>
    <x v="241"/>
    <s v="880,000 tCO2eq per year"/>
    <m/>
    <n v="2021"/>
    <s v="2021_02"/>
    <n v="880000"/>
    <m/>
    <x v="302"/>
    <n v="880000"/>
    <s v="Lower middle income"/>
    <x v="356"/>
    <n v="1"/>
  </r>
  <r>
    <x v="0"/>
    <x v="45"/>
    <x v="345"/>
    <x v="0"/>
    <s v="Core CarbonX Solutions Private Limited"/>
    <x v="5"/>
    <x v="0"/>
    <s v="Southern Asia"/>
    <s v="IND"/>
    <n v="1"/>
    <x v="6"/>
    <x v="5"/>
    <s v="Agriculture"/>
    <x v="4"/>
    <m/>
    <x v="0"/>
    <m/>
    <s v="Removal"/>
    <x v="19"/>
    <s v="Tree plantation, Fruit bearing trees"/>
    <m/>
    <x v="357"/>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0"/>
    <s v="Renewable"/>
    <x v="242"/>
    <s v="100,000 tCO2eq per year"/>
    <m/>
    <n v="2021"/>
    <s v="2021_03"/>
    <n v="100000"/>
    <m/>
    <x v="149"/>
    <n v="100000"/>
    <s v="Lower middle income"/>
    <x v="357"/>
    <n v="1"/>
  </r>
  <r>
    <x v="0"/>
    <x v="45"/>
    <x v="346"/>
    <x v="0"/>
    <s v="Core CarbonX Solutions Private Limited"/>
    <x v="5"/>
    <x v="0"/>
    <s v="Southern Asia"/>
    <s v="IND"/>
    <n v="1"/>
    <x v="6"/>
    <x v="5"/>
    <m/>
    <x v="4"/>
    <m/>
    <x v="0"/>
    <m/>
    <s v="Removal"/>
    <x v="25"/>
    <s v="Urban forests"/>
    <m/>
    <x v="358"/>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51"/>
    <s v="Fixed"/>
    <x v="243"/>
    <s v="92,000 tCO2eq per year"/>
    <m/>
    <n v="2021"/>
    <s v="2021_02"/>
    <n v="92000"/>
    <m/>
    <x v="303"/>
    <n v="92000"/>
    <s v="Lower middle income"/>
    <x v="358"/>
    <n v="1"/>
  </r>
  <r>
    <x v="0"/>
    <x v="45"/>
    <x v="347"/>
    <x v="0"/>
    <s v="Core CarbonX Solutions Private Limited"/>
    <x v="5"/>
    <x v="0"/>
    <s v="Southern Asia"/>
    <s v="IND"/>
    <n v="1"/>
    <x v="6"/>
    <x v="5"/>
    <s v="Agriculture"/>
    <x v="4"/>
    <m/>
    <x v="0"/>
    <m/>
    <s v="Removal"/>
    <x v="19"/>
    <s v="Tree plantation, Fruit bearing trees"/>
    <m/>
    <x v="359"/>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0"/>
    <s v="Renewable"/>
    <x v="144"/>
    <s v="50,000 tCO2eq per year"/>
    <m/>
    <n v="2021"/>
    <s v="2021_03"/>
    <n v="50000"/>
    <m/>
    <x v="179"/>
    <n v="50000"/>
    <s v="Lower middle income"/>
    <x v="359"/>
    <n v="1"/>
  </r>
  <r>
    <x v="0"/>
    <x v="45"/>
    <x v="348"/>
    <x v="0"/>
    <s v="Core CarbonX Solutions Private Limited"/>
    <x v="5"/>
    <x v="0"/>
    <s v="Southern Asia"/>
    <s v="IND"/>
    <n v="1"/>
    <x v="6"/>
    <x v="5"/>
    <m/>
    <x v="4"/>
    <m/>
    <x v="0"/>
    <m/>
    <s v="Removal"/>
    <x v="25"/>
    <s v="Tree plantation"/>
    <m/>
    <x v="360"/>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56"/>
    <s v="Renewable"/>
    <x v="144"/>
    <s v="120,000 tCO2eq per year"/>
    <m/>
    <n v="2021"/>
    <s v="2021_03"/>
    <n v="120000"/>
    <m/>
    <x v="139"/>
    <n v="120000"/>
    <s v="Lower middle income"/>
    <x v="360"/>
    <n v="1"/>
  </r>
  <r>
    <x v="0"/>
    <x v="45"/>
    <x v="349"/>
    <x v="0"/>
    <s v="Core CarbonX Solutions Private Limited"/>
    <x v="5"/>
    <x v="0"/>
    <s v="Southern Asia"/>
    <s v="IND"/>
    <n v="1"/>
    <x v="6"/>
    <x v="5"/>
    <m/>
    <x v="4"/>
    <m/>
    <x v="0"/>
    <m/>
    <s v="Removal"/>
    <x v="25"/>
    <s v="Tree plantation"/>
    <m/>
    <x v="361"/>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56"/>
    <s v="Renewable"/>
    <x v="244"/>
    <s v="100,000 tCO2eq per year"/>
    <m/>
    <n v="2021"/>
    <s v="2021_03"/>
    <n v="100000"/>
    <m/>
    <x v="149"/>
    <n v="100000"/>
    <s v="Lower middle income"/>
    <x v="361"/>
    <n v="1"/>
  </r>
  <r>
    <x v="0"/>
    <x v="45"/>
    <x v="350"/>
    <x v="0"/>
    <s v="Core CarbonX Solutions Private Limited"/>
    <x v="5"/>
    <x v="0"/>
    <s v="Southern Asia"/>
    <s v="IND"/>
    <n v="1"/>
    <x v="6"/>
    <x v="5"/>
    <s v="Agriculture"/>
    <x v="4"/>
    <m/>
    <x v="0"/>
    <m/>
    <s v="Removal"/>
    <x v="19"/>
    <s v="Tree plantation, Fruit bearing trees"/>
    <m/>
    <x v="362"/>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56"/>
    <s v="Renewable"/>
    <x v="245"/>
    <s v="30,000 tCO2eq per year"/>
    <m/>
    <n v="2021"/>
    <s v="2021_03"/>
    <n v="30000"/>
    <m/>
    <x v="304"/>
    <n v="30000"/>
    <s v="Lower middle income"/>
    <x v="362"/>
    <n v="1"/>
  </r>
  <r>
    <x v="0"/>
    <x v="45"/>
    <x v="351"/>
    <x v="0"/>
    <s v="Core CarbonX Solutions Private Limited"/>
    <x v="5"/>
    <x v="0"/>
    <s v="Southern Asia"/>
    <s v="IND"/>
    <n v="1"/>
    <x v="6"/>
    <x v="5"/>
    <s v="Agriculture"/>
    <x v="4"/>
    <m/>
    <x v="0"/>
    <m/>
    <s v="Removal"/>
    <x v="19"/>
    <s v="Tree plantation, Fruit bearing trees"/>
    <m/>
    <x v="363"/>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56"/>
    <s v="Renewable"/>
    <x v="245"/>
    <s v="60,000 tCO2eq per year"/>
    <m/>
    <n v="2021"/>
    <s v="2021_03"/>
    <n v="60000"/>
    <m/>
    <x v="156"/>
    <n v="60000"/>
    <s v="Lower middle income"/>
    <x v="363"/>
    <n v="1"/>
  </r>
  <r>
    <x v="0"/>
    <x v="45"/>
    <x v="352"/>
    <x v="0"/>
    <s v="Core CarbonX Solutions Private Limited"/>
    <x v="5"/>
    <x v="0"/>
    <s v="Southern Asia"/>
    <s v="IND"/>
    <n v="1"/>
    <x v="6"/>
    <x v="5"/>
    <m/>
    <x v="4"/>
    <m/>
    <x v="0"/>
    <m/>
    <s v="Removal"/>
    <x v="25"/>
    <s v="Tree plantation"/>
    <m/>
    <x v="364"/>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56"/>
    <s v="Renewable"/>
    <x v="245"/>
    <s v="40,000 tCO2eq per year"/>
    <m/>
    <n v="2021"/>
    <s v="2021_03"/>
    <n v="40000"/>
    <m/>
    <x v="206"/>
    <n v="40000"/>
    <s v="Lower middle income"/>
    <x v="364"/>
    <n v="1"/>
  </r>
  <r>
    <x v="0"/>
    <x v="45"/>
    <x v="353"/>
    <x v="0"/>
    <s v="Core CarbonX Solutions Private Limited"/>
    <x v="5"/>
    <x v="0"/>
    <s v="Southern Asia"/>
    <s v="IND"/>
    <n v="1"/>
    <x v="6"/>
    <x v="5"/>
    <m/>
    <x v="4"/>
    <m/>
    <x v="0"/>
    <m/>
    <s v="Removal"/>
    <x v="25"/>
    <s v="Tree plantation"/>
    <m/>
    <x v="365"/>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56"/>
    <s v="Renewable"/>
    <x v="245"/>
    <s v="60,000 tCO2eq per year"/>
    <m/>
    <n v="2021"/>
    <s v="2021_03"/>
    <n v="60000"/>
    <m/>
    <x v="156"/>
    <n v="60000"/>
    <s v="Lower middle income"/>
    <x v="365"/>
    <n v="1"/>
  </r>
  <r>
    <x v="0"/>
    <x v="45"/>
    <x v="354"/>
    <x v="0"/>
    <s v="Core CarbonX Solutions Private Limited"/>
    <x v="5"/>
    <x v="0"/>
    <s v="Southern Asia"/>
    <s v="IND"/>
    <n v="1"/>
    <x v="6"/>
    <x v="5"/>
    <m/>
    <x v="4"/>
    <m/>
    <x v="0"/>
    <m/>
    <s v="Removal"/>
    <x v="25"/>
    <s v="Tree plantation"/>
    <m/>
    <x v="366"/>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56"/>
    <s v="Renewable"/>
    <x v="245"/>
    <s v="30,000 tCO2eq per year"/>
    <m/>
    <n v="2021"/>
    <s v="2021_03"/>
    <n v="30000"/>
    <m/>
    <x v="304"/>
    <n v="30000"/>
    <s v="Lower middle income"/>
    <x v="366"/>
    <n v="1"/>
  </r>
  <r>
    <x v="0"/>
    <x v="45"/>
    <x v="352"/>
    <x v="0"/>
    <s v="Core CarbonX Solutions Private Limited"/>
    <x v="5"/>
    <x v="0"/>
    <s v="Southern Asia"/>
    <s v="IND"/>
    <n v="1"/>
    <x v="6"/>
    <x v="5"/>
    <m/>
    <x v="4"/>
    <m/>
    <x v="0"/>
    <m/>
    <s v="Removal"/>
    <x v="25"/>
    <s v="Tree plantation"/>
    <m/>
    <x v="367"/>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56"/>
    <s v="Renewable"/>
    <x v="245"/>
    <s v="40,000 tCO2eq per year"/>
    <m/>
    <n v="2021"/>
    <s v="2021_03"/>
    <n v="40000"/>
    <m/>
    <x v="206"/>
    <n v="40000"/>
    <s v="Lower middle income"/>
    <x v="367"/>
    <n v="1"/>
  </r>
  <r>
    <x v="0"/>
    <x v="45"/>
    <x v="355"/>
    <x v="0"/>
    <s v="Core CarbonX Solutions Private Limited"/>
    <x v="5"/>
    <x v="0"/>
    <s v="Southern Asia"/>
    <s v="IND"/>
    <n v="1"/>
    <x v="6"/>
    <x v="5"/>
    <m/>
    <x v="4"/>
    <m/>
    <x v="0"/>
    <m/>
    <s v="Removal"/>
    <x v="25"/>
    <s v="Tree plantation"/>
    <m/>
    <x v="368"/>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56"/>
    <s v="Renewable"/>
    <x v="246"/>
    <s v="20,000 tCO2eq per year"/>
    <m/>
    <n v="2021"/>
    <s v="2021_03"/>
    <n v="20000"/>
    <m/>
    <x v="21"/>
    <n v="20000"/>
    <s v="Lower middle income"/>
    <x v="368"/>
    <n v="1"/>
  </r>
  <r>
    <x v="0"/>
    <x v="45"/>
    <x v="356"/>
    <x v="0"/>
    <s v="Core CarbonX Solutions Private Limited"/>
    <x v="5"/>
    <x v="0"/>
    <s v="Southern Asia"/>
    <s v="IND"/>
    <n v="1"/>
    <x v="5"/>
    <x v="5"/>
    <m/>
    <x v="1"/>
    <m/>
    <x v="0"/>
    <s v="N2O"/>
    <s v="Reduction"/>
    <x v="20"/>
    <m/>
    <m/>
    <x v="369"/>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91"/>
    <s v="Renewable"/>
    <x v="247"/>
    <s v="20,000 tCO2eq per year"/>
    <m/>
    <n v="2021"/>
    <s v="2021_04"/>
    <n v="20000"/>
    <m/>
    <x v="21"/>
    <n v="20000"/>
    <s v="Lower middle income"/>
    <x v="369"/>
    <n v="1"/>
  </r>
  <r>
    <x v="0"/>
    <x v="45"/>
    <x v="357"/>
    <x v="0"/>
    <s v="Core CarbonX Solutions Private Limited, Luminous Power Technologies Pvt Ltd., Schneider Electric India Private Limited"/>
    <x v="5"/>
    <x v="0"/>
    <s v="Southern Asia"/>
    <s v="IND"/>
    <n v="1"/>
    <x v="0"/>
    <x v="0"/>
    <m/>
    <x v="0"/>
    <m/>
    <x v="0"/>
    <m/>
    <s v="Reduction"/>
    <x v="0"/>
    <s v="Solar"/>
    <m/>
    <x v="370"/>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39"/>
    <s v="Fixed"/>
    <x v="248"/>
    <s v="3,170 tCO2eq per year"/>
    <m/>
    <n v="2021"/>
    <s v="2021_01"/>
    <n v="3170"/>
    <m/>
    <x v="305"/>
    <n v="3170"/>
    <s v="Lower middle income"/>
    <x v="370"/>
    <n v="1"/>
  </r>
  <r>
    <x v="0"/>
    <x v="45"/>
    <x v="358"/>
    <x v="0"/>
    <s v="INFINITE ENVIRONMENTAL SOLUTIONS LTD AND QMARK FOUNDATION FOR SUSTAINABLE LIVELIHOOD DEVELOPMENT"/>
    <x v="5"/>
    <x v="0"/>
    <s v="Southern Asia"/>
    <s v="IND"/>
    <n v="1"/>
    <x v="5"/>
    <x v="5"/>
    <m/>
    <x v="1"/>
    <m/>
    <x v="2"/>
    <s v="CO2"/>
    <s v="Reduction"/>
    <x v="20"/>
    <s v="Sustainable Agriculture, Fertilizer, Manure"/>
    <m/>
    <x v="371"/>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157"/>
    <s v="Renewable"/>
    <x v="249"/>
    <s v="275,748 tCO2eq per year"/>
    <m/>
    <n v="2021"/>
    <s v="2021_01"/>
    <n v="275748"/>
    <m/>
    <x v="306"/>
    <n v="275748"/>
    <s v="Lower middle income"/>
    <x v="371"/>
    <n v="1"/>
  </r>
  <r>
    <x v="0"/>
    <x v="45"/>
    <x v="359"/>
    <x v="0"/>
    <s v="Srijan and Fair Climate Fund India Private Limited"/>
    <x v="5"/>
    <x v="0"/>
    <s v="Southern Asia"/>
    <s v="IND"/>
    <n v="1"/>
    <x v="5"/>
    <x v="5"/>
    <m/>
    <x v="1"/>
    <s v="Sinks"/>
    <x v="0"/>
    <s v="N2O"/>
    <s v="Reduction"/>
    <x v="20"/>
    <m/>
    <m/>
    <x v="372"/>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52"/>
    <s v="Renewable"/>
    <x v="150"/>
    <s v="646,639 tCO2eq per year"/>
    <m/>
    <n v="2021"/>
    <s v="2021_07"/>
    <n v="646639"/>
    <m/>
    <x v="307"/>
    <n v="646639"/>
    <s v="Lower middle income"/>
    <x v="372"/>
    <n v="1"/>
  </r>
  <r>
    <x v="30"/>
    <x v="45"/>
    <x v="360"/>
    <x v="0"/>
    <s v="Horae Energy Private Limited, Core Carbon Canada, West Bridge Energy LLC, Heritage Foundation Pakistan"/>
    <x v="5"/>
    <x v="0"/>
    <s v="Southern Asia"/>
    <s v="PAK"/>
    <n v="1"/>
    <x v="3"/>
    <x v="3"/>
    <m/>
    <x v="3"/>
    <s v="Fuel switch"/>
    <x v="0"/>
    <m/>
    <s v="Reduction"/>
    <x v="4"/>
    <s v="Households"/>
    <m/>
    <x v="373"/>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x v="250"/>
    <s v="40,000 tCO2eq per year"/>
    <m/>
    <n v="2021"/>
    <s v="2021_04"/>
    <n v="40000"/>
    <m/>
    <x v="206"/>
    <n v="40000"/>
    <s v="Lower middle income"/>
    <x v="373"/>
    <n v="1"/>
  </r>
  <r>
    <x v="30"/>
    <x v="45"/>
    <x v="361"/>
    <x v="0"/>
    <s v="Horae Energy Private Limited, Core Carbon Canada, West Bridge Energy LLC, Heritage Foundation Pakistan"/>
    <x v="5"/>
    <x v="0"/>
    <s v="Southern Asia"/>
    <s v="PAK"/>
    <n v="1"/>
    <x v="3"/>
    <x v="3"/>
    <m/>
    <x v="3"/>
    <s v="Fuel switch"/>
    <x v="0"/>
    <m/>
    <s v="Reduction"/>
    <x v="4"/>
    <s v="Households"/>
    <m/>
    <x v="374"/>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x v="251"/>
    <s v="40,000 tCO2eq per year"/>
    <m/>
    <n v="2021"/>
    <s v="2021_04"/>
    <n v="40000"/>
    <m/>
    <x v="206"/>
    <n v="40000"/>
    <s v="Lower middle income"/>
    <x v="374"/>
    <n v="1"/>
  </r>
  <r>
    <x v="30"/>
    <x v="45"/>
    <x v="362"/>
    <x v="0"/>
    <s v="Horae Energy Private Limited, Core Carbon Canada, West Bridge Energy LLC, Heritage Foundation Pakistan"/>
    <x v="5"/>
    <x v="0"/>
    <s v="Southern Asia"/>
    <s v="PAK"/>
    <n v="1"/>
    <x v="3"/>
    <x v="3"/>
    <m/>
    <x v="3"/>
    <s v="Fuel switch"/>
    <x v="0"/>
    <m/>
    <s v="Reduction"/>
    <x v="4"/>
    <s v="Households"/>
    <m/>
    <x v="375"/>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5"/>
    <s v="Renewable"/>
    <x v="252"/>
    <s v="42,000 tCO2eq per year"/>
    <m/>
    <n v="2021"/>
    <s v="2021_04"/>
    <n v="42000"/>
    <m/>
    <x v="308"/>
    <n v="42000"/>
    <s v="Lower middle income"/>
    <x v="375"/>
    <n v="1"/>
  </r>
  <r>
    <x v="30"/>
    <x v="45"/>
    <x v="363"/>
    <x v="0"/>
    <s v="Horae Energy Private Limited, Core Carbon Canada, West Bridge Energy LLC, Heritage Foundation Pakistan"/>
    <x v="5"/>
    <x v="0"/>
    <s v="Southern Asia"/>
    <s v="PAK"/>
    <n v="1"/>
    <x v="3"/>
    <x v="3"/>
    <m/>
    <x v="3"/>
    <s v="Fuel switch"/>
    <x v="0"/>
    <m/>
    <s v="Reduction"/>
    <x v="4"/>
    <s v="Households"/>
    <m/>
    <x v="376"/>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0"/>
    <s v="Renewable"/>
    <x v="253"/>
    <s v="40,000 tCO2eq per year"/>
    <m/>
    <n v="2021"/>
    <s v="2021_04"/>
    <n v="40000"/>
    <m/>
    <x v="206"/>
    <n v="40000"/>
    <s v="Lower middle income"/>
    <x v="376"/>
    <n v="1"/>
  </r>
  <r>
    <x v="30"/>
    <x v="45"/>
    <x v="364"/>
    <x v="0"/>
    <s v="Horae Energy Private Limited, Core Carbon Canada, West Bridge Energy LLC, Heritage Foundation Pakistan"/>
    <x v="5"/>
    <x v="0"/>
    <s v="Southern Asia"/>
    <s v="PAK"/>
    <n v="1"/>
    <x v="3"/>
    <x v="3"/>
    <m/>
    <x v="3"/>
    <s v="Fuel switch"/>
    <x v="0"/>
    <m/>
    <s v="Reduction"/>
    <x v="4"/>
    <s v="Households"/>
    <m/>
    <x v="377"/>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x v="254"/>
    <s v="42,000 tCO2eq per year"/>
    <m/>
    <n v="2021"/>
    <s v="2021_04"/>
    <n v="42000"/>
    <m/>
    <x v="308"/>
    <n v="42000"/>
    <s v="Lower middle income"/>
    <x v="377"/>
    <n v="1"/>
  </r>
  <r>
    <x v="30"/>
    <x v="45"/>
    <x v="365"/>
    <x v="0"/>
    <s v="Horae Energy Private Limited, Core Carbon Canada, West Bridge Energy LLC, Heritage Foundation Pakistan"/>
    <x v="5"/>
    <x v="0"/>
    <s v="Southern Asia"/>
    <s v="PAK"/>
    <n v="1"/>
    <x v="3"/>
    <x v="3"/>
    <m/>
    <x v="3"/>
    <s v="Fuel switch"/>
    <x v="0"/>
    <m/>
    <s v="Reduction"/>
    <x v="4"/>
    <s v="Households"/>
    <m/>
    <x v="378"/>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0"/>
    <s v="Renewable"/>
    <x v="255"/>
    <s v="42,540 tCO2eq per year"/>
    <m/>
    <n v="2021"/>
    <s v="2021_04"/>
    <n v="42540"/>
    <m/>
    <x v="309"/>
    <n v="42540"/>
    <s v="Lower middle income"/>
    <x v="378"/>
    <n v="1"/>
  </r>
  <r>
    <x v="0"/>
    <x v="45"/>
    <x v="366"/>
    <x v="0"/>
    <s v="Core CarbonX Solutions Private Limited, Solid Solar Private Limited"/>
    <x v="5"/>
    <x v="0"/>
    <s v="Southern Asia"/>
    <s v="IND"/>
    <n v="1"/>
    <x v="0"/>
    <x v="0"/>
    <m/>
    <x v="0"/>
    <m/>
    <x v="0"/>
    <m/>
    <s v="Reduction"/>
    <x v="0"/>
    <s v="Solar"/>
    <m/>
    <x v="379"/>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57"/>
    <s v="Fixed"/>
    <x v="256"/>
    <s v="5,872 tCO2eq per year"/>
    <m/>
    <n v="2021"/>
    <s v="2021_02"/>
    <n v="5872"/>
    <m/>
    <x v="310"/>
    <n v="5872"/>
    <s v="Lower middle income"/>
    <x v="379"/>
    <n v="1"/>
  </r>
  <r>
    <x v="0"/>
    <x v="45"/>
    <x v="367"/>
    <x v="0"/>
    <s v="Core CarbonX Solutions Private Limited"/>
    <x v="5"/>
    <x v="0"/>
    <s v="Southern Asia"/>
    <s v="IND"/>
    <n v="1"/>
    <x v="1"/>
    <x v="1"/>
    <s v="Electricity and heat"/>
    <x v="1"/>
    <s v="Fuel switch"/>
    <x v="1"/>
    <s v="CO2"/>
    <s v="Reduction"/>
    <x v="1"/>
    <s v="Landfill gas utilization"/>
    <s v="Biogas?"/>
    <x v="380"/>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57"/>
    <s v="Renewable"/>
    <x v="257"/>
    <s v="82,000 tCO2eq per year"/>
    <m/>
    <n v="2021"/>
    <s v="2021_02"/>
    <n v="82000"/>
    <m/>
    <x v="311"/>
    <n v="82000"/>
    <s v="Lower middle income"/>
    <x v="380"/>
    <n v="1"/>
  </r>
  <r>
    <x v="31"/>
    <x v="45"/>
    <x v="368"/>
    <x v="0"/>
    <s v="Fair Climate Fund India Private Limited and Waterlife PLC"/>
    <x v="5"/>
    <x v="1"/>
    <s v="Eastern Africa"/>
    <s v="ETH"/>
    <n v="1"/>
    <x v="3"/>
    <x v="3"/>
    <m/>
    <x v="3"/>
    <m/>
    <x v="0"/>
    <m/>
    <s v="Reduction"/>
    <x v="9"/>
    <m/>
    <m/>
    <x v="381"/>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58"/>
    <s v="Fixed"/>
    <x v="258"/>
    <s v="43,758 tCO2eq per year"/>
    <m/>
    <n v="2021"/>
    <s v="2021_11"/>
    <n v="43758"/>
    <m/>
    <x v="312"/>
    <n v="43758"/>
    <s v="Low income"/>
    <x v="381"/>
    <n v="1"/>
  </r>
  <r>
    <x v="0"/>
    <x v="45"/>
    <x v="369"/>
    <x v="0"/>
    <s v="Core CarbonX Solutions Private Limited"/>
    <x v="5"/>
    <x v="0"/>
    <s v="Southern Asia"/>
    <s v="IND"/>
    <n v="1"/>
    <x v="0"/>
    <x v="0"/>
    <m/>
    <x v="2"/>
    <s v="GHG management"/>
    <x v="0"/>
    <s v="CH4"/>
    <s v="Reduction"/>
    <x v="2"/>
    <s v="Biogas, Manure"/>
    <s v="Potentially Waste and/or Agriculture as sectors"/>
    <x v="382"/>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9"/>
    <s v="Renewable"/>
    <x v="259"/>
    <s v="56,000 tCO2eq per year"/>
    <m/>
    <n v="2021"/>
    <s v="2021_09"/>
    <n v="56000"/>
    <m/>
    <x v="227"/>
    <n v="56000"/>
    <s v="Lower middle income"/>
    <x v="382"/>
    <n v="1"/>
  </r>
  <r>
    <x v="0"/>
    <x v="45"/>
    <x v="370"/>
    <x v="0"/>
    <s v="Rajarhat Prasari, Fair Climate Fund India Private Limited"/>
    <x v="5"/>
    <x v="0"/>
    <s v="Southern Asia"/>
    <s v="IND"/>
    <n v="1"/>
    <x v="3"/>
    <x v="3"/>
    <m/>
    <x v="3"/>
    <m/>
    <x v="0"/>
    <m/>
    <s v="Reduction"/>
    <x v="9"/>
    <m/>
    <m/>
    <x v="383"/>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60"/>
    <s v="Fixed"/>
    <x v="260"/>
    <s v="230,700 tCO2"/>
    <m/>
    <n v="2021"/>
    <s v="2021_12"/>
    <s v=""/>
    <n v="230700"/>
    <x v="313"/>
    <n v="230700"/>
    <s v="Lower middle income"/>
    <x v="383"/>
    <n v="1"/>
  </r>
  <r>
    <x v="30"/>
    <x v="45"/>
    <x v="371"/>
    <x v="0"/>
    <s v="Horae Energy Private Limited, Core Carbon Canada, West Bridge Energy LLC, Heritage Foundation Pakistan"/>
    <x v="5"/>
    <x v="0"/>
    <s v="Southern Asia"/>
    <s v="PAK"/>
    <n v="1"/>
    <x v="3"/>
    <x v="3"/>
    <m/>
    <x v="3"/>
    <s v="Fuel switch"/>
    <x v="0"/>
    <m/>
    <s v="Reduction"/>
    <x v="4"/>
    <s v="Households"/>
    <m/>
    <x v="384"/>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61"/>
    <s v="Renewable"/>
    <x v="261"/>
    <s v="35,000 tCO2eq per year"/>
    <m/>
    <n v="2021"/>
    <s v="2021_04"/>
    <n v="35000"/>
    <m/>
    <x v="18"/>
    <n v="35000"/>
    <s v="Lower middle income"/>
    <x v="384"/>
    <n v="1"/>
  </r>
  <r>
    <x v="0"/>
    <x v="45"/>
    <x v="372"/>
    <x v="0"/>
    <s v="Core CarbonX Solutions Private Limited"/>
    <x v="5"/>
    <x v="0"/>
    <s v="Southern Asia"/>
    <s v="IND"/>
    <n v="1"/>
    <x v="3"/>
    <x v="3"/>
    <m/>
    <x v="3"/>
    <s v="Fuel switch"/>
    <x v="0"/>
    <m/>
    <s v="Reduction"/>
    <x v="4"/>
    <s v="Households"/>
    <m/>
    <x v="385"/>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2"/>
    <s v="Renewable"/>
    <x v="262"/>
    <s v="40,000 tCO2eq per year"/>
    <m/>
    <n v="2022"/>
    <s v="2022_04"/>
    <n v="40000"/>
    <m/>
    <x v="206"/>
    <n v="40000"/>
    <s v="Lower middle income"/>
    <x v="385"/>
    <n v="1"/>
  </r>
  <r>
    <x v="0"/>
    <x v="45"/>
    <x v="373"/>
    <x v="0"/>
    <s v="Core CarbonX Solutions Private Limited"/>
    <x v="5"/>
    <x v="0"/>
    <s v="Southern Asia"/>
    <s v="IND"/>
    <n v="1"/>
    <x v="3"/>
    <x v="3"/>
    <m/>
    <x v="3"/>
    <s v="Fuel switch"/>
    <x v="0"/>
    <m/>
    <s v="Reduction"/>
    <x v="4"/>
    <s v="Households"/>
    <m/>
    <x v="386"/>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2"/>
    <s v="Renewable"/>
    <x v="262"/>
    <s v="30,000 tCO2eq per year"/>
    <m/>
    <n v="2022"/>
    <s v="2022_04"/>
    <n v="30000"/>
    <m/>
    <x v="304"/>
    <n v="30000"/>
    <s v="Lower middle income"/>
    <x v="386"/>
    <n v="1"/>
  </r>
  <r>
    <x v="0"/>
    <x v="45"/>
    <x v="374"/>
    <x v="0"/>
    <s v="Core CarbonX Solutions Private Limited"/>
    <x v="5"/>
    <x v="0"/>
    <s v="Southern Asia"/>
    <s v="IND"/>
    <n v="1"/>
    <x v="3"/>
    <x v="3"/>
    <m/>
    <x v="3"/>
    <s v="Fuel switch"/>
    <x v="0"/>
    <m/>
    <s v="Reduction"/>
    <x v="4"/>
    <s v="Households"/>
    <m/>
    <x v="387"/>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2"/>
    <s v="Renewable"/>
    <x v="262"/>
    <s v="40,000 tCO2eq per year"/>
    <m/>
    <n v="2022"/>
    <s v="2022_04"/>
    <n v="40000"/>
    <m/>
    <x v="206"/>
    <n v="40000"/>
    <s v="Lower middle income"/>
    <x v="387"/>
    <n v="1"/>
  </r>
  <r>
    <x v="0"/>
    <x v="45"/>
    <x v="375"/>
    <x v="0"/>
    <s v="Core CarbonX Solutions Private Limited"/>
    <x v="5"/>
    <x v="0"/>
    <s v="Southern Asia"/>
    <s v="IND"/>
    <n v="1"/>
    <x v="3"/>
    <x v="3"/>
    <m/>
    <x v="3"/>
    <s v="Fuel switch"/>
    <x v="0"/>
    <m/>
    <s v="Reduction"/>
    <x v="4"/>
    <s v="Households"/>
    <m/>
    <x v="388"/>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2"/>
    <s v="Renewable"/>
    <x v="262"/>
    <s v="40,000 tCO2eq per year"/>
    <m/>
    <n v="2022"/>
    <s v="2022_04"/>
    <n v="40000"/>
    <m/>
    <x v="206"/>
    <n v="40000"/>
    <s v="Lower middle income"/>
    <x v="388"/>
    <n v="1"/>
  </r>
  <r>
    <x v="0"/>
    <x v="45"/>
    <x v="376"/>
    <x v="0"/>
    <s v="Core CarbonX Solutions Private Limited"/>
    <x v="5"/>
    <x v="0"/>
    <s v="Southern Asia"/>
    <s v="IND"/>
    <n v="1"/>
    <x v="3"/>
    <x v="3"/>
    <m/>
    <x v="3"/>
    <s v="Fuel switch"/>
    <x v="0"/>
    <m/>
    <s v="Reduction"/>
    <x v="4"/>
    <s v="Households"/>
    <m/>
    <x v="389"/>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2"/>
    <s v="Renewable"/>
    <x v="262"/>
    <s v="40,000 tCO2eq per year"/>
    <m/>
    <n v="2022"/>
    <s v="2022_04"/>
    <n v="40000"/>
    <m/>
    <x v="206"/>
    <n v="40000"/>
    <s v="Lower middle income"/>
    <x v="389"/>
    <n v="1"/>
  </r>
  <r>
    <x v="0"/>
    <x v="45"/>
    <x v="377"/>
    <x v="0"/>
    <s v="Core CarbonX Solutions Private Limited"/>
    <x v="5"/>
    <x v="0"/>
    <s v="Southern Asia"/>
    <s v="IND"/>
    <n v="1"/>
    <x v="3"/>
    <x v="3"/>
    <m/>
    <x v="3"/>
    <s v="Fuel switch"/>
    <x v="0"/>
    <m/>
    <s v="Reduction"/>
    <x v="4"/>
    <s v="Households"/>
    <m/>
    <x v="390"/>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2"/>
    <s v="Renewable"/>
    <x v="262"/>
    <s v="40,000 tCO2eq per year"/>
    <m/>
    <n v="2022"/>
    <s v="2022_04"/>
    <n v="40000"/>
    <m/>
    <x v="206"/>
    <n v="40000"/>
    <s v="Lower middle income"/>
    <x v="390"/>
    <n v="1"/>
  </r>
  <r>
    <x v="33"/>
    <x v="45"/>
    <x v="378"/>
    <x v="0"/>
    <s v="Simon Games-Thomas and Trevor Gilbert Water Safe Africa, The Manse, Westford TA21 ODZ, UK"/>
    <x v="5"/>
    <x v="1"/>
    <s v="Eastern Africa"/>
    <s v="MOZ"/>
    <n v="1"/>
    <x v="3"/>
    <x v="3"/>
    <m/>
    <x v="3"/>
    <m/>
    <x v="0"/>
    <m/>
    <s v="Reduction"/>
    <x v="9"/>
    <s v="Borehole maintenance"/>
    <m/>
    <x v="391"/>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09"/>
    <s v="Fixed"/>
    <x v="263"/>
    <s v="Amount of GHG emission reductions or GHG removals expected to be achieved by the project are 5,300,000 tCO2e per year."/>
    <m/>
    <n v="2022"/>
    <s v="2022_06"/>
    <s v=""/>
    <n v="5300000"/>
    <x v="314"/>
    <n v="5300000"/>
    <s v="Low income"/>
    <x v="391"/>
    <n v="1"/>
  </r>
  <r>
    <x v="33"/>
    <x v="45"/>
    <x v="378"/>
    <x v="0"/>
    <s v="Simon Games-Thomas and Trevor Gilbert Water safe Africa, The Manse, Westford TA21 ODZ, UK"/>
    <x v="5"/>
    <x v="1"/>
    <s v="Eastern Africa"/>
    <s v="MOZ"/>
    <n v="1"/>
    <x v="3"/>
    <x v="3"/>
    <m/>
    <x v="3"/>
    <m/>
    <x v="0"/>
    <m/>
    <s v="Reduction"/>
    <x v="9"/>
    <m/>
    <m/>
    <x v="392"/>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09"/>
    <s v="Fixed"/>
    <x v="263"/>
    <s v="Amount of GHG emission reductions or GHG removals expected to be achieved by the project are 530,000 tCO2e per year."/>
    <m/>
    <n v="2022"/>
    <s v="2022_06"/>
    <s v=""/>
    <n v="530000"/>
    <x v="315"/>
    <n v="530000"/>
    <s v="Low income"/>
    <x v="392"/>
    <n v="1"/>
  </r>
  <r>
    <x v="0"/>
    <x v="45"/>
    <x v="379"/>
    <x v="0"/>
    <s v="Pernod Ricard India Foundation"/>
    <x v="5"/>
    <x v="0"/>
    <s v="Southern Asia"/>
    <s v="IND"/>
    <n v="1"/>
    <x v="6"/>
    <x v="5"/>
    <s v="Agriculture"/>
    <x v="4"/>
    <m/>
    <x v="0"/>
    <m/>
    <s v="Removal"/>
    <x v="19"/>
    <s v="Agroforestry, Land restoration"/>
    <m/>
    <x v="393"/>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63"/>
    <s v="Fixed"/>
    <x v="264"/>
    <s v="74,520 tCO2eq per year"/>
    <m/>
    <n v="2022"/>
    <s v="2022_06"/>
    <n v="74520"/>
    <m/>
    <x v="316"/>
    <n v="74520"/>
    <s v="Lower middle income"/>
    <x v="393"/>
    <n v="1"/>
  </r>
  <r>
    <x v="0"/>
    <x v="45"/>
    <x v="380"/>
    <x v="0"/>
    <s v="Ecological Restoration Organization"/>
    <x v="5"/>
    <x v="0"/>
    <s v="Southern Asia"/>
    <s v="IND"/>
    <n v="1"/>
    <x v="0"/>
    <x v="0"/>
    <s v="Buildings"/>
    <x v="2"/>
    <s v="GHG management"/>
    <x v="0"/>
    <s v="CH4"/>
    <s v="Reduction"/>
    <x v="2"/>
    <s v="Biogas, Biogas cookstoves, Household, Manure"/>
    <s v="Potentially Waste and/or Agriculture as sectors"/>
    <x v="394"/>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64"/>
    <s v="Fixed"/>
    <x v="265"/>
    <s v="400,340 tCO2eq per year"/>
    <m/>
    <n v="2022"/>
    <s v="2022_07"/>
    <n v="400340"/>
    <m/>
    <x v="317"/>
    <n v="400340"/>
    <s v="Lower middle income"/>
    <x v="394"/>
    <n v="1"/>
  </r>
  <r>
    <x v="0"/>
    <x v="45"/>
    <x v="381"/>
    <x v="0"/>
    <s v="Core CarbonX Solutions Private Limited"/>
    <x v="5"/>
    <x v="0"/>
    <s v="Southern Asia"/>
    <s v="IND"/>
    <n v="1"/>
    <x v="6"/>
    <x v="5"/>
    <m/>
    <x v="4"/>
    <m/>
    <x v="0"/>
    <m/>
    <s v="Removal"/>
    <x v="25"/>
    <s v="Tree plantation"/>
    <m/>
    <x v="395"/>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5"/>
    <s v="Fixed"/>
    <x v="266"/>
    <s v="290,000 tCO2eq per year"/>
    <m/>
    <n v="2021"/>
    <s v="2021_12"/>
    <n v="290000"/>
    <m/>
    <x v="318"/>
    <n v="290000"/>
    <s v="Lower middle income"/>
    <x v="395"/>
    <n v="1"/>
  </r>
  <r>
    <x v="0"/>
    <x v="45"/>
    <x v="382"/>
    <x v="0"/>
    <s v="Outreach project pvt ltd"/>
    <x v="5"/>
    <x v="0"/>
    <s v="Southern Asia"/>
    <s v="IND"/>
    <n v="1"/>
    <x v="3"/>
    <x v="3"/>
    <m/>
    <x v="3"/>
    <s v="Fuel switch"/>
    <x v="0"/>
    <m/>
    <s v="Reduction"/>
    <x v="4"/>
    <s v="Households"/>
    <m/>
    <x v="396"/>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66"/>
    <s v="Renewable"/>
    <x v="267"/>
    <s v="44,800 tCO2eq per year"/>
    <m/>
    <n v="2022"/>
    <s v="2022_10"/>
    <n v="44800"/>
    <m/>
    <x v="319"/>
    <n v="44800"/>
    <s v="Lower middle income"/>
    <x v="396"/>
    <n v="1"/>
  </r>
  <r>
    <x v="0"/>
    <x v="45"/>
    <x v="383"/>
    <x v="0"/>
    <s v="Finbird Technologies Pvt Ltd"/>
    <x v="5"/>
    <x v="0"/>
    <s v="Southern Asia"/>
    <s v="IND"/>
    <n v="1"/>
    <x v="0"/>
    <x v="0"/>
    <m/>
    <x v="2"/>
    <m/>
    <x v="0"/>
    <m/>
    <s v="Reduction"/>
    <x v="2"/>
    <s v="Biogas, Press mud"/>
    <m/>
    <x v="397"/>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67"/>
    <s v="Fixed"/>
    <x v="28"/>
    <s v="27,000 tCO2eq per year"/>
    <m/>
    <n v="2022"/>
    <s v="2022_09"/>
    <n v="27000"/>
    <m/>
    <x v="320"/>
    <n v="27000"/>
    <s v="Lower middle income"/>
    <x v="397"/>
    <n v="1"/>
  </r>
  <r>
    <x v="0"/>
    <x v="0"/>
    <x v="384"/>
    <x v="0"/>
    <s v="Viviid Emissions Reductions Universal Pvt Ltd"/>
    <x v="5"/>
    <x v="0"/>
    <s v="Southern Asia"/>
    <s v="IND"/>
    <n v="1"/>
    <x v="0"/>
    <x v="0"/>
    <m/>
    <x v="0"/>
    <m/>
    <x v="0"/>
    <m/>
    <s v="Reduction"/>
    <x v="0"/>
    <s v="Solar"/>
    <m/>
    <x v="398"/>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68"/>
    <s v="Renewable"/>
    <x v="268"/>
    <s v="31,500 tCO2eq per year"/>
    <m/>
    <n v="2023"/>
    <s v="2023_03"/>
    <n v="31500"/>
    <m/>
    <x v="321"/>
    <n v="31500"/>
    <s v="Lower middle income"/>
    <x v="398"/>
    <n v="1"/>
  </r>
  <r>
    <x v="0"/>
    <x v="45"/>
    <x v="385"/>
    <x v="0"/>
    <s v="Plant adress Jakraya Sugar Ltd At-Watwate, Tal-Mohol Dist-Solapur, Pin -413253"/>
    <x v="5"/>
    <x v="0"/>
    <s v="Southern Asia"/>
    <s v="IND"/>
    <n v="1"/>
    <x v="0"/>
    <x v="0"/>
    <s v="Transport"/>
    <x v="2"/>
    <m/>
    <x v="0"/>
    <m/>
    <s v="Reduction"/>
    <x v="2"/>
    <s v="Biogas, Cultivated, Residues, Bagasse"/>
    <m/>
    <x v="399"/>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9"/>
    <s v="Fixed"/>
    <x v="269"/>
    <s v="Amount of GHG emission reductions or GHG removals expected to be achieved by the project are 55,000 tCO2e per year."/>
    <m/>
    <n v="2023"/>
    <s v="2023_05"/>
    <s v=""/>
    <n v="55000"/>
    <x v="322"/>
    <n v="55000"/>
    <s v="Lower middle income"/>
    <x v="399"/>
    <n v="1"/>
  </r>
  <r>
    <x v="0"/>
    <x v="45"/>
    <x v="386"/>
    <x v="0"/>
    <s v="Adani Wind Energy Kutch Four Limited"/>
    <x v="5"/>
    <x v="0"/>
    <s v="Southern Asia"/>
    <s v="IND"/>
    <n v="1"/>
    <x v="0"/>
    <x v="0"/>
    <m/>
    <x v="0"/>
    <m/>
    <x v="0"/>
    <m/>
    <s v="Reduction"/>
    <x v="3"/>
    <s v="Wind"/>
    <m/>
    <x v="400"/>
    <s v="Wind Energy Project in Kutch, Gujarat - 4"/>
    <s v="Adani Wind Energy Kutch Four Limited"/>
    <s v="Mundra, Kutch, Gujarat, India"/>
    <s v="The project activity is installation of 302.4MW wind power project in Kutch, Gujarat and feed power to the national grid of India."/>
    <s v="Not known"/>
    <x v="270"/>
    <s v="Renewable"/>
    <x v="270"/>
    <s v="915,053 tCO2eq per year"/>
    <m/>
    <n v="2022"/>
    <s v="2022_02"/>
    <n v="915053"/>
    <m/>
    <x v="323"/>
    <n v="915053"/>
    <s v="Lower middle income"/>
    <x v="400"/>
    <n v="1"/>
  </r>
  <r>
    <x v="14"/>
    <x v="41"/>
    <x v="387"/>
    <x v="0"/>
    <s v="Mundo Verde Climate SA, Tepelen Group Holding Limited, Gaia Climate Finansal Danışmanlık Hizmetleri ve Ticaret A.Ş."/>
    <x v="5"/>
    <x v="0"/>
    <s v="Central Asia"/>
    <s v="UZB"/>
    <n v="1"/>
    <x v="0"/>
    <x v="0"/>
    <m/>
    <x v="0"/>
    <m/>
    <x v="0"/>
    <m/>
    <s v="Reduction"/>
    <x v="0"/>
    <s v="Solar"/>
    <m/>
    <x v="401"/>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71"/>
    <s v="Renewable"/>
    <x v="271"/>
    <s v="23,553 tCO2eq per year"/>
    <m/>
    <n v="2023"/>
    <s v="2023_02"/>
    <n v="23553"/>
    <m/>
    <x v="324"/>
    <n v="23553"/>
    <s v="Lower middle income"/>
    <x v="401"/>
    <n v="1"/>
  </r>
  <r>
    <x v="0"/>
    <x v="45"/>
    <x v="388"/>
    <x v="0"/>
    <s v="Core CarbonX Solutions Private Limited, Solid Solar Private Limited"/>
    <x v="5"/>
    <x v="0"/>
    <s v="Southern Asia"/>
    <s v="IND"/>
    <n v="1"/>
    <x v="0"/>
    <x v="0"/>
    <m/>
    <x v="0"/>
    <m/>
    <x v="0"/>
    <m/>
    <s v="Reduction"/>
    <x v="0"/>
    <s v="Solar"/>
    <m/>
    <x v="402"/>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72"/>
    <s v="Fixed"/>
    <x v="272"/>
    <s v="7,340 tCO2eq per year"/>
    <m/>
    <n v="2023"/>
    <s v="2023_03"/>
    <n v="7340"/>
    <m/>
    <x v="325"/>
    <n v="7340"/>
    <s v="Lower middle income"/>
    <x v="402"/>
    <n v="1"/>
  </r>
  <r>
    <x v="0"/>
    <x v="45"/>
    <x v="389"/>
    <x v="0"/>
    <s v="Rangsang Agro Producer company Limited, Fair Climate Fund India Private Limited, Diya Foundation"/>
    <x v="5"/>
    <x v="0"/>
    <s v="Southern Asia"/>
    <s v="IND"/>
    <n v="1"/>
    <x v="6"/>
    <x v="5"/>
    <s v="Agriculture"/>
    <x v="4"/>
    <m/>
    <x v="0"/>
    <m/>
    <s v="Removal"/>
    <x v="25"/>
    <m/>
    <m/>
    <x v="403"/>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41"/>
    <s v="Fixed"/>
    <x v="40"/>
    <s v="3,405,640 tCO2"/>
    <m/>
    <n v="2024"/>
    <s v="2024_01"/>
    <s v=""/>
    <n v="3405640"/>
    <x v="326"/>
    <n v="3405640"/>
    <s v="Lower middle income"/>
    <x v="403"/>
    <n v="1"/>
  </r>
  <r>
    <x v="0"/>
    <x v="45"/>
    <x v="390"/>
    <x v="0"/>
    <s v="Fair Climate Fund India Private Limited"/>
    <x v="5"/>
    <x v="0"/>
    <s v="Southern Asia"/>
    <s v="IND"/>
    <n v="1"/>
    <x v="5"/>
    <x v="5"/>
    <m/>
    <x v="1"/>
    <m/>
    <x v="1"/>
    <m/>
    <s v="Reduction"/>
    <x v="8"/>
    <s v="Alternate wetting method"/>
    <m/>
    <x v="404"/>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73"/>
    <s v="Fixed"/>
    <x v="273"/>
    <s v="448,210 tCO2eq per year"/>
    <m/>
    <n v="2024"/>
    <s v="2024_02"/>
    <n v="448210"/>
    <m/>
    <x v="327"/>
    <n v="448210"/>
    <s v="Lower middle income"/>
    <x v="404"/>
    <n v="1"/>
  </r>
  <r>
    <x v="0"/>
    <x v="45"/>
    <x v="391"/>
    <x v="0"/>
    <s v="Sumit Pandey"/>
    <x v="5"/>
    <x v="0"/>
    <s v="Southern Asia"/>
    <s v="IND"/>
    <n v="1"/>
    <x v="0"/>
    <x v="0"/>
    <m/>
    <x v="0"/>
    <m/>
    <x v="0"/>
    <m/>
    <s v="Reduction"/>
    <x v="0"/>
    <m/>
    <m/>
    <x v="405"/>
    <s v="HR Sabarmati Private Limited- 120"/>
    <s v="Sumit Pandey"/>
    <s v="24.3478 °N, 71.8791°E"/>
    <s v="Ground Mount Solar Utility Project. Module type- Mono perc. Tracking System- Single axis system"/>
    <s v="Not known"/>
    <x v="194"/>
    <s v="Renewable"/>
    <x v="274"/>
    <s v="0.320 million tCO2eq per year"/>
    <m/>
    <n v="2022"/>
    <s v="2022_05"/>
    <s v=""/>
    <n v="320000"/>
    <x v="328"/>
    <n v="320000"/>
    <s v="Lower middle income"/>
    <x v="405"/>
    <n v="1"/>
  </r>
  <r>
    <x v="0"/>
    <x v="45"/>
    <x v="392"/>
    <x v="0"/>
    <s v="Sumit Pandey"/>
    <x v="5"/>
    <x v="0"/>
    <s v="Southern Asia"/>
    <s v="IND"/>
    <n v="1"/>
    <x v="0"/>
    <x v="0"/>
    <m/>
    <x v="0"/>
    <m/>
    <x v="0"/>
    <m/>
    <s v="Reduction"/>
    <x v="0"/>
    <m/>
    <m/>
    <x v="406"/>
    <s v="HR Sabarmati Private Limited"/>
    <s v="Sumit Pandey"/>
    <s v="24.34738 °N, 71.8791°E"/>
    <s v="Ground Mount Solar Utility Project. Module type- Mono perc. Tracking System- Single axis system"/>
    <s v="Not known"/>
    <x v="274"/>
    <s v="Renewable"/>
    <x v="274"/>
    <s v="0.646 million tCO2eq per year"/>
    <m/>
    <n v="2022"/>
    <s v="2022_08"/>
    <s v=""/>
    <n v="646000"/>
    <x v="329"/>
    <n v="646000"/>
    <s v="Lower middle income"/>
    <x v="406"/>
    <n v="1"/>
  </r>
  <r>
    <x v="0"/>
    <x v="45"/>
    <x v="393"/>
    <x v="0"/>
    <s v="SBE Renewables Sixteen Projects Private Limited"/>
    <x v="5"/>
    <x v="0"/>
    <s v="Southern Asia"/>
    <s v="IND"/>
    <n v="1"/>
    <x v="0"/>
    <x v="0"/>
    <m/>
    <x v="0"/>
    <m/>
    <x v="0"/>
    <m/>
    <s v="Reduction"/>
    <x v="0"/>
    <m/>
    <m/>
    <x v="407"/>
    <s v="150MW Solar Project in Rajasthan by SBE"/>
    <s v="SBE Renewables Sixteen Projects Private Limited"/>
    <s v="Fatehgarh, Rajasthan, India"/>
    <s v="The proposed project of capacity 150MW will generate electricity using solar energy and will supply power to the national grid of India"/>
    <s v="Not known"/>
    <x v="275"/>
    <s v="Renewable"/>
    <x v="89"/>
    <s v="332,746 tCO2eq per year"/>
    <m/>
    <n v="2022"/>
    <s v="2022_03"/>
    <n v="332746"/>
    <m/>
    <x v="330"/>
    <n v="332746"/>
    <s v="Lower middle income"/>
    <x v="407"/>
    <n v="1"/>
  </r>
  <r>
    <x v="34"/>
    <x v="40"/>
    <x v="394"/>
    <x v="0"/>
    <s v="Luz de Tres Picos S.A., ecosecurities"/>
    <x v="5"/>
    <x v="2"/>
    <s v="South America"/>
    <s v="ARG"/>
    <n v="1"/>
    <x v="0"/>
    <x v="0"/>
    <m/>
    <x v="0"/>
    <m/>
    <x v="0"/>
    <m/>
    <s v="Reduction"/>
    <x v="3"/>
    <s v="Wind"/>
    <m/>
    <x v="408"/>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16"/>
    <s v="Fixed"/>
    <x v="275"/>
    <s v="463,742 tCO2eq per year"/>
    <m/>
    <n v="2022"/>
    <s v="2022_01"/>
    <n v="463742"/>
    <m/>
    <x v="331"/>
    <n v="463742"/>
    <s v="Upper middle income"/>
    <x v="408"/>
    <n v="1"/>
  </r>
  <r>
    <x v="0"/>
    <x v="45"/>
    <x v="395"/>
    <x v="0"/>
    <s v="Adani Green Energy Twenty Five B Limited"/>
    <x v="5"/>
    <x v="0"/>
    <s v="Southern Asia"/>
    <s v="IND"/>
    <n v="1"/>
    <x v="0"/>
    <x v="0"/>
    <m/>
    <x v="0"/>
    <m/>
    <x v="0"/>
    <m/>
    <s v="Reduction"/>
    <x v="0"/>
    <m/>
    <m/>
    <x v="409"/>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76"/>
    <s v="Renewable"/>
    <x v="97"/>
    <s v="1,261,446 tCO2eq per year"/>
    <m/>
    <n v="2022"/>
    <s v="2022_07"/>
    <n v="1261446"/>
    <m/>
    <x v="332"/>
    <n v="1261446"/>
    <s v="Lower middle income"/>
    <x v="409"/>
    <n v="1"/>
  </r>
  <r>
    <x v="14"/>
    <x v="41"/>
    <x v="396"/>
    <x v="0"/>
    <s v="Mundo Verde Climate SA, Tepelen Group Holding Limited, Gaia Climate Finansal Danışmanlık Hizmetleri ve Ticaret A.Ş."/>
    <x v="5"/>
    <x v="0"/>
    <s v="Central Asia"/>
    <s v="UZB"/>
    <n v="1"/>
    <x v="0"/>
    <x v="0"/>
    <m/>
    <x v="0"/>
    <m/>
    <x v="0"/>
    <m/>
    <s v="Reduction"/>
    <x v="0"/>
    <m/>
    <m/>
    <x v="410"/>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71"/>
    <s v="Renewable"/>
    <x v="43"/>
    <s v="294,413 tCO2eq per year"/>
    <m/>
    <n v="2023"/>
    <s v="2023_02"/>
    <n v="294413"/>
    <m/>
    <x v="333"/>
    <n v="294413"/>
    <s v="Lower middle income"/>
    <x v="410"/>
    <n v="1"/>
  </r>
  <r>
    <x v="14"/>
    <x v="41"/>
    <x v="397"/>
    <x v="0"/>
    <s v="Mundo Verde Climate SA, Tepelen Group Holding Limited, Gaia Climate Finansal Danışmanlık Hizmetleri ve Ticaret A.Ş."/>
    <x v="5"/>
    <x v="0"/>
    <s v="Central Asia"/>
    <s v="UZB"/>
    <n v="1"/>
    <x v="0"/>
    <x v="0"/>
    <m/>
    <x v="0"/>
    <m/>
    <x v="0"/>
    <m/>
    <s v="Reduction"/>
    <x v="0"/>
    <m/>
    <m/>
    <x v="411"/>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71"/>
    <s v="Renewable"/>
    <x v="43"/>
    <s v="259,083 tCO2eq per year"/>
    <m/>
    <n v="2023"/>
    <s v="2023_02"/>
    <n v="259083"/>
    <m/>
    <x v="334"/>
    <n v="259083"/>
    <s v="Lower middle income"/>
    <x v="411"/>
    <n v="1"/>
  </r>
  <r>
    <x v="0"/>
    <x v="45"/>
    <x v="398"/>
    <x v="0"/>
    <s v="Adani Green Energy Twenty Five A Limited"/>
    <x v="5"/>
    <x v="0"/>
    <s v="Southern Asia"/>
    <s v="IND"/>
    <n v="1"/>
    <x v="0"/>
    <x v="0"/>
    <m/>
    <x v="0"/>
    <m/>
    <x v="0"/>
    <m/>
    <s v="Reduction"/>
    <x v="0"/>
    <m/>
    <m/>
    <x v="412"/>
    <s v="Solar Project in Gujarat by AGE25AL"/>
    <s v="Adani Green Energy Twenty Five A Limited"/>
    <s v="Khavda, Kutch, Gujarat, India"/>
    <s v="The proposed project activity of capacity 500MW will generate electricity using solar energy and will supply power to the national grid of India."/>
    <s v="Not known"/>
    <x v="277"/>
    <s v="Renewable"/>
    <x v="43"/>
    <s v="1,261,446 tCO2eq per year"/>
    <m/>
    <n v="2021"/>
    <s v="2021_08"/>
    <n v="1261446"/>
    <m/>
    <x v="332"/>
    <n v="1261446"/>
    <s v="Lower middle income"/>
    <x v="412"/>
    <n v="1"/>
  </r>
  <r>
    <x v="0"/>
    <x v="45"/>
    <x v="399"/>
    <x v="0"/>
    <s v="Adani Green Energy Twenty Four B Limited"/>
    <x v="5"/>
    <x v="0"/>
    <s v="Southern Asia"/>
    <s v="IND"/>
    <n v="1"/>
    <x v="0"/>
    <x v="0"/>
    <m/>
    <x v="0"/>
    <m/>
    <x v="0"/>
    <m/>
    <s v="Reduction"/>
    <x v="0"/>
    <m/>
    <m/>
    <x v="413"/>
    <s v="Solar Project in Gujarat by AGE24BL"/>
    <s v="Adani Green Energy Twenty Four B Limited"/>
    <s v="Khavda, Kutch, Gujarat, India"/>
    <s v="The proposed project activity is implementation of solar power project of capacity 500MW, which will supply power to the national grid of India."/>
    <s v="Not known"/>
    <x v="276"/>
    <s v="Renewable"/>
    <x v="43"/>
    <s v="1,261,446 tCO2eq per year"/>
    <m/>
    <n v="2022"/>
    <s v="2022_07"/>
    <n v="1261446"/>
    <m/>
    <x v="332"/>
    <n v="1261446"/>
    <s v="Lower middle income"/>
    <x v="413"/>
    <n v="1"/>
  </r>
  <r>
    <x v="0"/>
    <x v="45"/>
    <x v="400"/>
    <x v="0"/>
    <s v="SBE Renewables Sixteen Projects Private Limited"/>
    <x v="5"/>
    <x v="0"/>
    <s v="Southern Asia"/>
    <s v="IND"/>
    <n v="1"/>
    <x v="0"/>
    <x v="0"/>
    <m/>
    <x v="0"/>
    <m/>
    <x v="0"/>
    <m/>
    <s v="Reduction"/>
    <x v="0"/>
    <m/>
    <m/>
    <x v="414"/>
    <s v="Solar Project at Devikot by SBE"/>
    <s v="SBE Renewables Sixteen Projects Private Limited"/>
    <s v="Devikot, Fatehgarh, Rajasthan, India"/>
    <s v="The proposed project will generate 180MW electricity using solar energy and will supply power to the national grid of India."/>
    <s v="Not known"/>
    <x v="275"/>
    <s v="Renewable"/>
    <x v="43"/>
    <s v="399,295 tCO2eq per year"/>
    <m/>
    <n v="2022"/>
    <s v="2022_03"/>
    <n v="399295"/>
    <m/>
    <x v="335"/>
    <n v="399295"/>
    <s v="Lower middle income"/>
    <x v="414"/>
    <n v="1"/>
  </r>
  <r>
    <x v="0"/>
    <x v="45"/>
    <x v="401"/>
    <x v="0"/>
    <s v="Adani Green Energy Twenty Five Limited"/>
    <x v="5"/>
    <x v="0"/>
    <s v="Southern Asia"/>
    <s v="IND"/>
    <n v="1"/>
    <x v="0"/>
    <x v="0"/>
    <m/>
    <x v="0"/>
    <m/>
    <x v="0"/>
    <m/>
    <s v="Reduction"/>
    <x v="0"/>
    <m/>
    <m/>
    <x v="415"/>
    <s v="Solar Energy Project in Gujarat by AGE25L"/>
    <s v="Adani Green Energy Twenty Five Limited"/>
    <s v="Khavda, Kutch, Gujarat, India"/>
    <s v="The proposed project activity is electricity generation of capacity 500MW using solar energy and supply power to the national grid of India"/>
    <s v="Not known"/>
    <x v="278"/>
    <s v="Renewable"/>
    <x v="43"/>
    <s v="1,261,446 tCO2eq per year"/>
    <m/>
    <n v="2021"/>
    <s v="2021_08"/>
    <n v="1261446"/>
    <m/>
    <x v="332"/>
    <n v="1261446"/>
    <s v="Lower middle income"/>
    <x v="415"/>
    <n v="1"/>
  </r>
  <r>
    <x v="0"/>
    <x v="45"/>
    <x v="402"/>
    <x v="0"/>
    <s v="Adani Green Energy Twenty Six B Limited"/>
    <x v="5"/>
    <x v="0"/>
    <s v="Southern Asia"/>
    <s v="IND"/>
    <n v="1"/>
    <x v="0"/>
    <x v="0"/>
    <m/>
    <x v="0"/>
    <m/>
    <x v="0"/>
    <m/>
    <s v="Reduction"/>
    <x v="0"/>
    <m/>
    <m/>
    <x v="416"/>
    <s v="167MW Solar Project in Gujarat by AGE26BL"/>
    <s v="Adani Green Energy Twenty Six B Limited"/>
    <s v="Khavda, Kutch, Gujarat, India"/>
    <s v="The proposed project activity is implementation of 167MW solar energy project in Gujarat and supply power to the national grid of India."/>
    <s v="Not known"/>
    <x v="279"/>
    <s v="Renewable"/>
    <x v="43"/>
    <s v="430,162 tCO2eq per year"/>
    <m/>
    <n v="2023"/>
    <s v="2023_04"/>
    <n v="430162"/>
    <m/>
    <x v="336"/>
    <n v="430162"/>
    <s v="Lower middle income"/>
    <x v="416"/>
    <n v="1"/>
  </r>
  <r>
    <x v="0"/>
    <x v="45"/>
    <x v="403"/>
    <x v="0"/>
    <s v="Adani Renewable Energy Forty One Limited"/>
    <x v="5"/>
    <x v="0"/>
    <s v="Southern Asia"/>
    <s v="IND"/>
    <n v="1"/>
    <x v="0"/>
    <x v="0"/>
    <m/>
    <x v="0"/>
    <m/>
    <x v="0"/>
    <m/>
    <s v="Reduction"/>
    <x v="3"/>
    <s v="Wind"/>
    <m/>
    <x v="417"/>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23"/>
    <s v="Renewable"/>
    <x v="98"/>
    <s v="687,024 tCO2eq per year"/>
    <m/>
    <n v="2023"/>
    <s v="2023_07"/>
    <n v="687024"/>
    <m/>
    <x v="337"/>
    <n v="687024"/>
    <s v="Lower middle income"/>
    <x v="417"/>
    <n v="1"/>
  </r>
  <r>
    <x v="0"/>
    <x v="45"/>
    <x v="392"/>
    <x v="0"/>
    <s v="Sumit Pandey"/>
    <x v="5"/>
    <x v="0"/>
    <s v="Southern Asia"/>
    <s v="IND"/>
    <n v="1"/>
    <x v="0"/>
    <x v="0"/>
    <m/>
    <x v="0"/>
    <m/>
    <x v="0"/>
    <m/>
    <s v="Reduction"/>
    <x v="0"/>
    <m/>
    <m/>
    <x v="418"/>
    <s v="HR Sabarmati Private Limited"/>
    <s v="Sumit Pandey"/>
    <s v="23.721683°N, 72.106615°E"/>
    <s v="Ground Mount Solar Utility Project. Module type- Mono perc. Tracking System- Single axis system"/>
    <s v="Not known"/>
    <x v="280"/>
    <s v="Renewable"/>
    <x v="230"/>
    <s v="0.564 million tCO2eq per year"/>
    <m/>
    <n v="2023"/>
    <s v="2023_04"/>
    <s v=""/>
    <n v="646000"/>
    <x v="329"/>
    <n v="646000"/>
    <s v="Lower middle income"/>
    <x v="418"/>
    <n v="1"/>
  </r>
  <r>
    <x v="0"/>
    <x v="45"/>
    <x v="404"/>
    <x v="0"/>
    <s v="Khandagale Rajendra Vaijinath - OMERGA NATURAL GAS ENERGY"/>
    <x v="5"/>
    <x v="0"/>
    <s v="Southern Asia"/>
    <s v="IND"/>
    <n v="1"/>
    <x v="0"/>
    <x v="0"/>
    <s v="Transport"/>
    <x v="2"/>
    <m/>
    <x v="0"/>
    <m/>
    <s v="Reduction"/>
    <x v="2"/>
    <s v="Biogas, Cultivated, Residues, Bagasse"/>
    <m/>
    <x v="419"/>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1"/>
    <s v="Fixed"/>
    <x v="102"/>
    <s v="Amount of GHG emission reductions or GHG removals expected to be achieved by the project are 16,000 tCO2e per year."/>
    <m/>
    <n v="2023"/>
    <s v="2023_09"/>
    <s v=""/>
    <n v="16000"/>
    <x v="338"/>
    <n v="16000"/>
    <s v="Lower middle income"/>
    <x v="419"/>
    <n v="1"/>
  </r>
  <r>
    <x v="3"/>
    <x v="40"/>
    <x v="405"/>
    <x v="0"/>
    <s v="Red Sea Wind Energy SAE, ecosecurities group limited"/>
    <x v="5"/>
    <x v="1"/>
    <s v="Northern Africa"/>
    <s v="EGY"/>
    <n v="1"/>
    <x v="0"/>
    <x v="0"/>
    <m/>
    <x v="0"/>
    <m/>
    <x v="0"/>
    <m/>
    <s v="Reduction"/>
    <x v="3"/>
    <s v="Wind"/>
    <m/>
    <x v="420"/>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82"/>
    <s v="Renewable"/>
    <x v="276"/>
    <s v="2,064 tCO2eq per year"/>
    <m/>
    <n v="2023"/>
    <s v="2023_03"/>
    <n v="2064"/>
    <m/>
    <x v="339"/>
    <n v="2064"/>
    <s v="Lower middle income"/>
    <x v="420"/>
    <n v="1"/>
  </r>
  <r>
    <x v="0"/>
    <x v="45"/>
    <x v="406"/>
    <x v="0"/>
    <s v="Sumit Pandey"/>
    <x v="5"/>
    <x v="0"/>
    <s v="Southern Asia"/>
    <s v="IND"/>
    <n v="1"/>
    <x v="0"/>
    <x v="0"/>
    <m/>
    <x v="0"/>
    <m/>
    <x v="0"/>
    <m/>
    <s v="Reduction"/>
    <x v="0"/>
    <m/>
    <m/>
    <x v="421"/>
    <s v="HR Vaigai Private Limited"/>
    <s v="Sumit Pandey"/>
    <s v="9.94163333°N, 78.7141415°E"/>
    <s v="Ground Mount Solar project- Group Captive Project Module Type- Bifacial Monocrystalline, Tracking system- Single axis system"/>
    <s v="Not known"/>
    <x v="147"/>
    <s v="Renewable"/>
    <x v="277"/>
    <s v="0.05 million tCO2eq per year"/>
    <m/>
    <n v="2023"/>
    <s v="2023_03"/>
    <s v=""/>
    <n v="50000"/>
    <x v="179"/>
    <n v="50000"/>
    <s v="Lower middle income"/>
    <x v="421"/>
    <n v="1"/>
  </r>
  <r>
    <x v="0"/>
    <x v="45"/>
    <x v="407"/>
    <x v="0"/>
    <s v="Core CarbonX Solutions Private Limited, Solid Solar Private Limited"/>
    <x v="5"/>
    <x v="0"/>
    <s v="Southern Asia"/>
    <s v="IND"/>
    <n v="1"/>
    <x v="0"/>
    <x v="0"/>
    <m/>
    <x v="0"/>
    <m/>
    <x v="0"/>
    <m/>
    <s v="Reduction"/>
    <x v="0"/>
    <m/>
    <m/>
    <x v="422"/>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x v="278"/>
    <s v="22,000 tCO2eq per year"/>
    <m/>
    <n v="2024"/>
    <s v="2024_08"/>
    <n v="22000"/>
    <m/>
    <x v="340"/>
    <n v="22000"/>
    <s v="Lower middle income"/>
    <x v="422"/>
    <n v="1"/>
  </r>
  <r>
    <x v="23"/>
    <x v="46"/>
    <x v="408"/>
    <x v="0"/>
    <s v="Panzacrest Group (Pty) Ltd"/>
    <x v="5"/>
    <x v="1"/>
    <s v="Southern Africa"/>
    <s v="ZAF"/>
    <n v="1"/>
    <x v="3"/>
    <x v="3"/>
    <m/>
    <x v="3"/>
    <m/>
    <x v="0"/>
    <m/>
    <s v="Reduction"/>
    <x v="22"/>
    <m/>
    <s v="Includes several technologies"/>
    <x v="423"/>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84"/>
    <s v="Renewable"/>
    <x v="279"/>
    <s v="36,000 tCO2eq per year"/>
    <m/>
    <n v="2024"/>
    <s v="2024_11"/>
    <n v="36000"/>
    <m/>
    <x v="341"/>
    <n v="36000"/>
    <s v="Upper middle income"/>
    <x v="423"/>
    <n v="1"/>
  </r>
  <r>
    <x v="0"/>
    <x v="14"/>
    <x v="409"/>
    <x v="0"/>
    <s v="Tata Power Renewable Energy Ltd."/>
    <x v="5"/>
    <x v="0"/>
    <s v="Southern Asia"/>
    <s v="IND"/>
    <n v="1"/>
    <x v="0"/>
    <x v="0"/>
    <m/>
    <x v="0"/>
    <m/>
    <x v="0"/>
    <m/>
    <s v="Reduction"/>
    <x v="11"/>
    <s v="Energy Storage"/>
    <s v="Energy sources unclear"/>
    <x v="424"/>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85"/>
    <s v="Fixed"/>
    <x v="280"/>
    <s v="2,780,424 tCO2eq per year"/>
    <m/>
    <n v="2026"/>
    <s v="2026_05"/>
    <n v="2780424"/>
    <m/>
    <x v="342"/>
    <n v="2780424"/>
    <s v="Lower middle income"/>
    <x v="424"/>
    <n v="1"/>
  </r>
  <r>
    <x v="25"/>
    <x v="1"/>
    <x v="410"/>
    <x v="0"/>
    <s v="Gree Energy Limited, Gree Energy Hamparan"/>
    <x v="6"/>
    <x v="0"/>
    <s v="Southeast Asia"/>
    <s v="IDN"/>
    <n v="1"/>
    <x v="0"/>
    <x v="0"/>
    <m/>
    <x v="2"/>
    <s v="GHG management"/>
    <x v="0"/>
    <s v="CH4"/>
    <s v="Reduction"/>
    <x v="2"/>
    <s v="Biogas"/>
    <s v="Potentially Waste and/or Agriculture as sectors"/>
    <x v="425"/>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157"/>
    <s v="Renewable"/>
    <x v="139"/>
    <s v="212,289 tCO2eq per year"/>
    <m/>
    <n v="2021"/>
    <s v="2021_01"/>
    <n v="212289"/>
    <m/>
    <x v="343"/>
    <n v="212289"/>
    <s v="Upper middle income"/>
    <x v="425"/>
    <n v="1"/>
  </r>
  <r>
    <x v="0"/>
    <x v="45"/>
    <x v="411"/>
    <x v="0"/>
    <s v="Fair Climate Fund India Private Limited and GRAM VIKAS"/>
    <x v="6"/>
    <x v="0"/>
    <s v="Southern Asia"/>
    <s v="IND"/>
    <n v="1"/>
    <x v="6"/>
    <x v="5"/>
    <s v="Agriculture"/>
    <x v="4"/>
    <m/>
    <x v="0"/>
    <m/>
    <s v="Removal"/>
    <x v="19"/>
    <s v="Agroforestry, Land restoration"/>
    <m/>
    <x v="426"/>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286"/>
    <s v="Fixed"/>
    <x v="247"/>
    <s v="2,292,597 tCO2eq per year"/>
    <m/>
    <n v="2021"/>
    <s v="2021_06"/>
    <n v="2292597"/>
    <m/>
    <x v="344"/>
    <n v="2292597"/>
    <s v="Lower middle income"/>
    <x v="426"/>
    <n v="1"/>
  </r>
  <r>
    <x v="0"/>
    <x v="45"/>
    <x v="412"/>
    <x v="0"/>
    <s v="Fair Climate Fund India Private Limited and Sarva Seva Samity Sanstha (4S-India)"/>
    <x v="6"/>
    <x v="0"/>
    <s v="Southern Asia"/>
    <s v="IND"/>
    <n v="1"/>
    <x v="5"/>
    <x v="5"/>
    <m/>
    <x v="4"/>
    <m/>
    <x v="0"/>
    <m/>
    <s v="Removal"/>
    <x v="20"/>
    <s v="Tree plantation, fruit bearing trees"/>
    <m/>
    <x v="427"/>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286"/>
    <s v="Fixed"/>
    <x v="247"/>
    <s v="3,220,608 tCO2eq per year"/>
    <m/>
    <n v="2021"/>
    <s v="2021_06"/>
    <n v="3220608"/>
    <m/>
    <x v="345"/>
    <n v="3220608"/>
    <s v="Lower middle income"/>
    <x v="427"/>
    <n v="1"/>
  </r>
  <r>
    <x v="11"/>
    <x v="0"/>
    <x v="413"/>
    <x v="0"/>
    <s v="Solvi Participações S.A."/>
    <x v="6"/>
    <x v="2"/>
    <s v="South America"/>
    <s v="BRA"/>
    <n v="1"/>
    <x v="1"/>
    <x v="1"/>
    <s v="Electricity and heat"/>
    <x v="1"/>
    <s v="Fuel switch"/>
    <x v="1"/>
    <s v="CO2"/>
    <s v="Reduction"/>
    <x v="1"/>
    <s v="Landfill gas utilization"/>
    <m/>
    <x v="428"/>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287"/>
    <s v="Renewable"/>
    <x v="19"/>
    <s v="250,000 tCO2eq per year"/>
    <m/>
    <n v="2021"/>
    <s v="2021_10"/>
    <n v="250000"/>
    <m/>
    <x v="285"/>
    <n v="250000"/>
    <s v="Upper middle income"/>
    <x v="428"/>
    <n v="1"/>
  </r>
  <r>
    <x v="11"/>
    <x v="2"/>
    <x v="414"/>
    <x v="0"/>
    <s v="UniCarbo – Energia e Biogás Ltda.; RAC Saneamento Ltda."/>
    <x v="6"/>
    <x v="2"/>
    <s v="South America"/>
    <s v="BRA"/>
    <n v="1"/>
    <x v="1"/>
    <x v="1"/>
    <s v="Electricity and heat"/>
    <x v="1"/>
    <s v="Fuel switch"/>
    <x v="1"/>
    <s v="CO2"/>
    <s v="Reduction"/>
    <x v="1"/>
    <s v="Landfill gas utilization"/>
    <m/>
    <x v="429"/>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11"/>
    <s v="Renewable"/>
    <x v="281"/>
    <s v="290,000 tCO2eq per year"/>
    <m/>
    <n v="2021"/>
    <s v="2021_12"/>
    <n v="290000"/>
    <m/>
    <x v="318"/>
    <n v="290000"/>
    <s v="Upper middle income"/>
    <x v="429"/>
    <n v="1"/>
  </r>
  <r>
    <x v="10"/>
    <x v="45"/>
    <x v="415"/>
    <x v="0"/>
    <s v="BioLite Inc."/>
    <x v="6"/>
    <x v="1"/>
    <s v="Eastern Africa"/>
    <s v="KEN"/>
    <n v="1"/>
    <x v="3"/>
    <x v="3"/>
    <m/>
    <x v="3"/>
    <s v="Fuel switch"/>
    <x v="0"/>
    <m/>
    <s v="Reduction"/>
    <x v="4"/>
    <s v="Households"/>
    <m/>
    <x v="430"/>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89"/>
    <s v="Renewable"/>
    <x v="174"/>
    <s v="675,873 tCO2eq per year"/>
    <m/>
    <n v="2022"/>
    <s v="2022_06"/>
    <n v="675873"/>
    <m/>
    <x v="346"/>
    <n v="675873"/>
    <s v="Lower middle income"/>
    <x v="430"/>
    <n v="1"/>
  </r>
  <r>
    <x v="10"/>
    <x v="45"/>
    <x v="416"/>
    <x v="0"/>
    <s v="Simon Games-Thomas and Trevor Gilbert Water Safe Africa, The Manse, Westford TA21 ODZ, UK"/>
    <x v="6"/>
    <x v="1"/>
    <s v="Eastern Africa"/>
    <s v="KEN"/>
    <n v="1"/>
    <x v="3"/>
    <x v="3"/>
    <m/>
    <x v="3"/>
    <m/>
    <x v="0"/>
    <m/>
    <s v="Reduction"/>
    <x v="9"/>
    <s v="Borehole maintenance"/>
    <m/>
    <x v="431"/>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09"/>
    <s v="Fixed"/>
    <x v="263"/>
    <s v="Amount of GHG emission reductions or GHG removals expected to be achieved by the project are 5,500,000 tCO2e per year."/>
    <m/>
    <n v="2022"/>
    <s v="2022_06"/>
    <s v=""/>
    <n v="5500000"/>
    <x v="347"/>
    <n v="5500000"/>
    <s v="Lower middle income"/>
    <x v="431"/>
    <n v="1"/>
  </r>
  <r>
    <x v="35"/>
    <x v="2"/>
    <x v="417"/>
    <x v="0"/>
    <s v="OFFICE NATIONAL DE L’ÉLECTRICITÉ ET DE L’EAU POTABLE (ONEE) and MOROCCAN AGENCY FOR SUSTAINABLE ENERGY (MASEN)​​."/>
    <x v="6"/>
    <x v="1"/>
    <s v="Northern Africa"/>
    <s v="MAR"/>
    <n v="1"/>
    <x v="0"/>
    <x v="0"/>
    <m/>
    <x v="0"/>
    <m/>
    <x v="0"/>
    <m/>
    <s v="Reduction"/>
    <x v="3"/>
    <s v="Wind"/>
    <m/>
    <x v="432"/>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64"/>
    <s v="Fixed"/>
    <x v="265"/>
    <s v="The Taza Wind Power Plant Project is expected to achieve a reduction in greenhouse gas (GHG) emissions of approximately 204,301 tons of CO2 equivalent (tCO2e) annually. Over the 10-year crediting period, the project aims to reduce a total of 2,043,010 tons of CO2e."/>
    <m/>
    <n v="2022"/>
    <s v="2022_07"/>
    <s v=""/>
    <n v="204301"/>
    <x v="348"/>
    <n v="204301"/>
    <s v="Lower middle income"/>
    <x v="432"/>
    <n v="1"/>
  </r>
  <r>
    <x v="0"/>
    <x v="2"/>
    <x v="418"/>
    <x v="0"/>
    <s v="Koshish Sustainable Solutions Pvt. Ltd"/>
    <x v="6"/>
    <x v="0"/>
    <s v="Southern Asia"/>
    <s v="IND"/>
    <n v="1"/>
    <x v="0"/>
    <x v="0"/>
    <m/>
    <x v="2"/>
    <s v="GHG management"/>
    <x v="0"/>
    <s v="CH4"/>
    <s v="Reduction"/>
    <x v="2"/>
    <s v="Biogas, Manure"/>
    <s v="Potentially Waste and/or Agriculture as sectors"/>
    <x v="433"/>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88"/>
    <s v="Renewable"/>
    <x v="182"/>
    <s v="25,000 tCO2eq per year"/>
    <m/>
    <n v="2021"/>
    <s v="2021_03"/>
    <n v="25000"/>
    <m/>
    <x v="349"/>
    <n v="25000"/>
    <s v="Lower middle income"/>
    <x v="433"/>
    <n v="1"/>
  </r>
  <r>
    <x v="11"/>
    <x v="2"/>
    <x v="419"/>
    <x v="0"/>
    <s v="Orizon Valorização de Resíduos S.A."/>
    <x v="6"/>
    <x v="2"/>
    <s v="South America"/>
    <s v="BRA"/>
    <n v="1"/>
    <x v="1"/>
    <x v="1"/>
    <s v="Electricity and heat"/>
    <x v="1"/>
    <s v="Fuel switch"/>
    <x v="1"/>
    <s v="CO2"/>
    <s v="Reduction"/>
    <x v="1"/>
    <s v="Landfill gas utilization"/>
    <m/>
    <x v="434"/>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13"/>
    <s v="Renewable"/>
    <x v="184"/>
    <s v="1,700,000 tCO2eq per year"/>
    <m/>
    <n v="2022"/>
    <s v="2022_01"/>
    <n v="1700000"/>
    <m/>
    <x v="350"/>
    <n v="1700000"/>
    <s v="Upper middle income"/>
    <x v="434"/>
    <n v="1"/>
  </r>
  <r>
    <x v="10"/>
    <x v="45"/>
    <x v="420"/>
    <x v="0"/>
    <s v="d.light design, ltd &amp; Climate Secure"/>
    <x v="6"/>
    <x v="1"/>
    <s v="Eastern Africa"/>
    <s v="KEN"/>
    <n v="1"/>
    <x v="3"/>
    <x v="3"/>
    <m/>
    <x v="3"/>
    <s v="Fuel switch"/>
    <x v="0"/>
    <m/>
    <s v="Reduction"/>
    <x v="4"/>
    <s v="Households"/>
    <m/>
    <x v="435"/>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0"/>
    <s v="Renewable"/>
    <x v="184"/>
    <s v="780,093 tCO2eq per year"/>
    <m/>
    <n v="2022"/>
    <s v="2022_08"/>
    <n v="780093"/>
    <m/>
    <x v="351"/>
    <n v="780093"/>
    <s v="Lower middle income"/>
    <x v="435"/>
    <n v="1"/>
  </r>
  <r>
    <x v="11"/>
    <x v="2"/>
    <x v="421"/>
    <x v="0"/>
    <s v="Solvi Participações S.A."/>
    <x v="6"/>
    <x v="2"/>
    <s v="South America"/>
    <s v="BRA"/>
    <n v="1"/>
    <x v="1"/>
    <x v="1"/>
    <s v="Electricity and heat"/>
    <x v="1"/>
    <s v="Fuel switch"/>
    <x v="1"/>
    <s v="CO2"/>
    <s v="Reduction"/>
    <x v="1"/>
    <s v="Landfill gas utilization"/>
    <m/>
    <x v="436"/>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89"/>
    <s v="Renewable"/>
    <x v="282"/>
    <s v="100,000 tCO2eq per year"/>
    <m/>
    <n v="2022"/>
    <s v="2022_04"/>
    <n v="100000"/>
    <m/>
    <x v="149"/>
    <n v="100000"/>
    <s v="Upper middle income"/>
    <x v="436"/>
    <n v="1"/>
  </r>
  <r>
    <x v="10"/>
    <x v="45"/>
    <x v="422"/>
    <x v="0"/>
    <s v="d.light design, ltd"/>
    <x v="6"/>
    <x v="1"/>
    <s v="Eastern Africa"/>
    <s v="KEN"/>
    <n v="1"/>
    <x v="3"/>
    <x v="3"/>
    <m/>
    <x v="3"/>
    <s v="Fuel switch"/>
    <x v="0"/>
    <m/>
    <s v="Reduction"/>
    <x v="4"/>
    <s v="Households"/>
    <m/>
    <x v="437"/>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67"/>
    <s v="Renewable"/>
    <x v="283"/>
    <s v="791,210 tCO2eq per year"/>
    <m/>
    <n v="2022"/>
    <s v="2022_09"/>
    <n v="791210"/>
    <m/>
    <x v="352"/>
    <n v="791210"/>
    <s v="Lower middle income"/>
    <x v="437"/>
    <n v="1"/>
  </r>
  <r>
    <x v="1"/>
    <x v="45"/>
    <x v="423"/>
    <x v="0"/>
    <s v="Value Network Venture Advisory services Pte. Ltd, Bangladesh Bondhu Foundation"/>
    <x v="6"/>
    <x v="0"/>
    <s v="Southern Asia"/>
    <s v="BGD"/>
    <n v="1"/>
    <x v="3"/>
    <x v="3"/>
    <m/>
    <x v="3"/>
    <s v="Fuel switch"/>
    <x v="0"/>
    <m/>
    <s v="Reduction"/>
    <x v="4"/>
    <s v="Households"/>
    <m/>
    <x v="438"/>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06"/>
    <s v="Renewable"/>
    <x v="284"/>
    <s v="1,120,852 tCO2eq per year"/>
    <m/>
    <n v="2022"/>
    <s v="2022_09"/>
    <n v="1120852"/>
    <m/>
    <x v="353"/>
    <n v="1120852"/>
    <s v="Lower middle income"/>
    <x v="438"/>
    <n v="1"/>
  </r>
  <r>
    <x v="11"/>
    <x v="2"/>
    <x v="424"/>
    <x v="0"/>
    <s v="Solvi Participaçoes S.A."/>
    <x v="6"/>
    <x v="2"/>
    <s v="South America"/>
    <s v="BRA"/>
    <n v="1"/>
    <x v="1"/>
    <x v="1"/>
    <s v="Electricity and heat"/>
    <x v="1"/>
    <s v="Fuel switch"/>
    <x v="1"/>
    <s v="CO2"/>
    <s v="Reduction"/>
    <x v="1"/>
    <s v="Landfill gas utilization"/>
    <m/>
    <x v="439"/>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0"/>
    <s v="Renewable"/>
    <x v="189"/>
    <s v="100,000 tCO2eq per year"/>
    <m/>
    <n v="2022"/>
    <s v="2022_04"/>
    <n v="100000"/>
    <m/>
    <x v="149"/>
    <n v="100000"/>
    <s v="Upper middle income"/>
    <x v="439"/>
    <n v="1"/>
  </r>
  <r>
    <x v="11"/>
    <x v="2"/>
    <x v="268"/>
    <x v="0"/>
    <s v="Solvi Participações S.A."/>
    <x v="6"/>
    <x v="2"/>
    <s v="South America"/>
    <s v="BRA"/>
    <n v="1"/>
    <x v="1"/>
    <x v="1"/>
    <s v="Electricity and heat"/>
    <x v="1"/>
    <s v="Fuel switch"/>
    <x v="1"/>
    <s v="CO2"/>
    <s v="Reduction"/>
    <x v="1"/>
    <s v="Landfill gas utilization"/>
    <m/>
    <x v="440"/>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186"/>
    <s v="Renewable"/>
    <x v="189"/>
    <s v="100,000 tCO2eq per year"/>
    <m/>
    <n v="2022"/>
    <s v="2022_04"/>
    <n v="100000"/>
    <m/>
    <x v="149"/>
    <n v="100000"/>
    <s v="Upper middle income"/>
    <x v="440"/>
    <n v="1"/>
  </r>
  <r>
    <x v="11"/>
    <x v="2"/>
    <x v="424"/>
    <x v="0"/>
    <s v="Solvi Participaçoes S.A."/>
    <x v="6"/>
    <x v="2"/>
    <s v="South America"/>
    <s v="BRA"/>
    <n v="1"/>
    <x v="1"/>
    <x v="1"/>
    <s v="Electricity and heat"/>
    <x v="1"/>
    <s v="Fuel switch"/>
    <x v="1"/>
    <s v="CO2"/>
    <s v="Reduction"/>
    <x v="1"/>
    <s v="Landfill gas utilization"/>
    <m/>
    <x v="441"/>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0"/>
    <s v="Renewable"/>
    <x v="285"/>
    <s v="100,000 tCO2eq per year"/>
    <m/>
    <n v="2022"/>
    <s v="2022_04"/>
    <n v="100000"/>
    <m/>
    <x v="149"/>
    <n v="100000"/>
    <s v="Upper middle income"/>
    <x v="441"/>
    <n v="1"/>
  </r>
  <r>
    <x v="0"/>
    <x v="45"/>
    <x v="425"/>
    <x v="0"/>
    <s v="Core CarbonX Solutions Private Limited, Kajaria Ceramics"/>
    <x v="6"/>
    <x v="0"/>
    <s v="Southern Asia"/>
    <s v="IND"/>
    <n v="1"/>
    <x v="0"/>
    <x v="0"/>
    <m/>
    <x v="0"/>
    <m/>
    <x v="0"/>
    <m/>
    <s v="Reduction"/>
    <x v="0"/>
    <s v="Solar"/>
    <m/>
    <x v="442"/>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291"/>
    <s v="Fixed"/>
    <x v="285"/>
    <s v="9,300 tCO2eq per year"/>
    <m/>
    <n v="2022"/>
    <s v="2022_01"/>
    <n v="9300"/>
    <s v=""/>
    <x v="354"/>
    <n v="9300"/>
    <s v="Lower middle income"/>
    <x v="442"/>
    <n v="1"/>
  </r>
  <r>
    <x v="11"/>
    <x v="2"/>
    <x v="426"/>
    <x v="0"/>
    <s v="Solvi Participações S.A."/>
    <x v="6"/>
    <x v="2"/>
    <s v="South America"/>
    <s v="BRA"/>
    <n v="1"/>
    <x v="1"/>
    <x v="1"/>
    <s v="Electricity and heat"/>
    <x v="1"/>
    <s v="Fuel switch"/>
    <x v="1"/>
    <s v="CO2"/>
    <s v="Reduction"/>
    <x v="1"/>
    <s v="Landfill gas utilization"/>
    <m/>
    <x v="443"/>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92"/>
    <s v="Renewable"/>
    <x v="286"/>
    <s v="100,000 tCO2eq per year"/>
    <m/>
    <n v="2022"/>
    <s v="2022_07"/>
    <n v="100000"/>
    <m/>
    <x v="149"/>
    <n v="100000"/>
    <s v="Upper middle income"/>
    <x v="443"/>
    <n v="1"/>
  </r>
  <r>
    <x v="9"/>
    <x v="2"/>
    <x v="427"/>
    <x v="0"/>
    <s v="ComfortDelGro ENGIE Pte Ltd (CDG ENGIE)"/>
    <x v="6"/>
    <x v="0"/>
    <s v="Southeast Asia"/>
    <s v="SGP"/>
    <n v="1"/>
    <x v="4"/>
    <x v="4"/>
    <m/>
    <x v="2"/>
    <m/>
    <x v="0"/>
    <m/>
    <s v="Reduction"/>
    <x v="5"/>
    <s v="Charging Infrastructure, Electrification"/>
    <m/>
    <x v="444"/>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29"/>
    <s v="Renewable"/>
    <x v="28"/>
    <s v="138,098tCO2eq"/>
    <m/>
    <n v="2023"/>
    <s v="2023_01"/>
    <s v=""/>
    <n v="138098"/>
    <x v="355"/>
    <n v="138098"/>
    <s v="High income"/>
    <x v="444"/>
    <n v="1"/>
  </r>
  <r>
    <x v="11"/>
    <x v="2"/>
    <x v="428"/>
    <x v="0"/>
    <s v="CGR Catanduva – Centro de Gerenciamento de Resíduos Ltda.;UniCarbo – Energia e Biogás Ltda."/>
    <x v="6"/>
    <x v="2"/>
    <s v="South America"/>
    <s v="BRA"/>
    <n v="1"/>
    <x v="1"/>
    <x v="1"/>
    <s v="Electricity and heat"/>
    <x v="1"/>
    <s v="Fuel switch"/>
    <x v="1"/>
    <s v="CO2"/>
    <s v="Reduction"/>
    <x v="1"/>
    <s v="Landfill gas utilization"/>
    <m/>
    <x v="445"/>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3"/>
    <s v="Renewable"/>
    <x v="30"/>
    <s v="150,000 tCO2eq per year"/>
    <m/>
    <n v="2022"/>
    <s v="2022_09"/>
    <n v="150000"/>
    <s v=""/>
    <x v="356"/>
    <n v="150000"/>
    <s v="Upper middle income"/>
    <x v="445"/>
    <n v="1"/>
  </r>
  <r>
    <x v="0"/>
    <x v="45"/>
    <x v="429"/>
    <x v="0"/>
    <s v="ReNew Power Synergy Private Limited"/>
    <x v="6"/>
    <x v="0"/>
    <s v="Southern Asia"/>
    <s v="IND"/>
    <n v="1"/>
    <x v="3"/>
    <x v="3"/>
    <m/>
    <x v="3"/>
    <s v="Fuel switch"/>
    <x v="0"/>
    <m/>
    <s v="Reduction"/>
    <x v="4"/>
    <s v="Households"/>
    <m/>
    <x v="446"/>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294"/>
    <s v="Renewable"/>
    <x v="287"/>
    <s v="2,297,154 tCO2eq per year"/>
    <m/>
    <n v="2023"/>
    <s v="2023_02"/>
    <n v="2297154"/>
    <m/>
    <x v="357"/>
    <n v="2297154"/>
    <s v="Lower middle income"/>
    <x v="446"/>
    <n v="1"/>
  </r>
  <r>
    <x v="36"/>
    <x v="45"/>
    <x v="430"/>
    <x v="0"/>
    <s v="d.light design, ltd"/>
    <x v="6"/>
    <x v="1"/>
    <s v="Eastern Africa"/>
    <s v="UGA"/>
    <n v="1"/>
    <x v="3"/>
    <x v="3"/>
    <m/>
    <x v="3"/>
    <s v="Fuel switch"/>
    <x v="0"/>
    <m/>
    <s v="Reduction"/>
    <x v="4"/>
    <s v="Households"/>
    <m/>
    <x v="447"/>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295"/>
    <s v="Renewable"/>
    <x v="288"/>
    <s v="621,725 tCO2eq per year"/>
    <m/>
    <n v="2023"/>
    <s v="2023_04"/>
    <n v="621725"/>
    <m/>
    <x v="358"/>
    <n v="621725"/>
    <s v="Low income"/>
    <x v="447"/>
    <n v="1"/>
  </r>
  <r>
    <x v="37"/>
    <x v="45"/>
    <x v="431"/>
    <x v="0"/>
    <s v="Carbonibus S.r.l Envirofit International"/>
    <x v="6"/>
    <x v="1"/>
    <s v="Western Africa"/>
    <s v="LBR"/>
    <n v="1"/>
    <x v="3"/>
    <x v="3"/>
    <m/>
    <x v="3"/>
    <s v="Fuel switch"/>
    <x v="0"/>
    <m/>
    <s v="Reduction"/>
    <x v="4"/>
    <s v="Households"/>
    <m/>
    <x v="448"/>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296"/>
    <s v="Renewable"/>
    <x v="289"/>
    <s v="1,627,469 tCO2eq per year"/>
    <m/>
    <n v="2023"/>
    <s v="2023_05"/>
    <n v="1627469"/>
    <m/>
    <x v="359"/>
    <n v="1627469"/>
    <s v="Low income"/>
    <x v="448"/>
    <n v="1"/>
  </r>
  <r>
    <x v="0"/>
    <x v="0"/>
    <x v="385"/>
    <x v="0"/>
    <s v="Jakraya Sugar Ltd. (JSL), At-Watwate, Tal-Mohol Dist-Solapur, Pin -413253"/>
    <x v="6"/>
    <x v="0"/>
    <s v="Southern Asia"/>
    <s v="IND"/>
    <n v="1"/>
    <x v="0"/>
    <x v="0"/>
    <s v="Transport"/>
    <x v="2"/>
    <m/>
    <x v="0"/>
    <m/>
    <s v="Reduction"/>
    <x v="2"/>
    <s v="Biogas, Cultivated, Residues, Bagasse"/>
    <m/>
    <x v="449"/>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9"/>
    <s v="Fixed"/>
    <x v="269"/>
    <s v="Amount of GHG emission reductions or GHG removals expected to be achieved by the project are 55,000 tCO2e per year."/>
    <m/>
    <n v="2023"/>
    <s v="2023_05"/>
    <s v=""/>
    <n v="55000"/>
    <x v="322"/>
    <n v="55000"/>
    <s v="Lower middle income"/>
    <x v="449"/>
    <n v="1"/>
  </r>
  <r>
    <x v="1"/>
    <x v="25"/>
    <x v="432"/>
    <x v="0"/>
    <s v="Carbon Projects LLC"/>
    <x v="6"/>
    <x v="0"/>
    <s v="Southern Asia"/>
    <s v="BGD"/>
    <n v="1"/>
    <x v="8"/>
    <x v="0"/>
    <m/>
    <x v="1"/>
    <m/>
    <x v="1"/>
    <m/>
    <s v="Reduction"/>
    <x v="24"/>
    <s v="Fossil fuels"/>
    <m/>
    <x v="450"/>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97"/>
    <s v="Fixed"/>
    <x v="80"/>
    <s v="1,124,113 tCO2eq per year"/>
    <m/>
    <n v="2022"/>
    <s v="2022_05"/>
    <n v="1124113"/>
    <m/>
    <x v="360"/>
    <n v="1124113"/>
    <s v="Lower middle income"/>
    <x v="450"/>
    <n v="1"/>
  </r>
  <r>
    <x v="28"/>
    <x v="45"/>
    <x v="433"/>
    <x v="0"/>
    <s v="d.light design, ltd"/>
    <x v="6"/>
    <x v="1"/>
    <s v="Western Africa"/>
    <s v="NGA"/>
    <n v="1"/>
    <x v="3"/>
    <x v="3"/>
    <m/>
    <x v="3"/>
    <s v="Fuel switch"/>
    <x v="0"/>
    <m/>
    <s v="Reduction"/>
    <x v="4"/>
    <s v="Households"/>
    <m/>
    <x v="451"/>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298"/>
    <s v="Renewable"/>
    <x v="290"/>
    <s v="361,169 tCO2eq per year"/>
    <m/>
    <n v="2023"/>
    <s v="2023_07"/>
    <n v="361169"/>
    <m/>
    <x v="361"/>
    <n v="361169"/>
    <s v="Lower middle income"/>
    <x v="451"/>
    <n v="1"/>
  </r>
  <r>
    <x v="10"/>
    <x v="45"/>
    <x v="434"/>
    <x v="0"/>
    <s v="Envirofit International, Ltd."/>
    <x v="6"/>
    <x v="1"/>
    <s v="Eastern Africa"/>
    <s v="KEN"/>
    <n v="1"/>
    <x v="3"/>
    <x v="3"/>
    <m/>
    <x v="2"/>
    <m/>
    <x v="0"/>
    <m/>
    <s v="Reduction"/>
    <x v="4"/>
    <s v="LPG Cookstoves, Households"/>
    <m/>
    <x v="452"/>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85"/>
    <s v="Renewable"/>
    <x v="81"/>
    <s v="70,000 tCO2eq per year"/>
    <m/>
    <n v="2023"/>
    <s v="2023_08"/>
    <n v="70000"/>
    <m/>
    <x v="362"/>
    <n v="70000"/>
    <s v="Lower middle income"/>
    <x v="452"/>
    <n v="1"/>
  </r>
  <r>
    <x v="38"/>
    <x v="45"/>
    <x v="435"/>
    <x v="0"/>
    <s v="Envirofit International, Ltd."/>
    <x v="6"/>
    <x v="1"/>
    <s v="Western Africa"/>
    <s v="GHA"/>
    <n v="1"/>
    <x v="3"/>
    <x v="3"/>
    <m/>
    <x v="2"/>
    <m/>
    <x v="0"/>
    <m/>
    <s v="Reduction"/>
    <x v="4"/>
    <s v="LPG Cookstoves, Households"/>
    <m/>
    <x v="453"/>
    <s v="Domestic LPG Stoves for Ghana"/>
    <s v="Envirofit International, Ltd."/>
    <s v="225 DORIS A. OBODAI STREET Tantra Hills Accra GW-1052-5343"/>
    <s v="The project involves dissemination of LPG based ICS to huseholds/communities using traditional modes of cooking in the baseline"/>
    <s v="Not known"/>
    <x v="85"/>
    <s v="Renewable"/>
    <x v="81"/>
    <s v="70,000 tCO2eq per year"/>
    <m/>
    <n v="2023"/>
    <s v="2023_08"/>
    <n v="70000"/>
    <m/>
    <x v="362"/>
    <n v="70000"/>
    <s v="Lower middle income"/>
    <x v="453"/>
    <n v="1"/>
  </r>
  <r>
    <x v="0"/>
    <x v="45"/>
    <x v="436"/>
    <x v="0"/>
    <s v="Core CarbonX Solutions Private Limited, NVL UK Solar Private Limited"/>
    <x v="6"/>
    <x v="0"/>
    <s v="Southern Asia"/>
    <s v="IND"/>
    <n v="1"/>
    <x v="0"/>
    <x v="0"/>
    <m/>
    <x v="0"/>
    <m/>
    <x v="0"/>
    <m/>
    <s v="Reduction"/>
    <x v="0"/>
    <s v="Solar"/>
    <m/>
    <x v="454"/>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99"/>
    <s v="Fixed"/>
    <x v="291"/>
    <s v="7,340 tCO2eq per year"/>
    <m/>
    <n v="2023"/>
    <s v="2023_01"/>
    <n v="7340"/>
    <s v=""/>
    <x v="325"/>
    <n v="7340"/>
    <s v="Lower middle income"/>
    <x v="454"/>
    <n v="1"/>
  </r>
  <r>
    <x v="11"/>
    <x v="2"/>
    <x v="437"/>
    <x v="0"/>
    <s v="Engep Ambiental Ltda.; UniCarbo – Energia e Biogás Ltda."/>
    <x v="6"/>
    <x v="2"/>
    <s v="South America"/>
    <s v="BRA"/>
    <n v="1"/>
    <x v="1"/>
    <x v="1"/>
    <s v="Electricity and heat"/>
    <x v="1"/>
    <s v="Fuel switch"/>
    <x v="1"/>
    <s v="CO2"/>
    <s v="Reduction"/>
    <x v="1"/>
    <s v="Landfill gas utilization"/>
    <m/>
    <x v="455"/>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4"/>
    <s v="Renewable"/>
    <x v="216"/>
    <s v="400,000 tCO2eq per year"/>
    <m/>
    <n v="2023"/>
    <s v="2023_04"/>
    <n v="400000"/>
    <m/>
    <x v="363"/>
    <n v="400000"/>
    <s v="Upper middle income"/>
    <x v="455"/>
    <n v="1"/>
  </r>
  <r>
    <x v="11"/>
    <x v="2"/>
    <x v="438"/>
    <x v="0"/>
    <s v="Orizon Valorização de Resíduos S.A."/>
    <x v="6"/>
    <x v="2"/>
    <s v="South America"/>
    <s v="BRA"/>
    <n v="1"/>
    <x v="1"/>
    <x v="1"/>
    <s v="Electricity and heat"/>
    <x v="1"/>
    <s v="Fuel switch"/>
    <x v="1"/>
    <s v="CO2"/>
    <s v="Reduction"/>
    <x v="1"/>
    <s v="Landfill gas utilization"/>
    <m/>
    <x v="456"/>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x v="292"/>
    <s v="300,000 tCO2eq per year"/>
    <m/>
    <n v="2023"/>
    <s v="2023_03"/>
    <n v="300000"/>
    <m/>
    <x v="364"/>
    <n v="300000"/>
    <s v="Upper middle income"/>
    <x v="456"/>
    <n v="1"/>
  </r>
  <r>
    <x v="11"/>
    <x v="2"/>
    <x v="439"/>
    <x v="0"/>
    <s v="Orizon Valorização de Resíduos S.A."/>
    <x v="6"/>
    <x v="2"/>
    <s v="South America"/>
    <s v="BRA"/>
    <n v="1"/>
    <x v="1"/>
    <x v="1"/>
    <s v="Electricity and heat"/>
    <x v="1"/>
    <s v="Fuel switch"/>
    <x v="1"/>
    <s v="CO2"/>
    <s v="Reduction"/>
    <x v="1"/>
    <s v="Landfill gas utilization"/>
    <m/>
    <x v="457"/>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x v="293"/>
    <s v="310,000 tCO2eq per year"/>
    <m/>
    <n v="2023"/>
    <s v="2023_03"/>
    <n v="310000"/>
    <m/>
    <x v="365"/>
    <n v="310000"/>
    <s v="Upper middle income"/>
    <x v="457"/>
    <n v="1"/>
  </r>
  <r>
    <x v="7"/>
    <x v="2"/>
    <x v="440"/>
    <x v="0"/>
    <s v="Nam Tai Hydropower Company Limited"/>
    <x v="6"/>
    <x v="0"/>
    <s v="Southeast Asia"/>
    <s v="LAO"/>
    <n v="1"/>
    <x v="0"/>
    <x v="0"/>
    <m/>
    <x v="0"/>
    <m/>
    <x v="0"/>
    <m/>
    <s v="Reduction"/>
    <x v="10"/>
    <s v="Hydro"/>
    <m/>
    <x v="458"/>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301"/>
    <s v="Renewable"/>
    <x v="294"/>
    <s v="43,747 tCO2eq per year"/>
    <m/>
    <n v="2023"/>
    <s v="2023_12"/>
    <n v="43747"/>
    <m/>
    <x v="366"/>
    <n v="43747"/>
    <s v="Lower middle income"/>
    <x v="458"/>
    <n v="1"/>
  </r>
  <r>
    <x v="0"/>
    <x v="45"/>
    <x v="441"/>
    <x v="0"/>
    <s v="Core CarbonX Solutions Private Limited, Yashwant Energy Pvt Limited"/>
    <x v="6"/>
    <x v="0"/>
    <s v="Southern Asia"/>
    <s v="IND"/>
    <n v="1"/>
    <x v="0"/>
    <x v="0"/>
    <m/>
    <x v="2"/>
    <s v="GHG management"/>
    <x v="0"/>
    <s v="CH4"/>
    <s v="Reduction"/>
    <x v="2"/>
    <s v="Biogas"/>
    <s v="Potentially Waste and/or Agriculture as sectors"/>
    <x v="459"/>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02"/>
    <s v="Renewable"/>
    <x v="295"/>
    <s v="6,000 tCO2eq per year"/>
    <m/>
    <n v="2023"/>
    <s v="2023_03"/>
    <n v="6000"/>
    <m/>
    <x v="367"/>
    <n v="6000"/>
    <s v="Lower middle income"/>
    <x v="459"/>
    <n v="1"/>
  </r>
  <r>
    <x v="0"/>
    <x v="2"/>
    <x v="442"/>
    <x v="0"/>
    <s v="RPG Foundation"/>
    <x v="6"/>
    <x v="0"/>
    <s v="Southern Asia"/>
    <s v="IND"/>
    <n v="1"/>
    <x v="3"/>
    <x v="3"/>
    <m/>
    <x v="3"/>
    <s v="Fuel switch"/>
    <x v="0"/>
    <m/>
    <s v="Reduction"/>
    <x v="4"/>
    <s v="Households"/>
    <m/>
    <x v="460"/>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303"/>
    <s v="Renewable"/>
    <x v="296"/>
    <s v="46,500 tCO2eq per year"/>
    <m/>
    <n v="2024"/>
    <s v="2024_01"/>
    <n v="46500"/>
    <m/>
    <x v="368"/>
    <n v="46500"/>
    <s v="Lower middle income"/>
    <x v="460"/>
    <n v="1"/>
  </r>
  <r>
    <x v="0"/>
    <x v="45"/>
    <x v="443"/>
    <x v="0"/>
    <s v="Core CarbonX Solutions Private Limited, Namitech Solar Parks Pvt. Ltd."/>
    <x v="6"/>
    <x v="0"/>
    <s v="Southern Asia"/>
    <s v="IND"/>
    <n v="1"/>
    <x v="0"/>
    <x v="0"/>
    <m/>
    <x v="0"/>
    <m/>
    <x v="0"/>
    <m/>
    <s v="Reduction"/>
    <x v="0"/>
    <s v="Solar"/>
    <m/>
    <x v="461"/>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9"/>
    <s v="Fixed"/>
    <x v="297"/>
    <s v="7,400 tCO2eq per year"/>
    <m/>
    <n v="2024"/>
    <s v="2024_11"/>
    <n v="7400"/>
    <s v=""/>
    <x v="369"/>
    <n v="7400"/>
    <s v="Lower middle income"/>
    <x v="461"/>
    <n v="1"/>
  </r>
  <r>
    <x v="38"/>
    <x v="45"/>
    <x v="444"/>
    <x v="0"/>
    <s v="Envirofit International, Ltd."/>
    <x v="6"/>
    <x v="1"/>
    <s v="Western Africa"/>
    <s v="GHA"/>
    <n v="1"/>
    <x v="3"/>
    <x v="3"/>
    <m/>
    <x v="2"/>
    <m/>
    <x v="0"/>
    <m/>
    <s v="Reduction"/>
    <x v="4"/>
    <s v="LPG Cookstoves, Households"/>
    <m/>
    <x v="462"/>
    <s v="Commercial LPG Stoves for Ghana"/>
    <s v="Envirofit International, Ltd."/>
    <s v="225 DORIS A. OBODAI STREET Tantra Hills Accra GW-1052-5343"/>
    <s v="The project involves dissemination of LPG based ICS to commercial establishments using traditional modes of cooking in the baseline"/>
    <s v="Not known"/>
    <x v="154"/>
    <s v="Renewable"/>
    <x v="298"/>
    <s v="70,000 tCO2eq per year"/>
    <m/>
    <n v="2024"/>
    <s v="2024_03"/>
    <n v="70000"/>
    <m/>
    <x v="362"/>
    <n v="70000"/>
    <s v="Lower middle income"/>
    <x v="462"/>
    <n v="1"/>
  </r>
  <r>
    <x v="0"/>
    <x v="45"/>
    <x v="445"/>
    <x v="0"/>
    <s v="Core CarbonX Solutions Private Limited, Aurigaa Solar Pvt Ltd"/>
    <x v="6"/>
    <x v="0"/>
    <s v="Southern Asia"/>
    <s v="IND"/>
    <n v="1"/>
    <x v="0"/>
    <x v="0"/>
    <m/>
    <x v="0"/>
    <m/>
    <x v="0"/>
    <m/>
    <s v="Reduction"/>
    <x v="0"/>
    <s v="Solar"/>
    <m/>
    <x v="463"/>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28"/>
    <s v="Fixed"/>
    <x v="274"/>
    <s v="572 tCO2eq per year"/>
    <m/>
    <n v="2023"/>
    <s v="2023_09"/>
    <s v=""/>
    <n v="572"/>
    <x v="370"/>
    <n v="572"/>
    <s v="Lower middle income"/>
    <x v="463"/>
    <n v="1"/>
  </r>
  <r>
    <x v="11"/>
    <x v="2"/>
    <x v="446"/>
    <x v="0"/>
    <s v="UniCarbo – Energia e Biogás Ltda."/>
    <x v="6"/>
    <x v="2"/>
    <s v="South America"/>
    <s v="BRA"/>
    <n v="1"/>
    <x v="1"/>
    <x v="1"/>
    <s v="Electricity and heat"/>
    <x v="1"/>
    <s v="Fuel switch"/>
    <x v="1"/>
    <s v="CO2"/>
    <s v="Reduction"/>
    <x v="1"/>
    <s v="Landfill gas utilization"/>
    <m/>
    <x v="464"/>
    <s v="Cascavel Landfill Gas Project"/>
    <s v="UniCarbo – Energia e Biogás Ltda."/>
    <s v="-24.8504834,-53.4855849"/>
    <s v="The technology deployed at the landfill includes the implementation of an active landfill gas (LFG) collection system, flaring, and electricity generation infrastructure."/>
    <s v="Not known"/>
    <x v="304"/>
    <s v="Renewable"/>
    <x v="43"/>
    <s v="150,000 tCO2eq per year"/>
    <m/>
    <n v="2024"/>
    <s v="2024_02"/>
    <n v="150000"/>
    <m/>
    <x v="356"/>
    <n v="150000"/>
    <s v="Upper middle income"/>
    <x v="464"/>
    <n v="1"/>
  </r>
  <r>
    <x v="11"/>
    <x v="10"/>
    <x v="447"/>
    <x v="0"/>
    <s v="Engie Brasil Energia"/>
    <x v="6"/>
    <x v="2"/>
    <s v="South America"/>
    <s v="BRA"/>
    <n v="1"/>
    <x v="0"/>
    <x v="0"/>
    <m/>
    <x v="0"/>
    <m/>
    <x v="0"/>
    <m/>
    <s v="Reduction"/>
    <x v="3"/>
    <s v="Wind"/>
    <m/>
    <x v="465"/>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305"/>
    <s v="Renewable"/>
    <x v="299"/>
    <s v="776.436 tCO2eq per year (when all the wind power turbines are in operation)."/>
    <m/>
    <n v="2022"/>
    <s v="2022_09"/>
    <s v=""/>
    <n v="776436"/>
    <x v="371"/>
    <n v="776436"/>
    <s v="Upper middle income"/>
    <x v="465"/>
    <n v="1"/>
  </r>
  <r>
    <x v="14"/>
    <x v="45"/>
    <x v="448"/>
    <x v="0"/>
    <s v="Carbon Resource Fund LLC"/>
    <x v="6"/>
    <x v="0"/>
    <s v="Central Asia"/>
    <s v="UZB"/>
    <n v="1"/>
    <x v="2"/>
    <x v="2"/>
    <m/>
    <x v="3"/>
    <m/>
    <x v="0"/>
    <m/>
    <s v="Reduction"/>
    <x v="15"/>
    <s v="Cement"/>
    <m/>
    <x v="466"/>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19"/>
    <s v="Renewable"/>
    <x v="229"/>
    <s v="39,086 tCO2eq per year"/>
    <m/>
    <n v="2023"/>
    <s v="2023_06"/>
    <n v="39086"/>
    <m/>
    <x v="372"/>
    <n v="39086"/>
    <s v="Lower middle income"/>
    <x v="466"/>
    <n v="1"/>
  </r>
  <r>
    <x v="11"/>
    <x v="0"/>
    <x v="449"/>
    <x v="0"/>
    <s v="Solvi Participações S.A."/>
    <x v="6"/>
    <x v="2"/>
    <s v="South America"/>
    <s v="BRA"/>
    <n v="1"/>
    <x v="1"/>
    <x v="1"/>
    <s v="Electricity and heat"/>
    <x v="1"/>
    <s v="Fuel switch"/>
    <x v="1"/>
    <s v="CO2"/>
    <s v="Reduction"/>
    <x v="1"/>
    <s v="Landfill gas utilization"/>
    <m/>
    <x v="467"/>
    <s v="Alfenas Landfill Gas Project"/>
    <s v="Solvi Participações S.A."/>
    <s v="-21.5140336,-45.9252718"/>
    <s v="The technology deployed at the landfill includes the implementation of an active landfill gas (LFG) collection system, flaring, and electricity generation infrastructure."/>
    <s v="Not known"/>
    <x v="306"/>
    <s v="Renewable"/>
    <x v="98"/>
    <s v="200,000 tCO2eq per year"/>
    <m/>
    <n v="2024"/>
    <s v="2024_02"/>
    <n v="200000"/>
    <m/>
    <x v="170"/>
    <n v="200000"/>
    <s v="Upper middle income"/>
    <x v="467"/>
    <n v="1"/>
  </r>
  <r>
    <x v="11"/>
    <x v="0"/>
    <x v="450"/>
    <x v="0"/>
    <s v="Proposta Engenharia Ltda., UniCarbo Energia e Biogás Ltda"/>
    <x v="6"/>
    <x v="2"/>
    <s v="South America"/>
    <s v="BRA"/>
    <n v="1"/>
    <x v="1"/>
    <x v="1"/>
    <s v="Electricity and heat"/>
    <x v="1"/>
    <s v="Fuel switch"/>
    <x v="1"/>
    <s v="CO2"/>
    <s v="Reduction"/>
    <x v="1"/>
    <s v="Landfill gas utilization"/>
    <m/>
    <x v="468"/>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29"/>
    <s v="Renewable"/>
    <x v="98"/>
    <s v="200,000 tCO2eq per year"/>
    <m/>
    <n v="2023"/>
    <s v="2023_01"/>
    <n v="200000"/>
    <m/>
    <x v="170"/>
    <n v="200000"/>
    <s v="Upper middle income"/>
    <x v="468"/>
    <n v="1"/>
  </r>
  <r>
    <x v="11"/>
    <x v="0"/>
    <x v="451"/>
    <x v="0"/>
    <s v="Solvi Participações S.A."/>
    <x v="6"/>
    <x v="2"/>
    <s v="South America"/>
    <s v="BRA"/>
    <n v="1"/>
    <x v="1"/>
    <x v="1"/>
    <s v="Electricity and heat"/>
    <x v="1"/>
    <s v="Fuel switch"/>
    <x v="1"/>
    <s v="CO2"/>
    <s v="Reduction"/>
    <x v="1"/>
    <s v="Landfill gas utilization"/>
    <m/>
    <x v="469"/>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4"/>
    <s v="Renewable"/>
    <x v="98"/>
    <s v="1,000,000 tCO2eq per year"/>
    <m/>
    <n v="2024"/>
    <s v="2024_02"/>
    <n v="1000000"/>
    <m/>
    <x v="373"/>
    <n v="1000000"/>
    <s v="Upper middle income"/>
    <x v="469"/>
    <n v="1"/>
  </r>
  <r>
    <x v="11"/>
    <x v="0"/>
    <x v="452"/>
    <x v="0"/>
    <s v="Solvi Participações S.A."/>
    <x v="6"/>
    <x v="2"/>
    <s v="South America"/>
    <s v="BRA"/>
    <n v="1"/>
    <x v="1"/>
    <x v="1"/>
    <s v="Electricity and heat"/>
    <x v="1"/>
    <s v="Fuel switch"/>
    <x v="1"/>
    <s v="CO2"/>
    <s v="Reduction"/>
    <x v="1"/>
    <s v="Landfill gas utilization"/>
    <m/>
    <x v="470"/>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4"/>
    <s v="Renewable"/>
    <x v="98"/>
    <s v="500,000 tCO2eq per year"/>
    <m/>
    <n v="2024"/>
    <s v="2024_02"/>
    <n v="500000"/>
    <m/>
    <x v="161"/>
    <n v="500000"/>
    <s v="Upper middle income"/>
    <x v="470"/>
    <n v="1"/>
  </r>
  <r>
    <x v="28"/>
    <x v="45"/>
    <x v="453"/>
    <x v="0"/>
    <s v="Envirofit International, Ltd."/>
    <x v="6"/>
    <x v="1"/>
    <s v="Western Africa"/>
    <s v="NGA"/>
    <n v="1"/>
    <x v="3"/>
    <x v="3"/>
    <m/>
    <x v="2"/>
    <m/>
    <x v="0"/>
    <m/>
    <s v="Reduction"/>
    <x v="4"/>
    <s v="LPG Cookstoves, Households"/>
    <m/>
    <x v="471"/>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03"/>
    <s v="Renewable"/>
    <x v="99"/>
    <s v="70,000 tCO2eq per year"/>
    <m/>
    <n v="2024"/>
    <s v="2024_08"/>
    <n v="70000"/>
    <m/>
    <x v="362"/>
    <n v="70000"/>
    <s v="Lower middle income"/>
    <x v="471"/>
    <n v="1"/>
  </r>
  <r>
    <x v="0"/>
    <x v="45"/>
    <x v="454"/>
    <x v="0"/>
    <s v="Core CarbonX Solutions Private Limited, Namitech Solar Parks Pvt. Ltd."/>
    <x v="6"/>
    <x v="0"/>
    <s v="Southern Asia"/>
    <s v="IND"/>
    <n v="1"/>
    <x v="0"/>
    <x v="0"/>
    <m/>
    <x v="0"/>
    <m/>
    <x v="0"/>
    <m/>
    <s v="Reduction"/>
    <x v="0"/>
    <s v="Solar"/>
    <m/>
    <x v="472"/>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4"/>
    <s v="Fixed"/>
    <x v="300"/>
    <s v="7,400 tCO2eq per year"/>
    <m/>
    <n v="2024"/>
    <s v="2024_02"/>
    <n v="7400"/>
    <s v=""/>
    <x v="369"/>
    <n v="7400"/>
    <s v="Lower middle income"/>
    <x v="472"/>
    <n v="1"/>
  </r>
  <r>
    <x v="39"/>
    <x v="39"/>
    <x v="455"/>
    <x v="0"/>
    <s v="Harvest Group of Companies Limited, Mundo Verde Climate, Gaia Climate Finansal Danışmanlık Hizmetleri ve Ticaret A.Ş."/>
    <x v="6"/>
    <x v="1"/>
    <s v="Eastern Africa"/>
    <s v="ZMB"/>
    <n v="1"/>
    <x v="3"/>
    <x v="3"/>
    <m/>
    <x v="2"/>
    <m/>
    <x v="0"/>
    <m/>
    <s v="Reduction"/>
    <x v="4"/>
    <s v="LPG Cookstoves, Households"/>
    <m/>
    <x v="473"/>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307"/>
    <s v="Renewable"/>
    <x v="101"/>
    <s v="371,852 tCO2eq per year"/>
    <m/>
    <n v="2023"/>
    <s v="2023_10"/>
    <n v="371852"/>
    <m/>
    <x v="374"/>
    <n v="371852"/>
    <s v="Lower middle income"/>
    <x v="473"/>
    <n v="1"/>
  </r>
  <r>
    <x v="0"/>
    <x v="45"/>
    <x v="456"/>
    <x v="0"/>
    <s v="Core CarbonX Solutions Private Limited, Namitech Solar Parks Pvt. Ltd."/>
    <x v="6"/>
    <x v="0"/>
    <s v="Southern Asia"/>
    <s v="IND"/>
    <n v="1"/>
    <x v="0"/>
    <x v="0"/>
    <m/>
    <x v="0"/>
    <m/>
    <x v="0"/>
    <m/>
    <s v="Reduction"/>
    <x v="0"/>
    <s v="Solar"/>
    <m/>
    <x v="474"/>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41"/>
    <s v="Fixed"/>
    <x v="102"/>
    <s v="7,400 tCO2eq per year"/>
    <m/>
    <n v="2024"/>
    <s v="2024_03"/>
    <n v="7400"/>
    <s v=""/>
    <x v="369"/>
    <n v="7400"/>
    <s v="Lower middle income"/>
    <x v="474"/>
    <n v="1"/>
  </r>
  <r>
    <x v="0"/>
    <x v="1"/>
    <x v="457"/>
    <x v="0"/>
    <s v="Shreenath Mhaskoba Sakhar Karkhana Ltd., Patethan, Post. Rahu, Tal. Daund, Dist. Pune, Maharashtra, India."/>
    <x v="6"/>
    <x v="0"/>
    <s v="Southern Asia"/>
    <s v="IND"/>
    <n v="1"/>
    <x v="0"/>
    <x v="0"/>
    <s v="Transport"/>
    <x v="2"/>
    <m/>
    <x v="0"/>
    <m/>
    <s v="Reduction"/>
    <x v="2"/>
    <s v="Biogas, Cultivated, Residues"/>
    <m/>
    <x v="475"/>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308"/>
    <s v="Fixed"/>
    <x v="301"/>
    <s v="Amount of GHG emission reductions or GHG removals expected to be achieved by the project are 30,000 tCO2e per year."/>
    <m/>
    <n v="2024"/>
    <s v="2024_01"/>
    <s v=""/>
    <n v="30000"/>
    <x v="304"/>
    <n v="30000"/>
    <s v="Lower middle income"/>
    <x v="475"/>
    <n v="1"/>
  </r>
  <r>
    <x v="0"/>
    <x v="45"/>
    <x v="458"/>
    <x v="0"/>
    <s v="Core CarbonX Solutions Private Limited, Telescreen Communications Private Limited"/>
    <x v="6"/>
    <x v="0"/>
    <s v="Southern Asia"/>
    <s v="IND"/>
    <n v="1"/>
    <x v="0"/>
    <x v="0"/>
    <m/>
    <x v="0"/>
    <m/>
    <x v="0"/>
    <m/>
    <s v="Reduction"/>
    <x v="0"/>
    <s v="Solar"/>
    <m/>
    <x v="476"/>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9"/>
    <s v="Fixed"/>
    <x v="302"/>
    <s v="8,800 tCO2eq per year"/>
    <m/>
    <n v="2024"/>
    <s v="2024_03"/>
    <n v="8800"/>
    <s v=""/>
    <x v="375"/>
    <n v="8800"/>
    <s v="Lower middle income"/>
    <x v="476"/>
    <n v="1"/>
  </r>
  <r>
    <x v="0"/>
    <x v="45"/>
    <x v="459"/>
    <x v="0"/>
    <s v="Core CarbonX Solutions Private Limited, Namitech Solar Parks Pvt. Ltd."/>
    <x v="6"/>
    <x v="0"/>
    <s v="Southern Asia"/>
    <s v="IND"/>
    <n v="1"/>
    <x v="0"/>
    <x v="0"/>
    <m/>
    <x v="0"/>
    <m/>
    <x v="0"/>
    <m/>
    <s v="Reduction"/>
    <x v="0"/>
    <s v="Solar"/>
    <m/>
    <x v="477"/>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41"/>
    <s v="Fixed"/>
    <x v="276"/>
    <s v="7,400 tCO2eq per year"/>
    <m/>
    <n v="2024"/>
    <s v="2024_03"/>
    <n v="7400"/>
    <s v=""/>
    <x v="369"/>
    <n v="7400"/>
    <s v="Lower middle income"/>
    <x v="477"/>
    <n v="1"/>
  </r>
  <r>
    <x v="0"/>
    <x v="45"/>
    <x v="460"/>
    <x v="0"/>
    <s v="Core CarbonX Solutions Private Limited, Divine Energy"/>
    <x v="6"/>
    <x v="0"/>
    <s v="Southern Asia"/>
    <s v="IND"/>
    <n v="1"/>
    <x v="0"/>
    <x v="0"/>
    <m/>
    <x v="2"/>
    <s v="GHG management"/>
    <x v="0"/>
    <s v="CH4"/>
    <s v="Reduction"/>
    <x v="2"/>
    <s v="Biogas, Manure"/>
    <s v="Potentially Waste and/or Agriculture as sectors"/>
    <x v="478"/>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0,000 tCO2eq per year"/>
    <m/>
    <n v="2024"/>
    <s v="2024_03"/>
    <n v="10000"/>
    <s v=""/>
    <x v="376"/>
    <n v="10000"/>
    <s v="Lower middle income"/>
    <x v="478"/>
    <n v="1"/>
  </r>
  <r>
    <x v="0"/>
    <x v="45"/>
    <x v="461"/>
    <x v="0"/>
    <s v="Core CarbonX Solutions Private Limited, Theja Infra Bio CNG Plant Private Limited"/>
    <x v="6"/>
    <x v="0"/>
    <s v="Southern Asia"/>
    <s v="IND"/>
    <n v="1"/>
    <x v="0"/>
    <x v="0"/>
    <m/>
    <x v="2"/>
    <s v="GHG management"/>
    <x v="0"/>
    <s v="CH4"/>
    <s v="Reduction"/>
    <x v="2"/>
    <s v="Biogas, Manure"/>
    <s v="Potentially Waste and/or Agriculture as sectors"/>
    <x v="479"/>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1"/>
    <s v="Renewable"/>
    <x v="46"/>
    <s v="10,000 tCO2eq per year"/>
    <m/>
    <n v="2024"/>
    <s v="2024_04"/>
    <n v="10000"/>
    <s v=""/>
    <x v="376"/>
    <n v="10000"/>
    <s v="Lower middle income"/>
    <x v="479"/>
    <n v="1"/>
  </r>
  <r>
    <x v="39"/>
    <x v="40"/>
    <x v="462"/>
    <x v="0"/>
    <s v="Grips GmbH"/>
    <x v="6"/>
    <x v="1"/>
    <s v="Eastern Africa"/>
    <s v="ZMB"/>
    <n v="1"/>
    <x v="0"/>
    <x v="0"/>
    <m/>
    <x v="0"/>
    <m/>
    <x v="0"/>
    <m/>
    <s v="Reduction"/>
    <x v="0"/>
    <s v="Solar, Battery Storage"/>
    <m/>
    <x v="480"/>
    <s v="Kachema"/>
    <s v="Grips GmbH"/>
    <s v="GPS: 15°29'35.4&quot;S 28°10'14.1&quot;E"/>
    <s v="1 MW Hybrid PV-BESS - 249 kWp PV, 800 kWh Li-Ion ESS. The system produces 481,800 kWh (annually)."/>
    <s v="Not known"/>
    <x v="190"/>
    <s v="Renewable"/>
    <x v="104"/>
    <s v="190 tCO2eq per year"/>
    <m/>
    <n v="2022"/>
    <s v="2022_06"/>
    <s v=""/>
    <n v="190"/>
    <x v="377"/>
    <n v="190"/>
    <s v="Lower middle income"/>
    <x v="480"/>
    <n v="1"/>
  </r>
  <r>
    <x v="11"/>
    <x v="2"/>
    <x v="463"/>
    <x v="0"/>
    <s v="ASJA E MIGRATIO GERACAO DISTRIBUIDA GUARABIRA LIMITADA;"/>
    <x v="6"/>
    <x v="2"/>
    <s v="South America"/>
    <s v="BRA"/>
    <n v="1"/>
    <x v="1"/>
    <x v="1"/>
    <s v="Electricity and heat"/>
    <x v="1"/>
    <s v="Fuel switch"/>
    <x v="1"/>
    <s v="CO2"/>
    <s v="Reduction"/>
    <x v="1"/>
    <s v="Landfill gas utilization"/>
    <m/>
    <x v="481"/>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11"/>
    <s v="Renewable"/>
    <x v="104"/>
    <s v="200,000 tCO2eq per year"/>
    <m/>
    <n v="2024"/>
    <s v="2024_04"/>
    <n v="200000"/>
    <m/>
    <x v="170"/>
    <n v="200000"/>
    <s v="Upper middle income"/>
    <x v="481"/>
    <n v="1"/>
  </r>
  <r>
    <x v="11"/>
    <x v="2"/>
    <x v="464"/>
    <x v="0"/>
    <s v="ASJA E MIGRATIO GERACAO DISTRIBUIDA GUARABIRA LIMITADA;"/>
    <x v="6"/>
    <x v="2"/>
    <s v="South America"/>
    <s v="BRA"/>
    <n v="1"/>
    <x v="1"/>
    <x v="1"/>
    <s v="Electricity and heat"/>
    <x v="1"/>
    <s v="Fuel switch"/>
    <x v="1"/>
    <s v="CO2"/>
    <s v="Reduction"/>
    <x v="1"/>
    <s v="Landfill gas utilization"/>
    <m/>
    <x v="482"/>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11"/>
    <s v="Renewable"/>
    <x v="104"/>
    <s v="150,000 tCO2eq per year"/>
    <m/>
    <n v="2024"/>
    <s v="2024_04"/>
    <n v="150000"/>
    <m/>
    <x v="356"/>
    <n v="150000"/>
    <s v="Upper middle income"/>
    <x v="482"/>
    <n v="1"/>
  </r>
  <r>
    <x v="28"/>
    <x v="43"/>
    <x v="465"/>
    <x v="0"/>
    <s v="Invicta Hydrogen Systems Limited"/>
    <x v="6"/>
    <x v="1"/>
    <s v="Western Africa"/>
    <s v="NGA"/>
    <n v="1"/>
    <x v="0"/>
    <x v="0"/>
    <m/>
    <x v="1"/>
    <m/>
    <x v="0"/>
    <m/>
    <s v="Reduction"/>
    <x v="23"/>
    <s v="CCUS, New power plant"/>
    <m/>
    <x v="483"/>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312"/>
    <s v="Fixed"/>
    <x v="303"/>
    <s v="3,000,000 tCO2eq per year"/>
    <m/>
    <n v="2025"/>
    <s v="2025_01"/>
    <n v="3000000"/>
    <m/>
    <x v="173"/>
    <n v="3000000"/>
    <s v="Lower middle income"/>
    <x v="483"/>
    <n v="1"/>
  </r>
  <r>
    <x v="0"/>
    <x v="45"/>
    <x v="466"/>
    <x v="0"/>
    <s v="THDC India Limited"/>
    <x v="6"/>
    <x v="0"/>
    <s v="Southern Asia"/>
    <s v="IND"/>
    <n v="1"/>
    <x v="0"/>
    <x v="0"/>
    <m/>
    <x v="0"/>
    <m/>
    <x v="0"/>
    <m/>
    <s v="Reduction"/>
    <x v="0"/>
    <s v="Solar"/>
    <m/>
    <x v="484"/>
    <s v="11 MW Floating Solar Power Plant (Solar), Khurja"/>
    <s v="THDC India Limited"/>
    <s v="Lat: 28°10'4.14&quot;N Long : 77°54'26.14&quot;E"/>
    <s v="Renewable energy floating Solar project"/>
    <s v="Not known"/>
    <x v="313"/>
    <s v="Renewable"/>
    <x v="304"/>
    <s v="27,500 tCO2eq per year"/>
    <m/>
    <n v="2024"/>
    <s v="2024_05"/>
    <n v="27500"/>
    <m/>
    <x v="378"/>
    <n v="27500"/>
    <s v="Lower middle income"/>
    <x v="484"/>
    <n v="1"/>
  </r>
  <r>
    <x v="0"/>
    <x v="45"/>
    <x v="467"/>
    <x v="0"/>
    <s v="Core CarbonX Solutions Private Limited, Namitech Solar Parks Pvt. Ltd."/>
    <x v="6"/>
    <x v="0"/>
    <s v="Southern Asia"/>
    <s v="IND"/>
    <n v="1"/>
    <x v="0"/>
    <x v="0"/>
    <m/>
    <x v="0"/>
    <m/>
    <x v="0"/>
    <m/>
    <s v="Reduction"/>
    <x v="0"/>
    <s v="Solar"/>
    <m/>
    <x v="485"/>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x v="305"/>
    <s v="7,400 tCO2eq per year"/>
    <m/>
    <n v="2024"/>
    <s v="2024_09"/>
    <n v="7400"/>
    <s v=""/>
    <x v="369"/>
    <n v="7400"/>
    <s v="Lower middle income"/>
    <x v="485"/>
    <n v="1"/>
  </r>
  <r>
    <x v="17"/>
    <x v="38"/>
    <x v="468"/>
    <x v="0"/>
    <s v="Eduardo Falcón"/>
    <x v="6"/>
    <x v="2"/>
    <s v="Central America"/>
    <s v="PAN"/>
    <n v="1"/>
    <x v="1"/>
    <x v="1"/>
    <m/>
    <x v="1"/>
    <m/>
    <x v="1"/>
    <s v="CO2"/>
    <s v="Reduction"/>
    <x v="13"/>
    <m/>
    <s v="Also N2O?"/>
    <x v="486"/>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315"/>
    <s v="Renewable"/>
    <x v="306"/>
    <s v="the project is expected to achieve a total reduction of 214 tonnes of CO₂ equivalent per year, broken down"/>
    <m/>
    <n v="2025"/>
    <s v="2025_01"/>
    <s v=""/>
    <n v="214"/>
    <x v="379"/>
    <n v="214"/>
    <s v="High income"/>
    <x v="486"/>
    <n v="1"/>
  </r>
  <r>
    <x v="0"/>
    <x v="45"/>
    <x v="469"/>
    <x v="0"/>
    <s v="Core CarbonX Solutions Private Limited, Telescreen Communications Private Limited"/>
    <x v="6"/>
    <x v="0"/>
    <s v="Southern Asia"/>
    <s v="IND"/>
    <n v="1"/>
    <x v="0"/>
    <x v="0"/>
    <m/>
    <x v="0"/>
    <m/>
    <x v="0"/>
    <m/>
    <s v="Reduction"/>
    <x v="0"/>
    <s v="Solar"/>
    <m/>
    <x v="487"/>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x v="307"/>
    <s v="15,000 tCO2eq per year"/>
    <m/>
    <n v="2024"/>
    <s v="2024_12"/>
    <n v="15000"/>
    <s v=""/>
    <x v="154"/>
    <n v="15000"/>
    <s v="Lower middle income"/>
    <x v="487"/>
    <n v="1"/>
  </r>
  <r>
    <x v="0"/>
    <x v="45"/>
    <x v="470"/>
    <x v="0"/>
    <s v="THDC India Limited"/>
    <x v="6"/>
    <x v="0"/>
    <s v="Southern Asia"/>
    <s v="IND"/>
    <n v="1"/>
    <x v="0"/>
    <x v="0"/>
    <m/>
    <x v="0"/>
    <m/>
    <x v="0"/>
    <m/>
    <s v="Reduction"/>
    <x v="0"/>
    <s v="Solar"/>
    <m/>
    <x v="488"/>
    <s v="800 MW Ultra Mega RE Power Park, Chitrakoot, Uttar Pradesh (Solar)"/>
    <s v="THDC India Limited"/>
    <s v="Latitude 25.17847 Longitude 81.40738"/>
    <s v="Renewable energy Solar project"/>
    <s v="Not known"/>
    <x v="317"/>
    <s v="Renewable"/>
    <x v="50"/>
    <s v="2,000,000 tCO2eq per year"/>
    <m/>
    <n v="2021"/>
    <s v="2021_08"/>
    <n v="2000000"/>
    <m/>
    <x v="380"/>
    <n v="2000000"/>
    <s v="Lower middle income"/>
    <x v="488"/>
    <n v="1"/>
  </r>
  <r>
    <x v="28"/>
    <x v="2"/>
    <x v="471"/>
    <x v="0"/>
    <s v="Ecoa Climate Capital (ECC)"/>
    <x v="6"/>
    <x v="1"/>
    <s v="Western Africa"/>
    <s v="NGA"/>
    <n v="1"/>
    <x v="3"/>
    <x v="3"/>
    <m/>
    <x v="3"/>
    <s v="Fuel switch"/>
    <x v="0"/>
    <m/>
    <s v="Reduction"/>
    <x v="4"/>
    <s v="Households"/>
    <m/>
    <x v="489"/>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489"/>
    <n v="1"/>
  </r>
  <r>
    <x v="33"/>
    <x v="2"/>
    <x v="472"/>
    <x v="0"/>
    <s v="Ecoa Climate Capital (ECC)"/>
    <x v="6"/>
    <x v="1"/>
    <s v="Eastern Africa"/>
    <s v="MOZ"/>
    <n v="1"/>
    <x v="3"/>
    <x v="3"/>
    <m/>
    <x v="3"/>
    <s v="Fuel switch"/>
    <x v="0"/>
    <m/>
    <s v="Reduction"/>
    <x v="4"/>
    <s v="Households"/>
    <m/>
    <x v="490"/>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490"/>
    <n v="1"/>
  </r>
  <r>
    <x v="40"/>
    <x v="2"/>
    <x v="473"/>
    <x v="0"/>
    <s v="Ecoa Climate Capital (ECC)"/>
    <x v="6"/>
    <x v="1"/>
    <s v="Middle Africa"/>
    <s v="COD"/>
    <n v="1"/>
    <x v="3"/>
    <x v="3"/>
    <m/>
    <x v="3"/>
    <s v="Fuel switch"/>
    <x v="0"/>
    <m/>
    <s v="Reduction"/>
    <x v="4"/>
    <s v="Households"/>
    <m/>
    <x v="491"/>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 income"/>
    <x v="491"/>
    <n v="1"/>
  </r>
  <r>
    <x v="28"/>
    <x v="2"/>
    <x v="474"/>
    <x v="0"/>
    <s v="Ecoa Climate Capital (ECC)"/>
    <x v="6"/>
    <x v="1"/>
    <s v="Western Africa"/>
    <s v="NGA"/>
    <n v="1"/>
    <x v="3"/>
    <x v="3"/>
    <m/>
    <x v="3"/>
    <s v="Fuel switch"/>
    <x v="0"/>
    <m/>
    <s v="Reduction"/>
    <x v="4"/>
    <s v="Households"/>
    <m/>
    <x v="492"/>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492"/>
    <n v="1"/>
  </r>
  <r>
    <x v="33"/>
    <x v="2"/>
    <x v="475"/>
    <x v="0"/>
    <s v="Ecoa Climate Capital (ECC)"/>
    <x v="6"/>
    <x v="1"/>
    <s v="Eastern Africa"/>
    <s v="MOZ"/>
    <n v="1"/>
    <x v="3"/>
    <x v="3"/>
    <m/>
    <x v="3"/>
    <s v="Fuel switch"/>
    <x v="0"/>
    <m/>
    <s v="Reduction"/>
    <x v="4"/>
    <s v="Households"/>
    <m/>
    <x v="493"/>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493"/>
    <n v="1"/>
  </r>
  <r>
    <x v="28"/>
    <x v="2"/>
    <x v="476"/>
    <x v="0"/>
    <s v="Ecoa Climate Capital (ECC)"/>
    <x v="6"/>
    <x v="1"/>
    <s v="Western Africa"/>
    <s v="NGA"/>
    <n v="1"/>
    <x v="3"/>
    <x v="3"/>
    <m/>
    <x v="3"/>
    <s v="Fuel switch"/>
    <x v="0"/>
    <m/>
    <s v="Reduction"/>
    <x v="4"/>
    <s v="Households"/>
    <m/>
    <x v="494"/>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494"/>
    <n v="1"/>
  </r>
  <r>
    <x v="33"/>
    <x v="2"/>
    <x v="477"/>
    <x v="0"/>
    <s v="Ecoa Climate Capital (ECC)"/>
    <x v="6"/>
    <x v="1"/>
    <s v="Eastern Africa"/>
    <s v="MOZ"/>
    <n v="1"/>
    <x v="3"/>
    <x v="3"/>
    <m/>
    <x v="3"/>
    <s v="Fuel switch"/>
    <x v="0"/>
    <m/>
    <s v="Reduction"/>
    <x v="4"/>
    <s v="Households"/>
    <m/>
    <x v="495"/>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495"/>
    <n v="1"/>
  </r>
  <r>
    <x v="28"/>
    <x v="2"/>
    <x v="478"/>
    <x v="0"/>
    <s v="Ecoa Climate Capital (ECC)"/>
    <x v="6"/>
    <x v="1"/>
    <s v="Western Africa"/>
    <s v="NGA"/>
    <n v="1"/>
    <x v="3"/>
    <x v="3"/>
    <m/>
    <x v="3"/>
    <s v="Fuel switch"/>
    <x v="0"/>
    <m/>
    <s v="Reduction"/>
    <x v="4"/>
    <s v="Households"/>
    <m/>
    <x v="496"/>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496"/>
    <n v="1"/>
  </r>
  <r>
    <x v="10"/>
    <x v="2"/>
    <x v="479"/>
    <x v="0"/>
    <s v="Ecoa Climate Capital (ECC)"/>
    <x v="6"/>
    <x v="1"/>
    <s v="Eastern Africa"/>
    <s v="KEN"/>
    <n v="1"/>
    <x v="3"/>
    <x v="3"/>
    <m/>
    <x v="2"/>
    <m/>
    <x v="0"/>
    <m/>
    <s v="Reduction"/>
    <x v="4"/>
    <s v="Electric Cookstoves, Households, Electrification"/>
    <m/>
    <x v="497"/>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18"/>
    <s v="Renewable"/>
    <x v="308"/>
    <s v="1,000,000 tCO2eq per year"/>
    <m/>
    <n v="2026"/>
    <s v="2026_01"/>
    <n v="1000000"/>
    <s v=""/>
    <x v="373"/>
    <n v="1000000"/>
    <s v="Lower middle income"/>
    <x v="497"/>
    <n v="1"/>
  </r>
  <r>
    <x v="28"/>
    <x v="2"/>
    <x v="480"/>
    <x v="0"/>
    <s v="Ecoa Climate Capital (ECC)"/>
    <x v="6"/>
    <x v="1"/>
    <s v="Western Africa"/>
    <s v="NGA"/>
    <n v="1"/>
    <x v="3"/>
    <x v="3"/>
    <m/>
    <x v="3"/>
    <s v="Fuel switch"/>
    <x v="0"/>
    <m/>
    <s v="Reduction"/>
    <x v="4"/>
    <s v="Households"/>
    <m/>
    <x v="498"/>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498"/>
    <n v="1"/>
  </r>
  <r>
    <x v="10"/>
    <x v="2"/>
    <x v="481"/>
    <x v="0"/>
    <s v="Ecoa Climate Capital (ECC)"/>
    <x v="6"/>
    <x v="1"/>
    <s v="Eastern Africa"/>
    <s v="KEN"/>
    <n v="1"/>
    <x v="3"/>
    <x v="3"/>
    <m/>
    <x v="2"/>
    <m/>
    <x v="0"/>
    <m/>
    <s v="Reduction"/>
    <x v="4"/>
    <s v="Electric Cookstoves, Households, Electrification"/>
    <m/>
    <x v="499"/>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18"/>
    <s v="Renewable"/>
    <x v="308"/>
    <s v="1,000,000 tCO2eq per year"/>
    <m/>
    <n v="2026"/>
    <s v="2026_01"/>
    <n v="1000000"/>
    <s v=""/>
    <x v="373"/>
    <n v="1000000"/>
    <s v="Lower middle income"/>
    <x v="499"/>
    <n v="1"/>
  </r>
  <r>
    <x v="28"/>
    <x v="2"/>
    <x v="482"/>
    <x v="0"/>
    <s v="Ecoa Climate Capital (ECC)"/>
    <x v="6"/>
    <x v="1"/>
    <s v="Western Africa"/>
    <s v="NGA"/>
    <n v="1"/>
    <x v="3"/>
    <x v="3"/>
    <m/>
    <x v="3"/>
    <s v="Fuel switch"/>
    <x v="0"/>
    <m/>
    <s v="Reduction"/>
    <x v="4"/>
    <s v="Households"/>
    <m/>
    <x v="500"/>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00"/>
    <n v="1"/>
  </r>
  <r>
    <x v="10"/>
    <x v="2"/>
    <x v="483"/>
    <x v="0"/>
    <s v="Ecoa Climate Capital (ECC)"/>
    <x v="6"/>
    <x v="1"/>
    <s v="Eastern Africa"/>
    <s v="KEN"/>
    <n v="1"/>
    <x v="3"/>
    <x v="3"/>
    <m/>
    <x v="2"/>
    <m/>
    <x v="0"/>
    <m/>
    <s v="Reduction"/>
    <x v="4"/>
    <s v="Electric Cookstoves, Households, Electrification"/>
    <m/>
    <x v="501"/>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18"/>
    <s v="Renewable"/>
    <x v="308"/>
    <s v="1,000,000 tCO2eq per year"/>
    <m/>
    <n v="2026"/>
    <s v="2026_01"/>
    <n v="1000000"/>
    <s v=""/>
    <x v="373"/>
    <n v="1000000"/>
    <s v="Lower middle income"/>
    <x v="501"/>
    <n v="1"/>
  </r>
  <r>
    <x v="33"/>
    <x v="2"/>
    <x v="484"/>
    <x v="0"/>
    <s v="Ecoa Climate Capital (ECC)"/>
    <x v="6"/>
    <x v="1"/>
    <s v="Eastern Africa"/>
    <s v="MOZ"/>
    <n v="1"/>
    <x v="3"/>
    <x v="3"/>
    <m/>
    <x v="3"/>
    <s v="Fuel switch"/>
    <x v="0"/>
    <m/>
    <s v="Reduction"/>
    <x v="4"/>
    <s v="Households"/>
    <m/>
    <x v="502"/>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02"/>
    <n v="1"/>
  </r>
  <r>
    <x v="10"/>
    <x v="2"/>
    <x v="485"/>
    <x v="0"/>
    <s v="Ecoa Climate Capital (ECC)"/>
    <x v="6"/>
    <x v="1"/>
    <s v="Eastern Africa"/>
    <s v="KEN"/>
    <n v="1"/>
    <x v="3"/>
    <x v="3"/>
    <m/>
    <x v="2"/>
    <m/>
    <x v="0"/>
    <m/>
    <s v="Reduction"/>
    <x v="4"/>
    <s v="Electric Cookstoves, Households, Electrification"/>
    <m/>
    <x v="503"/>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18"/>
    <s v="Renewable"/>
    <x v="308"/>
    <s v="1,000,000 tCO2eq per year"/>
    <m/>
    <n v="2026"/>
    <s v="2026_01"/>
    <n v="1000000"/>
    <s v=""/>
    <x v="373"/>
    <n v="1000000"/>
    <s v="Lower middle income"/>
    <x v="503"/>
    <n v="1"/>
  </r>
  <r>
    <x v="28"/>
    <x v="2"/>
    <x v="486"/>
    <x v="0"/>
    <s v="Ecoa Climate Capital (ECC)"/>
    <x v="6"/>
    <x v="1"/>
    <s v="Western Africa"/>
    <s v="NGA"/>
    <n v="1"/>
    <x v="3"/>
    <x v="3"/>
    <m/>
    <x v="3"/>
    <s v="Fuel switch"/>
    <x v="0"/>
    <m/>
    <s v="Reduction"/>
    <x v="4"/>
    <s v="Households"/>
    <m/>
    <x v="504"/>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04"/>
    <n v="1"/>
  </r>
  <r>
    <x v="10"/>
    <x v="2"/>
    <x v="487"/>
    <x v="0"/>
    <s v="Ecoa Climate Capital (ECC)"/>
    <x v="6"/>
    <x v="1"/>
    <s v="Eastern Africa"/>
    <s v="KEN"/>
    <n v="1"/>
    <x v="3"/>
    <x v="3"/>
    <m/>
    <x v="2"/>
    <m/>
    <x v="0"/>
    <m/>
    <s v="Reduction"/>
    <x v="4"/>
    <s v="Electric Cookstoves, Households, Electrification"/>
    <m/>
    <x v="505"/>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18"/>
    <s v="Renewable"/>
    <x v="308"/>
    <s v="1,000,000 tCO2eq per year"/>
    <m/>
    <n v="2026"/>
    <s v="2026_01"/>
    <n v="1000000"/>
    <s v=""/>
    <x v="373"/>
    <n v="1000000"/>
    <s v="Lower middle income"/>
    <x v="505"/>
    <n v="1"/>
  </r>
  <r>
    <x v="10"/>
    <x v="2"/>
    <x v="488"/>
    <x v="0"/>
    <s v="Ecoa Climate Capital (ECC)"/>
    <x v="6"/>
    <x v="1"/>
    <s v="Eastern Africa"/>
    <s v="KEN"/>
    <n v="1"/>
    <x v="3"/>
    <x v="3"/>
    <m/>
    <x v="3"/>
    <s v="Fuel switch"/>
    <x v="0"/>
    <m/>
    <s v="Reduction"/>
    <x v="4"/>
    <s v="Households"/>
    <m/>
    <x v="506"/>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06"/>
    <n v="1"/>
  </r>
  <r>
    <x v="10"/>
    <x v="2"/>
    <x v="489"/>
    <x v="0"/>
    <s v="Ecoa Climate Capital (ECC)"/>
    <x v="6"/>
    <x v="1"/>
    <s v="Eastern Africa"/>
    <s v="KEN"/>
    <n v="1"/>
    <x v="3"/>
    <x v="3"/>
    <m/>
    <x v="3"/>
    <s v="Fuel switch"/>
    <x v="0"/>
    <m/>
    <s v="Reduction"/>
    <x v="4"/>
    <s v="Households"/>
    <m/>
    <x v="507"/>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07"/>
    <n v="1"/>
  </r>
  <r>
    <x v="10"/>
    <x v="2"/>
    <x v="490"/>
    <x v="0"/>
    <s v="Ecoa Climate Capital (ECC)"/>
    <x v="6"/>
    <x v="1"/>
    <s v="Eastern Africa"/>
    <s v="KEN"/>
    <n v="1"/>
    <x v="3"/>
    <x v="3"/>
    <m/>
    <x v="3"/>
    <s v="Fuel switch"/>
    <x v="0"/>
    <m/>
    <s v="Reduction"/>
    <x v="4"/>
    <s v="Households"/>
    <m/>
    <x v="508"/>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08"/>
    <n v="1"/>
  </r>
  <r>
    <x v="28"/>
    <x v="2"/>
    <x v="491"/>
    <x v="0"/>
    <s v="Ecoa Climate Capital (ECC)"/>
    <x v="6"/>
    <x v="1"/>
    <s v="Western Africa"/>
    <s v="NGA"/>
    <n v="1"/>
    <x v="3"/>
    <x v="3"/>
    <m/>
    <x v="3"/>
    <s v="Fuel switch"/>
    <x v="0"/>
    <m/>
    <s v="Reduction"/>
    <x v="4"/>
    <s v="Households"/>
    <m/>
    <x v="509"/>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09"/>
    <n v="1"/>
  </r>
  <r>
    <x v="28"/>
    <x v="2"/>
    <x v="492"/>
    <x v="0"/>
    <s v="Ecoa Climate Capital (ECC)"/>
    <x v="6"/>
    <x v="1"/>
    <s v="Western Africa"/>
    <s v="NGA"/>
    <n v="1"/>
    <x v="3"/>
    <x v="3"/>
    <m/>
    <x v="3"/>
    <s v="Fuel switch"/>
    <x v="0"/>
    <m/>
    <s v="Reduction"/>
    <x v="4"/>
    <s v="Households"/>
    <m/>
    <x v="510"/>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10"/>
    <n v="1"/>
  </r>
  <r>
    <x v="10"/>
    <x v="2"/>
    <x v="493"/>
    <x v="0"/>
    <s v="Ecoa Climate Capital (ECC)"/>
    <x v="6"/>
    <x v="1"/>
    <s v="Eastern Africa"/>
    <s v="KEN"/>
    <n v="1"/>
    <x v="3"/>
    <x v="3"/>
    <m/>
    <x v="3"/>
    <s v="Fuel switch"/>
    <x v="0"/>
    <m/>
    <s v="Reduction"/>
    <x v="4"/>
    <s v="Households"/>
    <m/>
    <x v="511"/>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11"/>
    <n v="1"/>
  </r>
  <r>
    <x v="10"/>
    <x v="2"/>
    <x v="494"/>
    <x v="0"/>
    <s v="Ecoa Climate Capital (ECC)"/>
    <x v="6"/>
    <x v="1"/>
    <s v="Eastern Africa"/>
    <s v="KEN"/>
    <n v="1"/>
    <x v="3"/>
    <x v="3"/>
    <m/>
    <x v="3"/>
    <s v="Fuel switch"/>
    <x v="0"/>
    <m/>
    <s v="Reduction"/>
    <x v="4"/>
    <s v="Households"/>
    <m/>
    <x v="512"/>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12"/>
    <n v="1"/>
  </r>
  <r>
    <x v="10"/>
    <x v="2"/>
    <x v="495"/>
    <x v="0"/>
    <s v="Ecoa Climate Capital (ECC)"/>
    <x v="6"/>
    <x v="1"/>
    <s v="Eastern Africa"/>
    <s v="KEN"/>
    <n v="1"/>
    <x v="3"/>
    <x v="3"/>
    <m/>
    <x v="3"/>
    <s v="Fuel switch"/>
    <x v="0"/>
    <m/>
    <s v="Reduction"/>
    <x v="4"/>
    <s v="Households"/>
    <m/>
    <x v="513"/>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13"/>
    <n v="1"/>
  </r>
  <r>
    <x v="10"/>
    <x v="2"/>
    <x v="496"/>
    <x v="0"/>
    <s v="Ecoa Climate Capital (ECC)"/>
    <x v="6"/>
    <x v="1"/>
    <s v="Eastern Africa"/>
    <s v="KEN"/>
    <n v="1"/>
    <x v="3"/>
    <x v="3"/>
    <m/>
    <x v="3"/>
    <s v="Fuel switch"/>
    <x v="0"/>
    <m/>
    <s v="Reduction"/>
    <x v="4"/>
    <s v="Households"/>
    <m/>
    <x v="514"/>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14"/>
    <n v="1"/>
  </r>
  <r>
    <x v="39"/>
    <x v="2"/>
    <x v="497"/>
    <x v="0"/>
    <s v="Ecoa Climate Capital (ECC)"/>
    <x v="6"/>
    <x v="1"/>
    <s v="Eastern Africa"/>
    <s v="ZMB"/>
    <n v="1"/>
    <x v="3"/>
    <x v="3"/>
    <m/>
    <x v="3"/>
    <s v="Fuel switch"/>
    <x v="0"/>
    <m/>
    <s v="Reduction"/>
    <x v="4"/>
    <s v="Households"/>
    <m/>
    <x v="515"/>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15"/>
    <n v="1"/>
  </r>
  <r>
    <x v="40"/>
    <x v="2"/>
    <x v="498"/>
    <x v="0"/>
    <s v="Ecoa Climate Capital (ECC)"/>
    <x v="6"/>
    <x v="1"/>
    <s v="Middle Africa"/>
    <s v="COD"/>
    <n v="1"/>
    <x v="3"/>
    <x v="3"/>
    <m/>
    <x v="3"/>
    <s v="Fuel switch"/>
    <x v="0"/>
    <m/>
    <s v="Reduction"/>
    <x v="4"/>
    <s v="Households"/>
    <m/>
    <x v="516"/>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16"/>
    <n v="1"/>
  </r>
  <r>
    <x v="28"/>
    <x v="2"/>
    <x v="499"/>
    <x v="0"/>
    <s v="Ecoa Climate Capital (ECC)"/>
    <x v="6"/>
    <x v="1"/>
    <s v="Western Africa"/>
    <s v="NGA"/>
    <n v="1"/>
    <x v="3"/>
    <x v="3"/>
    <m/>
    <x v="3"/>
    <s v="Fuel switch"/>
    <x v="0"/>
    <m/>
    <s v="Reduction"/>
    <x v="4"/>
    <s v="Households"/>
    <m/>
    <x v="517"/>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17"/>
    <n v="1"/>
  </r>
  <r>
    <x v="39"/>
    <x v="2"/>
    <x v="500"/>
    <x v="0"/>
    <s v="Ecoa Climate Capital (ECC)"/>
    <x v="6"/>
    <x v="1"/>
    <s v="Eastern Africa"/>
    <s v="ZMB"/>
    <n v="1"/>
    <x v="3"/>
    <x v="3"/>
    <m/>
    <x v="3"/>
    <s v="Fuel switch"/>
    <x v="0"/>
    <m/>
    <s v="Reduction"/>
    <x v="4"/>
    <s v="Households"/>
    <m/>
    <x v="518"/>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18"/>
    <n v="1"/>
  </r>
  <r>
    <x v="33"/>
    <x v="2"/>
    <x v="501"/>
    <x v="0"/>
    <s v="Ecoa Climate Capital (ECC)"/>
    <x v="6"/>
    <x v="1"/>
    <s v="Eastern Africa"/>
    <s v="MOZ"/>
    <n v="1"/>
    <x v="3"/>
    <x v="3"/>
    <m/>
    <x v="3"/>
    <s v="Fuel switch"/>
    <x v="0"/>
    <m/>
    <s v="Reduction"/>
    <x v="4"/>
    <s v="Households"/>
    <m/>
    <x v="519"/>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19"/>
    <n v="1"/>
  </r>
  <r>
    <x v="40"/>
    <x v="2"/>
    <x v="502"/>
    <x v="0"/>
    <s v="Ecoa Climate Capital (ECC)"/>
    <x v="6"/>
    <x v="1"/>
    <s v="Middle Africa"/>
    <s v="COD"/>
    <n v="1"/>
    <x v="3"/>
    <x v="3"/>
    <m/>
    <x v="3"/>
    <s v="Fuel switch"/>
    <x v="0"/>
    <m/>
    <s v="Reduction"/>
    <x v="4"/>
    <s v="Households"/>
    <m/>
    <x v="520"/>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20"/>
    <n v="1"/>
  </r>
  <r>
    <x v="39"/>
    <x v="2"/>
    <x v="503"/>
    <x v="0"/>
    <s v="Ecoa Climate Capital (ECC)"/>
    <x v="6"/>
    <x v="1"/>
    <s v="Eastern Africa"/>
    <s v="ZMB"/>
    <n v="1"/>
    <x v="3"/>
    <x v="3"/>
    <m/>
    <x v="3"/>
    <s v="Fuel switch"/>
    <x v="0"/>
    <m/>
    <s v="Reduction"/>
    <x v="4"/>
    <s v="Households"/>
    <m/>
    <x v="521"/>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21"/>
    <n v="1"/>
  </r>
  <r>
    <x v="28"/>
    <x v="2"/>
    <x v="504"/>
    <x v="0"/>
    <s v="Ecoa Climate Capital (ECC)"/>
    <x v="6"/>
    <x v="1"/>
    <s v="Western Africa"/>
    <s v="NGA"/>
    <n v="1"/>
    <x v="3"/>
    <x v="3"/>
    <m/>
    <x v="2"/>
    <m/>
    <x v="0"/>
    <m/>
    <s v="Reduction"/>
    <x v="4"/>
    <s v="Electric Cookstoves, Households, Electrification"/>
    <m/>
    <x v="522"/>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18"/>
    <s v="Renewable"/>
    <x v="308"/>
    <s v="1,000,000 tCO2eq per year"/>
    <m/>
    <n v="2026"/>
    <s v="2026_01"/>
    <n v="1000000"/>
    <s v=""/>
    <x v="373"/>
    <n v="1000000"/>
    <s v="Lower middle income"/>
    <x v="522"/>
    <n v="1"/>
  </r>
  <r>
    <x v="39"/>
    <x v="2"/>
    <x v="505"/>
    <x v="0"/>
    <s v="Ecoa Climate Capital (ECC)"/>
    <x v="6"/>
    <x v="1"/>
    <s v="Eastern Africa"/>
    <s v="ZMB"/>
    <n v="1"/>
    <x v="3"/>
    <x v="3"/>
    <m/>
    <x v="3"/>
    <s v="Fuel switch"/>
    <x v="0"/>
    <m/>
    <s v="Reduction"/>
    <x v="4"/>
    <s v="Households"/>
    <m/>
    <x v="523"/>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23"/>
    <n v="1"/>
  </r>
  <r>
    <x v="28"/>
    <x v="2"/>
    <x v="506"/>
    <x v="0"/>
    <s v="Ecoa Climate Capital (ECC)"/>
    <x v="6"/>
    <x v="1"/>
    <s v="Western Africa"/>
    <s v="NGA"/>
    <n v="1"/>
    <x v="3"/>
    <x v="3"/>
    <m/>
    <x v="2"/>
    <m/>
    <x v="0"/>
    <m/>
    <s v="Reduction"/>
    <x v="4"/>
    <s v="Electric Cookstoves, Households, Electrification"/>
    <m/>
    <x v="524"/>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18"/>
    <s v="Renewable"/>
    <x v="308"/>
    <s v="1,000,000 tCO2eq per year"/>
    <m/>
    <n v="2026"/>
    <s v="2026_01"/>
    <n v="1000000"/>
    <s v=""/>
    <x v="373"/>
    <n v="1000000"/>
    <s v="Lower middle income"/>
    <x v="524"/>
    <n v="1"/>
  </r>
  <r>
    <x v="39"/>
    <x v="2"/>
    <x v="507"/>
    <x v="0"/>
    <s v="Ecoa Climate Capital (ECC)"/>
    <x v="6"/>
    <x v="1"/>
    <s v="Eastern Africa"/>
    <s v="ZMB"/>
    <n v="1"/>
    <x v="3"/>
    <x v="3"/>
    <m/>
    <x v="3"/>
    <s v="Fuel switch"/>
    <x v="0"/>
    <m/>
    <s v="Reduction"/>
    <x v="4"/>
    <s v="Households"/>
    <m/>
    <x v="525"/>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25"/>
    <n v="1"/>
  </r>
  <r>
    <x v="28"/>
    <x v="2"/>
    <x v="508"/>
    <x v="0"/>
    <s v="Ecoa Climate Capital (ECC)"/>
    <x v="6"/>
    <x v="1"/>
    <s v="Western Africa"/>
    <s v="NGA"/>
    <n v="1"/>
    <x v="3"/>
    <x v="3"/>
    <m/>
    <x v="2"/>
    <m/>
    <x v="0"/>
    <m/>
    <s v="Reduction"/>
    <x v="4"/>
    <s v="Electric Cookstoves, Households, Electrification"/>
    <m/>
    <x v="526"/>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18"/>
    <s v="Renewable"/>
    <x v="308"/>
    <s v="1,000,000 tCO2eq per year"/>
    <m/>
    <n v="2026"/>
    <s v="2026_01"/>
    <n v="1000000"/>
    <s v=""/>
    <x v="373"/>
    <n v="1000000"/>
    <s v="Lower middle income"/>
    <x v="526"/>
    <n v="1"/>
  </r>
  <r>
    <x v="40"/>
    <x v="2"/>
    <x v="509"/>
    <x v="0"/>
    <s v="Ecoa Climate Capital (ECC)"/>
    <x v="6"/>
    <x v="1"/>
    <s v="Middle Africa"/>
    <s v="COD"/>
    <n v="1"/>
    <x v="3"/>
    <x v="3"/>
    <m/>
    <x v="3"/>
    <s v="Fuel switch"/>
    <x v="0"/>
    <m/>
    <s v="Reduction"/>
    <x v="4"/>
    <s v="Households"/>
    <m/>
    <x v="527"/>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27"/>
    <n v="1"/>
  </r>
  <r>
    <x v="28"/>
    <x v="2"/>
    <x v="510"/>
    <x v="0"/>
    <s v="Ecoa Climate Capital (ECC)"/>
    <x v="6"/>
    <x v="1"/>
    <s v="Western Africa"/>
    <s v="NGA"/>
    <n v="1"/>
    <x v="3"/>
    <x v="3"/>
    <m/>
    <x v="2"/>
    <m/>
    <x v="0"/>
    <m/>
    <s v="Reduction"/>
    <x v="4"/>
    <s v="Electric Cookstoves, Households, Electrification"/>
    <m/>
    <x v="528"/>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18"/>
    <s v="Renewable"/>
    <x v="308"/>
    <s v="1,000,000 tCO2eq per year"/>
    <m/>
    <n v="2026"/>
    <s v="2026_01"/>
    <n v="1000000"/>
    <s v=""/>
    <x v="373"/>
    <n v="1000000"/>
    <s v="Lower middle income"/>
    <x v="528"/>
    <n v="1"/>
  </r>
  <r>
    <x v="39"/>
    <x v="2"/>
    <x v="511"/>
    <x v="0"/>
    <s v="Ecoa Climate Capital (ECC)"/>
    <x v="6"/>
    <x v="1"/>
    <s v="Eastern Africa"/>
    <s v="ZMB"/>
    <n v="1"/>
    <x v="3"/>
    <x v="3"/>
    <m/>
    <x v="3"/>
    <s v="Fuel switch"/>
    <x v="0"/>
    <m/>
    <s v="Reduction"/>
    <x v="4"/>
    <s v="Households"/>
    <m/>
    <x v="529"/>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29"/>
    <n v="1"/>
  </r>
  <r>
    <x v="39"/>
    <x v="2"/>
    <x v="512"/>
    <x v="0"/>
    <s v="Ecoa Climate Capital (ECC)"/>
    <x v="6"/>
    <x v="1"/>
    <s v="Eastern Africa"/>
    <s v="ZMB"/>
    <n v="1"/>
    <x v="3"/>
    <x v="3"/>
    <m/>
    <x v="3"/>
    <s v="Fuel switch"/>
    <x v="0"/>
    <m/>
    <s v="Reduction"/>
    <x v="4"/>
    <s v="Households"/>
    <m/>
    <x v="530"/>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30"/>
    <n v="1"/>
  </r>
  <r>
    <x v="40"/>
    <x v="2"/>
    <x v="513"/>
    <x v="0"/>
    <s v="Ecoa Climate Capital (ECC)"/>
    <x v="6"/>
    <x v="1"/>
    <s v="Middle Africa"/>
    <s v="COD"/>
    <n v="1"/>
    <x v="3"/>
    <x v="3"/>
    <m/>
    <x v="3"/>
    <s v="Fuel switch"/>
    <x v="0"/>
    <m/>
    <s v="Reduction"/>
    <x v="4"/>
    <s v="Households"/>
    <m/>
    <x v="531"/>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31"/>
    <n v="1"/>
  </r>
  <r>
    <x v="28"/>
    <x v="2"/>
    <x v="514"/>
    <x v="0"/>
    <s v="Ecoa Climate Capital (ECC)"/>
    <x v="6"/>
    <x v="1"/>
    <s v="Western Africa"/>
    <s v="NGA"/>
    <n v="1"/>
    <x v="3"/>
    <x v="3"/>
    <m/>
    <x v="2"/>
    <m/>
    <x v="0"/>
    <m/>
    <s v="Reduction"/>
    <x v="4"/>
    <s v="Electric Cookstoves, Households, Electrification"/>
    <m/>
    <x v="532"/>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18"/>
    <s v="Renewable"/>
    <x v="308"/>
    <s v="1,000,000 tCO2eq per year"/>
    <m/>
    <n v="2026"/>
    <s v="2026_01"/>
    <n v="1000000"/>
    <s v=""/>
    <x v="373"/>
    <n v="1000000"/>
    <s v="Lower middle income"/>
    <x v="532"/>
    <n v="1"/>
  </r>
  <r>
    <x v="39"/>
    <x v="2"/>
    <x v="515"/>
    <x v="0"/>
    <s v="Ecoa Climate Capital (ECC)"/>
    <x v="6"/>
    <x v="1"/>
    <s v="Eastern Africa"/>
    <s v="ZMB"/>
    <n v="1"/>
    <x v="3"/>
    <x v="3"/>
    <m/>
    <x v="3"/>
    <s v="Fuel switch"/>
    <x v="0"/>
    <m/>
    <s v="Reduction"/>
    <x v="4"/>
    <s v="Households"/>
    <m/>
    <x v="533"/>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33"/>
    <n v="1"/>
  </r>
  <r>
    <x v="39"/>
    <x v="2"/>
    <x v="516"/>
    <x v="0"/>
    <s v="Ecoa Climate Capital (ECC)"/>
    <x v="6"/>
    <x v="1"/>
    <s v="Eastern Africa"/>
    <s v="ZMB"/>
    <n v="1"/>
    <x v="3"/>
    <x v="3"/>
    <m/>
    <x v="3"/>
    <s v="Fuel switch"/>
    <x v="0"/>
    <m/>
    <s v="Reduction"/>
    <x v="4"/>
    <s v="Households"/>
    <m/>
    <x v="534"/>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34"/>
    <n v="1"/>
  </r>
  <r>
    <x v="40"/>
    <x v="2"/>
    <x v="517"/>
    <x v="0"/>
    <s v="Ecoa Climate Capital (ECC)"/>
    <x v="6"/>
    <x v="1"/>
    <s v="Middle Africa"/>
    <s v="COD"/>
    <n v="1"/>
    <x v="3"/>
    <x v="3"/>
    <m/>
    <x v="3"/>
    <s v="Fuel switch"/>
    <x v="0"/>
    <m/>
    <s v="Reduction"/>
    <x v="4"/>
    <s v="Households"/>
    <m/>
    <x v="535"/>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 income"/>
    <x v="535"/>
    <n v="1"/>
  </r>
  <r>
    <x v="39"/>
    <x v="2"/>
    <x v="518"/>
    <x v="0"/>
    <s v="Ecoa Climate Capital (ECC)"/>
    <x v="6"/>
    <x v="1"/>
    <s v="Eastern Africa"/>
    <s v="ZMB"/>
    <n v="1"/>
    <x v="3"/>
    <x v="3"/>
    <m/>
    <x v="3"/>
    <s v="Fuel switch"/>
    <x v="0"/>
    <m/>
    <s v="Reduction"/>
    <x v="4"/>
    <s v="Households"/>
    <m/>
    <x v="536"/>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m/>
    <x v="373"/>
    <n v="1000000"/>
    <s v="Lower middle income"/>
    <x v="536"/>
    <n v="1"/>
  </r>
  <r>
    <x v="41"/>
    <x v="2"/>
    <x v="519"/>
    <x v="0"/>
    <s v="Ecoa Climate Capital (ECC)"/>
    <x v="6"/>
    <x v="1"/>
    <s v="Western Africa"/>
    <s v="CIV"/>
    <n v="1"/>
    <x v="3"/>
    <x v="3"/>
    <m/>
    <x v="3"/>
    <s v="Fuel switch"/>
    <x v="0"/>
    <m/>
    <s v="Reduction"/>
    <x v="4"/>
    <s v="Households"/>
    <m/>
    <x v="537"/>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37"/>
    <n v="1"/>
  </r>
  <r>
    <x v="41"/>
    <x v="2"/>
    <x v="520"/>
    <x v="0"/>
    <s v="Ecoa Climate Capital (ECC)"/>
    <x v="6"/>
    <x v="1"/>
    <s v="Western Africa"/>
    <s v="CIV"/>
    <n v="1"/>
    <x v="3"/>
    <x v="3"/>
    <m/>
    <x v="3"/>
    <s v="Fuel switch"/>
    <x v="0"/>
    <m/>
    <s v="Reduction"/>
    <x v="4"/>
    <s v="Households"/>
    <m/>
    <x v="538"/>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18"/>
    <s v="Renewable"/>
    <x v="308"/>
    <s v="1,000,000 tCO2eq per year"/>
    <m/>
    <n v="2026"/>
    <s v="2026_01"/>
    <n v="1000000"/>
    <s v=""/>
    <x v="373"/>
    <n v="1000000"/>
    <s v="Lower middle income"/>
    <x v="538"/>
    <n v="1"/>
  </r>
  <r>
    <x v="39"/>
    <x v="2"/>
    <x v="521"/>
    <x v="0"/>
    <s v="Ecoa Climate Capital (ECC)"/>
    <x v="6"/>
    <x v="1"/>
    <s v="Eastern Africa"/>
    <s v="ZMB"/>
    <n v="1"/>
    <x v="3"/>
    <x v="3"/>
    <m/>
    <x v="2"/>
    <m/>
    <x v="0"/>
    <m/>
    <s v="Reduction"/>
    <x v="4"/>
    <s v="Electric Cookstoves, Households, Electrification"/>
    <m/>
    <x v="539"/>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318"/>
    <s v="Renewable"/>
    <x v="308"/>
    <s v="1,000,000 tCO2eq per year"/>
    <m/>
    <n v="2026"/>
    <s v="2026_01"/>
    <n v="1000000"/>
    <s v=""/>
    <x v="373"/>
    <n v="1000000"/>
    <s v="Lower middle income"/>
    <x v="539"/>
    <n v="1"/>
  </r>
  <r>
    <x v="39"/>
    <x v="2"/>
    <x v="522"/>
    <x v="0"/>
    <s v="Ecoa Climate Capital (ECC)"/>
    <x v="6"/>
    <x v="1"/>
    <s v="Eastern Africa"/>
    <s v="ZMB"/>
    <n v="1"/>
    <x v="3"/>
    <x v="3"/>
    <m/>
    <x v="2"/>
    <m/>
    <x v="0"/>
    <m/>
    <s v="Reduction"/>
    <x v="4"/>
    <s v="Electric Cookstoves, Households, Electrification"/>
    <m/>
    <x v="540"/>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318"/>
    <s v="Renewable"/>
    <x v="308"/>
    <s v="1,000,000 tCO2eq per year"/>
    <m/>
    <n v="2026"/>
    <s v="2026_01"/>
    <n v="1000000"/>
    <s v=""/>
    <x v="373"/>
    <n v="1000000"/>
    <s v="Lower middle income"/>
    <x v="540"/>
    <n v="1"/>
  </r>
  <r>
    <x v="0"/>
    <x v="45"/>
    <x v="523"/>
    <x v="0"/>
    <s v="THDC India Limited"/>
    <x v="6"/>
    <x v="0"/>
    <s v="Southern Asia"/>
    <s v="IND"/>
    <n v="1"/>
    <x v="0"/>
    <x v="0"/>
    <m/>
    <x v="0"/>
    <m/>
    <x v="0"/>
    <m/>
    <s v="Reduction"/>
    <x v="0"/>
    <s v="Solar"/>
    <m/>
    <x v="541"/>
    <s v="1292 MW Ultra Mega RE Power Park, Bodana, Jaisalmer, Rajasthan (Solar)"/>
    <s v="THDC India Limited"/>
    <s v="Lat 27.56 ° N long 71.93 ° E"/>
    <s v="Renewable energy Solar project"/>
    <s v="Not known"/>
    <x v="304"/>
    <s v="Renewable"/>
    <x v="309"/>
    <s v="3,230,000 tCO2eq per year"/>
    <m/>
    <n v="2024"/>
    <s v="2024_02"/>
    <n v="3230000"/>
    <m/>
    <x v="381"/>
    <n v="3230000"/>
    <s v="Lower middle income"/>
    <x v="541"/>
    <n v="1"/>
  </r>
  <r>
    <x v="20"/>
    <x v="2"/>
    <x v="524"/>
    <x v="0"/>
    <s v="Druk Hydro Energy Limited"/>
    <x v="6"/>
    <x v="0"/>
    <s v="Southern Asia"/>
    <s v="BTN"/>
    <n v="1"/>
    <x v="0"/>
    <x v="0"/>
    <m/>
    <x v="0"/>
    <m/>
    <x v="0"/>
    <m/>
    <s v="Reduction"/>
    <x v="10"/>
    <s v="Hydro"/>
    <m/>
    <x v="542"/>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x v="310"/>
    <s v="The estimated emission reduction by Gamri I and Bamukpaongchhu Integrated Hydropower Project is 207,789.40 tCO2 annually."/>
    <m/>
    <n v="2024"/>
    <s v="2024_08"/>
    <s v=""/>
    <n v="207789.4"/>
    <x v="382"/>
    <n v="207789.4"/>
    <s v="Lower middle income"/>
    <x v="542"/>
    <n v="1"/>
  </r>
  <r>
    <x v="0"/>
    <x v="45"/>
    <x v="525"/>
    <x v="0"/>
    <s v="CREDA"/>
    <x v="7"/>
    <x v="0"/>
    <s v="Southern Asia"/>
    <s v="IND"/>
    <n v="1"/>
    <x v="0"/>
    <x v="0"/>
    <s v="Agriculture"/>
    <x v="0"/>
    <m/>
    <x v="0"/>
    <m/>
    <s v="Reduction"/>
    <x v="0"/>
    <s v="Solar, Solar Irrigation"/>
    <m/>
    <x v="543"/>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57"/>
    <s v="Renewable"/>
    <x v="139"/>
    <s v="21,481 tCO2eq per year"/>
    <m/>
    <n v="2021"/>
    <s v="2021_01"/>
    <n v="21481"/>
    <s v=""/>
    <x v="383"/>
    <n v="21481"/>
    <s v="Lower middle income"/>
    <x v="543"/>
    <n v="1"/>
  </r>
  <r>
    <x v="0"/>
    <x v="0"/>
    <x v="526"/>
    <x v="0"/>
    <s v="Greenway Grameen Infra Private Limited"/>
    <x v="7"/>
    <x v="0"/>
    <s v="Southern Asia"/>
    <s v="IND"/>
    <n v="1"/>
    <x v="3"/>
    <x v="3"/>
    <m/>
    <x v="3"/>
    <s v="Fuel switch"/>
    <x v="0"/>
    <m/>
    <s v="Reduction"/>
    <x v="4"/>
    <s v="Households"/>
    <m/>
    <x v="544"/>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x v="311"/>
    <s v="195,630 tCO2eq per year"/>
    <m/>
    <n v="2021"/>
    <s v="2021_01"/>
    <n v="195630"/>
    <s v=""/>
    <x v="384"/>
    <n v="195630"/>
    <s v="Lower middle income"/>
    <x v="544"/>
    <n v="1"/>
  </r>
  <r>
    <x v="0"/>
    <x v="0"/>
    <x v="527"/>
    <x v="0"/>
    <s v="Greenway Grameen Infra Private Limited"/>
    <x v="7"/>
    <x v="0"/>
    <s v="Southern Asia"/>
    <s v="IND"/>
    <n v="1"/>
    <x v="3"/>
    <x v="3"/>
    <m/>
    <x v="3"/>
    <s v="Fuel switch"/>
    <x v="0"/>
    <m/>
    <s v="Reduction"/>
    <x v="4"/>
    <s v="Households"/>
    <m/>
    <x v="545"/>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x v="312"/>
    <s v="195,630 tCO2eq per year"/>
    <m/>
    <n v="2021"/>
    <s v="2021_02"/>
    <n v="195630"/>
    <s v=""/>
    <x v="384"/>
    <n v="195630"/>
    <s v="Lower middle income"/>
    <x v="545"/>
    <n v="1"/>
  </r>
  <r>
    <x v="0"/>
    <x v="0"/>
    <x v="528"/>
    <x v="0"/>
    <s v="Greenway Grameen Infra Private Limited"/>
    <x v="7"/>
    <x v="0"/>
    <s v="Southern Asia"/>
    <s v="IND"/>
    <n v="1"/>
    <x v="3"/>
    <x v="3"/>
    <m/>
    <x v="3"/>
    <s v="Fuel switch"/>
    <x v="0"/>
    <m/>
    <s v="Reduction"/>
    <x v="4"/>
    <s v="Households"/>
    <m/>
    <x v="546"/>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9"/>
    <s v="Fixed"/>
    <x v="241"/>
    <s v="195,630 tCO2eq per year"/>
    <m/>
    <n v="2021"/>
    <s v="2021_03"/>
    <n v="195630"/>
    <s v=""/>
    <x v="384"/>
    <n v="195630"/>
    <s v="Lower middle income"/>
    <x v="546"/>
    <n v="1"/>
  </r>
  <r>
    <x v="0"/>
    <x v="45"/>
    <x v="529"/>
    <x v="0"/>
    <s v="Energy Generation Private Limited"/>
    <x v="7"/>
    <x v="0"/>
    <s v="Southern Asia"/>
    <s v="IND"/>
    <n v="1"/>
    <x v="0"/>
    <x v="0"/>
    <m/>
    <x v="0"/>
    <m/>
    <x v="0"/>
    <m/>
    <s v="Reduction"/>
    <x v="10"/>
    <s v="Hydro"/>
    <m/>
    <x v="547"/>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91"/>
    <s v="Renewable"/>
    <x v="313"/>
    <s v="28,000 tCO2eq per year"/>
    <m/>
    <n v="2021"/>
    <s v="2021_04"/>
    <n v="28000"/>
    <m/>
    <x v="265"/>
    <n v="28000"/>
    <s v="Lower middle income"/>
    <x v="547"/>
    <n v="1"/>
  </r>
  <r>
    <x v="0"/>
    <x v="0"/>
    <x v="530"/>
    <x v="0"/>
    <s v="Greenway Grameen Infra Private Limited"/>
    <x v="7"/>
    <x v="0"/>
    <s v="Southern Asia"/>
    <s v="IND"/>
    <n v="1"/>
    <x v="3"/>
    <x v="3"/>
    <m/>
    <x v="3"/>
    <s v="Fuel switch"/>
    <x v="0"/>
    <m/>
    <s v="Reduction"/>
    <x v="4"/>
    <s v="Households"/>
    <m/>
    <x v="548"/>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x v="314"/>
    <s v="195,630 tCO2eq per year"/>
    <m/>
    <n v="2021"/>
    <s v="2021_09"/>
    <n v="195630"/>
    <s v=""/>
    <x v="384"/>
    <n v="195630"/>
    <s v="Lower middle income"/>
    <x v="548"/>
    <n v="1"/>
  </r>
  <r>
    <x v="0"/>
    <x v="0"/>
    <x v="531"/>
    <x v="0"/>
    <s v="Greenway Grameen Infra Private Limited"/>
    <x v="7"/>
    <x v="0"/>
    <s v="Southern Asia"/>
    <s v="IND"/>
    <n v="1"/>
    <x v="3"/>
    <x v="3"/>
    <m/>
    <x v="3"/>
    <s v="Fuel switch"/>
    <x v="0"/>
    <m/>
    <s v="Reduction"/>
    <x v="4"/>
    <s v="Households"/>
    <m/>
    <x v="549"/>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3"/>
    <s v="Fixed"/>
    <x v="315"/>
    <s v="195,630 tCO2eq per year"/>
    <m/>
    <n v="2021"/>
    <s v="2021_09"/>
    <n v="195630"/>
    <s v=""/>
    <x v="384"/>
    <n v="195630"/>
    <s v="Lower middle income"/>
    <x v="549"/>
    <n v="1"/>
  </r>
  <r>
    <x v="0"/>
    <x v="0"/>
    <x v="532"/>
    <x v="0"/>
    <s v="Greenway Grameen Infra Private Limited"/>
    <x v="7"/>
    <x v="0"/>
    <s v="Southern Asia"/>
    <s v="IND"/>
    <n v="1"/>
    <x v="3"/>
    <x v="3"/>
    <m/>
    <x v="3"/>
    <s v="Fuel switch"/>
    <x v="0"/>
    <m/>
    <s v="Reduction"/>
    <x v="4"/>
    <s v="Households"/>
    <m/>
    <x v="550"/>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x v="316"/>
    <s v="195,630 tCO2eq per year"/>
    <m/>
    <n v="2021"/>
    <s v="2021_10"/>
    <n v="195630"/>
    <s v=""/>
    <x v="384"/>
    <n v="195630"/>
    <s v="Lower middle income"/>
    <x v="550"/>
    <n v="1"/>
  </r>
  <r>
    <x v="0"/>
    <x v="0"/>
    <x v="533"/>
    <x v="0"/>
    <s v="Greenway Grameen Infra Private Limited"/>
    <x v="7"/>
    <x v="0"/>
    <s v="Southern Asia"/>
    <s v="IND"/>
    <n v="1"/>
    <x v="3"/>
    <x v="3"/>
    <m/>
    <x v="3"/>
    <s v="Fuel switch"/>
    <x v="0"/>
    <m/>
    <s v="Reduction"/>
    <x v="4"/>
    <s v="Households"/>
    <m/>
    <x v="551"/>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x v="317"/>
    <s v="195,630 tCO2eq per year"/>
    <m/>
    <n v="2021"/>
    <s v="2021_11"/>
    <n v="195630"/>
    <s v=""/>
    <x v="384"/>
    <n v="195630"/>
    <s v="Lower middle income"/>
    <x v="551"/>
    <n v="1"/>
  </r>
  <r>
    <x v="0"/>
    <x v="0"/>
    <x v="534"/>
    <x v="0"/>
    <s v="Greenway Grameen Infra Private Limited"/>
    <x v="7"/>
    <x v="0"/>
    <s v="Southern Asia"/>
    <s v="IND"/>
    <n v="1"/>
    <x v="3"/>
    <x v="3"/>
    <m/>
    <x v="3"/>
    <s v="Fuel switch"/>
    <x v="0"/>
    <m/>
    <s v="Reduction"/>
    <x v="4"/>
    <s v="Households"/>
    <m/>
    <x v="552"/>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x v="318"/>
    <s v="195,630 tCO2eq per year"/>
    <m/>
    <n v="2021"/>
    <s v="2021_12"/>
    <n v="195630"/>
    <s v=""/>
    <x v="384"/>
    <n v="195630"/>
    <s v="Lower middle income"/>
    <x v="552"/>
    <n v="1"/>
  </r>
  <r>
    <x v="0"/>
    <x v="45"/>
    <x v="535"/>
    <x v="0"/>
    <s v="CREDA"/>
    <x v="7"/>
    <x v="0"/>
    <s v="Southern Asia"/>
    <s v="IND"/>
    <n v="1"/>
    <x v="0"/>
    <x v="0"/>
    <s v="Agriculture"/>
    <x v="0"/>
    <m/>
    <x v="0"/>
    <m/>
    <s v="Reduction"/>
    <x v="0"/>
    <s v="Solar, Solar Irrigation"/>
    <m/>
    <x v="553"/>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3"/>
    <s v="Renewable"/>
    <x v="13"/>
    <s v="21,481 tCO2eq per year"/>
    <m/>
    <n v="2022"/>
    <s v="2022_01"/>
    <n v="21481"/>
    <s v=""/>
    <x v="383"/>
    <n v="21481"/>
    <s v="Lower middle income"/>
    <x v="553"/>
    <n v="1"/>
  </r>
  <r>
    <x v="0"/>
    <x v="0"/>
    <x v="536"/>
    <x v="0"/>
    <s v="Greenway Grameen Infra Private Limited"/>
    <x v="7"/>
    <x v="0"/>
    <s v="Southern Asia"/>
    <s v="IND"/>
    <n v="1"/>
    <x v="3"/>
    <x v="3"/>
    <m/>
    <x v="3"/>
    <s v="Fuel switch"/>
    <x v="0"/>
    <m/>
    <s v="Reduction"/>
    <x v="4"/>
    <s v="Households"/>
    <m/>
    <x v="554"/>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x v="319"/>
    <s v="195,630 tCO2eq per year"/>
    <m/>
    <n v="2022"/>
    <s v="2022_01"/>
    <n v="195630"/>
    <s v=""/>
    <x v="384"/>
    <n v="195630"/>
    <s v="Lower middle income"/>
    <x v="554"/>
    <n v="1"/>
  </r>
  <r>
    <x v="0"/>
    <x v="45"/>
    <x v="537"/>
    <x v="0"/>
    <s v="SAEL Limited"/>
    <x v="7"/>
    <x v="0"/>
    <s v="Southern Asia"/>
    <s v="IND"/>
    <n v="1"/>
    <x v="0"/>
    <x v="0"/>
    <m/>
    <x v="2"/>
    <m/>
    <x v="0"/>
    <m/>
    <s v="Reduction"/>
    <x v="2"/>
    <s v="Biomass, Rice straw"/>
    <m/>
    <x v="555"/>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26"/>
    <s v="Renewable"/>
    <x v="320"/>
    <s v="82,444 tCO2eq per year"/>
    <m/>
    <n v="2022"/>
    <s v="2022_01"/>
    <n v="82444"/>
    <s v=""/>
    <x v="385"/>
    <n v="82444"/>
    <s v="Lower middle income"/>
    <x v="555"/>
    <n v="1"/>
  </r>
  <r>
    <x v="0"/>
    <x v="45"/>
    <x v="538"/>
    <x v="0"/>
    <s v="Biomass Boiler Project"/>
    <x v="7"/>
    <x v="0"/>
    <s v="Southern Asia"/>
    <s v="IND"/>
    <n v="1"/>
    <x v="0"/>
    <x v="0"/>
    <m/>
    <x v="2"/>
    <m/>
    <x v="0"/>
    <m/>
    <s v="Reduction"/>
    <x v="2"/>
    <s v="Biomass"/>
    <m/>
    <x v="556"/>
    <s v="44 TPH Biomass boiler"/>
    <s v="Biomass Boiler Project"/>
    <s v="12.143906724109996, 76.65861101798424"/>
    <s v="Boiler generating thermal energy using biomass"/>
    <s v="Not known"/>
    <x v="327"/>
    <s v="Renewable"/>
    <x v="321"/>
    <s v="100,330 tCO2eq per year"/>
    <m/>
    <n v="2022"/>
    <s v="2022_02"/>
    <n v="100330"/>
    <s v=""/>
    <x v="386"/>
    <n v="100330"/>
    <s v="Lower middle income"/>
    <x v="556"/>
    <n v="1"/>
  </r>
  <r>
    <x v="0"/>
    <x v="45"/>
    <x v="539"/>
    <x v="0"/>
    <s v="Core CarbonX Solutions Private Limited, Atmos AJS Fuels"/>
    <x v="7"/>
    <x v="0"/>
    <s v="Southern Asia"/>
    <s v="IND"/>
    <n v="1"/>
    <x v="0"/>
    <x v="0"/>
    <m/>
    <x v="2"/>
    <s v="GHG management"/>
    <x v="0"/>
    <s v="CH4"/>
    <s v="Reduction"/>
    <x v="2"/>
    <s v="Biogas, Manure"/>
    <s v="Potentially Waste and/or Agriculture as sectors"/>
    <x v="557"/>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28"/>
    <s v="Renewable"/>
    <x v="164"/>
    <s v="20,000 tCO2eq per year"/>
    <m/>
    <n v="2021"/>
    <s v="2021_08"/>
    <n v="20000"/>
    <s v=""/>
    <x v="21"/>
    <n v="20000"/>
    <s v="Lower middle income"/>
    <x v="557"/>
    <n v="1"/>
  </r>
  <r>
    <x v="0"/>
    <x v="0"/>
    <x v="540"/>
    <x v="0"/>
    <s v="Greenway Grameen Infra Private Limited"/>
    <x v="7"/>
    <x v="0"/>
    <s v="Southern Asia"/>
    <s v="IND"/>
    <n v="1"/>
    <x v="3"/>
    <x v="3"/>
    <m/>
    <x v="3"/>
    <s v="Fuel switch"/>
    <x v="0"/>
    <m/>
    <s v="Reduction"/>
    <x v="4"/>
    <s v="Households"/>
    <m/>
    <x v="558"/>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
    <s v="Fixed"/>
    <x v="19"/>
    <s v="195,630 tCO2eq per year"/>
    <m/>
    <n v="2022"/>
    <s v="2022_03"/>
    <n v="195630"/>
    <s v=""/>
    <x v="384"/>
    <n v="195630"/>
    <s v="Lower middle income"/>
    <x v="558"/>
    <n v="1"/>
  </r>
  <r>
    <x v="0"/>
    <x v="45"/>
    <x v="541"/>
    <x v="0"/>
    <s v="M/s Godawari Power and Ispat Limited and EKI Energy Services Limited"/>
    <x v="7"/>
    <x v="0"/>
    <s v="Southern Asia"/>
    <s v="IND"/>
    <n v="1"/>
    <x v="0"/>
    <x v="0"/>
    <m/>
    <x v="0"/>
    <m/>
    <x v="0"/>
    <m/>
    <s v="Reduction"/>
    <x v="0"/>
    <s v="Solar"/>
    <m/>
    <x v="559"/>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19"/>
    <s v="Renewable"/>
    <x v="19"/>
    <s v="76,026 tCO2eq per year"/>
    <m/>
    <n v="2022"/>
    <s v="2022_03"/>
    <n v="76026"/>
    <s v=""/>
    <x v="387"/>
    <n v="76026"/>
    <s v="Lower middle income"/>
    <x v="559"/>
    <n v="1"/>
  </r>
  <r>
    <x v="0"/>
    <x v="45"/>
    <x v="542"/>
    <x v="0"/>
    <s v="Biomass Boiler Project"/>
    <x v="7"/>
    <x v="0"/>
    <s v="Southern Asia"/>
    <s v="IND"/>
    <n v="1"/>
    <x v="0"/>
    <x v="0"/>
    <m/>
    <x v="2"/>
    <m/>
    <x v="0"/>
    <m/>
    <s v="Reduction"/>
    <x v="2"/>
    <s v="Biomass"/>
    <m/>
    <x v="560"/>
    <s v="10 TPH Biomass boiler"/>
    <s v="Biomass Boiler Project"/>
    <s v="23.114080252290275, 72.18206351139557"/>
    <s v="Boiler generating thermal energy using biomass"/>
    <s v="Not known"/>
    <x v="329"/>
    <s v="Renewable"/>
    <x v="171"/>
    <s v="28,000 tCO2eq per year"/>
    <m/>
    <n v="2021"/>
    <s v="2021_06"/>
    <n v="28000"/>
    <s v=""/>
    <x v="265"/>
    <n v="28000"/>
    <s v="Lower middle income"/>
    <x v="560"/>
    <n v="1"/>
  </r>
  <r>
    <x v="0"/>
    <x v="45"/>
    <x v="543"/>
    <x v="0"/>
    <s v="Biomass Boiler Project"/>
    <x v="7"/>
    <x v="0"/>
    <s v="Southern Asia"/>
    <s v="IND"/>
    <n v="1"/>
    <x v="0"/>
    <x v="0"/>
    <m/>
    <x v="2"/>
    <m/>
    <x v="0"/>
    <m/>
    <s v="Reduction"/>
    <x v="2"/>
    <s v="Biomass"/>
    <m/>
    <x v="561"/>
    <s v="33 TPH Biomass boiler"/>
    <s v="Biomass Boiler Project"/>
    <s v="15.904438163149702, 74.54393273446028"/>
    <s v="Boiler generating thermal energy using biomass"/>
    <s v="Not known"/>
    <x v="330"/>
    <s v="Renewable"/>
    <x v="322"/>
    <s v="28,000 tCO2eq per year"/>
    <m/>
    <n v="2022"/>
    <s v="2022_05"/>
    <n v="28000"/>
    <s v=""/>
    <x v="265"/>
    <n v="28000"/>
    <s v="Lower middle income"/>
    <x v="561"/>
    <n v="1"/>
  </r>
  <r>
    <x v="0"/>
    <x v="0"/>
    <x v="544"/>
    <x v="0"/>
    <s v="Greenway Grameen Infra Private Limited"/>
    <x v="7"/>
    <x v="0"/>
    <s v="Southern Asia"/>
    <s v="IND"/>
    <n v="1"/>
    <x v="3"/>
    <x v="3"/>
    <m/>
    <x v="3"/>
    <s v="Fuel switch"/>
    <x v="0"/>
    <m/>
    <s v="Reduction"/>
    <x v="4"/>
    <s v="Households"/>
    <m/>
    <x v="562"/>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x v="323"/>
    <s v="195,630 tCO2eq per year"/>
    <m/>
    <n v="2022"/>
    <s v="2022_05"/>
    <n v="195630"/>
    <s v=""/>
    <x v="384"/>
    <n v="195630"/>
    <s v="Lower middle income"/>
    <x v="562"/>
    <n v="1"/>
  </r>
  <r>
    <x v="0"/>
    <x v="0"/>
    <x v="545"/>
    <x v="0"/>
    <s v="SDG13 Ventures Pte. Ltd."/>
    <x v="7"/>
    <x v="0"/>
    <s v="Southern Asia"/>
    <s v="IND"/>
    <n v="1"/>
    <x v="3"/>
    <x v="3"/>
    <m/>
    <x v="3"/>
    <s v="Fuel switch"/>
    <x v="0"/>
    <m/>
    <s v="Reduction"/>
    <x v="4"/>
    <s v="Households"/>
    <m/>
    <x v="563"/>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89"/>
    <s v="Fixed"/>
    <x v="174"/>
    <s v="15,588,662 tCO2eq per year"/>
    <m/>
    <n v="2022"/>
    <s v="2022_06"/>
    <s v=""/>
    <n v="15588662"/>
    <x v="388"/>
    <n v="15588662"/>
    <s v="Lower middle income"/>
    <x v="563"/>
    <n v="1"/>
  </r>
  <r>
    <x v="0"/>
    <x v="45"/>
    <x v="546"/>
    <x v="0"/>
    <s v="Biomass Boiler Project"/>
    <x v="7"/>
    <x v="0"/>
    <s v="Southern Asia"/>
    <s v="IND"/>
    <n v="1"/>
    <x v="0"/>
    <x v="0"/>
    <m/>
    <x v="2"/>
    <m/>
    <x v="0"/>
    <m/>
    <s v="Reduction"/>
    <x v="2"/>
    <s v="Biomass"/>
    <m/>
    <x v="564"/>
    <s v="8 TPH Biomass boiler"/>
    <s v="Biomass Boiler Project"/>
    <s v="22.88097535631837, 72.41655282937438"/>
    <s v="Boiler generating thermal energy using biomass"/>
    <s v="Not known"/>
    <x v="332"/>
    <s v="Renewable"/>
    <x v="324"/>
    <s v="18,158 tCO2eq per year"/>
    <m/>
    <n v="2022"/>
    <s v="2022_06"/>
    <n v="18158"/>
    <s v=""/>
    <x v="389"/>
    <n v="18158"/>
    <s v="Lower middle income"/>
    <x v="564"/>
    <n v="1"/>
  </r>
  <r>
    <x v="0"/>
    <x v="45"/>
    <x v="547"/>
    <x v="0"/>
    <s v="Biomass Boiler Project"/>
    <x v="7"/>
    <x v="0"/>
    <s v="Southern Asia"/>
    <s v="IND"/>
    <n v="1"/>
    <x v="0"/>
    <x v="0"/>
    <s v="Waste"/>
    <x v="2"/>
    <m/>
    <x v="0"/>
    <m/>
    <s v="Reduction"/>
    <x v="7"/>
    <s v="Municipal solid waste"/>
    <m/>
    <x v="565"/>
    <s v="1.5 TPH Biomass boiler"/>
    <s v="Biomass Boiler Project"/>
    <s v="21.680492978831264, 72.543520801691"/>
    <s v="Boiler generating thermal energy using biomass"/>
    <s v="Not known"/>
    <x v="46"/>
    <s v="Renewable"/>
    <x v="73"/>
    <s v="28,000 tCO2eq per year"/>
    <m/>
    <n v="2022"/>
    <s v="2022_06"/>
    <n v="28000"/>
    <s v=""/>
    <x v="265"/>
    <n v="28000"/>
    <s v="Lower middle income"/>
    <x v="565"/>
    <n v="1"/>
  </r>
  <r>
    <x v="0"/>
    <x v="0"/>
    <x v="548"/>
    <x v="0"/>
    <s v="Greenway Grameen Infra Private Limited"/>
    <x v="7"/>
    <x v="0"/>
    <s v="Southern Asia"/>
    <s v="IND"/>
    <n v="1"/>
    <x v="3"/>
    <x v="3"/>
    <m/>
    <x v="3"/>
    <s v="Fuel switch"/>
    <x v="0"/>
    <m/>
    <s v="Reduction"/>
    <x v="4"/>
    <s v="Households"/>
    <m/>
    <x v="566"/>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63"/>
    <s v="Fixed"/>
    <x v="60"/>
    <s v="195,630 tCO2eq per year"/>
    <m/>
    <n v="2022"/>
    <s v="2022_06"/>
    <n v="195630"/>
    <s v=""/>
    <x v="384"/>
    <n v="195630"/>
    <s v="Lower middle income"/>
    <x v="566"/>
    <n v="1"/>
  </r>
  <r>
    <x v="0"/>
    <x v="0"/>
    <x v="549"/>
    <x v="0"/>
    <s v="Greenway Grameen Infra Private Limited"/>
    <x v="7"/>
    <x v="0"/>
    <s v="Southern Asia"/>
    <s v="IND"/>
    <n v="1"/>
    <x v="3"/>
    <x v="3"/>
    <m/>
    <x v="3"/>
    <s v="Fuel switch"/>
    <x v="0"/>
    <m/>
    <s v="Reduction"/>
    <x v="4"/>
    <s v="Households"/>
    <m/>
    <x v="567"/>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05"/>
    <s v="Fixed"/>
    <x v="325"/>
    <s v="195,630 tCO2eq per year"/>
    <m/>
    <n v="2022"/>
    <s v="2022_07"/>
    <n v="195630"/>
    <s v=""/>
    <x v="384"/>
    <n v="195630"/>
    <s v="Lower middle income"/>
    <x v="567"/>
    <n v="1"/>
  </r>
  <r>
    <x v="0"/>
    <x v="0"/>
    <x v="550"/>
    <x v="0"/>
    <s v="Greenway Grameen Infra Private Limited"/>
    <x v="7"/>
    <x v="0"/>
    <s v="Southern Asia"/>
    <s v="IND"/>
    <n v="1"/>
    <x v="3"/>
    <x v="3"/>
    <m/>
    <x v="3"/>
    <s v="Fuel switch"/>
    <x v="0"/>
    <m/>
    <s v="Reduction"/>
    <x v="4"/>
    <s v="Households"/>
    <m/>
    <x v="568"/>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x v="326"/>
    <s v="195,630 tCO2eq per year"/>
    <m/>
    <n v="2022"/>
    <s v="2022_07"/>
    <n v="195630"/>
    <s v=""/>
    <x v="384"/>
    <n v="195630"/>
    <s v="Lower middle income"/>
    <x v="568"/>
    <n v="1"/>
  </r>
  <r>
    <x v="0"/>
    <x v="0"/>
    <x v="551"/>
    <x v="0"/>
    <s v="Greenway Grameen Infra Private Limited"/>
    <x v="7"/>
    <x v="0"/>
    <s v="Southern Asia"/>
    <s v="IND"/>
    <n v="1"/>
    <x v="3"/>
    <x v="3"/>
    <m/>
    <x v="3"/>
    <s v="Fuel switch"/>
    <x v="0"/>
    <m/>
    <s v="Reduction"/>
    <x v="4"/>
    <s v="Households"/>
    <m/>
    <x v="569"/>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x v="327"/>
    <s v="195,630 tCO2eq per year"/>
    <m/>
    <n v="2022"/>
    <s v="2022_08"/>
    <n v="195630"/>
    <s v=""/>
    <x v="384"/>
    <n v="195630"/>
    <s v="Lower middle income"/>
    <x v="569"/>
    <n v="1"/>
  </r>
  <r>
    <x v="0"/>
    <x v="45"/>
    <x v="552"/>
    <x v="0"/>
    <s v="Core CarbonX Solutions Private Limited, Hoalkar FPO"/>
    <x v="7"/>
    <x v="0"/>
    <s v="Southern Asia"/>
    <s v="IND"/>
    <n v="1"/>
    <x v="0"/>
    <x v="0"/>
    <m/>
    <x v="2"/>
    <s v="GHG management"/>
    <x v="0"/>
    <s v="CH4"/>
    <s v="Reduction"/>
    <x v="2"/>
    <s v="Biogas, Manure"/>
    <s v="Potentially Waste and/or Agriculture as sectors"/>
    <x v="570"/>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35"/>
    <s v="Renewable"/>
    <x v="328"/>
    <s v="30,000 tCO2eq per year"/>
    <m/>
    <n v="2022"/>
    <s v="2022_01"/>
    <n v="30000"/>
    <s v=""/>
    <x v="304"/>
    <n v="30000"/>
    <s v="Lower middle income"/>
    <x v="570"/>
    <n v="1"/>
  </r>
  <r>
    <x v="0"/>
    <x v="0"/>
    <x v="553"/>
    <x v="0"/>
    <s v="Greenway Grameen Infra Private Limited"/>
    <x v="7"/>
    <x v="0"/>
    <s v="Southern Asia"/>
    <s v="IND"/>
    <n v="1"/>
    <x v="3"/>
    <x v="3"/>
    <m/>
    <x v="3"/>
    <s v="Fuel switch"/>
    <x v="0"/>
    <m/>
    <s v="Reduction"/>
    <x v="4"/>
    <s v="Households"/>
    <m/>
    <x v="571"/>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x v="329"/>
    <s v="195,630 tCO2eq per year"/>
    <m/>
    <n v="2022"/>
    <s v="2022_09"/>
    <n v="195630"/>
    <s v=""/>
    <x v="384"/>
    <n v="195630"/>
    <s v="Lower middle income"/>
    <x v="571"/>
    <n v="1"/>
  </r>
  <r>
    <x v="0"/>
    <x v="0"/>
    <x v="554"/>
    <x v="0"/>
    <s v="Greenway Grameen Infra Private Limited"/>
    <x v="7"/>
    <x v="0"/>
    <s v="Southern Asia"/>
    <s v="IND"/>
    <n v="1"/>
    <x v="3"/>
    <x v="3"/>
    <m/>
    <x v="3"/>
    <s v="Fuel switch"/>
    <x v="0"/>
    <m/>
    <s v="Reduction"/>
    <x v="4"/>
    <s v="Households"/>
    <m/>
    <x v="572"/>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x v="266"/>
    <s v="195,630 tCO2eq per year"/>
    <m/>
    <n v="2022"/>
    <s v="2022_09"/>
    <n v="195630"/>
    <s v=""/>
    <x v="384"/>
    <n v="195630"/>
    <s v="Lower middle income"/>
    <x v="572"/>
    <n v="1"/>
  </r>
  <r>
    <x v="0"/>
    <x v="45"/>
    <x v="555"/>
    <x v="0"/>
    <s v="M/s ReNew Green Energy Solutions Private Limited1"/>
    <x v="7"/>
    <x v="0"/>
    <s v="Southern Asia"/>
    <s v="IND"/>
    <n v="1"/>
    <x v="0"/>
    <x v="0"/>
    <m/>
    <x v="0"/>
    <m/>
    <x v="0"/>
    <m/>
    <s v="Reduction"/>
    <x v="3"/>
    <s v="Wind"/>
    <m/>
    <x v="573"/>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7"/>
    <s v="Renewable"/>
    <x v="266"/>
    <s v="926,789 tCO2eq per year"/>
    <m/>
    <n v="2022"/>
    <s v="2022_09"/>
    <n v="926789"/>
    <s v=""/>
    <x v="390"/>
    <n v="926789"/>
    <s v="Lower middle income"/>
    <x v="573"/>
    <n v="1"/>
  </r>
  <r>
    <x v="0"/>
    <x v="0"/>
    <x v="556"/>
    <x v="0"/>
    <s v="Greenway Grameen Infra Private Limited"/>
    <x v="7"/>
    <x v="0"/>
    <s v="Southern Asia"/>
    <s v="IND"/>
    <n v="1"/>
    <x v="3"/>
    <x v="3"/>
    <m/>
    <x v="3"/>
    <s v="Fuel switch"/>
    <x v="0"/>
    <m/>
    <s v="Reduction"/>
    <x v="4"/>
    <s v="Households"/>
    <m/>
    <x v="574"/>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x v="330"/>
    <s v="195,630 tCO2eq per year"/>
    <m/>
    <n v="2022"/>
    <s v="2022_10"/>
    <n v="195630"/>
    <s v=""/>
    <x v="384"/>
    <n v="195630"/>
    <s v="Lower middle income"/>
    <x v="574"/>
    <n v="1"/>
  </r>
  <r>
    <x v="0"/>
    <x v="45"/>
    <x v="557"/>
    <x v="0"/>
    <s v="&quot;Tender issued by - Municipal Corporation of Delhi; Tender won by - Greentech Environ Mgt Pvt Ltd - HP Ispat Pvt Ltd (JV)….Greentech is the lead member&quot;"/>
    <x v="7"/>
    <x v="0"/>
    <s v="Southern Asia"/>
    <s v="IND"/>
    <n v="1"/>
    <x v="0"/>
    <x v="0"/>
    <m/>
    <x v="2"/>
    <m/>
    <x v="0"/>
    <m/>
    <s v="Reduction"/>
    <x v="7"/>
    <s v="Bioremediation of waste"/>
    <s v="Check the precise use"/>
    <x v="575"/>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39"/>
    <s v="Renewable"/>
    <x v="25"/>
    <s v="Not known - project is to do biomining and land remediation of 4.5 million tons...we have already processed 2.6 million tons"/>
    <m/>
    <n v="2022"/>
    <s v="2022_11"/>
    <s v=""/>
    <s v="n/a"/>
    <x v="56"/>
    <s v="n/a"/>
    <s v="Lower middle income"/>
    <x v="575"/>
    <n v="1"/>
  </r>
  <r>
    <x v="0"/>
    <x v="0"/>
    <x v="558"/>
    <x v="0"/>
    <s v="Greenway Grameen Infra Private Limited"/>
    <x v="7"/>
    <x v="0"/>
    <s v="Southern Asia"/>
    <s v="IND"/>
    <n v="1"/>
    <x v="3"/>
    <x v="3"/>
    <m/>
    <x v="3"/>
    <s v="Fuel switch"/>
    <x v="0"/>
    <m/>
    <s v="Reduction"/>
    <x v="4"/>
    <s v="Households"/>
    <m/>
    <x v="576"/>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3"/>
    <s v="Fixed"/>
    <x v="331"/>
    <s v="195,630 tCO2eq per year"/>
    <m/>
    <n v="2022"/>
    <s v="2022_11"/>
    <n v="195630"/>
    <s v=""/>
    <x v="384"/>
    <n v="195630"/>
    <s v="Lower middle income"/>
    <x v="576"/>
    <n v="1"/>
  </r>
  <r>
    <x v="0"/>
    <x v="45"/>
    <x v="559"/>
    <x v="0"/>
    <s v="Biomass Boiler Project"/>
    <x v="7"/>
    <x v="0"/>
    <s v="Southern Asia"/>
    <s v="IND"/>
    <n v="1"/>
    <x v="0"/>
    <x v="0"/>
    <m/>
    <x v="2"/>
    <m/>
    <x v="0"/>
    <m/>
    <s v="Reduction"/>
    <x v="2"/>
    <s v="Biomass"/>
    <m/>
    <x v="577"/>
    <s v="22 x 2 TPH Biomass boilers"/>
    <s v="Biomass Boiler Project"/>
    <s v="30.820180881999637, 75.15158403314365"/>
    <s v="Boiler generating thermal energy using biomass"/>
    <s v="Not known"/>
    <x v="340"/>
    <s v="Renewable"/>
    <x v="332"/>
    <s v="28,000 tCO2eq per year"/>
    <m/>
    <n v="2022"/>
    <s v="2022_11"/>
    <n v="28000"/>
    <s v=""/>
    <x v="265"/>
    <n v="28000"/>
    <s v="Lower middle income"/>
    <x v="577"/>
    <n v="1"/>
  </r>
  <r>
    <x v="0"/>
    <x v="0"/>
    <x v="560"/>
    <x v="0"/>
    <s v="Greenway Grameen Infra Private Limited"/>
    <x v="7"/>
    <x v="0"/>
    <s v="Southern Asia"/>
    <s v="IND"/>
    <n v="1"/>
    <x v="3"/>
    <x v="3"/>
    <m/>
    <x v="3"/>
    <s v="Fuel switch"/>
    <x v="0"/>
    <m/>
    <s v="Reduction"/>
    <x v="4"/>
    <s v="Households"/>
    <m/>
    <x v="578"/>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x v="333"/>
    <s v="195,630 tCO2eq per year"/>
    <m/>
    <n v="2022"/>
    <s v="2022_12"/>
    <n v="195630"/>
    <s v=""/>
    <x v="384"/>
    <n v="195630"/>
    <s v="Lower middle income"/>
    <x v="578"/>
    <n v="1"/>
  </r>
  <r>
    <x v="0"/>
    <x v="45"/>
    <x v="561"/>
    <x v="0"/>
    <s v="CREDA"/>
    <x v="7"/>
    <x v="0"/>
    <s v="Southern Asia"/>
    <s v="IND"/>
    <n v="1"/>
    <x v="0"/>
    <x v="0"/>
    <s v="Agriculture"/>
    <x v="0"/>
    <m/>
    <x v="0"/>
    <m/>
    <s v="Reduction"/>
    <x v="0"/>
    <s v="Solar, Solar Irrigation"/>
    <m/>
    <x v="579"/>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9"/>
    <s v="Renewable"/>
    <x v="28"/>
    <s v="21,481 tCO2eq per year"/>
    <m/>
    <n v="2023"/>
    <s v="2023_01"/>
    <n v="21481"/>
    <s v=""/>
    <x v="383"/>
    <n v="21481"/>
    <s v="Lower middle income"/>
    <x v="579"/>
    <n v="1"/>
  </r>
  <r>
    <x v="0"/>
    <x v="45"/>
    <x v="562"/>
    <x v="0"/>
    <s v="Core CarbonX Solutions Private Limited, Vidharbha CBG Plant"/>
    <x v="7"/>
    <x v="0"/>
    <s v="Southern Asia"/>
    <s v="IND"/>
    <n v="1"/>
    <x v="0"/>
    <x v="0"/>
    <m/>
    <x v="2"/>
    <s v="GHG management"/>
    <x v="0"/>
    <s v="CH4"/>
    <s v="Reduction"/>
    <x v="2"/>
    <s v="Biogas, Manure"/>
    <s v="Potentially Waste and/or Agriculture as sectors"/>
    <x v="580"/>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2"/>
    <s v="Renewable"/>
    <x v="334"/>
    <s v="10,000 tCO2eq per year"/>
    <m/>
    <n v="2022"/>
    <s v="2022_03"/>
    <n v="10000"/>
    <s v=""/>
    <x v="376"/>
    <n v="10000"/>
    <s v="Lower middle income"/>
    <x v="580"/>
    <n v="1"/>
  </r>
  <r>
    <x v="38"/>
    <x v="45"/>
    <x v="563"/>
    <x v="0"/>
    <s v="EKI Energy Service Limited"/>
    <x v="7"/>
    <x v="1"/>
    <s v="Western Africa"/>
    <s v="GHA"/>
    <n v="1"/>
    <x v="3"/>
    <x v="3"/>
    <m/>
    <x v="3"/>
    <s v="Fuel switch"/>
    <x v="0"/>
    <m/>
    <s v="Reduction"/>
    <x v="4"/>
    <s v="Households"/>
    <m/>
    <x v="581"/>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43"/>
    <s v="Renewable"/>
    <x v="196"/>
    <s v="72,030 tCO2eq per year"/>
    <m/>
    <n v="2023"/>
    <s v="2023_01"/>
    <n v="72030"/>
    <m/>
    <x v="391"/>
    <n v="72030"/>
    <s v="Lower middle income"/>
    <x v="581"/>
    <n v="1"/>
  </r>
  <r>
    <x v="0"/>
    <x v="0"/>
    <x v="564"/>
    <x v="0"/>
    <s v="Greenway Grameen Infra Private Limited"/>
    <x v="7"/>
    <x v="0"/>
    <s v="Southern Asia"/>
    <s v="IND"/>
    <n v="1"/>
    <x v="3"/>
    <x v="3"/>
    <m/>
    <x v="3"/>
    <s v="Fuel switch"/>
    <x v="0"/>
    <m/>
    <s v="Reduction"/>
    <x v="4"/>
    <s v="Households"/>
    <m/>
    <x v="582"/>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4"/>
    <s v="Fixed"/>
    <x v="335"/>
    <s v="195,630 tCO2eq per year"/>
    <m/>
    <n v="2023"/>
    <s v="2023_02"/>
    <n v="195630"/>
    <s v=""/>
    <x v="384"/>
    <n v="195630"/>
    <s v="Lower middle income"/>
    <x v="582"/>
    <n v="1"/>
  </r>
  <r>
    <x v="0"/>
    <x v="45"/>
    <x v="565"/>
    <x v="0"/>
    <s v="Core CarbonX Solutions Private Limited"/>
    <x v="7"/>
    <x v="0"/>
    <s v="Southern Asia"/>
    <s v="IND"/>
    <n v="1"/>
    <x v="6"/>
    <x v="5"/>
    <s v="Agriculture"/>
    <x v="4"/>
    <m/>
    <x v="0"/>
    <m/>
    <s v="Removal"/>
    <x v="19"/>
    <s v="Agroforestry, Drip irrigation"/>
    <m/>
    <x v="583"/>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5"/>
    <s v="Renewable"/>
    <x v="335"/>
    <s v="90,000 tCO2eq per year"/>
    <m/>
    <n v="2022"/>
    <s v="2022_10"/>
    <n v="90000"/>
    <m/>
    <x v="392"/>
    <n v="90000"/>
    <s v="Lower middle income"/>
    <x v="583"/>
    <n v="1"/>
  </r>
  <r>
    <x v="0"/>
    <x v="45"/>
    <x v="566"/>
    <x v="0"/>
    <s v="Biomass Boiler Project"/>
    <x v="7"/>
    <x v="0"/>
    <s v="Southern Asia"/>
    <s v="IND"/>
    <n v="1"/>
    <x v="0"/>
    <x v="0"/>
    <m/>
    <x v="2"/>
    <m/>
    <x v="0"/>
    <m/>
    <s v="Reduction"/>
    <x v="2"/>
    <s v="Biomass"/>
    <m/>
    <x v="584"/>
    <s v="30 TPH Biomass boiler"/>
    <s v="Biomass Boiler Project"/>
    <s v="12.806643716171681, 77.66041710068741"/>
    <s v="Boiler generating thermal energy using biomass"/>
    <s v="Not known"/>
    <x v="346"/>
    <s v="Renewable"/>
    <x v="206"/>
    <s v="68,093 tCO2eq per year"/>
    <m/>
    <n v="2021"/>
    <s v="2021_11"/>
    <n v="68093"/>
    <s v=""/>
    <x v="393"/>
    <n v="68093"/>
    <s v="Lower middle income"/>
    <x v="584"/>
    <n v="1"/>
  </r>
  <r>
    <x v="0"/>
    <x v="0"/>
    <x v="567"/>
    <x v="0"/>
    <s v="Greenway Grameen Infra Private Limited"/>
    <x v="7"/>
    <x v="0"/>
    <s v="Southern Asia"/>
    <s v="IND"/>
    <n v="1"/>
    <x v="3"/>
    <x v="3"/>
    <m/>
    <x v="3"/>
    <s v="Fuel switch"/>
    <x v="0"/>
    <m/>
    <s v="Reduction"/>
    <x v="4"/>
    <s v="Households"/>
    <m/>
    <x v="585"/>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7"/>
    <s v="Fixed"/>
    <x v="336"/>
    <s v="195,630 tCO2eq per year"/>
    <m/>
    <n v="2023"/>
    <s v="2023_05"/>
    <n v="195630"/>
    <s v=""/>
    <x v="384"/>
    <n v="195630"/>
    <s v="Lower middle income"/>
    <x v="585"/>
    <n v="1"/>
  </r>
  <r>
    <x v="0"/>
    <x v="45"/>
    <x v="568"/>
    <x v="0"/>
    <s v="Biomass Boiler Project"/>
    <x v="7"/>
    <x v="0"/>
    <s v="Southern Asia"/>
    <s v="IND"/>
    <n v="1"/>
    <x v="0"/>
    <x v="0"/>
    <m/>
    <x v="2"/>
    <m/>
    <x v="0"/>
    <m/>
    <s v="Reduction"/>
    <x v="2"/>
    <s v="Biomass"/>
    <m/>
    <x v="586"/>
    <s v="6 TPH Biomass boiler"/>
    <s v="Biomass Boiler Project"/>
    <s v="28.996740435922668, 79.44013953829813"/>
    <s v="Boiler generating thermal energy using biomass"/>
    <s v="Not known"/>
    <x v="221"/>
    <s v="Renewable"/>
    <x v="210"/>
    <s v="28,000 tCO2eq per year"/>
    <m/>
    <n v="2023"/>
    <s v="2023_06"/>
    <n v="28000"/>
    <s v=""/>
    <x v="265"/>
    <n v="28000"/>
    <s v="Lower middle income"/>
    <x v="586"/>
    <n v="1"/>
  </r>
  <r>
    <x v="0"/>
    <x v="45"/>
    <x v="569"/>
    <x v="0"/>
    <s v="Biomass Boiler Project"/>
    <x v="7"/>
    <x v="0"/>
    <s v="Southern Asia"/>
    <s v="IND"/>
    <n v="1"/>
    <x v="0"/>
    <x v="0"/>
    <m/>
    <x v="2"/>
    <m/>
    <x v="0"/>
    <m/>
    <s v="Reduction"/>
    <x v="2"/>
    <s v="Biomass"/>
    <m/>
    <x v="587"/>
    <s v="16 TPH Biomass boiler"/>
    <s v="Biomass Boiler Project"/>
    <s v="13.227876584642237, 77.7701036619688"/>
    <s v="Boiler generating thermal energy using biomass"/>
    <s v="Not known"/>
    <x v="348"/>
    <s v="Renewable"/>
    <x v="63"/>
    <s v="28,000 tCO2eq per year"/>
    <m/>
    <n v="2023"/>
    <s v="2023_06"/>
    <n v="28000"/>
    <s v=""/>
    <x v="265"/>
    <n v="28000"/>
    <s v="Lower middle income"/>
    <x v="587"/>
    <n v="1"/>
  </r>
  <r>
    <x v="0"/>
    <x v="0"/>
    <x v="570"/>
    <x v="0"/>
    <s v="Greenway Grameen Infra Private Limited"/>
    <x v="7"/>
    <x v="0"/>
    <s v="Southern Asia"/>
    <s v="IND"/>
    <n v="1"/>
    <x v="3"/>
    <x v="3"/>
    <m/>
    <x v="3"/>
    <s v="Fuel switch"/>
    <x v="0"/>
    <m/>
    <s v="Reduction"/>
    <x v="4"/>
    <s v="Households"/>
    <m/>
    <x v="588"/>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9"/>
    <s v="Fixed"/>
    <x v="337"/>
    <s v="195,630 tCO2eq per year"/>
    <m/>
    <n v="2023"/>
    <s v="2023_06"/>
    <n v="195630"/>
    <s v=""/>
    <x v="384"/>
    <n v="195630"/>
    <s v="Lower middle income"/>
    <x v="588"/>
    <n v="1"/>
  </r>
  <r>
    <x v="0"/>
    <x v="45"/>
    <x v="571"/>
    <x v="0"/>
    <s v="Core CarbonX Solutions Private Limited, Mas Project India"/>
    <x v="7"/>
    <x v="0"/>
    <s v="Southern Asia"/>
    <s v="IND"/>
    <n v="1"/>
    <x v="0"/>
    <x v="0"/>
    <m/>
    <x v="2"/>
    <s v="GHG management"/>
    <x v="0"/>
    <s v="CH4"/>
    <s v="Reduction"/>
    <x v="2"/>
    <s v="Biogas, Manure"/>
    <s v="Potentially Waste and/or Agriculture as sectors"/>
    <x v="589"/>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x v="338"/>
    <s v="20,000 tCO2eq per year"/>
    <m/>
    <n v="2022"/>
    <s v="2022_11"/>
    <n v="20000"/>
    <s v=""/>
    <x v="21"/>
    <n v="20000"/>
    <s v="Lower middle income"/>
    <x v="589"/>
    <n v="1"/>
  </r>
  <r>
    <x v="0"/>
    <x v="0"/>
    <x v="572"/>
    <x v="0"/>
    <s v="Greenway Grameen Infra Private Limited"/>
    <x v="7"/>
    <x v="0"/>
    <s v="Southern Asia"/>
    <s v="IND"/>
    <n v="1"/>
    <x v="3"/>
    <x v="3"/>
    <m/>
    <x v="3"/>
    <s v="Fuel switch"/>
    <x v="0"/>
    <m/>
    <s v="Reduction"/>
    <x v="4"/>
    <s v="Households"/>
    <m/>
    <x v="590"/>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51"/>
    <s v="Fixed"/>
    <x v="339"/>
    <s v="195,630 tCO2eq per year"/>
    <m/>
    <n v="2023"/>
    <s v="2023_07"/>
    <n v="195630"/>
    <s v=""/>
    <x v="384"/>
    <n v="195630"/>
    <s v="Lower middle income"/>
    <x v="590"/>
    <n v="1"/>
  </r>
  <r>
    <x v="29"/>
    <x v="45"/>
    <x v="573"/>
    <x v="0"/>
    <s v="MicroEnergy Credits Corp"/>
    <x v="7"/>
    <x v="1"/>
    <s v="Eastern Africa"/>
    <s v="TZA"/>
    <n v="1"/>
    <x v="3"/>
    <x v="3"/>
    <m/>
    <x v="0"/>
    <m/>
    <x v="0"/>
    <m/>
    <s v="Reduction"/>
    <x v="0"/>
    <s v="Solar, Lighting, Households"/>
    <m/>
    <x v="591"/>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52"/>
    <s v="Renewable"/>
    <x v="340"/>
    <s v="50,000 tCO2eq per year"/>
    <m/>
    <n v="2023"/>
    <s v="2023_08"/>
    <n v="50000"/>
    <m/>
    <x v="179"/>
    <n v="50000"/>
    <s v="Lower middle income"/>
    <x v="591"/>
    <n v="1"/>
  </r>
  <r>
    <x v="28"/>
    <x v="45"/>
    <x v="302"/>
    <x v="0"/>
    <s v="MicroEnergy Credits Corp"/>
    <x v="7"/>
    <x v="1"/>
    <s v="Western Africa"/>
    <s v="NGA"/>
    <n v="1"/>
    <x v="3"/>
    <x v="3"/>
    <m/>
    <x v="0"/>
    <m/>
    <x v="0"/>
    <m/>
    <s v="Reduction"/>
    <x v="0"/>
    <s v="Solar, Lighting, Households"/>
    <m/>
    <x v="592"/>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52"/>
    <s v="Renewable"/>
    <x v="340"/>
    <s v="50,000 tCO2eq per year"/>
    <m/>
    <n v="2023"/>
    <s v="2023_08"/>
    <n v="50000"/>
    <m/>
    <x v="179"/>
    <n v="50000"/>
    <s v="Lower middle income"/>
    <x v="592"/>
    <n v="1"/>
  </r>
  <r>
    <x v="0"/>
    <x v="0"/>
    <x v="574"/>
    <x v="0"/>
    <s v="Greenway Grameen Infra Private Limited"/>
    <x v="7"/>
    <x v="0"/>
    <s v="Southern Asia"/>
    <s v="IND"/>
    <n v="1"/>
    <x v="3"/>
    <x v="3"/>
    <m/>
    <x v="3"/>
    <s v="Fuel switch"/>
    <x v="0"/>
    <m/>
    <s v="Reduction"/>
    <x v="4"/>
    <s v="Households"/>
    <m/>
    <x v="593"/>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53"/>
    <s v="Fixed"/>
    <x v="341"/>
    <s v="195,630 tCO2eq per year"/>
    <m/>
    <n v="2023"/>
    <s v="2023_08"/>
    <n v="195630"/>
    <s v=""/>
    <x v="384"/>
    <n v="195630"/>
    <s v="Lower middle income"/>
    <x v="593"/>
    <n v="1"/>
  </r>
  <r>
    <x v="0"/>
    <x v="0"/>
    <x v="575"/>
    <x v="0"/>
    <s v="Greenway Grameen Infra Private Limited"/>
    <x v="7"/>
    <x v="0"/>
    <s v="Southern Asia"/>
    <s v="IND"/>
    <n v="1"/>
    <x v="3"/>
    <x v="3"/>
    <m/>
    <x v="3"/>
    <s v="Fuel switch"/>
    <x v="0"/>
    <m/>
    <s v="Reduction"/>
    <x v="4"/>
    <s v="Households"/>
    <m/>
    <x v="594"/>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54"/>
    <s v="Fixed"/>
    <x v="342"/>
    <s v="195,630 tCO2eq per year"/>
    <m/>
    <n v="2023"/>
    <s v="2023_09"/>
    <n v="195630"/>
    <s v=""/>
    <x v="384"/>
    <n v="195630"/>
    <s v="Lower middle income"/>
    <x v="594"/>
    <n v="1"/>
  </r>
  <r>
    <x v="0"/>
    <x v="0"/>
    <x v="576"/>
    <x v="0"/>
    <s v="Greenway Grameen Infra Private Limited"/>
    <x v="7"/>
    <x v="0"/>
    <s v="Southern Asia"/>
    <s v="IND"/>
    <n v="1"/>
    <x v="3"/>
    <x v="3"/>
    <m/>
    <x v="3"/>
    <s v="Fuel switch"/>
    <x v="0"/>
    <m/>
    <s v="Reduction"/>
    <x v="4"/>
    <s v="Households"/>
    <m/>
    <x v="595"/>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55"/>
    <s v="Fixed"/>
    <x v="343"/>
    <s v="195,630 tCO2eq per year"/>
    <m/>
    <n v="2023"/>
    <s v="2023_10"/>
    <n v="195630"/>
    <s v=""/>
    <x v="384"/>
    <n v="195630"/>
    <s v="Lower middle income"/>
    <x v="595"/>
    <n v="1"/>
  </r>
  <r>
    <x v="0"/>
    <x v="45"/>
    <x v="577"/>
    <x v="0"/>
    <s v="Core CarbonX Solutions Private Limited, Das Enterprise"/>
    <x v="7"/>
    <x v="0"/>
    <s v="Southern Asia"/>
    <s v="IND"/>
    <n v="1"/>
    <x v="0"/>
    <x v="0"/>
    <m/>
    <x v="2"/>
    <s v="GHG management"/>
    <x v="0"/>
    <s v="CH4"/>
    <s v="Reduction"/>
    <x v="2"/>
    <s v="Biogas, Manure"/>
    <s v="Potentially Waste and/or Agriculture as sectors"/>
    <x v="596"/>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6"/>
    <s v="Renewable"/>
    <x v="272"/>
    <s v="10,000 tCO2eq per year"/>
    <m/>
    <n v="2023"/>
    <s v="2023_04"/>
    <n v="10000"/>
    <s v=""/>
    <x v="376"/>
    <n v="10000"/>
    <s v="Lower middle income"/>
    <x v="596"/>
    <n v="1"/>
  </r>
  <r>
    <x v="0"/>
    <x v="45"/>
    <x v="568"/>
    <x v="0"/>
    <s v="Biomass Boiler Project"/>
    <x v="7"/>
    <x v="0"/>
    <s v="Southern Asia"/>
    <s v="IND"/>
    <n v="1"/>
    <x v="0"/>
    <x v="0"/>
    <m/>
    <x v="2"/>
    <m/>
    <x v="0"/>
    <m/>
    <s v="Reduction"/>
    <x v="2"/>
    <s v="Biomass"/>
    <m/>
    <x v="597"/>
    <s v="6 TPH Biomass boiler"/>
    <s v="Biomass Boiler Project"/>
    <s v="18.409840624340802, 74.49222512356307"/>
    <s v="Boiler generating thermal energy using biomass"/>
    <s v="Not known"/>
    <x v="299"/>
    <s v="Renewable"/>
    <x v="272"/>
    <s v="28,000 tCO2eq per year"/>
    <m/>
    <n v="2023"/>
    <s v="2023_01"/>
    <n v="28000"/>
    <s v=""/>
    <x v="265"/>
    <n v="28000"/>
    <s v="Lower middle income"/>
    <x v="597"/>
    <n v="1"/>
  </r>
  <r>
    <x v="0"/>
    <x v="0"/>
    <x v="578"/>
    <x v="0"/>
    <s v="Greenway Grameen Infra Private Limited"/>
    <x v="7"/>
    <x v="0"/>
    <s v="Southern Asia"/>
    <s v="IND"/>
    <n v="1"/>
    <x v="3"/>
    <x v="3"/>
    <m/>
    <x v="3"/>
    <s v="Fuel switch"/>
    <x v="0"/>
    <m/>
    <s v="Reduction"/>
    <x v="4"/>
    <s v="Households"/>
    <m/>
    <x v="598"/>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57"/>
    <s v="Fixed"/>
    <x v="344"/>
    <s v="195,630 tCO2eq per year"/>
    <m/>
    <n v="2023"/>
    <s v="2023_11"/>
    <n v="195630"/>
    <s v=""/>
    <x v="384"/>
    <n v="195630"/>
    <s v="Lower middle income"/>
    <x v="598"/>
    <n v="1"/>
  </r>
  <r>
    <x v="0"/>
    <x v="45"/>
    <x v="579"/>
    <x v="0"/>
    <s v="Core CarbonX Solutions Private Limited, Sungrace Global Trade"/>
    <x v="7"/>
    <x v="0"/>
    <s v="Southern Asia"/>
    <s v="IND"/>
    <n v="1"/>
    <x v="0"/>
    <x v="0"/>
    <m/>
    <x v="2"/>
    <s v="GHG management"/>
    <x v="0"/>
    <s v="CH4"/>
    <s v="Reduction"/>
    <x v="2"/>
    <s v="Biogas, Manure"/>
    <s v="Potentially Waste and/or Agriculture as sectors"/>
    <x v="599"/>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2"/>
    <s v="Renewable"/>
    <x v="345"/>
    <s v="10,000 tCO2eq per year"/>
    <m/>
    <n v="2023"/>
    <s v="2023_02"/>
    <n v="10000"/>
    <s v=""/>
    <x v="376"/>
    <n v="10000"/>
    <s v="Lower middle income"/>
    <x v="599"/>
    <n v="1"/>
  </r>
  <r>
    <x v="0"/>
    <x v="0"/>
    <x v="580"/>
    <x v="0"/>
    <s v="Greenway Grameen Infra Private Limited"/>
    <x v="7"/>
    <x v="0"/>
    <s v="Southern Asia"/>
    <s v="IND"/>
    <n v="1"/>
    <x v="3"/>
    <x v="3"/>
    <m/>
    <x v="3"/>
    <s v="Fuel switch"/>
    <x v="0"/>
    <m/>
    <s v="Reduction"/>
    <x v="4"/>
    <s v="Households"/>
    <m/>
    <x v="600"/>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58"/>
    <s v="Fixed"/>
    <x v="83"/>
    <s v="195,630 tCO2eq per year"/>
    <m/>
    <n v="2023"/>
    <s v="2023_12"/>
    <n v="195630"/>
    <s v=""/>
    <x v="384"/>
    <n v="195630"/>
    <s v="Lower middle income"/>
    <x v="600"/>
    <n v="1"/>
  </r>
  <r>
    <x v="0"/>
    <x v="45"/>
    <x v="581"/>
    <x v="0"/>
    <s v="CREDA"/>
    <x v="7"/>
    <x v="0"/>
    <s v="Southern Asia"/>
    <s v="IND"/>
    <n v="1"/>
    <x v="0"/>
    <x v="0"/>
    <s v="Agriculture"/>
    <x v="0"/>
    <m/>
    <x v="0"/>
    <m/>
    <s v="Reduction"/>
    <x v="0"/>
    <s v="Solar, Solar Irrigation"/>
    <m/>
    <x v="601"/>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41"/>
    <s v="Renewable"/>
    <x v="40"/>
    <s v="21,481 tCO2eq per year"/>
    <m/>
    <n v="2024"/>
    <s v="2024_01"/>
    <n v="21481"/>
    <s v=""/>
    <x v="383"/>
    <n v="21481"/>
    <s v="Lower middle income"/>
    <x v="601"/>
    <n v="1"/>
  </r>
  <r>
    <x v="0"/>
    <x v="0"/>
    <x v="582"/>
    <x v="0"/>
    <s v="Greenway Grameen Infra Private Limited"/>
    <x v="7"/>
    <x v="0"/>
    <s v="Southern Asia"/>
    <s v="IND"/>
    <n v="1"/>
    <x v="3"/>
    <x v="3"/>
    <m/>
    <x v="3"/>
    <s v="Fuel switch"/>
    <x v="0"/>
    <m/>
    <s v="Reduction"/>
    <x v="4"/>
    <s v="Households"/>
    <m/>
    <x v="602"/>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2"/>
    <s v="Fixed"/>
    <x v="346"/>
    <s v="195,630 tCO2eq per year"/>
    <m/>
    <n v="2024"/>
    <s v="2024_03"/>
    <n v="195630"/>
    <s v=""/>
    <x v="384"/>
    <n v="195630"/>
    <s v="Lower middle income"/>
    <x v="602"/>
    <n v="1"/>
  </r>
  <r>
    <x v="0"/>
    <x v="45"/>
    <x v="542"/>
    <x v="0"/>
    <s v="Biomass Boiler Project"/>
    <x v="7"/>
    <x v="0"/>
    <s v="Southern Asia"/>
    <s v="IND"/>
    <n v="1"/>
    <x v="0"/>
    <x v="0"/>
    <m/>
    <x v="2"/>
    <m/>
    <x v="0"/>
    <m/>
    <s v="Reduction"/>
    <x v="2"/>
    <s v="Biomass"/>
    <m/>
    <x v="603"/>
    <s v="10 TPH Biomass boiler"/>
    <s v="Biomass Boiler Project"/>
    <s v="12.851729596962945, 80.07968439850009"/>
    <s v="Boiler generating thermal energy using biomass"/>
    <s v="Not known"/>
    <x v="359"/>
    <s v="Renewable"/>
    <x v="220"/>
    <s v="22,580 tCO2eq per year"/>
    <m/>
    <n v="2022"/>
    <s v="2022_06"/>
    <n v="22580"/>
    <s v=""/>
    <x v="394"/>
    <n v="22580"/>
    <s v="Lower middle income"/>
    <x v="603"/>
    <n v="1"/>
  </r>
  <r>
    <x v="0"/>
    <x v="45"/>
    <x v="583"/>
    <x v="0"/>
    <s v="Core CarbonX Solutions Private Limited, Sungrace Chemicals Private Limited"/>
    <x v="7"/>
    <x v="0"/>
    <s v="Southern Asia"/>
    <s v="IND"/>
    <n v="1"/>
    <x v="0"/>
    <x v="0"/>
    <m/>
    <x v="2"/>
    <s v="GHG management"/>
    <x v="0"/>
    <s v="CH4"/>
    <s v="Reduction"/>
    <x v="2"/>
    <s v="Biogas, Manure"/>
    <s v="Potentially Waste and/or Agriculture as sectors"/>
    <x v="604"/>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60"/>
    <s v="Renewable"/>
    <x v="347"/>
    <s v="10,000 tCO2eq per year"/>
    <m/>
    <n v="2023"/>
    <s v="2023_09"/>
    <n v="10000"/>
    <s v=""/>
    <x v="376"/>
    <n v="10000"/>
    <s v="Lower middle income"/>
    <x v="604"/>
    <n v="1"/>
  </r>
  <r>
    <x v="0"/>
    <x v="45"/>
    <x v="584"/>
    <x v="0"/>
    <s v="Core CarbonX Solutions Private Limited, DSB Patel"/>
    <x v="7"/>
    <x v="0"/>
    <s v="Southern Asia"/>
    <s v="IND"/>
    <n v="1"/>
    <x v="0"/>
    <x v="0"/>
    <m/>
    <x v="2"/>
    <s v="GHG management"/>
    <x v="0"/>
    <s v="CH4"/>
    <s v="Reduction"/>
    <x v="2"/>
    <s v="Biogas, Manure"/>
    <s v="Potentially Waste and/or Agriculture as sectors"/>
    <x v="605"/>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61"/>
    <s v="Renewable"/>
    <x v="97"/>
    <s v="10,000 tCO2eq per year"/>
    <m/>
    <n v="2023"/>
    <s v="2023_12"/>
    <n v="10000"/>
    <s v=""/>
    <x v="376"/>
    <n v="10000"/>
    <s v="Lower middle income"/>
    <x v="605"/>
    <n v="1"/>
  </r>
  <r>
    <x v="35"/>
    <x v="47"/>
    <x v="585"/>
    <x v="0"/>
    <s v="Masen / EDF"/>
    <x v="7"/>
    <x v="1"/>
    <s v="Northern Africa"/>
    <s v="MAR"/>
    <n v="1"/>
    <x v="0"/>
    <x v="0"/>
    <m/>
    <x v="0"/>
    <m/>
    <x v="0"/>
    <m/>
    <s v="Reduction"/>
    <x v="3"/>
    <s v="Wind"/>
    <m/>
    <x v="606"/>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x v="64"/>
    <s v="The Project’s electricity production will prevent the emission of the equivalent of 331,347 tons of CO2 per year (based on an estimated production of 445 GWh/year, and an emission factor of 0.74461 tCO2/MWh)"/>
    <m/>
    <n v="2024"/>
    <s v="2024_07"/>
    <s v=""/>
    <n v="331347"/>
    <x v="395"/>
    <n v="331347"/>
    <s v="Lower middle income"/>
    <x v="606"/>
    <n v="1"/>
  </r>
  <r>
    <x v="0"/>
    <x v="45"/>
    <x v="460"/>
    <x v="0"/>
    <s v="Core CarbonX Solutions Private Limited, Divine Energy"/>
    <x v="7"/>
    <x v="0"/>
    <s v="Southern Asia"/>
    <s v="IND"/>
    <n v="1"/>
    <x v="0"/>
    <x v="0"/>
    <m/>
    <x v="2"/>
    <s v="GHG management"/>
    <x v="0"/>
    <s v="CH4"/>
    <s v="Reduction"/>
    <x v="2"/>
    <s v="Biogas, Manure"/>
    <s v="Potentially Waste and/or Agriculture as sectors"/>
    <x v="60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0,000 tCO2eq per year"/>
    <m/>
    <n v="2024"/>
    <s v="2024_03"/>
    <n v="10000"/>
    <s v=""/>
    <x v="376"/>
    <n v="10000"/>
    <s v="Lower middle income"/>
    <x v="607"/>
    <n v="1"/>
  </r>
  <r>
    <x v="0"/>
    <x v="45"/>
    <x v="586"/>
    <x v="0"/>
    <s v="Core CarbonX Solutions Private Limited, Savitri Bio Bharat"/>
    <x v="7"/>
    <x v="0"/>
    <s v="Southern Asia"/>
    <s v="IND"/>
    <n v="1"/>
    <x v="0"/>
    <x v="0"/>
    <m/>
    <x v="2"/>
    <s v="GHG management"/>
    <x v="0"/>
    <s v="CH4"/>
    <s v="Reduction"/>
    <x v="2"/>
    <s v="Biogas, Manure"/>
    <s v="Potentially Waste and/or Agriculture as sectors"/>
    <x v="608"/>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0,000 tCO2eq per year"/>
    <m/>
    <n v="2024"/>
    <s v="2024_03"/>
    <n v="10000"/>
    <s v=""/>
    <x v="376"/>
    <n v="10000"/>
    <s v="Lower middle income"/>
    <x v="608"/>
    <n v="1"/>
  </r>
  <r>
    <x v="0"/>
    <x v="45"/>
    <x v="587"/>
    <x v="0"/>
    <s v="Core CarbonX Solutions Private Limited, Raut Group"/>
    <x v="7"/>
    <x v="0"/>
    <s v="Southern Asia"/>
    <s v="IND"/>
    <n v="1"/>
    <x v="0"/>
    <x v="0"/>
    <m/>
    <x v="2"/>
    <s v="GHG management"/>
    <x v="0"/>
    <s v="CH4"/>
    <s v="Reduction"/>
    <x v="2"/>
    <s v="Biogas, Manure"/>
    <s v="Potentially Waste and/or Agriculture as sectors"/>
    <x v="609"/>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0,000 tCO2eq per year"/>
    <m/>
    <n v="2024"/>
    <s v="2024_03"/>
    <n v="10000"/>
    <s v=""/>
    <x v="376"/>
    <n v="10000"/>
    <s v="Lower middle income"/>
    <x v="609"/>
    <n v="1"/>
  </r>
  <r>
    <x v="0"/>
    <x v="45"/>
    <x v="588"/>
    <x v="0"/>
    <s v="Core CarbonX Solutions Private Limited, Sunil Block Works"/>
    <x v="7"/>
    <x v="0"/>
    <s v="Southern Asia"/>
    <s v="IND"/>
    <n v="1"/>
    <x v="0"/>
    <x v="0"/>
    <m/>
    <x v="2"/>
    <s v="GHG management"/>
    <x v="0"/>
    <s v="CH4"/>
    <s v="Reduction"/>
    <x v="2"/>
    <s v="Biogas, Manure"/>
    <s v="Potentially Waste and/or Agriculture as sectors"/>
    <x v="610"/>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1,000 tCO2eq per year"/>
    <m/>
    <n v="2024"/>
    <s v="2024_03"/>
    <n v="11000"/>
    <s v=""/>
    <x v="396"/>
    <n v="11000"/>
    <s v="Lower middle income"/>
    <x v="610"/>
    <n v="1"/>
  </r>
  <r>
    <x v="0"/>
    <x v="45"/>
    <x v="589"/>
    <x v="0"/>
    <s v="ABC Renewable Energy RJ 02 Pvt Ltd"/>
    <x v="7"/>
    <x v="0"/>
    <s v="Southern Asia"/>
    <s v="IND"/>
    <n v="1"/>
    <x v="0"/>
    <x v="0"/>
    <m/>
    <x v="0"/>
    <m/>
    <x v="0"/>
    <m/>
    <s v="Reduction"/>
    <x v="0"/>
    <m/>
    <m/>
    <x v="611"/>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239"/>
    <s v="Renewable"/>
    <x v="46"/>
    <s v="1,248,180 tCO2eq per year"/>
    <m/>
    <n v="2024"/>
    <s v="2024_08"/>
    <n v="1248180"/>
    <s v=""/>
    <x v="397"/>
    <n v="1248180"/>
    <s v="Lower middle income"/>
    <x v="611"/>
    <n v="1"/>
  </r>
  <r>
    <x v="0"/>
    <x v="45"/>
    <x v="590"/>
    <x v="0"/>
    <s v="Core CarbonX Solutions Private Limited, Shankar Industries"/>
    <x v="7"/>
    <x v="0"/>
    <s v="Southern Asia"/>
    <s v="IND"/>
    <n v="1"/>
    <x v="0"/>
    <x v="0"/>
    <m/>
    <x v="2"/>
    <s v="GHG management"/>
    <x v="0"/>
    <s v="CH4"/>
    <s v="Reduction"/>
    <x v="2"/>
    <s v="Biogas, Manure"/>
    <s v="Potentially Waste and/or Agriculture as sectors"/>
    <x v="612"/>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1"/>
    <s v="Renewable"/>
    <x v="46"/>
    <s v="40,000 tCO2eq per year"/>
    <m/>
    <n v="2024"/>
    <s v="2024_04"/>
    <n v="40000"/>
    <s v=""/>
    <x v="206"/>
    <n v="40000"/>
    <s v="Lower middle income"/>
    <x v="612"/>
    <n v="1"/>
  </r>
  <r>
    <x v="0"/>
    <x v="45"/>
    <x v="461"/>
    <x v="0"/>
    <s v="Core CarbonX Solutions Private Limited, Theja Infra Bio CNG Plant Private Limited"/>
    <x v="7"/>
    <x v="0"/>
    <s v="Southern Asia"/>
    <s v="IND"/>
    <n v="1"/>
    <x v="0"/>
    <x v="0"/>
    <m/>
    <x v="2"/>
    <s v="GHG management"/>
    <x v="0"/>
    <s v="CH4"/>
    <s v="Reduction"/>
    <x v="2"/>
    <s v="Biogas, Manure"/>
    <s v="Potentially Waste and/or Agriculture as sectors"/>
    <x v="613"/>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1"/>
    <s v="Renewable"/>
    <x v="46"/>
    <s v="10,000 tCO2eq per year"/>
    <m/>
    <n v="2024"/>
    <s v="2024_04"/>
    <n v="10000"/>
    <s v=""/>
    <x v="376"/>
    <n v="10000"/>
    <s v="Lower middle income"/>
    <x v="613"/>
    <n v="1"/>
  </r>
  <r>
    <x v="0"/>
    <x v="45"/>
    <x v="591"/>
    <x v="0"/>
    <s v="Core CarbonX Solutions Private Limited, Kakadiya Green Energy Private Limited"/>
    <x v="7"/>
    <x v="0"/>
    <s v="Southern Asia"/>
    <s v="IND"/>
    <n v="1"/>
    <x v="0"/>
    <x v="0"/>
    <m/>
    <x v="2"/>
    <s v="GHG management"/>
    <x v="0"/>
    <s v="CH4"/>
    <s v="Reduction"/>
    <x v="2"/>
    <s v="Biogas, Manure"/>
    <s v="Potentially Waste and/or Agriculture as sectors"/>
    <x v="614"/>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7"/>
    <s v="Renewable"/>
    <x v="104"/>
    <s v="10,000 tCO2eq per year"/>
    <m/>
    <n v="2024"/>
    <s v="2024_06"/>
    <n v="10000"/>
    <s v=""/>
    <x v="376"/>
    <n v="10000"/>
    <s v="Lower middle income"/>
    <x v="614"/>
    <n v="1"/>
  </r>
  <r>
    <x v="0"/>
    <x v="45"/>
    <x v="592"/>
    <x v="0"/>
    <s v="Core CarbonX Solutions Private Limited, Blueleo Energy"/>
    <x v="7"/>
    <x v="0"/>
    <s v="Southern Asia"/>
    <s v="IND"/>
    <n v="1"/>
    <x v="0"/>
    <x v="0"/>
    <m/>
    <x v="2"/>
    <s v="GHG management"/>
    <x v="0"/>
    <s v="CH4"/>
    <s v="Reduction"/>
    <x v="2"/>
    <s v="Biogas, Manure"/>
    <s v="Potentially Waste and/or Agriculture as sectors"/>
    <x v="615"/>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07"/>
    <s v="Renewable"/>
    <x v="104"/>
    <s v="10,000 tCO2eq per year"/>
    <m/>
    <n v="2024"/>
    <s v="2024_06"/>
    <n v="10000"/>
    <s v=""/>
    <x v="376"/>
    <n v="10000"/>
    <s v="Lower middle income"/>
    <x v="615"/>
    <n v="1"/>
  </r>
  <r>
    <x v="0"/>
    <x v="47"/>
    <x v="593"/>
    <x v="0"/>
    <s v="THDC India Limited"/>
    <x v="7"/>
    <x v="0"/>
    <s v="Southern Asia"/>
    <s v="IND"/>
    <n v="1"/>
    <x v="0"/>
    <x v="0"/>
    <m/>
    <x v="0"/>
    <m/>
    <x v="0"/>
    <m/>
    <s v="Reduction"/>
    <x v="10"/>
    <s v="Hydro"/>
    <m/>
    <x v="616"/>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x v="348"/>
    <s v="5,100,000 tCO2eq per year"/>
    <m/>
    <n v="2026"/>
    <s v="2026_04"/>
    <n v="5100000"/>
    <m/>
    <x v="398"/>
    <n v="5100000"/>
    <s v="Lower middle income"/>
    <x v="616"/>
    <n v="1"/>
  </r>
  <r>
    <x v="0"/>
    <x v="47"/>
    <x v="593"/>
    <x v="0"/>
    <s v="THDC India Limited"/>
    <x v="7"/>
    <x v="0"/>
    <s v="Southern Asia"/>
    <s v="IND"/>
    <n v="1"/>
    <x v="0"/>
    <x v="0"/>
    <m/>
    <x v="0"/>
    <m/>
    <x v="0"/>
    <m/>
    <s v="Reduction"/>
    <x v="10"/>
    <s v="Hydro"/>
    <m/>
    <x v="617"/>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x v="348"/>
    <s v="5,100,000 tCO2eq per year"/>
    <m/>
    <n v="2026"/>
    <s v="2026_04"/>
    <n v="5100000"/>
    <m/>
    <x v="398"/>
    <n v="5100000"/>
    <s v="Lower middle income"/>
    <x v="617"/>
    <n v="1"/>
  </r>
  <r>
    <x v="0"/>
    <x v="0"/>
    <x v="594"/>
    <x v="0"/>
    <s v="Sukhbir Agro Energy Limited"/>
    <x v="8"/>
    <x v="0"/>
    <s v="Southern Asia"/>
    <s v="IND"/>
    <n v="1"/>
    <x v="0"/>
    <x v="0"/>
    <m/>
    <x v="0"/>
    <m/>
    <x v="0"/>
    <m/>
    <s v="Reduction"/>
    <x v="0"/>
    <s v="Solar"/>
    <m/>
    <x v="618"/>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64"/>
    <s v="Renewable"/>
    <x v="349"/>
    <s v="163,204 tCO2eq per year"/>
    <m/>
    <n v="2021"/>
    <s v="2021_01"/>
    <n v="163204"/>
    <s v=""/>
    <x v="399"/>
    <n v="163204"/>
    <s v="Lower middle income"/>
    <x v="618"/>
    <n v="1"/>
  </r>
  <r>
    <x v="4"/>
    <x v="0"/>
    <x v="595"/>
    <x v="0"/>
    <s v="EKI Energy Services Limited"/>
    <x v="8"/>
    <x v="0"/>
    <s v="Southeast Asia"/>
    <s v="VNM"/>
    <n v="1"/>
    <x v="0"/>
    <x v="0"/>
    <m/>
    <x v="0"/>
    <m/>
    <x v="0"/>
    <m/>
    <s v="Reduction"/>
    <x v="10"/>
    <s v="Hydro"/>
    <m/>
    <x v="619"/>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65"/>
    <s v="Renewable"/>
    <x v="350"/>
    <s v="125,681 tCO2eq per year"/>
    <m/>
    <n v="2021"/>
    <s v="2021_01"/>
    <n v="125681"/>
    <s v=""/>
    <x v="400"/>
    <n v="125681"/>
    <s v="Lower middle income"/>
    <x v="619"/>
    <n v="1"/>
  </r>
  <r>
    <x v="0"/>
    <x v="0"/>
    <x v="596"/>
    <x v="0"/>
    <s v="AMP Solar Power Generation Private Limited"/>
    <x v="8"/>
    <x v="0"/>
    <s v="Southern Asia"/>
    <s v="IND"/>
    <n v="1"/>
    <x v="0"/>
    <x v="0"/>
    <m/>
    <x v="0"/>
    <m/>
    <x v="0"/>
    <m/>
    <s v="Reduction"/>
    <x v="0"/>
    <s v="Solar"/>
    <m/>
    <x v="620"/>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66"/>
    <s v="Renewable"/>
    <x v="351"/>
    <s v="13,398 tCO2eq per year"/>
    <m/>
    <n v="2021"/>
    <s v="2021_03"/>
    <n v="13398"/>
    <m/>
    <x v="401"/>
    <n v="13398"/>
    <s v="Lower middle income"/>
    <x v="620"/>
    <n v="1"/>
  </r>
  <r>
    <x v="1"/>
    <x v="0"/>
    <x v="597"/>
    <x v="0"/>
    <s v="Spectra Solar Park Limited"/>
    <x v="8"/>
    <x v="0"/>
    <s v="Southern Asia"/>
    <s v="BGD"/>
    <n v="1"/>
    <x v="0"/>
    <x v="0"/>
    <m/>
    <x v="0"/>
    <m/>
    <x v="0"/>
    <m/>
    <s v="Reduction"/>
    <x v="0"/>
    <s v="Solar"/>
    <m/>
    <x v="621"/>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67"/>
    <s v="Renewable"/>
    <x v="352"/>
    <s v="259,292 tCO2eq per year"/>
    <m/>
    <n v="2021"/>
    <s v="2021_03"/>
    <n v="259292"/>
    <m/>
    <x v="402"/>
    <n v="259292"/>
    <s v="Lower middle income"/>
    <x v="621"/>
    <n v="1"/>
  </r>
  <r>
    <x v="0"/>
    <x v="0"/>
    <x v="598"/>
    <x v="0"/>
    <s v="EKI Energy Services Limited"/>
    <x v="8"/>
    <x v="0"/>
    <s v="Southern Asia"/>
    <s v="IND"/>
    <n v="1"/>
    <x v="0"/>
    <x v="0"/>
    <m/>
    <x v="0"/>
    <m/>
    <x v="0"/>
    <m/>
    <s v="Reduction"/>
    <x v="0"/>
    <s v="Solar"/>
    <m/>
    <x v="622"/>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
    <s v="Renewable"/>
    <x v="1"/>
    <s v="19,898 tCO2eq per year"/>
    <m/>
    <n v="2021"/>
    <s v="2021_03"/>
    <n v="19898"/>
    <m/>
    <x v="403"/>
    <n v="19898"/>
    <s v="Lower middle income"/>
    <x v="622"/>
    <n v="1"/>
  </r>
  <r>
    <x v="0"/>
    <x v="0"/>
    <x v="599"/>
    <x v="0"/>
    <s v="EKI Energy Services Limited"/>
    <x v="8"/>
    <x v="0"/>
    <s v="Southern Asia"/>
    <s v="IND"/>
    <n v="1"/>
    <x v="0"/>
    <x v="0"/>
    <m/>
    <x v="0"/>
    <m/>
    <x v="0"/>
    <m/>
    <s v="Reduction"/>
    <x v="3"/>
    <s v="Wind"/>
    <m/>
    <x v="623"/>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59"/>
    <s v="Renewable"/>
    <x v="141"/>
    <s v="29,356 tCO2eq per year"/>
    <m/>
    <n v="2021"/>
    <s v="2021_03"/>
    <n v="29356"/>
    <m/>
    <x v="404"/>
    <n v="29356"/>
    <s v="Lower middle income"/>
    <x v="623"/>
    <n v="1"/>
  </r>
  <r>
    <x v="0"/>
    <x v="1"/>
    <x v="600"/>
    <x v="0"/>
    <s v="EKI Energy Services Limited"/>
    <x v="8"/>
    <x v="0"/>
    <s v="Southern Asia"/>
    <s v="IND"/>
    <n v="1"/>
    <x v="0"/>
    <x v="0"/>
    <m/>
    <x v="2"/>
    <s v="GHG management"/>
    <x v="0"/>
    <s v="CH4"/>
    <s v="Reduction"/>
    <x v="2"/>
    <s v="Biogas, Electricity, Manure"/>
    <s v="Potentially Waste and/or Agriculture as sectors"/>
    <x v="624"/>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68"/>
    <s v="Renewable"/>
    <x v="353"/>
    <s v="4,877 tCO2eq per year"/>
    <m/>
    <n v="2021"/>
    <s v="2021_06"/>
    <n v="4877"/>
    <m/>
    <x v="405"/>
    <n v="4877"/>
    <s v="Lower middle income"/>
    <x v="624"/>
    <n v="1"/>
  </r>
  <r>
    <x v="2"/>
    <x v="2"/>
    <x v="601"/>
    <x v="0"/>
    <s v="Samsun Avdan Enerji Üretim ve Tic. A.Ş."/>
    <x v="8"/>
    <x v="0"/>
    <s v="Western Asia"/>
    <s v="TUR"/>
    <n v="1"/>
    <x v="0"/>
    <x v="0"/>
    <m/>
    <x v="2"/>
    <s v="GHG management"/>
    <x v="0"/>
    <s v="CH4"/>
    <s v="Reduction"/>
    <x v="2"/>
    <s v="Biogas"/>
    <s v="Potentially Waste and/or Agriculture as sectors"/>
    <x v="625"/>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69"/>
    <s v="Renewable"/>
    <x v="354"/>
    <s v="50,000 tCO2eq per year"/>
    <m/>
    <n v="2021"/>
    <s v="2021_06"/>
    <n v="50000"/>
    <m/>
    <x v="179"/>
    <n v="50000"/>
    <s v="Upper middle income"/>
    <x v="625"/>
    <n v="1"/>
  </r>
  <r>
    <x v="2"/>
    <x v="0"/>
    <x v="602"/>
    <x v="0"/>
    <s v="TOHMA Biyogaz Enerji Limited Şirketi"/>
    <x v="8"/>
    <x v="0"/>
    <s v="Western Asia"/>
    <s v="TUR"/>
    <n v="1"/>
    <x v="0"/>
    <x v="0"/>
    <m/>
    <x v="2"/>
    <s v="GHG management"/>
    <x v="0"/>
    <s v="CH4"/>
    <s v="Reduction"/>
    <x v="2"/>
    <s v="Biogas, Electricity, Manure"/>
    <m/>
    <x v="626"/>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164"/>
    <s v="Renewable"/>
    <x v="149"/>
    <s v="105,535 tCO2eq per year"/>
    <m/>
    <n v="2021"/>
    <s v="2021_06"/>
    <n v="105535"/>
    <m/>
    <x v="406"/>
    <n v="105535"/>
    <s v="Upper middle income"/>
    <x v="626"/>
    <n v="1"/>
  </r>
  <r>
    <x v="0"/>
    <x v="45"/>
    <x v="603"/>
    <x v="0"/>
    <s v="Core CarbonX Solutions Private Limited, Peal Education"/>
    <x v="8"/>
    <x v="0"/>
    <s v="Southern Asia"/>
    <s v="IND"/>
    <n v="1"/>
    <x v="0"/>
    <x v="0"/>
    <m/>
    <x v="2"/>
    <s v="GHG management"/>
    <x v="0"/>
    <s v="CH4"/>
    <s v="Reduction"/>
    <x v="2"/>
    <s v="Biogas, Manure"/>
    <s v="Potentially Waste and/or Agriculture as sectors"/>
    <x v="627"/>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57"/>
    <s v="Renewable"/>
    <x v="150"/>
    <s v="10,000 tCO2eq per year"/>
    <m/>
    <n v="2021"/>
    <s v="2021_01"/>
    <n v="10000"/>
    <s v=""/>
    <x v="376"/>
    <n v="10000"/>
    <s v="Lower middle income"/>
    <x v="627"/>
    <n v="1"/>
  </r>
  <r>
    <x v="23"/>
    <x v="0"/>
    <x v="604"/>
    <x v="0"/>
    <s v="EKI Energy Services Limited"/>
    <x v="8"/>
    <x v="1"/>
    <s v="Southern Africa"/>
    <s v="ZAF"/>
    <n v="1"/>
    <x v="0"/>
    <x v="0"/>
    <m/>
    <x v="0"/>
    <m/>
    <x v="0"/>
    <m/>
    <s v="Reduction"/>
    <x v="3"/>
    <s v="Wind"/>
    <m/>
    <x v="628"/>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70"/>
    <s v="Renewable"/>
    <x v="355"/>
    <s v="552,258 tCO2eq per year"/>
    <m/>
    <n v="2021"/>
    <s v="2021_07"/>
    <n v="552258"/>
    <m/>
    <x v="407"/>
    <n v="552258"/>
    <s v="Upper middle income"/>
    <x v="628"/>
    <n v="1"/>
  </r>
  <r>
    <x v="0"/>
    <x v="2"/>
    <x v="605"/>
    <x v="0"/>
    <s v="Amp Solar Renewable Energy Pvt Ltd and Amp Energy Markets India Pvt Ltd"/>
    <x v="8"/>
    <x v="0"/>
    <s v="Southern Asia"/>
    <s v="IND"/>
    <n v="1"/>
    <x v="0"/>
    <x v="0"/>
    <s v="Buildings"/>
    <x v="0"/>
    <m/>
    <x v="0"/>
    <m/>
    <s v="Reduction"/>
    <x v="0"/>
    <s v="Solar, Rooftop"/>
    <m/>
    <x v="629"/>
    <s v="2.19 MW Rooftop project by Amp Solar Renewable Energy Pvt Ltd"/>
    <s v="Amp Solar Renewable Energy Pvt Ltd and Amp Energy Markets India Pvt Ltd"/>
    <s v="Lat: 23.19 Long:77.37"/>
    <s v="The project involves installation of 2.19 MWac solar PV rooftop inside customer premises."/>
    <s v="Not known"/>
    <x v="371"/>
    <s v="Renewable"/>
    <x v="356"/>
    <s v="4480 tco2e/year"/>
    <m/>
    <n v="2021"/>
    <s v="2021_08"/>
    <s v=""/>
    <n v="4480"/>
    <x v="408"/>
    <n v="4480"/>
    <s v="Lower middle income"/>
    <x v="629"/>
    <n v="1"/>
  </r>
  <r>
    <x v="0"/>
    <x v="0"/>
    <x v="606"/>
    <x v="0"/>
    <s v="JBM Environment Management Pvt Ltd"/>
    <x v="8"/>
    <x v="0"/>
    <s v="Southern Asia"/>
    <s v="IND"/>
    <n v="1"/>
    <x v="0"/>
    <x v="0"/>
    <s v="Waste"/>
    <x v="2"/>
    <m/>
    <x v="0"/>
    <m/>
    <s v="Reduction"/>
    <x v="7"/>
    <s v="Municipal solid waste"/>
    <m/>
    <x v="630"/>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80"/>
    <s v="Renewable"/>
    <x v="154"/>
    <s v="165,471 tCO2e/annum"/>
    <m/>
    <n v="2021"/>
    <s v="2021_08"/>
    <s v=""/>
    <n v="165471"/>
    <x v="409"/>
    <n v="165471"/>
    <s v="Lower middle income"/>
    <x v="630"/>
    <n v="1"/>
  </r>
  <r>
    <x v="8"/>
    <x v="1"/>
    <x v="64"/>
    <x v="0"/>
    <s v="RIDI POWER COMPANY LIMITED"/>
    <x v="8"/>
    <x v="0"/>
    <s v="Southern Asia"/>
    <s v="NPL"/>
    <n v="1"/>
    <x v="0"/>
    <x v="0"/>
    <m/>
    <x v="0"/>
    <m/>
    <x v="0"/>
    <m/>
    <s v="Reduction"/>
    <x v="11"/>
    <s v="Solar, Hydro"/>
    <m/>
    <x v="631"/>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x v="55"/>
    <s v="267,554 tCO2eq per year"/>
    <m/>
    <n v="2021"/>
    <s v="2021_08"/>
    <n v="267554"/>
    <m/>
    <x v="410"/>
    <n v="267554"/>
    <s v="Lower middle income"/>
    <x v="631"/>
    <n v="1"/>
  </r>
  <r>
    <x v="4"/>
    <x v="0"/>
    <x v="607"/>
    <x v="0"/>
    <s v="Ha Do Thuan Nam Wind Energy One Member Company Limited"/>
    <x v="8"/>
    <x v="0"/>
    <s v="Southeast Asia"/>
    <s v="VNM"/>
    <n v="1"/>
    <x v="0"/>
    <x v="0"/>
    <m/>
    <x v="0"/>
    <m/>
    <x v="0"/>
    <m/>
    <s v="Reduction"/>
    <x v="3"/>
    <s v="Wind"/>
    <m/>
    <x v="632"/>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45"/>
    <s v="Renewable"/>
    <x v="357"/>
    <s v="133,608 tCO2eq per year"/>
    <m/>
    <n v="2021"/>
    <s v="2021_09"/>
    <n v="133608"/>
    <m/>
    <x v="411"/>
    <n v="133608"/>
    <s v="Lower middle income"/>
    <x v="632"/>
    <n v="1"/>
  </r>
  <r>
    <x v="3"/>
    <x v="0"/>
    <x v="8"/>
    <x v="0"/>
    <s v="TAQA PV for Solar Energy"/>
    <x v="8"/>
    <x v="1"/>
    <s v="Northern Africa"/>
    <s v="EGY"/>
    <n v="1"/>
    <x v="0"/>
    <x v="0"/>
    <m/>
    <x v="0"/>
    <m/>
    <x v="0"/>
    <m/>
    <s v="Reduction"/>
    <x v="0"/>
    <s v="Solar"/>
    <m/>
    <x v="633"/>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8"/>
    <s v="Renewable"/>
    <x v="8"/>
    <s v="8,387 tCO2eq per year"/>
    <m/>
    <n v="2021"/>
    <s v="2021_09"/>
    <n v="8387"/>
    <m/>
    <x v="8"/>
    <n v="8387"/>
    <s v="Lower middle income"/>
    <x v="633"/>
    <n v="1"/>
  </r>
  <r>
    <x v="4"/>
    <x v="0"/>
    <x v="608"/>
    <x v="0"/>
    <s v="EKI Energy Services Limited"/>
    <x v="8"/>
    <x v="0"/>
    <s v="Southeast Asia"/>
    <s v="VNM"/>
    <n v="1"/>
    <x v="0"/>
    <x v="0"/>
    <m/>
    <x v="0"/>
    <m/>
    <x v="0"/>
    <m/>
    <s v="Reduction"/>
    <x v="3"/>
    <s v="Wind"/>
    <m/>
    <x v="634"/>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58"/>
    <s v="Renewable"/>
    <x v="56"/>
    <s v="122,474 tCO2eq per year"/>
    <m/>
    <n v="2021"/>
    <s v="2021_10"/>
    <n v="122474"/>
    <m/>
    <x v="412"/>
    <n v="122474"/>
    <s v="Lower middle income"/>
    <x v="634"/>
    <n v="1"/>
  </r>
  <r>
    <x v="23"/>
    <x v="0"/>
    <x v="609"/>
    <x v="0"/>
    <s v="EKI Energy Services Limited"/>
    <x v="8"/>
    <x v="1"/>
    <s v="Southern Africa"/>
    <s v="ZAF"/>
    <n v="1"/>
    <x v="0"/>
    <x v="0"/>
    <m/>
    <x v="0"/>
    <m/>
    <x v="0"/>
    <m/>
    <s v="Reduction"/>
    <x v="3"/>
    <s v="Wind"/>
    <m/>
    <x v="635"/>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72"/>
    <s v="Renewable"/>
    <x v="358"/>
    <s v="499,817 tCO2eq per year"/>
    <m/>
    <n v="2021"/>
    <s v="2021_12"/>
    <n v="499817"/>
    <m/>
    <x v="413"/>
    <n v="499817"/>
    <s v="Upper middle income"/>
    <x v="635"/>
    <n v="1"/>
  </r>
  <r>
    <x v="0"/>
    <x v="0"/>
    <x v="218"/>
    <x v="0"/>
    <s v="EKI Energy Services Limited"/>
    <x v="8"/>
    <x v="0"/>
    <s v="Southern Asia"/>
    <s v="IND"/>
    <n v="1"/>
    <x v="0"/>
    <x v="0"/>
    <m/>
    <x v="0"/>
    <m/>
    <x v="0"/>
    <m/>
    <s v="Reduction"/>
    <x v="0"/>
    <s v="Solar"/>
    <m/>
    <x v="636"/>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x v="158"/>
    <s v="12,389 tCO2eq per year"/>
    <m/>
    <n v="2021"/>
    <s v="2021_12"/>
    <n v="12389"/>
    <m/>
    <x v="198"/>
    <n v="12389"/>
    <s v="Lower middle income"/>
    <x v="636"/>
    <n v="1"/>
  </r>
  <r>
    <x v="0"/>
    <x v="0"/>
    <x v="610"/>
    <x v="0"/>
    <s v="Sunfree Paschim Renewable Energy Private Limited"/>
    <x v="8"/>
    <x v="0"/>
    <s v="Southern Asia"/>
    <s v="IND"/>
    <n v="1"/>
    <x v="0"/>
    <x v="0"/>
    <m/>
    <x v="0"/>
    <m/>
    <x v="0"/>
    <m/>
    <s v="Reduction"/>
    <x v="0"/>
    <s v="Solar"/>
    <m/>
    <x v="637"/>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73"/>
    <s v="Renewable"/>
    <x v="359"/>
    <s v="36,787 tCO2eq per year"/>
    <m/>
    <n v="2021"/>
    <s v="2021_08"/>
    <n v="36787"/>
    <m/>
    <x v="414"/>
    <n v="36787"/>
    <s v="Lower middle income"/>
    <x v="637"/>
    <n v="1"/>
  </r>
  <r>
    <x v="0"/>
    <x v="0"/>
    <x v="611"/>
    <x v="0"/>
    <s v="SAEL Limited"/>
    <x v="8"/>
    <x v="0"/>
    <s v="Southern Asia"/>
    <s v="IND"/>
    <n v="1"/>
    <x v="0"/>
    <x v="0"/>
    <m/>
    <x v="2"/>
    <m/>
    <x v="0"/>
    <m/>
    <s v="Reduction"/>
    <x v="2"/>
    <s v="Biomass, Rice straw, Electricity"/>
    <m/>
    <x v="638"/>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13"/>
    <s v="Renewable"/>
    <x v="13"/>
    <s v="82,444 tCO2eq per year"/>
    <m/>
    <n v="2022"/>
    <s v="2022_01"/>
    <n v="82444"/>
    <m/>
    <x v="385"/>
    <n v="82444"/>
    <s v="Lower middle income"/>
    <x v="638"/>
    <n v="1"/>
  </r>
  <r>
    <x v="0"/>
    <x v="0"/>
    <x v="612"/>
    <x v="0"/>
    <s v="EKI Energy Services Limited"/>
    <x v="8"/>
    <x v="0"/>
    <s v="Southern Asia"/>
    <s v="IND"/>
    <n v="1"/>
    <x v="0"/>
    <x v="0"/>
    <m/>
    <x v="0"/>
    <m/>
    <x v="0"/>
    <m/>
    <s v="Reduction"/>
    <x v="0"/>
    <s v="Solar"/>
    <m/>
    <x v="639"/>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74"/>
    <s v="Renewable"/>
    <x v="163"/>
    <s v="13,886 tCO2eq per year"/>
    <m/>
    <n v="2022"/>
    <s v="2022_01"/>
    <n v="13886"/>
    <m/>
    <x v="415"/>
    <n v="13886"/>
    <s v="Lower middle income"/>
    <x v="639"/>
    <n v="1"/>
  </r>
  <r>
    <x v="0"/>
    <x v="0"/>
    <x v="613"/>
    <x v="0"/>
    <s v="EKI Energy Services Limited"/>
    <x v="8"/>
    <x v="0"/>
    <s v="Southern Asia"/>
    <s v="IND"/>
    <n v="1"/>
    <x v="0"/>
    <x v="0"/>
    <m/>
    <x v="0"/>
    <m/>
    <x v="0"/>
    <m/>
    <s v="Reduction"/>
    <x v="0"/>
    <s v="Solar"/>
    <m/>
    <x v="640"/>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75"/>
    <s v="Renewable"/>
    <x v="360"/>
    <s v="16,889 tCO2eq per year"/>
    <m/>
    <n v="2022"/>
    <s v="2022_02"/>
    <n v="16889"/>
    <m/>
    <x v="416"/>
    <n v="16889"/>
    <s v="Lower middle income"/>
    <x v="640"/>
    <n v="1"/>
  </r>
  <r>
    <x v="0"/>
    <x v="0"/>
    <x v="614"/>
    <x v="0"/>
    <s v="EKI Energy Services Limited"/>
    <x v="8"/>
    <x v="0"/>
    <s v="Southern Asia"/>
    <s v="IND"/>
    <n v="1"/>
    <x v="0"/>
    <x v="0"/>
    <m/>
    <x v="0"/>
    <m/>
    <x v="0"/>
    <m/>
    <s v="Reduction"/>
    <x v="0"/>
    <s v="Solar"/>
    <m/>
    <x v="641"/>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76"/>
    <s v="Renewable"/>
    <x v="69"/>
    <s v="55,592 tCO2eq per year"/>
    <m/>
    <n v="2021"/>
    <s v="2021_08"/>
    <n v="55592"/>
    <m/>
    <x v="417"/>
    <n v="55592"/>
    <s v="Lower middle income"/>
    <x v="641"/>
    <n v="1"/>
  </r>
  <r>
    <x v="11"/>
    <x v="1"/>
    <x v="615"/>
    <x v="0"/>
    <s v="ComBio Energia S.A. and Oxe Energia"/>
    <x v="8"/>
    <x v="2"/>
    <s v="South America"/>
    <s v="BRA"/>
    <n v="1"/>
    <x v="0"/>
    <x v="0"/>
    <m/>
    <x v="2"/>
    <m/>
    <x v="0"/>
    <m/>
    <s v="Reduction"/>
    <x v="2"/>
    <s v="Thermal"/>
    <m/>
    <x v="642"/>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7"/>
    <s v="Renewable"/>
    <x v="70"/>
    <s v="91,643 tCO2e/year"/>
    <m/>
    <n v="2022"/>
    <s v="2022_04"/>
    <s v=""/>
    <n v="91643"/>
    <x v="418"/>
    <n v="91643"/>
    <s v="Upper middle income"/>
    <x v="642"/>
    <n v="1"/>
  </r>
  <r>
    <x v="4"/>
    <x v="0"/>
    <x v="616"/>
    <x v="0"/>
    <s v="EKI Energy Services Limited"/>
    <x v="8"/>
    <x v="0"/>
    <s v="Southeast Asia"/>
    <s v="VNM"/>
    <n v="1"/>
    <x v="0"/>
    <x v="0"/>
    <m/>
    <x v="0"/>
    <m/>
    <x v="0"/>
    <m/>
    <s v="Reduction"/>
    <x v="10"/>
    <s v="Hydro"/>
    <m/>
    <x v="643"/>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0"/>
    <s v="Renewable"/>
    <x v="361"/>
    <s v="27,615 tCO2eq per year"/>
    <m/>
    <n v="2022"/>
    <s v="2022_04"/>
    <n v="27615"/>
    <m/>
    <x v="419"/>
    <n v="27615"/>
    <s v="Lower middle income"/>
    <x v="643"/>
    <n v="1"/>
  </r>
  <r>
    <x v="0"/>
    <x v="1"/>
    <x v="617"/>
    <x v="0"/>
    <s v="Amp Energy Green C&amp;I Pvt Ltd and Amp Energy Markets India Pvt Ltd"/>
    <x v="8"/>
    <x v="0"/>
    <s v="Southern Asia"/>
    <s v="IND"/>
    <n v="1"/>
    <x v="0"/>
    <x v="0"/>
    <s v="Buildings"/>
    <x v="0"/>
    <m/>
    <x v="0"/>
    <m/>
    <s v="Reduction"/>
    <x v="0"/>
    <s v="Solar, Rooftop"/>
    <m/>
    <x v="644"/>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59"/>
    <s v="Renewable"/>
    <x v="362"/>
    <s v="7,159 tCO2eq per year"/>
    <m/>
    <n v="2021"/>
    <s v="2021_03"/>
    <n v="7159"/>
    <m/>
    <x v="420"/>
    <n v="7159"/>
    <s v="Lower middle income"/>
    <x v="644"/>
    <n v="1"/>
  </r>
  <r>
    <x v="0"/>
    <x v="1"/>
    <x v="618"/>
    <x v="0"/>
    <s v="EKI Energy Services Limited"/>
    <x v="8"/>
    <x v="0"/>
    <s v="Southern Asia"/>
    <s v="IND"/>
    <n v="1"/>
    <x v="0"/>
    <x v="0"/>
    <m/>
    <x v="0"/>
    <m/>
    <x v="0"/>
    <m/>
    <s v="Reduction"/>
    <x v="0"/>
    <s v="Solar"/>
    <m/>
    <x v="645"/>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8"/>
    <s v="Renewable"/>
    <x v="281"/>
    <s v="8,250 tCO2eq per year"/>
    <m/>
    <n v="2022"/>
    <s v="2022_04"/>
    <n v="8250"/>
    <m/>
    <x v="421"/>
    <n v="8250"/>
    <s v="Lower middle income"/>
    <x v="645"/>
    <n v="1"/>
  </r>
  <r>
    <x v="0"/>
    <x v="0"/>
    <x v="619"/>
    <x v="0"/>
    <s v="ABC Renewable Energy (RJ-01) Private Limited"/>
    <x v="8"/>
    <x v="0"/>
    <s v="Southern Asia"/>
    <s v="IND"/>
    <n v="1"/>
    <x v="0"/>
    <x v="0"/>
    <m/>
    <x v="0"/>
    <m/>
    <x v="0"/>
    <m/>
    <s v="Reduction"/>
    <x v="0"/>
    <s v="Solar"/>
    <m/>
    <x v="646"/>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8"/>
    <s v="Renewable"/>
    <x v="281"/>
    <s v="523,907 tCO2eq per year"/>
    <m/>
    <n v="2022"/>
    <s v="2022_04"/>
    <n v="523907"/>
    <m/>
    <x v="422"/>
    <n v="523907"/>
    <s v="Lower middle income"/>
    <x v="646"/>
    <n v="1"/>
  </r>
  <r>
    <x v="0"/>
    <x v="0"/>
    <x v="620"/>
    <x v="0"/>
    <s v="Indospace Development Management Private Limited &amp; EKI Energy Services Limited"/>
    <x v="8"/>
    <x v="0"/>
    <s v="Southern Asia"/>
    <s v="IND"/>
    <n v="1"/>
    <x v="0"/>
    <x v="0"/>
    <m/>
    <x v="0"/>
    <m/>
    <x v="0"/>
    <m/>
    <s v="Reduction"/>
    <x v="0"/>
    <s v="Solar"/>
    <m/>
    <x v="647"/>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8"/>
    <s v="Renewable"/>
    <x v="281"/>
    <s v="7,578 tCO2eq per year"/>
    <m/>
    <n v="2022"/>
    <s v="2022_04"/>
    <n v="7578"/>
    <m/>
    <x v="423"/>
    <n v="7578"/>
    <s v="Lower middle income"/>
    <x v="647"/>
    <n v="1"/>
  </r>
  <r>
    <x v="0"/>
    <x v="0"/>
    <x v="621"/>
    <x v="0"/>
    <s v="EKI Energy Services Limited"/>
    <x v="8"/>
    <x v="0"/>
    <s v="Southern Asia"/>
    <s v="IND"/>
    <n v="1"/>
    <x v="3"/>
    <x v="3"/>
    <m/>
    <x v="3"/>
    <s v="Fuel switch"/>
    <x v="0"/>
    <m/>
    <s v="Reduction"/>
    <x v="4"/>
    <s v="Households"/>
    <m/>
    <x v="648"/>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245"/>
    <s v="Renewable"/>
    <x v="363"/>
    <s v="5,004,811 tCO2eq per year"/>
    <m/>
    <n v="2022"/>
    <s v="2022_05"/>
    <n v="5004811"/>
    <m/>
    <x v="424"/>
    <n v="5004811"/>
    <s v="Lower middle income"/>
    <x v="648"/>
    <n v="1"/>
  </r>
  <r>
    <x v="0"/>
    <x v="40"/>
    <x v="545"/>
    <x v="0"/>
    <s v="SDG 13 Ventures Pte Ltd, Vertree Environmental Development Limited"/>
    <x v="8"/>
    <x v="0"/>
    <s v="Southern Asia"/>
    <s v="IND"/>
    <n v="1"/>
    <x v="3"/>
    <x v="3"/>
    <m/>
    <x v="3"/>
    <s v="Fuel switch"/>
    <x v="0"/>
    <m/>
    <s v="Reduction"/>
    <x v="4"/>
    <s v="Households"/>
    <m/>
    <x v="649"/>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89"/>
    <s v="Fixed"/>
    <x v="174"/>
    <s v="Average annual ERs are 1,558,866 tCO2eq per year"/>
    <m/>
    <n v="2022"/>
    <s v="2022_06"/>
    <s v=""/>
    <n v="1558866"/>
    <x v="425"/>
    <n v="1558866"/>
    <s v="Lower middle income"/>
    <x v="649"/>
    <n v="1"/>
  </r>
  <r>
    <x v="0"/>
    <x v="0"/>
    <x v="622"/>
    <x v="0"/>
    <s v="EKI Energy Services Limited ; Mahati Hydro Power Veer Project Private Limited"/>
    <x v="8"/>
    <x v="0"/>
    <s v="Southern Asia"/>
    <s v="IND"/>
    <n v="1"/>
    <x v="0"/>
    <x v="0"/>
    <m/>
    <x v="0"/>
    <m/>
    <x v="0"/>
    <m/>
    <s v="Reduction"/>
    <x v="10"/>
    <s v="Hydro"/>
    <m/>
    <x v="650"/>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32"/>
    <s v="Renewable"/>
    <x v="324"/>
    <s v="25,255 tCO2eq per year"/>
    <m/>
    <n v="2022"/>
    <s v="2022_06"/>
    <n v="25255"/>
    <m/>
    <x v="426"/>
    <n v="25255"/>
    <s v="Lower middle income"/>
    <x v="650"/>
    <n v="1"/>
  </r>
  <r>
    <x v="11"/>
    <x v="2"/>
    <x v="623"/>
    <x v="0"/>
    <s v="Recicle Catarinense de Resíduos Ltda."/>
    <x v="8"/>
    <x v="2"/>
    <s v="South America"/>
    <s v="BRA"/>
    <n v="1"/>
    <x v="1"/>
    <x v="1"/>
    <s v="Electricity and heat"/>
    <x v="1"/>
    <s v="Fuel switch"/>
    <x v="1"/>
    <s v="CO2"/>
    <s v="Reduction"/>
    <x v="1"/>
    <s v="Landfill gas utilization"/>
    <m/>
    <x v="651"/>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379"/>
    <s v="Renewable"/>
    <x v="179"/>
    <s v="200,000 tCO2eq per year"/>
    <m/>
    <n v="2022"/>
    <s v="2022_02"/>
    <n v="200000"/>
    <m/>
    <x v="170"/>
    <n v="200000"/>
    <s v="Upper middle income"/>
    <x v="651"/>
    <n v="1"/>
  </r>
  <r>
    <x v="0"/>
    <x v="0"/>
    <x v="624"/>
    <x v="0"/>
    <s v="Ankit Mathur"/>
    <x v="8"/>
    <x v="0"/>
    <s v="Southern Asia"/>
    <s v="IND"/>
    <n v="1"/>
    <x v="3"/>
    <x v="3"/>
    <m/>
    <x v="3"/>
    <s v="Fuel switch"/>
    <x v="0"/>
    <m/>
    <s v="Reduction"/>
    <x v="4"/>
    <s v="Households"/>
    <m/>
    <x v="652"/>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0"/>
    <s v="Renewable"/>
    <x v="364"/>
    <s v="2,270,653 tCO2eq per year"/>
    <m/>
    <n v="2022"/>
    <s v="2022_08"/>
    <n v="2270653"/>
    <s v=""/>
    <x v="427"/>
    <n v="2270653"/>
    <s v="Lower middle income"/>
    <x v="652"/>
    <n v="1"/>
  </r>
  <r>
    <x v="0"/>
    <x v="0"/>
    <x v="625"/>
    <x v="0"/>
    <s v="Core CarbonX Solutions Private Limited"/>
    <x v="8"/>
    <x v="0"/>
    <s v="Southern Asia"/>
    <s v="IND"/>
    <n v="1"/>
    <x v="5"/>
    <x v="5"/>
    <m/>
    <x v="1"/>
    <m/>
    <x v="1"/>
    <m/>
    <s v="Reduction"/>
    <x v="8"/>
    <s v="Alternate wetting method"/>
    <m/>
    <x v="653"/>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18"/>
    <s v="Renewable"/>
    <x v="185"/>
    <s v="52, 000 tCO2eq per year"/>
    <m/>
    <n v="2022"/>
    <s v="2022_06"/>
    <n v="52"/>
    <n v="52000"/>
    <x v="218"/>
    <n v="52000"/>
    <s v="Lower middle income"/>
    <x v="653"/>
    <n v="1"/>
  </r>
  <r>
    <x v="0"/>
    <x v="0"/>
    <x v="626"/>
    <x v="0"/>
    <s v="Shree Cement Limited"/>
    <x v="8"/>
    <x v="0"/>
    <s v="Southern Asia"/>
    <s v="IND"/>
    <n v="1"/>
    <x v="0"/>
    <x v="0"/>
    <m/>
    <x v="0"/>
    <m/>
    <x v="0"/>
    <m/>
    <s v="Reduction"/>
    <x v="0"/>
    <s v="Solar"/>
    <m/>
    <x v="65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81"/>
    <s v="Renewable"/>
    <x v="365"/>
    <s v="7,824 tCO2eq per year"/>
    <m/>
    <n v="2022"/>
    <s v="2022_08"/>
    <n v="7824"/>
    <m/>
    <x v="428"/>
    <n v="7824"/>
    <s v="Lower middle income"/>
    <x v="654"/>
    <n v="1"/>
  </r>
  <r>
    <x v="42"/>
    <x v="25"/>
    <x v="627"/>
    <x v="0"/>
    <s v="Evidence Action, Pure Water Ltd."/>
    <x v="8"/>
    <x v="1"/>
    <s v="Eastern Africa"/>
    <s v="MWI"/>
    <n v="1"/>
    <x v="3"/>
    <x v="3"/>
    <m/>
    <x v="3"/>
    <m/>
    <x v="0"/>
    <m/>
    <s v="Reduction"/>
    <x v="9"/>
    <s v="Chlorine dispensers"/>
    <m/>
    <x v="655"/>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82"/>
    <s v="Renewable"/>
    <x v="366"/>
    <s v="400,000 tCO2e/year"/>
    <m/>
    <n v="2022"/>
    <s v="2022_09"/>
    <s v=""/>
    <n v="400000"/>
    <x v="363"/>
    <n v="400000"/>
    <s v="Low income"/>
    <x v="655"/>
    <n v="1"/>
  </r>
  <r>
    <x v="36"/>
    <x v="25"/>
    <x v="628"/>
    <x v="0"/>
    <s v="Evidence Action, Pure Water Ltd."/>
    <x v="8"/>
    <x v="1"/>
    <s v="Eastern Africa"/>
    <s v="UGA"/>
    <n v="1"/>
    <x v="3"/>
    <x v="3"/>
    <m/>
    <x v="3"/>
    <m/>
    <x v="0"/>
    <m/>
    <s v="Reduction"/>
    <x v="9"/>
    <s v="Chlorine dispensers"/>
    <m/>
    <x v="656"/>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82"/>
    <s v="Renewable"/>
    <x v="366"/>
    <s v="450,000 tCO2e/year"/>
    <m/>
    <n v="2022"/>
    <s v="2022_09"/>
    <s v=""/>
    <n v="450000"/>
    <x v="165"/>
    <n v="450000"/>
    <s v="Low income"/>
    <x v="656"/>
    <n v="1"/>
  </r>
  <r>
    <x v="0"/>
    <x v="1"/>
    <x v="629"/>
    <x v="0"/>
    <s v="EKI Energy Services Limited"/>
    <x v="8"/>
    <x v="0"/>
    <s v="Southern Asia"/>
    <s v="IND"/>
    <n v="1"/>
    <x v="0"/>
    <x v="0"/>
    <m/>
    <x v="2"/>
    <s v="GHG management"/>
    <x v="0"/>
    <s v="CH4"/>
    <s v="Reduction"/>
    <x v="2"/>
    <s v="Biogas, Electricity, Manure"/>
    <s v="Potentially Waste and/or Agriculture as sectors"/>
    <x v="657"/>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83"/>
    <s v="Renewable"/>
    <x v="367"/>
    <s v="51,221 tCO2eq per year"/>
    <m/>
    <n v="2022"/>
    <s v="2022_09"/>
    <n v="51221"/>
    <m/>
    <x v="429"/>
    <n v="51221"/>
    <s v="Lower middle income"/>
    <x v="657"/>
    <n v="1"/>
  </r>
  <r>
    <x v="43"/>
    <x v="2"/>
    <x v="630"/>
    <x v="0"/>
    <s v="UniCarbo – Energia e Biogás Ltda.; Numerco Ltd."/>
    <x v="8"/>
    <x v="2"/>
    <s v="Central America"/>
    <s v="CRI"/>
    <n v="1"/>
    <x v="1"/>
    <x v="1"/>
    <s v="Electricity and heat"/>
    <x v="1"/>
    <s v="Fuel switch"/>
    <x v="1"/>
    <s v="CO2"/>
    <s v="Reduction"/>
    <x v="1"/>
    <s v="Landfill gas utilization"/>
    <m/>
    <x v="658"/>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91"/>
    <s v="Renewable"/>
    <x v="191"/>
    <s v="100,000 tCO2eq per year"/>
    <m/>
    <n v="2021"/>
    <s v="2021_04"/>
    <n v="100000"/>
    <m/>
    <x v="149"/>
    <n v="100000"/>
    <s v="Upper middle income"/>
    <x v="658"/>
    <n v="1"/>
  </r>
  <r>
    <x v="0"/>
    <x v="0"/>
    <x v="631"/>
    <x v="0"/>
    <s v="Cities Innovative Biofuels Private Limited Punjab, India"/>
    <x v="8"/>
    <x v="0"/>
    <s v="Southern Asia"/>
    <s v="IND"/>
    <n v="1"/>
    <x v="0"/>
    <x v="0"/>
    <m/>
    <x v="2"/>
    <m/>
    <x v="0"/>
    <m/>
    <s v="Reduction"/>
    <x v="2"/>
    <s v="Biogas, Rice straw"/>
    <m/>
    <x v="659"/>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4"/>
    <s v="Renewable"/>
    <x v="368"/>
    <s v="26,888 tCO2eq per year"/>
    <m/>
    <n v="2022"/>
    <s v="2022_12"/>
    <n v="26888"/>
    <m/>
    <x v="430"/>
    <n v="26888"/>
    <s v="Lower middle income"/>
    <x v="659"/>
    <n v="1"/>
  </r>
  <r>
    <x v="44"/>
    <x v="0"/>
    <x v="632"/>
    <x v="0"/>
    <s v="Shahar Tishlovot LTD, Oporto Carbon LTD, D13C"/>
    <x v="8"/>
    <x v="0"/>
    <s v="Western Asia"/>
    <s v="ISR"/>
    <n v="1"/>
    <x v="2"/>
    <x v="2"/>
    <m/>
    <x v="3"/>
    <m/>
    <x v="0"/>
    <m/>
    <s v="Reduction"/>
    <x v="15"/>
    <s v="Food system, Food waste"/>
    <m/>
    <x v="660"/>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5"/>
    <s v="Fixed"/>
    <x v="28"/>
    <s v="70,000 tCO2eq per year"/>
    <m/>
    <n v="2022"/>
    <s v="2022_12"/>
    <n v="70000"/>
    <s v=""/>
    <x v="362"/>
    <n v="70000"/>
    <s v="High income"/>
    <x v="660"/>
    <n v="1"/>
  </r>
  <r>
    <x v="44"/>
    <x v="0"/>
    <x v="633"/>
    <x v="0"/>
    <s v="Electra Recycling LTD, All Trade Group, Oporto Carbon LTD, D13C"/>
    <x v="8"/>
    <x v="0"/>
    <s v="Western Asia"/>
    <s v="ISR"/>
    <n v="1"/>
    <x v="7"/>
    <x v="2"/>
    <m/>
    <x v="3"/>
    <m/>
    <x v="3"/>
    <m/>
    <s v="Reduction"/>
    <x v="15"/>
    <s v="Recycling"/>
    <s v="Check for other gases"/>
    <x v="661"/>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29"/>
    <s v="Fixed"/>
    <x v="28"/>
    <s v="60,000 tCO2eq per year"/>
    <m/>
    <n v="2023"/>
    <s v="2023_01"/>
    <n v="60000"/>
    <m/>
    <x v="156"/>
    <n v="60000"/>
    <s v="High income"/>
    <x v="661"/>
    <n v="1"/>
  </r>
  <r>
    <x v="0"/>
    <x v="45"/>
    <x v="634"/>
    <x v="0"/>
    <s v="Core CarbonX Solutions Private Limited, KKN Group"/>
    <x v="8"/>
    <x v="0"/>
    <s v="Southern Asia"/>
    <s v="IND"/>
    <n v="1"/>
    <x v="0"/>
    <x v="0"/>
    <m/>
    <x v="2"/>
    <s v="GHG management"/>
    <x v="0"/>
    <s v="CH4"/>
    <s v="Reduction"/>
    <x v="2"/>
    <s v="Biogas, Manure"/>
    <s v="Potentially Waste and/or Agriculture as sectors"/>
    <x v="662"/>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86"/>
    <s v="Renewable"/>
    <x v="369"/>
    <s v="10,000 tCO2eq per year"/>
    <m/>
    <n v="2022"/>
    <s v="2022_03"/>
    <n v="10000"/>
    <s v=""/>
    <x v="376"/>
    <n v="10000"/>
    <s v="Lower middle income"/>
    <x v="662"/>
    <n v="1"/>
  </r>
  <r>
    <x v="0"/>
    <x v="45"/>
    <x v="635"/>
    <x v="0"/>
    <s v="Core CarbonX Solutions Private Limited, Sarao CBG"/>
    <x v="8"/>
    <x v="0"/>
    <s v="Southern Asia"/>
    <s v="IND"/>
    <n v="1"/>
    <x v="0"/>
    <x v="0"/>
    <m/>
    <x v="2"/>
    <s v="GHG management"/>
    <x v="0"/>
    <s v="CH4"/>
    <s v="Reduction"/>
    <x v="2"/>
    <s v="Biogas, Manure"/>
    <s v="Potentially Waste and/or Agriculture as sectors"/>
    <x v="663"/>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87"/>
    <s v="Renewable"/>
    <x v="370"/>
    <s v="10,000 tCO2eq per year"/>
    <m/>
    <n v="2022"/>
    <s v="2022_08"/>
    <n v="10000"/>
    <s v=""/>
    <x v="376"/>
    <n v="10000"/>
    <s v="Lower middle income"/>
    <x v="663"/>
    <n v="1"/>
  </r>
  <r>
    <x v="0"/>
    <x v="45"/>
    <x v="636"/>
    <x v="0"/>
    <s v="Core CarbonX Solutions Private Limited, Umar Indian"/>
    <x v="8"/>
    <x v="0"/>
    <s v="Southern Asia"/>
    <s v="IND"/>
    <n v="1"/>
    <x v="0"/>
    <x v="0"/>
    <m/>
    <x v="2"/>
    <s v="GHG management"/>
    <x v="0"/>
    <s v="CH4"/>
    <s v="Reduction"/>
    <x v="2"/>
    <s v="Biogas, Manure"/>
    <s v="Potentially Waste and/or Agriculture as sectors"/>
    <x v="664"/>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3"/>
    <s v="Renewable"/>
    <x v="203"/>
    <s v="40,000 tCO2eq per year"/>
    <m/>
    <n v="2022"/>
    <s v="2022_09"/>
    <n v="40000"/>
    <s v=""/>
    <x v="206"/>
    <n v="40000"/>
    <s v="Lower middle income"/>
    <x v="664"/>
    <n v="1"/>
  </r>
  <r>
    <x v="0"/>
    <x v="45"/>
    <x v="637"/>
    <x v="0"/>
    <s v="Core CarbonX Solutions Private Limited, Path Gas"/>
    <x v="8"/>
    <x v="0"/>
    <s v="Southern Asia"/>
    <s v="IND"/>
    <n v="1"/>
    <x v="0"/>
    <x v="0"/>
    <m/>
    <x v="2"/>
    <s v="GHG management"/>
    <x v="0"/>
    <s v="CH4"/>
    <s v="Reduction"/>
    <x v="2"/>
    <s v="Biogas, Manure"/>
    <s v="Potentially Waste and/or Agriculture as sectors"/>
    <x v="665"/>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88"/>
    <s v="Renewable"/>
    <x v="371"/>
    <s v="10,000 tCO2eq per year"/>
    <m/>
    <n v="2022"/>
    <s v="2022_09"/>
    <n v="10000"/>
    <s v=""/>
    <x v="376"/>
    <n v="10000"/>
    <s v="Lower middle income"/>
    <x v="665"/>
    <n v="1"/>
  </r>
  <r>
    <x v="0"/>
    <x v="45"/>
    <x v="638"/>
    <x v="0"/>
    <s v="Core CarbonX Solutions Private Limited, Aditya CBG Private Limited"/>
    <x v="8"/>
    <x v="0"/>
    <s v="Southern Asia"/>
    <s v="IND"/>
    <n v="1"/>
    <x v="0"/>
    <x v="0"/>
    <m/>
    <x v="2"/>
    <s v="GHG management"/>
    <x v="0"/>
    <s v="CH4"/>
    <s v="Reduction"/>
    <x v="2"/>
    <s v="Biogas, Manure"/>
    <m/>
    <x v="666"/>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
    <s v="Renewable"/>
    <x v="372"/>
    <s v="30,000 tCO2eq per year"/>
    <m/>
    <n v="2022"/>
    <s v="2022_11"/>
    <n v="30000"/>
    <s v=""/>
    <x v="304"/>
    <n v="30000"/>
    <s v="Lower middle income"/>
    <x v="666"/>
    <n v="1"/>
  </r>
  <r>
    <x v="0"/>
    <x v="45"/>
    <x v="639"/>
    <x v="0"/>
    <s v="Core CarbonX Solutions Private Limited, Panda Renewables"/>
    <x v="8"/>
    <x v="0"/>
    <s v="Southern Asia"/>
    <s v="IND"/>
    <n v="1"/>
    <x v="0"/>
    <x v="0"/>
    <m/>
    <x v="2"/>
    <s v="GHG management"/>
    <x v="0"/>
    <s v="CH4"/>
    <s v="Reduction"/>
    <x v="2"/>
    <s v="Biogas, Manure"/>
    <s v="Potentially Waste and/or Agriculture as sectors"/>
    <x v="667"/>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88"/>
    <s v="Renewable"/>
    <x v="372"/>
    <s v="20,000 tCO2eq per year"/>
    <m/>
    <n v="2022"/>
    <s v="2022_09"/>
    <n v="20000"/>
    <s v=""/>
    <x v="21"/>
    <n v="20000"/>
    <s v="Lower middle income"/>
    <x v="667"/>
    <n v="1"/>
  </r>
  <r>
    <x v="11"/>
    <x v="8"/>
    <x v="640"/>
    <x v="0"/>
    <s v="Qair Brasil Participações S.A."/>
    <x v="8"/>
    <x v="2"/>
    <s v="South America"/>
    <s v="BRA"/>
    <n v="1"/>
    <x v="0"/>
    <x v="0"/>
    <m/>
    <x v="0"/>
    <m/>
    <x v="0"/>
    <m/>
    <s v="Reduction"/>
    <x v="0"/>
    <s v="Solar"/>
    <m/>
    <x v="668"/>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76"/>
    <s v="Fixed"/>
    <x v="373"/>
    <s v="768,584 tCO2e, or 76,858 tCO2eq per year"/>
    <m/>
    <n v="2022"/>
    <s v="2022_07"/>
    <s v=""/>
    <n v="76858"/>
    <x v="431"/>
    <n v="76858"/>
    <s v="Upper middle income"/>
    <x v="668"/>
    <n v="1"/>
  </r>
  <r>
    <x v="0"/>
    <x v="0"/>
    <x v="321"/>
    <x v="0"/>
    <s v="KTA Powers Pvt. Ltd."/>
    <x v="8"/>
    <x v="0"/>
    <s v="Southern Asia"/>
    <s v="IND"/>
    <n v="1"/>
    <x v="0"/>
    <x v="0"/>
    <m/>
    <x v="2"/>
    <m/>
    <x v="0"/>
    <m/>
    <s v="Reduction"/>
    <x v="2"/>
    <s v="Biomass, Electricity"/>
    <m/>
    <x v="669"/>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4"/>
    <s v="Renewable"/>
    <x v="80"/>
    <s v="83,499 tCO2eq per year"/>
    <m/>
    <n v="2023"/>
    <s v="2023_06"/>
    <n v="83499"/>
    <m/>
    <x v="279"/>
    <n v="83499"/>
    <s v="Lower middle income"/>
    <x v="669"/>
    <n v="1"/>
  </r>
  <r>
    <x v="0"/>
    <x v="0"/>
    <x v="641"/>
    <x v="0"/>
    <s v="AMP Energy Green Nine Private Limited"/>
    <x v="8"/>
    <x v="0"/>
    <s v="Southern Asia"/>
    <s v="IND"/>
    <n v="1"/>
    <x v="0"/>
    <x v="0"/>
    <m/>
    <x v="0"/>
    <m/>
    <x v="0"/>
    <m/>
    <s v="Reduction"/>
    <x v="11"/>
    <s v="Wind, Solar"/>
    <m/>
    <x v="670"/>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89"/>
    <s v="Renewable"/>
    <x v="374"/>
    <s v="121,712 tCO2eq per year"/>
    <m/>
    <n v="2022"/>
    <s v="2022_01"/>
    <n v="121712"/>
    <m/>
    <x v="432"/>
    <n v="121712"/>
    <s v="Lower middle income"/>
    <x v="670"/>
    <n v="1"/>
  </r>
  <r>
    <x v="0"/>
    <x v="0"/>
    <x v="642"/>
    <x v="0"/>
    <s v="Ipca Laboratories Limited ; EKI Energy Services Limited"/>
    <x v="8"/>
    <x v="0"/>
    <s v="Southern Asia"/>
    <s v="IND"/>
    <n v="1"/>
    <x v="0"/>
    <x v="0"/>
    <m/>
    <x v="0"/>
    <m/>
    <x v="0"/>
    <m/>
    <s v="Reduction"/>
    <x v="0"/>
    <s v="Solar"/>
    <m/>
    <x v="671"/>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38"/>
    <s v="Renewable"/>
    <x v="37"/>
    <s v="39,757 tCO2e/annum"/>
    <m/>
    <n v="2023"/>
    <s v="2023_09"/>
    <s v=""/>
    <n v="39757"/>
    <x v="433"/>
    <n v="39757"/>
    <s v="Lower middle income"/>
    <x v="671"/>
    <n v="1"/>
  </r>
  <r>
    <x v="0"/>
    <x v="45"/>
    <x v="643"/>
    <x v="0"/>
    <s v="Core CarbonX Solutions Private Limited, Manoj Agrawal"/>
    <x v="8"/>
    <x v="0"/>
    <s v="Southern Asia"/>
    <s v="IND"/>
    <n v="1"/>
    <x v="0"/>
    <x v="0"/>
    <m/>
    <x v="2"/>
    <s v="GHG management"/>
    <x v="0"/>
    <s v="CH4"/>
    <s v="Reduction"/>
    <x v="2"/>
    <s v="Biogas, Manure"/>
    <m/>
    <x v="672"/>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0"/>
    <s v="Renewable"/>
    <x v="375"/>
    <s v="10,000 tCO2eq per year"/>
    <m/>
    <n v="2023"/>
    <s v="2023_05"/>
    <n v="10000"/>
    <s v=""/>
    <x v="376"/>
    <n v="10000"/>
    <s v="Lower middle income"/>
    <x v="672"/>
    <n v="1"/>
  </r>
  <r>
    <x v="0"/>
    <x v="0"/>
    <x v="644"/>
    <x v="0"/>
    <s v="N Punjab Sugars Private Limited"/>
    <x v="8"/>
    <x v="0"/>
    <s v="Southern Asia"/>
    <s v="IND"/>
    <n v="1"/>
    <x v="0"/>
    <x v="0"/>
    <m/>
    <x v="2"/>
    <m/>
    <x v="0"/>
    <m/>
    <s v="Reduction"/>
    <x v="2"/>
    <s v="Biomass, Electricity"/>
    <m/>
    <x v="673"/>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1"/>
    <s v="Renewable"/>
    <x v="376"/>
    <s v="55,334 tCO2eq per year"/>
    <m/>
    <n v="2022"/>
    <s v="2022_09"/>
    <n v="55334"/>
    <m/>
    <x v="434"/>
    <n v="55334"/>
    <s v="Lower middle income"/>
    <x v="673"/>
    <n v="1"/>
  </r>
  <r>
    <x v="0"/>
    <x v="1"/>
    <x v="645"/>
    <x v="0"/>
    <s v="Amp Energy Green C&amp;I one Pvt Ltd and Amp Energy Markets India Pvt Ltd"/>
    <x v="8"/>
    <x v="0"/>
    <s v="Southern Asia"/>
    <s v="IND"/>
    <n v="1"/>
    <x v="0"/>
    <x v="0"/>
    <s v="Buildings"/>
    <x v="0"/>
    <m/>
    <x v="0"/>
    <m/>
    <s v="Reduction"/>
    <x v="0"/>
    <s v="Solar, Rooftop"/>
    <m/>
    <x v="674"/>
    <s v="Solar rooftop project by Amp Energy Green C&amp;I one Pvt Ltd in Jajpur"/>
    <s v="Amp Energy Green C&amp;I one Pvt Ltd and Amp Energy Markets India Pvt Ltd"/>
    <s v="lat: 25.22 Long: 83.46"/>
    <s v="2.4 MW Solar rooftop project by Amp Energy Green C&amp;I one Pvt Ltd in Odisha"/>
    <s v="Not known"/>
    <x v="392"/>
    <s v="Renewable"/>
    <x v="40"/>
    <s v="4,909 tCO2eq per year"/>
    <m/>
    <n v="2023"/>
    <s v="2023_05"/>
    <n v="4909"/>
    <m/>
    <x v="435"/>
    <n v="4909"/>
    <s v="Lower middle income"/>
    <x v="674"/>
    <n v="1"/>
  </r>
  <r>
    <x v="0"/>
    <x v="0"/>
    <x v="77"/>
    <x v="0"/>
    <s v="NTPC Vidyut Vyapar Nigam Ltd. Delhi, India"/>
    <x v="8"/>
    <x v="0"/>
    <s v="Southern Asia"/>
    <s v="IND"/>
    <n v="1"/>
    <x v="0"/>
    <x v="0"/>
    <m/>
    <x v="2"/>
    <m/>
    <x v="0"/>
    <m/>
    <s v="Reduction"/>
    <x v="7"/>
    <m/>
    <m/>
    <x v="675"/>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41"/>
    <s v="Renewable"/>
    <x v="40"/>
    <s v="143,324 tCO2eq per year"/>
    <m/>
    <n v="2024"/>
    <s v="2024_01"/>
    <n v="143324"/>
    <m/>
    <x v="113"/>
    <n v="143324"/>
    <s v="Lower middle income"/>
    <x v="675"/>
    <n v="1"/>
  </r>
  <r>
    <x v="0"/>
    <x v="45"/>
    <x v="646"/>
    <x v="0"/>
    <s v="Core CarbonX Solutions Private Limited, Yashpay India Technologies Private Limited"/>
    <x v="8"/>
    <x v="0"/>
    <s v="Southern Asia"/>
    <s v="IND"/>
    <n v="1"/>
    <x v="0"/>
    <x v="0"/>
    <m/>
    <x v="2"/>
    <s v="GHG management"/>
    <x v="0"/>
    <s v="CH4"/>
    <s v="Reduction"/>
    <x v="2"/>
    <s v="Biogas, Manure"/>
    <s v="Potentially Waste and/or Agriculture as sectors"/>
    <x v="676"/>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3"/>
    <s v="Renewable"/>
    <x v="40"/>
    <s v="10,000 tCO2eq per year"/>
    <m/>
    <n v="2023"/>
    <s v="2023_03"/>
    <n v="10000"/>
    <s v=""/>
    <x v="376"/>
    <n v="10000"/>
    <s v="Lower middle income"/>
    <x v="676"/>
    <n v="1"/>
  </r>
  <r>
    <x v="0"/>
    <x v="0"/>
    <x v="307"/>
    <x v="0"/>
    <s v="AMP Energy Markets India Private Limited"/>
    <x v="8"/>
    <x v="0"/>
    <s v="Southern Asia"/>
    <s v="IND"/>
    <n v="1"/>
    <x v="0"/>
    <x v="0"/>
    <m/>
    <x v="0"/>
    <m/>
    <x v="0"/>
    <m/>
    <s v="Reduction"/>
    <x v="0"/>
    <s v="Solar"/>
    <m/>
    <x v="677"/>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26"/>
    <s v="Renewable"/>
    <x v="86"/>
    <s v="191,376 tCO2eq per year"/>
    <m/>
    <n v="2024"/>
    <s v="2024_01"/>
    <n v="191376"/>
    <m/>
    <x v="436"/>
    <n v="191376"/>
    <s v="Lower middle income"/>
    <x v="677"/>
    <n v="1"/>
  </r>
  <r>
    <x v="0"/>
    <x v="1"/>
    <x v="647"/>
    <x v="0"/>
    <s v="Amp Energy C&amp;I two Pvt ltd and Amp Energy Markets India Pvt Ltd"/>
    <x v="8"/>
    <x v="0"/>
    <s v="Southern Asia"/>
    <s v="IND"/>
    <n v="1"/>
    <x v="0"/>
    <x v="0"/>
    <m/>
    <x v="0"/>
    <m/>
    <x v="0"/>
    <m/>
    <s v="Reduction"/>
    <x v="11"/>
    <s v="Wind, Solar"/>
    <m/>
    <x v="678"/>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11"/>
    <s v="Renewable"/>
    <x v="274"/>
    <s v="1,35,988 tCO2/year"/>
    <m/>
    <n v="2023"/>
    <s v="2023_01"/>
    <s v=""/>
    <n v="135988"/>
    <x v="437"/>
    <n v="135988"/>
    <s v="Lower middle income"/>
    <x v="678"/>
    <n v="1"/>
  </r>
  <r>
    <x v="0"/>
    <x v="48"/>
    <x v="648"/>
    <x v="0"/>
    <s v="Viviid Emissions Reductions Universal Pvt Ltd"/>
    <x v="8"/>
    <x v="0"/>
    <s v="Southern Asia"/>
    <s v="IND"/>
    <n v="1"/>
    <x v="0"/>
    <x v="0"/>
    <m/>
    <x v="0"/>
    <m/>
    <x v="0"/>
    <m/>
    <s v="Reduction"/>
    <x v="0"/>
    <s v="Solar"/>
    <m/>
    <x v="679"/>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394"/>
    <s v="Renewable"/>
    <x v="274"/>
    <s v="46,607 tCO2eq per year"/>
    <m/>
    <n v="2024"/>
    <s v="2024_03"/>
    <n v="46607"/>
    <m/>
    <x v="438"/>
    <n v="46607"/>
    <s v="Lower middle income"/>
    <x v="679"/>
    <n v="1"/>
  </r>
  <r>
    <x v="11"/>
    <x v="0"/>
    <x v="649"/>
    <x v="0"/>
    <s v="Solvi Participações S.A."/>
    <x v="8"/>
    <x v="2"/>
    <s v="South America"/>
    <s v="BRA"/>
    <n v="1"/>
    <x v="1"/>
    <x v="1"/>
    <s v="Electricity and heat"/>
    <x v="1"/>
    <s v="Fuel switch"/>
    <x v="1"/>
    <s v="CO2"/>
    <s v="Reduction"/>
    <x v="1"/>
    <s v="Landfill gas utilization"/>
    <m/>
    <x v="680"/>
    <s v="Betim Landfill Gas Project"/>
    <s v="Solvi Participações S.A."/>
    <s v="-19.99451; -44.2126209"/>
    <s v="The technology deployed at the landfill includes the implementation of an active landfill gas (LFG) collection system, flaring, and electricity generation infrastructure."/>
    <s v="Not known"/>
    <x v="395"/>
    <s v="Renewable"/>
    <x v="377"/>
    <s v="200,000 tCO2eq per year"/>
    <m/>
    <n v="2023"/>
    <s v="2023_12"/>
    <n v="200000"/>
    <m/>
    <x v="170"/>
    <n v="200000"/>
    <s v="Upper middle income"/>
    <x v="680"/>
    <n v="1"/>
  </r>
  <r>
    <x v="0"/>
    <x v="45"/>
    <x v="584"/>
    <x v="0"/>
    <s v="Core CarbonX Solutions Private Limited, DSB Patel"/>
    <x v="8"/>
    <x v="0"/>
    <s v="Southern Asia"/>
    <s v="IND"/>
    <n v="1"/>
    <x v="0"/>
    <x v="0"/>
    <m/>
    <x v="2"/>
    <s v="GHG management"/>
    <x v="0"/>
    <s v="CH4"/>
    <s v="Reduction"/>
    <x v="2"/>
    <s v="Biogas, Manure"/>
    <s v="Potentially Waste and/or Agriculture as sectors"/>
    <x v="681"/>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61"/>
    <s v="Renewable"/>
    <x v="97"/>
    <s v="10,000 tCO2eq per year"/>
    <m/>
    <n v="2023"/>
    <s v="2023_12"/>
    <n v="10000"/>
    <s v=""/>
    <x v="376"/>
    <n v="10000"/>
    <s v="Lower middle income"/>
    <x v="681"/>
    <n v="1"/>
  </r>
  <r>
    <x v="0"/>
    <x v="45"/>
    <x v="650"/>
    <x v="0"/>
    <s v="Core CarbonX Solutions Private Limited, Venkatesh Exports"/>
    <x v="8"/>
    <x v="0"/>
    <s v="Southern Asia"/>
    <s v="IND"/>
    <n v="1"/>
    <x v="0"/>
    <x v="0"/>
    <m/>
    <x v="2"/>
    <s v="GHG management"/>
    <x v="0"/>
    <s v="CH4"/>
    <s v="Reduction"/>
    <x v="2"/>
    <s v="Biogas, Manure"/>
    <s v="Potentially Waste and/or Agriculture as sectors"/>
    <x v="682"/>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5"/>
    <s v="Renewable"/>
    <x v="378"/>
    <s v="10,000 tCO2eq per year"/>
    <m/>
    <n v="2023"/>
    <s v="2023_12"/>
    <n v="10000"/>
    <s v=""/>
    <x v="376"/>
    <n v="10000"/>
    <s v="Lower middle income"/>
    <x v="682"/>
    <n v="1"/>
  </r>
  <r>
    <x v="0"/>
    <x v="49"/>
    <x v="651"/>
    <x v="0"/>
    <s v="Adani Green Energy Twenty Four A Limited"/>
    <x v="8"/>
    <x v="0"/>
    <s v="Southern Asia"/>
    <s v="IND"/>
    <n v="1"/>
    <x v="0"/>
    <x v="0"/>
    <m/>
    <x v="0"/>
    <m/>
    <x v="0"/>
    <m/>
    <s v="Reduction"/>
    <x v="0"/>
    <s v="Solar"/>
    <m/>
    <x v="683"/>
    <s v="400 MW Solar Project in Gujarat"/>
    <s v="Adani Green Energy Twenty Four A Limited"/>
    <s v="Khavda, Kutch, Gujarat, India"/>
    <s v="The proposed project is a solar power generation plant of capacity 400 MW at Khavda of Kutch District of Gujarat, India"/>
    <s v="Not known"/>
    <x v="396"/>
    <s v="Renewable"/>
    <x v="101"/>
    <s v="1,035,124 t CO2/ year"/>
    <m/>
    <n v="2024"/>
    <s v="2024_01"/>
    <s v=""/>
    <n v="1035124"/>
    <x v="439"/>
    <n v="1035124"/>
    <s v="Lower middle income"/>
    <x v="683"/>
    <n v="1"/>
  </r>
  <r>
    <x v="0"/>
    <x v="1"/>
    <x v="652"/>
    <x v="0"/>
    <s v="Amp Energy Green C&amp;I one Pvt Ltd and Amp Energy Markets India Pvt Ltd"/>
    <x v="8"/>
    <x v="0"/>
    <s v="Southern Asia"/>
    <s v="IND"/>
    <n v="1"/>
    <x v="0"/>
    <x v="0"/>
    <s v="Buildings"/>
    <x v="0"/>
    <m/>
    <x v="0"/>
    <m/>
    <s v="Reduction"/>
    <x v="0"/>
    <s v="Solar, Rooftop"/>
    <m/>
    <x v="684"/>
    <s v="Solar PV rooftop by Amp Energy Green C&amp;I one Pvt Ltd in Bihar"/>
    <s v="Amp Energy Green C&amp;I one Pvt Ltd and Amp Energy Markets India Pvt Ltd"/>
    <s v="Lat: 25.22 Long: 83.46"/>
    <s v="The project involves installation of solar PV rooftop in Bhabua, Bihar."/>
    <s v="Not known"/>
    <x v="392"/>
    <s v="Renewable"/>
    <x v="379"/>
    <s v="2,864 tCO2eq per year"/>
    <m/>
    <n v="2023"/>
    <s v="2023_05"/>
    <n v="2864"/>
    <m/>
    <x v="440"/>
    <n v="2864"/>
    <s v="Lower middle income"/>
    <x v="684"/>
    <n v="1"/>
  </r>
  <r>
    <x v="0"/>
    <x v="45"/>
    <x v="653"/>
    <x v="0"/>
    <s v="Core CarbonX Solutions Private Limited, Mgt India Agro Farmer Producer Company Limited"/>
    <x v="8"/>
    <x v="0"/>
    <s v="Southern Asia"/>
    <s v="IND"/>
    <n v="1"/>
    <x v="0"/>
    <x v="0"/>
    <m/>
    <x v="2"/>
    <s v="GHG management"/>
    <x v="0"/>
    <s v="CH4"/>
    <s v="Reduction"/>
    <x v="2"/>
    <s v="Biogas, Manure"/>
    <s v="Potentially Waste and/or Agriculture as sectors"/>
    <x v="685"/>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30,000 tCO2eq per year"/>
    <m/>
    <n v="2024"/>
    <s v="2024_03"/>
    <n v="30000"/>
    <s v=""/>
    <x v="304"/>
    <n v="30000"/>
    <s v="Lower middle income"/>
    <x v="685"/>
    <n v="1"/>
  </r>
  <r>
    <x v="0"/>
    <x v="45"/>
    <x v="654"/>
    <x v="0"/>
    <s v="Core CarbonX Solutions Private Limited, Pooja Agro Crop Private Limited"/>
    <x v="8"/>
    <x v="0"/>
    <s v="Southern Asia"/>
    <s v="IND"/>
    <n v="1"/>
    <x v="0"/>
    <x v="0"/>
    <m/>
    <x v="2"/>
    <s v="GHG management"/>
    <x v="0"/>
    <s v="CH4"/>
    <s v="Reduction"/>
    <x v="2"/>
    <s v="Biogas, Manure"/>
    <s v="Potentially Waste and/or Agriculture as sectors"/>
    <x v="686"/>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0,000 tCO2eq per year"/>
    <m/>
    <n v="2024"/>
    <s v="2024_03"/>
    <n v="10000"/>
    <s v=""/>
    <x v="376"/>
    <n v="10000"/>
    <s v="Lower middle income"/>
    <x v="686"/>
    <n v="1"/>
  </r>
  <r>
    <x v="0"/>
    <x v="45"/>
    <x v="655"/>
    <x v="0"/>
    <s v="Core CarbonX Solutions Private Limited, Raghunandan &amp; Co"/>
    <x v="8"/>
    <x v="0"/>
    <s v="Southern Asia"/>
    <s v="IND"/>
    <n v="1"/>
    <x v="0"/>
    <x v="0"/>
    <m/>
    <x v="2"/>
    <s v="GHG management"/>
    <x v="0"/>
    <s v="CH4"/>
    <s v="Reduction"/>
    <x v="2"/>
    <s v="Biogas, Manure"/>
    <s v="Potentially Waste and/or Agriculture as sectors"/>
    <x v="687"/>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20,000 tCO2eq per year"/>
    <m/>
    <n v="2024"/>
    <s v="2024_03"/>
    <n v="20000"/>
    <s v=""/>
    <x v="21"/>
    <n v="20000"/>
    <s v="Lower middle income"/>
    <x v="687"/>
    <n v="1"/>
  </r>
  <r>
    <x v="0"/>
    <x v="45"/>
    <x v="656"/>
    <x v="0"/>
    <s v="Core CarbonX Solutions Private Limited, Indian Biogas"/>
    <x v="8"/>
    <x v="0"/>
    <s v="Southern Asia"/>
    <s v="IND"/>
    <n v="1"/>
    <x v="0"/>
    <x v="0"/>
    <m/>
    <x v="2"/>
    <s v="GHG management"/>
    <x v="0"/>
    <s v="CH4"/>
    <s v="Reduction"/>
    <x v="2"/>
    <s v="Biogas, Manure"/>
    <s v="Potentially Waste and/or Agriculture as sectors"/>
    <x v="688"/>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20,000 tCO2eq per year"/>
    <m/>
    <n v="2024"/>
    <s v="2024_03"/>
    <n v="20000"/>
    <s v=""/>
    <x v="21"/>
    <n v="20000"/>
    <s v="Lower middle income"/>
    <x v="688"/>
    <n v="1"/>
  </r>
  <r>
    <x v="0"/>
    <x v="45"/>
    <x v="657"/>
    <x v="0"/>
    <s v="Core CarbonX Solutions Private Limited, Aaryan Compressed Bio Gas Private Limited"/>
    <x v="8"/>
    <x v="0"/>
    <s v="Southern Asia"/>
    <s v="IND"/>
    <n v="1"/>
    <x v="0"/>
    <x v="0"/>
    <m/>
    <x v="2"/>
    <s v="GHG management"/>
    <x v="0"/>
    <s v="CH4"/>
    <s v="Reduction"/>
    <x v="2"/>
    <s v="Biogas, Manure"/>
    <m/>
    <x v="689"/>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11,000 tCO2eq per year"/>
    <m/>
    <n v="2024"/>
    <s v="2024_03"/>
    <n v="11000"/>
    <s v=""/>
    <x v="396"/>
    <n v="11000"/>
    <s v="Lower middle income"/>
    <x v="689"/>
    <n v="1"/>
  </r>
  <r>
    <x v="0"/>
    <x v="45"/>
    <x v="658"/>
    <x v="0"/>
    <s v="Core CarbonX Solutions Private Limited, Sonar Tori Energy"/>
    <x v="8"/>
    <x v="0"/>
    <s v="Southern Asia"/>
    <s v="IND"/>
    <n v="1"/>
    <x v="0"/>
    <x v="0"/>
    <m/>
    <x v="2"/>
    <s v="GHG management"/>
    <x v="0"/>
    <s v="CH4"/>
    <s v="Reduction"/>
    <x v="2"/>
    <s v="Biogas, Manure"/>
    <m/>
    <x v="690"/>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20,000 tCO2eq per year"/>
    <m/>
    <n v="2024"/>
    <s v="2024_03"/>
    <n v="20000"/>
    <s v=""/>
    <x v="21"/>
    <n v="20000"/>
    <s v="Lower middle income"/>
    <x v="690"/>
    <n v="1"/>
  </r>
  <r>
    <x v="0"/>
    <x v="45"/>
    <x v="659"/>
    <x v="0"/>
    <s v="Core CarbonX Solutions Private Limited, Panda Renewables"/>
    <x v="8"/>
    <x v="0"/>
    <s v="Southern Asia"/>
    <s v="IND"/>
    <n v="1"/>
    <x v="0"/>
    <x v="0"/>
    <m/>
    <x v="2"/>
    <s v="GHG management"/>
    <x v="0"/>
    <s v="CH4"/>
    <s v="Reduction"/>
    <x v="2"/>
    <s v="Biogas, Manure"/>
    <s v="Potentially Waste and/or Agriculture as sectors"/>
    <x v="691"/>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20,000 tCO2eq per year"/>
    <m/>
    <n v="2024"/>
    <s v="2024_03"/>
    <n v="20000"/>
    <s v=""/>
    <x v="21"/>
    <n v="20000"/>
    <s v="Lower middle income"/>
    <x v="691"/>
    <n v="1"/>
  </r>
  <r>
    <x v="0"/>
    <x v="45"/>
    <x v="660"/>
    <x v="0"/>
    <s v="Core CarbonX Solutions Private Limited, Siddheshwar SSK"/>
    <x v="8"/>
    <x v="0"/>
    <s v="Southern Asia"/>
    <s v="IND"/>
    <n v="1"/>
    <x v="0"/>
    <x v="0"/>
    <m/>
    <x v="2"/>
    <s v="GHG management"/>
    <x v="0"/>
    <s v="CH4"/>
    <s v="Reduction"/>
    <x v="2"/>
    <s v="Biogas, Manure"/>
    <s v="Potentially Waste and/or Agriculture as sectors"/>
    <x v="692"/>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0"/>
    <s v="Renewable"/>
    <x v="276"/>
    <s v="20,000 tCO2eq per year"/>
    <m/>
    <n v="2024"/>
    <s v="2024_03"/>
    <n v="20000"/>
    <s v=""/>
    <x v="21"/>
    <n v="20000"/>
    <s v="Lower middle income"/>
    <x v="692"/>
    <n v="1"/>
  </r>
  <r>
    <x v="0"/>
    <x v="45"/>
    <x v="590"/>
    <x v="0"/>
    <s v="Core CarbonX Solutions Private Limited, Shankar Industries"/>
    <x v="8"/>
    <x v="0"/>
    <s v="Southern Asia"/>
    <s v="IND"/>
    <n v="1"/>
    <x v="0"/>
    <x v="0"/>
    <m/>
    <x v="2"/>
    <s v="GHG management"/>
    <x v="0"/>
    <s v="CH4"/>
    <s v="Reduction"/>
    <x v="2"/>
    <s v="Biogas, Manure"/>
    <s v="Potentially Waste and/or Agriculture as sectors"/>
    <x v="693"/>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1"/>
    <s v="Renewable"/>
    <x v="46"/>
    <s v="40,000 tCO2eq per year"/>
    <m/>
    <n v="2024"/>
    <s v="2024_04"/>
    <n v="40000"/>
    <s v=""/>
    <x v="206"/>
    <n v="40000"/>
    <s v="Lower middle income"/>
    <x v="693"/>
    <n v="1"/>
  </r>
  <r>
    <x v="45"/>
    <x v="40"/>
    <x v="661"/>
    <x v="0"/>
    <s v="Grips GmbH"/>
    <x v="8"/>
    <x v="1"/>
    <s v="Western Africa"/>
    <s v="SEN"/>
    <n v="1"/>
    <x v="0"/>
    <x v="0"/>
    <m/>
    <x v="0"/>
    <m/>
    <x v="0"/>
    <m/>
    <s v="Reduction"/>
    <x v="0"/>
    <s v="Solar, Rooftop"/>
    <m/>
    <x v="694"/>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97"/>
    <s v="Renewable"/>
    <x v="104"/>
    <s v="Average Annual CO2 savings: 283,291 tCO2eq per year"/>
    <m/>
    <n v="2024"/>
    <s v="2024_06"/>
    <s v=""/>
    <n v="283291"/>
    <x v="441"/>
    <n v="283291"/>
    <s v="Lower middle income"/>
    <x v="694"/>
    <n v="1"/>
  </r>
  <r>
    <x v="46"/>
    <x v="40"/>
    <x v="662"/>
    <x v="0"/>
    <s v="Grips GmbH"/>
    <x v="8"/>
    <x v="1"/>
    <s v="Southern Africa"/>
    <s v="BWA"/>
    <n v="1"/>
    <x v="0"/>
    <x v="0"/>
    <m/>
    <x v="0"/>
    <m/>
    <x v="0"/>
    <m/>
    <s v="Reduction"/>
    <x v="0"/>
    <s v="Solar, Rooftop"/>
    <m/>
    <x v="695"/>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98"/>
    <s v="Renewable"/>
    <x v="104"/>
    <s v="Annual CO2 Savings: 1,272 tCO2eq per year"/>
    <m/>
    <n v="2023"/>
    <s v="2023_05"/>
    <s v=""/>
    <n v="1272"/>
    <x v="442"/>
    <n v="1272"/>
    <s v="Upper middle income"/>
    <x v="695"/>
    <n v="1"/>
  </r>
  <r>
    <x v="45"/>
    <x v="40"/>
    <x v="663"/>
    <x v="0"/>
    <s v="Grips GmbH"/>
    <x v="8"/>
    <x v="1"/>
    <s v="Western Africa"/>
    <s v="SEN"/>
    <n v="1"/>
    <x v="0"/>
    <x v="0"/>
    <m/>
    <x v="0"/>
    <m/>
    <x v="0"/>
    <m/>
    <s v="Reduction"/>
    <x v="0"/>
    <s v="Solar"/>
    <m/>
    <x v="696"/>
    <s v="SCL"/>
    <s v="Grips GmbH"/>
    <s v="Bp 1,105 KM2 Rte De Diama, Saint-Louis, Senegal"/>
    <s v="PV system composed of a solar array of 1340 x 450W JA SOLAR JAM72S20-450MR panels with a peak output of 603 000 Wc. The system produces 953 MWh/year"/>
    <s v="Not known"/>
    <x v="275"/>
    <s v="Renewable"/>
    <x v="104"/>
    <s v="Annual CO2 Savings: 615.6 tCO2eq per year"/>
    <m/>
    <n v="2022"/>
    <s v="2022_03"/>
    <s v=""/>
    <n v="615.6"/>
    <x v="443"/>
    <n v="615.6"/>
    <s v="Lower middle income"/>
    <x v="696"/>
    <n v="1"/>
  </r>
  <r>
    <x v="36"/>
    <x v="40"/>
    <x v="664"/>
    <x v="0"/>
    <s v="Grips GmbH"/>
    <x v="8"/>
    <x v="1"/>
    <s v="Eastern Africa"/>
    <s v="UGA"/>
    <n v="1"/>
    <x v="0"/>
    <x v="0"/>
    <m/>
    <x v="0"/>
    <m/>
    <x v="0"/>
    <m/>
    <s v="Reduction"/>
    <x v="0"/>
    <s v="Solar"/>
    <m/>
    <x v="697"/>
    <s v="Igara"/>
    <s v="Grips GmbH"/>
    <s v="Plot 45 Butare-Kyamuhunga, Igara, Uganda"/>
    <s v="PV system composed of a solar array with a maximum generating. capacity of 501.84 kWp and 400 kWac. The system produces 853,947 kWh (annually)."/>
    <s v="Not known"/>
    <x v="399"/>
    <s v="Renewable"/>
    <x v="104"/>
    <s v="Average Annual CO2 savings: 35,128 tCO2eq per year"/>
    <m/>
    <n v="2023"/>
    <s v="2023_09"/>
    <s v=""/>
    <n v="35128"/>
    <x v="444"/>
    <n v="35128"/>
    <s v="Low income"/>
    <x v="697"/>
    <n v="1"/>
  </r>
  <r>
    <x v="36"/>
    <x v="40"/>
    <x v="665"/>
    <x v="0"/>
    <s v="Grips GmbH"/>
    <x v="8"/>
    <x v="1"/>
    <s v="Eastern Africa"/>
    <s v="UGA"/>
    <n v="1"/>
    <x v="0"/>
    <x v="0"/>
    <m/>
    <x v="0"/>
    <m/>
    <x v="0"/>
    <m/>
    <s v="Reduction"/>
    <x v="0"/>
    <s v="Solar"/>
    <m/>
    <x v="698"/>
    <s v="Buhweju"/>
    <s v="Grips GmbH"/>
    <s v="Plot 14 Buhweju, Block 29 at Burere, Uganda"/>
    <s v="PV system composed of a ground-mounted solar array with a maximum generating capacity of 425.58kWDC and 340 kWac. The system produces 692,448 kWh (annually)."/>
    <s v="Not known"/>
    <x v="400"/>
    <s v="Renewable"/>
    <x v="104"/>
    <s v="Average Annual CO2 savings: 26,857 tCO2eq per year"/>
    <m/>
    <n v="2023"/>
    <s v="2023_08"/>
    <s v=""/>
    <n v="26857"/>
    <x v="445"/>
    <n v="26857"/>
    <s v="Low income"/>
    <x v="698"/>
    <n v="1"/>
  </r>
  <r>
    <x v="11"/>
    <x v="2"/>
    <x v="666"/>
    <x v="0"/>
    <s v="UniCarbo Energia e Biogás Ltda."/>
    <x v="8"/>
    <x v="2"/>
    <s v="South America"/>
    <s v="BRA"/>
    <n v="1"/>
    <x v="1"/>
    <x v="1"/>
    <s v="Electricity and heat"/>
    <x v="1"/>
    <s v="Fuel switch"/>
    <x v="1"/>
    <s v="CO2"/>
    <s v="Reduction"/>
    <x v="1"/>
    <s v="Landfill gas utilization"/>
    <m/>
    <x v="699"/>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401"/>
    <s v="Renewable"/>
    <x v="104"/>
    <s v="300,000 tCO2eq per year"/>
    <m/>
    <n v="2024"/>
    <s v="2024_06"/>
    <n v="300000"/>
    <m/>
    <x v="364"/>
    <n v="300000"/>
    <s v="Upper middle income"/>
    <x v="699"/>
    <n v="1"/>
  </r>
  <r>
    <x v="0"/>
    <x v="50"/>
    <x v="667"/>
    <x v="0"/>
    <s v="Mr. Rohit Kumar Joshi for TEQ Green Power XVI Pvt Ltd"/>
    <x v="8"/>
    <x v="0"/>
    <s v="Southern Asia"/>
    <s v="IND"/>
    <n v="1"/>
    <x v="0"/>
    <x v="0"/>
    <m/>
    <x v="0"/>
    <m/>
    <x v="0"/>
    <m/>
    <s v="Reduction"/>
    <x v="11"/>
    <s v="Solar, Wind, Battery Storage"/>
    <m/>
    <x v="700"/>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14"/>
    <s v="Fixed"/>
    <x v="38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n v="2025"/>
    <s v="2025_01"/>
    <s v=""/>
    <n v="522314"/>
    <x v="446"/>
    <n v="522314"/>
    <s v="Lower middle income"/>
    <x v="700"/>
    <n v="1"/>
  </r>
  <r>
    <x v="0"/>
    <x v="50"/>
    <x v="668"/>
    <x v="0"/>
    <s v="Mr. Rohit Kumar Joshi for TEQ Green Power XVI Pvt Ltd"/>
    <x v="8"/>
    <x v="0"/>
    <s v="Southern Asia"/>
    <s v="IND"/>
    <n v="1"/>
    <x v="0"/>
    <x v="0"/>
    <m/>
    <x v="0"/>
    <m/>
    <x v="0"/>
    <m/>
    <s v="Reduction"/>
    <x v="11"/>
    <s v="Solar, Wind, Battery Storage"/>
    <m/>
    <x v="701"/>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14"/>
    <s v="Fixed"/>
    <x v="38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n v="2025"/>
    <s v="2025_01"/>
    <s v=""/>
    <n v="652891"/>
    <x v="447"/>
    <n v="652891"/>
    <s v="Lower middle income"/>
    <x v="701"/>
    <n v="1"/>
  </r>
  <r>
    <x v="0"/>
    <x v="51"/>
    <x v="669"/>
    <x v="0"/>
    <s v="Mr. Rohit Kumar Joshi for Solalite Power Pvt Ltd"/>
    <x v="8"/>
    <x v="0"/>
    <s v="Southern Asia"/>
    <s v="IND"/>
    <n v="1"/>
    <x v="0"/>
    <x v="0"/>
    <m/>
    <x v="0"/>
    <m/>
    <x v="0"/>
    <m/>
    <s v="Reduction"/>
    <x v="11"/>
    <s v="Solar, Wind"/>
    <m/>
    <x v="702"/>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14"/>
    <s v="Fixed"/>
    <x v="380"/>
    <s v="The project consists of the installation of 250 MW/337.5 MWp Solar, 100.8 MW of Wind Power"/>
    <m/>
    <n v="2025"/>
    <s v="2025_01"/>
    <s v=""/>
    <n v="881412"/>
    <x v="448"/>
    <n v="881412"/>
    <s v="Lower middle income"/>
    <x v="702"/>
    <n v="1"/>
  </r>
  <r>
    <x v="0"/>
    <x v="52"/>
    <x v="670"/>
    <x v="0"/>
    <s v="Tata Power Renewable Energy Limited"/>
    <x v="8"/>
    <x v="0"/>
    <s v="Southern Asia"/>
    <s v="IND"/>
    <n v="1"/>
    <x v="0"/>
    <x v="0"/>
    <m/>
    <x v="0"/>
    <m/>
    <x v="0"/>
    <m/>
    <s v="Reduction"/>
    <x v="11"/>
    <s v="Solar, Wind"/>
    <m/>
    <x v="703"/>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2"/>
    <s v="Fixed"/>
    <x v="381"/>
    <s v="1,027,548 tCO2eq per year"/>
    <m/>
    <n v="2024"/>
    <s v="2024_10"/>
    <n v="1027548"/>
    <m/>
    <x v="449"/>
    <n v="1027548"/>
    <s v="Lower middle income"/>
    <x v="703"/>
    <n v="1"/>
  </r>
  <r>
    <x v="0"/>
    <x v="53"/>
    <x v="671"/>
    <x v="0"/>
    <s v="Sarda Energy and Minerals Limited"/>
    <x v="8"/>
    <x v="0"/>
    <s v="Southern Asia"/>
    <s v="IND"/>
    <n v="1"/>
    <x v="0"/>
    <x v="0"/>
    <m/>
    <x v="0"/>
    <m/>
    <x v="0"/>
    <m/>
    <s v="Reduction"/>
    <x v="0"/>
    <s v="Solar"/>
    <m/>
    <x v="704"/>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03"/>
    <s v="Renewable"/>
    <x v="382"/>
    <s v="28,000 tCO2eq per year"/>
    <m/>
    <n v="2024"/>
    <s v="2024_01"/>
    <n v="28000"/>
    <s v=""/>
    <x v="265"/>
    <n v="28000"/>
    <s v="Lower middle income"/>
    <x v="704"/>
    <n v="1"/>
  </r>
  <r>
    <x v="0"/>
    <x v="54"/>
    <x v="672"/>
    <x v="0"/>
    <s v="Adani Green Energy Twenty Four Limited"/>
    <x v="8"/>
    <x v="0"/>
    <s v="Southern Asia"/>
    <s v="IND"/>
    <n v="1"/>
    <x v="0"/>
    <x v="0"/>
    <m/>
    <x v="0"/>
    <m/>
    <x v="0"/>
    <m/>
    <s v="Reduction"/>
    <x v="3"/>
    <s v="Wind"/>
    <m/>
    <x v="705"/>
    <s v="104 MW Wind Project in Kutch by AGE24L"/>
    <s v="Adani Green Energy Twenty Four Limited"/>
    <s v="Plot A1, A3, A16, AGEL RE Park, Khavda, Kutch, Gujarat, India"/>
    <s v="The wind power project of capacity 104 MW will be generated power using wind energy."/>
    <s v="Not known"/>
    <x v="404"/>
    <s v="Renewable"/>
    <x v="382"/>
    <s v="255,410 tCO2eq per year"/>
    <m/>
    <n v="2024"/>
    <s v="2024_05"/>
    <n v="255410"/>
    <m/>
    <x v="450"/>
    <n v="255410"/>
    <s v="Lower middle income"/>
    <x v="705"/>
    <n v="1"/>
  </r>
  <r>
    <x v="0"/>
    <x v="54"/>
    <x v="673"/>
    <x v="0"/>
    <s v="Adani Hybrid Energy Jaisalmer Five Limited"/>
    <x v="8"/>
    <x v="0"/>
    <s v="Southern Asia"/>
    <s v="IND"/>
    <n v="1"/>
    <x v="0"/>
    <x v="0"/>
    <m/>
    <x v="0"/>
    <m/>
    <x v="0"/>
    <m/>
    <s v="Reduction"/>
    <x v="3"/>
    <s v="Wind"/>
    <m/>
    <x v="706"/>
    <s v="130MW Wind Project by AHEJ5L"/>
    <s v="Adani Hybrid Energy Jaisalmer Five Limited"/>
    <s v="AGEL RE Park, Khavda, Gujarat, India"/>
    <s v="The proposed project activity of capacity 130MW will generate power utilizing wind energy."/>
    <s v="Not known"/>
    <x v="405"/>
    <s v="Renewable"/>
    <x v="382"/>
    <s v="175,779 tCO2eq per year"/>
    <m/>
    <n v="2024"/>
    <s v="2024_04"/>
    <n v="175779"/>
    <m/>
    <x v="451"/>
    <n v="175779"/>
    <s v="Lower middle income"/>
    <x v="706"/>
    <n v="1"/>
  </r>
  <r>
    <x v="0"/>
    <x v="55"/>
    <x v="674"/>
    <x v="0"/>
    <s v="Martial Solren Private Limited"/>
    <x v="8"/>
    <x v="0"/>
    <s v="Southern Asia"/>
    <s v="IND"/>
    <n v="1"/>
    <x v="0"/>
    <x v="0"/>
    <m/>
    <x v="0"/>
    <m/>
    <x v="0"/>
    <m/>
    <s v="Reduction"/>
    <x v="0"/>
    <s v="Solar"/>
    <m/>
    <x v="707"/>
    <s v="200 MW MaSPL Chhatargarh Project"/>
    <s v="Martial Solren Private Limited"/>
    <s v="28°39'30.51&quot;N, 73°12'5.95&quot;E"/>
    <s v="200 MW capacity Solar PV Project based on mono / bi facial modules at Chhatargarh, Bikaner Dist Rajasthan"/>
    <s v="Not known"/>
    <x v="95"/>
    <s v="Renewable"/>
    <x v="306"/>
    <s v="423,634 tCO2eq per year"/>
    <m/>
    <n v="2024"/>
    <s v="2024_05"/>
    <n v="423634"/>
    <s v=""/>
    <x v="452"/>
    <n v="423634"/>
    <s v="Lower middle income"/>
    <x v="707"/>
    <n v="1"/>
  </r>
  <r>
    <x v="11"/>
    <x v="8"/>
    <x v="675"/>
    <x v="0"/>
    <s v="Qair Brasil Participações S.A."/>
    <x v="8"/>
    <x v="2"/>
    <s v="South America"/>
    <s v="BRA"/>
    <n v="1"/>
    <x v="0"/>
    <x v="0"/>
    <m/>
    <x v="0"/>
    <m/>
    <x v="0"/>
    <m/>
    <s v="Reduction"/>
    <x v="0"/>
    <s v="Solar"/>
    <m/>
    <x v="708"/>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406"/>
    <s v="Fixed"/>
    <x v="383"/>
    <s v="2,804,387 tCO2e, or 319,624 tCO2eq per year"/>
    <m/>
    <n v="2023"/>
    <s v="2023_03"/>
    <s v=""/>
    <n v="319624"/>
    <x v="453"/>
    <n v="319624"/>
    <s v="Upper middle income"/>
    <x v="708"/>
    <n v="1"/>
  </r>
  <r>
    <x v="47"/>
    <x v="56"/>
    <x v="676"/>
    <x v="0"/>
    <s v="Windscape Mannar (Private) Limited, Koho Trading &amp; Consultancy (Private) Limited"/>
    <x v="8"/>
    <x v="0"/>
    <s v="Southern Asia"/>
    <s v="LKA"/>
    <n v="1"/>
    <x v="0"/>
    <x v="0"/>
    <m/>
    <x v="0"/>
    <m/>
    <x v="0"/>
    <m/>
    <s v="Reduction"/>
    <x v="3"/>
    <s v="Wind, Onshore"/>
    <m/>
    <x v="709"/>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121"/>
    <s v="Renewable"/>
    <x v="384"/>
    <s v="55,860 tCO2eq per year"/>
    <m/>
    <n v="2024"/>
    <s v="2024_10"/>
    <n v="55860"/>
    <m/>
    <x v="454"/>
    <n v="55860"/>
    <s v="Lower middle income"/>
    <x v="709"/>
    <n v="1"/>
  </r>
  <r>
    <x v="47"/>
    <x v="57"/>
    <x v="677"/>
    <x v="0"/>
    <s v="Infinitum Energy"/>
    <x v="8"/>
    <x v="0"/>
    <s v="Southern Asia"/>
    <s v="LKA"/>
    <n v="1"/>
    <x v="0"/>
    <x v="0"/>
    <m/>
    <x v="0"/>
    <m/>
    <x v="0"/>
    <m/>
    <s v="Reduction"/>
    <x v="0"/>
    <s v="Solar"/>
    <m/>
    <x v="710"/>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407"/>
    <s v="Renewable"/>
    <x v="51"/>
    <s v="155,000 tCO2eq per year"/>
    <m/>
    <n v="2025"/>
    <s v="2025_12"/>
    <n v="155000"/>
    <m/>
    <x v="455"/>
    <n v="155000"/>
    <s v="Lower middle income"/>
    <x v="710"/>
    <n v="1"/>
  </r>
  <r>
    <x v="48"/>
    <x v="58"/>
    <x v="678"/>
    <x v="0"/>
    <s v="Universal Projects AS, GAIA Proyectos de Ingeniería SRL, Colsen International BV"/>
    <x v="8"/>
    <x v="2"/>
    <s v="Caribbean"/>
    <s v="DOM"/>
    <n v="1"/>
    <x v="0"/>
    <x v="0"/>
    <m/>
    <x v="2"/>
    <s v="GHG management"/>
    <x v="0"/>
    <s v="CH4"/>
    <s v="Reduction"/>
    <x v="2"/>
    <s v="Biogas, Electricity, Fertilizer"/>
    <s v="Potentially Waste and/or Agriculture as sectors"/>
    <x v="711"/>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8"/>
    <s v="Fixed"/>
    <x v="51"/>
    <s v="approx. 150,000 tCo2eq/year"/>
    <m/>
    <n v="2024"/>
    <s v="2024_12"/>
    <s v=""/>
    <n v="150000"/>
    <x v="356"/>
    <n v="150000"/>
    <s v="Upper middle income"/>
    <x v="711"/>
    <n v="1"/>
  </r>
  <r>
    <x v="0"/>
    <x v="52"/>
    <x v="679"/>
    <x v="0"/>
    <s v="Tata Power Renewable Energy Limited"/>
    <x v="8"/>
    <x v="0"/>
    <s v="Southern Asia"/>
    <s v="IND"/>
    <n v="1"/>
    <x v="0"/>
    <x v="0"/>
    <m/>
    <x v="0"/>
    <m/>
    <x v="0"/>
    <m/>
    <s v="Reduction"/>
    <x v="11"/>
    <s v="Solar, Wind"/>
    <m/>
    <x v="712"/>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x v="385"/>
    <s v="604,440 tCO2eq per year"/>
    <m/>
    <n v="2024"/>
    <s v="2024_07"/>
    <n v="604440"/>
    <m/>
    <x v="456"/>
    <n v="604440"/>
    <s v="Lower middle income"/>
    <x v="712"/>
    <n v="1"/>
  </r>
  <r>
    <x v="27"/>
    <x v="59"/>
    <x v="680"/>
    <x v="0"/>
    <s v="Abu Dhabi Future Energy Company PJSC – Masdar"/>
    <x v="8"/>
    <x v="0"/>
    <s v="Western Asia"/>
    <s v="AZE"/>
    <n v="1"/>
    <x v="0"/>
    <x v="0"/>
    <m/>
    <x v="0"/>
    <m/>
    <x v="0"/>
    <m/>
    <s v="Reduction"/>
    <x v="0"/>
    <s v="Solar"/>
    <m/>
    <x v="713"/>
    <s v="Bilasuvar district Solar PV Project"/>
    <s v="Abu Dhabi Future Energy Company PJSC – Masdar"/>
    <s v="Lat: 39°29'42.64&quot;N Long: 48°45'38.56&quot;E"/>
    <s v="Solar PV project of 445 MW capacity"/>
    <s v="Not known"/>
    <x v="409"/>
    <s v="Renewable"/>
    <x v="386"/>
    <s v="438,324 tCO2eq per year"/>
    <m/>
    <n v="2024"/>
    <s v="2024_11"/>
    <n v="438324"/>
    <m/>
    <x v="457"/>
    <n v="438324"/>
    <s v="Upper middle income"/>
    <x v="713"/>
    <n v="1"/>
  </r>
  <r>
    <x v="27"/>
    <x v="59"/>
    <x v="681"/>
    <x v="0"/>
    <s v="Abu Dhabi Future Energy Company PJSC – Masdar"/>
    <x v="8"/>
    <x v="0"/>
    <s v="Western Asia"/>
    <s v="AZE"/>
    <n v="1"/>
    <x v="0"/>
    <x v="0"/>
    <m/>
    <x v="0"/>
    <m/>
    <x v="0"/>
    <m/>
    <s v="Reduction"/>
    <x v="0"/>
    <s v="Solar"/>
    <m/>
    <x v="714"/>
    <s v="Banka Solar PV Project"/>
    <s v="Abu Dhabi Future Energy Company PJSC – Masdar"/>
    <s v="Lat: 39°25'18.91&quot;N Long: 49°16'53.51&quot;E"/>
    <s v="315 MW solar PV project"/>
    <s v="Not known"/>
    <x v="409"/>
    <s v="Renewable"/>
    <x v="386"/>
    <s v="311,158 tCO2eq per year"/>
    <m/>
    <n v="2024"/>
    <s v="2024_11"/>
    <n v="311158"/>
    <m/>
    <x v="458"/>
    <n v="311158"/>
    <s v="Upper middle income"/>
    <x v="714"/>
    <n v="1"/>
  </r>
  <r>
    <x v="20"/>
    <x v="60"/>
    <x v="682"/>
    <x v="0"/>
    <s v="Druk Green Power Corporation Limited (Note: A new subsidiary Company will be formed to implement the project)"/>
    <x v="8"/>
    <x v="0"/>
    <s v="Southern Asia"/>
    <s v="BTN"/>
    <n v="1"/>
    <x v="0"/>
    <x v="0"/>
    <m/>
    <x v="0"/>
    <m/>
    <x v="0"/>
    <m/>
    <s v="Reduction"/>
    <x v="10"/>
    <s v="Hydro"/>
    <m/>
    <x v="715"/>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14"/>
    <s v="Renewable"/>
    <x v="387"/>
    <s v="The project will reduce the equivalent of 4,139,176 tCO2eq annually"/>
    <m/>
    <n v="2025"/>
    <s v="2025_01"/>
    <s v=""/>
    <n v="4139176"/>
    <x v="459"/>
    <n v="4139176"/>
    <s v="Lower middle income"/>
    <x v="715"/>
    <n v="1"/>
  </r>
  <r>
    <x v="11"/>
    <x v="2"/>
    <x v="683"/>
    <x v="0"/>
    <s v="ComBio Energia S.A. and Klabin S.A."/>
    <x v="9"/>
    <x v="2"/>
    <s v="South America"/>
    <s v="BRA"/>
    <n v="1"/>
    <x v="2"/>
    <x v="2"/>
    <m/>
    <x v="2"/>
    <m/>
    <x v="0"/>
    <m/>
    <s v="Reduction"/>
    <x v="2"/>
    <s v="Biomass"/>
    <m/>
    <x v="716"/>
    <m/>
    <m/>
    <s v="Geographical Coordinates: -22.6866589,- 47.6730518"/>
    <s v="Steam supply through the use of renewable biomass instead of fossil fuels at the large-scale Tetra Pak packaging and paper recycling facility."/>
    <s v="Not known"/>
    <x v="410"/>
    <s v="Renewable"/>
    <x v="388"/>
    <s v="35,244 tCO2e /year"/>
    <m/>
    <n v="2021"/>
    <s v="2021_01"/>
    <s v=""/>
    <n v="35244"/>
    <x v="460"/>
    <n v="35244"/>
    <s v="Upper middle income"/>
    <x v="716"/>
    <n v="1"/>
  </r>
  <r>
    <x v="11"/>
    <x v="2"/>
    <x v="684"/>
    <x v="0"/>
    <s v="CGB Santos Enegia Ltda"/>
    <x v="9"/>
    <x v="2"/>
    <s v="South America"/>
    <s v="BRA"/>
    <n v="1"/>
    <x v="1"/>
    <x v="1"/>
    <s v="Electricity and heat"/>
    <x v="1"/>
    <s v="Fuel switch"/>
    <x v="1"/>
    <s v="CO2"/>
    <s v="Reduction"/>
    <x v="1"/>
    <s v="Landfill gas utilization"/>
    <m/>
    <x v="717"/>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1"/>
    <s v="Renewable"/>
    <x v="366"/>
    <s v="500,000 tCO2eq per year"/>
    <m/>
    <n v="2022"/>
    <s v="2022_02"/>
    <n v="500000"/>
    <m/>
    <x v="161"/>
    <n v="500000"/>
    <s v="Upper middle income"/>
    <x v="717"/>
    <n v="1"/>
  </r>
  <r>
    <x v="11"/>
    <x v="2"/>
    <x v="685"/>
    <x v="0"/>
    <s v="Auren Energia S.A."/>
    <x v="9"/>
    <x v="2"/>
    <s v="South America"/>
    <s v="BRA"/>
    <n v="1"/>
    <x v="0"/>
    <x v="0"/>
    <m/>
    <x v="0"/>
    <m/>
    <x v="0"/>
    <m/>
    <s v="Reduction"/>
    <x v="3"/>
    <s v="Wind"/>
    <m/>
    <x v="718"/>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2"/>
    <s v="Fixed"/>
    <x v="389"/>
    <s v="The project is expected to generate 780,468 tCO2eq per year."/>
    <m/>
    <n v="2021"/>
    <s v="2021_04"/>
    <s v=""/>
    <n v="780468"/>
    <x v="461"/>
    <n v="780468"/>
    <s v="Upper middle income"/>
    <x v="718"/>
    <n v="1"/>
  </r>
  <r>
    <x v="0"/>
    <x v="1"/>
    <x v="686"/>
    <x v="0"/>
    <s v="Amp Energy Green Nine Pvt and Amp Energy India Markets Pvt Ltd"/>
    <x v="9"/>
    <x v="0"/>
    <s v="Southern Asia"/>
    <s v="IND"/>
    <n v="1"/>
    <x v="0"/>
    <x v="0"/>
    <m/>
    <x v="0"/>
    <m/>
    <x v="0"/>
    <m/>
    <s v="Reduction"/>
    <x v="11"/>
    <s v="Wind, Solar"/>
    <m/>
    <x v="719"/>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3"/>
    <s v="Renewable"/>
    <x v="374"/>
    <s v="132,850 tCO2eq per year"/>
    <m/>
    <n v="2022"/>
    <s v="2022_04"/>
    <n v="132850"/>
    <m/>
    <x v="462"/>
    <n v="132850"/>
    <s v="Lower middle income"/>
    <x v="719"/>
    <n v="1"/>
  </r>
  <r>
    <x v="38"/>
    <x v="39"/>
    <x v="687"/>
    <x v="0"/>
    <s v="Man and Man Enterprise, ECOEYE CO.,LTD"/>
    <x v="9"/>
    <x v="1"/>
    <s v="Western Africa"/>
    <s v="GHA"/>
    <n v="1"/>
    <x v="3"/>
    <x v="3"/>
    <m/>
    <x v="3"/>
    <s v="Fuel switch"/>
    <x v="0"/>
    <m/>
    <s v="Reduction"/>
    <x v="4"/>
    <s v="Households"/>
    <m/>
    <x v="720"/>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4"/>
    <s v="Renewable"/>
    <x v="390"/>
    <s v="The project is expected to reduce by Ghana by 118,516 tCO2eq per year"/>
    <m/>
    <n v="2023"/>
    <s v="2023_10"/>
    <s v=""/>
    <n v="118516"/>
    <x v="463"/>
    <n v="118516"/>
    <s v="Lower middle income"/>
    <x v="720"/>
    <n v="1"/>
  </r>
  <r>
    <x v="0"/>
    <x v="2"/>
    <x v="688"/>
    <x v="0"/>
    <s v="Amp Energy Green C&amp;I two Pvt Ltd and Amp Energy Markets India Pvt Ltd"/>
    <x v="9"/>
    <x v="0"/>
    <s v="Southern Asia"/>
    <s v="IND"/>
    <n v="1"/>
    <x v="0"/>
    <x v="0"/>
    <s v="Buildings"/>
    <x v="0"/>
    <m/>
    <x v="0"/>
    <m/>
    <s v="Reduction"/>
    <x v="0"/>
    <s v="Solar, Rooftop"/>
    <m/>
    <x v="721"/>
    <m/>
    <m/>
    <s v="Lat: 20.92 Long:86.02"/>
    <s v="The project involves installation of 2.28 MWac solar rooftop plant at the customer premises in Jajpur, India by Amp Energy Green C&amp;I two Pvt Ltd."/>
    <s v="Not known"/>
    <x v="392"/>
    <s v="Renewable"/>
    <x v="40"/>
    <s v="4909 tCO2eq per year"/>
    <m/>
    <n v="2023"/>
    <s v="2023_05"/>
    <s v=""/>
    <n v="4909"/>
    <x v="435"/>
    <n v="4909"/>
    <s v="Lower middle income"/>
    <x v="721"/>
    <n v="1"/>
  </r>
  <r>
    <x v="0"/>
    <x v="2"/>
    <x v="308"/>
    <x v="0"/>
    <s v="Amp Energy Green C&amp;I one Pvt Ltd and Amp Energy Markets India Pvt Ltd"/>
    <x v="9"/>
    <x v="0"/>
    <s v="Southern Asia"/>
    <s v="IND"/>
    <n v="1"/>
    <x v="0"/>
    <x v="0"/>
    <s v="Buildings"/>
    <x v="0"/>
    <m/>
    <x v="0"/>
    <m/>
    <s v="Reduction"/>
    <x v="0"/>
    <s v="Solar, Rooftop"/>
    <m/>
    <x v="722"/>
    <m/>
    <m/>
    <s v="Lat: 22.46 Long: 86.11"/>
    <s v="The project involves installation of 3.26 MW solar rooftop in Jamshedpur and Kolkata by Amp Energy Green C&amp;I one Pvt Ltd"/>
    <s v="Not known"/>
    <x v="228"/>
    <s v="Renewable"/>
    <x v="126"/>
    <s v="6,668 tCO2eq per year"/>
    <m/>
    <n v="2023"/>
    <s v="2023_09"/>
    <n v="6668"/>
    <m/>
    <x v="464"/>
    <n v="6668"/>
    <s v="Lower middle income"/>
    <x v="722"/>
    <n v="1"/>
  </r>
  <r>
    <x v="0"/>
    <x v="0"/>
    <x v="689"/>
    <x v="0"/>
    <s v="OffsetFarm Pte. Ltd."/>
    <x v="9"/>
    <x v="0"/>
    <s v="Southern Asia"/>
    <s v="IND"/>
    <n v="1"/>
    <x v="6"/>
    <x v="5"/>
    <m/>
    <x v="4"/>
    <m/>
    <x v="0"/>
    <m/>
    <s v="Removal"/>
    <x v="25"/>
    <m/>
    <m/>
    <x v="723"/>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45"/>
    <s v="Fixed"/>
    <x v="43"/>
    <s v="1,222,636 tCO2eq per year"/>
    <m/>
    <n v="2024"/>
    <s v="2024_07"/>
    <n v="1222636"/>
    <m/>
    <x v="465"/>
    <n v="1222636"/>
    <s v="Lower middle income"/>
    <x v="723"/>
    <n v="1"/>
  </r>
  <r>
    <x v="0"/>
    <x v="2"/>
    <x v="690"/>
    <x v="0"/>
    <s v="Amp Energy Green C&amp;I one Pvt Ltd and Amp Energy Markets India Pvt Ltd"/>
    <x v="9"/>
    <x v="0"/>
    <s v="Southern Asia"/>
    <s v="IND"/>
    <n v="1"/>
    <x v="0"/>
    <x v="0"/>
    <s v="Buildings"/>
    <x v="0"/>
    <m/>
    <x v="0"/>
    <m/>
    <s v="Reduction"/>
    <x v="0"/>
    <s v="Solar, Rooftop"/>
    <m/>
    <x v="724"/>
    <m/>
    <m/>
    <s v="Lat: 25.22 Long: 83.46"/>
    <s v="The project involves installation of 1.4 MW solar rooftop by Amp Energy Green C&amp;I one Pvt Ltd inside the customer premises"/>
    <s v="Not known"/>
    <x v="392"/>
    <s v="Renewable"/>
    <x v="379"/>
    <s v="2,864 tCO2eq per year"/>
    <m/>
    <n v="2023"/>
    <s v="2023_05"/>
    <n v="2864"/>
    <m/>
    <x v="440"/>
    <n v="2864"/>
    <s v="Lower middle income"/>
    <x v="724"/>
    <n v="1"/>
  </r>
  <r>
    <x v="11"/>
    <x v="2"/>
    <x v="691"/>
    <x v="0"/>
    <s v="Auren Energia S.A."/>
    <x v="9"/>
    <x v="2"/>
    <s v="South America"/>
    <s v="BRA"/>
    <n v="1"/>
    <x v="0"/>
    <x v="0"/>
    <m/>
    <x v="0"/>
    <m/>
    <x v="0"/>
    <m/>
    <s v="Reduction"/>
    <x v="0"/>
    <m/>
    <m/>
    <x v="725"/>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5"/>
    <s v="Fixed"/>
    <x v="276"/>
    <s v="The project is expected to generate 602,309 tCO2eq per year."/>
    <m/>
    <n v="2022"/>
    <s v="2022_08"/>
    <s v=""/>
    <n v="602309"/>
    <x v="466"/>
    <n v="602309"/>
    <s v="Upper middle income"/>
    <x v="725"/>
    <n v="1"/>
  </r>
  <r>
    <x v="0"/>
    <x v="61"/>
    <x v="692"/>
    <x v="0"/>
    <s v="Adani Hybrid Energy Jaisalmer Five Limited"/>
    <x v="9"/>
    <x v="0"/>
    <s v="Southern Asia"/>
    <s v="IND"/>
    <n v="1"/>
    <x v="0"/>
    <x v="0"/>
    <m/>
    <x v="0"/>
    <m/>
    <x v="0"/>
    <m/>
    <s v="Reduction"/>
    <x v="11"/>
    <s v="Solar, Wind"/>
    <m/>
    <x v="726"/>
    <m/>
    <m/>
    <s v="Khavda, Gujarat, India"/>
    <s v="The purpose of project activity is to generate and feed to the connected national electricity grid of India GHG free electricity by the installation of a Solar-Wind hybrid power project of capacity 600MW."/>
    <s v="Not known"/>
    <x v="278"/>
    <s v="Renewable"/>
    <x v="391"/>
    <s v="1,821,501 per annum"/>
    <m/>
    <n v="2021"/>
    <s v="2021_08"/>
    <s v=""/>
    <n v="1821501"/>
    <x v="467"/>
    <n v="1821501"/>
    <s v="Lower middle income"/>
    <x v="726"/>
    <n v="1"/>
  </r>
  <r>
    <x v="47"/>
    <x v="62"/>
    <x v="693"/>
    <x v="0"/>
    <s v="Sun Scape (Private) Ltd, Koho Trading &amp; Consultancy (Private) Limited"/>
    <x v="9"/>
    <x v="0"/>
    <s v="Southern Asia"/>
    <s v="LKA"/>
    <n v="1"/>
    <x v="0"/>
    <x v="0"/>
    <m/>
    <x v="0"/>
    <m/>
    <x v="0"/>
    <m/>
    <s v="Reduction"/>
    <x v="0"/>
    <m/>
    <m/>
    <x v="727"/>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109"/>
    <s v="Renewable"/>
    <x v="383"/>
    <s v="31,544 tCO2eq per year"/>
    <m/>
    <n v="2024"/>
    <s v="2024_11"/>
    <n v="31544"/>
    <m/>
    <x v="468"/>
    <n v="31544"/>
    <s v="Lower middle income"/>
    <x v="727"/>
    <n v="1"/>
  </r>
  <r>
    <x v="25"/>
    <x v="33"/>
    <x v="694"/>
    <x v="0"/>
    <s v="Steady Safe, Agasco"/>
    <x v="10"/>
    <x v="0"/>
    <s v="Southeast Asia"/>
    <s v="IDN"/>
    <n v="1"/>
    <x v="4"/>
    <x v="4"/>
    <m/>
    <x v="2"/>
    <m/>
    <x v="0"/>
    <m/>
    <s v="Reduction"/>
    <x v="5"/>
    <s v="Electrification, E-buses"/>
    <m/>
    <x v="728"/>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x v="392"/>
    <s v="1779000 tons (from 2024-2034) Average: 177,900 tCO2eq per year"/>
    <m/>
    <n v="2024"/>
    <s v="2024_07"/>
    <s v=""/>
    <n v="177900"/>
    <x v="469"/>
    <n v="177900"/>
    <s v="Upper middle income"/>
    <x v="728"/>
    <n v="1"/>
  </r>
  <r>
    <x v="49"/>
    <x v="63"/>
    <x v="695"/>
    <x v="0"/>
    <s v="Oman Environmental Services Holding Company S.A.O.C"/>
    <x v="10"/>
    <x v="0"/>
    <s v="Western Asia"/>
    <s v="OMN"/>
    <n v="1"/>
    <x v="1"/>
    <x v="1"/>
    <s v="Electricity and heat"/>
    <x v="1"/>
    <s v="Fuel switch"/>
    <x v="1"/>
    <s v="CO2"/>
    <s v="Reduction"/>
    <x v="1"/>
    <s v="Landfill gas utilization"/>
    <m/>
    <x v="729"/>
    <m/>
    <m/>
    <s v="Latitude 22.63138, longitude 57.48418, JFJM+GM3, Al MaMur _ Hamra al drooa RD, Al Dakhiliya Governorate, Oman"/>
    <s v="The proposed activity is to capture LFG from the IZZ landfill and then flare or potentially to utilize it to generate electricity"/>
    <s v="Not known"/>
    <x v="417"/>
    <s v="Fixed"/>
    <x v="393"/>
    <s v="25,000 tCO2eq per year"/>
    <m/>
    <n v="2024"/>
    <s v="2024_08"/>
    <n v="25000"/>
    <m/>
    <x v="349"/>
    <n v="25000"/>
    <s v="High income"/>
    <x v="729"/>
    <n v="1"/>
  </r>
  <r>
    <x v="0"/>
    <x v="64"/>
    <x v="696"/>
    <x v="0"/>
    <s v="Green Infra Clean Wind Technology Limited"/>
    <x v="10"/>
    <x v="0"/>
    <s v="Southern Asia"/>
    <s v="IND"/>
    <n v="1"/>
    <x v="0"/>
    <x v="0"/>
    <m/>
    <x v="0"/>
    <m/>
    <x v="0"/>
    <m/>
    <s v="Reduction"/>
    <x v="0"/>
    <m/>
    <m/>
    <x v="73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x v="52"/>
    <s v="662,256 tCO2eq per year"/>
    <m/>
    <n v="2025"/>
    <s v="2025_11"/>
    <n v="662256"/>
    <m/>
    <x v="470"/>
    <n v="662256"/>
    <s v="Lower middle income"/>
    <x v="730"/>
    <n v="1"/>
  </r>
  <r>
    <x v="2"/>
    <x v="1"/>
    <x v="697"/>
    <x v="0"/>
    <s v="Ordu Yenilenebilir Enerji Elektrik Üretim Sanayi ve Ticaret Anonim Şirketi"/>
    <x v="11"/>
    <x v="0"/>
    <s v="Western Asia"/>
    <s v="TUR"/>
    <n v="1"/>
    <x v="1"/>
    <x v="1"/>
    <s v="Electricity and heat"/>
    <x v="1"/>
    <s v="Fuel switch"/>
    <x v="1"/>
    <s v="CO2"/>
    <s v="Reduction"/>
    <x v="1"/>
    <s v="Landfill gas utilization"/>
    <m/>
    <x v="731"/>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68"/>
    <s v="Renewable"/>
    <x v="65"/>
    <s v="38,967 tCO2eq per year"/>
    <m/>
    <n v="2021"/>
    <s v="2021_06"/>
    <n v="38967"/>
    <m/>
    <x v="471"/>
    <n v="38967"/>
    <s v="Upper middle income"/>
    <x v="731"/>
    <n v="1"/>
  </r>
  <r>
    <x v="30"/>
    <x v="45"/>
    <x v="698"/>
    <x v="0"/>
    <s v="Horae Energy Private Limited, Core Carbon Canada, SAWIE"/>
    <x v="11"/>
    <x v="0"/>
    <s v="Southern Asia"/>
    <s v="PAK"/>
    <n v="1"/>
    <x v="6"/>
    <x v="5"/>
    <s v="Agriculture"/>
    <x v="4"/>
    <m/>
    <x v="0"/>
    <m/>
    <s v="Removal"/>
    <x v="19"/>
    <s v="Tree plantation, Fruit bearing trees"/>
    <m/>
    <x v="732"/>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19"/>
    <s v="Renewable"/>
    <x v="149"/>
    <s v="20,000 tCO2eq per year"/>
    <m/>
    <n v="2021"/>
    <s v="2021_02"/>
    <n v="20000"/>
    <m/>
    <x v="21"/>
    <n v="20000"/>
    <s v="Lower middle income"/>
    <x v="732"/>
    <n v="1"/>
  </r>
  <r>
    <x v="30"/>
    <x v="45"/>
    <x v="699"/>
    <x v="0"/>
    <s v="Horae Energy Private Limited, Core Carbon Canada, SAWIE"/>
    <x v="11"/>
    <x v="0"/>
    <s v="Southern Asia"/>
    <s v="PAK"/>
    <n v="1"/>
    <x v="6"/>
    <x v="5"/>
    <s v="Agriculture"/>
    <x v="4"/>
    <m/>
    <x v="0"/>
    <m/>
    <s v="Removal"/>
    <x v="19"/>
    <s v="Tree plantation, Fruit bearing trees"/>
    <m/>
    <x v="733"/>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0"/>
    <s v="Renewable"/>
    <x v="355"/>
    <s v="50,000 tCO2eq per year"/>
    <m/>
    <n v="2021"/>
    <s v="2021_02"/>
    <n v="50000"/>
    <m/>
    <x v="179"/>
    <n v="50000"/>
    <s v="Lower middle income"/>
    <x v="733"/>
    <n v="1"/>
  </r>
  <r>
    <x v="0"/>
    <x v="0"/>
    <x v="700"/>
    <x v="0"/>
    <s v="Ento Proteins Private Limited"/>
    <x v="11"/>
    <x v="0"/>
    <s v="Southern Asia"/>
    <s v="IND"/>
    <n v="1"/>
    <x v="1"/>
    <x v="1"/>
    <m/>
    <x v="3"/>
    <m/>
    <x v="1"/>
    <m/>
    <s v="Reduction"/>
    <x v="21"/>
    <s v="Municipal solid waste"/>
    <m/>
    <x v="734"/>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1"/>
    <s v="Renewable"/>
    <x v="394"/>
    <s v="53,859 tCO2eq /annum"/>
    <m/>
    <n v="2021"/>
    <s v="2021_08"/>
    <s v=""/>
    <n v="53859"/>
    <x v="472"/>
    <n v="53859"/>
    <s v="Lower middle income"/>
    <x v="734"/>
    <n v="1"/>
  </r>
  <r>
    <x v="30"/>
    <x v="61"/>
    <x v="701"/>
    <x v="0"/>
    <s v="Horae Energy Private Limited, Core Carbon Canada, SAWIE"/>
    <x v="11"/>
    <x v="0"/>
    <s v="Southern Asia"/>
    <s v="PAK"/>
    <n v="1"/>
    <x v="6"/>
    <x v="5"/>
    <s v="Agriculture"/>
    <x v="4"/>
    <m/>
    <x v="0"/>
    <m/>
    <s v="Removal"/>
    <x v="19"/>
    <s v="Tree plantation, Fruit bearing trees"/>
    <m/>
    <x v="735"/>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69"/>
    <s v="Renewable"/>
    <x v="73"/>
    <s v="30,000 tCO2eq per year"/>
    <m/>
    <n v="2021"/>
    <s v="2021_03"/>
    <n v="30000"/>
    <m/>
    <x v="304"/>
    <n v="30000"/>
    <s v="Lower middle income"/>
    <x v="735"/>
    <n v="1"/>
  </r>
  <r>
    <x v="0"/>
    <x v="45"/>
    <x v="702"/>
    <x v="0"/>
    <s v="&quot;Tender issued by - NYPC; Tender won by - Greentech Environ Mgt Pvt Ltd - HP Ispat Pvt Ltd; Plant owned by VNN&quot;"/>
    <x v="11"/>
    <x v="0"/>
    <s v="Southern Asia"/>
    <s v="IND"/>
    <n v="1"/>
    <x v="1"/>
    <x v="1"/>
    <m/>
    <x v="3"/>
    <m/>
    <x v="1"/>
    <m/>
    <s v="Reduction"/>
    <x v="21"/>
    <m/>
    <m/>
    <x v="736"/>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0"/>
    <s v="Renewable"/>
    <x v="184"/>
    <s v="28000 tCO2 eq per year"/>
    <m/>
    <n v="2022"/>
    <s v="2022_08"/>
    <s v=""/>
    <n v="28000"/>
    <x v="265"/>
    <n v="28000"/>
    <s v="Lower middle income"/>
    <x v="736"/>
    <n v="1"/>
  </r>
  <r>
    <x v="11"/>
    <x v="61"/>
    <x v="703"/>
    <x v="0"/>
    <s v="1) Arroio Bonito Geração e Comercio de Energia Elétrica Ltd 2) RadiusZero Ltd"/>
    <x v="11"/>
    <x v="2"/>
    <s v="South America"/>
    <s v="BRA"/>
    <n v="1"/>
    <x v="0"/>
    <x v="0"/>
    <m/>
    <x v="0"/>
    <m/>
    <x v="0"/>
    <m/>
    <s v="Reduction"/>
    <x v="10"/>
    <s v="Hydro, Run-of-river"/>
    <m/>
    <x v="737"/>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22"/>
    <s v="Renewable"/>
    <x v="28"/>
    <s v="6,320 tCO2eq per year"/>
    <m/>
    <n v="2022"/>
    <s v="2022_01"/>
    <n v="6320"/>
    <m/>
    <x v="473"/>
    <n v="6320"/>
    <s v="Upper middle income"/>
    <x v="737"/>
    <n v="1"/>
  </r>
  <r>
    <x v="0"/>
    <x v="0"/>
    <x v="704"/>
    <x v="0"/>
    <s v="UNITED BIOENERGY PRIVATE LIMITED"/>
    <x v="11"/>
    <x v="0"/>
    <s v="Southern Asia"/>
    <s v="IND"/>
    <n v="1"/>
    <x v="0"/>
    <x v="0"/>
    <m/>
    <x v="2"/>
    <m/>
    <x v="0"/>
    <m/>
    <s v="Reduction"/>
    <x v="2"/>
    <s v="Biogas, Press mud"/>
    <m/>
    <x v="738"/>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4"/>
    <s v="Renewable"/>
    <x v="33"/>
    <s v="50,339 tCO2eq per year"/>
    <m/>
    <n v="2023"/>
    <s v="2023_04"/>
    <n v="50339"/>
    <m/>
    <x v="474"/>
    <n v="50339"/>
    <s v="Lower middle income"/>
    <x v="738"/>
    <n v="1"/>
  </r>
  <r>
    <x v="11"/>
    <x v="45"/>
    <x v="705"/>
    <x v="0"/>
    <s v="1) Bitencorte Serviços Administrativos Eireli Ltda. 2) RadiusZero Ltd"/>
    <x v="11"/>
    <x v="2"/>
    <s v="South America"/>
    <s v="BRA"/>
    <n v="1"/>
    <x v="0"/>
    <x v="0"/>
    <m/>
    <x v="0"/>
    <m/>
    <x v="0"/>
    <m/>
    <s v="Reduction"/>
    <x v="10"/>
    <s v="Hydro, Run-of-river"/>
    <m/>
    <x v="739"/>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39"/>
    <s v="Renewable"/>
    <x v="33"/>
    <s v="2,920 tCO2eq per year"/>
    <m/>
    <n v="2022"/>
    <s v="2022_11"/>
    <n v="2920"/>
    <m/>
    <x v="475"/>
    <n v="2920"/>
    <s v="Upper middle income"/>
    <x v="739"/>
    <n v="1"/>
  </r>
  <r>
    <x v="11"/>
    <x v="45"/>
    <x v="706"/>
    <x v="0"/>
    <s v="1) Bitencorte Serviços Administratívos Eireli 2) RadiusZero Ltd"/>
    <x v="11"/>
    <x v="2"/>
    <s v="South America"/>
    <s v="BRA"/>
    <n v="1"/>
    <x v="0"/>
    <x v="0"/>
    <m/>
    <x v="0"/>
    <m/>
    <x v="0"/>
    <m/>
    <s v="Reduction"/>
    <x v="10"/>
    <s v="Hydro, Run-of-river"/>
    <m/>
    <x v="740"/>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x v="125"/>
    <s v="30,020 tCO2eq per year"/>
    <m/>
    <n v="2022"/>
    <s v="2022_10"/>
    <n v="30020"/>
    <m/>
    <x v="476"/>
    <n v="30020"/>
    <s v="Upper middle income"/>
    <x v="740"/>
    <n v="1"/>
  </r>
  <r>
    <x v="11"/>
    <x v="45"/>
    <x v="707"/>
    <x v="0"/>
    <s v="1) Cooperativa de Geração de Energia e Desenvolvimento Social Ltda 2) RadiusZero Ltd"/>
    <x v="11"/>
    <x v="2"/>
    <s v="South America"/>
    <s v="BRA"/>
    <n v="1"/>
    <x v="0"/>
    <x v="0"/>
    <m/>
    <x v="0"/>
    <m/>
    <x v="0"/>
    <m/>
    <s v="Reduction"/>
    <x v="10"/>
    <s v="Hydro, Run-of-river"/>
    <m/>
    <x v="741"/>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82"/>
    <s v="Renewable"/>
    <x v="89"/>
    <s v="5,610 tCO2eq per year"/>
    <m/>
    <n v="2022"/>
    <s v="2022_09"/>
    <n v="5610"/>
    <m/>
    <x v="477"/>
    <n v="5610"/>
    <s v="Upper middle income"/>
    <x v="741"/>
    <n v="1"/>
  </r>
  <r>
    <x v="0"/>
    <x v="65"/>
    <x v="708"/>
    <x v="0"/>
    <s v="Sembcorp Green Infra Private Limited"/>
    <x v="11"/>
    <x v="0"/>
    <s v="Southern Asia"/>
    <s v="IND"/>
    <n v="1"/>
    <x v="0"/>
    <x v="0"/>
    <m/>
    <x v="0"/>
    <m/>
    <x v="0"/>
    <m/>
    <s v="Reduction"/>
    <x v="0"/>
    <s v="Solar"/>
    <m/>
    <x v="742"/>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121"/>
    <s v="Renewable"/>
    <x v="395"/>
    <s v="110000"/>
    <m/>
    <n v="2024"/>
    <s v="2024_10"/>
    <s v="110000"/>
    <n v="110000"/>
    <x v="478"/>
    <n v="110000"/>
    <s v="Lower middle income"/>
    <x v="742"/>
    <n v="1"/>
  </r>
  <r>
    <x v="0"/>
    <x v="66"/>
    <x v="709"/>
    <x v="0"/>
    <s v="Core CarbonX Solutions Private Limited"/>
    <x v="11"/>
    <x v="0"/>
    <s v="Southern Asia"/>
    <s v="IND"/>
    <n v="1"/>
    <x v="5"/>
    <x v="5"/>
    <m/>
    <x v="1"/>
    <m/>
    <x v="1"/>
    <m/>
    <s v="Reduction"/>
    <x v="8"/>
    <s v="Alternate wetting method"/>
    <m/>
    <x v="743"/>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2"/>
    <s v="Renewable"/>
    <x v="396"/>
    <s v="55,000 tCo2eq per year"/>
    <m/>
    <n v="2024"/>
    <s v="2024_10"/>
    <n v="55000"/>
    <m/>
    <x v="322"/>
    <n v="55000"/>
    <s v="Lower middle income"/>
    <x v="743"/>
    <n v="1"/>
  </r>
  <r>
    <x v="0"/>
    <x v="67"/>
    <x v="710"/>
    <x v="0"/>
    <s v="VSBR Solar Projects"/>
    <x v="11"/>
    <x v="0"/>
    <s v="Southern Asia"/>
    <s v="IND"/>
    <n v="1"/>
    <x v="0"/>
    <x v="0"/>
    <m/>
    <x v="0"/>
    <m/>
    <x v="0"/>
    <m/>
    <s v="Reduction"/>
    <x v="0"/>
    <s v="Solar"/>
    <m/>
    <x v="744"/>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x v="104"/>
    <s v="7500 MtCO2eq per year"/>
    <m/>
    <n v="2024"/>
    <s v="2024_12"/>
    <n v="7500"/>
    <m/>
    <x v="479"/>
    <n v="7500"/>
    <s v="Lower middle income"/>
    <x v="744"/>
    <n v="1"/>
  </r>
  <r>
    <x v="0"/>
    <x v="68"/>
    <x v="711"/>
    <x v="0"/>
    <s v="Value Network Ventures Pte. Ltd. (VNV), The Energy and Resources Institute (TERI), The Cow Sanctuary (TCS)"/>
    <x v="11"/>
    <x v="0"/>
    <s v="Southern Asia"/>
    <s v="IND"/>
    <n v="1"/>
    <x v="0"/>
    <x v="0"/>
    <s v="Agriculture"/>
    <x v="2"/>
    <s v="GHG management"/>
    <x v="0"/>
    <s v="CH4"/>
    <s v="Reduction"/>
    <x v="2"/>
    <s v="Biogas, Manure"/>
    <m/>
    <x v="745"/>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5"/>
    <s v="Renewable"/>
    <x v="104"/>
    <s v="27,694 tCO2eq per year"/>
    <m/>
    <n v="2024"/>
    <s v="2024_06"/>
    <n v="27694"/>
    <m/>
    <x v="480"/>
    <n v="27694"/>
    <s v="Lower middle income"/>
    <x v="745"/>
    <n v="1"/>
  </r>
  <r>
    <x v="0"/>
    <x v="69"/>
    <x v="49"/>
    <x v="0"/>
    <s v="Sembcorp Green Infra Private Limited (SGIPL)"/>
    <x v="11"/>
    <x v="0"/>
    <s v="Southern Asia"/>
    <s v="IND"/>
    <n v="1"/>
    <x v="0"/>
    <x v="0"/>
    <m/>
    <x v="0"/>
    <m/>
    <x v="0"/>
    <m/>
    <s v="Reduction"/>
    <x v="3"/>
    <s v="Wind"/>
    <m/>
    <x v="746"/>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6"/>
    <s v="Renewable"/>
    <x v="104"/>
    <s v="594,540"/>
    <m/>
    <n v="2024"/>
    <s v="2024_08"/>
    <s v="594,540"/>
    <n v="594540"/>
    <x v="481"/>
    <n v="594540"/>
    <s v="Lower middle income"/>
    <x v="746"/>
    <n v="1"/>
  </r>
  <r>
    <x v="0"/>
    <x v="67"/>
    <x v="712"/>
    <x v="0"/>
    <s v="M/s Vijay Soni Solar Projects"/>
    <x v="11"/>
    <x v="0"/>
    <s v="Southern Asia"/>
    <s v="IND"/>
    <n v="1"/>
    <x v="0"/>
    <x v="0"/>
    <m/>
    <x v="0"/>
    <m/>
    <x v="0"/>
    <m/>
    <s v="Reduction"/>
    <x v="0"/>
    <s v="Solar"/>
    <m/>
    <x v="747"/>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7"/>
    <s v="Renewable"/>
    <x v="306"/>
    <s v="7500 MtCO2eq per year"/>
    <m/>
    <n v="2025"/>
    <s v="2025_03"/>
    <n v="7500"/>
    <m/>
    <x v="479"/>
    <n v="7500"/>
    <s v="Lower middle income"/>
    <x v="747"/>
    <n v="1"/>
  </r>
  <r>
    <x v="0"/>
    <x v="65"/>
    <x v="713"/>
    <x v="0"/>
    <s v="Sembcorp Green Infra Private Limited"/>
    <x v="11"/>
    <x v="0"/>
    <s v="Southern Asia"/>
    <s v="IND"/>
    <n v="1"/>
    <x v="0"/>
    <x v="0"/>
    <m/>
    <x v="0"/>
    <m/>
    <x v="0"/>
    <m/>
    <s v="Reduction"/>
    <x v="3"/>
    <s v="Wind"/>
    <m/>
    <x v="748"/>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28"/>
    <s v="Renewable"/>
    <x v="306"/>
    <s v="159,256"/>
    <m/>
    <n v="2024"/>
    <s v="2024_08"/>
    <s v="159,256"/>
    <n v="159256"/>
    <x v="482"/>
    <n v="159256"/>
    <s v="Lower middle income"/>
    <x v="748"/>
    <n v="1"/>
  </r>
  <r>
    <x v="11"/>
    <x v="61"/>
    <x v="714"/>
    <x v="0"/>
    <s v="1) Cooperativa de Geração de Energia e Desenvolvimento Social Ltda 2) RadiusZero Ltd"/>
    <x v="11"/>
    <x v="2"/>
    <s v="South America"/>
    <s v="BRA"/>
    <n v="1"/>
    <x v="0"/>
    <x v="0"/>
    <m/>
    <x v="0"/>
    <m/>
    <x v="0"/>
    <m/>
    <s v="Reduction"/>
    <x v="10"/>
    <s v="Hydro, Run-of-river"/>
    <m/>
    <x v="749"/>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87"/>
    <s v="Renewable"/>
    <x v="397"/>
    <s v="17,540 tCO2eq per year"/>
    <m/>
    <n v="2023"/>
    <s v="2023_09"/>
    <n v="17540"/>
    <m/>
    <x v="483"/>
    <n v="17540"/>
    <s v="Upper middle income"/>
    <x v="749"/>
    <n v="1"/>
  </r>
  <r>
    <x v="11"/>
    <x v="61"/>
    <x v="715"/>
    <x v="0"/>
    <s v="1) Linha Onze Oeste Energia Ltd 2) RadiusZero Ltd"/>
    <x v="11"/>
    <x v="2"/>
    <s v="South America"/>
    <s v="BRA"/>
    <n v="1"/>
    <x v="0"/>
    <x v="0"/>
    <m/>
    <x v="0"/>
    <m/>
    <x v="0"/>
    <m/>
    <s v="Reduction"/>
    <x v="10"/>
    <s v="Hydro, Run-of-river"/>
    <m/>
    <x v="750"/>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74"/>
    <s v="Renewable"/>
    <x v="397"/>
    <s v="123,740 tCO2eq per year"/>
    <m/>
    <n v="2022"/>
    <s v="2022_01"/>
    <n v="123740"/>
    <m/>
    <x v="484"/>
    <n v="123740"/>
    <s v="Upper middle income"/>
    <x v="750"/>
    <n v="1"/>
  </r>
  <r>
    <x v="11"/>
    <x v="45"/>
    <x v="716"/>
    <x v="0"/>
    <s v="1) Cara Geração e Comércio de Energia Elétrica Ltda. 2) RadiusZero Ltd"/>
    <x v="11"/>
    <x v="2"/>
    <s v="South America"/>
    <s v="BRA"/>
    <n v="1"/>
    <x v="0"/>
    <x v="0"/>
    <m/>
    <x v="0"/>
    <m/>
    <x v="0"/>
    <m/>
    <s v="Reduction"/>
    <x v="10"/>
    <s v="Hydro, Run-of-river"/>
    <m/>
    <x v="751"/>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87"/>
    <s v="Renewable"/>
    <x v="397"/>
    <s v="14,300 tCO2eq per year"/>
    <m/>
    <n v="2023"/>
    <s v="2023_09"/>
    <n v="14300"/>
    <m/>
    <x v="485"/>
    <n v="14300"/>
    <s v="Upper middle income"/>
    <x v="751"/>
    <n v="1"/>
  </r>
  <r>
    <x v="0"/>
    <x v="69"/>
    <x v="717"/>
    <x v="0"/>
    <s v="Sembcorp Green Infra Private Ltd"/>
    <x v="11"/>
    <x v="0"/>
    <s v="Southern Asia"/>
    <s v="IND"/>
    <n v="1"/>
    <x v="0"/>
    <x v="0"/>
    <m/>
    <x v="0"/>
    <m/>
    <x v="0"/>
    <m/>
    <s v="Reduction"/>
    <x v="0"/>
    <s v="Solar"/>
    <m/>
    <x v="752"/>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9"/>
    <s v="Renewable"/>
    <x v="398"/>
    <s v="1017962"/>
    <m/>
    <n v="2024"/>
    <s v="2024_07"/>
    <s v="1017962"/>
    <n v="1017962"/>
    <x v="486"/>
    <n v="1017962"/>
    <s v="Lower middle income"/>
    <x v="752"/>
    <n v="1"/>
  </r>
  <r>
    <x v="0"/>
    <x v="69"/>
    <x v="718"/>
    <x v="0"/>
    <s v="Green Infra Renewable Projects Limited (GIRPL)"/>
    <x v="11"/>
    <x v="0"/>
    <s v="Southern Asia"/>
    <s v="IND"/>
    <n v="1"/>
    <x v="0"/>
    <x v="0"/>
    <m/>
    <x v="0"/>
    <m/>
    <x v="0"/>
    <m/>
    <s v="Reduction"/>
    <x v="11"/>
    <s v="Solar, Wind"/>
    <m/>
    <x v="753"/>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x v="399"/>
    <s v="10,00,000"/>
    <m/>
    <n v="2025"/>
    <s v="2025_06"/>
    <s v=""/>
    <n v="1000000"/>
    <x v="373"/>
    <n v="1000000"/>
    <s v="Lower middle income"/>
    <x v="753"/>
    <n v="1"/>
  </r>
  <r>
    <x v="0"/>
    <x v="69"/>
    <x v="719"/>
    <x v="0"/>
    <s v="Green Infra Renewable Projects Limited (GIRPL)"/>
    <x v="11"/>
    <x v="0"/>
    <s v="Southern Asia"/>
    <s v="IND"/>
    <n v="1"/>
    <x v="0"/>
    <x v="0"/>
    <m/>
    <x v="0"/>
    <m/>
    <x v="0"/>
    <m/>
    <s v="Reduction"/>
    <x v="11"/>
    <s v="Solar, Wind"/>
    <m/>
    <x v="754"/>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x v="399"/>
    <s v="10,00,000"/>
    <m/>
    <n v="2025"/>
    <s v="2025_06"/>
    <s v=""/>
    <n v="1000000"/>
    <x v="373"/>
    <n v="1000000"/>
    <s v="Lower middle income"/>
    <x v="754"/>
    <n v="1"/>
  </r>
  <r>
    <x v="0"/>
    <x v="67"/>
    <x v="720"/>
    <x v="0"/>
    <s v=" TEQ Green Power XIII Private Limited"/>
    <x v="11"/>
    <x v="0"/>
    <s v="Southern Asia"/>
    <s v="IND"/>
    <n v="1"/>
    <x v="0"/>
    <x v="0"/>
    <m/>
    <x v="0"/>
    <m/>
    <x v="0"/>
    <m/>
    <s v="Reduction"/>
    <x v="11"/>
    <s v="Solar, Wind"/>
    <m/>
    <x v="755"/>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31"/>
    <s v="Fixed"/>
    <x v="400"/>
    <s v="692,478 tCO2 per year"/>
    <m/>
    <n v="2026"/>
    <s v="2026_11"/>
    <s v=""/>
    <n v="692478"/>
    <x v="487"/>
    <n v="692478"/>
    <s v="Lower middle income"/>
    <x v="755"/>
    <n v="1"/>
  </r>
  <r>
    <x v="36"/>
    <x v="70"/>
    <x v="721"/>
    <x v="0"/>
    <s v="ProSphera"/>
    <x v="12"/>
    <x v="1"/>
    <s v="Eastern Africa"/>
    <s v="UGA"/>
    <n v="1"/>
    <x v="3"/>
    <x v="3"/>
    <m/>
    <x v="3"/>
    <s v="Fuel switch"/>
    <x v="0"/>
    <m/>
    <s v="Reduction"/>
    <x v="4"/>
    <s v="Households"/>
    <m/>
    <x v="756"/>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2"/>
    <s v="Renewable"/>
    <x v="401"/>
    <s v="200000"/>
    <m/>
    <n v="2024"/>
    <s v="2024_07"/>
    <s v="200000"/>
    <m/>
    <x v="488"/>
    <n v="200000"/>
    <s v="Low income"/>
    <x v="756"/>
    <n v="1"/>
  </r>
  <r>
    <x v="47"/>
    <x v="70"/>
    <x v="722"/>
    <x v="0"/>
    <s v="Nil Carbon Cookstoves SL Limited, Tea Leaf Vision"/>
    <x v="12"/>
    <x v="0"/>
    <s v="Southern Asia"/>
    <s v="LKA"/>
    <n v="1"/>
    <x v="3"/>
    <x v="3"/>
    <m/>
    <x v="3"/>
    <s v="Fuel switch"/>
    <x v="0"/>
    <m/>
    <s v="Reduction"/>
    <x v="4"/>
    <s v="Households"/>
    <m/>
    <x v="757"/>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3"/>
    <s v="Renewable"/>
    <x v="402"/>
    <s v="400000"/>
    <m/>
    <n v="2024"/>
    <s v="2024_12"/>
    <s v="400000"/>
    <m/>
    <x v="489"/>
    <n v="400000"/>
    <s v="Lower middle income"/>
    <x v="757"/>
    <n v="1"/>
  </r>
  <r>
    <x v="0"/>
    <x v="70"/>
    <x v="723"/>
    <x v="0"/>
    <s v="SusBDe Carbon Credits Limited"/>
    <x v="12"/>
    <x v="0"/>
    <s v="Southern Asia"/>
    <s v="IND"/>
    <n v="1"/>
    <x v="0"/>
    <x v="0"/>
    <s v="Waste"/>
    <x v="2"/>
    <m/>
    <x v="0"/>
    <m/>
    <s v="Removal"/>
    <x v="7"/>
    <m/>
    <m/>
    <x v="758"/>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4"/>
    <s v="Renewable"/>
    <x v="403"/>
    <s v="65000"/>
    <m/>
    <n v="2025"/>
    <s v="2025_01"/>
    <s v="65000"/>
    <m/>
    <x v="490"/>
    <n v="65000"/>
    <s v="Lower middle income"/>
    <x v="758"/>
    <n v="1"/>
  </r>
  <r>
    <x v="3"/>
    <x v="71"/>
    <x v="724"/>
    <x v="0"/>
    <s v="Infinity Power Holding IPH, Masdar, and Hassan Allam Utilities HAU"/>
    <x v="12"/>
    <x v="1"/>
    <s v="Northern Africa"/>
    <s v="EGY"/>
    <n v="1"/>
    <x v="0"/>
    <x v="0"/>
    <m/>
    <x v="0"/>
    <m/>
    <x v="0"/>
    <m/>
    <s v="Reduction"/>
    <x v="0"/>
    <s v="Solar"/>
    <m/>
    <x v="759"/>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5"/>
    <s v="Renewable"/>
    <x v="232"/>
    <s v="Around 430,000 tCO2eq per year"/>
    <m/>
    <n v="2025"/>
    <s v="2025_02"/>
    <s v=""/>
    <n v="430000"/>
    <x v="491"/>
    <n v="430000"/>
    <s v="Lower middle income"/>
    <x v="759"/>
    <n v="1"/>
  </r>
  <r>
    <x v="0"/>
    <x v="72"/>
    <x v="725"/>
    <x v="0"/>
    <s v="NEEPCO"/>
    <x v="12"/>
    <x v="0"/>
    <s v="Southern Asia"/>
    <s v="IND"/>
    <n v="1"/>
    <x v="0"/>
    <x v="0"/>
    <m/>
    <x v="0"/>
    <m/>
    <x v="0"/>
    <m/>
    <s v="Reduction"/>
    <x v="0"/>
    <s v="Solar"/>
    <m/>
    <x v="760"/>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6"/>
    <s v="Renewable"/>
    <x v="232"/>
    <s v="5,71,590"/>
    <m/>
    <n v="2025"/>
    <s v="2025_07"/>
    <s v=""/>
    <n v="571590"/>
    <x v="492"/>
    <n v="571590"/>
    <s v="Lower middle income"/>
    <x v="760"/>
    <n v="1"/>
  </r>
  <r>
    <x v="0"/>
    <x v="72"/>
    <x v="726"/>
    <x v="0"/>
    <s v="NEEPCO"/>
    <x v="12"/>
    <x v="0"/>
    <s v="Southern Asia"/>
    <s v="IND"/>
    <n v="1"/>
    <x v="0"/>
    <x v="0"/>
    <m/>
    <x v="0"/>
    <m/>
    <x v="0"/>
    <m/>
    <s v="Reduction"/>
    <x v="10"/>
    <s v="Hydro"/>
    <m/>
    <x v="761"/>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36"/>
    <s v="Renewable"/>
    <x v="232"/>
    <s v="1,52,424"/>
    <m/>
    <n v="2025"/>
    <s v="2025_07"/>
    <s v=""/>
    <n v="152424"/>
    <x v="493"/>
    <n v="152424"/>
    <s v="Lower middle income"/>
    <x v="761"/>
    <n v="1"/>
  </r>
  <r>
    <x v="0"/>
    <x v="72"/>
    <x v="727"/>
    <x v="0"/>
    <s v="NTPC Limited"/>
    <x v="12"/>
    <x v="0"/>
    <s v="Southern Asia"/>
    <s v="IND"/>
    <n v="1"/>
    <x v="0"/>
    <x v="0"/>
    <m/>
    <x v="0"/>
    <m/>
    <x v="0"/>
    <m/>
    <s v="Reduction"/>
    <x v="0"/>
    <s v="Solar"/>
    <m/>
    <x v="762"/>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7"/>
    <s v="Renewable"/>
    <x v="135"/>
    <s v="65,000"/>
    <m/>
    <n v="2024"/>
    <s v="2024_11"/>
    <s v="65,000"/>
    <m/>
    <x v="494"/>
    <n v="65000"/>
    <s v="Lower middle income"/>
    <x v="762"/>
    <n v="1"/>
  </r>
  <r>
    <x v="50"/>
    <x v="71"/>
    <x v="728"/>
    <x v="0"/>
    <s v="Puzzle Carbon Capital BV"/>
    <x v="12"/>
    <x v="3"/>
    <s v="Southern Europe"/>
    <s v="ESP"/>
    <n v="1"/>
    <x v="6"/>
    <x v="5"/>
    <s v="Agriculture"/>
    <x v="4"/>
    <m/>
    <x v="0"/>
    <m/>
    <s v="Removal"/>
    <x v="16"/>
    <m/>
    <m/>
    <x v="763"/>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x v="404"/>
    <s v="Approximately 20,000 tons of CO₂ equivalent (tCO₂e) per year"/>
    <m/>
    <n v="2025"/>
    <s v="2025_03"/>
    <s v=""/>
    <n v="20000"/>
    <x v="21"/>
    <n v="20000"/>
    <s v="High income"/>
    <x v="763"/>
    <n v="1"/>
  </r>
  <r>
    <x v="3"/>
    <x v="71"/>
    <x v="729"/>
    <x v="0"/>
    <s v="Infinity Power Holding IPH, Hassan Allam Utilities HAU, and Masdar"/>
    <x v="12"/>
    <x v="1"/>
    <s v="Northern Africa"/>
    <s v="EGY"/>
    <n v="1"/>
    <x v="0"/>
    <x v="0"/>
    <m/>
    <x v="0"/>
    <m/>
    <x v="0"/>
    <m/>
    <s v="Reduction"/>
    <x v="0"/>
    <s v="Solar"/>
    <m/>
    <x v="764"/>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x v="405"/>
    <s v="Around 1,200,000 tCO2eq per year"/>
    <m/>
    <n v="2025"/>
    <s v="2025_06"/>
    <s v=""/>
    <n v="1200000"/>
    <x v="495"/>
    <n v="1200000"/>
    <s v="Lower middle income"/>
    <x v="764"/>
    <n v="1"/>
  </r>
  <r>
    <x v="0"/>
    <x v="73"/>
    <x v="730"/>
    <x v="0"/>
    <s v="NTPC Renewable Energy Ltd"/>
    <x v="12"/>
    <x v="0"/>
    <s v="Southern Asia"/>
    <s v="IND"/>
    <n v="1"/>
    <x v="0"/>
    <x v="0"/>
    <m/>
    <x v="0"/>
    <m/>
    <x v="0"/>
    <m/>
    <s v="Reduction"/>
    <x v="3"/>
    <s v="Wind"/>
    <m/>
    <x v="765"/>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9"/>
    <s v="Renewable"/>
    <x v="406"/>
    <s v="26,22,000"/>
    <m/>
    <n v="2024"/>
    <s v="2024_06"/>
    <s v=""/>
    <n v="2622000"/>
    <x v="496"/>
    <n v="2622000"/>
    <s v="Lower middle income"/>
    <x v="765"/>
    <n v="1"/>
  </r>
  <r>
    <x v="0"/>
    <x v="73"/>
    <x v="731"/>
    <x v="0"/>
    <s v="NTPC Renewable Energy Ltd"/>
    <x v="12"/>
    <x v="0"/>
    <s v="Southern Asia"/>
    <s v="IND"/>
    <n v="1"/>
    <x v="0"/>
    <x v="0"/>
    <m/>
    <x v="0"/>
    <m/>
    <x v="0"/>
    <m/>
    <s v="Reduction"/>
    <x v="0"/>
    <s v="Solar"/>
    <m/>
    <x v="766"/>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x v="407"/>
    <s v="5,00,000 tCO2eq"/>
    <m/>
    <n v="2024"/>
    <s v="2024_07"/>
    <s v=""/>
    <n v="500000"/>
    <x v="161"/>
    <n v="500000"/>
    <s v="Lower middle income"/>
    <x v="766"/>
    <n v="1"/>
  </r>
  <r>
    <x v="0"/>
    <x v="73"/>
    <x v="732"/>
    <x v="0"/>
    <s v="NTPC Renewable Energy Ltd"/>
    <x v="12"/>
    <x v="0"/>
    <s v="Southern Asia"/>
    <s v="IND"/>
    <n v="1"/>
    <x v="0"/>
    <x v="0"/>
    <m/>
    <x v="0"/>
    <m/>
    <x v="0"/>
    <m/>
    <s v="Reduction"/>
    <x v="0"/>
    <s v="Solar"/>
    <m/>
    <x v="767"/>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0"/>
    <s v="Renewable"/>
    <x v="407"/>
    <s v="6,25,000 tCo2eq per year"/>
    <m/>
    <n v="2024"/>
    <s v="2024_10"/>
    <n v="625000"/>
    <m/>
    <x v="497"/>
    <n v="625000"/>
    <s v="Lower middle income"/>
    <x v="767"/>
    <n v="1"/>
  </r>
  <r>
    <x v="0"/>
    <x v="73"/>
    <x v="733"/>
    <x v="0"/>
    <s v="NTPC Renewable Energy Ltd"/>
    <x v="12"/>
    <x v="0"/>
    <s v="Southern Asia"/>
    <s v="IND"/>
    <n v="1"/>
    <x v="0"/>
    <x v="0"/>
    <m/>
    <x v="0"/>
    <m/>
    <x v="0"/>
    <m/>
    <s v="Reduction"/>
    <x v="0"/>
    <s v="Solar"/>
    <m/>
    <x v="768"/>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0"/>
    <s v="Renewable"/>
    <x v="407"/>
    <s v="6,25,000 tCo2eq per year"/>
    <m/>
    <n v="2024"/>
    <s v="2024_10"/>
    <n v="625000"/>
    <m/>
    <x v="497"/>
    <n v="625000"/>
    <s v="Lower middle income"/>
    <x v="768"/>
    <n v="1"/>
  </r>
  <r>
    <x v="0"/>
    <x v="72"/>
    <x v="734"/>
    <x v="0"/>
    <s v="NEEPCO"/>
    <x v="12"/>
    <x v="0"/>
    <s v="Southern Asia"/>
    <s v="IND"/>
    <n v="1"/>
    <x v="0"/>
    <x v="0"/>
    <m/>
    <x v="0"/>
    <m/>
    <x v="0"/>
    <m/>
    <s v="Reduction"/>
    <x v="0"/>
    <s v="Solar"/>
    <m/>
    <x v="769"/>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x v="110"/>
    <s v="5,71,590"/>
    <m/>
    <n v="2027"/>
    <s v="2027_01"/>
    <s v=""/>
    <n v="571590"/>
    <x v="492"/>
    <n v="571590"/>
    <s v="Lower middle income"/>
    <x v="769"/>
    <n v="1"/>
  </r>
  <r>
    <x v="51"/>
    <x v="74"/>
    <x v="735"/>
    <x v="1"/>
    <s v="KOKO Networks Rwanda"/>
    <x v="12"/>
    <x v="1"/>
    <s v="Eastern Africa"/>
    <s v="RWA"/>
    <n v="1"/>
    <x v="3"/>
    <x v="3"/>
    <m/>
    <x v="2"/>
    <m/>
    <x v="0"/>
    <m/>
    <s v="Reduction"/>
    <x v="4"/>
    <s v="Households, Bioethanol Cookstoves, Tier 5"/>
    <m/>
    <x v="770"/>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instead of only a partial reduction of woody biomass consumption.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42"/>
    <m/>
    <x v="216"/>
    <n v="4200000"/>
    <n v="10"/>
    <n v="1900"/>
    <s v="1900_01"/>
    <n v="4200000"/>
    <m/>
    <x v="498"/>
    <n v="4200000"/>
    <s v="Low income"/>
    <x v="770"/>
    <n v="1"/>
  </r>
  <r>
    <x v="40"/>
    <x v="75"/>
    <x v="736"/>
    <x v="1"/>
    <s v="Econetix Gmbh"/>
    <x v="12"/>
    <x v="1"/>
    <s v="Middle Africa"/>
    <s v="COD"/>
    <n v="1"/>
    <x v="3"/>
    <x v="3"/>
    <m/>
    <x v="3"/>
    <m/>
    <x v="0"/>
    <m/>
    <s v="Reduction"/>
    <x v="22"/>
    <s v="Households"/>
    <m/>
    <x v="771"/>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42"/>
    <m/>
    <x v="275"/>
    <n v="100000"/>
    <n v="10"/>
    <n v="1900"/>
    <s v="1900_01"/>
    <n v="100000"/>
    <m/>
    <x v="149"/>
    <n v="100000"/>
    <s v="Low income"/>
    <x v="771"/>
    <n v="1"/>
  </r>
  <r>
    <x v="52"/>
    <x v="76"/>
    <x v="737"/>
    <x v="1"/>
    <s v="Maple Credits, Treefera, Climate Connect Digital Limited"/>
    <x v="12"/>
    <x v="2"/>
    <s v="Northern America"/>
    <s v="CAN"/>
    <n v="1"/>
    <x v="6"/>
    <x v="5"/>
    <m/>
    <x v="4"/>
    <m/>
    <x v="0"/>
    <m/>
    <s v="Removal"/>
    <x v="25"/>
    <s v="Forest management"/>
    <m/>
    <x v="772"/>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42"/>
    <m/>
    <x v="275"/>
    <n v="42009"/>
    <n v="10"/>
    <n v="1900"/>
    <s v="1900_01"/>
    <n v="42009"/>
    <m/>
    <x v="499"/>
    <n v="42009"/>
    <s v="High income"/>
    <x v="772"/>
    <n v="1"/>
  </r>
  <r>
    <x v="0"/>
    <x v="77"/>
    <x v="738"/>
    <x v="1"/>
    <s v="Climate Connect Digital Ltd."/>
    <x v="12"/>
    <x v="0"/>
    <s v="Southern Asia"/>
    <s v="IND"/>
    <n v="1"/>
    <x v="6"/>
    <x v="5"/>
    <s v="Agriculture"/>
    <x v="4"/>
    <m/>
    <x v="0"/>
    <m/>
    <s v="Removal"/>
    <x v="25"/>
    <s v="Tree plantation"/>
    <m/>
    <x v="773"/>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42"/>
    <m/>
    <x v="139"/>
    <n v="103909"/>
    <n v="10"/>
    <n v="1900"/>
    <s v="1900_01"/>
    <n v="103909"/>
    <m/>
    <x v="500"/>
    <n v="103909"/>
    <s v="Lower middle income"/>
    <x v="773"/>
    <n v="1"/>
  </r>
  <r>
    <x v="53"/>
    <x v="35"/>
    <x v="739"/>
    <x v="1"/>
    <s v="Ecosecurities group limited"/>
    <x v="12"/>
    <x v="2"/>
    <s v="South America"/>
    <s v="PRY"/>
    <n v="1"/>
    <x v="6"/>
    <x v="5"/>
    <s v="Agriculture"/>
    <x v="4"/>
    <m/>
    <x v="0"/>
    <m/>
    <s v="Reduction"/>
    <x v="14"/>
    <s v="REDD+"/>
    <m/>
    <x v="774"/>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42"/>
    <m/>
    <x v="357"/>
    <n v="478920"/>
    <n v="10"/>
    <n v="1900"/>
    <s v="1900_01"/>
    <n v="478920"/>
    <m/>
    <x v="501"/>
    <n v="478920"/>
    <s v="Upper middle income"/>
    <x v="774"/>
    <n v="1"/>
  </r>
  <r>
    <x v="53"/>
    <x v="35"/>
    <x v="740"/>
    <x v="1"/>
    <s v="Ecosecurities group limited"/>
    <x v="12"/>
    <x v="2"/>
    <s v="South America"/>
    <s v="PRY"/>
    <n v="1"/>
    <x v="6"/>
    <x v="5"/>
    <m/>
    <x v="4"/>
    <m/>
    <x v="0"/>
    <m/>
    <s v="Reduction"/>
    <x v="14"/>
    <s v="REDD+"/>
    <m/>
    <x v="775"/>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42"/>
    <m/>
    <x v="408"/>
    <n v="1172968"/>
    <n v="10"/>
    <n v="1900"/>
    <s v="1900_01"/>
    <n v="1172968"/>
    <m/>
    <x v="502"/>
    <n v="1172968"/>
    <s v="Upper middle income"/>
    <x v="775"/>
    <n v="1"/>
  </r>
  <r>
    <x v="0"/>
    <x v="43"/>
    <x v="741"/>
    <x v="1"/>
    <s v="AGS Carbon Advisory"/>
    <x v="12"/>
    <x v="0"/>
    <s v="Southern Asia"/>
    <s v="IND"/>
    <n v="1"/>
    <x v="3"/>
    <x v="3"/>
    <m/>
    <x v="3"/>
    <m/>
    <x v="0"/>
    <m/>
    <s v="Reduction"/>
    <x v="9"/>
    <m/>
    <m/>
    <x v="776"/>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42"/>
    <m/>
    <x v="216"/>
    <n v="1172968"/>
    <n v="10"/>
    <n v="1900"/>
    <s v="1900_01"/>
    <n v="1172968"/>
    <m/>
    <x v="502"/>
    <n v="1172968"/>
    <s v="Lower middle income"/>
    <x v="776"/>
    <n v="1"/>
  </r>
  <r>
    <x v="0"/>
    <x v="40"/>
    <x v="742"/>
    <x v="1"/>
    <s v="Outreach project Pvt.Ltd and HLTEC NGO Diphu Assam, Quick edge Integrated LLP, Shivsagar"/>
    <x v="12"/>
    <x v="0"/>
    <s v="Southern Asia"/>
    <s v="IND"/>
    <n v="1"/>
    <x v="6"/>
    <x v="5"/>
    <m/>
    <x v="4"/>
    <m/>
    <x v="0"/>
    <m/>
    <s v="Removal"/>
    <x v="25"/>
    <s v="Tree plantation"/>
    <m/>
    <x v="777"/>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42"/>
    <m/>
    <x v="267"/>
    <n v="58875"/>
    <n v="10"/>
    <n v="1900"/>
    <s v="1900_01"/>
    <n v="58875"/>
    <m/>
    <x v="503"/>
    <n v="58875"/>
    <s v="Lower middle income"/>
    <x v="777"/>
    <n v="1"/>
  </r>
  <r>
    <x v="54"/>
    <x v="1"/>
    <x v="743"/>
    <x v="1"/>
    <s v="Carbon Capture Singapore (CARBONCAP) Pte. Ltd. &amp; ecosecurities"/>
    <x v="12"/>
    <x v="1"/>
    <s v="Western Africa"/>
    <s v="GNB"/>
    <n v="1"/>
    <x v="6"/>
    <x v="5"/>
    <m/>
    <x v="4"/>
    <m/>
    <x v="0"/>
    <m/>
    <s v="Reduction"/>
    <x v="14"/>
    <s v="REDD+, Reforestation, Mangroves"/>
    <m/>
    <x v="778"/>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42"/>
    <m/>
    <x v="204"/>
    <n v="4437348"/>
    <n v="10"/>
    <n v="1900"/>
    <s v="1900_01"/>
    <n v="4437348"/>
    <m/>
    <x v="504"/>
    <n v="4437348"/>
    <s v="Low income"/>
    <x v="778"/>
    <n v="1"/>
  </r>
  <r>
    <x v="28"/>
    <x v="0"/>
    <x v="744"/>
    <x v="1"/>
    <s v="Powerstove Offgrid Electricity Limited"/>
    <x v="12"/>
    <x v="1"/>
    <s v="Western Africa"/>
    <s v="NGA"/>
    <n v="1"/>
    <x v="3"/>
    <x v="3"/>
    <m/>
    <x v="3"/>
    <s v="Fuel switch"/>
    <x v="0"/>
    <m/>
    <s v="Reduction"/>
    <x v="4"/>
    <s v="Households"/>
    <m/>
    <x v="779"/>
    <m/>
    <s v="Powerstove Offgrid Electricity Limited"/>
    <m/>
    <s v="The main purpose of the Gold Standard Programme of Activities (PoA) is the distribution of fuel-efficient improved cook stoves (ICS) in Nigeria. The Improved cook-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205"/>
    <n v="26000"/>
    <n v="7"/>
    <n v="1900"/>
    <s v="1900_01"/>
    <n v="26000"/>
    <m/>
    <x v="260"/>
    <n v="26000"/>
    <s v="Lower middle income"/>
    <x v="779"/>
    <n v="1"/>
  </r>
  <r>
    <x v="55"/>
    <x v="45"/>
    <x v="745"/>
    <x v="1"/>
    <s v="Beam Mobility"/>
    <x v="12"/>
    <x v="4"/>
    <s v="Australia and New Zealand"/>
    <s v="NZL"/>
    <n v="1"/>
    <x v="4"/>
    <x v="4"/>
    <m/>
    <x v="2"/>
    <m/>
    <x v="0"/>
    <m/>
    <s v="Reduction"/>
    <x v="5"/>
    <s v="Electrification"/>
    <m/>
    <x v="780"/>
    <m/>
    <s v="Beam Mobility"/>
    <m/>
    <s v="The purpose of this PoA is to introduces a micro- mobility transport option (e-scooters), which replaces traditional modes of transport. This encompasses associated activities within the 8 countries"/>
    <s v="Not known"/>
    <x v="442"/>
    <m/>
    <x v="409"/>
    <n v="70000"/>
    <n v="7"/>
    <n v="1900"/>
    <s v="1900_01"/>
    <n v="70000"/>
    <m/>
    <x v="362"/>
    <n v="70000"/>
    <s v="High income"/>
    <x v="780"/>
    <n v="1"/>
  </r>
  <r>
    <x v="30"/>
    <x v="45"/>
    <x v="746"/>
    <x v="1"/>
    <s v="Horae Energy Private Limited, Core Carbon Canada, Apple Energy Technologies Pvt LTD"/>
    <x v="12"/>
    <x v="0"/>
    <s v="Southern Asia"/>
    <s v="PAK"/>
    <n v="1"/>
    <x v="0"/>
    <x v="0"/>
    <m/>
    <x v="0"/>
    <m/>
    <x v="0"/>
    <m/>
    <s v="Reduction"/>
    <x v="0"/>
    <s v="Solar"/>
    <m/>
    <x v="781"/>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42"/>
    <m/>
    <x v="410"/>
    <n v="12000"/>
    <n v="10"/>
    <n v="1900"/>
    <s v="1900_01"/>
    <n v="12000"/>
    <m/>
    <x v="223"/>
    <n v="12000"/>
    <s v="Lower middle income"/>
    <x v="781"/>
    <n v="1"/>
  </r>
  <r>
    <x v="30"/>
    <x v="45"/>
    <x v="747"/>
    <x v="1"/>
    <s v="Horae Energy Private Limited, Core Carbon Canada, HUB ENGINEERING Private Limited"/>
    <x v="12"/>
    <x v="0"/>
    <s v="Southern Asia"/>
    <s v="PAK"/>
    <n v="1"/>
    <x v="0"/>
    <x v="0"/>
    <m/>
    <x v="0"/>
    <m/>
    <x v="0"/>
    <m/>
    <s v="Reduction"/>
    <x v="0"/>
    <s v="Solar"/>
    <m/>
    <x v="782"/>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42"/>
    <m/>
    <x v="411"/>
    <n v="35000"/>
    <n v="10"/>
    <n v="1900"/>
    <s v="1900_01"/>
    <n v="35000"/>
    <m/>
    <x v="18"/>
    <n v="35000"/>
    <s v="Lower middle income"/>
    <x v="782"/>
    <n v="1"/>
  </r>
  <r>
    <x v="30"/>
    <x v="45"/>
    <x v="748"/>
    <x v="1"/>
    <s v="Horae Energy Private Limited, Core Carbon Canada, Feroz Power Pvt Ltd"/>
    <x v="12"/>
    <x v="0"/>
    <s v="Southern Asia"/>
    <s v="PAK"/>
    <n v="1"/>
    <x v="0"/>
    <x v="0"/>
    <m/>
    <x v="0"/>
    <m/>
    <x v="0"/>
    <m/>
    <s v="Reduction"/>
    <x v="0"/>
    <s v="Solar"/>
    <m/>
    <x v="783"/>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42"/>
    <m/>
    <x v="408"/>
    <n v="24000"/>
    <n v="10"/>
    <n v="1900"/>
    <s v="1900_01"/>
    <n v="24000"/>
    <m/>
    <x v="505"/>
    <n v="24000"/>
    <s v="Lower middle income"/>
    <x v="783"/>
    <n v="1"/>
  </r>
  <r>
    <x v="0"/>
    <x v="45"/>
    <x v="749"/>
    <x v="1"/>
    <s v="Climate Secure India Private Limited, Earthfit Solutions Private Limited"/>
    <x v="12"/>
    <x v="0"/>
    <s v="Southern Asia"/>
    <s v="IND"/>
    <n v="1"/>
    <x v="3"/>
    <x v="3"/>
    <m/>
    <x v="3"/>
    <s v="Fuel switch"/>
    <x v="0"/>
    <m/>
    <s v="Reduction"/>
    <x v="4"/>
    <s v="Households"/>
    <m/>
    <x v="784"/>
    <m/>
    <s v="Climate Secure India Private Limited, Earthfit Solutions Private Limited"/>
    <m/>
    <s v="The PoA involves dissemination of woody biomass ICS to project households using traditional modes of cooking in the baseline."/>
    <s v="Not known"/>
    <x v="442"/>
    <m/>
    <x v="412"/>
    <n v="2300000"/>
    <n v="10"/>
    <n v="1900"/>
    <s v="1900_01"/>
    <n v="2300000"/>
    <m/>
    <x v="506"/>
    <n v="2300000"/>
    <s v="Lower middle income"/>
    <x v="784"/>
    <n v="1"/>
  </r>
  <r>
    <x v="0"/>
    <x v="45"/>
    <x v="750"/>
    <x v="1"/>
    <s v="Core CarbonX Solutions Private Limited"/>
    <x v="12"/>
    <x v="0"/>
    <s v="Southern Asia"/>
    <s v="IND"/>
    <n v="1"/>
    <x v="3"/>
    <x v="3"/>
    <m/>
    <x v="3"/>
    <s v="Fuel switch"/>
    <x v="0"/>
    <m/>
    <s v="Reduction"/>
    <x v="4"/>
    <s v="Households"/>
    <m/>
    <x v="785"/>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42"/>
    <m/>
    <x v="413"/>
    <n v="58000"/>
    <n v="7"/>
    <n v="1900"/>
    <s v="1900_01"/>
    <n v="58000"/>
    <m/>
    <x v="257"/>
    <n v="58000"/>
    <s v="Lower middle income"/>
    <x v="785"/>
    <n v="1"/>
  </r>
  <r>
    <x v="36"/>
    <x v="45"/>
    <x v="751"/>
    <x v="1"/>
    <s v="SPOUTS International, AGS Carbon Advisory"/>
    <x v="12"/>
    <x v="1"/>
    <s v="Eastern Africa"/>
    <s v="UGA"/>
    <n v="1"/>
    <x v="3"/>
    <x v="3"/>
    <m/>
    <x v="3"/>
    <m/>
    <x v="0"/>
    <m/>
    <s v="Reduction"/>
    <x v="9"/>
    <s v="Households"/>
    <m/>
    <x v="786"/>
    <m/>
    <s v="SPOUTS International, AGS Carbon Advisory"/>
    <m/>
    <s v="The purpose of the PoA is to disseminate Household Water Treatment technologies to the households and communities in Uganda and Rwanda. The households in these countries were earlier using wood and/or charcoal on rudimentary stoves for boiling water or were consuming untreated water. The PoA involves the distribution of ceramic water filters to the households which not only provides the end-users with a safe supply of drinking water but also contributes to drastic reduction in the levels of GHG emissions."/>
    <s v="Not known"/>
    <x v="442"/>
    <m/>
    <x v="20"/>
    <n v="59999"/>
    <n v="7"/>
    <n v="1900"/>
    <s v="1900_01"/>
    <n v="59999"/>
    <m/>
    <x v="507"/>
    <n v="59999"/>
    <s v="Low income"/>
    <x v="786"/>
    <n v="1"/>
  </r>
  <r>
    <x v="51"/>
    <x v="45"/>
    <x v="751"/>
    <x v="1"/>
    <s v="SPOUTS International, AGS Carbon Advisory"/>
    <x v="12"/>
    <x v="1"/>
    <s v="Eastern Africa"/>
    <s v="RWA"/>
    <n v="1"/>
    <x v="3"/>
    <x v="3"/>
    <m/>
    <x v="3"/>
    <m/>
    <x v="0"/>
    <m/>
    <s v="Reduction"/>
    <x v="9"/>
    <s v="Households"/>
    <m/>
    <x v="787"/>
    <m/>
    <s v="SPOUTS International, AGS Carbon Advisory"/>
    <m/>
    <s v="The purpose of the PoA is to disseminate Household Water Treatment technologies to the households and communities in Uganda and Rwanda. The households in these countries were earlier using wood and/or charcoal on rudimentary stoves for boiling water or were consuming untreated water. The PoA involves the distribution of ceramic water filters to the households which not only provides the end-users with a safe supply of drinking water but also contributes to drastic reduction in the levels of GHG emissions."/>
    <s v="Not known"/>
    <x v="442"/>
    <m/>
    <x v="20"/>
    <n v="59999"/>
    <n v="7"/>
    <n v="1900"/>
    <s v="1900_01"/>
    <n v="59999"/>
    <m/>
    <x v="507"/>
    <n v="59999"/>
    <s v="Low income"/>
    <x v="787"/>
    <n v="1"/>
  </r>
  <r>
    <x v="19"/>
    <x v="45"/>
    <x v="752"/>
    <x v="1"/>
    <s v="Core CarbonX Solutions Private Limited"/>
    <x v="12"/>
    <x v="0"/>
    <s v="Southeast Asia"/>
    <s v="MMR"/>
    <n v="1"/>
    <x v="3"/>
    <x v="3"/>
    <m/>
    <x v="3"/>
    <s v="Fuel switch"/>
    <x v="0"/>
    <m/>
    <s v="Reduction"/>
    <x v="4"/>
    <s v="Households"/>
    <m/>
    <x v="788"/>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42"/>
    <m/>
    <x v="414"/>
    <n v="59000"/>
    <n v="7"/>
    <n v="1900"/>
    <s v="1900_01"/>
    <n v="59000"/>
    <m/>
    <x v="186"/>
    <n v="59000"/>
    <s v="Lower middle income"/>
    <x v="788"/>
    <n v="1"/>
  </r>
  <r>
    <x v="1"/>
    <x v="45"/>
    <x v="753"/>
    <x v="1"/>
    <s v="Bangladesh Bondhu Foundation"/>
    <x v="12"/>
    <x v="0"/>
    <s v="Southern Asia"/>
    <s v="BGD"/>
    <n v="1"/>
    <x v="3"/>
    <x v="3"/>
    <m/>
    <x v="3"/>
    <s v="Fuel switch"/>
    <x v="0"/>
    <m/>
    <s v="Reduction"/>
    <x v="4"/>
    <s v="Households"/>
    <m/>
    <x v="789"/>
    <m/>
    <s v="Bangladesh Bondhu Foundation"/>
    <m/>
    <s v="The PoA involves dissemination of woody biomass ICS to project households using traditional modes of cooking in the baseline. This encompasses 60 associated activities within the PoA."/>
    <s v="Not known"/>
    <x v="442"/>
    <m/>
    <x v="259"/>
    <n v="593368"/>
    <n v="7"/>
    <n v="1900"/>
    <s v="1900_01"/>
    <n v="593368"/>
    <m/>
    <x v="508"/>
    <n v="593368"/>
    <s v="Lower middle income"/>
    <x v="789"/>
    <n v="1"/>
  </r>
  <r>
    <x v="56"/>
    <x v="45"/>
    <x v="754"/>
    <x v="1"/>
    <s v="SD Environmental Projects Pte. Ltd. "/>
    <x v="12"/>
    <x v="0"/>
    <s v="Southeast Asia"/>
    <s v="PHL"/>
    <n v="1"/>
    <x v="3"/>
    <x v="3"/>
    <m/>
    <x v="3"/>
    <s v="Fuel switch"/>
    <x v="0"/>
    <m/>
    <s v="Reduction"/>
    <x v="4"/>
    <s v="Households"/>
    <m/>
    <x v="790"/>
    <m/>
    <s v="SD Environmental Projects Pte. Ltd."/>
    <m/>
    <s v="The PoA involves dissemination of ICS to project households using traditional modes of cooking in the baseline"/>
    <s v="Not known"/>
    <x v="442"/>
    <m/>
    <x v="28"/>
    <n v="3634938"/>
    <n v="7"/>
    <n v="1900"/>
    <s v="1900_01"/>
    <n v="3634938"/>
    <m/>
    <x v="509"/>
    <n v="3634938"/>
    <s v="Lower middle income"/>
    <x v="790"/>
    <n v="1"/>
  </r>
  <r>
    <x v="36"/>
    <x v="45"/>
    <x v="755"/>
    <x v="1"/>
    <s v="Greenergy Climate – FZCO, Climate Secure"/>
    <x v="12"/>
    <x v="1"/>
    <s v="Eastern Africa"/>
    <s v="UGA"/>
    <n v="1"/>
    <x v="3"/>
    <x v="3"/>
    <m/>
    <x v="3"/>
    <s v="Fuel switch"/>
    <x v="0"/>
    <m/>
    <s v="Reduction"/>
    <x v="4"/>
    <s v="Households"/>
    <m/>
    <x v="791"/>
    <m/>
    <s v="Greenergy Climate – FZCO, Climate Secure"/>
    <m/>
    <s v="The PoA involves dissemination of ethanol based ICS to project households using traditional modes of cooking in the baseline."/>
    <s v="Not known"/>
    <x v="442"/>
    <m/>
    <x v="80"/>
    <n v="60000"/>
    <n v="7"/>
    <n v="1900"/>
    <s v="1900_01"/>
    <n v="60000"/>
    <m/>
    <x v="156"/>
    <n v="60000"/>
    <s v="Low income"/>
    <x v="791"/>
    <n v="1"/>
  </r>
  <r>
    <x v="0"/>
    <x v="45"/>
    <x v="756"/>
    <x v="1"/>
    <s v="Core CarbonX Solutions Private Limited"/>
    <x v="12"/>
    <x v="0"/>
    <s v="Southern Asia"/>
    <s v="IND"/>
    <n v="1"/>
    <x v="5"/>
    <x v="5"/>
    <m/>
    <x v="1"/>
    <m/>
    <x v="1"/>
    <m/>
    <s v="Reduction"/>
    <x v="8"/>
    <s v="Alternate wetting method"/>
    <m/>
    <x v="792"/>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42"/>
    <m/>
    <x v="0"/>
    <n v="58000"/>
    <n v="7"/>
    <n v="1900"/>
    <s v="1900_01"/>
    <n v="58000"/>
    <m/>
    <x v="257"/>
    <n v="58000"/>
    <s v="Lower middle income"/>
    <x v="792"/>
    <n v="1"/>
  </r>
  <r>
    <x v="0"/>
    <x v="45"/>
    <x v="757"/>
    <x v="1"/>
    <s v="Core CarbonX Solutions Private Limited"/>
    <x v="12"/>
    <x v="0"/>
    <s v="Southern Asia"/>
    <s v="IND"/>
    <n v="1"/>
    <x v="5"/>
    <x v="5"/>
    <m/>
    <x v="1"/>
    <s v="Sinks"/>
    <x v="0"/>
    <s v="N2O"/>
    <s v="Reduction"/>
    <x v="20"/>
    <m/>
    <m/>
    <x v="793"/>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42"/>
    <m/>
    <x v="415"/>
    <n v="120000"/>
    <n v="7"/>
    <n v="1900"/>
    <s v="1900_01"/>
    <n v="120000"/>
    <m/>
    <x v="139"/>
    <n v="120000"/>
    <s v="Lower middle income"/>
    <x v="793"/>
    <n v="1"/>
  </r>
  <r>
    <x v="33"/>
    <x v="78"/>
    <x v="758"/>
    <x v="1"/>
    <s v="Removall"/>
    <x v="12"/>
    <x v="1"/>
    <s v="Eastern Africa"/>
    <s v="MOZ"/>
    <n v="1"/>
    <x v="3"/>
    <x v="3"/>
    <m/>
    <x v="3"/>
    <m/>
    <x v="0"/>
    <m/>
    <s v="Reduction"/>
    <x v="9"/>
    <s v="Borehole maintenance"/>
    <m/>
    <x v="794"/>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42"/>
    <m/>
    <x v="298"/>
    <n v="60000"/>
    <n v="20"/>
    <n v="1900"/>
    <s v="1900_01"/>
    <n v="60000"/>
    <m/>
    <x v="156"/>
    <n v="60000"/>
    <s v="Low income"/>
    <x v="794"/>
    <n v="1"/>
  </r>
  <r>
    <x v="0"/>
    <x v="60"/>
    <x v="759"/>
    <x v="1"/>
    <s v="Koshish Sustainable Solutions Pvt. Ltd. and partners; Dr. Amit Ranjan Verma"/>
    <x v="12"/>
    <x v="0"/>
    <s v="Southern Asia"/>
    <s v="IND"/>
    <n v="1"/>
    <x v="0"/>
    <x v="0"/>
    <m/>
    <x v="2"/>
    <m/>
    <x v="0"/>
    <m/>
    <s v="Reduction"/>
    <x v="2"/>
    <s v="Biogas, Households"/>
    <m/>
    <x v="795"/>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42"/>
    <m/>
    <x v="276"/>
    <n v="50000"/>
    <n v="10"/>
    <n v="1900"/>
    <s v="1900_01"/>
    <n v="50000"/>
    <m/>
    <x v="179"/>
    <n v="50000"/>
    <s v="Lower middle income"/>
    <x v="795"/>
    <n v="1"/>
  </r>
  <r>
    <x v="57"/>
    <x v="54"/>
    <x v="751"/>
    <x v="1"/>
    <s v="AGS Carbon Advisory, SPOUTS International"/>
    <x v="12"/>
    <x v="1"/>
    <s v="Eastern Africa"/>
    <s v="RWA, UGA"/>
    <n v="2"/>
    <x v="3"/>
    <x v="3"/>
    <m/>
    <x v="3"/>
    <m/>
    <x v="0"/>
    <m/>
    <s v="Reduction"/>
    <x v="9"/>
    <s v="Households"/>
    <m/>
    <x v="796"/>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42"/>
    <m/>
    <x v="20"/>
    <n v="59999"/>
    <n v="20"/>
    <n v="1900"/>
    <s v="1900_01"/>
    <n v="59999"/>
    <m/>
    <x v="507"/>
    <n v="29999.5"/>
    <s v="Low income"/>
    <x v="796"/>
    <n v="1"/>
  </r>
  <r>
    <x v="58"/>
    <x v="79"/>
    <x v="760"/>
    <x v="1"/>
    <s v="Grutter Consulting AG"/>
    <x v="12"/>
    <x v="2"/>
    <s v="Central America"/>
    <s v="MEX"/>
    <n v="1"/>
    <x v="4"/>
    <x v="4"/>
    <m/>
    <x v="2"/>
    <m/>
    <x v="0"/>
    <m/>
    <s v="Reduction"/>
    <x v="5"/>
    <s v="Charging Infrastructure, Electrification"/>
    <m/>
    <x v="797"/>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300000"/>
    <n v="10"/>
    <n v="1900"/>
    <s v="1900_01"/>
    <n v="300000"/>
    <m/>
    <x v="364"/>
    <n v="300000"/>
    <s v="Upper middle income"/>
    <x v="797"/>
    <n v="1"/>
  </r>
  <r>
    <x v="59"/>
    <x v="79"/>
    <x v="761"/>
    <x v="1"/>
    <s v="Grutter Consulting  AG"/>
    <x v="12"/>
    <x v="2"/>
    <s v="South America"/>
    <s v="COL"/>
    <n v="1"/>
    <x v="4"/>
    <x v="4"/>
    <m/>
    <x v="2"/>
    <m/>
    <x v="0"/>
    <m/>
    <s v="Reduction"/>
    <x v="5"/>
    <s v="Charging Infrastructure, Electrification"/>
    <m/>
    <x v="798"/>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120000"/>
    <n v="10"/>
    <n v="1900"/>
    <s v="1900_01"/>
    <n v="120000"/>
    <m/>
    <x v="139"/>
    <n v="120000"/>
    <s v="Upper middle income"/>
    <x v="798"/>
    <n v="1"/>
  </r>
  <r>
    <x v="11"/>
    <x v="79"/>
    <x v="762"/>
    <x v="1"/>
    <s v="Grutter Consulting AG"/>
    <x v="12"/>
    <x v="2"/>
    <s v="South America"/>
    <s v="BRA"/>
    <n v="1"/>
    <x v="4"/>
    <x v="4"/>
    <m/>
    <x v="2"/>
    <m/>
    <x v="0"/>
    <m/>
    <s v="Reduction"/>
    <x v="5"/>
    <s v="Charging Infrastructure, Electrification"/>
    <m/>
    <x v="799"/>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500000"/>
    <n v="10"/>
    <n v="1900"/>
    <s v="1900_01"/>
    <n v="500000"/>
    <m/>
    <x v="161"/>
    <n v="500000"/>
    <s v="Upper middle income"/>
    <x v="799"/>
    <n v="1"/>
  </r>
  <r>
    <x v="60"/>
    <x v="79"/>
    <x v="763"/>
    <x v="1"/>
    <s v="Zeroca BV"/>
    <x v="12"/>
    <x v="2"/>
    <s v="South America"/>
    <s v="ECU"/>
    <n v="1"/>
    <x v="4"/>
    <x v="4"/>
    <m/>
    <x v="2"/>
    <m/>
    <x v="0"/>
    <m/>
    <s v="Reduction"/>
    <x v="5"/>
    <s v="Charging Infrastructure, Electrification"/>
    <m/>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50000"/>
    <n v="10"/>
    <n v="1900"/>
    <s v="1900_01"/>
    <n v="50000"/>
    <m/>
    <x v="179"/>
    <n v="50000"/>
    <s v="Upper middle income"/>
    <x v="800"/>
    <n v="1"/>
  </r>
  <r>
    <x v="3"/>
    <x v="79"/>
    <x v="764"/>
    <x v="1"/>
    <s v="Zeroca BV"/>
    <x v="12"/>
    <x v="1"/>
    <s v="Northern Africa"/>
    <s v="EGY"/>
    <n v="1"/>
    <x v="4"/>
    <x v="4"/>
    <m/>
    <x v="2"/>
    <m/>
    <x v="0"/>
    <m/>
    <s v="Reduction"/>
    <x v="5"/>
    <s v="Charging Infrastructure, Electrification"/>
    <m/>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270000"/>
    <n v="10"/>
    <n v="1900"/>
    <s v="1900_01"/>
    <n v="270000"/>
    <m/>
    <x v="510"/>
    <n v="270000"/>
    <s v="Lower middle income"/>
    <x v="801"/>
    <n v="1"/>
  </r>
  <r>
    <x v="23"/>
    <x v="79"/>
    <x v="765"/>
    <x v="1"/>
    <s v="Zeroca BV"/>
    <x v="12"/>
    <x v="1"/>
    <s v="Southern Africa"/>
    <s v="ZAF"/>
    <n v="1"/>
    <x v="4"/>
    <x v="4"/>
    <m/>
    <x v="2"/>
    <m/>
    <x v="0"/>
    <m/>
    <s v="Reduction"/>
    <x v="5"/>
    <s v="Charging Infrastructure, Electrification"/>
    <m/>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150000"/>
    <n v="10"/>
    <n v="1900"/>
    <s v="1900_01"/>
    <n v="150000"/>
    <m/>
    <x v="356"/>
    <n v="150000"/>
    <s v="Upper middle income"/>
    <x v="802"/>
    <n v="1"/>
  </r>
  <r>
    <x v="29"/>
    <x v="79"/>
    <x v="766"/>
    <x v="1"/>
    <s v="Zeroca BV"/>
    <x v="12"/>
    <x v="1"/>
    <s v="Eastern Africa"/>
    <s v="TZA"/>
    <n v="1"/>
    <x v="4"/>
    <x v="4"/>
    <m/>
    <x v="2"/>
    <m/>
    <x v="0"/>
    <m/>
    <s v="Reduction"/>
    <x v="5"/>
    <s v="Charging Infrastructure, Electrification"/>
    <m/>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160000"/>
    <n v="10"/>
    <n v="1900"/>
    <s v="1900_01"/>
    <n v="160000"/>
    <m/>
    <x v="511"/>
    <n v="160000"/>
    <s v="Lower middle income"/>
    <x v="803"/>
    <n v="1"/>
  </r>
  <r>
    <x v="51"/>
    <x v="79"/>
    <x v="767"/>
    <x v="1"/>
    <s v="Zeroca BV"/>
    <x v="12"/>
    <x v="1"/>
    <s v="Eastern Africa"/>
    <s v="RWA"/>
    <n v="1"/>
    <x v="4"/>
    <x v="4"/>
    <m/>
    <x v="2"/>
    <m/>
    <x v="0"/>
    <m/>
    <s v="Reduction"/>
    <x v="5"/>
    <s v="Charging Infrastructure, Electrification"/>
    <m/>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40000"/>
    <n v="10"/>
    <n v="1900"/>
    <s v="1900_01"/>
    <n v="40000"/>
    <m/>
    <x v="206"/>
    <n v="40000"/>
    <s v="Low income"/>
    <x v="804"/>
    <n v="1"/>
  </r>
  <r>
    <x v="33"/>
    <x v="79"/>
    <x v="768"/>
    <x v="1"/>
    <s v="Zeroca BV"/>
    <x v="12"/>
    <x v="1"/>
    <s v="Eastern Africa"/>
    <s v="MOZ"/>
    <n v="1"/>
    <x v="4"/>
    <x v="4"/>
    <m/>
    <x v="2"/>
    <m/>
    <x v="0"/>
    <m/>
    <s v="Reduction"/>
    <x v="5"/>
    <s v="Charging Infrastructure, Electrification"/>
    <m/>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80000"/>
    <n v="10"/>
    <n v="1900"/>
    <s v="1900_01"/>
    <n v="80000"/>
    <m/>
    <x v="120"/>
    <n v="80000"/>
    <s v="Low income"/>
    <x v="805"/>
    <n v="1"/>
  </r>
  <r>
    <x v="10"/>
    <x v="79"/>
    <x v="769"/>
    <x v="1"/>
    <s v="Zeroca BV"/>
    <x v="12"/>
    <x v="1"/>
    <s v="Eastern Africa"/>
    <s v="KEN"/>
    <n v="1"/>
    <x v="4"/>
    <x v="4"/>
    <m/>
    <x v="2"/>
    <m/>
    <x v="0"/>
    <m/>
    <s v="Reduction"/>
    <x v="5"/>
    <s v="Charging Infrastructure, Electrification"/>
    <m/>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130000"/>
    <n v="10"/>
    <n v="1900"/>
    <s v="1900_01"/>
    <n v="130000"/>
    <m/>
    <x v="512"/>
    <n v="130000"/>
    <s v="Lower middle income"/>
    <x v="806"/>
    <n v="1"/>
  </r>
  <r>
    <x v="31"/>
    <x v="79"/>
    <x v="770"/>
    <x v="1"/>
    <s v="Zeroca BV"/>
    <x v="12"/>
    <x v="1"/>
    <s v="Eastern Africa"/>
    <s v="ETH"/>
    <n v="1"/>
    <x v="4"/>
    <x v="4"/>
    <m/>
    <x v="2"/>
    <m/>
    <x v="0"/>
    <m/>
    <s v="Reduction"/>
    <x v="5"/>
    <s v="Charging Infrastructure, Electrification"/>
    <m/>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310000"/>
    <n v="10"/>
    <n v="1900"/>
    <s v="1900_01"/>
    <n v="310000"/>
    <m/>
    <x v="365"/>
    <n v="310000"/>
    <s v="Low income"/>
    <x v="807"/>
    <n v="1"/>
  </r>
  <r>
    <x v="61"/>
    <x v="79"/>
    <x v="771"/>
    <x v="1"/>
    <s v="Zeroca BV"/>
    <x v="12"/>
    <x v="0"/>
    <s v="Western Asia"/>
    <s v="GEO"/>
    <n v="1"/>
    <x v="4"/>
    <x v="4"/>
    <m/>
    <x v="2"/>
    <m/>
    <x v="0"/>
    <m/>
    <s v="Reduction"/>
    <x v="5"/>
    <s v="Charging Infrastructure, Electrification"/>
    <m/>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15000"/>
    <n v="10"/>
    <n v="1900"/>
    <s v="1900_01"/>
    <n v="15000"/>
    <m/>
    <x v="154"/>
    <n v="15000"/>
    <s v="Upper middle income"/>
    <x v="808"/>
    <n v="1"/>
  </r>
  <r>
    <x v="28"/>
    <x v="79"/>
    <x v="772"/>
    <x v="1"/>
    <s v="Zeroca BV"/>
    <x v="12"/>
    <x v="1"/>
    <s v="Western Africa"/>
    <s v="NGA"/>
    <n v="1"/>
    <x v="4"/>
    <x v="4"/>
    <m/>
    <x v="2"/>
    <m/>
    <x v="0"/>
    <m/>
    <s v="Reduction"/>
    <x v="5"/>
    <s v="Charging Infrastructure, Electrification"/>
    <m/>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540000"/>
    <n v="10"/>
    <n v="1900"/>
    <s v="1900_01"/>
    <n v="540000"/>
    <m/>
    <x v="513"/>
    <n v="540000"/>
    <s v="Lower middle income"/>
    <x v="809"/>
    <n v="1"/>
  </r>
  <r>
    <x v="56"/>
    <x v="79"/>
    <x v="773"/>
    <x v="1"/>
    <s v="Zeroca BV"/>
    <x v="12"/>
    <x v="0"/>
    <s v="Southeast Asia"/>
    <s v="PHL"/>
    <n v="1"/>
    <x v="4"/>
    <x v="4"/>
    <m/>
    <x v="2"/>
    <m/>
    <x v="0"/>
    <m/>
    <s v="Reduction"/>
    <x v="5"/>
    <s v="Charging Infrastructure, Electrification"/>
    <m/>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270000"/>
    <n v="10"/>
    <n v="1900"/>
    <s v="1900_01"/>
    <n v="270000"/>
    <m/>
    <x v="510"/>
    <n v="270000"/>
    <s v="Lower middle income"/>
    <x v="810"/>
    <n v="1"/>
  </r>
  <r>
    <x v="41"/>
    <x v="80"/>
    <x v="774"/>
    <x v="1"/>
    <s v="Zeroca BV"/>
    <x v="12"/>
    <x v="1"/>
    <s v="Western Africa"/>
    <s v="CIV"/>
    <n v="1"/>
    <x v="4"/>
    <x v="4"/>
    <m/>
    <x v="2"/>
    <m/>
    <x v="0"/>
    <m/>
    <s v="Reduction"/>
    <x v="5"/>
    <s v="Charging Infrastructure, Electrification"/>
    <m/>
    <x v="81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80000"/>
    <n v="10"/>
    <n v="1900"/>
    <s v="1900_01"/>
    <n v="80000"/>
    <m/>
    <x v="120"/>
    <n v="80000"/>
    <s v="Lower middle income"/>
    <x v="811"/>
    <n v="1"/>
  </r>
  <r>
    <x v="45"/>
    <x v="80"/>
    <x v="775"/>
    <x v="1"/>
    <s v="Zeroca BV"/>
    <x v="12"/>
    <x v="1"/>
    <s v="Western Africa"/>
    <s v="SEN"/>
    <n v="1"/>
    <x v="4"/>
    <x v="4"/>
    <m/>
    <x v="2"/>
    <m/>
    <x v="0"/>
    <m/>
    <s v="Reduction"/>
    <x v="5"/>
    <s v="Charging Infrastructure, Electrification"/>
    <m/>
    <x v="81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50000"/>
    <n v="10"/>
    <n v="1900"/>
    <s v="1900_01"/>
    <n v="50000"/>
    <m/>
    <x v="179"/>
    <n v="50000"/>
    <s v="Lower middle income"/>
    <x v="812"/>
    <n v="1"/>
  </r>
  <r>
    <x v="35"/>
    <x v="80"/>
    <x v="776"/>
    <x v="1"/>
    <s v="Zeroca BV"/>
    <x v="12"/>
    <x v="1"/>
    <s v="Northern Africa"/>
    <s v="MAR"/>
    <n v="1"/>
    <x v="4"/>
    <x v="4"/>
    <m/>
    <x v="2"/>
    <m/>
    <x v="0"/>
    <m/>
    <s v="Reduction"/>
    <x v="5"/>
    <s v="Charging Infrastructure, Electrification"/>
    <m/>
    <x v="81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90000"/>
    <n v="10"/>
    <n v="1900"/>
    <s v="1900_01"/>
    <n v="90000"/>
    <m/>
    <x v="392"/>
    <n v="90000"/>
    <s v="Lower middle income"/>
    <x v="813"/>
    <n v="1"/>
  </r>
  <r>
    <x v="62"/>
    <x v="80"/>
    <x v="777"/>
    <x v="1"/>
    <s v="Zeroca BV"/>
    <x v="12"/>
    <x v="1"/>
    <s v="Northern Africa"/>
    <s v="TUN"/>
    <n v="1"/>
    <x v="4"/>
    <x v="4"/>
    <m/>
    <x v="2"/>
    <m/>
    <x v="0"/>
    <m/>
    <s v="Reduction"/>
    <x v="5"/>
    <s v="Charging Infrastructure, Electrification"/>
    <m/>
    <x v="81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30000"/>
    <n v="10"/>
    <n v="1900"/>
    <s v="1900_01"/>
    <n v="30000"/>
    <m/>
    <x v="304"/>
    <n v="30000"/>
    <s v="Lower middle income"/>
    <x v="814"/>
    <n v="1"/>
  </r>
  <r>
    <x v="63"/>
    <x v="80"/>
    <x v="778"/>
    <x v="1"/>
    <s v="Zeroca BV"/>
    <x v="12"/>
    <x v="0"/>
    <s v="Western Asia"/>
    <s v="JOR"/>
    <n v="1"/>
    <x v="4"/>
    <x v="4"/>
    <m/>
    <x v="2"/>
    <m/>
    <x v="0"/>
    <m/>
    <s v="Reduction"/>
    <x v="5"/>
    <s v="Charging Infrastructure, Electrification"/>
    <m/>
    <x v="81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30000"/>
    <n v="10"/>
    <n v="1900"/>
    <s v="1900_01"/>
    <n v="30000"/>
    <m/>
    <x v="304"/>
    <n v="30000"/>
    <s v="Lower middle income"/>
    <x v="815"/>
    <n v="1"/>
  </r>
  <r>
    <x v="14"/>
    <x v="80"/>
    <x v="779"/>
    <x v="1"/>
    <s v="Zeroca BV"/>
    <x v="12"/>
    <x v="0"/>
    <s v="Central Asia"/>
    <s v="UZB"/>
    <n v="1"/>
    <x v="4"/>
    <x v="4"/>
    <m/>
    <x v="2"/>
    <m/>
    <x v="0"/>
    <m/>
    <s v="Reduction"/>
    <x v="5"/>
    <s v="Charging Infrastructure, Electrification"/>
    <m/>
    <x v="81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90000"/>
    <n v="10"/>
    <n v="1900"/>
    <s v="1900_01"/>
    <n v="90000"/>
    <m/>
    <x v="392"/>
    <n v="90000"/>
    <s v="Lower middle income"/>
    <x v="816"/>
    <n v="1"/>
  </r>
  <r>
    <x v="30"/>
    <x v="81"/>
    <x v="780"/>
    <x v="1"/>
    <s v="Zeroca BV"/>
    <x v="12"/>
    <x v="0"/>
    <s v="Southern Asia"/>
    <s v="PAK"/>
    <n v="1"/>
    <x v="4"/>
    <x v="4"/>
    <m/>
    <x v="2"/>
    <m/>
    <x v="0"/>
    <m/>
    <s v="Reduction"/>
    <x v="5"/>
    <s v="Charging Infrastructure, Electrification"/>
    <m/>
    <x v="81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580000"/>
    <n v="10"/>
    <n v="1900"/>
    <s v="1900_01"/>
    <n v="580000"/>
    <m/>
    <x v="514"/>
    <n v="580000"/>
    <s v="Lower middle income"/>
    <x v="817"/>
    <n v="1"/>
  </r>
  <r>
    <x v="8"/>
    <x v="81"/>
    <x v="781"/>
    <x v="1"/>
    <s v="Zeroca BV"/>
    <x v="12"/>
    <x v="0"/>
    <s v="Southern Asia"/>
    <s v="NPL"/>
    <n v="1"/>
    <x v="4"/>
    <x v="4"/>
    <m/>
    <x v="2"/>
    <m/>
    <x v="0"/>
    <m/>
    <s v="Reduction"/>
    <x v="5"/>
    <s v="Charging Infrastructure, Electrification"/>
    <m/>
    <x v="81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70000"/>
    <n v="10"/>
    <n v="1900"/>
    <s v="1900_01"/>
    <n v="70000"/>
    <m/>
    <x v="362"/>
    <n v="70000"/>
    <s v="Lower middle income"/>
    <x v="818"/>
    <n v="1"/>
  </r>
  <r>
    <x v="1"/>
    <x v="81"/>
    <x v="782"/>
    <x v="1"/>
    <s v="Zeroca BV"/>
    <x v="12"/>
    <x v="0"/>
    <s v="Southern Asia"/>
    <s v="BGD"/>
    <n v="1"/>
    <x v="4"/>
    <x v="4"/>
    <m/>
    <x v="2"/>
    <m/>
    <x v="0"/>
    <m/>
    <s v="Reduction"/>
    <x v="5"/>
    <s v="Charging Infrastructure, Electrification"/>
    <m/>
    <x v="81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400000"/>
    <n v="10"/>
    <n v="1900"/>
    <s v="1900_01"/>
    <n v="400000"/>
    <m/>
    <x v="363"/>
    <n v="400000"/>
    <s v="Lower middle income"/>
    <x v="819"/>
    <n v="1"/>
  </r>
  <r>
    <x v="38"/>
    <x v="81"/>
    <x v="783"/>
    <x v="1"/>
    <s v="Zeroca BV"/>
    <x v="12"/>
    <x v="1"/>
    <s v="Western Africa"/>
    <s v="GHA"/>
    <n v="1"/>
    <x v="4"/>
    <x v="4"/>
    <m/>
    <x v="2"/>
    <m/>
    <x v="0"/>
    <m/>
    <s v="Reduction"/>
    <x v="5"/>
    <s v="Charging Infrastructure, Electrification"/>
    <m/>
    <x v="82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80000"/>
    <n v="10"/>
    <n v="1900"/>
    <s v="1900_01"/>
    <n v="80000"/>
    <m/>
    <x v="120"/>
    <n v="80000"/>
    <s v="Lower middle income"/>
    <x v="820"/>
    <n v="1"/>
  </r>
  <r>
    <x v="25"/>
    <x v="81"/>
    <x v="784"/>
    <x v="1"/>
    <s v="Zeroca BV"/>
    <x v="12"/>
    <x v="0"/>
    <s v="Southeast Asia"/>
    <s v="IDN"/>
    <n v="1"/>
    <x v="4"/>
    <x v="4"/>
    <m/>
    <x v="2"/>
    <m/>
    <x v="0"/>
    <m/>
    <s v="Reduction"/>
    <x v="5"/>
    <s v="Charging Infrastructure, Electrification"/>
    <m/>
    <x v="82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660000"/>
    <n v="10"/>
    <n v="1900"/>
    <s v="1900_01"/>
    <n v="660000"/>
    <m/>
    <x v="515"/>
    <n v="660000"/>
    <s v="Upper middle income"/>
    <x v="821"/>
    <n v="1"/>
  </r>
  <r>
    <x v="36"/>
    <x v="81"/>
    <x v="785"/>
    <x v="1"/>
    <s v="Zeroca BV"/>
    <x v="12"/>
    <x v="1"/>
    <s v="Eastern Africa"/>
    <s v="UGA"/>
    <n v="1"/>
    <x v="4"/>
    <x v="4"/>
    <m/>
    <x v="2"/>
    <m/>
    <x v="0"/>
    <m/>
    <s v="Reduction"/>
    <x v="5"/>
    <s v="Electric vehicles"/>
    <m/>
    <x v="82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42"/>
    <m/>
    <x v="230"/>
    <n v="120000"/>
    <n v="10"/>
    <n v="1900"/>
    <s v="1900_01"/>
    <n v="120000"/>
    <m/>
    <x v="139"/>
    <n v="120000"/>
    <s v="Low income"/>
    <x v="822"/>
    <n v="1"/>
  </r>
  <r>
    <x v="1"/>
    <x v="82"/>
    <x v="786"/>
    <x v="1"/>
    <s v="EKI Energy Services Limited"/>
    <x v="12"/>
    <x v="0"/>
    <s v="Southern Asia"/>
    <s v="BGD"/>
    <n v="1"/>
    <x v="0"/>
    <x v="0"/>
    <m/>
    <x v="2"/>
    <s v="GHG management"/>
    <x v="1"/>
    <m/>
    <s v="Reduction"/>
    <x v="2"/>
    <s v="Biogas, Manure"/>
    <m/>
    <x v="823"/>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42"/>
    <m/>
    <x v="416"/>
    <n v="47095"/>
    <n v="7"/>
    <n v="1900"/>
    <s v="1900_01"/>
    <n v="47095"/>
    <m/>
    <x v="516"/>
    <n v="47095"/>
    <s v="Lower middle income"/>
    <x v="823"/>
    <n v="1"/>
  </r>
  <r>
    <x v="0"/>
    <x v="82"/>
    <x v="787"/>
    <x v="1"/>
    <s v="SDG13 Ventures Pte. Ltd."/>
    <x v="12"/>
    <x v="0"/>
    <s v="Southern Asia"/>
    <s v="IND"/>
    <n v="1"/>
    <x v="3"/>
    <x v="3"/>
    <m/>
    <x v="3"/>
    <s v="Fuel switch"/>
    <x v="0"/>
    <m/>
    <s v="Reduction"/>
    <x v="4"/>
    <s v="Households"/>
    <m/>
    <x v="824"/>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42"/>
    <m/>
    <x v="13"/>
    <n v="19665232"/>
    <n v="10"/>
    <n v="1900"/>
    <s v="1900_01"/>
    <n v="19665232"/>
    <m/>
    <x v="517"/>
    <n v="19665232"/>
    <s v="Lower middle income"/>
    <x v="824"/>
    <n v="1"/>
  </r>
  <r>
    <x v="51"/>
    <x v="82"/>
    <x v="788"/>
    <x v="1"/>
    <s v="Water Access Rwanda"/>
    <x v="12"/>
    <x v="1"/>
    <s v="Eastern Africa"/>
    <s v="RWA"/>
    <n v="1"/>
    <x v="3"/>
    <x v="3"/>
    <m/>
    <x v="3"/>
    <m/>
    <x v="0"/>
    <m/>
    <s v="Reduction"/>
    <x v="9"/>
    <s v="Households"/>
    <m/>
    <x v="825"/>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42"/>
    <m/>
    <x v="417"/>
    <n v="2300000"/>
    <n v="10"/>
    <n v="1900"/>
    <s v="1900_01"/>
    <n v="2300000"/>
    <m/>
    <x v="506"/>
    <n v="2300000"/>
    <s v="Low income"/>
    <x v="825"/>
    <n v="1"/>
  </r>
  <r>
    <x v="30"/>
    <x v="66"/>
    <x v="789"/>
    <x v="1"/>
    <s v="Brick Kiln Owners Association of Pakistan (BKOAP), Horae Energy Private Limited, West Bridge Energy LLC, Core Carbon Canada"/>
    <x v="12"/>
    <x v="0"/>
    <s v="Southern Asia"/>
    <s v="PAK"/>
    <n v="1"/>
    <x v="2"/>
    <x v="2"/>
    <m/>
    <x v="3"/>
    <m/>
    <x v="0"/>
    <m/>
    <s v="Reduction"/>
    <x v="15"/>
    <s v="Brick"/>
    <m/>
    <x v="826"/>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42"/>
    <m/>
    <x v="351"/>
    <n v="44000"/>
    <n v="7"/>
    <n v="1900"/>
    <s v="1900_01"/>
    <n v="44000"/>
    <m/>
    <x v="518"/>
    <n v="44000"/>
    <s v="Lower middle income"/>
    <x v="826"/>
    <n v="1"/>
  </r>
  <r>
    <x v="30"/>
    <x v="66"/>
    <x v="790"/>
    <x v="1"/>
    <s v="Brick Kiln Owners Association of Pakistan (BKOAP), Horae Energy Private Limited, Core Carbon Canada, West Bridge Energy LLC"/>
    <x v="12"/>
    <x v="0"/>
    <s v="Southern Asia"/>
    <s v="PAK"/>
    <n v="1"/>
    <x v="2"/>
    <x v="2"/>
    <m/>
    <x v="3"/>
    <m/>
    <x v="0"/>
    <m/>
    <s v="Reduction"/>
    <x v="15"/>
    <s v="Brick"/>
    <m/>
    <x v="827"/>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42"/>
    <m/>
    <x v="418"/>
    <n v="42000"/>
    <n v="7"/>
    <n v="1900"/>
    <s v="1900_01"/>
    <n v="42000"/>
    <m/>
    <x v="308"/>
    <n v="42000"/>
    <s v="Lower middle income"/>
    <x v="827"/>
    <n v="1"/>
  </r>
  <r>
    <x v="33"/>
    <x v="66"/>
    <x v="791"/>
    <x v="1"/>
    <s v="EKI Energy Services Limited."/>
    <x v="12"/>
    <x v="1"/>
    <s v="Eastern Africa"/>
    <s v="MOZ"/>
    <n v="1"/>
    <x v="3"/>
    <x v="3"/>
    <m/>
    <x v="3"/>
    <s v="Fuel switch"/>
    <x v="0"/>
    <m/>
    <s v="Reduction"/>
    <x v="4"/>
    <s v="Households"/>
    <m/>
    <x v="828"/>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42"/>
    <m/>
    <x v="187"/>
    <n v="57016"/>
    <n v="7"/>
    <n v="1900"/>
    <s v="1900_01"/>
    <n v="57016"/>
    <m/>
    <x v="519"/>
    <n v="57016"/>
    <s v="Low income"/>
    <x v="828"/>
    <n v="1"/>
  </r>
  <r>
    <x v="64"/>
    <x v="83"/>
    <x v="792"/>
    <x v="1"/>
    <s v="atmosfair gGmbH, BioBuu Limited"/>
    <x v="12"/>
    <x v="1"/>
    <s v="Eastern Africa"/>
    <s v="KEN, RWA, TZA, UGA"/>
    <n v="4"/>
    <x v="1"/>
    <x v="1"/>
    <m/>
    <x v="3"/>
    <m/>
    <x v="1"/>
    <m/>
    <s v="Reduction"/>
    <x v="21"/>
    <m/>
    <m/>
    <x v="829"/>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42"/>
    <m/>
    <x v="419"/>
    <n v="10000"/>
    <n v="20"/>
    <n v="1900"/>
    <s v="1900_01"/>
    <n v="10000"/>
    <m/>
    <x v="376"/>
    <n v="2500"/>
    <s v="Low income, Lower middle income"/>
    <x v="829"/>
    <n v="1"/>
  </r>
  <r>
    <x v="0"/>
    <x v="84"/>
    <x v="793"/>
    <x v="1"/>
    <s v="Sistema.bio, Inc. ; Buen Manejo del Campo Pvt. Ltd (India)"/>
    <x v="12"/>
    <x v="0"/>
    <s v="Southern Asia"/>
    <s v="IND"/>
    <n v="1"/>
    <x v="0"/>
    <x v="0"/>
    <s v="Waste"/>
    <x v="2"/>
    <m/>
    <x v="1"/>
    <s v="CO2"/>
    <s v="Reduction"/>
    <x v="7"/>
    <s v="Biogas"/>
    <m/>
    <x v="830"/>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42"/>
    <m/>
    <x v="89"/>
    <n v="153205"/>
    <n v="20"/>
    <n v="1900"/>
    <s v="1900_01"/>
    <n v="153205"/>
    <m/>
    <x v="520"/>
    <n v="153205"/>
    <s v="Lower middle income"/>
    <x v="830"/>
    <n v="1"/>
  </r>
  <r>
    <x v="10"/>
    <x v="84"/>
    <x v="794"/>
    <x v="1"/>
    <s v="Sistema.bio, Inc. , Good Farmland Management Kenya Ltd. "/>
    <x v="12"/>
    <x v="1"/>
    <s v="Eastern Africa"/>
    <s v="KEN"/>
    <n v="1"/>
    <x v="0"/>
    <x v="0"/>
    <s v="Waste"/>
    <x v="2"/>
    <m/>
    <x v="1"/>
    <s v="CO2"/>
    <s v="Reduction"/>
    <x v="7"/>
    <s v="Biogas"/>
    <m/>
    <x v="831"/>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42"/>
    <m/>
    <x v="420"/>
    <n v="52333"/>
    <n v="20"/>
    <n v="1900"/>
    <s v="1900_01"/>
    <n v="52333"/>
    <m/>
    <x v="521"/>
    <n v="52333"/>
    <s v="Lower middle income"/>
    <x v="831"/>
    <n v="1"/>
  </r>
  <r>
    <x v="0"/>
    <x v="85"/>
    <x v="795"/>
    <x v="1"/>
    <s v="Metafin Cleantech Finance Pvt Ltd"/>
    <x v="12"/>
    <x v="0"/>
    <s v="Southern Asia"/>
    <s v="IND"/>
    <n v="1"/>
    <x v="0"/>
    <x v="0"/>
    <m/>
    <x v="0"/>
    <s v="Efficiency"/>
    <x v="0"/>
    <m/>
    <s v="Reduction"/>
    <x v="0"/>
    <s v="Solar"/>
    <m/>
    <x v="832"/>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42"/>
    <m/>
    <x v="421"/>
    <n v="28610"/>
    <n v="21"/>
    <n v="1900"/>
    <s v="1900_01"/>
    <n v="28610"/>
    <m/>
    <x v="522"/>
    <n v="28610"/>
    <s v="Lower middle income"/>
    <x v="832"/>
    <n v="1"/>
  </r>
  <r>
    <x v="44"/>
    <x v="86"/>
    <x v="796"/>
    <x v="1"/>
    <s v="We-Agri Ltd. – Project developer and project proponent; Nibanna Israel – Project owner and roject proponent; GRANOT Central Cooperative Ltd. – Coordination of farmers"/>
    <x v="12"/>
    <x v="0"/>
    <s v="Western Asia"/>
    <s v="ISR"/>
    <n v="1"/>
    <x v="5"/>
    <x v="5"/>
    <s v="Land use change and forestry"/>
    <x v="4"/>
    <m/>
    <x v="0"/>
    <m/>
    <s v="Removal"/>
    <x v="20"/>
    <m/>
    <m/>
    <x v="833"/>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42"/>
    <m/>
    <x v="366"/>
    <n v="7000"/>
    <n v="25"/>
    <n v="1900"/>
    <s v="1900_01"/>
    <n v="7000"/>
    <m/>
    <x v="523"/>
    <n v="7000"/>
    <s v="High income"/>
    <x v="833"/>
    <n v="1"/>
  </r>
  <r>
    <x v="44"/>
    <x v="86"/>
    <x v="797"/>
    <x v="1"/>
    <s v="We-Agri Ltd. - project owner, project developer, project proponent"/>
    <x v="12"/>
    <x v="0"/>
    <s v="Western Asia"/>
    <s v="ISR"/>
    <n v="1"/>
    <x v="5"/>
    <x v="5"/>
    <s v="Land use change and forestry"/>
    <x v="4"/>
    <m/>
    <x v="0"/>
    <m/>
    <s v="Removal"/>
    <x v="20"/>
    <m/>
    <m/>
    <x v="834"/>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42"/>
    <m/>
    <x v="230"/>
    <n v="28000"/>
    <n v="25"/>
    <n v="1900"/>
    <s v="1900_01"/>
    <n v="28000"/>
    <m/>
    <x v="265"/>
    <n v="28000"/>
    <s v="High income"/>
    <x v="834"/>
    <n v="1"/>
  </r>
  <r>
    <x v="59"/>
    <x v="87"/>
    <x v="798"/>
    <x v="1"/>
    <s v="Buen Manejo del Campo SAS, Sistema.bio, Inc."/>
    <x v="12"/>
    <x v="2"/>
    <s v="South America"/>
    <s v="COL"/>
    <n v="1"/>
    <x v="0"/>
    <x v="0"/>
    <s v="Waste"/>
    <x v="2"/>
    <m/>
    <x v="1"/>
    <s v="CO2"/>
    <s v="Reduction"/>
    <x v="7"/>
    <s v="Biogas"/>
    <m/>
    <x v="835"/>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42"/>
    <m/>
    <x v="89"/>
    <n v="43791"/>
    <n v="20"/>
    <n v="1900"/>
    <s v="1900_01"/>
    <n v="43791"/>
    <m/>
    <x v="524"/>
    <n v="43791"/>
    <s v="Upper middle income"/>
    <x v="835"/>
    <n v="1"/>
  </r>
  <r>
    <x v="0"/>
    <x v="87"/>
    <x v="799"/>
    <x v="1"/>
    <s v="Climate Secure, Earthfit Solutions"/>
    <x v="12"/>
    <x v="0"/>
    <s v="Southern Asia"/>
    <s v="IND"/>
    <n v="1"/>
    <x v="3"/>
    <x v="3"/>
    <m/>
    <x v="3"/>
    <s v="Fuel switch"/>
    <x v="0"/>
    <m/>
    <s v="Reduction"/>
    <x v="4"/>
    <s v="Households"/>
    <m/>
    <x v="836"/>
    <m/>
    <s v="Climate Secure, Earthfit Solutions"/>
    <m/>
    <s v="The Program involves dissemination of energy efficient improved cookstoves (ICS). Project ICS replaces traditional or inefficient biomass stoves used in the baseline scenario."/>
    <s v="Not known"/>
    <x v="442"/>
    <m/>
    <x v="422"/>
    <n v="400000"/>
    <n v="21"/>
    <n v="1900"/>
    <s v="1900_01"/>
    <n v="400000"/>
    <m/>
    <x v="363"/>
    <n v="400000"/>
    <s v="Lower middle income"/>
    <x v="836"/>
    <n v="1"/>
  </r>
  <r>
    <x v="0"/>
    <x v="87"/>
    <x v="800"/>
    <x v="1"/>
    <s v="Climate Secure, Earthfit Solutions"/>
    <x v="12"/>
    <x v="0"/>
    <s v="Southern Asia"/>
    <s v="IND"/>
    <n v="1"/>
    <x v="3"/>
    <x v="3"/>
    <m/>
    <x v="3"/>
    <s v="Fuel switch"/>
    <x v="0"/>
    <m/>
    <s v="Reduction"/>
    <x v="4"/>
    <s v="Households"/>
    <m/>
    <x v="837"/>
    <m/>
    <s v="Climate Secure, Earthfit Solutions"/>
    <m/>
    <s v="The Program involves dissemination of energy efficient improved cookstoves (ICS). Project ICS replaces traditional or inefficient biomass stoves used in the baseline scenario."/>
    <s v="Not known"/>
    <x v="442"/>
    <m/>
    <x v="423"/>
    <n v="1000000"/>
    <n v="20"/>
    <n v="1900"/>
    <s v="1900_01"/>
    <n v="1000000"/>
    <m/>
    <x v="373"/>
    <n v="1000000"/>
    <s v="Lower middle income"/>
    <x v="837"/>
    <n v="1"/>
  </r>
  <r>
    <x v="36"/>
    <x v="87"/>
    <x v="801"/>
    <x v="1"/>
    <s v="Impact Carbon, Cook bright initiative"/>
    <x v="12"/>
    <x v="1"/>
    <s v="Eastern Africa"/>
    <s v="UGA"/>
    <n v="1"/>
    <x v="3"/>
    <x v="3"/>
    <m/>
    <x v="3"/>
    <s v="Fuel switch"/>
    <x v="0"/>
    <m/>
    <s v="Reduction"/>
    <x v="4"/>
    <s v="Households"/>
    <m/>
    <x v="838"/>
    <m/>
    <s v="Impact Carbon, Cook bright initiative"/>
    <m/>
    <s v="The PoA involves dissemination of energy efficient improved cookstoves (ICS). Project ICS replaces traditional or inefficient biomass stoves used in the baseline scenario."/>
    <s v="Not known"/>
    <x v="442"/>
    <m/>
    <x v="107"/>
    <n v="1000000"/>
    <n v="20"/>
    <n v="1900"/>
    <s v="1900_01"/>
    <n v="1000000"/>
    <m/>
    <x v="373"/>
    <n v="1000000"/>
    <s v="Low income"/>
    <x v="838"/>
    <n v="1"/>
  </r>
  <r>
    <x v="65"/>
    <x v="87"/>
    <x v="802"/>
    <x v="1"/>
    <s v="Impact Carbon, Impact Water"/>
    <x v="12"/>
    <x v="1"/>
    <s v="Eastern Africa, Western Africa"/>
    <s v="KEN, NGA"/>
    <n v="2"/>
    <x v="3"/>
    <x v="3"/>
    <m/>
    <x v="3"/>
    <s v="Fuel switch"/>
    <x v="0"/>
    <m/>
    <s v="Reduction"/>
    <x v="4"/>
    <s v="Households, Water Purification"/>
    <m/>
    <x v="839"/>
    <m/>
    <s v="Impact Carbon, Impact Water"/>
    <m/>
    <s v="The purpose of the PoA is the dissemination of improved cooking stoves and low-carbon water purification technologies to households, communities, and institutions in Nigeria and Kenya."/>
    <s v="Not known"/>
    <x v="442"/>
    <m/>
    <x v="139"/>
    <n v="4000000"/>
    <n v="20"/>
    <n v="1900"/>
    <s v="1900_01"/>
    <n v="4000000"/>
    <m/>
    <x v="525"/>
    <n v="2000000"/>
    <s v="Lower middle income"/>
    <x v="839"/>
    <n v="1"/>
  </r>
  <r>
    <x v="66"/>
    <x v="87"/>
    <x v="755"/>
    <x v="1"/>
    <s v="Greenergy Climate,  Bukona Agro Processors Limited, Climate Secure"/>
    <x v="12"/>
    <x v="1"/>
    <s v="Eastern Africa"/>
    <s v="TZA, UGA"/>
    <n v="2"/>
    <x v="3"/>
    <x v="3"/>
    <m/>
    <x v="2"/>
    <m/>
    <x v="0"/>
    <m/>
    <s v="Reduction"/>
    <x v="4"/>
    <s v="Households, Ethanol"/>
    <m/>
    <x v="840"/>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42"/>
    <m/>
    <x v="80"/>
    <n v="200000"/>
    <n v="20"/>
    <n v="1900"/>
    <s v="1900_01"/>
    <n v="200000"/>
    <m/>
    <x v="170"/>
    <n v="100000"/>
    <s v="Low income, Lower middle income"/>
    <x v="840"/>
    <n v="1"/>
  </r>
  <r>
    <x v="56"/>
    <x v="87"/>
    <x v="754"/>
    <x v="1"/>
    <s v="SD Environmental Projects Pte. Ltd."/>
    <x v="12"/>
    <x v="0"/>
    <s v="Southeast Asia"/>
    <s v="PHL"/>
    <n v="1"/>
    <x v="3"/>
    <x v="3"/>
    <m/>
    <x v="3"/>
    <s v="Fuel switch"/>
    <x v="0"/>
    <m/>
    <s v="Reduction"/>
    <x v="4"/>
    <s v="Households"/>
    <m/>
    <x v="841"/>
    <m/>
    <s v="SD Environmental Projects Pte. Ltd."/>
    <m/>
    <s v="The program involves dissemination of energy efficient improved cookstoves (ICS). Project ICS replaces traditional or inefficient biomass stoves used in the baseline scenario."/>
    <s v="Not known"/>
    <x v="442"/>
    <m/>
    <x v="28"/>
    <n v="4000000"/>
    <n v="21"/>
    <n v="1900"/>
    <s v="1900_01"/>
    <n v="4000000"/>
    <m/>
    <x v="525"/>
    <n v="4000000"/>
    <s v="Lower middle income"/>
    <x v="841"/>
    <n v="1"/>
  </r>
  <r>
    <x v="1"/>
    <x v="87"/>
    <x v="803"/>
    <x v="1"/>
    <s v="Bangladesh Bondhu Foundation, Climate Secure"/>
    <x v="12"/>
    <x v="0"/>
    <s v="Southern Asia"/>
    <s v="BGD"/>
    <n v="1"/>
    <x v="3"/>
    <x v="3"/>
    <m/>
    <x v="3"/>
    <s v="Fuel switch"/>
    <x v="0"/>
    <m/>
    <s v="Reduction"/>
    <x v="4"/>
    <s v="Households"/>
    <m/>
    <x v="842"/>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42"/>
    <m/>
    <x v="40"/>
    <n v="1000000"/>
    <n v="20"/>
    <n v="1900"/>
    <s v="1900_01"/>
    <n v="1000000"/>
    <m/>
    <x v="373"/>
    <n v="1000000"/>
    <s v="Lower middle income"/>
    <x v="842"/>
    <n v="1"/>
  </r>
  <r>
    <x v="67"/>
    <x v="87"/>
    <x v="804"/>
    <x v="1"/>
    <s v="Groundwork BioAg "/>
    <x v="12"/>
    <x v="2"/>
    <s v="Northern America"/>
    <s v="CAN, USA"/>
    <n v="2"/>
    <x v="5"/>
    <x v="5"/>
    <m/>
    <x v="4"/>
    <m/>
    <x v="0"/>
    <m/>
    <s v="Removal"/>
    <x v="20"/>
    <m/>
    <m/>
    <x v="843"/>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42"/>
    <m/>
    <x v="32"/>
    <n v="500000"/>
    <n v="40"/>
    <n v="1900"/>
    <s v="1900_01"/>
    <n v="500000"/>
    <m/>
    <x v="161"/>
    <n v="250000"/>
    <s v="High income"/>
    <x v="843"/>
    <n v="1"/>
  </r>
  <r>
    <x v="44"/>
    <x v="87"/>
    <x v="805"/>
    <x v="1"/>
    <s v="Rivulis Climate"/>
    <x v="12"/>
    <x v="0"/>
    <s v="Western Asia"/>
    <s v="ISR"/>
    <n v="1"/>
    <x v="5"/>
    <x v="5"/>
    <m/>
    <x v="4"/>
    <m/>
    <x v="0"/>
    <m/>
    <s v="Removal"/>
    <x v="20"/>
    <m/>
    <m/>
    <x v="84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42"/>
    <m/>
    <x v="424"/>
    <n v="1021"/>
    <n v="40"/>
    <n v="1900"/>
    <s v="1900_01"/>
    <n v="1021"/>
    <m/>
    <x v="526"/>
    <n v="1021"/>
    <s v="High income"/>
    <x v="844"/>
    <n v="1"/>
  </r>
  <r>
    <x v="44"/>
    <x v="87"/>
    <x v="806"/>
    <x v="1"/>
    <s v="Rivulis Climate"/>
    <x v="12"/>
    <x v="0"/>
    <s v="Western Asia"/>
    <s v="ISR"/>
    <n v="1"/>
    <x v="5"/>
    <x v="5"/>
    <m/>
    <x v="4"/>
    <m/>
    <x v="0"/>
    <m/>
    <s v="Removal"/>
    <x v="20"/>
    <m/>
    <m/>
    <x v="845"/>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42"/>
    <m/>
    <x v="425"/>
    <n v="1708"/>
    <n v="40"/>
    <n v="1900"/>
    <s v="1900_01"/>
    <n v="1708"/>
    <m/>
    <x v="527"/>
    <n v="1708"/>
    <s v="High income"/>
    <x v="845"/>
    <n v="1"/>
  </r>
  <r>
    <x v="68"/>
    <x v="87"/>
    <x v="807"/>
    <x v="1"/>
    <s v="Rivulis Climate "/>
    <x v="12"/>
    <x v="3"/>
    <s v="Southern Europe"/>
    <s v="ITA"/>
    <n v="1"/>
    <x v="5"/>
    <x v="5"/>
    <m/>
    <x v="4"/>
    <m/>
    <x v="0"/>
    <m/>
    <s v="Removal"/>
    <x v="20"/>
    <m/>
    <m/>
    <x v="846"/>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42"/>
    <m/>
    <x v="426"/>
    <n v="6898"/>
    <n v="40"/>
    <n v="1900"/>
    <s v="1900_01"/>
    <n v="6898"/>
    <m/>
    <x v="528"/>
    <n v="6898"/>
    <s v="High income"/>
    <x v="846"/>
    <n v="1"/>
  </r>
  <r>
    <x v="69"/>
    <x v="87"/>
    <x v="808"/>
    <x v="1"/>
    <s v="Rivulis Climate"/>
    <x v="12"/>
    <x v="3"/>
    <s v="Southern Europe"/>
    <s v="ESP, PRT"/>
    <n v="2"/>
    <x v="5"/>
    <x v="5"/>
    <s v="Land use change and forestry"/>
    <x v="4"/>
    <m/>
    <x v="0"/>
    <m/>
    <s v="Removal"/>
    <x v="20"/>
    <m/>
    <m/>
    <x v="847"/>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42"/>
    <m/>
    <x v="91"/>
    <n v="926"/>
    <n v="40"/>
    <n v="1900"/>
    <s v="1900_01"/>
    <n v="926"/>
    <m/>
    <x v="529"/>
    <n v="463"/>
    <s v="High income"/>
    <x v="847"/>
    <n v="1"/>
  </r>
  <r>
    <x v="70"/>
    <x v="87"/>
    <x v="809"/>
    <x v="1"/>
    <s v="Beam Mobility Holdings Pte Ltd, Climate Secure"/>
    <x v="12"/>
    <x v="5"/>
    <s v="Australia and New Zealand, Eastern Asia, Southeast Asia, Western Asia"/>
    <s v="AUS, IDN, JPN, KOR, MYS, NZL, THA, TUR"/>
    <n v="8"/>
    <x v="4"/>
    <x v="4"/>
    <m/>
    <x v="2"/>
    <m/>
    <x v="0"/>
    <m/>
    <s v="Reduction"/>
    <x v="5"/>
    <s v="Electrification"/>
    <m/>
    <x v="848"/>
    <m/>
    <s v="Beam Mobility Holdings Pte Ltd, Climate Secure"/>
    <m/>
    <s v="The purpose of this program is to introduces a micro-mobility transport option (e-scooters), which replaces traditional modes of transport. This encompasses associated activities within the 8 countries"/>
    <s v="Not known"/>
    <x v="442"/>
    <m/>
    <x v="409"/>
    <n v="1000000"/>
    <n v="20"/>
    <n v="1900"/>
    <s v="1900_01"/>
    <n v="1000000"/>
    <m/>
    <x v="373"/>
    <n v="125000"/>
    <s v="High income, Upper middle income"/>
    <x v="848"/>
    <n v="2"/>
  </r>
  <r>
    <x v="1"/>
    <x v="87"/>
    <x v="810"/>
    <x v="1"/>
    <s v="Bangladesh Bondhu Foundation, Climate Secure"/>
    <x v="12"/>
    <x v="0"/>
    <s v="Southern Asia"/>
    <s v="BGD"/>
    <n v="1"/>
    <x v="5"/>
    <x v="5"/>
    <m/>
    <x v="1"/>
    <m/>
    <x v="1"/>
    <m/>
    <s v="Reduction"/>
    <x v="8"/>
    <s v="Alternate wetting method"/>
    <m/>
    <x v="849"/>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42"/>
    <m/>
    <x v="191"/>
    <n v="1000000"/>
    <n v="20"/>
    <n v="1900"/>
    <s v="1900_01"/>
    <n v="1000000"/>
    <m/>
    <x v="373"/>
    <n v="1000000"/>
    <s v="Lower middle income"/>
    <x v="849"/>
    <n v="1"/>
  </r>
  <r>
    <x v="1"/>
    <x v="87"/>
    <x v="811"/>
    <x v="1"/>
    <s v="Bangladesh Bondhu Foundation, Climate Secure"/>
    <x v="12"/>
    <x v="0"/>
    <s v="Southern Asia"/>
    <s v="BGD"/>
    <n v="1"/>
    <x v="6"/>
    <x v="5"/>
    <m/>
    <x v="4"/>
    <m/>
    <x v="0"/>
    <m/>
    <s v="Removal"/>
    <x v="19"/>
    <m/>
    <m/>
    <x v="850"/>
    <m/>
    <s v="Bangladesh Bondhu Foundation, Climate Secure"/>
    <m/>
    <s v="The program aims to enhance the livelihoods of communities in Bangladesh through a large-scale social forestry initiative. It seeks to plant trees to mitigate forest loss and combat climate change."/>
    <s v="Not known"/>
    <x v="442"/>
    <m/>
    <x v="191"/>
    <n v="1000000"/>
    <n v="50"/>
    <n v="1900"/>
    <s v="1900_01"/>
    <n v="1000000"/>
    <m/>
    <x v="373"/>
    <n v="1000000"/>
    <s v="Lower middle income"/>
    <x v="850"/>
    <n v="1"/>
  </r>
  <r>
    <x v="1"/>
    <x v="87"/>
    <x v="812"/>
    <x v="1"/>
    <s v="Bangladesh Bondhu Foundation, Climate Secure"/>
    <x v="12"/>
    <x v="0"/>
    <s v="Southern Asia"/>
    <s v="BGD"/>
    <n v="1"/>
    <x v="6"/>
    <x v="5"/>
    <m/>
    <x v="4"/>
    <m/>
    <x v="0"/>
    <m/>
    <s v="Removal"/>
    <x v="19"/>
    <s v="Mangroves"/>
    <m/>
    <x v="851"/>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42"/>
    <m/>
    <x v="104"/>
    <n v="2000000"/>
    <n v="50"/>
    <n v="1900"/>
    <s v="1900_01"/>
    <n v="2000000"/>
    <m/>
    <x v="380"/>
    <n v="2000000"/>
    <s v="Lower middle income"/>
    <x v="851"/>
    <n v="1"/>
  </r>
  <r>
    <x v="36"/>
    <x v="88"/>
    <x v="813"/>
    <x v="1"/>
    <s v="Impact Carbon"/>
    <x v="12"/>
    <x v="1"/>
    <s v="Eastern Africa"/>
    <s v="UGA"/>
    <n v="1"/>
    <x v="3"/>
    <x v="3"/>
    <m/>
    <x v="3"/>
    <s v="Fuel switch"/>
    <x v="0"/>
    <m/>
    <s v="Reduction"/>
    <x v="4"/>
    <s v="Households, Water Purification"/>
    <m/>
    <x v="852"/>
    <m/>
    <s v="Impact Carbon"/>
    <m/>
    <s v="The PoA involves dissemination of efficient cookstove and low-carbon water purification technologies in Uganda."/>
    <s v="Not known"/>
    <x v="442"/>
    <m/>
    <x v="139"/>
    <n v="1000000"/>
    <n v="20"/>
    <n v="1900"/>
    <s v="1900_01"/>
    <n v="1000000"/>
    <m/>
    <x v="373"/>
    <n v="1000000"/>
    <s v="Low income"/>
    <x v="852"/>
    <n v="1"/>
  </r>
  <r>
    <x v="71"/>
    <x v="88"/>
    <x v="814"/>
    <x v="1"/>
    <s v="Common Market for Eastern and Southern Africa (COMESA) / World Bank"/>
    <x v="12"/>
    <x v="1"/>
    <s v="Eastern Africa, Middle Africa, Southern Africa"/>
    <s v="BDI, COD, COM, ETH, KEN, LSO, MDG, MOZ, MWI, RWA, SOM, SSD, STP, SWZ, TZA, UGA, ZMB"/>
    <n v="17"/>
    <x v="0"/>
    <x v="0"/>
    <m/>
    <x v="0"/>
    <m/>
    <x v="0"/>
    <m/>
    <s v="Reduction"/>
    <x v="11"/>
    <s v="Households, Solar, Mini grids"/>
    <m/>
    <x v="853"/>
    <m/>
    <s v="Common Market for Eastern and Southern Africa (COMESA) / World Bank"/>
    <m/>
    <s v="Typical CPs include activities that provide energy access to households and productive uses, using technologies such as: Mini-Grid, SHS, grid extension and cookstoves."/>
    <s v="Not known"/>
    <x v="442"/>
    <m/>
    <x v="28"/>
    <n v="200000000"/>
    <n v="20"/>
    <n v="1900"/>
    <s v="1900_01"/>
    <n v="200000000"/>
    <m/>
    <x v="530"/>
    <n v="11764705.882352941"/>
    <s v="Low income, Lower middle income"/>
    <x v="853"/>
    <n v="1"/>
  </r>
  <r>
    <x v="0"/>
    <x v="70"/>
    <x v="815"/>
    <x v="1"/>
    <s v="EKI Energy services Limited"/>
    <x v="12"/>
    <x v="0"/>
    <s v="Southern Asia"/>
    <s v="IND"/>
    <n v="1"/>
    <x v="3"/>
    <x v="3"/>
    <m/>
    <x v="3"/>
    <s v="Fuel switch"/>
    <x v="0"/>
    <m/>
    <s v="Reduction"/>
    <x v="4"/>
    <s v="Households"/>
    <m/>
    <x v="854"/>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42"/>
    <m/>
    <x v="427"/>
    <n v="376969"/>
    <n v="20"/>
    <n v="1900"/>
    <s v="1900_01"/>
    <n v="376969"/>
    <m/>
    <x v="531"/>
    <n v="376969"/>
    <s v="Lower middle income"/>
    <x v="854"/>
    <n v="1"/>
  </r>
  <r>
    <x v="42"/>
    <x v="70"/>
    <x v="816"/>
    <x v="1"/>
    <s v="EKI Energy Services Limited"/>
    <x v="12"/>
    <x v="1"/>
    <s v="Eastern Africa"/>
    <s v="MWI"/>
    <n v="1"/>
    <x v="3"/>
    <x v="3"/>
    <m/>
    <x v="3"/>
    <s v="Fuel switch"/>
    <x v="0"/>
    <m/>
    <s v="Reduction"/>
    <x v="4"/>
    <s v="Households"/>
    <m/>
    <x v="855"/>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42"/>
    <m/>
    <x v="428"/>
    <n v="171329"/>
    <n v="20"/>
    <n v="1900"/>
    <s v="1900_01"/>
    <n v="171329"/>
    <m/>
    <x v="532"/>
    <n v="171329"/>
    <s v="Low income"/>
    <x v="855"/>
    <n v="1"/>
  </r>
  <r>
    <x v="72"/>
    <x v="70"/>
    <x v="817"/>
    <x v="1"/>
    <s v="THE AFRICAN STOVE COMPANY LIMITED"/>
    <x v="12"/>
    <x v="1"/>
    <s v="Eastern Africa"/>
    <s v="ZMB, ZWE"/>
    <n v="2"/>
    <x v="3"/>
    <x v="3"/>
    <m/>
    <x v="3"/>
    <s v="Fuel switch"/>
    <x v="0"/>
    <m/>
    <s v="Reduction"/>
    <x v="4"/>
    <s v="Households"/>
    <m/>
    <x v="856"/>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42"/>
    <m/>
    <x v="429"/>
    <n v="4500000"/>
    <n v="7"/>
    <n v="1900"/>
    <s v="1900_01"/>
    <n v="4500000"/>
    <m/>
    <x v="533"/>
    <n v="2250000"/>
    <s v="Lower middle income"/>
    <x v="856"/>
    <n v="1"/>
  </r>
  <r>
    <x v="51"/>
    <x v="70"/>
    <x v="735"/>
    <x v="1"/>
    <s v="KOKO Networks Rwanda"/>
    <x v="12"/>
    <x v="1"/>
    <s v="Eastern Africa"/>
    <s v="RWA"/>
    <n v="1"/>
    <x v="3"/>
    <x v="3"/>
    <m/>
    <x v="2"/>
    <m/>
    <x v="0"/>
    <m/>
    <s v="Reduction"/>
    <x v="4"/>
    <s v="Households, Bioethanol Cookstoves, Tier 5"/>
    <m/>
    <x v="857"/>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42"/>
    <m/>
    <x v="216"/>
    <n v="4200000"/>
    <n v="20"/>
    <n v="1900"/>
    <s v="1900_01"/>
    <n v="4200000"/>
    <m/>
    <x v="498"/>
    <n v="4200000"/>
    <s v="Low income"/>
    <x v="857"/>
    <n v="1"/>
  </r>
  <r>
    <x v="26"/>
    <x v="70"/>
    <x v="818"/>
    <x v="1"/>
    <s v="Weza Power"/>
    <x v="12"/>
    <x v="1"/>
    <s v="Eastern Africa"/>
    <s v="BDI"/>
    <n v="1"/>
    <x v="3"/>
    <x v="3"/>
    <m/>
    <x v="2"/>
    <m/>
    <x v="0"/>
    <m/>
    <s v="Reduction"/>
    <x v="4"/>
    <s v="Electrification, Households, Mini-grids"/>
    <m/>
    <x v="858"/>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42"/>
    <m/>
    <x v="232"/>
    <n v="1000000"/>
    <n v="28"/>
    <n v="1900"/>
    <s v="1900_01"/>
    <n v="1000000"/>
    <m/>
    <x v="373"/>
    <n v="1000000"/>
    <s v="Low income"/>
    <x v="858"/>
    <n v="1"/>
  </r>
  <r>
    <x v="0"/>
    <x v="89"/>
    <x v="819"/>
    <x v="1"/>
    <s v="EKI Energy Services Limited."/>
    <x v="12"/>
    <x v="0"/>
    <s v="Southern Asia"/>
    <s v="IND"/>
    <n v="1"/>
    <x v="0"/>
    <x v="0"/>
    <s v="Agriculture"/>
    <x v="0"/>
    <m/>
    <x v="0"/>
    <m/>
    <s v="Reduction"/>
    <x v="0"/>
    <s v="Solar, Solar Irrigation"/>
    <m/>
    <x v="859"/>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42"/>
    <m/>
    <x v="423"/>
    <n v="40000"/>
    <n v="20"/>
    <n v="1900"/>
    <s v="1900_01"/>
    <n v="40000"/>
    <m/>
    <x v="206"/>
    <n v="40000"/>
    <s v="Lower middle income"/>
    <x v="859"/>
    <n v="1"/>
  </r>
  <r>
    <x v="0"/>
    <x v="89"/>
    <x v="820"/>
    <x v="1"/>
    <s v="EKI Energy Services Limited."/>
    <x v="12"/>
    <x v="0"/>
    <s v="Southern Asia"/>
    <s v="IND"/>
    <n v="1"/>
    <x v="3"/>
    <x v="3"/>
    <m/>
    <x v="2"/>
    <s v="Renewables"/>
    <x v="0"/>
    <m/>
    <s v="Reduction"/>
    <x v="4"/>
    <s v="Households, Solar cookstoves, Solar, Electrification"/>
    <m/>
    <x v="860"/>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42"/>
    <m/>
    <x v="296"/>
    <n v="35000"/>
    <n v="20"/>
    <n v="1900"/>
    <s v="1900_01"/>
    <n v="35000"/>
    <m/>
    <x v="18"/>
    <n v="35000"/>
    <s v="Lower middle income"/>
    <x v="860"/>
    <n v="1"/>
  </r>
  <r>
    <x v="0"/>
    <x v="89"/>
    <x v="821"/>
    <x v="1"/>
    <s v="EKI Energy Services Limited."/>
    <x v="12"/>
    <x v="0"/>
    <s v="Southern Asia"/>
    <s v="IND"/>
    <n v="1"/>
    <x v="3"/>
    <x v="3"/>
    <m/>
    <x v="3"/>
    <s v="Fuel switch"/>
    <x v="0"/>
    <m/>
    <s v="Reduction"/>
    <x v="4"/>
    <s v="Households"/>
    <m/>
    <x v="861"/>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42"/>
    <m/>
    <x v="430"/>
    <n v="231810"/>
    <n v="20"/>
    <n v="1900"/>
    <s v="1900_01"/>
    <n v="231810"/>
    <m/>
    <x v="534"/>
    <n v="231810"/>
    <s v="Lower middle income"/>
    <x v="861"/>
    <n v="1"/>
  </r>
  <r>
    <x v="0"/>
    <x v="89"/>
    <x v="822"/>
    <x v="1"/>
    <s v="EKI Energy Services Limited."/>
    <x v="12"/>
    <x v="0"/>
    <s v="Southern Asia"/>
    <s v="IND"/>
    <n v="1"/>
    <x v="3"/>
    <x v="3"/>
    <m/>
    <x v="3"/>
    <s v="Fuel switch"/>
    <x v="0"/>
    <m/>
    <s v="Reduction"/>
    <x v="4"/>
    <s v="Households"/>
    <m/>
    <x v="862"/>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42"/>
    <m/>
    <x v="191"/>
    <n v="2269157"/>
    <n v="20"/>
    <n v="1900"/>
    <s v="1900_01"/>
    <n v="2269157"/>
    <m/>
    <x v="535"/>
    <n v="2269157"/>
    <s v="Lower middle income"/>
    <x v="862"/>
    <n v="1"/>
  </r>
  <r>
    <x v="0"/>
    <x v="89"/>
    <x v="823"/>
    <x v="1"/>
    <s v="EKI Energy Services Limited."/>
    <x v="12"/>
    <x v="0"/>
    <s v="Southern Asia"/>
    <s v="IND"/>
    <n v="1"/>
    <x v="3"/>
    <x v="3"/>
    <m/>
    <x v="3"/>
    <s v="Fuel switch"/>
    <x v="0"/>
    <m/>
    <s v="Reduction"/>
    <x v="4"/>
    <s v="Households"/>
    <m/>
    <x v="863"/>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42"/>
    <m/>
    <x v="431"/>
    <n v="139906"/>
    <n v="20"/>
    <n v="1900"/>
    <s v="1900_01"/>
    <n v="139906"/>
    <m/>
    <x v="536"/>
    <n v="139906"/>
    <s v="Lower middle income"/>
    <x v="863"/>
    <n v="1"/>
  </r>
  <r>
    <x v="0"/>
    <x v="89"/>
    <x v="824"/>
    <x v="1"/>
    <s v="EKI Energy Services Limited."/>
    <x v="12"/>
    <x v="0"/>
    <s v="Southern Asia"/>
    <s v="IND"/>
    <n v="1"/>
    <x v="3"/>
    <x v="3"/>
    <m/>
    <x v="3"/>
    <s v="Fuel switch"/>
    <x v="0"/>
    <m/>
    <s v="Reduction"/>
    <x v="4"/>
    <s v="Households"/>
    <m/>
    <x v="864"/>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42"/>
    <m/>
    <x v="107"/>
    <n v="70000"/>
    <n v="20"/>
    <n v="1900"/>
    <s v="1900_01"/>
    <n v="70000"/>
    <m/>
    <x v="362"/>
    <n v="70000"/>
    <s v="Lower middle income"/>
    <x v="864"/>
    <n v="1"/>
  </r>
  <r>
    <x v="0"/>
    <x v="89"/>
    <x v="14"/>
    <x v="1"/>
    <s v="EKI Energy Services Limited."/>
    <x v="12"/>
    <x v="0"/>
    <s v="Southern Asia"/>
    <s v="IND"/>
    <n v="1"/>
    <x v="3"/>
    <x v="3"/>
    <m/>
    <x v="3"/>
    <s v="Fuel switch"/>
    <x v="0"/>
    <m/>
    <s v="Reduction"/>
    <x v="4"/>
    <s v="Households"/>
    <m/>
    <x v="865"/>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42"/>
    <m/>
    <x v="432"/>
    <n v="190438"/>
    <n v="20"/>
    <n v="1900"/>
    <s v="1900_01"/>
    <n v="190438"/>
    <m/>
    <x v="537"/>
    <n v="190438"/>
    <s v="Lower middle income"/>
    <x v="865"/>
    <n v="1"/>
  </r>
  <r>
    <x v="0"/>
    <x v="89"/>
    <x v="72"/>
    <x v="1"/>
    <s v="EKI Energy Services Limited , "/>
    <x v="12"/>
    <x v="0"/>
    <s v="Southern Asia"/>
    <s v="IND"/>
    <n v="1"/>
    <x v="3"/>
    <x v="3"/>
    <m/>
    <x v="3"/>
    <s v="Fuel switch"/>
    <x v="0"/>
    <m/>
    <s v="Reduction"/>
    <x v="4"/>
    <s v="Households"/>
    <m/>
    <x v="866"/>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42"/>
    <m/>
    <x v="60"/>
    <n v="1350340"/>
    <n v="20"/>
    <n v="1900"/>
    <s v="1900_01"/>
    <n v="1350340"/>
    <m/>
    <x v="538"/>
    <n v="1350340"/>
    <s v="Lower middle income"/>
    <x v="866"/>
    <n v="1"/>
  </r>
  <r>
    <x v="0"/>
    <x v="89"/>
    <x v="11"/>
    <x v="1"/>
    <s v="EKI Energy Services Limited."/>
    <x v="12"/>
    <x v="0"/>
    <s v="Southern Asia"/>
    <s v="IND"/>
    <n v="1"/>
    <x v="3"/>
    <x v="3"/>
    <m/>
    <x v="3"/>
    <s v="Fuel switch"/>
    <x v="0"/>
    <m/>
    <s v="Reduction"/>
    <x v="4"/>
    <s v="Households"/>
    <m/>
    <x v="867"/>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42"/>
    <m/>
    <x v="197"/>
    <n v="74807"/>
    <n v="20"/>
    <n v="1900"/>
    <s v="1900_01"/>
    <n v="74807"/>
    <m/>
    <x v="539"/>
    <n v="74807"/>
    <s v="Lower middle income"/>
    <x v="867"/>
    <n v="1"/>
  </r>
  <r>
    <x v="0"/>
    <x v="89"/>
    <x v="28"/>
    <x v="1"/>
    <s v="EKI Energy Services Limited."/>
    <x v="12"/>
    <x v="0"/>
    <s v="Southern Asia"/>
    <s v="IND"/>
    <n v="1"/>
    <x v="3"/>
    <x v="3"/>
    <m/>
    <x v="3"/>
    <s v="Fuel switch"/>
    <x v="0"/>
    <m/>
    <s v="Reduction"/>
    <x v="4"/>
    <s v="Households"/>
    <m/>
    <x v="868"/>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24"/>
    <n v="1534210"/>
    <n v="20"/>
    <n v="1900"/>
    <s v="1900_01"/>
    <n v="1534210"/>
    <m/>
    <x v="246"/>
    <n v="1534210"/>
    <s v="Lower middle income"/>
    <x v="868"/>
    <n v="1"/>
  </r>
  <r>
    <x v="0"/>
    <x v="89"/>
    <x v="621"/>
    <x v="1"/>
    <s v="EKI Energy Services Limited."/>
    <x v="12"/>
    <x v="0"/>
    <s v="Southern Asia"/>
    <s v="IND"/>
    <n v="1"/>
    <x v="3"/>
    <x v="3"/>
    <m/>
    <x v="3"/>
    <s v="Fuel switch"/>
    <x v="0"/>
    <m/>
    <s v="Reduction"/>
    <x v="4"/>
    <s v="Households"/>
    <m/>
    <x v="869"/>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42"/>
    <m/>
    <x v="363"/>
    <n v="714973"/>
    <n v="20"/>
    <n v="1900"/>
    <s v="1900_01"/>
    <n v="714973"/>
    <m/>
    <x v="540"/>
    <n v="714973"/>
    <s v="Lower middle income"/>
    <x v="869"/>
    <n v="1"/>
  </r>
  <r>
    <x v="0"/>
    <x v="89"/>
    <x v="825"/>
    <x v="1"/>
    <s v="EKI Energy Services Limited."/>
    <x v="12"/>
    <x v="0"/>
    <s v="Southern Asia"/>
    <s v="IND"/>
    <n v="1"/>
    <x v="3"/>
    <x v="3"/>
    <m/>
    <x v="3"/>
    <s v="Fuel switch"/>
    <x v="0"/>
    <m/>
    <s v="Reduction"/>
    <x v="4"/>
    <s v="Households"/>
    <m/>
    <x v="87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0"/>
    <n v="1"/>
  </r>
  <r>
    <x v="0"/>
    <x v="89"/>
    <x v="826"/>
    <x v="1"/>
    <s v=" EKI Energy Services Limited."/>
    <x v="12"/>
    <x v="0"/>
    <s v="Southern Asia"/>
    <s v="IND"/>
    <n v="1"/>
    <x v="3"/>
    <x v="3"/>
    <m/>
    <x v="3"/>
    <s v="Fuel switch"/>
    <x v="0"/>
    <m/>
    <s v="Reduction"/>
    <x v="4"/>
    <s v="Households"/>
    <m/>
    <x v="87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1"/>
    <n v="1"/>
  </r>
  <r>
    <x v="0"/>
    <x v="89"/>
    <x v="827"/>
    <x v="1"/>
    <s v="EKI Energy Services Limited."/>
    <x v="12"/>
    <x v="0"/>
    <s v="Southern Asia"/>
    <s v="IND"/>
    <n v="1"/>
    <x v="3"/>
    <x v="3"/>
    <m/>
    <x v="3"/>
    <s v="Fuel switch"/>
    <x v="0"/>
    <m/>
    <s v="Reduction"/>
    <x v="4"/>
    <s v="Households"/>
    <m/>
    <x v="87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2"/>
    <n v="1"/>
  </r>
  <r>
    <x v="0"/>
    <x v="89"/>
    <x v="828"/>
    <x v="1"/>
    <s v="EKI Energy Services Limited."/>
    <x v="12"/>
    <x v="0"/>
    <s v="Southern Asia"/>
    <s v="IND"/>
    <n v="1"/>
    <x v="3"/>
    <x v="3"/>
    <m/>
    <x v="3"/>
    <s v="Fuel switch"/>
    <x v="0"/>
    <m/>
    <s v="Reduction"/>
    <x v="4"/>
    <s v="Households"/>
    <m/>
    <x v="87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3"/>
    <n v="1"/>
  </r>
  <r>
    <x v="0"/>
    <x v="89"/>
    <x v="829"/>
    <x v="1"/>
    <s v="EKI Energy Services Limited."/>
    <x v="12"/>
    <x v="0"/>
    <s v="Southern Asia"/>
    <s v="IND"/>
    <n v="1"/>
    <x v="3"/>
    <x v="3"/>
    <m/>
    <x v="3"/>
    <s v="Fuel switch"/>
    <x v="0"/>
    <m/>
    <s v="Reduction"/>
    <x v="4"/>
    <s v="Households"/>
    <m/>
    <x v="87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4"/>
    <n v="1"/>
  </r>
  <r>
    <x v="0"/>
    <x v="89"/>
    <x v="830"/>
    <x v="1"/>
    <s v="EKI Energy Services Limited."/>
    <x v="12"/>
    <x v="0"/>
    <s v="Southern Asia"/>
    <s v="IND"/>
    <n v="1"/>
    <x v="3"/>
    <x v="3"/>
    <m/>
    <x v="3"/>
    <s v="Fuel switch"/>
    <x v="0"/>
    <m/>
    <s v="Reduction"/>
    <x v="4"/>
    <s v="Households"/>
    <m/>
    <x v="87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5"/>
    <n v="1"/>
  </r>
  <r>
    <x v="0"/>
    <x v="89"/>
    <x v="831"/>
    <x v="1"/>
    <s v="EKI Energy Services Limited."/>
    <x v="12"/>
    <x v="0"/>
    <s v="Southern Asia"/>
    <s v="IND"/>
    <n v="1"/>
    <x v="3"/>
    <x v="3"/>
    <m/>
    <x v="3"/>
    <s v="Fuel switch"/>
    <x v="0"/>
    <m/>
    <s v="Reduction"/>
    <x v="4"/>
    <s v="Households"/>
    <m/>
    <x v="87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6"/>
    <n v="1"/>
  </r>
  <r>
    <x v="0"/>
    <x v="89"/>
    <x v="832"/>
    <x v="1"/>
    <s v="EKI Energy Services Limited."/>
    <x v="12"/>
    <x v="0"/>
    <s v="Southern Asia"/>
    <s v="IND"/>
    <n v="1"/>
    <x v="3"/>
    <x v="3"/>
    <m/>
    <x v="3"/>
    <s v="Fuel switch"/>
    <x v="0"/>
    <m/>
    <s v="Reduction"/>
    <x v="4"/>
    <s v="Households"/>
    <m/>
    <x v="87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877"/>
    <n v="1"/>
  </r>
  <r>
    <x v="0"/>
    <x v="89"/>
    <x v="833"/>
    <x v="1"/>
    <s v="EKI Energy Services Limited."/>
    <x v="12"/>
    <x v="0"/>
    <s v="Southern Asia"/>
    <s v="IND"/>
    <n v="1"/>
    <x v="3"/>
    <x v="3"/>
    <m/>
    <x v="3"/>
    <m/>
    <x v="0"/>
    <m/>
    <s v="Reduction"/>
    <x v="9"/>
    <m/>
    <m/>
    <x v="878"/>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42"/>
    <m/>
    <x v="433"/>
    <n v="10000"/>
    <n v="20"/>
    <n v="1900"/>
    <s v="1900_01"/>
    <n v="10000"/>
    <m/>
    <x v="376"/>
    <n v="10000"/>
    <s v="Lower middle income"/>
    <x v="878"/>
    <n v="1"/>
  </r>
  <r>
    <x v="0"/>
    <x v="89"/>
    <x v="263"/>
    <x v="1"/>
    <s v="EKI Energy Services Limited"/>
    <x v="12"/>
    <x v="0"/>
    <s v="Southern Asia"/>
    <s v="IND"/>
    <n v="1"/>
    <x v="3"/>
    <x v="3"/>
    <m/>
    <x v="3"/>
    <m/>
    <x v="0"/>
    <m/>
    <s v="Reduction"/>
    <x v="22"/>
    <s v="LEDs, Lighting"/>
    <m/>
    <x v="879"/>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42"/>
    <m/>
    <x v="266"/>
    <n v="18778"/>
    <n v="20"/>
    <n v="1900"/>
    <s v="1900_01"/>
    <n v="18778"/>
    <m/>
    <x v="541"/>
    <n v="18778"/>
    <s v="Lower middle income"/>
    <x v="879"/>
    <n v="1"/>
  </r>
  <r>
    <x v="0"/>
    <x v="89"/>
    <x v="834"/>
    <x v="1"/>
    <s v="Expert365 Pty Ltd.,"/>
    <x v="12"/>
    <x v="0"/>
    <s v="Southern Asia"/>
    <s v="IND"/>
    <n v="1"/>
    <x v="3"/>
    <x v="3"/>
    <m/>
    <x v="3"/>
    <m/>
    <x v="0"/>
    <m/>
    <s v="Reduction"/>
    <x v="9"/>
    <s v="Chlorine dispensers"/>
    <m/>
    <x v="880"/>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42"/>
    <m/>
    <x v="226"/>
    <n v="60000"/>
    <n v="20"/>
    <n v="1900"/>
    <s v="1900_01"/>
    <n v="60000"/>
    <m/>
    <x v="156"/>
    <n v="60000"/>
    <s v="Lower middle income"/>
    <x v="880"/>
    <n v="1"/>
  </r>
  <r>
    <x v="56"/>
    <x v="89"/>
    <x v="835"/>
    <x v="1"/>
    <s v="OME ECO PTY LTD"/>
    <x v="12"/>
    <x v="0"/>
    <s v="Southeast Asia"/>
    <s v="PHL"/>
    <n v="1"/>
    <x v="3"/>
    <x v="3"/>
    <m/>
    <x v="3"/>
    <s v="Fuel switch"/>
    <x v="0"/>
    <m/>
    <s v="Reduction"/>
    <x v="4"/>
    <s v="Households"/>
    <m/>
    <x v="881"/>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42"/>
    <m/>
    <x v="423"/>
    <n v="3056774"/>
    <n v="20"/>
    <n v="1900"/>
    <s v="1900_01"/>
    <n v="3056774"/>
    <m/>
    <x v="542"/>
    <n v="3056774"/>
    <s v="Lower middle income"/>
    <x v="881"/>
    <n v="1"/>
  </r>
  <r>
    <x v="42"/>
    <x v="89"/>
    <x v="75"/>
    <x v="1"/>
    <s v="EKI Energy Services Limited."/>
    <x v="12"/>
    <x v="1"/>
    <s v="Eastern Africa"/>
    <s v="MWI"/>
    <n v="1"/>
    <x v="3"/>
    <x v="3"/>
    <m/>
    <x v="3"/>
    <s v="Fuel switch"/>
    <x v="0"/>
    <m/>
    <s v="Reduction"/>
    <x v="4"/>
    <s v="Households"/>
    <m/>
    <x v="882"/>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194"/>
    <n v="94197"/>
    <n v="20"/>
    <n v="1900"/>
    <s v="1900_01"/>
    <n v="94197"/>
    <m/>
    <x v="543"/>
    <n v="94197"/>
    <s v="Low income"/>
    <x v="882"/>
    <n v="1"/>
  </r>
  <r>
    <x v="10"/>
    <x v="89"/>
    <x v="74"/>
    <x v="1"/>
    <s v="EKI Energy Services Limited."/>
    <x v="12"/>
    <x v="1"/>
    <s v="Eastern Africa"/>
    <s v="KEN"/>
    <n v="1"/>
    <x v="3"/>
    <x v="3"/>
    <m/>
    <x v="3"/>
    <s v="Fuel switch"/>
    <x v="0"/>
    <m/>
    <s v="Reduction"/>
    <x v="4"/>
    <s v="Households"/>
    <m/>
    <x v="883"/>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34"/>
    <n v="76131"/>
    <n v="20"/>
    <n v="1900"/>
    <s v="1900_01"/>
    <n v="76131"/>
    <m/>
    <x v="544"/>
    <n v="76131"/>
    <s v="Lower middle income"/>
    <x v="883"/>
    <n v="1"/>
  </r>
  <r>
    <x v="38"/>
    <x v="89"/>
    <x v="563"/>
    <x v="1"/>
    <s v="EKI Energy Services Limited."/>
    <x v="12"/>
    <x v="1"/>
    <s v="Western Africa"/>
    <s v="GHA"/>
    <n v="1"/>
    <x v="3"/>
    <x v="3"/>
    <m/>
    <x v="3"/>
    <s v="Fuel switch"/>
    <x v="0"/>
    <m/>
    <s v="Reduction"/>
    <x v="4"/>
    <s v="Households"/>
    <m/>
    <x v="884"/>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42"/>
    <m/>
    <x v="196"/>
    <n v="800000"/>
    <n v="20"/>
    <n v="1900"/>
    <s v="1900_01"/>
    <n v="800000"/>
    <m/>
    <x v="157"/>
    <n v="800000"/>
    <s v="Lower middle income"/>
    <x v="884"/>
    <n v="1"/>
  </r>
  <r>
    <x v="28"/>
    <x v="89"/>
    <x v="744"/>
    <x v="1"/>
    <s v="EKI Energy Services Limited."/>
    <x v="12"/>
    <x v="1"/>
    <s v="Western Africa"/>
    <s v="NGA"/>
    <n v="1"/>
    <x v="3"/>
    <x v="3"/>
    <m/>
    <x v="3"/>
    <s v="Fuel switch"/>
    <x v="0"/>
    <m/>
    <s v="Reduction"/>
    <x v="4"/>
    <s v="Households"/>
    <m/>
    <x v="885"/>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35"/>
    <n v="216000"/>
    <n v="20"/>
    <n v="1900"/>
    <s v="1900_01"/>
    <n v="216000"/>
    <m/>
    <x v="545"/>
    <n v="216000"/>
    <s v="Lower middle income"/>
    <x v="885"/>
    <n v="1"/>
  </r>
  <r>
    <x v="8"/>
    <x v="90"/>
    <x v="836"/>
    <x v="1"/>
    <s v="Climate Advocacy International"/>
    <x v="12"/>
    <x v="0"/>
    <s v="Southern Asia"/>
    <s v="NPL"/>
    <n v="1"/>
    <x v="2"/>
    <x v="2"/>
    <m/>
    <x v="3"/>
    <m/>
    <x v="0"/>
    <m/>
    <s v="Reduction"/>
    <x v="15"/>
    <s v="Brick"/>
    <m/>
    <x v="886"/>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42"/>
    <m/>
    <x v="13"/>
    <n v="1500000"/>
    <n v="20"/>
    <n v="1900"/>
    <s v="1900_01"/>
    <n v="1500000"/>
    <m/>
    <x v="171"/>
    <n v="1500000"/>
    <s v="Lower middle income"/>
    <x v="886"/>
    <n v="1"/>
  </r>
  <r>
    <x v="11"/>
    <x v="71"/>
    <x v="837"/>
    <x v="1"/>
    <s v="Cacau Amazonas Rio Terra, EcoSecurities Group Limited "/>
    <x v="12"/>
    <x v="2"/>
    <s v="South America"/>
    <s v="BRA"/>
    <n v="1"/>
    <x v="6"/>
    <x v="5"/>
    <s v="Agriculture"/>
    <x v="4"/>
    <m/>
    <x v="0"/>
    <m/>
    <s v="Removal"/>
    <x v="19"/>
    <s v="Agroforestry"/>
    <m/>
    <x v="887"/>
    <m/>
    <s v="Cacau Amazonas Rio Terra, EcoSecurities Group Limited"/>
    <m/>
    <s v="ARR in SAF systems with Cocoa for the production of sustainable Cocoa in partnership with smallholders farmers"/>
    <s v="Not known"/>
    <x v="442"/>
    <m/>
    <x v="125"/>
    <n v="4800"/>
    <n v="60"/>
    <n v="1900"/>
    <s v="1900_01"/>
    <n v="4800"/>
    <m/>
    <x v="546"/>
    <n v="4800"/>
    <s v="Upper middle income"/>
    <x v="887"/>
    <n v="1"/>
  </r>
  <r>
    <x v="11"/>
    <x v="71"/>
    <x v="838"/>
    <x v="1"/>
    <s v="Inocas, EcoSecurities"/>
    <x v="12"/>
    <x v="2"/>
    <s v="South America"/>
    <s v="BRA"/>
    <n v="1"/>
    <x v="6"/>
    <x v="5"/>
    <s v="Agriculture"/>
    <x v="4"/>
    <m/>
    <x v="0"/>
    <m/>
    <s v="Removal"/>
    <x v="19"/>
    <s v="Agroforestry"/>
    <m/>
    <x v="888"/>
    <m/>
    <s v="Inocas, EcoSecurities"/>
    <m/>
    <s v="ARR with Macaúba tree for palm oil extraction in partnership with smallholders farmers. Reforestation with Macaúba – a native palm tree that produces vegetal oil used in cosmetics, food, and bioenergy."/>
    <s v="Not known"/>
    <x v="442"/>
    <m/>
    <x v="436"/>
    <n v="5000"/>
    <n v="60"/>
    <n v="1900"/>
    <s v="1900_01"/>
    <n v="5000"/>
    <m/>
    <x v="119"/>
    <n v="5000"/>
    <s v="Upper middle income"/>
    <x v="888"/>
    <n v="1"/>
  </r>
  <r>
    <x v="0"/>
    <x v="71"/>
    <x v="839"/>
    <x v="1"/>
    <s v="Outreach Projects Private Limited"/>
    <x v="12"/>
    <x v="0"/>
    <s v="Southern Asia"/>
    <s v="IND"/>
    <n v="1"/>
    <x v="1"/>
    <x v="1"/>
    <s v="Electricity and heat"/>
    <x v="3"/>
    <s v="Fuel switch"/>
    <x v="1"/>
    <s v="CO2"/>
    <s v="Reduction"/>
    <x v="27"/>
    <s v="Recycling, Composting, Biogas"/>
    <m/>
    <x v="889"/>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42"/>
    <m/>
    <x v="437"/>
    <n v="528734"/>
    <n v="20"/>
    <n v="1900"/>
    <s v="1900_01"/>
    <n v="528734"/>
    <m/>
    <x v="547"/>
    <n v="528734"/>
    <s v="Lower middle income"/>
    <x v="889"/>
    <n v="1"/>
  </r>
  <r>
    <x v="30"/>
    <x v="71"/>
    <x v="840"/>
    <x v="1"/>
    <s v="Infinite Environmental Solutions LLC FZ"/>
    <x v="12"/>
    <x v="0"/>
    <s v="Southern Asia"/>
    <s v="PAK"/>
    <n v="1"/>
    <x v="1"/>
    <x v="1"/>
    <s v="Electricity and heat"/>
    <x v="3"/>
    <s v="Fuel switch"/>
    <x v="1"/>
    <s v="CO2"/>
    <s v="Reduction"/>
    <x v="27"/>
    <s v="Recycling, Composting, Biogas"/>
    <m/>
    <x v="890"/>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42"/>
    <m/>
    <x v="438"/>
    <n v="528734"/>
    <n v="20"/>
    <n v="1900"/>
    <s v="1900_01"/>
    <n v="528734"/>
    <m/>
    <x v="547"/>
    <n v="528734"/>
    <s v="Lower middle income"/>
    <x v="890"/>
    <n v="1"/>
  </r>
  <r>
    <x v="0"/>
    <x v="71"/>
    <x v="841"/>
    <x v="1"/>
    <s v="Infinite Environmental Solutions LLC FZ"/>
    <x v="12"/>
    <x v="0"/>
    <s v="Southern Asia"/>
    <s v="IND"/>
    <n v="1"/>
    <x v="1"/>
    <x v="1"/>
    <s v="Electricity and heat"/>
    <x v="3"/>
    <s v="Fuel switch"/>
    <x v="1"/>
    <s v="CO2"/>
    <s v="Reduction"/>
    <x v="27"/>
    <s v="Recycling, Composting, Biogas"/>
    <m/>
    <x v="891"/>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42"/>
    <m/>
    <x v="439"/>
    <n v="658575"/>
    <n v="20"/>
    <n v="1900"/>
    <s v="1900_01"/>
    <n v="658575"/>
    <m/>
    <x v="548"/>
    <n v="658575"/>
    <s v="Lower middle income"/>
    <x v="891"/>
    <n v="1"/>
  </r>
  <r>
    <x v="0"/>
    <x v="71"/>
    <x v="842"/>
    <x v="1"/>
    <s v="Transvolt Mobility Private Limited"/>
    <x v="12"/>
    <x v="0"/>
    <s v="Southern Asia"/>
    <s v="IND"/>
    <n v="1"/>
    <x v="4"/>
    <x v="4"/>
    <m/>
    <x v="2"/>
    <s v="Renewables"/>
    <x v="0"/>
    <m/>
    <s v="Reduction"/>
    <x v="5"/>
    <s v="Electric vehicles"/>
    <m/>
    <x v="892"/>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42"/>
    <m/>
    <x v="440"/>
    <n v="50000000"/>
    <n v="30"/>
    <n v="1900"/>
    <s v="1900_01"/>
    <n v="50000000"/>
    <m/>
    <x v="549"/>
    <n v="50000000"/>
    <s v="Lower middle income"/>
    <x v="892"/>
    <n v="1"/>
  </r>
  <r>
    <x v="0"/>
    <x v="71"/>
    <x v="843"/>
    <x v="1"/>
    <s v="Outreach Projects Private Limited"/>
    <x v="12"/>
    <x v="0"/>
    <s v="Southern Asia"/>
    <s v="IND"/>
    <n v="1"/>
    <x v="4"/>
    <x v="4"/>
    <m/>
    <x v="2"/>
    <m/>
    <x v="0"/>
    <m/>
    <s v="Reduction"/>
    <x v="2"/>
    <s v="Biodiesel, Waste oil"/>
    <m/>
    <x v="893"/>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42"/>
    <m/>
    <x v="441"/>
    <n v="715396"/>
    <n v="20"/>
    <n v="1900"/>
    <s v="1900_01"/>
    <n v="715396"/>
    <m/>
    <x v="550"/>
    <n v="715396"/>
    <s v="Lower middle income"/>
    <x v="893"/>
    <n v="1"/>
  </r>
  <r>
    <x v="0"/>
    <x v="71"/>
    <x v="844"/>
    <x v="1"/>
    <s v="Outreach Projects Private Limited"/>
    <x v="12"/>
    <x v="0"/>
    <s v="Southern Asia"/>
    <s v="IND"/>
    <n v="1"/>
    <x v="4"/>
    <x v="4"/>
    <m/>
    <x v="2"/>
    <m/>
    <x v="0"/>
    <m/>
    <s v="Reduction"/>
    <x v="5"/>
    <s v="Two-wheeled EV, Electrification"/>
    <m/>
    <x v="894"/>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42"/>
    <m/>
    <x v="442"/>
    <n v="5488515"/>
    <n v="20"/>
    <n v="1900"/>
    <s v="1900_01"/>
    <n v="5488515"/>
    <m/>
    <x v="551"/>
    <n v="5488515"/>
    <s v="Lower middle income"/>
    <x v="894"/>
    <n v="1"/>
  </r>
  <r>
    <x v="0"/>
    <x v="71"/>
    <x v="845"/>
    <x v="1"/>
    <s v="Outreach Projects Private Limited"/>
    <x v="12"/>
    <x v="0"/>
    <s v="Southern Asia"/>
    <s v="IND"/>
    <n v="1"/>
    <x v="2"/>
    <x v="2"/>
    <m/>
    <x v="3"/>
    <s v="Fuel switch"/>
    <x v="0"/>
    <m/>
    <s v="Reduction"/>
    <x v="15"/>
    <s v="Concrete, Biomass"/>
    <m/>
    <x v="895"/>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42"/>
    <m/>
    <x v="443"/>
    <n v="113622"/>
    <n v="20"/>
    <n v="1900"/>
    <s v="1900_01"/>
    <n v="113622"/>
    <m/>
    <x v="552"/>
    <n v="113622"/>
    <s v="Lower middle income"/>
    <x v="895"/>
    <n v="1"/>
  </r>
  <r>
    <x v="0"/>
    <x v="71"/>
    <x v="846"/>
    <x v="1"/>
    <s v="Infinite Environmental  Solutions Limited"/>
    <x v="12"/>
    <x v="0"/>
    <s v="Southern Asia"/>
    <s v="IND"/>
    <n v="1"/>
    <x v="6"/>
    <x v="5"/>
    <m/>
    <x v="4"/>
    <m/>
    <x v="0"/>
    <m/>
    <s v="Removal"/>
    <x v="25"/>
    <m/>
    <m/>
    <x v="896"/>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42"/>
    <m/>
    <x v="365"/>
    <n v="50000"/>
    <n v="60"/>
    <n v="1900"/>
    <s v="1900_01"/>
    <n v="50000"/>
    <m/>
    <x v="179"/>
    <n v="50000"/>
    <s v="Lower middle income"/>
    <x v="896"/>
    <n v="1"/>
  </r>
  <r>
    <x v="0"/>
    <x v="71"/>
    <x v="847"/>
    <x v="1"/>
    <s v="Juniper Green Energy Private Limited"/>
    <x v="12"/>
    <x v="0"/>
    <s v="Southern Asia"/>
    <s v="IND"/>
    <n v="1"/>
    <x v="0"/>
    <x v="0"/>
    <m/>
    <x v="0"/>
    <m/>
    <x v="0"/>
    <m/>
    <s v="Reduction"/>
    <x v="11"/>
    <s v="Solar, Wind"/>
    <m/>
    <x v="897"/>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42"/>
    <m/>
    <x v="444"/>
    <n v="691152"/>
    <n v="20"/>
    <n v="1900"/>
    <s v="1900_01"/>
    <n v="691152"/>
    <m/>
    <x v="553"/>
    <n v="691152"/>
    <s v="Lower middle income"/>
    <x v="897"/>
    <n v="1"/>
  </r>
  <r>
    <x v="0"/>
    <x v="71"/>
    <x v="848"/>
    <x v="1"/>
    <s v="Engie Energy India Private Limited"/>
    <x v="12"/>
    <x v="0"/>
    <s v="Southern Asia"/>
    <s v="IND"/>
    <n v="1"/>
    <x v="0"/>
    <x v="0"/>
    <m/>
    <x v="0"/>
    <m/>
    <x v="0"/>
    <m/>
    <s v="Reduction"/>
    <x v="11"/>
    <s v="Solar, Wind"/>
    <m/>
    <x v="898"/>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42"/>
    <m/>
    <x v="445"/>
    <n v="6553881"/>
    <n v="20"/>
    <n v="1900"/>
    <s v="1900_01"/>
    <n v="6553881"/>
    <m/>
    <x v="554"/>
    <n v="6553881"/>
    <s v="Lower middle income"/>
    <x v="898"/>
    <n v="1"/>
  </r>
  <r>
    <x v="0"/>
    <x v="71"/>
    <x v="849"/>
    <x v="1"/>
    <s v="Outreach Projects Private Limited"/>
    <x v="12"/>
    <x v="0"/>
    <s v="Southern Asia"/>
    <s v="IND"/>
    <n v="1"/>
    <x v="0"/>
    <x v="0"/>
    <m/>
    <x v="0"/>
    <m/>
    <x v="0"/>
    <m/>
    <s v="Reduction"/>
    <x v="11"/>
    <s v="Solar, Wind"/>
    <m/>
    <x v="899"/>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42"/>
    <m/>
    <x v="446"/>
    <n v="6408367"/>
    <n v="20"/>
    <n v="1900"/>
    <s v="1900_01"/>
    <n v="6408367"/>
    <m/>
    <x v="555"/>
    <n v="6408367"/>
    <s v="Lower middle income"/>
    <x v="899"/>
    <n v="1"/>
  </r>
  <r>
    <x v="0"/>
    <x v="71"/>
    <x v="850"/>
    <x v="1"/>
    <s v="Outreach Projects Private Limited"/>
    <x v="12"/>
    <x v="0"/>
    <s v="Southern Asia"/>
    <s v="IND"/>
    <n v="1"/>
    <x v="0"/>
    <x v="0"/>
    <m/>
    <x v="0"/>
    <m/>
    <x v="0"/>
    <m/>
    <s v="Reduction"/>
    <x v="11"/>
    <m/>
    <m/>
    <x v="900"/>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42"/>
    <m/>
    <x v="441"/>
    <n v="6488506"/>
    <n v="20"/>
    <n v="1900"/>
    <s v="1900_01"/>
    <n v="6488506"/>
    <m/>
    <x v="556"/>
    <n v="6488506"/>
    <s v="Lower middle income"/>
    <x v="900"/>
    <n v="1"/>
  </r>
  <r>
    <x v="0"/>
    <x v="71"/>
    <x v="851"/>
    <x v="1"/>
    <s v="Outreach Projects Private Limited"/>
    <x v="12"/>
    <x v="0"/>
    <s v="Southern Asia"/>
    <s v="IND"/>
    <n v="1"/>
    <x v="0"/>
    <x v="0"/>
    <m/>
    <x v="0"/>
    <m/>
    <x v="0"/>
    <m/>
    <s v="Reduction"/>
    <x v="10"/>
    <s v="Hydro"/>
    <m/>
    <x v="901"/>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42"/>
    <m/>
    <x v="447"/>
    <n v="10650057"/>
    <n v="20"/>
    <n v="1900"/>
    <s v="1900_01"/>
    <n v="10650057"/>
    <m/>
    <x v="557"/>
    <n v="10650057"/>
    <s v="Lower middle income"/>
    <x v="901"/>
    <n v="1"/>
  </r>
  <r>
    <x v="0"/>
    <x v="71"/>
    <x v="852"/>
    <x v="1"/>
    <s v="Infinite Environmental Solutions Limited"/>
    <x v="12"/>
    <x v="0"/>
    <s v="Southern Asia"/>
    <s v="IND"/>
    <n v="1"/>
    <x v="0"/>
    <x v="0"/>
    <m/>
    <x v="0"/>
    <m/>
    <x v="0"/>
    <m/>
    <s v="Reduction"/>
    <x v="11"/>
    <s v="Solar, Wind"/>
    <m/>
    <x v="902"/>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42"/>
    <m/>
    <x v="311"/>
    <n v="6878506"/>
    <n v="20"/>
    <n v="1900"/>
    <s v="1900_01"/>
    <n v="6878506"/>
    <m/>
    <x v="558"/>
    <n v="6878506"/>
    <s v="Lower middle income"/>
    <x v="902"/>
    <n v="1"/>
  </r>
  <r>
    <x v="0"/>
    <x v="71"/>
    <x v="853"/>
    <x v="1"/>
    <s v="Infinite Environmental Solutions Limited"/>
    <x v="12"/>
    <x v="0"/>
    <s v="Southern Asia"/>
    <s v="IND"/>
    <n v="1"/>
    <x v="0"/>
    <x v="0"/>
    <m/>
    <x v="0"/>
    <m/>
    <x v="0"/>
    <m/>
    <s v="Reduction"/>
    <x v="11"/>
    <s v="Solar, Wind"/>
    <m/>
    <x v="903"/>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42"/>
    <m/>
    <x v="448"/>
    <n v="6359506"/>
    <n v="20"/>
    <n v="1900"/>
    <s v="1900_01"/>
    <n v="6359506"/>
    <m/>
    <x v="559"/>
    <n v="6359506"/>
    <s v="Lower middle income"/>
    <x v="903"/>
    <n v="1"/>
  </r>
  <r>
    <x v="47"/>
    <x v="71"/>
    <x v="854"/>
    <x v="1"/>
    <s v="Infinite Environmental Solutions Limited"/>
    <x v="12"/>
    <x v="0"/>
    <s v="Southern Asia"/>
    <s v="LKA"/>
    <n v="1"/>
    <x v="0"/>
    <x v="0"/>
    <m/>
    <x v="0"/>
    <m/>
    <x v="0"/>
    <m/>
    <s v="Reduction"/>
    <x v="11"/>
    <s v="Solar, Wind"/>
    <m/>
    <x v="904"/>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42"/>
    <m/>
    <x v="311"/>
    <n v="8886506"/>
    <n v="20"/>
    <n v="1900"/>
    <s v="1900_01"/>
    <n v="8886506"/>
    <m/>
    <x v="560"/>
    <n v="8886506"/>
    <s v="Lower middle income"/>
    <x v="904"/>
    <n v="1"/>
  </r>
  <r>
    <x v="4"/>
    <x v="71"/>
    <x v="853"/>
    <x v="1"/>
    <s v="Infinite Environmental Solutions Limited"/>
    <x v="12"/>
    <x v="0"/>
    <s v="Southeast Asia"/>
    <s v="VNM"/>
    <n v="1"/>
    <x v="0"/>
    <x v="0"/>
    <m/>
    <x v="0"/>
    <m/>
    <x v="0"/>
    <m/>
    <s v="Reduction"/>
    <x v="11"/>
    <s v="Solar, Wind"/>
    <m/>
    <x v="905"/>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42"/>
    <m/>
    <x v="448"/>
    <n v="6359506"/>
    <n v="20"/>
    <n v="1900"/>
    <s v="1900_01"/>
    <n v="6359506"/>
    <m/>
    <x v="559"/>
    <n v="6359506"/>
    <s v="Lower middle income"/>
    <x v="905"/>
    <n v="1"/>
  </r>
  <r>
    <x v="3"/>
    <x v="71"/>
    <x v="855"/>
    <x v="1"/>
    <s v="Infinite Environmental Solutions Limited"/>
    <x v="12"/>
    <x v="1"/>
    <s v="Northern Africa"/>
    <s v="EGY"/>
    <n v="1"/>
    <x v="0"/>
    <x v="0"/>
    <m/>
    <x v="0"/>
    <m/>
    <x v="0"/>
    <m/>
    <s v="Reduction"/>
    <x v="11"/>
    <s v="Solar, Wind"/>
    <m/>
    <x v="906"/>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42"/>
    <m/>
    <x v="449"/>
    <n v="7488506"/>
    <n v="20"/>
    <n v="1900"/>
    <s v="1900_01"/>
    <n v="7488506"/>
    <m/>
    <x v="561"/>
    <n v="7488506"/>
    <s v="Lower middle income"/>
    <x v="906"/>
    <n v="1"/>
  </r>
  <r>
    <x v="30"/>
    <x v="71"/>
    <x v="856"/>
    <x v="1"/>
    <s v="Infinite Environmental Solutions LLC FZ"/>
    <x v="12"/>
    <x v="0"/>
    <s v="Southern Asia"/>
    <s v="PAK"/>
    <n v="1"/>
    <x v="0"/>
    <x v="0"/>
    <m/>
    <x v="0"/>
    <m/>
    <x v="0"/>
    <m/>
    <s v="Reduction"/>
    <x v="11"/>
    <s v="Solar, Wind"/>
    <m/>
    <x v="907"/>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42"/>
    <m/>
    <x v="450"/>
    <n v="6356446"/>
    <n v="20"/>
    <n v="1900"/>
    <s v="1900_01"/>
    <n v="6356446"/>
    <m/>
    <x v="562"/>
    <n v="6356446"/>
    <s v="Lower middle income"/>
    <x v="907"/>
    <n v="1"/>
  </r>
  <r>
    <x v="25"/>
    <x v="71"/>
    <x v="857"/>
    <x v="1"/>
    <s v="Infinite Environmental Solutions Limited"/>
    <x v="12"/>
    <x v="0"/>
    <s v="Southeast Asia"/>
    <s v="IDN"/>
    <n v="1"/>
    <x v="0"/>
    <x v="0"/>
    <m/>
    <x v="0"/>
    <m/>
    <x v="0"/>
    <m/>
    <s v="Reduction"/>
    <x v="11"/>
    <s v="Solar, Wind"/>
    <m/>
    <x v="908"/>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42"/>
    <m/>
    <x v="451"/>
    <n v="7544506"/>
    <n v="20"/>
    <n v="1900"/>
    <s v="1900_01"/>
    <n v="7544506"/>
    <m/>
    <x v="563"/>
    <n v="7544506"/>
    <s v="Upper middle income"/>
    <x v="908"/>
    <n v="1"/>
  </r>
  <r>
    <x v="0"/>
    <x v="71"/>
    <x v="858"/>
    <x v="1"/>
    <s v="Hero Future Energies"/>
    <x v="12"/>
    <x v="0"/>
    <s v="Southern Asia"/>
    <s v="IND"/>
    <n v="1"/>
    <x v="0"/>
    <x v="0"/>
    <m/>
    <x v="0"/>
    <m/>
    <x v="0"/>
    <m/>
    <s v="Reduction"/>
    <x v="0"/>
    <s v="Solar"/>
    <m/>
    <x v="909"/>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42"/>
    <m/>
    <x v="149"/>
    <n v="582252"/>
    <n v="20"/>
    <n v="1900"/>
    <s v="1900_01"/>
    <n v="582252"/>
    <m/>
    <x v="564"/>
    <n v="582252"/>
    <s v="Lower middle income"/>
    <x v="909"/>
    <n v="1"/>
  </r>
  <r>
    <x v="7"/>
    <x v="71"/>
    <x v="859"/>
    <x v="1"/>
    <s v="Infinite Environmental Solutions Limited"/>
    <x v="12"/>
    <x v="0"/>
    <s v="Southeast Asia"/>
    <s v="LAO"/>
    <n v="1"/>
    <x v="0"/>
    <x v="0"/>
    <m/>
    <x v="0"/>
    <m/>
    <x v="0"/>
    <m/>
    <s v="Reduction"/>
    <x v="11"/>
    <s v="Hydro, Solar, Wind"/>
    <m/>
    <x v="910"/>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42"/>
    <m/>
    <x v="452"/>
    <n v="6988506"/>
    <n v="20"/>
    <n v="1900"/>
    <s v="1900_01"/>
    <n v="6988506"/>
    <m/>
    <x v="565"/>
    <n v="6988506"/>
    <s v="Lower middle income"/>
    <x v="910"/>
    <n v="1"/>
  </r>
  <r>
    <x v="0"/>
    <x v="71"/>
    <x v="860"/>
    <x v="1"/>
    <s v="Vena Energy Vidyuth Private Limited"/>
    <x v="12"/>
    <x v="0"/>
    <s v="Southern Asia"/>
    <s v="IND"/>
    <n v="1"/>
    <x v="0"/>
    <x v="0"/>
    <m/>
    <x v="0"/>
    <m/>
    <x v="0"/>
    <m/>
    <s v="Reduction"/>
    <x v="11"/>
    <s v="Solar, Wind"/>
    <m/>
    <x v="911"/>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42"/>
    <m/>
    <x v="453"/>
    <n v="463235"/>
    <n v="20"/>
    <n v="1900"/>
    <s v="1900_01"/>
    <n v="463235"/>
    <m/>
    <x v="566"/>
    <n v="463235"/>
    <s v="Lower middle income"/>
    <x v="911"/>
    <n v="1"/>
  </r>
  <r>
    <x v="73"/>
    <x v="71"/>
    <x v="861"/>
    <x v="1"/>
    <s v="Infinite Environmental Solutions Limited"/>
    <x v="12"/>
    <x v="0"/>
    <s v="Southeast Asia"/>
    <s v="MYS"/>
    <n v="1"/>
    <x v="0"/>
    <x v="0"/>
    <m/>
    <x v="0"/>
    <m/>
    <x v="0"/>
    <m/>
    <s v="Reduction"/>
    <x v="11"/>
    <s v="Solar, Wind"/>
    <m/>
    <x v="912"/>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42"/>
    <m/>
    <x v="415"/>
    <n v="6488555"/>
    <n v="20"/>
    <n v="1900"/>
    <s v="1900_01"/>
    <n v="6488555"/>
    <m/>
    <x v="567"/>
    <n v="6488555"/>
    <s v="Upper middle income"/>
    <x v="912"/>
    <n v="1"/>
  </r>
  <r>
    <x v="8"/>
    <x v="71"/>
    <x v="862"/>
    <x v="1"/>
    <s v="Infinite Environmental Solutions Limited"/>
    <x v="12"/>
    <x v="0"/>
    <s v="Southern Asia"/>
    <s v="NPL"/>
    <n v="1"/>
    <x v="0"/>
    <x v="0"/>
    <m/>
    <x v="0"/>
    <m/>
    <x v="0"/>
    <m/>
    <s v="Reduction"/>
    <x v="11"/>
    <s v="hydro, solar, biomass, and thermal"/>
    <m/>
    <x v="913"/>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42"/>
    <m/>
    <x v="454"/>
    <n v="6488533"/>
    <n v="20"/>
    <n v="1900"/>
    <s v="1900_01"/>
    <n v="6488533"/>
    <m/>
    <x v="568"/>
    <n v="6488533"/>
    <s v="Lower middle income"/>
    <x v="913"/>
    <n v="1"/>
  </r>
  <r>
    <x v="56"/>
    <x v="71"/>
    <x v="863"/>
    <x v="1"/>
    <s v="Infinite Environmental Solutions Limited"/>
    <x v="12"/>
    <x v="0"/>
    <s v="Southeast Asia"/>
    <s v="PHL"/>
    <n v="1"/>
    <x v="0"/>
    <x v="0"/>
    <m/>
    <x v="0"/>
    <m/>
    <x v="0"/>
    <m/>
    <s v="Reduction"/>
    <x v="11"/>
    <s v="Thermal, Solar, Wind, Hydro, Biomass"/>
    <m/>
    <x v="914"/>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42"/>
    <m/>
    <x v="455"/>
    <n v="5488506"/>
    <n v="20"/>
    <n v="1900"/>
    <s v="1900_01"/>
    <n v="5488506"/>
    <m/>
    <x v="569"/>
    <n v="5488506"/>
    <s v="Lower middle income"/>
    <x v="914"/>
    <n v="1"/>
  </r>
  <r>
    <x v="2"/>
    <x v="71"/>
    <x v="864"/>
    <x v="1"/>
    <s v="Infinite Environmental Solutions Limited"/>
    <x v="12"/>
    <x v="0"/>
    <s v="Western Asia"/>
    <s v="TUR"/>
    <n v="1"/>
    <x v="0"/>
    <x v="0"/>
    <m/>
    <x v="0"/>
    <m/>
    <x v="0"/>
    <m/>
    <s v="Reduction"/>
    <x v="11"/>
    <s v="Solar, Wind, Biomass"/>
    <m/>
    <x v="91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42"/>
    <m/>
    <x v="451"/>
    <n v="6488563"/>
    <n v="20"/>
    <n v="1900"/>
    <s v="1900_01"/>
    <n v="6488563"/>
    <m/>
    <x v="570"/>
    <n v="6488563"/>
    <s v="Upper middle income"/>
    <x v="915"/>
    <n v="1"/>
  </r>
  <r>
    <x v="74"/>
    <x v="71"/>
    <x v="865"/>
    <x v="1"/>
    <s v="Infinite Environmental Solutions LLC FZ"/>
    <x v="12"/>
    <x v="0"/>
    <s v="Western Asia"/>
    <s v="SAU"/>
    <n v="1"/>
    <x v="0"/>
    <x v="0"/>
    <m/>
    <x v="0"/>
    <m/>
    <x v="0"/>
    <m/>
    <s v="Reduction"/>
    <x v="11"/>
    <s v="Solar, Wind"/>
    <m/>
    <x v="916"/>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42"/>
    <m/>
    <x v="456"/>
    <n v="6958506"/>
    <n v="20"/>
    <n v="1900"/>
    <s v="1900_01"/>
    <n v="6958506"/>
    <m/>
    <x v="571"/>
    <n v="6958506"/>
    <s v="High income"/>
    <x v="916"/>
    <n v="1"/>
  </r>
  <r>
    <x v="2"/>
    <x v="71"/>
    <x v="864"/>
    <x v="1"/>
    <s v="Infinite Environmental Solutions Limited"/>
    <x v="12"/>
    <x v="0"/>
    <s v="Western Asia"/>
    <s v="TUR"/>
    <n v="1"/>
    <x v="0"/>
    <x v="0"/>
    <m/>
    <x v="0"/>
    <m/>
    <x v="0"/>
    <m/>
    <s v="Reduction"/>
    <x v="11"/>
    <s v="Solar, Wind, Biomass"/>
    <m/>
    <x v="917"/>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42"/>
    <m/>
    <x v="457"/>
    <n v="6488366"/>
    <n v="20"/>
    <n v="1900"/>
    <s v="1900_01"/>
    <n v="6488366"/>
    <m/>
    <x v="572"/>
    <n v="6488366"/>
    <s v="Upper middle income"/>
    <x v="917"/>
    <n v="1"/>
  </r>
  <r>
    <x v="21"/>
    <x v="71"/>
    <x v="866"/>
    <x v="1"/>
    <s v="Infinite Environmental Solutions LLC FZ"/>
    <x v="12"/>
    <x v="0"/>
    <s v="Western Asia"/>
    <s v="ARE"/>
    <n v="1"/>
    <x v="0"/>
    <x v="0"/>
    <m/>
    <x v="0"/>
    <m/>
    <x v="0"/>
    <m/>
    <s v="Reduction"/>
    <x v="11"/>
    <s v="Solar, Wind"/>
    <m/>
    <x v="918"/>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42"/>
    <m/>
    <x v="458"/>
    <n v="6485606"/>
    <n v="20"/>
    <n v="1900"/>
    <s v="1900_01"/>
    <n v="6485606"/>
    <m/>
    <x v="573"/>
    <n v="6485606"/>
    <s v="High income"/>
    <x v="918"/>
    <n v="1"/>
  </r>
  <r>
    <x v="21"/>
    <x v="71"/>
    <x v="867"/>
    <x v="1"/>
    <s v="Infinite Environmental Solutions LLC FZ"/>
    <x v="12"/>
    <x v="0"/>
    <s v="Western Asia"/>
    <s v="ARE"/>
    <n v="1"/>
    <x v="0"/>
    <x v="0"/>
    <s v="Waste"/>
    <x v="2"/>
    <m/>
    <x v="1"/>
    <s v="CO2"/>
    <s v="Reduction"/>
    <x v="7"/>
    <m/>
    <m/>
    <x v="919"/>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42"/>
    <m/>
    <x v="459"/>
    <n v="628576"/>
    <n v="20"/>
    <n v="1900"/>
    <s v="1900_01"/>
    <n v="628576"/>
    <m/>
    <x v="574"/>
    <n v="628576"/>
    <s v="High income"/>
    <x v="919"/>
    <n v="1"/>
  </r>
  <r>
    <x v="58"/>
    <x v="71"/>
    <x v="868"/>
    <x v="1"/>
    <s v="Buen Manejo del Campo S.A. de C.V., Sistema.bio, Inc."/>
    <x v="12"/>
    <x v="2"/>
    <s v="Central America"/>
    <s v="MEX"/>
    <n v="1"/>
    <x v="0"/>
    <x v="0"/>
    <s v="Waste"/>
    <x v="2"/>
    <m/>
    <x v="1"/>
    <s v="CO2"/>
    <s v="Reduction"/>
    <x v="7"/>
    <s v="Biogas"/>
    <m/>
    <x v="920"/>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42"/>
    <m/>
    <x v="104"/>
    <n v="83712"/>
    <n v="20"/>
    <n v="1900"/>
    <s v="1900_01"/>
    <n v="83712"/>
    <m/>
    <x v="575"/>
    <n v="83712"/>
    <s v="Upper middle income"/>
    <x v="920"/>
    <n v="1"/>
  </r>
  <r>
    <x v="0"/>
    <x v="71"/>
    <x v="869"/>
    <x v="1"/>
    <s v="Reliance Industries Limited"/>
    <x v="12"/>
    <x v="0"/>
    <s v="Southern Asia"/>
    <s v="IND"/>
    <n v="1"/>
    <x v="0"/>
    <x v="0"/>
    <m/>
    <x v="2"/>
    <m/>
    <x v="0"/>
    <m/>
    <s v="Reduction"/>
    <x v="2"/>
    <s v="Biogas"/>
    <m/>
    <x v="921"/>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42"/>
    <m/>
    <x v="460"/>
    <n v="30000"/>
    <n v="20"/>
    <n v="1900"/>
    <s v="1900_01"/>
    <n v="30000"/>
    <m/>
    <x v="304"/>
    <n v="30000"/>
    <s v="Lower middle income"/>
    <x v="921"/>
    <n v="1"/>
  </r>
  <r>
    <x v="0"/>
    <x v="71"/>
    <x v="870"/>
    <x v="1"/>
    <s v="EKI Energy Services Limited."/>
    <x v="12"/>
    <x v="0"/>
    <s v="Southern Asia"/>
    <s v="IND"/>
    <n v="1"/>
    <x v="3"/>
    <x v="3"/>
    <m/>
    <x v="3"/>
    <s v="Fuel switch"/>
    <x v="0"/>
    <m/>
    <s v="Reduction"/>
    <x v="4"/>
    <s v="Households"/>
    <m/>
    <x v="92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922"/>
    <n v="1"/>
  </r>
  <r>
    <x v="0"/>
    <x v="71"/>
    <x v="12"/>
    <x v="1"/>
    <s v="EKI Energy Services Limited."/>
    <x v="12"/>
    <x v="0"/>
    <s v="Southern Asia"/>
    <s v="IND"/>
    <n v="1"/>
    <x v="3"/>
    <x v="3"/>
    <m/>
    <x v="3"/>
    <s v="Fuel switch"/>
    <x v="0"/>
    <m/>
    <s v="Reduction"/>
    <x v="4"/>
    <s v="Households"/>
    <m/>
    <x v="92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923"/>
    <n v="1"/>
  </r>
  <r>
    <x v="0"/>
    <x v="71"/>
    <x v="825"/>
    <x v="1"/>
    <s v="EKI Energy Services Limited."/>
    <x v="12"/>
    <x v="0"/>
    <s v="Southern Asia"/>
    <s v="IND"/>
    <n v="1"/>
    <x v="3"/>
    <x v="3"/>
    <m/>
    <x v="3"/>
    <s v="Fuel switch"/>
    <x v="0"/>
    <m/>
    <s v="Reduction"/>
    <x v="4"/>
    <s v="Households"/>
    <m/>
    <x v="92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42"/>
    <m/>
    <x v="423"/>
    <n v="40000"/>
    <n v="20"/>
    <n v="1900"/>
    <s v="1900_01"/>
    <n v="40000"/>
    <m/>
    <x v="206"/>
    <n v="40000"/>
    <s v="Lower middle income"/>
    <x v="924"/>
    <n v="1"/>
  </r>
  <r>
    <x v="40"/>
    <x v="71"/>
    <x v="871"/>
    <x v="1"/>
    <s v="WESD Capital Sarl"/>
    <x v="12"/>
    <x v="1"/>
    <s v="Middle Africa"/>
    <s v="COD"/>
    <n v="1"/>
    <x v="3"/>
    <x v="3"/>
    <m/>
    <x v="3"/>
    <s v="Fuel switch"/>
    <x v="0"/>
    <m/>
    <s v="Reduction"/>
    <x v="4"/>
    <s v="Households"/>
    <m/>
    <x v="925"/>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42"/>
    <m/>
    <x v="461"/>
    <n v="540000"/>
    <n v="15"/>
    <n v="1900"/>
    <s v="1900_01"/>
    <n v="540000"/>
    <m/>
    <x v="513"/>
    <n v="540000"/>
    <s v="Low income"/>
    <x v="925"/>
    <n v="1"/>
  </r>
  <r>
    <x v="1"/>
    <x v="71"/>
    <x v="872"/>
    <x v="1"/>
    <s v="Bangladesh Bondhu Foundation, Value Network Venture Advisory services Pte. Ltd, SZ Consultancy Services Ltd. (SZCSL) "/>
    <x v="12"/>
    <x v="0"/>
    <s v="Southern Asia"/>
    <s v="BGD"/>
    <n v="1"/>
    <x v="3"/>
    <x v="3"/>
    <m/>
    <x v="3"/>
    <s v="Fuel switch"/>
    <x v="0"/>
    <m/>
    <s v="Reduction"/>
    <x v="4"/>
    <s v="Households"/>
    <m/>
    <x v="926"/>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42"/>
    <m/>
    <x v="139"/>
    <n v="2548677"/>
    <n v="15"/>
    <n v="1900"/>
    <s v="1900_01"/>
    <n v="2548677"/>
    <m/>
    <x v="576"/>
    <n v="2548677"/>
    <s v="Lower middle income"/>
    <x v="926"/>
    <n v="1"/>
  </r>
  <r>
    <x v="75"/>
    <x v="71"/>
    <x v="415"/>
    <x v="1"/>
    <s v="BioLite"/>
    <x v="12"/>
    <x v="1"/>
    <s v="Eastern Africa, Middle Africa, Western Africa"/>
    <s v="CIV, COD, MDG, MLI, MWI, NGA, RWA, SEN, UGA, ZMB"/>
    <n v="10"/>
    <x v="3"/>
    <x v="3"/>
    <m/>
    <x v="3"/>
    <m/>
    <x v="0"/>
    <m/>
    <s v="Reduction"/>
    <x v="4"/>
    <s v="Households"/>
    <m/>
    <x v="927"/>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42"/>
    <m/>
    <x v="174"/>
    <n v="1000000"/>
    <n v="21"/>
    <n v="1900"/>
    <s v="1900_01"/>
    <n v="1000000"/>
    <m/>
    <x v="373"/>
    <n v="100000"/>
    <s v="Low income, Lower middle income"/>
    <x v="927"/>
    <n v="1"/>
  </r>
  <r>
    <x v="0"/>
    <x v="71"/>
    <x v="873"/>
    <x v="1"/>
    <s v="Outreach Projects Private Limited"/>
    <x v="12"/>
    <x v="0"/>
    <s v="Southern Asia"/>
    <s v="IND"/>
    <n v="1"/>
    <x v="5"/>
    <x v="5"/>
    <m/>
    <x v="3"/>
    <m/>
    <x v="0"/>
    <m/>
    <s v="Reduction"/>
    <x v="20"/>
    <s v="Drip irrigation"/>
    <m/>
    <x v="928"/>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42"/>
    <m/>
    <x v="462"/>
    <n v="2567809"/>
    <n v="20"/>
    <n v="1900"/>
    <s v="1900_01"/>
    <n v="2567809"/>
    <m/>
    <x v="577"/>
    <n v="2567809"/>
    <s v="Lower middle income"/>
    <x v="928"/>
    <n v="1"/>
  </r>
  <r>
    <x v="76"/>
    <x v="71"/>
    <x v="874"/>
    <x v="1"/>
    <s v="Bboxx, Ecosecurities Group Limited"/>
    <x v="12"/>
    <x v="1"/>
    <s v="Eastern Africa, Middle Africa, Western Africa"/>
    <s v="BFA, COD, KEN, NGA, RWA, TGO"/>
    <n v="6"/>
    <x v="3"/>
    <x v="3"/>
    <m/>
    <x v="3"/>
    <m/>
    <x v="0"/>
    <m/>
    <s v="Reduction"/>
    <x v="4"/>
    <s v="Households"/>
    <m/>
    <x v="929"/>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42"/>
    <m/>
    <x v="425"/>
    <n v="15500"/>
    <n v="20"/>
    <n v="1900"/>
    <s v="1900_01"/>
    <n v="15500"/>
    <m/>
    <x v="578"/>
    <n v="2583.3333333333335"/>
    <s v="Low income, Lower middle income"/>
    <x v="929"/>
    <n v="1"/>
  </r>
  <r>
    <x v="7"/>
    <x v="72"/>
    <x v="875"/>
    <x v="1"/>
    <s v="Burapha Agro-Forestry Co. Ltd."/>
    <x v="12"/>
    <x v="0"/>
    <s v="Southeast Asia"/>
    <s v="LAO"/>
    <n v="1"/>
    <x v="6"/>
    <x v="5"/>
    <s v="Agriculture"/>
    <x v="4"/>
    <m/>
    <x v="0"/>
    <m/>
    <s v="Removal"/>
    <x v="19"/>
    <s v="Agroforestry"/>
    <m/>
    <x v="930"/>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42"/>
    <m/>
    <x v="28"/>
    <n v="750000"/>
    <n v="40"/>
    <n v="1900"/>
    <s v="1900_01"/>
    <n v="750000"/>
    <m/>
    <x v="53"/>
    <n v="750000"/>
    <s v="Lower middle income"/>
    <x v="930"/>
    <n v="1"/>
  </r>
  <r>
    <x v="7"/>
    <x v="72"/>
    <x v="876"/>
    <x v="1"/>
    <s v="SilviCarbon Lao Sole Company Ltd. &amp; SilviCarbon B.V."/>
    <x v="12"/>
    <x v="0"/>
    <s v="Southeast Asia"/>
    <s v="LAO"/>
    <n v="1"/>
    <x v="6"/>
    <x v="5"/>
    <s v="Agriculture"/>
    <x v="4"/>
    <m/>
    <x v="0"/>
    <m/>
    <s v="Removal"/>
    <x v="19"/>
    <s v="Agroforestry"/>
    <m/>
    <x v="931"/>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42"/>
    <m/>
    <x v="270"/>
    <n v="2000000"/>
    <n v="50"/>
    <n v="1900"/>
    <s v="1900_01"/>
    <n v="2000000"/>
    <m/>
    <x v="380"/>
    <n v="2000000"/>
    <s v="Lower middle income"/>
    <x v="931"/>
    <n v="1"/>
  </r>
  <r>
    <x v="0"/>
    <x v="72"/>
    <x v="877"/>
    <x v="1"/>
    <s v="Infinite Environmental  Solutions Limited"/>
    <x v="12"/>
    <x v="0"/>
    <s v="Southern Asia"/>
    <s v="IND"/>
    <n v="1"/>
    <x v="6"/>
    <x v="5"/>
    <m/>
    <x v="4"/>
    <m/>
    <x v="0"/>
    <m/>
    <s v="Reduction"/>
    <x v="14"/>
    <s v="REDD+"/>
    <m/>
    <x v="932"/>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42"/>
    <m/>
    <x v="463"/>
    <n v="650000"/>
    <n v="60"/>
    <n v="1900"/>
    <s v="1900_01"/>
    <n v="650000"/>
    <m/>
    <x v="579"/>
    <n v="650000"/>
    <s v="Lower middle income"/>
    <x v="932"/>
    <n v="1"/>
  </r>
  <r>
    <x v="0"/>
    <x v="72"/>
    <x v="878"/>
    <x v="1"/>
    <s v="Infinite Environmental Solutions Limited"/>
    <x v="12"/>
    <x v="0"/>
    <s v="Southern Asia"/>
    <s v="IND"/>
    <n v="1"/>
    <x v="5"/>
    <x v="5"/>
    <m/>
    <x v="4"/>
    <s v="Efficiency"/>
    <x v="0"/>
    <s v="N2O"/>
    <s v="Removal"/>
    <x v="20"/>
    <s v="Sustainable Agriculture, Fertilizer, Manure"/>
    <m/>
    <x v="933"/>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42"/>
    <m/>
    <x v="464"/>
    <n v="600000"/>
    <n v="60"/>
    <n v="1900"/>
    <s v="1900_01"/>
    <n v="600000"/>
    <m/>
    <x v="163"/>
    <n v="600000"/>
    <s v="Lower middle income"/>
    <x v="933"/>
    <n v="1"/>
  </r>
  <r>
    <x v="77"/>
    <x v="72"/>
    <x v="879"/>
    <x v="1"/>
    <s v="Climate Asset Facility SGNL Pte Ltd; The Stellio Company"/>
    <x v="12"/>
    <x v="6"/>
    <s v="Southeast Asia, Western Europe"/>
    <s v="FRA, IDN, NLD"/>
    <n v="3"/>
    <x v="1"/>
    <x v="1"/>
    <s v="Electricity and heat"/>
    <x v="1"/>
    <s v="Fuel switch"/>
    <x v="1"/>
    <s v="CO2"/>
    <s v="Reduction"/>
    <x v="1"/>
    <s v="Landfill gas utilization"/>
    <m/>
    <x v="934"/>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42"/>
    <m/>
    <x v="380"/>
    <n v="3500000"/>
    <n v="21"/>
    <n v="1900"/>
    <s v="1900_01"/>
    <n v="3500000"/>
    <m/>
    <x v="580"/>
    <n v="1166666.6666666667"/>
    <s v="High income, Upper middle income"/>
    <x v="934"/>
    <n v="2"/>
  </r>
  <r>
    <x v="78"/>
    <x v="72"/>
    <x v="880"/>
    <x v="1"/>
    <s v="CRX CarbonBank Pte Ltd; Climate Resources Exchange International Pte Ltd"/>
    <x v="12"/>
    <x v="7"/>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4"/>
    <x v="4"/>
    <m/>
    <x v="2"/>
    <m/>
    <x v="0"/>
    <m/>
    <s v="Reduction"/>
    <x v="5"/>
    <s v="Electrification, Hybrid vehicles"/>
    <m/>
    <x v="935"/>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42"/>
    <m/>
    <x v="465"/>
    <n v="10000000"/>
    <n v="21"/>
    <n v="1900"/>
    <s v="1900_01"/>
    <n v="10000000"/>
    <m/>
    <x v="581"/>
    <n v="208333.33333333334"/>
    <s v="High income, Low income, Lower middle income, Upper middle income"/>
    <x v="935"/>
    <n v="5"/>
  </r>
  <r>
    <x v="0"/>
    <x v="72"/>
    <x v="881"/>
    <x v="1"/>
    <s v="Kosher Climate India Pvt Ltd"/>
    <x v="12"/>
    <x v="0"/>
    <s v="Southern Asia"/>
    <s v="IND"/>
    <n v="1"/>
    <x v="4"/>
    <x v="4"/>
    <m/>
    <x v="2"/>
    <m/>
    <x v="0"/>
    <m/>
    <s v="Reduction"/>
    <x v="5"/>
    <s v="Electric vehicles"/>
    <m/>
    <x v="936"/>
    <m/>
    <s v="Kosher Climate India Pvt Ltd"/>
    <m/>
    <s v="The Electric Vehicle Program of Activities replaces fossil fuel-based vehicles, thereby reducing emissions in the transportation sector."/>
    <s v="Not known"/>
    <x v="442"/>
    <m/>
    <x v="466"/>
    <n v="60000"/>
    <n v="20"/>
    <n v="1900"/>
    <s v="1900_01"/>
    <n v="60000"/>
    <m/>
    <x v="156"/>
    <n v="60000"/>
    <s v="Lower middle income"/>
    <x v="936"/>
    <n v="1"/>
  </r>
  <r>
    <x v="0"/>
    <x v="72"/>
    <x v="882"/>
    <x v="1"/>
    <s v="Infinite Environmental  Solutions Limited"/>
    <x v="12"/>
    <x v="0"/>
    <s v="Southern Asia"/>
    <s v="IND"/>
    <n v="1"/>
    <x v="6"/>
    <x v="5"/>
    <m/>
    <x v="4"/>
    <m/>
    <x v="0"/>
    <m/>
    <s v="Removal"/>
    <x v="25"/>
    <s v="Tree plantation"/>
    <m/>
    <x v="937"/>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42"/>
    <m/>
    <x v="32"/>
    <n v="500000"/>
    <n v="60"/>
    <n v="1900"/>
    <s v="1900_01"/>
    <n v="500000"/>
    <m/>
    <x v="161"/>
    <n v="500000"/>
    <s v="Lower middle income"/>
    <x v="937"/>
    <n v="1"/>
  </r>
  <r>
    <x v="0"/>
    <x v="72"/>
    <x v="883"/>
    <x v="1"/>
    <s v="Infinite Environmental  Solutions Limited"/>
    <x v="12"/>
    <x v="0"/>
    <s v="Southern Asia"/>
    <s v="IND"/>
    <n v="1"/>
    <x v="6"/>
    <x v="5"/>
    <m/>
    <x v="4"/>
    <m/>
    <x v="0"/>
    <m/>
    <s v="Removal"/>
    <x v="25"/>
    <s v="Tree plantation"/>
    <m/>
    <x v="938"/>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42"/>
    <m/>
    <x v="464"/>
    <n v="600000"/>
    <n v="60"/>
    <n v="1900"/>
    <s v="1900_01"/>
    <n v="600000"/>
    <m/>
    <x v="163"/>
    <n v="600000"/>
    <s v="Lower middle income"/>
    <x v="938"/>
    <n v="1"/>
  </r>
  <r>
    <x v="0"/>
    <x v="72"/>
    <x v="884"/>
    <x v="1"/>
    <s v="Infinite Environmental Solutions Limited"/>
    <x v="12"/>
    <x v="0"/>
    <s v="Southern Asia"/>
    <s v="IND"/>
    <n v="1"/>
    <x v="6"/>
    <x v="5"/>
    <m/>
    <x v="4"/>
    <m/>
    <x v="0"/>
    <m/>
    <s v="Removal"/>
    <x v="25"/>
    <s v="Tree plantation"/>
    <m/>
    <x v="939"/>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42"/>
    <m/>
    <x v="247"/>
    <n v="500000"/>
    <n v="60"/>
    <n v="1900"/>
    <s v="1900_01"/>
    <n v="500000"/>
    <m/>
    <x v="161"/>
    <n v="500000"/>
    <s v="Lower middle income"/>
    <x v="939"/>
    <n v="1"/>
  </r>
  <r>
    <x v="0"/>
    <x v="72"/>
    <x v="885"/>
    <x v="1"/>
    <s v="Infinite Environmental Solutions Limited   "/>
    <x v="12"/>
    <x v="0"/>
    <s v="Southern Asia"/>
    <s v="IND"/>
    <n v="1"/>
    <x v="6"/>
    <x v="5"/>
    <m/>
    <x v="4"/>
    <m/>
    <x v="0"/>
    <m/>
    <s v="Removal"/>
    <x v="19"/>
    <s v="Tree plantation"/>
    <m/>
    <x v="940"/>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42"/>
    <m/>
    <x v="467"/>
    <n v="700000"/>
    <n v="60"/>
    <n v="1900"/>
    <s v="1900_01"/>
    <n v="700000"/>
    <m/>
    <x v="121"/>
    <n v="700000"/>
    <s v="Lower middle income"/>
    <x v="940"/>
    <n v="1"/>
  </r>
  <r>
    <x v="0"/>
    <x v="72"/>
    <x v="846"/>
    <x v="1"/>
    <s v="Infinite Environmental Solutions Limited   "/>
    <x v="12"/>
    <x v="0"/>
    <s v="Southern Asia"/>
    <s v="IND"/>
    <n v="1"/>
    <x v="6"/>
    <x v="5"/>
    <m/>
    <x v="4"/>
    <m/>
    <x v="0"/>
    <m/>
    <s v="Removal"/>
    <x v="25"/>
    <m/>
    <m/>
    <x v="941"/>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42"/>
    <m/>
    <x v="365"/>
    <n v="50000"/>
    <n v="60"/>
    <n v="1900"/>
    <s v="1900_01"/>
    <n v="50000"/>
    <m/>
    <x v="179"/>
    <n v="50000"/>
    <s v="Lower middle income"/>
    <x v="941"/>
    <n v="1"/>
  </r>
  <r>
    <x v="0"/>
    <x v="72"/>
    <x v="886"/>
    <x v="1"/>
    <s v="Kosher Climate India Pvt. Ltd."/>
    <x v="12"/>
    <x v="0"/>
    <s v="Southern Asia"/>
    <s v="IND"/>
    <n v="1"/>
    <x v="0"/>
    <x v="0"/>
    <m/>
    <x v="2"/>
    <s v="GHG management"/>
    <x v="0"/>
    <s v="CH4"/>
    <s v="Reduction"/>
    <x v="2"/>
    <s v="Biogas, Landfill gas utilization"/>
    <m/>
    <x v="942"/>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42"/>
    <m/>
    <x v="468"/>
    <n v="60000"/>
    <n v="20"/>
    <n v="1900"/>
    <s v="1900_01"/>
    <n v="60000"/>
    <m/>
    <x v="156"/>
    <n v="60000"/>
    <s v="Lower middle income"/>
    <x v="942"/>
    <n v="1"/>
  </r>
  <r>
    <x v="0"/>
    <x v="72"/>
    <x v="887"/>
    <x v="1"/>
    <s v="Infinite Environmental Solutions Limited"/>
    <x v="12"/>
    <x v="0"/>
    <s v="Southern Asia"/>
    <s v="IND"/>
    <n v="1"/>
    <x v="3"/>
    <x v="3"/>
    <m/>
    <x v="3"/>
    <s v="Fuel switch"/>
    <x v="0"/>
    <m/>
    <s v="Reduction"/>
    <x v="4"/>
    <s v="Households"/>
    <m/>
    <x v="943"/>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42"/>
    <m/>
    <x v="317"/>
    <n v="550000"/>
    <n v="20"/>
    <n v="1900"/>
    <s v="1900_01"/>
    <n v="550000"/>
    <m/>
    <x v="582"/>
    <n v="550000"/>
    <s v="Lower middle income"/>
    <x v="943"/>
    <n v="1"/>
  </r>
  <r>
    <x v="0"/>
    <x v="72"/>
    <x v="888"/>
    <x v="1"/>
    <s v="Global Himalayan Expeditions and Infinite Environmental Solutions Limited"/>
    <x v="12"/>
    <x v="0"/>
    <s v="Southern Asia"/>
    <s v="IND"/>
    <n v="1"/>
    <x v="3"/>
    <x v="3"/>
    <m/>
    <x v="3"/>
    <s v="Fuel switch"/>
    <x v="0"/>
    <m/>
    <s v="Reduction"/>
    <x v="4"/>
    <s v="Households"/>
    <m/>
    <x v="944"/>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42"/>
    <m/>
    <x v="367"/>
    <n v="650000"/>
    <n v="20"/>
    <n v="1900"/>
    <s v="1900_01"/>
    <n v="650000"/>
    <m/>
    <x v="579"/>
    <n v="650000"/>
    <s v="Lower middle income"/>
    <x v="944"/>
    <n v="1"/>
  </r>
  <r>
    <x v="0"/>
    <x v="72"/>
    <x v="889"/>
    <x v="1"/>
    <s v="Eco-Nexus Carbon Credit Co and Infinite Environmental Solutions Limited"/>
    <x v="12"/>
    <x v="0"/>
    <s v="Southern Asia"/>
    <s v="IND"/>
    <n v="1"/>
    <x v="3"/>
    <x v="3"/>
    <m/>
    <x v="3"/>
    <s v="Fuel switch"/>
    <x v="0"/>
    <m/>
    <s v="Reduction"/>
    <x v="4"/>
    <s v="Households"/>
    <m/>
    <x v="945"/>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42"/>
    <m/>
    <x v="469"/>
    <n v="4000000"/>
    <n v="20"/>
    <n v="1900"/>
    <s v="1900_01"/>
    <n v="4000000"/>
    <m/>
    <x v="525"/>
    <n v="4000000"/>
    <s v="Lower middle income"/>
    <x v="945"/>
    <n v="1"/>
  </r>
  <r>
    <x v="0"/>
    <x v="72"/>
    <x v="890"/>
    <x v="1"/>
    <s v="Infinite Environmental Solutions Limited"/>
    <x v="12"/>
    <x v="0"/>
    <s v="Southern Asia"/>
    <s v="IND"/>
    <n v="1"/>
    <x v="3"/>
    <x v="3"/>
    <m/>
    <x v="3"/>
    <s v="Fuel switch"/>
    <x v="0"/>
    <m/>
    <s v="Reduction"/>
    <x v="4"/>
    <s v="Households"/>
    <m/>
    <x v="946"/>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42"/>
    <m/>
    <x v="470"/>
    <n v="250000"/>
    <n v="20"/>
    <n v="1900"/>
    <s v="1900_01"/>
    <n v="250000"/>
    <m/>
    <x v="285"/>
    <n v="250000"/>
    <s v="Lower middle income"/>
    <x v="946"/>
    <n v="1"/>
  </r>
  <r>
    <x v="0"/>
    <x v="72"/>
    <x v="891"/>
    <x v="1"/>
    <s v="Infinite Environmental Solutions Limited"/>
    <x v="12"/>
    <x v="0"/>
    <s v="Southern Asia"/>
    <s v="IND"/>
    <n v="1"/>
    <x v="3"/>
    <x v="3"/>
    <m/>
    <x v="3"/>
    <s v="Fuel switch"/>
    <x v="0"/>
    <m/>
    <s v="Reduction"/>
    <x v="4"/>
    <s v="Households"/>
    <m/>
    <x v="947"/>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42"/>
    <m/>
    <x v="471"/>
    <n v="600000"/>
    <n v="20"/>
    <n v="1900"/>
    <s v="1900_01"/>
    <n v="600000"/>
    <m/>
    <x v="163"/>
    <n v="600000"/>
    <s v="Lower middle income"/>
    <x v="947"/>
    <n v="1"/>
  </r>
  <r>
    <x v="39"/>
    <x v="72"/>
    <x v="892"/>
    <x v="1"/>
    <s v="Global Empowers and Infinite Environmental Solutions Limited"/>
    <x v="12"/>
    <x v="1"/>
    <s v="Eastern Africa"/>
    <s v="ZMB"/>
    <n v="1"/>
    <x v="3"/>
    <x v="3"/>
    <m/>
    <x v="3"/>
    <m/>
    <x v="0"/>
    <m/>
    <s v="Reduction"/>
    <x v="9"/>
    <m/>
    <m/>
    <x v="948"/>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42"/>
    <m/>
    <x v="472"/>
    <n v="200000"/>
    <n v="20"/>
    <n v="1900"/>
    <s v="1900_01"/>
    <n v="200000"/>
    <m/>
    <x v="170"/>
    <n v="200000"/>
    <s v="Lower middle income"/>
    <x v="948"/>
    <n v="1"/>
  </r>
  <r>
    <x v="0"/>
    <x v="72"/>
    <x v="893"/>
    <x v="1"/>
    <s v="Infinite Environmental Solutions Limited"/>
    <x v="12"/>
    <x v="0"/>
    <s v="Southern Asia"/>
    <s v="IND"/>
    <n v="1"/>
    <x v="3"/>
    <x v="3"/>
    <m/>
    <x v="3"/>
    <m/>
    <x v="0"/>
    <m/>
    <s v="Reduction"/>
    <x v="9"/>
    <m/>
    <m/>
    <x v="949"/>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42"/>
    <m/>
    <x v="3"/>
    <n v="200000"/>
    <n v="20"/>
    <n v="1900"/>
    <s v="1900_01"/>
    <n v="200000"/>
    <m/>
    <x v="170"/>
    <n v="200000"/>
    <s v="Lower middle income"/>
    <x v="949"/>
    <n v="1"/>
  </r>
  <r>
    <x v="1"/>
    <x v="72"/>
    <x v="894"/>
    <x v="1"/>
    <s v="Bangladesh Bondhu Foundation, Value Network Venture Advisory services Pte. Ltd, SZ Consultancy Services Ltd. (SZCSL) "/>
    <x v="12"/>
    <x v="0"/>
    <s v="Southern Asia"/>
    <s v="BGD"/>
    <n v="1"/>
    <x v="3"/>
    <x v="3"/>
    <m/>
    <x v="3"/>
    <s v="Fuel switch"/>
    <x v="0"/>
    <m/>
    <s v="Reduction"/>
    <x v="4"/>
    <s v="Households"/>
    <m/>
    <x v="950"/>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42"/>
    <m/>
    <x v="139"/>
    <n v="2548677"/>
    <n v="20"/>
    <n v="1900"/>
    <s v="1900_01"/>
    <n v="2548677"/>
    <m/>
    <x v="576"/>
    <n v="2548677"/>
    <s v="Lower middle income"/>
    <x v="950"/>
    <n v="1"/>
  </r>
  <r>
    <x v="40"/>
    <x v="72"/>
    <x v="895"/>
    <x v="1"/>
    <s v="ECONETIX GmbH , Climate Connect Digital "/>
    <x v="12"/>
    <x v="1"/>
    <s v="Middle Africa"/>
    <s v="COD"/>
    <n v="1"/>
    <x v="3"/>
    <x v="3"/>
    <m/>
    <x v="3"/>
    <m/>
    <x v="0"/>
    <m/>
    <s v="Reduction"/>
    <x v="22"/>
    <s v="Households"/>
    <m/>
    <x v="951"/>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42"/>
    <m/>
    <x v="473"/>
    <n v="47314"/>
    <n v="20"/>
    <n v="1900"/>
    <s v="1900_01"/>
    <n v="47314"/>
    <m/>
    <x v="583"/>
    <n v="47314"/>
    <s v="Low income"/>
    <x v="951"/>
    <n v="1"/>
  </r>
  <r>
    <x v="0"/>
    <x v="72"/>
    <x v="896"/>
    <x v="1"/>
    <s v="Infinite Environmental Solutions Limited"/>
    <x v="12"/>
    <x v="0"/>
    <s v="Southern Asia"/>
    <s v="IND"/>
    <n v="1"/>
    <x v="5"/>
    <x v="5"/>
    <m/>
    <x v="1"/>
    <m/>
    <x v="2"/>
    <s v="CO2"/>
    <s v="Reduction"/>
    <x v="20"/>
    <s v="Sustainable Agriculture, Fertilizer, Manure"/>
    <m/>
    <x v="952"/>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42"/>
    <m/>
    <x v="249"/>
    <n v="600000"/>
    <n v="60"/>
    <n v="1900"/>
    <s v="1900_01"/>
    <n v="600000"/>
    <m/>
    <x v="163"/>
    <n v="600000"/>
    <s v="Lower middle income"/>
    <x v="952"/>
    <n v="1"/>
  </r>
  <r>
    <x v="0"/>
    <x v="72"/>
    <x v="897"/>
    <x v="1"/>
    <s v="Infinite Environmental Solutions Limited"/>
    <x v="12"/>
    <x v="0"/>
    <s v="Southern Asia"/>
    <s v="IND"/>
    <n v="1"/>
    <x v="6"/>
    <x v="5"/>
    <s v="Agriculture"/>
    <x v="4"/>
    <m/>
    <x v="0"/>
    <m/>
    <s v="Removal"/>
    <x v="19"/>
    <s v="Agroforestry"/>
    <m/>
    <x v="953"/>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42"/>
    <m/>
    <x v="245"/>
    <n v="600000"/>
    <n v="60"/>
    <n v="1900"/>
    <s v="1900_01"/>
    <n v="600000"/>
    <m/>
    <x v="163"/>
    <n v="600000"/>
    <s v="Lower middle income"/>
    <x v="953"/>
    <n v="1"/>
  </r>
  <r>
    <x v="0"/>
    <x v="72"/>
    <x v="898"/>
    <x v="1"/>
    <s v="Infinite Environmental Solutions Limited"/>
    <x v="12"/>
    <x v="0"/>
    <s v="Southern Asia"/>
    <s v="IND"/>
    <n v="1"/>
    <x v="6"/>
    <x v="5"/>
    <s v="Agriculture"/>
    <x v="4"/>
    <m/>
    <x v="0"/>
    <m/>
    <s v="Removal"/>
    <x v="19"/>
    <s v="Agroforestry"/>
    <m/>
    <x v="954"/>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42"/>
    <m/>
    <x v="474"/>
    <n v="650000"/>
    <n v="60"/>
    <n v="1900"/>
    <s v="1900_01"/>
    <n v="650000"/>
    <m/>
    <x v="579"/>
    <n v="650000"/>
    <s v="Lower middle income"/>
    <x v="954"/>
    <n v="1"/>
  </r>
  <r>
    <x v="0"/>
    <x v="72"/>
    <x v="899"/>
    <x v="1"/>
    <s v="Infinite Environmental Solutions Limited"/>
    <x v="12"/>
    <x v="0"/>
    <s v="Southern Asia"/>
    <s v="IND"/>
    <n v="1"/>
    <x v="6"/>
    <x v="5"/>
    <s v="Agriculture"/>
    <x v="4"/>
    <m/>
    <x v="0"/>
    <m/>
    <s v="Removal"/>
    <x v="19"/>
    <s v="Agroforestry"/>
    <m/>
    <x v="955"/>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42"/>
    <m/>
    <x v="19"/>
    <n v="600000"/>
    <n v="60"/>
    <n v="1900"/>
    <s v="1900_01"/>
    <n v="600000"/>
    <m/>
    <x v="163"/>
    <n v="600000"/>
    <s v="Lower middle income"/>
    <x v="955"/>
    <n v="1"/>
  </r>
  <r>
    <x v="0"/>
    <x v="72"/>
    <x v="900"/>
    <x v="1"/>
    <s v="Infinite Environmental Solutions Limited"/>
    <x v="12"/>
    <x v="0"/>
    <s v="Southern Asia"/>
    <s v="IND"/>
    <n v="1"/>
    <x v="6"/>
    <x v="5"/>
    <s v="Agriculture"/>
    <x v="4"/>
    <m/>
    <x v="0"/>
    <m/>
    <s v="Removal"/>
    <x v="19"/>
    <s v="Agroforestry"/>
    <m/>
    <x v="95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42"/>
    <m/>
    <x v="475"/>
    <n v="600000"/>
    <n v="60"/>
    <n v="1900"/>
    <s v="1900_01"/>
    <n v="600000"/>
    <m/>
    <x v="163"/>
    <n v="600000"/>
    <s v="Lower middle income"/>
    <x v="956"/>
    <n v="1"/>
  </r>
  <r>
    <x v="11"/>
    <x v="72"/>
    <x v="901"/>
    <x v="1"/>
    <s v="Verde Brazil, Ecosecurities Group Limited"/>
    <x v="12"/>
    <x v="2"/>
    <s v="South America"/>
    <s v="BRA"/>
    <n v="1"/>
    <x v="6"/>
    <x v="5"/>
    <m/>
    <x v="4"/>
    <m/>
    <x v="0"/>
    <m/>
    <s v="Reduction"/>
    <x v="14"/>
    <s v="Avoided deforestation"/>
    <m/>
    <x v="957"/>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42"/>
    <m/>
    <x v="77"/>
    <n v="20000"/>
    <n v="20"/>
    <n v="1900"/>
    <s v="1900_01"/>
    <n v="20000"/>
    <m/>
    <x v="21"/>
    <n v="20000"/>
    <s v="Upper middle income"/>
    <x v="957"/>
    <n v="1"/>
  </r>
  <r>
    <x v="0"/>
    <x v="72"/>
    <x v="902"/>
    <x v="1"/>
    <s v="Thermax Onsite Energy Solution"/>
    <x v="12"/>
    <x v="0"/>
    <s v="Southern Asia"/>
    <s v="IND"/>
    <n v="1"/>
    <x v="0"/>
    <x v="0"/>
    <m/>
    <x v="2"/>
    <m/>
    <x v="0"/>
    <m/>
    <s v="Reduction"/>
    <x v="2"/>
    <s v="Biomass, Agricultural residues"/>
    <m/>
    <x v="958"/>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42"/>
    <m/>
    <x v="476"/>
    <n v="92685"/>
    <n v="20"/>
    <n v="1900"/>
    <s v="1900_01"/>
    <n v="92685"/>
    <m/>
    <x v="584"/>
    <n v="92685"/>
    <s v="Lower middle income"/>
    <x v="958"/>
    <n v="1"/>
  </r>
  <r>
    <x v="0"/>
    <x v="70"/>
    <x v="903"/>
    <x v="1"/>
    <s v="EKI Energy Services Limited"/>
    <x v="13"/>
    <x v="0"/>
    <s v="Southern Asia"/>
    <s v="IND"/>
    <n v="1"/>
    <x v="0"/>
    <x v="0"/>
    <m/>
    <x v="0"/>
    <m/>
    <x v="0"/>
    <m/>
    <s v="Reduction"/>
    <x v="11"/>
    <m/>
    <m/>
    <x v="959"/>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42"/>
    <m/>
    <x v="139"/>
    <n v="65000"/>
    <m/>
    <n v="1900"/>
    <s v="1900_01"/>
    <n v="65000"/>
    <m/>
    <x v="585"/>
    <n v="65000"/>
    <s v="Lower middle income"/>
    <x v="959"/>
    <n v="1"/>
  </r>
  <r>
    <x v="0"/>
    <x v="70"/>
    <x v="904"/>
    <x v="1"/>
    <s v="EKI Energy Services Limited"/>
    <x v="13"/>
    <x v="0"/>
    <s v="Southern Asia"/>
    <s v="IND"/>
    <n v="1"/>
    <x v="0"/>
    <x v="0"/>
    <m/>
    <x v="0"/>
    <m/>
    <x v="0"/>
    <m/>
    <s v="Reduction"/>
    <x v="11"/>
    <s v="Solar, Wind"/>
    <m/>
    <x v="960"/>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42"/>
    <m/>
    <x v="139"/>
    <n v="45000"/>
    <m/>
    <n v="1900"/>
    <s v="1900_01"/>
    <n v="45000"/>
    <m/>
    <x v="586"/>
    <n v="45000"/>
    <s v="Lower middle income"/>
    <x v="960"/>
    <n v="1"/>
  </r>
  <r>
    <x v="0"/>
    <x v="90"/>
    <x v="905"/>
    <x v="1"/>
    <s v="EKI Energy Services Limited"/>
    <x v="13"/>
    <x v="0"/>
    <s v="Southern Asia"/>
    <s v="IND"/>
    <n v="1"/>
    <x v="0"/>
    <x v="0"/>
    <m/>
    <x v="3"/>
    <m/>
    <x v="0"/>
    <m/>
    <s v="Reduction"/>
    <x v="28"/>
    <s v="High Voltage Direct Current"/>
    <m/>
    <x v="961"/>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42"/>
    <m/>
    <x v="418"/>
    <n v="90000"/>
    <m/>
    <n v="1900"/>
    <s v="1900_01"/>
    <n v="90000"/>
    <m/>
    <x v="392"/>
    <n v="90000"/>
    <s v="Lower middle income"/>
    <x v="961"/>
    <n v="1"/>
  </r>
  <r>
    <x v="0"/>
    <x v="90"/>
    <x v="906"/>
    <x v="1"/>
    <s v="EKI Energy Services Limited"/>
    <x v="13"/>
    <x v="0"/>
    <s v="Southern Asia"/>
    <s v="IND"/>
    <n v="1"/>
    <x v="0"/>
    <x v="0"/>
    <m/>
    <x v="3"/>
    <m/>
    <x v="0"/>
    <m/>
    <s v="Reduction"/>
    <x v="28"/>
    <m/>
    <m/>
    <x v="962"/>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42"/>
    <m/>
    <x v="311"/>
    <n v="71000"/>
    <m/>
    <n v="1900"/>
    <s v="1900_01"/>
    <n v="71000"/>
    <m/>
    <x v="587"/>
    <n v="71000"/>
    <s v="Lower middle income"/>
    <x v="962"/>
    <n v="1"/>
  </r>
  <r>
    <x v="0"/>
    <x v="90"/>
    <x v="907"/>
    <x v="1"/>
    <s v="EKI Energy Services Limited"/>
    <x v="13"/>
    <x v="0"/>
    <s v="Southern Asia"/>
    <s v="IND"/>
    <n v="1"/>
    <x v="0"/>
    <x v="0"/>
    <m/>
    <x v="0"/>
    <m/>
    <x v="0"/>
    <m/>
    <s v="Reduction"/>
    <x v="3"/>
    <s v="Wind, offshore"/>
    <m/>
    <x v="963"/>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42"/>
    <m/>
    <x v="454"/>
    <n v="55000"/>
    <m/>
    <n v="1900"/>
    <s v="1900_01"/>
    <n v="55000"/>
    <m/>
    <x v="322"/>
    <n v="55000"/>
    <s v="Lower middle income"/>
    <x v="963"/>
    <n v="1"/>
  </r>
  <r>
    <x v="0"/>
    <x v="90"/>
    <x v="908"/>
    <x v="1"/>
    <s v="EKI Energy Services Limited"/>
    <x v="13"/>
    <x v="0"/>
    <s v="Southern Asia"/>
    <s v="IND"/>
    <n v="1"/>
    <x v="0"/>
    <x v="0"/>
    <m/>
    <x v="2"/>
    <s v="GHG management"/>
    <x v="0"/>
    <m/>
    <s v="Reduction"/>
    <x v="2"/>
    <s v="Biogas"/>
    <m/>
    <x v="964"/>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42"/>
    <m/>
    <x v="441"/>
    <n v="45000"/>
    <m/>
    <n v="1900"/>
    <s v="1900_01"/>
    <n v="45000"/>
    <m/>
    <x v="586"/>
    <n v="45000"/>
    <s v="Lower middle income"/>
    <x v="964"/>
    <n v="1"/>
  </r>
  <r>
    <x v="0"/>
    <x v="90"/>
    <x v="909"/>
    <x v="1"/>
    <s v="EKI Energy Services Limited"/>
    <x v="13"/>
    <x v="0"/>
    <s v="Southern Asia"/>
    <s v="IND"/>
    <n v="1"/>
    <x v="0"/>
    <x v="0"/>
    <s v="Transport"/>
    <x v="0"/>
    <m/>
    <x v="0"/>
    <m/>
    <s v="Reduction"/>
    <x v="12"/>
    <m/>
    <m/>
    <x v="965"/>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42"/>
    <m/>
    <x v="455"/>
    <n v="75000"/>
    <m/>
    <n v="1900"/>
    <s v="1900_01"/>
    <n v="75000"/>
    <m/>
    <x v="588"/>
    <n v="75000"/>
    <s v="Lower middle income"/>
    <x v="965"/>
    <n v="1"/>
  </r>
  <r>
    <x v="0"/>
    <x v="90"/>
    <x v="910"/>
    <x v="1"/>
    <s v="EKI Energy Services Limited"/>
    <x v="13"/>
    <x v="0"/>
    <s v="Southern Asia"/>
    <s v="IND"/>
    <n v="1"/>
    <x v="3"/>
    <x v="3"/>
    <m/>
    <x v="3"/>
    <s v="Fuel switch"/>
    <x v="0"/>
    <m/>
    <s v="Reduction"/>
    <x v="4"/>
    <s v="Households"/>
    <m/>
    <x v="966"/>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42"/>
    <m/>
    <x v="437"/>
    <n v="50000"/>
    <m/>
    <n v="1900"/>
    <s v="1900_01"/>
    <n v="50000"/>
    <m/>
    <x v="179"/>
    <n v="50000"/>
    <s v="Lower middle income"/>
    <x v="966"/>
    <n v="1"/>
  </r>
  <r>
    <x v="0"/>
    <x v="71"/>
    <x v="911"/>
    <x v="1"/>
    <s v="EKI Energy Services Limited"/>
    <x v="13"/>
    <x v="0"/>
    <s v="Southern Asia"/>
    <s v="IND"/>
    <n v="1"/>
    <x v="7"/>
    <x v="2"/>
    <m/>
    <x v="0"/>
    <m/>
    <x v="0"/>
    <m/>
    <s v="Reduction"/>
    <x v="29"/>
    <s v="Green ammonia"/>
    <m/>
    <x v="967"/>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42"/>
    <m/>
    <x v="477"/>
    <n v="100000"/>
    <m/>
    <n v="1900"/>
    <s v="1900_01"/>
    <n v="100000"/>
    <m/>
    <x v="149"/>
    <n v="100000"/>
    <s v="Lower middle income"/>
    <x v="967"/>
    <n v="1"/>
  </r>
  <r>
    <x v="0"/>
    <x v="71"/>
    <x v="912"/>
    <x v="1"/>
    <s v="EKI Energy Services Limited"/>
    <x v="13"/>
    <x v="0"/>
    <s v="Southern Asia"/>
    <s v="IND"/>
    <n v="1"/>
    <x v="0"/>
    <x v="0"/>
    <m/>
    <x v="1"/>
    <m/>
    <x v="0"/>
    <m/>
    <s v="Reduction"/>
    <x v="23"/>
    <s v="CCU"/>
    <m/>
    <x v="968"/>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42"/>
    <m/>
    <x v="408"/>
    <n v="100000"/>
    <m/>
    <n v="1900"/>
    <s v="1900_01"/>
    <n v="100000"/>
    <m/>
    <x v="149"/>
    <n v="100000"/>
    <s v="Lower middle income"/>
    <x v="968"/>
    <n v="1"/>
  </r>
  <r>
    <x v="0"/>
    <x v="71"/>
    <x v="913"/>
    <x v="1"/>
    <s v="EKI Energy Services Limited"/>
    <x v="13"/>
    <x v="0"/>
    <s v="Southern Asia"/>
    <s v="IND"/>
    <n v="1"/>
    <x v="4"/>
    <x v="4"/>
    <m/>
    <x v="2"/>
    <m/>
    <x v="0"/>
    <m/>
    <s v="Reduction"/>
    <x v="5"/>
    <m/>
    <m/>
    <x v="969"/>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42"/>
    <m/>
    <x v="442"/>
    <n v="65000"/>
    <m/>
    <n v="1900"/>
    <s v="1900_01"/>
    <n v="65000"/>
    <m/>
    <x v="585"/>
    <n v="65000"/>
    <s v="Lower middle income"/>
    <x v="969"/>
    <n v="1"/>
  </r>
  <r>
    <x v="0"/>
    <x v="71"/>
    <x v="914"/>
    <x v="1"/>
    <s v="EKI Energy Services Limited"/>
    <x v="13"/>
    <x v="0"/>
    <s v="Southern Asia"/>
    <s v="IND"/>
    <n v="1"/>
    <x v="0"/>
    <x v="0"/>
    <m/>
    <x v="0"/>
    <m/>
    <x v="0"/>
    <m/>
    <s v="Reduction"/>
    <x v="10"/>
    <s v="Hydro, Tidal"/>
    <m/>
    <x v="970"/>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42"/>
    <m/>
    <x v="478"/>
    <n v="65000"/>
    <m/>
    <n v="1900"/>
    <s v="1900_01"/>
    <n v="65000"/>
    <m/>
    <x v="585"/>
    <n v="65000"/>
    <s v="Lower middle income"/>
    <x v="970"/>
    <n v="1"/>
  </r>
  <r>
    <x v="0"/>
    <x v="71"/>
    <x v="915"/>
    <x v="1"/>
    <s v="EKI Energy Services Limited"/>
    <x v="13"/>
    <x v="0"/>
    <s v="Southern Asia"/>
    <s v="IND"/>
    <n v="1"/>
    <x v="7"/>
    <x v="2"/>
    <m/>
    <x v="3"/>
    <m/>
    <x v="0"/>
    <m/>
    <s v="Reduction"/>
    <x v="15"/>
    <m/>
    <s v="Vague description"/>
    <x v="971"/>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42"/>
    <m/>
    <x v="477"/>
    <n v="65000"/>
    <m/>
    <n v="1900"/>
    <s v="1900_01"/>
    <n v="65000"/>
    <m/>
    <x v="585"/>
    <n v="65000"/>
    <s v="Lower middle income"/>
    <x v="971"/>
    <n v="1"/>
  </r>
  <r>
    <x v="0"/>
    <x v="71"/>
    <x v="916"/>
    <x v="1"/>
    <s v="EKI Energy Services Limited"/>
    <x v="13"/>
    <x v="0"/>
    <s v="Southern Asia"/>
    <s v="IND"/>
    <n v="1"/>
    <x v="0"/>
    <x v="0"/>
    <m/>
    <x v="0"/>
    <m/>
    <x v="0"/>
    <m/>
    <s v="Reduction"/>
    <x v="10"/>
    <s v="Hydro, Ocean"/>
    <s v="Check differences between ocean energy"/>
    <x v="972"/>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42"/>
    <m/>
    <x v="447"/>
    <n v="98000"/>
    <m/>
    <n v="1900"/>
    <s v="1900_01"/>
    <n v="98000"/>
    <m/>
    <x v="145"/>
    <n v="98000"/>
    <s v="Lower middle income"/>
    <x v="972"/>
    <n v="1"/>
  </r>
  <r>
    <x v="0"/>
    <x v="71"/>
    <x v="917"/>
    <x v="1"/>
    <s v="EKI Energy Services Limited"/>
    <x v="13"/>
    <x v="0"/>
    <s v="Southern Asia"/>
    <s v="IND"/>
    <n v="1"/>
    <x v="0"/>
    <x v="0"/>
    <m/>
    <x v="0"/>
    <m/>
    <x v="0"/>
    <m/>
    <s v="Reduction"/>
    <x v="10"/>
    <s v="Hydro, Ocean"/>
    <s v="Check differences between ocean energy"/>
    <x v="973"/>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42"/>
    <m/>
    <x v="0"/>
    <n v="75000"/>
    <m/>
    <n v="1900"/>
    <s v="1900_01"/>
    <n v="75000"/>
    <m/>
    <x v="588"/>
    <n v="75000"/>
    <s v="Lower middle income"/>
    <x v="973"/>
    <n v="1"/>
  </r>
  <r>
    <x v="0"/>
    <x v="71"/>
    <x v="918"/>
    <x v="1"/>
    <s v="EKI Energy Services Limited"/>
    <x v="13"/>
    <x v="0"/>
    <s v="Southern Asia"/>
    <s v="IND"/>
    <n v="1"/>
    <x v="0"/>
    <x v="0"/>
    <m/>
    <x v="0"/>
    <m/>
    <x v="0"/>
    <m/>
    <s v="Reduction"/>
    <x v="10"/>
    <s v="Hydro, Ocean"/>
    <s v="Check differences between ocean energy"/>
    <x v="974"/>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42"/>
    <m/>
    <x v="408"/>
    <n v="85000"/>
    <m/>
    <n v="1900"/>
    <s v="1900_01"/>
    <n v="85000"/>
    <m/>
    <x v="589"/>
    <n v="85000"/>
    <s v="Lower middle income"/>
    <x v="974"/>
    <n v="1"/>
  </r>
  <r>
    <x v="0"/>
    <x v="71"/>
    <x v="919"/>
    <x v="1"/>
    <s v="EKI Energy Services Limited"/>
    <x v="13"/>
    <x v="0"/>
    <s v="Southern Asia"/>
    <s v="IND"/>
    <n v="1"/>
    <x v="0"/>
    <x v="0"/>
    <m/>
    <x v="0"/>
    <m/>
    <x v="0"/>
    <m/>
    <s v="Reduction"/>
    <x v="10"/>
    <s v="Hydro, Ocean"/>
    <s v="Check differences between ocean energy"/>
    <x v="975"/>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42"/>
    <m/>
    <x v="479"/>
    <n v="75000"/>
    <m/>
    <n v="1900"/>
    <s v="1900_01"/>
    <n v="75000"/>
    <m/>
    <x v="588"/>
    <n v="75000"/>
    <s v="Lower middle income"/>
    <x v="975"/>
    <n v="1"/>
  </r>
  <r>
    <x v="1"/>
    <x v="45"/>
    <x v="920"/>
    <x v="0"/>
    <s v="Value Network Venture Advisory services Pte. Ltd, Bangladesh Bondhu Foundation"/>
    <x v="14"/>
    <x v="0"/>
    <s v="Southern Asia"/>
    <s v="BGD"/>
    <n v="1"/>
    <x v="3"/>
    <x v="3"/>
    <m/>
    <x v="3"/>
    <m/>
    <x v="0"/>
    <m/>
    <s v="Reduction"/>
    <x v="9"/>
    <m/>
    <m/>
    <x v="976"/>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2"/>
    <s v="Renewable"/>
    <x v="480"/>
    <s v="590307 tCo2eq"/>
    <m/>
    <n v="2022"/>
    <s v="2022_11"/>
    <s v=""/>
    <n v="590307"/>
    <x v="590"/>
    <n v="590307"/>
    <s v="Lower middle income"/>
    <x v="976"/>
    <n v="1"/>
  </r>
  <r>
    <x v="0"/>
    <x v="91"/>
    <x v="921"/>
    <x v="0"/>
    <s v="Energizent Power Private Limited"/>
    <x v="14"/>
    <x v="0"/>
    <s v="Southern Asia"/>
    <s v="IND"/>
    <n v="1"/>
    <x v="0"/>
    <x v="0"/>
    <m/>
    <x v="0"/>
    <m/>
    <x v="0"/>
    <m/>
    <s v="Reduction"/>
    <x v="11"/>
    <m/>
    <m/>
    <x v="977"/>
    <s v="300 MW Hybrid Power Project in Rajasthan &amp; Andhra Pradesh, India"/>
    <s v="Energizent Power Private Limited"/>
    <s v="26.397973°, 71.030519° (Solar) | 14.414778°, 77.308270° (Wind)"/>
    <s v="ACM 0002: Grid-connected electricity generation from renewable sources version 22.0"/>
    <s v="Not known"/>
    <x v="443"/>
    <s v="Fixed"/>
    <x v="52"/>
    <s v="855,414 tCo2 is the approximate amount of GHG emission reductions expected to be achieved by the project on average"/>
    <m/>
    <n v="2024"/>
    <s v="2024_09"/>
    <s v=""/>
    <n v="855414"/>
    <x v="591"/>
    <n v="855414"/>
    <s v="Lower middle income"/>
    <x v="977"/>
    <n v="1"/>
  </r>
  <r>
    <x v="28"/>
    <x v="1"/>
    <x v="922"/>
    <x v="1"/>
    <s v="UpEnergy Group"/>
    <x v="14"/>
    <x v="1"/>
    <s v="West Africa"/>
    <s v="NGA"/>
    <n v="1"/>
    <x v="3"/>
    <x v="3"/>
    <m/>
    <x v="3"/>
    <s v="Fuel switch"/>
    <x v="0"/>
    <m/>
    <s v="Reduction"/>
    <x v="4"/>
    <s v="Households"/>
    <m/>
    <x v="978"/>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42"/>
    <m/>
    <x v="481"/>
    <n v="52000"/>
    <m/>
    <n v="1900"/>
    <s v="1900_01"/>
    <n v="52000"/>
    <m/>
    <x v="218"/>
    <n v="52000"/>
    <s v="Lower middle income"/>
    <x v="978"/>
    <n v="1"/>
  </r>
  <r>
    <x v="39"/>
    <x v="1"/>
    <x v="923"/>
    <x v="1"/>
    <s v="UpEnergy Group"/>
    <x v="14"/>
    <x v="1"/>
    <s v="Eastern Africa"/>
    <s v="ZMB"/>
    <n v="1"/>
    <x v="3"/>
    <x v="3"/>
    <m/>
    <x v="3"/>
    <s v="Fuel switch"/>
    <x v="0"/>
    <m/>
    <s v="Reduction"/>
    <x v="4"/>
    <s v="Households"/>
    <m/>
    <x v="979"/>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42"/>
    <m/>
    <x v="13"/>
    <n v="52000"/>
    <m/>
    <n v="1900"/>
    <s v="1900_01"/>
    <n v="52000"/>
    <m/>
    <x v="218"/>
    <n v="52000"/>
    <s v="Lower middle income"/>
    <x v="979"/>
    <n v="1"/>
  </r>
  <r>
    <x v="79"/>
    <x v="35"/>
    <x v="924"/>
    <x v="1"/>
    <s v="Ecosecurities group limited"/>
    <x v="14"/>
    <x v="0"/>
    <s v="Southeast Asia"/>
    <s v="TLS"/>
    <n v="1"/>
    <x v="3"/>
    <x v="3"/>
    <m/>
    <x v="3"/>
    <s v="Fuel switch"/>
    <x v="0"/>
    <m/>
    <s v="Reduction"/>
    <x v="4"/>
    <s v="Households"/>
    <m/>
    <x v="980"/>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42"/>
    <m/>
    <x v="482"/>
    <n v="338000"/>
    <n v="20"/>
    <n v="1900"/>
    <s v="1900_01"/>
    <n v="338000"/>
    <m/>
    <x v="592"/>
    <n v="338000"/>
    <s v="Lower middle income"/>
    <x v="980"/>
    <n v="1"/>
  </r>
  <r>
    <x v="32"/>
    <x v="72"/>
    <x v="337"/>
    <x v="1"/>
    <s v="Rewilding Company; EcoSecurities Group Limited"/>
    <x v="14"/>
    <x v="1"/>
    <s v="Western Africa"/>
    <s v="SLE"/>
    <n v="1"/>
    <x v="6"/>
    <x v="5"/>
    <m/>
    <x v="4"/>
    <m/>
    <x v="0"/>
    <m/>
    <s v="Removal"/>
    <x v="26"/>
    <s v="Rewilding"/>
    <m/>
    <x v="981"/>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42"/>
    <m/>
    <x v="483"/>
    <n v="249068"/>
    <n v="60"/>
    <n v="1900"/>
    <s v="1900_01"/>
    <n v="249068"/>
    <m/>
    <x v="593"/>
    <n v="249068"/>
    <s v="Low income"/>
    <x v="981"/>
    <n v="1"/>
  </r>
  <r>
    <x v="11"/>
    <x v="71"/>
    <x v="925"/>
    <x v="1"/>
    <s v="BVRio, EcoSecurities Group Limited"/>
    <x v="14"/>
    <x v="2"/>
    <s v="South America"/>
    <s v="BRA"/>
    <n v="1"/>
    <x v="6"/>
    <x v="5"/>
    <m/>
    <x v="4"/>
    <m/>
    <x v="0"/>
    <m/>
    <s v="Reduction"/>
    <x v="14"/>
    <s v="Avoided deforestation"/>
    <m/>
    <x v="98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42"/>
    <m/>
    <x v="484"/>
    <n v="6300"/>
    <n v="20"/>
    <n v="1900"/>
    <s v="1900_01"/>
    <n v="6300"/>
    <m/>
    <x v="594"/>
    <n v="6300"/>
    <s v="Upper middle income"/>
    <x v="982"/>
    <n v="1"/>
  </r>
  <r>
    <x v="11"/>
    <x v="92"/>
    <x v="926"/>
    <x v="0"/>
    <s v="Solvi Participaçoes S.A."/>
    <x v="15"/>
    <x v="2"/>
    <s v="South America"/>
    <s v="BRA"/>
    <n v="1"/>
    <x v="1"/>
    <x v="1"/>
    <s v="Electricity and heat"/>
    <x v="1"/>
    <s v="Fuel switch"/>
    <x v="1"/>
    <s v="CO2"/>
    <s v="Reduction"/>
    <x v="1"/>
    <s v="Landfill gas utilization"/>
    <m/>
    <x v="983"/>
    <s v="Juquery Biomethane Project"/>
    <s v="Solvi Participaçoes S.A."/>
    <s v="Rodovia dos Bandeirantes, Km 33, São Paulo, SP, Brazil"/>
    <s v="Landfill Gas Upgrade project to Biomethane"/>
    <s v="Not known"/>
    <x v="444"/>
    <s v="Renewable"/>
    <x v="485"/>
    <s v="500000"/>
    <m/>
    <n v="2024"/>
    <s v="2024_09"/>
    <s v="500000"/>
    <m/>
    <x v="595"/>
    <n v="500000"/>
    <s v="Upper middle income"/>
    <x v="983"/>
    <n v="1"/>
  </r>
  <r>
    <x v="11"/>
    <x v="92"/>
    <x v="927"/>
    <x v="0"/>
    <s v="Solvi Participações S.A."/>
    <x v="15"/>
    <x v="2"/>
    <s v="South America"/>
    <s v="BRA"/>
    <n v="1"/>
    <x v="1"/>
    <x v="1"/>
    <s v="Electricity and heat"/>
    <x v="1"/>
    <s v="Fuel switch"/>
    <x v="1"/>
    <s v="CO2"/>
    <s v="Reduction"/>
    <x v="1"/>
    <s v="Landfill gas utilization"/>
    <m/>
    <x v="984"/>
    <s v="Minas do Leão Biomethane Project"/>
    <s v="Solvi Participações S.A."/>
    <s v="Km 181 da BR-290, C.P. 34, Rio Grande do Sul, Brazil"/>
    <s v="Landfill Gas upgrading project to the production of biomethane."/>
    <s v="Not known"/>
    <x v="402"/>
    <s v="Renewable"/>
    <x v="486"/>
    <s v="500000"/>
    <m/>
    <n v="2024"/>
    <s v="2024_10"/>
    <s v="500000"/>
    <m/>
    <x v="595"/>
    <n v="500000"/>
    <s v="Upper middle income"/>
    <x v="984"/>
    <n v="1"/>
  </r>
  <r>
    <x v="11"/>
    <x v="92"/>
    <x v="928"/>
    <x v="0"/>
    <s v="Solvi Participações S.A."/>
    <x v="15"/>
    <x v="2"/>
    <s v="South America"/>
    <s v="BRA"/>
    <n v="1"/>
    <x v="1"/>
    <x v="1"/>
    <s v="Electricity and heat"/>
    <x v="1"/>
    <s v="Fuel switch"/>
    <x v="1"/>
    <s v="CO2"/>
    <s v="Reduction"/>
    <x v="1"/>
    <s v="Landfill gas utilization"/>
    <m/>
    <x v="985"/>
    <s v="Salvador Biomethane Project"/>
    <s v="Solvi Participações S.A."/>
    <s v="Estrada Cia Aeroporto, s/n, Km 6,5 São Cristóvão – 41510-075 – Salvador/BA, Brazil"/>
    <s v="Landfill Gas upgrading project to the produciton of Biomethane"/>
    <s v="Not known"/>
    <x v="445"/>
    <s v="Renewable"/>
    <x v="51"/>
    <s v="500000"/>
    <m/>
    <n v="2025"/>
    <s v="2025_03"/>
    <s v="500000"/>
    <m/>
    <x v="595"/>
    <n v="500000"/>
    <s v="Upper middle income"/>
    <x v="985"/>
    <n v="1"/>
  </r>
  <r>
    <x v="0"/>
    <x v="93"/>
    <x v="929"/>
    <x v="0"/>
    <s v="Shivalik Energy Private Limited "/>
    <x v="15"/>
    <x v="0"/>
    <s v="Southern Asia"/>
    <s v="IND"/>
    <n v="1"/>
    <x v="0"/>
    <x v="0"/>
    <m/>
    <x v="0"/>
    <m/>
    <x v="0"/>
    <m/>
    <s v="Reduction"/>
    <x v="10"/>
    <s v="Hydro, Run-of-river"/>
    <m/>
    <x v="986"/>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17"/>
    <s v="Fixed"/>
    <x v="236"/>
    <s v="2,43,510 tCO2e"/>
    <m/>
    <n v="2025"/>
    <s v="2025_02"/>
    <s v=""/>
    <n v="243510"/>
    <x v="596"/>
    <n v="243510"/>
    <s v="Lower middle income"/>
    <x v="986"/>
    <n v="1"/>
  </r>
  <r>
    <x v="80"/>
    <x v="34"/>
    <x v="930"/>
    <x v="1"/>
    <s v="Tanzania, Rwanda, Somalia, Sao Tome and Principe, Burundi, Ethiopia, Malawi, Mozambique, Zambia, Comoros, Democratic Republic of Congo, Kenya, Lesotho, Madagascar, South Sudan, Uganda, Angola, Namibia, Botswana, Eswatini, South Africa "/>
    <x v="15"/>
    <x v="1"/>
    <s v="Eastern Africa"/>
    <s v="SOM"/>
    <n v="1"/>
    <x v="0"/>
    <x v="0"/>
    <m/>
    <x v="0"/>
    <m/>
    <x v="0"/>
    <m/>
    <s v="Reduction"/>
    <x v="11"/>
    <s v="Households, Solar, Mini grids"/>
    <m/>
    <x v="987"/>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42"/>
    <m/>
    <x v="28"/>
    <n v="14000000"/>
    <m/>
    <n v="1900"/>
    <s v="1900_01"/>
    <n v="14000000"/>
    <m/>
    <x v="597"/>
    <n v="14000000"/>
    <s v="Low income"/>
    <x v="987"/>
    <n v="1"/>
  </r>
  <r>
    <x v="0"/>
    <x v="2"/>
    <x v="931"/>
    <x v="0"/>
    <s v="AMP SOLAR CLEAN POWER PVT LTD and Amp Energy Markets India Pvt Ltd"/>
    <x v="16"/>
    <x v="0"/>
    <s v="Southern Asia"/>
    <s v="IND"/>
    <n v="1"/>
    <x v="0"/>
    <x v="0"/>
    <m/>
    <x v="0"/>
    <m/>
    <x v="0"/>
    <m/>
    <s v="Reduction"/>
    <x v="0"/>
    <s v="Solar"/>
    <m/>
    <x v="988"/>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x v="487"/>
    <s v="40,909 tCO2eq per year"/>
    <m/>
    <n v="2021"/>
    <s v="2021_03"/>
    <n v="40909"/>
    <m/>
    <x v="277"/>
    <n v="40909"/>
    <s v="Lower middle income"/>
    <x v="988"/>
    <n v="1"/>
  </r>
  <r>
    <x v="0"/>
    <x v="2"/>
    <x v="932"/>
    <x v="0"/>
    <s v="AMP SOLAR CLEAN POWER PVT LTD and Amp Energy Markets India Pvt Ltd"/>
    <x v="16"/>
    <x v="0"/>
    <s v="Southern Asia"/>
    <s v="IND"/>
    <n v="1"/>
    <x v="0"/>
    <x v="0"/>
    <m/>
    <x v="0"/>
    <m/>
    <x v="0"/>
    <m/>
    <s v="Reduction"/>
    <x v="0"/>
    <s v="Solar"/>
    <m/>
    <x v="989"/>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7"/>
    <s v="Renewable"/>
    <x v="488"/>
    <s v="20,455 tCO2eq per year"/>
    <m/>
    <n v="2021"/>
    <s v="2021_05"/>
    <n v="20455"/>
    <m/>
    <x v="213"/>
    <n v="20455"/>
    <s v="Lower middle income"/>
    <x v="989"/>
    <n v="1"/>
  </r>
  <r>
    <x v="0"/>
    <x v="2"/>
    <x v="933"/>
    <x v="0"/>
    <s v="AMP SOLAR EVOLUTION PVT LTD and Amp Energy Markets India Pvt Ltd"/>
    <x v="16"/>
    <x v="0"/>
    <s v="Southern Asia"/>
    <s v="IND"/>
    <n v="1"/>
    <x v="0"/>
    <x v="0"/>
    <m/>
    <x v="0"/>
    <m/>
    <x v="0"/>
    <m/>
    <s v="Reduction"/>
    <x v="0"/>
    <s v="Solar"/>
    <m/>
    <x v="990"/>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x v="489"/>
    <s v="20,455 tCO2 /year"/>
    <m/>
    <n v="2022"/>
    <s v="2022_01"/>
    <s v=""/>
    <n v="20455"/>
    <x v="213"/>
    <n v="20455"/>
    <s v="Lower middle income"/>
    <x v="990"/>
    <n v="1"/>
  </r>
  <r>
    <x v="0"/>
    <x v="2"/>
    <x v="934"/>
    <x v="0"/>
    <s v="Amp Solar Power Generation Pvt Ltd and Amp Energy Markets India Pvt Ltd"/>
    <x v="16"/>
    <x v="0"/>
    <s v="Southern Asia"/>
    <s v="IND"/>
    <n v="1"/>
    <x v="0"/>
    <x v="0"/>
    <m/>
    <x v="0"/>
    <m/>
    <x v="0"/>
    <m/>
    <s v="Reduction"/>
    <x v="0"/>
    <s v="Solar, Rooftop"/>
    <m/>
    <x v="991"/>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449"/>
    <s v="Renewable"/>
    <x v="490"/>
    <s v="3,518 tco2e/year"/>
    <m/>
    <n v="2022"/>
    <s v="2022_03"/>
    <s v=""/>
    <n v="3518"/>
    <x v="598"/>
    <n v="3518"/>
    <s v="Lower middle income"/>
    <x v="991"/>
    <n v="1"/>
  </r>
  <r>
    <x v="0"/>
    <x v="2"/>
    <x v="935"/>
    <x v="0"/>
    <s v="Amp Solar Urja Pvt Ltd and Amp Energy Markets India Pvt Ltd"/>
    <x v="16"/>
    <x v="0"/>
    <s v="Southern Asia"/>
    <s v="IND"/>
    <n v="1"/>
    <x v="0"/>
    <x v="0"/>
    <m/>
    <x v="0"/>
    <m/>
    <x v="0"/>
    <m/>
    <s v="Reduction"/>
    <x v="0"/>
    <s v="Solar"/>
    <m/>
    <x v="992"/>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305"/>
    <s v="Renewable"/>
    <x v="491"/>
    <s v="40909 tco2e/year"/>
    <m/>
    <n v="2022"/>
    <s v="2022_09"/>
    <s v=""/>
    <n v="40909"/>
    <x v="277"/>
    <n v="40909"/>
    <s v="Lower middle income"/>
    <x v="992"/>
    <n v="1"/>
  </r>
  <r>
    <x v="0"/>
    <x v="1"/>
    <x v="936"/>
    <x v="0"/>
    <s v="Amul Dairy"/>
    <x v="16"/>
    <x v="0"/>
    <s v="Southern Asia"/>
    <s v="IND"/>
    <n v="1"/>
    <x v="3"/>
    <x v="3"/>
    <m/>
    <x v="3"/>
    <s v="Fuel switch"/>
    <x v="0"/>
    <m/>
    <s v="Reduction"/>
    <x v="4"/>
    <s v="Biogas, Biogas cookstoves, Households"/>
    <m/>
    <x v="993"/>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20"/>
    <s v="Renewable"/>
    <x v="191"/>
    <s v="52,297 tCO2eq per year"/>
    <m/>
    <n v="2022"/>
    <s v="2022_10"/>
    <n v="52297"/>
    <m/>
    <x v="599"/>
    <n v="52297"/>
    <s v="Lower middle income"/>
    <x v="993"/>
    <n v="1"/>
  </r>
  <r>
    <x v="0"/>
    <x v="2"/>
    <x v="937"/>
    <x v="0"/>
    <s v="Amp Solar Urja Pvt Ltd and Amp Energy India Pvt Ltd"/>
    <x v="16"/>
    <x v="0"/>
    <s v="Southern Asia"/>
    <s v="IND"/>
    <n v="1"/>
    <x v="0"/>
    <x v="0"/>
    <m/>
    <x v="0"/>
    <m/>
    <x v="0"/>
    <m/>
    <s v="Reduction"/>
    <x v="0"/>
    <s v="Solar"/>
    <m/>
    <x v="994"/>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x v="492"/>
    <s v="40,909 tco2e/year"/>
    <m/>
    <n v="2022"/>
    <s v="2022_10"/>
    <s v=""/>
    <n v="40909"/>
    <x v="277"/>
    <n v="40909"/>
    <s v="Lower middle income"/>
    <x v="994"/>
    <n v="1"/>
  </r>
  <r>
    <x v="0"/>
    <x v="2"/>
    <x v="938"/>
    <x v="0"/>
    <s v="Amp Energy CI One Pvt. Ltd. and Amp Energy Markets India Pvt Ltd"/>
    <x v="16"/>
    <x v="0"/>
    <s v="Southern Asia"/>
    <s v="IND"/>
    <n v="1"/>
    <x v="0"/>
    <x v="0"/>
    <m/>
    <x v="0"/>
    <m/>
    <x v="0"/>
    <m/>
    <s v="Reduction"/>
    <x v="0"/>
    <s v="Solar"/>
    <m/>
    <x v="995"/>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51"/>
    <s v="Renewable"/>
    <x v="493"/>
    <s v="6,392 tCO2eq per year"/>
    <m/>
    <n v="2022"/>
    <s v="2022_02"/>
    <n v="6392"/>
    <m/>
    <x v="600"/>
    <n v="6392"/>
    <s v="Lower middle income"/>
    <x v="995"/>
    <n v="1"/>
  </r>
  <r>
    <x v="0"/>
    <x v="2"/>
    <x v="939"/>
    <x v="0"/>
    <s v="Kosher Climate India Pvt. Ltd."/>
    <x v="16"/>
    <x v="0"/>
    <s v="Southern Asia"/>
    <s v="IND"/>
    <n v="1"/>
    <x v="6"/>
    <x v="5"/>
    <m/>
    <x v="4"/>
    <m/>
    <x v="0"/>
    <m/>
    <s v="Removal"/>
    <x v="19"/>
    <s v="Mangroves"/>
    <m/>
    <x v="996"/>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29"/>
    <s v="Renewable"/>
    <x v="28"/>
    <s v="75,516 tCO2eq per year"/>
    <m/>
    <n v="2023"/>
    <s v="2023_01"/>
    <n v="75516"/>
    <m/>
    <x v="601"/>
    <n v="75516"/>
    <s v="Lower middle income"/>
    <x v="996"/>
    <n v="1"/>
  </r>
  <r>
    <x v="0"/>
    <x v="41"/>
    <x v="940"/>
    <x v="0"/>
    <s v="EKI Energy Services Limited"/>
    <x v="16"/>
    <x v="0"/>
    <s v="Southern Asia"/>
    <s v="IND"/>
    <n v="1"/>
    <x v="0"/>
    <x v="0"/>
    <s v="Agriculture"/>
    <x v="0"/>
    <m/>
    <x v="0"/>
    <m/>
    <s v="Reduction"/>
    <x v="0"/>
    <s v="Solar, Solar Irrigation"/>
    <m/>
    <x v="997"/>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65"/>
    <s v="Renewable"/>
    <x v="494"/>
    <s v="262 tCO2eq per year"/>
    <m/>
    <n v="2023"/>
    <s v="2023_01"/>
    <s v=""/>
    <n v="262"/>
    <x v="602"/>
    <n v="262"/>
    <s v="Lower middle income"/>
    <x v="997"/>
    <n v="1"/>
  </r>
  <r>
    <x v="0"/>
    <x v="1"/>
    <x v="941"/>
    <x v="0"/>
    <s v="EKI Energy Services Limited"/>
    <x v="16"/>
    <x v="0"/>
    <s v="Southern Asia"/>
    <s v="IND"/>
    <n v="1"/>
    <x v="5"/>
    <x v="5"/>
    <m/>
    <x v="4"/>
    <m/>
    <x v="0"/>
    <m/>
    <s v="Removal"/>
    <x v="16"/>
    <m/>
    <m/>
    <x v="998"/>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41"/>
    <s v="Renewable"/>
    <x v="40"/>
    <s v="37,159 tCO2eq per year"/>
    <m/>
    <n v="2024"/>
    <s v="2024_01"/>
    <n v="37159"/>
    <m/>
    <x v="603"/>
    <n v="37159"/>
    <s v="Lower middle income"/>
    <x v="998"/>
    <n v="1"/>
  </r>
  <r>
    <x v="0"/>
    <x v="2"/>
    <x v="942"/>
    <x v="0"/>
    <s v="Amp Energy Green Five Pvt Ltd and Amp Energy Markets India Pvt Ltd"/>
    <x v="16"/>
    <x v="0"/>
    <s v="Southern Asia"/>
    <s v="IND"/>
    <n v="1"/>
    <x v="0"/>
    <x v="0"/>
    <m/>
    <x v="0"/>
    <m/>
    <x v="0"/>
    <m/>
    <s v="Reduction"/>
    <x v="0"/>
    <s v="Solar"/>
    <m/>
    <x v="999"/>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2"/>
    <s v="Renewable"/>
    <x v="495"/>
    <s v="286810 tco2e/year"/>
    <m/>
    <n v="2023"/>
    <s v="2023_09"/>
    <s v=""/>
    <n v="286810"/>
    <x v="604"/>
    <n v="286810"/>
    <s v="Lower middle income"/>
    <x v="999"/>
    <n v="1"/>
  </r>
  <r>
    <x v="0"/>
    <x v="2"/>
    <x v="943"/>
    <x v="0"/>
    <s v="Amp Energy Green Seventeen pvt ltd and Amp Energy Markets India Pvt Ltd"/>
    <x v="16"/>
    <x v="0"/>
    <s v="Southern Asia"/>
    <s v="IND"/>
    <n v="1"/>
    <x v="0"/>
    <x v="0"/>
    <m/>
    <x v="0"/>
    <m/>
    <x v="0"/>
    <m/>
    <s v="Reduction"/>
    <x v="11"/>
    <s v="Solar, Wind"/>
    <m/>
    <x v="1000"/>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3"/>
    <s v="Renewable"/>
    <x v="496"/>
    <s v="597 Mus, Solar-137.5 MW Wind-49.5 MW"/>
    <m/>
    <n v="2023"/>
    <s v="2023_06"/>
    <s v=""/>
    <n v="597"/>
    <x v="605"/>
    <n v="597"/>
    <s v="Lower middle income"/>
    <x v="1000"/>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s v="-"/>
    <s v="No request submitted"/>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s v="-"/>
    <s v="Pending host Party approval"/>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s v="-"/>
    <s v="Pending host Party approval"/>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s v="-"/>
    <s v="No request submitted"/>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s v="-"/>
    <s v="Pending host Party approval"/>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s v="-"/>
    <s v="No request submitted"/>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0"/>
    <s v="-"/>
    <s v="Pending host Party approval"/>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s v="-"/>
    <s v="Pending host Party approval"/>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s v="-"/>
    <s v="Pending host Party approval"/>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s v="-"/>
    <s v="Pending host Party approval"/>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s v="-"/>
    <s v="No request submitted"/>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s v="-"/>
    <s v="Pending host Party approval"/>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0"/>
    <s v="-"/>
    <s v="Pending host Party approval"/>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0"/>
    <s v="-"/>
    <s v="Pending host Party approval"/>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0"/>
    <s v="-"/>
    <s v="Pending host Party approval"/>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0"/>
    <s v="-"/>
    <s v="Pending host Party approval"/>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s v="-"/>
    <s v="Pending host Party approval"/>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x v="0"/>
    <s v="-"/>
    <s v="Pending host Party approval"/>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s v="-"/>
    <s v="Pending host Party approval"/>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s v="-"/>
    <s v="Pending host Party approval"/>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0"/>
    <s v="-"/>
    <s v="Pending host Party approval"/>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s v="-"/>
    <s v="Pending host Party approval"/>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s v="-"/>
    <s v="No request submitted"/>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s v="-"/>
    <s v="Pending host Party approval"/>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s v="-"/>
    <s v="No request submitted"/>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s v="-"/>
    <s v="Pending host Party approval"/>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s v="-"/>
    <s v="Pending host Party approval"/>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0"/>
    <s v="-"/>
    <s v="Pending host Party approval"/>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0"/>
    <s v="-"/>
    <s v="Pending host Party approval"/>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s v="-"/>
    <s v="Pending host Party approval"/>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0"/>
    <s v="-"/>
    <s v="Pending host Party approval"/>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s v="-"/>
    <s v="Pending host Party approval"/>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0"/>
    <s v="-"/>
    <s v="Pending host Party approval"/>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s v="-"/>
    <s v="Pending host Party approval"/>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s v="-"/>
    <s v="Pending host Party approval"/>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s v="-"/>
    <s v="Pending host Party approval"/>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s v="-"/>
    <s v="Pending host Party approval"/>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s v="-"/>
    <s v="No request submitted"/>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s v="-"/>
    <s v="Pending host Party approval"/>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s v="-"/>
    <s v="Pending host Party approval"/>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s v="-"/>
    <s v="Pending host Party approval"/>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s v="-"/>
    <s v="No request submitted"/>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s v="-"/>
    <s v="Pending host Party approval"/>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s v="-"/>
    <s v="No request submitted"/>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s v="-"/>
    <s v="No request submitted"/>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s v="-"/>
    <s v="Pending host Party approval"/>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0"/>
    <s v="-"/>
    <s v="Pending host Party approval"/>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s v="-"/>
    <s v="Pending host Party approval"/>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s v="-"/>
    <s v="Pending host Party approval"/>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s v="-"/>
    <s v="Pending host Party approval"/>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s v="-"/>
    <s v="No request submitted"/>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s v="-"/>
    <s v="Pending host Party approval"/>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s v="-"/>
    <s v="Pending host Party approval"/>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s v="-"/>
    <s v="No request submitted"/>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s v="-"/>
    <s v="No request submitted"/>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s v="-"/>
    <s v="Pending host Party approval"/>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s v="-"/>
    <s v="Pending host Party approval"/>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x v="0"/>
    <s v="-"/>
    <s v="Pending host Party approval"/>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s v="-"/>
    <s v="Pending host Party approval"/>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s v="-"/>
    <s v="Pending host Party approval"/>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s v="-"/>
    <s v="Pending host Party approval"/>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s v="-"/>
    <s v="No request submitted"/>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s v="-"/>
    <s v="No request submitted"/>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s v="-"/>
    <s v="Pending host Party approval"/>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s v="-"/>
    <s v="Pending host Party approval"/>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x v="0"/>
    <s v="-"/>
    <s v="Pending host Party approval"/>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s v="-"/>
    <s v="Pending host Party approval"/>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s v="-"/>
    <s v="No request submitted"/>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s v="-"/>
    <s v="Pending host Party approval"/>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s v="-"/>
    <s v="No request submitted"/>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s v="-"/>
    <s v="No request submitted"/>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s v="-"/>
    <s v="No request submitted"/>
  </r>
  <r>
    <x v="0"/>
    <n v="822"/>
    <m/>
    <s v=""/>
    <s v="Loma Los Colorados Landfill Gas Project"/>
    <x v="1"/>
    <x v="1"/>
    <x v="11"/>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s v="-"/>
    <s v="No request submitted"/>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s v="-"/>
    <s v="No request submitted"/>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s v="-"/>
    <s v="No request submitted"/>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s v="-"/>
    <s v="No request submitted"/>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s v="-"/>
    <s v="No request submitted"/>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s v="-"/>
    <s v="No request submitted"/>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x v="0"/>
    <s v="-"/>
    <s v="Pending host Party approval"/>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s v="-"/>
    <s v="No request submitted"/>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s v="-"/>
    <s v="No request submitted"/>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s v="-"/>
    <s v="No request submitted"/>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s v="-"/>
    <s v="No request submitted"/>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s v="-"/>
    <s v="No request submitted"/>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s v="-"/>
    <s v="No request submitted"/>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x v="0"/>
    <s v="-"/>
    <s v="No request submitted"/>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s v="-"/>
    <s v="No request submitted"/>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s v="-"/>
    <s v="No request submitted"/>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x v="0"/>
    <s v="-"/>
    <s v="Pending host Party approval"/>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x v="0"/>
    <s v="-"/>
    <s v="No request submitted"/>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s v="-"/>
    <s v="Pending host Party approval"/>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x v="0"/>
    <s v="-"/>
    <s v="Pending host Party approval"/>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s v="-"/>
    <s v="Pending host Party approval"/>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s v="-"/>
    <s v="Pending host Party approval"/>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s v="-"/>
    <s v="Pending host Party approval"/>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s v="-"/>
    <s v="Pending host Party approval"/>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x v="0"/>
    <s v="-"/>
    <s v="No request submitted"/>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s v="-"/>
    <s v="No request submitted"/>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s v="-"/>
    <s v="No request submitted"/>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s v="-"/>
    <s v="No request submitted"/>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s v="-"/>
    <s v="Pending host Party approval"/>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s v="-"/>
    <s v="No request submitted"/>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s v="-"/>
    <s v="Pending host Party approval"/>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s v="-"/>
    <s v="No request submitted"/>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s v="-"/>
    <s v="Pending host Party approval"/>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s v="-"/>
    <s v="Pending host Party approval"/>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s v="-"/>
    <s v="No request submitted"/>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s v="-"/>
    <s v="No request submitted"/>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0"/>
    <s v="-"/>
    <s v="Pending host Party approval"/>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s v="-"/>
    <s v="Pending host Party approval"/>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s v="-"/>
    <s v="Pending host Party approval"/>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s v="-"/>
    <s v="Pending host Party approval"/>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s v="-"/>
    <s v="No request submitted"/>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s v="-"/>
    <s v="Pending host Party approval"/>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s v="-"/>
    <s v="No request submitted"/>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s v="-"/>
    <s v="Pending host Party approval"/>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x v="0"/>
    <s v="-"/>
    <s v="Pending host Party approval"/>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s v="-"/>
    <s v="No request submitted"/>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s v="-"/>
    <s v="Pending host Party approval"/>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s v="-"/>
    <s v="No request submitted"/>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s v="-"/>
    <s v="No request submitted"/>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s v="-"/>
    <s v="Pending host Party approval"/>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s v="-"/>
    <s v="Pending host Party approval"/>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s v="-"/>
    <s v="No request submitted"/>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s v="-"/>
    <s v="Pending host Party approval"/>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s v="-"/>
    <s v="Pending host Party approval"/>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s v="-"/>
    <s v="Pending host Party approval"/>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s v="-"/>
    <s v="No request submitted"/>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s v="-"/>
    <s v="Pending host Party approval"/>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s v="-"/>
    <s v="No request submitted"/>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s v="-"/>
    <s v="No request submitted"/>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s v="-"/>
    <s v="No request submitted"/>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s v="-"/>
    <s v="No request submitted"/>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0"/>
    <s v="-"/>
    <s v="Pending host Party approval"/>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s v="-"/>
    <s v="No request submitted"/>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s v="-"/>
    <s v="No request submitted"/>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x v="0"/>
    <s v="-"/>
    <s v="Pending host Party approval"/>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s v="-"/>
    <s v="Pending host Party approval"/>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s v="-"/>
    <s v="Pending host Party approval"/>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s v="-"/>
    <s v="No request submitted"/>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0"/>
    <s v="-"/>
    <s v="Pending host Party approval"/>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s v="-"/>
    <s v="Pending host Party approval"/>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s v="-"/>
    <s v="No request submitted"/>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s v="-"/>
    <s v="Pending host Party approval"/>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s v="-"/>
    <s v="Pending host Party approval"/>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s v="-"/>
    <s v="No request submitted"/>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s v="-"/>
    <s v="Pending host Party approval"/>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s v="-"/>
    <s v="Pending host Party approval"/>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s v="-"/>
    <s v="No request submitted"/>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s v="-"/>
    <s v="No request submitted"/>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s v="-"/>
    <s v="Pending host Party approval"/>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s v="-"/>
    <s v="No request submitted"/>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s v="-"/>
    <s v="No request submitted"/>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s v="-"/>
    <s v="Pending host Party approval"/>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s v="-"/>
    <s v="Pending host Party approval"/>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s v="-"/>
    <s v="No request submitted"/>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s v="-"/>
    <s v="No request submitted"/>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0"/>
    <s v="-"/>
    <s v="Pending host Party approval"/>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s v="-"/>
    <s v="Pending host Party approval"/>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s v="-"/>
    <s v="Pending host Party approval"/>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s v="-"/>
    <s v="No request submitted"/>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0"/>
    <s v="-"/>
    <s v="Pending host Party approval"/>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s v="-"/>
    <s v="No request submitted"/>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s v="-"/>
    <s v="No request submitted"/>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s v="-"/>
    <s v="Pending host Party approval"/>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s v="-"/>
    <s v="Pending host Party approval"/>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s v="-"/>
    <s v="No request submitted"/>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s v="-"/>
    <s v="Pending host Party approval"/>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s v="-"/>
    <s v="No request submitted"/>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s v="-"/>
    <s v="No request submitted"/>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s v="-"/>
    <s v="No request submitted"/>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s v="-"/>
    <s v="No request submitted"/>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s v="-"/>
    <s v="No request submitted"/>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s v="-"/>
    <s v="Pending host Party approval"/>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s v="-"/>
    <s v="No request submitted"/>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s v="-"/>
    <s v="No request submitted"/>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s v="-"/>
    <s v="No request submitted"/>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s v="-"/>
    <s v="No request submitted"/>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s v="-"/>
    <s v="No request submitted"/>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s v="-"/>
    <s v="Pending host Party approval"/>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s v="-"/>
    <s v="No request submitted"/>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s v="-"/>
    <s v="No request submitted"/>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s v="-"/>
    <s v="No request submitted"/>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s v="-"/>
    <s v="No request submitted"/>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s v="-"/>
    <s v="Pending host Party approval"/>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s v="-"/>
    <s v="No request submitted"/>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s v="-"/>
    <s v="Pending host Party approval"/>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x v="0"/>
    <s v="-"/>
    <s v="Pending host Party approval"/>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s v="-"/>
    <s v="Pending host Party approval"/>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s v="-"/>
    <s v="Pending host Party approval"/>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x v="0"/>
    <s v="-"/>
    <s v="Pending host Party approval"/>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s v="-"/>
    <s v="Pending host Party approval"/>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s v="-"/>
    <s v="No request submitted"/>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s v="-"/>
    <s v="Pending host Party approval"/>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s v="-"/>
    <s v="Pending host Party approval"/>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s v="-"/>
    <s v="No request submitted"/>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s v="-"/>
    <s v="No request submitted"/>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s v="-"/>
    <s v="No request submitted"/>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s v="-"/>
    <s v="No request submitted"/>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s v="-"/>
    <s v="No request submitted"/>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s v="-"/>
    <s v="Pending host Party approval"/>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s v="-"/>
    <s v="Pending host Party approval"/>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s v="-"/>
    <s v="Pending host Party approval"/>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s v="-"/>
    <s v="No request submitted"/>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s v="-"/>
    <s v="No request submitted"/>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s v="-"/>
    <s v="No request submitted"/>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s v="-"/>
    <s v="Pending host Party approval"/>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s v="-"/>
    <s v="No request submitted"/>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s v="-"/>
    <s v="No request submitted"/>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s v="-"/>
    <s v="No request submitted"/>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s v="-"/>
    <s v="Pending host Party approval"/>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s v="-"/>
    <s v="Pending host Party approval"/>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s v="-"/>
    <s v="Pending host Party approval"/>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s v="-"/>
    <s v="Pending host Party approval"/>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s v="-"/>
    <s v="Pending host Party approval"/>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s v="-"/>
    <s v="No request submitted"/>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s v="-"/>
    <s v="No request submitted"/>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s v="-"/>
    <s v="Pending host Party approval"/>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s v="-"/>
    <s v="Pending host Party approval"/>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s v="-"/>
    <s v="No request submitted"/>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s v="-"/>
    <s v="Pending host Party approval"/>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s v="-"/>
    <s v="No request submitted"/>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s v="-"/>
    <s v="Pending host Party approval"/>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s v="-"/>
    <s v="Pending host Party approval"/>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s v="-"/>
    <s v="No request submitted"/>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0"/>
    <s v="-"/>
    <s v="Pending host Party approval"/>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s v="-"/>
    <s v="No request submitted"/>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s v="-"/>
    <s v="Pending host Party approval"/>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s v="-"/>
    <s v="No request submitted"/>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s v="-"/>
    <s v="No request submitted"/>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s v="-"/>
    <s v="Pending host Party approval"/>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s v="-"/>
    <s v="Pending host Party approval"/>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s v="-"/>
    <s v="No request submitted"/>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s v="-"/>
    <s v="Pending host Party approval"/>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s v="-"/>
    <s v="Pending host Party approval"/>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s v="-"/>
    <s v="No request submitted"/>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s v="-"/>
    <s v="Pending host Party approval"/>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s v="-"/>
    <s v="Pending host Party approval"/>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s v="-"/>
    <s v="Pending host Party approval"/>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s v="-"/>
    <s v="No request submitted"/>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s v="-"/>
    <s v="Pending host Party approval"/>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s v="-"/>
    <s v="No request submitted"/>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s v="-"/>
    <s v="Pending host Party approval"/>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s v="-"/>
    <s v="Pending host Party approval"/>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s v="-"/>
    <s v="Pending host Party approval"/>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s v="-"/>
    <s v="No request submitted"/>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s v="-"/>
    <s v="Pending host Party approval"/>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s v="-"/>
    <s v="Pending host Party approval"/>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s v="-"/>
    <s v="Pending host Party approval"/>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s v="-"/>
    <s v="Pending host Party approval"/>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s v="-"/>
    <s v="Pending host Party approval"/>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s v="-"/>
    <s v="No request submitted"/>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s v="-"/>
    <s v="Pending host Party approval"/>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s v="-"/>
    <s v="Pending host Party approval"/>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s v="-"/>
    <s v="No request submitted"/>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s v="-"/>
    <s v="Pending host Party approval"/>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s v="-"/>
    <s v="No request submitted"/>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s v="-"/>
    <s v="No request submitted"/>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s v="-"/>
    <s v="Pending host Party approval"/>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s v="-"/>
    <s v="Pending host Party approval"/>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s v="-"/>
    <s v="No request submitted"/>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s v="-"/>
    <s v="No request submitted"/>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s v="-"/>
    <s v="Pending host Party approval"/>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s v="-"/>
    <s v="No request submitted"/>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s v="-"/>
    <s v="Pending host Party approval"/>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s v="-"/>
    <s v="Pending host Party approval"/>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s v="-"/>
    <s v="No request submitted"/>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s v="-"/>
    <s v="No request submitted"/>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s v="-"/>
    <s v="No request submitted"/>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s v="-"/>
    <s v="Pending host Party approval"/>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s v="-"/>
    <s v="Pending host Party approval"/>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s v="-"/>
    <s v="No request submitted"/>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s v="-"/>
    <s v="No request submitted"/>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s v="-"/>
    <s v="No request submitted"/>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s v="-"/>
    <s v="Pending host Party approval"/>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s v="-"/>
    <s v="No request submitted"/>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s v="-"/>
    <s v="Pending host Party approval"/>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s v="-"/>
    <s v="Pending host Party approval"/>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s v="-"/>
    <s v="No request submitted"/>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s v="-"/>
    <s v="Pending host Party approval"/>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s v="-"/>
    <s v="Pending host Party approval"/>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s v="-"/>
    <s v="No request submitted"/>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s v="-"/>
    <s v="Pending host Party approval"/>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s v="-"/>
    <s v="Pending host Party approval"/>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s v="-"/>
    <s v="No request submitted"/>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s v="-"/>
    <s v="No request submitted"/>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s v="-"/>
    <s v="No request submitted"/>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s v="-"/>
    <s v="Pending host Party approval"/>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s v="-"/>
    <s v="Pending host Party approval"/>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s v="-"/>
    <s v="No request submitted"/>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s v="-"/>
    <s v="No request submitted"/>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s v="-"/>
    <s v="No request submitted"/>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s v="-"/>
    <s v="No request submitted"/>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s v="-"/>
    <s v="No request submitted"/>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s v="-"/>
    <s v="Pending host Party approval"/>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s v="-"/>
    <s v="No request submitted"/>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s v="-"/>
    <s v="Pending host Party approval"/>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s v="-"/>
    <s v="No request submitted"/>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s v="-"/>
    <s v="No request submitted"/>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s v="-"/>
    <s v="No request submitted"/>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s v="-"/>
    <s v="No request submitted"/>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s v="-"/>
    <s v="No request submitted"/>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s v="-"/>
    <s v="Pending host Party approval"/>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s v="-"/>
    <s v="Pending host Party approval"/>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s v="-"/>
    <s v="Pending host Party approval"/>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s v="-"/>
    <s v="No request submitted"/>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s v="-"/>
    <s v="No request submitted"/>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s v="-"/>
    <s v="No request submitted"/>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s v="-"/>
    <s v="No request submitted"/>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s v="-"/>
    <s v="Pending host Party approval"/>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s v="-"/>
    <s v="No request submitted"/>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s v="-"/>
    <s v="No request submitted"/>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s v="-"/>
    <s v="Pending host Party approval"/>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s v="-"/>
    <s v="No request submitted"/>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s v="-"/>
    <s v="No request submitted"/>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s v="-"/>
    <s v="No request submitted"/>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s v="-"/>
    <s v="No request submitted"/>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s v="-"/>
    <s v="No request submitted"/>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s v="-"/>
    <s v="No request submitted"/>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s v="-"/>
    <s v="No request submitted"/>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s v="-"/>
    <s v="No request submitted"/>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s v="-"/>
    <s v="No request submitted"/>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s v="-"/>
    <s v="No request submitted"/>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s v="-"/>
    <s v="No request submitted"/>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s v="-"/>
    <s v="No request submitted"/>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s v="-"/>
    <s v="Pending host Party approval"/>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s v="-"/>
    <s v="Pending host Party approval"/>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s v="-"/>
    <s v="Pending host Party approval"/>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s v="-"/>
    <s v="Pending host Party approval"/>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s v="-"/>
    <s v="No request submitted"/>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s v="-"/>
    <s v="No request submitted"/>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s v="-"/>
    <s v="Pending host Party approval"/>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0"/>
    <s v="-"/>
    <s v="Pending host Party approval"/>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s v="-"/>
    <s v="No request submitted"/>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s v="-"/>
    <s v="No request submitted"/>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s v="-"/>
    <s v="Pending host Party approval"/>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s v="-"/>
    <s v="No request submitted"/>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s v="-"/>
    <s v="No request submitted"/>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s v="-"/>
    <s v="No request submitted"/>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s v="-"/>
    <s v="Pending host Party approval"/>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0"/>
    <s v="-"/>
    <s v="Pending host Party approval"/>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s v="-"/>
    <s v="Pending host Party approval"/>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s v="-"/>
    <s v="Pending host Party approval"/>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s v="-"/>
    <s v="Pending host Party approval"/>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s v="-"/>
    <s v="Pending host Party approval"/>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s v="-"/>
    <s v="No request submitted"/>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s v="-"/>
    <s v="Pending host Party approval"/>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s v="-"/>
    <s v="Pending host Party approval"/>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s v="-"/>
    <s v="Pending host Party approval"/>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s v="-"/>
    <s v="Pending host Party approval"/>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s v="-"/>
    <s v="Pending host Party approval"/>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s v="-"/>
    <s v="No request submitted"/>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s v="-"/>
    <s v="No request submitted"/>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s v="-"/>
    <s v="No request submitted"/>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s v="-"/>
    <s v="No request submitted"/>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s v="-"/>
    <s v="Pending host Party approval"/>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s v="-"/>
    <s v="Pending host Party approval"/>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s v="-"/>
    <s v="No request submitted"/>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s v="-"/>
    <s v="No request submitted"/>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s v="-"/>
    <s v="Pending host Party approval"/>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s v="-"/>
    <s v="No request submitted"/>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s v="-"/>
    <s v="No request submitted"/>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s v="-"/>
    <s v="No request submitted"/>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s v="-"/>
    <s v="No request submitted"/>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s v="-"/>
    <s v="No request submitted"/>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s v="-"/>
    <s v="No request submitted"/>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s v="-"/>
    <s v="Pending host Party approval"/>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s v="-"/>
    <s v="Pending host Party approval"/>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s v="-"/>
    <s v="Pending host Party approval"/>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s v="-"/>
    <s v="Pending host Party approval"/>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s v="-"/>
    <s v="Pending host Party approval"/>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s v="-"/>
    <s v="No request submitted"/>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s v="-"/>
    <s v="No request submitted"/>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s v="-"/>
    <s v="Pending host Party approval"/>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s v="-"/>
    <s v="Pending host Party approval"/>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s v="-"/>
    <s v="No request submitted"/>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s v="-"/>
    <s v="No request submitted"/>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s v="-"/>
    <s v="No request submitted"/>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s v="-"/>
    <s v="No request submitted"/>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s v="-"/>
    <s v="Pending host Party approval"/>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s v="-"/>
    <s v="No request submitted"/>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s v="-"/>
    <s v="Pending host Party approval"/>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s v="-"/>
    <s v="No request submitted"/>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s v="-"/>
    <s v="No request submitted"/>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s v="-"/>
    <s v="No request submitted"/>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s v="-"/>
    <s v="Pending host Party approval"/>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s v="-"/>
    <s v="No request submitted"/>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s v="-"/>
    <s v="Pending host Party approval"/>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s v="-"/>
    <s v="No request submitted"/>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s v="-"/>
    <s v="Pending host Party approval"/>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s v="-"/>
    <s v="Pending host Party approval"/>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s v="-"/>
    <s v="Pending host Party approval"/>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s v="-"/>
    <s v="No request submitted"/>
  </r>
  <r>
    <x v="0"/>
    <n v="2652"/>
    <m/>
    <s v=""/>
    <s v="Biogas project, BAJ Way Jepara"/>
    <x v="0"/>
    <x v="7"/>
    <x v="16"/>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s v="-"/>
    <s v="No request submitted"/>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s v="-"/>
    <s v="No request submitted"/>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s v="-"/>
    <s v="Pending host Party approval"/>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s v="-"/>
    <s v="Pending host Party approval"/>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s v="-"/>
    <s v="Pending host Party approval"/>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s v="-"/>
    <s v="Pending host Party approval"/>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s v="-"/>
    <s v="No request submitted"/>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s v="-"/>
    <s v="No request submitted"/>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s v="-"/>
    <s v="No request submitted"/>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s v="-"/>
    <s v="No request submitted"/>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s v="-"/>
    <s v="No request submitted"/>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s v="-"/>
    <s v="Pending host Party approval"/>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s v="-"/>
    <s v="No request submitted"/>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s v="-"/>
    <s v="Pending host Party approval"/>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s v="-"/>
    <s v="Pending additional documentation from project participant"/>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s v="-"/>
    <s v="No request submitted"/>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s v="-"/>
    <s v="No request submitted"/>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s v="-"/>
    <s v="No request submitted"/>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s v="-"/>
    <s v="Pending host Party approval"/>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s v="-"/>
    <s v="Pending additional documentation from project participant"/>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s v="-"/>
    <s v="Pending additional documentation from project participant"/>
  </r>
  <r>
    <x v="2"/>
    <n v="2765"/>
    <n v="2"/>
    <s v="2765-0002"/>
    <s v="Installation of Solar Home Systems in Bangladesh (01/01/2011 to 31/12/2011) by IDCOL"/>
    <x v="0"/>
    <x v="5"/>
    <x v="37"/>
    <m/>
    <x v="16"/>
    <s v="Solar PV"/>
    <x v="50"/>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s v="-"/>
    <s v="Pending additional documentation from project participant"/>
  </r>
  <r>
    <x v="2"/>
    <n v="2765"/>
    <n v="3"/>
    <s v="2765-0003"/>
    <s v="Installation of Solar Home Systems in Bangladesh (01/01/2010 to 31/12/2010) by Grameen Shakti"/>
    <x v="0"/>
    <x v="5"/>
    <x v="37"/>
    <m/>
    <x v="16"/>
    <s v="Solar PV"/>
    <x v="50"/>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s v="-"/>
    <s v="Pending additional documentation from project participant"/>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s v="-"/>
    <s v="Pending additional documentation from project participant"/>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s v="-"/>
    <s v="Pending additional documentation from project participant"/>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s v="-"/>
    <s v="Pending additional documentation from project participant"/>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s v="-"/>
    <s v="Pending additional documentation from project participant"/>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s v="-"/>
    <s v="Pending additional documentation from project participant"/>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s v="-"/>
    <s v="Pending additional documentation from project participant"/>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s v="-"/>
    <s v="Pending additional documentation from project participant"/>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s v="-"/>
    <s v="Pending additional documentation from project participant"/>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s v="-"/>
    <s v="Pending additional documentation from project participant"/>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s v="-"/>
    <s v="Pending additional documentation from project participant"/>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1"/>
    <s v="-"/>
    <s v="Pending additional documentation from project participant"/>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s v="-"/>
    <s v="Pending host Party approval"/>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s v="-"/>
    <s v="No request submitted"/>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s v="-"/>
    <s v="Pending host Party approval"/>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s v="-"/>
    <s v="No request submitted"/>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s v="-"/>
    <s v="No request submitted"/>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s v="-"/>
    <s v="No request submitted"/>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s v="-"/>
    <s v="No request submitted"/>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s v="-"/>
    <s v="Pending host Party approval"/>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s v="-"/>
    <s v="Pending host Party approval"/>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s v="-"/>
    <s v="Pending host Party approval"/>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s v="-"/>
    <s v="Pending host Party approval"/>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s v="-"/>
    <s v="Pending host Party approval"/>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s v="-"/>
    <s v="Pending host Party approval"/>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s v="-"/>
    <s v="Pending host Party approval"/>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x v="0"/>
    <s v="-"/>
    <s v="Pending host Party approval"/>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x v="0"/>
    <s v="-"/>
    <s v="No request submitted"/>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s v="-"/>
    <s v="No request submitted"/>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x v="0"/>
    <s v="-"/>
    <s v="No request submitted"/>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x v="0"/>
    <s v="-"/>
    <s v="No request submitted"/>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s v="-"/>
    <s v="No request submitted"/>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s v="No request submitted"/>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s v="No request submitted"/>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s v="-"/>
    <s v="No request submitted"/>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s v="-"/>
    <s v="No request submitted"/>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s v="No request submitted"/>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s v="No request submitted"/>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s v="-"/>
    <s v="No request submitted"/>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s v="No request submitted"/>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s v="-"/>
    <s v="No request submitted"/>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s v="-"/>
    <s v="No request submitted"/>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s v="-"/>
    <s v="No request submitted"/>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s v="-"/>
    <s v="No request submitted"/>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s v="-"/>
    <s v="No request submitted"/>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s v="-"/>
    <s v="No request submitted"/>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s v="No request submitted"/>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s v="-"/>
    <s v="No request submitted"/>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s v="-"/>
    <s v="No request submitted"/>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s v="-"/>
    <s v="Pending host Party approval"/>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s v="-"/>
    <s v="No request submitted"/>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s v="-"/>
    <s v="Pending host Party approval"/>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x v="0"/>
    <s v="-"/>
    <s v="No request submitted"/>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s v="-"/>
    <s v="No request submitted"/>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s v="-"/>
    <s v="Pending host Party approval"/>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s v="-"/>
    <s v="Pending host Party approval"/>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s v="-"/>
    <s v="Pending host Party approval"/>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x v="0"/>
    <s v="-"/>
    <s v="No request submitted"/>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s v="-"/>
    <s v="No request submitted"/>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s v="-"/>
    <s v="No request submitted"/>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s v="-"/>
    <s v="Pending host Party approval"/>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s v="-"/>
    <s v="Pending host Party approval"/>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s v="-"/>
    <s v="Pending host Party approval"/>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s v="-"/>
    <s v="Pending host Party approval"/>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s v="-"/>
    <s v="No request submitted"/>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s v="-"/>
    <s v="Pending host Party approval"/>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s v="-"/>
    <s v="No request submitted"/>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s v="-"/>
    <s v="No request submitted"/>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s v="-"/>
    <s v="No request submitted"/>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s v="-"/>
    <s v="No request submitted"/>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s v="-"/>
    <s v="No request submitted"/>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s v="-"/>
    <s v="No request submitted"/>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s v="-"/>
    <s v="Pending host Party approval"/>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s v="-"/>
    <s v="No request submitted"/>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s v="-"/>
    <s v="Pending host Party approval"/>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s v="-"/>
    <s v="Pending host Party approval"/>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s v="-"/>
    <s v="No request submitted"/>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s v="-"/>
    <s v="Pending host Party approval"/>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s v="-"/>
    <s v="Pending host Party approval"/>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s v="-"/>
    <s v="Pending host Party approval"/>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s v="-"/>
    <s v="Pending host Party approval"/>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s v="-"/>
    <s v="Pending host Party approval"/>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s v="-"/>
    <s v="Pending host Party approval"/>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s v="-"/>
    <s v="Pending host Party approval"/>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s v="-"/>
    <s v="Pending host Party approval"/>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s v="-"/>
    <s v="No request submitted"/>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s v="-"/>
    <s v="No request submitted"/>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s v="-"/>
    <s v="No request submitted"/>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s v="-"/>
    <s v="No request submitted"/>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s v="-"/>
    <s v="No request submitted"/>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s v="-"/>
    <s v="No request submitted"/>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s v="-"/>
    <s v="Pending host Party approval"/>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s v="-"/>
    <s v="No request submitted"/>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s v="-"/>
    <s v="No request submitted"/>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s v="-"/>
    <s v="No request submitted"/>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s v="-"/>
    <s v="No request submitted"/>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s v="-"/>
    <s v="No request submitted"/>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s v="-"/>
    <s v="No request submitted"/>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s v="-"/>
    <s v="No request submitted"/>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s v="-"/>
    <s v="Pending host Party approval"/>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s v="-"/>
    <s v="No request submitted"/>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s v="-"/>
    <s v="Pending host Party approval"/>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s v="-"/>
    <s v="No request submitted"/>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s v="-"/>
    <s v="Pending host Party approval"/>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s v="-"/>
    <s v="No request submitted"/>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s v="-"/>
    <s v="No request submitted"/>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s v="-"/>
    <s v="Pending host Party approval"/>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s v="-"/>
    <s v="No request submitted"/>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s v="-"/>
    <s v="No request submitted"/>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s v="-"/>
    <s v="Pending host Party approval"/>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s v="-"/>
    <s v="Pending host Party approval"/>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s v="-"/>
    <s v="No request submitted"/>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s v="-"/>
    <s v="Pending host Party approval"/>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s v="-"/>
    <s v="No request submitted"/>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s v="-"/>
    <s v="No request submitted"/>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s v="-"/>
    <s v="No request submitted"/>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s v="-"/>
    <s v="No request submitted"/>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s v="-"/>
    <s v="Pending host Party approval"/>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s v="-"/>
    <s v="No request submitted"/>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s v="-"/>
    <s v="No request submitted"/>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s v="-"/>
    <s v="Pending host Party approval"/>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s v="-"/>
    <s v="No request submitted"/>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0"/>
    <s v="-"/>
    <s v="Pending host Party approval"/>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s v="-"/>
    <s v="No request submitted"/>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s v="-"/>
    <s v="No request submitted"/>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0"/>
    <s v="-"/>
    <s v="Pending host Party approval"/>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s v="-"/>
    <s v="Pending host Party approval"/>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s v="-"/>
    <s v="No request submitted"/>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s v="-"/>
    <s v="Pending host Party approval"/>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s v="-"/>
    <s v="Pending host Party approval"/>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s v="-"/>
    <s v="No request submitted"/>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s v="-"/>
    <s v="Pending host Party approval"/>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s v="-"/>
    <s v="No request submitted"/>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s v="-"/>
    <s v="Pending host Party approval"/>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s v="-"/>
    <s v="No request submitted"/>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s v="-"/>
    <s v="No request submitted"/>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s v="-"/>
    <s v="Pending host Party approval"/>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s v="-"/>
    <s v="No request submitted"/>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s v="-"/>
    <s v="Pending host Party approval"/>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s v="-"/>
    <s v="No request submitted"/>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s v="-"/>
    <s v="No request submitted"/>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s v="-"/>
    <s v="Pending host Party approval"/>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s v="-"/>
    <s v="No request submitted"/>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x v="0"/>
    <s v="-"/>
    <s v="Pending host Party approval"/>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s v="-"/>
    <s v="Pending host Party approval"/>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s v="-"/>
    <s v="No request submitted"/>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s v="-"/>
    <s v="No request submitted"/>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s v="-"/>
    <s v="Pending host Party approval"/>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s v="-"/>
    <s v="No request submitted"/>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s v="-"/>
    <s v="No request submitted"/>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s v="-"/>
    <s v="No request submitted"/>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s v="-"/>
    <s v="No request submitted"/>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s v="-"/>
    <s v="Pending host Party approval"/>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s v="-"/>
    <s v="Pending host Party approval"/>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s v="-"/>
    <s v="No request submitted"/>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s v="-"/>
    <s v="Pending host Party approval"/>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s v="-"/>
    <s v="No request submitted"/>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s v="-"/>
    <s v="Pending host Party approval"/>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s v="-"/>
    <s v="No request submitted"/>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s v="-"/>
    <s v="No request submitted"/>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s v="-"/>
    <s v="No request submitted"/>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s v="-"/>
    <s v="No request submitted"/>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s v="-"/>
    <s v="No request submitted"/>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s v="-"/>
    <s v="No request submitted"/>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s v="-"/>
    <s v="No request submitted"/>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s v="-"/>
    <s v="Pending host Party approval"/>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s v="-"/>
    <s v="Pending host Party approval"/>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s v="-"/>
    <s v="No request submitted"/>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s v="-"/>
    <s v="Pending host Party approval"/>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s v="-"/>
    <s v="Pending host Party approval"/>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s v="-"/>
    <s v="No request submitted"/>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s v="-"/>
    <s v="No request submitted"/>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x v="0"/>
    <s v="-"/>
    <s v="Pending host Party approval"/>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s v="-"/>
    <s v="Pending host Party approval"/>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s v="-"/>
    <s v="No request submitted"/>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s v="-"/>
    <s v="No request submitted"/>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s v="-"/>
    <s v="No request submitted"/>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s v="-"/>
    <s v="Pending host Party approval"/>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s v="-"/>
    <s v="No request submitted"/>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s v="-"/>
    <s v="No request submitted"/>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s v="-"/>
    <s v="No request submitted"/>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s v="-"/>
    <s v="No request submitted"/>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s v="-"/>
    <s v="Pending host Party approval"/>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s v="-"/>
    <s v="No request submitted"/>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s v="-"/>
    <s v="No request submitted"/>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s v="-"/>
    <s v="No request submitted"/>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s v="-"/>
    <s v="No request submitted"/>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s v="-"/>
    <s v="No request submitted"/>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0"/>
    <s v="-"/>
    <s v="Pending host Party approval"/>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s v="-"/>
    <s v="No request submitted"/>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s v="-"/>
    <s v="Pending host Party approval"/>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s v="-"/>
    <s v="No request submitted"/>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s v="-"/>
    <s v="Pending host Party approval"/>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s v="-"/>
    <s v="Pending host Party approval"/>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s v="-"/>
    <s v="No request submitted"/>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s v="-"/>
    <s v="No request submitted"/>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s v="-"/>
    <s v="No request submitted"/>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s v="-"/>
    <s v="No request submitted"/>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s v="-"/>
    <s v="Pending host Party approval"/>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s v="-"/>
    <s v="No request submitted"/>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s v="-"/>
    <s v="No request submitted"/>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s v="-"/>
    <s v="No request submitted"/>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s v="-"/>
    <s v="No request submitted"/>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x v="0"/>
    <s v="-"/>
    <s v="No request submitted"/>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s v="-"/>
    <s v="Pending host Party approval"/>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s v="-"/>
    <s v="No request submitted"/>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x v="0"/>
    <s v="-"/>
    <s v="No request submitted"/>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s v="-"/>
    <s v="Pending host Party approval"/>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s v="-"/>
    <s v="Pending host Party approval"/>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s v="-"/>
    <s v="No request submitted"/>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s v="-"/>
    <s v="No request submitted"/>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s v="-"/>
    <s v="No request submitted"/>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s v="-"/>
    <s v="No request submitted"/>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s v="-"/>
    <s v="Pending host Party approval"/>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s v="-"/>
    <s v="Pending host Party approval"/>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s v="-"/>
    <s v="No request submitted"/>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s v="-"/>
    <s v="No request submitted"/>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x v="0"/>
    <s v="-"/>
    <s v="No request submitted"/>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s v="-"/>
    <s v="No request submitted"/>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s v="-"/>
    <s v="No request submitted"/>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0"/>
    <s v="-"/>
    <s v="Pending host Party approval"/>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s v="-"/>
    <s v="No request submitted"/>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s v="-"/>
    <s v="No request submitted"/>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s v="-"/>
    <s v="Pending host Party approval"/>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s v="-"/>
    <s v="Pending host Party approval"/>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s v="-"/>
    <s v="No request submitted"/>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s v="-"/>
    <s v="Pending host Party approval"/>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s v="-"/>
    <s v="No request submitted"/>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s v="-"/>
    <s v="No request submitted"/>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s v="-"/>
    <s v="Pending host Party approval"/>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s v="-"/>
    <s v="No request submitted"/>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s v="-"/>
    <s v="Pending host Party approval"/>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s v="-"/>
    <s v="Pending host Party approval"/>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s v="-"/>
    <s v="No request submitted"/>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x v="0"/>
    <s v="-"/>
    <s v="No request submitted"/>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s v="-"/>
    <s v="Pending host Party approval"/>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s v="-"/>
    <s v="No request submitted"/>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s v="-"/>
    <s v="Pending host Party approval"/>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x v="0"/>
    <s v="-"/>
    <s v="No request submitted"/>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s v="-"/>
    <s v="No request submitted"/>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s v="-"/>
    <s v="Pending host Party approval"/>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s v="-"/>
    <s v="Pending host Party approval"/>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s v="-"/>
    <s v="Pending host Party approval"/>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s v="-"/>
    <s v="Pending host Party approval"/>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s v="-"/>
    <s v="No request submitted"/>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s v="-"/>
    <s v="No request submitted"/>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s v="-"/>
    <s v="No request submitted"/>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s v="-"/>
    <s v="Pending host Party approval"/>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s v="-"/>
    <s v="No request submitted"/>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s v="-"/>
    <s v="Pending host Party approval"/>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s v="-"/>
    <s v="Pending host Party approval"/>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s v="-"/>
    <s v="Pending host Party approval"/>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s v="-"/>
    <s v="Pending host Party approval"/>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s v="-"/>
    <s v="No request submitted"/>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x v="0"/>
    <s v="-"/>
    <s v="No request submitted"/>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s v="-"/>
    <s v="No request submitted"/>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s v="-"/>
    <s v="Pending host Party approval"/>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s v="-"/>
    <s v="No request submitted"/>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s v="-"/>
    <s v="Pending host Party approval"/>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s v="-"/>
    <s v="No request submitted"/>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s v="-"/>
    <s v="No request submitted"/>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s v="-"/>
    <s v="Pending host Party approval"/>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s v="-"/>
    <s v="No request submitted"/>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s v="-"/>
    <s v="No request submitted"/>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s v="-"/>
    <s v="No request submitted"/>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s v="-"/>
    <s v="No request submitted"/>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s v="-"/>
    <s v="No request submitted"/>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s v="-"/>
    <s v="No request submitted"/>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s v="-"/>
    <s v="No request submitted"/>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s v="-"/>
    <s v="No request submitted"/>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s v="-"/>
    <s v="No request submitted"/>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s v="-"/>
    <s v="Pending host Party approval"/>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s v="-"/>
    <s v="No request submitted"/>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s v="-"/>
    <s v="No request submitted"/>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s v="-"/>
    <s v="Pending host Party approval"/>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s v="-"/>
    <s v="No request submitted"/>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s v="-"/>
    <s v="Pending host Party approval"/>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s v="-"/>
    <s v="No request submitted"/>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s v="-"/>
    <s v="No request submitted"/>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s v="-"/>
    <s v="No request submitted"/>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0"/>
    <s v="-"/>
    <s v="Pending host Party approval"/>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x v="0"/>
    <s v="-"/>
    <s v="No request submitted"/>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s v="-"/>
    <s v="No request submitted"/>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s v="-"/>
    <s v="No request submitted"/>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s v="-"/>
    <s v="Pending host Party approval"/>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s v="-"/>
    <s v="No request submitted"/>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s v="-"/>
    <s v="Pending host Party approval"/>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x v="0"/>
    <s v="-"/>
    <s v="No request submitted"/>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s v="-"/>
    <s v="No request submitted"/>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s v="-"/>
    <s v="Pending host Party approval"/>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s v="-"/>
    <s v="Pending host Party approval"/>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s v="-"/>
    <s v="No request submitted"/>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s v="-"/>
    <s v="Pending host Party approval"/>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s v="-"/>
    <s v="No request submitted"/>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x v="0"/>
    <s v="-"/>
    <s v="No request submitted"/>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s v="-"/>
    <s v="No request submitted"/>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s v="-"/>
    <s v="No request submitted"/>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s v="-"/>
    <s v="No request submitted"/>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s v="-"/>
    <s v="Pending host Party approval"/>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s v="-"/>
    <s v="No request submitted"/>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s v="-"/>
    <s v="Pending host Party approval"/>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s v="-"/>
    <s v="No request submitted"/>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s v="-"/>
    <s v="No request submitted"/>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s v="-"/>
    <s v="No request submitted"/>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s v="-"/>
    <s v="No request submitted"/>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s v="-"/>
    <s v="Pending host Party approval"/>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s v="-"/>
    <s v="No request submitted"/>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s v="-"/>
    <s v="No request submitted"/>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s v="-"/>
    <s v="Pending host Party approval"/>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s v="-"/>
    <s v="Pending host Party approval"/>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s v="-"/>
    <s v="No request submitted"/>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s v="-"/>
    <s v="Pending host Party approval"/>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x v="0"/>
    <s v="-"/>
    <s v="Pending host Party approval"/>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s v="-"/>
    <s v="No request submitted"/>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s v="-"/>
    <s v="No request submitted"/>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s v="-"/>
    <s v="Pending host Party approval"/>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s v="-"/>
    <s v="No request submitted"/>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s v="-"/>
    <s v="No request submitted"/>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s v="-"/>
    <s v="No request submitted"/>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s v="-"/>
    <s v="Pending host Party approval"/>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s v="-"/>
    <s v="No request submitted"/>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s v="-"/>
    <s v="Pending host Party approval"/>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s v="-"/>
    <s v="No request submitted"/>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s v="-"/>
    <s v="No request submitted"/>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s v="-"/>
    <s v="No request submitted"/>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s v="-"/>
    <s v="No request submitted"/>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s v="-"/>
    <s v="Pending host Party approval"/>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s v="-"/>
    <s v="Pending host Party approval"/>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s v="-"/>
    <s v="Pending host Party approval"/>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s v="-"/>
    <s v="Pending host Party approval"/>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x v="0"/>
    <s v="-"/>
    <s v="No request submitted"/>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s v="-"/>
    <s v="No request submitted"/>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s v="-"/>
    <s v="No request submitted"/>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s v="-"/>
    <s v="Pending host Party approval"/>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x v="0"/>
    <s v="-"/>
    <s v="No request submitted"/>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s v="-"/>
    <s v="Pending host Party approval"/>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s v="-"/>
    <s v="No request submitted"/>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x v="0"/>
    <s v="-"/>
    <s v="No request submitted"/>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s v="-"/>
    <s v="Pending host Party approval"/>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s v="-"/>
    <s v="Pending host Party approval"/>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s v="-"/>
    <s v="No request submitted"/>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s v="-"/>
    <s v="No request submitted"/>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s v="-"/>
    <s v="No request submitted"/>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s v="-"/>
    <s v="No request submitted"/>
  </r>
  <r>
    <x v="2"/>
    <n v="5962"/>
    <n v="2"/>
    <s v="5962-0002"/>
    <s v="Chlorine Dispensers in Uganda  CPA 2"/>
    <x v="2"/>
    <x v="9"/>
    <x v="29"/>
    <m/>
    <x v="23"/>
    <s v="Water purification"/>
    <x v="76"/>
    <n v="58.583372559477951"/>
    <n v="31.436939082819983"/>
    <d v="2021-01-01T00:00:00"/>
    <d v="2021-07-16T00:00:00"/>
    <n v="0.53661879999999995"/>
    <n v="31.436939082819983"/>
    <n v="0"/>
    <n v="0"/>
    <n v="0"/>
    <n v="0"/>
    <x v="1"/>
    <x v="1"/>
    <d v="2023-10-16T00:00:00"/>
    <x v="2"/>
    <s v=""/>
    <x v="0"/>
    <x v="1"/>
    <x v="0"/>
    <s v="SMALL"/>
    <s v="3"/>
    <s v="3 - Energy demand"/>
    <s v="Renewable"/>
    <s v="yes"/>
    <x v="1"/>
    <s v="-"/>
    <s v="Pending additional documentation from project participant"/>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s v="-"/>
    <s v="Pending host Party approval"/>
  </r>
  <r>
    <x v="0"/>
    <n v="4221"/>
    <m/>
    <s v=""/>
    <s v="Primary Heating Network in Hulan and Songbei Districts of Harbin City"/>
    <x v="0"/>
    <x v="0"/>
    <x v="15"/>
    <m/>
    <x v="24"/>
    <s v="District heating"/>
    <x v="77"/>
    <n v="2002.0400580159992"/>
    <n v="350.80246406570842"/>
    <d v="2021-01-01T00:00:00"/>
    <d v="2021-03-06T00:00:00"/>
    <n v="0.1752225"/>
    <n v="350.80246406570842"/>
    <n v="0"/>
    <n v="0"/>
    <n v="0"/>
    <n v="0"/>
    <x v="0"/>
    <x v="0"/>
    <s v=""/>
    <x v="0"/>
    <s v=""/>
    <x v="0"/>
    <x v="0"/>
    <x v="0"/>
    <s v="LARGE"/>
    <s v="1"/>
    <s v="1 - Energy industries (renewable - / non-renewable sources)"/>
    <s v="Fixed"/>
    <s v="no"/>
    <x v="0"/>
    <s v="-"/>
    <s v="No request submitted"/>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s v="-"/>
    <s v="No request submitted"/>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s v="-"/>
    <s v="No request submitted"/>
  </r>
  <r>
    <x v="0"/>
    <n v="4228"/>
    <m/>
    <s v=""/>
    <s v="Hebei Wuan Lancun Biogas Digester Project"/>
    <x v="0"/>
    <x v="0"/>
    <x v="15"/>
    <m/>
    <x v="5"/>
    <s v="Manure"/>
    <x v="78"/>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s v="-"/>
    <s v="No request submitted"/>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s v="-"/>
    <s v="Pending host Party approval"/>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s v="-"/>
    <s v="Pending host Party approval"/>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s v="-"/>
    <s v="No request submitted"/>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s v="-"/>
    <s v="Pending host Party approval"/>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s v="-"/>
    <s v="No request submitted"/>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s v="-"/>
    <s v="No request submitted"/>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s v="-"/>
    <s v="No request submitted"/>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s v="-"/>
    <s v="Pending host Party approval"/>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s v="-"/>
    <s v="Pending host Party approval"/>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s v="-"/>
    <s v="Pending host Party approval"/>
  </r>
  <r>
    <x v="0"/>
    <n v="4274"/>
    <m/>
    <s v=""/>
    <s v="SF6 recovery and reclamation project, South Korea"/>
    <x v="0"/>
    <x v="0"/>
    <x v="0"/>
    <m/>
    <x v="18"/>
    <s v="SF6"/>
    <x v="79"/>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s v="-"/>
    <s v="No request submitted"/>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s v="-"/>
    <s v="Pending host Party approval"/>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s v="-"/>
    <s v="Pending host Party approval"/>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s v="-"/>
    <s v="No request submitted"/>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s v="-"/>
    <s v="Pending host Party approval"/>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s v="-"/>
    <s v="No request submitted"/>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s v="-"/>
    <s v="No request submitted"/>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s v="-"/>
    <s v="Pending host Party approval"/>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s v="-"/>
    <s v="Pending host Party approval"/>
  </r>
  <r>
    <x v="0"/>
    <n v="4295"/>
    <m/>
    <s v=""/>
    <s v="Southern District Heating Network in Urumqi City"/>
    <x v="0"/>
    <x v="0"/>
    <x v="15"/>
    <m/>
    <x v="24"/>
    <s v="District heating"/>
    <x v="77"/>
    <n v="1159.1127574645438"/>
    <n v="907.61461464750175"/>
    <d v="2021-01-01T00:00:00"/>
    <d v="2021-10-14T00:00:00"/>
    <n v="0.78302530000000004"/>
    <n v="907.61461464750175"/>
    <n v="0"/>
    <n v="0"/>
    <n v="0"/>
    <n v="0"/>
    <x v="0"/>
    <x v="0"/>
    <s v=""/>
    <x v="0"/>
    <s v=""/>
    <x v="0"/>
    <x v="0"/>
    <x v="0"/>
    <s v="LARGE"/>
    <s v="1"/>
    <s v="1 - Energy industries (renewable - / non-renewable sources)"/>
    <s v="Fixed"/>
    <s v="no"/>
    <x v="0"/>
    <s v="-"/>
    <s v="No request submitted"/>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s v="-"/>
    <s v="No request submitted"/>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s v="-"/>
    <s v="No request submitted"/>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s v="-"/>
    <s v="Pending host Party approval"/>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s v="-"/>
    <s v="No request submitted"/>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s v="-"/>
    <s v="No request submitted"/>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s v="-"/>
    <s v="No request submitted"/>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s v="-"/>
    <s v="No request submitted"/>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s v="-"/>
    <s v="No request submitted"/>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s v="-"/>
    <s v="Pending host Party approval"/>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s v="-"/>
    <s v="No request submitted"/>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s v="-"/>
    <s v="No request submitted"/>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s v="-"/>
    <s v="No request submitted"/>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s v="-"/>
    <s v="Pending host Party approval"/>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s v="-"/>
    <s v="Pending host Party approval"/>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s v="-"/>
    <s v="No request submitted"/>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s v="-"/>
    <s v="No request submitted"/>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s v="-"/>
    <s v="Pending host Party approval"/>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s v="-"/>
    <s v="No request submitted"/>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s v="-"/>
    <s v="No request submitted"/>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s v="-"/>
    <s v="No request submitted"/>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s v="-"/>
    <s v="Pending host Party approval"/>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s v="-"/>
    <s v="Pending host Party approval"/>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s v="-"/>
    <s v="Pending host Party approval"/>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s v="-"/>
    <s v="No request submitted"/>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s v="-"/>
    <s v="No request submitted"/>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s v="-"/>
    <s v="No request submitted"/>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s v="-"/>
    <s v="No request submitted"/>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s v="-"/>
    <s v="Pending host Party approval"/>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s v="-"/>
    <s v="Pending host Party approval"/>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s v="-"/>
    <s v="No request submitted"/>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s v="-"/>
    <s v="No request submitted"/>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s v="-"/>
    <s v="No request submitted"/>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s v="-"/>
    <s v="No request submitted"/>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s v="-"/>
    <s v="No request submitted"/>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s v="-"/>
    <s v="No request submitted"/>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s v="-"/>
    <s v="No request submitted"/>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s v="-"/>
    <s v="Pending host Party approval"/>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s v="-"/>
    <s v="No request submitted"/>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s v="-"/>
    <s v="Pending host Party approval"/>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x v="0"/>
    <s v="-"/>
    <s v="No request submitted"/>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s v="-"/>
    <s v="No request submitted"/>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s v="-"/>
    <s v="No request submitted"/>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s v="-"/>
    <s v="No request submitted"/>
  </r>
  <r>
    <x v="0"/>
    <n v="4448"/>
    <m/>
    <s v=""/>
    <s v="Sumilao SURE Eco Energy Philippines Inc. Biogas to Energy Project"/>
    <x v="0"/>
    <x v="7"/>
    <x v="17"/>
    <m/>
    <x v="5"/>
    <s v="Manure"/>
    <x v="80"/>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s v="-"/>
    <s v="No request submitted"/>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s v="-"/>
    <s v="No request submitted"/>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s v="-"/>
    <s v="Pending host Party approval"/>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s v="-"/>
    <s v="No request submitted"/>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s v="-"/>
    <s v="No request submitted"/>
  </r>
  <r>
    <x v="0"/>
    <n v="4463"/>
    <m/>
    <s v=""/>
    <s v="Metro Delhi, India"/>
    <x v="0"/>
    <x v="5"/>
    <x v="7"/>
    <m/>
    <x v="20"/>
    <s v="Mode shift: road to rail"/>
    <x v="81"/>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s v="-"/>
    <s v="Pending host Party approval"/>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s v="-"/>
    <s v="No request submitted"/>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s v="-"/>
    <s v="No request submitted"/>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s v="-"/>
    <s v="Pending host Party approval"/>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s v="-"/>
    <s v="No request submitted"/>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s v="-"/>
    <s v="No request submitted"/>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s v="-"/>
    <s v="Pending host Party approval"/>
  </r>
  <r>
    <x v="0"/>
    <n v="4478"/>
    <m/>
    <s v=""/>
    <s v="Improved Cook Stoves CDM project of JSMBT"/>
    <x v="0"/>
    <x v="5"/>
    <x v="7"/>
    <m/>
    <x v="21"/>
    <s v="Stoves"/>
    <x v="82"/>
    <n v="42.719951501081553"/>
    <n v="60.117878165639979"/>
    <d v="2021-01-01T00:00:00"/>
    <d v="2022-05-30T00:00:00"/>
    <n v="1.4072553000000001"/>
    <n v="42.607816563997261"/>
    <n v="17.510061601642711"/>
    <n v="0"/>
    <n v="0"/>
    <n v="0"/>
    <x v="0"/>
    <x v="0"/>
    <s v=""/>
    <x v="0"/>
    <s v=""/>
    <x v="0"/>
    <x v="1"/>
    <x v="1"/>
    <s v="SMALL"/>
    <s v="3"/>
    <s v="3 - Energy demand"/>
    <s v="Fixed"/>
    <s v="no"/>
    <x v="0"/>
    <s v="-"/>
    <s v="No request submitted"/>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s v="-"/>
    <s v="Pending host Party approval"/>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s v="-"/>
    <s v="No request submitted"/>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s v="-"/>
    <s v="No request submitted"/>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s v="-"/>
    <s v="No request submitted"/>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s v="-"/>
    <s v="No request submitted"/>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s v="-"/>
    <s v="No request submitted"/>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s v="-"/>
    <s v="No request submitted"/>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s v="-"/>
    <s v="No request submitted"/>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s v="-"/>
    <s v="No request submitted"/>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s v="-"/>
    <s v="Pending host Party approval"/>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s v="-"/>
    <s v="Pending host Party approval"/>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s v="-"/>
    <s v="No request submitted"/>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s v="-"/>
    <s v="No request submitted"/>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s v="-"/>
    <s v="Pending host Party approval"/>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s v="-"/>
    <s v="No request submitted"/>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s v="-"/>
    <s v="No request submitted"/>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x v="0"/>
    <s v="-"/>
    <s v="No request submitted"/>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0"/>
    <s v="-"/>
    <s v="Pending host Party approval"/>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s v="-"/>
    <s v="No request submitted"/>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s v="-"/>
    <s v="No request submitted"/>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s v="-"/>
    <s v="Pending host Party approval"/>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s v="-"/>
    <s v="No request submitted"/>
  </r>
  <r>
    <x v="0"/>
    <n v="4530"/>
    <m/>
    <s v=""/>
    <s v="Efficient Fuel Wood Cooking Stoves Project in Foothills and Plains of Central Region of Nepal"/>
    <x v="0"/>
    <x v="5"/>
    <x v="9"/>
    <m/>
    <x v="21"/>
    <s v="Stoves"/>
    <x v="82"/>
    <n v="20.066221176943092"/>
    <n v="6.5376591375770019"/>
    <d v="2021-01-01T00:00:00"/>
    <d v="2021-04-30T00:00:00"/>
    <n v="0.32580419999999999"/>
    <n v="6.5376591375770019"/>
    <n v="0"/>
    <n v="0"/>
    <n v="0"/>
    <n v="0"/>
    <x v="0"/>
    <x v="0"/>
    <s v=""/>
    <x v="0"/>
    <s v=""/>
    <x v="0"/>
    <x v="1"/>
    <x v="1"/>
    <s v="SMALL"/>
    <s v="3"/>
    <s v="3 - Energy demand"/>
    <s v="Fixed"/>
    <s v="no"/>
    <x v="0"/>
    <s v="-"/>
    <s v="No request submitted"/>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s v="-"/>
    <s v="Pending host Party approval"/>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s v="-"/>
    <s v="No request submitted"/>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s v="-"/>
    <s v="No request submitted"/>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s v="-"/>
    <s v="Pending host Party approval"/>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s v="-"/>
    <s v="Pending host Party approval"/>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s v="-"/>
    <s v="Pending host Party approval"/>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s v="-"/>
    <s v="No request submitted"/>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s v="-"/>
    <s v="No request submitted"/>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s v="-"/>
    <s v="Pending host Party approval"/>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s v="-"/>
    <s v="Pending host Party approval"/>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s v="-"/>
    <s v="No request submitted"/>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s v="-"/>
    <s v="No request submitted"/>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x v="0"/>
    <s v="-"/>
    <s v="No request submitted"/>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x v="0"/>
    <s v="-"/>
    <s v="No request submitted"/>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s v="-"/>
    <s v="No request submitted"/>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s v="-"/>
    <s v="Pending host Party approval"/>
  </r>
  <r>
    <x v="0"/>
    <n v="4571"/>
    <m/>
    <s v=""/>
    <s v="Hunan Lixian 15 MW Biomass Power Phase Two Project"/>
    <x v="0"/>
    <x v="0"/>
    <x v="15"/>
    <m/>
    <x v="6"/>
    <s v="Agricultural residues: rice husk"/>
    <x v="83"/>
    <n v="69.901200356920981"/>
    <n v="34.448227241615335"/>
    <d v="2021-01-01T00:00:00"/>
    <d v="2021-06-30T00:00:00"/>
    <n v="0.4928131"/>
    <n v="34.448227241615335"/>
    <n v="0"/>
    <n v="0"/>
    <n v="0"/>
    <n v="0"/>
    <x v="0"/>
    <x v="0"/>
    <s v=""/>
    <x v="0"/>
    <s v=""/>
    <x v="1"/>
    <x v="0"/>
    <x v="0"/>
    <s v="LARGE"/>
    <s v="1"/>
    <s v="1 - Energy industries (renewable - / non-renewable sources)"/>
    <s v="Fixed"/>
    <s v="no"/>
    <x v="0"/>
    <s v="-"/>
    <s v="No request submitted"/>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s v="-"/>
    <s v="Pending host Party approval"/>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s v="-"/>
    <s v="Pending host Party approval"/>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s v="-"/>
    <s v="Pending host Party approval"/>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s v="-"/>
    <s v="Pending host Party approval"/>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s v="-"/>
    <s v="No request submitted"/>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s v="-"/>
    <s v="Pending host Party approval"/>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x v="0"/>
    <s v="-"/>
    <s v="No request submitted"/>
  </r>
  <r>
    <x v="0"/>
    <n v="4585"/>
    <m/>
    <s v=""/>
    <s v="India-FaL-G Brick and Blocks Project No.2."/>
    <x v="0"/>
    <x v="5"/>
    <x v="7"/>
    <m/>
    <x v="22"/>
    <s v="Building materials"/>
    <x v="84"/>
    <n v="11.347526382306718"/>
    <n v="6.5553127994524303"/>
    <d v="2021-01-01T00:00:00"/>
    <d v="2021-07-31T00:00:00"/>
    <n v="0.57768649999999999"/>
    <n v="6.5553127994524303"/>
    <n v="0"/>
    <n v="0"/>
    <n v="0"/>
    <n v="0"/>
    <x v="0"/>
    <x v="0"/>
    <s v=""/>
    <x v="0"/>
    <s v=""/>
    <x v="0"/>
    <x v="0"/>
    <x v="0"/>
    <s v="SMALL"/>
    <s v="4"/>
    <s v="4 - Manufacturing industries"/>
    <s v="Fixed"/>
    <s v="no"/>
    <x v="0"/>
    <s v="-"/>
    <s v="No request submitted"/>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s v="-"/>
    <s v="Pending host Party approval"/>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s v="-"/>
    <s v="No request submitted"/>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s v="-"/>
    <s v="Pending host Party approval"/>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s v="-"/>
    <s v="No request submitted"/>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s v="-"/>
    <s v="No request submitted"/>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s v="-"/>
    <s v="No request submitted"/>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s v="-"/>
    <s v="No request submitted"/>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x v="0"/>
    <s v="-"/>
    <s v="No request submitted"/>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s v="-"/>
    <s v="No request submitted"/>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s v="-"/>
    <s v="No request submitted"/>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s v="-"/>
    <s v="No request submitted"/>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s v="-"/>
    <s v="No request submitted"/>
  </r>
  <r>
    <x v="0"/>
    <n v="4622"/>
    <m/>
    <s v=""/>
    <s v="Henan Taiyangshi 5MW Cement Waste Heat Recovery Project"/>
    <x v="0"/>
    <x v="0"/>
    <x v="15"/>
    <m/>
    <x v="13"/>
    <s v="Cement heat"/>
    <x v="85"/>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s v="-"/>
    <s v="No request submitted"/>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s v="-"/>
    <s v="No request submitted"/>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s v="-"/>
    <s v="No request submitted"/>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s v="-"/>
    <s v="Pending host Party approval"/>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s v="-"/>
    <s v="No request submitted"/>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s v="-"/>
    <s v="No request submitted"/>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s v="-"/>
    <s v="No request submitted"/>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s v="-"/>
    <s v="Pending host Party approval"/>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s v="-"/>
    <s v="No request submitted"/>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s v="-"/>
    <s v="No request submitted"/>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s v="-"/>
    <s v="No request submitted"/>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s v="-"/>
    <s v="No request submitted"/>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x v="0"/>
    <s v="-"/>
    <s v="No request submitted"/>
  </r>
  <r>
    <x v="0"/>
    <n v="4660"/>
    <m/>
    <s v=""/>
    <s v="Household biogas project in Xintian, Ningyuan, Jianghua and Lanshan counties of Yongzhou City, Hunan Province"/>
    <x v="0"/>
    <x v="0"/>
    <x v="15"/>
    <m/>
    <x v="5"/>
    <s v="Domestic manure"/>
    <x v="86"/>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s v="-"/>
    <s v="No request submitted"/>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s v="-"/>
    <s v="Pending host Party approval"/>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s v="-"/>
    <s v="No request submitted"/>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s v="-"/>
    <s v="No request submitted"/>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x v="0"/>
    <s v="-"/>
    <s v="No request submitted"/>
  </r>
  <r>
    <x v="0"/>
    <n v="4670"/>
    <m/>
    <s v=""/>
    <s v="Mumbai Metro One, India"/>
    <x v="0"/>
    <x v="5"/>
    <x v="7"/>
    <m/>
    <x v="20"/>
    <s v="Mode shift: road to rail"/>
    <x v="81"/>
    <n v="196.25807125759496"/>
    <n v="147.76446817248458"/>
    <d v="2021-01-01T00:00:00"/>
    <d v="2021-10-03T00:00:00"/>
    <n v="0.75290900000000005"/>
    <n v="147.76446817248458"/>
    <n v="0"/>
    <n v="0"/>
    <n v="0"/>
    <n v="0"/>
    <x v="0"/>
    <x v="0"/>
    <s v=""/>
    <x v="0"/>
    <s v=""/>
    <x v="0"/>
    <x v="0"/>
    <x v="0"/>
    <s v="LARGE"/>
    <s v="7"/>
    <s v="7 - Transport"/>
    <s v="Fixed"/>
    <s v="no"/>
    <x v="0"/>
    <s v="-"/>
    <s v="No request submitted"/>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s v="-"/>
    <s v="No request submitted"/>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s v="-"/>
    <s v="Pending host Party approval"/>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s v="-"/>
    <s v="No request submitted"/>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s v="-"/>
    <s v="Pending host Party approval"/>
  </r>
  <r>
    <x v="0"/>
    <n v="4681"/>
    <m/>
    <s v=""/>
    <s v="Sanhe Power Generation Co., Ltd. No.1 &amp; No.2 Power Unit Retrofit for District Heating Project"/>
    <x v="0"/>
    <x v="0"/>
    <x v="15"/>
    <m/>
    <x v="24"/>
    <s v="District heating"/>
    <x v="77"/>
    <n v="241.21099886630833"/>
    <n v="165.09993155373033"/>
    <d v="2021-01-01T00:00:00"/>
    <d v="2021-09-08T00:00:00"/>
    <n v="0.68446269999999998"/>
    <n v="165.09993155373033"/>
    <n v="0"/>
    <n v="0"/>
    <n v="0"/>
    <n v="0"/>
    <x v="0"/>
    <x v="0"/>
    <s v=""/>
    <x v="0"/>
    <s v=""/>
    <x v="0"/>
    <x v="0"/>
    <x v="0"/>
    <s v="LARGE"/>
    <s v="1"/>
    <s v="1 - Energy industries (renewable - / non-renewable sources)"/>
    <s v="Fixed"/>
    <s v="no"/>
    <x v="0"/>
    <s v="-"/>
    <s v="No request submitted"/>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x v="0"/>
    <s v="-"/>
    <s v="No request submitted"/>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s v="-"/>
    <s v="No request submitted"/>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s v="-"/>
    <s v="No request submitted"/>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s v="-"/>
    <s v="Pending host Party approval"/>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s v="-"/>
    <s v="Pending host Party approval"/>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s v="-"/>
    <s v="Pending host Party approval"/>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s v="-"/>
    <s v="Pending host Party approval"/>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s v="-"/>
    <s v="No request submitted"/>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s v="-"/>
    <s v="Pending host Party approval"/>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s v="-"/>
    <s v="Pending host Party approval"/>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s v="-"/>
    <s v="No request submitted"/>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x v="0"/>
    <s v="-"/>
    <s v="No request submitted"/>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s v="-"/>
    <s v="Pending host Party approval"/>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s v="-"/>
    <s v="Pending host Party approval"/>
  </r>
  <r>
    <x v="0"/>
    <n v="4723"/>
    <m/>
    <s v=""/>
    <s v="Household biogas project in Xinhua County, Loudi City, Hunan Province"/>
    <x v="0"/>
    <x v="0"/>
    <x v="15"/>
    <m/>
    <x v="5"/>
    <s v="Domestic manure"/>
    <x v="86"/>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s v="-"/>
    <s v="No request submitted"/>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s v="-"/>
    <s v="Pending host Party approval"/>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s v="-"/>
    <s v="Pending host Party approval"/>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s v="-"/>
    <s v="Pending host Party approval"/>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s v="-"/>
    <s v="No request submitted"/>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s v="-"/>
    <s v="Pending host Party approval"/>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s v="-"/>
    <s v="Pending host Party approval"/>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s v="-"/>
    <s v="No request submitted"/>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s v="-"/>
    <s v="No request submitted"/>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s v="-"/>
    <s v="No request submitted"/>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s v="-"/>
    <s v="Pending host Party approval"/>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s v="-"/>
    <s v="No request submitted"/>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s v="-"/>
    <s v="No request submitted"/>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s v="-"/>
    <s v="Pending host Party approval"/>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s v="-"/>
    <s v="No request submitted"/>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s v="-"/>
    <s v="Pending host Party approval"/>
  </r>
  <r>
    <x v="0"/>
    <n v="4772"/>
    <m/>
    <s v=""/>
    <s v="Improved Cook Stoves CDM project of SAMUHA"/>
    <x v="0"/>
    <x v="5"/>
    <x v="7"/>
    <m/>
    <x v="21"/>
    <s v="Stoves"/>
    <x v="82"/>
    <n v="46.889176661013806"/>
    <n v="27.087244353182751"/>
    <d v="2021-01-01T00:00:00"/>
    <d v="2021-07-31T00:00:00"/>
    <n v="0.57768649999999999"/>
    <n v="27.087244353182751"/>
    <n v="0"/>
    <n v="0"/>
    <n v="0"/>
    <n v="0"/>
    <x v="0"/>
    <x v="0"/>
    <s v=""/>
    <x v="0"/>
    <s v=""/>
    <x v="0"/>
    <x v="1"/>
    <x v="1"/>
    <s v="SMALL"/>
    <s v="3"/>
    <s v="3 - Energy demand"/>
    <s v="Fixed"/>
    <s v="no"/>
    <x v="0"/>
    <s v="-"/>
    <s v="No request submitted"/>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s v="-"/>
    <s v="Pending host Party approval"/>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s v="-"/>
    <s v="Pending host Party approval"/>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s v="-"/>
    <s v="Pending host Party approval"/>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s v="-"/>
    <s v="No request submitted"/>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s v="-"/>
    <s v="No request submitted"/>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s v="-"/>
    <s v="No request submitted"/>
  </r>
  <r>
    <x v="0"/>
    <n v="4786"/>
    <m/>
    <s v=""/>
    <s v="Empowerment of residential house-holds for adoption of efficient house-hold lighting by distribution of CFL lamps at token Price in the District of Ahmedabad (India)"/>
    <x v="0"/>
    <x v="5"/>
    <x v="7"/>
    <m/>
    <x v="21"/>
    <s v="Lighting"/>
    <x v="87"/>
    <n v="36.338408594730573"/>
    <n v="20.992208076659825"/>
    <d v="2021-01-01T00:00:00"/>
    <d v="2021-07-31T00:00:00"/>
    <n v="0.57768649999999999"/>
    <n v="20.992208076659825"/>
    <n v="0"/>
    <n v="0"/>
    <n v="0"/>
    <n v="0"/>
    <x v="0"/>
    <x v="0"/>
    <s v=""/>
    <x v="0"/>
    <s v=""/>
    <x v="0"/>
    <x v="0"/>
    <x v="0"/>
    <s v="SMALL"/>
    <s v="3"/>
    <s v="3 - Energy demand"/>
    <s v="Fixed"/>
    <s v="no"/>
    <x v="0"/>
    <s v="-"/>
    <s v="No request submitted"/>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s v="-"/>
    <s v="Pending host Party approval"/>
  </r>
  <r>
    <x v="1"/>
    <n v="4791"/>
    <m/>
    <s v=""/>
    <s v="Improved Cooking Stoves in Bangladesh"/>
    <x v="0"/>
    <x v="5"/>
    <x v="37"/>
    <s v=""/>
    <x v="21"/>
    <s v="Stoves"/>
    <x v="82"/>
    <n v="0"/>
    <m/>
    <d v="2021-01-01T00:00:00"/>
    <d v="2025-07-18T00:00:00"/>
    <n v="4.5420945000000001"/>
    <m/>
    <m/>
    <m/>
    <m/>
    <m/>
    <x v="0"/>
    <x v="0"/>
    <s v=""/>
    <x v="0"/>
    <s v=""/>
    <x v="0"/>
    <x v="1"/>
    <x v="1"/>
    <s v="SMALL"/>
    <s v="3"/>
    <s v="3 - Energy demand"/>
    <s v="Renewable"/>
    <s v="no"/>
    <x v="0"/>
    <s v="-"/>
    <s v="No request submitted"/>
  </r>
  <r>
    <x v="2"/>
    <n v="4791"/>
    <n v="2"/>
    <s v="4791-0002"/>
    <s v="Improved Cooking Stoves in Bangladesh  CPA No.02 &quot;Grameen Shakti&quot;"/>
    <x v="0"/>
    <x v="5"/>
    <x v="37"/>
    <m/>
    <x v="21"/>
    <s v="Stoves"/>
    <x v="82"/>
    <n v="50.330838093768456"/>
    <n v="42.717478439425051"/>
    <d v="2021-01-01T00:00:00"/>
    <d v="2021-11-07T00:00:00"/>
    <n v="0.84873370000000004"/>
    <n v="42.717478439425051"/>
    <n v="0"/>
    <n v="0"/>
    <n v="0"/>
    <n v="0"/>
    <x v="0"/>
    <x v="0"/>
    <s v=""/>
    <x v="0"/>
    <s v=""/>
    <x v="0"/>
    <x v="1"/>
    <x v="1"/>
    <s v="SMALL"/>
    <s v="3"/>
    <s v="3 - Energy demand"/>
    <s v="Renewable"/>
    <s v="no"/>
    <x v="0"/>
    <s v="-"/>
    <s v="No request submitted"/>
  </r>
  <r>
    <x v="2"/>
    <n v="4791"/>
    <n v="3"/>
    <s v="4791-0003"/>
    <s v="Improved Cooking Stoves in Bangladesh  CPA No.03 &quot;Grameen Shakti&quot;"/>
    <x v="0"/>
    <x v="5"/>
    <x v="37"/>
    <m/>
    <x v="21"/>
    <s v="Stoves"/>
    <x v="82"/>
    <n v="49.665699349600381"/>
    <n v="42.152952772073924"/>
    <d v="2021-01-01T00:00:00"/>
    <d v="2021-11-07T00:00:00"/>
    <n v="0.84873370000000004"/>
    <n v="42.152952772073924"/>
    <n v="0"/>
    <n v="0"/>
    <n v="0"/>
    <n v="0"/>
    <x v="0"/>
    <x v="0"/>
    <s v=""/>
    <x v="0"/>
    <s v=""/>
    <x v="0"/>
    <x v="1"/>
    <x v="1"/>
    <s v="SMALL"/>
    <s v="3"/>
    <s v="3 - Energy demand"/>
    <s v="Renewable"/>
    <s v="no"/>
    <x v="0"/>
    <s v="-"/>
    <s v="No request submitted"/>
  </r>
  <r>
    <x v="2"/>
    <n v="4791"/>
    <n v="4"/>
    <s v="4791-0004"/>
    <s v="Improved Cooking Stoves in Bangladesh  CPA No.04 &quot;Grameen Shakti&quot;"/>
    <x v="0"/>
    <x v="5"/>
    <x v="37"/>
    <m/>
    <x v="21"/>
    <s v="Stoves"/>
    <x v="82"/>
    <n v="50.176341311563505"/>
    <n v="42.586351813826148"/>
    <d v="2021-01-01T00:00:00"/>
    <d v="2021-11-07T00:00:00"/>
    <n v="0.84873370000000004"/>
    <n v="42.586351813826148"/>
    <n v="0"/>
    <n v="0"/>
    <n v="0"/>
    <n v="0"/>
    <x v="0"/>
    <x v="0"/>
    <s v=""/>
    <x v="0"/>
    <s v=""/>
    <x v="0"/>
    <x v="1"/>
    <x v="1"/>
    <s v="SMALL"/>
    <s v="3"/>
    <s v="3 - Energy demand"/>
    <s v="Renewable"/>
    <s v="no"/>
    <x v="0"/>
    <s v="-"/>
    <s v="No request submitted"/>
  </r>
  <r>
    <x v="2"/>
    <n v="4791"/>
    <n v="5"/>
    <s v="4791-0005"/>
    <s v="Improved Cooking Stoves in Bangladesh  CPA No.05 &quot;Grameen Shakti&quot;"/>
    <x v="0"/>
    <x v="5"/>
    <x v="37"/>
    <m/>
    <x v="21"/>
    <s v="Stoves"/>
    <x v="82"/>
    <n v="50.095080017027129"/>
    <n v="42.517382614647502"/>
    <d v="2021-01-01T00:00:00"/>
    <d v="2021-11-07T00:00:00"/>
    <n v="0.84873370000000004"/>
    <n v="42.517382614647502"/>
    <n v="0"/>
    <n v="0"/>
    <n v="0"/>
    <n v="0"/>
    <x v="0"/>
    <x v="0"/>
    <s v=""/>
    <x v="0"/>
    <s v=""/>
    <x v="0"/>
    <x v="1"/>
    <x v="1"/>
    <s v="SMALL"/>
    <s v="3"/>
    <s v="3 - Energy demand"/>
    <s v="Renewable"/>
    <s v="no"/>
    <x v="0"/>
    <s v="-"/>
    <s v="No request submitted"/>
  </r>
  <r>
    <x v="2"/>
    <n v="4791"/>
    <n v="6"/>
    <s v="4791-0006"/>
    <s v="Improved Cooking Stoves in Bangladesh  CPA No.06 &quot;Grameen Shakti&quot;"/>
    <x v="0"/>
    <x v="5"/>
    <x v="37"/>
    <m/>
    <x v="21"/>
    <s v="Stoves"/>
    <x v="82"/>
    <n v="50.090063887734765"/>
    <n v="42.513125256673511"/>
    <d v="2021-01-01T00:00:00"/>
    <d v="2021-11-07T00:00:00"/>
    <n v="0.84873370000000004"/>
    <n v="42.513125256673511"/>
    <n v="0"/>
    <n v="0"/>
    <n v="0"/>
    <n v="0"/>
    <x v="0"/>
    <x v="0"/>
    <s v=""/>
    <x v="0"/>
    <s v=""/>
    <x v="0"/>
    <x v="1"/>
    <x v="1"/>
    <s v="SMALL"/>
    <s v="3"/>
    <s v="3 - Energy demand"/>
    <s v="Renewable"/>
    <s v="no"/>
    <x v="0"/>
    <s v="-"/>
    <s v="No request submitted"/>
  </r>
  <r>
    <x v="2"/>
    <n v="4791"/>
    <n v="7"/>
    <s v="4791-0007"/>
    <s v="Improved Cooking Stoves in Bangladesh  CPA No.07 &quot;Grameen Shakti&quot;"/>
    <x v="0"/>
    <x v="5"/>
    <x v="37"/>
    <m/>
    <x v="21"/>
    <s v="Stoves"/>
    <x v="82"/>
    <n v="48.034454103722098"/>
    <n v="40.76845995893224"/>
    <d v="2021-01-01T00:00:00"/>
    <d v="2021-11-07T00:00:00"/>
    <n v="0.84873370000000004"/>
    <n v="40.76845995893224"/>
    <n v="0"/>
    <n v="0"/>
    <n v="0"/>
    <n v="0"/>
    <x v="0"/>
    <x v="0"/>
    <s v=""/>
    <x v="0"/>
    <s v=""/>
    <x v="0"/>
    <x v="1"/>
    <x v="1"/>
    <s v="SMALL"/>
    <s v="3"/>
    <s v="3 - Energy demand"/>
    <s v="Renewable"/>
    <s v="no"/>
    <x v="0"/>
    <s v="-"/>
    <s v="No request submitted"/>
  </r>
  <r>
    <x v="2"/>
    <n v="4791"/>
    <n v="8"/>
    <s v="4791-0008"/>
    <s v="Improved Cooking Stoves in Bangladesh  CPA No.08 &quot;Grameen Shakti&quot;"/>
    <x v="0"/>
    <x v="5"/>
    <x v="37"/>
    <m/>
    <x v="21"/>
    <s v="Stoves"/>
    <x v="82"/>
    <n v="48.734705752936762"/>
    <n v="41.362787132101303"/>
    <d v="2021-01-01T00:00:00"/>
    <d v="2021-11-07T00:00:00"/>
    <n v="0.84873370000000004"/>
    <n v="41.362787132101303"/>
    <n v="0"/>
    <n v="0"/>
    <n v="0"/>
    <n v="0"/>
    <x v="0"/>
    <x v="0"/>
    <s v=""/>
    <x v="0"/>
    <s v=""/>
    <x v="0"/>
    <x v="1"/>
    <x v="1"/>
    <s v="SMALL"/>
    <s v="3"/>
    <s v="3 - Energy demand"/>
    <s v="Renewable"/>
    <s v="no"/>
    <x v="0"/>
    <s v="-"/>
    <s v="No request submitted"/>
  </r>
  <r>
    <x v="2"/>
    <n v="4791"/>
    <n v="9"/>
    <s v="4791-0009"/>
    <s v="Improved Cooking Stoves in Bangladesh  CPA No.09 &quot;Grameen Shakti&quot;"/>
    <x v="0"/>
    <x v="5"/>
    <x v="37"/>
    <m/>
    <x v="21"/>
    <s v="Stoves"/>
    <x v="82"/>
    <n v="50.261615509533769"/>
    <n v="42.658726899383986"/>
    <d v="2021-01-01T00:00:00"/>
    <d v="2021-11-07T00:00:00"/>
    <n v="0.84873370000000004"/>
    <n v="42.658726899383986"/>
    <n v="0"/>
    <n v="0"/>
    <n v="0"/>
    <n v="0"/>
    <x v="0"/>
    <x v="0"/>
    <s v=""/>
    <x v="0"/>
    <s v=""/>
    <x v="0"/>
    <x v="1"/>
    <x v="1"/>
    <s v="SMALL"/>
    <s v="3"/>
    <s v="3 - Energy demand"/>
    <s v="Renewable"/>
    <s v="no"/>
    <x v="0"/>
    <s v="-"/>
    <s v="No request submitted"/>
  </r>
  <r>
    <x v="2"/>
    <n v="4791"/>
    <n v="10"/>
    <s v="4791-0010"/>
    <s v="Improved Cooking Stoves in Bangladesh  CPA No.10 &quot;Grameen Shakti&quot;"/>
    <x v="0"/>
    <x v="5"/>
    <x v="37"/>
    <m/>
    <x v="21"/>
    <s v="Stoves"/>
    <x v="82"/>
    <n v="49.807154195645175"/>
    <n v="42.273010266940453"/>
    <d v="2021-01-01T00:00:00"/>
    <d v="2021-11-07T00:00:00"/>
    <n v="0.84873370000000004"/>
    <n v="42.273010266940453"/>
    <n v="0"/>
    <n v="0"/>
    <n v="0"/>
    <n v="0"/>
    <x v="0"/>
    <x v="0"/>
    <s v=""/>
    <x v="0"/>
    <s v=""/>
    <x v="0"/>
    <x v="1"/>
    <x v="1"/>
    <s v="SMALL"/>
    <s v="3"/>
    <s v="3 - Energy demand"/>
    <s v="Renewable"/>
    <s v="no"/>
    <x v="0"/>
    <s v="-"/>
    <s v="No request submitted"/>
  </r>
  <r>
    <x v="2"/>
    <n v="4791"/>
    <n v="11"/>
    <s v="4791-0011"/>
    <s v="Improved Cooking Stoves in Bangladesh  CPA No.11 &quot;Grameen Shakti&quot;"/>
    <x v="0"/>
    <x v="5"/>
    <x v="37"/>
    <m/>
    <x v="21"/>
    <s v="Stoves"/>
    <x v="82"/>
    <n v="46.991099210909411"/>
    <n v="39.882929500342229"/>
    <d v="2021-01-01T00:00:00"/>
    <d v="2021-11-07T00:00:00"/>
    <n v="0.84873370000000004"/>
    <n v="39.882929500342229"/>
    <n v="0"/>
    <n v="0"/>
    <n v="0"/>
    <n v="0"/>
    <x v="0"/>
    <x v="0"/>
    <s v=""/>
    <x v="0"/>
    <s v=""/>
    <x v="0"/>
    <x v="1"/>
    <x v="1"/>
    <s v="SMALL"/>
    <s v="3"/>
    <s v="3 - Energy demand"/>
    <s v="Renewable"/>
    <s v="no"/>
    <x v="0"/>
    <s v="-"/>
    <s v="No request submitted"/>
  </r>
  <r>
    <x v="2"/>
    <n v="4791"/>
    <n v="12"/>
    <s v="4791-0012"/>
    <s v="Improved Cooking Stoves in Bangladesh  CPA No.12 SZ Consultancy Services Ltd."/>
    <x v="0"/>
    <x v="5"/>
    <x v="37"/>
    <m/>
    <x v="21"/>
    <s v="Stoves"/>
    <x v="82"/>
    <n v="49.620875307548758"/>
    <n v="100.66822176591374"/>
    <d v="2021-01-01T00:00:00"/>
    <d v="2023-01-12T00:00:00"/>
    <n v="2.0287473999999999"/>
    <n v="49.520082135523609"/>
    <n v="49.520082135523609"/>
    <n v="1.6280574948665298"/>
    <n v="0"/>
    <n v="0"/>
    <x v="0"/>
    <x v="0"/>
    <s v=""/>
    <x v="0"/>
    <s v=""/>
    <x v="0"/>
    <x v="1"/>
    <x v="1"/>
    <s v="SMALL"/>
    <s v="3"/>
    <s v="3 - Energy demand"/>
    <s v="Renewable"/>
    <s v="no"/>
    <x v="0"/>
    <s v="-"/>
    <s v="No request submitted"/>
  </r>
  <r>
    <x v="2"/>
    <n v="4791"/>
    <n v="13"/>
    <s v="4791-0013"/>
    <s v="Improved Cooking Stoves in Bangladesh  CPA No.13 SZ Consultancy Services Ltd."/>
    <x v="0"/>
    <x v="5"/>
    <x v="37"/>
    <m/>
    <x v="21"/>
    <s v="Stoves"/>
    <x v="82"/>
    <n v="49.338494736117021"/>
    <n v="100.09534291581109"/>
    <d v="2021-01-01T00:00:00"/>
    <d v="2023-01-12T00:00:00"/>
    <n v="2.0287473999999999"/>
    <n v="49.238275154004107"/>
    <n v="49.238275154004107"/>
    <n v="1.6187926078028747"/>
    <n v="0"/>
    <n v="0"/>
    <x v="0"/>
    <x v="0"/>
    <s v=""/>
    <x v="0"/>
    <s v=""/>
    <x v="0"/>
    <x v="1"/>
    <x v="1"/>
    <s v="SMALL"/>
    <s v="3"/>
    <s v="3 - Energy demand"/>
    <s v="Renewable"/>
    <s v="no"/>
    <x v="0"/>
    <s v="-"/>
    <s v="No request submitted"/>
  </r>
  <r>
    <x v="2"/>
    <n v="4791"/>
    <n v="14"/>
    <s v="4791-0014"/>
    <s v="Improved Cooking Stoves in Bangladesh  CPA No.14 SZ Consultancy Services Ltd."/>
    <x v="0"/>
    <x v="5"/>
    <x v="37"/>
    <m/>
    <x v="21"/>
    <s v="Stoves"/>
    <x v="82"/>
    <n v="49.670942784752981"/>
    <n v="100.76979603011637"/>
    <d v="2021-01-01T00:00:00"/>
    <d v="2023-01-12T00:00:00"/>
    <n v="2.0287473999999999"/>
    <n v="49.57004791238878"/>
    <n v="49.57004791238878"/>
    <n v="1.6297002053388092"/>
    <n v="0"/>
    <n v="0"/>
    <x v="0"/>
    <x v="0"/>
    <s v=""/>
    <x v="0"/>
    <s v=""/>
    <x v="0"/>
    <x v="1"/>
    <x v="1"/>
    <s v="SMALL"/>
    <s v="3"/>
    <s v="3 - Energy demand"/>
    <s v="Renewable"/>
    <s v="no"/>
    <x v="0"/>
    <s v="-"/>
    <s v="No request submitted"/>
  </r>
  <r>
    <x v="2"/>
    <n v="4791"/>
    <n v="15"/>
    <s v="4791-0015"/>
    <s v="Improved Cooking Stoves in Bangladesh  CPA No.15 SZ Consultancy Services Ltd."/>
    <x v="0"/>
    <x v="5"/>
    <x v="37"/>
    <m/>
    <x v="21"/>
    <s v="Stoves"/>
    <x v="82"/>
    <n v="49.637898249798205"/>
    <n v="100.70275701574265"/>
    <d v="2021-01-01T00:00:00"/>
    <d v="2023-01-12T00:00:00"/>
    <n v="2.0287473999999999"/>
    <n v="49.537070499657773"/>
    <n v="49.537070499657773"/>
    <n v="1.6286160164271049"/>
    <n v="0"/>
    <n v="0"/>
    <x v="0"/>
    <x v="0"/>
    <s v=""/>
    <x v="0"/>
    <s v=""/>
    <x v="0"/>
    <x v="1"/>
    <x v="1"/>
    <s v="SMALL"/>
    <s v="3"/>
    <s v="3 - Energy demand"/>
    <s v="Renewable"/>
    <s v="no"/>
    <x v="0"/>
    <s v="-"/>
    <s v="No request submitted"/>
  </r>
  <r>
    <x v="2"/>
    <n v="4791"/>
    <n v="16"/>
    <s v="4791-0016"/>
    <s v="Improved Cooking Stoves in Bangladesh  CPA No.16 SZ Consultancy Services Ltd."/>
    <x v="0"/>
    <x v="5"/>
    <x v="37"/>
    <m/>
    <x v="21"/>
    <s v="Stoves"/>
    <x v="82"/>
    <n v="50.255730918498159"/>
    <n v="101.95618343600275"/>
    <d v="2021-01-01T00:00:00"/>
    <d v="2023-01-12T00:00:00"/>
    <n v="2.0287473999999999"/>
    <n v="50.153648186173861"/>
    <n v="50.153648186173861"/>
    <n v="1.648887063655031"/>
    <n v="0"/>
    <n v="0"/>
    <x v="0"/>
    <x v="0"/>
    <s v=""/>
    <x v="0"/>
    <s v=""/>
    <x v="0"/>
    <x v="1"/>
    <x v="1"/>
    <s v="SMALL"/>
    <s v="3"/>
    <s v="3 - Energy demand"/>
    <s v="Renewable"/>
    <s v="no"/>
    <x v="0"/>
    <s v="-"/>
    <s v="No request submitted"/>
  </r>
  <r>
    <x v="2"/>
    <n v="4791"/>
    <n v="17"/>
    <s v="4791-0017"/>
    <s v="Improved Cooking Stoves in Bangladesh  CPA No.17 SZ Consultancy Services Ltd."/>
    <x v="0"/>
    <x v="5"/>
    <x v="37"/>
    <m/>
    <x v="21"/>
    <s v="Stoves"/>
    <x v="82"/>
    <n v="50.17462160542734"/>
    <n v="101.79163312799453"/>
    <d v="2021-01-01T00:00:00"/>
    <d v="2023-01-12T00:00:00"/>
    <n v="2.0287473999999999"/>
    <n v="50.072703627652295"/>
    <n v="50.072703627652295"/>
    <n v="1.6462258726899386"/>
    <n v="0"/>
    <n v="0"/>
    <x v="0"/>
    <x v="0"/>
    <s v=""/>
    <x v="0"/>
    <s v=""/>
    <x v="0"/>
    <x v="1"/>
    <x v="1"/>
    <s v="SMALL"/>
    <s v="3"/>
    <s v="3 - Energy demand"/>
    <s v="Renewable"/>
    <s v="no"/>
    <x v="0"/>
    <s v="-"/>
    <s v="No request submitted"/>
  </r>
  <r>
    <x v="2"/>
    <n v="4791"/>
    <n v="18"/>
    <s v="4791-0018"/>
    <s v="Improved Cooking Stoves in Bangladesh  CPA No.18 SZ Consultancy Services Ltd."/>
    <x v="0"/>
    <x v="5"/>
    <x v="37"/>
    <m/>
    <x v="21"/>
    <s v="Stoves"/>
    <x v="82"/>
    <n v="50.198653994485348"/>
    <n v="101.84038877481176"/>
    <d v="2021-01-01T00:00:00"/>
    <d v="2023-01-12T00:00:00"/>
    <n v="2.0287473999999999"/>
    <n v="50.096687200547564"/>
    <n v="50.096687200547564"/>
    <n v="1.6470143737166325"/>
    <n v="0"/>
    <n v="0"/>
    <x v="0"/>
    <x v="0"/>
    <s v=""/>
    <x v="0"/>
    <s v=""/>
    <x v="0"/>
    <x v="1"/>
    <x v="1"/>
    <s v="SMALL"/>
    <s v="3"/>
    <s v="3 - Energy demand"/>
    <s v="Renewable"/>
    <s v="no"/>
    <x v="0"/>
    <s v="-"/>
    <s v="No request submitted"/>
  </r>
  <r>
    <x v="2"/>
    <n v="4791"/>
    <n v="19"/>
    <s v="4791-0019"/>
    <s v="Improved Cooking Stoves in Bangladesh  CPA No.19 SZ Consultancy Services Ltd."/>
    <x v="0"/>
    <x v="5"/>
    <x v="37"/>
    <m/>
    <x v="21"/>
    <s v="Stoves"/>
    <x v="82"/>
    <n v="45.750659319663306"/>
    <n v="92.8165311430527"/>
    <d v="2021-01-01T00:00:00"/>
    <d v="2023-01-12T00:00:00"/>
    <n v="2.0287473999999999"/>
    <n v="45.657727583846679"/>
    <n v="45.657727583846679"/>
    <n v="1.501075975359343"/>
    <n v="0"/>
    <n v="0"/>
    <x v="0"/>
    <x v="0"/>
    <s v=""/>
    <x v="0"/>
    <s v=""/>
    <x v="0"/>
    <x v="1"/>
    <x v="1"/>
    <s v="SMALL"/>
    <s v="3"/>
    <s v="3 - Energy demand"/>
    <s v="Renewable"/>
    <s v="no"/>
    <x v="0"/>
    <s v="-"/>
    <s v="No request submitted"/>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s v="-"/>
    <s v="Pending host Party approval"/>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s v="-"/>
    <s v="No request submitted"/>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0"/>
    <s v="-"/>
    <s v="Pending host Party approval"/>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s v="-"/>
    <s v="No request submitted"/>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s v="-"/>
    <s v="Pending host Party approval"/>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s v="-"/>
    <s v="No request submitted"/>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s v="-"/>
    <s v="Pending host Party approval"/>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s v="-"/>
    <s v="No request submitted"/>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s v="-"/>
    <s v="No request submitted"/>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s v="-"/>
    <s v="Pending host Party approval"/>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s v="-"/>
    <s v="Pending host Party approval"/>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s v="-"/>
    <s v="Pending host Party approval"/>
  </r>
  <r>
    <x v="0"/>
    <n v="4831"/>
    <m/>
    <s v=""/>
    <s v="India-FaL-G Brick and Blocks Project No.3"/>
    <x v="0"/>
    <x v="5"/>
    <x v="7"/>
    <m/>
    <x v="22"/>
    <s v="Building materials"/>
    <x v="84"/>
    <n v="46.81373879028358"/>
    <n v="69.852123203285416"/>
    <d v="2021-01-01T00:00:00"/>
    <d v="2022-06-30T00:00:00"/>
    <n v="1.4921287000000001"/>
    <n v="46.696016427104723"/>
    <n v="23.1561067761807"/>
    <n v="0"/>
    <n v="0"/>
    <n v="0"/>
    <x v="0"/>
    <x v="0"/>
    <s v=""/>
    <x v="0"/>
    <s v=""/>
    <x v="0"/>
    <x v="0"/>
    <x v="0"/>
    <s v="SMALL"/>
    <s v="4"/>
    <s v="4 - Manufacturing industries"/>
    <s v="Fixed"/>
    <s v="no"/>
    <x v="0"/>
    <s v="-"/>
    <s v="No request submitted"/>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s v="-"/>
    <s v="Pending host Party approval"/>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s v="-"/>
    <s v="No request submitted"/>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s v="-"/>
    <s v="No request submitted"/>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s v="-"/>
    <s v="Pending host Party approval"/>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s v="-"/>
    <s v="No request submitted"/>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s v="-"/>
    <s v="Pending host Party approval"/>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s v="-"/>
    <s v="No request submitted"/>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s v="-"/>
    <s v="No request submitted"/>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s v="-"/>
    <s v="Pending host Party approval"/>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s v="-"/>
    <s v="Pending host Party approval"/>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s v="-"/>
    <s v="Pending host Party approval"/>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s v="-"/>
    <s v="No request submitted"/>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s v="-"/>
    <s v="No request submitted"/>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s v="-"/>
    <s v="Pending host Party approval"/>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s v="-"/>
    <s v="No request submitted"/>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s v="-"/>
    <s v="No request submitted"/>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s v="-"/>
    <s v="Pending host Party approval"/>
  </r>
  <r>
    <x v="0"/>
    <n v="4881"/>
    <m/>
    <s v=""/>
    <s v="Sihui Junma Cement Waste Heat Recovery Project"/>
    <x v="0"/>
    <x v="0"/>
    <x v="15"/>
    <m/>
    <x v="13"/>
    <s v="Cement heat"/>
    <x v="88"/>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s v="-"/>
    <s v="No request submitted"/>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s v="-"/>
    <s v="No request submitted"/>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s v="-"/>
    <s v="No request submitted"/>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s v="-"/>
    <s v="No request submitted"/>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s v="-"/>
    <s v="No request submitted"/>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s v="-"/>
    <s v="Pending host Party approval"/>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s v="-"/>
    <s v="No request submitted"/>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s v="-"/>
    <s v="No request submitted"/>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s v="-"/>
    <s v="Pending host Party approval"/>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s v="-"/>
    <s v="No request submitted"/>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s v="-"/>
    <s v="No request submitted"/>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s v="-"/>
    <s v="No request submitted"/>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s v="-"/>
    <s v="Pending host Party approval"/>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s v="-"/>
    <s v="No request submitted"/>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s v="-"/>
    <s v="Pending host Party approval"/>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s v="-"/>
    <s v="Pending host Party approval"/>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s v="-"/>
    <s v="Pending host Party approval"/>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s v="-"/>
    <s v="Pending host Party approval"/>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s v="-"/>
    <s v="Pending host Party approval"/>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s v="-"/>
    <s v="Pending host Party approval"/>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s v="-"/>
    <s v="Pending host Party approval"/>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s v="-"/>
    <s v="Pending host Party approval"/>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s v="-"/>
    <s v="No request submitted"/>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s v="-"/>
    <s v="No request submitted"/>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s v="-"/>
    <s v="No request submitted"/>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s v="-"/>
    <s v="Pending host Party approval"/>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s v="-"/>
    <s v="No request submitted"/>
  </r>
  <r>
    <x v="0"/>
    <n v="4944"/>
    <m/>
    <s v=""/>
    <s v="Zhangjiakou Qiaodong District Heating Project"/>
    <x v="0"/>
    <x v="0"/>
    <x v="15"/>
    <m/>
    <x v="24"/>
    <s v="District heating"/>
    <x v="77"/>
    <n v="165.89565747743779"/>
    <n v="203.9347022587269"/>
    <d v="2021-01-01T00:00:00"/>
    <d v="2022-03-26T00:00:00"/>
    <n v="1.229295"/>
    <n v="165.41370294318958"/>
    <n v="38.520999315537296"/>
    <n v="0"/>
    <n v="0"/>
    <n v="0"/>
    <x v="0"/>
    <x v="0"/>
    <s v=""/>
    <x v="0"/>
    <s v=""/>
    <x v="0"/>
    <x v="0"/>
    <x v="0"/>
    <s v="LARGE"/>
    <s v="1"/>
    <s v="1 - Energy industries (renewable - / non-renewable sources)"/>
    <s v="Fixed"/>
    <s v="no"/>
    <x v="0"/>
    <s v="-"/>
    <s v="No request submitted"/>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s v="-"/>
    <s v="No request submitted"/>
  </r>
  <r>
    <x v="0"/>
    <n v="4948"/>
    <m/>
    <s v=""/>
    <s v="Guangxi Wuming Jiaolong Alcohol Production Wastewater Treatment Project"/>
    <x v="0"/>
    <x v="0"/>
    <x v="15"/>
    <m/>
    <x v="5"/>
    <s v="Waste water"/>
    <x v="89"/>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s v="-"/>
    <s v="No request submitted"/>
  </r>
  <r>
    <x v="0"/>
    <n v="4954"/>
    <m/>
    <s v=""/>
    <s v="Geothermal District Heating Project in Xianyang City, Shaanxi Province"/>
    <x v="0"/>
    <x v="0"/>
    <x v="15"/>
    <m/>
    <x v="7"/>
    <s v="Geothermal heating"/>
    <x v="90"/>
    <n v="67.002349410890474"/>
    <n v="64.388292950034227"/>
    <d v="2021-01-01T00:00:00"/>
    <d v="2021-12-18T00:00:00"/>
    <n v="0.9609856"/>
    <n v="64.388292950034227"/>
    <n v="0"/>
    <n v="0"/>
    <n v="0"/>
    <n v="0"/>
    <x v="0"/>
    <x v="0"/>
    <s v=""/>
    <x v="0"/>
    <s v=""/>
    <x v="0"/>
    <x v="0"/>
    <x v="0"/>
    <s v="LARGE"/>
    <s v="1"/>
    <s v="1 - Energy industries (renewable - / non-renewable sources)"/>
    <s v="Fixed"/>
    <s v="no"/>
    <x v="0"/>
    <s v="-"/>
    <s v="No request submitted"/>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s v="-"/>
    <s v="Pending host Party approval"/>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s v="-"/>
    <s v="No request submitted"/>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s v="-"/>
    <s v="No request submitted"/>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s v="-"/>
    <s v="No request submitted"/>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s v="-"/>
    <s v="Pending host Party approval"/>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s v="-"/>
    <s v="No request submitted"/>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s v="-"/>
    <s v="No request submitted"/>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s v="-"/>
    <s v="Pending host Party approval"/>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s v="-"/>
    <s v="Pending host Party approval"/>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s v="-"/>
    <s v="No request submitted"/>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s v="-"/>
    <s v="No request submitted"/>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s v="-"/>
    <s v="No request submitted"/>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s v="-"/>
    <s v="Pending host Party approval"/>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s v="-"/>
    <s v="Pending host Party approval"/>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s v="-"/>
    <s v="No request submitted"/>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s v="-"/>
    <s v="Pending host Party approval"/>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s v="-"/>
    <s v="No request submitted"/>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s v="-"/>
    <s v="No request submitted"/>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s v="-"/>
    <s v="No request submitted"/>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s v="-"/>
    <s v="No request submitted"/>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s v="-"/>
    <s v="No request submitted"/>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s v="-"/>
    <s v="Pending host Party approval"/>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s v="-"/>
    <s v="Pending host Party approval"/>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s v="-"/>
    <s v="No request submitted"/>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s v="-"/>
    <s v="Pending host Party approval"/>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s v="-"/>
    <s v="No request submitted"/>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s v="-"/>
    <s v="No request submitted"/>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s v="-"/>
    <s v="No request submitted"/>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s v="-"/>
    <s v="No request submitted"/>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s v="-"/>
    <s v="Pending host Party approval"/>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s v="-"/>
    <s v="No request submitted"/>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s v="-"/>
    <s v="No request submitted"/>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s v="-"/>
    <s v="No request submitted"/>
  </r>
  <r>
    <x v="0"/>
    <n v="5053"/>
    <m/>
    <s v=""/>
    <s v="Yingkou EDZ District Heating Project"/>
    <x v="0"/>
    <x v="0"/>
    <x v="15"/>
    <m/>
    <x v="24"/>
    <s v="District heating"/>
    <x v="77"/>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s v="-"/>
    <s v="No request submitted"/>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s v="-"/>
    <s v="Pending host Party approval"/>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s v="-"/>
    <s v="Pending host Party approval"/>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s v="-"/>
    <s v="No request submitted"/>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x v="0"/>
    <s v="-"/>
    <s v="No request submitted"/>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s v="-"/>
    <s v="Pending host Party approval"/>
  </r>
  <r>
    <x v="1"/>
    <n v="5067"/>
    <m/>
    <s v=""/>
    <s v="Improved Cooking Stoves for Nigeria Programme of Activities"/>
    <x v="2"/>
    <x v="14"/>
    <x v="41"/>
    <s v=""/>
    <x v="21"/>
    <s v="Stoves"/>
    <x v="82"/>
    <n v="0"/>
    <m/>
    <d v="2021-01-01T00:00:00"/>
    <d v="2025-11-09T00:00:00"/>
    <n v="4.8542094000000002"/>
    <m/>
    <m/>
    <m/>
    <m/>
    <m/>
    <x v="1"/>
    <x v="1"/>
    <d v="2023-10-04T00:00:00"/>
    <x v="2"/>
    <s v="5067-0001,5067-0002,5067-0003,5067-0004,5067-0006"/>
    <x v="0"/>
    <x v="1"/>
    <x v="1"/>
    <s v="SMALL"/>
    <s v="3"/>
    <s v="3 - Energy demand"/>
    <s v="Renewable"/>
    <s v="no"/>
    <x v="0"/>
    <s v="-"/>
    <s v="Pending host Party approval"/>
  </r>
  <r>
    <x v="2"/>
    <n v="5067"/>
    <n v="1"/>
    <s v="5067-0001"/>
    <s v="CPA # 1 Improved Cooking Stoves for Nigeria"/>
    <x v="2"/>
    <x v="14"/>
    <x v="41"/>
    <m/>
    <x v="21"/>
    <s v="Stoves"/>
    <x v="82"/>
    <n v="8.9405645796807711"/>
    <n v="7.6371143052703632"/>
    <d v="2021-01-01T00:00:00"/>
    <d v="2021-11-09T00:00:00"/>
    <n v="0.85420940000000001"/>
    <n v="7.6371143052703632"/>
    <n v="0"/>
    <n v="0"/>
    <n v="0"/>
    <n v="0"/>
    <x v="1"/>
    <x v="1"/>
    <d v="2023-10-04T00:00:00"/>
    <x v="2"/>
    <s v=""/>
    <x v="0"/>
    <x v="1"/>
    <x v="1"/>
    <s v="SMALL"/>
    <s v="3"/>
    <s v="3 - Energy demand"/>
    <s v="Renewable"/>
    <s v="no"/>
    <x v="0"/>
    <s v="-"/>
    <s v="Pending host Party approval"/>
  </r>
  <r>
    <x v="2"/>
    <n v="5067"/>
    <n v="2"/>
    <s v="5067-0002"/>
    <s v="CPA # 2 Improved Cooking Stoves for Nigeria"/>
    <x v="2"/>
    <x v="14"/>
    <x v="41"/>
    <m/>
    <x v="21"/>
    <s v="Stoves"/>
    <x v="82"/>
    <n v="11.3101967061141"/>
    <n v="17.309787816563997"/>
    <d v="2021-01-01T00:00:00"/>
    <d v="2022-07-14T00:00:00"/>
    <n v="1.5304586"/>
    <n v="11.282272416153321"/>
    <n v="6.0275154004106781"/>
    <n v="0"/>
    <n v="0"/>
    <n v="0"/>
    <x v="1"/>
    <x v="1"/>
    <d v="2023-10-04T00:00:00"/>
    <x v="2"/>
    <s v=""/>
    <x v="0"/>
    <x v="1"/>
    <x v="1"/>
    <s v="SMALL"/>
    <s v="3"/>
    <s v="3 - Energy demand"/>
    <s v="Renewable"/>
    <s v="no"/>
    <x v="0"/>
    <s v="-"/>
    <s v="Pending host Party approval"/>
  </r>
  <r>
    <x v="2"/>
    <n v="5067"/>
    <n v="3"/>
    <s v="5067-0003"/>
    <s v="CPA # 3 Improved Cooking Stoves for Nigeria"/>
    <x v="2"/>
    <x v="14"/>
    <x v="41"/>
    <m/>
    <x v="21"/>
    <s v="Stoves"/>
    <x v="82"/>
    <n v="11.376314773660914"/>
    <n v="17.4109787816564"/>
    <d v="2021-01-01T00:00:00"/>
    <d v="2022-07-14T00:00:00"/>
    <n v="1.5304586"/>
    <n v="11.348227241615332"/>
    <n v="6.0627515400410683"/>
    <n v="0"/>
    <n v="0"/>
    <n v="0"/>
    <x v="1"/>
    <x v="1"/>
    <d v="2023-10-04T00:00:00"/>
    <x v="2"/>
    <s v=""/>
    <x v="0"/>
    <x v="1"/>
    <x v="1"/>
    <s v="SMALL"/>
    <s v="3"/>
    <s v="3 - Energy demand"/>
    <s v="Renewable"/>
    <s v="no"/>
    <x v="0"/>
    <s v="-"/>
    <s v="Pending host Party approval"/>
  </r>
  <r>
    <x v="2"/>
    <n v="5067"/>
    <n v="4"/>
    <s v="5067-0004"/>
    <s v="CPA # 4 Improved Cooking Stoves for Nigeria"/>
    <x v="2"/>
    <x v="14"/>
    <x v="41"/>
    <m/>
    <x v="21"/>
    <s v="Stoves"/>
    <x v="82"/>
    <n v="33.698249897564978"/>
    <n v="81.189486652977408"/>
    <d v="2021-01-01T00:00:00"/>
    <d v="2023-05-31T00:00:00"/>
    <n v="2.4093087"/>
    <n v="33.636960985626281"/>
    <n v="33.636960985626281"/>
    <n v="13.915564681724845"/>
    <n v="0"/>
    <n v="0"/>
    <x v="1"/>
    <x v="1"/>
    <d v="2023-10-04T00:00:00"/>
    <x v="2"/>
    <s v=""/>
    <x v="0"/>
    <x v="1"/>
    <x v="1"/>
    <s v="SMALL"/>
    <s v="3"/>
    <s v="3 - Energy demand"/>
    <s v="Renewable"/>
    <s v="no"/>
    <x v="0"/>
    <s v="-"/>
    <s v="Pending host Party approval"/>
  </r>
  <r>
    <x v="2"/>
    <n v="5067"/>
    <n v="6"/>
    <s v="5067-0006"/>
    <s v="CPA # 6 Improved Cooking Stoves for Nigeria"/>
    <x v="2"/>
    <x v="14"/>
    <x v="41"/>
    <m/>
    <x v="21"/>
    <s v="Stoves"/>
    <x v="82"/>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s v="-"/>
    <s v="Pending host Party approval"/>
  </r>
  <r>
    <x v="2"/>
    <n v="5067"/>
    <n v="5"/>
    <s v="5067-0005"/>
    <s v="CPA # 5 Improved Cooking Stoves for Nigeria"/>
    <x v="2"/>
    <x v="14"/>
    <x v="41"/>
    <m/>
    <x v="21"/>
    <s v="Stoves"/>
    <x v="82"/>
    <n v="33.894472624241239"/>
    <n v="81.66224777549624"/>
    <d v="2021-01-01T00:00:00"/>
    <d v="2023-05-31T00:00:00"/>
    <n v="2.4093087"/>
    <n v="33.832826830937719"/>
    <n v="33.832826830937719"/>
    <n v="13.996594113620807"/>
    <n v="0"/>
    <n v="0"/>
    <x v="0"/>
    <x v="1"/>
    <d v="2023-10-04T00:00:00"/>
    <x v="2"/>
    <s v=""/>
    <x v="0"/>
    <x v="1"/>
    <x v="1"/>
    <s v="SMALL"/>
    <s v="3"/>
    <s v="3 - Energy demand"/>
    <s v="Renewable"/>
    <s v="no"/>
    <x v="0"/>
    <s v="-"/>
    <s v="No request submitted"/>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s v="-"/>
    <s v="Pending host Party approval"/>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s v="-"/>
    <s v="No request submitted"/>
  </r>
  <r>
    <x v="0"/>
    <n v="5079"/>
    <m/>
    <s v=""/>
    <s v="Numundo POME methane capture project"/>
    <x v="4"/>
    <x v="15"/>
    <x v="51"/>
    <m/>
    <x v="5"/>
    <s v="Waste water"/>
    <x v="91"/>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s v="-"/>
    <s v="No request submitted"/>
  </r>
  <r>
    <x v="0"/>
    <n v="5080"/>
    <m/>
    <s v=""/>
    <s v="Ningxia Shizuishan District Heating System Project"/>
    <x v="0"/>
    <x v="0"/>
    <x v="15"/>
    <m/>
    <x v="24"/>
    <s v="District heating"/>
    <x v="77"/>
    <n v="303.14522574462416"/>
    <n v="271.39900889801504"/>
    <d v="2021-01-01T00:00:00"/>
    <d v="2021-11-24T00:00:00"/>
    <n v="0.8952772"/>
    <n v="271.39900889801504"/>
    <n v="0"/>
    <n v="0"/>
    <n v="0"/>
    <n v="0"/>
    <x v="0"/>
    <x v="0"/>
    <s v=""/>
    <x v="0"/>
    <s v=""/>
    <x v="0"/>
    <x v="0"/>
    <x v="0"/>
    <s v="LARGE"/>
    <s v="1"/>
    <s v="1 - Energy industries (renewable - / non-renewable sources)"/>
    <s v="Fixed"/>
    <s v="no"/>
    <x v="0"/>
    <s v="-"/>
    <s v="No request submitted"/>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s v="-"/>
    <s v="Pending host Party approval"/>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s v="-"/>
    <s v="No request submitted"/>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s v="-"/>
    <s v="No request submitted"/>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x v="0"/>
    <s v="-"/>
    <s v="No request submitted"/>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s v="-"/>
    <s v="No request submitted"/>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s v="-"/>
    <s v="No request submitted"/>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s v="-"/>
    <s v="No request submitted"/>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s v="-"/>
    <s v="Pending host Party approval"/>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s v="-"/>
    <s v="No request submitted"/>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s v="-"/>
    <s v="Pending host Party approval"/>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s v="-"/>
    <s v="No request submitted"/>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x v="0"/>
    <s v="-"/>
    <s v="No request submitted"/>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s v="-"/>
    <s v="No request submitted"/>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s v="-"/>
    <s v="No request submitted"/>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s v="-"/>
    <s v="No request submitted"/>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s v="-"/>
    <s v="Pending host Party approval"/>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s v="-"/>
    <s v="No request submitted"/>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s v="-"/>
    <s v="No request submitted"/>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s v="-"/>
    <s v="No request submitted"/>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x v="1"/>
    <s v="-"/>
    <s v="Pending additional documentation from project participant"/>
  </r>
  <r>
    <x v="0"/>
    <n v="5130"/>
    <m/>
    <s v=""/>
    <s v="Shandong Laiwu Landfill Gas Recovery and Power Generation Project"/>
    <x v="0"/>
    <x v="0"/>
    <x v="15"/>
    <m/>
    <x v="1"/>
    <s v="Landfill power"/>
    <x v="92"/>
    <n v="38.706119630241979"/>
    <n v="24.585407255304585"/>
    <d v="2021-01-01T00:00:00"/>
    <d v="2021-08-21T00:00:00"/>
    <n v="0.63518140000000001"/>
    <n v="24.585407255304585"/>
    <n v="0"/>
    <n v="0"/>
    <n v="0"/>
    <n v="0"/>
    <x v="0"/>
    <x v="0"/>
    <s v=""/>
    <x v="0"/>
    <s v=""/>
    <x v="0"/>
    <x v="0"/>
    <x v="0"/>
    <s v="SMALL"/>
    <s v="13"/>
    <s v="13 - Waste handling and disposal"/>
    <s v="Fixed"/>
    <s v="no"/>
    <x v="0"/>
    <s v="-"/>
    <s v="No request submitted"/>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s v="-"/>
    <s v="Pending host Party approval"/>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s v="-"/>
    <s v="Pending host Party approval"/>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s v="-"/>
    <s v="Pending host Party approval"/>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s v="-"/>
    <s v="No request submitted"/>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s v="-"/>
    <s v="Pending host Party approval"/>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s v="-"/>
    <s v="Pending host Party approval"/>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s v="-"/>
    <s v="Pending host Party approval"/>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s v="-"/>
    <s v="No request submitted"/>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s v="-"/>
    <s v="No request submitted"/>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s v="-"/>
    <s v="No request submitted"/>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s v="-"/>
    <s v="No request submitted"/>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s v="-"/>
    <s v="Pending host Party approval"/>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s v="-"/>
    <s v="No request submitted"/>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s v="-"/>
    <s v="No request submitted"/>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s v="-"/>
    <s v="Pending host Party approval"/>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s v="-"/>
    <s v="No request submitted"/>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s v="-"/>
    <s v="No request submitted"/>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s v="-"/>
    <s v="No request submitted"/>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s v="-"/>
    <s v="No request submitted"/>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s v="-"/>
    <s v="Pending host Party approval"/>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s v="-"/>
    <s v="No request submitted"/>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s v="-"/>
    <s v="No request submitted"/>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s v="-"/>
    <s v="Pending host Party approval"/>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s v="-"/>
    <s v="Pending host Party approval"/>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s v="-"/>
    <s v="Pending host Party approval"/>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s v="-"/>
    <s v="No request submitted"/>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s v="-"/>
    <s v="No request submitted"/>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s v="-"/>
    <s v="Pending host Party approval"/>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s v="-"/>
    <s v="No request submitted"/>
  </r>
  <r>
    <x v="0"/>
    <n v="5194"/>
    <m/>
    <s v=""/>
    <s v="Dalian Xiajiahe Sludge Treatment Project in Dalian City, Peoples Republic of China"/>
    <x v="0"/>
    <x v="0"/>
    <x v="15"/>
    <m/>
    <x v="1"/>
    <s v="Landfill power"/>
    <x v="93"/>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s v="-"/>
    <s v="No request submitted"/>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s v="-"/>
    <s v="No request submitted"/>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s v="-"/>
    <s v="Pending host Party approval"/>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s v="-"/>
    <s v="No request submitted"/>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s v="-"/>
    <s v="No request submitted"/>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s v="-"/>
    <s v="No request submitted"/>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s v="-"/>
    <s v="Pending host Party approval"/>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s v="-"/>
    <s v="No request submitted"/>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s v="-"/>
    <s v="No request submitted"/>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s v="-"/>
    <s v="No request submitted"/>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s v="-"/>
    <s v="No request submitted"/>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x v="0"/>
    <s v="-"/>
    <s v="No request submitted"/>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s v="-"/>
    <s v="Pending host Party approval"/>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s v="-"/>
    <s v="No request submitted"/>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s v="-"/>
    <s v="No request submitted"/>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s v="-"/>
    <s v="Pending host Party approval"/>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s v="-"/>
    <s v="No request submitted"/>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s v="-"/>
    <s v="No request submitted"/>
  </r>
  <r>
    <x v="0"/>
    <n v="5249"/>
    <m/>
    <s v=""/>
    <s v="Zhanjiang Biomass Power Generation Project in Guangdong Province"/>
    <x v="0"/>
    <x v="0"/>
    <x v="15"/>
    <m/>
    <x v="6"/>
    <s v="Agricultural residues: other kinds"/>
    <x v="83"/>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s v="-"/>
    <s v="Pending host Party approval"/>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s v="-"/>
    <s v="Pending host Party approval"/>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s v="-"/>
    <s v="Pending host Party approval"/>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x v="0"/>
    <s v="-"/>
    <s v="No request submitted"/>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s v="-"/>
    <s v="Pending host Party approval"/>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s v="-"/>
    <s v="No request submitted"/>
  </r>
  <r>
    <x v="0"/>
    <n v="5265"/>
    <m/>
    <s v=""/>
    <s v="Oceanium mangrove restoration project"/>
    <x v="2"/>
    <x v="14"/>
    <x v="52"/>
    <m/>
    <x v="17"/>
    <s v="Mangroves"/>
    <x v="94"/>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s v="-"/>
    <s v="No request submitted"/>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s v="-"/>
    <s v="No request submitted"/>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s v="-"/>
    <s v="Pending host Party approval"/>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s v="-"/>
    <s v="No request submitted"/>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s v="-"/>
    <s v="Pending host Party approval"/>
  </r>
  <r>
    <x v="0"/>
    <n v="5278"/>
    <m/>
    <s v=""/>
    <s v="Rajasthan Lighting Energy Efficiency Project (RLEEP) in 10 sub divisions of Jaipur City Circle of JVVNL, Rajasthan, Rajasthan, India"/>
    <x v="0"/>
    <x v="5"/>
    <x v="7"/>
    <m/>
    <x v="21"/>
    <s v="Lighting"/>
    <x v="87"/>
    <n v="15.601353784412034"/>
    <n v="25.244079397672824"/>
    <d v="2021-01-01T00:00:00"/>
    <d v="2022-08-15T00:00:00"/>
    <n v="1.6180698"/>
    <n v="15.564339493497604"/>
    <n v="9.6797399041752215"/>
    <n v="0"/>
    <n v="0"/>
    <n v="0"/>
    <x v="0"/>
    <x v="0"/>
    <s v=""/>
    <x v="0"/>
    <s v=""/>
    <x v="0"/>
    <x v="0"/>
    <x v="0"/>
    <s v="SMALL"/>
    <s v="3"/>
    <s v="3 - Energy demand"/>
    <s v="Fixed"/>
    <s v="no"/>
    <x v="0"/>
    <s v="-"/>
    <s v="No request submitted"/>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s v="-"/>
    <s v="No request submitted"/>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s v="-"/>
    <s v="No request submitted"/>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s v="-"/>
    <s v="Pending host Party approval"/>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s v="-"/>
    <s v="No request submitted"/>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s v="-"/>
    <s v="Pending host Party approval"/>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s v="-"/>
    <s v="No request submitted"/>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s v="-"/>
    <s v="Pending host Party approval"/>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s v="-"/>
    <s v="No request submitted"/>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s v="-"/>
    <s v="Pending host Party approval"/>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s v="-"/>
    <s v="Pending host Party approval"/>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s v="-"/>
    <s v="No request submitted"/>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s v="-"/>
    <s v="Pending host Party approval"/>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s v="-"/>
    <s v="No request submitted"/>
  </r>
  <r>
    <x v="0"/>
    <n v="5307"/>
    <m/>
    <s v=""/>
    <s v="Bundled Grid Connected Wind Power Generation Abi Energy Bundle 3"/>
    <x v="0"/>
    <x v="5"/>
    <x v="7"/>
    <m/>
    <x v="3"/>
    <s v="Wind"/>
    <x v="95"/>
    <n v="18.75536279007704"/>
    <n v="17.664188911704311"/>
    <d v="2021-01-01T00:00:00"/>
    <d v="2021-12-11T00:00:00"/>
    <n v="0.94182069999999996"/>
    <n v="17.664188911704311"/>
    <n v="0"/>
    <n v="0"/>
    <n v="0"/>
    <n v="0"/>
    <x v="0"/>
    <x v="0"/>
    <s v=""/>
    <x v="0"/>
    <s v=""/>
    <x v="0"/>
    <x v="0"/>
    <x v="1"/>
    <s v="SMALL"/>
    <s v="1"/>
    <s v="1 - Energy industries (renewable - / non-renewable sources)"/>
    <s v="Fixed"/>
    <s v="no"/>
    <x v="0"/>
    <s v="-"/>
    <s v="No request submitted"/>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s v="-"/>
    <s v="No request submitted"/>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s v="-"/>
    <s v="Pending host Party approval"/>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s v="-"/>
    <s v="Pending host Party approval"/>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s v="-"/>
    <s v="Pending host Party approval"/>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s v="-"/>
    <s v="No request submitted"/>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s v="-"/>
    <s v="No request submitted"/>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s v="-"/>
    <s v="No request submitted"/>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s v="-"/>
    <s v="No request submitted"/>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s v="-"/>
    <s v="No request submitted"/>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s v="-"/>
    <s v="Pending host Party approval"/>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s v="-"/>
    <s v="Pending host Party approval"/>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s v="-"/>
    <s v="No request submitted"/>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s v="-"/>
    <s v="Pending host Party approval"/>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s v="-"/>
    <s v="No request submitted"/>
  </r>
  <r>
    <x v="0"/>
    <n v="5346"/>
    <m/>
    <s v=""/>
    <s v="Rajasthan Lighting Energy Efficiency Project (RLEEP) in Jaipur District Circle of JVVNL, Rajasthan, India"/>
    <x v="0"/>
    <x v="5"/>
    <x v="7"/>
    <m/>
    <x v="21"/>
    <s v="Lighting"/>
    <x v="87"/>
    <n v="12.895329495853028"/>
    <n v="12.85119780971937"/>
    <d v="2021-01-01T00:00:00"/>
    <d v="2021-12-31T00:00:00"/>
    <n v="0.99657770000000001"/>
    <n v="12.85119780971937"/>
    <n v="0"/>
    <n v="0"/>
    <n v="0"/>
    <n v="0"/>
    <x v="0"/>
    <x v="0"/>
    <s v=""/>
    <x v="0"/>
    <s v=""/>
    <x v="0"/>
    <x v="0"/>
    <x v="0"/>
    <s v="SMALL"/>
    <s v="3"/>
    <s v="3 - Energy demand"/>
    <s v="Fixed"/>
    <s v="no"/>
    <x v="0"/>
    <s v="-"/>
    <s v="No request submitted"/>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s v="-"/>
    <s v="No request submitted"/>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s v="-"/>
    <s v="No request submitted"/>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s v="-"/>
    <s v="Pending host Party approval"/>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s v="-"/>
    <s v="No request submitted"/>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s v="-"/>
    <s v="No request submitted"/>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s v="-"/>
    <s v="No request submitted"/>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0"/>
    <s v="-"/>
    <s v="Pending host Party approval"/>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s v="-"/>
    <s v="No request submitted"/>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s v="-"/>
    <s v="No request submitted"/>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s v="-"/>
    <s v="Pending host Party approval"/>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s v="-"/>
    <s v="Pending host Party approval"/>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s v="-"/>
    <s v="No request submitted"/>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s v="-"/>
    <s v="Pending host Party approval"/>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s v="-"/>
    <s v="No request submitted"/>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s v="-"/>
    <s v="Pending host Party approval"/>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s v="-"/>
    <s v="No request submitted"/>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s v="-"/>
    <s v="No request submitted"/>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s v="-"/>
    <s v="No request submitted"/>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s v="-"/>
    <s v="No request submitted"/>
  </r>
  <r>
    <x v="0"/>
    <n v="5393"/>
    <m/>
    <s v=""/>
    <s v="Catalytic N2O destruction project at the new nitric acid plant PANNA 4 of Enaex S.A."/>
    <x v="1"/>
    <x v="1"/>
    <x v="11"/>
    <m/>
    <x v="4"/>
    <s v="Nitric acid"/>
    <x v="96"/>
    <n v="274.50886220878942"/>
    <n v="263.79906365503081"/>
    <d v="2021-01-01T00:00:00"/>
    <d v="2021-12-18T00:00:00"/>
    <n v="0.9609856"/>
    <n v="263.79906365503081"/>
    <n v="0"/>
    <n v="0"/>
    <n v="0"/>
    <n v="0"/>
    <x v="1"/>
    <x v="1"/>
    <d v="2023-12-05T00:00:00"/>
    <x v="3"/>
    <s v=""/>
    <x v="0"/>
    <x v="0"/>
    <x v="0"/>
    <s v="LARGE"/>
    <s v="5"/>
    <s v="5 - Chemical industries"/>
    <s v="Fixed"/>
    <s v="yes"/>
    <x v="0"/>
    <s v="-"/>
    <s v="Pending host Party approval"/>
  </r>
  <r>
    <x v="0"/>
    <n v="5394"/>
    <m/>
    <s v=""/>
    <s v="Funing County District Heating Project"/>
    <x v="0"/>
    <x v="0"/>
    <x v="15"/>
    <m/>
    <x v="24"/>
    <s v="District heating"/>
    <x v="77"/>
    <n v="66.364871018302622"/>
    <n v="94.119104722792599"/>
    <d v="2021-01-01T00:00:00"/>
    <d v="2022-06-03T00:00:00"/>
    <n v="1.4182067"/>
    <n v="66.19166324435318"/>
    <n v="27.927441478439423"/>
    <n v="0"/>
    <n v="0"/>
    <n v="0"/>
    <x v="0"/>
    <x v="0"/>
    <s v=""/>
    <x v="0"/>
    <s v=""/>
    <x v="0"/>
    <x v="0"/>
    <x v="0"/>
    <s v="LARGE"/>
    <s v="1"/>
    <s v="1 - Energy industries (renewable - / non-renewable sources)"/>
    <s v="Fixed"/>
    <s v="no"/>
    <x v="0"/>
    <s v="-"/>
    <s v="No request submitted"/>
  </r>
  <r>
    <x v="0"/>
    <n v="5399"/>
    <m/>
    <s v=""/>
    <s v="Mpererwe Landfill Gas Project"/>
    <x v="2"/>
    <x v="9"/>
    <x v="29"/>
    <m/>
    <x v="1"/>
    <s v="Landfill flaring"/>
    <x v="92"/>
    <n v="18.298729076082299"/>
    <n v="24.24800821355236"/>
    <d v="2021-01-01T00:00:00"/>
    <d v="2022-04-30T00:00:00"/>
    <n v="1.3251198"/>
    <n v="18.248501026694044"/>
    <n v="5.9995071868583159"/>
    <n v="0"/>
    <n v="0"/>
    <n v="0"/>
    <x v="0"/>
    <x v="0"/>
    <s v=""/>
    <x v="0"/>
    <s v=""/>
    <x v="0"/>
    <x v="0"/>
    <x v="0"/>
    <s v="SMALL"/>
    <s v="13"/>
    <s v="13 - Waste handling and disposal"/>
    <s v="Fixed"/>
    <s v="no"/>
    <x v="0"/>
    <s v="-"/>
    <s v="No request submitted"/>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s v="-"/>
    <s v="No request submitted"/>
  </r>
  <r>
    <x v="0"/>
    <n v="5406"/>
    <m/>
    <s v=""/>
    <s v="Waste Heat Recovery and Utilization for Power Generation at Maple Leaf Cement Factory Limited, Iskanderabad, Pakistan"/>
    <x v="0"/>
    <x v="5"/>
    <x v="20"/>
    <m/>
    <x v="13"/>
    <s v="Cement heat"/>
    <x v="97"/>
    <n v="49.853385314483724"/>
    <n v="99.365544147843934"/>
    <d v="2021-01-01T00:00:00"/>
    <d v="2022-12-30T00:00:00"/>
    <n v="1.9931554"/>
    <n v="49.750924024640653"/>
    <n v="49.614620123203281"/>
    <n v="0"/>
    <n v="0"/>
    <n v="0"/>
    <x v="0"/>
    <x v="0"/>
    <s v=""/>
    <x v="0"/>
    <s v=""/>
    <x v="0"/>
    <x v="0"/>
    <x v="0"/>
    <s v="SMALL"/>
    <s v="3; 4"/>
    <s v="3 - Energy demand | 4 - Manufacturing industries"/>
    <s v="Fixed"/>
    <s v="no"/>
    <x v="0"/>
    <s v="-"/>
    <s v="No request submitted"/>
  </r>
  <r>
    <x v="0"/>
    <n v="5408"/>
    <m/>
    <s v=""/>
    <s v="Fujian Jinniu Waste Heat Recovery Project"/>
    <x v="0"/>
    <x v="0"/>
    <x v="15"/>
    <m/>
    <x v="13"/>
    <s v="Cement heat"/>
    <x v="88"/>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s v="-"/>
    <s v="No request submitted"/>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s v="No request submitted"/>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s v="-"/>
    <s v="No request submitted"/>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s v="No request submitted"/>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0"/>
    <s v="-"/>
    <s v="Pending host Party approval"/>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0"/>
    <s v="-"/>
    <s v="Pending host Party approval"/>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s v="-"/>
    <s v="No request submitted"/>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s v="-"/>
    <s v="No request submitted"/>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s v="-"/>
    <s v="Pending host Party approval"/>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s v="-"/>
    <s v="No request submitted"/>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s v="-"/>
    <s v="No request submitted"/>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s v="-"/>
    <s v="Pending host Party approval"/>
  </r>
  <r>
    <x v="0"/>
    <n v="5434"/>
    <m/>
    <s v=""/>
    <s v="Marrakesh Wastewater Treatment Plant (WWTP) with biogas recovery for cogeneration"/>
    <x v="2"/>
    <x v="3"/>
    <x v="3"/>
    <m/>
    <x v="5"/>
    <s v="Waste water"/>
    <x v="98"/>
    <n v="62.573718167889368"/>
    <n v="124.89045859000684"/>
    <d v="2021-01-01T00:00:00"/>
    <d v="2022-12-31T00:00:00"/>
    <n v="1.9958932"/>
    <n v="62.445229295003422"/>
    <n v="62.445229295003422"/>
    <n v="0"/>
    <n v="0"/>
    <n v="0"/>
    <x v="0"/>
    <x v="0"/>
    <s v=""/>
    <x v="0"/>
    <s v=""/>
    <x v="0"/>
    <x v="0"/>
    <x v="0"/>
    <s v="LARGE"/>
    <s v="13"/>
    <s v="13 - Waste handling and disposal"/>
    <s v="Fixed"/>
    <s v="no"/>
    <x v="0"/>
    <s v="-"/>
    <s v="No request submitted"/>
  </r>
  <r>
    <x v="0"/>
    <n v="5436"/>
    <m/>
    <s v=""/>
    <s v="CO2 Removal and Liquefaction from the H2 Production Plant in Campana, Argentina"/>
    <x v="1"/>
    <x v="1"/>
    <x v="24"/>
    <m/>
    <x v="10"/>
    <s v="CO2 recycling"/>
    <x v="99"/>
    <n v="56.231115296001526"/>
    <n v="95.912344969199182"/>
    <d v="2021-01-01T00:00:00"/>
    <d v="2022-09-16T00:00:00"/>
    <n v="1.705681"/>
    <n v="56.102573579739904"/>
    <n v="39.809771389459272"/>
    <n v="0"/>
    <n v="0"/>
    <n v="0"/>
    <x v="0"/>
    <x v="0"/>
    <s v=""/>
    <x v="0"/>
    <s v=""/>
    <x v="0"/>
    <x v="0"/>
    <x v="0"/>
    <s v="LARGE"/>
    <s v="5"/>
    <s v="5 - Chemical industries"/>
    <s v="Fixed"/>
    <s v="no"/>
    <x v="0"/>
    <s v="-"/>
    <s v="No request submitted"/>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s v="-"/>
    <s v="No request submitted"/>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s v="-"/>
    <s v="No request submitted"/>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s v="-"/>
    <s v="Pending host Party approval"/>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s v="-"/>
    <s v="No request submitted"/>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s v="-"/>
    <s v="No request submitted"/>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s v="-"/>
    <s v="No request submitted"/>
  </r>
  <r>
    <x v="0"/>
    <n v="5461"/>
    <m/>
    <s v=""/>
    <s v="Fatima N2O Abatement Project"/>
    <x v="0"/>
    <x v="5"/>
    <x v="20"/>
    <m/>
    <x v="4"/>
    <s v="Nitric acid"/>
    <x v="96"/>
    <n v="459.12304592325671"/>
    <n v="570.68273785078713"/>
    <d v="2021-01-01T00:00:00"/>
    <d v="2022-03-31T00:00:00"/>
    <n v="1.2429843"/>
    <n v="457.80043805612593"/>
    <n v="112.88229979466118"/>
    <n v="0"/>
    <n v="0"/>
    <n v="0"/>
    <x v="1"/>
    <x v="1"/>
    <d v="2023-07-11T00:00:00"/>
    <x v="1"/>
    <s v=""/>
    <x v="0"/>
    <x v="0"/>
    <x v="0"/>
    <s v="LARGE"/>
    <s v="5"/>
    <s v="5 - Chemical industries"/>
    <s v="Fixed"/>
    <s v="no"/>
    <x v="0"/>
    <s v="-"/>
    <s v="Pending host Party approval"/>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s v="-"/>
    <s v="No request submitted"/>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s v="-"/>
    <s v="No request submitted"/>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s v="-"/>
    <s v="No request submitted"/>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s v="-"/>
    <s v="No request submitted"/>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x v="0"/>
    <s v="-"/>
    <s v="No request submitted"/>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s v="-"/>
    <s v="No request submitted"/>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s v="-"/>
    <s v="No request submitted"/>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s v="-"/>
    <s v="No request submitted"/>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s v="-"/>
    <s v="No request submitted"/>
  </r>
  <r>
    <x v="0"/>
    <n v="5482"/>
    <m/>
    <s v=""/>
    <s v="Efficient Wood Fuel Stove-Cooking-Sets, Lesotho"/>
    <x v="2"/>
    <x v="8"/>
    <x v="55"/>
    <m/>
    <x v="21"/>
    <s v="Stoves"/>
    <x v="82"/>
    <n v="34.490007765649302"/>
    <n v="57.034811772758381"/>
    <d v="2021-01-01T00:00:00"/>
    <d v="2022-08-28T00:00:00"/>
    <n v="1.6536618999999999"/>
    <n v="34.409431895961667"/>
    <n v="22.625379876796714"/>
    <n v="0"/>
    <n v="0"/>
    <n v="0"/>
    <x v="0"/>
    <x v="0"/>
    <s v=""/>
    <x v="0"/>
    <s v=""/>
    <x v="0"/>
    <x v="1"/>
    <x v="1"/>
    <s v="SMALL"/>
    <s v="3"/>
    <s v="3 - Energy demand"/>
    <s v="Fixed"/>
    <s v="no"/>
    <x v="0"/>
    <s v="-"/>
    <s v="No request submitted"/>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s v="-"/>
    <s v="No request submitted"/>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s v="-"/>
    <s v="Pending host Party approval"/>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s v="-"/>
    <s v="Pending host Party approval"/>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s v="-"/>
    <s v="No request submitted"/>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s v="-"/>
    <s v="No request submitted"/>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s v="-"/>
    <s v="No request submitted"/>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s v="-"/>
    <s v="Pending host Party approval"/>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s v="-"/>
    <s v="No request submitted"/>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s v="-"/>
    <s v="No request submitted"/>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s v="-"/>
    <s v="No request submitted"/>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s v="-"/>
    <s v="No request submitted"/>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s v="-"/>
    <s v="No request submitted"/>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s v="-"/>
    <s v="No request submitted"/>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s v="-"/>
    <s v="No request submitted"/>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s v="-"/>
    <s v="No request submitted"/>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s v="-"/>
    <s v="No request submitted"/>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s v="-"/>
    <s v="No request submitted"/>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s v="-"/>
    <s v="No request submitted"/>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s v="-"/>
    <s v="Pending host Party approval"/>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s v="-"/>
    <s v="Pending host Party approval"/>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x v="0"/>
    <s v="-"/>
    <s v="No request submitted"/>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s v="-"/>
    <s v="No request submitted"/>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x v="0"/>
    <s v="-"/>
    <s v="No request submitted"/>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s v="-"/>
    <s v="No request submitted"/>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s v="-"/>
    <s v="Pending host Party approval"/>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s v="-"/>
    <s v="No request submitted"/>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s v="-"/>
    <s v="No request submitted"/>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s v="-"/>
    <s v="No request submitted"/>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s v="-"/>
    <s v="No request submitted"/>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s v="-"/>
    <s v="Pending host Party approval"/>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s v="-"/>
    <s v="No request submitted"/>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s v="-"/>
    <s v="No request submitted"/>
  </r>
  <r>
    <x v="0"/>
    <n v="5541"/>
    <m/>
    <s v=""/>
    <s v="Uttar Pradesh Lighting Energy Efficiency Project (ULEEP) in EDDI Raibareili, EDDII Raibareili Divisions, Lucknow Zone, Uttar Pradesh, India"/>
    <x v="0"/>
    <x v="5"/>
    <x v="7"/>
    <m/>
    <x v="21"/>
    <s v="Lighting"/>
    <x v="87"/>
    <n v="13.89392577384274"/>
    <n v="19.590340862423002"/>
    <d v="2021-01-01T00:00:00"/>
    <d v="2022-05-31T00:00:00"/>
    <n v="1.4099931999999999"/>
    <n v="13.857508555783712"/>
    <n v="5.7328323066392883"/>
    <n v="0"/>
    <n v="0"/>
    <n v="0"/>
    <x v="0"/>
    <x v="0"/>
    <s v=""/>
    <x v="0"/>
    <s v=""/>
    <x v="0"/>
    <x v="0"/>
    <x v="0"/>
    <s v="SMALL"/>
    <s v="3"/>
    <s v="3 - Energy demand"/>
    <s v="Fixed"/>
    <s v="no"/>
    <x v="0"/>
    <s v="-"/>
    <s v="No request submitted"/>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s v="-"/>
    <s v="No request submitted"/>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s v="-"/>
    <s v="No request submitted"/>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s v="-"/>
    <s v="Pending host Party approval"/>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s v="-"/>
    <s v="No request submitted"/>
  </r>
  <r>
    <x v="0"/>
    <n v="5547"/>
    <m/>
    <s v=""/>
    <s v="Uttar Pradesh Lighting Energy Efficiency Project (ULEEP) in EDDI Bareilly, EDDII Bareilly, EDDI Badaun &amp; EDD II Badaun Divisions, Bareilly Zone, Uttar Pradesh, India"/>
    <x v="0"/>
    <x v="5"/>
    <x v="7"/>
    <m/>
    <x v="21"/>
    <s v="Lighting"/>
    <x v="87"/>
    <n v="20.162057718949949"/>
    <n v="32.623616700889798"/>
    <d v="2021-01-01T00:00:00"/>
    <d v="2022-08-15T00:00:00"/>
    <n v="1.6180698"/>
    <n v="20.11422313483915"/>
    <n v="12.509393566050649"/>
    <n v="0"/>
    <n v="0"/>
    <n v="0"/>
    <x v="0"/>
    <x v="0"/>
    <s v=""/>
    <x v="0"/>
    <s v=""/>
    <x v="0"/>
    <x v="0"/>
    <x v="0"/>
    <s v="SMALL"/>
    <s v="3"/>
    <s v="3 - Energy demand"/>
    <s v="Fixed"/>
    <s v="no"/>
    <x v="0"/>
    <s v="-"/>
    <s v="No request submitted"/>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s v="-"/>
    <s v="No request submitted"/>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s v="-"/>
    <s v="No request submitted"/>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s v="-"/>
    <s v="Pending host Party approval"/>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s v="-"/>
    <s v="Pending host Party approval"/>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s v="-"/>
    <s v="Pending host Party approval"/>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s v="-"/>
    <s v="No request submitted"/>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s v="-"/>
    <s v="No request submitted"/>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x v="0"/>
    <s v="-"/>
    <s v="No request submitted"/>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s v="-"/>
    <s v="No request submitted"/>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s v="-"/>
    <s v="Pending host Party approval"/>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s v="-"/>
    <s v="No request submitted"/>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x v="0"/>
    <s v="-"/>
    <s v="No request submitted"/>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s v="-"/>
    <s v="Pending host Party approval"/>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s v="-"/>
    <s v="No request submitted"/>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s v="-"/>
    <s v="Pending host Party approval"/>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s v="-"/>
    <s v="No request submitted"/>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s v="-"/>
    <s v="No request submitted"/>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s v="-"/>
    <s v="No request submitted"/>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s v="-"/>
    <s v="Pending host Party approval"/>
  </r>
  <r>
    <x v="0"/>
    <n v="5574"/>
    <m/>
    <s v=""/>
    <s v="AzDRES Energy Efficiency Improvement"/>
    <x v="0"/>
    <x v="4"/>
    <x v="50"/>
    <m/>
    <x v="19"/>
    <s v="Higher efficiency oil power"/>
    <x v="100"/>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s v="-"/>
    <s v="No request submitted"/>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s v="-"/>
    <s v="Pending host Party approval"/>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s v="-"/>
    <s v="No request submitted"/>
  </r>
  <r>
    <x v="0"/>
    <n v="5578"/>
    <m/>
    <s v=""/>
    <s v="Installation of natural gas based combined cooling heating and power (CCHP) systems in DLF Building 8 in Gurgaon, India"/>
    <x v="0"/>
    <x v="5"/>
    <x v="7"/>
    <m/>
    <x v="19"/>
    <s v="Cogeneration"/>
    <x v="101"/>
    <n v="8.0128359404900884"/>
    <n v="1.4698425735797398"/>
    <d v="2021-01-01T00:00:00"/>
    <d v="2021-03-09T00:00:00"/>
    <n v="0.18343599999999999"/>
    <n v="1.4698425735797398"/>
    <n v="0"/>
    <n v="0"/>
    <n v="0"/>
    <n v="0"/>
    <x v="0"/>
    <x v="0"/>
    <s v=""/>
    <x v="0"/>
    <s v=""/>
    <x v="0"/>
    <x v="0"/>
    <x v="0"/>
    <s v="SMALL"/>
    <s v="4"/>
    <s v="4 - Manufacturing industries"/>
    <s v="Renewable"/>
    <s v="no"/>
    <x v="0"/>
    <s v="-"/>
    <s v="No request submitted"/>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s v="-"/>
    <s v="Pending host Party approval"/>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s v="-"/>
    <s v="No request submitted"/>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s v="-"/>
    <s v="No request submitted"/>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s v="-"/>
    <s v="No request submitted"/>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s v="-"/>
    <s v="Pending host Party approval"/>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s v="-"/>
    <s v="No request submitted"/>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s v="-"/>
    <s v="No request submitted"/>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s v="-"/>
    <s v="No request submitted"/>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s v="-"/>
    <s v="No request submitted"/>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s v="-"/>
    <s v="No request submitted"/>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s v="-"/>
    <s v="Pending host Party approval"/>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s v="-"/>
    <s v="No request submitted"/>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s v="-"/>
    <s v="Pending host Party approval"/>
  </r>
  <r>
    <x v="0"/>
    <n v="5640"/>
    <m/>
    <s v=""/>
    <s v="Dashiqiao Central Heating Project"/>
    <x v="0"/>
    <x v="0"/>
    <x v="15"/>
    <m/>
    <x v="24"/>
    <s v="District heating"/>
    <x v="77"/>
    <n v="106.98754749715852"/>
    <n v="146.45797125256672"/>
    <d v="2021-01-01T00:00:00"/>
    <d v="2022-05-16T00:00:00"/>
    <n v="1.3689254"/>
    <n v="106.70091718001369"/>
    <n v="39.757054072553046"/>
    <n v="0"/>
    <n v="0"/>
    <n v="0"/>
    <x v="0"/>
    <x v="0"/>
    <s v=""/>
    <x v="0"/>
    <s v=""/>
    <x v="0"/>
    <x v="0"/>
    <x v="0"/>
    <s v="LARGE"/>
    <s v="1"/>
    <s v="1 - Energy industries (renewable - / non-renewable sources)"/>
    <s v="Fixed"/>
    <s v="no"/>
    <x v="0"/>
    <s v="-"/>
    <s v="No request submitted"/>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s v="-"/>
    <s v="No request submitted"/>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s v="-"/>
    <s v="No request submitted"/>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s v="-"/>
    <s v="No request submitted"/>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s v="-"/>
    <s v="No request submitted"/>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s v="-"/>
    <s v="No request submitted"/>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s v="-"/>
    <s v="No request submitted"/>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s v="-"/>
    <s v="No request submitted"/>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s v="-"/>
    <s v="No request submitted"/>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x v="0"/>
    <s v="-"/>
    <s v="No request submitted"/>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s v="-"/>
    <s v="No request submitted"/>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s v="-"/>
    <s v="No request submitted"/>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s v="-"/>
    <s v="Pending host Party approval"/>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s v="-"/>
    <s v="Pending host Party approval"/>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s v="-"/>
    <s v="Pending host Party approval"/>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s v="-"/>
    <s v="No request submitted"/>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s v="-"/>
    <s v="Pending host Party approval"/>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s v="-"/>
    <s v="No request submitted"/>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s v="-"/>
    <s v="Pending host Party approval"/>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s v="-"/>
    <s v="Pending host Party approval"/>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s v="-"/>
    <s v="No request submitted"/>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s v="-"/>
    <s v="Pending host Party approval"/>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x v="0"/>
    <s v="-"/>
    <s v="No request submitted"/>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s v="-"/>
    <s v="Pending host Party approval"/>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s v="-"/>
    <s v="Pending host Party approval"/>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s v="-"/>
    <s v="Pending host Party approval"/>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s v="-"/>
    <s v="No request submitted"/>
  </r>
  <r>
    <x v="0"/>
    <n v="5708"/>
    <m/>
    <s v=""/>
    <s v="Sanhe Energy One Environmental Technology Co., Ltd Biogas Recovery and Utilization Project, Sanhe City, Hebei Province"/>
    <x v="0"/>
    <x v="0"/>
    <x v="15"/>
    <m/>
    <x v="5"/>
    <s v="Manure"/>
    <x v="102"/>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s v="-"/>
    <s v="No request submitted"/>
  </r>
  <r>
    <x v="0"/>
    <n v="5710"/>
    <m/>
    <s v=""/>
    <s v="CDM Project of Pig-Raising Base Methane Recovery and Utilization in Jinxian of Jiangxi Province"/>
    <x v="0"/>
    <x v="0"/>
    <x v="15"/>
    <m/>
    <x v="5"/>
    <s v="Manure"/>
    <x v="80"/>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s v="-"/>
    <s v="No request submitted"/>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s v="-"/>
    <s v="No request submitted"/>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s v="-"/>
    <s v="Pending host Party approval"/>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s v="-"/>
    <s v="Pending host Party approval"/>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s v="-"/>
    <s v="No request submitted"/>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s v="-"/>
    <s v="Pending host Party approval"/>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s v="-"/>
    <s v="No request submitted"/>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s v="-"/>
    <s v="Pending host Party approval"/>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s v="-"/>
    <s v="No request submitted"/>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s v="-"/>
    <s v="No request submitted"/>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s v="-"/>
    <s v="Pending host Party approval"/>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s v="-"/>
    <s v="Pending host Party approval"/>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s v="-"/>
    <s v="No request submitted"/>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s v="-"/>
    <s v="No request submitted"/>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s v="-"/>
    <s v="No request submitted"/>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s v="-"/>
    <s v="No request submitted"/>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x v="0"/>
    <s v="-"/>
    <s v="No request submitted"/>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s v="-"/>
    <s v="Pending host Party approval"/>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s v="-"/>
    <s v="No request submitted"/>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s v="-"/>
    <s v="No request submitted"/>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s v="-"/>
    <s v="Pending host Party approval"/>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s v="-"/>
    <s v="Pending host Party approval"/>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s v="-"/>
    <s v="Pending host Party approval"/>
  </r>
  <r>
    <x v="0"/>
    <n v="5778"/>
    <m/>
    <s v=""/>
    <s v="Orissa Lighting Energy Efficiency Project (OLEEP) in Bolangir &amp; Titilagarh Divisions,Orissa, India"/>
    <x v="0"/>
    <x v="5"/>
    <x v="7"/>
    <m/>
    <x v="21"/>
    <s v="Lighting"/>
    <x v="87"/>
    <n v="10.173358681828059"/>
    <n v="12.645325119780972"/>
    <d v="2021-01-01T00:00:00"/>
    <d v="2022-03-31T00:00:00"/>
    <n v="1.2429843"/>
    <n v="10.144052019164956"/>
    <n v="2.5012731006160163"/>
    <n v="0"/>
    <n v="0"/>
    <n v="0"/>
    <x v="0"/>
    <x v="0"/>
    <s v=""/>
    <x v="0"/>
    <s v=""/>
    <x v="0"/>
    <x v="0"/>
    <x v="0"/>
    <s v="SMALL"/>
    <s v="3"/>
    <s v="3 - Energy demand"/>
    <s v="Fixed"/>
    <s v="no"/>
    <x v="0"/>
    <s v="-"/>
    <s v="No request submitted"/>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s v="-"/>
    <s v="No request submitted"/>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s v="-"/>
    <s v="No request submitted"/>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s v="-"/>
    <s v="No request submitted"/>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s v="-"/>
    <s v="No request submitted"/>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s v="-"/>
    <s v="Pending host Party approval"/>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s v="-"/>
    <s v="Pending host Party approval"/>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s v="-"/>
    <s v="Pending host Party approval"/>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s v="-"/>
    <s v="No request submitted"/>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s v="-"/>
    <s v="Pending host Party approval"/>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s v="-"/>
    <s v="Pending host Party approval"/>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s v="-"/>
    <s v="Pending host Party approval"/>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s v="-"/>
    <s v="No request submitted"/>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s v="-"/>
    <s v="Pending host Party approval"/>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s v="-"/>
    <s v="Pending host Party approval"/>
  </r>
  <r>
    <x v="0"/>
    <n v="5827"/>
    <m/>
    <s v=""/>
    <s v="Animal manure anaerobic treatment facility  Ein Hahoresh"/>
    <x v="0"/>
    <x v="4"/>
    <x v="42"/>
    <m/>
    <x v="5"/>
    <s v="Manure"/>
    <x v="103"/>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s v="-"/>
    <s v="Pending host Party approval"/>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s v="-"/>
    <s v="No request submitted"/>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0"/>
    <s v="-"/>
    <s v="Pending host Party approval"/>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s v="-"/>
    <s v="No request submitted"/>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s v="-"/>
    <s v="No request submitted"/>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s v="-"/>
    <s v="Pending host Party approval"/>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s v="-"/>
    <s v="No request submitted"/>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s v="-"/>
    <s v="Pending host Party approval"/>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s v="-"/>
    <s v="Pending host Party approval"/>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s v="-"/>
    <s v="Pending host Party approval"/>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s v="-"/>
    <s v="Pending host Party approval"/>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s v="-"/>
    <s v="No request submitted"/>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s v="-"/>
    <s v="Pending host Party approval"/>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x v="0"/>
    <s v="-"/>
    <s v="No request submitted"/>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s v="-"/>
    <s v="Pending host Party approval"/>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s v="-"/>
    <s v="Pending host Party approval"/>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s v="-"/>
    <s v="No request submitted"/>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s v="-"/>
    <s v="No request submitted"/>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s v="-"/>
    <s v="Pending host Party approval"/>
  </r>
  <r>
    <x v="0"/>
    <n v="5873"/>
    <m/>
    <s v=""/>
    <s v="Orissa Lighting Energy Efficiency Project (OLEEP) in Nuapada &amp; Kalahandi District Orissa, India"/>
    <x v="0"/>
    <x v="5"/>
    <x v="7"/>
    <m/>
    <x v="21"/>
    <s v="Lighting"/>
    <x v="87"/>
    <n v="11.137584113509474"/>
    <n v="15.703917864476386"/>
    <d v="2021-01-01T00:00:00"/>
    <d v="2022-05-31T00:00:00"/>
    <n v="1.4099931999999999"/>
    <n v="11.108391512662561"/>
    <n v="4.5955263518138256"/>
    <n v="0"/>
    <n v="0"/>
    <n v="0"/>
    <x v="0"/>
    <x v="0"/>
    <s v=""/>
    <x v="0"/>
    <s v=""/>
    <x v="0"/>
    <x v="0"/>
    <x v="0"/>
    <s v="SMALL"/>
    <s v="3"/>
    <s v="3 - Energy demand"/>
    <s v="Fixed"/>
    <s v="no"/>
    <x v="0"/>
    <s v="-"/>
    <s v="No request submitted"/>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s v="-"/>
    <s v="No request submitted"/>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s v="-"/>
    <s v="Pending host Party approval"/>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s v="-"/>
    <s v="No request submitted"/>
  </r>
  <r>
    <x v="0"/>
    <n v="5879"/>
    <m/>
    <s v=""/>
    <s v="Methane Recovery and Utilization Project of Shandong Richeast Biotechnology Co., Ltd. in Wastewater Treatment"/>
    <x v="0"/>
    <x v="0"/>
    <x v="15"/>
    <m/>
    <x v="5"/>
    <s v="Waste water"/>
    <x v="89"/>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s v="-"/>
    <s v="No request submitted"/>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s v="-"/>
    <s v="Pending host Party approval"/>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s v="-"/>
    <s v="No request submitted"/>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s v="-"/>
    <s v="No request submitted"/>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s v="-"/>
    <s v="No request submitted"/>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s v="-"/>
    <s v="No request submitted"/>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s v="-"/>
    <s v="No request submitted"/>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s v="-"/>
    <s v="No request submitted"/>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s v="-"/>
    <s v="No request submitted"/>
  </r>
  <r>
    <x v="0"/>
    <n v="5891"/>
    <m/>
    <s v=""/>
    <s v="Chongyang Kaidi Biomass Power Project"/>
    <x v="0"/>
    <x v="0"/>
    <x v="15"/>
    <m/>
    <x v="6"/>
    <s v="Agricultural residues: rice husk"/>
    <x v="83"/>
    <n v="122.88681616543103"/>
    <n v="186.05451060917179"/>
    <d v="2021-01-01T00:00:00"/>
    <d v="2022-07-08T00:00:00"/>
    <n v="1.5140315"/>
    <n v="122.58104038329911"/>
    <n v="63.473470225872695"/>
    <n v="0"/>
    <n v="0"/>
    <n v="0"/>
    <x v="0"/>
    <x v="0"/>
    <s v=""/>
    <x v="0"/>
    <s v=""/>
    <x v="1"/>
    <x v="0"/>
    <x v="0"/>
    <s v="LARGE"/>
    <s v="1"/>
    <s v="1 - Energy industries (renewable - / non-renewable sources)"/>
    <s v="Fixed"/>
    <s v="no"/>
    <x v="0"/>
    <s v="-"/>
    <s v="No request submitted"/>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s v="-"/>
    <s v="No request submitted"/>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s v="-"/>
    <s v="Pending host Party approval"/>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s v="-"/>
    <s v="Pending host Party approval"/>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s v="-"/>
    <s v="No request submitted"/>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s v="-"/>
    <s v="No request submitted"/>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s v="-"/>
    <s v="No request submitted"/>
  </r>
  <r>
    <x v="0"/>
    <n v="5905"/>
    <m/>
    <s v=""/>
    <s v="20 MW Capacity Biomass based Power Project of M/s. SHALIVAHANA GREEN ENERGY LIMITED"/>
    <x v="0"/>
    <x v="5"/>
    <x v="7"/>
    <m/>
    <x v="6"/>
    <s v="Agricultural residues: other kinds"/>
    <x v="83"/>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s v="-"/>
    <s v="No request submitted"/>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s v="-"/>
    <s v="No request submitted"/>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s v="-"/>
    <s v="No request submitted"/>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s v="-"/>
    <s v="Pending host Party approval"/>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s v="-"/>
    <s v="Pending host Party approval"/>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s v="-"/>
    <s v="Pending host Party approval"/>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s v="-"/>
    <s v="Pending host Party approval"/>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s v="-"/>
    <s v="Pending host Party approval"/>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s v="-"/>
    <s v="Pending host Party approval"/>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x v="0"/>
    <s v="-"/>
    <s v="No request submitted"/>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s v="-"/>
    <s v="Pending host Party approval"/>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s v="-"/>
    <s v="Pending host Party approval"/>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s v="-"/>
    <s v="Pending host Party approval"/>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s v="-"/>
    <s v="Pending host Party approval"/>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s v="-"/>
    <s v="No request submitted"/>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s v="-"/>
    <s v="No request submitted"/>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s v="-"/>
    <s v="No request submitted"/>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s v="-"/>
    <s v="Pending host Party approval"/>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s v="-"/>
    <s v="No request submitted"/>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s v="-"/>
    <s v="No request submitted"/>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0"/>
    <s v="-"/>
    <s v="Pending host Party approval"/>
  </r>
  <r>
    <x v="1"/>
    <n v="5962"/>
    <m/>
    <s v=""/>
    <s v="International water purification programme"/>
    <x v="5"/>
    <x v="16"/>
    <x v="60"/>
    <s v="CL; EG; ET; GM; IR; KE; KH; MG; MW; MX; NI; SV; UG; VN; ZA"/>
    <x v="23"/>
    <s v="Water purification"/>
    <x v="76"/>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s v="UG"/>
    <s v="Pending additional documentation from project participant"/>
  </r>
  <r>
    <x v="2"/>
    <n v="5962"/>
    <n v="3"/>
    <s v="5962-0003"/>
    <s v="Chlorine Dispensers in Uganda  CPA 3"/>
    <x v="2"/>
    <x v="9"/>
    <x v="29"/>
    <m/>
    <x v="23"/>
    <s v="Water purification"/>
    <x v="76"/>
    <n v="44.837601457533552"/>
    <n v="57.451055441478438"/>
    <d v="2021-01-01T00:00:00"/>
    <d v="2022-04-14T00:00:00"/>
    <n v="1.2813142"/>
    <n v="44.711375770020531"/>
    <n v="12.739679671457907"/>
    <n v="0"/>
    <n v="0"/>
    <n v="0"/>
    <x v="1"/>
    <x v="1"/>
    <d v="2023-10-16T00:00:00"/>
    <x v="2"/>
    <s v=""/>
    <x v="0"/>
    <x v="1"/>
    <x v="0"/>
    <s v="SMALL"/>
    <s v="3"/>
    <s v="3 - Energy demand"/>
    <s v="Renewable"/>
    <s v="yes"/>
    <x v="1"/>
    <s v="-"/>
    <s v="Pending additional documentation from project participant"/>
  </r>
  <r>
    <x v="2"/>
    <n v="5962"/>
    <n v="8"/>
    <s v="5962-0008"/>
    <s v="Chlorine Dispensers in Uganda - CPA 9"/>
    <x v="2"/>
    <x v="9"/>
    <x v="29"/>
    <m/>
    <x v="23"/>
    <s v="Water purification"/>
    <x v="76"/>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s v="-"/>
    <s v="Pending additional documentation from project participant"/>
  </r>
  <r>
    <x v="2"/>
    <n v="5962"/>
    <n v="4"/>
    <s v="5962-0004"/>
    <s v="Chlorine Dispensers in Malawi  CPA 5"/>
    <x v="2"/>
    <x v="9"/>
    <x v="61"/>
    <m/>
    <x v="23"/>
    <s v="Water purification"/>
    <x v="76"/>
    <n v="53.15637576688497"/>
    <n v="99.836476386036964"/>
    <d v="2021-01-01T00:00:00"/>
    <d v="2022-11-18T00:00:00"/>
    <n v="1.8781656"/>
    <n v="53.042669404517454"/>
    <n v="46.793806981519502"/>
    <n v="0"/>
    <n v="0"/>
    <n v="0"/>
    <x v="1"/>
    <x v="1"/>
    <d v="2023-10-16T00:00:00"/>
    <x v="2"/>
    <s v=""/>
    <x v="0"/>
    <x v="1"/>
    <x v="0"/>
    <s v="SMALL"/>
    <s v="3"/>
    <s v="3 - Energy demand"/>
    <s v="Renewable"/>
    <s v="yes"/>
    <x v="0"/>
    <s v="-"/>
    <s v="Pending host Party approval"/>
  </r>
  <r>
    <x v="2"/>
    <n v="5962"/>
    <n v="5"/>
    <s v="5962-0005"/>
    <s v="Chlorine Dispensers in Kenya - CPA 6"/>
    <x v="2"/>
    <x v="9"/>
    <x v="39"/>
    <m/>
    <x v="23"/>
    <s v="Water purification"/>
    <x v="76"/>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0"/>
    <s v="-"/>
    <s v="Pending host Party approval"/>
  </r>
  <r>
    <x v="2"/>
    <n v="5962"/>
    <n v="6"/>
    <s v="5962-0006"/>
    <s v="Chlorine Dispensers in Kenya - CPA 7"/>
    <x v="2"/>
    <x v="9"/>
    <x v="39"/>
    <m/>
    <x v="23"/>
    <s v="Water purification"/>
    <x v="76"/>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0"/>
    <s v="-"/>
    <s v="Pending host Party approval"/>
  </r>
  <r>
    <x v="2"/>
    <n v="5962"/>
    <n v="7"/>
    <s v="5962-0007"/>
    <s v="Chlorine Dispensers in Malawi - CPA 8"/>
    <x v="2"/>
    <x v="9"/>
    <x v="61"/>
    <m/>
    <x v="23"/>
    <s v="Water purification"/>
    <x v="76"/>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s v="-"/>
    <s v="Pending host Party approval"/>
  </r>
  <r>
    <x v="2"/>
    <n v="5962"/>
    <n v="9"/>
    <s v="5962-0009"/>
    <s v="Chlorine Dispensers in Uganda - CPA 10"/>
    <x v="2"/>
    <x v="9"/>
    <x v="29"/>
    <m/>
    <x v="23"/>
    <s v="Water purification"/>
    <x v="76"/>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s v="-"/>
    <s v="Pending additional documentation from project participant"/>
  </r>
  <r>
    <x v="2"/>
    <n v="5962"/>
    <n v="17"/>
    <s v="5962-0017"/>
    <s v="Chlorine Dispensers in Uganda  CPA 21"/>
    <x v="2"/>
    <x v="9"/>
    <x v="29"/>
    <m/>
    <x v="23"/>
    <s v="Water purification"/>
    <x v="76"/>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s v="-"/>
    <s v="Pending additional documentation from project participant"/>
  </r>
  <r>
    <x v="2"/>
    <n v="5962"/>
    <n v="10"/>
    <s v="5962-0010"/>
    <s v="Chlorine Dispensers in Malawi - CPA 11"/>
    <x v="2"/>
    <x v="9"/>
    <x v="61"/>
    <m/>
    <x v="23"/>
    <s v="Water purification"/>
    <x v="76"/>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s v="-"/>
    <s v="Pending host Party approval"/>
  </r>
  <r>
    <x v="2"/>
    <n v="5962"/>
    <n v="11"/>
    <s v="5962-0011"/>
    <s v="Chlorine Dispensers in Kenya - CPA 12"/>
    <x v="2"/>
    <x v="9"/>
    <x v="39"/>
    <m/>
    <x v="23"/>
    <s v="Water purification"/>
    <x v="76"/>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0"/>
    <s v="-"/>
    <s v="Pending host Party approval"/>
  </r>
  <r>
    <x v="2"/>
    <n v="5962"/>
    <n v="12"/>
    <s v="5962-0012"/>
    <s v="Chlorine Dispensers in Kenya - CPA 13"/>
    <x v="2"/>
    <x v="9"/>
    <x v="39"/>
    <m/>
    <x v="23"/>
    <s v="Water purification"/>
    <x v="76"/>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0"/>
    <s v="-"/>
    <s v="Pending host Party approval"/>
  </r>
  <r>
    <x v="2"/>
    <n v="5962"/>
    <n v="13"/>
    <s v="5962-0013"/>
    <s v="Chlorine Dispensers in Kenya - CPA 14"/>
    <x v="2"/>
    <x v="9"/>
    <x v="39"/>
    <m/>
    <x v="23"/>
    <s v="Water purification"/>
    <x v="76"/>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0"/>
    <s v="-"/>
    <s v="Pending host Party approval"/>
  </r>
  <r>
    <x v="2"/>
    <n v="5962"/>
    <n v="14"/>
    <s v="5962-0014"/>
    <s v="Water Kiosks in Cambodia  CPA 4"/>
    <x v="0"/>
    <x v="7"/>
    <x v="62"/>
    <m/>
    <x v="23"/>
    <s v="Water purification"/>
    <x v="76"/>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s v="-"/>
    <s v="Pending host Party approval"/>
  </r>
  <r>
    <x v="2"/>
    <n v="5962"/>
    <n v="15"/>
    <s v="5962-0015"/>
    <s v="Chlorine Dispensers in Kenya  CPA 15"/>
    <x v="2"/>
    <x v="9"/>
    <x v="39"/>
    <m/>
    <x v="23"/>
    <s v="Water purification"/>
    <x v="76"/>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0"/>
    <s v="-"/>
    <s v="Pending host Party approval"/>
  </r>
  <r>
    <x v="2"/>
    <n v="5962"/>
    <n v="16"/>
    <s v="5962-0016"/>
    <s v="Chlorine Dispensers in Kenya  CPA 20"/>
    <x v="2"/>
    <x v="9"/>
    <x v="39"/>
    <m/>
    <x v="23"/>
    <s v="Water purification"/>
    <x v="76"/>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0"/>
    <s v="-"/>
    <s v="Pending host Party approval"/>
  </r>
  <r>
    <x v="2"/>
    <n v="5962"/>
    <n v="18"/>
    <s v="5962-0018"/>
    <s v="Chlorine Dispensers in Uganda  CPA 22"/>
    <x v="2"/>
    <x v="9"/>
    <x v="29"/>
    <m/>
    <x v="23"/>
    <s v="Water purification"/>
    <x v="76"/>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s v="-"/>
    <s v="Pending additional documentation from project participant"/>
  </r>
  <r>
    <x v="2"/>
    <n v="7997"/>
    <n v="7"/>
    <s v="7997-0007"/>
    <s v="CPA 007  BioLite HomeStove in Uganda"/>
    <x v="2"/>
    <x v="9"/>
    <x v="29"/>
    <m/>
    <x v="21"/>
    <s v="Stoves"/>
    <x v="82"/>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0"/>
    <s v="-"/>
    <s v="Pending host Party approval"/>
  </r>
  <r>
    <x v="2"/>
    <n v="5962"/>
    <n v="19"/>
    <s v="5962-0019"/>
    <s v="Chlorine Dispensers in Kenya - CPA 16"/>
    <x v="2"/>
    <x v="9"/>
    <x v="39"/>
    <m/>
    <x v="23"/>
    <s v="Water purification"/>
    <x v="76"/>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0"/>
    <s v="-"/>
    <s v="Pending host Party approval"/>
  </r>
  <r>
    <x v="2"/>
    <n v="5962"/>
    <n v="20"/>
    <s v="5962-0020"/>
    <s v="Chlorine Dispensers in Kenya - CPA 17"/>
    <x v="2"/>
    <x v="9"/>
    <x v="39"/>
    <m/>
    <x v="23"/>
    <s v="Water purification"/>
    <x v="76"/>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0"/>
    <s v="-"/>
    <s v="Pending host Party approval"/>
  </r>
  <r>
    <x v="2"/>
    <n v="5962"/>
    <n v="21"/>
    <s v="5962-0021"/>
    <s v="Chlorine Dispensers in Kenya - CPA 18"/>
    <x v="2"/>
    <x v="9"/>
    <x v="39"/>
    <m/>
    <x v="23"/>
    <s v="Water purification"/>
    <x v="76"/>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0"/>
    <s v="-"/>
    <s v="Pending host Party approval"/>
  </r>
  <r>
    <x v="2"/>
    <n v="5962"/>
    <n v="22"/>
    <s v="5962-0022"/>
    <s v="Chlorine Dispensers in Kenya - CPA 19"/>
    <x v="2"/>
    <x v="9"/>
    <x v="39"/>
    <m/>
    <x v="23"/>
    <s v="Water purification"/>
    <x v="76"/>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0"/>
    <s v="-"/>
    <s v="Pending host Party approval"/>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s v="-"/>
    <s v="No request submitted"/>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s v="-"/>
    <s v="No request submitted"/>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s v="-"/>
    <s v="No request submitted"/>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s v="-"/>
    <s v="Pending host Party approval"/>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s v="-"/>
    <s v="No request submitted"/>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s v="-"/>
    <s v="No request submitted"/>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s v="-"/>
    <s v="Pending host Party approval"/>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s v="-"/>
    <s v="No request submitted"/>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s v="-"/>
    <s v="Pending host Party approval"/>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s v="-"/>
    <s v="Pending host Party approval"/>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s v="-"/>
    <s v="Pending host Party approval"/>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s v="-"/>
    <s v="Pending host Party approval"/>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s v="-"/>
    <s v="Pending host Party approval"/>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s v="-"/>
    <s v="Pending host Party approval"/>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s v="-"/>
    <s v="Pending host Party approval"/>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s v="-"/>
    <s v="Pending host Party approval"/>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s v="-"/>
    <s v="Pending host Party approval"/>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s v="-"/>
    <s v="Pending host Party approval"/>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s v="-"/>
    <s v="Pending host Party approval"/>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s v="-"/>
    <s v="Pending host Party approval"/>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s v="-"/>
    <s v="Pending host Party approval"/>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s v="-"/>
    <s v="Pending host Party approval"/>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s v="-"/>
    <s v="Pending host Party approval"/>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s v="-"/>
    <s v="Pending host Party approval"/>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s v="-"/>
    <s v="Pending host Party approval"/>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s v="-"/>
    <s v="Pending host Party approval"/>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s v="-"/>
    <s v="Pending host Party approval"/>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s v="-"/>
    <s v="Pending host Party approval"/>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s v="-"/>
    <s v="Pending host Party approval"/>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s v="-"/>
    <s v="Pending host Party approval"/>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s v="-"/>
    <s v="Pending host Party approval"/>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s v="-"/>
    <s v="Pending host Party approval"/>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s v="-"/>
    <s v="Pending host Party approval"/>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s v="-"/>
    <s v="Pending host Party approval"/>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s v="-"/>
    <s v="Pending host Party approval"/>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s v="-"/>
    <s v="Pending host Party approval"/>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s v="-"/>
    <s v="Pending host Party approval"/>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s v="-"/>
    <s v="Pending host Party approval"/>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s v="-"/>
    <s v="Pending host Party approval"/>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s v="-"/>
    <s v="Pending host Party approval"/>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s v="-"/>
    <s v="No request submitted"/>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s v="-"/>
    <s v="No request submitted"/>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s v="-"/>
    <s v="Pending host Party approval"/>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s v="-"/>
    <s v="No request submitted"/>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s v="-"/>
    <s v="No request submitted"/>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s v="-"/>
    <s v="Pending host Party approval"/>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s v="-"/>
    <s v="Pending host Party approval"/>
  </r>
  <r>
    <x v="0"/>
    <n v="5999"/>
    <m/>
    <s v=""/>
    <s v="Eco Energy Beer Tuvya - Animal manure anaerobic treatment facility"/>
    <x v="0"/>
    <x v="4"/>
    <x v="42"/>
    <m/>
    <x v="5"/>
    <s v="Manure"/>
    <x v="103"/>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s v="-"/>
    <s v="Pending host Party approval"/>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s v="-"/>
    <s v="Pending host Party approval"/>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s v="-"/>
    <s v="Pending host Party approval"/>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s v="-"/>
    <s v="No request submitted"/>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s v="-"/>
    <s v="Pending host Party approval"/>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s v="-"/>
    <s v="Pending host Party approval"/>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s v="-"/>
    <s v="No request submitted"/>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s v="-"/>
    <s v="Pending host Party approval"/>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s v="-"/>
    <s v="Pending host Party approval"/>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s v="-"/>
    <s v="No request submitted"/>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s v="-"/>
    <s v="Pending host Party approval"/>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s v="-"/>
    <s v="No request submitted"/>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s v="-"/>
    <s v="Pending host Party approval"/>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s v="-"/>
    <s v="Pending host Party approval"/>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s v="-"/>
    <s v="Pending host Party approval"/>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s v="-"/>
    <s v="Pending host Party approval"/>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s v="-"/>
    <s v="Pending host Party approval"/>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s v="-"/>
    <s v="No request submitted"/>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s v="-"/>
    <s v="Pending host Party approval"/>
  </r>
  <r>
    <x v="0"/>
    <n v="6045"/>
    <m/>
    <s v=""/>
    <s v="Zhangjiakou City Qiaoxi District Heating Project"/>
    <x v="0"/>
    <x v="0"/>
    <x v="15"/>
    <m/>
    <x v="24"/>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s v="-"/>
    <s v="No request submitted"/>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s v="-"/>
    <s v="Pending host Party approval"/>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s v="-"/>
    <s v="Pending host Party approval"/>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s v="-"/>
    <s v="No request submitted"/>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s v="-"/>
    <s v="Pending host Party approval"/>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s v="-"/>
    <s v="No request submitted"/>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s v="-"/>
    <s v="No request submitted"/>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s v="-"/>
    <s v="No request submitted"/>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x v="0"/>
    <s v="-"/>
    <s v="No request submitted"/>
  </r>
  <r>
    <x v="0"/>
    <n v="6083"/>
    <m/>
    <s v=""/>
    <s v="Omnia N2O Abatement Project II"/>
    <x v="2"/>
    <x v="8"/>
    <x v="22"/>
    <m/>
    <x v="4"/>
    <s v="Nitric acid"/>
    <x v="96"/>
    <n v="348.85879057177669"/>
    <n v="461.32455030800821"/>
    <d v="2021-01-01T00:00:00"/>
    <d v="2022-04-29T00:00:00"/>
    <n v="1.3223819000000001"/>
    <n v="347.89971252566733"/>
    <n v="113.42483778234086"/>
    <n v="0"/>
    <n v="0"/>
    <n v="0"/>
    <x v="1"/>
    <x v="1"/>
    <d v="2023-12-08T00:00:00"/>
    <x v="3"/>
    <s v=""/>
    <x v="0"/>
    <x v="0"/>
    <x v="0"/>
    <s v="LARGE"/>
    <s v="5"/>
    <s v="5 - Chemical industries"/>
    <s v="Fixed"/>
    <s v="no"/>
    <x v="0"/>
    <s v="-"/>
    <s v="Pending host Party approval"/>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s v="-"/>
    <s v="Pending host Party approval"/>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s v="-"/>
    <s v="Pending additional documentation from project participant"/>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s v="-"/>
    <s v="Pending host Party approval"/>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s v="-"/>
    <s v="Pending host Party approval"/>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s v="-"/>
    <s v="Pending host Party approval"/>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s v="-"/>
    <s v="No request submitted"/>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s v="-"/>
    <s v="Pending host Party approval"/>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s v="-"/>
    <s v="Pending host Party approval"/>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s v="-"/>
    <s v="Pending host Party approval"/>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s v="-"/>
    <s v="Pending host Party approval"/>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s v="-"/>
    <s v="Pending host Party approval"/>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s v="-"/>
    <s v="Pending host Party approval"/>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s v="-"/>
    <s v="Pending host Party approval"/>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s v="-"/>
    <s v="No request submitted"/>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s v="-"/>
    <s v="Pending host Party approval"/>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s v="-"/>
    <s v="Pending host Party approval"/>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s v="-"/>
    <s v="Pending host Party approval"/>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s v="-"/>
    <s v="No request submitted"/>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s v="-"/>
    <s v="Pending host Party approval"/>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s v="-"/>
    <s v="Pending host Party approval"/>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s v="-"/>
    <s v="No request submitted"/>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s v="-"/>
    <s v="No request submitted"/>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s v="-"/>
    <s v="No request submitted"/>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s v="-"/>
    <s v="Pending host Party approval"/>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s v="-"/>
    <s v="No request submitted"/>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s v="-"/>
    <s v="No request submitted"/>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s v="-"/>
    <s v="No request submitted"/>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s v="-"/>
    <s v="No request submitted"/>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s v="-"/>
    <s v="No request submitted"/>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s v="-"/>
    <s v="No request submitted"/>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s v="-"/>
    <s v="No request submitted"/>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s v="-"/>
    <s v="No request submitted"/>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s v="-"/>
    <s v="No request submitted"/>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s v="-"/>
    <s v="No request submitted"/>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s v="-"/>
    <s v="Pending host Party approval"/>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s v="-"/>
    <s v="No request submitted"/>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s v="-"/>
    <s v="No request submitted"/>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s v="-"/>
    <s v="Pending host Party approval"/>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s v="-"/>
    <s v="Pending host Party approval"/>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s v="-"/>
    <s v="Pending host Party approval"/>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s v="-"/>
    <s v="Pending host Party approval"/>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s v="-"/>
    <s v="Pending host Party approval"/>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s v="-"/>
    <s v="Pending host Party approval"/>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s v="-"/>
    <s v="No request submitted"/>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s v="-"/>
    <s v="No request submitted"/>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s v="-"/>
    <s v="Pending host Party approval"/>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s v="-"/>
    <s v="No request submitted"/>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s v="-"/>
    <s v="Pending host Party approval"/>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s v="-"/>
    <s v="No request submitted"/>
  </r>
  <r>
    <x v="0"/>
    <n v="6180"/>
    <m/>
    <s v=""/>
    <s v="Tianmen Kaidi Biomass Power Project"/>
    <x v="0"/>
    <x v="0"/>
    <x v="15"/>
    <m/>
    <x v="6"/>
    <s v="Agricultural residues: other kinds"/>
    <x v="83"/>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s v="-"/>
    <s v="No request submitted"/>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s v="-"/>
    <s v="No request submitted"/>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s v="-"/>
    <s v="Pending host Party approval"/>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s v="-"/>
    <s v="Pending host Party approval"/>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s v="-"/>
    <s v="No request submitted"/>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s v="-"/>
    <s v="Pending host Party approval"/>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s v="-"/>
    <s v="Pending host Party approval"/>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s v="-"/>
    <s v="Pending host Party approval"/>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s v="-"/>
    <s v="Pending host Party approval"/>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s v="-"/>
    <s v="Pending host Party approval"/>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s v="-"/>
    <s v="No request submitted"/>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s v="-"/>
    <s v="Pending host Party approval"/>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s v="-"/>
    <s v="Pending host Party approval"/>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s v="-"/>
    <s v="Pending host Party approval"/>
  </r>
  <r>
    <x v="0"/>
    <n v="6206"/>
    <m/>
    <s v=""/>
    <s v="Fuel Switch, process improvement and energy efficiency initiatives at brick manufacturing plant in Golan, Gujarat, India"/>
    <x v="0"/>
    <x v="5"/>
    <x v="7"/>
    <m/>
    <x v="22"/>
    <s v="Building materials"/>
    <x v="84"/>
    <n v="33.256557324186623"/>
    <n v="66.376536618754272"/>
    <d v="2021-01-01T00:00:00"/>
    <d v="2022-12-31T00:00:00"/>
    <n v="1.9958932"/>
    <n v="33.188268309377136"/>
    <n v="33.188268309377136"/>
    <n v="0"/>
    <n v="0"/>
    <n v="0"/>
    <x v="0"/>
    <x v="0"/>
    <s v=""/>
    <x v="0"/>
    <s v=""/>
    <x v="0"/>
    <x v="0"/>
    <x v="0"/>
    <s v="SMALL"/>
    <s v="4"/>
    <s v="4 - Manufacturing industries"/>
    <s v="Fixed"/>
    <s v="no"/>
    <x v="0"/>
    <s v="-"/>
    <s v="No request submitted"/>
  </r>
  <r>
    <x v="1"/>
    <n v="6207"/>
    <m/>
    <s v=""/>
    <s v="Improved Cook Stoves programme for Rwanda"/>
    <x v="2"/>
    <x v="16"/>
    <x v="60"/>
    <s v="CM; RW"/>
    <x v="21"/>
    <s v="Stoves"/>
    <x v="82"/>
    <n v="0"/>
    <m/>
    <d v="2021-01-01T00:00:00"/>
    <d v="2025-12-31T00:00:00"/>
    <n v="4.9965776999999996"/>
    <m/>
    <m/>
    <m/>
    <m/>
    <m/>
    <x v="1"/>
    <x v="1"/>
    <d v="2023-10-04T00:00:00"/>
    <x v="2"/>
    <s v="6207-0001,6207-0005,6207-0006,6207-0008,6207-0009,6207-0010"/>
    <x v="0"/>
    <x v="1"/>
    <x v="1"/>
    <s v="SMALL"/>
    <s v="3"/>
    <s v="3 - Energy demand"/>
    <s v="Renewable"/>
    <s v="no"/>
    <x v="0"/>
    <s v="-"/>
    <s v="Pending host Party approval"/>
  </r>
  <r>
    <x v="2"/>
    <n v="6207"/>
    <n v="1"/>
    <s v="6207-0001"/>
    <s v="Improved Cook Stoves programme for Rwanda"/>
    <x v="2"/>
    <x v="9"/>
    <x v="48"/>
    <m/>
    <x v="21"/>
    <s v="Stoves"/>
    <x v="82"/>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s v="-"/>
    <s v="Pending host Party approval"/>
  </r>
  <r>
    <x v="2"/>
    <n v="6207"/>
    <n v="5"/>
    <s v="6207-0005"/>
    <s v="CPA 4 Improved Cook Stoves programme for Rwanda"/>
    <x v="2"/>
    <x v="9"/>
    <x v="48"/>
    <m/>
    <x v="21"/>
    <s v="Stoves"/>
    <x v="82"/>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s v="Pending host Party approval"/>
  </r>
  <r>
    <x v="2"/>
    <n v="6207"/>
    <n v="6"/>
    <s v="6207-0006"/>
    <s v="CPA 5 Improved Cook Stoves programme for Rwanda"/>
    <x v="2"/>
    <x v="9"/>
    <x v="48"/>
    <m/>
    <x v="21"/>
    <s v="Stoves"/>
    <x v="82"/>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s v="Pending host Party approval"/>
  </r>
  <r>
    <x v="2"/>
    <n v="6207"/>
    <n v="8"/>
    <s v="6207-0008"/>
    <s v="Improved Cook Stoves programme for Rwanda CPA 0008"/>
    <x v="2"/>
    <x v="9"/>
    <x v="48"/>
    <m/>
    <x v="21"/>
    <s v="Stoves"/>
    <x v="82"/>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s v="-"/>
    <s v="Pending host Party approval"/>
  </r>
  <r>
    <x v="2"/>
    <n v="6207"/>
    <n v="9"/>
    <s v="6207-0009"/>
    <s v="Improved Cook Stoves programme for Rwanda CPA 0009"/>
    <x v="2"/>
    <x v="9"/>
    <x v="48"/>
    <m/>
    <x v="21"/>
    <s v="Stoves"/>
    <x v="82"/>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s v="Pending host Party approval"/>
  </r>
  <r>
    <x v="2"/>
    <n v="6207"/>
    <n v="10"/>
    <s v="6207-0010"/>
    <s v="Improved Cook Stoves programme for Rwanda CPA 0010"/>
    <x v="2"/>
    <x v="9"/>
    <x v="48"/>
    <m/>
    <x v="21"/>
    <s v="Stoves"/>
    <x v="82"/>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s v="Pending host Party approval"/>
  </r>
  <r>
    <x v="2"/>
    <n v="6207"/>
    <n v="2"/>
    <s v="6207-0002"/>
    <s v="CPA 2 Improved Cook Stoves programme for Rwanda"/>
    <x v="2"/>
    <x v="9"/>
    <x v="48"/>
    <m/>
    <x v="21"/>
    <s v="Stoves"/>
    <x v="82"/>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s v="-"/>
    <s v="No request submitted"/>
  </r>
  <r>
    <x v="2"/>
    <n v="6207"/>
    <n v="3"/>
    <s v="6207-0003"/>
    <s v="CPA 3 Improved Cook Stoves programme for Rwanda - Inyenyeri"/>
    <x v="2"/>
    <x v="9"/>
    <x v="48"/>
    <m/>
    <x v="21"/>
    <s v="Stoves"/>
    <x v="82"/>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s v="-"/>
    <s v="No request submitted"/>
  </r>
  <r>
    <x v="2"/>
    <n v="6207"/>
    <n v="4"/>
    <s v="6207-0004"/>
    <s v="Improved Cook Stoves programme for Rwanda #CPA1 Cameroon"/>
    <x v="2"/>
    <x v="13"/>
    <x v="38"/>
    <m/>
    <x v="21"/>
    <s v="Stoves"/>
    <x v="82"/>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s v="-"/>
    <s v="No request submitted"/>
  </r>
  <r>
    <x v="2"/>
    <n v="6207"/>
    <n v="7"/>
    <s v="6207-0007"/>
    <s v="Improved Cook Stoves programme for Rwanda #CPA2 Cameroon"/>
    <x v="2"/>
    <x v="13"/>
    <x v="38"/>
    <m/>
    <x v="21"/>
    <s v="Stoves"/>
    <x v="82"/>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s v="-"/>
    <s v="No request submitted"/>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s v="-"/>
    <s v="Pending host Party approval"/>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s v="-"/>
    <s v="Pending host Party approval"/>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s v="-"/>
    <s v="No request submitted"/>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s v="-"/>
    <s v="No request submitted"/>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s v="-"/>
    <s v="No request submitted"/>
  </r>
  <r>
    <x v="0"/>
    <n v="6219"/>
    <m/>
    <s v=""/>
    <s v="Pengshui Kaidi Biomass Power Project"/>
    <x v="0"/>
    <x v="0"/>
    <x v="15"/>
    <m/>
    <x v="6"/>
    <s v="Agricultural residues: other kinds"/>
    <x v="83"/>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s v="-"/>
    <s v="No request submitted"/>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x v="0"/>
    <s v="-"/>
    <s v="Pending host Party approval"/>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s v="-"/>
    <s v="Pending host Party approval"/>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s v="-"/>
    <s v="No request submitted"/>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s v="-"/>
    <s v="No request submitted"/>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s v="-"/>
    <s v="No request submitted"/>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s v="-"/>
    <s v="No request submitted"/>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s v="-"/>
    <s v="No request submitted"/>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s v="-"/>
    <s v="Pending host Party approval"/>
  </r>
  <r>
    <x v="0"/>
    <n v="6236"/>
    <m/>
    <s v=""/>
    <s v="01 million Compact Fluorescent Lamps (EVN-2010) Project in Vietnam"/>
    <x v="0"/>
    <x v="7"/>
    <x v="32"/>
    <m/>
    <x v="21"/>
    <s v="Lighting"/>
    <x v="87"/>
    <n v="23.6199450744624"/>
    <n v="35.502669404517455"/>
    <d v="2021-01-01T00:00:00"/>
    <d v="2022-07-04T00:00:00"/>
    <n v="1.5030801"/>
    <n v="23.56086242299795"/>
    <n v="11.941806981519509"/>
    <n v="0"/>
    <n v="0"/>
    <n v="0"/>
    <x v="0"/>
    <x v="0"/>
    <s v=""/>
    <x v="0"/>
    <s v=""/>
    <x v="0"/>
    <x v="0"/>
    <x v="0"/>
    <s v="SMALL"/>
    <s v="3"/>
    <s v="3 - Energy demand"/>
    <s v="Fixed"/>
    <s v="no"/>
    <x v="0"/>
    <s v="-"/>
    <s v="No request submitted"/>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s v="-"/>
    <s v="No request submitted"/>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s v="-"/>
    <s v="Pending host Party approval"/>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s v="-"/>
    <s v="No request submitted"/>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x v="0"/>
    <s v="-"/>
    <s v="No request submitted"/>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s v="-"/>
    <s v="Pending host Party approval"/>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s v="-"/>
    <s v="Pending host Party approval"/>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x v="0"/>
    <s v="-"/>
    <s v="No request submitted"/>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s v="-"/>
    <s v="Pending host Party approval"/>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s v="-"/>
    <s v="No request submitted"/>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s v="-"/>
    <s v="Pending host Party approval"/>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s v="-"/>
    <s v="No request submitted"/>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s v="-"/>
    <s v="Pending host Party approval"/>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s v="-"/>
    <s v="Pending host Party approval"/>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s v="-"/>
    <s v="No request submitted"/>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s v="-"/>
    <s v="Pending host Party approval"/>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s v="-"/>
    <s v="Pending host Party approval"/>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s v="-"/>
    <s v="No request submitted"/>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s v="-"/>
    <s v="Pending host Party approval"/>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s v="-"/>
    <s v="Pending host Party approval"/>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s v="-"/>
    <s v="No request submitted"/>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s v="-"/>
    <s v="Pending host Party approval"/>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s v="-"/>
    <s v="Pending host Party approval"/>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s v="-"/>
    <s v="Pending host Party approval"/>
  </r>
  <r>
    <x v="1"/>
    <n v="6283"/>
    <m/>
    <s v=""/>
    <s v="Distribution of fuel-efficient improved cooking stoves in Nigeria"/>
    <x v="2"/>
    <x v="14"/>
    <x v="41"/>
    <s v=""/>
    <x v="21"/>
    <s v="Stoves"/>
    <x v="82"/>
    <n v="0"/>
    <m/>
    <d v="2021-01-01T00:00:00"/>
    <d v="2025-12-31T00:00:00"/>
    <n v="4.9965776999999996"/>
    <m/>
    <m/>
    <m/>
    <m/>
    <m/>
    <x v="1"/>
    <x v="2"/>
    <d v="2023-11-01T00:00:00"/>
    <x v="5"/>
    <s v="6283-0001,6283-0002,6283-0003,6283-0004"/>
    <x v="0"/>
    <x v="1"/>
    <x v="1"/>
    <s v="SMALL"/>
    <s v="3"/>
    <s v="3 - Energy demand"/>
    <s v="Renewable"/>
    <s v="no"/>
    <x v="0"/>
    <s v="-"/>
    <s v="Pending host Party approval"/>
  </r>
  <r>
    <x v="2"/>
    <n v="6283"/>
    <n v="1"/>
    <s v="6283-0001"/>
    <s v="Distribution of fuel-efficient improved cooking stoves in Nigeria - CPA 001"/>
    <x v="2"/>
    <x v="14"/>
    <x v="41"/>
    <m/>
    <x v="21"/>
    <s v="Stoves"/>
    <x v="82"/>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s v="-"/>
    <s v="Pending host Party approval"/>
  </r>
  <r>
    <x v="2"/>
    <n v="6283"/>
    <n v="2"/>
    <s v="6283-0002"/>
    <s v="Distribution of fuel-efficient improved cooking stoves in Nigeria - CPA 002"/>
    <x v="2"/>
    <x v="14"/>
    <x v="41"/>
    <m/>
    <x v="21"/>
    <s v="Stoves"/>
    <x v="82"/>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s v="Pending host Party approval"/>
  </r>
  <r>
    <x v="2"/>
    <n v="6283"/>
    <n v="3"/>
    <s v="6283-0003"/>
    <s v="Distribution of fuel-efficient improved cooking stoves in Nigeria - CPA 003"/>
    <x v="2"/>
    <x v="14"/>
    <x v="41"/>
    <m/>
    <x v="21"/>
    <s v="Stoves"/>
    <x v="82"/>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s v="Pending host Party approval"/>
  </r>
  <r>
    <x v="2"/>
    <n v="6283"/>
    <n v="4"/>
    <s v="6283-0004"/>
    <s v="Distribution of fuel-efficient improved cooking stoves in Nigeria  CPA 004"/>
    <x v="2"/>
    <x v="14"/>
    <x v="41"/>
    <m/>
    <x v="21"/>
    <s v="Stoves"/>
    <x v="82"/>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s v="-"/>
    <s v="Pending host Party approval"/>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s v="-"/>
    <s v="Pending host Party approval"/>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s v="-"/>
    <s v="No request submitted"/>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0"/>
    <s v="-"/>
    <s v="Pending host Party approval"/>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s v="-"/>
    <s v="Pending host Party approval"/>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s v="-"/>
    <s v="Pending host Party approval"/>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s v="-"/>
    <s v="Pending host Party approval"/>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s v="-"/>
    <s v="No request submitted"/>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s v="-"/>
    <s v="No request submitted"/>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s v="-"/>
    <s v="No request submitted"/>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s v="-"/>
    <s v="No request submitted"/>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s v="-"/>
    <s v="No request submitted"/>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s v="-"/>
    <s v="No request submitted"/>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s v="-"/>
    <s v="Pending host Party approval"/>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s v="-"/>
    <s v="No request submitted"/>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s v="-"/>
    <s v="No request submitted"/>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s v="-"/>
    <s v="Pending host Party approval"/>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s v="-"/>
    <s v="Pending host Party approval"/>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s v="-"/>
    <s v="Pending host Party approval"/>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s v="-"/>
    <s v="Pending host Party approval"/>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s v="-"/>
    <s v="Pending host Party approval"/>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s v="-"/>
    <s v="Pending host Party approval"/>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s v="-"/>
    <s v="Pending host Party approval"/>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s v="-"/>
    <s v="Pending host Party approval"/>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s v="-"/>
    <s v="No request submitted"/>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x v="0"/>
    <s v="-"/>
    <s v="No request submitted"/>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s v="-"/>
    <s v="Pending host Party approval"/>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s v="-"/>
    <s v="No request submitted"/>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s v="-"/>
    <s v="No request submitted"/>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s v="-"/>
    <s v="Pending host Party approval"/>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s v="-"/>
    <s v="No request submitted"/>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s v="-"/>
    <s v="No request submitted"/>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s v="-"/>
    <s v="No request submitted"/>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s v="-"/>
    <s v="No request submitted"/>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s v="-"/>
    <s v="Pending host Party approval"/>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s v="-"/>
    <s v="No request submitted"/>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s v="-"/>
    <s v="No request submitted"/>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s v="-"/>
    <s v="No request submitted"/>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s v="-"/>
    <s v="No request submitted"/>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s v="-"/>
    <s v="No request submitted"/>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s v="-"/>
    <s v="No request submitted"/>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s v="-"/>
    <s v="No request submitted"/>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s v="-"/>
    <s v="Pending host Party approval"/>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s v="-"/>
    <s v="No request submitted"/>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s v="-"/>
    <s v="Pending host Party approval"/>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s v="-"/>
    <s v="No request submitted"/>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s v="-"/>
    <s v="Pending host Party approval"/>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s v="-"/>
    <s v="Pending host Party approval"/>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s v="-"/>
    <s v="No request submitted"/>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s v="-"/>
    <s v="No request submitted"/>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s v="-"/>
    <s v="No request submitted"/>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s v="-"/>
    <s v="No request submitted"/>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s v="-"/>
    <s v="Pending host Party approval"/>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s v="-"/>
    <s v="No request submitted"/>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s v="-"/>
    <s v="Pending host Party approval"/>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s v="-"/>
    <s v="Pending host Party approval"/>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s v="-"/>
    <s v="No request submitted"/>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s v="-"/>
    <s v="Pending host Party approval"/>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s v="-"/>
    <s v="Pending host Party approval"/>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x v="0"/>
    <s v="-"/>
    <s v="Pending host Party approval"/>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s v="-"/>
    <s v="Pending host Party approval"/>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s v="-"/>
    <s v="Pending host Party approval"/>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s v="-"/>
    <s v="Pending host Party approval"/>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s v="-"/>
    <s v="Pending host Party approval"/>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s v="-"/>
    <s v="Pending host Party approval"/>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s v="-"/>
    <s v="No request submitted"/>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s v="-"/>
    <s v="No request submitted"/>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s v="-"/>
    <s v="Pending host Party approval"/>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s v="-"/>
    <s v="No request submitted"/>
  </r>
  <r>
    <x v="0"/>
    <n v="6444"/>
    <m/>
    <s v=""/>
    <s v="Kaiyang 15100 Rural Methane Digesters Project in Guizhou Province, China"/>
    <x v="0"/>
    <x v="0"/>
    <x v="15"/>
    <m/>
    <x v="5"/>
    <s v="Manure"/>
    <x v="86"/>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s v="-"/>
    <s v="No request submitted"/>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s v="-"/>
    <s v="No request submitted"/>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s v="-"/>
    <s v="Pending host Party approval"/>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s v="-"/>
    <s v="Pending host Party approval"/>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s v="-"/>
    <s v="Pending host Party approval"/>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s v="-"/>
    <s v="Pending host Party approval"/>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s v="-"/>
    <s v="Pending host Party approval"/>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s v="-"/>
    <s v="Pending host Party approval"/>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s v="-"/>
    <s v="No request submitted"/>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s v="-"/>
    <s v="Pending host Party approval"/>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s v="-"/>
    <s v="No request submitted"/>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s v="-"/>
    <s v="Pending host Party approval"/>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s v="-"/>
    <s v="No request submitted"/>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s v="-"/>
    <s v="Pending host Party approval"/>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s v="-"/>
    <s v="Pending host Party approval"/>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s v="-"/>
    <s v="Pending host Party approval"/>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s v="-"/>
    <s v="No request submitted"/>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s v="-"/>
    <s v="Pending host Party approval"/>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s v="-"/>
    <s v="Pending host Party approval"/>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s v="-"/>
    <s v="Pending host Party approval"/>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s v="-"/>
    <s v="No request submitted"/>
  </r>
  <r>
    <x v="0"/>
    <n v="6507"/>
    <m/>
    <s v=""/>
    <s v="K-water Water Pumping System Energy Efficiency Project"/>
    <x v="0"/>
    <x v="0"/>
    <x v="0"/>
    <m/>
    <x v="23"/>
    <s v="Water pumping"/>
    <x v="108"/>
    <n v="7.0540918729603979"/>
    <n v="13.480509240246406"/>
    <d v="2021-01-01T00:00:00"/>
    <d v="2022-11-30T00:00:00"/>
    <n v="1.9110198"/>
    <n v="7.0391786447638598"/>
    <n v="6.4413305954825457"/>
    <n v="0"/>
    <n v="0"/>
    <n v="0"/>
    <x v="0"/>
    <x v="0"/>
    <s v=""/>
    <x v="0"/>
    <s v=""/>
    <x v="0"/>
    <x v="0"/>
    <x v="0"/>
    <s v="SMALL"/>
    <s v="3"/>
    <s v="3 - Energy demand"/>
    <s v="Fixed"/>
    <s v="no"/>
    <x v="0"/>
    <s v="-"/>
    <s v="No request submitted"/>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s v="-"/>
    <s v="No request submitted"/>
  </r>
  <r>
    <x v="0"/>
    <n v="6519"/>
    <m/>
    <s v=""/>
    <s v="Energy Efficient Green Building at New Delhi by ONGC Ltd"/>
    <x v="0"/>
    <x v="5"/>
    <x v="7"/>
    <m/>
    <x v="23"/>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s v="-"/>
    <s v="Pending host Party approval"/>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s v="-"/>
    <s v="No request submitted"/>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s v="-"/>
    <s v="No request submitted"/>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s v="-"/>
    <s v="Pending host Party approval"/>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s v="-"/>
    <s v="No request submitted"/>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s v="-"/>
    <s v="Pending host Party approval"/>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s v="-"/>
    <s v="Pending host Party approval"/>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s v="-"/>
    <s v="Pending host Party approval"/>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s v="-"/>
    <s v="No request submitted"/>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s v="-"/>
    <s v="No request submitted"/>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s v="-"/>
    <s v="Pending host Party approval"/>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s v="-"/>
    <s v="No request submitted"/>
  </r>
  <r>
    <x v="0"/>
    <n v="6557"/>
    <m/>
    <s v=""/>
    <s v="Bundled Fly Ash Bricks Manufacturing Project"/>
    <x v="0"/>
    <x v="5"/>
    <x v="7"/>
    <m/>
    <x v="22"/>
    <s v="Building materials"/>
    <x v="84"/>
    <n v="39.287572952545595"/>
    <n v="66.366685831622164"/>
    <d v="2021-01-01T00:00:00"/>
    <d v="2022-09-10T00:00:00"/>
    <n v="1.6892539"/>
    <n v="39.197152635181382"/>
    <n v="27.169533196440792"/>
    <n v="0"/>
    <n v="0"/>
    <n v="0"/>
    <x v="0"/>
    <x v="0"/>
    <s v=""/>
    <x v="0"/>
    <s v=""/>
    <x v="0"/>
    <x v="0"/>
    <x v="0"/>
    <s v="SMALL"/>
    <s v="4"/>
    <s v="4 - Manufacturing industries"/>
    <s v="Fixed"/>
    <s v="no"/>
    <x v="0"/>
    <s v="-"/>
    <s v="No request submitted"/>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s v="-"/>
    <s v="No request submitted"/>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0"/>
    <s v="-"/>
    <s v="Pending host Party approval"/>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s v="-"/>
    <s v="Pending host Party approval"/>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s v="-"/>
    <s v="No request submitted"/>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s v="-"/>
    <s v="No request submitted"/>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s v="-"/>
    <s v="No request submitted"/>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x v="0"/>
    <s v="-"/>
    <s v="Pending host Party approval"/>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s v="-"/>
    <s v="Pending host Party approval"/>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s v="-"/>
    <s v="Pending host Party approval"/>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s v="-"/>
    <s v="Pending host Party approval"/>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s v="-"/>
    <s v="No request submitted"/>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s v="-"/>
    <s v="No request submitted"/>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s v="-"/>
    <s v="No request submitted"/>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s v="-"/>
    <s v="Pending host Party approval"/>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s v="-"/>
    <s v="Pending host Party approval"/>
  </r>
  <r>
    <x v="0"/>
    <n v="6595"/>
    <m/>
    <s v=""/>
    <s v="Fal G brick manufacturing by Magnum Concretes Pvt. Ltd"/>
    <x v="0"/>
    <x v="5"/>
    <x v="7"/>
    <m/>
    <x v="22"/>
    <s v="Building materials"/>
    <x v="84"/>
    <n v="17.967264548310613"/>
    <n v="39.648501026694049"/>
    <d v="2021-01-01T00:00:00"/>
    <d v="2023-03-18T00:00:00"/>
    <n v="2.2067076999999999"/>
    <n v="17.932717316906228"/>
    <n v="17.932717316906228"/>
    <n v="3.783066392881588"/>
    <n v="0"/>
    <n v="0"/>
    <x v="0"/>
    <x v="0"/>
    <s v=""/>
    <x v="0"/>
    <s v=""/>
    <x v="0"/>
    <x v="0"/>
    <x v="0"/>
    <s v="SMALL"/>
    <s v="4"/>
    <s v="4 - Manufacturing industries"/>
    <s v="Fixed"/>
    <s v="no"/>
    <x v="0"/>
    <s v="-"/>
    <s v="No request submitted"/>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s v="-"/>
    <s v="No request submitted"/>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s v="-"/>
    <s v="No request submitted"/>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s v="-"/>
    <s v="No request submitted"/>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x v="0"/>
    <s v="-"/>
    <s v="Pending host Party approval"/>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0"/>
    <s v="-"/>
    <s v="Pending host Party approval"/>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0"/>
    <s v="-"/>
    <s v="Pending host Party approval"/>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0"/>
    <s v="-"/>
    <s v="Pending host Party approval"/>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s v="-"/>
    <s v="No request submitted"/>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s v="-"/>
    <s v="No request submitted"/>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s v="-"/>
    <s v="No request submitted"/>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s v="-"/>
    <s v="Pending host Party approval"/>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s v="-"/>
    <s v="Pending host Party approval"/>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s v="-"/>
    <s v="No request submitted"/>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s v="-"/>
    <s v="No request submitted"/>
  </r>
  <r>
    <x v="0"/>
    <n v="6630"/>
    <m/>
    <s v=""/>
    <s v="Sambalpur CFL distribution project, Orissa, India"/>
    <x v="0"/>
    <x v="5"/>
    <x v="7"/>
    <m/>
    <x v="21"/>
    <s v="Lighting"/>
    <x v="87"/>
    <n v="16.393964030310933"/>
    <n v="27.244725530458592"/>
    <d v="2021-01-01T00:00:00"/>
    <d v="2022-08-31T00:00:00"/>
    <n v="1.6618754"/>
    <n v="16.355797399041752"/>
    <n v="10.888928131416838"/>
    <n v="0"/>
    <n v="0"/>
    <n v="0"/>
    <x v="0"/>
    <x v="0"/>
    <s v=""/>
    <x v="0"/>
    <s v=""/>
    <x v="0"/>
    <x v="0"/>
    <x v="0"/>
    <s v="SMALL"/>
    <s v="3"/>
    <s v="3 - Energy demand"/>
    <s v="Fixed"/>
    <s v="no"/>
    <x v="0"/>
    <s v="-"/>
    <s v="No request submitted"/>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s v="-"/>
    <s v="No request submitted"/>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s v="-"/>
    <s v="No request submitted"/>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s v="-"/>
    <s v="Pending host Party approval"/>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s v="-"/>
    <s v="No request submitted"/>
  </r>
  <r>
    <x v="0"/>
    <n v="6637"/>
    <m/>
    <s v=""/>
    <s v="Reduction of N2O emissions from the new nitric acid plant #5 of Hu-Chems Fine Chemical Corp."/>
    <x v="0"/>
    <x v="0"/>
    <x v="0"/>
    <m/>
    <x v="4"/>
    <s v="Nitric acid"/>
    <x v="96"/>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s v="-"/>
    <s v="Pending host Party approval"/>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s v="-"/>
    <s v="No request submitted"/>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s v="-"/>
    <s v="Pending host Party approval"/>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s v="-"/>
    <s v="Pending host Party approval"/>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s v="-"/>
    <s v="No request submitted"/>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s v="-"/>
    <s v="Pending host Party approval"/>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s v="-"/>
    <s v="Pending host Party approval"/>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0"/>
    <s v="-"/>
    <s v="Pending host Party approval"/>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s v="-"/>
    <s v="No request submitted"/>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s v="-"/>
    <s v="Pending host Party approval"/>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s v="-"/>
    <s v="Pending host Party approval"/>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s v="-"/>
    <s v="Pending host Party approval"/>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s v="-"/>
    <s v="No request submitted"/>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s v="-"/>
    <s v="No request submitted"/>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s v="-"/>
    <s v="Pending host Party approval"/>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s v="No request submitted"/>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s v="-"/>
    <s v="No request submitted"/>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s v="-"/>
    <s v="Pending host Party approval"/>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s v="-"/>
    <s v="No request submitted"/>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s v="-"/>
    <s v="Pending host Party approval"/>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s v="-"/>
    <s v="No request submitted"/>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s v="No request submitted"/>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s v="-"/>
    <s v="Pending host Party approval"/>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s v="-"/>
    <s v="No request submitted"/>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s v="-"/>
    <s v="No request submitted"/>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s v="-"/>
    <s v="No request submitted"/>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s v="-"/>
    <s v="No request submitted"/>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s v="-"/>
    <s v="Pending host Party approval"/>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s v="-"/>
    <s v="No request submitted"/>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s v="-"/>
    <s v="No request submitted"/>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s v="-"/>
    <s v="No request submitted"/>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s v="-"/>
    <s v="Pending host Party approval"/>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s v="-"/>
    <s v="No request submitted"/>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x v="0"/>
    <s v="-"/>
    <s v="Pending host Party approval"/>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s v="-"/>
    <s v="Pending host Party approval"/>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s v="-"/>
    <s v="Pending host Party approval"/>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s v="-"/>
    <s v="Pending host Party approval"/>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x v="0"/>
    <s v="-"/>
    <s v="No request submitted"/>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x v="0"/>
    <s v="-"/>
    <s v="No request submitted"/>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x v="0"/>
    <s v="-"/>
    <s v="No request submitted"/>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x v="0"/>
    <s v="-"/>
    <s v="No request submitted"/>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s v="-"/>
    <s v="Pending host Party approval"/>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s v="-"/>
    <s v="Pending host Party approval"/>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s v="-"/>
    <s v="No request submitted"/>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s v="-"/>
    <s v="Pending host Party approval"/>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s v="-"/>
    <s v="Pending host Party approval"/>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s v="-"/>
    <s v="No request submitted"/>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s v="-"/>
    <s v="Pending host Party approval"/>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s v="-"/>
    <s v="No request submitted"/>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s v="-"/>
    <s v="No request submitted"/>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s v="-"/>
    <s v="No request submitted"/>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s v="-"/>
    <s v="No request submitted"/>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s v="-"/>
    <s v="Pending host Party approval"/>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s v="-"/>
    <s v="No request submitted"/>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s v="-"/>
    <s v="Pending host Party approval"/>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s v="-"/>
    <s v="Pending host Party approval"/>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s v="-"/>
    <s v="Pending host Party approval"/>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s v="-"/>
    <s v="No request submitted"/>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s v="-"/>
    <s v="No request submitted"/>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s v="-"/>
    <s v="Pending host Party approval"/>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s v="-"/>
    <s v="Pending host Party approval"/>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s v="-"/>
    <s v="No request submitted"/>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s v="-"/>
    <s v="Pending host Party approval"/>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s v="-"/>
    <s v="No request submitted"/>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s v="-"/>
    <s v="Pending host Party approval"/>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s v="-"/>
    <s v="No request submitted"/>
  </r>
  <r>
    <x v="0"/>
    <n v="6777"/>
    <m/>
    <s v=""/>
    <s v="Energy Efficiency Improvement Measures in a commercial building facility"/>
    <x v="0"/>
    <x v="5"/>
    <x v="7"/>
    <m/>
    <x v="23"/>
    <s v="HVAC &amp; lighting"/>
    <x v="109"/>
    <n v="7.0628229946038674"/>
    <n v="13.883934291581108"/>
    <d v="2021-01-01T00:00:00"/>
    <d v="2022-12-20T00:00:00"/>
    <n v="1.9657769"/>
    <n v="7.048172484599589"/>
    <n v="6.8357618069815196"/>
    <n v="0"/>
    <n v="0"/>
    <n v="0"/>
    <x v="0"/>
    <x v="0"/>
    <s v=""/>
    <x v="0"/>
    <s v=""/>
    <x v="0"/>
    <x v="0"/>
    <x v="0"/>
    <s v="SMALL"/>
    <s v="3"/>
    <s v="3 - Energy demand"/>
    <s v="Fixed"/>
    <s v="no"/>
    <x v="0"/>
    <s v="-"/>
    <s v="No request submitted"/>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s v="-"/>
    <s v="No request submitted"/>
  </r>
  <r>
    <x v="0"/>
    <n v="6781"/>
    <m/>
    <s v=""/>
    <s v="6 MW wind power project in Gujarat by GPCL"/>
    <x v="0"/>
    <x v="5"/>
    <x v="7"/>
    <m/>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s v="-"/>
    <s v="Pending host Party approval"/>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s v="-"/>
    <s v="Pending host Party approval"/>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s v="-"/>
    <s v="No request submitted"/>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s v="-"/>
    <s v="Pending host Party approval"/>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s v="-"/>
    <s v="Pending host Party approval"/>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s v="-"/>
    <s v="Pending host Party approval"/>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s v="-"/>
    <s v="Pending host Party approval"/>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s v="-"/>
    <s v="Pending host Party approval"/>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s v="-"/>
    <s v="Pending host Party approval"/>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s v="-"/>
    <s v="No request submitted"/>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x v="0"/>
    <s v="-"/>
    <s v="No request submitted"/>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s v="-"/>
    <s v="No request submitted"/>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s v="-"/>
    <s v="No request submitted"/>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s v="-"/>
    <s v="Pending host Party approval"/>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s v="-"/>
    <s v="Pending host Party approval"/>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s v="-"/>
    <s v="No request submitted"/>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s v="-"/>
    <s v="No request submitted"/>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s v="-"/>
    <s v="Pending host Party approval"/>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s v="-"/>
    <s v="Pending host Party approval"/>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s v="-"/>
    <s v="Pending host Party approval"/>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s v="-"/>
    <s v="Pending host Party approval"/>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s v="-"/>
    <s v="No request submitted"/>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s v="-"/>
    <s v="No request submitted"/>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s v="-"/>
    <s v="Pending host Party approval"/>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s v="-"/>
    <s v="Pending host Party approval"/>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s v="-"/>
    <s v="No request submitted"/>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s v="-"/>
    <s v="No request submitted"/>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s v="-"/>
    <s v="No request submitted"/>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s v="-"/>
    <s v="Pending host Party approval"/>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s v="-"/>
    <s v="No request submitted"/>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s v="-"/>
    <s v="No request submitted"/>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s v="-"/>
    <s v="No request submitted"/>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s v="-"/>
    <s v="No request submitted"/>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s v="-"/>
    <s v="No request submitted"/>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s v="-"/>
    <s v="Pending host Party approval"/>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s v="-"/>
    <s v="No request submitted"/>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s v="-"/>
    <s v="Pending host Party approval"/>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0"/>
    <s v="-"/>
    <s v="Pending host Party approval"/>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s v="-"/>
    <s v="Pending host Party approval"/>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s v="-"/>
    <s v="No request submitted"/>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s v="-"/>
    <s v="Pending host Party approval"/>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s v="-"/>
    <s v="Pending host Party approval"/>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s v="-"/>
    <s v="No request submitted"/>
  </r>
  <r>
    <x v="1"/>
    <n v="6864"/>
    <m/>
    <s v=""/>
    <s v="Fuel Efficient Stoves in Africa"/>
    <x v="2"/>
    <x v="9"/>
    <x v="60"/>
    <s v="ZM; ZW"/>
    <x v="21"/>
    <s v="Stoves"/>
    <x v="82"/>
    <n v="0"/>
    <m/>
    <d v="2021-01-01T00:00:00"/>
    <d v="2025-12-31T00:00:00"/>
    <n v="4.9965776999999996"/>
    <m/>
    <m/>
    <m/>
    <m/>
    <m/>
    <x v="1"/>
    <x v="1"/>
    <d v="2023-11-27T00:00:00"/>
    <x v="5"/>
    <s v="6864-0004,6864-0005,6864-0006,6864-0007"/>
    <x v="0"/>
    <x v="1"/>
    <x v="1"/>
    <s v="SMALL"/>
    <s v="3"/>
    <s v="3 - Energy demand"/>
    <s v="Renewable"/>
    <s v="yes"/>
    <x v="0"/>
    <s v="-"/>
    <s v="Pending host Party approval"/>
  </r>
  <r>
    <x v="2"/>
    <n v="6864"/>
    <n v="4"/>
    <s v="6864-0004"/>
    <s v="Fuel Efficient Stoves in Zambia  (Korea Carbon Offsets Ltd. CPA No.01)"/>
    <x v="2"/>
    <x v="9"/>
    <x v="68"/>
    <m/>
    <x v="21"/>
    <s v="Stoves"/>
    <x v="82"/>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s v="-"/>
    <s v="Pending host Party approval"/>
  </r>
  <r>
    <x v="2"/>
    <n v="6864"/>
    <n v="5"/>
    <s v="6864-0005"/>
    <s v="Fuel Efficient Stoves in Zambia  Korea Carbon Management Ltd. CPA No.1"/>
    <x v="2"/>
    <x v="9"/>
    <x v="68"/>
    <m/>
    <x v="21"/>
    <s v="Stoves"/>
    <x v="82"/>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s v="-"/>
    <s v="Pending host Party approval"/>
  </r>
  <r>
    <x v="2"/>
    <n v="6864"/>
    <n v="6"/>
    <s v="6864-0006"/>
    <s v="Fuel Efficient Stoves in Zambia (Korea Carbon Management Ltd. CPA No.02)"/>
    <x v="2"/>
    <x v="9"/>
    <x v="68"/>
    <m/>
    <x v="21"/>
    <s v="Stoves"/>
    <x v="82"/>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s v="-"/>
    <s v="Pending host Party approval"/>
  </r>
  <r>
    <x v="2"/>
    <n v="6864"/>
    <n v="7"/>
    <s v="6864-0007"/>
    <s v="Fuel Efficient Stoves in Zambia (Korea Carbon Offsets Ltd. CPA No.02)"/>
    <x v="2"/>
    <x v="9"/>
    <x v="68"/>
    <m/>
    <x v="21"/>
    <s v="Stoves"/>
    <x v="82"/>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s v="-"/>
    <s v="Pending host Party approval"/>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s v="-"/>
    <s v="Pending host Party approval"/>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s v="-"/>
    <s v="No request submitted"/>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s v="-"/>
    <s v="No request submitted"/>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s v="-"/>
    <s v="No request submitted"/>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s v="-"/>
    <s v="Pending host Party approval"/>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s v="-"/>
    <s v="Pending host Party approval"/>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s v="-"/>
    <s v="Pending host Party approval"/>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s v="-"/>
    <s v="Pending host Party approval"/>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s v="-"/>
    <s v="Pending host Party approval"/>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s v="-"/>
    <s v="No request submitted"/>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s v="-"/>
    <s v="Pending host Party approval"/>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s v="-"/>
    <s v="No request submitted"/>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s v="-"/>
    <s v="No request submitted"/>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s v="-"/>
    <s v="Pending host Party approval"/>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s v="-"/>
    <s v="Pending host Party approval"/>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s v="-"/>
    <s v="No request submitted"/>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s v="-"/>
    <s v="Pending host Party approval"/>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s v="-"/>
    <s v="No request submitted"/>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s v="-"/>
    <s v="No request submitted"/>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s v="-"/>
    <s v="No request submitted"/>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s v="-"/>
    <s v="Pending host Party approval"/>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s v="-"/>
    <s v="No request submitted"/>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s v="-"/>
    <s v="Pending host Party approval"/>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s v="-"/>
    <s v="Pending host Party approval"/>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s v="-"/>
    <s v="No request submitted"/>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s v="-"/>
    <s v="No request submitted"/>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s v="-"/>
    <s v="No request submitted"/>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s v="-"/>
    <s v="Pending host Party approval"/>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s v="-"/>
    <s v="No request submitted"/>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s v="-"/>
    <s v="No request submitted"/>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s v="-"/>
    <s v="No request submitted"/>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s v="-"/>
    <s v="No request submitted"/>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s v="-"/>
    <s v="No request submitted"/>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s v="-"/>
    <s v="No request submitted"/>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s v="-"/>
    <s v="No request submitted"/>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s v="-"/>
    <s v="No request submitted"/>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s v="-"/>
    <s v="No request submitted"/>
  </r>
  <r>
    <x v="0"/>
    <n v="6944"/>
    <m/>
    <s v=""/>
    <s v="Yuqiaonanli and Zhumuchang District Heating Project"/>
    <x v="0"/>
    <x v="0"/>
    <x v="15"/>
    <m/>
    <x v="24"/>
    <s v="District heating"/>
    <x v="77"/>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s v="-"/>
    <s v="No request submitted"/>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s v="-"/>
    <s v="No request submitted"/>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s v="-"/>
    <s v="No request submitted"/>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s v="-"/>
    <s v="No request submitted"/>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s v="-"/>
    <s v="Pending host Party approval"/>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s v="-"/>
    <s v="No request submitted"/>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s v="-"/>
    <s v="No request submitted"/>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s v="-"/>
    <s v="Pending host Party approval"/>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s v="-"/>
    <s v="No request submitted"/>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s v="-"/>
    <s v="No request submitted"/>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s v="-"/>
    <s v="Pending host Party approval"/>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s v="-"/>
    <s v="Pending host Party approval"/>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s v="No request submitted"/>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s v="No request submitted"/>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s v="-"/>
    <s v="Pending host Party approval"/>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s v="-"/>
    <s v="No request submitted"/>
  </r>
  <r>
    <x v="0"/>
    <n v="6985"/>
    <m/>
    <s v=""/>
    <s v="El Arrayán Wind Farm Project"/>
    <x v="1"/>
    <x v="1"/>
    <x v="11"/>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s v="-"/>
    <s v="No request submitted"/>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s v="-"/>
    <s v="No request submitted"/>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s v="-"/>
    <s v="No request submitted"/>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s v="-"/>
    <s v="No request submitted"/>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s v="-"/>
    <s v="Pending host Party approval"/>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s v="-"/>
    <s v="Pending host Party approval"/>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s v="-"/>
    <s v="No request submitted"/>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s v="-"/>
    <s v="Pending host Party approval"/>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s v="-"/>
    <s v="No request submitted"/>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s v="-"/>
    <s v="Pending host Party approval"/>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s v="-"/>
    <s v="No request submitted"/>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s v="-"/>
    <s v="Pending host Party approval"/>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s v="-"/>
    <s v="No request submitted"/>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s v="-"/>
    <s v="No request submitted"/>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s v="-"/>
    <s v="Pending host Party approval"/>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s v="-"/>
    <s v="No request submitted"/>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s v="-"/>
    <s v="Pending host Party approval"/>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s v="-"/>
    <s v="No request submitted"/>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s v="-"/>
    <s v="Pending host Party approval"/>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s v="-"/>
    <s v="Pending host Party approval"/>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s v="-"/>
    <s v="No request submitted"/>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s v="-"/>
    <s v="Pending host Party approval"/>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s v="-"/>
    <s v="Pending host Party approval"/>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s v="-"/>
    <s v="No request submitted"/>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s v="-"/>
    <s v="No request submitted"/>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s v="-"/>
    <s v="Pending host Party approval"/>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s v="-"/>
    <s v="No request submitted"/>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s v="-"/>
    <s v="Pending host Party approval"/>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s v="-"/>
    <s v="Pending host Party approval"/>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s v="-"/>
    <s v="No request submitted"/>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s v="-"/>
    <s v="No request submitted"/>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0"/>
    <s v="-"/>
    <s v="Pending host Party approval"/>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s v="-"/>
    <s v="No request submitted"/>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s v="-"/>
    <s v="No request submitted"/>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s v="-"/>
    <s v="Pending host Party approval"/>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s v="-"/>
    <s v="No request submitted"/>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s v="-"/>
    <s v="Pending host Party approval"/>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s v="-"/>
    <s v="No request submitted"/>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s v="-"/>
    <s v="No request submitted"/>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s v="-"/>
    <s v="Pending host Party approval"/>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s v="-"/>
    <s v="No request submitted"/>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s v="-"/>
    <s v="Pending host Party approval"/>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s v="-"/>
    <s v="No request submitted"/>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s v="-"/>
    <s v="Pending additional documentation from project participant"/>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s v="-"/>
    <s v="No request submitted"/>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s v="-"/>
    <s v="No request submitted"/>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s v="-"/>
    <s v="Pending host Party approval"/>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s v="-"/>
    <s v="No request submitted"/>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s v="-"/>
    <s v="Pending host Party approval"/>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s v="-"/>
    <s v="Pending additional documentation from project participant"/>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s v="-"/>
    <s v="Pending host Party approval"/>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s v="-"/>
    <s v="No request submitted"/>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s v="-"/>
    <s v="No request submitted"/>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s v="-"/>
    <s v="No request submitted"/>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s v="-"/>
    <s v="No request submitted"/>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s v="-"/>
    <s v="Pending host Party approval"/>
  </r>
  <r>
    <x v="0"/>
    <n v="7113"/>
    <m/>
    <s v=""/>
    <s v="Southwestern Ruyang HN7 Household Biogas Project in Luoyang, Henan Province"/>
    <x v="0"/>
    <x v="0"/>
    <x v="15"/>
    <m/>
    <x v="5"/>
    <s v="Domestic manure"/>
    <x v="86"/>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s v="-"/>
    <s v="No request submitted"/>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s v="-"/>
    <s v="No request submitted"/>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s v="-"/>
    <s v="Pending host Party approval"/>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s v="-"/>
    <s v="No request submitted"/>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s v="-"/>
    <s v="Pending host Party approval"/>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s v="-"/>
    <s v="No request submitted"/>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s v="-"/>
    <s v="No request submitted"/>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s v="-"/>
    <s v="No request submitted"/>
  </r>
  <r>
    <x v="0"/>
    <n v="7145"/>
    <m/>
    <s v=""/>
    <s v="Western Luanchuan HN8 Household Biogas Project in Luoyang, Henan Province"/>
    <x v="0"/>
    <x v="0"/>
    <x v="15"/>
    <m/>
    <x v="5"/>
    <s v="Domestic manure"/>
    <x v="86"/>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s v="-"/>
    <s v="No request submitted"/>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s v="-"/>
    <s v="No request submitted"/>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s v="-"/>
    <s v="No request submitted"/>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s v="-"/>
    <s v="No request submitted"/>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s v="-"/>
    <s v="Pending host Party approval"/>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s v="-"/>
    <s v="No request submitted"/>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s v="-"/>
    <s v="No request submitted"/>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s v="-"/>
    <s v="No request submitted"/>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s v="-"/>
    <s v="No request submitted"/>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s v="-"/>
    <s v="No request submitted"/>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s v="-"/>
    <s v="No request submitted"/>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x v="0"/>
    <s v="-"/>
    <s v="Pending host Party approval"/>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s v="-"/>
    <s v="Pending host Party approval"/>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s v="-"/>
    <s v="Pending host Party approval"/>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s v="-"/>
    <s v="Pending host Party approval"/>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s v="-"/>
    <s v="No request submitted"/>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s v="-"/>
    <s v="Pending host Party approval"/>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s v="-"/>
    <s v="Pending host Party approval"/>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s v="-"/>
    <s v="No request submitted"/>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s v="-"/>
    <s v="No request submitted"/>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s v="-"/>
    <s v="Pending host Party approval"/>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s v="-"/>
    <s v="Pending host Party approval"/>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s v="-"/>
    <s v="Pending host Party approval"/>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s v="-"/>
    <s v="Pending host Party approval"/>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s v="-"/>
    <s v="No request submitted"/>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s v="-"/>
    <s v="Pending host Party approval"/>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s v="No request submitted"/>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s v="-"/>
    <s v="No request submitted"/>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s v="-"/>
    <s v="Pending host Party approval"/>
  </r>
  <r>
    <x v="0"/>
    <n v="7235"/>
    <m/>
    <s v=""/>
    <s v="BRT Metrobus 2-13, Mexico"/>
    <x v="1"/>
    <x v="2"/>
    <x v="10"/>
    <m/>
    <x v="20"/>
    <s v="Bus Rapid Transit"/>
    <x v="81"/>
    <n v="134.7856394686352"/>
    <n v="269.01774127310063"/>
    <d v="2021-01-01T00:00:00"/>
    <d v="2022-12-31T00:00:00"/>
    <n v="1.9958932"/>
    <n v="134.50887063655031"/>
    <n v="134.50887063655031"/>
    <n v="0"/>
    <n v="0"/>
    <n v="0"/>
    <x v="1"/>
    <x v="1"/>
    <d v="2023-08-29T00:00:00"/>
    <x v="6"/>
    <s v=""/>
    <x v="0"/>
    <x v="0"/>
    <x v="0"/>
    <s v="LARGE"/>
    <s v="7"/>
    <s v="7 - Transport"/>
    <s v="Fixed"/>
    <s v="no"/>
    <x v="0"/>
    <s v="-"/>
    <s v="Pending host Party approval"/>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s v="-"/>
    <s v="No request submitted"/>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s v="-"/>
    <s v="Pending host Party approval"/>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s v="-"/>
    <s v="No request submitted"/>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s v="-"/>
    <s v="Pending host Party approval"/>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s v="No request submitted"/>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s v="No request submitted"/>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s v="No request submitted"/>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s v="-"/>
    <s v="No request submitted"/>
  </r>
  <r>
    <x v="0"/>
    <n v="7260"/>
    <m/>
    <s v=""/>
    <s v="DEWA Chiller Station L"/>
    <x v="0"/>
    <x v="4"/>
    <x v="46"/>
    <m/>
    <x v="23"/>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s v="-"/>
    <s v="Pending host Party approval"/>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s v="-"/>
    <s v="No request submitted"/>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s v="-"/>
    <s v="Pending host Party approval"/>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s v="-"/>
    <s v="No request submitted"/>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s v="-"/>
    <s v="Pending host Party approval"/>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s v="-"/>
    <s v="Pending host Party approval"/>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s v="-"/>
    <s v="Pending host Party approval"/>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s v="-"/>
    <s v="Pending host Party approval"/>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s v="-"/>
    <s v="Pending host Party approval"/>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s v="-"/>
    <s v="Pending host Party approval"/>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s v="-"/>
    <s v="No request submitted"/>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s v="-"/>
    <s v="No request submitted"/>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s v="-"/>
    <s v="No request submitted"/>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s v="-"/>
    <s v="Pending host Party approval"/>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s v="-"/>
    <s v="No request submitted"/>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s v="-"/>
    <s v="No request submitted"/>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s v="-"/>
    <s v="No request submitted"/>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s v="-"/>
    <s v="No request submitted"/>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s v="-"/>
    <s v="No request submitted"/>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s v="-"/>
    <s v="No request submitted"/>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s v="-"/>
    <s v="No request submitted"/>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s v="Pending host Party approval"/>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s v="-"/>
    <s v="Pending host Party approval"/>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s v="Pending host Party approval"/>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s v="-"/>
    <s v="No request submitted"/>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s v="-"/>
    <s v="No request submitted"/>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s v="-"/>
    <s v="No request submitted"/>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s v="-"/>
    <s v="No request submitted"/>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s v="-"/>
    <s v="No request submitted"/>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s v="-"/>
    <s v="No request submitted"/>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s v="-"/>
    <s v="No request submitted"/>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s v="-"/>
    <s v="No request submitted"/>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s v="-"/>
    <s v="No request submitted"/>
  </r>
  <r>
    <x v="0"/>
    <n v="7333"/>
    <m/>
    <s v=""/>
    <s v="Sangara POME Methane Avoidance project_NBPOL-P2"/>
    <x v="4"/>
    <x v="15"/>
    <x v="51"/>
    <m/>
    <x v="5"/>
    <s v="Palm oil waste"/>
    <x v="91"/>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s v="-"/>
    <s v="No request submitted"/>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s v="-"/>
    <s v="Pending host Party approval"/>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s v="-"/>
    <s v="No request submitted"/>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0"/>
    <s v="-"/>
    <s v="Pending host Party approval"/>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s v="-"/>
    <s v="No request submitted"/>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s v="-"/>
    <s v="No request submitted"/>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s v="-"/>
    <s v="Pending host Party approval"/>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s v="-"/>
    <s v="Pending host Party approval"/>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s v="-"/>
    <s v="Pending host Party approval"/>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s v="-"/>
    <s v="No request submitted"/>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s v="-"/>
    <s v="No request submitted"/>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s v="-"/>
    <s v="Pending host Party approval"/>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s v="-"/>
    <s v="No request submitted"/>
  </r>
  <r>
    <x v="0"/>
    <n v="7356"/>
    <m/>
    <s v=""/>
    <s v="North West, KwaZulu-Natal &amp; Eastern Cape CFL Replacement Project (2) in South Africa"/>
    <x v="2"/>
    <x v="8"/>
    <x v="22"/>
    <m/>
    <x v="21"/>
    <s v="Lighting"/>
    <x v="87"/>
    <n v="21.557404892237972"/>
    <n v="41.786839151266257"/>
    <d v="2021-01-01T00:00:00"/>
    <d v="2022-12-10T00:00:00"/>
    <n v="1.9383984000000001"/>
    <n v="21.512265571526353"/>
    <n v="20.274573579739908"/>
    <n v="0"/>
    <n v="0"/>
    <n v="0"/>
    <x v="0"/>
    <x v="0"/>
    <s v=""/>
    <x v="0"/>
    <s v=""/>
    <x v="0"/>
    <x v="0"/>
    <x v="0"/>
    <s v="SMALL"/>
    <s v="3"/>
    <s v="3 - Energy demand"/>
    <s v="Fixed"/>
    <s v="no"/>
    <x v="0"/>
    <s v="-"/>
    <s v="No request submitted"/>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s v="-"/>
    <s v="No request submitted"/>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s v="DO | UG"/>
    <s v="Pending additional documentation from project participant"/>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s v="-"/>
    <s v="Pending host Party approval"/>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s v="-"/>
    <s v="Pending host Party approval"/>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s v="-"/>
    <s v="Pending host Party approval"/>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s v="-"/>
    <s v="Pending host Party approval"/>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s v="-"/>
    <s v="Pending host Party approval"/>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s v="-"/>
    <s v="Pending host Party approval"/>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s v="-"/>
    <s v="Pending host Party approval"/>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s v="-"/>
    <s v="Pending host Party approval"/>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0"/>
    <s v="-"/>
    <s v="Pending host Party approval"/>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0"/>
    <s v="-"/>
    <s v="Pending host Party approval"/>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0"/>
    <s v="-"/>
    <s v="Pending host Party approval"/>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s v="-"/>
    <s v="No request submitted"/>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s v="-"/>
    <s v="No request submitted"/>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s v="-"/>
    <s v="No request submitted"/>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s v="-"/>
    <s v="No request submitted"/>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s v="-"/>
    <s v="No request submitted"/>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s v="-"/>
    <s v="No request submitted"/>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s v="-"/>
    <s v="No request submitted"/>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s v="-"/>
    <s v="No request submitted"/>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s v="-"/>
    <s v="No request submitted"/>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s v="-"/>
    <s v="No request submitted"/>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s v="-"/>
    <s v="No request submitted"/>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s v="-"/>
    <s v="No request submitted"/>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s v="-"/>
    <s v="No request submitted"/>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s v="-"/>
    <s v="No request submitted"/>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s v="-"/>
    <s v="No request submitted"/>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s v="-"/>
    <s v="No request submitted"/>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s v="-"/>
    <s v="No request submitted"/>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s v="-"/>
    <s v="No request submitted"/>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s v="-"/>
    <s v="No request submitted"/>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s v="-"/>
    <s v="No request submitted"/>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s v="-"/>
    <s v="No request submitted"/>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s v="-"/>
    <s v="No request submitted"/>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s v="-"/>
    <s v="No request submitted"/>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s v="-"/>
    <s v="No request submitted"/>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s v="-"/>
    <s v="No request submitted"/>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s v="-"/>
    <s v="No request submitted"/>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s v="-"/>
    <s v="No request submitted"/>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s v="-"/>
    <s v="No request submitted"/>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s v="-"/>
    <s v="No request submitted"/>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s v="-"/>
    <s v="No request submitted"/>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s v="-"/>
    <s v="No request submitted"/>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s v="-"/>
    <s v="No request submitted"/>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s v="-"/>
    <s v="Pending host Party approval"/>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s v="-"/>
    <s v="Pending host Party approval"/>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s v="-"/>
    <s v="Pending host Party approval"/>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s v="-"/>
    <s v="No request submitted"/>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s v="-"/>
    <s v="No request submitted"/>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s v="-"/>
    <s v="Pending host Party approval"/>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0"/>
    <s v="-"/>
    <s v="Pending host Party approval"/>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0"/>
    <s v="-"/>
    <s v="Pending host Party approval"/>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s v="-"/>
    <s v="Pending host Party approval"/>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s v="-"/>
    <s v="Pending host Party approval"/>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s v="-"/>
    <s v="No request submitted"/>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s v="-"/>
    <s v="No request submitted"/>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s v="-"/>
    <s v="Pending host Party approval"/>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s v="-"/>
    <s v="No request submitted"/>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s v="-"/>
    <s v="No request submitted"/>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s v="-"/>
    <s v="No request submitted"/>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s v="-"/>
    <s v="Pending host Party approval"/>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s v="-"/>
    <s v="Pending host Party approval"/>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s v="-"/>
    <s v="Pending host Party approval"/>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s v="-"/>
    <s v="No request submitted"/>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s v="-"/>
    <s v="No request submitted"/>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s v="-"/>
    <s v="No request submitted"/>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s v="-"/>
    <s v="No request submitted"/>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x v="0"/>
    <s v="-"/>
    <s v="No request submitted"/>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s v="-"/>
    <s v="No request submitted"/>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s v="-"/>
    <s v="Pending host Party approval"/>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s v="-"/>
    <s v="No request submitted"/>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s v="-"/>
    <s v="Pending host Party approval"/>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s v="-"/>
    <s v="Pending host Party approval"/>
  </r>
  <r>
    <x v="0"/>
    <n v="7418"/>
    <m/>
    <s v=""/>
    <s v="Songzi Kaidi Biomass Power Project"/>
    <x v="0"/>
    <x v="0"/>
    <x v="15"/>
    <m/>
    <x v="6"/>
    <s v="Agricultural residues: other kinds"/>
    <x v="83"/>
    <n v="124.57722528455432"/>
    <n v="238.06954414784394"/>
    <d v="2021-01-01T00:00:00"/>
    <d v="2022-11-30T00:00:00"/>
    <n v="1.9110198"/>
    <n v="124.31385352498289"/>
    <n v="113.75569062286107"/>
    <n v="0"/>
    <n v="0"/>
    <n v="0"/>
    <x v="0"/>
    <x v="0"/>
    <s v=""/>
    <x v="0"/>
    <s v=""/>
    <x v="1"/>
    <x v="0"/>
    <x v="0"/>
    <s v="LARGE"/>
    <s v="1"/>
    <s v="1 - Energy industries (renewable - / non-renewable sources)"/>
    <s v="Fixed"/>
    <s v="no"/>
    <x v="0"/>
    <s v="-"/>
    <s v="No request submitted"/>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s v="No request submitted"/>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s v="No request submitted"/>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s v="-"/>
    <s v="Pending host Party approval"/>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s v="-"/>
    <s v="Pending host Party approval"/>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s v="-"/>
    <s v="Pending host Party approval"/>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s v="-"/>
    <s v="Pending host Party approval"/>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s v="-"/>
    <s v="No request submitted"/>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s v="-"/>
    <s v="No request submitted"/>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s v="-"/>
    <s v="Pending host Party approval"/>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s v="-"/>
    <s v="Pending host Party approval"/>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s v="-"/>
    <s v="No request submitted"/>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s v="-"/>
    <s v="Pending host Party approval"/>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s v="-"/>
    <s v="Pending host Party approval"/>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s v="-"/>
    <s v="No request submitted"/>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s v="-"/>
    <s v="Pending host Party approval"/>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s v="-"/>
    <s v="Pending host Party approval"/>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s v="-"/>
    <s v="Pending host Party approval"/>
  </r>
  <r>
    <x v="0"/>
    <n v="7454"/>
    <m/>
    <s v=""/>
    <s v="Hagita POME Methane Avoidance project_NBPOL-P2"/>
    <x v="4"/>
    <x v="15"/>
    <x v="51"/>
    <m/>
    <x v="5"/>
    <s v="Palm oil waste"/>
    <x v="91"/>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s v="-"/>
    <s v="No request submitted"/>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x v="0"/>
    <s v="-"/>
    <s v="No request submitted"/>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0"/>
    <s v="-"/>
    <s v="Pending host Party approval"/>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s v="-"/>
    <s v="Pending host Party approval"/>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s v="-"/>
    <s v="Pending host Party approval"/>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s v="-"/>
    <s v="No request submitted"/>
  </r>
  <r>
    <x v="0"/>
    <n v="7478"/>
    <m/>
    <s v=""/>
    <s v="Gauteng, Free State, Mpumalanga, Limpopo &amp; Northern Cape CFL Replacement Project (1) in South Africa"/>
    <x v="2"/>
    <x v="8"/>
    <x v="22"/>
    <m/>
    <x v="21"/>
    <s v="Lighting"/>
    <x v="87"/>
    <n v="22.768190511735895"/>
    <n v="40.268996577686515"/>
    <d v="2021-01-01T00:00:00"/>
    <d v="2022-10-09T00:00:00"/>
    <n v="1.7686516000000001"/>
    <n v="22.717440109514033"/>
    <n v="17.551556468172485"/>
    <n v="0"/>
    <n v="0"/>
    <n v="0"/>
    <x v="0"/>
    <x v="0"/>
    <s v=""/>
    <x v="0"/>
    <s v=""/>
    <x v="0"/>
    <x v="0"/>
    <x v="0"/>
    <s v="SMALL"/>
    <s v="3"/>
    <s v="3 - Energy demand"/>
    <s v="Fixed"/>
    <s v="no"/>
    <x v="0"/>
    <s v="-"/>
    <s v="No request submitted"/>
  </r>
  <r>
    <x v="1"/>
    <n v="7484"/>
    <m/>
    <s v=""/>
    <s v="Small-scale solar electrical programme, South Africa"/>
    <x v="2"/>
    <x v="8"/>
    <x v="22"/>
    <s v=""/>
    <x v="16"/>
    <s v="Solar PV"/>
    <x v="95"/>
    <n v="0"/>
    <m/>
    <d v="2021-01-01T00:00:00"/>
    <d v="2025-12-31T00:00:00"/>
    <n v="4.9965776999999996"/>
    <m/>
    <m/>
    <m/>
    <m/>
    <m/>
    <x v="1"/>
    <x v="1"/>
    <d v="2023-08-30T00:00:00"/>
    <x v="6"/>
    <s v=""/>
    <x v="0"/>
    <x v="0"/>
    <x v="1"/>
    <s v="SMALL"/>
    <s v="1"/>
    <s v="1 - Energy industries (renewable - / non-renewable sources)"/>
    <s v="Renewable"/>
    <s v="no"/>
    <x v="0"/>
    <s v="-"/>
    <s v="Pending host Party approval"/>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s v="-"/>
    <s v="No request submitted"/>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s v="-"/>
    <s v="Pending host Party approval"/>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s v="-"/>
    <s v="No request submitted"/>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s v="-"/>
    <s v="Pending host Party approval"/>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s v="-"/>
    <s v="Pending host Party approval"/>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s v="-"/>
    <s v="Pending host Party approval"/>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s v="-"/>
    <s v="Pending host Party approval"/>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s v="-"/>
    <s v="Pending host Party approval"/>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s v="-"/>
    <s v="No request submitted"/>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s v="-"/>
    <s v="No request submitted"/>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s v="-"/>
    <s v="No request submitted"/>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s v="-"/>
    <s v="Pending host Party approval"/>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s v="-"/>
    <s v="Pending host Party approval"/>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s v="-"/>
    <s v="Pending host Party approval"/>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s v="-"/>
    <s v="No request submitted"/>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s v="-"/>
    <s v="No request submitted"/>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s v="-"/>
    <s v="No request submitted"/>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s v="-"/>
    <s v="Pending host Party approval"/>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s v="-"/>
    <s v="Pending host Party approval"/>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s v="-"/>
    <s v="No request submitted"/>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s v="-"/>
    <s v="No request submitted"/>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s v="-"/>
    <s v="No request submitted"/>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s v="-"/>
    <s v="Pending host Party approval"/>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s v="-"/>
    <s v="Pending host Party approval"/>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s v="-"/>
    <s v="No request submitted"/>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s v="-"/>
    <s v="No request submitted"/>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s v="-"/>
    <s v="Pending host Party approval"/>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s v="-"/>
    <s v="Pending host Party approval"/>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s v="-"/>
    <s v="No request submitted"/>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s v="-"/>
    <s v="No request submitted"/>
  </r>
  <r>
    <x v="0"/>
    <n v="7574"/>
    <m/>
    <s v=""/>
    <s v="LRT System in Tunis"/>
    <x v="2"/>
    <x v="3"/>
    <x v="80"/>
    <m/>
    <x v="20"/>
    <s v="Mode shift: road to rail"/>
    <x v="81"/>
    <n v="29.212995565139451"/>
    <n v="116.77200000000001"/>
    <d v="2021-01-01T00:00:00"/>
    <d v="2024-12-31T00:00:00"/>
    <n v="3.9972620999999999"/>
    <n v="29.173018480492814"/>
    <n v="29.173018480492814"/>
    <n v="29.173018480492814"/>
    <n v="29.252944558521563"/>
    <n v="0"/>
    <x v="0"/>
    <x v="0"/>
    <s v=""/>
    <x v="0"/>
    <s v=""/>
    <x v="0"/>
    <x v="0"/>
    <x v="0"/>
    <s v="LARGE"/>
    <s v="7"/>
    <s v="7 - Transport"/>
    <s v="Fixed"/>
    <s v="no"/>
    <x v="0"/>
    <s v="-"/>
    <s v="No request submitted"/>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s v="-"/>
    <s v="Pending host Party approval"/>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s v="-"/>
    <s v="Pending host Party approval"/>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s v="-"/>
    <s v="No request submitted"/>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s v="-"/>
    <s v="Pending host Party approval"/>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s v="-"/>
    <s v="Pending host Party approval"/>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s v="-"/>
    <s v="Pending host Party approval"/>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s v="-"/>
    <s v="No request submitted"/>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s v="-"/>
    <s v="Pending host Party approval"/>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s v="-"/>
    <s v="No request submitted"/>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s v="-"/>
    <s v="No request submitted"/>
  </r>
  <r>
    <x v="0"/>
    <n v="7606"/>
    <m/>
    <s v=""/>
    <s v="Reduction of N2O emissions from the new nitric acid plant of Egypt Hydrocarbon Corporation at Ain Sokhna"/>
    <x v="2"/>
    <x v="3"/>
    <x v="19"/>
    <m/>
    <x v="4"/>
    <s v="Nitric acid"/>
    <x v="96"/>
    <n v="252.99277139897191"/>
    <n v="124.67815195071869"/>
    <d v="2021-01-01T00:00:00"/>
    <d v="2021-06-30T00:00:00"/>
    <n v="0.4928131"/>
    <n v="124.67815195071869"/>
    <n v="0"/>
    <n v="0"/>
    <n v="0"/>
    <n v="0"/>
    <x v="1"/>
    <x v="1"/>
    <d v="2023-12-22T00:00:00"/>
    <x v="3"/>
    <s v=""/>
    <x v="0"/>
    <x v="0"/>
    <x v="0"/>
    <s v="LARGE"/>
    <s v="5"/>
    <s v="5 - Chemical industries"/>
    <s v="Renewable"/>
    <s v="no"/>
    <x v="0"/>
    <s v="-"/>
    <s v="Pending host Party approval"/>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x v="0"/>
    <s v="-"/>
    <s v="No request submitted"/>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s v="-"/>
    <s v="No request submitted"/>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s v="-"/>
    <s v="No request submitted"/>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s v="-"/>
    <s v="No request submitted"/>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s v="-"/>
    <s v="Pending host Party approval"/>
  </r>
  <r>
    <x v="0"/>
    <n v="7619"/>
    <m/>
    <s v=""/>
    <s v="Northern Luoning HN4 Household Biogas Project in Luoyang, Henan Province"/>
    <x v="0"/>
    <x v="0"/>
    <x v="15"/>
    <m/>
    <x v="5"/>
    <s v="Domestic manure"/>
    <x v="86"/>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s v="-"/>
    <s v="No request submitted"/>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s v="-"/>
    <s v="Pending host Party approval"/>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s v="-"/>
    <s v="No request submitted"/>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s v="-"/>
    <s v="Pending host Party approval"/>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s v="-"/>
    <s v="No request submitted"/>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s v="-"/>
    <s v="No request submitted"/>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s v="-"/>
    <s v="Pending host Party approval"/>
  </r>
  <r>
    <x v="0"/>
    <n v="7631"/>
    <m/>
    <s v=""/>
    <s v="Junma N2O Abatement Project from Nitric Acid Production"/>
    <x v="0"/>
    <x v="0"/>
    <x v="15"/>
    <m/>
    <x v="4"/>
    <s v="Nitric acid"/>
    <x v="96"/>
    <n v="159.95283508187489"/>
    <n v="305.67303490759753"/>
    <d v="2021-01-01T00:00:00"/>
    <d v="2022-11-30T00:00:00"/>
    <n v="1.9110198"/>
    <n v="159.61467488021901"/>
    <n v="146.05836002737851"/>
    <n v="0"/>
    <n v="0"/>
    <n v="0"/>
    <x v="0"/>
    <x v="0"/>
    <s v=""/>
    <x v="0"/>
    <s v=""/>
    <x v="0"/>
    <x v="0"/>
    <x v="0"/>
    <s v="LARGE"/>
    <s v="5"/>
    <s v="5 - Chemical industries"/>
    <s v="Fixed"/>
    <s v="no"/>
    <x v="0"/>
    <s v="-"/>
    <s v="No request submitted"/>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x v="0"/>
    <s v="-"/>
    <s v="No request submitted"/>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s v="-"/>
    <s v="No request submitted"/>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s v="-"/>
    <s v="No request submitted"/>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s v="-"/>
    <s v="Pending host Party approval"/>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s v="-"/>
    <s v="Pending host Party approval"/>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s v="-"/>
    <s v="Pending host Party approval"/>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s v="-"/>
    <s v="No request submitted"/>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s v="-"/>
    <s v="Pending host Party approval"/>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s v="-"/>
    <s v="Pending host Party approval"/>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s v="-"/>
    <s v="No request submitted"/>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s v="-"/>
    <s v="No request submitted"/>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0"/>
    <s v="-"/>
    <s v="Pending host Party approval"/>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s v="-"/>
    <s v="Pending host Party approval"/>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s v="-"/>
    <s v="No request submitted"/>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s v="-"/>
    <s v="No request submitted"/>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s v="-"/>
    <s v="No request submitted"/>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s v="-"/>
    <s v="Pending host Party approval"/>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s v="-"/>
    <s v="No request submitted"/>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s v="-"/>
    <s v="No request submitted"/>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s v="-"/>
    <s v="No request submitted"/>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s v="-"/>
    <s v="No request submitted"/>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s v="-"/>
    <s v="No request submitted"/>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s v="-"/>
    <s v="No request submitted"/>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s v="-"/>
    <s v="No request submitted"/>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s v="-"/>
    <s v="No request submitted"/>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s v="-"/>
    <s v="No request submitted"/>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s v="-"/>
    <s v="Pending host Party approval"/>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s v="-"/>
    <s v="No request submitted"/>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s v="-"/>
    <s v="No request submitted"/>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s v="-"/>
    <s v="Pending host Party approval"/>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s v="-"/>
    <s v="Pending host Party approval"/>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s v="-"/>
    <s v="No request submitted"/>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s v="-"/>
    <s v="Pending host Party approval"/>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s v="-"/>
    <s v="No request submitted"/>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s v="-"/>
    <s v="Pending host Party approval"/>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s v="-"/>
    <s v="No request submitted"/>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s v="-"/>
    <s v="Pending host Party approval"/>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s v="-"/>
    <s v="Pending host Party approval"/>
  </r>
  <r>
    <x v="0"/>
    <n v="7735"/>
    <m/>
    <s v=""/>
    <s v="Southern Luoning HN5 Household Biogas Project in Luoyang, Henan Province"/>
    <x v="0"/>
    <x v="0"/>
    <x v="15"/>
    <m/>
    <x v="5"/>
    <s v="Domestic manure"/>
    <x v="86"/>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s v="-"/>
    <s v="No request submitted"/>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s v="-"/>
    <s v="No request submitted"/>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s v="-"/>
    <s v="No request submitted"/>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s v="-"/>
    <s v="No request submitted"/>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s v="-"/>
    <s v="No request submitted"/>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s v="-"/>
    <s v="Pending host Party approval"/>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s v="-"/>
    <s v="No request submitted"/>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s v="-"/>
    <s v="Pending host Party approval"/>
  </r>
  <r>
    <x v="0"/>
    <n v="7751"/>
    <m/>
    <s v=""/>
    <s v="Hebei Jiheng Sairui Line 2 N2O Abatement Project"/>
    <x v="0"/>
    <x v="0"/>
    <x v="15"/>
    <m/>
    <x v="4"/>
    <s v="Nitric acid"/>
    <x v="96"/>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s v="-"/>
    <s v="Pending host Party approval"/>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s v="-"/>
    <s v="No request submitted"/>
  </r>
  <r>
    <x v="0"/>
    <n v="7764"/>
    <m/>
    <s v=""/>
    <s v="Tonk CFL Distribution Project, Rajasthan, India"/>
    <x v="0"/>
    <x v="5"/>
    <x v="7"/>
    <m/>
    <x v="21"/>
    <s v="Lighting"/>
    <x v="87"/>
    <n v="20.773719734907797"/>
    <n v="39.698989733059548"/>
    <d v="2021-01-01T00:00:00"/>
    <d v="2022-11-30T00:00:00"/>
    <n v="1.9110198"/>
    <n v="20.729801505817932"/>
    <n v="18.969188227241617"/>
    <n v="0"/>
    <n v="0"/>
    <n v="0"/>
    <x v="0"/>
    <x v="0"/>
    <s v=""/>
    <x v="0"/>
    <s v=""/>
    <x v="0"/>
    <x v="0"/>
    <x v="0"/>
    <s v="SMALL"/>
    <s v="3"/>
    <s v="3 - Energy demand"/>
    <s v="Fixed"/>
    <s v="no"/>
    <x v="0"/>
    <s v="-"/>
    <s v="No request submitted"/>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s v="-"/>
    <s v="No request submitted"/>
  </r>
  <r>
    <x v="0"/>
    <n v="7766"/>
    <m/>
    <s v=""/>
    <s v="Kota CFL Distribution Project, Rajasthan, India"/>
    <x v="0"/>
    <x v="5"/>
    <x v="7"/>
    <m/>
    <x v="21"/>
    <s v="Lighting"/>
    <x v="87"/>
    <n v="20.350113706761537"/>
    <n v="38.889470225872692"/>
    <d v="2021-01-01T00:00:00"/>
    <d v="2022-11-30T00:00:00"/>
    <n v="1.9110198"/>
    <n v="20.307091033538672"/>
    <n v="18.58237919233402"/>
    <n v="0"/>
    <n v="0"/>
    <n v="0"/>
    <x v="0"/>
    <x v="0"/>
    <s v=""/>
    <x v="0"/>
    <s v=""/>
    <x v="0"/>
    <x v="0"/>
    <x v="0"/>
    <s v="SMALL"/>
    <s v="3"/>
    <s v="3 - Energy demand"/>
    <s v="Fixed"/>
    <s v="no"/>
    <x v="0"/>
    <s v="-"/>
    <s v="No request submitted"/>
  </r>
  <r>
    <x v="0"/>
    <n v="7768"/>
    <m/>
    <s v=""/>
    <s v="Baran CFL Distribution Project, Rajasthan, India"/>
    <x v="0"/>
    <x v="5"/>
    <x v="7"/>
    <m/>
    <x v="21"/>
    <s v="Lighting"/>
    <x v="87"/>
    <n v="20.993033494160827"/>
    <n v="40.118102669404522"/>
    <d v="2021-01-01T00:00:00"/>
    <d v="2022-11-30T00:00:00"/>
    <n v="1.9110198"/>
    <n v="20.948651608487339"/>
    <n v="19.169451060917183"/>
    <n v="0"/>
    <n v="0"/>
    <n v="0"/>
    <x v="0"/>
    <x v="0"/>
    <s v=""/>
    <x v="0"/>
    <s v=""/>
    <x v="0"/>
    <x v="0"/>
    <x v="0"/>
    <s v="SMALL"/>
    <s v="3"/>
    <s v="3 - Energy demand"/>
    <s v="Fixed"/>
    <s v="no"/>
    <x v="0"/>
    <s v="-"/>
    <s v="No request submitted"/>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s v="-"/>
    <s v="No request submitted"/>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s v="-"/>
    <s v="Pending host Party approval"/>
  </r>
  <r>
    <x v="0"/>
    <n v="7773"/>
    <m/>
    <s v=""/>
    <s v="Bharatpur CFL Distribution Project, Rajasthan, India"/>
    <x v="0"/>
    <x v="5"/>
    <x v="7"/>
    <m/>
    <x v="21"/>
    <s v="Lighting"/>
    <x v="87"/>
    <n v="20.154834332084182"/>
    <n v="38.51628747433265"/>
    <d v="2021-01-01T00:00:00"/>
    <d v="2022-11-30T00:00:00"/>
    <n v="1.9110198"/>
    <n v="20.112224503764548"/>
    <n v="18.404062970568106"/>
    <n v="0"/>
    <n v="0"/>
    <n v="0"/>
    <x v="0"/>
    <x v="0"/>
    <s v=""/>
    <x v="0"/>
    <s v=""/>
    <x v="0"/>
    <x v="0"/>
    <x v="0"/>
    <s v="SMALL"/>
    <s v="3"/>
    <s v="3 - Energy demand"/>
    <s v="Fixed"/>
    <s v="no"/>
    <x v="0"/>
    <s v="-"/>
    <s v="No request submitted"/>
  </r>
  <r>
    <x v="0"/>
    <n v="7774"/>
    <m/>
    <s v=""/>
    <s v="Alwar CFL Distribution Project, Rajasthan, India"/>
    <x v="0"/>
    <x v="5"/>
    <x v="7"/>
    <m/>
    <x v="21"/>
    <s v="Lighting"/>
    <x v="87"/>
    <n v="20.75669537916669"/>
    <n v="39.666455852156055"/>
    <d v="2021-01-01T00:00:00"/>
    <d v="2022-11-30T00:00:00"/>
    <n v="1.9110198"/>
    <n v="20.712813141683778"/>
    <n v="18.95364271047228"/>
    <n v="0"/>
    <n v="0"/>
    <n v="0"/>
    <x v="0"/>
    <x v="0"/>
    <s v=""/>
    <x v="0"/>
    <s v=""/>
    <x v="0"/>
    <x v="0"/>
    <x v="0"/>
    <s v="SMALL"/>
    <s v="3"/>
    <s v="3 - Energy demand"/>
    <s v="Fixed"/>
    <s v="no"/>
    <x v="0"/>
    <s v="-"/>
    <s v="No request submitted"/>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s v="-"/>
    <s v="No request submitted"/>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s v="-"/>
    <s v="No request submitted"/>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s v="-"/>
    <s v="No request submitted"/>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s v="-"/>
    <s v="Pending host Party approval"/>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s v="-"/>
    <s v="No request submitted"/>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s v="-"/>
    <s v="No request submitted"/>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s v="-"/>
    <s v="No request submitted"/>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0"/>
    <s v="-"/>
    <s v="Pending host Party approval"/>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s v="-"/>
    <s v="No request submitted"/>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s v="-"/>
    <s v="Pending host Party approval"/>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s v="-"/>
    <s v="No request submitted"/>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x v="0"/>
    <s v="-"/>
    <s v="No request submitted"/>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s v="-"/>
    <s v="No request submitted"/>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s v="-"/>
    <s v="Pending host Party approval"/>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s v="-"/>
    <s v="Pending host Party approval"/>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s v="-"/>
    <s v="Pending host Party approval"/>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s v="-"/>
    <s v="No request submitted"/>
  </r>
  <r>
    <x v="0"/>
    <n v="7810"/>
    <m/>
    <s v=""/>
    <s v="Bontang N2O Abatement Project"/>
    <x v="0"/>
    <x v="7"/>
    <x v="16"/>
    <m/>
    <x v="4"/>
    <s v="Nitric acid"/>
    <x v="96"/>
    <n v="148.75803954332778"/>
    <n v="273.69035181382617"/>
    <d v="2021-01-01T00:00:00"/>
    <d v="2022-11-04T00:00:00"/>
    <n v="1.8398357000000001"/>
    <n v="148.43533196440794"/>
    <n v="125.25501984941822"/>
    <n v="0"/>
    <n v="0"/>
    <n v="0"/>
    <x v="0"/>
    <x v="0"/>
    <s v=""/>
    <x v="0"/>
    <s v=""/>
    <x v="0"/>
    <x v="0"/>
    <x v="0"/>
    <s v="LARGE"/>
    <s v="5"/>
    <s v="5 - Chemical industries"/>
    <s v="Fixed"/>
    <s v="no"/>
    <x v="0"/>
    <s v="-"/>
    <s v="No request submitted"/>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s v="-"/>
    <s v="No request submitted"/>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s v="-"/>
    <s v="No request submitted"/>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1"/>
    <x v="1"/>
    <d v="2024-09-01T00:00:00"/>
    <x v="7"/>
    <s v=""/>
    <x v="0"/>
    <x v="0"/>
    <x v="1"/>
    <s v="LARGE"/>
    <s v="1"/>
    <s v="1 - Energy industries (renewable - / non-renewable sources)"/>
    <s v="Fixed"/>
    <s v="no"/>
    <x v="0"/>
    <s v="-"/>
    <s v="Pending host Party approval"/>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s v="-"/>
    <s v="No request submitted"/>
  </r>
  <r>
    <x v="0"/>
    <n v="7823"/>
    <m/>
    <s v=""/>
    <s v="Northwestern Ruyang HN6 Household Biogas Project in Luoyang, Henan Province"/>
    <x v="0"/>
    <x v="0"/>
    <x v="15"/>
    <m/>
    <x v="5"/>
    <s v="Domestic manure"/>
    <x v="86"/>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s v="-"/>
    <s v="No request submitted"/>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s v="-"/>
    <s v="No request submitted"/>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s v="-"/>
    <s v="No request submitted"/>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s v="-"/>
    <s v="Pending host Party approval"/>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s v="-"/>
    <s v="Pending host Party approval"/>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s v="-"/>
    <s v="Pending host Party approval"/>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s v="-"/>
    <s v="Pending host Party approval"/>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s v="-"/>
    <s v="No request submitted"/>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s v="-"/>
    <s v="No request submitted"/>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s v="-"/>
    <s v="No request submitted"/>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s v="-"/>
    <s v="No request submitted"/>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s v="-"/>
    <s v="No request submitted"/>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s v="-"/>
    <s v="Pending host Party approval"/>
  </r>
  <r>
    <x v="0"/>
    <n v="7859"/>
    <m/>
    <s v=""/>
    <s v="Jeju Special Self-Governing Provinces 4.1 MW bundled CDM project"/>
    <x v="0"/>
    <x v="0"/>
    <x v="0"/>
    <m/>
    <x v="12"/>
    <s v="Solar &amp; wind"/>
    <x v="95"/>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s v="-"/>
    <s v="No request submitted"/>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s v="-"/>
    <s v="Pending host Party approval"/>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s v="-"/>
    <s v="No request submitted"/>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x v="0"/>
    <s v="-"/>
    <s v="Pending host Party approval"/>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s v="-"/>
    <s v="Pending host Party approval"/>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s v="-"/>
    <s v="Pending host Party approval"/>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s v="-"/>
    <s v="Pending host Party approval"/>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s v="-"/>
    <s v="Pending host Party approval"/>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s v="-"/>
    <s v="Pending host Party approval"/>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s v="-"/>
    <s v="Pending host Party approval"/>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s v="-"/>
    <s v="No request submitted"/>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s v="-"/>
    <s v="Pending host Party approval"/>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s v="-"/>
    <s v="Pending host Party approval"/>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s v="-"/>
    <s v="Pending host Party approval"/>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s v="-"/>
    <s v="Pending host Party approval"/>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s v="-"/>
    <s v="No request submitted"/>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s v="-"/>
    <s v="Pending host Party approval"/>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s v="-"/>
    <s v="No request submitted"/>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s v="-"/>
    <s v="Pending host Party approval"/>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s v="-"/>
    <s v="Pending host Party approval"/>
  </r>
  <r>
    <x v="0"/>
    <n v="7911"/>
    <m/>
    <s v=""/>
    <s v="Eastern Yiyang HN1 Household Biogas Project in Luoyang, Henan Province"/>
    <x v="0"/>
    <x v="0"/>
    <x v="15"/>
    <m/>
    <x v="5"/>
    <s v="Domestic manure"/>
    <x v="86"/>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s v="-"/>
    <s v="No request submitted"/>
  </r>
  <r>
    <x v="0"/>
    <n v="7912"/>
    <m/>
    <s v=""/>
    <s v="Jinsheng Huyang Line 1 N2O Abatement Project"/>
    <x v="0"/>
    <x v="0"/>
    <x v="15"/>
    <m/>
    <x v="4"/>
    <s v="Nitric acid"/>
    <x v="96"/>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s v="Pending host Party approval"/>
  </r>
  <r>
    <x v="0"/>
    <n v="7913"/>
    <m/>
    <s v=""/>
    <s v="Jinsheng Huyang Line 2 N2O Abatement Project"/>
    <x v="0"/>
    <x v="0"/>
    <x v="15"/>
    <m/>
    <x v="4"/>
    <s v="Nitric acid"/>
    <x v="96"/>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s v="Pending host Party approval"/>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s v="-"/>
    <s v="Pending host Party approval"/>
  </r>
  <r>
    <x v="0"/>
    <n v="7917"/>
    <m/>
    <s v=""/>
    <s v="Jinsheng Huyang Line 3 N2O Abatement Project"/>
    <x v="0"/>
    <x v="0"/>
    <x v="15"/>
    <m/>
    <x v="4"/>
    <s v="Nitric acid"/>
    <x v="96"/>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s v="Pending host Party approval"/>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s v="-"/>
    <s v="No request submitted"/>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s v="-"/>
    <s v="No request submitted"/>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s v="-"/>
    <s v="No request submitted"/>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s v="-"/>
    <s v="No request submitted"/>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s v="-"/>
    <s v="No request submitted"/>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s v="-"/>
    <s v="No request submitted"/>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s v="-"/>
    <s v="No request submitted"/>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s v="-"/>
    <s v="No request submitted"/>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s v="-"/>
    <s v="Pending host Party approval"/>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s v="-"/>
    <s v="No request submitted"/>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s v="-"/>
    <s v="No request submitted"/>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s v="-"/>
    <s v="Pending host Party approval"/>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s v="-"/>
    <s v="No request submitted"/>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s v="-"/>
    <s v="Pending host Party approval"/>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s v="-"/>
    <s v="No request submitted"/>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s v="-"/>
    <s v="No request submitted"/>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s v="-"/>
    <s v="No request submitted"/>
  </r>
  <r>
    <x v="0"/>
    <n v="7958"/>
    <m/>
    <s v=""/>
    <s v="Distribution of Improved cook stove - Phase I"/>
    <x v="0"/>
    <x v="5"/>
    <x v="7"/>
    <m/>
    <x v="21"/>
    <s v="Stoves"/>
    <x v="82"/>
    <n v="12.661344458372698"/>
    <n v="25.270691307323752"/>
    <d v="2021-01-01T00:00:00"/>
    <d v="2022-12-31T00:00:00"/>
    <n v="1.9958932"/>
    <n v="12.635345653661876"/>
    <n v="12.635345653661876"/>
    <n v="0"/>
    <n v="0"/>
    <n v="0"/>
    <x v="0"/>
    <x v="0"/>
    <s v=""/>
    <x v="0"/>
    <s v=""/>
    <x v="0"/>
    <x v="1"/>
    <x v="1"/>
    <s v="SMALL"/>
    <s v="3"/>
    <s v="3 - Energy demand"/>
    <s v="Fixed"/>
    <s v="no"/>
    <x v="0"/>
    <s v="-"/>
    <s v="No request submitted"/>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s v="-"/>
    <s v="Pending host Party approval"/>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s v="-"/>
    <s v="Pending host Party approval"/>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s v="-"/>
    <s v="Pending host Party approval"/>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s v="-"/>
    <s v="Pending host Party approval"/>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s v="-"/>
    <s v="No request submitted"/>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s v="-"/>
    <s v="No request submitted"/>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s v="-"/>
    <s v="Pending host Party approval"/>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s v="-"/>
    <s v="Pending host Party approval"/>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s v="-"/>
    <s v="Pending host Party approval"/>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0"/>
    <s v="-"/>
    <s v="Pending host Party approval"/>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s v="-"/>
    <s v="No request submitted"/>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s v="-"/>
    <s v="No request submitted"/>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s v="-"/>
    <s v="No request submitted"/>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s v="-"/>
    <s v="Pending host Party approval"/>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s v="-"/>
    <s v="No request submitted"/>
  </r>
  <r>
    <x v="1"/>
    <n v="7997"/>
    <m/>
    <s v=""/>
    <s v="BioLite Improved Cook stoves Programme"/>
    <x v="5"/>
    <x v="16"/>
    <x v="60"/>
    <s v="IN; KE; UG"/>
    <x v="21"/>
    <s v="Stoves"/>
    <x v="82"/>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s v="UG"/>
    <s v="Pending additional documentation from project participant"/>
  </r>
  <r>
    <x v="2"/>
    <n v="7997"/>
    <n v="1"/>
    <s v="7997-0001"/>
    <s v="CPA 001 - Improved Cook stoves Programme-India"/>
    <x v="0"/>
    <x v="5"/>
    <x v="7"/>
    <m/>
    <x v="21"/>
    <s v="Stoves"/>
    <x v="82"/>
    <n v="11.02013767474363"/>
    <n v="21.934674880219028"/>
    <d v="2021-01-01T00:00:00"/>
    <d v="2022-12-29T00:00:00"/>
    <n v="1.9904175"/>
    <n v="10.997467488021902"/>
    <n v="10.937207392197124"/>
    <n v="0"/>
    <n v="0"/>
    <n v="0"/>
    <x v="1"/>
    <x v="1"/>
    <d v="2023-09-28T00:00:00"/>
    <x v="4"/>
    <s v=""/>
    <x v="0"/>
    <x v="1"/>
    <x v="1"/>
    <s v="SMALL"/>
    <s v="3"/>
    <s v="3 - Energy demand"/>
    <s v="Renewable"/>
    <s v="yes"/>
    <x v="0"/>
    <s v="-"/>
    <s v="Pending host Party approval"/>
  </r>
  <r>
    <x v="2"/>
    <n v="7997"/>
    <n v="2"/>
    <s v="7997-0002"/>
    <s v="CPA 002  BioLite HomeStove in India"/>
    <x v="0"/>
    <x v="5"/>
    <x v="7"/>
    <m/>
    <x v="21"/>
    <s v="Stoves"/>
    <x v="82"/>
    <n v="47.866793367134711"/>
    <n v="128.43109650924026"/>
    <d v="2021-01-01T00:00:00"/>
    <d v="2023-09-08T00:00:00"/>
    <n v="2.6830938"/>
    <n v="47.785270362765232"/>
    <n v="47.785270362765232"/>
    <n v="32.860555783709785"/>
    <n v="0"/>
    <n v="0"/>
    <x v="1"/>
    <x v="1"/>
    <d v="2023-09-28T00:00:00"/>
    <x v="4"/>
    <s v=""/>
    <x v="0"/>
    <x v="1"/>
    <x v="1"/>
    <s v="SMALL"/>
    <s v="3"/>
    <s v="3 - Energy demand"/>
    <s v="Renewable"/>
    <s v="yes"/>
    <x v="0"/>
    <s v="-"/>
    <s v="Pending host Party approval"/>
  </r>
  <r>
    <x v="2"/>
    <n v="7997"/>
    <n v="3"/>
    <s v="7997-0003"/>
    <s v="CPA 003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s v="Pending host Party approval"/>
  </r>
  <r>
    <x v="2"/>
    <n v="7997"/>
    <n v="4"/>
    <s v="7997-0004"/>
    <s v="CPA 004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s v="Pending host Party approval"/>
  </r>
  <r>
    <x v="2"/>
    <n v="7997"/>
    <n v="5"/>
    <s v="7997-0005"/>
    <s v="CPA 005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s v="Pending host Party approval"/>
  </r>
  <r>
    <x v="2"/>
    <n v="7997"/>
    <n v="6"/>
    <s v="7997-0006"/>
    <s v="CPA 006  BioLite HomeStove in Kenya"/>
    <x v="2"/>
    <x v="9"/>
    <x v="39"/>
    <m/>
    <x v="21"/>
    <s v="Stoves"/>
    <x v="82"/>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s v="Pending host Party approval"/>
  </r>
  <r>
    <x v="2"/>
    <n v="7997"/>
    <n v="11"/>
    <s v="7997-0011"/>
    <s v="BioLite Improved Cook stoves Programme - CPA 011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8"/>
    <s v="7997-0008"/>
    <s v="CPA 008  Charcoal Stoves in Kenya"/>
    <x v="2"/>
    <x v="9"/>
    <x v="39"/>
    <m/>
    <x v="21"/>
    <s v="Stoves"/>
    <x v="82"/>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s v="Pending host Party approval"/>
  </r>
  <r>
    <x v="2"/>
    <n v="7997"/>
    <n v="9"/>
    <s v="7997-0009"/>
    <s v="CPA 009  Charcoal Stoves in Kenya"/>
    <x v="2"/>
    <x v="9"/>
    <x v="39"/>
    <m/>
    <x v="21"/>
    <s v="Stoves"/>
    <x v="82"/>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s v="Pending host Party approval"/>
  </r>
  <r>
    <x v="2"/>
    <n v="7997"/>
    <n v="10"/>
    <s v="7997-0010"/>
    <s v="CPA 010  Charcoal Stoves in Kenya"/>
    <x v="2"/>
    <x v="9"/>
    <x v="39"/>
    <m/>
    <x v="21"/>
    <s v="Stoves"/>
    <x v="82"/>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s v="Pending host Party approval"/>
  </r>
  <r>
    <x v="2"/>
    <n v="7997"/>
    <n v="12"/>
    <s v="7997-0012"/>
    <s v="BioLite Improved Cook stoves Programme - CPA 012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3"/>
    <s v="7997-0013"/>
    <s v="BioLite Improved Cook stoves Programme - CPA 013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4"/>
    <s v="7997-0014"/>
    <s v="BioLite Improved Cook stoves Programme - CPA 014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5"/>
    <s v="7997-0015"/>
    <s v="BioLite Improved Cook stoves Programme - CPA 015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6"/>
    <s v="7997-0016"/>
    <s v="BioLite Improved Cook stoves Programme - CPA 016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7"/>
    <s v="7997-0017"/>
    <s v="BioLite Improved Cook stoves Programme - CPA 017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8"/>
    <s v="7997-0018"/>
    <s v="BioLite Improved Cook stoves Programme - CPA 018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19"/>
    <s v="7997-0019"/>
    <s v="BioLite Improved Cook stoves Programme - CPA 019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0"/>
    <s v="7997-0020"/>
    <s v="BioLite Improved Cook stoves Programme - CPA 020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1"/>
    <s v="7997-0021"/>
    <s v="BioLite Improved Cook stoves Programme - CPA 021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2"/>
    <s v="7997-0022"/>
    <s v="BioLite Improved Cook stoves Programme - CPA 022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3"/>
    <s v="7997-0023"/>
    <s v="BioLite Improved Cook stoves Programme - CPA 023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4"/>
    <s v="7997-0024"/>
    <s v="BioLite Improved Cook stoves Programme - CPA 024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5"/>
    <s v="7997-0025"/>
    <s v="BioLite Improved Cook stoves Programme - CPA 025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6"/>
    <s v="7997-0026"/>
    <s v="BioLite Improved Cook stoves Programme - CPA 026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7"/>
    <s v="7997-0027"/>
    <s v="BioLite Improved Cook stoves Programme - CPA 027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8"/>
    <s v="7997-0028"/>
    <s v="BioLite Improved Cook stoves Programme - CPA 028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29"/>
    <s v="7997-0029"/>
    <s v="BioLite Improved Cook stoves Programme - CPA 029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0"/>
    <s v="7997-0030"/>
    <s v="BioLite Improved Cook stoves Programme - CPA 030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1"/>
    <s v="7997-0031"/>
    <s v="BioLite Improved Cook stoves Programme - CPA 031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2"/>
    <s v="7997-0032"/>
    <s v="BioLite Improved Cook stoves Programme - CPA 032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3"/>
    <s v="7997-0033"/>
    <s v="BioLite Improved Cook stoves Programme - CPA 033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4"/>
    <s v="7997-0034"/>
    <s v="BioLite Improved Cook stoves Programme - CPA 034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5"/>
    <s v="7997-0035"/>
    <s v="BioLite Improved Cook stoves Programme - CPA 035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6"/>
    <s v="7997-0036"/>
    <s v="BioLite Improved Cook stoves Programme - CPA 036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7"/>
    <s v="7997-0037"/>
    <s v="BioLite Improved Cook stoves Programme - CPA 037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8"/>
    <s v="7997-0038"/>
    <s v="BioLite Improved Cook stoves Programme - CPA 038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39"/>
    <s v="7997-0039"/>
    <s v="BioLite Improved Cook stoves Programme - CPA 039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7997"/>
    <n v="40"/>
    <s v="7997-0040"/>
    <s v="BioLite Improved Cook stoves Programme - CPA 040 supported by Republic of Korea"/>
    <x v="2"/>
    <x v="9"/>
    <x v="29"/>
    <m/>
    <x v="21"/>
    <s v="Stoves"/>
    <x v="82"/>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s v="Pending additional documentation from project participant"/>
  </r>
  <r>
    <x v="2"/>
    <n v="9948"/>
    <n v="2"/>
    <s v="9948-0002"/>
    <s v="Impact Carbon Global Safe Water Programme of Activities (PoA): CPA 2"/>
    <x v="2"/>
    <x v="9"/>
    <x v="29"/>
    <m/>
    <x v="23"/>
    <s v="Water purification"/>
    <x v="76"/>
    <n v="12.964035351061881"/>
    <n v="4.223737166324435"/>
    <d v="2021-01-01T00:00:00"/>
    <d v="2021-04-30T00:00:00"/>
    <n v="0.32580419999999999"/>
    <n v="4.223737166324435"/>
    <n v="0"/>
    <n v="0"/>
    <n v="0"/>
    <n v="0"/>
    <x v="1"/>
    <x v="1"/>
    <d v="2023-11-06T00:00:00"/>
    <x v="5"/>
    <s v=""/>
    <x v="0"/>
    <x v="1"/>
    <x v="0"/>
    <s v="SMALL"/>
    <s v="3"/>
    <s v="3 - Energy demand"/>
    <s v="Renewable"/>
    <s v="no"/>
    <x v="0"/>
    <s v="-"/>
    <s v="Pending host Party approval"/>
  </r>
  <r>
    <x v="2"/>
    <n v="7997"/>
    <n v="41"/>
    <s v="7997-0041"/>
    <s v="CPA 041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2"/>
    <s v="7997-0042"/>
    <s v="CPA 042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3"/>
    <s v="7997-0043"/>
    <s v="CPA 043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4"/>
    <s v="7997-0044"/>
    <s v="CPA 044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5"/>
    <s v="7997-0045"/>
    <s v="CPA 045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6"/>
    <s v="7997-0046"/>
    <s v="CPA 046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7"/>
    <s v="7997-0047"/>
    <s v="CPA 047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8"/>
    <s v="7997-0048"/>
    <s v="CPA 048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49"/>
    <s v="7997-0049"/>
    <s v="CPA 049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50"/>
    <s v="7997-0050"/>
    <s v="CPA 050  BioLite HomeStove in Kenya"/>
    <x v="2"/>
    <x v="9"/>
    <x v="39"/>
    <m/>
    <x v="21"/>
    <s v="Stoves"/>
    <x v="82"/>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s v="Pending host Party approval"/>
  </r>
  <r>
    <x v="2"/>
    <n v="7997"/>
    <n v="51"/>
    <s v="7997-0051"/>
    <s v="CPA 051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2"/>
    <s v="7997-0052"/>
    <s v="CPA 052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3"/>
    <s v="7997-0053"/>
    <s v="CPA 053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4"/>
    <s v="7997-0054"/>
    <s v="CPA 054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5"/>
    <s v="7997-0055"/>
    <s v="CPA 055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6"/>
    <s v="7997-0056"/>
    <s v="CPA 056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7"/>
    <s v="7997-0057"/>
    <s v="CPA 057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8"/>
    <s v="7997-0058"/>
    <s v="CPA 058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59"/>
    <s v="7997-0059"/>
    <s v="CPA 059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0"/>
    <s v="7997-0060"/>
    <s v="CPA 060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1"/>
    <s v="7997-0061"/>
    <s v="CPA 061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2"/>
    <s v="7997-0062"/>
    <s v="CPA 062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3"/>
    <s v="7997-0063"/>
    <s v="CPA 063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4"/>
    <s v="7997-0064"/>
    <s v="CPA 064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5"/>
    <s v="7997-0065"/>
    <s v="CPA 065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6"/>
    <s v="7997-0066"/>
    <s v="CPA 066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7"/>
    <s v="7997-0067"/>
    <s v="CPA 067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8"/>
    <s v="7997-0068"/>
    <s v="CPA 068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69"/>
    <s v="7997-0069"/>
    <s v="CPA 069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0"/>
    <s v="7997-0070"/>
    <s v="CPA 070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1"/>
    <s v="7997-0071"/>
    <s v="CPA 071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2"/>
    <s v="7997-0072"/>
    <s v="CPA 072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3"/>
    <s v="7997-0073"/>
    <s v="CPA 073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4"/>
    <s v="7997-0074"/>
    <s v="CPA 074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5"/>
    <s v="7997-0075"/>
    <s v="CPA 075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6"/>
    <s v="7997-0076"/>
    <s v="CPA 076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7"/>
    <s v="7997-0077"/>
    <s v="CPA 077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8"/>
    <s v="7997-0078"/>
    <s v="CPA 078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79"/>
    <s v="7997-0079"/>
    <s v="CPA 079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2"/>
    <n v="7997"/>
    <n v="80"/>
    <s v="7997-0080"/>
    <s v="CPA 080  Charcoal Stoves in Kenya"/>
    <x v="2"/>
    <x v="9"/>
    <x v="39"/>
    <m/>
    <x v="21"/>
    <s v="Stoves"/>
    <x v="82"/>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s v="Pending host Party approval"/>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s v="-"/>
    <s v="No request submitted"/>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s v="-"/>
    <s v="No request submitted"/>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s v="-"/>
    <s v="No request submitted"/>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s v="-"/>
    <s v="Pending host Party approval"/>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s v="-"/>
    <s v="Pending host Party approval"/>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s v="-"/>
    <s v="No request submitted"/>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s v="-"/>
    <s v="Pending host Party approval"/>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s v="-"/>
    <s v="No request submitted"/>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s v="-"/>
    <s v="Pending host Party approval"/>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s v="-"/>
    <s v="Pending host Party approval"/>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s v="-"/>
    <s v="Pending host Party approval"/>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s v="-"/>
    <s v="Pending host Party approval"/>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s v="-"/>
    <s v="No request submitted"/>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s v="-"/>
    <s v="Pending host Party approval"/>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s v="-"/>
    <s v="No request submitted"/>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s v="-"/>
    <s v="Pending host Party approval"/>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s v="-"/>
    <s v="No request submitted"/>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s v="-"/>
    <s v="No request submitted"/>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s v="-"/>
    <s v="Pending host Party approval"/>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s v="-"/>
    <s v="Pending host Party approval"/>
  </r>
  <r>
    <x v="0"/>
    <n v="8047"/>
    <m/>
    <s v=""/>
    <s v="Dundee Biogas Power (Pty) Ltd"/>
    <x v="2"/>
    <x v="8"/>
    <x v="22"/>
    <m/>
    <x v="5"/>
    <s v="Manure"/>
    <x v="80"/>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s v="-"/>
    <s v="No request submitted"/>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s v="-"/>
    <s v="No request submitted"/>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s v="-"/>
    <s v="No request submitted"/>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s v="-"/>
    <s v="No request submitted"/>
  </r>
  <r>
    <x v="0"/>
    <n v="8052"/>
    <m/>
    <s v=""/>
    <s v="Sichuan Golden-Elephant Sincerity Line 3 N2O Abatement Project"/>
    <x v="0"/>
    <x v="0"/>
    <x v="15"/>
    <m/>
    <x v="4"/>
    <s v="Nitric acid"/>
    <x v="96"/>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s v="Pending host Party approval"/>
  </r>
  <r>
    <x v="0"/>
    <n v="8053"/>
    <m/>
    <s v=""/>
    <s v="Sichuan Golden-Elephant Sincerity Line 4 N2O Abatement Project"/>
    <x v="0"/>
    <x v="0"/>
    <x v="15"/>
    <m/>
    <x v="4"/>
    <s v="Nitric acid"/>
    <x v="96"/>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s v="Pending host Party approval"/>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s v="-"/>
    <s v="No request submitted"/>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s v="-"/>
    <s v="No request submitted"/>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s v="-"/>
    <s v="No request submitted"/>
  </r>
  <r>
    <x v="1"/>
    <n v="8060"/>
    <m/>
    <s v=""/>
    <s v="Improved Cookstoves Program for Zambia"/>
    <x v="2"/>
    <x v="9"/>
    <x v="68"/>
    <s v=""/>
    <x v="21"/>
    <s v="Stoves"/>
    <x v="82"/>
    <n v="0"/>
    <m/>
    <d v="2021-01-01T00:00:00"/>
    <d v="2025-12-31T00:00:00"/>
    <n v="4.9965776999999996"/>
    <m/>
    <m/>
    <m/>
    <m/>
    <m/>
    <x v="1"/>
    <x v="1"/>
    <d v="2023-12-04T00:00:00"/>
    <x v="3"/>
    <s v="8060-0001,8060-0002,8060-0003,8060-0004,8060-0001"/>
    <x v="0"/>
    <x v="1"/>
    <x v="1"/>
    <s v="SMALL"/>
    <s v="3"/>
    <s v="3 - Energy demand"/>
    <s v="Renewable"/>
    <s v="yes"/>
    <x v="0"/>
    <s v="-"/>
    <s v="Pending host Party approval"/>
  </r>
  <r>
    <x v="2"/>
    <n v="8060"/>
    <n v="1"/>
    <s v="8060-0001"/>
    <s v="Improved Cookstoves Program for Zambia (COM-CPA-001)"/>
    <x v="2"/>
    <x v="9"/>
    <x v="68"/>
    <m/>
    <x v="21"/>
    <s v="Stoves"/>
    <x v="82"/>
    <n v="41.309117589092338"/>
    <n v="17.643318275154005"/>
    <d v="2021-01-01T00:00:00"/>
    <d v="2021-06-06T00:00:00"/>
    <n v="0.4271047"/>
    <n v="17.643318275154005"/>
    <n v="0"/>
    <n v="0"/>
    <n v="0"/>
    <n v="0"/>
    <x v="1"/>
    <x v="1"/>
    <d v="2023-12-04T00:00:00"/>
    <x v="3"/>
    <s v=""/>
    <x v="0"/>
    <x v="1"/>
    <x v="1"/>
    <s v="SMALL"/>
    <s v="3"/>
    <s v="3 - Energy demand"/>
    <s v="Renewable"/>
    <s v="yes"/>
    <x v="0"/>
    <s v="-"/>
    <s v="Pending host Party approval"/>
  </r>
  <r>
    <x v="2"/>
    <n v="8060"/>
    <n v="2"/>
    <s v="8060-0002"/>
    <s v="Improved Cookstoves Program for Zambia (COM-CPA-002)"/>
    <x v="2"/>
    <x v="9"/>
    <x v="68"/>
    <m/>
    <x v="21"/>
    <s v="Stoves"/>
    <x v="82"/>
    <n v="41.128421445179448"/>
    <n v="56.07653388090349"/>
    <d v="2021-01-01T00:00:00"/>
    <d v="2022-05-14T00:00:00"/>
    <n v="1.3634497000000001"/>
    <n v="41.017905544147844"/>
    <n v="15.058628336755648"/>
    <n v="0"/>
    <n v="0"/>
    <n v="0"/>
    <x v="1"/>
    <x v="1"/>
    <d v="2023-12-04T00:00:00"/>
    <x v="3"/>
    <s v=""/>
    <x v="0"/>
    <x v="1"/>
    <x v="1"/>
    <s v="SMALL"/>
    <s v="3"/>
    <s v="3 - Energy demand"/>
    <s v="Renewable"/>
    <s v="yes"/>
    <x v="0"/>
    <s v="-"/>
    <s v="Pending host Party approval"/>
  </r>
  <r>
    <x v="2"/>
    <n v="8060"/>
    <n v="3"/>
    <s v="8060-0003"/>
    <s v="Improved Cookstoves Program for Zambia (COM-CPA-003)"/>
    <x v="2"/>
    <x v="9"/>
    <x v="68"/>
    <m/>
    <x v="21"/>
    <s v="Stoves"/>
    <x v="82"/>
    <n v="41.123590728181327"/>
    <n v="59.56024640657084"/>
    <d v="2021-01-01T00:00:00"/>
    <d v="2022-06-14T00:00:00"/>
    <n v="1.4483231000000001"/>
    <n v="41.017905544147844"/>
    <n v="18.542340862422996"/>
    <n v="0"/>
    <n v="0"/>
    <n v="0"/>
    <x v="1"/>
    <x v="1"/>
    <d v="2023-12-04T00:00:00"/>
    <x v="3"/>
    <s v=""/>
    <x v="0"/>
    <x v="1"/>
    <x v="1"/>
    <s v="SMALL"/>
    <s v="3"/>
    <s v="3 - Energy demand"/>
    <s v="Renewable"/>
    <s v="yes"/>
    <x v="0"/>
    <s v="-"/>
    <s v="Pending host Party approval"/>
  </r>
  <r>
    <x v="2"/>
    <n v="8060"/>
    <n v="4"/>
    <s v="8060-0004"/>
    <s v="Improved Cookstoves Program for Zambia (COM-CPA-004)"/>
    <x v="2"/>
    <x v="9"/>
    <x v="68"/>
    <m/>
    <x v="21"/>
    <s v="Stoves"/>
    <x v="82"/>
    <n v="41.123590728181327"/>
    <n v="59.56024640657084"/>
    <d v="2021-01-01T00:00:00"/>
    <d v="2022-06-14T00:00:00"/>
    <n v="1.4483231000000001"/>
    <n v="41.017905544147844"/>
    <n v="18.542340862422996"/>
    <n v="0"/>
    <n v="0"/>
    <n v="0"/>
    <x v="1"/>
    <x v="1"/>
    <d v="2023-12-04T00:00:00"/>
    <x v="3"/>
    <s v=""/>
    <x v="0"/>
    <x v="1"/>
    <x v="1"/>
    <s v="SMALL"/>
    <s v="3"/>
    <s v="3 - Energy demand"/>
    <s v="Renewable"/>
    <s v="yes"/>
    <x v="0"/>
    <s v="-"/>
    <s v="Pending host Party approval"/>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s v="-"/>
    <s v="No request submitted"/>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s v="-"/>
    <s v="No request submitted"/>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s v="-"/>
    <s v="No request submitted"/>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s v="-"/>
    <s v="Pending host Party approval"/>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s v="-"/>
    <s v="Pending host Party approval"/>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s v="-"/>
    <s v="No request submitted"/>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s v="-"/>
    <s v="Pending host Party approval"/>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s v="-"/>
    <s v="Pending host Party approval"/>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s v="-"/>
    <s v="Pending host Party approval"/>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s v="-"/>
    <s v="Pending host Party approval"/>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s v="-"/>
    <s v="No request submitted"/>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s v="-"/>
    <s v="No request submitted"/>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s v="-"/>
    <s v="No request submitted"/>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x v="0"/>
    <s v="-"/>
    <s v="No request submitted"/>
  </r>
  <r>
    <x v="0"/>
    <n v="8099"/>
    <m/>
    <s v=""/>
    <s v="Lautaro Generation Project"/>
    <x v="1"/>
    <x v="1"/>
    <x v="11"/>
    <m/>
    <x v="6"/>
    <s v="Forest residues: other"/>
    <x v="83"/>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s v="-"/>
    <s v="Pending host Party approval"/>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s v="-"/>
    <s v="Pending host Party approval"/>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s v="-"/>
    <s v="No request submitted"/>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s v="-"/>
    <s v="Pending host Party approval"/>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s v="-"/>
    <s v="Pending host Party approval"/>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s v="-"/>
    <s v="No request submitted"/>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s v="-"/>
    <s v="Pending host Party approval"/>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s v="-"/>
    <s v="No request submitted"/>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s v="-"/>
    <s v="No request submitted"/>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s v="-"/>
    <s v="Pending host Party approval"/>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s v="-"/>
    <s v="No request submitted"/>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s v="-"/>
    <s v="Pending host Party approval"/>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s v="-"/>
    <s v="Pending host Party approval"/>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s v="-"/>
    <s v="No request submitted"/>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s v="-"/>
    <s v="No request submitted"/>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s v="-"/>
    <s v="No request submitted"/>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s v="-"/>
    <s v="No request submitted"/>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s v="-"/>
    <s v="No request submitted"/>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s v="-"/>
    <s v="No request submitted"/>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x v="0"/>
    <s v="-"/>
    <s v="No request submitted"/>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s v="-"/>
    <s v="Pending host Party approval"/>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s v="-"/>
    <s v="No request submitted"/>
  </r>
  <r>
    <x v="0"/>
    <n v="8149"/>
    <m/>
    <s v=""/>
    <s v="Guiyang MRTS Line I Project"/>
    <x v="0"/>
    <x v="0"/>
    <x v="15"/>
    <m/>
    <x v="20"/>
    <s v="Mode shift: road to rail"/>
    <x v="81"/>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s v="-"/>
    <s v="No request submitted"/>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s v="-"/>
    <s v="No request submitted"/>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s v="-"/>
    <s v="No request submitted"/>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s v="-"/>
    <s v="No request submitted"/>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s v="-"/>
    <s v="Pending host Party approval"/>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s v="-"/>
    <s v="No request submitted"/>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s v="-"/>
    <s v="No request submitted"/>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s v="-"/>
    <s v="No request submitted"/>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s v="-"/>
    <s v="No request submitted"/>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s v="-"/>
    <s v="No request submitted"/>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s v="-"/>
    <s v="No request submitted"/>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s v="-"/>
    <s v="No request submitted"/>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s v="-"/>
    <s v="Pending host Party approval"/>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s v="-"/>
    <s v="Pending host Party approval"/>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s v="-"/>
    <s v="Pending host Party approval"/>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s v="-"/>
    <s v="No request submitted"/>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0"/>
    <s v="-"/>
    <s v="Pending host Party approval"/>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s v="-"/>
    <s v="Pending host Party approval"/>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x v="0"/>
    <s v="-"/>
    <s v="No request submitted"/>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s v="-"/>
    <s v="Pending host Party approval"/>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s v="-"/>
    <s v="Pending host Party approval"/>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s v="-"/>
    <s v="No request submitted"/>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s v="-"/>
    <s v="Pending host Party approval"/>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s v="-"/>
    <s v="No request submitted"/>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s v="-"/>
    <s v="No request submitted"/>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s v="-"/>
    <s v="Pending host Party approval"/>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s v="-"/>
    <s v="No request submitted"/>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s v="-"/>
    <s v="No request submitted"/>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s v="-"/>
    <s v="No request submitted"/>
  </r>
  <r>
    <x v="0"/>
    <n v="8211"/>
    <m/>
    <s v=""/>
    <s v="Yiyang-Luoning HN3 Household Biogas Project in Luoyang, Henan Province"/>
    <x v="0"/>
    <x v="0"/>
    <x v="15"/>
    <m/>
    <x v="5"/>
    <s v="Domestic manure"/>
    <x v="86"/>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s v="-"/>
    <s v="No request submitted"/>
  </r>
  <r>
    <x v="0"/>
    <n v="8212"/>
    <m/>
    <s v=""/>
    <s v="Northern Yiyang HN2 Household Biogas Project in Luoyang, Henan Province"/>
    <x v="0"/>
    <x v="0"/>
    <x v="15"/>
    <m/>
    <x v="5"/>
    <s v="Domestic manure"/>
    <x v="86"/>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s v="-"/>
    <s v="No request submitted"/>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s v="-"/>
    <s v="Pending host Party approval"/>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s v="-"/>
    <s v="No request submitted"/>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s v="-"/>
    <s v="Pending host Party approval"/>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s v="-"/>
    <s v="No request submitted"/>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s v="-"/>
    <s v="Pending host Party approval"/>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x v="0"/>
    <s v="-"/>
    <s v="No request submitted"/>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s v="-"/>
    <s v="Pending host Party approval"/>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s v="-"/>
    <s v="No request submitted"/>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s v="-"/>
    <s v="No request submitted"/>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s v="-"/>
    <s v="Pending host Party approval"/>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s v="-"/>
    <s v="Pending host Party approval"/>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s v="-"/>
    <s v="Pending host Party approval"/>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s v="-"/>
    <s v="No request submitted"/>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s v="-"/>
    <s v="Pending host Party approval"/>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0"/>
    <s v="-"/>
    <s v="Pending host Party approval"/>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0"/>
    <s v="-"/>
    <s v="Pending host Party approval"/>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0"/>
    <s v="-"/>
    <s v="Pending host Party approval"/>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0"/>
    <s v="-"/>
    <s v="Pending host Party approval"/>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0"/>
    <s v="-"/>
    <s v="Pending host Party approval"/>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0"/>
    <s v="-"/>
    <s v="Pending host Party approval"/>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0"/>
    <s v="-"/>
    <s v="Pending host Party approval"/>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0"/>
    <s v="-"/>
    <s v="Pending host Party approval"/>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x v="0"/>
    <s v="-"/>
    <s v="Pending host Party approval"/>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s v="-"/>
    <s v="No request submitted"/>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s v="-"/>
    <s v="No request submitted"/>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s v="-"/>
    <s v="No request submitted"/>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s v="-"/>
    <s v="No request submitted"/>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s v="-"/>
    <s v="No request submitted"/>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s v="-"/>
    <s v="No request submitted"/>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s v="-"/>
    <s v="No request submitted"/>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s v="-"/>
    <s v="No request submitted"/>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s v="-"/>
    <s v="No request submitted"/>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s v="-"/>
    <s v="No request submitted"/>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s v="-"/>
    <s v="Pending host Party approval"/>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s v="-"/>
    <s v="Pending host Party approval"/>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s v="-"/>
    <s v="No request submitted"/>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s v="-"/>
    <s v="Pending host Party approval"/>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s v="-"/>
    <s v="No request submitted"/>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s v="-"/>
    <s v="No request submitted"/>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s v="-"/>
    <s v="No request submitted"/>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s v="-"/>
    <s v="Pending host Party approval"/>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s v="-"/>
    <s v="No request submitted"/>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s v="-"/>
    <s v="Pending host Party approval"/>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s v="-"/>
    <s v="Pending host Party approval"/>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s v="-"/>
    <s v="Pending host Party approval"/>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s v="-"/>
    <s v="No request submitted"/>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s v="-"/>
    <s v="No request submitted"/>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s v="-"/>
    <s v="No request submitted"/>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s v="-"/>
    <s v="No request submitted"/>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s v="-"/>
    <s v="No request submitted"/>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s v="-"/>
    <s v="Pending host Party approval"/>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s v="-"/>
    <s v="No request submitted"/>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s v="-"/>
    <s v="Pending host Party approval"/>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s v="-"/>
    <s v="Pending host Party approval"/>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s v="-"/>
    <s v="Pending host Party approval"/>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s v="-"/>
    <s v="No request submitted"/>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s v="-"/>
    <s v="No request submitted"/>
  </r>
  <r>
    <x v="0"/>
    <n v="8339"/>
    <m/>
    <s v=""/>
    <s v="Fuchuan, Zhaoping GX4 Household Biogas Project in Hezhou City, Guangxi Zhuang Autonomous Region"/>
    <x v="0"/>
    <x v="0"/>
    <x v="15"/>
    <m/>
    <x v="5"/>
    <s v="Domestic manure"/>
    <x v="86"/>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s v="-"/>
    <s v="No request submitted"/>
  </r>
  <r>
    <x v="0"/>
    <n v="8340"/>
    <m/>
    <s v=""/>
    <s v="Fengnan-Luannan HB2 Household Biogas Project in Tangshan, Hebei Province"/>
    <x v="0"/>
    <x v="0"/>
    <x v="15"/>
    <m/>
    <x v="5"/>
    <s v="Domestic manure"/>
    <x v="86"/>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s v="-"/>
    <s v="No request submitted"/>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s v="-"/>
    <s v="Pending host Party approval"/>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s v="-"/>
    <s v="Pending host Party approval"/>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s v="-"/>
    <s v="No request submitted"/>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s v="-"/>
    <s v="No request submitted"/>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s v="-"/>
    <s v="Pending host Party approval"/>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s v="-"/>
    <s v="No request submitted"/>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s v="-"/>
    <s v="No request submitted"/>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0"/>
    <s v="-"/>
    <s v="Pending host Party approval"/>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s v="-"/>
    <s v="Pending host Party approval"/>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s v="-"/>
    <s v="No request submitted"/>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s v="-"/>
    <s v="No request submitted"/>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s v="-"/>
    <s v="No request submitted"/>
  </r>
  <r>
    <x v="0"/>
    <n v="8371"/>
    <m/>
    <s v=""/>
    <s v="Autoclaved Aerated Concrete blocks/panel manufacturing unit based on an energy efficient brick manufacturing technology"/>
    <x v="0"/>
    <x v="5"/>
    <x v="7"/>
    <m/>
    <x v="22"/>
    <s v="Building materials"/>
    <x v="84"/>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s v="-"/>
    <s v="Pending host Party approval"/>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s v="-"/>
    <s v="No request submitted"/>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s v="-"/>
    <s v="No request submitted"/>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s v="-"/>
    <s v="No request submitted"/>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s v="-"/>
    <s v="No request submitted"/>
  </r>
  <r>
    <x v="0"/>
    <n v="8391"/>
    <m/>
    <s v=""/>
    <s v="Songtao, Tongren, Wanshan and Yuping Rural Methane Digesters Project in Guizhou Province, China"/>
    <x v="0"/>
    <x v="0"/>
    <x v="15"/>
    <m/>
    <x v="5"/>
    <s v="Manure"/>
    <x v="86"/>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s v="-"/>
    <s v="No request submitted"/>
  </r>
  <r>
    <x v="0"/>
    <n v="8392"/>
    <m/>
    <s v=""/>
    <s v="Yanhe, Dejiang, and Yinjiang Rural Methane Digesters Project in Guizhou Province, China"/>
    <x v="0"/>
    <x v="0"/>
    <x v="15"/>
    <m/>
    <x v="5"/>
    <s v="Manure"/>
    <x v="86"/>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s v="-"/>
    <s v="No request submitted"/>
  </r>
  <r>
    <x v="0"/>
    <n v="8394"/>
    <m/>
    <s v=""/>
    <s v="Sinan and Shiqian Rural Methane Digesters Project in Guizhou Province, China"/>
    <x v="0"/>
    <x v="0"/>
    <x v="15"/>
    <m/>
    <x v="5"/>
    <s v="Manure"/>
    <x v="86"/>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s v="-"/>
    <s v="No request submitted"/>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s v="-"/>
    <s v="Pending host Party approval"/>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s v="-"/>
    <s v="No request submitted"/>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s v="-"/>
    <s v="No request submitted"/>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s v="-"/>
    <s v="No request submitted"/>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s v="-"/>
    <s v="Pending host Party approval"/>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s v="-"/>
    <s v="Pending host Party approval"/>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s v="-"/>
    <s v="Pending host Party approval"/>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s v="-"/>
    <s v="Pending host Party approval"/>
  </r>
  <r>
    <x v="0"/>
    <n v="8415"/>
    <m/>
    <s v=""/>
    <s v="Bundled Street Lighting Energy Efficiency Projects implemented by AEL in India"/>
    <x v="0"/>
    <x v="5"/>
    <x v="7"/>
    <m/>
    <x v="23"/>
    <s v="Street lighting"/>
    <x v="108"/>
    <n v="38.271753138689313"/>
    <n v="73.138078028747429"/>
    <d v="2021-01-01T00:00:00"/>
    <d v="2022-11-30T00:00:00"/>
    <n v="1.9110198"/>
    <n v="38.190841889117046"/>
    <n v="34.947236139630391"/>
    <n v="0"/>
    <n v="0"/>
    <n v="0"/>
    <x v="0"/>
    <x v="0"/>
    <s v=""/>
    <x v="0"/>
    <s v=""/>
    <x v="0"/>
    <x v="0"/>
    <x v="0"/>
    <s v="SMALL"/>
    <s v="3"/>
    <s v="3 - Energy demand"/>
    <s v="Fixed"/>
    <s v="no"/>
    <x v="0"/>
    <s v="-"/>
    <s v="No request submitted"/>
  </r>
  <r>
    <x v="0"/>
    <n v="8427"/>
    <m/>
    <s v=""/>
    <s v="Los Hierros Hydroelectric Power Plant"/>
    <x v="1"/>
    <x v="1"/>
    <x v="11"/>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s v="-"/>
    <s v="No request submitted"/>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s v="-"/>
    <s v="No request submitted"/>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s v="-"/>
    <s v="Pending host Party approval"/>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s v="-"/>
    <s v="No request submitted"/>
  </r>
  <r>
    <x v="1"/>
    <n v="8438"/>
    <m/>
    <s v=""/>
    <s v="Clean Cook Stoves in Sub-Saharan Africa by ClimateCare Limited"/>
    <x v="2"/>
    <x v="16"/>
    <x v="60"/>
    <s v="GH; KE"/>
    <x v="21"/>
    <s v="Stoves"/>
    <x v="82"/>
    <n v="0"/>
    <m/>
    <d v="2021-01-01T00:00:00"/>
    <d v="2025-12-31T00:00:00"/>
    <n v="4.9965776999999996"/>
    <m/>
    <m/>
    <m/>
    <m/>
    <m/>
    <x v="0"/>
    <x v="0"/>
    <s v=""/>
    <x v="0"/>
    <s v=""/>
    <x v="0"/>
    <x v="1"/>
    <x v="1"/>
    <s v="SMALL"/>
    <s v="3"/>
    <s v="3 - Energy demand"/>
    <s v="Renewable"/>
    <s v="yes"/>
    <x v="0"/>
    <s v="-"/>
    <s v="No request submitted"/>
  </r>
  <r>
    <x v="2"/>
    <n v="8438"/>
    <n v="2"/>
    <s v="8438-0002"/>
    <s v="CookClean Ghana Limited - CPA02"/>
    <x v="2"/>
    <x v="14"/>
    <x v="53"/>
    <m/>
    <x v="21"/>
    <s v="Stoves"/>
    <x v="82"/>
    <n v="145.63964942435217"/>
    <n v="307.42826009582478"/>
    <d v="2021-01-01T00:00:00"/>
    <d v="2023-02-11T00:00:00"/>
    <n v="2.1108829999999998"/>
    <n v="145.35144421629022"/>
    <n v="145.35144421629022"/>
    <n v="16.725371663244353"/>
    <n v="0"/>
    <n v="0"/>
    <x v="0"/>
    <x v="0"/>
    <s v=""/>
    <x v="0"/>
    <s v=""/>
    <x v="0"/>
    <x v="1"/>
    <x v="1"/>
    <s v="SMALL"/>
    <s v="3"/>
    <s v="3 - Energy demand"/>
    <s v="Renewable"/>
    <s v="yes"/>
    <x v="0"/>
    <s v="-"/>
    <s v="No request submitted"/>
  </r>
  <r>
    <x v="2"/>
    <n v="8438"/>
    <n v="4"/>
    <s v="8438-0004"/>
    <s v="Burn JikoKoa Project -CPA04"/>
    <x v="2"/>
    <x v="9"/>
    <x v="39"/>
    <m/>
    <x v="21"/>
    <s v="Stoves"/>
    <x v="82"/>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s v="-"/>
    <s v="No request submitted"/>
  </r>
  <r>
    <x v="2"/>
    <n v="8438"/>
    <n v="5"/>
    <s v="8438-0005"/>
    <s v="Burn JikoKoa Project -CPA005"/>
    <x v="2"/>
    <x v="9"/>
    <x v="39"/>
    <m/>
    <x v="21"/>
    <s v="Stoves"/>
    <x v="82"/>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s v="-"/>
    <s v="No request submitted"/>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s v="-"/>
    <s v="No request submitted"/>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s v="-"/>
    <s v="Pending host Party approval"/>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s v="-"/>
    <s v="No request submitted"/>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s v="-"/>
    <s v="Pending host Party approval"/>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s v="-"/>
    <s v="No request submitted"/>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s v="-"/>
    <s v="No request submitted"/>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s v="-"/>
    <s v="Pending host Party approval"/>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s v="-"/>
    <s v="Pending host Party approval"/>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s v="-"/>
    <s v="No request submitted"/>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s v="-"/>
    <s v="No request submitted"/>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s v="-"/>
    <s v="No request submitted"/>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s v="-"/>
    <s v="Pending host Party approval"/>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s v="-"/>
    <s v="No request submitted"/>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s v="-"/>
    <s v="Pending host Party approval"/>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s v="-"/>
    <s v="Pending host Party approval"/>
  </r>
  <r>
    <x v="1"/>
    <n v="8480"/>
    <m/>
    <s v=""/>
    <s v="Distribution of ONIL StovesGuatemala"/>
    <x v="1"/>
    <x v="2"/>
    <x v="21"/>
    <s v=""/>
    <x v="21"/>
    <s v="Stoves"/>
    <x v="82"/>
    <n v="0"/>
    <m/>
    <d v="2021-01-01T00:00:00"/>
    <d v="2025-12-31T00:00:00"/>
    <n v="4.9965776999999996"/>
    <m/>
    <m/>
    <m/>
    <m/>
    <m/>
    <x v="1"/>
    <x v="1"/>
    <d v="2023-10-31T00:00:00"/>
    <x v="2"/>
    <s v="8480-0003"/>
    <x v="0"/>
    <x v="1"/>
    <x v="1"/>
    <s v="SMALL"/>
    <s v="3"/>
    <s v="3 - Energy demand"/>
    <s v="Renewable"/>
    <s v="no"/>
    <x v="0"/>
    <s v="-"/>
    <s v="Pending host Party approval"/>
  </r>
  <r>
    <x v="2"/>
    <n v="8480"/>
    <n v="3"/>
    <s v="8480-0003"/>
    <s v="ONIL Stoves Guatemala  CPA 003"/>
    <x v="1"/>
    <x v="2"/>
    <x v="21"/>
    <m/>
    <x v="21"/>
    <s v="Stoves"/>
    <x v="82"/>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s v="-"/>
    <s v="Pending host Party approval"/>
  </r>
  <r>
    <x v="2"/>
    <n v="8480"/>
    <n v="2"/>
    <s v="8480-0002"/>
    <s v="ONIL Stoves Guatemala  CPA 002"/>
    <x v="1"/>
    <x v="2"/>
    <x v="21"/>
    <m/>
    <x v="21"/>
    <s v="Stoves"/>
    <x v="82"/>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s v="-"/>
    <s v="No request submitted"/>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s v="-"/>
    <s v="No request submitted"/>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s v="-"/>
    <s v="No request submitted"/>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s v="-"/>
    <s v="No request submitted"/>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x v="0"/>
    <s v="-"/>
    <s v="Pending host Party approval"/>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0"/>
    <s v="-"/>
    <s v="Pending host Party approval"/>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s v="-"/>
    <s v="No request submitted"/>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0"/>
    <s v="-"/>
    <s v="Pending host Party approval"/>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s v="-"/>
    <s v="No request submitted"/>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s v="-"/>
    <s v="No request submitted"/>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s v="-"/>
    <s v="Pending host Party approval"/>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s v="-"/>
    <s v="Pending host Party approval"/>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s v="-"/>
    <s v="No request submitted"/>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s v="-"/>
    <s v="No request submitted"/>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s v="-"/>
    <s v="No request submitted"/>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s v="-"/>
    <s v="Pending host Party approval"/>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s v="-"/>
    <s v="Pending host Party approval"/>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s v="-"/>
    <s v="No request submitted"/>
  </r>
  <r>
    <x v="0"/>
    <n v="8520"/>
    <m/>
    <s v=""/>
    <s v="Xinle-gaocheng HB5 Household Biogas Project in Shijiazhuang, Hebei Province"/>
    <x v="0"/>
    <x v="0"/>
    <x v="15"/>
    <m/>
    <x v="5"/>
    <s v="Domestic manure"/>
    <x v="86"/>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s v="-"/>
    <s v="No request submitted"/>
  </r>
  <r>
    <x v="0"/>
    <n v="8522"/>
    <m/>
    <s v=""/>
    <s v="Distribution of Improved cook stove - Phase II"/>
    <x v="0"/>
    <x v="5"/>
    <x v="7"/>
    <m/>
    <x v="21"/>
    <s v="Stoves"/>
    <x v="82"/>
    <n v="12.66175816999662"/>
    <n v="24.682195756331279"/>
    <d v="2021-01-01T00:00:00"/>
    <d v="2022-12-14T00:00:00"/>
    <n v="1.9493498"/>
    <n v="12.635345653661876"/>
    <n v="12.046850102669405"/>
    <n v="0"/>
    <n v="0"/>
    <n v="0"/>
    <x v="0"/>
    <x v="0"/>
    <s v=""/>
    <x v="0"/>
    <s v=""/>
    <x v="0"/>
    <x v="1"/>
    <x v="1"/>
    <s v="SMALL"/>
    <s v="3"/>
    <s v="3 - Energy demand"/>
    <s v="Fixed"/>
    <s v="no"/>
    <x v="0"/>
    <s v="-"/>
    <s v="No request submitted"/>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s v="-"/>
    <s v="No request submitted"/>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s v="-"/>
    <s v="No request submitted"/>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x v="0"/>
    <s v="-"/>
    <s v="Pending host Party approval"/>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s v="-"/>
    <s v="No request submitted"/>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s v="-"/>
    <s v="No request submitted"/>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s v="-"/>
    <s v="Pending host Party approval"/>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s v="-"/>
    <s v="No request submitted"/>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s v="-"/>
    <s v="No request submitted"/>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s v="-"/>
    <s v="No request submitted"/>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s v="-"/>
    <s v="No request submitted"/>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s v="-"/>
    <s v="No request submitted"/>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s v="-"/>
    <s v="No request submitted"/>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s v="-"/>
    <s v="No request submitted"/>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x v="0"/>
    <s v="-"/>
    <s v="No request submitted"/>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s v="-"/>
    <s v="No request submitted"/>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s v="-"/>
    <s v="No request submitted"/>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s v="-"/>
    <s v="Pending host Party approval"/>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s v="-"/>
    <s v="Pending host Party approval"/>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s v="-"/>
    <s v="Pending host Party approval"/>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s v="-"/>
    <s v="Pending host Party approval"/>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s v="-"/>
    <s v="No request submitted"/>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s v="-"/>
    <s v="No request submitted"/>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s v="-"/>
    <s v="No request submitted"/>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s v="-"/>
    <s v="No request submitted"/>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s v="-"/>
    <s v="No request submitted"/>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s v="-"/>
    <s v="No request submitted"/>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s v="-"/>
    <s v="No request submitted"/>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s v="-"/>
    <s v="No request submitted"/>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s v="-"/>
    <s v="No request submitted"/>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s v="-"/>
    <s v="No request submitted"/>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s v="-"/>
    <s v="Pending host Party approval"/>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s v="-"/>
    <s v="No request submitted"/>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s v="-"/>
    <s v="No request submitted"/>
  </r>
  <r>
    <x v="0"/>
    <n v="8595"/>
    <m/>
    <s v=""/>
    <s v="Deepak WNA 5 N2O Abatement Project"/>
    <x v="0"/>
    <x v="5"/>
    <x v="7"/>
    <m/>
    <x v="4"/>
    <s v="Nitric acid"/>
    <x v="96"/>
    <n v="127.44658588310742"/>
    <n v="254.36977412731008"/>
    <d v="2021-01-01T00:00:00"/>
    <d v="2022-12-31T00:00:00"/>
    <n v="1.9958932"/>
    <n v="127.18488706365504"/>
    <n v="127.18488706365504"/>
    <n v="0"/>
    <n v="0"/>
    <n v="0"/>
    <x v="0"/>
    <x v="0"/>
    <s v=""/>
    <x v="0"/>
    <s v=""/>
    <x v="0"/>
    <x v="0"/>
    <x v="0"/>
    <s v="LARGE"/>
    <s v="5"/>
    <s v="5 - Chemical industries"/>
    <s v="Fixed"/>
    <s v="no"/>
    <x v="0"/>
    <s v="-"/>
    <s v="No request submitted"/>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s v="-"/>
    <s v="No request submitted"/>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s v="-"/>
    <s v="No request submitted"/>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s v="-"/>
    <s v="No request submitted"/>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s v="-"/>
    <s v="Pending host Party approval"/>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s v="-"/>
    <s v="No request submitted"/>
  </r>
  <r>
    <x v="0"/>
    <n v="8612"/>
    <m/>
    <s v=""/>
    <s v="Micro scale Improved Cook stove Project of Bagepalli Coolie Sangha"/>
    <x v="0"/>
    <x v="5"/>
    <x v="7"/>
    <m/>
    <x v="21"/>
    <s v="Stoves"/>
    <x v="82"/>
    <n v="15.185802650365545"/>
    <n v="30.309240246406571"/>
    <d v="2021-01-01T00:00:00"/>
    <d v="2022-12-31T00:00:00"/>
    <n v="1.9958932"/>
    <n v="15.154620123203285"/>
    <n v="15.154620123203285"/>
    <n v="0"/>
    <n v="0"/>
    <n v="0"/>
    <x v="0"/>
    <x v="0"/>
    <s v=""/>
    <x v="0"/>
    <s v=""/>
    <x v="0"/>
    <x v="1"/>
    <x v="1"/>
    <s v="SMALL"/>
    <s v="3"/>
    <s v="3 - Energy demand"/>
    <s v="Fixed"/>
    <s v="no"/>
    <x v="0"/>
    <s v="-"/>
    <s v="No request submitted"/>
  </r>
  <r>
    <x v="0"/>
    <n v="8614"/>
    <m/>
    <s v=""/>
    <s v="Leye, Longlin and Tianlin GX2 Household Biogas Project in Baise, Guangxi Province"/>
    <x v="0"/>
    <x v="0"/>
    <x v="15"/>
    <m/>
    <x v="5"/>
    <s v="Domestic manure"/>
    <x v="86"/>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s v="-"/>
    <s v="No request submitted"/>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s v="-"/>
    <s v="No request submitted"/>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s v="-"/>
    <s v="No request submitted"/>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s v="-"/>
    <s v="No request submitted"/>
  </r>
  <r>
    <x v="0"/>
    <n v="8641"/>
    <m/>
    <s v=""/>
    <s v="Energy efficiency programme in electricity distribution network in Chittoor and Madanapalle operational division of Andhra Pradesh"/>
    <x v="0"/>
    <x v="5"/>
    <x v="7"/>
    <m/>
    <x v="24"/>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s v="-"/>
    <s v="No request submitted"/>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0"/>
    <s v="-"/>
    <s v="Pending host Party approval"/>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0"/>
    <s v="-"/>
    <s v="Pending host Party approval"/>
  </r>
  <r>
    <x v="0"/>
    <n v="8647"/>
    <m/>
    <s v=""/>
    <s v="Leting-Luannan HB1 Household Biogas Project in Tangshan, Hebei Province"/>
    <x v="0"/>
    <x v="0"/>
    <x v="15"/>
    <m/>
    <x v="5"/>
    <s v="Domestic manure"/>
    <x v="86"/>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s v="-"/>
    <s v="No request submitted"/>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s v="-"/>
    <s v="No request submitted"/>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s v="-"/>
    <s v="Pending host Party approval"/>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s v="-"/>
    <s v="No request submitted"/>
  </r>
  <r>
    <x v="0"/>
    <n v="8654"/>
    <m/>
    <s v=""/>
    <s v="Distribution of Improved cook stove - Phase III"/>
    <x v="0"/>
    <x v="5"/>
    <x v="7"/>
    <m/>
    <x v="21"/>
    <s v="Stoves"/>
    <x v="82"/>
    <n v="13.143433722018795"/>
    <n v="25.621149897330593"/>
    <d v="2021-01-01T00:00:00"/>
    <d v="2022-12-14T00:00:00"/>
    <n v="1.9493498"/>
    <n v="13.116016427104723"/>
    <n v="12.505133470225873"/>
    <n v="0"/>
    <n v="0"/>
    <n v="0"/>
    <x v="0"/>
    <x v="0"/>
    <s v=""/>
    <x v="0"/>
    <s v=""/>
    <x v="0"/>
    <x v="1"/>
    <x v="1"/>
    <s v="SMALL"/>
    <s v="3"/>
    <s v="3 - Energy demand"/>
    <s v="Fixed"/>
    <s v="no"/>
    <x v="0"/>
    <s v="-"/>
    <s v="No request submitted"/>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x v="0"/>
    <s v="-"/>
    <s v="No request submitted"/>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s v="-"/>
    <s v="No request submitted"/>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s v="-"/>
    <s v="No request submitted"/>
  </r>
  <r>
    <x v="0"/>
    <n v="8667"/>
    <m/>
    <s v=""/>
    <s v="Energy efficiency programme in electricity distribution network in Tirupati and Puttur operational division of Andhra Pradesh"/>
    <x v="0"/>
    <x v="5"/>
    <x v="7"/>
    <m/>
    <x v="24"/>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s v="-"/>
    <s v="No request submitted"/>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s v="-"/>
    <s v="No request submitted"/>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s v="-"/>
    <s v="Pending host Party approval"/>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s v="-"/>
    <s v="Pending host Party approval"/>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s v="-"/>
    <s v="No request submitted"/>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s v="-"/>
    <s v="No request submitted"/>
  </r>
  <r>
    <x v="0"/>
    <n v="8677"/>
    <m/>
    <s v=""/>
    <s v="Luancheng-Gaocheng HB6 Household Biogas Project in Shijiazhuang, Hebei Province"/>
    <x v="0"/>
    <x v="0"/>
    <x v="15"/>
    <m/>
    <x v="5"/>
    <s v="Domestic manure"/>
    <x v="86"/>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s v="-"/>
    <s v="No request submitted"/>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s v="-"/>
    <s v="No request submitted"/>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s v="-"/>
    <s v="Pending host Party approval"/>
  </r>
  <r>
    <x v="0"/>
    <n v="8687"/>
    <m/>
    <s v=""/>
    <s v="Distribution of Improved cook stove - Phase IV"/>
    <x v="0"/>
    <x v="5"/>
    <x v="7"/>
    <m/>
    <x v="21"/>
    <s v="Stoves"/>
    <x v="82"/>
    <n v="12.927130355622145"/>
    <n v="25.199498973305957"/>
    <d v="2021-01-01T00:00:00"/>
    <d v="2022-12-14T00:00:00"/>
    <n v="1.9493498"/>
    <n v="12.900164271047229"/>
    <n v="12.299334702258728"/>
    <n v="0"/>
    <n v="0"/>
    <n v="0"/>
    <x v="0"/>
    <x v="0"/>
    <s v=""/>
    <x v="0"/>
    <s v=""/>
    <x v="0"/>
    <x v="1"/>
    <x v="1"/>
    <s v="SMALL"/>
    <s v="3"/>
    <s v="3 - Energy demand"/>
    <s v="Fixed"/>
    <s v="no"/>
    <x v="0"/>
    <s v="-"/>
    <s v="No request submitted"/>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s v="-"/>
    <s v="Pending host Party approval"/>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s v="-"/>
    <s v="Pending host Party approval"/>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s v="-"/>
    <s v="No request submitted"/>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s v="-"/>
    <s v="Pending host Party approval"/>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s v="-"/>
    <s v="No request submitted"/>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s v="-"/>
    <s v="No request submitted"/>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s v="-"/>
    <s v="No request submitted"/>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s v="No request submitted"/>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s v="-"/>
    <s v="Pending host Party approval"/>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s v="-"/>
    <s v="No request submitted"/>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s v="-"/>
    <s v="No request submitted"/>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s v="No request submitted"/>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s v="-"/>
    <s v="Pending host Party approval"/>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s v="-"/>
    <s v="No request submitted"/>
  </r>
  <r>
    <x v="0"/>
    <n v="8725"/>
    <m/>
    <s v=""/>
    <s v="Distribution of Improved cook stove - Phase V"/>
    <x v="0"/>
    <x v="5"/>
    <x v="7"/>
    <m/>
    <x v="21"/>
    <s v="Stoves"/>
    <x v="82"/>
    <n v="13.080345240153106"/>
    <n v="25.498168377823408"/>
    <d v="2021-01-01T00:00:00"/>
    <d v="2022-12-14T00:00:00"/>
    <n v="1.9493498"/>
    <n v="13.05305954825462"/>
    <n v="12.445108829568788"/>
    <n v="0"/>
    <n v="0"/>
    <n v="0"/>
    <x v="0"/>
    <x v="0"/>
    <s v=""/>
    <x v="0"/>
    <s v=""/>
    <x v="0"/>
    <x v="1"/>
    <x v="1"/>
    <s v="SMALL"/>
    <s v="3"/>
    <s v="3 - Energy demand"/>
    <s v="Fixed"/>
    <s v="no"/>
    <x v="0"/>
    <s v="-"/>
    <s v="No request submitted"/>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s v="-"/>
    <s v="No request submitted"/>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s v="-"/>
    <s v="No request submitted"/>
  </r>
  <r>
    <x v="0"/>
    <n v="8729"/>
    <m/>
    <s v=""/>
    <s v="Deepak WNA 2 N2O Abatement Project"/>
    <x v="0"/>
    <x v="5"/>
    <x v="7"/>
    <m/>
    <x v="4"/>
    <s v="Nitric acid"/>
    <x v="96"/>
    <n v="50.977833255839712"/>
    <n v="101.74631074606434"/>
    <d v="2021-01-01T00:00:00"/>
    <d v="2022-12-31T00:00:00"/>
    <n v="1.9958932"/>
    <n v="50.873155373032169"/>
    <n v="50.873155373032169"/>
    <n v="0"/>
    <n v="0"/>
    <n v="0"/>
    <x v="0"/>
    <x v="0"/>
    <s v=""/>
    <x v="0"/>
    <s v=""/>
    <x v="0"/>
    <x v="0"/>
    <x v="0"/>
    <s v="LARGE"/>
    <s v="5"/>
    <s v="5 - Chemical industries"/>
    <s v="Fixed"/>
    <s v="no"/>
    <x v="0"/>
    <s v="-"/>
    <s v="No request submitted"/>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s v="-"/>
    <s v="Pending host Party approval"/>
  </r>
  <r>
    <x v="0"/>
    <n v="8731"/>
    <m/>
    <s v=""/>
    <s v="Deepak WNA 4 N2O Abatement Project"/>
    <x v="0"/>
    <x v="5"/>
    <x v="7"/>
    <m/>
    <x v="4"/>
    <s v="Nitric acid"/>
    <x v="96"/>
    <n v="82.022360375301133"/>
    <n v="163.70787132101299"/>
    <d v="2021-01-01T00:00:00"/>
    <d v="2022-12-31T00:00:00"/>
    <n v="1.9958932"/>
    <n v="81.853935660506494"/>
    <n v="81.853935660506494"/>
    <n v="0"/>
    <n v="0"/>
    <n v="0"/>
    <x v="0"/>
    <x v="0"/>
    <s v=""/>
    <x v="0"/>
    <s v=""/>
    <x v="0"/>
    <x v="0"/>
    <x v="0"/>
    <s v="LARGE"/>
    <s v="5"/>
    <s v="5 - Chemical industries"/>
    <s v="Fixed"/>
    <s v="no"/>
    <x v="0"/>
    <s v="-"/>
    <s v="No request submitted"/>
  </r>
  <r>
    <x v="0"/>
    <n v="8732"/>
    <m/>
    <s v=""/>
    <s v="Distribution of Improved cook stove - Phase VI"/>
    <x v="0"/>
    <x v="5"/>
    <x v="7"/>
    <m/>
    <x v="21"/>
    <s v="Stoves"/>
    <x v="82"/>
    <n v="13.008244118020889"/>
    <n v="25.357618069815196"/>
    <d v="2021-01-01T00:00:00"/>
    <d v="2022-12-14T00:00:00"/>
    <n v="1.9493498"/>
    <n v="12.98110882956879"/>
    <n v="12.376509240246406"/>
    <n v="0"/>
    <n v="0"/>
    <n v="0"/>
    <x v="0"/>
    <x v="0"/>
    <s v=""/>
    <x v="0"/>
    <s v=""/>
    <x v="0"/>
    <x v="1"/>
    <x v="1"/>
    <s v="SMALL"/>
    <s v="3"/>
    <s v="3 - Energy demand"/>
    <s v="Fixed"/>
    <s v="no"/>
    <x v="0"/>
    <s v="-"/>
    <s v="No request submitted"/>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x v="0"/>
    <s v="-"/>
    <s v="Pending host Party approval"/>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s v="-"/>
    <s v="Pending host Party approval"/>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s v="-"/>
    <s v="Pending host Party approval"/>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s v="-"/>
    <s v="Pending host Party approval"/>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s v="-"/>
    <s v="No request submitted"/>
  </r>
  <r>
    <x v="0"/>
    <n v="8740"/>
    <m/>
    <s v=""/>
    <s v="Qingzhen Rural Biogas Methane Project in Guizhou Province"/>
    <x v="0"/>
    <x v="0"/>
    <x v="15"/>
    <m/>
    <x v="5"/>
    <s v="Domestic manure"/>
    <x v="86"/>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s v="-"/>
    <s v="No request submitted"/>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s v="-"/>
    <s v="Pending host Party approval"/>
  </r>
  <r>
    <x v="0"/>
    <n v="8745"/>
    <m/>
    <s v=""/>
    <s v="Distribution of Improved cook stove - Phase 7"/>
    <x v="0"/>
    <x v="5"/>
    <x v="7"/>
    <m/>
    <x v="21"/>
    <s v="Stoves"/>
    <x v="82"/>
    <n v="13.017256758287417"/>
    <n v="25.375186858316223"/>
    <d v="2021-01-01T00:00:00"/>
    <d v="2022-12-14T00:00:00"/>
    <n v="1.9493498"/>
    <n v="12.990102669404518"/>
    <n v="12.385084188911705"/>
    <n v="0"/>
    <n v="0"/>
    <n v="0"/>
    <x v="0"/>
    <x v="0"/>
    <s v=""/>
    <x v="0"/>
    <s v=""/>
    <x v="0"/>
    <x v="1"/>
    <x v="1"/>
    <s v="SMALL"/>
    <s v="3"/>
    <s v="3 - Energy demand"/>
    <s v="Fixed"/>
    <s v="no"/>
    <x v="0"/>
    <s v="-"/>
    <s v="No request submitted"/>
  </r>
  <r>
    <x v="0"/>
    <n v="8746"/>
    <m/>
    <s v=""/>
    <s v="Distribution of Improved cook stove - Phase 8"/>
    <x v="0"/>
    <x v="5"/>
    <x v="7"/>
    <m/>
    <x v="21"/>
    <s v="Stoves"/>
    <x v="82"/>
    <n v="12.644734293937624"/>
    <n v="24.649010266940451"/>
    <d v="2021-01-01T00:00:00"/>
    <d v="2022-12-14T00:00:00"/>
    <n v="1.9493498"/>
    <n v="12.618357289527722"/>
    <n v="12.030652977412732"/>
    <n v="0"/>
    <n v="0"/>
    <n v="0"/>
    <x v="0"/>
    <x v="0"/>
    <s v=""/>
    <x v="0"/>
    <s v=""/>
    <x v="0"/>
    <x v="1"/>
    <x v="1"/>
    <s v="SMALL"/>
    <s v="3"/>
    <s v="3 - Energy demand"/>
    <s v="Fixed"/>
    <s v="no"/>
    <x v="0"/>
    <s v="-"/>
    <s v="No request submitted"/>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s v="-"/>
    <s v="No request submitted"/>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s v="-"/>
    <s v="No request submitted"/>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x v="0"/>
    <s v="-"/>
    <s v="Pending host Party approval"/>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s v="-"/>
    <s v="No request submitted"/>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s v="-"/>
    <s v="No request submitted"/>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s v="-"/>
    <s v="Pending host Party approval"/>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s v="-"/>
    <s v="Pending host Party approval"/>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0"/>
    <s v="-"/>
    <s v="Pending host Party approval"/>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s v="-"/>
    <s v="Pending host Party approval"/>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s v="-"/>
    <s v="No request submitted"/>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0"/>
    <s v="-"/>
    <s v="Pending host Party approval"/>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x v="0"/>
    <s v="-"/>
    <s v="No request submitted"/>
  </r>
  <r>
    <x v="0"/>
    <n v="8769"/>
    <m/>
    <s v=""/>
    <s v="Distribution of Improved cook stove - Phase 9"/>
    <x v="0"/>
    <x v="5"/>
    <x v="7"/>
    <m/>
    <x v="21"/>
    <s v="Stoves"/>
    <x v="82"/>
    <n v="13.214533439676954"/>
    <n v="25.759748117727582"/>
    <d v="2021-01-01T00:00:00"/>
    <d v="2022-12-14T00:00:00"/>
    <n v="1.9493498"/>
    <n v="13.18696783025325"/>
    <n v="12.572780287474332"/>
    <n v="0"/>
    <n v="0"/>
    <n v="0"/>
    <x v="0"/>
    <x v="0"/>
    <s v=""/>
    <x v="0"/>
    <s v=""/>
    <x v="0"/>
    <x v="1"/>
    <x v="1"/>
    <s v="SMALL"/>
    <s v="3"/>
    <s v="3 - Energy demand"/>
    <s v="Fixed"/>
    <s v="no"/>
    <x v="0"/>
    <s v="-"/>
    <s v="No request submitted"/>
  </r>
  <r>
    <x v="0"/>
    <n v="8771"/>
    <m/>
    <s v=""/>
    <s v="Distribution of Improved cook stove - Phase 10"/>
    <x v="0"/>
    <x v="5"/>
    <x v="7"/>
    <m/>
    <x v="21"/>
    <s v="Stoves"/>
    <x v="82"/>
    <n v="12.636723058145156"/>
    <n v="24.63339356605065"/>
    <d v="2021-01-01T00:00:00"/>
    <d v="2022-12-14T00:00:00"/>
    <n v="1.9493498"/>
    <n v="12.610362765229295"/>
    <n v="12.023030800821354"/>
    <n v="0"/>
    <n v="0"/>
    <n v="0"/>
    <x v="0"/>
    <x v="0"/>
    <s v=""/>
    <x v="0"/>
    <s v=""/>
    <x v="0"/>
    <x v="1"/>
    <x v="1"/>
    <s v="SMALL"/>
    <s v="3"/>
    <s v="3 - Energy demand"/>
    <s v="Fixed"/>
    <s v="no"/>
    <x v="0"/>
    <s v="-"/>
    <s v="No request submitted"/>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x v="0"/>
    <s v="-"/>
    <s v="No request submitted"/>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s v="-"/>
    <s v="No request submitted"/>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s v="-"/>
    <s v="No request submitted"/>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s v="-"/>
    <s v="No request submitted"/>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s v="-"/>
    <s v="No request submitted"/>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s v="-"/>
    <s v="Pending host Party approval"/>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s v="-"/>
    <s v="No request submitted"/>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s v="-"/>
    <s v="No request submitted"/>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s v="-"/>
    <s v="Pending host Party approval"/>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s v="-"/>
    <s v="No request submitted"/>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s v="-"/>
    <s v="No request submitted"/>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s v="-"/>
    <s v="No request submitted"/>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s v="-"/>
    <s v="No request submitted"/>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s v="-"/>
    <s v="No request submitted"/>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s v="-"/>
    <s v="No request submitted"/>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s v="-"/>
    <s v="No request submitted"/>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s v="-"/>
    <s v="No request submitted"/>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s v="-"/>
    <s v="No request submitted"/>
  </r>
  <r>
    <x v="0"/>
    <n v="8806"/>
    <m/>
    <s v=""/>
    <s v="Distribution of Improved cook stove - Phase 11"/>
    <x v="0"/>
    <x v="5"/>
    <x v="7"/>
    <m/>
    <x v="21"/>
    <s v="Stoves"/>
    <x v="82"/>
    <n v="12.773840642961826"/>
    <n v="25.005601642710474"/>
    <d v="2021-01-01T00:00:00"/>
    <d v="2022-12-17T00:00:00"/>
    <n v="1.9575632999999999"/>
    <n v="12.747268993839835"/>
    <n v="12.258332648870637"/>
    <n v="0"/>
    <n v="0"/>
    <n v="0"/>
    <x v="0"/>
    <x v="0"/>
    <s v=""/>
    <x v="0"/>
    <s v=""/>
    <x v="0"/>
    <x v="1"/>
    <x v="1"/>
    <s v="SMALL"/>
    <s v="3"/>
    <s v="3 - Energy demand"/>
    <s v="Fixed"/>
    <s v="no"/>
    <x v="0"/>
    <s v="-"/>
    <s v="No request submitted"/>
  </r>
  <r>
    <x v="0"/>
    <n v="8807"/>
    <m/>
    <s v=""/>
    <s v="Distribution of Improved cook stove - Phase 12"/>
    <x v="0"/>
    <x v="5"/>
    <x v="7"/>
    <m/>
    <x v="21"/>
    <s v="Stoves"/>
    <x v="82"/>
    <n v="13.251202348921623"/>
    <n v="26.375425051334705"/>
    <d v="2021-01-01T00:00:00"/>
    <d v="2022-12-29T00:00:00"/>
    <n v="1.9904175"/>
    <n v="13.22394250513347"/>
    <n v="13.151482546201231"/>
    <n v="0"/>
    <n v="0"/>
    <n v="0"/>
    <x v="0"/>
    <x v="0"/>
    <s v=""/>
    <x v="0"/>
    <s v=""/>
    <x v="0"/>
    <x v="1"/>
    <x v="1"/>
    <s v="SMALL"/>
    <s v="3"/>
    <s v="3 - Energy demand"/>
    <s v="Fixed"/>
    <s v="no"/>
    <x v="0"/>
    <s v="-"/>
    <s v="No request submitted"/>
  </r>
  <r>
    <x v="0"/>
    <n v="8808"/>
    <m/>
    <s v=""/>
    <s v="Distribution of Improved cook stove - Phase 13"/>
    <x v="0"/>
    <x v="5"/>
    <x v="7"/>
    <m/>
    <x v="21"/>
    <s v="Stoves"/>
    <x v="82"/>
    <n v="12.765535218321835"/>
    <n v="25.4087446954141"/>
    <d v="2021-01-01T00:00:00"/>
    <d v="2022-12-29T00:00:00"/>
    <n v="1.9904175"/>
    <n v="12.73927446954141"/>
    <n v="12.669470225872688"/>
    <n v="0"/>
    <n v="0"/>
    <n v="0"/>
    <x v="0"/>
    <x v="0"/>
    <s v=""/>
    <x v="0"/>
    <s v=""/>
    <x v="0"/>
    <x v="1"/>
    <x v="1"/>
    <s v="SMALL"/>
    <s v="3"/>
    <s v="3 - Energy demand"/>
    <s v="Fixed"/>
    <s v="no"/>
    <x v="0"/>
    <s v="-"/>
    <s v="No request submitted"/>
  </r>
  <r>
    <x v="0"/>
    <n v="8809"/>
    <m/>
    <s v=""/>
    <s v="Distribution of Improved cook stove - Phase 14"/>
    <x v="0"/>
    <x v="5"/>
    <x v="7"/>
    <m/>
    <x v="21"/>
    <s v="Stoves"/>
    <x v="82"/>
    <n v="13.067950627478817"/>
    <n v="26.010677618069817"/>
    <d v="2021-01-01T00:00:00"/>
    <d v="2022-12-29T00:00:00"/>
    <n v="1.9904175"/>
    <n v="13.041067761806982"/>
    <n v="12.969609856262833"/>
    <n v="0"/>
    <n v="0"/>
    <n v="0"/>
    <x v="0"/>
    <x v="0"/>
    <s v=""/>
    <x v="0"/>
    <s v=""/>
    <x v="0"/>
    <x v="1"/>
    <x v="1"/>
    <s v="SMALL"/>
    <s v="3"/>
    <s v="3 - Energy demand"/>
    <s v="Fixed"/>
    <s v="no"/>
    <x v="0"/>
    <s v="-"/>
    <s v="No request submitted"/>
  </r>
  <r>
    <x v="0"/>
    <n v="8810"/>
    <m/>
    <s v=""/>
    <s v="Distribution of Improved cook stove- Phase 15"/>
    <x v="0"/>
    <x v="5"/>
    <x v="7"/>
    <m/>
    <x v="21"/>
    <s v="Stoves"/>
    <x v="82"/>
    <n v="12.860665893387772"/>
    <n v="25.598094455852156"/>
    <d v="2021-01-01T00:00:00"/>
    <d v="2022-12-29T00:00:00"/>
    <n v="1.9904175"/>
    <n v="12.834209445585216"/>
    <n v="12.763885010266939"/>
    <n v="0"/>
    <n v="0"/>
    <n v="0"/>
    <x v="0"/>
    <x v="0"/>
    <s v=""/>
    <x v="0"/>
    <s v=""/>
    <x v="0"/>
    <x v="1"/>
    <x v="1"/>
    <s v="SMALL"/>
    <s v="3"/>
    <s v="3 - Energy demand"/>
    <s v="Fixed"/>
    <s v="no"/>
    <x v="0"/>
    <s v="-"/>
    <s v="No request submitted"/>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s v="-"/>
    <s v="Pending host Party approval"/>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s v="-"/>
    <s v="Pending host Party approval"/>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s v="-"/>
    <s v="No request submitted"/>
  </r>
  <r>
    <x v="0"/>
    <n v="8819"/>
    <m/>
    <s v=""/>
    <s v="BIOVEA Renewable Biomass-to-energy project at Aboisso"/>
    <x v="2"/>
    <x v="14"/>
    <x v="74"/>
    <m/>
    <x v="6"/>
    <s v="Palm oil solid waste"/>
    <x v="83"/>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s v="-"/>
    <s v="No request submitted"/>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s v="-"/>
    <s v="No request submitted"/>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s v="-"/>
    <s v="No request submitted"/>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s v="-"/>
    <s v="No request submitted"/>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s v="-"/>
    <s v="Pending host Party approval"/>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s v="-"/>
    <s v="Pending host Party approval"/>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s v="-"/>
    <s v="No request submitted"/>
  </r>
  <r>
    <x v="0"/>
    <n v="8840"/>
    <m/>
    <s v=""/>
    <s v="Wudang and Huaxi Rural Biogas Methane Project in Guizhou Province"/>
    <x v="0"/>
    <x v="0"/>
    <x v="15"/>
    <m/>
    <x v="5"/>
    <s v="Domestic manure"/>
    <x v="86"/>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s v="-"/>
    <s v="No request submitted"/>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s v="-"/>
    <s v="No request submitted"/>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s v="-"/>
    <s v="Pending host Party approval"/>
  </r>
  <r>
    <x v="0"/>
    <n v="8845"/>
    <m/>
    <s v=""/>
    <s v="Dahua GX1 Household Biogas Project in Hechi, Guangxi Province"/>
    <x v="0"/>
    <x v="0"/>
    <x v="15"/>
    <m/>
    <x v="5"/>
    <s v="Domestic manure"/>
    <x v="86"/>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s v="-"/>
    <s v="No request submitted"/>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s v="-"/>
    <s v="No request submitted"/>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s v="-"/>
    <s v="Pending host Party approval"/>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s v="-"/>
    <s v="Pending host Party approval"/>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s v="-"/>
    <s v="Pending host Party approval"/>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s v="-"/>
    <s v="Pending host Party approval"/>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s v="-"/>
    <s v="Pending host Party approval"/>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s v="-"/>
    <s v="Pending host Party approval"/>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s v="-"/>
    <s v="Pending host Party approval"/>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s v="-"/>
    <s v="Pending host Party approval"/>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s v="-"/>
    <s v="Pending host Party approval"/>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s v="-"/>
    <s v="Pending host Party approval"/>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s v="-"/>
    <s v="No request submitted"/>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s v="-"/>
    <s v="No request submitted"/>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s v="-"/>
    <s v="No request submitted"/>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s v="-"/>
    <s v="No request submitted"/>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s v="-"/>
    <s v="No request submitted"/>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s v="-"/>
    <s v="Pending host Party approval"/>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s v="-"/>
    <s v="No request submitted"/>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s v="-"/>
    <s v="Pending host Party approval"/>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s v="-"/>
    <s v="No request submitted"/>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s v="-"/>
    <s v="No request submitted"/>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s v="-"/>
    <s v="Pending host Party approval"/>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s v="-"/>
    <s v="No request submitted"/>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s v="No request submitted"/>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s v="-"/>
    <s v="Pending host Party approval"/>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s v="-"/>
    <s v="No request submitted"/>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s v="No request submitted"/>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s v="-"/>
    <s v="Pending host Party approval"/>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s v="-"/>
    <s v="No request submitted"/>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s v="-"/>
    <s v="No request submitted"/>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s v="-"/>
    <s v="No request submitted"/>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s v="-"/>
    <s v="No request submitted"/>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s v="-"/>
    <s v="Pending host Party approval"/>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s v="-"/>
    <s v="No request submitted"/>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s v="-"/>
    <s v="No request submitted"/>
  </r>
  <r>
    <x v="0"/>
    <n v="8932"/>
    <m/>
    <s v=""/>
    <s v="San Pedro Wind Farm Project"/>
    <x v="1"/>
    <x v="1"/>
    <x v="11"/>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s v="-"/>
    <s v="No request submitted"/>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x v="0"/>
    <s v="-"/>
    <s v="No request submitted"/>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s v="-"/>
    <s v="Pending host Party approval"/>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s v="-"/>
    <s v="No request submitted"/>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s v="-"/>
    <s v="No request submitted"/>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0"/>
    <s v="-"/>
    <s v="Pending host Party approval"/>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s v="-"/>
    <s v="No request submitted"/>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s v="-"/>
    <s v="Pending host Party approval"/>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s v="-"/>
    <s v="Pending host Party approval"/>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s v="-"/>
    <s v="No request submitted"/>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s v="-"/>
    <s v="Pending host Party approval"/>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s v="-"/>
    <s v="No request submitted"/>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s v="-"/>
    <s v="Pending host Party approval"/>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s v="-"/>
    <s v="No request submitted"/>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s v="-"/>
    <s v="No request submitted"/>
  </r>
  <r>
    <x v="0"/>
    <n v="8970"/>
    <m/>
    <s v=""/>
    <s v="Hepu GX3 Household Biogas Project in Beihai City, Guangxi Zhuang Autonomous Region"/>
    <x v="0"/>
    <x v="0"/>
    <x v="15"/>
    <m/>
    <x v="5"/>
    <s v="Domestic manure"/>
    <x v="86"/>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s v="-"/>
    <s v="No request submitted"/>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s v="-"/>
    <s v="Pending host Party approval"/>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s v="-"/>
    <s v="No request submitted"/>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s v="-"/>
    <s v="No request submitted"/>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x v="0"/>
    <s v="-"/>
    <s v="No request submitted"/>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s v="-"/>
    <s v="No request submitted"/>
  </r>
  <r>
    <x v="0"/>
    <n v="8985"/>
    <m/>
    <s v=""/>
    <s v="Zunhua-Luannan HB3 Household Biogas Project in Tangshan, Hebei Province"/>
    <x v="0"/>
    <x v="0"/>
    <x v="15"/>
    <m/>
    <x v="5"/>
    <s v="Domestic manure"/>
    <x v="86"/>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s v="-"/>
    <s v="No request submitted"/>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s v="-"/>
    <s v="No request submitted"/>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s v="-"/>
    <s v="No request submitted"/>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s v="-"/>
    <s v="No request submitted"/>
  </r>
  <r>
    <x v="0"/>
    <n v="8993"/>
    <m/>
    <s v=""/>
    <s v="Lingyuan LN2 Household Biogas Project in Lingyuan, Liaoning Province"/>
    <x v="0"/>
    <x v="0"/>
    <x v="15"/>
    <m/>
    <x v="5"/>
    <s v="Domestic manure"/>
    <x v="86"/>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s v="-"/>
    <s v="No request submitted"/>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s v="-"/>
    <s v="No request submitted"/>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s v="-"/>
    <s v="No request submitted"/>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s v="-"/>
    <s v="Pending host Party approval"/>
  </r>
  <r>
    <x v="1"/>
    <n v="9007"/>
    <m/>
    <s v=""/>
    <s v="Distribution of Improved Cook Stoves in Sub-Saharan Africa"/>
    <x v="2"/>
    <x v="16"/>
    <x v="60"/>
    <s v="GH; MW; NG; SN; ZM; ZW"/>
    <x v="21"/>
    <s v="Stoves"/>
    <x v="82"/>
    <n v="0"/>
    <m/>
    <d v="2021-01-01T00:00:00"/>
    <d v="2025-12-31T00:00:00"/>
    <n v="4.9965776999999996"/>
    <m/>
    <m/>
    <m/>
    <m/>
    <m/>
    <x v="1"/>
    <x v="1"/>
    <d v="2023-10-31T00:00:00"/>
    <x v="2"/>
    <s v="9007-0002,9007-0004,9007-0005,9007-0006,9007-0007,9007-0008"/>
    <x v="0"/>
    <x v="1"/>
    <x v="1"/>
    <s v="SMALL"/>
    <s v="3"/>
    <s v="3 - Energy demand"/>
    <s v="Renewable"/>
    <s v="no"/>
    <x v="0"/>
    <s v="-"/>
    <s v="Pending host Party approval"/>
  </r>
  <r>
    <x v="2"/>
    <n v="9007"/>
    <n v="2"/>
    <s v="9007-0002"/>
    <s v="Distribution of Improved Cook Stoves in Sub-Saharan Africa-Malawi-CPA-002"/>
    <x v="2"/>
    <x v="9"/>
    <x v="61"/>
    <m/>
    <x v="21"/>
    <s v="Stoves"/>
    <x v="82"/>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s v="-"/>
    <s v="Pending host Party approval"/>
  </r>
  <r>
    <x v="2"/>
    <n v="9007"/>
    <n v="4"/>
    <s v="9007-0004"/>
    <s v="Distribution of Improved Cook Stoves in Sub-Saharan Africa-Malawi-CPA-004"/>
    <x v="2"/>
    <x v="9"/>
    <x v="61"/>
    <m/>
    <x v="21"/>
    <s v="Stoves"/>
    <x v="82"/>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s v="Pending host Party approval"/>
  </r>
  <r>
    <x v="2"/>
    <n v="9007"/>
    <n v="5"/>
    <s v="9007-0005"/>
    <s v="Distribution of Improved Cook Stoves in Sub-Saharan Africa Zambia-CPA-005"/>
    <x v="2"/>
    <x v="9"/>
    <x v="68"/>
    <m/>
    <x v="21"/>
    <s v="Stoves"/>
    <x v="82"/>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s v="Pending host Party approval"/>
  </r>
  <r>
    <x v="2"/>
    <n v="9007"/>
    <n v="6"/>
    <s v="9007-0006"/>
    <s v="Distribution of Improved Cook Stoves in Sub-Saharan Africa-Malawi-CPA-006"/>
    <x v="2"/>
    <x v="9"/>
    <x v="61"/>
    <m/>
    <x v="21"/>
    <s v="Stoves"/>
    <x v="82"/>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s v="Pending host Party approval"/>
  </r>
  <r>
    <x v="2"/>
    <n v="9007"/>
    <n v="7"/>
    <s v="9007-0007"/>
    <s v="Distribution of Improved Cook Stoves in Sub-Saharan Africa Zambia-CPA-007"/>
    <x v="2"/>
    <x v="9"/>
    <x v="68"/>
    <m/>
    <x v="21"/>
    <s v="Stoves"/>
    <x v="82"/>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s v="Pending host Party approval"/>
  </r>
  <r>
    <x v="2"/>
    <n v="9007"/>
    <n v="8"/>
    <s v="9007-0008"/>
    <s v="Distribution of Improved Cook Stoves in Sub-Saharan Africa Zimbabwe-CPA-008"/>
    <x v="2"/>
    <x v="9"/>
    <x v="78"/>
    <m/>
    <x v="21"/>
    <s v="Stoves"/>
    <x v="82"/>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s v="-"/>
    <s v="Pending host Party approval"/>
  </r>
  <r>
    <x v="2"/>
    <n v="9007"/>
    <n v="3"/>
    <s v="9007-0003"/>
    <s v="Distribution of Improved Cook Stoves in Sub-Saharan Africa-Nigeria-CPA-003"/>
    <x v="2"/>
    <x v="14"/>
    <x v="41"/>
    <m/>
    <x v="21"/>
    <s v="Stoves"/>
    <x v="82"/>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s v="-"/>
    <s v="No request submitted"/>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s v="-"/>
    <s v="No request submitted"/>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s v="-"/>
    <s v="No request submitted"/>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s v="-"/>
    <s v="No request submitted"/>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s v="-"/>
    <s v="No request submitted"/>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s v="-"/>
    <s v="No request submitted"/>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s v="-"/>
    <s v="No request submitted"/>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s v="-"/>
    <s v="No request submitted"/>
  </r>
  <r>
    <x v="0"/>
    <n v="9027"/>
    <m/>
    <s v=""/>
    <s v="Pingshan-Xingtang HB4 Household Biogas Project in Shijiazhuang, Hebei Province"/>
    <x v="0"/>
    <x v="0"/>
    <x v="15"/>
    <m/>
    <x v="5"/>
    <s v="Domestic manure"/>
    <x v="86"/>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s v="-"/>
    <s v="No request submitted"/>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x v="0"/>
    <s v="-"/>
    <s v="No request submitted"/>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s v="-"/>
    <s v="No request submitted"/>
  </r>
  <r>
    <x v="0"/>
    <n v="9037"/>
    <m/>
    <s v=""/>
    <s v="Heishan LN1 Household Biogas Project in Jinzhou, Liaoning Province"/>
    <x v="0"/>
    <x v="0"/>
    <x v="15"/>
    <m/>
    <x v="5"/>
    <s v="Domestic manure"/>
    <x v="86"/>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s v="-"/>
    <s v="No request submitted"/>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s v="-"/>
    <s v="Pending host Party approval"/>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0"/>
    <s v="-"/>
    <s v="Pending host Party approval"/>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s v="-"/>
    <s v="No request submitted"/>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s v="-"/>
    <s v="Pending host Party approval"/>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0"/>
    <s v="-"/>
    <s v="Pending host Party approval"/>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s v="-"/>
    <s v="Pending host Party approval"/>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s v="-"/>
    <s v="No request submitted"/>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s v="-"/>
    <s v="No request submitted"/>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s v="-"/>
    <s v="No request submitted"/>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s v="-"/>
    <s v="No request submitted"/>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s v="-"/>
    <s v="No request submitted"/>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s v="-"/>
    <s v="Pending host Party approval"/>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s v="-"/>
    <s v="Pending host Party approval"/>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s v="-"/>
    <s v="Pending host Party approval"/>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s v="-"/>
    <s v="Pending host Party approval"/>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s v="-"/>
    <s v="Pending host Party approval"/>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s v="-"/>
    <s v="Pending host Party approval"/>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s v="-"/>
    <s v="No request submitted"/>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s v="-"/>
    <s v="No request submitted"/>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0"/>
    <s v="-"/>
    <s v="Pending host Party approval"/>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s v="-"/>
    <s v="No request submitted"/>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s v="-"/>
    <s v="Pending host Party approval"/>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s v="-"/>
    <s v="No request submitted"/>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s v="-"/>
    <s v="No request submitted"/>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s v="-"/>
    <s v="No request submitted"/>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s v="-"/>
    <s v="Pending host Party approval"/>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s v="-"/>
    <s v="No request submitted"/>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s v="-"/>
    <s v="No request submitted"/>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s v="-"/>
    <s v="No request submitted"/>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s v="-"/>
    <s v="No request submitted"/>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0"/>
    <s v="-"/>
    <s v="Pending host Party approval"/>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s v="-"/>
    <s v="Pending host Party approval"/>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x v="0"/>
    <s v="-"/>
    <s v="No request submitted"/>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0"/>
    <s v="-"/>
    <s v="Pending host Party approval"/>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s v="-"/>
    <s v="No request submitted"/>
  </r>
  <r>
    <x v="0"/>
    <n v="9107"/>
    <m/>
    <s v=""/>
    <s v="Liaoning Haocheng Biogas Power Generation Project"/>
    <x v="0"/>
    <x v="0"/>
    <x v="15"/>
    <m/>
    <x v="5"/>
    <s v="Manure"/>
    <x v="80"/>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s v="-"/>
    <s v="No request submitted"/>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s v="-"/>
    <s v="No request submitted"/>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s v="-"/>
    <s v="No request submitted"/>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s v="-"/>
    <s v="No request submitted"/>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s v="-"/>
    <s v="No request submitted"/>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s v="-"/>
    <s v="Pending host Party approval"/>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s v="-"/>
    <s v="No request submitted"/>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s v="-"/>
    <s v="Pending host Party approval"/>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s v="-"/>
    <s v="No request submitted"/>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s v="-"/>
    <s v="Pending host Party approval"/>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s v="-"/>
    <s v="No request submitted"/>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x v="0"/>
    <s v="-"/>
    <s v="No request submitted"/>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s v="-"/>
    <s v="No request submitted"/>
  </r>
  <r>
    <x v="0"/>
    <n v="9135"/>
    <m/>
    <s v=""/>
    <s v="Xifeng and Xiuwen Rural Biogas Methane Project in Guizhou Province"/>
    <x v="0"/>
    <x v="0"/>
    <x v="15"/>
    <m/>
    <x v="5"/>
    <s v="Domestic manure"/>
    <x v="86"/>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s v="-"/>
    <s v="No request submitted"/>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x v="0"/>
    <s v="-"/>
    <s v="No request submitted"/>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x v="0"/>
    <s v="-"/>
    <s v="No request submitted"/>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x v="0"/>
    <s v="-"/>
    <s v="No request submitted"/>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s v="-"/>
    <s v="No request submitted"/>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s v="-"/>
    <s v="No request submitted"/>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s v="-"/>
    <s v="No request submitted"/>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s v="-"/>
    <s v="No request submitted"/>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s v="-"/>
    <s v="No request submitted"/>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s v="-"/>
    <s v="No request submitted"/>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s v="-"/>
    <s v="No request submitted"/>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s v="-"/>
    <s v="No request submitted"/>
  </r>
  <r>
    <x v="1"/>
    <n v="9153"/>
    <m/>
    <s v=""/>
    <s v="Advanced Energy Solutions for Buildings. Programme of Activities (PoA)"/>
    <x v="5"/>
    <x v="16"/>
    <x v="60"/>
    <s v="EG; OM; SA"/>
    <x v="23"/>
    <s v="EE commercial buildings"/>
    <x v="140"/>
    <n v="0"/>
    <m/>
    <d v="2021-01-01T00:00:00"/>
    <d v="2021-03-27T00:00:00"/>
    <n v="0.23271729999999999"/>
    <m/>
    <m/>
    <m/>
    <m/>
    <m/>
    <x v="0"/>
    <x v="0"/>
    <s v=""/>
    <x v="0"/>
    <s v=""/>
    <x v="0"/>
    <x v="0"/>
    <x v="0"/>
    <s v="SMALL"/>
    <s v="3"/>
    <s v="3 - Energy demand"/>
    <s v="Renewable"/>
    <s v="no"/>
    <x v="0"/>
    <s v="-"/>
    <s v="No request submitted"/>
  </r>
  <r>
    <x v="2"/>
    <n v="9153"/>
    <n v="1"/>
    <s v="9153-0001"/>
    <s v="Installation of a Tri Generation system supplying energy to the Serafi Mega City  CPA Number  (001)"/>
    <x v="0"/>
    <x v="4"/>
    <x v="66"/>
    <m/>
    <x v="23"/>
    <s v="EE commercial buildings"/>
    <x v="140"/>
    <n v="6.084753383215908"/>
    <n v="1.4160273785078714"/>
    <d v="2021-01-01T00:00:00"/>
    <d v="2021-03-27T00:00:00"/>
    <n v="0.23271729999999999"/>
    <n v="1.4160273785078714"/>
    <n v="0"/>
    <n v="0"/>
    <n v="0"/>
    <n v="0"/>
    <x v="0"/>
    <x v="0"/>
    <s v=""/>
    <x v="0"/>
    <s v=""/>
    <x v="0"/>
    <x v="0"/>
    <x v="0"/>
    <s v="SMALL"/>
    <s v="3"/>
    <s v="3 - Energy demand"/>
    <s v="Renewable"/>
    <s v="no"/>
    <x v="0"/>
    <s v="-"/>
    <s v="No request submitted"/>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s v="-"/>
    <s v="Pending host Party approval"/>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s v="-"/>
    <s v="No request submitted"/>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s v="-"/>
    <s v="No request submitted"/>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s v="-"/>
    <s v="No request submitted"/>
  </r>
  <r>
    <x v="1"/>
    <n v="9164"/>
    <m/>
    <s v=""/>
    <s v="Installation of Energy Efficient Transformers (IEET)"/>
    <x v="2"/>
    <x v="9"/>
    <x v="39"/>
    <s v=""/>
    <x v="24"/>
    <s v="Efficient electricity distribution"/>
    <x v="141"/>
    <n v="0"/>
    <m/>
    <d v="2021-01-01T00:00:00"/>
    <d v="2021-06-18T00:00:00"/>
    <n v="0.4599589"/>
    <m/>
    <m/>
    <m/>
    <m/>
    <m/>
    <x v="1"/>
    <x v="2"/>
    <d v="2023-11-24T00:00:00"/>
    <x v="5"/>
    <s v="9164-0001"/>
    <x v="0"/>
    <x v="0"/>
    <x v="0"/>
    <s v="LARGE"/>
    <s v="2"/>
    <s v="2 - Energy distribution"/>
    <s v="Renewable"/>
    <s v="no"/>
    <x v="0"/>
    <s v="-"/>
    <s v="Pending host Party approval"/>
  </r>
  <r>
    <x v="2"/>
    <n v="9164"/>
    <n v="1"/>
    <s v="9164-0001"/>
    <s v="IEET/CPA-001/KENYA/KPLC"/>
    <x v="2"/>
    <x v="9"/>
    <x v="39"/>
    <m/>
    <x v="24"/>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x v="0"/>
    <s v="-"/>
    <s v="Pending host Party approval"/>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s v="-"/>
    <s v="Pending host Party approval"/>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s v="-"/>
    <s v="Pending host Party approval"/>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s v="-"/>
    <s v="Pending host Party approval"/>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s v="-"/>
    <s v="No request submitted"/>
  </r>
  <r>
    <x v="1"/>
    <n v="9176"/>
    <m/>
    <s v=""/>
    <s v="Improved Cookstoves Program in Honduras Vida Mejor con Ecofogones de Alto Rendimiento"/>
    <x v="1"/>
    <x v="2"/>
    <x v="2"/>
    <s v=""/>
    <x v="21"/>
    <s v="Stoves"/>
    <x v="82"/>
    <n v="0"/>
    <m/>
    <d v="2021-01-01T00:00:00"/>
    <d v="2022-06-14T00:00:00"/>
    <n v="1.4483231000000001"/>
    <m/>
    <m/>
    <m/>
    <m/>
    <m/>
    <x v="0"/>
    <x v="0"/>
    <s v=""/>
    <x v="0"/>
    <s v=""/>
    <x v="0"/>
    <x v="1"/>
    <x v="1"/>
    <s v="SMALL"/>
    <s v="3"/>
    <s v="3 - Energy demand"/>
    <s v="Renewable"/>
    <s v="no"/>
    <x v="0"/>
    <s v="-"/>
    <s v="No request submitted"/>
  </r>
  <r>
    <x v="2"/>
    <n v="9176"/>
    <n v="1"/>
    <s v="9176-0001"/>
    <s v="Improved Cookstoves Project Activity in Honduras Vida Mejor con Ecofogones de Alto Rendimiento  CPA No 001"/>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2"/>
    <s v="9176-0002"/>
    <s v="Improved Cookstoves Project Activity in Honduras Vida Mejor con Ecofogones de Alto Rendimiento  CPA No 002"/>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3"/>
    <s v="9176-0003"/>
    <s v="Improved Cookstoves Project Activity in Honduras Vida Mejor con Ecofogones de Alto Rendimiento  CPA No 003"/>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4"/>
    <s v="9176-0004"/>
    <s v="Improved Cookstoves Project Activity in Honduras Vida Mejor con Ecofogones de Alto Rendimiento  CPA No 004"/>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5"/>
    <s v="9176-0005"/>
    <s v="Improved Cookstoves Project Activity in Honduras Vida Mejor con Ecofogones de Alto Rendimiento  CPA No 005"/>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6"/>
    <s v="9176-0006"/>
    <s v="Improved Cookstoves Project Activity in Honduras Vida Mejor con Ecofogones de Alto Rendimiento  CPA No 006"/>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7"/>
    <s v="9176-0007"/>
    <s v="Improved Cookstoves Project Activity in Honduras Vida Mejor con Ecofogones de Alto Rendimiento  CPA No 007"/>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8"/>
    <s v="9176-0008"/>
    <s v="Improved Cookstoves Project Activity in Honduras Vida Mejor con Ecofogones de Alto Rendimiento  CPA No 008"/>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2"/>
    <n v="9176"/>
    <n v="9"/>
    <s v="9176-0009"/>
    <s v="Improved Cookstoves Project Activity in Honduras Vida Mejor con Ecofogones de Alto Rendimiento  CPA No 009"/>
    <x v="1"/>
    <x v="2"/>
    <x v="2"/>
    <m/>
    <x v="21"/>
    <s v="Stoves"/>
    <x v="82"/>
    <n v="42.3018137632235"/>
    <n v="61.266694045174532"/>
    <d v="2021-01-01T00:00:00"/>
    <d v="2022-06-14T00:00:00"/>
    <n v="1.4483231000000001"/>
    <n v="42.193100616016423"/>
    <n v="19.073593429158112"/>
    <n v="0"/>
    <n v="0"/>
    <n v="0"/>
    <x v="0"/>
    <x v="0"/>
    <s v=""/>
    <x v="0"/>
    <s v=""/>
    <x v="0"/>
    <x v="1"/>
    <x v="1"/>
    <s v="SMALL"/>
    <s v="3"/>
    <s v="3 - Energy demand"/>
    <s v="Renewable"/>
    <s v="no"/>
    <x v="0"/>
    <s v="-"/>
    <s v="No request submitted"/>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s v="-"/>
    <s v="No request submitted"/>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s v="-"/>
    <s v="No request submitted"/>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s v="-"/>
    <s v="No request submitted"/>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s v="-"/>
    <s v="Pending host Party approval"/>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s v="-"/>
    <s v="Pending host Party approval"/>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s v="-"/>
    <s v="Pending host Party approval"/>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s v="-"/>
    <s v="Pending host Party approval"/>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s v="-"/>
    <s v="Pending host Party approval"/>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s v="-"/>
    <s v="Pending host Party approval"/>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s v="Pending host Party approval"/>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s v="Pending host Party approval"/>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s v="-"/>
    <s v="Pending host Party approval"/>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s v="-"/>
    <s v="Pending host Party approval"/>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s v="-"/>
    <s v="Pending host Party approval"/>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s v="-"/>
    <s v="Pending host Party approval"/>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s v="-"/>
    <s v="Pending host Party approval"/>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s v="-"/>
    <s v="Pending host Party approval"/>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s v="-"/>
    <s v="Pending host Party approval"/>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s v="-"/>
    <s v="Pending host Party approval"/>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s v="-"/>
    <s v="Pending host Party approval"/>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s v="-"/>
    <s v="Pending host Party approval"/>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s v="Pending host Party approval"/>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s v="Pending host Party approval"/>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s v="Pending host Party approval"/>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s v="Pending host Party approval"/>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s v="Pending host Party approval"/>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s v="Pending host Party approval"/>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s v="Pending host Party approval"/>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s v="Pending host Party approval"/>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s v="Pending host Party approval"/>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s v="Pending host Party approval"/>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s v="Pending host Party approval"/>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s v="Pending host Party approval"/>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s v="-"/>
    <s v="Pending host Party approval"/>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s v="Pending host Party approval"/>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s v="Pending host Party approval"/>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s v="Pending host Party approval"/>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s v="Pending host Party approval"/>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s v="Pending host Party approval"/>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s v="Pending host Party approval"/>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s v="Pending host Party approval"/>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s v="Pending host Party approval"/>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s v="-"/>
    <s v="No request submitted"/>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s v="-"/>
    <s v="Pending host Party approval"/>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s v="-"/>
    <s v="No request submitted"/>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s v="-"/>
    <s v="No request submitted"/>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s v="-"/>
    <s v="No request submitted"/>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s v="-"/>
    <s v="No request submitted"/>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s v="-"/>
    <s v="No request submitted"/>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s v="-"/>
    <s v="No request submitted"/>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s v="-"/>
    <s v="No request submitted"/>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s v="-"/>
    <s v="No request submitted"/>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s v="-"/>
    <s v="No request submitted"/>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s v="-"/>
    <s v="No request submitted"/>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s v="-"/>
    <s v="No request submitted"/>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s v="-"/>
    <s v="No request submitted"/>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s v="-"/>
    <s v="Pending additional documentation from project participant"/>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s v="-"/>
    <s v="Pending host Party approval"/>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s v="-"/>
    <s v="Pending host Party approval"/>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x v="0"/>
    <s v="-"/>
    <s v="No request submitted"/>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s v="-"/>
    <s v="Pending host Party approval"/>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s v="-"/>
    <s v="Pending host Party approval"/>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s v="-"/>
    <s v="No request submitted"/>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s v="-"/>
    <s v="Pending host Party approval"/>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s v="-"/>
    <s v="Pending host Party approval"/>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s v="-"/>
    <s v="No request submitted"/>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s v="-"/>
    <s v="No request submitted"/>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s v="-"/>
    <s v="Pending host Party approval"/>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x v="0"/>
    <s v="-"/>
    <s v="No request submitted"/>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s v="-"/>
    <s v="No request submitted"/>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s v="-"/>
    <s v="Pending host Party approval"/>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s v="-"/>
    <s v="No request submitted"/>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x v="0"/>
    <s v="-"/>
    <s v="Pending host Party approval"/>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s v="-"/>
    <s v="Pending host Party approval"/>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s v="-"/>
    <s v="Pending host Party approval"/>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s v="-"/>
    <s v="Pending host Party approval"/>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s v="-"/>
    <s v="No request submitted"/>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0"/>
    <s v="-"/>
    <s v="Pending host Party approval"/>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x v="0"/>
    <s v="-"/>
    <s v="No request submitted"/>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s v="-"/>
    <s v="Pending host Party approval"/>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s v="-"/>
    <s v="Pending host Party approval"/>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s v="-"/>
    <s v="No request submitted"/>
  </r>
  <r>
    <x v="1"/>
    <n v="9265"/>
    <m/>
    <s v=""/>
    <s v="Top Third Ventures Stove Programme"/>
    <x v="2"/>
    <x v="16"/>
    <x v="60"/>
    <s v="CD; KE; ZM"/>
    <x v="21"/>
    <s v="Stoves"/>
    <x v="82"/>
    <n v="0"/>
    <m/>
    <d v="2021-01-01T00:00:00"/>
    <d v="2025-12-31T00:00:00"/>
    <n v="4.9965776999999996"/>
    <m/>
    <m/>
    <m/>
    <m/>
    <m/>
    <x v="1"/>
    <x v="1"/>
    <d v="2023-12-06T00:00:00"/>
    <x v="3"/>
    <s v="9265-0002,9265-0003,9265-0004,9265-0005,9265-0006,9265-0007,9265-0008"/>
    <x v="0"/>
    <x v="1"/>
    <x v="1"/>
    <s v="SMALL"/>
    <s v="3"/>
    <s v="3 - Energy demand"/>
    <s v="Renewable"/>
    <s v="no"/>
    <x v="0"/>
    <s v="-"/>
    <s v="Pending host Party approval"/>
  </r>
  <r>
    <x v="2"/>
    <n v="9265"/>
    <n v="2"/>
    <s v="9265-0002"/>
    <s v="Top Third Ventures Stove Programme CPA KE0002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s v="Pending host Party approval"/>
  </r>
  <r>
    <x v="2"/>
    <n v="9265"/>
    <n v="3"/>
    <s v="9265-0003"/>
    <s v="Top Third Ventures Stove Programme CPA KE0003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s v="Pending host Party approval"/>
  </r>
  <r>
    <x v="2"/>
    <n v="9265"/>
    <n v="4"/>
    <s v="9265-0004"/>
    <s v="Top Third Ventures Stove Programme CPA KE0004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s v="Pending host Party approval"/>
  </r>
  <r>
    <x v="2"/>
    <n v="9265"/>
    <n v="5"/>
    <s v="9265-0005"/>
    <s v="Top Third Ventures Stove Programme CPA KE0005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s v="Pending host Party approval"/>
  </r>
  <r>
    <x v="2"/>
    <n v="9265"/>
    <n v="6"/>
    <s v="9265-0006"/>
    <s v="Top Third Ventures Stove Programme CPA KE0006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s v="Pending host Party approval"/>
  </r>
  <r>
    <x v="2"/>
    <n v="9265"/>
    <n v="7"/>
    <s v="9265-0007"/>
    <s v="Top Third Ventures Stove Programme CPA KE0007  BURN Efficient Cookstoves for Kenya supported by Republic of Korea"/>
    <x v="2"/>
    <x v="9"/>
    <x v="39"/>
    <m/>
    <x v="21"/>
    <s v="Stoves"/>
    <x v="82"/>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s v="Pending host Party approval"/>
  </r>
  <r>
    <x v="2"/>
    <n v="9265"/>
    <n v="8"/>
    <s v="9265-0008"/>
    <s v="Top Third Ventures Stove Programme CPA KE0008  BURN Efficient Cookstoves for Kenya supported by Republic of Korea"/>
    <x v="2"/>
    <x v="9"/>
    <x v="39"/>
    <m/>
    <x v="21"/>
    <s v="Stoves"/>
    <x v="82"/>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s v="Pending host Party approval"/>
  </r>
  <r>
    <x v="2"/>
    <n v="9265"/>
    <n v="1"/>
    <s v="9265-0001"/>
    <s v="Top Third Ventures Stove Programme CPA KE0001"/>
    <x v="2"/>
    <x v="9"/>
    <x v="39"/>
    <m/>
    <x v="21"/>
    <s v="Stoves"/>
    <x v="82"/>
    <n v="34.81301742687404"/>
    <n v="69.006502395619435"/>
    <d v="2021-01-01T00:00:00"/>
    <d v="2022-12-26T00:00:00"/>
    <n v="1.9822040000000001"/>
    <n v="34.741204654346333"/>
    <n v="34.265297741273095"/>
    <n v="0"/>
    <n v="0"/>
    <n v="0"/>
    <x v="0"/>
    <x v="1"/>
    <d v="2023-12-06T00:00:00"/>
    <x v="3"/>
    <s v=""/>
    <x v="0"/>
    <x v="1"/>
    <x v="1"/>
    <s v="SMALL"/>
    <s v="3"/>
    <s v="3 - Energy demand"/>
    <s v="Renewable"/>
    <s v="no"/>
    <x v="0"/>
    <s v="-"/>
    <s v="No request submitted"/>
  </r>
  <r>
    <x v="2"/>
    <n v="9265"/>
    <n v="9"/>
    <s v="9265-0009"/>
    <s v="Top Third Ventures Stove Programme CPA KE0009  BURN Efficient Cookstoves for Kenya supported by Republic of Korea"/>
    <x v="2"/>
    <x v="9"/>
    <x v="39"/>
    <m/>
    <x v="21"/>
    <s v="Stoves"/>
    <x v="82"/>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s v="No request submitted"/>
  </r>
  <r>
    <x v="2"/>
    <n v="9265"/>
    <n v="10"/>
    <s v="9265-0010"/>
    <s v="Top Third Ventures Stove Programme CPA KE0010  BURN Efficient Cookstoves for Kenya"/>
    <x v="2"/>
    <x v="9"/>
    <x v="39"/>
    <m/>
    <x v="21"/>
    <s v="Stoves"/>
    <x v="82"/>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s v="No request submitted"/>
  </r>
  <r>
    <x v="2"/>
    <n v="9265"/>
    <n v="11"/>
    <s v="9265-0011"/>
    <s v="Top Third Ventures Stove Programme CPA KE0011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s v="No request submitted"/>
  </r>
  <r>
    <x v="2"/>
    <n v="9265"/>
    <n v="12"/>
    <s v="9265-0012"/>
    <s v="Top Third Ventures Stove Programme CPA KE0012  BURN Efficient Cookstoves for Kenya supported by Republic of Kore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s v="No request submitted"/>
  </r>
  <r>
    <x v="2"/>
    <n v="9265"/>
    <n v="13"/>
    <s v="9265-0013"/>
    <s v="Top Third Ventures Stove Programme CPA KE0013  BURN Efficient Cookstoves for Keny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s v="No request submitted"/>
  </r>
  <r>
    <x v="2"/>
    <n v="9265"/>
    <n v="14"/>
    <s v="9265-0014"/>
    <s v="Top Third Ventures Stove Programme CPA KE0014  BURN Efficient Cookstoves for Kenya"/>
    <x v="2"/>
    <x v="9"/>
    <x v="39"/>
    <m/>
    <x v="21"/>
    <s v="Stoves"/>
    <x v="82"/>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s v="No request submitted"/>
  </r>
  <r>
    <x v="2"/>
    <n v="9265"/>
    <n v="15"/>
    <s v="9265-0015"/>
    <s v="Top Third Ventures Stove Programme CPA KE0015  BURN Efficient Cookstoves for Kenya"/>
    <x v="2"/>
    <x v="9"/>
    <x v="39"/>
    <m/>
    <x v="21"/>
    <s v="Stoves"/>
    <x v="82"/>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s v="No request submitted"/>
  </r>
  <r>
    <x v="2"/>
    <n v="9265"/>
    <n v="16"/>
    <s v="9265-0016"/>
    <s v="Top Third Ventures Stove Programme CPA KE0016  BURN Efficient Cookstoves for Kenya"/>
    <x v="2"/>
    <x v="9"/>
    <x v="39"/>
    <m/>
    <x v="21"/>
    <s v="Stoves"/>
    <x v="82"/>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s v="No request submitted"/>
  </r>
  <r>
    <x v="2"/>
    <n v="9265"/>
    <n v="17"/>
    <s v="9265-0017"/>
    <s v="Top Third Ventures Stove Programme CPA KE0017  BURN Efficient Cookstoves for Kenya supported by Republic of Korea"/>
    <x v="2"/>
    <x v="9"/>
    <x v="39"/>
    <m/>
    <x v="21"/>
    <s v="Stoves"/>
    <x v="82"/>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s v="No request submitted"/>
  </r>
  <r>
    <x v="2"/>
    <n v="9265"/>
    <n v="18"/>
    <s v="9265-0018"/>
    <s v="Top Third Ventures Stove Programme CPA KE0018  BURN Efficient Cookstoves for Kenya"/>
    <x v="2"/>
    <x v="9"/>
    <x v="39"/>
    <m/>
    <x v="21"/>
    <s v="Stoves"/>
    <x v="82"/>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s v="No request submitted"/>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s v="-"/>
    <s v="No request submitted"/>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s v="-"/>
    <s v="No request submitted"/>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x v="0"/>
    <s v="-"/>
    <s v="No request submitted"/>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s v="-"/>
    <s v="No request submitted"/>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s v="-"/>
    <s v="No request submitted"/>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x v="0"/>
    <s v="-"/>
    <s v="No request submitted"/>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s v="-"/>
    <s v="No request submitted"/>
  </r>
  <r>
    <x v="0"/>
    <n v="9279"/>
    <m/>
    <s v=""/>
    <s v="Xiong County Geothermal Space Heating Project"/>
    <x v="0"/>
    <x v="0"/>
    <x v="15"/>
    <m/>
    <x v="7"/>
    <s v="Geothermal heating"/>
    <x v="90"/>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s v="-"/>
    <s v="No request submitted"/>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s v="-"/>
    <s v="No request submitted"/>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s v="-"/>
    <s v="No request submitted"/>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s v="-"/>
    <s v="Pending host Party approval"/>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s v="-"/>
    <s v="No request submitted"/>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s v="-"/>
    <s v="Pending host Party approval"/>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s v="-"/>
    <s v="Pending host Party approval"/>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s v="-"/>
    <s v="Pending host Party approval"/>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s v="-"/>
    <s v="Pending host Party approval"/>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s v="-"/>
    <s v="Pending host Party approval"/>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s v="-"/>
    <s v="Pending host Party approval"/>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s v="-"/>
    <s v="Pending host Party approval"/>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s v="-"/>
    <s v="Pending host Party approval"/>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s v="-"/>
    <s v="No request submitted"/>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s v="-"/>
    <s v="No request submitted"/>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s v="-"/>
    <s v="No request submitted"/>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x v="0"/>
    <s v="-"/>
    <s v="No request submitted"/>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s v="-"/>
    <s v="No request submitted"/>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s v="-"/>
    <s v="No request submitted"/>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s v="-"/>
    <s v="Pending host Party approval"/>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s v="-"/>
    <s v="No request submitted"/>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x v="0"/>
    <s v="-"/>
    <s v="Pending host Party approval"/>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s v="-"/>
    <s v="Pending host Party approval"/>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s v="-"/>
    <s v="No request submitted"/>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s v="-"/>
    <s v="No request submitted"/>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s v="-"/>
    <s v="No request submitted"/>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s v="-"/>
    <s v="No request submitted"/>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s v="-"/>
    <s v="No request submitted"/>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s v="-"/>
    <s v="No request submitted"/>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s v="-"/>
    <s v="Pending host Party approval"/>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s v="-"/>
    <s v="No request submitted"/>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s v="-"/>
    <s v="No request submitted"/>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s v="-"/>
    <s v="No request submitted"/>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s v="-"/>
    <s v="No request submitted"/>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s v="-"/>
    <s v="No request submitted"/>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s v="-"/>
    <s v="No request submitted"/>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s v="-"/>
    <s v="No request submitted"/>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s v="-"/>
    <s v="No request submitted"/>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s v="-"/>
    <s v="No request submitted"/>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s v="-"/>
    <s v="No request submitted"/>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s v="-"/>
    <s v="No request submitted"/>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s v="-"/>
    <s v="Pending host Party approval"/>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s v="-"/>
    <s v="Pending host Party approval"/>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s v="-"/>
    <s v="Pending host Party approval"/>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s v="-"/>
    <s v="No request submitted"/>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s v="-"/>
    <s v="No request submitted"/>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s v="-"/>
    <s v="No request submitted"/>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1"/>
    <x v="1"/>
    <d v="2024-09-17T00:00:00"/>
    <x v="7"/>
    <s v=""/>
    <x v="0"/>
    <x v="0"/>
    <x v="0"/>
    <s v="LARGE"/>
    <s v="1"/>
    <s v="1 - Energy industries (renewable - / non-renewable sources)"/>
    <s v="Fixed"/>
    <s v="no"/>
    <x v="0"/>
    <s v="-"/>
    <s v="Pending host Party approval"/>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s v="-"/>
    <s v="No request submitted"/>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s v="-"/>
    <s v="No request submitted"/>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0"/>
    <s v="-"/>
    <s v="Pending host Party approval"/>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s v="-"/>
    <s v="Pending host Party approval"/>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0"/>
    <s v="-"/>
    <s v="Pending host Party approval"/>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s v="-"/>
    <s v="Pending host Party approval"/>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s v="-"/>
    <s v="Pending host Party approval"/>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s v="-"/>
    <s v="No request submitted"/>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s v="-"/>
    <s v="No request submitted"/>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x v="0"/>
    <s v="-"/>
    <s v="No request submitted"/>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s v="-"/>
    <s v="No request submitted"/>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s v="-"/>
    <s v="No request submitted"/>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s v="-"/>
    <s v="No request submitted"/>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s v="-"/>
    <s v="No request submitted"/>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s v="-"/>
    <s v="Pending host Party approval"/>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s v="-"/>
    <s v="Pending host Party approval"/>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s v="-"/>
    <s v="No request submitted"/>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s v="-"/>
    <s v="No request submitted"/>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s v="-"/>
    <s v="No request submitted"/>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s v="-"/>
    <s v="No request submitted"/>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s v="-"/>
    <s v="No request submitted"/>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s v="-"/>
    <s v="Pending host Party approval"/>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s v="-"/>
    <s v="No request submitted"/>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s v="-"/>
    <s v="No request submitted"/>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s v="-"/>
    <s v="No request submitted"/>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s v="-"/>
    <s v="No request submitted"/>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x v="0"/>
    <s v="-"/>
    <s v="Pending host Party approval"/>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s v="-"/>
    <s v="No request submitted"/>
  </r>
  <r>
    <x v="0"/>
    <n v="9412"/>
    <m/>
    <s v=""/>
    <s v="Trigeneration at Mobile Telephone Networks (MTN), 14th Avenue Commercial Site South Africa"/>
    <x v="2"/>
    <x v="8"/>
    <x v="22"/>
    <m/>
    <x v="23"/>
    <s v="EE commercial buildings"/>
    <x v="140"/>
    <n v="8.6288204047609582"/>
    <n v="17.222203969883644"/>
    <d v="2021-01-01T00:00:00"/>
    <d v="2022-12-31T00:00:00"/>
    <n v="1.9958932"/>
    <n v="8.611101984941822"/>
    <n v="8.611101984941822"/>
    <n v="0"/>
    <n v="0"/>
    <n v="0"/>
    <x v="0"/>
    <x v="0"/>
    <s v=""/>
    <x v="0"/>
    <s v=""/>
    <x v="0"/>
    <x v="0"/>
    <x v="0"/>
    <s v="SMALL"/>
    <s v="3"/>
    <s v="3 - Energy demand"/>
    <s v="Fixed"/>
    <s v="no"/>
    <x v="0"/>
    <s v="-"/>
    <s v="No request submitted"/>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s v="-"/>
    <s v="No request submitted"/>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s v="-"/>
    <s v="No request submitted"/>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s v="-"/>
    <s v="Pending host Party approval"/>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s v="-"/>
    <s v="Pending host Party approval"/>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s v="-"/>
    <s v="Pending host Party approval"/>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s v="-"/>
    <s v="Pending host Party approval"/>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s v="-"/>
    <s v="Pending host Party approval"/>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s v="-"/>
    <s v="Pending host Party approval"/>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s v="-"/>
    <s v="Pending host Party approval"/>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s v="-"/>
    <s v="Pending host Party approval"/>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s v="-"/>
    <s v="Pending host Party approval"/>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s v="-"/>
    <s v="Pending host Party approval"/>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s v="-"/>
    <s v="Pending host Party approval"/>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s v="-"/>
    <s v="Pending host Party approval"/>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s v="-"/>
    <s v="Pending host Party approval"/>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s v="-"/>
    <s v="Pending host Party approval"/>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s v="-"/>
    <s v="Pending host Party approval"/>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s v="-"/>
    <s v="Pending host Party approval"/>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s v="-"/>
    <s v="Pending host Party approval"/>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s v="-"/>
    <s v="Pending host Party approval"/>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s v="-"/>
    <s v="No request submitted"/>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s v="-"/>
    <s v="Pending host Party approval"/>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x v="0"/>
    <s v="-"/>
    <s v="No request submitted"/>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s v="-"/>
    <s v="No request submitted"/>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s v="-"/>
    <s v="No request submitted"/>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s v="-"/>
    <s v="No request submitted"/>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s v="-"/>
    <s v="No request submitted"/>
  </r>
  <r>
    <x v="0"/>
    <n v="9429"/>
    <m/>
    <s v=""/>
    <s v="Distribution of Improved cook stove - Phase 16"/>
    <x v="0"/>
    <x v="5"/>
    <x v="7"/>
    <m/>
    <x v="21"/>
    <s v="Stoves"/>
    <x v="82"/>
    <n v="12.962781418017313"/>
    <n v="25.836837782340865"/>
    <d v="2021-01-01T00:00:00"/>
    <d v="2022-12-30T00:00:00"/>
    <n v="1.9931554"/>
    <n v="12.936139630390144"/>
    <n v="12.900698151950719"/>
    <n v="0"/>
    <n v="0"/>
    <n v="0"/>
    <x v="0"/>
    <x v="0"/>
    <s v=""/>
    <x v="0"/>
    <s v=""/>
    <x v="0"/>
    <x v="1"/>
    <x v="1"/>
    <s v="SMALL"/>
    <s v="3"/>
    <s v="3 - Energy demand"/>
    <s v="Fixed"/>
    <s v="no"/>
    <x v="0"/>
    <s v="-"/>
    <s v="No request submitted"/>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s v="-"/>
    <s v="Pending host Party approval"/>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s v="-"/>
    <s v="Pending host Party approval"/>
  </r>
  <r>
    <x v="0"/>
    <n v="9434"/>
    <m/>
    <s v=""/>
    <s v="Distribution of Improved cook stove - Phase 18"/>
    <x v="0"/>
    <x v="5"/>
    <x v="7"/>
    <m/>
    <x v="21"/>
    <s v="Stoves"/>
    <x v="82"/>
    <n v="12.962781418017313"/>
    <n v="25.836837782340865"/>
    <d v="2021-01-01T00:00:00"/>
    <d v="2022-12-30T00:00:00"/>
    <n v="1.9931554"/>
    <n v="12.936139630390144"/>
    <n v="12.900698151950719"/>
    <n v="0"/>
    <n v="0"/>
    <n v="0"/>
    <x v="0"/>
    <x v="0"/>
    <s v=""/>
    <x v="0"/>
    <s v=""/>
    <x v="0"/>
    <x v="1"/>
    <x v="1"/>
    <s v="SMALL"/>
    <s v="3"/>
    <s v="3 - Energy demand"/>
    <s v="Fixed"/>
    <s v="no"/>
    <x v="0"/>
    <s v="-"/>
    <s v="No request submitted"/>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s v="-"/>
    <s v="No request submitted"/>
  </r>
  <r>
    <x v="0"/>
    <n v="9436"/>
    <m/>
    <s v=""/>
    <s v="Distribution of Improved cook stove - Phase 20"/>
    <x v="0"/>
    <x v="5"/>
    <x v="7"/>
    <m/>
    <x v="21"/>
    <s v="Stoves"/>
    <x v="82"/>
    <n v="12.872657792863079"/>
    <n v="25.657207392197126"/>
    <d v="2021-01-01T00:00:00"/>
    <d v="2022-12-30T00:00:00"/>
    <n v="1.9931554"/>
    <n v="12.846201232032854"/>
    <n v="12.811006160164272"/>
    <n v="0"/>
    <n v="0"/>
    <n v="0"/>
    <x v="0"/>
    <x v="0"/>
    <s v=""/>
    <x v="0"/>
    <s v=""/>
    <x v="0"/>
    <x v="1"/>
    <x v="1"/>
    <s v="SMALL"/>
    <s v="3"/>
    <s v="3 - Energy demand"/>
    <s v="Fixed"/>
    <s v="no"/>
    <x v="0"/>
    <s v="-"/>
    <s v="No request submitted"/>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0"/>
    <s v="-"/>
    <s v="Pending host Party approval"/>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0"/>
    <s v="-"/>
    <s v="Pending host Party approval"/>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0"/>
    <s v="-"/>
    <s v="Pending host Party approval"/>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0"/>
    <s v="-"/>
    <s v="Pending host Party approval"/>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0"/>
    <s v="-"/>
    <s v="Pending host Party approval"/>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0"/>
    <s v="-"/>
    <s v="Pending host Party approval"/>
  </r>
  <r>
    <x v="0"/>
    <n v="9443"/>
    <m/>
    <s v=""/>
    <s v="Distribution of Improved cook stove - Phase 22"/>
    <x v="0"/>
    <x v="5"/>
    <x v="7"/>
    <m/>
    <x v="21"/>
    <s v="Stoves"/>
    <x v="82"/>
    <n v="12.783535541321669"/>
    <n v="25.479572895277208"/>
    <d v="2021-01-01T00:00:00"/>
    <d v="2022-12-30T00:00:00"/>
    <n v="1.9931554"/>
    <n v="12.757262149212869"/>
    <n v="12.722310746064339"/>
    <n v="0"/>
    <n v="0"/>
    <n v="0"/>
    <x v="0"/>
    <x v="0"/>
    <s v=""/>
    <x v="0"/>
    <s v=""/>
    <x v="0"/>
    <x v="1"/>
    <x v="1"/>
    <s v="SMALL"/>
    <s v="3"/>
    <s v="3 - Energy demand"/>
    <s v="Fixed"/>
    <s v="no"/>
    <x v="0"/>
    <s v="-"/>
    <s v="No request submitted"/>
  </r>
  <r>
    <x v="0"/>
    <n v="9444"/>
    <m/>
    <s v=""/>
    <s v="Distribution of Improved cook stove - Phase 24"/>
    <x v="0"/>
    <x v="5"/>
    <x v="7"/>
    <m/>
    <x v="21"/>
    <s v="Stoves"/>
    <x v="82"/>
    <n v="12.69241054255461"/>
    <n v="25.297946611909651"/>
    <d v="2021-01-01T00:00:00"/>
    <d v="2022-12-30T00:00:00"/>
    <n v="1.9931554"/>
    <n v="12.666324435318275"/>
    <n v="12.631622176591376"/>
    <n v="0"/>
    <n v="0"/>
    <n v="0"/>
    <x v="0"/>
    <x v="0"/>
    <s v=""/>
    <x v="0"/>
    <s v=""/>
    <x v="0"/>
    <x v="1"/>
    <x v="1"/>
    <s v="SMALL"/>
    <s v="3"/>
    <s v="3 - Energy demand"/>
    <s v="Fixed"/>
    <s v="no"/>
    <x v="0"/>
    <s v="-"/>
    <s v="No request submitted"/>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s v="-"/>
    <s v="No request submitted"/>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s v="-"/>
    <s v="Pending host Party approval"/>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s v="-"/>
    <s v="No request submitted"/>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s v="-"/>
    <s v="No request submitted"/>
  </r>
  <r>
    <x v="0"/>
    <n v="9449"/>
    <m/>
    <s v=""/>
    <s v="Energy efficiency measures in Office Building at Kalina of Ivory Property Trust"/>
    <x v="0"/>
    <x v="5"/>
    <x v="7"/>
    <m/>
    <x v="23"/>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s v="-"/>
    <s v="Pending host Party approval"/>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s v="-"/>
    <s v="No request submitted"/>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s v="-"/>
    <s v="No request submitted"/>
  </r>
  <r>
    <x v="0"/>
    <n v="9452"/>
    <m/>
    <s v=""/>
    <s v="Energy Efficiency Measures at MindSpace Building No 6 at Hyderabad"/>
    <x v="0"/>
    <x v="5"/>
    <x v="7"/>
    <m/>
    <x v="23"/>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s v="-"/>
    <s v="Pending host Party approval"/>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s v="-"/>
    <s v="No request submitted"/>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s v="-"/>
    <s v="No request submitted"/>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s v="-"/>
    <s v="No request submitted"/>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s v="-"/>
    <s v="No request submitted"/>
  </r>
  <r>
    <x v="0"/>
    <n v="9457"/>
    <m/>
    <s v=""/>
    <s v="Energy Efficiency measures in Buildings of the Mindspace Airoli Project, Navi Mumbai developed by Serene Properties Pvt. Ltd"/>
    <x v="0"/>
    <x v="5"/>
    <x v="7"/>
    <m/>
    <x v="23"/>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s v="-"/>
    <s v="Pending host Party approval"/>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s v="-"/>
    <s v="No request submitted"/>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s v="-"/>
    <s v="Pending host Party approval"/>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s v="-"/>
    <s v="No request submitted"/>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s v="-"/>
    <s v="No request submitted"/>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s v="-"/>
    <s v="Pending host Party approval"/>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s v="-"/>
    <s v="No request submitted"/>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s v="-"/>
    <s v="No request submitted"/>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s v="-"/>
    <s v="No request submitted"/>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s v="-"/>
    <s v="No request submitted"/>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s v="-"/>
    <s v="No request submitted"/>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s v="-"/>
    <s v="Pending host Party approval"/>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s v="-"/>
    <s v="Pending host Party approval"/>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s v="-"/>
    <s v="No request submitted"/>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s v="-"/>
    <s v="Pending host Party approval"/>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s v="-"/>
    <s v="Pending host Party approval"/>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s v="-"/>
    <s v="No request submitted"/>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s v="-"/>
    <s v="Pending host Party approval"/>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s v="-"/>
    <s v="No request submitted"/>
  </r>
  <r>
    <x v="0"/>
    <n v="9498"/>
    <m/>
    <s v=""/>
    <s v="Distribution of Improved cook stove - Phase 25"/>
    <x v="0"/>
    <x v="5"/>
    <x v="7"/>
    <m/>
    <x v="21"/>
    <s v="Stoves"/>
    <x v="82"/>
    <n v="12.827572169547159"/>
    <n v="25.602464065708421"/>
    <d v="2021-01-01T00:00:00"/>
    <d v="2022-12-31T00:00:00"/>
    <n v="1.9958932"/>
    <n v="12.801232032854211"/>
    <n v="12.801232032854211"/>
    <n v="0"/>
    <n v="0"/>
    <n v="0"/>
    <x v="0"/>
    <x v="0"/>
    <s v=""/>
    <x v="0"/>
    <s v=""/>
    <x v="0"/>
    <x v="1"/>
    <x v="1"/>
    <s v="SMALL"/>
    <s v="3"/>
    <s v="3 - Energy demand"/>
    <s v="Fixed"/>
    <s v="no"/>
    <x v="0"/>
    <s v="-"/>
    <s v="No request submitted"/>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s v="-"/>
    <s v="No request submitted"/>
  </r>
  <r>
    <x v="0"/>
    <n v="9501"/>
    <m/>
    <s v=""/>
    <s v="Distribution of Improved cook stove - Phase 23"/>
    <x v="0"/>
    <x v="5"/>
    <x v="7"/>
    <m/>
    <x v="21"/>
    <s v="Stoves"/>
    <x v="82"/>
    <n v="12.962757356345664"/>
    <n v="25.872279260780289"/>
    <d v="2021-01-01T00:00:00"/>
    <d v="2022-12-31T00:00:00"/>
    <n v="1.9958932"/>
    <n v="12.936139630390144"/>
    <n v="12.936139630390144"/>
    <n v="0"/>
    <n v="0"/>
    <n v="0"/>
    <x v="0"/>
    <x v="0"/>
    <s v=""/>
    <x v="0"/>
    <s v=""/>
    <x v="0"/>
    <x v="1"/>
    <x v="1"/>
    <s v="SMALL"/>
    <s v="3"/>
    <s v="3 - Energy demand"/>
    <s v="Fixed"/>
    <s v="no"/>
    <x v="0"/>
    <s v="-"/>
    <s v="No request submitted"/>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s v="-"/>
    <s v="Pending host Party approval"/>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s v="-"/>
    <s v="Pending host Party approval"/>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s v="-"/>
    <s v="Pending host Party approval"/>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s v="-"/>
    <s v="Pending host Party approval"/>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s v="-"/>
    <s v="Pending host Party approval"/>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s v="-"/>
    <s v="Pending host Party approval"/>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s v="-"/>
    <s v="Pending host Party approval"/>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s v="-"/>
    <s v="Pending host Party approval"/>
  </r>
  <r>
    <x v="0"/>
    <n v="9503"/>
    <m/>
    <s v=""/>
    <s v="Distribution of Improved cook stove - Phase 21"/>
    <x v="0"/>
    <x v="5"/>
    <x v="7"/>
    <m/>
    <x v="21"/>
    <s v="Stoves"/>
    <x v="82"/>
    <n v="13.052880814211335"/>
    <n v="26.052156057494866"/>
    <d v="2021-01-01T00:00:00"/>
    <d v="2022-12-31T00:00:00"/>
    <n v="1.9958932"/>
    <n v="13.026078028747433"/>
    <n v="13.026078028747433"/>
    <n v="0"/>
    <n v="0"/>
    <n v="0"/>
    <x v="0"/>
    <x v="0"/>
    <s v=""/>
    <x v="0"/>
    <s v=""/>
    <x v="0"/>
    <x v="1"/>
    <x v="1"/>
    <s v="SMALL"/>
    <s v="3"/>
    <s v="3 - Energy demand"/>
    <s v="Fixed"/>
    <s v="no"/>
    <x v="0"/>
    <s v="-"/>
    <s v="No request submitted"/>
  </r>
  <r>
    <x v="0"/>
    <n v="9505"/>
    <m/>
    <s v=""/>
    <s v="Distribution of Improved cook stove - Phase 19"/>
    <x v="0"/>
    <x v="5"/>
    <x v="7"/>
    <m/>
    <x v="21"/>
    <s v="Stoves"/>
    <x v="82"/>
    <n v="12.917695627412828"/>
    <n v="25.782340862422998"/>
    <d v="2021-01-01T00:00:00"/>
    <d v="2022-12-31T00:00:00"/>
    <n v="1.9958932"/>
    <n v="12.891170431211499"/>
    <n v="12.891170431211499"/>
    <n v="0"/>
    <n v="0"/>
    <n v="0"/>
    <x v="0"/>
    <x v="0"/>
    <s v=""/>
    <x v="0"/>
    <s v=""/>
    <x v="0"/>
    <x v="1"/>
    <x v="1"/>
    <s v="SMALL"/>
    <s v="3"/>
    <s v="3 - Energy demand"/>
    <s v="Fixed"/>
    <s v="no"/>
    <x v="0"/>
    <s v="-"/>
    <s v="No request submitted"/>
  </r>
  <r>
    <x v="0"/>
    <n v="9506"/>
    <m/>
    <s v=""/>
    <s v="Distribution of Improved cook stove - Phase 17"/>
    <x v="0"/>
    <x v="5"/>
    <x v="7"/>
    <m/>
    <x v="21"/>
    <s v="Stoves"/>
    <x v="82"/>
    <n v="12.962757356345664"/>
    <n v="25.872279260780289"/>
    <d v="2021-01-01T00:00:00"/>
    <d v="2022-12-31T00:00:00"/>
    <n v="1.9958932"/>
    <n v="12.936139630390144"/>
    <n v="12.936139630390144"/>
    <n v="0"/>
    <n v="0"/>
    <n v="0"/>
    <x v="0"/>
    <x v="0"/>
    <s v=""/>
    <x v="0"/>
    <s v=""/>
    <x v="0"/>
    <x v="1"/>
    <x v="1"/>
    <s v="SMALL"/>
    <s v="3"/>
    <s v="3 - Energy demand"/>
    <s v="Fixed"/>
    <s v="no"/>
    <x v="0"/>
    <s v="-"/>
    <s v="No request submitted"/>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x v="0"/>
    <s v="-"/>
    <s v="No request submitted"/>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s v="-"/>
    <s v="No request submitted"/>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s v="-"/>
    <s v="No request submitted"/>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s v="-"/>
    <s v="Pending host Party approval"/>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s v="-"/>
    <s v="No request submitted"/>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s v="-"/>
    <s v="No request submitted"/>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s v="-"/>
    <s v="No request submitted"/>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s v="-"/>
    <s v="No request submitted"/>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s v="-"/>
    <s v="Pending host Party approval"/>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s v="-"/>
    <s v="No request submitted"/>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s v="-"/>
    <s v="No request submitted"/>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s v="-"/>
    <s v="Pending host Party approval"/>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s v="-"/>
    <s v="No request submitted"/>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s v="-"/>
    <s v="Pending host Party approval"/>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s v="-"/>
    <s v="No request submitted"/>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s v="-"/>
    <s v="No request submitted"/>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s v="-"/>
    <s v="No request submitted"/>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s v="-"/>
    <s v="No request submitted"/>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s v="-"/>
    <s v="No request submitted"/>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s v="-"/>
    <s v="No request submitted"/>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s v="-"/>
    <s v="No request submitted"/>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s v="-"/>
    <s v="No request submitted"/>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s v="-"/>
    <s v="Pending host Party approval"/>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s v="-"/>
    <s v="No request submitted"/>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s v="-"/>
    <s v="No request submitted"/>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s v="-"/>
    <s v="No request submitted"/>
  </r>
  <r>
    <x v="0"/>
    <n v="9550"/>
    <m/>
    <s v=""/>
    <s v="Mwenga Hydro Power Project"/>
    <x v="2"/>
    <x v="9"/>
    <x v="86"/>
    <m/>
    <x v="2"/>
    <s v="Run of river"/>
    <x v="95"/>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s v="-"/>
    <s v="No request submitted"/>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s v="-"/>
    <s v="Pending host Party approval"/>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s v="-"/>
    <s v="No request submitted"/>
  </r>
  <r>
    <x v="1"/>
    <n v="9558"/>
    <m/>
    <s v=""/>
    <s v="Improved Cookstoves Program for Malawi and cross-border regions of Mozambique"/>
    <x v="2"/>
    <x v="9"/>
    <x v="61"/>
    <s v=""/>
    <x v="21"/>
    <s v="Stoves"/>
    <x v="82"/>
    <n v="0"/>
    <m/>
    <d v="2021-01-01T00:00:00"/>
    <d v="2021-03-12T00:00:00"/>
    <n v="0.1916496"/>
    <m/>
    <m/>
    <m/>
    <m/>
    <m/>
    <x v="1"/>
    <x v="2"/>
    <d v="2023-11-01T00:00:00"/>
    <x v="5"/>
    <s v="9558-0001,9558-0002,9558-0003,9558-0004,9558-0005"/>
    <x v="0"/>
    <x v="1"/>
    <x v="1"/>
    <s v="SMALL"/>
    <s v="3"/>
    <s v="3 - Energy demand"/>
    <s v="Renewable"/>
    <s v="yes"/>
    <x v="0"/>
    <s v="-"/>
    <s v="Pending host Party approval"/>
  </r>
  <r>
    <x v="2"/>
    <n v="9558"/>
    <n v="1"/>
    <s v="9558-0001"/>
    <s v="Improved Cookstoves Program for Malawi and cross-border regions of Mozambique  CPA  MAL - 001"/>
    <x v="2"/>
    <x v="9"/>
    <x v="61"/>
    <m/>
    <x v="21"/>
    <s v="Stoves"/>
    <x v="82"/>
    <n v="39.412090766310165"/>
    <n v="7.5533114305270361"/>
    <d v="2021-01-01T00:00:00"/>
    <d v="2021-03-12T00:00:00"/>
    <n v="0.1916496"/>
    <n v="7.5533114305270361"/>
    <n v="0"/>
    <n v="0"/>
    <n v="0"/>
    <n v="0"/>
    <x v="1"/>
    <x v="2"/>
    <d v="2023-11-01T00:00:00"/>
    <x v="5"/>
    <s v=""/>
    <x v="0"/>
    <x v="1"/>
    <x v="1"/>
    <s v="SMALL"/>
    <s v="3"/>
    <s v="3 - Energy demand"/>
    <s v="Renewable"/>
    <s v="yes"/>
    <x v="0"/>
    <s v="-"/>
    <s v="Pending host Party approval"/>
  </r>
  <r>
    <x v="2"/>
    <n v="9558"/>
    <n v="2"/>
    <s v="9558-0002"/>
    <s v="Improved Cookstoves Program for Malawi and cross-border regions of Mozambique  CPA  MAL - 002"/>
    <x v="2"/>
    <x v="9"/>
    <x v="61"/>
    <m/>
    <x v="21"/>
    <s v="Stoves"/>
    <x v="82"/>
    <n v="275.88463536417117"/>
    <n v="52.873180013689257"/>
    <d v="2021-01-01T00:00:00"/>
    <d v="2021-03-12T00:00:00"/>
    <n v="0.1916496"/>
    <n v="52.873180013689257"/>
    <n v="0"/>
    <n v="0"/>
    <n v="0"/>
    <n v="0"/>
    <x v="1"/>
    <x v="2"/>
    <d v="2023-11-01T00:00:00"/>
    <x v="5"/>
    <s v=""/>
    <x v="0"/>
    <x v="1"/>
    <x v="1"/>
    <s v="SMALL"/>
    <s v="3"/>
    <s v="3 - Energy demand"/>
    <s v="Renewable"/>
    <s v="yes"/>
    <x v="0"/>
    <s v="-"/>
    <s v="Pending host Party approval"/>
  </r>
  <r>
    <x v="2"/>
    <n v="9558"/>
    <n v="3"/>
    <s v="9558-0003"/>
    <s v="Improved Cookstoves Program for Malawi and cross-border regions of Mozambique  CPA  MAL - 003"/>
    <x v="2"/>
    <x v="9"/>
    <x v="61"/>
    <m/>
    <x v="21"/>
    <s v="Stoves"/>
    <x v="82"/>
    <n v="275.88463536417117"/>
    <n v="52.873180013689257"/>
    <d v="2021-01-01T00:00:00"/>
    <d v="2021-03-12T00:00:00"/>
    <n v="0.1916496"/>
    <n v="52.873180013689257"/>
    <n v="0"/>
    <n v="0"/>
    <n v="0"/>
    <n v="0"/>
    <x v="1"/>
    <x v="2"/>
    <d v="2023-11-01T00:00:00"/>
    <x v="5"/>
    <s v=""/>
    <x v="0"/>
    <x v="1"/>
    <x v="1"/>
    <s v="SMALL"/>
    <s v="3"/>
    <s v="3 - Energy demand"/>
    <s v="Renewable"/>
    <s v="yes"/>
    <x v="0"/>
    <s v="-"/>
    <s v="Pending host Party approval"/>
  </r>
  <r>
    <x v="2"/>
    <n v="9558"/>
    <n v="4"/>
    <s v="9558-0004"/>
    <s v="Improved Cookstoves Program for Malawi and cross-border regions of Mozambique  CPA  MAL - 004"/>
    <x v="2"/>
    <x v="9"/>
    <x v="61"/>
    <m/>
    <x v="21"/>
    <s v="Stoves"/>
    <x v="82"/>
    <n v="45.493746484322259"/>
    <n v="8.7188583162217679"/>
    <d v="2021-01-01T00:00:00"/>
    <d v="2021-03-12T00:00:00"/>
    <n v="0.1916496"/>
    <n v="8.7188583162217679"/>
    <n v="0"/>
    <n v="0"/>
    <n v="0"/>
    <n v="0"/>
    <x v="1"/>
    <x v="2"/>
    <d v="2023-11-01T00:00:00"/>
    <x v="5"/>
    <s v=""/>
    <x v="0"/>
    <x v="1"/>
    <x v="1"/>
    <s v="SMALL"/>
    <s v="3"/>
    <s v="3 - Energy demand"/>
    <s v="Renewable"/>
    <s v="yes"/>
    <x v="0"/>
    <s v="-"/>
    <s v="Pending host Party approval"/>
  </r>
  <r>
    <x v="2"/>
    <n v="9558"/>
    <n v="5"/>
    <s v="9558-0005"/>
    <s v="Improved Cookstoves Program for Malawi and cross-border regions of Mozambique  CPA  MAL - 005"/>
    <x v="2"/>
    <x v="9"/>
    <x v="61"/>
    <m/>
    <x v="21"/>
    <s v="Stoves"/>
    <x v="82"/>
    <n v="45.493746484322259"/>
    <n v="8.7188583162217679"/>
    <d v="2021-01-01T00:00:00"/>
    <d v="2021-03-12T00:00:00"/>
    <n v="0.1916496"/>
    <n v="8.7188583162217679"/>
    <n v="0"/>
    <n v="0"/>
    <n v="0"/>
    <n v="0"/>
    <x v="1"/>
    <x v="2"/>
    <d v="2023-11-01T00:00:00"/>
    <x v="5"/>
    <s v=""/>
    <x v="0"/>
    <x v="1"/>
    <x v="1"/>
    <s v="SMALL"/>
    <s v="3"/>
    <s v="3 - Energy demand"/>
    <s v="Renewable"/>
    <s v="yes"/>
    <x v="0"/>
    <s v="-"/>
    <s v="Pending host Party approval"/>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s v="-"/>
    <s v="No request submitted"/>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s v="-"/>
    <s v="No request submitted"/>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s v="-"/>
    <s v="Pending host Party approval"/>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s v="-"/>
    <s v="No request submitted"/>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s v="-"/>
    <s v="Pending host Party approval"/>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s v="-"/>
    <s v="No request submitted"/>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s v="-"/>
    <s v="Pending host Party approval"/>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s v="-"/>
    <s v="No request submitted"/>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s v="-"/>
    <s v="Pending host Party approval"/>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s v="-"/>
    <s v="Pending host Party approval"/>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0"/>
    <s v="-"/>
    <s v="Pending host Party approval"/>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0"/>
    <s v="-"/>
    <s v="Pending host Party approval"/>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0"/>
    <s v="-"/>
    <s v="Pending host Party approval"/>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0"/>
    <s v="-"/>
    <s v="Pending host Party approval"/>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0"/>
    <s v="-"/>
    <s v="Pending host Party approval"/>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0"/>
    <s v="-"/>
    <s v="Pending host Party approval"/>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0"/>
    <s v="-"/>
    <s v="Pending host Party approval"/>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0"/>
    <s v="-"/>
    <s v="Pending host Party approval"/>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0"/>
    <s v="-"/>
    <s v="Pending host Party approval"/>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0"/>
    <s v="-"/>
    <s v="Pending host Party approval"/>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0"/>
    <s v="-"/>
    <s v="Pending host Party approval"/>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s v="-"/>
    <s v="No request submitted"/>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s v="-"/>
    <s v="No request submitted"/>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s v="-"/>
    <s v="No request submitted"/>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s v="-"/>
    <s v="No request submitted"/>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s v="-"/>
    <s v="No request submitted"/>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s v="-"/>
    <s v="Pending host Party approval"/>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s v="-"/>
    <s v="Pending host Party approval"/>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x v="0"/>
    <s v="-"/>
    <s v="No request submitted"/>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x v="0"/>
    <s v="-"/>
    <s v="No request submitted"/>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s v="-"/>
    <s v="No request submitted"/>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s v="-"/>
    <s v="No request submitted"/>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s v="-"/>
    <s v="Pending host Party approval"/>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s v="-"/>
    <s v="Pending host Party approval"/>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s v="-"/>
    <s v="Pending host Party approval"/>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s v="-"/>
    <s v="Pending host Party approval"/>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s v="-"/>
    <s v="No request submitted"/>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s v="No request submitted"/>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s v="-"/>
    <s v="No request submitted"/>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s v="No request submitted"/>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s v="-"/>
    <s v="Pending host Party approval"/>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s v="-"/>
    <s v="No request submitted"/>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s v="-"/>
    <s v="No request submitted"/>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s v="-"/>
    <s v="Pending host Party approval"/>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s v="-"/>
    <s v="Pending host Party approval"/>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s v="-"/>
    <s v="Pending host Party approval"/>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s v="-"/>
    <s v="Pending host Party approval"/>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s v="-"/>
    <s v="Pending host Party approval"/>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x v="0"/>
    <s v="-"/>
    <s v="Pending host Party approval"/>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x v="0"/>
    <s v="-"/>
    <s v="Pending host Party approval"/>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x v="0"/>
    <s v="-"/>
    <s v="Pending host Party approval"/>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x v="0"/>
    <s v="-"/>
    <s v="Pending host Party approval"/>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x v="0"/>
    <s v="-"/>
    <s v="Pending host Party approval"/>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x v="0"/>
    <s v="-"/>
    <s v="Pending host Party approval"/>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x v="0"/>
    <s v="-"/>
    <s v="Pending host Party approval"/>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s v="-"/>
    <s v="Pending host Party approval"/>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s v="-"/>
    <s v="Pending host Party approval"/>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s v="-"/>
    <s v="Pending host Party approval"/>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s v="-"/>
    <s v="Pending host Party approval"/>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s v="-"/>
    <s v="Pending host Party approval"/>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s v="-"/>
    <s v="Pending host Party approval"/>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s v="-"/>
    <s v="Pending host Party approval"/>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s v="-"/>
    <s v="Pending host Party approval"/>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s v="-"/>
    <s v="Pending host Party approval"/>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s v="-"/>
    <s v="Pending host Party approval"/>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s v="Pending host Party approval"/>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s v="Pending host Party approval"/>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s v="Pending host Party approval"/>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s v="Pending host Party approval"/>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s v="Pending host Party approval"/>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s v="Pending host Party approval"/>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s v="-"/>
    <s v="No request submitted"/>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s v="-"/>
    <s v="No request submitted"/>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s v="-"/>
    <s v="Pending host Party approval"/>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s v="-"/>
    <s v="Pending host Party approval"/>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s v="-"/>
    <s v="No request submitted"/>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s v="-"/>
    <s v="No request submitted"/>
  </r>
  <r>
    <x v="1"/>
    <n v="9638"/>
    <m/>
    <s v=""/>
    <s v="Congo (DRC) Improved Cook Stoves program"/>
    <x v="2"/>
    <x v="13"/>
    <x v="43"/>
    <s v=""/>
    <x v="21"/>
    <s v="Stoves"/>
    <x v="82"/>
    <n v="0"/>
    <m/>
    <d v="2021-01-01T00:00:00"/>
    <d v="2021-10-16T00:00:00"/>
    <n v="0.78850100000000001"/>
    <m/>
    <m/>
    <m/>
    <m/>
    <m/>
    <x v="1"/>
    <x v="1"/>
    <d v="2024-03-26T00:00:00"/>
    <x v="7"/>
    <s v="9638-0001,9638-0002"/>
    <x v="0"/>
    <x v="1"/>
    <x v="1"/>
    <s v="SMALL"/>
    <s v="3"/>
    <s v="3 - Energy demand"/>
    <s v="Renewable"/>
    <s v="no"/>
    <x v="0"/>
    <s v="-"/>
    <s v="Pending host Party approval"/>
  </r>
  <r>
    <x v="2"/>
    <n v="9638"/>
    <n v="1"/>
    <s v="9638-0001"/>
    <s v="Congo (DRC) Improved Cook Stoves CPA001 - Kimbanseke 1"/>
    <x v="2"/>
    <x v="13"/>
    <x v="43"/>
    <m/>
    <x v="21"/>
    <s v="Stoves"/>
    <x v="82"/>
    <n v="36.292581089766202"/>
    <n v="28.616736481861739"/>
    <d v="2021-01-01T00:00:00"/>
    <d v="2021-10-16T00:00:00"/>
    <n v="0.78850100000000001"/>
    <n v="28.616736481861739"/>
    <n v="0"/>
    <n v="0"/>
    <n v="0"/>
    <n v="0"/>
    <x v="1"/>
    <x v="1"/>
    <d v="2024-03-26T00:00:00"/>
    <x v="7"/>
    <s v=""/>
    <x v="0"/>
    <x v="1"/>
    <x v="1"/>
    <s v="SMALL"/>
    <s v="3"/>
    <s v="3 - Energy demand"/>
    <s v="Renewable"/>
    <s v="no"/>
    <x v="0"/>
    <s v="-"/>
    <s v="Pending host Party approval"/>
  </r>
  <r>
    <x v="2"/>
    <n v="9638"/>
    <n v="2"/>
    <s v="9638-0002"/>
    <s v="Congo (DRC) Improved Cook Stoves CPA002 - N'Djili"/>
    <x v="2"/>
    <x v="13"/>
    <x v="43"/>
    <m/>
    <x v="21"/>
    <s v="Stoves"/>
    <x v="82"/>
    <n v="30.591855202328428"/>
    <n v="24.121708418891167"/>
    <d v="2021-01-01T00:00:00"/>
    <d v="2021-10-16T00:00:00"/>
    <n v="0.78850100000000001"/>
    <n v="24.121708418891167"/>
    <n v="0"/>
    <n v="0"/>
    <n v="0"/>
    <n v="0"/>
    <x v="1"/>
    <x v="1"/>
    <d v="2024-03-26T00:00:00"/>
    <x v="7"/>
    <s v=""/>
    <x v="0"/>
    <x v="1"/>
    <x v="1"/>
    <s v="SMALL"/>
    <s v="3"/>
    <s v="3 - Energy demand"/>
    <s v="Renewable"/>
    <s v="no"/>
    <x v="0"/>
    <s v="-"/>
    <s v="Pending host Party approval"/>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x v="0"/>
    <s v="-"/>
    <s v="No request submitted"/>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s v="-"/>
    <s v="No request submitted"/>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s v="-"/>
    <s v="Pending host Party approval"/>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s v="-"/>
    <s v="No request submitted"/>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s v="-"/>
    <s v="Pending host Party approval"/>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s v="-"/>
    <s v="No request submitted"/>
  </r>
  <r>
    <x v="0"/>
    <n v="9653"/>
    <m/>
    <s v=""/>
    <s v="Installation of a tri-generation system supplying energy to a commercial Building"/>
    <x v="0"/>
    <x v="4"/>
    <x v="66"/>
    <m/>
    <x v="23"/>
    <s v="EE commercial buildings"/>
    <x v="140"/>
    <n v="6.5731693890271643"/>
    <n v="2.0155920602327173"/>
    <d v="2021-01-01T00:00:00"/>
    <d v="2021-04-23T00:00:00"/>
    <n v="0.3066393"/>
    <n v="2.0155920602327173"/>
    <n v="0"/>
    <n v="0"/>
    <n v="0"/>
    <n v="0"/>
    <x v="0"/>
    <x v="0"/>
    <s v=""/>
    <x v="0"/>
    <s v=""/>
    <x v="0"/>
    <x v="0"/>
    <x v="0"/>
    <s v="SMALL"/>
    <s v="3"/>
    <s v="3 - Energy demand"/>
    <s v="Renewable"/>
    <s v="no"/>
    <x v="0"/>
    <s v="-"/>
    <s v="No request submitted"/>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s v="-"/>
    <s v="Pending host Party approval"/>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s v="-"/>
    <s v="No request submitted"/>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s v="-"/>
    <s v="Pending host Party approval"/>
  </r>
  <r>
    <x v="1"/>
    <n v="9666"/>
    <m/>
    <s v=""/>
    <s v="Promoting Efficient Stove Dissemination and Use in West Africa."/>
    <x v="2"/>
    <x v="14"/>
    <x v="60"/>
    <s v="BF; GH; ML; SN; TG"/>
    <x v="21"/>
    <s v="Stoves"/>
    <x v="82"/>
    <n v="0"/>
    <m/>
    <d v="2021-01-01T00:00:00"/>
    <d v="2025-12-31T00:00:00"/>
    <n v="4.9965776999999996"/>
    <m/>
    <m/>
    <m/>
    <m/>
    <m/>
    <x v="1"/>
    <x v="1"/>
    <d v="2023-12-04T00:00:00"/>
    <x v="3"/>
    <s v=""/>
    <x v="0"/>
    <x v="1"/>
    <x v="1"/>
    <s v="SMALL"/>
    <s v="3"/>
    <s v="3 - Energy demand"/>
    <s v="Renewable"/>
    <s v="no"/>
    <x v="0"/>
    <s v="-"/>
    <s v="Pending host Party approval"/>
  </r>
  <r>
    <x v="2"/>
    <n v="9666"/>
    <n v="2"/>
    <s v="9666-0002"/>
    <s v="Promoting Efficient Stove Dissemination and Use in West Africa  CPA 002 Togo"/>
    <x v="2"/>
    <x v="14"/>
    <x v="89"/>
    <m/>
    <x v="21"/>
    <s v="Stoves"/>
    <x v="82"/>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s v="No request submitted"/>
  </r>
  <r>
    <x v="2"/>
    <n v="9666"/>
    <n v="3"/>
    <s v="9666-0003"/>
    <s v="Promoting Efficient Stove Dissemination and Use in West Africa  CPA 003 Togo"/>
    <x v="2"/>
    <x v="14"/>
    <x v="89"/>
    <m/>
    <x v="21"/>
    <s v="Stoves"/>
    <x v="82"/>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s v="No request submitted"/>
  </r>
  <r>
    <x v="2"/>
    <n v="9666"/>
    <n v="6"/>
    <s v="9666-0006"/>
    <s v="Promoting Efficient Stove Dissemination and Use in West Africa - Togo 4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7"/>
    <s v="9666-0007"/>
    <s v="Promoting Efficient Stove Dissemination and Use in West Africa - Togo 5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8"/>
    <s v="9666-0008"/>
    <s v="Promoting Efficient Stove Dissemination and Use in West Africa - Togo 6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9"/>
    <s v="9666-0009"/>
    <s v="Promoting Efficient Stove Dissemination and Use in West Africa - Togo 7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0"/>
    <s v="9666-0010"/>
    <s v="Promoting Efficient Stove Dissemination and Use in West Africa - Togo 8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1"/>
    <s v="9666-0011"/>
    <s v="Promoting Efficient Stove Dissemination and Use in West Africa - Togo 9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2"/>
    <s v="9666-0012"/>
    <s v="Promoting Efficient Stove Dissemination and Use in West Africa - Togo 10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3"/>
    <s v="9666-0013"/>
    <s v="Promoting Efficient Stove Dissemination and Use in West Africa - Togo 11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4"/>
    <s v="9666-0014"/>
    <s v="Promoting Efficient Stove Dissemination and Use in West Africa - Togo 12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5"/>
    <s v="9666-0015"/>
    <s v="Promoting Efficient Stove Dissemination and Use in West Africa - Togo 13 - supported by Republic of Korea"/>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6"/>
    <s v="9666-0016"/>
    <s v="Promoting Efficient Stove Dissemination and Use in West Africa - Togo 14"/>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7"/>
    <s v="9666-0017"/>
    <s v="Promoting Efficient Stove Dissemination and Use in West Africa - Togo 15"/>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8"/>
    <s v="9666-0018"/>
    <s v="Promoting Efficient Stove Dissemination and Use in West Africa  Togo 16"/>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19"/>
    <s v="9666-0019"/>
    <s v="Promoting Efficient Stove Dissemination and Use in West Africa  Togo 17"/>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0"/>
    <s v="9666-0020"/>
    <s v="Promoting Efficient Stove Dissemination and Use in West Africa  Togo 18"/>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1"/>
    <s v="9666-0021"/>
    <s v="Promoting Efficient Stove Dissemination and Use in West Africa  Togo 19"/>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2"/>
    <s v="9666-0022"/>
    <s v="Promoting Efficient Stove Dissemination and Use in West Africa  Togo 20"/>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3"/>
    <s v="9666-0023"/>
    <s v="Promoting Efficient Stove Dissemination and Use in West Africa  Togo 21"/>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4"/>
    <s v="9666-0024"/>
    <s v="Promoting Efficient Stove Dissemination and Use in West Africa  Togo 22"/>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5"/>
    <s v="9666-0025"/>
    <s v="Promoting Efficient Stove Dissemination and Use in West Africa  Togo 23"/>
    <x v="2"/>
    <x v="14"/>
    <x v="89"/>
    <m/>
    <x v="21"/>
    <s v="Stoves"/>
    <x v="82"/>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s v="No request submitted"/>
  </r>
  <r>
    <x v="2"/>
    <n v="9666"/>
    <n v="26"/>
    <s v="9666-0026"/>
    <s v="Promoting Efficient Stove Dissemination and Use in West Africa  Sénégal 24"/>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27"/>
    <s v="9666-0027"/>
    <s v="Promoting Efficient Stove Dissemination and Use in West Africa  Sénégal 25"/>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28"/>
    <s v="9666-0028"/>
    <s v="Promoting Efficient Stove Dissemination and Use in West Africa  Sénégal 26"/>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29"/>
    <s v="9666-0029"/>
    <s v="Promoting Efficient Stove Dissemination and Use in West Africa  Sénégal 27"/>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30"/>
    <s v="9666-0030"/>
    <s v="Promoting Efficient Stove Dissemination and Use in West Africa  Sénégal 28"/>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31"/>
    <s v="9666-0031"/>
    <s v="Promoting Efficient Stove Dissemination and Use in West Africa  Sénégal 29"/>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32"/>
    <s v="9666-0032"/>
    <s v="Promoting Efficient Stove Dissemination and Use in West Africa  Sénégal 30"/>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33"/>
    <s v="9666-0033"/>
    <s v="Promoting Efficient Stove Dissemination and Use in West Africa  Sénégal 31"/>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34"/>
    <s v="9666-0034"/>
    <s v="Promoting Efficient Stove Dissemination and Use in West Africa  Sénégal 32"/>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2"/>
    <n v="9666"/>
    <n v="35"/>
    <s v="9666-0035"/>
    <s v="Promoting Efficient Stove Dissemination and Use in West Africa  Sénégal 33"/>
    <x v="2"/>
    <x v="14"/>
    <x v="52"/>
    <m/>
    <x v="21"/>
    <s v="Stoves"/>
    <x v="82"/>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s v="No request submitted"/>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s v="-"/>
    <s v="No request submitted"/>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s v="-"/>
    <s v="No request submitted"/>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s v="-"/>
    <s v="No request submitted"/>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s v="-"/>
    <s v="No request submitted"/>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s v="-"/>
    <s v="No request submitted"/>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s v="-"/>
    <s v="No request submitted"/>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s v="-"/>
    <s v="Pending host Party approval"/>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s v="-"/>
    <s v="Pending host Party approval"/>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s v="-"/>
    <s v="No request submitted"/>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x v="0"/>
    <s v="-"/>
    <s v="No request submitted"/>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s v="-"/>
    <s v="Pending host Party approval"/>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s v="-"/>
    <s v="Pending host Party approval"/>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s v="-"/>
    <s v="Pending host Party approval"/>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s v="-"/>
    <s v="Pending host Party approval"/>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s v="-"/>
    <s v="No request submitted"/>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0"/>
    <s v="-"/>
    <s v="Pending host Party approval"/>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0"/>
    <s v="-"/>
    <s v="Pending host Party approval"/>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0"/>
    <s v="-"/>
    <s v="Pending host Party approval"/>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0"/>
    <s v="-"/>
    <s v="Pending host Party approval"/>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0"/>
    <s v="-"/>
    <s v="Pending host Party approval"/>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0"/>
    <s v="-"/>
    <s v="Pending host Party approval"/>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0"/>
    <s v="-"/>
    <s v="Pending host Party approval"/>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0"/>
    <s v="-"/>
    <s v="Pending host Party approval"/>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0"/>
    <s v="-"/>
    <s v="Pending host Party approval"/>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0"/>
    <s v="-"/>
    <s v="Pending host Party approval"/>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0"/>
    <s v="-"/>
    <s v="Pending host Party approval"/>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s v="-"/>
    <s v="No request submitted"/>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s v="-"/>
    <s v="No request submitted"/>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s v="-"/>
    <s v="No request submitted"/>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s v="-"/>
    <s v="No request submitted"/>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s v="-"/>
    <s v="No request submitted"/>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s v="-"/>
    <s v="No request submitted"/>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s v="-"/>
    <s v="No request submitted"/>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s v="-"/>
    <s v="Pending host Party approval"/>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s v="-"/>
    <s v="No request submitted"/>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s v="-"/>
    <s v="No request submitted"/>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s v="-"/>
    <s v="No request submitted"/>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s v="-"/>
    <s v="No request submitted"/>
  </r>
  <r>
    <x v="0"/>
    <n v="9730"/>
    <m/>
    <s v=""/>
    <s v="Yoshlik Landfill Gas Capture Project, Uzbekistan"/>
    <x v="0"/>
    <x v="12"/>
    <x v="36"/>
    <m/>
    <x v="1"/>
    <s v="Landfill flaring"/>
    <x v="92"/>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s v="-"/>
    <s v="No request submitted"/>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s v="-"/>
    <s v="No request submitted"/>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s v="-"/>
    <s v="Pending host Party approval"/>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s v="-"/>
    <s v="No request submitted"/>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s v="-"/>
    <s v="Pending host Party approval"/>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0"/>
    <s v="-"/>
    <s v="Pending host Party approval"/>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s v="-"/>
    <s v="No request submitted"/>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s v="-"/>
    <s v="Pending host Party approval"/>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s v="-"/>
    <s v="No request submitted"/>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s v="-"/>
    <s v="No request submitted"/>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s v="-"/>
    <s v="No request submitted"/>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s v="-"/>
    <s v="Pending host Party approval"/>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s v="-"/>
    <s v="No request submitted"/>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s v="-"/>
    <s v="No request submitted"/>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s v="-"/>
    <s v="No request submitted"/>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s v="-"/>
    <s v="No request submitted"/>
  </r>
  <r>
    <x v="1"/>
    <n v="9769"/>
    <m/>
    <s v=""/>
    <s v="Energy Efficient Stoves Program (EESP)"/>
    <x v="2"/>
    <x v="9"/>
    <x v="71"/>
    <s v=""/>
    <x v="21"/>
    <s v="Stoves"/>
    <x v="82"/>
    <n v="0"/>
    <m/>
    <d v="2021-01-01T00:00:00"/>
    <d v="2025-12-31T00:00:00"/>
    <n v="4.9965776999999996"/>
    <m/>
    <m/>
    <m/>
    <m/>
    <m/>
    <x v="1"/>
    <x v="1"/>
    <d v="2023-12-13T00:00:00"/>
    <x v="3"/>
    <s v="9769-0001,9769-0002,9769-0003"/>
    <x v="0"/>
    <x v="1"/>
    <x v="1"/>
    <s v="SMALL"/>
    <s v="3"/>
    <s v="3 - Energy demand"/>
    <s v="Renewable"/>
    <s v="no"/>
    <x v="0"/>
    <s v="-"/>
    <s v="Pending host Party approval"/>
  </r>
  <r>
    <x v="2"/>
    <n v="9769"/>
    <n v="1"/>
    <s v="9769-0001"/>
    <s v="Energy Efficient Stoves Program CPA 1"/>
    <x v="2"/>
    <x v="9"/>
    <x v="71"/>
    <m/>
    <x v="21"/>
    <s v="Stoves"/>
    <x v="82"/>
    <n v="46.573705326250007"/>
    <n v="129.80706913073237"/>
    <d v="2021-01-01T00:00:00"/>
    <d v="2023-10-16T00:00:00"/>
    <n v="2.7871321"/>
    <n v="46.49615331964408"/>
    <n v="46.49615331964408"/>
    <n v="36.814762491444213"/>
    <n v="0"/>
    <n v="0"/>
    <x v="1"/>
    <x v="1"/>
    <d v="2023-12-13T00:00:00"/>
    <x v="3"/>
    <s v=""/>
    <x v="0"/>
    <x v="1"/>
    <x v="1"/>
    <s v="SMALL"/>
    <s v="3"/>
    <s v="3 - Energy demand"/>
    <s v="Renewable"/>
    <s v="no"/>
    <x v="0"/>
    <s v="-"/>
    <s v="Pending host Party approval"/>
  </r>
  <r>
    <x v="2"/>
    <n v="9769"/>
    <n v="2"/>
    <s v="9769-0002"/>
    <s v="Energy Efficient Stoves Program CPA 2"/>
    <x v="2"/>
    <x v="9"/>
    <x v="71"/>
    <m/>
    <x v="21"/>
    <s v="Stoves"/>
    <x v="82"/>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s v="-"/>
    <s v="Pending host Party approval"/>
  </r>
  <r>
    <x v="2"/>
    <n v="9769"/>
    <n v="3"/>
    <s v="9769-0003"/>
    <s v="Energy Efficient Stoves Program CPA 3"/>
    <x v="2"/>
    <x v="9"/>
    <x v="71"/>
    <m/>
    <x v="21"/>
    <s v="Stoves"/>
    <x v="82"/>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s v="-"/>
    <s v="Pending host Party approval"/>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s v="-"/>
    <s v="No request submitted"/>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s v="-"/>
    <s v="Pending host Party approval"/>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s v="-"/>
    <s v="Pending host Party approval"/>
  </r>
  <r>
    <x v="1"/>
    <n v="9780"/>
    <m/>
    <s v=""/>
    <s v="Promotion of Energy Efficient Cook Stoves within Southern African Development Community (SADC)"/>
    <x v="2"/>
    <x v="9"/>
    <x v="60"/>
    <s v="MW; ZM"/>
    <x v="21"/>
    <s v="Stoves"/>
    <x v="82"/>
    <n v="0"/>
    <m/>
    <d v="2021-01-01T00:00:00"/>
    <d v="2021-05-20T00:00:00"/>
    <n v="0.38056129999999999"/>
    <m/>
    <m/>
    <m/>
    <m/>
    <m/>
    <x v="0"/>
    <x v="0"/>
    <s v=""/>
    <x v="0"/>
    <s v=""/>
    <x v="0"/>
    <x v="1"/>
    <x v="1"/>
    <s v="SMALL"/>
    <s v="3"/>
    <s v="3 - Energy demand"/>
    <s v="Renewable"/>
    <s v="no"/>
    <x v="0"/>
    <s v="-"/>
    <s v="No request submitted"/>
  </r>
  <r>
    <x v="2"/>
    <n v="9780"/>
    <n v="1"/>
    <s v="9780-0001"/>
    <s v="Promotion of Efficient Cook Stoves in Malawi"/>
    <x v="2"/>
    <x v="9"/>
    <x v="61"/>
    <m/>
    <x v="21"/>
    <s v="Stoves"/>
    <x v="82"/>
    <n v="40.945463258874149"/>
    <n v="15.582258726899383"/>
    <d v="2021-01-01T00:00:00"/>
    <d v="2021-05-20T00:00:00"/>
    <n v="0.38056129999999999"/>
    <n v="15.582258726899383"/>
    <n v="0"/>
    <n v="0"/>
    <n v="0"/>
    <n v="0"/>
    <x v="0"/>
    <x v="0"/>
    <s v=""/>
    <x v="0"/>
    <s v=""/>
    <x v="0"/>
    <x v="1"/>
    <x v="1"/>
    <s v="SMALL"/>
    <s v="3"/>
    <s v="3 - Energy demand"/>
    <s v="Renewable"/>
    <s v="no"/>
    <x v="0"/>
    <s v="-"/>
    <s v="No request submitted"/>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0"/>
    <s v="-"/>
    <s v="Pending host Party approval"/>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0"/>
    <s v="-"/>
    <s v="Pending host Party approval"/>
  </r>
  <r>
    <x v="0"/>
    <n v="9790"/>
    <m/>
    <s v=""/>
    <s v="BQS improved cookstoves for Burundi police camps and prisons"/>
    <x v="2"/>
    <x v="9"/>
    <x v="91"/>
    <m/>
    <x v="23"/>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s v="-"/>
    <s v="No request submitted"/>
  </r>
  <r>
    <x v="0"/>
    <n v="9791"/>
    <m/>
    <s v=""/>
    <s v="BQS improved cookstoves for Burundis schools"/>
    <x v="2"/>
    <x v="9"/>
    <x v="91"/>
    <m/>
    <x v="23"/>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s v="-"/>
    <s v="No request submitted"/>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s v="-"/>
    <s v="Pending host Party approval"/>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s v="-"/>
    <s v="Pending host Party approval"/>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s v="-"/>
    <s v="No request submitted"/>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x v="0"/>
    <s v="-"/>
    <s v="No request submitted"/>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s v="-"/>
    <s v="No request submitted"/>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s v="-"/>
    <s v="Pending host Party approval"/>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x v="0"/>
    <s v="-"/>
    <s v="No request submitted"/>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x v="0"/>
    <s v="-"/>
    <s v="No request submitted"/>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s v="-"/>
    <s v="Pending host Party approval"/>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s v="-"/>
    <s v="No request submitted"/>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s v="-"/>
    <s v="Pending host Party approval"/>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s v="-"/>
    <s v="No request submitted"/>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s v="-"/>
    <s v="No request submitted"/>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s v="-"/>
    <s v="No request submitted"/>
  </r>
  <r>
    <x v="1"/>
    <n v="9815"/>
    <m/>
    <s v=""/>
    <s v="Man and Man Enterprise Improved Cooking Stoves Programme in Togo"/>
    <x v="2"/>
    <x v="14"/>
    <x v="89"/>
    <s v=""/>
    <x v="21"/>
    <s v="Stoves"/>
    <x v="82"/>
    <n v="0"/>
    <m/>
    <d v="2021-01-01T00:00:00"/>
    <d v="2021-06-17T00:00:00"/>
    <n v="0.45722109999999999"/>
    <m/>
    <m/>
    <m/>
    <m/>
    <m/>
    <x v="0"/>
    <x v="0"/>
    <s v=""/>
    <x v="0"/>
    <s v=""/>
    <x v="0"/>
    <x v="1"/>
    <x v="1"/>
    <s v="SMALL"/>
    <s v="3"/>
    <s v="3 - Energy demand"/>
    <s v="Renewable"/>
    <s v="no"/>
    <x v="0"/>
    <s v="-"/>
    <s v="No request submitted"/>
  </r>
  <r>
    <x v="2"/>
    <n v="9815"/>
    <n v="1"/>
    <s v="9815-0001"/>
    <s v="Man and Man Enterprise Improved Cooking Stoves Programme in Togo - CPA001"/>
    <x v="2"/>
    <x v="14"/>
    <x v="89"/>
    <m/>
    <x v="21"/>
    <s v="Stoves"/>
    <x v="82"/>
    <n v="48.288429178717919"/>
    <n v="22.078488706365505"/>
    <d v="2021-01-01T00:00:00"/>
    <d v="2021-06-17T00:00:00"/>
    <n v="0.45722109999999999"/>
    <n v="22.078488706365505"/>
    <n v="0"/>
    <n v="0"/>
    <n v="0"/>
    <n v="0"/>
    <x v="0"/>
    <x v="0"/>
    <s v=""/>
    <x v="0"/>
    <s v=""/>
    <x v="0"/>
    <x v="1"/>
    <x v="1"/>
    <s v="SMALL"/>
    <s v="3"/>
    <s v="3 - Energy demand"/>
    <s v="Renewable"/>
    <s v="no"/>
    <x v="0"/>
    <s v="-"/>
    <s v="No request submitted"/>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s v="-"/>
    <s v="No request submitted"/>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s v="-"/>
    <s v="Pending host Party approval"/>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s v="-"/>
    <s v="No request submitted"/>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0"/>
    <s v="-"/>
    <s v="Pending host Party approval"/>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s v="-"/>
    <s v="No request submitted"/>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s v="-"/>
    <s v="Pending host Party approval"/>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s v="-"/>
    <s v="No request submitted"/>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s v="-"/>
    <s v="No request submitted"/>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s v="-"/>
    <s v="No request submitted"/>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s v="-"/>
    <s v="No request submitted"/>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s v="-"/>
    <s v="No request submitted"/>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x v="0"/>
    <s v="-"/>
    <s v="Pending host Party approval"/>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s v="-"/>
    <s v="No request submitted"/>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s v="-"/>
    <s v="No request submitted"/>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s v="-"/>
    <s v="No request submitted"/>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s v="-"/>
    <s v="No request submitted"/>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s v="-"/>
    <s v="No request submitted"/>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s v="-"/>
    <s v="No request submitted"/>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s v="-"/>
    <s v="Pending host Party approval"/>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s v="-"/>
    <s v="No request submitted"/>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s v="-"/>
    <s v="No request submitted"/>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s v="-"/>
    <s v="Pending host Party approval"/>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s v="-"/>
    <s v="Pending host Party approval"/>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s v="-"/>
    <s v="No request submitted"/>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s v="-"/>
    <s v="No request submitted"/>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s v="-"/>
    <s v="No request submitted"/>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s v="-"/>
    <s v="Pending host Party approval"/>
  </r>
  <r>
    <x v="1"/>
    <n v="9863"/>
    <m/>
    <s v=""/>
    <s v="The MRTS PoA"/>
    <x v="0"/>
    <x v="5"/>
    <x v="7"/>
    <m/>
    <x v="20"/>
    <s v="Mode shift: Road to rail"/>
    <x v="81"/>
    <n v="0"/>
    <m/>
    <d v="2021-01-01T00:00:00"/>
    <d v="2021-10-08T00:00:00"/>
    <n v="0.76659820000000001"/>
    <m/>
    <m/>
    <m/>
    <m/>
    <m/>
    <x v="1"/>
    <x v="1"/>
    <d v="2023-11-15T00:00:00"/>
    <x v="5"/>
    <s v="9863-0001,9863-0002,9863-0003,9863-0004"/>
    <x v="0"/>
    <x v="0"/>
    <x v="0"/>
    <s v="LARGE"/>
    <s v="7"/>
    <s v="7 - Transport"/>
    <s v="Renewable"/>
    <s v="no"/>
    <x v="0"/>
    <s v="-"/>
    <s v="Pending host Party approval"/>
  </r>
  <r>
    <x v="2"/>
    <n v="9863"/>
    <n v="1"/>
    <s v="9863-0001"/>
    <s v="CPA001: Delhi Metro under MRTS PoA"/>
    <x v="0"/>
    <x v="5"/>
    <x v="7"/>
    <m/>
    <x v="20"/>
    <s v="Mode shift: Road to rail"/>
    <x v="81"/>
    <n v="639.71658844960211"/>
    <n v="490.40558521560581"/>
    <d v="2021-01-01T00:00:00"/>
    <d v="2021-10-08T00:00:00"/>
    <n v="0.76659820000000001"/>
    <n v="490.40558521560581"/>
    <n v="0"/>
    <n v="0"/>
    <n v="0"/>
    <n v="0"/>
    <x v="1"/>
    <x v="1"/>
    <d v="2023-11-15T00:00:00"/>
    <x v="5"/>
    <s v=""/>
    <x v="0"/>
    <x v="0"/>
    <x v="0"/>
    <s v="LARGE"/>
    <s v="7"/>
    <s v="7 - Transport"/>
    <s v="Renewable"/>
    <s v="no"/>
    <x v="0"/>
    <s v="-"/>
    <s v="Pending host Party approval"/>
  </r>
  <r>
    <x v="2"/>
    <n v="9863"/>
    <n v="2"/>
    <s v="9863-0002"/>
    <s v="CPA002: Ahmedabad Metro Rail Project Phase -I under MRTS PoA"/>
    <x v="0"/>
    <x v="5"/>
    <x v="7"/>
    <m/>
    <x v="20"/>
    <s v="Mode shift: Road to rail"/>
    <x v="81"/>
    <n v="139.30776084943864"/>
    <n v="106.79307871321014"/>
    <d v="2021-01-01T00:00:00"/>
    <d v="2021-10-08T00:00:00"/>
    <n v="0.76659820000000001"/>
    <n v="106.79307871321014"/>
    <n v="0"/>
    <n v="0"/>
    <n v="0"/>
    <n v="0"/>
    <x v="1"/>
    <x v="1"/>
    <d v="2023-11-15T00:00:00"/>
    <x v="5"/>
    <s v=""/>
    <x v="0"/>
    <x v="0"/>
    <x v="0"/>
    <s v="LARGE"/>
    <s v="7"/>
    <s v="7 - Transport"/>
    <s v="Renewable"/>
    <s v="no"/>
    <x v="0"/>
    <s v="-"/>
    <s v="Pending host Party approval"/>
  </r>
  <r>
    <x v="2"/>
    <n v="9863"/>
    <n v="3"/>
    <s v="9863-0003"/>
    <s v="CPA 3: Inclusion of Mumbai Metro Rail Corporation Limited Colaba-Bandra-Seepz corridor under MRTS POA"/>
    <x v="0"/>
    <x v="5"/>
    <x v="7"/>
    <m/>
    <x v="20"/>
    <s v="Mode shift: Road to rail"/>
    <x v="81"/>
    <n v="262.90360699511388"/>
    <n v="201.54143189596169"/>
    <d v="2021-01-01T00:00:00"/>
    <d v="2021-10-08T00:00:00"/>
    <n v="0.76659820000000001"/>
    <n v="201.54143189596169"/>
    <n v="0"/>
    <n v="0"/>
    <n v="0"/>
    <n v="0"/>
    <x v="1"/>
    <x v="1"/>
    <d v="2023-11-15T00:00:00"/>
    <x v="5"/>
    <s v=""/>
    <x v="0"/>
    <x v="0"/>
    <x v="0"/>
    <s v="LARGE"/>
    <s v="7"/>
    <s v="7 - Transport"/>
    <s v="Renewable"/>
    <s v="no"/>
    <x v="0"/>
    <s v="-"/>
    <s v="Pending host Party approval"/>
  </r>
  <r>
    <x v="2"/>
    <n v="9863"/>
    <n v="4"/>
    <s v="9863-0004"/>
    <s v="CPA004: Chennai Metro Rail Limited Corridor 1 Extension, Corridor 3, Corridor 4 and Corridor 5 under MRTS PoA"/>
    <x v="0"/>
    <x v="5"/>
    <x v="7"/>
    <m/>
    <x v="20"/>
    <s v="Mode shift: Road to rail"/>
    <x v="81"/>
    <n v="568.495"/>
    <n v="0"/>
    <d v="2025-04-01T00:00:00"/>
    <d v="2021-10-08T00:00:00"/>
    <n v="0"/>
    <n v="0"/>
    <n v="0"/>
    <n v="0"/>
    <n v="0"/>
    <n v="0"/>
    <x v="1"/>
    <x v="1"/>
    <d v="2023-11-15T00:00:00"/>
    <x v="5"/>
    <s v=""/>
    <x v="0"/>
    <x v="0"/>
    <x v="0"/>
    <s v="LARGE"/>
    <s v="7"/>
    <s v="7 - Transport"/>
    <s v="Renewable"/>
    <s v="no"/>
    <x v="0"/>
    <s v="-"/>
    <s v="Pending host Party approval"/>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s v="-"/>
    <s v="Pending host Party approval"/>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s v="-"/>
    <s v="Pending host Party approval"/>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s v="-"/>
    <s v="No request submitted"/>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s v="-"/>
    <s v="No request submitted"/>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s v="-"/>
    <s v="Pending host Party approval"/>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s v="-"/>
    <s v="Pending host Party approval"/>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s v="-"/>
    <s v="No request submitted"/>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s v="-"/>
    <s v="Pending host Party approval"/>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s v="-"/>
    <s v="Pending host Party approval"/>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s v="-"/>
    <s v="Pending host Party approval"/>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s v="-"/>
    <s v="No request submitted"/>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s v="-"/>
    <s v="Pending host Party approval"/>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s v="-"/>
    <s v="No request submitted"/>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s v="-"/>
    <s v="No request submitted"/>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s v="-"/>
    <s v="Pending host Party approval"/>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x v="0"/>
    <s v="-"/>
    <s v="Pending host Party approval"/>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0"/>
    <s v="-"/>
    <s v="Pending host Party approval"/>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0"/>
    <s v="-"/>
    <s v="Pending host Party approval"/>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s v="-"/>
    <s v="No request submitted"/>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s v="-"/>
    <s v="No request submitted"/>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s v="-"/>
    <s v="Pending host Party approval"/>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s v="-"/>
    <s v="No request submitted"/>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s v="-"/>
    <s v="No request submitted"/>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s v="-"/>
    <s v="Pending host Party approval"/>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s v="-"/>
    <s v="Pending host Party approval"/>
  </r>
  <r>
    <x v="1"/>
    <n v="9902"/>
    <m/>
    <s v=""/>
    <s v="Promotion of the Improved Cooking Stove (ICS)  Nepal"/>
    <x v="0"/>
    <x v="5"/>
    <x v="9"/>
    <s v=""/>
    <x v="21"/>
    <s v="Stoves"/>
    <x v="82"/>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0"/>
    <s v="-"/>
    <s v="Pending host Party approval"/>
  </r>
  <r>
    <x v="2"/>
    <n v="9902"/>
    <n v="1"/>
    <s v="9902-0001"/>
    <s v="Promotion of the Improved Cooking Stove (ICS)  Nepal  CPA 1"/>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2"/>
    <s v="9902-0002"/>
    <s v="Promotion of the Improved Cooking Stove (ICS)  Nepal  CPA 14"/>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3"/>
    <s v="9902-0003"/>
    <s v="Promotion of the Improved Cooking Stove (ICS)  Nepal  CPA 2"/>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4"/>
    <s v="9902-0004"/>
    <s v="Promotion of the Improved Cooking Stove (ICS)  Nepal  CPA 3"/>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5"/>
    <s v="9902-0005"/>
    <s v="Promotion of the Improved Cooking Stove (ICS)  Nepal  CPA 4"/>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6"/>
    <s v="9902-0006"/>
    <s v="Promotion of the Improved Cooking Stove (ICS)  Nepal  CPA 5"/>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7"/>
    <s v="9902-0007"/>
    <s v="Promotion of the Improved Cooking Stove (ICS)  Nepal  CPA 6"/>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8"/>
    <s v="9902-0008"/>
    <s v="Promotion of the Improved Cooking Stove (ICS)  Nepal  CPA 7"/>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9"/>
    <s v="9902-0009"/>
    <s v="Promotion of the Improved Cooking Stove (ICS)  Nepal  CPA 8"/>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10"/>
    <s v="9902-0010"/>
    <s v="Promotion of the Improved Cooking Stove (ICS)  Nepal  CPA 9"/>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11"/>
    <s v="9902-0011"/>
    <s v="Promotion of the Improved Cooking Stove (ICS)  Nepal  CPA 10"/>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12"/>
    <s v="9902-0012"/>
    <s v="Promotion of the Improved Cooking Stove (ICS)  Nepal  CPA 11"/>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13"/>
    <s v="9902-0013"/>
    <s v="Promotion of the Improved Cooking Stove (ICS)  Nepal  CPA 12"/>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14"/>
    <s v="9902-0014"/>
    <s v="Promotion of the Improved Cooking Stove (ICS)  Nepal  CPA 13"/>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2"/>
    <n v="9902"/>
    <n v="15"/>
    <s v="9902-0015"/>
    <s v="Promotion of the Improved Cooking Stove (ICS)  Nepal  CPA 15"/>
    <x v="0"/>
    <x v="5"/>
    <x v="9"/>
    <m/>
    <x v="21"/>
    <s v="Stoves"/>
    <x v="82"/>
    <n v="33.845211675515621"/>
    <n v="41.605749486652975"/>
    <d v="2021-01-01T00:00:00"/>
    <d v="2022-03-26T00:00:00"/>
    <n v="1.229295"/>
    <n v="33.746885694729635"/>
    <n v="7.8588637919233397"/>
    <n v="0"/>
    <n v="0"/>
    <n v="0"/>
    <x v="1"/>
    <x v="1"/>
    <d v="2023-09-05T00:00:00"/>
    <x v="4"/>
    <s v=""/>
    <x v="0"/>
    <x v="1"/>
    <x v="1"/>
    <s v="SMALL"/>
    <s v="3"/>
    <s v="3 - Energy demand"/>
    <s v="Renewable"/>
    <s v="no"/>
    <x v="0"/>
    <s v="-"/>
    <s v="Pending host Party approval"/>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s v="-"/>
    <s v="No request submitted"/>
  </r>
  <r>
    <x v="1"/>
    <n v="9904"/>
    <m/>
    <s v=""/>
    <s v="Tanzania Renewable Energy Programme"/>
    <x v="2"/>
    <x v="9"/>
    <x v="86"/>
    <s v=""/>
    <x v="12"/>
    <s v="Solar &amp; wind &amp; other"/>
    <x v="95"/>
    <n v="0"/>
    <m/>
    <d v="2021-01-01T00:00:00"/>
    <d v="2021-05-07T00:00:00"/>
    <n v="0.34496919999999998"/>
    <m/>
    <m/>
    <m/>
    <m/>
    <m/>
    <x v="0"/>
    <x v="0"/>
    <s v=""/>
    <x v="0"/>
    <s v=""/>
    <x v="0"/>
    <x v="0"/>
    <x v="1"/>
    <s v="SMALL"/>
    <s v="1"/>
    <s v="1 - Energy industries (renewable - / non-renewable sources)"/>
    <s v="Renewable"/>
    <s v="no"/>
    <x v="0"/>
    <s v="-"/>
    <s v="No request submitted"/>
  </r>
  <r>
    <x v="2"/>
    <n v="9904"/>
    <n v="1"/>
    <s v="9904-0001"/>
    <s v="Mapembasi Hydro Power Project, Njombe District"/>
    <x v="2"/>
    <x v="9"/>
    <x v="86"/>
    <m/>
    <x v="12"/>
    <s v="Solar &amp; wind &amp; other"/>
    <x v="95"/>
    <n v="28.545769773303725"/>
    <n v="9.8474113620807664"/>
    <d v="2021-01-01T00:00:00"/>
    <d v="2021-05-07T00:00:00"/>
    <n v="0.34496919999999998"/>
    <n v="9.8474113620807664"/>
    <n v="0"/>
    <n v="0"/>
    <n v="0"/>
    <n v="0"/>
    <x v="0"/>
    <x v="0"/>
    <s v=""/>
    <x v="0"/>
    <s v=""/>
    <x v="0"/>
    <x v="0"/>
    <x v="1"/>
    <s v="SMALL"/>
    <s v="1"/>
    <s v="1 - Energy industries (renewable - / non-renewable sources)"/>
    <s v="Renewable"/>
    <s v="no"/>
    <x v="0"/>
    <s v="-"/>
    <s v="No request submitted"/>
  </r>
  <r>
    <x v="2"/>
    <n v="9904"/>
    <n v="2"/>
    <s v="9904-0002"/>
    <s v="NextGen Solar Project, Kigoma Region"/>
    <x v="2"/>
    <x v="9"/>
    <x v="86"/>
    <m/>
    <x v="12"/>
    <s v="Solar &amp; wind &amp; other"/>
    <x v="95"/>
    <n v="10.548055530441138"/>
    <n v="3.6387542778918545"/>
    <d v="2021-01-01T00:00:00"/>
    <d v="2021-05-07T00:00:00"/>
    <n v="0.34496919999999998"/>
    <n v="3.6387542778918545"/>
    <n v="0"/>
    <n v="0"/>
    <n v="0"/>
    <n v="0"/>
    <x v="0"/>
    <x v="0"/>
    <s v=""/>
    <x v="0"/>
    <s v=""/>
    <x v="0"/>
    <x v="0"/>
    <x v="1"/>
    <s v="SMALL"/>
    <s v="1"/>
    <s v="1 - Energy industries (renewable - / non-renewable sources)"/>
    <s v="Renewable"/>
    <s v="no"/>
    <x v="0"/>
    <s v="-"/>
    <s v="No request submitted"/>
  </r>
  <r>
    <x v="2"/>
    <n v="9904"/>
    <n v="3"/>
    <s v="9904-0003"/>
    <s v="Mbinga Hydroelectric Project"/>
    <x v="2"/>
    <x v="9"/>
    <x v="86"/>
    <m/>
    <x v="12"/>
    <s v="Solar &amp; wind &amp; other"/>
    <x v="95"/>
    <n v="4.9913015754175358"/>
    <n v="1.7218453114305268"/>
    <d v="2021-01-01T00:00:00"/>
    <d v="2021-05-07T00:00:00"/>
    <n v="0.34496919999999998"/>
    <n v="1.7218453114305268"/>
    <n v="0"/>
    <n v="0"/>
    <n v="0"/>
    <n v="0"/>
    <x v="0"/>
    <x v="0"/>
    <s v=""/>
    <x v="0"/>
    <s v=""/>
    <x v="0"/>
    <x v="0"/>
    <x v="1"/>
    <s v="SMALL"/>
    <s v="1"/>
    <s v="1 - Energy industries (renewable - / non-renewable sources)"/>
    <s v="Renewable"/>
    <s v="no"/>
    <x v="0"/>
    <s v="-"/>
    <s v="No request submitted"/>
  </r>
  <r>
    <x v="2"/>
    <n v="9904"/>
    <n v="4"/>
    <s v="9904-0004"/>
    <s v="Yovi Small Hydro Power Project"/>
    <x v="2"/>
    <x v="9"/>
    <x v="86"/>
    <m/>
    <x v="12"/>
    <s v="Solar &amp; wind &amp; other"/>
    <x v="95"/>
    <n v="12.110357114022959"/>
    <n v="4.1777002053388088"/>
    <d v="2021-01-01T00:00:00"/>
    <d v="2021-05-07T00:00:00"/>
    <n v="0.34496919999999998"/>
    <n v="4.1777002053388088"/>
    <n v="0"/>
    <n v="0"/>
    <n v="0"/>
    <n v="0"/>
    <x v="0"/>
    <x v="0"/>
    <s v=""/>
    <x v="0"/>
    <s v=""/>
    <x v="0"/>
    <x v="0"/>
    <x v="1"/>
    <s v="SMALL"/>
    <s v="1"/>
    <s v="1 - Energy industries (renewable - / non-renewable sources)"/>
    <s v="Renewable"/>
    <s v="no"/>
    <x v="0"/>
    <s v="-"/>
    <s v="No request submitted"/>
  </r>
  <r>
    <x v="2"/>
    <n v="9904"/>
    <n v="5"/>
    <s v="9904-0005"/>
    <s v="Tulila Hydro-electric Plant"/>
    <x v="2"/>
    <x v="9"/>
    <x v="86"/>
    <m/>
    <x v="12"/>
    <s v="Solar &amp; wind &amp; other"/>
    <x v="95"/>
    <n v="24.179388831318914"/>
    <n v="8.3411444216290196"/>
    <d v="2021-01-01T00:00:00"/>
    <d v="2021-05-07T00:00:00"/>
    <n v="0.34496919999999998"/>
    <n v="8.3411444216290196"/>
    <n v="0"/>
    <n v="0"/>
    <n v="0"/>
    <n v="0"/>
    <x v="0"/>
    <x v="0"/>
    <s v=""/>
    <x v="0"/>
    <s v=""/>
    <x v="0"/>
    <x v="0"/>
    <x v="1"/>
    <s v="SMALL"/>
    <s v="1"/>
    <s v="1 - Energy industries (renewable - / non-renewable sources)"/>
    <s v="Renewable"/>
    <s v="no"/>
    <x v="0"/>
    <s v="-"/>
    <s v="No request submitted"/>
  </r>
  <r>
    <x v="2"/>
    <n v="9904"/>
    <n v="6"/>
    <s v="9904-0006"/>
    <s v="Maguta Small Hydro Power Project"/>
    <x v="2"/>
    <x v="9"/>
    <x v="86"/>
    <m/>
    <x v="12"/>
    <s v="Solar &amp; wind &amp; other"/>
    <x v="95"/>
    <n v="6.8317936345274752"/>
    <n v="2.3567583846680353"/>
    <d v="2021-01-01T00:00:00"/>
    <d v="2021-05-07T00:00:00"/>
    <n v="0.34496919999999998"/>
    <n v="2.3567583846680353"/>
    <n v="0"/>
    <n v="0"/>
    <n v="0"/>
    <n v="0"/>
    <x v="0"/>
    <x v="0"/>
    <s v=""/>
    <x v="0"/>
    <s v=""/>
    <x v="0"/>
    <x v="0"/>
    <x v="1"/>
    <s v="SMALL"/>
    <s v="1"/>
    <s v="1 - Energy industries (renewable - / non-renewable sources)"/>
    <s v="Renewable"/>
    <s v="no"/>
    <x v="0"/>
    <s v="-"/>
    <s v="No request submitted"/>
  </r>
  <r>
    <x v="2"/>
    <n v="9904"/>
    <n v="7"/>
    <s v="9904-0007"/>
    <s v="Ngombeni Biomass Power Plant Project"/>
    <x v="2"/>
    <x v="9"/>
    <x v="86"/>
    <m/>
    <x v="12"/>
    <s v="Solar &amp; wind &amp; other"/>
    <x v="95"/>
    <n v="12.114388860045107"/>
    <n v="4.179091033538672"/>
    <d v="2021-01-01T00:00:00"/>
    <d v="2021-05-07T00:00:00"/>
    <n v="0.34496919999999998"/>
    <n v="4.179091033538672"/>
    <n v="0"/>
    <n v="0"/>
    <n v="0"/>
    <n v="0"/>
    <x v="0"/>
    <x v="0"/>
    <s v=""/>
    <x v="0"/>
    <s v=""/>
    <x v="0"/>
    <x v="0"/>
    <x v="1"/>
    <s v="SMALL"/>
    <s v="1"/>
    <s v="1 - Energy industries (renewable - / non-renewable sources)"/>
    <s v="Renewable"/>
    <s v="no"/>
    <x v="0"/>
    <s v="-"/>
    <s v="No request submitted"/>
  </r>
  <r>
    <x v="2"/>
    <n v="9904"/>
    <n v="8"/>
    <s v="9904-0008"/>
    <s v="Ikondo Micro Hydro Power Plant"/>
    <x v="2"/>
    <x v="9"/>
    <x v="86"/>
    <m/>
    <x v="12"/>
    <s v="Solar &amp; wind &amp; other"/>
    <x v="95"/>
    <n v="1.4272380918399092"/>
    <n v="0.49235318275154"/>
    <d v="2021-01-01T00:00:00"/>
    <d v="2021-05-07T00:00:00"/>
    <n v="0.34496919999999998"/>
    <n v="0.49235318275154"/>
    <n v="0"/>
    <n v="0"/>
    <n v="0"/>
    <n v="0"/>
    <x v="0"/>
    <x v="0"/>
    <s v=""/>
    <x v="0"/>
    <s v=""/>
    <x v="0"/>
    <x v="0"/>
    <x v="1"/>
    <s v="SMALL"/>
    <s v="1"/>
    <s v="1 - Energy industries (renewable - / non-renewable sources)"/>
    <s v="Renewable"/>
    <s v="no"/>
    <x v="0"/>
    <s v="-"/>
    <s v="No request submitted"/>
  </r>
  <r>
    <x v="2"/>
    <n v="9904"/>
    <n v="9"/>
    <s v="9904-0009"/>
    <s v="Darakuta Mini Hydro Project"/>
    <x v="2"/>
    <x v="9"/>
    <x v="86"/>
    <m/>
    <x v="12"/>
    <s v="Solar &amp; wind &amp; other"/>
    <x v="95"/>
    <n v="2.4734761845869615"/>
    <n v="0.85327310061601636"/>
    <d v="2021-01-01T00:00:00"/>
    <d v="2021-05-07T00:00:00"/>
    <n v="0.34496919999999998"/>
    <n v="0.85327310061601636"/>
    <n v="0"/>
    <n v="0"/>
    <n v="0"/>
    <n v="0"/>
    <x v="0"/>
    <x v="0"/>
    <s v=""/>
    <x v="0"/>
    <s v=""/>
    <x v="0"/>
    <x v="0"/>
    <x v="1"/>
    <s v="SMALL"/>
    <s v="1"/>
    <s v="1 - Energy industries (renewable - / non-renewable sources)"/>
    <s v="Renewable"/>
    <s v="no"/>
    <x v="0"/>
    <s v="-"/>
    <s v="No request submitted"/>
  </r>
  <r>
    <x v="2"/>
    <n v="9904"/>
    <n v="10"/>
    <s v="9904-0010"/>
    <s v="Mpanda Solar Photovoltaic Power Plant"/>
    <x v="2"/>
    <x v="9"/>
    <x v="86"/>
    <m/>
    <x v="12"/>
    <s v="Solar &amp; wind &amp; other"/>
    <x v="95"/>
    <n v="1.6409206310136812"/>
    <n v="0.56606707734428474"/>
    <d v="2021-01-01T00:00:00"/>
    <d v="2021-05-07T00:00:00"/>
    <n v="0.34496919999999998"/>
    <n v="0.56606707734428474"/>
    <n v="0"/>
    <n v="0"/>
    <n v="0"/>
    <n v="0"/>
    <x v="0"/>
    <x v="0"/>
    <s v=""/>
    <x v="0"/>
    <s v=""/>
    <x v="0"/>
    <x v="0"/>
    <x v="1"/>
    <s v="SMALL"/>
    <s v="1"/>
    <s v="1 - Energy industries (renewable - / non-renewable sources)"/>
    <s v="Renewable"/>
    <s v="no"/>
    <x v="0"/>
    <s v="-"/>
    <s v="No request submitted"/>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s v="-"/>
    <s v="Pending host Party approval"/>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x v="0"/>
    <s v="-"/>
    <s v="No request submitted"/>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s v="-"/>
    <s v="No request submitted"/>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s v="-"/>
    <s v="No request submitted"/>
  </r>
  <r>
    <x v="0"/>
    <n v="9911"/>
    <m/>
    <s v=""/>
    <s v="BQS improved cookstoves for Burundi restaurants"/>
    <x v="2"/>
    <x v="9"/>
    <x v="91"/>
    <m/>
    <x v="23"/>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s v="-"/>
    <s v="No request submitted"/>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s v="-"/>
    <s v="Pending host Party approval"/>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s v="-"/>
    <s v="No request submitted"/>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s v="-"/>
    <s v="Pending host Party approval"/>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s v="-"/>
    <s v="Pending host Party approval"/>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s v="-"/>
    <s v="No request submitted"/>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s v="-"/>
    <s v="No request submitted"/>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s v="-"/>
    <s v="Pending host Party approval"/>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s v="-"/>
    <s v="Pending host Party approval"/>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s v="-"/>
    <s v="Pending host Party approval"/>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s v="-"/>
    <s v="Pending host Party approval"/>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s v="-"/>
    <s v="No request submitted"/>
  </r>
  <r>
    <x v="0"/>
    <n v="9933"/>
    <m/>
    <s v=""/>
    <s v="Improved Cook Stove Project 1, Nkhata Bay District, Malawi"/>
    <x v="2"/>
    <x v="9"/>
    <x v="61"/>
    <m/>
    <x v="21"/>
    <s v="Stoves"/>
    <x v="82"/>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s v="-"/>
    <s v="Pending host Party approval"/>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x v="0"/>
    <s v="-"/>
    <s v="No request submitted"/>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s v="-"/>
    <s v="No request submitted"/>
  </r>
  <r>
    <x v="0"/>
    <n v="9935"/>
    <m/>
    <s v=""/>
    <s v="Improved Cook Stove Project 2, Nkhata Bay District, Malawi"/>
    <x v="2"/>
    <x v="9"/>
    <x v="61"/>
    <m/>
    <x v="21"/>
    <s v="Stoves"/>
    <x v="82"/>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s v="-"/>
    <s v="Pending host Party approval"/>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s v="-"/>
    <s v="No request submitted"/>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s v="-"/>
    <s v="Pending host Party approval"/>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s v="-"/>
    <s v="No request submitted"/>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x v="0"/>
    <s v="-"/>
    <s v="No request submitted"/>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x v="0"/>
    <s v="-"/>
    <s v="No request submitted"/>
  </r>
  <r>
    <x v="1"/>
    <n v="9941"/>
    <m/>
    <s v=""/>
    <s v="Programme of Activities for Local Improved Cookstoves in West Africa"/>
    <x v="2"/>
    <x v="14"/>
    <x v="60"/>
    <s v="BJ; ML"/>
    <x v="21"/>
    <s v="Stoves"/>
    <x v="82"/>
    <n v="0"/>
    <m/>
    <d v="2021-01-01T00:00:00"/>
    <d v="2021-05-20T00:00:00"/>
    <n v="0.38056129999999999"/>
    <m/>
    <m/>
    <m/>
    <m/>
    <m/>
    <x v="1"/>
    <x v="2"/>
    <d v="2023-12-31T00:00:00"/>
    <x v="3"/>
    <s v="9941-0001,9941-0001"/>
    <x v="0"/>
    <x v="1"/>
    <x v="1"/>
    <s v="SMALL"/>
    <s v="3"/>
    <s v="3 - Energy demand"/>
    <s v="Renewable"/>
    <s v="no"/>
    <x v="0"/>
    <s v="-"/>
    <s v="Pending host Party approval"/>
  </r>
  <r>
    <x v="2"/>
    <n v="9941"/>
    <n v="1"/>
    <s v="9941-0001"/>
    <s v="Project Activity for Local Improved Cookstoves in Bamako"/>
    <x v="2"/>
    <x v="14"/>
    <x v="93"/>
    <m/>
    <x v="21"/>
    <s v="Stoves"/>
    <x v="82"/>
    <n v="33.117550424692908"/>
    <n v="12.603258042436686"/>
    <d v="2021-01-01T00:00:00"/>
    <d v="2021-05-20T00:00:00"/>
    <n v="0.38056129999999999"/>
    <n v="12.603258042436686"/>
    <n v="0"/>
    <n v="0"/>
    <n v="0"/>
    <n v="0"/>
    <x v="1"/>
    <x v="2"/>
    <d v="2023-12-31T00:00:00"/>
    <x v="3"/>
    <s v=""/>
    <x v="0"/>
    <x v="1"/>
    <x v="1"/>
    <s v="SMALL"/>
    <s v="3"/>
    <s v="3 - Energy demand"/>
    <s v="Renewable"/>
    <s v="no"/>
    <x v="0"/>
    <s v="-"/>
    <s v="Pending host Party approval"/>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x v="0"/>
    <s v="-"/>
    <s v="Pending host Party approval"/>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s v="-"/>
    <s v="Pending host Party approval"/>
  </r>
  <r>
    <x v="1"/>
    <n v="9948"/>
    <m/>
    <s v=""/>
    <s v="Impact Carbon Global Safe Water Programme of Activities (PoA)"/>
    <x v="2"/>
    <x v="16"/>
    <x v="60"/>
    <s v="KE; NG; RW; UG"/>
    <x v="23"/>
    <s v="Water purification"/>
    <x v="76"/>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s v="UG"/>
    <s v="Pending additional documentation from project participant"/>
  </r>
  <r>
    <x v="2"/>
    <n v="9948"/>
    <n v="1"/>
    <s v="9948-0001"/>
    <s v="Impact Carbon Global Safe Water Programme of Activities (PoA): CPA 1"/>
    <x v="2"/>
    <x v="9"/>
    <x v="48"/>
    <m/>
    <x v="23"/>
    <s v="Water purification"/>
    <x v="76"/>
    <n v="13.69613628952415"/>
    <n v="4.4622587268993836"/>
    <d v="2021-01-01T00:00:00"/>
    <d v="2021-04-30T00:00:00"/>
    <n v="0.32580419999999999"/>
    <n v="4.4622587268993836"/>
    <n v="0"/>
    <n v="0"/>
    <n v="0"/>
    <n v="0"/>
    <x v="1"/>
    <x v="1"/>
    <d v="2023-11-06T00:00:00"/>
    <x v="5"/>
    <s v=""/>
    <x v="0"/>
    <x v="1"/>
    <x v="0"/>
    <s v="SMALL"/>
    <s v="3"/>
    <s v="3 - Energy demand"/>
    <s v="Renewable"/>
    <s v="no"/>
    <x v="0"/>
    <s v="-"/>
    <s v="Pending host Party approval"/>
  </r>
  <r>
    <x v="2"/>
    <n v="9948"/>
    <n v="14"/>
    <s v="9948-0014"/>
    <s v="Impact Carbon Global Safe Water Programme of Activities (PoA): CPA 14"/>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3"/>
    <s v="9948-0003"/>
    <s v="Impact Carbon Global Safe Water Programme of Activities (PoA): CPA 3"/>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4"/>
    <s v="9948-0004"/>
    <s v="Impact Carbon Global Safe Water Programme of Activities (PoA): CPA 4"/>
    <x v="2"/>
    <x v="9"/>
    <x v="39"/>
    <m/>
    <x v="23"/>
    <s v="Water purification"/>
    <x v="76"/>
    <n v="34.642693718915673"/>
    <n v="11.286735112936345"/>
    <d v="2021-01-01T00:00:00"/>
    <d v="2021-04-30T00:00:00"/>
    <n v="0.32580419999999999"/>
    <n v="11.286735112936345"/>
    <n v="0"/>
    <n v="0"/>
    <n v="0"/>
    <n v="0"/>
    <x v="1"/>
    <x v="1"/>
    <d v="2023-11-06T00:00:00"/>
    <x v="5"/>
    <s v=""/>
    <x v="0"/>
    <x v="1"/>
    <x v="0"/>
    <s v="SMALL"/>
    <s v="3"/>
    <s v="3 - Energy demand"/>
    <s v="Renewable"/>
    <s v="no"/>
    <x v="0"/>
    <s v="-"/>
    <s v="Pending host Party approval"/>
  </r>
  <r>
    <x v="2"/>
    <n v="9948"/>
    <n v="5"/>
    <s v="9948-0005"/>
    <s v="Impact Carbon Global Safe Water Programme of Activities (PoA): CPA 5"/>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6"/>
    <s v="9948-0006"/>
    <s v="Impact Carbon Global Safe Water Programme of Activities (PoA): CPA 6"/>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7"/>
    <s v="9948-0007"/>
    <s v="Impact Carbon Global Safe Water Programme of Activities (PoA): CPA 7"/>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8"/>
    <s v="9948-0008"/>
    <s v="Impact Carbon Global Safe Water Programme of Activities (PoA): CPA 8"/>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9"/>
    <s v="9948-0009"/>
    <s v="Impact Carbon Global Safe Water Programme of Activities (PoA): CPA 9"/>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10"/>
    <s v="9948-0010"/>
    <s v="Impact Carbon Global Safe Water Programme of Activities (PoA): CPA 10"/>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11"/>
    <s v="9948-0011"/>
    <s v="Impact Carbon Global Safe Water Programme of Activities (PoA): CPA 11"/>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12"/>
    <s v="9948-0012"/>
    <s v="Impact Carbon Global Safe Water Programme of Activities (PoA): CPA 12"/>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13"/>
    <s v="9948-0013"/>
    <s v="Impact Carbon Global Safe Water Programme of Activities (PoA): CPA 13"/>
    <x v="2"/>
    <x v="14"/>
    <x v="41"/>
    <m/>
    <x v="23"/>
    <s v="Water purification"/>
    <x v="76"/>
    <n v="34.309920565069184"/>
    <n v="11.178316221765913"/>
    <d v="2021-01-01T00:00:00"/>
    <d v="2021-04-30T00:00:00"/>
    <n v="0.32580419999999999"/>
    <n v="11.178316221765913"/>
    <n v="0"/>
    <n v="0"/>
    <n v="0"/>
    <n v="0"/>
    <x v="1"/>
    <x v="1"/>
    <d v="2023-11-06T00:00:00"/>
    <x v="5"/>
    <s v=""/>
    <x v="0"/>
    <x v="1"/>
    <x v="0"/>
    <s v="SMALL"/>
    <s v="3"/>
    <s v="3 - Energy demand"/>
    <s v="Renewable"/>
    <s v="no"/>
    <x v="0"/>
    <s v="-"/>
    <s v="Pending host Party approval"/>
  </r>
  <r>
    <x v="2"/>
    <n v="9948"/>
    <n v="15"/>
    <s v="9948-0015"/>
    <s v="Impact Carbon Global Safe Water Programme of Activities (PoA): CPA 15"/>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16"/>
    <s v="9948-0016"/>
    <s v="Impact Carbon Global Safe Water Programme of Activities (PoA): CPA 16"/>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17"/>
    <s v="9948-0017"/>
    <s v="Impact Carbon Global Safe Water Programme of Activities (PoA): CPA 17"/>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18"/>
    <s v="9948-0018"/>
    <s v="Impact Carbon Global Safe Water Programme of Activities (PoA): CPA 18"/>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19"/>
    <s v="9948-0019"/>
    <s v="Impact Carbon Global Safe Water Programme of Activities (PoA): CPA 19"/>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20"/>
    <s v="9948-0020"/>
    <s v="Impact Carbon Global Safe Water Programme of Activities (PoA): CPA 20"/>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21"/>
    <s v="9948-0021"/>
    <s v="Impact Carbon Global Safe Water Programme of Activities (PoA): CPA 21"/>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22"/>
    <s v="9948-0022"/>
    <s v="Impact Carbon Global Safe Water Programme of Activities (PoA): CPA 22"/>
    <x v="2"/>
    <x v="9"/>
    <x v="29"/>
    <m/>
    <x v="23"/>
    <s v="Water purification"/>
    <x v="76"/>
    <n v="35.636979566469108"/>
    <n v="11.610677618069815"/>
    <d v="2021-01-01T00:00:00"/>
    <d v="2021-04-30T00:00:00"/>
    <n v="0.32580419999999999"/>
    <n v="11.610677618069815"/>
    <n v="0"/>
    <n v="0"/>
    <n v="0"/>
    <n v="0"/>
    <x v="1"/>
    <x v="1"/>
    <d v="2023-11-06T00:00:00"/>
    <x v="5"/>
    <s v=""/>
    <x v="0"/>
    <x v="1"/>
    <x v="0"/>
    <s v="SMALL"/>
    <s v="3"/>
    <s v="3 - Energy demand"/>
    <s v="Renewable"/>
    <s v="no"/>
    <x v="1"/>
    <s v="-"/>
    <s v="Pending additional documentation from project participant"/>
  </r>
  <r>
    <x v="2"/>
    <n v="9948"/>
    <n v="38"/>
    <s v="9948-0038"/>
    <s v="Impact Carbon Global Safe Water Programme of Activities (PoA): CPA 38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s v="Pending additional documentation from project participant"/>
  </r>
  <r>
    <x v="2"/>
    <n v="9948"/>
    <n v="23"/>
    <s v="9948-0023"/>
    <s v="Impact Carbon Global Safe Water Programme of Activities (PoA): CPA 23"/>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24"/>
    <s v="9948-0024"/>
    <s v="Impact Carbon Global Safe Water Programme of Activities (PoA): CPA 24"/>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25"/>
    <s v="9948-0025"/>
    <s v="Impact Carbon Global Safe Water Programme of Activities (PoA): CPA 25"/>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26"/>
    <s v="9948-0026"/>
    <s v="Impact Carbon Global Safe Water Programme of Activities (PoA): CPA 26"/>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27"/>
    <s v="9948-0027"/>
    <s v="Impact Carbon Global Safe Water Programme of Activities (PoA): CPA 27"/>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28"/>
    <s v="9948-0028"/>
    <s v="Impact Carbon Global Safe Water Programme of Activities (PoA): CPA 28"/>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29"/>
    <s v="9948-0029"/>
    <s v="Impact Carbon Global Safe Water Programme of Activities (PoA): CPA 29"/>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0"/>
    <s v="9948-0030"/>
    <s v="Impact Carbon Global Safe Water Programme of Activities (PoA): CPA 30"/>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1"/>
    <s v="9948-0031"/>
    <s v="Impact Carbon Global Safe Water Programme of Activities (PoA): CPA 31"/>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2"/>
    <s v="9948-0032"/>
    <s v="Impact Carbon Global Safe Water Programme of Activities (PoA): CPA 32"/>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3"/>
    <s v="9948-0033"/>
    <s v="Impact Carbon Global Safe Water Programme of Activities (PoA): CPA 33"/>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4"/>
    <s v="9948-0034"/>
    <s v="Impact Carbon Global Safe Water Programme of Activities (PoA): CPA 34"/>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5"/>
    <s v="9948-0035"/>
    <s v="Impact Carbon Global Safe Water Programme of Activities (PoA): CPA 35"/>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6"/>
    <s v="9948-0036"/>
    <s v="Impact Carbon Global Safe Water Programme of Activities (PoA): CPA 36"/>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7"/>
    <s v="9948-0037"/>
    <s v="Impact Carbon Global Safe Water Programme of Activities (PoA): CPA 37"/>
    <x v="2"/>
    <x v="9"/>
    <x v="39"/>
    <m/>
    <x v="23"/>
    <s v="Water purification"/>
    <x v="76"/>
    <n v="59.88605844691287"/>
    <n v="19.51112936344969"/>
    <d v="2021-01-01T00:00:00"/>
    <d v="2021-04-30T00:00:00"/>
    <n v="0.32580419999999999"/>
    <n v="19.51112936344969"/>
    <n v="0"/>
    <n v="0"/>
    <n v="0"/>
    <n v="0"/>
    <x v="1"/>
    <x v="1"/>
    <d v="2023-11-06T00:00:00"/>
    <x v="5"/>
    <s v=""/>
    <x v="0"/>
    <x v="1"/>
    <x v="0"/>
    <s v="SMALL"/>
    <s v="3"/>
    <s v="3 - Energy demand"/>
    <s v="Renewable"/>
    <s v="no"/>
    <x v="0"/>
    <s v="-"/>
    <s v="Pending host Party approval"/>
  </r>
  <r>
    <x v="2"/>
    <n v="9948"/>
    <n v="39"/>
    <s v="9948-0039"/>
    <s v="Impact Carbon Global Safe Water Programme of Activities (PoA): CPA 39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s v="Pending additional documentation from project participant"/>
  </r>
  <r>
    <x v="2"/>
    <n v="9948"/>
    <n v="40"/>
    <s v="9948-0040"/>
    <s v="Impact Carbon Global Safe Water Programme of Activities (PoA): CPA 40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s v="Pending additional documentation from project participant"/>
  </r>
  <r>
    <x v="2"/>
    <n v="9948"/>
    <n v="41"/>
    <s v="9948-0041"/>
    <s v="Impact Carbon Global Safe Water Programme of Activities (PoA): CPA 41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s v="Pending additional documentation from project participant"/>
  </r>
  <r>
    <x v="2"/>
    <n v="9948"/>
    <n v="42"/>
    <s v="9948-0042"/>
    <s v="Impact Carbon Global Safe Water Programme of Activities (PoA): CPA 42 supported by Republic of Korea"/>
    <x v="2"/>
    <x v="9"/>
    <x v="29"/>
    <m/>
    <x v="23"/>
    <s v="Water purification"/>
    <x v="76"/>
    <n v="60.014125690968946"/>
    <n v="19.552854209445584"/>
    <d v="2021-01-01T00:00:00"/>
    <d v="2021-04-30T00:00:00"/>
    <n v="0.32580419999999999"/>
    <n v="19.552854209445584"/>
    <n v="0"/>
    <n v="0"/>
    <n v="0"/>
    <n v="0"/>
    <x v="1"/>
    <x v="1"/>
    <d v="2023-11-06T00:00:00"/>
    <x v="5"/>
    <s v=""/>
    <x v="0"/>
    <x v="1"/>
    <x v="0"/>
    <s v="SMALL"/>
    <s v="3"/>
    <s v="3 - Energy demand"/>
    <s v="Renewable"/>
    <s v="no"/>
    <x v="1"/>
    <s v="-"/>
    <s v="Pending additional documentation from project participant"/>
  </r>
  <r>
    <x v="2"/>
    <n v="9948"/>
    <n v="103"/>
    <s v="9948-0103"/>
    <s v="Impact Carbon Global Safe Water Programme of Activities (PoA): CPA 103 supported by Republic of Korea"/>
    <x v="2"/>
    <x v="9"/>
    <x v="29"/>
    <m/>
    <x v="23"/>
    <s v="Water purification"/>
    <x v="76"/>
    <n v="60.436646756004329"/>
    <n v="19.690513347022584"/>
    <d v="2021-01-01T00:00:00"/>
    <d v="2021-04-30T00:00:00"/>
    <n v="0.32580419999999999"/>
    <n v="19.690513347022584"/>
    <n v="0"/>
    <n v="0"/>
    <n v="0"/>
    <n v="0"/>
    <x v="1"/>
    <x v="1"/>
    <d v="2023-11-06T00:00:00"/>
    <x v="5"/>
    <s v=""/>
    <x v="0"/>
    <x v="1"/>
    <x v="0"/>
    <s v="SMALL"/>
    <s v="3"/>
    <s v="3 - Energy demand"/>
    <s v="Renewable"/>
    <s v="no"/>
    <x v="1"/>
    <s v="-"/>
    <s v="Pending additional documentation from project participant"/>
  </r>
  <r>
    <x v="2"/>
    <n v="9948"/>
    <n v="43"/>
    <s v="9948-0043"/>
    <s v="Impact Carbon Global Safe Water Programme of Activities (PoA): CPA 4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44"/>
    <s v="9948-0044"/>
    <s v="Impact Carbon Global Safe Water Programme of Activities (PoA): CPA 4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45"/>
    <s v="9948-0045"/>
    <s v="Impact Carbon Global Safe Water Programme of Activities (PoA): CPA 4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46"/>
    <s v="9948-0046"/>
    <s v="Impact Carbon Global Safe Water Programme of Activities (PoA): CPA 4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47"/>
    <s v="9948-0047"/>
    <s v="Impact Carbon Global Safe Water Programme of Activities (PoA): CPA 4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48"/>
    <s v="9948-0048"/>
    <s v="Impact Carbon Global Safe Water Programme of Activities (PoA): CPA 48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49"/>
    <s v="9948-0049"/>
    <s v="Impact Carbon Global Safe Water Programme of Activities (PoA): CPA 49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0"/>
    <s v="9948-0050"/>
    <s v="Impact Carbon Global Safe Water Programme of Activities (PoA): CPA 50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1"/>
    <s v="9948-0051"/>
    <s v="Impact Carbon Global Safe Water Programme of Activities (PoA): CPA 51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2"/>
    <s v="9948-0052"/>
    <s v="Impact Carbon Global Safe Water Programme of Activities (PoA): CPA 52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3"/>
    <s v="9948-0053"/>
    <s v="Impact Carbon Global Safe Water Programme of Activities (PoA): CPA 5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4"/>
    <s v="9948-0054"/>
    <s v="Impact Carbon Global Safe Water Programme of Activities (PoA): CPA 5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5"/>
    <s v="9948-0055"/>
    <s v="Impact Carbon Global Safe Water Programme of Activities (PoA): CPA 5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6"/>
    <s v="9948-0056"/>
    <s v="Impact Carbon Global Safe Water Programme of Activities (PoA): CPA 5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7"/>
    <s v="9948-0057"/>
    <s v="Impact Carbon Global Safe Water Programme of Activities (PoA): CPA 5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8"/>
    <s v="9948-0058"/>
    <s v="Impact Carbon Global Safe Water Programme of Activities (PoA): CPA 58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59"/>
    <s v="9948-0059"/>
    <s v="Impact Carbon Global Safe Water Programme of Activities (PoA): CPA 59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0"/>
    <s v="9948-0060"/>
    <s v="Impact Carbon Global Safe Water Programme of Activities (PoA): CPA 60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1"/>
    <s v="9948-0061"/>
    <s v="Impact Carbon Global Safe Water Programme of Activities (PoA): CPA 61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2"/>
    <s v="9948-0062"/>
    <s v="Impact Carbon Global Safe Water Programme of Activities (PoA): CPA 62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3"/>
    <s v="9948-0063"/>
    <s v="Impact Carbon Global Safe Water Programme of Activities (PoA): CPA 6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4"/>
    <s v="9948-0064"/>
    <s v="Impact Carbon Global Safe Water Programme of Activities (PoA): CPA 6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5"/>
    <s v="9948-0065"/>
    <s v="Impact Carbon Global Safe Water Programme of Activities (PoA): CPA 6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6"/>
    <s v="9948-0066"/>
    <s v="Impact Carbon Global Safe Water Programme of Activities (PoA): CPA 6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7"/>
    <s v="9948-0067"/>
    <s v="Impact Carbon Global Safe Water Programme of Activities (PoA): CPA 6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8"/>
    <s v="9948-0068"/>
    <s v="Impact Carbon Global Safe Water Programme of Activities (PoA): CPA 68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69"/>
    <s v="9948-0069"/>
    <s v="Impact Carbon Global Safe Water Programme of Activities (PoA): CPA 69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0"/>
    <s v="9948-0070"/>
    <s v="Impact Carbon Global Safe Water Programme of Activities (PoA): CPA 70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1"/>
    <s v="9948-0071"/>
    <s v="Impact Carbon Global Safe Water Programme of Activities (PoA): CPA 71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2"/>
    <s v="9948-0072"/>
    <s v="Impact Carbon Global Safe Water Programme of Activities (PoA): CPA 72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3"/>
    <s v="9948-0073"/>
    <s v="Impact Carbon Global Safe Water Programme of Activities (PoA): CPA 73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4"/>
    <s v="9948-0074"/>
    <s v="Impact Carbon Global Safe Water Programme of Activities (PoA): CPA 74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5"/>
    <s v="9948-0075"/>
    <s v="Impact Carbon Global Safe Water Programme of Activities (PoA): CPA 75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6"/>
    <s v="9948-0076"/>
    <s v="Impact Carbon Global Safe Water Programme of Activities (PoA): CPA 76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7"/>
    <s v="9948-0077"/>
    <s v="Impact Carbon Global Safe Water Programme of Activities (PoA): CPA 77 supported by Republic of Korea"/>
    <x v="2"/>
    <x v="14"/>
    <x v="41"/>
    <m/>
    <x v="23"/>
    <s v="Water purification"/>
    <x v="76"/>
    <n v="59.932445007752079"/>
    <n v="19.52624229979466"/>
    <d v="2021-01-01T00:00:00"/>
    <d v="2021-04-30T00:00:00"/>
    <n v="0.32580419999999999"/>
    <n v="19.52624229979466"/>
    <n v="0"/>
    <n v="0"/>
    <n v="0"/>
    <n v="0"/>
    <x v="1"/>
    <x v="1"/>
    <d v="2023-11-06T00:00:00"/>
    <x v="5"/>
    <s v=""/>
    <x v="0"/>
    <x v="1"/>
    <x v="0"/>
    <s v="SMALL"/>
    <s v="3"/>
    <s v="3 - Energy demand"/>
    <s v="Renewable"/>
    <s v="no"/>
    <x v="0"/>
    <s v="-"/>
    <s v="Pending host Party approval"/>
  </r>
  <r>
    <x v="2"/>
    <n v="9948"/>
    <n v="78"/>
    <s v="9948-0078"/>
    <s v="Impact Carbon Global Safe Water Programme of Activities (PoA): CPA 78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79"/>
    <s v="9948-0079"/>
    <s v="Impact Carbon Global Safe Water Programme of Activities (PoA): CPA 79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0"/>
    <s v="9948-0080"/>
    <s v="Impact Carbon Global Safe Water Programme of Activities (PoA): CPA 80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1"/>
    <s v="9948-0081"/>
    <s v="Impact Carbon Global Safe Water Programme of Activities (PoA): CPA 81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2"/>
    <s v="9948-0082"/>
    <s v="Impact Carbon Global Safe Water Programme of Activities (PoA): CPA 82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3"/>
    <s v="9948-0083"/>
    <s v="Impact Carbon Global Safe Water Programme of Activities (PoA): CPA 83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4"/>
    <s v="9948-0084"/>
    <s v="Impact Carbon Global Safe Water Programme of Activities (PoA): CPA 84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5"/>
    <s v="9948-0085"/>
    <s v="Impact Carbon Global Safe Water Programme of Activities (PoA): CPA 85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6"/>
    <s v="9948-0086"/>
    <s v="Impact Carbon Global Safe Water Programme of Activities (PoA): CPA 86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7"/>
    <s v="9948-0087"/>
    <s v="Impact Carbon Global Safe Water Programme of Activities (PoA): CPA 87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8"/>
    <s v="9948-0088"/>
    <s v="Impact Carbon Global Safe Water Programme of Activities (PoA): CPA 88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89"/>
    <s v="9948-0089"/>
    <s v="Impact Carbon Global Safe Water Programme of Activities (PoA): CPA 89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0"/>
    <s v="9948-0090"/>
    <s v="Impact Carbon Global Safe Water Programme of Activities (PoA): CPA 90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1"/>
    <s v="9948-0091"/>
    <s v="Impact Carbon Global Safe Water Programme of Activities (PoA): CPA 91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2"/>
    <s v="9948-0092"/>
    <s v="Impact Carbon Global Safe Water Programme of Activities (PoA): CPA 92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3"/>
    <s v="9948-0093"/>
    <s v="Impact Carbon Global Safe Water Programme of Activities (PoA): CPA 93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4"/>
    <s v="9948-0094"/>
    <s v="Impact Carbon Global Safe Water Programme of Activities (PoA): CPA 94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5"/>
    <s v="9948-0095"/>
    <s v="Impact Carbon Global Safe Water Programme of Activities (PoA): CPA 95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6"/>
    <s v="9948-0096"/>
    <s v="Impact Carbon Global Safe Water Programme of Activities (PoA): CPA 96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7"/>
    <s v="9948-0097"/>
    <s v="Impact Carbon Global Safe Water Programme of Activities (PoA): CPA 97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8"/>
    <s v="9948-0098"/>
    <s v="Impact Carbon Global Safe Water Programme of Activities (PoA): CPA 98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99"/>
    <s v="9948-0099"/>
    <s v="Impact Carbon Global Safe Water Programme of Activities (PoA): CPA 99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100"/>
    <s v="9948-0100"/>
    <s v="Impact Carbon Global Safe Water Programme of Activities (PoA): CPA 100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101"/>
    <s v="9948-0101"/>
    <s v="Impact Carbon Global Safe Water Programme of Activities (PoA): CPA 101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48"/>
    <n v="102"/>
    <s v="9948-0102"/>
    <s v="Impact Carbon Global Safe Water Programme of Activities (PoA): CPA 102 supported by Republic of Korea"/>
    <x v="2"/>
    <x v="9"/>
    <x v="39"/>
    <m/>
    <x v="23"/>
    <s v="Water purification"/>
    <x v="76"/>
    <n v="60.38925179166862"/>
    <n v="19.67507186858316"/>
    <d v="2021-01-01T00:00:00"/>
    <d v="2021-04-30T00:00:00"/>
    <n v="0.32580419999999999"/>
    <n v="19.67507186858316"/>
    <n v="0"/>
    <n v="0"/>
    <n v="0"/>
    <n v="0"/>
    <x v="1"/>
    <x v="1"/>
    <d v="2023-11-06T00:00:00"/>
    <x v="5"/>
    <s v=""/>
    <x v="0"/>
    <x v="1"/>
    <x v="0"/>
    <s v="SMALL"/>
    <s v="3"/>
    <s v="3 - Energy demand"/>
    <s v="Renewable"/>
    <s v="no"/>
    <x v="0"/>
    <s v="-"/>
    <s v="Pending host Party approval"/>
  </r>
  <r>
    <x v="2"/>
    <n v="9956"/>
    <n v="1"/>
    <s v="9956-0001"/>
    <s v="Up Energy Improved Cookstoves Programme, Uganda  CPA No 001"/>
    <x v="2"/>
    <x v="9"/>
    <x v="29"/>
    <m/>
    <x v="21"/>
    <s v="Stoves"/>
    <x v="82"/>
    <n v="45.09725440443664"/>
    <n v="24.817379876796718"/>
    <d v="2021-01-01T00:00:00"/>
    <d v="2021-07-21T00:00:00"/>
    <n v="0.55030800000000002"/>
    <n v="24.817379876796718"/>
    <n v="0"/>
    <n v="0"/>
    <n v="0"/>
    <n v="0"/>
    <x v="1"/>
    <x v="1"/>
    <d v="2023-12-21T00:00:00"/>
    <x v="3"/>
    <s v=""/>
    <x v="0"/>
    <x v="1"/>
    <x v="1"/>
    <s v="SMALL"/>
    <s v="3"/>
    <s v="3 - Energy demand"/>
    <s v="Renewable"/>
    <s v="no"/>
    <x v="0"/>
    <s v="-"/>
    <s v="Pending host Party approval"/>
  </r>
  <r>
    <x v="2"/>
    <n v="9948"/>
    <n v="104"/>
    <s v="9948-0104"/>
    <s v="Impact Carbon Global Safe Water Programme of Activities (PoA): CPA 104 supported by Republic of Korea"/>
    <x v="2"/>
    <x v="14"/>
    <x v="41"/>
    <m/>
    <x v="23"/>
    <s v="Water purification"/>
    <x v="76"/>
    <n v="60.449756001458887"/>
    <n v="19.694784394250512"/>
    <d v="2021-01-01T00:00:00"/>
    <d v="2021-04-30T00:00:00"/>
    <n v="0.32580419999999999"/>
    <n v="19.694784394250512"/>
    <n v="0"/>
    <n v="0"/>
    <n v="0"/>
    <n v="0"/>
    <x v="1"/>
    <x v="1"/>
    <d v="2023-11-06T00:00:00"/>
    <x v="5"/>
    <s v=""/>
    <x v="0"/>
    <x v="1"/>
    <x v="0"/>
    <s v="SMALL"/>
    <s v="3"/>
    <s v="3 - Energy demand"/>
    <s v="Renewable"/>
    <s v="no"/>
    <x v="0"/>
    <s v="-"/>
    <s v="Pending host Party approval"/>
  </r>
  <r>
    <x v="2"/>
    <n v="9948"/>
    <n v="105"/>
    <s v="9948-0105"/>
    <s v="Impact Carbon Global Safe Water Programme of Activities (PoA): CPA 105 supported by Republic of Korea"/>
    <x v="2"/>
    <x v="9"/>
    <x v="39"/>
    <m/>
    <x v="23"/>
    <s v="Water purification"/>
    <x v="76"/>
    <n v="60.28336942453565"/>
    <n v="19.640574948665297"/>
    <d v="2021-01-01T00:00:00"/>
    <d v="2021-04-30T00:00:00"/>
    <n v="0.32580419999999999"/>
    <n v="19.640574948665297"/>
    <n v="0"/>
    <n v="0"/>
    <n v="0"/>
    <n v="0"/>
    <x v="1"/>
    <x v="1"/>
    <d v="2023-11-06T00:00:00"/>
    <x v="5"/>
    <s v=""/>
    <x v="0"/>
    <x v="1"/>
    <x v="0"/>
    <s v="SMALL"/>
    <s v="3"/>
    <s v="3 - Energy demand"/>
    <s v="Renewable"/>
    <s v="no"/>
    <x v="0"/>
    <s v="-"/>
    <s v="Pending host Party approval"/>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s v="-"/>
    <s v="Pending host Party approval"/>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s v="-"/>
    <s v="Pending host Party approval"/>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s v="-"/>
    <s v="Pending host Party approval"/>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s v="-"/>
    <s v="Pending host Party approval"/>
  </r>
  <r>
    <x v="2"/>
    <n v="9956"/>
    <n v="2"/>
    <s v="9956-0002"/>
    <s v="Up Energy Improved Cookstoves Programme, Uganda - CPA No 002"/>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3"/>
    <s v="9956-0003"/>
    <s v="Up Energy Improved Cookstoves Programme, Uganda  CPA No 003"/>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4"/>
    <s v="9956-0004"/>
    <s v="Up Energy Improved Cookstoves Programme, Uganda  CPA No 004"/>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5"/>
    <s v="9956-0005"/>
    <s v="Up Energy Improved Cookstoves Programme, Uganda - CPA No 005"/>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6"/>
    <s v="9956-0006"/>
    <s v="Up Energy Improved Cookstoves Programme, Uganda - CPA No 006"/>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7"/>
    <s v="9956-0007"/>
    <s v="Up Energy Improved Cookstoves Programme, Uganda - CPA No 007"/>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8"/>
    <s v="9956-0008"/>
    <s v="Up Energy Improved Cookstoves Programme, Uganda - CPA No 008"/>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9"/>
    <s v="9956-0009"/>
    <s v="Up Energy Improved Cookstoves Programme, Uganda  CPA No 009"/>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10"/>
    <s v="9956-0010"/>
    <s v="Up Energy Improved Cookstoves Programme, Uganda  CPA No 010"/>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11"/>
    <s v="9956-0011"/>
    <s v="Up Energy Improved Cookstoves Programme, Uganda  CPA No 011"/>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12"/>
    <s v="9956-0012"/>
    <s v="Up Energy Improved Cookstoves Programme, Uganda  CPA No 012"/>
    <x v="2"/>
    <x v="9"/>
    <x v="29"/>
    <m/>
    <x v="21"/>
    <s v="Stoves"/>
    <x v="82"/>
    <n v="45.203781769210671"/>
    <n v="24.876002737850786"/>
    <d v="2021-01-01T00:00:00"/>
    <d v="2021-07-21T00:00:00"/>
    <n v="0.55030800000000002"/>
    <n v="24.876002737850786"/>
    <n v="0"/>
    <n v="0"/>
    <n v="0"/>
    <n v="0"/>
    <x v="1"/>
    <x v="1"/>
    <d v="2023-12-21T00:00:00"/>
    <x v="3"/>
    <s v=""/>
    <x v="0"/>
    <x v="1"/>
    <x v="1"/>
    <s v="SMALL"/>
    <s v="3"/>
    <s v="3 - Energy demand"/>
    <s v="Renewable"/>
    <s v="no"/>
    <x v="0"/>
    <s v="-"/>
    <s v="Pending host Party approval"/>
  </r>
  <r>
    <x v="2"/>
    <n v="9956"/>
    <n v="13"/>
    <s v="9956-0013"/>
    <s v="Up Energy Improved Cookstoves Programme, Uganda  CPA No 013"/>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14"/>
    <s v="9956-0014"/>
    <s v="Up Energy Improved Cookstoves Programme, Uganda  CPA No 014"/>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15"/>
    <s v="9956-0015"/>
    <s v="Up Energy Improved Cookstoves Programme, Uganda  CPA No 015"/>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16"/>
    <s v="9956-0016"/>
    <s v="Up Energy Improved Cookstoves Programme, Uganda  CPA No 016"/>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17"/>
    <s v="9956-0017"/>
    <s v="Up Energy Improved Cookstoves Programme, Uganda  CPA No 017"/>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18"/>
    <s v="9956-0018"/>
    <s v="Up Energy Improved Cookstoves Programme, Uganda  CPA No 018"/>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19"/>
    <s v="9956-0019"/>
    <s v="Up Energy Improved Cookstoves Programme, Uganda  CPA No 019"/>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0"/>
    <s v="9956-0020"/>
    <s v="Up Energy Improved Cookstoves Programme, Uganda  CPA No 020"/>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1"/>
    <s v="9956-0021"/>
    <s v="Up Energy Improved Cookstoves Programme, Uganda  CPA No 021"/>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2"/>
    <s v="9956-0022"/>
    <s v="Up Energy Improved Cookstoves Programme, Uganda  CPA No 022"/>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3"/>
    <s v="9956-0023"/>
    <s v="Up Energy Improved Cookstoves Programme, Uganda  CPA No 023"/>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4"/>
    <s v="9956-0024"/>
    <s v="Up Energy Improved Cookstoves Programme, Uganda  CPA No 024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5"/>
    <s v="9956-0025"/>
    <s v="Up Energy Improved Cookstoves Programme, Uganda  CPA No 025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6"/>
    <s v="9956-0026"/>
    <s v="Up Energy Improved Cookstoves Programme, Uganda  CPA No 026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7"/>
    <s v="9956-0027"/>
    <s v="Up Energy Improved Cookstoves Programme, Uganda  CPA No 027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8"/>
    <s v="9956-0028"/>
    <s v="Up Energy Improved Cookstoves Programme, Uganda  CPA No 028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29"/>
    <s v="9956-0029"/>
    <s v="Up Energy Improved Cookstoves Programme, Uganda  CPA No 029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0"/>
    <s v="9956-0030"/>
    <s v="Up Energy Improved Cookstoves Programme, Uganda  CPA No 030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1"/>
    <s v="9956-0031"/>
    <s v="Up Energy Improved Cookstoves Programme, Uganda  CPA No 031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2"/>
    <s v="9956-0032"/>
    <s v="Up Energy Improved Cookstoves Programme, Uganda  CPA No 032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3"/>
    <s v="9956-0033"/>
    <s v="Up Energy Improved Cookstoves Programme, Uganda  CPA No 033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4"/>
    <s v="9956-0034"/>
    <s v="Up Energy Improved Cookstoves Programme, Uganda  CPA No 034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5"/>
    <s v="9956-0035"/>
    <s v="Up Energy Improved Cookstoves Programme, Uganda  CPA No 035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6"/>
    <s v="9956-0036"/>
    <s v="Up Energy Improved Cookstoves Programme, Uganda  CPA No 036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7"/>
    <s v="9956-0037"/>
    <s v="Up Energy Improved Cookstoves Programme, Uganda  CPA No 037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8"/>
    <s v="9956-0038"/>
    <s v="Up Energy Improved Cookstoves Programme, Uganda  CPA No 038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39"/>
    <s v="9956-0039"/>
    <s v="Up Energy Improved Cookstoves Programme, Uganda  CPA No 039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0"/>
    <s v="9956-0040"/>
    <s v="Up Energy Improved Cookstoves Programme, Uganda  CPA No 040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1"/>
    <s v="9956-0041"/>
    <s v="Up Energy Improved Cookstoves Programme, Uganda  CPA No 041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2"/>
    <s v="9956-0042"/>
    <s v="Up Energy Improved Cookstoves Programme, Uganda  CPA No 042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3"/>
    <s v="9956-0043"/>
    <s v="Up Energy Improved Cookstoves Programme, Uganda  CPA No 043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4"/>
    <s v="9956-0044"/>
    <s v="Up Energy Improved Cookstoves Programme, Uganda  CPA No 044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5"/>
    <s v="9956-0045"/>
    <s v="Up Energy Improved Cookstoves Programme, Uganda  CPA No 045 supported by Republic of Korea"/>
    <x v="2"/>
    <x v="9"/>
    <x v="29"/>
    <m/>
    <x v="21"/>
    <s v="Stoves"/>
    <x v="82"/>
    <n v="41.390906090411534"/>
    <n v="22.777746748802191"/>
    <d v="2021-01-01T00:00:00"/>
    <d v="2021-07-21T00:00:00"/>
    <n v="0.55030800000000002"/>
    <n v="22.777746748802191"/>
    <n v="0"/>
    <n v="0"/>
    <n v="0"/>
    <n v="0"/>
    <x v="1"/>
    <x v="1"/>
    <d v="2023-12-21T00:00:00"/>
    <x v="3"/>
    <s v=""/>
    <x v="0"/>
    <x v="1"/>
    <x v="1"/>
    <s v="SMALL"/>
    <s v="3"/>
    <s v="3 - Energy demand"/>
    <s v="Renewable"/>
    <s v="no"/>
    <x v="1"/>
    <s v="-"/>
    <s v="Pending additional documentation from project participant"/>
  </r>
  <r>
    <x v="2"/>
    <n v="9956"/>
    <n v="46"/>
    <s v="9956-0046"/>
    <s v="Up Energy Improved Cookstoves Programme, Uganda – CPA No 046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47"/>
    <s v="9956-0047"/>
    <s v="Up Energy Improved Cookstoves Programme, Uganda – CPA No 047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48"/>
    <s v="9956-0048"/>
    <s v="Up Energy Improved Cookstoves Programme, Uganda – CPA No 048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49"/>
    <s v="9956-0049"/>
    <s v="Up Energy Improved Cookstoves Programme, Uganda – CPA No 049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0"/>
    <s v="9956-0050"/>
    <s v="Up Energy Improved Cookstoves Programme, Uganda – CPA No 050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1"/>
    <s v="9956-0051"/>
    <s v="Up Energy Improved Cookstoves Programme, Uganda – CPA No 051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2"/>
    <s v="9956-0052"/>
    <s v="Up Energy Improved Cookstoves Programme, Uganda – CPA No 052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3"/>
    <s v="9956-0053"/>
    <s v="Up Energy Improved Cookstoves Programme, Uganda – CPA No 053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4"/>
    <s v="9956-0054"/>
    <s v="Up Energy Improved Cookstoves Programme, Uganda – CPA No 054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5"/>
    <s v="9956-0055"/>
    <s v="Up Energy Improved Cookstoves Programme, Uganda – CPA No 055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6"/>
    <s v="9956-0056"/>
    <s v="Up Energy Improved Cookstoves Programme, Uganda – CPA No 056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7"/>
    <s v="9956-0057"/>
    <s v="Up Energy Improved Cookstoves Programme, Uganda – CPA No 057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8"/>
    <s v="9956-0058"/>
    <s v="Up Energy Improved Cookstoves Programme, Uganda – CPA No 058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59"/>
    <s v="9956-0059"/>
    <s v="Up Energy Improved Cookstoves Programme, Uganda – CPA No 059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60"/>
    <s v="9956-0060"/>
    <s v="Up Energy Improved Cookstoves Programme, Uganda – CPA No 060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61"/>
    <s v="9956-0061"/>
    <s v="Up Energy Improved Cookstoves Programme, Uganda – CPA No 061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9956"/>
    <n v="62"/>
    <s v="9956-0062"/>
    <s v="Up Energy Improved Cookstoves Programme, Uganda – CPA No 062 supported by Republic of Korea"/>
    <x v="2"/>
    <x v="9"/>
    <x v="29"/>
    <m/>
    <x v="21"/>
    <s v="Stoves"/>
    <x v="82"/>
    <n v="38.165999999999997"/>
    <n v="0"/>
    <d v="2023-07-20T00:00:00"/>
    <d v="2021-07-21T00:00:00"/>
    <n v="0"/>
    <n v="0"/>
    <n v="0"/>
    <n v="0"/>
    <n v="0"/>
    <n v="0"/>
    <x v="1"/>
    <x v="1"/>
    <d v="2023-12-21T00:00:00"/>
    <x v="3"/>
    <s v=""/>
    <x v="0"/>
    <x v="1"/>
    <x v="1"/>
    <s v="SMALL"/>
    <s v="3"/>
    <s v="3 - Energy demand"/>
    <s v="Renewable"/>
    <s v="no"/>
    <x v="0"/>
    <s v="-"/>
    <s v="Pending host Party approval"/>
  </r>
  <r>
    <x v="2"/>
    <n v="10186"/>
    <n v="1"/>
    <s v="10186-0001"/>
    <s v="Accelerating Electrification through Grid Extension and off-grid electrification in Rural Areas of Uganda CPA 1"/>
    <x v="2"/>
    <x v="9"/>
    <x v="29"/>
    <m/>
    <x v="24"/>
    <s v="Connection of Isolated grid"/>
    <x v="155"/>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s v="-"/>
    <s v="Pending additional documentation from project participant"/>
  </r>
  <r>
    <x v="2"/>
    <n v="10186"/>
    <n v="2"/>
    <s v="10186-0002"/>
    <s v="Accelerating Electrification through Grid Extension and off-grid electrification in Rural Areas of Uganda CPA 2"/>
    <x v="2"/>
    <x v="9"/>
    <x v="29"/>
    <m/>
    <x v="24"/>
    <s v="Connection of Isolated grid"/>
    <x v="155"/>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s v="-"/>
    <s v="Pending additional documentation from project participant"/>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s v="-"/>
    <s v="Pending host Party approval"/>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s v="-"/>
    <s v="No request submitted"/>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s v="-"/>
    <s v="No request submitted"/>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0"/>
    <s v="-"/>
    <s v="Pending host Party approval"/>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s v="-"/>
    <s v="No request submitted"/>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s v="-"/>
    <s v="No request submitted"/>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s v="-"/>
    <s v="Pending host Party approval"/>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s v="-"/>
    <s v="No request submitted"/>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s v="-"/>
    <s v="No request submitted"/>
  </r>
  <r>
    <x v="0"/>
    <n v="9970"/>
    <m/>
    <s v=""/>
    <s v="BIOGAS RECOVERY AND HEAT GENERATION FROM PALM OIL MILL EFFLUENT (POME), COOPEAGROPAL"/>
    <x v="1"/>
    <x v="2"/>
    <x v="27"/>
    <m/>
    <x v="6"/>
    <s v="Palm oil solid waste"/>
    <x v="89"/>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s v="-"/>
    <s v="No request submitted"/>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s v="-"/>
    <s v="Pending host Party approval"/>
  </r>
  <r>
    <x v="1"/>
    <n v="9974"/>
    <m/>
    <s v=""/>
    <s v="Disseminating Efficient Cookstoves in Vanuatu"/>
    <x v="4"/>
    <x v="15"/>
    <x v="94"/>
    <s v=""/>
    <x v="21"/>
    <s v="Stoves"/>
    <x v="82"/>
    <n v="0"/>
    <m/>
    <d v="2021-01-01T00:00:00"/>
    <d v="2021-09-04T00:00:00"/>
    <n v="0.67351130000000003"/>
    <m/>
    <m/>
    <m/>
    <m/>
    <m/>
    <x v="0"/>
    <x v="0"/>
    <s v=""/>
    <x v="0"/>
    <s v=""/>
    <x v="0"/>
    <x v="1"/>
    <x v="1"/>
    <s v="SMALL"/>
    <s v="3"/>
    <s v="3 - Energy demand"/>
    <s v="Renewable"/>
    <s v="no"/>
    <x v="0"/>
    <s v="-"/>
    <s v="No request submitted"/>
  </r>
  <r>
    <x v="2"/>
    <n v="9974"/>
    <n v="1"/>
    <s v="9974-0001"/>
    <s v="Disseminating Efficient Cookstoves in Vanuatu CPA-No. 1"/>
    <x v="4"/>
    <x v="15"/>
    <x v="94"/>
    <m/>
    <x v="21"/>
    <s v="Stoves"/>
    <x v="82"/>
    <n v="11.243520218938274"/>
    <n v="7.5726379192334017"/>
    <d v="2021-01-01T00:00:00"/>
    <d v="2021-09-04T00:00:00"/>
    <n v="0.67351130000000003"/>
    <n v="7.5726379192334017"/>
    <n v="0"/>
    <n v="0"/>
    <n v="0"/>
    <n v="0"/>
    <x v="0"/>
    <x v="0"/>
    <s v=""/>
    <x v="0"/>
    <s v=""/>
    <x v="0"/>
    <x v="1"/>
    <x v="1"/>
    <s v="SMALL"/>
    <s v="3"/>
    <s v="3 - Energy demand"/>
    <s v="Renewable"/>
    <s v="no"/>
    <x v="0"/>
    <s v="-"/>
    <s v="No request submitted"/>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x v="0"/>
    <s v="-"/>
    <s v="Pending host Party approval"/>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0"/>
    <s v="-"/>
    <s v="Pending host Party approval"/>
  </r>
  <r>
    <x v="0"/>
    <n v="9980"/>
    <m/>
    <s v=""/>
    <s v="Mile 24 Regional Sanitary Landill LFG Project"/>
    <x v="1"/>
    <x v="2"/>
    <x v="96"/>
    <m/>
    <x v="1"/>
    <s v="Landfill flaring"/>
    <x v="92"/>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s v="-"/>
    <s v="No request submitted"/>
  </r>
  <r>
    <x v="1"/>
    <n v="9981"/>
    <m/>
    <s v=""/>
    <s v="Domestic Cooking Stoves substitution programme in Mozambique"/>
    <x v="2"/>
    <x v="9"/>
    <x v="72"/>
    <s v=""/>
    <x v="21"/>
    <s v="Stoves"/>
    <x v="82"/>
    <n v="0"/>
    <m/>
    <d v="2021-01-01T00:00:00"/>
    <d v="2021-10-16T00:00:00"/>
    <n v="0.78850100000000001"/>
    <m/>
    <m/>
    <m/>
    <m/>
    <m/>
    <x v="1"/>
    <x v="1"/>
    <d v="2023-12-12T00:00:00"/>
    <x v="3"/>
    <s v=""/>
    <x v="0"/>
    <x v="1"/>
    <x v="1"/>
    <s v="SMALL"/>
    <s v="3"/>
    <s v="3 - Energy demand"/>
    <s v="Renewable"/>
    <s v="no"/>
    <x v="0"/>
    <s v="-"/>
    <s v="Pending host Party approval"/>
  </r>
  <r>
    <x v="2"/>
    <n v="9981"/>
    <n v="1"/>
    <s v="9981-0001"/>
    <s v="Domestic Cooking Stoves in Maputo (Mozambique)"/>
    <x v="2"/>
    <x v="9"/>
    <x v="72"/>
    <m/>
    <x v="21"/>
    <s v="Stoves"/>
    <x v="82"/>
    <n v="28.502625964932648"/>
    <n v="22.474349075975358"/>
    <d v="2021-01-01T00:00:00"/>
    <d v="2021-10-16T00:00:00"/>
    <n v="0.78850100000000001"/>
    <n v="22.474349075975358"/>
    <n v="0"/>
    <n v="0"/>
    <n v="0"/>
    <n v="0"/>
    <x v="0"/>
    <x v="1"/>
    <d v="2023-12-12T00:00:00"/>
    <x v="3"/>
    <s v=""/>
    <x v="0"/>
    <x v="1"/>
    <x v="1"/>
    <s v="SMALL"/>
    <s v="3"/>
    <s v="3 - Energy demand"/>
    <s v="Renewable"/>
    <s v="no"/>
    <x v="0"/>
    <s v="-"/>
    <s v="No request submitted"/>
  </r>
  <r>
    <x v="2"/>
    <n v="9981"/>
    <n v="2"/>
    <s v="9981-0002"/>
    <s v="Domestic cookstoves in Maputo (Mozambique), phase II"/>
    <x v="2"/>
    <x v="9"/>
    <x v="72"/>
    <m/>
    <x v="21"/>
    <s v="Stoves"/>
    <x v="82"/>
    <n v="38.645723530540984"/>
    <n v="30.472191649555096"/>
    <d v="2021-01-01T00:00:00"/>
    <d v="2021-10-16T00:00:00"/>
    <n v="0.78850100000000001"/>
    <n v="30.472191649555096"/>
    <n v="0"/>
    <n v="0"/>
    <n v="0"/>
    <n v="0"/>
    <x v="0"/>
    <x v="1"/>
    <d v="2023-12-12T00:00:00"/>
    <x v="3"/>
    <s v=""/>
    <x v="0"/>
    <x v="1"/>
    <x v="1"/>
    <s v="SMALL"/>
    <s v="3"/>
    <s v="3 - Energy demand"/>
    <s v="Renewable"/>
    <s v="no"/>
    <x v="0"/>
    <s v="-"/>
    <s v="No request submitted"/>
  </r>
  <r>
    <x v="2"/>
    <n v="9981"/>
    <n v="3"/>
    <s v="9981-0003"/>
    <s v="Improved Cookstoves in Pemba"/>
    <x v="2"/>
    <x v="9"/>
    <x v="72"/>
    <m/>
    <x v="21"/>
    <s v="Stoves"/>
    <x v="82"/>
    <n v="185.68150281387034"/>
    <n v="146.41005065023958"/>
    <d v="2021-01-01T00:00:00"/>
    <d v="2021-10-16T00:00:00"/>
    <n v="0.78850100000000001"/>
    <n v="146.41005065023958"/>
    <n v="0"/>
    <n v="0"/>
    <n v="0"/>
    <n v="0"/>
    <x v="0"/>
    <x v="1"/>
    <d v="2023-12-12T00:00:00"/>
    <x v="3"/>
    <s v=""/>
    <x v="0"/>
    <x v="1"/>
    <x v="1"/>
    <s v="SMALL"/>
    <s v="3"/>
    <s v="3 - Energy demand"/>
    <s v="Renewable"/>
    <s v="no"/>
    <x v="0"/>
    <s v="-"/>
    <s v="No request submitted"/>
  </r>
  <r>
    <x v="2"/>
    <n v="9981"/>
    <n v="4"/>
    <s v="9981-0004"/>
    <s v="Fuel-efficient cooking in Maputo Province, Mozambique by the entity SK Trading International Co., Ltd. (SKTI) in the Republic of Korea"/>
    <x v="2"/>
    <x v="9"/>
    <x v="72"/>
    <m/>
    <x v="21"/>
    <s v="Stoves"/>
    <x v="82"/>
    <n v="212.96092730662988"/>
    <n v="133.51964407939766"/>
    <d v="2021-03-01T00:00:00"/>
    <d v="2021-10-16T00:00:00"/>
    <n v="0.62696779999999996"/>
    <n v="133.51964407939766"/>
    <n v="0"/>
    <n v="0"/>
    <n v="0"/>
    <n v="0"/>
    <x v="0"/>
    <x v="1"/>
    <d v="2023-12-12T00:00:00"/>
    <x v="3"/>
    <s v=""/>
    <x v="0"/>
    <x v="1"/>
    <x v="1"/>
    <s v="SMALL"/>
    <s v="3"/>
    <s v="3 - Energy demand"/>
    <s v="Renewable"/>
    <s v="no"/>
    <x v="0"/>
    <s v="-"/>
    <s v="No request submitted"/>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s v="-"/>
    <s v="Pending host Party approval"/>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s v="-"/>
    <s v="No request submitted"/>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0"/>
    <s v="-"/>
    <s v="Pending host Party approval"/>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s v="-"/>
    <s v="Pending host Party approval"/>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x v="0"/>
    <s v="-"/>
    <s v="No request submitted"/>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s v="-"/>
    <s v="No request submitted"/>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s v="-"/>
    <s v="No request submitted"/>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s v="-"/>
    <s v="Pending host Party approval"/>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s v="-"/>
    <s v="No request submitted"/>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x v="0"/>
    <s v="-"/>
    <s v="Pending host Party approval"/>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x v="0"/>
    <s v="-"/>
    <s v="Pending host Party approval"/>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x v="0"/>
    <s v="-"/>
    <s v="Pending host Party approval"/>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x v="0"/>
    <s v="-"/>
    <s v="Pending host Party approval"/>
  </r>
  <r>
    <x v="0"/>
    <n v="10005"/>
    <m/>
    <s v=""/>
    <s v="Fuel Switch at Corobriks Driefontein Brick Factory in South Africa"/>
    <x v="2"/>
    <x v="8"/>
    <x v="22"/>
    <m/>
    <x v="14"/>
    <s v="Coal to natural gas"/>
    <x v="84"/>
    <n v="38.048241243440692"/>
    <n v="37.918028747433269"/>
    <d v="2021-01-01T00:00:00"/>
    <d v="2021-12-31T00:00:00"/>
    <n v="0.99657770000000001"/>
    <n v="37.918028747433269"/>
    <n v="0"/>
    <n v="0"/>
    <n v="0"/>
    <n v="0"/>
    <x v="0"/>
    <x v="0"/>
    <s v=""/>
    <x v="0"/>
    <s v=""/>
    <x v="0"/>
    <x v="0"/>
    <x v="0"/>
    <s v="SMALL"/>
    <s v="4"/>
    <s v="4 - Manufacturing industries"/>
    <s v="Renewable"/>
    <s v="no"/>
    <x v="0"/>
    <s v="-"/>
    <s v="No request submitted"/>
  </r>
  <r>
    <x v="0"/>
    <n v="10006"/>
    <m/>
    <s v=""/>
    <s v="Efficiency Improvement by Boiler Rehabilitation in fossil fuel-fired (Natural Gas) Steam Boiler System"/>
    <x v="0"/>
    <x v="4"/>
    <x v="66"/>
    <m/>
    <x v="19"/>
    <s v="Higher efficiency steam boiler"/>
    <x v="156"/>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s v="-"/>
    <s v="No request submitted"/>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s v="-"/>
    <s v="No request submitted"/>
  </r>
  <r>
    <x v="1"/>
    <n v="10008"/>
    <m/>
    <s v=""/>
    <s v="Installation of Energy Efficient Cookstoves in Myanmar"/>
    <x v="0"/>
    <x v="7"/>
    <x v="81"/>
    <s v=""/>
    <x v="21"/>
    <s v="Stoves"/>
    <x v="82"/>
    <n v="0"/>
    <m/>
    <d v="2021-01-01T00:00:00"/>
    <d v="2024-03-14T00:00:00"/>
    <n v="3.1978097000000001"/>
    <m/>
    <m/>
    <m/>
    <m/>
    <m/>
    <x v="1"/>
    <x v="1"/>
    <d v="2023-12-27T00:00:00"/>
    <x v="3"/>
    <s v="10008-0001,10008-0002"/>
    <x v="0"/>
    <x v="1"/>
    <x v="1"/>
    <s v="SMALL"/>
    <s v="3"/>
    <s v="3 - Energy demand"/>
    <s v="Renewable"/>
    <s v="no"/>
    <x v="0"/>
    <s v="-"/>
    <s v="Pending host Party approval"/>
  </r>
  <r>
    <x v="2"/>
    <n v="10008"/>
    <n v="1"/>
    <s v="10008-0001"/>
    <s v="Installation of Energy Efficient Cookstoves in Twante, Yangon region in Myanmar: CPA 001"/>
    <x v="0"/>
    <x v="7"/>
    <x v="81"/>
    <m/>
    <x v="21"/>
    <s v="Stoves"/>
    <x v="82"/>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s v="-"/>
    <s v="Pending host Party approval"/>
  </r>
  <r>
    <x v="2"/>
    <n v="10008"/>
    <n v="2"/>
    <s v="10008-0002"/>
    <s v="Installation of Energy Efficient Cookstoves in Twante, Yangon region in Myanmar: CPA 002"/>
    <x v="0"/>
    <x v="7"/>
    <x v="81"/>
    <m/>
    <x v="21"/>
    <s v="Stoves"/>
    <x v="82"/>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s v="-"/>
    <s v="Pending host Party approval"/>
  </r>
  <r>
    <x v="0"/>
    <n v="10009"/>
    <m/>
    <s v=""/>
    <s v="Energy Efficiency Measures at MindSpace Building No 9 at Hyderabad"/>
    <x v="0"/>
    <x v="5"/>
    <x v="7"/>
    <m/>
    <x v="23"/>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s v="-"/>
    <s v="Pending host Party approval"/>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x v="0"/>
    <s v="-"/>
    <s v="No request submitted"/>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x v="0"/>
    <s v="-"/>
    <s v="No request submitted"/>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s v="-"/>
    <s v="Pending host Party approval"/>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x v="0"/>
    <s v="-"/>
    <s v="No request submitted"/>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s v="-"/>
    <s v="No request submitted"/>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s v="-"/>
    <s v="No request submitted"/>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s v="-"/>
    <s v="No request submitted"/>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s v="-"/>
    <s v="No request submitted"/>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s v="-"/>
    <s v="Pending host Party approval"/>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x v="0"/>
    <s v="-"/>
    <s v="No request submitted"/>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s v="-"/>
    <s v="No request submitted"/>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s v="-"/>
    <s v="Pending host Party approval"/>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s v="-"/>
    <s v="No request submitted"/>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s v="-"/>
    <s v="Pending host Party approval"/>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s v="-"/>
    <s v="Pending host Party approval"/>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s v="-"/>
    <s v="Pending host Party approval"/>
  </r>
  <r>
    <x v="1"/>
    <n v="10030"/>
    <m/>
    <s v=""/>
    <s v="Household energy appliance programme"/>
    <x v="5"/>
    <x v="16"/>
    <x v="60"/>
    <s v="KE; KH; LA; MM; TL; UG"/>
    <x v="21"/>
    <s v="Appliances"/>
    <x v="157"/>
    <n v="0"/>
    <m/>
    <d v="2021-01-01T00:00:00"/>
    <d v="2023-03-09T00:00:00"/>
    <n v="2.1820670999999998"/>
    <m/>
    <m/>
    <m/>
    <m/>
    <m/>
    <x v="1"/>
    <x v="1"/>
    <d v="2023-12-06T00:00:00"/>
    <x v="3"/>
    <s v="10030-0003,10030-0004"/>
    <x v="0"/>
    <x v="1"/>
    <x v="1"/>
    <s v="SMALL"/>
    <s v="1; 3"/>
    <s v="1 - Energy industries (renewable - / non-renewable sources) | 3 - Energy demand"/>
    <s v="Renewable"/>
    <s v="no"/>
    <x v="1"/>
    <s v="UG"/>
    <s v="Pending additional documentation from project participant"/>
  </r>
  <r>
    <x v="2"/>
    <n v="10030"/>
    <n v="3"/>
    <s v="10030-0003"/>
    <s v="Household appliance distribution in Lao PDR  CPA003"/>
    <x v="0"/>
    <x v="7"/>
    <x v="57"/>
    <m/>
    <x v="21"/>
    <s v="Appliances"/>
    <x v="157"/>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s v="-"/>
    <s v="Pending host Party approval"/>
  </r>
  <r>
    <x v="2"/>
    <n v="10030"/>
    <n v="4"/>
    <s v="10030-0004"/>
    <s v="Household appliance distribution in Cambodia  CPA004"/>
    <x v="0"/>
    <x v="7"/>
    <x v="62"/>
    <m/>
    <x v="21"/>
    <s v="Appliances"/>
    <x v="157"/>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s v="-"/>
    <s v="Pending host Party approval"/>
  </r>
  <r>
    <x v="2"/>
    <n v="10030"/>
    <n v="1"/>
    <s v="10030-0001"/>
    <s v="Household appliance distribution in Timor-Leste"/>
    <x v="0"/>
    <x v="7"/>
    <x v="98"/>
    <m/>
    <x v="21"/>
    <s v="Appliances"/>
    <x v="157"/>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s v="-"/>
    <s v="No request submitted"/>
  </r>
  <r>
    <x v="2"/>
    <n v="10030"/>
    <n v="2"/>
    <s v="10030-0002"/>
    <s v="Household appliance distribution in Myanmar  CPA002"/>
    <x v="0"/>
    <x v="7"/>
    <x v="81"/>
    <m/>
    <x v="21"/>
    <s v="Appliances"/>
    <x v="157"/>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s v="-"/>
    <s v="No request submitted"/>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s v="-"/>
    <s v="Pending host Party approval"/>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s v="-"/>
    <s v="Pending host Party approval"/>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s v="-"/>
    <s v="Pending host Party approval"/>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s v="-"/>
    <s v="No request submitted"/>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s v="-"/>
    <s v="No request submitted"/>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s v="-"/>
    <s v="Pending host Party approval"/>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s v="-"/>
    <s v="No request submitted"/>
  </r>
  <r>
    <x v="0"/>
    <n v="10044"/>
    <m/>
    <s v=""/>
    <s v="India FaL-G Brick and Blocks Project No.4"/>
    <x v="0"/>
    <x v="5"/>
    <x v="7"/>
    <m/>
    <x v="22"/>
    <s v="Building materials"/>
    <x v="84"/>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s v="-"/>
    <s v="No request submitted"/>
  </r>
  <r>
    <x v="1"/>
    <n v="10045"/>
    <m/>
    <s v=""/>
    <s v="Fuel Efficient Stoves for Ethiopia Programme of Activity"/>
    <x v="2"/>
    <x v="9"/>
    <x v="71"/>
    <s v=""/>
    <x v="21"/>
    <s v="Stoves"/>
    <x v="82"/>
    <n v="0"/>
    <m/>
    <d v="2021-01-01T00:00:00"/>
    <d v="2021-10-12T00:00:00"/>
    <n v="0.77754959999999995"/>
    <m/>
    <m/>
    <m/>
    <m/>
    <m/>
    <x v="0"/>
    <x v="0"/>
    <s v=""/>
    <x v="0"/>
    <s v=""/>
    <x v="0"/>
    <x v="1"/>
    <x v="1"/>
    <s v="SMALL"/>
    <s v="3"/>
    <s v="3 - Energy demand"/>
    <s v="Renewable"/>
    <s v="no"/>
    <x v="0"/>
    <s v="-"/>
    <s v="No request submitted"/>
  </r>
  <r>
    <x v="2"/>
    <n v="10045"/>
    <n v="1"/>
    <s v="10045-0001"/>
    <s v="Fuel Efficient Stoves for Ethiopia Programme of Activity CPA 001"/>
    <x v="2"/>
    <x v="9"/>
    <x v="71"/>
    <m/>
    <x v="21"/>
    <s v="Stoves"/>
    <x v="82"/>
    <n v="43.248751309645293"/>
    <n v="33.628049281314169"/>
    <d v="2021-01-01T00:00:00"/>
    <d v="2021-10-12T00:00:00"/>
    <n v="0.77754959999999995"/>
    <n v="33.628049281314169"/>
    <n v="0"/>
    <n v="0"/>
    <n v="0"/>
    <n v="0"/>
    <x v="0"/>
    <x v="0"/>
    <s v=""/>
    <x v="0"/>
    <s v=""/>
    <x v="0"/>
    <x v="1"/>
    <x v="1"/>
    <s v="SMALL"/>
    <s v="3"/>
    <s v="3 - Energy demand"/>
    <s v="Renewable"/>
    <s v="no"/>
    <x v="0"/>
    <s v="-"/>
    <s v="No request submitted"/>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s v="-"/>
    <s v="Pending host Party approval"/>
  </r>
  <r>
    <x v="0"/>
    <n v="10050"/>
    <m/>
    <s v=""/>
    <s v="Energy Efficiency Measures at MindSpace Building No 11 at Hyderabad"/>
    <x v="0"/>
    <x v="5"/>
    <x v="7"/>
    <m/>
    <x v="23"/>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s v="-"/>
    <s v="Pending host Party approval"/>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s v="-"/>
    <s v="No request submitted"/>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s v="-"/>
    <s v="No request submitted"/>
  </r>
  <r>
    <x v="1"/>
    <n v="10053"/>
    <m/>
    <s v=""/>
    <s v="Empowering DRC communities through the use of Improved Cook Stoves"/>
    <x v="2"/>
    <x v="16"/>
    <x v="60"/>
    <s v="CD; KE; MZ; NG; ZM"/>
    <x v="21"/>
    <s v="Stoves"/>
    <x v="82"/>
    <n v="0"/>
    <m/>
    <d v="2021-01-01T00:00:00"/>
    <d v="2021-10-16T00:00:00"/>
    <n v="0.78850100000000001"/>
    <m/>
    <m/>
    <m/>
    <m/>
    <m/>
    <x v="1"/>
    <x v="1"/>
    <d v="2023-11-09T00:00:00"/>
    <x v="5"/>
    <s v=""/>
    <x v="0"/>
    <x v="1"/>
    <x v="1"/>
    <s v="SMALL"/>
    <s v="3"/>
    <s v="3 - Energy demand"/>
    <s v="Renewable"/>
    <s v="no"/>
    <x v="0"/>
    <s v="-"/>
    <s v="Pending host Party approval"/>
  </r>
  <r>
    <x v="2"/>
    <n v="10053"/>
    <n v="1"/>
    <s v="10053-0001"/>
    <s v="Empowering DRC communities through the use of Improved Cook Stoves  CPA 001"/>
    <x v="2"/>
    <x v="13"/>
    <x v="43"/>
    <m/>
    <x v="21"/>
    <s v="Stoves"/>
    <x v="82"/>
    <n v="42.74691464160562"/>
    <n v="33.705984941820674"/>
    <d v="2021-01-01T00:00:00"/>
    <d v="2021-10-16T00:00:00"/>
    <n v="0.78850100000000001"/>
    <n v="33.705984941820674"/>
    <n v="0"/>
    <n v="0"/>
    <n v="0"/>
    <n v="0"/>
    <x v="0"/>
    <x v="1"/>
    <d v="2023-11-09T00:00:00"/>
    <x v="5"/>
    <s v=""/>
    <x v="0"/>
    <x v="1"/>
    <x v="1"/>
    <s v="SMALL"/>
    <s v="3"/>
    <s v="3 - Energy demand"/>
    <s v="Renewable"/>
    <s v="no"/>
    <x v="0"/>
    <s v="-"/>
    <s v="No request submitted"/>
  </r>
  <r>
    <x v="2"/>
    <n v="10053"/>
    <n v="2"/>
    <s v="10053-0002"/>
    <s v="Empowering DRC communities through the use of Improved Cook Stoves  CPA 002"/>
    <x v="2"/>
    <x v="13"/>
    <x v="43"/>
    <m/>
    <x v="21"/>
    <s v="Stoves"/>
    <x v="82"/>
    <n v="44.245098720103165"/>
    <n v="34.887304585900068"/>
    <d v="2021-01-01T00:00:00"/>
    <d v="2021-10-16T00:00:00"/>
    <n v="0.78850100000000001"/>
    <n v="34.887304585900068"/>
    <n v="0"/>
    <n v="0"/>
    <n v="0"/>
    <n v="0"/>
    <x v="0"/>
    <x v="1"/>
    <d v="2023-11-09T00:00:00"/>
    <x v="5"/>
    <s v=""/>
    <x v="0"/>
    <x v="1"/>
    <x v="1"/>
    <s v="SMALL"/>
    <s v="3"/>
    <s v="3 - Energy demand"/>
    <s v="Renewable"/>
    <s v="no"/>
    <x v="0"/>
    <s v="-"/>
    <s v="No request submitted"/>
  </r>
  <r>
    <x v="2"/>
    <n v="10053"/>
    <n v="3"/>
    <s v="10053-0003"/>
    <s v="Empowering DRC communities through the use of Improved Cook Stoves  CPA 003"/>
    <x v="2"/>
    <x v="13"/>
    <x v="43"/>
    <m/>
    <x v="21"/>
    <s v="Stoves"/>
    <x v="82"/>
    <n v="122.70706243964409"/>
    <n v="96.418694045174547"/>
    <d v="2021-01-02T00:00:00"/>
    <d v="2021-10-16T00:00:00"/>
    <n v="0.78576319999999999"/>
    <n v="96.418694045174547"/>
    <n v="0"/>
    <n v="0"/>
    <n v="0"/>
    <n v="0"/>
    <x v="0"/>
    <x v="1"/>
    <d v="2023-11-09T00:00:00"/>
    <x v="5"/>
    <s v=""/>
    <x v="0"/>
    <x v="1"/>
    <x v="1"/>
    <s v="SMALL"/>
    <s v="3"/>
    <s v="3 - Energy demand"/>
    <s v="Renewable"/>
    <s v="no"/>
    <x v="0"/>
    <s v="-"/>
    <s v="No request submitted"/>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s v="-"/>
    <s v="No request submitted"/>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s v="-"/>
    <s v="Pending host Party approval"/>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s v="-"/>
    <s v="No request submitted"/>
  </r>
  <r>
    <x v="0"/>
    <n v="10057"/>
    <m/>
    <s v=""/>
    <s v="Rural Electrification Project for Clean Energy, Better Living and Sustainable Growth in Bhutan"/>
    <x v="0"/>
    <x v="5"/>
    <x v="35"/>
    <m/>
    <x v="24"/>
    <s v="Connection of isolated grid"/>
    <x v="158"/>
    <n v="18.895154853598513"/>
    <n v="15.674830937713894"/>
    <d v="2021-01-01T00:00:00"/>
    <d v="2021-10-31T00:00:00"/>
    <n v="0.8295688"/>
    <n v="15.674830937713894"/>
    <n v="0"/>
    <n v="0"/>
    <n v="0"/>
    <n v="0"/>
    <x v="0"/>
    <x v="0"/>
    <s v=""/>
    <x v="0"/>
    <s v=""/>
    <x v="0"/>
    <x v="0"/>
    <x v="0"/>
    <s v="SMALL"/>
    <s v="2"/>
    <s v="2 - Energy distribution"/>
    <s v="Renewable"/>
    <s v="no"/>
    <x v="0"/>
    <s v="-"/>
    <s v="No request submitted"/>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s v="-"/>
    <s v="No request submitted"/>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s v="-"/>
    <s v="Pending host Party approval"/>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s v="-"/>
    <s v="Pending host Party approval"/>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s v="-"/>
    <s v="No request submitted"/>
  </r>
  <r>
    <x v="0"/>
    <n v="10062"/>
    <m/>
    <s v=""/>
    <s v="India FaL-G Brick and Blocks Project No.5"/>
    <x v="0"/>
    <x v="5"/>
    <x v="7"/>
    <m/>
    <x v="22"/>
    <s v="Building materials"/>
    <x v="84"/>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s v="-"/>
    <s v="No request submitted"/>
  </r>
  <r>
    <x v="0"/>
    <n v="10063"/>
    <m/>
    <s v=""/>
    <s v="Energy Efficiency Measures at MindSpace Building No 14 at Hyderabad"/>
    <x v="0"/>
    <x v="5"/>
    <x v="7"/>
    <m/>
    <x v="23"/>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s v="-"/>
    <s v="Pending host Party approval"/>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s v="-"/>
    <s v="Pending host Party approval"/>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s v="-"/>
    <s v="Pending host Party approval"/>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s v="-"/>
    <s v="No request submitted"/>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0"/>
    <s v="-"/>
    <s v="Pending host Party approval"/>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s v="-"/>
    <s v="Pending host Party approval"/>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s v="-"/>
    <s v="Pending host Party approval"/>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s v="-"/>
    <s v="Pending host Party approval"/>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s v="-"/>
    <s v="Assessment ongoing"/>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s v="-"/>
    <s v="No request submitted"/>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s v="-"/>
    <s v="Pending host Party approval"/>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s v="-"/>
    <s v="No request submitted"/>
  </r>
  <r>
    <x v="1"/>
    <n v="10082"/>
    <m/>
    <s v=""/>
    <s v="Secure Safe Water in Developing Countries"/>
    <x v="2"/>
    <x v="9"/>
    <x v="29"/>
    <s v=""/>
    <x v="23"/>
    <s v="Water purification"/>
    <x v="76"/>
    <n v="0"/>
    <m/>
    <d v="2021-01-01T00:00:00"/>
    <d v="2021-12-18T00:00:00"/>
    <n v="0.9609856"/>
    <m/>
    <m/>
    <m/>
    <m/>
    <m/>
    <x v="0"/>
    <x v="0"/>
    <s v=""/>
    <x v="0"/>
    <s v=""/>
    <x v="0"/>
    <x v="1"/>
    <x v="0"/>
    <s v="SMALL"/>
    <s v="3"/>
    <s v="3 - Energy demand"/>
    <s v="Renewable"/>
    <s v="no"/>
    <x v="0"/>
    <s v="-"/>
    <s v="No request submitted"/>
  </r>
  <r>
    <x v="2"/>
    <n v="10082"/>
    <n v="1"/>
    <s v="10082-0001"/>
    <s v="Secure Safe Water in Developing Countries - Soil Filtration Hand Pumps in Uganda - CPA 001"/>
    <x v="2"/>
    <x v="9"/>
    <x v="29"/>
    <m/>
    <x v="23"/>
    <s v="Water purification"/>
    <x v="76"/>
    <n v="36.443533760278989"/>
    <n v="35.021711156741958"/>
    <d v="2021-01-01T00:00:00"/>
    <d v="2021-12-18T00:00:00"/>
    <n v="0.9609856"/>
    <n v="35.021711156741958"/>
    <n v="0"/>
    <n v="0"/>
    <n v="0"/>
    <n v="0"/>
    <x v="0"/>
    <x v="0"/>
    <s v=""/>
    <x v="0"/>
    <s v=""/>
    <x v="0"/>
    <x v="1"/>
    <x v="0"/>
    <s v="SMALL"/>
    <s v="3"/>
    <s v="3 - Energy demand"/>
    <s v="Renewable"/>
    <s v="no"/>
    <x v="0"/>
    <s v="-"/>
    <s v="No request submitted"/>
  </r>
  <r>
    <x v="0"/>
    <n v="10083"/>
    <m/>
    <s v=""/>
    <s v="Grid connection of an isolated electricity system on the  Pacific Coast of Colombia (Cauca  Nariño)"/>
    <x v="1"/>
    <x v="1"/>
    <x v="8"/>
    <m/>
    <x v="24"/>
    <s v="Connection of isolated grid"/>
    <x v="159"/>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s v="-"/>
    <s v="No request submitted"/>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s v="-"/>
    <s v="No request submitted"/>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s v="-"/>
    <s v="No request submitted"/>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s v="-"/>
    <s v="No request submitted"/>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s v="-"/>
    <s v="No request submitted"/>
  </r>
  <r>
    <x v="0"/>
    <n v="10090"/>
    <m/>
    <s v=""/>
    <s v="Feed switchover from Naphtha to Natural Gas at Phulpur plant of IFFCO at Phulpur, Allahabad, Uttar Pradesh by M/s Indian Farmers Fertiliser Cooperative Ltd. (IFFCO)"/>
    <x v="0"/>
    <x v="5"/>
    <x v="7"/>
    <m/>
    <x v="14"/>
    <s v="Oil to natural gas"/>
    <x v="160"/>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s v="-"/>
    <s v="Pending host Party approval"/>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s v="-"/>
    <s v="Pending host Party approval"/>
  </r>
  <r>
    <x v="1"/>
    <n v="10093"/>
    <m/>
    <s v=""/>
    <s v="Cable Propelled Mass Transit Projects in Nigeria"/>
    <x v="2"/>
    <x v="14"/>
    <x v="41"/>
    <s v=""/>
    <x v="20"/>
    <s v="Mode shift: Road to rail"/>
    <x v="161"/>
    <n v="0"/>
    <m/>
    <d v="2021-01-01T00:00:00"/>
    <d v="2023-03-17T00:00:00"/>
    <n v="2.2039699000000001"/>
    <m/>
    <m/>
    <m/>
    <m/>
    <m/>
    <x v="0"/>
    <x v="0"/>
    <s v=""/>
    <x v="0"/>
    <s v=""/>
    <x v="0"/>
    <x v="0"/>
    <x v="0"/>
    <s v="SMALL"/>
    <s v="7"/>
    <s v="7 - Transport"/>
    <s v="Renewable"/>
    <s v="no"/>
    <x v="0"/>
    <s v="-"/>
    <s v="No request submitted"/>
  </r>
  <r>
    <x v="2"/>
    <n v="10093"/>
    <n v="1"/>
    <s v="10093-0001"/>
    <s v="Lagos Cable Propelled Transit Project"/>
    <x v="2"/>
    <x v="14"/>
    <x v="41"/>
    <m/>
    <x v="20"/>
    <s v="Mode shift: Road to rail"/>
    <x v="161"/>
    <n v="24.088886777725342"/>
    <n v="53.09118138261465"/>
    <d v="2021-01-01T00:00:00"/>
    <d v="2023-03-17T00:00:00"/>
    <n v="2.2039699000000001"/>
    <n v="24.042532511978099"/>
    <n v="24.042532511978099"/>
    <n v="5.0061163586584536"/>
    <n v="0"/>
    <n v="0"/>
    <x v="0"/>
    <x v="0"/>
    <s v=""/>
    <x v="0"/>
    <s v=""/>
    <x v="0"/>
    <x v="0"/>
    <x v="0"/>
    <s v="SMALL"/>
    <s v="7"/>
    <s v="7 - Transport"/>
    <s v="Renewable"/>
    <s v="no"/>
    <x v="0"/>
    <s v="-"/>
    <s v="No request submitted"/>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x v="0"/>
    <s v="-"/>
    <s v="No request submitted"/>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s v="-"/>
    <s v="No request submitted"/>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s v="-"/>
    <s v="No request submitted"/>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s v="-"/>
    <s v="No request submitted"/>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s v="-"/>
    <s v="No request submitted"/>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s v="-"/>
    <s v="No request submitted"/>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s v="-"/>
    <s v="Pending host Party approval"/>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s v="-"/>
    <s v="Pending host Party approval"/>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s v="-"/>
    <s v="No request submitted"/>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s v="-"/>
    <s v="No request submitted"/>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s v="-"/>
    <s v="Pending host Party approval"/>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s v="-"/>
    <s v="Pending host Party approval"/>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s v="-"/>
    <s v="Pending host Party approval"/>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s v="-"/>
    <s v="Pending host Party approval"/>
  </r>
  <r>
    <x v="0"/>
    <n v="10111"/>
    <m/>
    <s v=""/>
    <s v="CO2 production from biomass in Mauritius for use in industrial processes"/>
    <x v="2"/>
    <x v="9"/>
    <x v="45"/>
    <m/>
    <x v="10"/>
    <s v="CO2 replacement"/>
    <x v="162"/>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s v="-"/>
    <s v="No request submitted"/>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s v="-"/>
    <s v="No request submitted"/>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s v="-"/>
    <s v="No request submitted"/>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s v="-"/>
    <s v="Pending host Party approval"/>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x v="0"/>
    <s v="-"/>
    <s v="Pending host Party approval"/>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s v="-"/>
    <s v="Pending host Party approval"/>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s v="-"/>
    <s v="Pending host Party approval"/>
  </r>
  <r>
    <x v="1"/>
    <n v="10124"/>
    <m/>
    <s v=""/>
    <s v="CDM Sustainable Energy Programme"/>
    <x v="2"/>
    <x v="16"/>
    <x v="60"/>
    <s v="SN; ZM"/>
    <x v="21"/>
    <s v="Stoves"/>
    <x v="163"/>
    <n v="0"/>
    <m/>
    <d v="2021-01-01T00:00:00"/>
    <d v="2022-02-18T00:00:00"/>
    <n v="1.1307324000000001"/>
    <m/>
    <m/>
    <m/>
    <m/>
    <m/>
    <x v="0"/>
    <x v="0"/>
    <s v=""/>
    <x v="0"/>
    <s v=""/>
    <x v="0"/>
    <x v="1"/>
    <x v="1"/>
    <s v="SMALL"/>
    <s v="1"/>
    <s v="1 - Energy industries (renewable - / non-renewable sources)"/>
    <s v="Renewable"/>
    <s v="no"/>
    <x v="0"/>
    <s v="-"/>
    <s v="No request submitted"/>
  </r>
  <r>
    <x v="2"/>
    <n v="10124"/>
    <n v="1"/>
    <s v="10124-0001"/>
    <s v="CDM Sustainable Energy Project Dakar  CPA_SEM01"/>
    <x v="2"/>
    <x v="14"/>
    <x v="52"/>
    <m/>
    <x v="21"/>
    <s v="Stoves"/>
    <x v="163"/>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s v="-"/>
    <s v="No request submitted"/>
  </r>
  <r>
    <x v="2"/>
    <n v="10124"/>
    <n v="2"/>
    <s v="10124-0002"/>
    <s v="CDM Sustainable Energy Project Zambia 1 CPA_SEM02"/>
    <x v="2"/>
    <x v="9"/>
    <x v="68"/>
    <m/>
    <x v="21"/>
    <s v="Stoves"/>
    <x v="163"/>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s v="-"/>
    <s v="No request submitted"/>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s v="-"/>
    <s v="Pending host Party approval"/>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s v="-"/>
    <s v="No request submitted"/>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s v="-"/>
    <s v="No request submitted"/>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s v="-"/>
    <s v="No request submitted"/>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s v="-"/>
    <s v="No request submitted"/>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s v="-"/>
    <s v="No request submitted"/>
  </r>
  <r>
    <x v="1"/>
    <n v="10134"/>
    <m/>
    <s v=""/>
    <s v="Improved Cookstoves for Haiti"/>
    <x v="1"/>
    <x v="6"/>
    <x v="99"/>
    <s v=""/>
    <x v="21"/>
    <s v="Stoves"/>
    <x v="82"/>
    <n v="0"/>
    <m/>
    <d v="2021-01-01T00:00:00"/>
    <d v="2022-04-23T00:00:00"/>
    <n v="1.3059548000000001"/>
    <m/>
    <m/>
    <m/>
    <m/>
    <m/>
    <x v="0"/>
    <x v="0"/>
    <s v=""/>
    <x v="0"/>
    <s v=""/>
    <x v="0"/>
    <x v="1"/>
    <x v="1"/>
    <s v="SMALL"/>
    <s v="3"/>
    <s v="3 - Energy demand"/>
    <s v="Renewable"/>
    <s v="no"/>
    <x v="0"/>
    <s v="-"/>
    <s v="No request submitted"/>
  </r>
  <r>
    <x v="2"/>
    <n v="10134"/>
    <n v="1"/>
    <s v="10134-0001"/>
    <s v="Distribution of Improved Cookstoves for Haiti  CPA 001"/>
    <x v="1"/>
    <x v="6"/>
    <x v="99"/>
    <m/>
    <x v="21"/>
    <s v="Stoves"/>
    <x v="82"/>
    <n v="27.104704930972233"/>
    <n v="35.397519507186857"/>
    <d v="2021-01-01T00:00:00"/>
    <d v="2022-04-23T00:00:00"/>
    <n v="1.3059548000000001"/>
    <n v="27.029486652977411"/>
    <n v="8.368032854209444"/>
    <n v="0"/>
    <n v="0"/>
    <n v="0"/>
    <x v="0"/>
    <x v="0"/>
    <s v=""/>
    <x v="0"/>
    <s v=""/>
    <x v="0"/>
    <x v="1"/>
    <x v="1"/>
    <s v="SMALL"/>
    <s v="3"/>
    <s v="3 - Energy demand"/>
    <s v="Renewable"/>
    <s v="no"/>
    <x v="0"/>
    <s v="-"/>
    <s v="No request submitted"/>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s v="-"/>
    <s v="Pending host Party approval"/>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s v="-"/>
    <s v="Pending host Party approval"/>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s v="-"/>
    <s v="No request submitted"/>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s v="-"/>
    <s v="Pending host Party approval"/>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s v="-"/>
    <s v="Pending host Party approval"/>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s v="-"/>
    <s v="Pending host Party approval"/>
  </r>
  <r>
    <x v="0"/>
    <n v="10144"/>
    <m/>
    <s v=""/>
    <s v="Flare Gas Recovery in Sarkhoon and Qeshm Gas Treating Company"/>
    <x v="0"/>
    <x v="5"/>
    <x v="44"/>
    <m/>
    <x v="11"/>
    <s v="Oil and gas processing flaring"/>
    <x v="164"/>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s v="-"/>
    <s v="Pending host Party approval"/>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s v="-"/>
    <s v="Pending host Party approval"/>
  </r>
  <r>
    <x v="0"/>
    <n v="10149"/>
    <m/>
    <s v=""/>
    <s v="Nuru Lighting Project - Uganda"/>
    <x v="2"/>
    <x v="9"/>
    <x v="29"/>
    <m/>
    <x v="21"/>
    <s v="Solar lamps"/>
    <x v="165"/>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s v="-"/>
    <s v="No request submitted"/>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s v="-"/>
    <s v="Pending host Party approval"/>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s v="-"/>
    <s v="No request submitted"/>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s v="-"/>
    <s v="Pending host Party approval"/>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s v="-"/>
    <s v="No request submitted"/>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s v="-"/>
    <s v="Pending host Party approval"/>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s v="-"/>
    <s v="No request submitted"/>
  </r>
  <r>
    <x v="0"/>
    <n v="10161"/>
    <m/>
    <s v=""/>
    <s v="Implementation of Co-generation plant for Production of Potable Water in Qeshm Island"/>
    <x v="0"/>
    <x v="5"/>
    <x v="44"/>
    <m/>
    <x v="19"/>
    <s v="Cogeneration"/>
    <x v="166"/>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s v="-"/>
    <s v="Pending host Party approval"/>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s v="-"/>
    <s v="No request submitted"/>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s v="-"/>
    <s v="Pending host Party approval"/>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s v="-"/>
    <s v="Pending host Party approval"/>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s v="-"/>
    <s v="Pending host Party approval"/>
  </r>
  <r>
    <x v="0"/>
    <n v="10166"/>
    <m/>
    <s v=""/>
    <s v="Emission reduction on account of process modification at Aluminium metal recycling unit"/>
    <x v="0"/>
    <x v="5"/>
    <x v="7"/>
    <m/>
    <x v="18"/>
    <s v="PFCs"/>
    <x v="167"/>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s v="-"/>
    <s v="Pending host Party approval"/>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s v="-"/>
    <s v="Pending host Party approval"/>
  </r>
  <r>
    <x v="0"/>
    <n v="10169"/>
    <m/>
    <s v=""/>
    <s v="Energy efficiency measures at Mindspace Airoli, building nos: 1, 2, 4 and 5&amp;6 of Serene Properties Pvt.Ltd.at Navi Mumbai"/>
    <x v="0"/>
    <x v="5"/>
    <x v="7"/>
    <m/>
    <x v="23"/>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s v="-"/>
    <s v="Pending host Party approval"/>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s v="-"/>
    <s v="No request submitted"/>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s v="-"/>
    <s v="No request submitted"/>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s v="-"/>
    <s v="No request submitted"/>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s v="-"/>
    <s v="No request submitted"/>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x v="0"/>
    <s v="-"/>
    <s v="No request submitted"/>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s v="-"/>
    <s v="No request submitted"/>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s v="-"/>
    <s v="Pending host Party approval"/>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s v="-"/>
    <s v="Pending host Party approval"/>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s v="-"/>
    <s v="No request submitted"/>
  </r>
  <r>
    <x v="0"/>
    <n v="10181"/>
    <m/>
    <s v=""/>
    <s v="Small scale Allahabad JFM A/R CDM Project on degraded lands in Allahabad Forest Division, Uttar Pradesh, India"/>
    <x v="0"/>
    <x v="5"/>
    <x v="7"/>
    <m/>
    <x v="9"/>
    <s v="Reforestation"/>
    <x v="168"/>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s v="-"/>
    <s v="No request submitted"/>
  </r>
  <r>
    <x v="1"/>
    <n v="10182"/>
    <m/>
    <s v=""/>
    <s v="Biomass Energy Conservation Programme"/>
    <x v="2"/>
    <x v="9"/>
    <x v="60"/>
    <s v="MW; RW"/>
    <x v="21"/>
    <s v="Stoves"/>
    <x v="82"/>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s v="-"/>
    <s v="Pending host Party approval"/>
  </r>
  <r>
    <x v="2"/>
    <n v="10182"/>
    <n v="1"/>
    <s v="10182-0001"/>
    <s v="Malawi Biomass Energy Conservation Programme CPA 1"/>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s v="Pending host Party approval"/>
  </r>
  <r>
    <x v="2"/>
    <n v="10182"/>
    <n v="2"/>
    <s v="10182-0002"/>
    <s v="Malawi Biomass Energy Conservation Programme CPA 2"/>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s v="Pending host Party approval"/>
  </r>
  <r>
    <x v="2"/>
    <n v="10182"/>
    <n v="3"/>
    <s v="10182-0003"/>
    <s v="Malawi Biomass Energy Conservation Programme CPA 3"/>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s v="Pending host Party approval"/>
  </r>
  <r>
    <x v="2"/>
    <n v="10182"/>
    <n v="4"/>
    <s v="10182-0004"/>
    <s v="Malawi Biomass Energy Conservation Programme CPA 4"/>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s v="Pending host Party approval"/>
  </r>
  <r>
    <x v="2"/>
    <n v="10182"/>
    <n v="5"/>
    <s v="10182-0005"/>
    <s v="Malawi Biomass Energy Conservation Programme CPA 5"/>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s v="Pending host Party approval"/>
  </r>
  <r>
    <x v="2"/>
    <n v="10182"/>
    <n v="6"/>
    <s v="10182-0006"/>
    <s v="Malawi Biomass Energy Conservation Programme CPA 6"/>
    <x v="2"/>
    <x v="9"/>
    <x v="61"/>
    <m/>
    <x v="21"/>
    <s v="Stoves"/>
    <x v="82"/>
    <n v="39.838636835358002"/>
    <n v="64.13448049281314"/>
    <d v="2021-01-01T00:00:00"/>
    <d v="2022-08-12T00:00:00"/>
    <n v="1.6098562999999999"/>
    <n v="39.743778234086243"/>
    <n v="24.390702258726897"/>
    <n v="0"/>
    <n v="0"/>
    <n v="0"/>
    <x v="1"/>
    <x v="1"/>
    <d v="2023-07-03T00:00:00"/>
    <x v="1"/>
    <s v=""/>
    <x v="0"/>
    <x v="1"/>
    <x v="1"/>
    <s v="SMALL"/>
    <s v="3"/>
    <s v="3 - Energy demand"/>
    <s v="Renewable"/>
    <s v="no"/>
    <x v="0"/>
    <s v="-"/>
    <s v="Pending host Party approval"/>
  </r>
  <r>
    <x v="2"/>
    <n v="10182"/>
    <n v="7"/>
    <s v="10182-0007"/>
    <s v="Malawi Biomass Energy Conservation Programme CPA 1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8"/>
    <s v="10182-0008"/>
    <s v="Malawi Biomass Energy Conservation Programme CPA 1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9"/>
    <s v="10182-0009"/>
    <s v="Malawi Biomass Energy Conservation Programme CPA 1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0"/>
    <s v="10182-0010"/>
    <s v="Malawi Biomass Energy Conservation Programme CPA 16"/>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1"/>
    <s v="10182-0011"/>
    <s v="Malawi Biomass Energy Conservation Programme CPA 1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2"/>
    <s v="10182-0012"/>
    <s v="Malawi Biomass Energy Conservation Programme CPA 1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3"/>
    <s v="10182-0013"/>
    <s v="Malawi Biomass Energy Conservation Programme CPA  1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4"/>
    <s v="10182-0014"/>
    <s v="Malawi Biomass Energy Conservation Programme CPA 2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5"/>
    <s v="10182-0015"/>
    <s v="Malawi Biomass Energy Conservation Programme CPA 2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6"/>
    <s v="10182-0016"/>
    <s v="Malawi Biomass Energy Conservation Programme CPA 2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7"/>
    <s v="10182-0017"/>
    <s v="Malawi Biomass Energy Conservation Programme CPA 2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8"/>
    <s v="10182-0018"/>
    <s v="Malawi Biomass Energy Conservation Programme CPA 2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19"/>
    <s v="10182-0019"/>
    <s v="Malawi Biomass Energy Conservation Programme CPA 2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0"/>
    <s v="10182-0020"/>
    <s v="Malawi Biomass Energy Conservation Programme CPA 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1"/>
    <s v="10182-0021"/>
    <s v="Malawi Biomass Energy Conservation Programme CPA 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2"/>
    <s v="10182-0022"/>
    <s v="Malawi Biomass Energy Conservation Programme CPA 1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3"/>
    <s v="10182-0023"/>
    <s v="Malawi Biomass Energy Conservation Programme CPA 1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4"/>
    <s v="10182-0024"/>
    <s v="Malawi Biomass Energy Conservation Programme CPA 1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5"/>
    <s v="10182-0025"/>
    <s v="Malawi Biomass Energy Conservation Programme CPA 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26"/>
    <s v="10182-0026"/>
    <s v="Rwanda Biomass Energy Conservation Programme CPA 1"/>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s v="Pending host Party approval"/>
  </r>
  <r>
    <x v="2"/>
    <n v="10182"/>
    <n v="27"/>
    <s v="10182-0027"/>
    <s v="Rwanda Biomass Energy Conservation Programme CPA 2"/>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s v="Pending host Party approval"/>
  </r>
  <r>
    <x v="2"/>
    <n v="10182"/>
    <n v="28"/>
    <s v="10182-0028"/>
    <s v="Rwanda Biomass Energy Conservation Programme CPA 3"/>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s v="Pending host Party approval"/>
  </r>
  <r>
    <x v="2"/>
    <n v="10182"/>
    <n v="29"/>
    <s v="10182-0029"/>
    <s v="Rwanda Biomass Energy Conservation Programme CPA 4"/>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s v="Pending host Party approval"/>
  </r>
  <r>
    <x v="2"/>
    <n v="10182"/>
    <n v="30"/>
    <s v="10182-0030"/>
    <s v="Rwanda Biomass Energy Conservation Programme CPA 5"/>
    <x v="2"/>
    <x v="9"/>
    <x v="48"/>
    <m/>
    <x v="21"/>
    <s v="Stoves"/>
    <x v="82"/>
    <n v="49.470990354475006"/>
    <n v="79.641185489390821"/>
    <d v="2021-01-01T00:00:00"/>
    <d v="2022-08-12T00:00:00"/>
    <n v="1.6098562999999999"/>
    <n v="49.353196440793972"/>
    <n v="30.287989048596849"/>
    <n v="0"/>
    <n v="0"/>
    <n v="0"/>
    <x v="1"/>
    <x v="1"/>
    <d v="2023-07-03T00:00:00"/>
    <x v="1"/>
    <s v=""/>
    <x v="0"/>
    <x v="1"/>
    <x v="1"/>
    <s v="SMALL"/>
    <s v="3"/>
    <s v="3 - Energy demand"/>
    <s v="Renewable"/>
    <s v="no"/>
    <x v="0"/>
    <s v="-"/>
    <s v="Pending host Party approval"/>
  </r>
  <r>
    <x v="2"/>
    <n v="10182"/>
    <n v="31"/>
    <s v="10182-0031"/>
    <s v="Malawi Biomass Energy Conservation Programme CPA 2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2"/>
    <s v="10182-0032"/>
    <s v="Malawi Biomass Energy Conservation Programme CPA 26"/>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3"/>
    <s v="10182-0033"/>
    <s v="Malawi Biomass Energy Conservation Programme CPA 2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4"/>
    <s v="10182-0034"/>
    <s v="Malawi Biomass Energy Conservation Programme CPA 2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5"/>
    <s v="10182-0035"/>
    <s v="Malawi Biomass Energy Conservation Programme CPA 3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6"/>
    <s v="10182-0036"/>
    <s v="Malawi Biomass Energy Conservation Programme CPA 3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7"/>
    <s v="10182-0037"/>
    <s v="Malawi Biomass Energy Conservation Programme CPA 3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8"/>
    <s v="10182-0038"/>
    <s v="Malawi Biomass Energy Conservation Programme CPA 3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39"/>
    <s v="10182-0039"/>
    <s v="Malawi Biomass Energy Conservation Programme CPA 3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0"/>
    <s v="10182-0040"/>
    <s v="Malawi Biomass Energy Conservation Programme CPA 3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1"/>
    <s v="10182-0041"/>
    <s v="Malawi Biomass Energy Conservation Programme CPA 36"/>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2"/>
    <s v="10182-0042"/>
    <s v="Malawi Biomass Energy Conservation Programme CPA 37"/>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3"/>
    <s v="10182-0043"/>
    <s v="Malawi Biomass Energy Conservation Programme CPA 38"/>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4"/>
    <s v="10182-0044"/>
    <s v="Malawi Biomass Energy Conservation Programme CPA 39"/>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5"/>
    <s v="10182-0045"/>
    <s v="Malawi Biomass Energy Conservation Programme CPA 40"/>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6"/>
    <s v="10182-0046"/>
    <s v="Malawi Biomass Energy Conservation Programme CPA 41"/>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7"/>
    <s v="10182-0047"/>
    <s v="Malawi Biomass Energy Conservation Programme CPA 42"/>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8"/>
    <s v="10182-0048"/>
    <s v="Malawi Biomass Energy Conservation Programme CPA 43"/>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49"/>
    <s v="10182-0049"/>
    <s v="Malawi Biomass Energy Conservation Programme CPA 44"/>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2"/>
    <n v="10182"/>
    <n v="50"/>
    <s v="10182-0050"/>
    <s v="Malawi Biomass Energy Conservation Programme CPA 45"/>
    <x v="2"/>
    <x v="9"/>
    <x v="61"/>
    <m/>
    <x v="21"/>
    <s v="Stoves"/>
    <x v="82"/>
    <n v="38.843948082811913"/>
    <n v="62.533174537987676"/>
    <d v="2021-01-01T00:00:00"/>
    <d v="2022-08-12T00:00:00"/>
    <n v="1.6098562999999999"/>
    <n v="38.75145790554415"/>
    <n v="23.78171663244353"/>
    <n v="0"/>
    <n v="0"/>
    <n v="0"/>
    <x v="1"/>
    <x v="1"/>
    <d v="2023-07-03T00:00:00"/>
    <x v="1"/>
    <s v=""/>
    <x v="0"/>
    <x v="1"/>
    <x v="1"/>
    <s v="SMALL"/>
    <s v="3"/>
    <s v="3 - Energy demand"/>
    <s v="Renewable"/>
    <s v="no"/>
    <x v="0"/>
    <s v="-"/>
    <s v="Pending host Party approval"/>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s v="-"/>
    <s v="Pending host Party approval"/>
  </r>
  <r>
    <x v="2"/>
    <n v="10341"/>
    <n v="4"/>
    <s v="10341-0004"/>
    <s v="MicroEnergy Credits  Microfinance for Clean Energy Product Lines  Africa  Solar Lamps &amp; Efficient cook stoves  10341 CPA  0004"/>
    <x v="2"/>
    <x v="9"/>
    <x v="29"/>
    <m/>
    <x v="21"/>
    <s v="Stoves"/>
    <x v="169"/>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s v="Pending additional documentation from project participant"/>
  </r>
  <r>
    <x v="2"/>
    <n v="10341"/>
    <n v="5"/>
    <s v="10341-0005"/>
    <s v="MicroEnergy Credits  Microfinance for Clean Energy Product Lines  Africa  Solar Lamps &amp; Efficient cook stoves  10341 CPA  0005"/>
    <x v="2"/>
    <x v="9"/>
    <x v="29"/>
    <m/>
    <x v="21"/>
    <s v="Stoves"/>
    <x v="169"/>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s v="Pending additional documentation from project participant"/>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s v="-"/>
    <s v="Pending additional documentation from project participant"/>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s v="-"/>
    <s v="Pending host Party approval"/>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s v="-"/>
    <s v="No request submitted"/>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s v="-"/>
    <s v="Pending host Party approval"/>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s v="-"/>
    <s v="Pending host Party approval"/>
  </r>
  <r>
    <x v="0"/>
    <n v="10191"/>
    <m/>
    <s v=""/>
    <s v="India FaL-G Brick and Blocks Project No.6"/>
    <x v="0"/>
    <x v="5"/>
    <x v="7"/>
    <m/>
    <x v="22"/>
    <s v="Building materials"/>
    <x v="84"/>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s v="-"/>
    <s v="No request submitted"/>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s v="-"/>
    <s v="No request submitted"/>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s v="-"/>
    <s v="Pending host Party approval"/>
  </r>
  <r>
    <x v="0"/>
    <n v="10201"/>
    <m/>
    <s v=""/>
    <s v="Small scale Chitrakoot JFM A/R CDM Project on degraded lands in Chitrakoot Forest Division, Uttar Pradesh, India"/>
    <x v="0"/>
    <x v="5"/>
    <x v="7"/>
    <m/>
    <x v="9"/>
    <s v="Reforestation"/>
    <x v="168"/>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s v="-"/>
    <s v="No request submitted"/>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x v="0"/>
    <s v="-"/>
    <s v="No request submitted"/>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s v="-"/>
    <s v="No request submitted"/>
  </r>
  <r>
    <x v="1"/>
    <n v="10203"/>
    <m/>
    <s v=""/>
    <s v="Off-grid renewable energy for rural electrification in Mozambique managed by FUNAE"/>
    <x v="2"/>
    <x v="9"/>
    <x v="72"/>
    <s v=""/>
    <x v="12"/>
    <s v="Solar &amp; Hydro"/>
    <x v="170"/>
    <n v="0"/>
    <m/>
    <d v="2021-01-01T00:00:00"/>
    <d v="2023-05-04T00:00:00"/>
    <n v="2.3353866999999999"/>
    <m/>
    <m/>
    <m/>
    <m/>
    <m/>
    <x v="0"/>
    <x v="0"/>
    <s v=""/>
    <x v="0"/>
    <s v=""/>
    <x v="0"/>
    <x v="0"/>
    <x v="0"/>
    <s v="SMALL"/>
    <s v="1"/>
    <s v="1 - Energy industries (renewable - / non-renewable sources)"/>
    <s v="Renewable"/>
    <s v="no"/>
    <x v="0"/>
    <s v="-"/>
    <s v="No request submitted"/>
  </r>
  <r>
    <x v="2"/>
    <n v="10203"/>
    <n v="1"/>
    <s v="10203-0001"/>
    <s v="CPA-0001: 2014-2016 Action Plan for Off-grid renewable energy for rural electrification in Mozambique managed by FUNAE"/>
    <x v="2"/>
    <x v="9"/>
    <x v="72"/>
    <m/>
    <x v="12"/>
    <s v="Solar &amp; Hydro"/>
    <x v="170"/>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s v="-"/>
    <s v="No request submitted"/>
  </r>
  <r>
    <x v="0"/>
    <n v="10205"/>
    <m/>
    <s v=""/>
    <s v="Energy efficiency measures at Mindspace Airoli Building No 3, 8 and 14 of Serene Properties Pvt Ltd at Navi Mumbai"/>
    <x v="0"/>
    <x v="5"/>
    <x v="7"/>
    <m/>
    <x v="23"/>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s v="-"/>
    <s v="Pending host Party approval"/>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s v="-"/>
    <s v="Pending host Party approval"/>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s v="-"/>
    <s v="Pending host Party approval"/>
  </r>
  <r>
    <x v="0"/>
    <n v="10208"/>
    <m/>
    <s v=""/>
    <s v="Energy Efficiency measures at Commerzone Industrial Park, Pune"/>
    <x v="0"/>
    <x v="5"/>
    <x v="7"/>
    <m/>
    <x v="23"/>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s v="-"/>
    <s v="Pending host Party approval"/>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s v="-"/>
    <s v="Pending host Party approval"/>
  </r>
  <r>
    <x v="0"/>
    <n v="10213"/>
    <m/>
    <s v=""/>
    <s v="Small scale Obra JFM A/R CDM Project on degraded lands in Obra Forest Division, Uttar Pradesh, India"/>
    <x v="0"/>
    <x v="5"/>
    <x v="7"/>
    <m/>
    <x v="9"/>
    <s v="Reforestation"/>
    <x v="168"/>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s v="-"/>
    <s v="No request submitted"/>
  </r>
  <r>
    <x v="0"/>
    <n v="10214"/>
    <m/>
    <s v=""/>
    <s v="Small scale Sonbhadra JFM A/R CDM Project on degraded lands in Sonbhadra Forest Division, Uttar Pradesh, India"/>
    <x v="0"/>
    <x v="5"/>
    <x v="7"/>
    <m/>
    <x v="9"/>
    <s v="Reforestation"/>
    <x v="168"/>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s v="-"/>
    <s v="No request submitted"/>
  </r>
  <r>
    <x v="0"/>
    <n v="10215"/>
    <m/>
    <s v=""/>
    <s v="Small scale Renukoot JFM AR CDM Project on degraded lands in Renukoot Forest Division, Uttar Pradesh, India"/>
    <x v="0"/>
    <x v="5"/>
    <x v="7"/>
    <m/>
    <x v="9"/>
    <s v="Reforestation"/>
    <x v="168"/>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s v="-"/>
    <s v="No request submitted"/>
  </r>
  <r>
    <x v="0"/>
    <n v="10216"/>
    <m/>
    <s v=""/>
    <s v="Small scale Mahoba JFM A/R CDM Project on degraded lands in Mahoba Forest Division, Uttar Pradesh, India"/>
    <x v="0"/>
    <x v="5"/>
    <x v="7"/>
    <m/>
    <x v="9"/>
    <s v="Reforestation"/>
    <x v="168"/>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s v="-"/>
    <s v="No request submitted"/>
  </r>
  <r>
    <x v="0"/>
    <n v="10217"/>
    <m/>
    <s v=""/>
    <s v="Small scale Mirzapur JFM A/R CDM Project on degraded lands in Mirzapur Forest Division, Uttar Pradesh, India"/>
    <x v="0"/>
    <x v="5"/>
    <x v="7"/>
    <m/>
    <x v="9"/>
    <s v="Reforestation"/>
    <x v="168"/>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s v="-"/>
    <s v="No request submitted"/>
  </r>
  <r>
    <x v="0"/>
    <n v="10218"/>
    <m/>
    <s v=""/>
    <s v="Small scale Lalitpur JFM A/R CDM Project on degraded lands in Lalitpur Forest Division, Uttar Pradesh, India"/>
    <x v="0"/>
    <x v="5"/>
    <x v="7"/>
    <m/>
    <x v="9"/>
    <s v="Reforestation"/>
    <x v="168"/>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s v="-"/>
    <s v="No request submitted"/>
  </r>
  <r>
    <x v="0"/>
    <n v="10219"/>
    <m/>
    <s v=""/>
    <s v="Small scale Kashi JFM A/R CDM Project on degraded lands in Kashi Forest Division, Uttar Pradesh, India"/>
    <x v="0"/>
    <x v="5"/>
    <x v="7"/>
    <m/>
    <x v="9"/>
    <s v="Reforestation"/>
    <x v="168"/>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s v="-"/>
    <s v="No request submitted"/>
  </r>
  <r>
    <x v="0"/>
    <n v="10220"/>
    <m/>
    <s v=""/>
    <s v="Small scale Jhansi JFM A/R CDM Project on degraded lands in Jhansi Forest Division, Uttar Pradesh, India"/>
    <x v="0"/>
    <x v="5"/>
    <x v="7"/>
    <m/>
    <x v="9"/>
    <s v="Reforestation"/>
    <x v="168"/>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s v="-"/>
    <s v="No request submitted"/>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s v="-"/>
    <s v="No request submitted"/>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s v="-"/>
    <s v="Pending host Party approval"/>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s v="-"/>
    <s v="Pending host Party approval"/>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s v="-"/>
    <s v="Pending host Party approval"/>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s v="-"/>
    <s v="Pending host Party approval"/>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s v="-"/>
    <s v="No request submitted"/>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s v="-"/>
    <s v="Pending host Party approval"/>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s v="-"/>
    <s v="Pending host Party approval"/>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s v="-"/>
    <s v="Pending host Party approval"/>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s v="-"/>
    <s v="Pending host Party approval"/>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s v="-"/>
    <s v="Pending host Party approval"/>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s v="-"/>
    <s v="No request submitted"/>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s v="-"/>
    <s v="Pending host Party approval"/>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s v="-"/>
    <s v="Pending host Party approval"/>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s v="-"/>
    <s v="No request submitted"/>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s v="-"/>
    <s v="Pending host Party approval"/>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s v="-"/>
    <s v="No request submitted"/>
  </r>
  <r>
    <x v="0"/>
    <n v="10265"/>
    <m/>
    <s v=""/>
    <s v="GHG Emissions Reduction through Modjo Common Effluent Treatment Plant"/>
    <x v="2"/>
    <x v="9"/>
    <x v="71"/>
    <m/>
    <x v="5"/>
    <s v="Waste water"/>
    <x v="98"/>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s v="-"/>
    <s v="Pending host Party approval"/>
  </r>
  <r>
    <x v="1"/>
    <n v="10266"/>
    <m/>
    <s v=""/>
    <s v="Waste to energy using biomass Gasification in South East Asia LDCs programme of activities"/>
    <x v="0"/>
    <x v="7"/>
    <x v="62"/>
    <s v=""/>
    <x v="6"/>
    <s v="Agricultural residues: rice husk"/>
    <x v="171"/>
    <n v="0"/>
    <m/>
    <d v="2021-01-01T00:00:00"/>
    <d v="2023-03-13T00:00:00"/>
    <n v="2.1930185"/>
    <m/>
    <m/>
    <m/>
    <m/>
    <m/>
    <x v="0"/>
    <x v="0"/>
    <s v=""/>
    <x v="0"/>
    <s v=""/>
    <x v="0"/>
    <x v="0"/>
    <x v="1"/>
    <s v="SMALL"/>
    <s v="1"/>
    <s v="1 - Energy industries (renewable - / non-renewable sources)"/>
    <s v="Renewable"/>
    <s v="no"/>
    <x v="0"/>
    <s v="-"/>
    <s v="No request submitted"/>
  </r>
  <r>
    <x v="2"/>
    <n v="10266"/>
    <n v="1"/>
    <s v="10266-0001"/>
    <s v="Waste to energy using biomass Gasification in South East Asia LDCs programme of activities CPA-001"/>
    <x v="0"/>
    <x v="7"/>
    <x v="62"/>
    <m/>
    <x v="6"/>
    <s v="Agricultural residues: rice husk"/>
    <x v="171"/>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s v="-"/>
    <s v="No request submitted"/>
  </r>
  <r>
    <x v="1"/>
    <n v="10268"/>
    <m/>
    <s v=""/>
    <s v="Ethiopia  Clean Cooking Energy Program"/>
    <x v="2"/>
    <x v="9"/>
    <x v="71"/>
    <s v=""/>
    <x v="6"/>
    <s v="Gasification of biomass"/>
    <x v="172"/>
    <n v="0"/>
    <m/>
    <d v="2021-01-01T00:00:00"/>
    <d v="2023-03-17T00:00:00"/>
    <n v="2.2039699000000001"/>
    <m/>
    <m/>
    <m/>
    <m/>
    <m/>
    <x v="1"/>
    <x v="1"/>
    <d v="2023-12-08T00:00:00"/>
    <x v="3"/>
    <s v="10268-0001,10268-0002"/>
    <x v="0"/>
    <x v="1"/>
    <x v="1"/>
    <s v="SMALL"/>
    <s v="1; 3"/>
    <s v="1 - Energy industries (renewable - / non-renewable sources) | 3 - Energy demand"/>
    <s v="Renewable"/>
    <s v="no"/>
    <x v="0"/>
    <s v="-"/>
    <s v="Pending host Party approval"/>
  </r>
  <r>
    <x v="2"/>
    <n v="10268"/>
    <n v="1"/>
    <s v="10268-0001"/>
    <s v="NBP Ethiopia Domestic Biogas Plants CPA 1"/>
    <x v="2"/>
    <x v="9"/>
    <x v="71"/>
    <m/>
    <x v="6"/>
    <s v="Gasification of biomass"/>
    <x v="172"/>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s v="-"/>
    <s v="Pending host Party approval"/>
  </r>
  <r>
    <x v="2"/>
    <n v="10268"/>
    <n v="2"/>
    <s v="10268-0002"/>
    <s v="NBP Ethiopia Domestic Biogas Plants CPA 2"/>
    <x v="2"/>
    <x v="9"/>
    <x v="71"/>
    <m/>
    <x v="6"/>
    <s v="Gasification of biomass"/>
    <x v="172"/>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s v="-"/>
    <s v="Pending host Party approval"/>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s v="-"/>
    <s v="Pending host Party approval"/>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s v="-"/>
    <s v="Pending host Party approval"/>
  </r>
  <r>
    <x v="0"/>
    <n v="10276"/>
    <m/>
    <s v=""/>
    <s v="Oblogo 1 Landfill Gas Recovery and Flaring Project"/>
    <x v="2"/>
    <x v="14"/>
    <x v="53"/>
    <m/>
    <x v="1"/>
    <s v="Landfill flaring"/>
    <x v="92"/>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s v="-"/>
    <s v="No request submitted"/>
  </r>
  <r>
    <x v="1"/>
    <n v="10285"/>
    <m/>
    <s v=""/>
    <s v="Ethiopia Off-Grid Renewable Energy Program"/>
    <x v="2"/>
    <x v="9"/>
    <x v="71"/>
    <s v=""/>
    <x v="16"/>
    <s v="Solar lamps"/>
    <x v="173"/>
    <n v="0"/>
    <m/>
    <d v="2021-01-01T00:00:00"/>
    <d v="2023-06-30T00:00:00"/>
    <n v="2.4914442000000001"/>
    <m/>
    <m/>
    <m/>
    <m/>
    <m/>
    <x v="1"/>
    <x v="1"/>
    <d v="2023-12-08T00:00:00"/>
    <x v="3"/>
    <s v="10285-0001,10285-0002,10285-0003"/>
    <x v="0"/>
    <x v="0"/>
    <x v="0"/>
    <s v="SMALL"/>
    <s v="1"/>
    <s v="1 - Energy industries (renewable - / non-renewable sources)"/>
    <s v="Renewable"/>
    <s v="no"/>
    <x v="0"/>
    <s v="-"/>
    <s v="Pending host Party approval"/>
  </r>
  <r>
    <x v="2"/>
    <n v="10285"/>
    <n v="1"/>
    <s v="10285-0001"/>
    <s v="DBE Off-grid renewable energy solar lamps CPA 1"/>
    <x v="2"/>
    <x v="9"/>
    <x v="71"/>
    <m/>
    <x v="16"/>
    <s v="Solar lamps"/>
    <x v="173"/>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s v="-"/>
    <s v="Pending host Party approval"/>
  </r>
  <r>
    <x v="2"/>
    <n v="10285"/>
    <n v="2"/>
    <s v="10285-0002"/>
    <s v="DBE Off-grid renewable energy solar home system CPA 1"/>
    <x v="2"/>
    <x v="9"/>
    <x v="71"/>
    <m/>
    <x v="16"/>
    <s v="Solar lamps"/>
    <x v="173"/>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s v="-"/>
    <s v="Pending host Party approval"/>
  </r>
  <r>
    <x v="2"/>
    <n v="10285"/>
    <n v="3"/>
    <s v="10285-0003"/>
    <s v="DBE Off-grid renewable energy solar lamps CPA 2"/>
    <x v="2"/>
    <x v="9"/>
    <x v="71"/>
    <m/>
    <x v="16"/>
    <s v="Solar lamps"/>
    <x v="173"/>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s v="-"/>
    <s v="Pending host Party approval"/>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s v="-"/>
    <s v="Pending host Party approval"/>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s v="-"/>
    <s v="Pending host Party approval"/>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s v="-"/>
    <s v="Pending host Party approval"/>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s v="-"/>
    <s v="Pending host Party approval"/>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s v="-"/>
    <s v="Pending host Party approval"/>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s v="-"/>
    <s v="Pending host Party approval"/>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s v="-"/>
    <s v="Pending host Party approval"/>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s v="-"/>
    <s v="Pending host Party approval"/>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s v="-"/>
    <s v="Pending host Party approval"/>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s v="-"/>
    <s v="Pending host Party approval"/>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x v="0"/>
    <s v="-"/>
    <s v="Pending host Party approval"/>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s v="-"/>
    <s v="No request submitted"/>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s v="-"/>
    <s v="No request submitted"/>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s v="-"/>
    <s v="No request submitted"/>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s v="-"/>
    <s v="No request submitted"/>
  </r>
  <r>
    <x v="0"/>
    <n v="10291"/>
    <m/>
    <s v=""/>
    <s v="NURU Light - Cameroon"/>
    <x v="2"/>
    <x v="13"/>
    <x v="38"/>
    <m/>
    <x v="21"/>
    <s v="Solar lamps"/>
    <x v="165"/>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s v="-"/>
    <s v="No request submitted"/>
  </r>
  <r>
    <x v="1"/>
    <n v="10292"/>
    <m/>
    <s v=""/>
    <s v="Dissemination of improved cook stoves and generation of charcoal"/>
    <x v="0"/>
    <x v="5"/>
    <x v="7"/>
    <s v=""/>
    <x v="21"/>
    <s v="Stoves"/>
    <x v="174"/>
    <n v="0"/>
    <m/>
    <d v="2021-01-01T00:00:00"/>
    <d v="2023-07-19T00:00:00"/>
    <n v="2.5434633999999998"/>
    <m/>
    <m/>
    <m/>
    <m/>
    <m/>
    <x v="0"/>
    <x v="0"/>
    <s v=""/>
    <x v="0"/>
    <s v=""/>
    <x v="0"/>
    <x v="1"/>
    <x v="1"/>
    <s v="SMALL"/>
    <s v="1; 3; 4"/>
    <s v="1 - Energy industries (renewable - / non-renewable sources) | 3 - Energy demand | 4 - Manufacturing industries"/>
    <s v="Renewable"/>
    <s v="no"/>
    <x v="0"/>
    <s v="-"/>
    <s v="No request submitted"/>
  </r>
  <r>
    <x v="2"/>
    <n v="10292"/>
    <n v="1"/>
    <s v="10292-0001"/>
    <s v="Dissemination of TLUD gasifier stoves and generation of charcoal in West Bengal, first CPA"/>
    <x v="0"/>
    <x v="5"/>
    <x v="7"/>
    <m/>
    <x v="21"/>
    <s v="Stoves"/>
    <x v="174"/>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s v="-"/>
    <s v="No request submitted"/>
  </r>
  <r>
    <x v="2"/>
    <n v="10292"/>
    <n v="2"/>
    <s v="10292-0002"/>
    <s v="Dissemination of improved cook stoves and generation of charcoal, CPA2"/>
    <x v="0"/>
    <x v="5"/>
    <x v="7"/>
    <m/>
    <x v="21"/>
    <s v="Stoves"/>
    <x v="174"/>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s v="-"/>
    <s v="No request submitted"/>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s v="-"/>
    <s v="Pending host Party approval"/>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s v="-"/>
    <s v="No request submitted"/>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s v="-"/>
    <s v="Pending host Party approval"/>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s v="-"/>
    <s v="No request submitted"/>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x v="0"/>
    <s v="-"/>
    <s v="Pending host Party approval"/>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s v="-"/>
    <s v="Pending host Party approval"/>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s v="-"/>
    <s v="Pending host Party approval"/>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s v="-"/>
    <s v="Pending host Party approval"/>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s v="-"/>
    <s v="Pending host Party approval"/>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s v="-"/>
    <s v="Pending additional documentation from project participant"/>
  </r>
  <r>
    <x v="0"/>
    <n v="10313"/>
    <m/>
    <s v=""/>
    <s v="Production of biodiesel from non-food oil seeds"/>
    <x v="2"/>
    <x v="9"/>
    <x v="29"/>
    <m/>
    <x v="20"/>
    <s v="Biodiesel for transport"/>
    <x v="175"/>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s v="-"/>
    <s v="No request submitted"/>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s v="-"/>
    <s v="No request submitted"/>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s v="-"/>
    <s v="No request submitted"/>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s v="-"/>
    <s v="Pending host Party approval"/>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x v="0"/>
    <s v="-"/>
    <s v="No request submitted"/>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s v="-"/>
    <s v="No request submitted"/>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s v="-"/>
    <s v="No request submitted"/>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s v="-"/>
    <s v="No request submitted"/>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s v="-"/>
    <s v="No request submitted"/>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s v="-"/>
    <s v="Pending host Party approval"/>
  </r>
  <r>
    <x v="1"/>
    <n v="10322"/>
    <m/>
    <s v=""/>
    <s v="Renewable Energy Rural Electrification (RERE) Programme"/>
    <x v="2"/>
    <x v="13"/>
    <x v="38"/>
    <s v=""/>
    <x v="12"/>
    <s v="Solar PV"/>
    <x v="170"/>
    <n v="0"/>
    <m/>
    <d v="2021-01-01T00:00:00"/>
    <d v="2023-09-13T00:00:00"/>
    <n v="2.6967829999999999"/>
    <m/>
    <m/>
    <m/>
    <m/>
    <m/>
    <x v="0"/>
    <x v="0"/>
    <s v=""/>
    <x v="0"/>
    <s v=""/>
    <x v="0"/>
    <x v="0"/>
    <x v="0"/>
    <s v="SMALL"/>
    <s v="1"/>
    <s v="1 - Energy industries (renewable - / non-renewable sources)"/>
    <s v="Renewable"/>
    <s v="no"/>
    <x v="0"/>
    <s v="-"/>
    <s v="No request submitted"/>
  </r>
  <r>
    <x v="2"/>
    <n v="10322"/>
    <n v="1"/>
    <s v="10322-0001"/>
    <s v="Renewable Energy Rural Electrification (RERE) Programme CPA-001"/>
    <x v="2"/>
    <x v="13"/>
    <x v="38"/>
    <m/>
    <x v="12"/>
    <s v="Solar PV"/>
    <x v="170"/>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s v="-"/>
    <s v="No request submitted"/>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s v="-"/>
    <s v="No request submitted"/>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s v="-"/>
    <s v="Pending host Party approval"/>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s v="-"/>
    <s v="Pending host Party approval"/>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s v="-"/>
    <s v="Pending host Party approval"/>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0"/>
    <s v="-"/>
    <s v="Pending host Party approval"/>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s v="-"/>
    <s v="No request submitted"/>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s v="-"/>
    <s v="Pending host Party approval"/>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s v="-"/>
    <s v="No request submitted"/>
  </r>
  <r>
    <x v="0"/>
    <n v="10335"/>
    <m/>
    <s v=""/>
    <s v="New gas fired power plant at Ressano Garcia"/>
    <x v="2"/>
    <x v="9"/>
    <x v="72"/>
    <m/>
    <x v="14"/>
    <s v="Coal to natural gas"/>
    <x v="176"/>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s v="-"/>
    <s v="Pending host Party approval"/>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s v="-"/>
    <s v="Pending host Party approval"/>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s v="-"/>
    <s v="Pending host Party approval"/>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s v="-"/>
    <s v="Pending host Party approval"/>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s v="-"/>
    <s v="Pending host Party approval"/>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s v="-"/>
    <s v="Pending host Party approval"/>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s v="-"/>
    <s v="Pending host Party approval"/>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s v="-"/>
    <s v="Pending host Party approval"/>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s v="-"/>
    <s v="Pending host Party approval"/>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s v="-"/>
    <s v="Pending host Party approval"/>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s v="-"/>
    <s v="Pending host Party approval"/>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s v="-"/>
    <s v="Pending host Party approval"/>
  </r>
  <r>
    <x v="1"/>
    <n v="10340"/>
    <m/>
    <s v=""/>
    <s v="Project Gaia Cook Stove Programme of Activities"/>
    <x v="2"/>
    <x v="9"/>
    <x v="71"/>
    <s v=""/>
    <x v="21"/>
    <s v="Stoves"/>
    <x v="177"/>
    <n v="0"/>
    <m/>
    <d v="2021-01-01T00:00:00"/>
    <d v="2023-12-20T00:00:00"/>
    <n v="2.9650924000000001"/>
    <m/>
    <m/>
    <m/>
    <m/>
    <m/>
    <x v="1"/>
    <x v="2"/>
    <d v="2023-10-07T00:00:00"/>
    <x v="2"/>
    <s v=""/>
    <x v="0"/>
    <x v="1"/>
    <x v="1"/>
    <s v="SMALL"/>
    <s v="1"/>
    <s v="1 - Energy industries (renewable - / non-renewable sources)"/>
    <s v="Renewable"/>
    <s v="no"/>
    <x v="0"/>
    <s v="-"/>
    <s v="Pending host Party approval"/>
  </r>
  <r>
    <x v="2"/>
    <n v="10340"/>
    <n v="1"/>
    <s v="10340-0001"/>
    <s v="Project Gaia Cook Stove Programme of Activities - CPA0001 Ethiopia"/>
    <x v="2"/>
    <x v="9"/>
    <x v="71"/>
    <m/>
    <x v="21"/>
    <s v="Stoves"/>
    <x v="177"/>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s v="-"/>
    <s v="No request submitted"/>
  </r>
  <r>
    <x v="2"/>
    <n v="10340"/>
    <n v="2"/>
    <s v="10340-0002"/>
    <s v="Project Gaia Cook Stove Programme of Activities - CPA0003 Ethiopia"/>
    <x v="2"/>
    <x v="9"/>
    <x v="71"/>
    <m/>
    <x v="21"/>
    <s v="Stoves"/>
    <x v="177"/>
    <n v="0"/>
    <n v="0"/>
    <d v="2021-01-01T00:00:00"/>
    <d v="2023-12-20T00:00:00"/>
    <n v="2.9650924000000001"/>
    <n v="0"/>
    <n v="0"/>
    <n v="0"/>
    <n v="0"/>
    <n v="0"/>
    <x v="0"/>
    <x v="2"/>
    <d v="2023-10-07T00:00:00"/>
    <x v="2"/>
    <s v=""/>
    <x v="0"/>
    <x v="1"/>
    <x v="1"/>
    <s v="SMALL"/>
    <s v="1"/>
    <s v="1 - Energy industries (renewable - / non-renewable sources)"/>
    <s v="Renewable"/>
    <s v="no"/>
    <x v="0"/>
    <s v="-"/>
    <s v="No request submitted"/>
  </r>
  <r>
    <x v="1"/>
    <n v="10341"/>
    <m/>
    <s v=""/>
    <s v="MicroEnergy Credits  Microfinance for Clean Energy Product Lines  Africa"/>
    <x v="2"/>
    <x v="9"/>
    <x v="60"/>
    <s v="KE; UG"/>
    <x v="21"/>
    <s v="Stoves"/>
    <x v="169"/>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s v="UG"/>
    <s v="Pending additional documentation from project participant"/>
  </r>
  <r>
    <x v="2"/>
    <n v="10341"/>
    <n v="1"/>
    <s v="10341-0001"/>
    <s v="MicroEnergy Credits  Microfinance for Clean Energy Product Lines  Africa  CPA 01"/>
    <x v="2"/>
    <x v="9"/>
    <x v="39"/>
    <m/>
    <x v="21"/>
    <s v="Stoves"/>
    <x v="169"/>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0"/>
    <s v="-"/>
    <s v="Pending host Party approval"/>
  </r>
  <r>
    <x v="2"/>
    <n v="10341"/>
    <n v="2"/>
    <s v="10341-0002"/>
    <s v="MicroEnergy Credits  Microfinance for Clean Energy Product Lines  Africa  Solar Lamps &amp; Efficient cook stoves  10341 CPA-0002"/>
    <x v="2"/>
    <x v="9"/>
    <x v="39"/>
    <m/>
    <x v="21"/>
    <s v="Stoves"/>
    <x v="169"/>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0"/>
    <s v="-"/>
    <s v="Pending host Party approval"/>
  </r>
  <r>
    <x v="2"/>
    <n v="10341"/>
    <n v="3"/>
    <s v="10341-0003"/>
    <s v="MicroEnergy Credits  Microfinance for Clean Energy Product Lines  Africa  Solar Lamps &amp; Efficient cook stoves  10341 CPA-0003"/>
    <x v="2"/>
    <x v="9"/>
    <x v="39"/>
    <m/>
    <x v="21"/>
    <s v="Stoves"/>
    <x v="169"/>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0"/>
    <s v="-"/>
    <s v="Pending host Party approval"/>
  </r>
  <r>
    <x v="0"/>
    <n v="10345"/>
    <m/>
    <s v=""/>
    <s v="Institutional Improved Cook Stoves for Schools and Institutions in Uganda"/>
    <x v="2"/>
    <x v="9"/>
    <x v="29"/>
    <m/>
    <x v="21"/>
    <s v="Stoves"/>
    <x v="82"/>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s v="-"/>
    <s v="Pending additional documentation from project participant"/>
  </r>
  <r>
    <x v="1"/>
    <n v="9956"/>
    <m/>
    <s v=""/>
    <s v="Up Energy Improved Cookstove Programme, Uganda"/>
    <x v="2"/>
    <x v="9"/>
    <x v="29"/>
    <s v=""/>
    <x v="21"/>
    <s v="Stoves"/>
    <x v="82"/>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s v="-"/>
    <s v="Pending additional documentation from project participant"/>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s v="-"/>
    <s v="Pending host Party approval"/>
  </r>
  <r>
    <x v="1"/>
    <n v="10186"/>
    <m/>
    <s v=""/>
    <s v="Accelerating Electrification through Grid Extension and Off-Grid Electrification in Rural Areas of Uganda"/>
    <x v="2"/>
    <x v="9"/>
    <x v="29"/>
    <s v=""/>
    <x v="24"/>
    <s v="Connection of Isolated grid"/>
    <x v="155"/>
    <n v="0"/>
    <m/>
    <d v="2021-01-01T00:00:00"/>
    <d v="2022-08-27T00:00:00"/>
    <n v="1.6509240000000001"/>
    <m/>
    <m/>
    <m/>
    <m/>
    <m/>
    <x v="1"/>
    <x v="1"/>
    <d v="2023-12-28T00:00:00"/>
    <x v="3"/>
    <s v="10186-0001,10186-0002"/>
    <x v="0"/>
    <x v="0"/>
    <x v="0"/>
    <s v="SMALL"/>
    <s v="1; 2"/>
    <s v="1 - Energy industries (renewable - / non-renewable sources) | 2 - Energy distribution"/>
    <s v="Renewable"/>
    <s v="no"/>
    <x v="1"/>
    <s v="-"/>
    <s v="Pending additional documentation from project participant"/>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s v="-"/>
    <s v="Pending host Party approval"/>
  </r>
  <r>
    <x v="1"/>
    <n v="10349"/>
    <m/>
    <s v=""/>
    <s v="Improved cookstove programme for climate &amp; community impact in Uganda &amp; Malawi by SDG 13 Ventures"/>
    <x v="2"/>
    <x v="9"/>
    <x v="60"/>
    <s v="MW; UG"/>
    <x v="21"/>
    <s v="Stoves"/>
    <x v="82"/>
    <n v="0"/>
    <m/>
    <d v="2021-01-01T00:00:00"/>
    <d v="2025-12-31T00:00:00"/>
    <n v="4.9965776999999996"/>
    <m/>
    <m/>
    <m/>
    <m/>
    <m/>
    <x v="1"/>
    <x v="1"/>
    <d v="2023-12-02T00:00:00"/>
    <x v="3"/>
    <s v=""/>
    <x v="0"/>
    <x v="1"/>
    <x v="1"/>
    <s v="SMALL"/>
    <s v="3"/>
    <s v="3 - Energy demand"/>
    <s v="Renewable"/>
    <s v="no"/>
    <x v="1"/>
    <s v="UG"/>
    <s v="Pending additional documentation from project participant"/>
  </r>
  <r>
    <x v="1"/>
    <n v="10350"/>
    <m/>
    <s v=""/>
    <s v="Improved cookstove programme for climate &amp; community impact by SDG 13 Ventures"/>
    <x v="2"/>
    <x v="9"/>
    <x v="48"/>
    <m/>
    <x v="21"/>
    <s v="Stoves"/>
    <x v="82"/>
    <n v="0"/>
    <m/>
    <d v="2021-01-01T00:00:00"/>
    <d v="2025-12-31T00:00:00"/>
    <n v="4.9965776999999996"/>
    <m/>
    <m/>
    <m/>
    <m/>
    <m/>
    <x v="1"/>
    <x v="1"/>
    <d v="2023-12-02T00:00:00"/>
    <x v="3"/>
    <s v=""/>
    <x v="0"/>
    <x v="1"/>
    <x v="1"/>
    <s v="SMALL"/>
    <s v="3"/>
    <s v="3 - Energy demand"/>
    <s v="Renewable"/>
    <s v="no"/>
    <x v="0"/>
    <s v="-"/>
    <s v="Pending host Party approval"/>
  </r>
  <r>
    <x v="1"/>
    <n v="10351"/>
    <m/>
    <s v=""/>
    <s v="Climate action with rural households by Climate Future Action Stichting"/>
    <x v="2"/>
    <x v="9"/>
    <x v="68"/>
    <m/>
    <x v="21"/>
    <s v="Stoves"/>
    <x v="82"/>
    <n v="0"/>
    <m/>
    <d v="2021-01-01T00:00:00"/>
    <d v="2025-12-31T00:00:00"/>
    <n v="4.9965776999999996"/>
    <m/>
    <m/>
    <m/>
    <m/>
    <m/>
    <x v="1"/>
    <x v="1"/>
    <d v="2024-03-25T00:00:00"/>
    <x v="7"/>
    <s v=""/>
    <x v="0"/>
    <x v="1"/>
    <x v="1"/>
    <s v="SMALL"/>
    <s v="3"/>
    <s v="3 - Energy demand"/>
    <s v="Renewable"/>
    <s v="no"/>
    <x v="0"/>
    <s v="-"/>
    <s v="Pending host Party approval"/>
  </r>
  <r>
    <x v="1"/>
    <n v="10352"/>
    <m/>
    <s v=""/>
    <s v="Tandavanala TsinjoHarena Improved cookstoves in Madagascar"/>
    <x v="2"/>
    <x v="9"/>
    <x v="56"/>
    <s v=""/>
    <x v="21"/>
    <s v="Stoves"/>
    <x v="82"/>
    <n v="0"/>
    <m/>
    <d v="2021-01-01T00:00:00"/>
    <d v="2024-04-03T00:00:00"/>
    <n v="3.2525667"/>
    <m/>
    <m/>
    <m/>
    <m/>
    <m/>
    <x v="1"/>
    <x v="2"/>
    <d v="2023-12-28T00:00:00"/>
    <x v="3"/>
    <s v="10352-0001,10352-0002,10352-0003"/>
    <x v="0"/>
    <x v="1"/>
    <x v="1"/>
    <s v="SMALL"/>
    <s v="3"/>
    <s v="3 - Energy demand"/>
    <s v="Renewable"/>
    <s v="no"/>
    <x v="0"/>
    <s v="-"/>
    <s v="Pending host Party approval"/>
  </r>
  <r>
    <x v="2"/>
    <n v="10352"/>
    <n v="1"/>
    <s v="10352-0001"/>
    <s v="Tandavanala TsinjoHarena Improved cookstoves in Madagascar-CPA001"/>
    <x v="2"/>
    <x v="9"/>
    <x v="56"/>
    <m/>
    <x v="21"/>
    <s v="Stoves"/>
    <x v="82"/>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s v="Pending host Party approval"/>
  </r>
  <r>
    <x v="2"/>
    <n v="10352"/>
    <n v="2"/>
    <s v="10352-0002"/>
    <s v="Tandavanala TsinjoHarena Improved cookstoves in Madagascar-CPA002"/>
    <x v="2"/>
    <x v="9"/>
    <x v="56"/>
    <m/>
    <x v="21"/>
    <s v="Stoves"/>
    <x v="82"/>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s v="-"/>
    <s v="Pending host Party approval"/>
  </r>
  <r>
    <x v="2"/>
    <n v="10352"/>
    <n v="3"/>
    <s v="10352-0003"/>
    <s v="Tandavanala TsinjoHarena Improved cookstoves in Madagascar-CPA003"/>
    <x v="2"/>
    <x v="9"/>
    <x v="56"/>
    <m/>
    <x v="21"/>
    <s v="Stoves"/>
    <x v="82"/>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s v="Pending host Party approval"/>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s v="-"/>
    <s v="No request submitted"/>
  </r>
  <r>
    <x v="1"/>
    <n v="10355"/>
    <m/>
    <s v=""/>
    <s v="National Programme for Energy Efficiency Improvement in the Brick Manufacturing Sector in Bangladesh"/>
    <x v="0"/>
    <x v="5"/>
    <x v="37"/>
    <s v=""/>
    <x v="22"/>
    <s v="Building materials"/>
    <x v="84"/>
    <n v="0"/>
    <m/>
    <d v="2021-01-01T00:00:00"/>
    <d v="2024-03-14T00:00:00"/>
    <n v="3.1978097000000001"/>
    <m/>
    <m/>
    <m/>
    <m/>
    <m/>
    <x v="0"/>
    <x v="0"/>
    <s v=""/>
    <x v="0"/>
    <s v=""/>
    <x v="0"/>
    <x v="0"/>
    <x v="0"/>
    <s v="SMALL"/>
    <s v="4"/>
    <s v="4 - Manufacturing industries"/>
    <s v="Renewable"/>
    <s v="no"/>
    <x v="0"/>
    <s v="-"/>
    <s v="No request submitted"/>
  </r>
  <r>
    <x v="2"/>
    <n v="10355"/>
    <n v="1"/>
    <s v="10355-0001"/>
    <s v="CPA 1  Energy Efficiency improvement in brick manufacturing sector in Bangladesh"/>
    <x v="0"/>
    <x v="5"/>
    <x v="37"/>
    <m/>
    <x v="22"/>
    <s v="Building materials"/>
    <x v="84"/>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s v="-"/>
    <s v="No request submitted"/>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s v="-"/>
    <s v="Pending host Party approval"/>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s v="-"/>
    <s v="Pending host Party approval"/>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s v="-"/>
    <s v="Pending host Party approval"/>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s v="-"/>
    <s v="Pending host Party approval"/>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s v="-"/>
    <s v="Pending host Party approval"/>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0"/>
    <s v="-"/>
    <s v="Pending host Party approval"/>
  </r>
  <r>
    <x v="0"/>
    <n v="10366"/>
    <m/>
    <s v=""/>
    <s v="1.2MW Renewable Energy Power Project based on Biogas from dairy buffalo manure at Pariyat, Jabalpur District, Madhya Pradesh, India"/>
    <x v="0"/>
    <x v="5"/>
    <x v="7"/>
    <m/>
    <x v="5"/>
    <s v="Manure"/>
    <x v="80"/>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s v="-"/>
    <s v="No request submitted"/>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s v="-"/>
    <s v="Pending host Party approval"/>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s v="-"/>
    <s v="Pending host Party approval"/>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s v="-"/>
    <s v="Pending host Party approval"/>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s v="-"/>
    <s v="Pending host Party approval"/>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s v="-"/>
    <s v="Pending host Party approval"/>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s v="-"/>
    <s v="Pending host Party approval"/>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s v="-"/>
    <s v="Pending host Party approval"/>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s v="-"/>
    <s v="Pending host Party approval"/>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s v="-"/>
    <s v="Pending host Party approval"/>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s v="-"/>
    <s v="Pending host Party approval"/>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s v="-"/>
    <s v="Pending host Party approval"/>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s v="-"/>
    <s v="Pending host Party approval"/>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s v="-"/>
    <s v="Pending host Party approval"/>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s v="-"/>
    <s v="Pending host Party approval"/>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s v="-"/>
    <s v="Pending host Party approval"/>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s v="-"/>
    <s v="Pending host Party approval"/>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s v="-"/>
    <s v="Pending host Party approval"/>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s v="-"/>
    <s v="Pending host Party approval"/>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s v="Pending host Party approval"/>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s v="-"/>
    <s v="Pending host Party approval"/>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s v="Pending host Party approval"/>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s v="-"/>
    <s v="Pending host Party approval"/>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s v="-"/>
    <s v="Pending host Party approval"/>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s v="-"/>
    <s v="Pending host Party approval"/>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s v="-"/>
    <s v="Pending host Party approval"/>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s v="-"/>
    <s v="Pending host Party approval"/>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s v="-"/>
    <s v="Pending host Party approval"/>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s v="-"/>
    <s v="Pending host Party approval"/>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s v="-"/>
    <s v="Pending host Party approval"/>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s v="-"/>
    <s v="Pending host Party approval"/>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s v="-"/>
    <s v="Pending host Party approval"/>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s v="-"/>
    <s v="Pending host Party approval"/>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s v="-"/>
    <s v="Pending host Party approval"/>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s v="-"/>
    <s v="Pending host Party approval"/>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s v="-"/>
    <s v="Pending host Party approval"/>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s v="-"/>
    <s v="Pending host Party approval"/>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s v="-"/>
    <s v="Pending host Party approval"/>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s v="-"/>
    <s v="Pending host Party approval"/>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s v="-"/>
    <s v="Pending host Party approval"/>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s v="-"/>
    <s v="No request submitted"/>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s v="-"/>
    <s v="Pending host Party approval"/>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s v="-"/>
    <s v="No request submitted"/>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s v="-"/>
    <s v="Pending host Party approval"/>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s v="-"/>
    <s v="No request submitted"/>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s v="-"/>
    <s v="Pending host Party approval"/>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s v="-"/>
    <s v="Pending host Party approval"/>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s v="-"/>
    <s v="No request submitted"/>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s v="-"/>
    <s v="Pending host Party approval"/>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s v="-"/>
    <s v="Pending host Party approval"/>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0"/>
    <s v="-"/>
    <s v="Pending host Party approval"/>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s v="-"/>
    <s v="No request submitted"/>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s v="-"/>
    <s v="Pending host Party approval"/>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s v="-"/>
    <s v="Pending host Party approval"/>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s v="-"/>
    <s v="No request submitted"/>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s v="-"/>
    <s v="Pending host Party approval"/>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s v="-"/>
    <s v="Pending host Party approval"/>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s v="-"/>
    <s v="No request submitted"/>
  </r>
  <r>
    <x v="0"/>
    <n v="10406"/>
    <m/>
    <s v=""/>
    <s v="Energy efficiency measures at Mindspace, Hyderabad, Building no. 12A, 12B, 12C&amp; 20 of Sundew Properties Ltd."/>
    <x v="0"/>
    <x v="5"/>
    <x v="7"/>
    <m/>
    <x v="23"/>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s v="-"/>
    <s v="Pending host Party approval"/>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s v="-"/>
    <s v="No request submitted"/>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s v="-"/>
    <s v="Pending host Party approval"/>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s v="-"/>
    <s v="Pending host Party approval"/>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s v="-"/>
    <s v="Pending host Party approval"/>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s v="-"/>
    <s v="Pending host Party approval"/>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s v="-"/>
    <s v="Pending host Party approval"/>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s v="-"/>
    <s v="Pending host Party approval"/>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s v="-"/>
    <s v="Pending host Party approval"/>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s v="-"/>
    <s v="Pending host Party approval"/>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s v="-"/>
    <s v="No request submitted"/>
  </r>
  <r>
    <x v="1"/>
    <n v="10415"/>
    <m/>
    <s v=""/>
    <s v="Clean Energy Program Supported by Republic of Korea"/>
    <x v="0"/>
    <x v="7"/>
    <x v="81"/>
    <s v=""/>
    <x v="21"/>
    <s v="Stoves"/>
    <x v="82"/>
    <n v="0"/>
    <m/>
    <d v="2021-01-01T00:00:00"/>
    <d v="2025-08-27T00:00:00"/>
    <n v="4.6516085"/>
    <m/>
    <m/>
    <m/>
    <m/>
    <m/>
    <x v="1"/>
    <x v="1"/>
    <d v="2023-10-27T00:00:00"/>
    <x v="2"/>
    <s v="10415-0001,10415-0002,10415-0003"/>
    <x v="0"/>
    <x v="1"/>
    <x v="1"/>
    <s v="SMALL"/>
    <s v="3"/>
    <s v="3 - Energy demand"/>
    <s v="Renewable"/>
    <s v="yes"/>
    <x v="1"/>
    <s v="-"/>
    <s v="Approved"/>
  </r>
  <r>
    <x v="2"/>
    <n v="10415"/>
    <n v="2"/>
    <s v="10415-0002"/>
    <s v="Clean Energy Program Supported by Republic of Korea CPA MM 02"/>
    <x v="0"/>
    <x v="7"/>
    <x v="81"/>
    <m/>
    <x v="21"/>
    <s v="Stoves"/>
    <x v="82"/>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s v="-"/>
    <s v="Approved"/>
  </r>
  <r>
    <x v="2"/>
    <n v="10415"/>
    <n v="3"/>
    <s v="10415-0003"/>
    <s v="Clean Energy Program Supported by Republic of Korea CPA MM 03"/>
    <x v="0"/>
    <x v="7"/>
    <x v="81"/>
    <m/>
    <x v="21"/>
    <s v="Stoves"/>
    <x v="82"/>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s v="-"/>
    <s v="Approved"/>
  </r>
  <r>
    <x v="2"/>
    <n v="10415"/>
    <n v="1"/>
    <s v="10415-0001"/>
    <s v="CPA MM 01"/>
    <x v="0"/>
    <x v="7"/>
    <x v="81"/>
    <m/>
    <x v="21"/>
    <s v="Stoves"/>
    <x v="82"/>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s v="-"/>
    <s v="Pending host Party approval"/>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x v="0"/>
    <s v="-"/>
    <s v="Pending host Party approval"/>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s v="-"/>
    <s v="No request submitted"/>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s v="-"/>
    <s v="No request submitted"/>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s v="-"/>
    <s v="Pending host Party approval"/>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s v="-"/>
    <s v="Pending host Party approval"/>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s v="-"/>
    <s v="Pending host Party approval"/>
  </r>
  <r>
    <x v="1"/>
    <n v="10430"/>
    <m/>
    <s v=""/>
    <s v="Man and Man Enterprise Improved Cooking Stoves CDM Programme in Ghana supported by Republic of Korea"/>
    <x v="2"/>
    <x v="14"/>
    <x v="53"/>
    <s v=""/>
    <x v="21"/>
    <s v="Stoves"/>
    <x v="82"/>
    <n v="0"/>
    <m/>
    <d v="2021-01-01T00:00:00"/>
    <d v="2025-05-30T00:00:00"/>
    <n v="4.4079398000000003"/>
    <m/>
    <m/>
    <m/>
    <m/>
    <m/>
    <x v="1"/>
    <x v="1"/>
    <d v="2023-08-22T00:00:00"/>
    <x v="6"/>
    <s v="10430-0001,10430-0002"/>
    <x v="0"/>
    <x v="1"/>
    <x v="1"/>
    <s v="SMALL"/>
    <s v="3"/>
    <s v="3 - Energy demand"/>
    <s v="Renewable"/>
    <s v="no"/>
    <x v="1"/>
    <s v="-"/>
    <s v="Pending additional documentation from project participant"/>
  </r>
  <r>
    <x v="2"/>
    <n v="10430"/>
    <n v="1"/>
    <s v="10430-0001"/>
    <s v="Man and Man Enterprise Improved Cooking Stoves CDM Programme in Ghana supported by Republic of Korea"/>
    <x v="2"/>
    <x v="14"/>
    <x v="53"/>
    <m/>
    <x v="21"/>
    <s v="Stoves"/>
    <x v="82"/>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s v="-"/>
    <s v="Pending additional documentation from project participant"/>
  </r>
  <r>
    <x v="2"/>
    <n v="10430"/>
    <n v="2"/>
    <s v="10430-0002"/>
    <s v="Man and Man Enterprise Improved Cooking Stoves CDM Programme in Ghana supported by Republic of Korea  CPA002"/>
    <x v="2"/>
    <x v="14"/>
    <x v="53"/>
    <m/>
    <x v="21"/>
    <s v="Stoves"/>
    <x v="82"/>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s v="-"/>
    <s v="Pending additional documentation from project participant"/>
  </r>
  <r>
    <x v="1"/>
    <n v="10431"/>
    <m/>
    <s v=""/>
    <s v="Improved cookstove program in Bangladesh supported by the Republic of Korea"/>
    <x v="0"/>
    <x v="5"/>
    <x v="37"/>
    <s v=""/>
    <x v="21"/>
    <s v="Stoves"/>
    <x v="82"/>
    <n v="0"/>
    <m/>
    <d v="2021-01-01T00:00:00"/>
    <d v="2025-06-22T00:00:00"/>
    <n v="4.4709102999999999"/>
    <m/>
    <m/>
    <m/>
    <m/>
    <m/>
    <x v="1"/>
    <x v="1"/>
    <d v="2023-11-15T00:00:00"/>
    <x v="5"/>
    <s v="10431-0001,10431-0002,10431-0003,10431-0004,10431-0005"/>
    <x v="0"/>
    <x v="1"/>
    <x v="1"/>
    <s v="SMALL"/>
    <s v="3"/>
    <s v="3 - Energy demand"/>
    <s v="Renewable"/>
    <s v="no"/>
    <x v="1"/>
    <s v="-"/>
    <s v="Assessment ongoing"/>
  </r>
  <r>
    <x v="2"/>
    <n v="10431"/>
    <n v="1"/>
    <s v="10431-0001"/>
    <s v="Improved cookstove program in Bangladesh supported by the  Republic of Korea  CPA 01"/>
    <x v="0"/>
    <x v="5"/>
    <x v="37"/>
    <m/>
    <x v="21"/>
    <s v="Stoves"/>
    <x v="82"/>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s v="-"/>
    <s v="Assessment ongoing"/>
  </r>
  <r>
    <x v="2"/>
    <n v="10431"/>
    <n v="2"/>
    <s v="10431-0002"/>
    <s v="Improved cookstove program in Bangladesh supported by the Republic of Korea  CPA 02"/>
    <x v="0"/>
    <x v="5"/>
    <x v="37"/>
    <m/>
    <x v="21"/>
    <s v="Stoves"/>
    <x v="82"/>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s v="-"/>
    <s v="Assessment ongoing"/>
  </r>
  <r>
    <x v="2"/>
    <n v="10431"/>
    <n v="3"/>
    <s v="10431-0003"/>
    <s v="Improved cookstove program in Bangladesh supported by the Republic of Korea  CPA 03"/>
    <x v="0"/>
    <x v="5"/>
    <x v="37"/>
    <m/>
    <x v="21"/>
    <s v="Stoves"/>
    <x v="82"/>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s v="-"/>
    <s v="Assessment ongoing"/>
  </r>
  <r>
    <x v="2"/>
    <n v="10431"/>
    <n v="4"/>
    <s v="10431-0004"/>
    <s v="Improved cookstove program in Bangladesh supported by the Republic of Korea  CPA 04"/>
    <x v="0"/>
    <x v="5"/>
    <x v="37"/>
    <m/>
    <x v="21"/>
    <s v="Stoves"/>
    <x v="82"/>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s v="Assessment ongoing"/>
  </r>
  <r>
    <x v="2"/>
    <n v="10431"/>
    <n v="5"/>
    <s v="10431-0005"/>
    <s v="Improved cookstove program in Bangladesh supported by the Republic of Korea  CPA 05"/>
    <x v="0"/>
    <x v="5"/>
    <x v="37"/>
    <m/>
    <x v="21"/>
    <s v="Stoves"/>
    <x v="82"/>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s v="Assessment ongoing"/>
  </r>
  <r>
    <x v="0"/>
    <n v="10436"/>
    <m/>
    <s v=""/>
    <s v="Kelar Natural Gas Combined Cycle Project"/>
    <x v="1"/>
    <x v="1"/>
    <x v="11"/>
    <m/>
    <x v="14"/>
    <s v="Coal to natural gas"/>
    <x v="176"/>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s v="-"/>
    <s v="No request submitted"/>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s v="-"/>
    <s v="Pending host Party approval"/>
  </r>
  <r>
    <x v="1"/>
    <n v="10440"/>
    <m/>
    <s v=""/>
    <s v="Sustainable Fuelwood and Microgasification Cooking Solutions for rural and urban Households"/>
    <x v="2"/>
    <x v="9"/>
    <x v="48"/>
    <m/>
    <x v="21"/>
    <s v="Stoves"/>
    <x v="163"/>
    <n v="0"/>
    <m/>
    <d v="2021-01-01T00:00:00"/>
    <d v="2025-05-30T00:00:00"/>
    <n v="4.4079398000000003"/>
    <m/>
    <m/>
    <m/>
    <m/>
    <m/>
    <x v="0"/>
    <x v="0"/>
    <s v=""/>
    <x v="0"/>
    <s v=""/>
    <x v="0"/>
    <x v="1"/>
    <x v="1"/>
    <s v="SMALL"/>
    <s v="3"/>
    <s v="3 - Energy demand"/>
    <s v="Renewable"/>
    <s v="no"/>
    <x v="0"/>
    <s v="-"/>
    <s v="No request submitted"/>
  </r>
  <r>
    <x v="2"/>
    <n v="10440"/>
    <n v="3"/>
    <s v="10440-0003"/>
    <s v="Sustainable Fuelwood and Microgasification Cooking Solutions for rural and urban Households  CPA1"/>
    <x v="2"/>
    <x v="9"/>
    <x v="48"/>
    <m/>
    <x v="21"/>
    <s v="Stoves"/>
    <x v="163"/>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s v="No request submitted"/>
  </r>
  <r>
    <x v="2"/>
    <n v="10440"/>
    <n v="4"/>
    <s v="10440-0004"/>
    <s v="Sustainable Fuelwood and Microgasification Cooking Solutions for rural and urban Households  CPA2"/>
    <x v="2"/>
    <x v="9"/>
    <x v="48"/>
    <m/>
    <x v="21"/>
    <s v="Stoves"/>
    <x v="163"/>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s v="No request submitted"/>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s v="-"/>
    <s v="Pending host Party approval"/>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s v="-"/>
    <s v="Pending host Party approval"/>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s v="-"/>
    <s v="Pending host Party approval"/>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s v="Pending host Party approval"/>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s v="Pending host Party approval"/>
  </r>
  <r>
    <x v="1"/>
    <n v="10443"/>
    <m/>
    <s v=""/>
    <s v="Madagascar Improved Cookstove Project by KCM"/>
    <x v="2"/>
    <x v="9"/>
    <x v="56"/>
    <s v=""/>
    <x v="21"/>
    <s v="Stoves"/>
    <x v="82"/>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s v="-"/>
    <s v="Pending host Party approval"/>
  </r>
  <r>
    <x v="2"/>
    <n v="10443"/>
    <n v="1"/>
    <s v="10443-0001"/>
    <s v="Madagascar Improved Cookstove Project by KCM-Wood#CPA-W- 001"/>
    <x v="2"/>
    <x v="9"/>
    <x v="56"/>
    <m/>
    <x v="21"/>
    <s v="Stoves"/>
    <x v="82"/>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0"/>
    <s v="-"/>
    <s v="Pending host Party approval"/>
  </r>
  <r>
    <x v="2"/>
    <n v="10443"/>
    <n v="2"/>
    <s v="10443-0002"/>
    <s v="Madagascar Improved Cookstove Project by KCM-Wood#CPA-W-002"/>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3"/>
    <s v="10443-0003"/>
    <s v="Madagascar Improved Cookstove Project by KCM-Wood#CPA-W-003"/>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4"/>
    <s v="10443-0004"/>
    <s v="Madagascar Improved Cookstove Project by KCM-Wood#CPA-W-004"/>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5"/>
    <s v="10443-0005"/>
    <s v="Madagascar Improved Cookstove Project by KCM-Wood#CPA-W-005"/>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6"/>
    <s v="10443-0006"/>
    <s v="Madagascar Improved Cookstove Project by KCM-Wood#CPA-W-006"/>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7"/>
    <s v="10443-0007"/>
    <s v="Madagascar Improved Cookstove Project by KCM-Wood#CPA-W-007"/>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8"/>
    <s v="10443-0008"/>
    <s v="Madagascar Improved Cookstove Project by KCM-Wood#CPA-W008"/>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9"/>
    <s v="10443-0009"/>
    <s v="Madagascar Improved Cookstove Project by KCM-Wood#CPA-W009"/>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0"/>
    <s v="10443-0010"/>
    <s v="Madagascar Improved Cookstove Project by KCM-Wood#CPA-W-010"/>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1"/>
    <s v="10443-0011"/>
    <s v="Madagascar Improved Cookstove Project by KCM-Wood#CPA-W-011"/>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2"/>
    <s v="10443-0012"/>
    <s v="Madagascar Improved Cookstove Project by KCM-Wood#CPA-W-012"/>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3"/>
    <s v="10443-0013"/>
    <s v="Madagascar Improved Cookstove Project by KCM-Wood#CPA-W-013"/>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4"/>
    <s v="10443-0014"/>
    <s v="Madagascar Improved Cookstove Project by KCM-Wood#CPA-W-014"/>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5"/>
    <s v="10443-0015"/>
    <s v="Madagascar Improved Cookstove Project by KCM-Wood#CPA-W-015"/>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6"/>
    <s v="10443-0016"/>
    <s v="Madagascar Improved Cookstove Project by KCM-Wood#CPA-W-016"/>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7"/>
    <s v="10443-0017"/>
    <s v="Madagascar Improved Cookstove Project by KCM-Wood#CPA-W-017"/>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8"/>
    <s v="10443-0018"/>
    <s v="Madagascar Improved Cookstove Project by KCM-Wood#CPA-W-018"/>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19"/>
    <s v="10443-0019"/>
    <s v="Madagascar Improved Cookstove Project by KCM-Wood#CPA-W-019"/>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20"/>
    <s v="10443-0020"/>
    <s v="Madagascar Improved Cookstove Project by KCM-Wood#CPA-W-020"/>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21"/>
    <s v="10443-0021"/>
    <s v="Madagascar Improved Cookstove Project by KCM-Wood#CPA-W-021"/>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22"/>
    <s v="10443-0022"/>
    <s v="Madagascar Improved Cookstove Project by KCM-Wood#CPA-W-022"/>
    <x v="2"/>
    <x v="9"/>
    <x v="56"/>
    <m/>
    <x v="21"/>
    <s v="Stoves"/>
    <x v="82"/>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s v="Pending host Party approval"/>
  </r>
  <r>
    <x v="2"/>
    <n v="10443"/>
    <n v="23"/>
    <s v="10443-0023"/>
    <s v="Madagascar Improved Cookstove Project by KCM-Wood#CPA-W-023"/>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24"/>
    <s v="10443-0024"/>
    <s v="Madagascar Improved Cookstove Project by KCM-Wood#CPA-W-024"/>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25"/>
    <s v="10443-0025"/>
    <s v="Madagascar Improved Cookstove Project by KCM-Wood#CPA-W-025"/>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26"/>
    <s v="10443-0026"/>
    <s v="Madagascar Improved Cookstove Project by KCM-Wood#CPA-W-026"/>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27"/>
    <s v="10443-0027"/>
    <s v="Madagascar Improved Cookstove Project by KCM-Wood#CPA-W-027"/>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28"/>
    <s v="10443-0028"/>
    <s v="Madagascar Improved Cookstove Project by KCM-Wood#CPA-W-028"/>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29"/>
    <s v="10443-0029"/>
    <s v="Madagascar Improved Cookstove Project by KCM-Wood#CPA-W-029"/>
    <x v="2"/>
    <x v="9"/>
    <x v="56"/>
    <m/>
    <x v="21"/>
    <s v="Stoves"/>
    <x v="82"/>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s v="Pending host Party approval"/>
  </r>
  <r>
    <x v="2"/>
    <n v="10443"/>
    <n v="30"/>
    <s v="10443-0030"/>
    <s v="Madagascar Improved Cookstove Project by KCM-Wood#CPA-W-030"/>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31"/>
    <s v="10443-0031"/>
    <s v="Madagascar Improved Cookstove Project by KCM-Wood#CPA-W-031"/>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32"/>
    <s v="10443-0032"/>
    <s v="Madagascar Improved Cookstove Project by KCM-Wood#CPA-W-032"/>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33"/>
    <s v="10443-0033"/>
    <s v="Madagascar Improved Cookstove Project by KCM-Wood#CPA-W-033"/>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34"/>
    <s v="10443-0034"/>
    <s v="Madagascar Improved Cookstove Project by KCM-Wood#CPA-W-034"/>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s v="Pending host Party approval"/>
  </r>
  <r>
    <x v="2"/>
    <n v="10443"/>
    <n v="35"/>
    <s v="10443-0035"/>
    <s v="Madagascar Improved Cookstove Project by KCM-Wood#CPA-W-035"/>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36"/>
    <s v="10443-0036"/>
    <s v="Madagascar Improved Cookstove Project by KCM-Wood#CPA-W-036"/>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s v="Pending host Party approval"/>
  </r>
  <r>
    <x v="2"/>
    <n v="10443"/>
    <n v="37"/>
    <s v="10443-0037"/>
    <s v="Madagascar Improved Cookstove Project by KCM-Wood#CPA-W-037"/>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38"/>
    <s v="10443-0038"/>
    <s v="Madagascar Improved Cookstove Project by KCM-Wood#CPA-W-038"/>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s v="Pending host Party approval"/>
  </r>
  <r>
    <x v="2"/>
    <n v="10443"/>
    <n v="39"/>
    <s v="10443-0039"/>
    <s v="Madagascar Improved Cookstove Project by KCM-Wood#CPA-W-039"/>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40"/>
    <s v="10443-0040"/>
    <s v="Madagascar Improved Cookstove Project by KCM-Wood#CPA-W-040"/>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s v="Pending host Party approval"/>
  </r>
  <r>
    <x v="2"/>
    <n v="10443"/>
    <n v="41"/>
    <s v="10443-0041"/>
    <s v="Madagascar Improved Cookstove Project by KCM-Wood#CPA-W-041"/>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42"/>
    <s v="10443-0042"/>
    <s v="Madagascar Improved Cookstove Project by KCM-Wood#CPA-W-042"/>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43"/>
    <s v="10443-0043"/>
    <s v="Madagascar Improved Cookstove Project by KCM-Wood#CPA-W-043"/>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44"/>
    <s v="10443-0044"/>
    <s v="Madagascar Improved Cookstove Project by KCM-Wood#CPA-W-044"/>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s v="Pending host Party approval"/>
  </r>
  <r>
    <x v="2"/>
    <n v="10443"/>
    <n v="45"/>
    <s v="10443-0045"/>
    <s v="Madagascar Improved Cookstove Project by KCM-Wood#CPA-W-045"/>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46"/>
    <s v="10443-0046"/>
    <s v="Madagascar Improved Cookstove Project by KCM-Wood#CPA-W-046"/>
    <x v="2"/>
    <x v="9"/>
    <x v="56"/>
    <m/>
    <x v="21"/>
    <s v="Stoves"/>
    <x v="82"/>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s v="Pending host Party approval"/>
  </r>
  <r>
    <x v="2"/>
    <n v="10443"/>
    <n v="47"/>
    <s v="10443-0047"/>
    <s v="Madagascar Improved Cookstove Project by KCM-Wood#CPA-W-047"/>
    <x v="2"/>
    <x v="9"/>
    <x v="56"/>
    <m/>
    <x v="21"/>
    <s v="Stoves"/>
    <x v="82"/>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s v="Pending host Party approval"/>
  </r>
  <r>
    <x v="2"/>
    <n v="10443"/>
    <n v="48"/>
    <s v="10443-0048"/>
    <s v="Madagascar Improved Cookstove Project by KCM-Wood#CPA-W-048"/>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s v="Pending host Party approval"/>
  </r>
  <r>
    <x v="2"/>
    <n v="10443"/>
    <n v="49"/>
    <s v="10443-0049"/>
    <s v="Madagascar Improved Cookstove Project by KCM-Wood#CPA-W-049"/>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s v="Pending host Party approval"/>
  </r>
  <r>
    <x v="2"/>
    <n v="10443"/>
    <n v="50"/>
    <s v="10443-0050"/>
    <s v="Madagascar Improved Cookstove Project by KCM-Wood#CPA-W-050"/>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s v="Pending host Party approval"/>
  </r>
  <r>
    <x v="2"/>
    <n v="10443"/>
    <n v="51"/>
    <s v="10443-0051"/>
    <s v="Madagascar Improved Cookstove Project by KCM-Wood#CPA-W-051"/>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s v="Pending host Party approval"/>
  </r>
  <r>
    <x v="2"/>
    <n v="10443"/>
    <n v="52"/>
    <s v="10443-0052"/>
    <s v="Madagascar Improved Cookstove Project by KCM-Wood#CPA-W-052"/>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s v="Pending host Party approval"/>
  </r>
  <r>
    <x v="2"/>
    <n v="10443"/>
    <n v="53"/>
    <s v="10443-0053"/>
    <s v="Madagascar Improved Cookstove Project by KCM-Wood#CPA-W-053"/>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s v="Pending host Party approval"/>
  </r>
  <r>
    <x v="2"/>
    <n v="10443"/>
    <n v="54"/>
    <s v="10443-0054"/>
    <s v="Madagascar Improved Cookstove Project by KCM-Wood#CPA-W-054"/>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s v="Pending host Party approval"/>
  </r>
  <r>
    <x v="2"/>
    <n v="10443"/>
    <n v="55"/>
    <s v="10443-0055"/>
    <s v="Madagascar Improved Cookstove Project by KCM-Wood#CPA-W-055"/>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s v="Pending host Party approval"/>
  </r>
  <r>
    <x v="2"/>
    <n v="10443"/>
    <n v="56"/>
    <s v="10443-0056"/>
    <s v="Madagascar Improved Cookstove Project by KCM-Wood#CPA-W-056"/>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s v="Pending host Party approval"/>
  </r>
  <r>
    <x v="2"/>
    <n v="10443"/>
    <n v="57"/>
    <s v="10443-0057"/>
    <s v="Madagascar Improved Cookstove Project by KCM-Wood#CPA-W-057"/>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s v="Pending host Party approval"/>
  </r>
  <r>
    <x v="2"/>
    <n v="10443"/>
    <n v="58"/>
    <s v="10443-0058"/>
    <s v="Madagascar Improved Cookstove Project by KCM-Wood#CPA-W-058"/>
    <x v="2"/>
    <x v="9"/>
    <x v="56"/>
    <m/>
    <x v="21"/>
    <s v="Stoves"/>
    <x v="82"/>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s v="Pending host Party approval"/>
  </r>
  <r>
    <x v="2"/>
    <n v="10443"/>
    <n v="59"/>
    <s v="10443-0059"/>
    <s v="Madagascar Improved Cookstove Project by KCM-Wood#CPA-W-059"/>
    <x v="2"/>
    <x v="9"/>
    <x v="56"/>
    <m/>
    <x v="21"/>
    <s v="Stoves"/>
    <x v="82"/>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s v="Pending host Party approval"/>
  </r>
  <r>
    <x v="1"/>
    <n v="10471"/>
    <m/>
    <s v=""/>
    <s v="The Project of CCC program of Activities (PoA) for Distribution of Improved Cookstoves (ICS) in Developing South and Southeast Asia Countries (Myanmar)"/>
    <x v="0"/>
    <x v="7"/>
    <x v="81"/>
    <m/>
    <x v="21"/>
    <s v="Stoves"/>
    <x v="82"/>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s v="-"/>
    <s v="Substantive check completed"/>
  </r>
  <r>
    <x v="2"/>
    <n v="10471"/>
    <n v="1"/>
    <s v="10471-0001"/>
    <s v="CCC PoA for distribution of ICS in developing countries (Myanmar): CPA 001"/>
    <x v="0"/>
    <x v="7"/>
    <x v="81"/>
    <m/>
    <x v="21"/>
    <s v="Stoves"/>
    <x v="82"/>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s v="-"/>
    <s v="Substantive check completed"/>
  </r>
  <r>
    <x v="2"/>
    <n v="10471"/>
    <n v="2"/>
    <s v="10471-0002"/>
    <s v="CCC PoA for distribution of ICS in developing countries (Myanmar): CPA 002"/>
    <x v="0"/>
    <x v="7"/>
    <x v="81"/>
    <m/>
    <x v="21"/>
    <s v="Stoves"/>
    <x v="82"/>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s v="-"/>
    <s v="Substantive check completed"/>
  </r>
  <r>
    <x v="2"/>
    <n v="10471"/>
    <n v="3"/>
    <s v="10471-0003"/>
    <s v="CCC PoA for distribution of ICS in developing countries (Myanmar): CPA 003"/>
    <x v="0"/>
    <x v="7"/>
    <x v="81"/>
    <m/>
    <x v="21"/>
    <s v="Stoves"/>
    <x v="82"/>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s v="-"/>
    <s v="Substantive check completed"/>
  </r>
  <r>
    <x v="2"/>
    <n v="10471"/>
    <n v="4"/>
    <s v="10471-0004"/>
    <s v="CCC PoA for distribution of ICS in developing countries (Myanmar): CPA 004"/>
    <x v="0"/>
    <x v="7"/>
    <x v="81"/>
    <m/>
    <x v="21"/>
    <s v="Stoves"/>
    <x v="82"/>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s v="-"/>
    <s v="Substantive check completed"/>
  </r>
  <r>
    <x v="2"/>
    <n v="10471"/>
    <n v="5"/>
    <s v="10471-0005"/>
    <s v="CCC PoA for distribution of ICS in developing countries (Myanmar): CPA 005"/>
    <x v="0"/>
    <x v="7"/>
    <x v="81"/>
    <m/>
    <x v="21"/>
    <s v="Stoves"/>
    <x v="82"/>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s v="-"/>
    <s v="Substantive check completed"/>
  </r>
  <r>
    <x v="2"/>
    <n v="10471"/>
    <n v="6"/>
    <s v="10471-0006"/>
    <s v="CCC PoA for distribution of ICS in developing countries (Myanmar): CPA 006"/>
    <x v="0"/>
    <x v="7"/>
    <x v="81"/>
    <m/>
    <x v="21"/>
    <s v="Stoves"/>
    <x v="82"/>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s v="-"/>
    <s v="Substantive check completed"/>
  </r>
  <r>
    <x v="2"/>
    <n v="10471"/>
    <n v="7"/>
    <s v="10471-0007"/>
    <s v="CCC PoA for distribution of ICS in developing countries (Myanmar): CPA 01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8"/>
    <s v="10471-0008"/>
    <s v="CCC PoA for distribution of ICS in developing countries (Myanmar): CPA 01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9"/>
    <s v="10471-0009"/>
    <s v="CCC PoA for distribution of ICS in developing countries (Myanmar): CPA 01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0"/>
    <s v="10471-0010"/>
    <s v="CCC PoA for distribution of ICS in developing countries (Myanmar): CPA 01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1"/>
    <s v="10471-0011"/>
    <s v="CCC PoA for distribution of ICS in developing countries (Myanmar): CPA 01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2"/>
    <s v="10471-0012"/>
    <s v="CCC PoA for distribution of ICS in developing countries (Myanmar): CPA 01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3"/>
    <s v="10471-0013"/>
    <s v="CCC PoA for distribution of ICS in developing countries (Myanmar): CPA 01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4"/>
    <s v="10471-0014"/>
    <s v="CCC PoA for distribution of ICS in developing countries (Myanmar): CPA 01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5"/>
    <s v="10471-0015"/>
    <s v="CCC PoA for distribution of ICS in developing countries (Myanmar): CPA 01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6"/>
    <s v="10471-0016"/>
    <s v="CCC PoA for distribution of ICS in developing countries (Myanmar): CPA 02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7"/>
    <s v="10471-0017"/>
    <s v="CCC PoA for distribution of ICS in developing countries (Myanmar): CPA 02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8"/>
    <s v="10471-0018"/>
    <s v="CCC PoA for distribution of ICS in developing countries (Myanmar): CPA 02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19"/>
    <s v="10471-0019"/>
    <s v="CCC PoA for distribution of ICS in developing countries (Myanmar): CPA 02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0"/>
    <s v="10471-0020"/>
    <s v="CCC PoA for distribution of ICS in developing countries (Myanmar): CPA 02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1"/>
    <s v="10471-0021"/>
    <s v="CCC PoA for distribution of ICS in developing countries (Myanmar): CPA 02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2"/>
    <s v="10471-0022"/>
    <s v="CCC PoA for distribution of ICS in developing countries (Myanmar): CPA 02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3"/>
    <s v="10471-0023"/>
    <s v="CCC PoA for distribution of ICS in developing countries (Myanmar): CPA 02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4"/>
    <s v="10471-0024"/>
    <s v="CCC PoA for distribution of ICS in developing countries (Myanmar): CPA 02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5"/>
    <s v="10471-0025"/>
    <s v="CCC PoA for distribution of ICS in developing countries (Myanmar): CPA 02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6"/>
    <s v="10471-0026"/>
    <s v="CCC PoA for distribution of ICS in developing countries (Myanmar): CPA 03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7"/>
    <s v="10471-0027"/>
    <s v="CCC PoA for distribution of ICS in developing countries (Myanmar): CPA 03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8"/>
    <s v="10471-0028"/>
    <s v="CCC PoA for distribution of ICS in developing countries (Myanmar): CPA 03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29"/>
    <s v="10471-0029"/>
    <s v="CCC PoA for distribution of ICS in developing countries (Myanmar): CPA 03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0"/>
    <s v="10471-0030"/>
    <s v="CCC PoA for distribution of ICS in developing countries (Myanmar): CPA 03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1"/>
    <s v="10471-0031"/>
    <s v="CCC PoA for distribution of ICS in developing countries (Myanmar): CPA 03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2"/>
    <s v="10471-0032"/>
    <s v="CCC PoA for distribution of ICS in developing countries (Myanmar): CPA 03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3"/>
    <s v="10471-0033"/>
    <s v="CCC PoA for distribution of ICS in developing countries (Myanmar): CPA 03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4"/>
    <s v="10471-0034"/>
    <s v="CCC PoA for distribution of ICS in developing countries (Myanmar): CPA 03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5"/>
    <s v="10471-0035"/>
    <s v="CCC PoA for distribution of ICS in developing countries (Myanmar): CPA 03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6"/>
    <s v="10471-0036"/>
    <s v="CCC PoA for distribution of ICS in developing countries (Myanmar): CPA 04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7"/>
    <s v="10471-0037"/>
    <s v="CCC PoA for distribution of ICS in developing countries (Myanmar): CPA 04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8"/>
    <s v="10471-0038"/>
    <s v="CCC PoA for distribution of ICS in developing countries (Myanmar): CPA 04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39"/>
    <s v="10471-0039"/>
    <s v="CCC PoA for distribution of ICS in developing countries (Myanmar): CPA 04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0"/>
    <s v="10471-0040"/>
    <s v="CCC PoA for distribution of ICS in developing countries (Myanmar): CPA 04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1"/>
    <s v="10471-0041"/>
    <s v="CCC PoA for distribution of ICS in developing countries (Myanmar): CPA 04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2"/>
    <s v="10471-0042"/>
    <s v="CCC PoA for distribution of ICS in developing countries (Myanmar): CPA 04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3"/>
    <s v="10471-0043"/>
    <s v="CCC PoA for distribution of ICS in developing countries (Myanmar): CPA 04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4"/>
    <s v="10471-0044"/>
    <s v="CCC PoA for distribution of ICS in developing countries (Myanmar): CPA 04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5"/>
    <s v="10471-0045"/>
    <s v="CCC PoA for distribution of ICS in developing countries (Myanmar): CPA 049"/>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6"/>
    <s v="10471-0046"/>
    <s v="CCC PoA for distribution of ICS in developing countries (Myanmar): CPA 050"/>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7"/>
    <s v="10471-0047"/>
    <s v="CCC PoA for distribution of ICS in developing countries (Myanmar): CPA 051"/>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8"/>
    <s v="10471-0048"/>
    <s v="CCC PoA for distribution of ICS in developing countries (Myanmar): CPA 052"/>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49"/>
    <s v="10471-0049"/>
    <s v="CCC PoA for distribution of ICS in developing countries (Myanmar): CPA 053"/>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50"/>
    <s v="10471-0050"/>
    <s v="CCC PoA for distribution of ICS in developing countries (Myanmar): CPA 054"/>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51"/>
    <s v="10471-0051"/>
    <s v="CCC PoA for distribution of ICS in developing countries (Myanmar): CPA 055"/>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52"/>
    <s v="10471-0052"/>
    <s v="CCC PoA for distribution of ICS in developing countries (Myanmar): CPA 056"/>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53"/>
    <s v="10471-0053"/>
    <s v="CCC PoA for distribution of ICS in developing countries (Myanmar): CPA 057"/>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2"/>
    <n v="10471"/>
    <n v="54"/>
    <s v="10471-0054"/>
    <s v="CCC PoA for distribution of ICS in developing countries (Myanmar): CPA 058"/>
    <x v="0"/>
    <x v="7"/>
    <x v="81"/>
    <m/>
    <x v="21"/>
    <s v="Stoves"/>
    <x v="82"/>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s v="Substantive check completed"/>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s v="-"/>
    <s v="Pending additional documentation from project participant"/>
  </r>
  <r>
    <x v="1"/>
    <n v="10474"/>
    <m/>
    <s v=""/>
    <s v="Improved Cooking Stove Programme in Burundi supported by Republic of Korea"/>
    <x v="2"/>
    <x v="9"/>
    <x v="91"/>
    <s v=""/>
    <x v="21"/>
    <s v="Stoves"/>
    <x v="82"/>
    <n v="0"/>
    <m/>
    <d v="2021-01-01T00:00:00"/>
    <d v="2025-12-31T00:00:00"/>
    <n v="4.9965776999999996"/>
    <m/>
    <m/>
    <m/>
    <m/>
    <m/>
    <x v="1"/>
    <x v="1"/>
    <d v="2023-08-22T00:00:00"/>
    <x v="6"/>
    <s v="10474-0001"/>
    <x v="0"/>
    <x v="1"/>
    <x v="1"/>
    <s v="SMALL"/>
    <s v="3"/>
    <s v="3 - Energy demand"/>
    <s v="Renewable"/>
    <s v="no"/>
    <x v="0"/>
    <s v="-"/>
    <s v="Pending host Party approval"/>
  </r>
  <r>
    <x v="2"/>
    <n v="10474"/>
    <n v="1"/>
    <s v="10474-0001"/>
    <s v="Improved Cooking Stoves Programme in Burundi supported by Republic of Korea  CPA1"/>
    <x v="2"/>
    <x v="9"/>
    <x v="91"/>
    <m/>
    <x v="21"/>
    <s v="Stoves"/>
    <x v="82"/>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0"/>
    <s v="-"/>
    <s v="Pending host Party approval"/>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x v="0"/>
    <s v="-"/>
    <s v="Pending host Party approval"/>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0"/>
    <s v="-"/>
    <s v="Pending host Party approval"/>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0"/>
    <s v="-"/>
    <s v="Pending host Party approval"/>
  </r>
  <r>
    <x v="1"/>
    <n v="10477"/>
    <m/>
    <s v=""/>
    <s v="Viet Nam Improved Cookstove Project by KCM"/>
    <x v="0"/>
    <x v="7"/>
    <x v="32"/>
    <s v=""/>
    <x v="21"/>
    <s v="Stoves"/>
    <x v="82"/>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s v="-"/>
    <s v="Pending host Party approval"/>
  </r>
  <r>
    <x v="2"/>
    <n v="10477"/>
    <n v="1"/>
    <s v="10477-0001"/>
    <s v="Improved Cookstove Project in Hoa Binh Province  CPA 001"/>
    <x v="0"/>
    <x v="7"/>
    <x v="32"/>
    <m/>
    <x v="21"/>
    <s v="Stoves"/>
    <x v="82"/>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s v="-"/>
    <s v="Pending host Party approval"/>
  </r>
  <r>
    <x v="2"/>
    <n v="10477"/>
    <n v="2"/>
    <s v="10477-0002"/>
    <s v="Improved Cookstove Project in Hoa Binh Province  CPA 002"/>
    <x v="0"/>
    <x v="7"/>
    <x v="32"/>
    <m/>
    <x v="21"/>
    <s v="Stoves"/>
    <x v="82"/>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s v="-"/>
    <s v="Pending host Party approval"/>
  </r>
  <r>
    <x v="2"/>
    <n v="10477"/>
    <n v="3"/>
    <s v="10477-0003"/>
    <s v="Improved Cookstove Project in Phu Tho Province  CPA 003"/>
    <x v="0"/>
    <x v="7"/>
    <x v="32"/>
    <m/>
    <x v="21"/>
    <s v="Stoves"/>
    <x v="82"/>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s v="-"/>
    <s v="Pending host Party approval"/>
  </r>
  <r>
    <x v="2"/>
    <n v="10477"/>
    <n v="4"/>
    <s v="10477-0004"/>
    <s v="Improved Cookstove Project in Phu Tho Province  CPA 004"/>
    <x v="0"/>
    <x v="7"/>
    <x v="32"/>
    <m/>
    <x v="21"/>
    <s v="Stoves"/>
    <x v="82"/>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s v="-"/>
    <s v="Pending host Party approval"/>
  </r>
  <r>
    <x v="2"/>
    <n v="10477"/>
    <n v="5"/>
    <s v="10477-0005"/>
    <s v="Improved Cookstove Project in Thai Nguyen Province  CPA 005"/>
    <x v="0"/>
    <x v="7"/>
    <x v="32"/>
    <m/>
    <x v="21"/>
    <s v="Stoves"/>
    <x v="82"/>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s v="-"/>
    <s v="Pending host Party approval"/>
  </r>
  <r>
    <x v="2"/>
    <n v="10477"/>
    <n v="6"/>
    <s v="10477-0006"/>
    <s v="Improved Cookstove Project in Thai Nguyen Province  CPA 006"/>
    <x v="0"/>
    <x v="7"/>
    <x v="32"/>
    <m/>
    <x v="21"/>
    <s v="Stoves"/>
    <x v="82"/>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s v="-"/>
    <s v="Pending host Party approval"/>
  </r>
  <r>
    <x v="2"/>
    <n v="10477"/>
    <n v="7"/>
    <s v="10477-0007"/>
    <s v="Improved Cookstove Project in Yen Bai Province  CPA 007"/>
    <x v="0"/>
    <x v="7"/>
    <x v="32"/>
    <m/>
    <x v="21"/>
    <s v="Stoves"/>
    <x v="82"/>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s v="-"/>
    <s v="Pending host Party approval"/>
  </r>
  <r>
    <x v="2"/>
    <n v="10477"/>
    <n v="8"/>
    <s v="10477-0008"/>
    <s v="Improved Cookstove Project in Yen Bai Province  CPA 008"/>
    <x v="0"/>
    <x v="7"/>
    <x v="32"/>
    <m/>
    <x v="21"/>
    <s v="Stoves"/>
    <x v="82"/>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s v="-"/>
    <s v="Pending host Party approval"/>
  </r>
  <r>
    <x v="2"/>
    <n v="10477"/>
    <n v="9"/>
    <s v="10477-0009"/>
    <s v="Improved Cookstove Project in Thanh Hoa Province  CPA 009"/>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s v="Pending host Party approval"/>
  </r>
  <r>
    <x v="2"/>
    <n v="10477"/>
    <n v="10"/>
    <s v="10477-0010"/>
    <s v="Improved Cookstove Project in Thanh Hoa Province  CPA 010"/>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s v="Pending host Party approval"/>
  </r>
  <r>
    <x v="2"/>
    <n v="10477"/>
    <n v="11"/>
    <s v="10477-0011"/>
    <s v="Improved Cookstove Project in Thanh Hoa Province  CPA 011"/>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s v="Pending host Party approval"/>
  </r>
  <r>
    <x v="2"/>
    <n v="10477"/>
    <n v="12"/>
    <s v="10477-0012"/>
    <s v="Improved Cookstove Project in Thanh Hoa Province  CPA 012"/>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s v="Pending host Party approval"/>
  </r>
  <r>
    <x v="2"/>
    <n v="10477"/>
    <n v="13"/>
    <s v="10477-0013"/>
    <s v="Improved Cookstove Project in Thanh Hoa Province  CPA 013"/>
    <x v="0"/>
    <x v="7"/>
    <x v="32"/>
    <m/>
    <x v="21"/>
    <s v="Stoves"/>
    <x v="82"/>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s v="Pending host Party approval"/>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s v="-"/>
    <s v="Pending host Party approval"/>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s v="-"/>
    <s v="No request submitted"/>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s v="-"/>
    <s v="No request submitted"/>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x v="0"/>
    <s v="-"/>
    <s v="Pending host Party approval"/>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s v="-"/>
    <s v="Pending host Party approval"/>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s v="Pending host Party approval"/>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s v="Pending host Party approval"/>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s v="-"/>
    <s v="Pending host Party approval"/>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s v="-"/>
    <s v="Pending host Party approval"/>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s v="-"/>
    <s v="Pending host Party approval"/>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s v="-"/>
    <s v="Pending host Party approval"/>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s v="-"/>
    <s v="Pending host Party approval"/>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s v="-"/>
    <s v="No request submitted"/>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s v="-"/>
    <s v="Pending host Party approval"/>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x v="0"/>
    <s v="-"/>
    <s v="No request submitted"/>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s v="-"/>
    <s v="No request submitted"/>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s v="-"/>
    <s v="No request submitted"/>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s v="-"/>
    <s v="No request submitted"/>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s v="-"/>
    <s v="No request submitted"/>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s v="-"/>
    <s v="No request submitted"/>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s v="-"/>
    <s v="No request submitted"/>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s v="-"/>
    <s v="No request submitted"/>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s v="-"/>
    <s v="No request submitted"/>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s v="-"/>
    <s v="No request submitted"/>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s v="-"/>
    <s v="No request submitted"/>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s v="-"/>
    <s v="Pending host Party approval"/>
  </r>
  <r>
    <x v="1"/>
    <n v="10497"/>
    <m/>
    <s v=""/>
    <s v="Improved Cook Stove Programme in Fiji"/>
    <x v="4"/>
    <x v="15"/>
    <x v="47"/>
    <s v=""/>
    <x v="21"/>
    <s v="Stoves"/>
    <x v="82"/>
    <n v="0"/>
    <m/>
    <d v="2021-01-01T00:00:00"/>
    <d v="2025-12-31T00:00:00"/>
    <n v="4.9965776999999996"/>
    <m/>
    <m/>
    <m/>
    <m/>
    <m/>
    <x v="1"/>
    <x v="1"/>
    <d v="2023-07-02T00:00:00"/>
    <x v="1"/>
    <s v="10497-0001,10497-0002,10497-0003"/>
    <x v="0"/>
    <x v="1"/>
    <x v="1"/>
    <s v="SMALL"/>
    <s v="3"/>
    <s v="3 - Energy demand"/>
    <s v="Renewable"/>
    <s v="no"/>
    <x v="0"/>
    <s v="-"/>
    <s v="Pending host Party approval"/>
  </r>
  <r>
    <x v="2"/>
    <n v="10497"/>
    <n v="1"/>
    <s v="10497-0001"/>
    <s v="Improved Cook Stove Programme in Fiji  CPA01"/>
    <x v="4"/>
    <x v="15"/>
    <x v="47"/>
    <m/>
    <x v="21"/>
    <s v="Stoves"/>
    <x v="82"/>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s v="-"/>
    <s v="Pending host Party approval"/>
  </r>
  <r>
    <x v="2"/>
    <n v="10497"/>
    <n v="2"/>
    <s v="10497-0002"/>
    <s v="Improved Cook Stove Programme in Fiji  CPA02"/>
    <x v="4"/>
    <x v="15"/>
    <x v="47"/>
    <m/>
    <x v="21"/>
    <s v="Stoves"/>
    <x v="82"/>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s v="-"/>
    <s v="Pending host Party approval"/>
  </r>
  <r>
    <x v="2"/>
    <n v="10497"/>
    <n v="3"/>
    <s v="10497-0003"/>
    <s v="Improved Cook Stove Programme in Fiji  CPA03"/>
    <x v="4"/>
    <x v="15"/>
    <x v="47"/>
    <m/>
    <x v="21"/>
    <s v="Stoves"/>
    <x v="82"/>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s v="-"/>
    <s v="Pending host Party approval"/>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s v="-"/>
    <s v="No request submitted"/>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s v="-"/>
    <s v="No request submitted"/>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s v="-"/>
    <s v="No request submitted"/>
  </r>
  <r>
    <x v="1"/>
    <n v="10505"/>
    <m/>
    <s v=""/>
    <s v="Viet Nam Clean Water Program"/>
    <x v="0"/>
    <x v="7"/>
    <x v="32"/>
    <s v=""/>
    <x v="21"/>
    <s v="Water purification"/>
    <x v="76"/>
    <n v="0"/>
    <m/>
    <d v="2021-01-01T00:00:00"/>
    <d v="2025-12-31T00:00:00"/>
    <n v="4.9965776999999996"/>
    <m/>
    <m/>
    <m/>
    <m/>
    <m/>
    <x v="0"/>
    <x v="0"/>
    <s v=""/>
    <x v="0"/>
    <s v=""/>
    <x v="0"/>
    <x v="1"/>
    <x v="0"/>
    <s v="SMALL"/>
    <s v="3"/>
    <s v="3 - Energy demand"/>
    <s v="Renewable"/>
    <s v="no"/>
    <x v="0"/>
    <s v="-"/>
    <s v="No request submitted"/>
  </r>
  <r>
    <x v="2"/>
    <n v="10505"/>
    <n v="1"/>
    <s v="10505-0001"/>
    <s v="Vietnam Clean Water Project in Hoa Binh Province - CPA 001"/>
    <x v="0"/>
    <x v="7"/>
    <x v="32"/>
    <m/>
    <x v="21"/>
    <s v="Water purification"/>
    <x v="76"/>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s v="-"/>
    <s v="No request submitted"/>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s v="-"/>
    <s v="No request submitted"/>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s v="-"/>
    <s v="No request submitted"/>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s v="-"/>
    <s v="Pending host Party approval"/>
  </r>
  <r>
    <x v="1"/>
    <n v="10512"/>
    <m/>
    <s v=""/>
    <s v="IDCOL Improved Cook Stove Program"/>
    <x v="0"/>
    <x v="5"/>
    <x v="37"/>
    <s v=""/>
    <x v="21"/>
    <s v="Stoves"/>
    <x v="82"/>
    <n v="0"/>
    <m/>
    <d v="2021-01-01T00:00:00"/>
    <d v="2025-12-31T00:00:00"/>
    <n v="4.9965776999999996"/>
    <m/>
    <m/>
    <m/>
    <m/>
    <m/>
    <x v="1"/>
    <x v="1"/>
    <d v="2023-12-14T00:00:00"/>
    <x v="3"/>
    <s v="10512-0001"/>
    <x v="0"/>
    <x v="1"/>
    <x v="1"/>
    <s v="SMALL"/>
    <s v="3"/>
    <s v="3 - Energy demand"/>
    <s v="Renewable"/>
    <s v="no"/>
    <x v="1"/>
    <s v="-"/>
    <s v="Pending additional documentation from project participant"/>
  </r>
  <r>
    <x v="2"/>
    <n v="10512"/>
    <n v="1"/>
    <s v="10512-0001"/>
    <s v="IDCOL Improved Cook Stove Program  CPA 01"/>
    <x v="0"/>
    <x v="5"/>
    <x v="37"/>
    <m/>
    <x v="21"/>
    <s v="Stoves"/>
    <x v="82"/>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s v="-"/>
    <s v="Pending additional documentation from project participant"/>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x v="0"/>
    <s v="-"/>
    <s v="Pending host Party approval"/>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0"/>
    <s v="-"/>
    <s v="Pending host Party approval"/>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0"/>
    <s v="-"/>
    <s v="Pending host Party approval"/>
  </r>
  <r>
    <x v="1"/>
    <n v="10516"/>
    <m/>
    <s v=""/>
    <s v="Improved cook stoves and sustainable charcoal initiative"/>
    <x v="0"/>
    <x v="5"/>
    <x v="7"/>
    <s v=""/>
    <x v="21"/>
    <s v="Stoves"/>
    <x v="174"/>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s v="-"/>
    <s v="Pending host Party approval"/>
  </r>
  <r>
    <x v="2"/>
    <n v="10516"/>
    <n v="1"/>
    <s v="10516-0001"/>
    <s v="Improved cook stoves and sustainable charcoal initiative, CPA 1"/>
    <x v="0"/>
    <x v="5"/>
    <x v="7"/>
    <m/>
    <x v="21"/>
    <s v="Stoves"/>
    <x v="174"/>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s v="-"/>
    <s v="Pending host Party approval"/>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s v="-"/>
    <s v="Pending host Party approval"/>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s v="-"/>
    <s v="Pending host Party approval"/>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s v="-"/>
    <s v="Pending host Party approval"/>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s v="-"/>
    <s v="Pending host Party approval"/>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s v="-"/>
    <s v="No request submitted"/>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s v="-"/>
    <s v="No request submitted"/>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s v="-"/>
    <s v="No request submitted"/>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s v="-"/>
    <s v="Pending host Party approval"/>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s v="-"/>
    <s v="No request submitted"/>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s v="-"/>
    <s v="Pending host Party approval"/>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s v="-"/>
    <s v="Pending host Party approval"/>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s v="-"/>
    <s v="Pending host Party approval"/>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s v="-"/>
    <s v="Pending host Party approval"/>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s v="-"/>
    <s v="Pending host Party approval"/>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s v="-"/>
    <s v="Pending host Party approval"/>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s v="-"/>
    <s v="Pending host Party approval"/>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s v="-"/>
    <s v="Pending host Party approval"/>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s v="-"/>
    <s v="Pending host Party approval"/>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s v="-"/>
    <s v="Pending host Party approval"/>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s v="-"/>
    <s v="Pending host Party approval"/>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s v="-"/>
    <s v="Pending host Party approval"/>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s v="-"/>
    <s v="Pending host Party approval"/>
  </r>
  <r>
    <x v="1"/>
    <n v="10538"/>
    <m/>
    <s v=""/>
    <s v="Development of a sustainable drinking water supply platform based on clean development mechanism"/>
    <x v="0"/>
    <x v="5"/>
    <x v="37"/>
    <s v=""/>
    <x v="23"/>
    <s v="Water purification"/>
    <x v="76"/>
    <n v="0"/>
    <m/>
    <d v="2021-01-01T00:00:00"/>
    <d v="2025-12-31T00:00:00"/>
    <n v="4.9965776999999996"/>
    <m/>
    <m/>
    <m/>
    <m/>
    <m/>
    <x v="1"/>
    <x v="1"/>
    <d v="2023-08-25T00:00:00"/>
    <x v="6"/>
    <s v="10538-0001,10538-0002"/>
    <x v="0"/>
    <x v="1"/>
    <x v="0"/>
    <s v="SMALL"/>
    <s v="3"/>
    <s v="3 - Energy demand"/>
    <s v="Renewable"/>
    <s v="no"/>
    <x v="1"/>
    <s v="-"/>
    <s v="Pending additional documentation from project participant"/>
  </r>
  <r>
    <x v="2"/>
    <n v="10538"/>
    <n v="1"/>
    <s v="10538-0001"/>
    <s v="CPA001 Development of a sustainable drinking water supply platform based on clean development mechanism"/>
    <x v="0"/>
    <x v="5"/>
    <x v="37"/>
    <m/>
    <x v="23"/>
    <s v="Water purification"/>
    <x v="76"/>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s v="Pending additional documentation from project participant"/>
  </r>
  <r>
    <x v="2"/>
    <n v="10538"/>
    <n v="2"/>
    <s v="10538-0002"/>
    <s v="CPA002 Development of a sustainable drinking water supply platform based on clean development mechanism"/>
    <x v="0"/>
    <x v="5"/>
    <x v="37"/>
    <m/>
    <x v="23"/>
    <s v="Water purification"/>
    <x v="76"/>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s v="Pending additional documentation from project participant"/>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0"/>
    <s v="-"/>
    <s v="Pending host Party approval"/>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s v="-"/>
    <s v="Pending host Party approval"/>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0"/>
    <s v="-"/>
    <s v="Pending host Party approval"/>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0"/>
    <s v="-"/>
    <s v="Pending host Party approval"/>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0"/>
    <s v="-"/>
    <s v="Pending host Party approval"/>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s v="-"/>
    <s v="Pending host Party approval"/>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0"/>
    <s v="-"/>
    <s v="Pending host Party approval"/>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0"/>
    <s v="-"/>
    <s v="Pending host Party approval"/>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s v="-"/>
    <s v="No request submitted"/>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x v="0"/>
    <s v="-"/>
    <s v="Pending host Party approval"/>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s v="-"/>
    <s v="Pending host Party approval"/>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s v="-"/>
    <s v="Assessment ongoing"/>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s v="-"/>
    <s v="Assessment ongoing"/>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s v="-"/>
    <s v="Assessment ongoing"/>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s v="-"/>
    <s v="Assessment ongoing"/>
  </r>
  <r>
    <x v="1"/>
    <n v="10564"/>
    <m/>
    <s v=""/>
    <s v="Improved cookstove program for the sustainable development of Madagascar"/>
    <x v="2"/>
    <x v="9"/>
    <x v="56"/>
    <s v=""/>
    <x v="21"/>
    <s v="Stoves"/>
    <x v="82"/>
    <n v="0"/>
    <m/>
    <d v="2021-01-01T00:00:00"/>
    <d v="2025-12-31T00:00:00"/>
    <n v="4.9965776999999996"/>
    <m/>
    <m/>
    <m/>
    <m/>
    <m/>
    <x v="1"/>
    <x v="1"/>
    <d v="2023-10-05T00:00:00"/>
    <x v="2"/>
    <s v="10564-0001,10564-0002,10564-0003,10564-0004"/>
    <x v="0"/>
    <x v="1"/>
    <x v="1"/>
    <s v="SMALL"/>
    <s v="3"/>
    <s v="3 - Energy demand"/>
    <s v="Renewable"/>
    <s v="no"/>
    <x v="0"/>
    <s v="-"/>
    <s v="Pending host Party approval"/>
  </r>
  <r>
    <x v="2"/>
    <n v="10564"/>
    <n v="1"/>
    <s v="10564-0001"/>
    <s v="Improved cookstove program for the sustainable development of Madagascar-CPA-W-001"/>
    <x v="2"/>
    <x v="9"/>
    <x v="56"/>
    <m/>
    <x v="21"/>
    <s v="Stoves"/>
    <x v="82"/>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0"/>
    <s v="-"/>
    <s v="Pending host Party approval"/>
  </r>
  <r>
    <x v="2"/>
    <n v="10564"/>
    <n v="2"/>
    <s v="10564-0002"/>
    <s v="Improved cookstove program for the sustainable development of Madagascar-CPA-W-002"/>
    <x v="2"/>
    <x v="9"/>
    <x v="56"/>
    <m/>
    <x v="21"/>
    <s v="Stoves"/>
    <x v="82"/>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s v="Pending host Party approval"/>
  </r>
  <r>
    <x v="2"/>
    <n v="10564"/>
    <n v="3"/>
    <s v="10564-0003"/>
    <s v="Improved cookstove program for the sustainable development of Madagascar-CPA-W-003"/>
    <x v="2"/>
    <x v="9"/>
    <x v="56"/>
    <m/>
    <x v="21"/>
    <s v="Stoves"/>
    <x v="82"/>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s v="Pending host Party approval"/>
  </r>
  <r>
    <x v="2"/>
    <n v="10564"/>
    <n v="4"/>
    <s v="10564-0004"/>
    <s v="Improved cookstove program for the sustainable development of Madagascar-CPA-W-004"/>
    <x v="2"/>
    <x v="9"/>
    <x v="56"/>
    <m/>
    <x v="21"/>
    <s v="Stoves"/>
    <x v="82"/>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s v="Pending host Party approval"/>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s v="-"/>
    <s v="No request submitted"/>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0"/>
    <s v="-"/>
    <s v="Pending host Party approval"/>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s v="-"/>
    <s v="Pending host Party approval"/>
  </r>
  <r>
    <x v="0"/>
    <n v="10574"/>
    <m/>
    <s v=""/>
    <s v="Reduction of N2O emissions from the new NA plant 6 of Hu-Chems Fine Chemical Corp."/>
    <x v="0"/>
    <x v="0"/>
    <x v="0"/>
    <m/>
    <x v="4"/>
    <s v="Nitric acid"/>
    <x v="96"/>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s v="-"/>
    <s v="Pending host Party approval"/>
  </r>
  <r>
    <x v="1"/>
    <n v="10576"/>
    <m/>
    <s v=""/>
    <s v="Ghana Improved Cookstove Project by EWP in Republic of Korea"/>
    <x v="2"/>
    <x v="14"/>
    <x v="53"/>
    <s v=""/>
    <x v="21"/>
    <s v="Stoves"/>
    <x v="82"/>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s v="-"/>
    <s v="Assessment ongoing"/>
  </r>
  <r>
    <x v="2"/>
    <n v="10576"/>
    <n v="1"/>
    <s v="10576-0001"/>
    <s v="Ghana Improved Cookstove Project by EWP in Republic of Korea  CPA 001"/>
    <x v="2"/>
    <x v="14"/>
    <x v="53"/>
    <m/>
    <x v="21"/>
    <s v="Stoves"/>
    <x v="82"/>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s v="-"/>
    <s v="Assessment ongoing"/>
  </r>
  <r>
    <x v="2"/>
    <n v="10576"/>
    <n v="2"/>
    <s v="10576-0002"/>
    <s v="Ghana Improved Cookstove Project by EWP in Republic of Korea  CPA 002"/>
    <x v="2"/>
    <x v="14"/>
    <x v="53"/>
    <m/>
    <x v="21"/>
    <s v="Stoves"/>
    <x v="82"/>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s v="-"/>
    <s v="Assessment ongoing"/>
  </r>
  <r>
    <x v="2"/>
    <n v="10576"/>
    <n v="3"/>
    <s v="10576-0003"/>
    <s v="Ghana Improved Cookstove Project by EWP in Republic of Korea  CPA 003"/>
    <x v="2"/>
    <x v="14"/>
    <x v="53"/>
    <m/>
    <x v="21"/>
    <s v="Stoves"/>
    <x v="82"/>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s v="-"/>
    <s v="Assessment ongoing"/>
  </r>
  <r>
    <x v="2"/>
    <n v="10576"/>
    <n v="4"/>
    <s v="10576-0004"/>
    <s v="Ghana Improved Cookstove Project by EWP in Republic of Korea  CPA 004"/>
    <x v="2"/>
    <x v="14"/>
    <x v="53"/>
    <m/>
    <x v="21"/>
    <s v="Stoves"/>
    <x v="82"/>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s v="-"/>
    <s v="Assessment ongoing"/>
  </r>
  <r>
    <x v="2"/>
    <n v="10576"/>
    <n v="5"/>
    <s v="10576-0005"/>
    <s v="Ghana Improved Cookstove Project by EWP in Republic of Korea  CPA 005"/>
    <x v="2"/>
    <x v="14"/>
    <x v="53"/>
    <m/>
    <x v="21"/>
    <s v="Stoves"/>
    <x v="82"/>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s v="-"/>
    <s v="Assessment ongoing"/>
  </r>
  <r>
    <x v="2"/>
    <n v="10576"/>
    <n v="6"/>
    <s v="10576-0006"/>
    <s v="Ghana Improved Cookstove Project by EWP in Republic of Korea  CPA 006"/>
    <x v="2"/>
    <x v="14"/>
    <x v="53"/>
    <m/>
    <x v="21"/>
    <s v="Stoves"/>
    <x v="82"/>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s v="-"/>
    <s v="Assessment ongoing"/>
  </r>
  <r>
    <x v="2"/>
    <n v="10576"/>
    <n v="7"/>
    <s v="10576-0007"/>
    <s v="Ghana Improved Cookstove Project by EWP in Republic of Korea  CPA 007"/>
    <x v="2"/>
    <x v="14"/>
    <x v="53"/>
    <m/>
    <x v="21"/>
    <s v="Stoves"/>
    <x v="82"/>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s v="-"/>
    <s v="Assessment ongoing"/>
  </r>
  <r>
    <x v="2"/>
    <n v="10576"/>
    <n v="8"/>
    <s v="10576-0008"/>
    <s v="Ghana Improved Cookstove Project by EWP in Republic of Korea  CPA 008"/>
    <x v="2"/>
    <x v="14"/>
    <x v="53"/>
    <m/>
    <x v="21"/>
    <s v="Stoves"/>
    <x v="82"/>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s v="-"/>
    <s v="Assessment ongoing"/>
  </r>
  <r>
    <x v="2"/>
    <n v="10576"/>
    <n v="9"/>
    <s v="10576-0009"/>
    <s v="Ghana Improved Cookstove Project by EWP in Republic of Korea  CPA 009"/>
    <x v="2"/>
    <x v="14"/>
    <x v="53"/>
    <m/>
    <x v="21"/>
    <s v="Stoves"/>
    <x v="82"/>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s v="-"/>
    <s v="Assessment ongoing"/>
  </r>
  <r>
    <x v="2"/>
    <n v="10576"/>
    <n v="10"/>
    <s v="10576-0010"/>
    <s v="Ghana Improved Cookstove Project by EWP in Republic of Korea  CPA 010"/>
    <x v="2"/>
    <x v="14"/>
    <x v="53"/>
    <m/>
    <x v="21"/>
    <s v="Stoves"/>
    <x v="82"/>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s v="-"/>
    <s v="Assessment ongoing"/>
  </r>
  <r>
    <x v="2"/>
    <n v="10576"/>
    <n v="11"/>
    <s v="10576-0011"/>
    <s v="Ghana Improved Cookstove Project by EWP in Republic of Korea  CPA 011"/>
    <x v="2"/>
    <x v="14"/>
    <x v="53"/>
    <m/>
    <x v="21"/>
    <s v="Stoves"/>
    <x v="82"/>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s v="-"/>
    <s v="Assessment ongoing"/>
  </r>
  <r>
    <x v="2"/>
    <n v="10576"/>
    <n v="12"/>
    <s v="10576-0012"/>
    <s v="Ghana Improved Cookstove Project by EWP in Republic of Korea  CPA 012"/>
    <x v="2"/>
    <x v="14"/>
    <x v="53"/>
    <m/>
    <x v="21"/>
    <s v="Stoves"/>
    <x v="82"/>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s v="-"/>
    <s v="Assessment ongoing"/>
  </r>
  <r>
    <x v="2"/>
    <n v="10576"/>
    <n v="13"/>
    <s v="10576-0013"/>
    <s v="Ghana Improved Cookstove Project by EWP in Republic of Korea  CPA 013"/>
    <x v="2"/>
    <x v="14"/>
    <x v="53"/>
    <m/>
    <x v="21"/>
    <s v="Stoves"/>
    <x v="82"/>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s v="-"/>
    <s v="Assessment ongoing"/>
  </r>
  <r>
    <x v="2"/>
    <n v="10576"/>
    <n v="14"/>
    <s v="10576-0014"/>
    <s v="Ghana Improved Cookstove Project by EWP in Republic of Korea  CPA 014"/>
    <x v="2"/>
    <x v="14"/>
    <x v="53"/>
    <m/>
    <x v="21"/>
    <s v="Stoves"/>
    <x v="82"/>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s v="-"/>
    <s v="Assessment ongoing"/>
  </r>
  <r>
    <x v="2"/>
    <n v="10576"/>
    <n v="15"/>
    <s v="10576-0015"/>
    <s v="Ghana Improved Cookstove Project by EWP in Republic of Korea  CPA 015"/>
    <x v="2"/>
    <x v="14"/>
    <x v="53"/>
    <m/>
    <x v="21"/>
    <s v="Stoves"/>
    <x v="82"/>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s v="-"/>
    <s v="Assessment ongoing"/>
  </r>
  <r>
    <x v="2"/>
    <n v="10576"/>
    <n v="16"/>
    <s v="10576-0016"/>
    <s v="Ghana Improved Cookstove Project by EWP in Republic of Korea  CPA 016"/>
    <x v="2"/>
    <x v="14"/>
    <x v="53"/>
    <m/>
    <x v="21"/>
    <s v="Stoves"/>
    <x v="82"/>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s v="-"/>
    <s v="Assessment ongoing"/>
  </r>
  <r>
    <x v="2"/>
    <n v="10576"/>
    <n v="17"/>
    <s v="10576-0017"/>
    <s v="Ghana Improved Cookstove Project by EWP in Republic of Korea  CPA 017"/>
    <x v="2"/>
    <x v="14"/>
    <x v="53"/>
    <m/>
    <x v="21"/>
    <s v="Stoves"/>
    <x v="82"/>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s v="-"/>
    <s v="Assessment ongoing"/>
  </r>
  <r>
    <x v="2"/>
    <n v="10576"/>
    <n v="18"/>
    <s v="10576-0018"/>
    <s v="Ghana Improved Cookstove Project by EWP in Republic of Korea  CPA 018"/>
    <x v="2"/>
    <x v="14"/>
    <x v="53"/>
    <m/>
    <x v="21"/>
    <s v="Stoves"/>
    <x v="82"/>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s v="-"/>
    <s v="Assessment ongoing"/>
  </r>
  <r>
    <x v="2"/>
    <n v="10576"/>
    <n v="19"/>
    <s v="10576-0019"/>
    <s v="Ghana Improved Cookstove Project by EWP in Republic of Korea  CPA 019"/>
    <x v="2"/>
    <x v="14"/>
    <x v="53"/>
    <m/>
    <x v="21"/>
    <s v="Stoves"/>
    <x v="82"/>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s v="-"/>
    <s v="Assessment ongoing"/>
  </r>
  <r>
    <x v="2"/>
    <n v="10576"/>
    <n v="20"/>
    <s v="10576-0020"/>
    <s v="Ghana Improved Cookstove Project by EWP in Republic of Korea  CPA 020"/>
    <x v="2"/>
    <x v="14"/>
    <x v="53"/>
    <m/>
    <x v="21"/>
    <s v="Stoves"/>
    <x v="82"/>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s v="-"/>
    <s v="Assessment ongoing"/>
  </r>
  <r>
    <x v="1"/>
    <n v="10578"/>
    <m/>
    <s v=""/>
    <s v="Garner Sustainable Biomass and Renewable Energy Programme"/>
    <x v="2"/>
    <x v="9"/>
    <x v="72"/>
    <s v=""/>
    <x v="21"/>
    <s v="Stoves"/>
    <x v="163"/>
    <n v="0"/>
    <m/>
    <d v="2021-01-01T00:00:00"/>
    <d v="2025-12-31T00:00:00"/>
    <n v="4.9965776999999996"/>
    <m/>
    <m/>
    <m/>
    <m/>
    <m/>
    <x v="0"/>
    <x v="0"/>
    <s v=""/>
    <x v="0"/>
    <s v=""/>
    <x v="0"/>
    <x v="1"/>
    <x v="1"/>
    <s v="SMALL"/>
    <s v="1; 3"/>
    <s v="1 - Energy industries (renewable - / non-renewable sources) | 3 - Energy demand"/>
    <s v="Renewable"/>
    <s v="no"/>
    <x v="0"/>
    <s v="-"/>
    <s v="No request submitted"/>
  </r>
  <r>
    <x v="2"/>
    <n v="10578"/>
    <n v="1"/>
    <s v="10578-0001"/>
    <s v="Garner Mozambique - BioEthanol Cookstoves Project CPA1"/>
    <x v="2"/>
    <x v="9"/>
    <x v="72"/>
    <m/>
    <x v="21"/>
    <s v="Stoves"/>
    <x v="163"/>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s v="-"/>
    <s v="No request submitted"/>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s v="Pending host Party approval"/>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s v="Pending host Party approval"/>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s v="-"/>
    <s v="Pending host Party approval"/>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0"/>
    <s v="-"/>
    <s v="Pending host Party approval"/>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s v="-"/>
    <s v="Pending host Party approval"/>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s v="-"/>
    <s v="Pending host Party approval"/>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s v="-"/>
    <s v="Pending host Party approval"/>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x v="0"/>
    <s v="-"/>
    <s v="Pending host Party approval"/>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s v="-"/>
    <s v="No request submitted"/>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x v="0"/>
    <s v="-"/>
    <s v="No request submitted"/>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s v="-"/>
    <s v="Pending host Party approval"/>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s v="-"/>
    <s v="Pending host Party approval"/>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x v="1"/>
    <s v="-"/>
    <s v="Pending additional documentation from project participant"/>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s v="-"/>
    <s v="No request submitted"/>
  </r>
  <r>
    <x v="1"/>
    <n v="10613"/>
    <m/>
    <s v=""/>
    <s v="Improved Cookstove Programme in Papua New Guinea by KCM"/>
    <x v="4"/>
    <x v="15"/>
    <x v="51"/>
    <s v=""/>
    <x v="21"/>
    <s v="Stoves"/>
    <x v="82"/>
    <n v="0"/>
    <m/>
    <d v="2021-01-01T00:00:00"/>
    <d v="2025-12-31T00:00:00"/>
    <n v="4.9965776999999996"/>
    <m/>
    <m/>
    <m/>
    <m/>
    <m/>
    <x v="0"/>
    <x v="0"/>
    <s v=""/>
    <x v="0"/>
    <s v=""/>
    <x v="0"/>
    <x v="1"/>
    <x v="1"/>
    <s v="SMALL"/>
    <s v="3"/>
    <s v="3 - Energy demand"/>
    <s v="Renewable"/>
    <s v="no"/>
    <x v="0"/>
    <s v="-"/>
    <s v="No request submitted"/>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x v="0"/>
    <s v="-"/>
    <s v="Pending host Party approval"/>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s v="-"/>
    <s v="No request submitted"/>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x v="0"/>
    <s v="-"/>
    <s v="No request submitted"/>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s v="-"/>
    <s v="No request submitted"/>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x v="0"/>
    <s v="-"/>
    <s v="No request submitted"/>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s v="-"/>
    <s v="Pending host Party approval"/>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s v="-"/>
    <s v="No request submitted"/>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s v="-"/>
    <s v="Pending host Party approval"/>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s v="-"/>
    <s v="Pending host Party approval"/>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s v="-"/>
    <s v="Pending host Party approval"/>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s v="-"/>
    <s v="Pending host Party approval"/>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x v="0"/>
    <s v="-"/>
    <s v="Pending host Party approval"/>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s v="-"/>
    <s v="Pending host Party approval"/>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s v="-"/>
    <s v="Pending host Party approval"/>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s v="-"/>
    <s v="Pending host Party approval"/>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s v="-"/>
    <s v="Pending host Party approval"/>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s v="-"/>
    <s v="Pending host Party approval"/>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s v="-"/>
    <s v="Pending host Party approval"/>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s v="-"/>
    <s v="Pending host Party approval"/>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s v="-"/>
    <s v="Pending host Party approval"/>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s v="-"/>
    <s v="Pending host Party approval"/>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s v="-"/>
    <s v="Pending host Party approval"/>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s v="-"/>
    <s v="Pending host Party approval"/>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s v="-"/>
    <s v="Pending host Party approval"/>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s v="-"/>
    <s v="Pending host Party approval"/>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s v="-"/>
    <s v="Pending host Party approval"/>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s v="-"/>
    <s v="Pending host Party approval"/>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s v="-"/>
    <s v="Pending host Party approval"/>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s v="-"/>
    <s v="Pending host Party approval"/>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s v="-"/>
    <s v="Pending host Party approval"/>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s v="-"/>
    <s v="Pending host Party approval"/>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s v="-"/>
    <s v="Pending host Party approval"/>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s v="-"/>
    <s v="Pending host Party approval"/>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s v="-"/>
    <s v="Pending host Party approval"/>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s v="-"/>
    <s v="Pending host Party approval"/>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s v="-"/>
    <s v="Pending host Party approval"/>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s v="-"/>
    <s v="Pending host Party approval"/>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s v="-"/>
    <s v="Pending host Party approval"/>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s v="-"/>
    <s v="Pending host Party approval"/>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s v="-"/>
    <s v="Pending host Party approval"/>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s v="-"/>
    <s v="Pending host Party approval"/>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s v="-"/>
    <s v="Pending host Party approval"/>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s v="-"/>
    <s v="Pending host Party approval"/>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s v="-"/>
    <s v="Pending host Party approval"/>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s v="-"/>
    <s v="Pending host Party approval"/>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s v="-"/>
    <s v="Pending host Party approval"/>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s v="-"/>
    <s v="Pending host Party approval"/>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s v="-"/>
    <s v="Pending host Party approval"/>
  </r>
  <r>
    <x v="2"/>
    <n v="10641"/>
    <n v="2"/>
    <s v="10641-0002"/>
    <s v="CPA Cookstoves Côte dIvoire"/>
    <x v="2"/>
    <x v="14"/>
    <x v="74"/>
    <m/>
    <x v="21"/>
    <s v="Stoves"/>
    <x v="82"/>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s v="-"/>
    <s v="No request submitted"/>
  </r>
  <r>
    <x v="1"/>
    <n v="10641"/>
    <m/>
    <s v=""/>
    <s v="The African Cookstoves Initiative Programme of Activities"/>
    <x v="2"/>
    <x v="16"/>
    <x v="60"/>
    <s v="CI; GN; GW; KE; SN"/>
    <x v="21"/>
    <s v="Stoves"/>
    <x v="82"/>
    <n v="0"/>
    <m/>
    <d v="2021-01-01T00:00:00"/>
    <d v="2025-12-31T00:00:00"/>
    <n v="4.9965776999999996"/>
    <m/>
    <m/>
    <m/>
    <m/>
    <m/>
    <x v="1"/>
    <x v="1"/>
    <d v="2023-08-07T00:00:00"/>
    <x v="6"/>
    <s v="10641-0001"/>
    <x v="0"/>
    <x v="1"/>
    <x v="1"/>
    <s v="SMALL"/>
    <s v="3"/>
    <s v="3 - Energy demand"/>
    <s v="Renewable"/>
    <s v="no"/>
    <x v="0"/>
    <s v="-"/>
    <s v="Pending host Party approval"/>
  </r>
  <r>
    <x v="2"/>
    <n v="10641"/>
    <n v="1"/>
    <s v="10641-0001"/>
    <s v="CPA Cookstoves Senegal"/>
    <x v="2"/>
    <x v="14"/>
    <x v="52"/>
    <m/>
    <x v="21"/>
    <s v="Stoves"/>
    <x v="82"/>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s v="-"/>
    <s v="Pending host Party approval"/>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s v="-"/>
    <s v="Pending host Party approval"/>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x v="0"/>
    <s v="-"/>
    <s v="Pending host Party approval"/>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x v="0"/>
    <s v="-"/>
    <s v="No request submitted"/>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s v="-"/>
    <s v="No request submitted"/>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s v="-"/>
    <s v="Pending host Party approval"/>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0"/>
    <s v="-"/>
    <s v="Pending host Party approval"/>
  </r>
  <r>
    <x v="0"/>
    <n v="10651"/>
    <m/>
    <s v=""/>
    <s v="Mandalay Thaung Inn Myauk Inn Landfill Methane Recovery Project"/>
    <x v="0"/>
    <x v="7"/>
    <x v="81"/>
    <m/>
    <x v="1"/>
    <s v="Landfill flaring"/>
    <x v="92"/>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0"/>
    <s v="-"/>
    <s v="Pending host Party approval"/>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s v="-"/>
    <s v="No request submitted"/>
  </r>
  <r>
    <x v="0"/>
    <n v="10655"/>
    <m/>
    <s v=""/>
    <s v="Gangneung landfill Gas Recovery and Flaring Project"/>
    <x v="0"/>
    <x v="0"/>
    <x v="0"/>
    <m/>
    <x v="1"/>
    <s v="Landfill flaring"/>
    <x v="92"/>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s v="-"/>
    <s v="No request submitted"/>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s v="-"/>
    <s v="Pending host Party approval"/>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s v="-"/>
    <s v="Pending host Party approval"/>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s v="-"/>
    <s v="Pending host Party approval"/>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s v="-"/>
    <s v="Pending host Party approval"/>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x v="0"/>
    <s v="-"/>
    <s v="Pending host Party approval"/>
  </r>
  <r>
    <x v="1"/>
    <n v="10667"/>
    <m/>
    <s v=""/>
    <s v="Fuel switching, energy efficiency and renewable energy in ceramic industries"/>
    <x v="1"/>
    <x v="1"/>
    <x v="1"/>
    <s v=""/>
    <x v="22"/>
    <s v="Building materials"/>
    <x v="84"/>
    <n v="0"/>
    <m/>
    <d v="2021-01-01T00:00:00"/>
    <d v="2025-12-31T00:00:00"/>
    <n v="4.9965776999999996"/>
    <m/>
    <m/>
    <m/>
    <m/>
    <m/>
    <x v="1"/>
    <x v="1"/>
    <d v="2023-12-07T00:00:00"/>
    <x v="3"/>
    <s v=""/>
    <x v="0"/>
    <x v="0"/>
    <x v="0"/>
    <s v="SMALL"/>
    <s v="4"/>
    <s v="4 - Manufacturing industries"/>
    <s v="Renewable"/>
    <s v="no"/>
    <x v="0"/>
    <s v="-"/>
    <s v="Pending host Party approval"/>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s v="-"/>
    <s v="Pending host Party approval"/>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x v="0"/>
    <s v="-"/>
    <s v="Pending host Party approval"/>
  </r>
  <r>
    <x v="1"/>
    <n v="10678"/>
    <m/>
    <s v=""/>
    <s v="GHG Programme- Energy Demand Group1"/>
    <x v="2"/>
    <x v="9"/>
    <x v="72"/>
    <s v=""/>
    <x v="21"/>
    <s v="Stoves"/>
    <x v="82"/>
    <n v="0"/>
    <m/>
    <d v="2021-01-01T00:00:00"/>
    <d v="2025-12-31T00:00:00"/>
    <n v="4.9965776999999996"/>
    <m/>
    <m/>
    <m/>
    <m/>
    <m/>
    <x v="1"/>
    <x v="1"/>
    <d v="2023-10-26T00:00:00"/>
    <x v="2"/>
    <s v=""/>
    <x v="0"/>
    <x v="1"/>
    <x v="1"/>
    <s v="SMALL"/>
    <n v="3"/>
    <s v="3 - Energy demand"/>
    <s v="Renewable"/>
    <s v="no"/>
    <x v="0"/>
    <s v="-"/>
    <s v="Pending host Party approval"/>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0"/>
    <s v="-"/>
    <s v="Pending host Party approval"/>
  </r>
  <r>
    <x v="1"/>
    <n v="10699"/>
    <m/>
    <s v=""/>
    <s v="Safe Drinking Water Programme in Least Developed Countries"/>
    <x v="2"/>
    <x v="9"/>
    <x v="48"/>
    <s v=""/>
    <x v="23"/>
    <s v="Water purification"/>
    <x v="76"/>
    <n v="0"/>
    <m/>
    <d v="2021-01-01T00:00:00"/>
    <d v="2025-12-31T00:00:00"/>
    <n v="4.9965776999999996"/>
    <m/>
    <m/>
    <m/>
    <m/>
    <m/>
    <x v="1"/>
    <x v="2"/>
    <d v="2023-10-08T00:00:00"/>
    <x v="2"/>
    <s v=""/>
    <x v="0"/>
    <x v="1"/>
    <x v="0"/>
    <s v="SMALL"/>
    <s v="3"/>
    <s v="3 - Energy demand"/>
    <s v="Renewable"/>
    <s v="no"/>
    <x v="0"/>
    <s v="-"/>
    <s v="Pending host Party approval"/>
  </r>
  <r>
    <x v="1"/>
    <n v="10703"/>
    <m/>
    <s v=""/>
    <s v="PoA for the dissemination of clean cooking technologies in households and communities"/>
    <x v="2"/>
    <x v="16"/>
    <x v="60"/>
    <s v="MG; NG"/>
    <x v="21"/>
    <s v="Stoves"/>
    <x v="174"/>
    <n v="0"/>
    <m/>
    <d v="2021-01-01T00:00:00"/>
    <d v="2025-12-31T00:00:00"/>
    <n v="4.9965776999999996"/>
    <m/>
    <m/>
    <m/>
    <m/>
    <m/>
    <x v="1"/>
    <x v="1"/>
    <d v="2023-11-09T00:00:00"/>
    <x v="5"/>
    <s v=""/>
    <x v="0"/>
    <x v="1"/>
    <x v="1"/>
    <s v="SMALL"/>
    <s v="1; 3; 5"/>
    <s v="1 - Energy industries (renewable - / non-renewable sources) | 3 - Energy demand | 5 - Chemical industries"/>
    <s v="Renewable"/>
    <s v="no"/>
    <x v="0"/>
    <s v="-"/>
    <s v="Pending host Party approval"/>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s v="-"/>
    <s v="No request submitted"/>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s v="-"/>
    <s v="Pending host Party approval"/>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s v="-"/>
    <s v="Pending host Party approval"/>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s v="-"/>
    <s v="Pending host Party approval"/>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s v="-"/>
    <s v="Pending host Party approval"/>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s v="-"/>
    <s v="Pending host Party approval"/>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s v="-"/>
    <s v="Pending host Party approval"/>
  </r>
  <r>
    <x v="1"/>
    <n v="10722"/>
    <m/>
    <s v=""/>
    <s v="Clean bricks production in Nepal"/>
    <x v="0"/>
    <x v="5"/>
    <x v="9"/>
    <m/>
    <x v="22"/>
    <s v="Building materials"/>
    <x v="84"/>
    <n v="0"/>
    <m/>
    <d v="2021-01-01T00:00:00"/>
    <d v="2025-12-31T00:00:00"/>
    <n v="4.9965776999999996"/>
    <m/>
    <m/>
    <m/>
    <m/>
    <m/>
    <x v="1"/>
    <x v="1"/>
    <d v="2023-11-22T00:00:00"/>
    <x v="5"/>
    <s v=""/>
    <x v="0"/>
    <x v="0"/>
    <x v="0"/>
    <s v="SMALL"/>
    <s v="4"/>
    <s v="4 - Manufacturing industries"/>
    <s v="Renewable"/>
    <s v="no"/>
    <x v="0"/>
    <s v="-"/>
    <s v="Pending host Party approval"/>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x v="0"/>
    <s v="-"/>
    <s v="Pending host Party approval"/>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x v="0"/>
    <s v="-"/>
    <s v="Pending host Party approval"/>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s v="-"/>
    <s v="Pending host Party approval"/>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x v="0"/>
    <s v="-"/>
    <s v="Pending host Party approval"/>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s v="-"/>
    <s v="Pending host Party approval"/>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s v="-"/>
    <s v="Pending host Party approval"/>
  </r>
  <r>
    <x v="0"/>
    <n v="10749"/>
    <m/>
    <s v=""/>
    <s v="Energy efficient equipment in mix use LE PARC project"/>
    <x v="1"/>
    <x v="1"/>
    <x v="18"/>
    <m/>
    <x v="23"/>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s v="-"/>
    <s v="Pending host Party approval"/>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x v="0"/>
    <x v="0"/>
    <x v="0"/>
    <d v="2025-02-28T00:00:00"/>
    <x v="0"/>
    <s v="https://www.mti.gov.sg/Newsroom/Press-Releases/2025/02/Singapore-signs-Implementation-Agreement-with-Bhutan-to-cooperate-on-carbon-credits-under-Article-6"/>
    <s v="BA (negotiated), 04-Dec-23"/>
    <n v="0"/>
    <x v="0"/>
    <x v="0"/>
  </r>
  <r>
    <x v="1"/>
    <x v="1"/>
    <x v="0"/>
    <x v="1"/>
    <x v="0"/>
    <d v="2025-01-07T00:00:00"/>
    <x v="1"/>
    <s v="https://www.mfa.gov.sg/Newsroom/Press-Statements-Transcripts-and-Photos/2025/01/Joint-Statement-at-the-11th-Malaysia-Singapore-Leaders-Retreat"/>
    <m/>
    <n v="0"/>
    <x v="0"/>
    <x v="0"/>
  </r>
  <r>
    <x v="2"/>
    <x v="1"/>
    <x v="0"/>
    <x v="1"/>
    <x v="1"/>
    <d v="2024-11-25T00:00:00"/>
    <x v="1"/>
    <s v="https://www.pmo.gov.my/2024/11/malaysia-south-korea-elevate-relations-to-strategic-partnership/"/>
    <m/>
    <n v="0"/>
    <x v="0"/>
    <x v="0"/>
  </r>
  <r>
    <x v="3"/>
    <x v="2"/>
    <x v="1"/>
    <x v="2"/>
    <x v="0"/>
    <d v="2024-11-21T00:00:00"/>
    <x v="2"/>
    <s v="https://www.mse.gov.sg/resource-room/category/2022-11-18-speech-by-minister-grace-fu-mou-signing-peru"/>
    <s v="MoU, 18-Nov-22"/>
    <n v="0"/>
    <x v="0"/>
    <x v="1"/>
  </r>
  <r>
    <x v="4"/>
    <x v="3"/>
    <x v="0"/>
    <x v="0"/>
    <x v="2"/>
    <d v="2024-11-20T00:00:00"/>
    <x v="0"/>
    <s v="https://www.energimyndigheten.se/4adacd/globalassets/webb-en/cooperation/international-climate-cooperation/bilateral-framework-agreement-article-62-between-sweden-and-nepal.pdf"/>
    <s v="MoU, 01-Jun-22"/>
    <n v="0"/>
    <x v="1"/>
    <x v="2"/>
  </r>
  <r>
    <x v="5"/>
    <x v="4"/>
    <x v="2"/>
    <x v="3"/>
    <x v="3"/>
    <d v="2024-11-19T00:00:00"/>
    <x v="0"/>
    <s v="https://finances.bj/wp-content/uploads/2024/11/Press-release-Bilateral-Agreement-Norway-20241117.pdf"/>
    <m/>
    <n v="0"/>
    <x v="1"/>
    <x v="3"/>
  </r>
  <r>
    <x v="6"/>
    <x v="5"/>
    <x v="0"/>
    <x v="4"/>
    <x v="3"/>
    <d v="2024-11-19T00:00:00"/>
    <x v="0"/>
    <s v="https://www.regjeringen.no/en/aktuelt/norway-launches-initiative-to-cut-emissions-in-developing-countries/id3075202/"/>
    <m/>
    <n v="0"/>
    <x v="1"/>
    <x v="2"/>
  </r>
  <r>
    <x v="7"/>
    <x v="6"/>
    <x v="2"/>
    <x v="3"/>
    <x v="3"/>
    <d v="2024-11-19T00:00:00"/>
    <x v="0"/>
    <s v="https://www.regjeringen.no/en/aktuelt/norway-launches-initiative-to-cut-emissions-in-developing-countries/id3075202/"/>
    <s v="MoU, 09-Nov-23"/>
    <n v="0"/>
    <x v="1"/>
    <x v="3"/>
  </r>
  <r>
    <x v="8"/>
    <x v="7"/>
    <x v="2"/>
    <x v="5"/>
    <x v="3"/>
    <d v="2024-11-19T00:00:00"/>
    <x v="0"/>
    <s v="https://www.regjeringen.no/en/aktuelt/norway-launches-initiative-to-cut-emissions-in-developing-countries/id3075202/"/>
    <m/>
    <n v="0"/>
    <x v="1"/>
    <x v="3"/>
  </r>
  <r>
    <x v="9"/>
    <x v="7"/>
    <x v="2"/>
    <x v="5"/>
    <x v="0"/>
    <d v="2024-11-19T00:00:00"/>
    <x v="1"/>
    <s v="https://www.mti.gov.sg/Newsroom/Press-Releases/2024/11/Singapore-and-Zambia-sign-Memorandum-of-Understanding-to-collaborate"/>
    <m/>
    <n v="0"/>
    <x v="0"/>
    <x v="4"/>
  </r>
  <r>
    <x v="10"/>
    <x v="7"/>
    <x v="2"/>
    <x v="5"/>
    <x v="2"/>
    <d v="2024-11-18T00:00:00"/>
    <x v="0"/>
    <s v="https://www.energimyndigheten.se/4acafd/globalassets/webb-en/cooperation/international-climate-cooperation/bilateral-framework-agreement-article-6.2_zambia-and-sweden.pdf"/>
    <s v="MoU, 20-Aug-24"/>
    <n v="0"/>
    <x v="1"/>
    <x v="3"/>
  </r>
  <r>
    <x v="11"/>
    <x v="8"/>
    <x v="2"/>
    <x v="5"/>
    <x v="2"/>
    <d v="2024-10-04T00:00:00"/>
    <x v="1"/>
    <s v="Sweden and Rwanda to cooperate on emissions trading under the Paris Agreement (energimyndigheten.se)"/>
    <m/>
    <n v="0"/>
    <x v="1"/>
    <x v="3"/>
  </r>
  <r>
    <x v="12"/>
    <x v="9"/>
    <x v="0"/>
    <x v="1"/>
    <x v="0"/>
    <d v="2024-08-15T00:00:00"/>
    <x v="1"/>
    <s v="https://www.mti.gov.sg/Newsroom/Press-Releases/2024/08/Singapore-and-the-Philippines-sign-Memorandum-of-Understanding-to-collaborate"/>
    <m/>
    <n v="0"/>
    <x v="0"/>
    <x v="0"/>
  </r>
  <r>
    <x v="13"/>
    <x v="10"/>
    <x v="0"/>
    <x v="1"/>
    <x v="0"/>
    <d v="2024-07-09T00:00:00"/>
    <x v="1"/>
    <s v="https://www.mti.gov.sg/Newsroom/Press-Releases/2024/07/Singapore-and-Lao-PDR-sign-Memorandum-of-Understanding-on-carbon-credits-collaboration"/>
    <m/>
    <n v="0"/>
    <x v="0"/>
    <x v="0"/>
  </r>
  <r>
    <x v="14"/>
    <x v="11"/>
    <x v="0"/>
    <x v="1"/>
    <x v="1"/>
    <d v="2024-06-24T00:00:00"/>
    <x v="1"/>
    <s v="https://www.cpp.org.kh/en/details/376408"/>
    <m/>
    <n v="0"/>
    <x v="0"/>
    <x v="0"/>
  </r>
  <r>
    <x v="15"/>
    <x v="12"/>
    <x v="0"/>
    <x v="6"/>
    <x v="1"/>
    <d v="2024-06-13T00:00:00"/>
    <x v="0"/>
    <s v="https://www.gov.kz/memleket/entities/ecogeo/press/news/details/791311?lang=kk"/>
    <m/>
    <n v="0"/>
    <x v="0"/>
    <x v="0"/>
  </r>
  <r>
    <x v="16"/>
    <x v="13"/>
    <x v="0"/>
    <x v="1"/>
    <x v="1"/>
    <d v="2024-06-06T00:00:00"/>
    <x v="1"/>
    <s v="https://english.motie.go.kr/eng/article/EATCLdfa319ada/1886/view"/>
    <m/>
    <n v="0"/>
    <x v="0"/>
    <x v="0"/>
  </r>
  <r>
    <x v="17"/>
    <x v="14"/>
    <x v="2"/>
    <x v="3"/>
    <x v="2"/>
    <d v="2024-05-29T00:00:00"/>
    <x v="0"/>
    <s v="https://www.energimyndigheten.se/en/news/2024/swedens-first-legally-binding-agreement-on-emissions-trading-under-the-paris-agreement/"/>
    <s v="MoU, 09-Nov-21"/>
    <n v="3"/>
    <x v="1"/>
    <x v="3"/>
  </r>
  <r>
    <x v="18"/>
    <x v="14"/>
    <x v="2"/>
    <x v="3"/>
    <x v="0"/>
    <d v="2024-05-27T00:00:00"/>
    <x v="0"/>
    <s v="https://www.mse.gov.sg/resource-room/category/2024-05-27-press-release-singapore-signs-implementation-agreement-ghana-carbon-credits"/>
    <s v="BA (negotiated), 15-Nov-22"/>
    <n v="0"/>
    <x v="0"/>
    <x v="4"/>
  </r>
  <r>
    <x v="19"/>
    <x v="15"/>
    <x v="3"/>
    <x v="7"/>
    <x v="4"/>
    <d v="2024-05-14T00:00:00"/>
    <x v="3"/>
    <s v="https://www.bafu.admin.ch/dam/bafu/de/dokumente/international/fachinfo-daten/declaration-of-intent-norway-and-switzerland-on-ccs-and-cdr.pdf.download.pdf/declaration-of-intent-norway-and-switzerland-on-ccs-and-cdr.pdf"/>
    <m/>
    <n v="0"/>
    <x v="1"/>
    <x v="5"/>
  </r>
  <r>
    <x v="20"/>
    <x v="16"/>
    <x v="2"/>
    <x v="8"/>
    <x v="5"/>
    <d v="2024-02-23T00:00:00"/>
    <x v="3"/>
    <s v="https://en.gouv.mc/Policy-Practice/Monaco-Worldwide/News/Fourth-session-of-the-Bilateral-Cooperation-Commission-between-the-Principality-of-Monaco-and-the-Republic-of-Tunisia"/>
    <m/>
    <n v="0"/>
    <x v="1"/>
    <x v="3"/>
  </r>
  <r>
    <x v="21"/>
    <x v="17"/>
    <x v="3"/>
    <x v="9"/>
    <x v="6"/>
    <d v="2024-02-19T00:00:00"/>
    <x v="1"/>
    <s v="https://www.jcm.go.jp/ua-jp/information/507"/>
    <m/>
    <n v="0"/>
    <x v="0"/>
    <x v="6"/>
  </r>
  <r>
    <x v="22"/>
    <x v="18"/>
    <x v="1"/>
    <x v="2"/>
    <x v="4"/>
    <d v="2023-12-21T00:00:00"/>
    <x v="0"/>
    <s v="https://www.bafu.admin.ch/bafu/en/home/topics/climate/info-specialists/climate--international-affairs/staatsvertraege-umsetzung-klimauebereinkommen-von-paris-artikel6.html"/>
    <m/>
    <n v="1"/>
    <x v="1"/>
    <x v="7"/>
  </r>
  <r>
    <x v="23"/>
    <x v="16"/>
    <x v="2"/>
    <x v="8"/>
    <x v="4"/>
    <d v="2023-12-21T00:00:00"/>
    <x v="0"/>
    <s v="https://www.bafu.admin.ch/bafu/en/home/topics/climate/info-specialists/climate--international-affairs/staatsvertraege-umsetzung-klimauebereinkommen-von-paris-artikel6.html"/>
    <m/>
    <n v="0"/>
    <x v="1"/>
    <x v="3"/>
  </r>
  <r>
    <x v="24"/>
    <x v="19"/>
    <x v="1"/>
    <x v="10"/>
    <x v="0"/>
    <d v="2023-12-11T00:00:00"/>
    <x v="1"/>
    <s v="https://www.mti.gov.sg/Newsroom/Press-Releases/2023/12/Singapore-and-Costa-Rica-sign-Memorandum-of-Understanding-to-collaborate-on-carbon-credits"/>
    <m/>
    <n v="0"/>
    <x v="0"/>
    <x v="1"/>
  </r>
  <r>
    <x v="25"/>
    <x v="20"/>
    <x v="1"/>
    <x v="2"/>
    <x v="7"/>
    <d v="2023-12-09T00:00:00"/>
    <x v="1"/>
    <s v="https://www.ip.gov.py/ip/paraguay-and-the-united-arab-emirates-agreed-on-an-instrument-for-carbon-credits/"/>
    <m/>
    <n v="0"/>
    <x v="0"/>
    <x v="1"/>
  </r>
  <r>
    <x v="26"/>
    <x v="21"/>
    <x v="3"/>
    <x v="7"/>
    <x v="4"/>
    <d v="2023-12-09T00:00:00"/>
    <x v="1"/>
    <s v="https://www.bafu.admin.ch/dam/bafu/en/dokumente/international/fachinfo-daten/memorandum-of-understanding-between-switzerland-and-sweden-on-indusrial-carbon-removals.pdf.download.pdf/Memorandum-of-Understanding-between-Switzerland-and-Sweden-on-Industrial-Carbon-Removals.pdf"/>
    <m/>
    <n v="0"/>
    <x v="1"/>
    <x v="5"/>
  </r>
  <r>
    <x v="27"/>
    <x v="22"/>
    <x v="4"/>
    <x v="11"/>
    <x v="0"/>
    <d v="2023-12-08T00:00:00"/>
    <x v="0"/>
    <s v="https://www.mti.gov.sg/Newsroom/Press-Releases/2023/12/Singapore-signs-first-Implementation-Agreement-with-Papua-New-Guinea"/>
    <s v="MoU, 14-Nov-22"/>
    <n v="0"/>
    <x v="0"/>
    <x v="8"/>
  </r>
  <r>
    <x v="28"/>
    <x v="6"/>
    <x v="2"/>
    <x v="3"/>
    <x v="0"/>
    <d v="2023-12-08T00:00:00"/>
    <x v="1"/>
    <s v="https://www.mti.gov.sg/Newsroom/Press-Releases/2023/12/Singapore-and-Senegal-sign-Memorandum-of-Understanding-to-collaborate"/>
    <m/>
    <n v="0"/>
    <x v="0"/>
    <x v="4"/>
  </r>
  <r>
    <x v="29"/>
    <x v="23"/>
    <x v="4"/>
    <x v="11"/>
    <x v="0"/>
    <d v="2023-12-03T00:00:00"/>
    <x v="1"/>
    <s v="https://www.mti.gov.sg/Newsroom/Press-Releases/2023/12/Singapore-and-Fiji-sign-Memorandum-of-Understanding-to-collaborate"/>
    <m/>
    <n v="0"/>
    <x v="0"/>
    <x v="8"/>
  </r>
  <r>
    <x v="30"/>
    <x v="20"/>
    <x v="1"/>
    <x v="2"/>
    <x v="0"/>
    <d v="2023-12-02T00:00:00"/>
    <x v="2"/>
    <s v="https://www.nccs.gov.sg/media/press-releases/singapore-and-paraguay-substantively-conclude-negotations-on-ia/"/>
    <m/>
    <n v="0"/>
    <x v="0"/>
    <x v="1"/>
  </r>
  <r>
    <x v="31"/>
    <x v="24"/>
    <x v="2"/>
    <x v="8"/>
    <x v="3"/>
    <d v="2023-12-02T00:00:00"/>
    <x v="1"/>
    <s v="https://gggi.org/norway-and-morocco-sign-mou-launching-bilateral-cooperation-under-article-6-at-cop28/"/>
    <m/>
    <n v="0"/>
    <x v="1"/>
    <x v="3"/>
  </r>
  <r>
    <x v="32"/>
    <x v="8"/>
    <x v="2"/>
    <x v="5"/>
    <x v="8"/>
    <d v="2023-12-02T00:00:00"/>
    <x v="0"/>
    <s v="https://www.environment.gov.rw/news-detail/rwanda-launches-carbon-market-framework-to-advance-climate-action-for-a-sustainable-future"/>
    <m/>
    <n v="0"/>
    <x v="0"/>
    <x v="4"/>
  </r>
  <r>
    <x v="33"/>
    <x v="8"/>
    <x v="2"/>
    <x v="5"/>
    <x v="0"/>
    <d v="2023-12-02T00:00:00"/>
    <x v="1"/>
    <s v="https://www.mti.gov.sg/Newsroom/Press-Releases/2023/12/Singapore-and-Rwanda-sign-Memorandum-of-Understanding-to-collaborate"/>
    <m/>
    <n v="0"/>
    <x v="0"/>
    <x v="4"/>
  </r>
  <r>
    <x v="34"/>
    <x v="14"/>
    <x v="2"/>
    <x v="3"/>
    <x v="9"/>
    <d v="2023-12-01T00:00:00"/>
    <x v="3"/>
    <s v="https://cmo.epa.gov.gh/wp-content/uploads/2024/02/Article-6-Annual-Progress-Report-2023_final.pdf"/>
    <m/>
    <n v="0"/>
    <x v="1"/>
    <x v="3"/>
  </r>
  <r>
    <x v="35"/>
    <x v="12"/>
    <x v="0"/>
    <x v="6"/>
    <x v="6"/>
    <d v="2023-10-30T00:00:00"/>
    <x v="1"/>
    <s v="https://www.gov.kz/memleket/entities/ecogeo/press/news/details/644498?lang=ru"/>
    <m/>
    <n v="0"/>
    <x v="0"/>
    <x v="0"/>
  </r>
  <r>
    <x v="36"/>
    <x v="13"/>
    <x v="0"/>
    <x v="1"/>
    <x v="3"/>
    <d v="2023-10-27T00:00:00"/>
    <x v="1"/>
    <s v="https://www.regjeringen.no/contentassets/3ea80a42af994fe9bbf45a10ec3dfde2/eng-mou-norway-indonesia.pdf"/>
    <m/>
    <n v="0"/>
    <x v="1"/>
    <x v="2"/>
  </r>
  <r>
    <x v="37"/>
    <x v="25"/>
    <x v="0"/>
    <x v="6"/>
    <x v="1"/>
    <d v="2023-09-25T00:00:00"/>
    <x v="3"/>
    <s v="https://carbon-pulse.com/224774/"/>
    <m/>
    <n v="1"/>
    <x v="0"/>
    <x v="0"/>
  </r>
  <r>
    <x v="38"/>
    <x v="26"/>
    <x v="2"/>
    <x v="5"/>
    <x v="4"/>
    <d v="2023-09-07T00:00:00"/>
    <x v="3"/>
    <s v="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m/>
    <n v="0"/>
    <x v="1"/>
    <x v="3"/>
  </r>
  <r>
    <x v="39"/>
    <x v="27"/>
    <x v="0"/>
    <x v="1"/>
    <x v="0"/>
    <d v="2023-08-28T00:00:00"/>
    <x v="2"/>
    <s v="https://www.mti.gov.sg/Newsroom/Press-Releases/2023/08/Singapore-and-Vietnam-enhance-bilateral-cooperation-with-new-partnerships"/>
    <s v="MoU, 17-Oct-22"/>
    <n v="0"/>
    <x v="0"/>
    <x v="0"/>
  </r>
  <r>
    <x v="40"/>
    <x v="28"/>
    <x v="0"/>
    <x v="0"/>
    <x v="0"/>
    <d v="2023-08-22T00:00:00"/>
    <x v="1"/>
    <s v="https://www.mti.gov.sg/Newsroom/Press-Releases/2023/08/Singapore-and-Sri-Lanka-sign-Memorandum-of-Understanding-to-collaborate-on-carbon-credits"/>
    <m/>
    <n v="0"/>
    <x v="0"/>
    <x v="0"/>
  </r>
  <r>
    <x v="41"/>
    <x v="18"/>
    <x v="1"/>
    <x v="2"/>
    <x v="0"/>
    <d v="2023-08-14T00:00:00"/>
    <x v="1"/>
    <s v="https://www.mti.gov.sg/Newsroom/Press-Releases/2023/08/Singapore-and-Chile-sign-Memorandum-of-Understanding-to-collaborate-on-Carbon-Markets"/>
    <m/>
    <n v="0"/>
    <x v="0"/>
    <x v="1"/>
  </r>
  <r>
    <x v="42"/>
    <x v="10"/>
    <x v="0"/>
    <x v="1"/>
    <x v="1"/>
    <d v="2023-07-14T00:00:00"/>
    <x v="3"/>
    <s v="https://carbon-pulse.com/212266/?utm_source=CP+Daily&amp;utm_campaign=e2345ce8af-CPdaily13072023&amp;utm_medium=email&amp;utm_term=0_a9d8834f72-e2345ce8af-110444006"/>
    <m/>
    <n v="0"/>
    <x v="0"/>
    <x v="0"/>
  </r>
  <r>
    <x v="43"/>
    <x v="29"/>
    <x v="0"/>
    <x v="6"/>
    <x v="6"/>
    <d v="2023-07-06T00:00:00"/>
    <x v="1"/>
    <s v="https://www.jcm.go.jp/kg-jp/information/486"/>
    <m/>
    <n v="0"/>
    <x v="0"/>
    <x v="0"/>
  </r>
  <r>
    <x v="44"/>
    <x v="30"/>
    <x v="1"/>
    <x v="12"/>
    <x v="0"/>
    <d v="2023-06-27T00:00:00"/>
    <x v="1"/>
    <s v="https://www.mti.gov.sg/-/media/MTI/Newsroom/Press-Releases/2023/06/Press-Release-on-Signing-of-SG-Dominican-Republic-carbon-credits-collaboration.pdf"/>
    <m/>
    <n v="0"/>
    <x v="0"/>
    <x v="1"/>
  </r>
  <r>
    <x v="45"/>
    <x v="31"/>
    <x v="0"/>
    <x v="13"/>
    <x v="0"/>
    <d v="2023-06-09T00:00:00"/>
    <x v="1"/>
    <s v="https://www.mse.gov.sg/resource-room/category/2023-06-09-press-release-singapore-mongolia-mou-carbon-credits "/>
    <m/>
    <n v="0"/>
    <x v="0"/>
    <x v="0"/>
  </r>
  <r>
    <x v="46"/>
    <x v="14"/>
    <x v="2"/>
    <x v="3"/>
    <x v="1"/>
    <d v="2023-06-01T00:00:00"/>
    <x v="3"/>
    <s v="https://cmo.epa.gov.gh/wp-content/uploads/2024/02/Article-6-Annual-Progress-Report-2023_final.pdf"/>
    <m/>
    <n v="0"/>
    <x v="0"/>
    <x v="4"/>
  </r>
  <r>
    <x v="47"/>
    <x v="26"/>
    <x v="2"/>
    <x v="5"/>
    <x v="0"/>
    <d v="2023-05-21T00:00:00"/>
    <x v="1"/>
    <s v="https://www.carbonmarkets-cooperation.gov.sg/our-article-6-cooperation/sgs-article-6-cooperations/mous/"/>
    <m/>
    <n v="0"/>
    <x v="0"/>
    <x v="4"/>
  </r>
  <r>
    <x v="48"/>
    <x v="32"/>
    <x v="0"/>
    <x v="4"/>
    <x v="6"/>
    <d v="2023-04-16T00:00:00"/>
    <x v="1"/>
    <s v="https://www.env.go.jp/en/press/press_01346.html"/>
    <m/>
    <n v="0"/>
    <x v="0"/>
    <x v="0"/>
  </r>
  <r>
    <x v="49"/>
    <x v="11"/>
    <x v="0"/>
    <x v="1"/>
    <x v="0"/>
    <d v="2023-04-01T00:00:00"/>
    <x v="1"/>
    <s v="https://www.mse.gov.sg/resource-room/category/2023-06-06-ecosperity-week-2023"/>
    <m/>
    <n v="0"/>
    <x v="0"/>
    <x v="0"/>
  </r>
  <r>
    <x v="50"/>
    <x v="33"/>
    <x v="1"/>
    <x v="2"/>
    <x v="4"/>
    <d v="2022-12-12T00:00:00"/>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x v="7"/>
  </r>
  <r>
    <x v="51"/>
    <x v="22"/>
    <x v="4"/>
    <x v="11"/>
    <x v="6"/>
    <d v="2022-11-18T00:00:00"/>
    <x v="1"/>
    <s v="https://www.env.go.jp/en/press/press_00744.html"/>
    <m/>
    <n v="0"/>
    <x v="0"/>
    <x v="8"/>
  </r>
  <r>
    <x v="52"/>
    <x v="34"/>
    <x v="2"/>
    <x v="5"/>
    <x v="4"/>
    <d v="2022-11-16T00:00:00"/>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x v="3"/>
  </r>
  <r>
    <x v="53"/>
    <x v="35"/>
    <x v="2"/>
    <x v="14"/>
    <x v="1"/>
    <d v="2022-11-08T00:00:00"/>
    <x v="3"/>
    <s v="https://carbon-pulse.com/178909/ "/>
    <m/>
    <n v="0"/>
    <x v="0"/>
    <x v="4"/>
  </r>
  <r>
    <x v="54"/>
    <x v="24"/>
    <x v="2"/>
    <x v="8"/>
    <x v="4"/>
    <d v="2022-11-07T00:00:00"/>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x v="3"/>
  </r>
  <r>
    <x v="55"/>
    <x v="25"/>
    <x v="0"/>
    <x v="6"/>
    <x v="6"/>
    <d v="2022-10-25T00:00:00"/>
    <x v="1"/>
    <s v="https://www.env.go.jp/en/press/press_00694.html "/>
    <m/>
    <n v="0"/>
    <x v="0"/>
    <x v="0"/>
  </r>
  <r>
    <x v="56"/>
    <x v="36"/>
    <x v="0"/>
    <x v="1"/>
    <x v="0"/>
    <d v="2022-10-12T00:00:00"/>
    <x v="3"/>
    <s v="https://www.mti.gov.sg/-/media/MTI/Newsroom/Press-Releases/2022/10/SG-and-Thailand-Enhance-Bilateral-Economic-Relations-at-the-6th-STEER-MM-12-Oct.pdf"/>
    <m/>
    <n v="0"/>
    <x v="0"/>
    <x v="0"/>
  </r>
  <r>
    <x v="57"/>
    <x v="28"/>
    <x v="0"/>
    <x v="0"/>
    <x v="6"/>
    <d v="2022-10-11T00:00:00"/>
    <x v="1"/>
    <s v="https://www.env.go.jp/en/press/press_00647.html"/>
    <m/>
    <n v="0"/>
    <x v="0"/>
    <x v="0"/>
  </r>
  <r>
    <x v="58"/>
    <x v="37"/>
    <x v="0"/>
    <x v="4"/>
    <x v="6"/>
    <d v="2022-09-13T00:00:00"/>
    <x v="1"/>
    <s v="https://www.env.go.jp/en/press/press_00444.html"/>
    <m/>
    <n v="0"/>
    <x v="0"/>
    <x v="0"/>
  </r>
  <r>
    <x v="59"/>
    <x v="38"/>
    <x v="3"/>
    <x v="9"/>
    <x v="6"/>
    <d v="2022-09-06T00:00:00"/>
    <x v="1"/>
    <s v="https://www.env.go.jp/en/press/press_00446.html "/>
    <m/>
    <n v="0"/>
    <x v="0"/>
    <x v="6"/>
  </r>
  <r>
    <x v="60"/>
    <x v="39"/>
    <x v="0"/>
    <x v="4"/>
    <x v="6"/>
    <d v="2022-09-05T00:00:00"/>
    <x v="1"/>
    <s v="https://www.env.go.jp/en/press/press_00510.html"/>
    <m/>
    <n v="0"/>
    <x v="0"/>
    <x v="0"/>
  </r>
  <r>
    <x v="61"/>
    <x v="16"/>
    <x v="2"/>
    <x v="8"/>
    <x v="6"/>
    <d v="2022-08-26T00:00:00"/>
    <x v="1"/>
    <s v="https://www.env.go.jp/en/press/press_00412.html"/>
    <m/>
    <n v="0"/>
    <x v="0"/>
    <x v="4"/>
  </r>
  <r>
    <x v="62"/>
    <x v="6"/>
    <x v="2"/>
    <x v="3"/>
    <x v="6"/>
    <d v="2022-08-25T00:00:00"/>
    <x v="1"/>
    <s v="https://www.env.go.jp/en/press/press_00492.html"/>
    <m/>
    <n v="0"/>
    <x v="0"/>
    <x v="4"/>
  </r>
  <r>
    <x v="63"/>
    <x v="40"/>
    <x v="1"/>
    <x v="2"/>
    <x v="0"/>
    <d v="2022-08-03T00:00:00"/>
    <x v="1"/>
    <s v="https://www.carbonmarkets-cooperation.gov.sg/our-article-6-cooperation/sgs-article-6-cooperations/mous/"/>
    <m/>
    <n v="0"/>
    <x v="0"/>
    <x v="1"/>
  </r>
  <r>
    <x v="64"/>
    <x v="24"/>
    <x v="2"/>
    <x v="8"/>
    <x v="0"/>
    <d v="2022-07-04T00:00:00"/>
    <x v="1"/>
    <s v="https://www.mapamazighe.ma/en/actualites/general/morocco-singapore-sign-mou-cooperation-under-paris-agreements-article-6 "/>
    <m/>
    <n v="0"/>
    <x v="0"/>
    <x v="4"/>
  </r>
  <r>
    <x v="65"/>
    <x v="17"/>
    <x v="3"/>
    <x v="9"/>
    <x v="4"/>
    <d v="2022-07-04T00:00:00"/>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x v="5"/>
  </r>
  <r>
    <x v="66"/>
    <x v="36"/>
    <x v="0"/>
    <x v="1"/>
    <x v="4"/>
    <d v="2022-06-24T00:00:00"/>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x v="2"/>
  </r>
  <r>
    <x v="67"/>
    <x v="30"/>
    <x v="1"/>
    <x v="12"/>
    <x v="2"/>
    <d v="2022-06-03T00:00:00"/>
    <x v="1"/>
    <s v="https://www.energimyndigheten.se/48db4d/globalassets/webb-en/cooperation/international-climate-cooperation/mou-on-bilateral-cooperation-under-article-6-of-the-paris-agreement---sweden-and-dominican-republic.pdf"/>
    <m/>
    <n v="0"/>
    <x v="1"/>
    <x v="7"/>
  </r>
  <r>
    <x v="68"/>
    <x v="31"/>
    <x v="0"/>
    <x v="13"/>
    <x v="1"/>
    <d v="2022-05-09T00:00:00"/>
    <x v="0"/>
    <s v="http://eng.me.go.kr/eng/web/board/read.do?menuId=461&amp;boardMasterId=522&amp;boardId=1523930 "/>
    <m/>
    <n v="0"/>
    <x v="0"/>
    <x v="0"/>
  </r>
  <r>
    <x v="69"/>
    <x v="13"/>
    <x v="0"/>
    <x v="1"/>
    <x v="0"/>
    <d v="2022-03-01T00:00:00"/>
    <x v="1"/>
    <s v="Singapore and Indonesia Sign Memorandum of Understanding Concerning Cooperation on Climate Change and Sustainability (nccs.gov.sg)"/>
    <m/>
    <n v="0"/>
    <x v="0"/>
    <x v="0"/>
  </r>
  <r>
    <x v="70"/>
    <x v="14"/>
    <x v="2"/>
    <x v="3"/>
    <x v="4"/>
    <d v="2021-11-24T00:00:00"/>
    <x v="0"/>
    <s v="https://www.bafu.admin.ch/dam/bafu/en/dokumente/international/fachinfo-daten/Cooperation%20Agreement%20CH-Ghana%20Implementation%20Paris%20Agreement.pdf.download.pdf/Cooperation%20Agreement%20CH-Ghana%20Implementation%20Paris%20Agreement.pdf"/>
    <m/>
    <n v="9"/>
    <x v="1"/>
    <x v="3"/>
  </r>
  <r>
    <x v="71"/>
    <x v="41"/>
    <x v="1"/>
    <x v="12"/>
    <x v="4"/>
    <d v="2021-11-11T00:00:00"/>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x v="7"/>
  </r>
  <r>
    <x v="72"/>
    <x v="42"/>
    <x v="4"/>
    <x v="11"/>
    <x v="4"/>
    <d v="2021-11-11T00:00:00"/>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x v="9"/>
  </r>
  <r>
    <x v="73"/>
    <x v="23"/>
    <x v="4"/>
    <x v="11"/>
    <x v="10"/>
    <d v="2021-11-01T00:00:00"/>
    <x v="3"/>
    <s v="https://www.dcceew.gov.au/climate-change/international-commitments/indo-pacific-region"/>
    <m/>
    <n v="0"/>
    <x v="2"/>
    <x v="10"/>
  </r>
  <r>
    <x v="73"/>
    <x v="22"/>
    <x v="4"/>
    <x v="11"/>
    <x v="10"/>
    <d v="2021-11-01T00:00:00"/>
    <x v="3"/>
    <s v="https://www.dcceew.gov.au/climate-change/international-commitments/indo-pacific-region"/>
    <m/>
    <n v="0"/>
    <x v="2"/>
    <x v="10"/>
  </r>
  <r>
    <x v="74"/>
    <x v="37"/>
    <x v="0"/>
    <x v="4"/>
    <x v="4"/>
    <d v="2021-10-18T00:00:00"/>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x v="2"/>
  </r>
  <r>
    <x v="75"/>
    <x v="43"/>
    <x v="3"/>
    <x v="7"/>
    <x v="4"/>
    <d v="2021-07-20T00:00:00"/>
    <x v="3"/>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x v="5"/>
  </r>
  <r>
    <x v="76"/>
    <x v="6"/>
    <x v="2"/>
    <x v="3"/>
    <x v="4"/>
    <d v="2021-07-06T00:00:00"/>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x v="3"/>
  </r>
  <r>
    <x v="77"/>
    <x v="27"/>
    <x v="0"/>
    <x v="1"/>
    <x v="1"/>
    <d v="2021-05-31T00:00:00"/>
    <x v="0"/>
    <s v="https://www.mofa.go.kr/eng/brd/m_5676/view.do?seq=321700 "/>
    <m/>
    <n v="0"/>
    <x v="0"/>
    <x v="0"/>
  </r>
  <r>
    <x v="78"/>
    <x v="2"/>
    <x v="1"/>
    <x v="2"/>
    <x v="4"/>
    <d v="2020-10-20T00:00:00"/>
    <x v="0"/>
    <s v="https://www.bafu.admin.ch/dam/bafu/en/dokumente/international/fachinfo-daten/Implementing%20Agreement%20to%20the%20Paris%20Agreemen_%20PE_CH_Signed.pdf.download.pdf/Implementing%20Agreement%20to%20the%20Paris%20Agreemen_%20PE_CH_Signed.pdf"/>
    <m/>
    <n v="1"/>
    <x v="1"/>
    <x v="7"/>
  </r>
  <r>
    <x v="79"/>
    <x v="9"/>
    <x v="0"/>
    <x v="1"/>
    <x v="6"/>
    <d v="2017-01-12T00:00:00"/>
    <x v="1"/>
    <s v="https://www.jcm.go.jp/ph-jp/about"/>
    <m/>
    <n v="7"/>
    <x v="0"/>
    <x v="0"/>
  </r>
  <r>
    <x v="80"/>
    <x v="36"/>
    <x v="0"/>
    <x v="1"/>
    <x v="6"/>
    <d v="2015-11-19T00:00:00"/>
    <x v="1"/>
    <s v="https://www.jcm.go.jp/th-jp/about "/>
    <m/>
    <n v="25"/>
    <x v="0"/>
    <x v="0"/>
  </r>
  <r>
    <x v="81"/>
    <x v="44"/>
    <x v="0"/>
    <x v="1"/>
    <x v="6"/>
    <d v="2015-09-16T00:00:00"/>
    <x v="1"/>
    <s v="https://www.jcm.go.jp/mm-jp/about"/>
    <m/>
    <n v="2"/>
    <x v="0"/>
    <x v="0"/>
  </r>
  <r>
    <x v="82"/>
    <x v="18"/>
    <x v="1"/>
    <x v="2"/>
    <x v="6"/>
    <d v="2015-05-26T00:00:00"/>
    <x v="1"/>
    <s v="https://www.jcm.go.jp/cl-jp/about"/>
    <m/>
    <n v="5"/>
    <x v="0"/>
    <x v="1"/>
  </r>
  <r>
    <x v="83"/>
    <x v="45"/>
    <x v="0"/>
    <x v="4"/>
    <x v="6"/>
    <d v="2015-05-13T00:00:00"/>
    <x v="1"/>
    <s v="https://www.jcm.go.jp/sa-jp/about "/>
    <m/>
    <n v="1"/>
    <x v="0"/>
    <x v="0"/>
  </r>
  <r>
    <x v="84"/>
    <x v="46"/>
    <x v="1"/>
    <x v="10"/>
    <x v="6"/>
    <d v="2014-07-26T00:00:00"/>
    <x v="1"/>
    <s v="https://www.jcm.go.jp/mx-jp/about"/>
    <m/>
    <n v="0"/>
    <x v="0"/>
    <x v="1"/>
  </r>
  <r>
    <x v="85"/>
    <x v="11"/>
    <x v="0"/>
    <x v="1"/>
    <x v="6"/>
    <d v="2014-04-11T00:00:00"/>
    <x v="1"/>
    <s v="https://www.jcm.go.jp/kh-jp/about"/>
    <m/>
    <n v="5"/>
    <x v="0"/>
    <x v="0"/>
  </r>
  <r>
    <x v="86"/>
    <x v="47"/>
    <x v="4"/>
    <x v="15"/>
    <x v="6"/>
    <d v="2014-01-13T00:00:00"/>
    <x v="1"/>
    <s v="https://www.jcm.go.jp/pw-jp/about"/>
    <m/>
    <n v="5"/>
    <x v="0"/>
    <x v="8"/>
  </r>
  <r>
    <x v="87"/>
    <x v="19"/>
    <x v="1"/>
    <x v="10"/>
    <x v="6"/>
    <d v="2013-12-09T00:00:00"/>
    <x v="1"/>
    <s v="https://www.jcm.go.jp/cr-jp/about"/>
    <m/>
    <n v="2"/>
    <x v="0"/>
    <x v="1"/>
  </r>
  <r>
    <x v="88"/>
    <x v="13"/>
    <x v="0"/>
    <x v="1"/>
    <x v="6"/>
    <d v="2013-08-26T00:00:00"/>
    <x v="1"/>
    <s v="https://www.jcm.go.jp/id-jp/about"/>
    <m/>
    <n v="39"/>
    <x v="0"/>
    <x v="0"/>
  </r>
  <r>
    <x v="89"/>
    <x v="10"/>
    <x v="0"/>
    <x v="1"/>
    <x v="6"/>
    <d v="2013-08-07T00:00:00"/>
    <x v="1"/>
    <s v="https://www.jcm.go.jp/la-jp/about "/>
    <m/>
    <n v="5"/>
    <x v="0"/>
    <x v="0"/>
  </r>
  <r>
    <x v="90"/>
    <x v="27"/>
    <x v="0"/>
    <x v="1"/>
    <x v="6"/>
    <d v="2013-07-02T00:00:00"/>
    <x v="1"/>
    <s v="https://www.jcm.go.jp/vn-jp/about "/>
    <m/>
    <n v="20"/>
    <x v="0"/>
    <x v="0"/>
  </r>
  <r>
    <x v="91"/>
    <x v="48"/>
    <x v="0"/>
    <x v="0"/>
    <x v="6"/>
    <d v="2013-06-29T00:00:00"/>
    <x v="1"/>
    <s v="https://www.jcm.go.jp/mv-jp/about "/>
    <m/>
    <n v="2"/>
    <x v="0"/>
    <x v="0"/>
  </r>
  <r>
    <x v="92"/>
    <x v="26"/>
    <x v="2"/>
    <x v="5"/>
    <x v="6"/>
    <d v="2013-06-12T00:00:00"/>
    <x v="1"/>
    <s v="https://www.jcm.go.jp/ke-jp/about"/>
    <m/>
    <n v="2"/>
    <x v="0"/>
    <x v="4"/>
  </r>
  <r>
    <x v="93"/>
    <x v="49"/>
    <x v="2"/>
    <x v="5"/>
    <x v="6"/>
    <d v="2013-05-27T00:00:00"/>
    <x v="1"/>
    <s v="https://www.jcm.go.jp/et-jp/about "/>
    <m/>
    <n v="0"/>
    <x v="0"/>
    <x v="4"/>
  </r>
  <r>
    <x v="94"/>
    <x v="50"/>
    <x v="0"/>
    <x v="0"/>
    <x v="6"/>
    <d v="2013-03-19T00:00:00"/>
    <x v="1"/>
    <s v="https://www.jcm.go.jp/bd-jp/about "/>
    <m/>
    <n v="4"/>
    <x v="0"/>
    <x v="0"/>
  </r>
  <r>
    <x v="95"/>
    <x v="31"/>
    <x v="0"/>
    <x v="13"/>
    <x v="6"/>
    <d v="2013-01-08T00:00:00"/>
    <x v="1"/>
    <s v="https://www.jcm.go.jp/mn-jp/about"/>
    <m/>
    <n v="6"/>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54"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1" firstHeaderRow="1" firstDataRow="1" firstDataCol="4"/>
  <pivotFields count="12">
    <pivotField compact="0" outline="0" subtotalTop="0" showAll="0" defaultSubtotal="0"/>
    <pivotField axis="axisRow" compact="0" outline="0" showAll="0" defaultSubtotal="0">
      <items count="53">
        <item x="39"/>
        <item x="50"/>
        <item x="0"/>
        <item x="11"/>
        <item x="18"/>
        <item x="40"/>
        <item x="19"/>
        <item x="41"/>
        <item x="30"/>
        <item x="49"/>
        <item x="23"/>
        <item x="35"/>
        <item x="37"/>
        <item x="14"/>
        <item x="13"/>
        <item x="26"/>
        <item m="1" x="52"/>
        <item x="34"/>
        <item x="48"/>
        <item x="46"/>
        <item x="38"/>
        <item x="31"/>
        <item x="24"/>
        <item x="44"/>
        <item x="3"/>
        <item x="47"/>
        <item x="22"/>
        <item x="2"/>
        <item x="9"/>
        <item x="45"/>
        <item x="6"/>
        <item x="28"/>
        <item x="36"/>
        <item x="16"/>
        <item x="17"/>
        <item x="32"/>
        <item x="33"/>
        <item x="25"/>
        <item x="42"/>
        <item m="1" x="51"/>
        <item x="29"/>
        <item x="12"/>
        <item x="21"/>
        <item x="8"/>
        <item x="20"/>
        <item x="43"/>
        <item x="15"/>
        <item x="7"/>
        <item x="1"/>
        <item x="4"/>
        <item x="5"/>
        <item x="10"/>
        <item x="27"/>
      </items>
    </pivotField>
    <pivotField axis="axisRow" compact="0" outline="0" showAll="0" defaultSubtotal="0">
      <items count="5">
        <item x="2"/>
        <item x="1"/>
        <item x="0"/>
        <item x="3"/>
        <item x="4"/>
      </items>
    </pivotField>
    <pivotField axis="axisRow" compact="0" outline="0" showAll="0" defaultSubtotal="0">
      <items count="16">
        <item x="12"/>
        <item x="10"/>
        <item x="6"/>
        <item x="5"/>
        <item x="13"/>
        <item x="9"/>
        <item x="11"/>
        <item x="15"/>
        <item x="14"/>
        <item x="8"/>
        <item x="2"/>
        <item x="1"/>
        <item x="0"/>
        <item x="3"/>
        <item x="4"/>
        <item x="7"/>
      </items>
    </pivotField>
    <pivotField axis="axisRow" compact="0" outline="0" showAll="0" sortType="ascending" defaultSubtotal="0">
      <items count="12">
        <item x="10"/>
        <item x="6"/>
        <item x="8"/>
        <item x="9"/>
        <item x="5"/>
        <item x="3"/>
        <item x="1"/>
        <item x="0"/>
        <item m="1" x="11"/>
        <item x="2"/>
        <item x="4"/>
        <item x="7"/>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s>
  <rowFields count="4">
    <field x="4"/>
    <field x="2"/>
    <field x="3"/>
    <field x="1"/>
  </rowFields>
  <rowItems count="98">
    <i>
      <x/>
      <x v="4"/>
      <x v="6"/>
      <x v="10"/>
    </i>
    <i r="3">
      <x v="26"/>
    </i>
    <i>
      <x v="1"/>
      <x/>
      <x v="3"/>
      <x v="9"/>
    </i>
    <i r="3">
      <x v="15"/>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2">
      <x v="14"/>
      <x/>
    </i>
    <i r="3">
      <x v="12"/>
    </i>
    <i r="3">
      <x v="29"/>
    </i>
    <i r="3">
      <x v="35"/>
    </i>
    <i r="1">
      <x v="3"/>
      <x v="5"/>
      <x v="20"/>
    </i>
    <i r="3">
      <x v="34"/>
    </i>
    <i r="1">
      <x v="4"/>
      <x v="6"/>
      <x v="26"/>
    </i>
    <i r="2">
      <x v="7"/>
      <x v="25"/>
    </i>
    <i>
      <x v="2"/>
      <x/>
      <x v="3"/>
      <x v="43"/>
    </i>
    <i>
      <x v="3"/>
      <x/>
      <x v="13"/>
      <x v="13"/>
    </i>
    <i>
      <x v="4"/>
      <x/>
      <x v="9"/>
      <x v="33"/>
    </i>
    <i>
      <x v="5"/>
      <x/>
      <x v="3"/>
      <x v="47"/>
    </i>
    <i r="2">
      <x v="9"/>
      <x v="22"/>
    </i>
    <i r="2">
      <x v="13"/>
      <x v="30"/>
    </i>
    <i r="3">
      <x v="49"/>
    </i>
    <i r="1">
      <x v="2"/>
      <x v="11"/>
      <x v="14"/>
    </i>
    <i r="2">
      <x v="14"/>
      <x v="50"/>
    </i>
    <i>
      <x v="6"/>
      <x/>
      <x v="8"/>
      <x v="11"/>
    </i>
    <i r="2">
      <x v="13"/>
      <x v="13"/>
    </i>
    <i r="1">
      <x v="2"/>
      <x v="2"/>
      <x v="37"/>
    </i>
    <i r="3">
      <x v="41"/>
    </i>
    <i r="2">
      <x v="4"/>
      <x v="21"/>
    </i>
    <i r="2">
      <x v="11"/>
      <x v="3"/>
    </i>
    <i r="3">
      <x v="14"/>
    </i>
    <i r="3">
      <x v="48"/>
    </i>
    <i r="3">
      <x v="51"/>
    </i>
    <i r="3">
      <x v="52"/>
    </i>
    <i>
      <x v="7"/>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1">
      <x v="4"/>
      <x v="6"/>
      <x v="10"/>
    </i>
    <i r="3">
      <x v="26"/>
    </i>
    <i>
      <x v="9"/>
      <x/>
      <x v="3"/>
      <x v="43"/>
    </i>
    <i r="3">
      <x v="47"/>
    </i>
    <i r="2">
      <x v="13"/>
      <x v="13"/>
    </i>
    <i r="1">
      <x v="1"/>
      <x/>
      <x v="8"/>
    </i>
    <i r="1">
      <x v="2"/>
      <x v="12"/>
      <x v="24"/>
    </i>
    <i>
      <x v="10"/>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1"/>
      <x v="1"/>
      <x v="10"/>
      <x v="44"/>
    </i>
    <i t="grand">
      <x/>
    </i>
  </rowItems>
  <colItems count="1">
    <i/>
  </colItems>
  <dataFields count="1">
    <dataField name="Projects" fld="9" baseField="0" baseItem="0" numFmtId="172"/>
  </dataFields>
  <formats count="706">
    <format dxfId="1696">
      <pivotArea field="4" type="button" dataOnly="0" labelOnly="1" outline="0" axis="axisRow" fieldPosition="0"/>
    </format>
    <format dxfId="1695">
      <pivotArea field="2" type="button" dataOnly="0" labelOnly="1" outline="0" axis="axisRow" fieldPosition="1"/>
    </format>
    <format dxfId="1694">
      <pivotArea field="3" type="button" dataOnly="0" labelOnly="1" outline="0" axis="axisRow" fieldPosition="2"/>
    </format>
    <format dxfId="1693">
      <pivotArea field="1" type="button" dataOnly="0" labelOnly="1" outline="0" axis="axisRow" fieldPosition="3"/>
    </format>
    <format dxfId="1692">
      <pivotArea type="all" dataOnly="0" outline="0" fieldPosition="0"/>
    </format>
    <format dxfId="1691">
      <pivotArea field="4" type="button" dataOnly="0" labelOnly="1" outline="0" axis="axisRow" fieldPosition="0"/>
    </format>
    <format dxfId="1690">
      <pivotArea field="2" type="button" dataOnly="0" labelOnly="1" outline="0" axis="axisRow" fieldPosition="1"/>
    </format>
    <format dxfId="1689">
      <pivotArea field="3" type="button" dataOnly="0" labelOnly="1" outline="0" axis="axisRow" fieldPosition="2"/>
    </format>
    <format dxfId="1688">
      <pivotArea field="1" type="button" dataOnly="0" labelOnly="1" outline="0" axis="axisRow" fieldPosition="3"/>
    </format>
    <format dxfId="1687">
      <pivotArea dataOnly="0" labelOnly="1" outline="0" fieldPosition="0">
        <references count="1">
          <reference field="4" count="0"/>
        </references>
      </pivotArea>
    </format>
    <format dxfId="1686">
      <pivotArea dataOnly="0" labelOnly="1" grandRow="1" outline="0" fieldPosition="0"/>
    </format>
    <format dxfId="1685">
      <pivotArea dataOnly="0" labelOnly="1" outline="0" fieldPosition="0">
        <references count="2">
          <reference field="2" count="1">
            <x v="4"/>
          </reference>
          <reference field="4" count="1" selected="0">
            <x v="0"/>
          </reference>
        </references>
      </pivotArea>
    </format>
    <format dxfId="1684">
      <pivotArea dataOnly="0" labelOnly="1" outline="0" fieldPosition="0">
        <references count="2">
          <reference field="2" count="0"/>
          <reference field="4" count="1" selected="0">
            <x v="1"/>
          </reference>
        </references>
      </pivotArea>
    </format>
    <format dxfId="1683">
      <pivotArea dataOnly="0" labelOnly="1" outline="0" fieldPosition="0">
        <references count="2">
          <reference field="2" count="4">
            <x v="0"/>
            <x v="1"/>
            <x v="2"/>
            <x v="4"/>
          </reference>
          <reference field="4" count="1" selected="0">
            <x v="7"/>
          </reference>
        </references>
      </pivotArea>
    </format>
    <format dxfId="1682">
      <pivotArea dataOnly="0" labelOnly="1" outline="0" fieldPosition="0">
        <references count="2">
          <reference field="2" count="2">
            <x v="0"/>
            <x v="2"/>
          </reference>
          <reference field="4" count="1" selected="0">
            <x v="8"/>
          </reference>
        </references>
      </pivotArea>
    </format>
    <format dxfId="1681">
      <pivotArea dataOnly="0" labelOnly="1" outline="0" fieldPosition="0">
        <references count="2">
          <reference field="2" count="3">
            <x v="0"/>
            <x v="1"/>
            <x v="2"/>
          </reference>
          <reference field="4" count="1" selected="0">
            <x v="9"/>
          </reference>
        </references>
      </pivotArea>
    </format>
    <format dxfId="1680">
      <pivotArea dataOnly="0" labelOnly="1" outline="0" fieldPosition="0">
        <references count="2">
          <reference field="2" count="0"/>
          <reference field="4" count="1" selected="0">
            <x v="10"/>
          </reference>
        </references>
      </pivotArea>
    </format>
    <format dxfId="1679">
      <pivotArea dataOnly="0" labelOnly="1" outline="0" fieldPosition="0">
        <references count="3">
          <reference field="2" count="1" selected="0">
            <x v="4"/>
          </reference>
          <reference field="3" count="1">
            <x v="6"/>
          </reference>
          <reference field="4" count="1" selected="0">
            <x v="0"/>
          </reference>
        </references>
      </pivotArea>
    </format>
    <format dxfId="1678">
      <pivotArea dataOnly="0" labelOnly="1" outline="0" fieldPosition="0">
        <references count="3">
          <reference field="2" count="1" selected="0">
            <x v="0"/>
          </reference>
          <reference field="3" count="3">
            <x v="3"/>
            <x v="9"/>
            <x v="13"/>
          </reference>
          <reference field="4" count="1" selected="0">
            <x v="1"/>
          </reference>
        </references>
      </pivotArea>
    </format>
    <format dxfId="1677">
      <pivotArea dataOnly="0" labelOnly="1" outline="0" fieldPosition="0">
        <references count="3">
          <reference field="2" count="1" selected="0">
            <x v="1"/>
          </reference>
          <reference field="3" count="2">
            <x v="1"/>
            <x v="10"/>
          </reference>
          <reference field="4" count="1" selected="0">
            <x v="1"/>
          </reference>
        </references>
      </pivotArea>
    </format>
    <format dxfId="1676">
      <pivotArea dataOnly="0" labelOnly="1" outline="0" fieldPosition="0">
        <references count="3">
          <reference field="2" count="1" selected="0">
            <x v="2"/>
          </reference>
          <reference field="3" count="5">
            <x v="2"/>
            <x v="4"/>
            <x v="11"/>
            <x v="12"/>
            <x v="14"/>
          </reference>
          <reference field="4" count="1" selected="0">
            <x v="1"/>
          </reference>
        </references>
      </pivotArea>
    </format>
    <format dxfId="1675">
      <pivotArea dataOnly="0" labelOnly="1" outline="0" fieldPosition="0">
        <references count="3">
          <reference field="2" count="1" selected="0">
            <x v="3"/>
          </reference>
          <reference field="3" count="1">
            <x v="5"/>
          </reference>
          <reference field="4" count="1" selected="0">
            <x v="1"/>
          </reference>
        </references>
      </pivotArea>
    </format>
    <format dxfId="1674">
      <pivotArea dataOnly="0" labelOnly="1" outline="0" fieldPosition="0">
        <references count="3">
          <reference field="2" count="1" selected="0">
            <x v="4"/>
          </reference>
          <reference field="3" count="2">
            <x v="6"/>
            <x v="7"/>
          </reference>
          <reference field="4" count="1" selected="0">
            <x v="1"/>
          </reference>
        </references>
      </pivotArea>
    </format>
    <format dxfId="1673">
      <pivotArea dataOnly="0" labelOnly="1" outline="0" fieldPosition="0">
        <references count="3">
          <reference field="2" count="1" selected="0">
            <x v="0"/>
          </reference>
          <reference field="3" count="3">
            <x v="3"/>
            <x v="9"/>
            <x v="13"/>
          </reference>
          <reference field="4" count="1" selected="0">
            <x v="7"/>
          </reference>
        </references>
      </pivotArea>
    </format>
    <format dxfId="1672">
      <pivotArea dataOnly="0" labelOnly="1" outline="0" fieldPosition="0">
        <references count="3">
          <reference field="2" count="1" selected="0">
            <x v="1"/>
          </reference>
          <reference field="3" count="2">
            <x v="0"/>
            <x v="10"/>
          </reference>
          <reference field="4" count="1" selected="0">
            <x v="7"/>
          </reference>
        </references>
      </pivotArea>
    </format>
    <format dxfId="1671">
      <pivotArea dataOnly="0" labelOnly="1" outline="0" fieldPosition="0">
        <references count="3">
          <reference field="2" count="1" selected="0">
            <x v="2"/>
          </reference>
          <reference field="3" count="3">
            <x v="4"/>
            <x v="11"/>
            <x v="12"/>
          </reference>
          <reference field="4" count="1" selected="0">
            <x v="7"/>
          </reference>
        </references>
      </pivotArea>
    </format>
    <format dxfId="1670">
      <pivotArea dataOnly="0" labelOnly="1" outline="0" fieldPosition="0">
        <references count="3">
          <reference field="2" count="1" selected="0">
            <x v="4"/>
          </reference>
          <reference field="3" count="1">
            <x v="6"/>
          </reference>
          <reference field="4" count="1" selected="0">
            <x v="7"/>
          </reference>
        </references>
      </pivotArea>
    </format>
    <format dxfId="1669">
      <pivotArea dataOnly="0" labelOnly="1" outline="0" fieldPosition="0">
        <references count="3">
          <reference field="2" count="1" selected="0">
            <x v="0"/>
          </reference>
          <reference field="3" count="2">
            <x v="8"/>
            <x v="13"/>
          </reference>
          <reference field="4" count="1" selected="0">
            <x v="8"/>
          </reference>
        </references>
      </pivotArea>
    </format>
    <format dxfId="1668">
      <pivotArea dataOnly="0" labelOnly="1" outline="0" fieldPosition="0">
        <references count="3">
          <reference field="2" count="1" selected="0">
            <x v="2"/>
          </reference>
          <reference field="3" count="2">
            <x v="4"/>
            <x v="11"/>
          </reference>
          <reference field="4" count="1" selected="0">
            <x v="8"/>
          </reference>
        </references>
      </pivotArea>
    </format>
    <format dxfId="1667">
      <pivotArea dataOnly="0" labelOnly="1" outline="0" fieldPosition="0">
        <references count="3">
          <reference field="2" count="1" selected="0">
            <x v="0"/>
          </reference>
          <reference field="3" count="1">
            <x v="13"/>
          </reference>
          <reference field="4" count="1" selected="0">
            <x v="9"/>
          </reference>
        </references>
      </pivotArea>
    </format>
    <format dxfId="1666">
      <pivotArea dataOnly="0" labelOnly="1" outline="0" fieldPosition="0">
        <references count="3">
          <reference field="2" count="1" selected="0">
            <x v="1"/>
          </reference>
          <reference field="3" count="1">
            <x v="0"/>
          </reference>
          <reference field="4" count="1" selected="0">
            <x v="9"/>
          </reference>
        </references>
      </pivotArea>
    </format>
    <format dxfId="1665">
      <pivotArea dataOnly="0" labelOnly="1" outline="0" fieldPosition="0">
        <references count="3">
          <reference field="2" count="1" selected="0">
            <x v="2"/>
          </reference>
          <reference field="3" count="1">
            <x v="12"/>
          </reference>
          <reference field="4" count="1" selected="0">
            <x v="9"/>
          </reference>
        </references>
      </pivotArea>
    </format>
    <format dxfId="1664">
      <pivotArea dataOnly="0" labelOnly="1" outline="0" fieldPosition="0">
        <references count="3">
          <reference field="2" count="1" selected="0">
            <x v="0"/>
          </reference>
          <reference field="3" count="3">
            <x v="3"/>
            <x v="9"/>
            <x v="13"/>
          </reference>
          <reference field="4" count="1" selected="0">
            <x v="10"/>
          </reference>
        </references>
      </pivotArea>
    </format>
    <format dxfId="1663">
      <pivotArea dataOnly="0" labelOnly="1" outline="0" fieldPosition="0">
        <references count="3">
          <reference field="2" count="1" selected="0">
            <x v="1"/>
          </reference>
          <reference field="3" count="2">
            <x v="0"/>
            <x v="10"/>
          </reference>
          <reference field="4" count="1" selected="0">
            <x v="10"/>
          </reference>
        </references>
      </pivotArea>
    </format>
    <format dxfId="1662">
      <pivotArea dataOnly="0" labelOnly="1" outline="0" fieldPosition="0">
        <references count="3">
          <reference field="2" count="1" selected="0">
            <x v="2"/>
          </reference>
          <reference field="3" count="2">
            <x v="11"/>
            <x v="14"/>
          </reference>
          <reference field="4" count="1" selected="0">
            <x v="10"/>
          </reference>
        </references>
      </pivotArea>
    </format>
    <format dxfId="1661">
      <pivotArea dataOnly="0" labelOnly="1" outline="0" fieldPosition="0">
        <references count="3">
          <reference field="2" count="1" selected="0">
            <x v="3"/>
          </reference>
          <reference field="3" count="1">
            <x v="5"/>
          </reference>
          <reference field="4" count="1" selected="0">
            <x v="10"/>
          </reference>
        </references>
      </pivotArea>
    </format>
    <format dxfId="1660">
      <pivotArea dataOnly="0" labelOnly="1" outline="0" fieldPosition="0">
        <references count="3">
          <reference field="2" count="1" selected="0">
            <x v="4"/>
          </reference>
          <reference field="3" count="1">
            <x v="6"/>
          </reference>
          <reference field="4" count="1" selected="0">
            <x v="10"/>
          </reference>
        </references>
      </pivotArea>
    </format>
    <format dxfId="165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65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65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65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65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65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653">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65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65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65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64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64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64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64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645">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644">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643">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642">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641">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64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639">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638">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637">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63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63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4">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33">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632">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31">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630">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629">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628">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627">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626">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625">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624">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623">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622">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621">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620">
      <pivotArea type="all" dataOnly="0" outline="0" fieldPosition="0"/>
    </format>
    <format dxfId="1619">
      <pivotArea field="4" type="button" dataOnly="0" labelOnly="1" outline="0" axis="axisRow" fieldPosition="0"/>
    </format>
    <format dxfId="1618">
      <pivotArea field="2" type="button" dataOnly="0" labelOnly="1" outline="0" axis="axisRow" fieldPosition="1"/>
    </format>
    <format dxfId="1617">
      <pivotArea field="3" type="button" dataOnly="0" labelOnly="1" outline="0" axis="axisRow" fieldPosition="2"/>
    </format>
    <format dxfId="1616">
      <pivotArea field="1" type="button" dataOnly="0" labelOnly="1" outline="0" axis="axisRow" fieldPosition="3"/>
    </format>
    <format dxfId="1615">
      <pivotArea dataOnly="0" labelOnly="1" outline="0" fieldPosition="0">
        <references count="1">
          <reference field="4" count="0"/>
        </references>
      </pivotArea>
    </format>
    <format dxfId="1614">
      <pivotArea dataOnly="0" labelOnly="1" grandRow="1" outline="0" fieldPosition="0"/>
    </format>
    <format dxfId="1613">
      <pivotArea dataOnly="0" labelOnly="1" outline="0" fieldPosition="0">
        <references count="2">
          <reference field="2" count="1">
            <x v="4"/>
          </reference>
          <reference field="4" count="1" selected="0">
            <x v="0"/>
          </reference>
        </references>
      </pivotArea>
    </format>
    <format dxfId="1612">
      <pivotArea dataOnly="0" labelOnly="1" outline="0" fieldPosition="0">
        <references count="2">
          <reference field="2" count="0"/>
          <reference field="4" count="1" selected="0">
            <x v="1"/>
          </reference>
        </references>
      </pivotArea>
    </format>
    <format dxfId="1611">
      <pivotArea dataOnly="0" labelOnly="1" outline="0" fieldPosition="0">
        <references count="2">
          <reference field="2" count="4">
            <x v="0"/>
            <x v="1"/>
            <x v="2"/>
            <x v="4"/>
          </reference>
          <reference field="4" count="1" selected="0">
            <x v="7"/>
          </reference>
        </references>
      </pivotArea>
    </format>
    <format dxfId="1610">
      <pivotArea dataOnly="0" labelOnly="1" outline="0" fieldPosition="0">
        <references count="2">
          <reference field="2" count="2">
            <x v="0"/>
            <x v="2"/>
          </reference>
          <reference field="4" count="1" selected="0">
            <x v="8"/>
          </reference>
        </references>
      </pivotArea>
    </format>
    <format dxfId="1609">
      <pivotArea dataOnly="0" labelOnly="1" outline="0" fieldPosition="0">
        <references count="2">
          <reference field="2" count="3">
            <x v="0"/>
            <x v="1"/>
            <x v="2"/>
          </reference>
          <reference field="4" count="1" selected="0">
            <x v="9"/>
          </reference>
        </references>
      </pivotArea>
    </format>
    <format dxfId="1608">
      <pivotArea dataOnly="0" labelOnly="1" outline="0" fieldPosition="0">
        <references count="2">
          <reference field="2" count="0"/>
          <reference field="4" count="1" selected="0">
            <x v="10"/>
          </reference>
        </references>
      </pivotArea>
    </format>
    <format dxfId="1607">
      <pivotArea dataOnly="0" labelOnly="1" outline="0" fieldPosition="0">
        <references count="3">
          <reference field="2" count="1" selected="0">
            <x v="4"/>
          </reference>
          <reference field="3" count="1">
            <x v="6"/>
          </reference>
          <reference field="4" count="1" selected="0">
            <x v="0"/>
          </reference>
        </references>
      </pivotArea>
    </format>
    <format dxfId="1606">
      <pivotArea dataOnly="0" labelOnly="1" outline="0" fieldPosition="0">
        <references count="3">
          <reference field="2" count="1" selected="0">
            <x v="0"/>
          </reference>
          <reference field="3" count="3">
            <x v="3"/>
            <x v="9"/>
            <x v="13"/>
          </reference>
          <reference field="4" count="1" selected="0">
            <x v="1"/>
          </reference>
        </references>
      </pivotArea>
    </format>
    <format dxfId="1605">
      <pivotArea dataOnly="0" labelOnly="1" outline="0" fieldPosition="0">
        <references count="3">
          <reference field="2" count="1" selected="0">
            <x v="1"/>
          </reference>
          <reference field="3" count="2">
            <x v="1"/>
            <x v="10"/>
          </reference>
          <reference field="4" count="1" selected="0">
            <x v="1"/>
          </reference>
        </references>
      </pivotArea>
    </format>
    <format dxfId="1604">
      <pivotArea dataOnly="0" labelOnly="1" outline="0" fieldPosition="0">
        <references count="3">
          <reference field="2" count="1" selected="0">
            <x v="2"/>
          </reference>
          <reference field="3" count="5">
            <x v="2"/>
            <x v="4"/>
            <x v="11"/>
            <x v="12"/>
            <x v="14"/>
          </reference>
          <reference field="4" count="1" selected="0">
            <x v="1"/>
          </reference>
        </references>
      </pivotArea>
    </format>
    <format dxfId="1603">
      <pivotArea dataOnly="0" labelOnly="1" outline="0" fieldPosition="0">
        <references count="3">
          <reference field="2" count="1" selected="0">
            <x v="3"/>
          </reference>
          <reference field="3" count="1">
            <x v="5"/>
          </reference>
          <reference field="4" count="1" selected="0">
            <x v="1"/>
          </reference>
        </references>
      </pivotArea>
    </format>
    <format dxfId="1602">
      <pivotArea dataOnly="0" labelOnly="1" outline="0" fieldPosition="0">
        <references count="3">
          <reference field="2" count="1" selected="0">
            <x v="4"/>
          </reference>
          <reference field="3" count="2">
            <x v="6"/>
            <x v="7"/>
          </reference>
          <reference field="4" count="1" selected="0">
            <x v="1"/>
          </reference>
        </references>
      </pivotArea>
    </format>
    <format dxfId="1601">
      <pivotArea dataOnly="0" labelOnly="1" outline="0" fieldPosition="0">
        <references count="3">
          <reference field="2" count="1" selected="0">
            <x v="0"/>
          </reference>
          <reference field="3" count="3">
            <x v="3"/>
            <x v="9"/>
            <x v="13"/>
          </reference>
          <reference field="4" count="1" selected="0">
            <x v="7"/>
          </reference>
        </references>
      </pivotArea>
    </format>
    <format dxfId="1600">
      <pivotArea dataOnly="0" labelOnly="1" outline="0" fieldPosition="0">
        <references count="3">
          <reference field="2" count="1" selected="0">
            <x v="1"/>
          </reference>
          <reference field="3" count="2">
            <x v="0"/>
            <x v="10"/>
          </reference>
          <reference field="4" count="1" selected="0">
            <x v="7"/>
          </reference>
        </references>
      </pivotArea>
    </format>
    <format dxfId="1599">
      <pivotArea dataOnly="0" labelOnly="1" outline="0" fieldPosition="0">
        <references count="3">
          <reference field="2" count="1" selected="0">
            <x v="2"/>
          </reference>
          <reference field="3" count="3">
            <x v="4"/>
            <x v="11"/>
            <x v="12"/>
          </reference>
          <reference field="4" count="1" selected="0">
            <x v="7"/>
          </reference>
        </references>
      </pivotArea>
    </format>
    <format dxfId="1598">
      <pivotArea dataOnly="0" labelOnly="1" outline="0" fieldPosition="0">
        <references count="3">
          <reference field="2" count="1" selected="0">
            <x v="4"/>
          </reference>
          <reference field="3" count="1">
            <x v="6"/>
          </reference>
          <reference field="4" count="1" selected="0">
            <x v="7"/>
          </reference>
        </references>
      </pivotArea>
    </format>
    <format dxfId="1597">
      <pivotArea dataOnly="0" labelOnly="1" outline="0" fieldPosition="0">
        <references count="3">
          <reference field="2" count="1" selected="0">
            <x v="0"/>
          </reference>
          <reference field="3" count="2">
            <x v="8"/>
            <x v="13"/>
          </reference>
          <reference field="4" count="1" selected="0">
            <x v="8"/>
          </reference>
        </references>
      </pivotArea>
    </format>
    <format dxfId="1596">
      <pivotArea dataOnly="0" labelOnly="1" outline="0" fieldPosition="0">
        <references count="3">
          <reference field="2" count="1" selected="0">
            <x v="2"/>
          </reference>
          <reference field="3" count="2">
            <x v="4"/>
            <x v="11"/>
          </reference>
          <reference field="4" count="1" selected="0">
            <x v="8"/>
          </reference>
        </references>
      </pivotArea>
    </format>
    <format dxfId="1595">
      <pivotArea dataOnly="0" labelOnly="1" outline="0" fieldPosition="0">
        <references count="3">
          <reference field="2" count="1" selected="0">
            <x v="0"/>
          </reference>
          <reference field="3" count="1">
            <x v="13"/>
          </reference>
          <reference field="4" count="1" selected="0">
            <x v="9"/>
          </reference>
        </references>
      </pivotArea>
    </format>
    <format dxfId="1594">
      <pivotArea dataOnly="0" labelOnly="1" outline="0" fieldPosition="0">
        <references count="3">
          <reference field="2" count="1" selected="0">
            <x v="1"/>
          </reference>
          <reference field="3" count="1">
            <x v="0"/>
          </reference>
          <reference field="4" count="1" selected="0">
            <x v="9"/>
          </reference>
        </references>
      </pivotArea>
    </format>
    <format dxfId="1593">
      <pivotArea dataOnly="0" labelOnly="1" outline="0" fieldPosition="0">
        <references count="3">
          <reference field="2" count="1" selected="0">
            <x v="2"/>
          </reference>
          <reference field="3" count="1">
            <x v="12"/>
          </reference>
          <reference field="4" count="1" selected="0">
            <x v="9"/>
          </reference>
        </references>
      </pivotArea>
    </format>
    <format dxfId="1592">
      <pivotArea dataOnly="0" labelOnly="1" outline="0" fieldPosition="0">
        <references count="3">
          <reference field="2" count="1" selected="0">
            <x v="0"/>
          </reference>
          <reference field="3" count="3">
            <x v="3"/>
            <x v="9"/>
            <x v="13"/>
          </reference>
          <reference field="4" count="1" selected="0">
            <x v="10"/>
          </reference>
        </references>
      </pivotArea>
    </format>
    <format dxfId="1591">
      <pivotArea dataOnly="0" labelOnly="1" outline="0" fieldPosition="0">
        <references count="3">
          <reference field="2" count="1" selected="0">
            <x v="1"/>
          </reference>
          <reference field="3" count="2">
            <x v="0"/>
            <x v="10"/>
          </reference>
          <reference field="4" count="1" selected="0">
            <x v="10"/>
          </reference>
        </references>
      </pivotArea>
    </format>
    <format dxfId="1590">
      <pivotArea dataOnly="0" labelOnly="1" outline="0" fieldPosition="0">
        <references count="3">
          <reference field="2" count="1" selected="0">
            <x v="2"/>
          </reference>
          <reference field="3" count="2">
            <x v="11"/>
            <x v="14"/>
          </reference>
          <reference field="4" count="1" selected="0">
            <x v="10"/>
          </reference>
        </references>
      </pivotArea>
    </format>
    <format dxfId="1589">
      <pivotArea dataOnly="0" labelOnly="1" outline="0" fieldPosition="0">
        <references count="3">
          <reference field="2" count="1" selected="0">
            <x v="3"/>
          </reference>
          <reference field="3" count="1">
            <x v="5"/>
          </reference>
          <reference field="4" count="1" selected="0">
            <x v="10"/>
          </reference>
        </references>
      </pivotArea>
    </format>
    <format dxfId="1588">
      <pivotArea dataOnly="0" labelOnly="1" outline="0" fieldPosition="0">
        <references count="3">
          <reference field="2" count="1" selected="0">
            <x v="4"/>
          </reference>
          <reference field="3" count="1">
            <x v="6"/>
          </reference>
          <reference field="4" count="1" selected="0">
            <x v="10"/>
          </reference>
        </references>
      </pivotArea>
    </format>
    <format dxfId="158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8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8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8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8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8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81">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8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7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7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7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7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7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73">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572">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57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70">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569">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56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67">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566">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565">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56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56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6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61">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560">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59">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558">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557">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556">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555">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554">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553">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552">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551">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550">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549">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548">
      <pivotArea dataOnly="0" labelOnly="1" outline="0" fieldPosition="0">
        <references count="1">
          <reference field="4" count="0"/>
        </references>
      </pivotArea>
    </format>
    <format dxfId="1547">
      <pivotArea dataOnly="0" labelOnly="1" outline="0" fieldPosition="0">
        <references count="2">
          <reference field="2" count="1">
            <x v="4"/>
          </reference>
          <reference field="4" count="1" selected="0">
            <x v="0"/>
          </reference>
        </references>
      </pivotArea>
    </format>
    <format dxfId="1546">
      <pivotArea dataOnly="0" labelOnly="1" outline="0" fieldPosition="0">
        <references count="3">
          <reference field="2" count="1" selected="0">
            <x v="4"/>
          </reference>
          <reference field="3" count="1">
            <x v="6"/>
          </reference>
          <reference field="4" count="1" selected="0">
            <x v="0"/>
          </reference>
        </references>
      </pivotArea>
    </format>
    <format dxfId="1545">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44">
      <pivotArea dataOnly="0" labelOnly="1" outline="0" fieldPosition="0">
        <references count="2">
          <reference field="2" count="0"/>
          <reference field="4" count="1" selected="0">
            <x v="1"/>
          </reference>
        </references>
      </pivotArea>
    </format>
    <format dxfId="1543">
      <pivotArea dataOnly="0" labelOnly="1" outline="0" fieldPosition="0">
        <references count="3">
          <reference field="2" count="1" selected="0">
            <x v="0"/>
          </reference>
          <reference field="3" count="3">
            <x v="3"/>
            <x v="9"/>
            <x v="13"/>
          </reference>
          <reference field="4" count="1" selected="0">
            <x v="1"/>
          </reference>
        </references>
      </pivotArea>
    </format>
    <format dxfId="1542">
      <pivotArea dataOnly="0" labelOnly="1" outline="0" fieldPosition="0">
        <references count="3">
          <reference field="2" count="1" selected="0">
            <x v="1"/>
          </reference>
          <reference field="3" count="2">
            <x v="1"/>
            <x v="10"/>
          </reference>
          <reference field="4" count="1" selected="0">
            <x v="1"/>
          </reference>
        </references>
      </pivotArea>
    </format>
    <format dxfId="1541">
      <pivotArea dataOnly="0" labelOnly="1" outline="0" fieldPosition="0">
        <references count="3">
          <reference field="2" count="1" selected="0">
            <x v="2"/>
          </reference>
          <reference field="3" count="5">
            <x v="2"/>
            <x v="4"/>
            <x v="11"/>
            <x v="12"/>
            <x v="14"/>
          </reference>
          <reference field="4" count="1" selected="0">
            <x v="1"/>
          </reference>
        </references>
      </pivotArea>
    </format>
    <format dxfId="1540">
      <pivotArea dataOnly="0" labelOnly="1" outline="0" fieldPosition="0">
        <references count="3">
          <reference field="2" count="1" selected="0">
            <x v="3"/>
          </reference>
          <reference field="3" count="1">
            <x v="5"/>
          </reference>
          <reference field="4" count="1" selected="0">
            <x v="1"/>
          </reference>
        </references>
      </pivotArea>
    </format>
    <format dxfId="1539">
      <pivotArea dataOnly="0" labelOnly="1" outline="0" fieldPosition="0">
        <references count="3">
          <reference field="2" count="1" selected="0">
            <x v="4"/>
          </reference>
          <reference field="3" count="2">
            <x v="6"/>
            <x v="7"/>
          </reference>
          <reference field="4" count="1" selected="0">
            <x v="1"/>
          </reference>
        </references>
      </pivotArea>
    </format>
    <format dxfId="153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3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3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3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3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33">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3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3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3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2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2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2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2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25">
      <pivotArea dataOnly="0" labelOnly="1" outline="0" fieldPosition="0">
        <references count="2">
          <reference field="2" count="4">
            <x v="0"/>
            <x v="1"/>
            <x v="2"/>
            <x v="4"/>
          </reference>
          <reference field="4" count="1" selected="0">
            <x v="7"/>
          </reference>
        </references>
      </pivotArea>
    </format>
    <format dxfId="1524">
      <pivotArea dataOnly="0" labelOnly="1" outline="0" fieldPosition="0">
        <references count="3">
          <reference field="2" count="1" selected="0">
            <x v="0"/>
          </reference>
          <reference field="3" count="3">
            <x v="3"/>
            <x v="9"/>
            <x v="13"/>
          </reference>
          <reference field="4" count="1" selected="0">
            <x v="7"/>
          </reference>
        </references>
      </pivotArea>
    </format>
    <format dxfId="1523">
      <pivotArea dataOnly="0" labelOnly="1" outline="0" fieldPosition="0">
        <references count="3">
          <reference field="2" count="1" selected="0">
            <x v="1"/>
          </reference>
          <reference field="3" count="2">
            <x v="0"/>
            <x v="10"/>
          </reference>
          <reference field="4" count="1" selected="0">
            <x v="7"/>
          </reference>
        </references>
      </pivotArea>
    </format>
    <format dxfId="1522">
      <pivotArea dataOnly="0" labelOnly="1" outline="0" fieldPosition="0">
        <references count="3">
          <reference field="2" count="1" selected="0">
            <x v="2"/>
          </reference>
          <reference field="3" count="3">
            <x v="4"/>
            <x v="11"/>
            <x v="12"/>
          </reference>
          <reference field="4" count="1" selected="0">
            <x v="7"/>
          </reference>
        </references>
      </pivotArea>
    </format>
    <format dxfId="1521">
      <pivotArea dataOnly="0" labelOnly="1" outline="0" fieldPosition="0">
        <references count="3">
          <reference field="2" count="1" selected="0">
            <x v="4"/>
          </reference>
          <reference field="3" count="1">
            <x v="6"/>
          </reference>
          <reference field="4" count="1" selected="0">
            <x v="7"/>
          </reference>
        </references>
      </pivotArea>
    </format>
    <format dxfId="1520">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519">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518">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17">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516">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515">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14">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513">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512">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511">
      <pivotArea dataOnly="0" labelOnly="1" outline="0" fieldPosition="0">
        <references count="2">
          <reference field="2" count="2">
            <x v="0"/>
            <x v="2"/>
          </reference>
          <reference field="4" count="1" selected="0">
            <x v="8"/>
          </reference>
        </references>
      </pivotArea>
    </format>
    <format dxfId="1510">
      <pivotArea dataOnly="0" labelOnly="1" outline="0" fieldPosition="0">
        <references count="3">
          <reference field="2" count="1" selected="0">
            <x v="0"/>
          </reference>
          <reference field="3" count="2">
            <x v="8"/>
            <x v="13"/>
          </reference>
          <reference field="4" count="1" selected="0">
            <x v="8"/>
          </reference>
        </references>
      </pivotArea>
    </format>
    <format dxfId="1509">
      <pivotArea dataOnly="0" labelOnly="1" outline="0" fieldPosition="0">
        <references count="3">
          <reference field="2" count="1" selected="0">
            <x v="2"/>
          </reference>
          <reference field="3" count="2">
            <x v="4"/>
            <x v="11"/>
          </reference>
          <reference field="4" count="1" selected="0">
            <x v="8"/>
          </reference>
        </references>
      </pivotArea>
    </format>
    <format dxfId="1508">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50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0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05">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504">
      <pivotArea dataOnly="0" labelOnly="1" outline="0" fieldPosition="0">
        <references count="2">
          <reference field="2" count="3">
            <x v="0"/>
            <x v="1"/>
            <x v="2"/>
          </reference>
          <reference field="4" count="1" selected="0">
            <x v="9"/>
          </reference>
        </references>
      </pivotArea>
    </format>
    <format dxfId="1503">
      <pivotArea dataOnly="0" labelOnly="1" outline="0" fieldPosition="0">
        <references count="3">
          <reference field="2" count="1" selected="0">
            <x v="0"/>
          </reference>
          <reference field="3" count="1">
            <x v="13"/>
          </reference>
          <reference field="4" count="1" selected="0">
            <x v="9"/>
          </reference>
        </references>
      </pivotArea>
    </format>
    <format dxfId="1502">
      <pivotArea dataOnly="0" labelOnly="1" outline="0" fieldPosition="0">
        <references count="3">
          <reference field="2" count="1" selected="0">
            <x v="1"/>
          </reference>
          <reference field="3" count="1">
            <x v="0"/>
          </reference>
          <reference field="4" count="1" selected="0">
            <x v="9"/>
          </reference>
        </references>
      </pivotArea>
    </format>
    <format dxfId="1501">
      <pivotArea dataOnly="0" labelOnly="1" outline="0" fieldPosition="0">
        <references count="3">
          <reference field="2" count="1" selected="0">
            <x v="2"/>
          </reference>
          <reference field="3" count="1">
            <x v="12"/>
          </reference>
          <reference field="4" count="1" selected="0">
            <x v="9"/>
          </reference>
        </references>
      </pivotArea>
    </format>
    <format dxfId="1500">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99">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498">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497">
      <pivotArea field="4" type="button" dataOnly="0" labelOnly="1" outline="0" axis="axisRow" fieldPosition="0"/>
    </format>
    <format dxfId="1496">
      <pivotArea dataOnly="0" labelOnly="1" outline="0" fieldPosition="0">
        <references count="1">
          <reference field="4" count="0"/>
        </references>
      </pivotArea>
    </format>
    <format dxfId="1495">
      <pivotArea type="all" dataOnly="0" outline="0" fieldPosition="0"/>
    </format>
    <format dxfId="1494">
      <pivotArea field="4" type="button" dataOnly="0" labelOnly="1" outline="0" axis="axisRow" fieldPosition="0"/>
    </format>
    <format dxfId="1493">
      <pivotArea field="2" type="button" dataOnly="0" labelOnly="1" outline="0" axis="axisRow" fieldPosition="1"/>
    </format>
    <format dxfId="1492">
      <pivotArea field="3" type="button" dataOnly="0" labelOnly="1" outline="0" axis="axisRow" fieldPosition="2"/>
    </format>
    <format dxfId="1491">
      <pivotArea field="1" type="button" dataOnly="0" labelOnly="1" outline="0" axis="axisRow" fieldPosition="3"/>
    </format>
    <format dxfId="1490">
      <pivotArea dataOnly="0" labelOnly="1" outline="0" fieldPosition="0">
        <references count="1">
          <reference field="4" count="0"/>
        </references>
      </pivotArea>
    </format>
    <format dxfId="1489">
      <pivotArea dataOnly="0" labelOnly="1" grandRow="1" outline="0" fieldPosition="0"/>
    </format>
    <format dxfId="1488">
      <pivotArea dataOnly="0" labelOnly="1" outline="0" fieldPosition="0">
        <references count="2">
          <reference field="2" count="1">
            <x v="4"/>
          </reference>
          <reference field="4" count="1" selected="0">
            <x v="0"/>
          </reference>
        </references>
      </pivotArea>
    </format>
    <format dxfId="1487">
      <pivotArea dataOnly="0" labelOnly="1" outline="0" fieldPosition="0">
        <references count="2">
          <reference field="2" count="0"/>
          <reference field="4" count="1" selected="0">
            <x v="1"/>
          </reference>
        </references>
      </pivotArea>
    </format>
    <format dxfId="1486">
      <pivotArea dataOnly="0" labelOnly="1" outline="0" fieldPosition="0">
        <references count="2">
          <reference field="2" count="4">
            <x v="0"/>
            <x v="1"/>
            <x v="2"/>
            <x v="4"/>
          </reference>
          <reference field="4" count="1" selected="0">
            <x v="7"/>
          </reference>
        </references>
      </pivotArea>
    </format>
    <format dxfId="1485">
      <pivotArea dataOnly="0" labelOnly="1" outline="0" fieldPosition="0">
        <references count="2">
          <reference field="2" count="2">
            <x v="0"/>
            <x v="2"/>
          </reference>
          <reference field="4" count="1" selected="0">
            <x v="8"/>
          </reference>
        </references>
      </pivotArea>
    </format>
    <format dxfId="1484">
      <pivotArea dataOnly="0" labelOnly="1" outline="0" fieldPosition="0">
        <references count="2">
          <reference field="2" count="3">
            <x v="0"/>
            <x v="1"/>
            <x v="2"/>
          </reference>
          <reference field="4" count="1" selected="0">
            <x v="9"/>
          </reference>
        </references>
      </pivotArea>
    </format>
    <format dxfId="1483">
      <pivotArea dataOnly="0" labelOnly="1" outline="0" fieldPosition="0">
        <references count="2">
          <reference field="2" count="0"/>
          <reference field="4" count="1" selected="0">
            <x v="10"/>
          </reference>
        </references>
      </pivotArea>
    </format>
    <format dxfId="1482">
      <pivotArea dataOnly="0" labelOnly="1" outline="0" fieldPosition="0">
        <references count="3">
          <reference field="2" count="1" selected="0">
            <x v="4"/>
          </reference>
          <reference field="3" count="1">
            <x v="6"/>
          </reference>
          <reference field="4" count="1" selected="0">
            <x v="0"/>
          </reference>
        </references>
      </pivotArea>
    </format>
    <format dxfId="1481">
      <pivotArea dataOnly="0" labelOnly="1" outline="0" fieldPosition="0">
        <references count="3">
          <reference field="2" count="1" selected="0">
            <x v="0"/>
          </reference>
          <reference field="3" count="3">
            <x v="3"/>
            <x v="9"/>
            <x v="13"/>
          </reference>
          <reference field="4" count="1" selected="0">
            <x v="1"/>
          </reference>
        </references>
      </pivotArea>
    </format>
    <format dxfId="1480">
      <pivotArea dataOnly="0" labelOnly="1" outline="0" fieldPosition="0">
        <references count="3">
          <reference field="2" count="1" selected="0">
            <x v="1"/>
          </reference>
          <reference field="3" count="2">
            <x v="1"/>
            <x v="10"/>
          </reference>
          <reference field="4" count="1" selected="0">
            <x v="1"/>
          </reference>
        </references>
      </pivotArea>
    </format>
    <format dxfId="1479">
      <pivotArea dataOnly="0" labelOnly="1" outline="0" fieldPosition="0">
        <references count="3">
          <reference field="2" count="1" selected="0">
            <x v="2"/>
          </reference>
          <reference field="3" count="5">
            <x v="2"/>
            <x v="4"/>
            <x v="11"/>
            <x v="12"/>
            <x v="14"/>
          </reference>
          <reference field="4" count="1" selected="0">
            <x v="1"/>
          </reference>
        </references>
      </pivotArea>
    </format>
    <format dxfId="1478">
      <pivotArea dataOnly="0" labelOnly="1" outline="0" fieldPosition="0">
        <references count="3">
          <reference field="2" count="1" selected="0">
            <x v="3"/>
          </reference>
          <reference field="3" count="1">
            <x v="5"/>
          </reference>
          <reference field="4" count="1" selected="0">
            <x v="1"/>
          </reference>
        </references>
      </pivotArea>
    </format>
    <format dxfId="1477">
      <pivotArea dataOnly="0" labelOnly="1" outline="0" fieldPosition="0">
        <references count="3">
          <reference field="2" count="1" selected="0">
            <x v="4"/>
          </reference>
          <reference field="3" count="2">
            <x v="6"/>
            <x v="7"/>
          </reference>
          <reference field="4" count="1" selected="0">
            <x v="1"/>
          </reference>
        </references>
      </pivotArea>
    </format>
    <format dxfId="1476">
      <pivotArea dataOnly="0" labelOnly="1" outline="0" fieldPosition="0">
        <references count="3">
          <reference field="2" count="1" selected="0">
            <x v="0"/>
          </reference>
          <reference field="3" count="3">
            <x v="3"/>
            <x v="9"/>
            <x v="13"/>
          </reference>
          <reference field="4" count="1" selected="0">
            <x v="7"/>
          </reference>
        </references>
      </pivotArea>
    </format>
    <format dxfId="1475">
      <pivotArea dataOnly="0" labelOnly="1" outline="0" fieldPosition="0">
        <references count="3">
          <reference field="2" count="1" selected="0">
            <x v="1"/>
          </reference>
          <reference field="3" count="2">
            <x v="0"/>
            <x v="10"/>
          </reference>
          <reference field="4" count="1" selected="0">
            <x v="7"/>
          </reference>
        </references>
      </pivotArea>
    </format>
    <format dxfId="1474">
      <pivotArea dataOnly="0" labelOnly="1" outline="0" fieldPosition="0">
        <references count="3">
          <reference field="2" count="1" selected="0">
            <x v="2"/>
          </reference>
          <reference field="3" count="3">
            <x v="4"/>
            <x v="11"/>
            <x v="12"/>
          </reference>
          <reference field="4" count="1" selected="0">
            <x v="7"/>
          </reference>
        </references>
      </pivotArea>
    </format>
    <format dxfId="1473">
      <pivotArea dataOnly="0" labelOnly="1" outline="0" fieldPosition="0">
        <references count="3">
          <reference field="2" count="1" selected="0">
            <x v="4"/>
          </reference>
          <reference field="3" count="1">
            <x v="6"/>
          </reference>
          <reference field="4" count="1" selected="0">
            <x v="7"/>
          </reference>
        </references>
      </pivotArea>
    </format>
    <format dxfId="1472">
      <pivotArea dataOnly="0" labelOnly="1" outline="0" fieldPosition="0">
        <references count="3">
          <reference field="2" count="1" selected="0">
            <x v="0"/>
          </reference>
          <reference field="3" count="2">
            <x v="8"/>
            <x v="13"/>
          </reference>
          <reference field="4" count="1" selected="0">
            <x v="8"/>
          </reference>
        </references>
      </pivotArea>
    </format>
    <format dxfId="1471">
      <pivotArea dataOnly="0" labelOnly="1" outline="0" fieldPosition="0">
        <references count="3">
          <reference field="2" count="1" selected="0">
            <x v="2"/>
          </reference>
          <reference field="3" count="2">
            <x v="4"/>
            <x v="11"/>
          </reference>
          <reference field="4" count="1" selected="0">
            <x v="8"/>
          </reference>
        </references>
      </pivotArea>
    </format>
    <format dxfId="1470">
      <pivotArea dataOnly="0" labelOnly="1" outline="0" fieldPosition="0">
        <references count="3">
          <reference field="2" count="1" selected="0">
            <x v="0"/>
          </reference>
          <reference field="3" count="1">
            <x v="13"/>
          </reference>
          <reference field="4" count="1" selected="0">
            <x v="9"/>
          </reference>
        </references>
      </pivotArea>
    </format>
    <format dxfId="1469">
      <pivotArea dataOnly="0" labelOnly="1" outline="0" fieldPosition="0">
        <references count="3">
          <reference field="2" count="1" selected="0">
            <x v="1"/>
          </reference>
          <reference field="3" count="1">
            <x v="0"/>
          </reference>
          <reference field="4" count="1" selected="0">
            <x v="9"/>
          </reference>
        </references>
      </pivotArea>
    </format>
    <format dxfId="1468">
      <pivotArea dataOnly="0" labelOnly="1" outline="0" fieldPosition="0">
        <references count="3">
          <reference field="2" count="1" selected="0">
            <x v="2"/>
          </reference>
          <reference field="3" count="1">
            <x v="12"/>
          </reference>
          <reference field="4" count="1" selected="0">
            <x v="9"/>
          </reference>
        </references>
      </pivotArea>
    </format>
    <format dxfId="1467">
      <pivotArea dataOnly="0" labelOnly="1" outline="0" fieldPosition="0">
        <references count="3">
          <reference field="2" count="1" selected="0">
            <x v="0"/>
          </reference>
          <reference field="3" count="3">
            <x v="3"/>
            <x v="9"/>
            <x v="13"/>
          </reference>
          <reference field="4" count="1" selected="0">
            <x v="10"/>
          </reference>
        </references>
      </pivotArea>
    </format>
    <format dxfId="1466">
      <pivotArea dataOnly="0" labelOnly="1" outline="0" fieldPosition="0">
        <references count="3">
          <reference field="2" count="1" selected="0">
            <x v="1"/>
          </reference>
          <reference field="3" count="2">
            <x v="0"/>
            <x v="10"/>
          </reference>
          <reference field="4" count="1" selected="0">
            <x v="10"/>
          </reference>
        </references>
      </pivotArea>
    </format>
    <format dxfId="1465">
      <pivotArea dataOnly="0" labelOnly="1" outline="0" fieldPosition="0">
        <references count="3">
          <reference field="2" count="1" selected="0">
            <x v="2"/>
          </reference>
          <reference field="3" count="2">
            <x v="11"/>
            <x v="14"/>
          </reference>
          <reference field="4" count="1" selected="0">
            <x v="10"/>
          </reference>
        </references>
      </pivotArea>
    </format>
    <format dxfId="1464">
      <pivotArea dataOnly="0" labelOnly="1" outline="0" fieldPosition="0">
        <references count="3">
          <reference field="2" count="1" selected="0">
            <x v="3"/>
          </reference>
          <reference field="3" count="1">
            <x v="5"/>
          </reference>
          <reference field="4" count="1" selected="0">
            <x v="10"/>
          </reference>
        </references>
      </pivotArea>
    </format>
    <format dxfId="1463">
      <pivotArea dataOnly="0" labelOnly="1" outline="0" fieldPosition="0">
        <references count="3">
          <reference field="2" count="1" selected="0">
            <x v="4"/>
          </reference>
          <reference field="3" count="1">
            <x v="6"/>
          </reference>
          <reference field="4" count="1" selected="0">
            <x v="10"/>
          </reference>
        </references>
      </pivotArea>
    </format>
    <format dxfId="146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61">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60">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59">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58">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57">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56">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55">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5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53">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52">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51">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50">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49">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48">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447">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44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45">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444">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443">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42">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441">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440">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439">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438">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37">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36">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43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34">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433">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432">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431">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430">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429">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428">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427">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426">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425">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424">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423">
      <pivotArea type="all" dataOnly="0" outline="0" fieldPosition="0"/>
    </format>
    <format dxfId="1422">
      <pivotArea field="4" type="button" dataOnly="0" labelOnly="1" outline="0" axis="axisRow" fieldPosition="0"/>
    </format>
    <format dxfId="1421">
      <pivotArea field="2" type="button" dataOnly="0" labelOnly="1" outline="0" axis="axisRow" fieldPosition="1"/>
    </format>
    <format dxfId="1420">
      <pivotArea field="3" type="button" dataOnly="0" labelOnly="1" outline="0" axis="axisRow" fieldPosition="2"/>
    </format>
    <format dxfId="1419">
      <pivotArea field="1" type="button" dataOnly="0" labelOnly="1" outline="0" axis="axisRow" fieldPosition="3"/>
    </format>
    <format dxfId="1418">
      <pivotArea dataOnly="0" labelOnly="1" outline="0" fieldPosition="0">
        <references count="1">
          <reference field="4" count="0"/>
        </references>
      </pivotArea>
    </format>
    <format dxfId="1417">
      <pivotArea dataOnly="0" labelOnly="1" grandRow="1" outline="0" fieldPosition="0"/>
    </format>
    <format dxfId="1416">
      <pivotArea dataOnly="0" labelOnly="1" outline="0" fieldPosition="0">
        <references count="2">
          <reference field="2" count="1">
            <x v="4"/>
          </reference>
          <reference field="4" count="1" selected="0">
            <x v="0"/>
          </reference>
        </references>
      </pivotArea>
    </format>
    <format dxfId="1415">
      <pivotArea dataOnly="0" labelOnly="1" outline="0" fieldPosition="0">
        <references count="2">
          <reference field="2" count="0"/>
          <reference field="4" count="1" selected="0">
            <x v="1"/>
          </reference>
        </references>
      </pivotArea>
    </format>
    <format dxfId="1414">
      <pivotArea dataOnly="0" labelOnly="1" outline="0" fieldPosition="0">
        <references count="2">
          <reference field="2" count="4">
            <x v="0"/>
            <x v="1"/>
            <x v="2"/>
            <x v="4"/>
          </reference>
          <reference field="4" count="1" selected="0">
            <x v="7"/>
          </reference>
        </references>
      </pivotArea>
    </format>
    <format dxfId="1413">
      <pivotArea dataOnly="0" labelOnly="1" outline="0" fieldPosition="0">
        <references count="2">
          <reference field="2" count="2">
            <x v="0"/>
            <x v="2"/>
          </reference>
          <reference field="4" count="1" selected="0">
            <x v="8"/>
          </reference>
        </references>
      </pivotArea>
    </format>
    <format dxfId="1412">
      <pivotArea dataOnly="0" labelOnly="1" outline="0" fieldPosition="0">
        <references count="2">
          <reference field="2" count="3">
            <x v="0"/>
            <x v="1"/>
            <x v="2"/>
          </reference>
          <reference field="4" count="1" selected="0">
            <x v="9"/>
          </reference>
        </references>
      </pivotArea>
    </format>
    <format dxfId="1411">
      <pivotArea dataOnly="0" labelOnly="1" outline="0" fieldPosition="0">
        <references count="2">
          <reference field="2" count="0"/>
          <reference field="4" count="1" selected="0">
            <x v="10"/>
          </reference>
        </references>
      </pivotArea>
    </format>
    <format dxfId="1410">
      <pivotArea dataOnly="0" labelOnly="1" outline="0" fieldPosition="0">
        <references count="3">
          <reference field="2" count="1" selected="0">
            <x v="4"/>
          </reference>
          <reference field="3" count="1">
            <x v="6"/>
          </reference>
          <reference field="4" count="1" selected="0">
            <x v="0"/>
          </reference>
        </references>
      </pivotArea>
    </format>
    <format dxfId="1409">
      <pivotArea dataOnly="0" labelOnly="1" outline="0" fieldPosition="0">
        <references count="3">
          <reference field="2" count="1" selected="0">
            <x v="0"/>
          </reference>
          <reference field="3" count="3">
            <x v="3"/>
            <x v="9"/>
            <x v="13"/>
          </reference>
          <reference field="4" count="1" selected="0">
            <x v="1"/>
          </reference>
        </references>
      </pivotArea>
    </format>
    <format dxfId="1408">
      <pivotArea dataOnly="0" labelOnly="1" outline="0" fieldPosition="0">
        <references count="3">
          <reference field="2" count="1" selected="0">
            <x v="1"/>
          </reference>
          <reference field="3" count="2">
            <x v="1"/>
            <x v="10"/>
          </reference>
          <reference field="4" count="1" selected="0">
            <x v="1"/>
          </reference>
        </references>
      </pivotArea>
    </format>
    <format dxfId="1407">
      <pivotArea dataOnly="0" labelOnly="1" outline="0" fieldPosition="0">
        <references count="3">
          <reference field="2" count="1" selected="0">
            <x v="2"/>
          </reference>
          <reference field="3" count="5">
            <x v="2"/>
            <x v="4"/>
            <x v="11"/>
            <x v="12"/>
            <x v="14"/>
          </reference>
          <reference field="4" count="1" selected="0">
            <x v="1"/>
          </reference>
        </references>
      </pivotArea>
    </format>
    <format dxfId="1406">
      <pivotArea dataOnly="0" labelOnly="1" outline="0" fieldPosition="0">
        <references count="3">
          <reference field="2" count="1" selected="0">
            <x v="3"/>
          </reference>
          <reference field="3" count="1">
            <x v="5"/>
          </reference>
          <reference field="4" count="1" selected="0">
            <x v="1"/>
          </reference>
        </references>
      </pivotArea>
    </format>
    <format dxfId="1405">
      <pivotArea dataOnly="0" labelOnly="1" outline="0" fieldPosition="0">
        <references count="3">
          <reference field="2" count="1" selected="0">
            <x v="4"/>
          </reference>
          <reference field="3" count="2">
            <x v="6"/>
            <x v="7"/>
          </reference>
          <reference field="4" count="1" selected="0">
            <x v="1"/>
          </reference>
        </references>
      </pivotArea>
    </format>
    <format dxfId="1404">
      <pivotArea dataOnly="0" labelOnly="1" outline="0" fieldPosition="0">
        <references count="3">
          <reference field="2" count="1" selected="0">
            <x v="0"/>
          </reference>
          <reference field="3" count="3">
            <x v="3"/>
            <x v="9"/>
            <x v="13"/>
          </reference>
          <reference field="4" count="1" selected="0">
            <x v="7"/>
          </reference>
        </references>
      </pivotArea>
    </format>
    <format dxfId="1403">
      <pivotArea dataOnly="0" labelOnly="1" outline="0" fieldPosition="0">
        <references count="3">
          <reference field="2" count="1" selected="0">
            <x v="1"/>
          </reference>
          <reference field="3" count="2">
            <x v="0"/>
            <x v="10"/>
          </reference>
          <reference field="4" count="1" selected="0">
            <x v="7"/>
          </reference>
        </references>
      </pivotArea>
    </format>
    <format dxfId="1402">
      <pivotArea dataOnly="0" labelOnly="1" outline="0" fieldPosition="0">
        <references count="3">
          <reference field="2" count="1" selected="0">
            <x v="2"/>
          </reference>
          <reference field="3" count="3">
            <x v="4"/>
            <x v="11"/>
            <x v="12"/>
          </reference>
          <reference field="4" count="1" selected="0">
            <x v="7"/>
          </reference>
        </references>
      </pivotArea>
    </format>
    <format dxfId="1401">
      <pivotArea dataOnly="0" labelOnly="1" outline="0" fieldPosition="0">
        <references count="3">
          <reference field="2" count="1" selected="0">
            <x v="4"/>
          </reference>
          <reference field="3" count="1">
            <x v="6"/>
          </reference>
          <reference field="4" count="1" selected="0">
            <x v="7"/>
          </reference>
        </references>
      </pivotArea>
    </format>
    <format dxfId="1400">
      <pivotArea dataOnly="0" labelOnly="1" outline="0" fieldPosition="0">
        <references count="3">
          <reference field="2" count="1" selected="0">
            <x v="0"/>
          </reference>
          <reference field="3" count="2">
            <x v="8"/>
            <x v="13"/>
          </reference>
          <reference field="4" count="1" selected="0">
            <x v="8"/>
          </reference>
        </references>
      </pivotArea>
    </format>
    <format dxfId="1399">
      <pivotArea dataOnly="0" labelOnly="1" outline="0" fieldPosition="0">
        <references count="3">
          <reference field="2" count="1" selected="0">
            <x v="2"/>
          </reference>
          <reference field="3" count="2">
            <x v="4"/>
            <x v="11"/>
          </reference>
          <reference field="4" count="1" selected="0">
            <x v="8"/>
          </reference>
        </references>
      </pivotArea>
    </format>
    <format dxfId="1398">
      <pivotArea dataOnly="0" labelOnly="1" outline="0" fieldPosition="0">
        <references count="3">
          <reference field="2" count="1" selected="0">
            <x v="0"/>
          </reference>
          <reference field="3" count="1">
            <x v="13"/>
          </reference>
          <reference field="4" count="1" selected="0">
            <x v="9"/>
          </reference>
        </references>
      </pivotArea>
    </format>
    <format dxfId="1397">
      <pivotArea dataOnly="0" labelOnly="1" outline="0" fieldPosition="0">
        <references count="3">
          <reference field="2" count="1" selected="0">
            <x v="1"/>
          </reference>
          <reference field="3" count="1">
            <x v="0"/>
          </reference>
          <reference field="4" count="1" selected="0">
            <x v="9"/>
          </reference>
        </references>
      </pivotArea>
    </format>
    <format dxfId="1396">
      <pivotArea dataOnly="0" labelOnly="1" outline="0" fieldPosition="0">
        <references count="3">
          <reference field="2" count="1" selected="0">
            <x v="2"/>
          </reference>
          <reference field="3" count="1">
            <x v="12"/>
          </reference>
          <reference field="4" count="1" selected="0">
            <x v="9"/>
          </reference>
        </references>
      </pivotArea>
    </format>
    <format dxfId="1395">
      <pivotArea dataOnly="0" labelOnly="1" outline="0" fieldPosition="0">
        <references count="3">
          <reference field="2" count="1" selected="0">
            <x v="0"/>
          </reference>
          <reference field="3" count="3">
            <x v="3"/>
            <x v="9"/>
            <x v="13"/>
          </reference>
          <reference field="4" count="1" selected="0">
            <x v="10"/>
          </reference>
        </references>
      </pivotArea>
    </format>
    <format dxfId="1394">
      <pivotArea dataOnly="0" labelOnly="1" outline="0" fieldPosition="0">
        <references count="3">
          <reference field="2" count="1" selected="0">
            <x v="1"/>
          </reference>
          <reference field="3" count="2">
            <x v="0"/>
            <x v="10"/>
          </reference>
          <reference field="4" count="1" selected="0">
            <x v="10"/>
          </reference>
        </references>
      </pivotArea>
    </format>
    <format dxfId="1393">
      <pivotArea dataOnly="0" labelOnly="1" outline="0" fieldPosition="0">
        <references count="3">
          <reference field="2" count="1" selected="0">
            <x v="2"/>
          </reference>
          <reference field="3" count="2">
            <x v="11"/>
            <x v="14"/>
          </reference>
          <reference field="4" count="1" selected="0">
            <x v="10"/>
          </reference>
        </references>
      </pivotArea>
    </format>
    <format dxfId="1392">
      <pivotArea dataOnly="0" labelOnly="1" outline="0" fieldPosition="0">
        <references count="3">
          <reference field="2" count="1" selected="0">
            <x v="3"/>
          </reference>
          <reference field="3" count="1">
            <x v="5"/>
          </reference>
          <reference field="4" count="1" selected="0">
            <x v="10"/>
          </reference>
        </references>
      </pivotArea>
    </format>
    <format dxfId="1391">
      <pivotArea dataOnly="0" labelOnly="1" outline="0" fieldPosition="0">
        <references count="3">
          <reference field="2" count="1" selected="0">
            <x v="4"/>
          </reference>
          <reference field="3" count="1">
            <x v="6"/>
          </reference>
          <reference field="4" count="1" selected="0">
            <x v="10"/>
          </reference>
        </references>
      </pivotArea>
    </format>
    <format dxfId="139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8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8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8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8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8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84">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38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8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8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8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7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7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7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76">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375">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374">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73">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372">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371">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70">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369">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368">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367">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36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6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64">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36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62">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361">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360">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359">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358">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357">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356">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355">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354">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353">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352">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351">
      <pivotArea type="all" dataOnly="0" outline="0" fieldPosition="0"/>
    </format>
    <format dxfId="1350">
      <pivotArea field="4" type="button" dataOnly="0" labelOnly="1" outline="0" axis="axisRow" fieldPosition="0"/>
    </format>
    <format dxfId="1349">
      <pivotArea field="2" type="button" dataOnly="0" labelOnly="1" outline="0" axis="axisRow" fieldPosition="1"/>
    </format>
    <format dxfId="1348">
      <pivotArea field="3" type="button" dataOnly="0" labelOnly="1" outline="0" axis="axisRow" fieldPosition="2"/>
    </format>
    <format dxfId="1347">
      <pivotArea field="1" type="button" dataOnly="0" labelOnly="1" outline="0" axis="axisRow" fieldPosition="3"/>
    </format>
    <format dxfId="1346">
      <pivotArea dataOnly="0" labelOnly="1" outline="0" fieldPosition="0">
        <references count="1">
          <reference field="4" count="0"/>
        </references>
      </pivotArea>
    </format>
    <format dxfId="1345">
      <pivotArea dataOnly="0" labelOnly="1" grandRow="1" outline="0" fieldPosition="0"/>
    </format>
    <format dxfId="1344">
      <pivotArea dataOnly="0" labelOnly="1" outline="0" fieldPosition="0">
        <references count="2">
          <reference field="2" count="1">
            <x v="4"/>
          </reference>
          <reference field="4" count="1" selected="0">
            <x v="0"/>
          </reference>
        </references>
      </pivotArea>
    </format>
    <format dxfId="1343">
      <pivotArea dataOnly="0" labelOnly="1" outline="0" fieldPosition="0">
        <references count="2">
          <reference field="2" count="0"/>
          <reference field="4" count="1" selected="0">
            <x v="1"/>
          </reference>
        </references>
      </pivotArea>
    </format>
    <format dxfId="1342">
      <pivotArea dataOnly="0" labelOnly="1" outline="0" fieldPosition="0">
        <references count="2">
          <reference field="2" count="4">
            <x v="0"/>
            <x v="1"/>
            <x v="2"/>
            <x v="4"/>
          </reference>
          <reference field="4" count="1" selected="0">
            <x v="7"/>
          </reference>
        </references>
      </pivotArea>
    </format>
    <format dxfId="1341">
      <pivotArea dataOnly="0" labelOnly="1" outline="0" fieldPosition="0">
        <references count="2">
          <reference field="2" count="2">
            <x v="0"/>
            <x v="2"/>
          </reference>
          <reference field="4" count="1" selected="0">
            <x v="8"/>
          </reference>
        </references>
      </pivotArea>
    </format>
    <format dxfId="1340">
      <pivotArea dataOnly="0" labelOnly="1" outline="0" fieldPosition="0">
        <references count="2">
          <reference field="2" count="3">
            <x v="0"/>
            <x v="1"/>
            <x v="2"/>
          </reference>
          <reference field="4" count="1" selected="0">
            <x v="9"/>
          </reference>
        </references>
      </pivotArea>
    </format>
    <format dxfId="1339">
      <pivotArea dataOnly="0" labelOnly="1" outline="0" fieldPosition="0">
        <references count="2">
          <reference field="2" count="0"/>
          <reference field="4" count="1" selected="0">
            <x v="10"/>
          </reference>
        </references>
      </pivotArea>
    </format>
    <format dxfId="1338">
      <pivotArea dataOnly="0" labelOnly="1" outline="0" fieldPosition="0">
        <references count="3">
          <reference field="2" count="1" selected="0">
            <x v="4"/>
          </reference>
          <reference field="3" count="1">
            <x v="6"/>
          </reference>
          <reference field="4" count="1" selected="0">
            <x v="0"/>
          </reference>
        </references>
      </pivotArea>
    </format>
    <format dxfId="1337">
      <pivotArea dataOnly="0" labelOnly="1" outline="0" fieldPosition="0">
        <references count="3">
          <reference field="2" count="1" selected="0">
            <x v="0"/>
          </reference>
          <reference field="3" count="3">
            <x v="3"/>
            <x v="9"/>
            <x v="13"/>
          </reference>
          <reference field="4" count="1" selected="0">
            <x v="1"/>
          </reference>
        </references>
      </pivotArea>
    </format>
    <format dxfId="1336">
      <pivotArea dataOnly="0" labelOnly="1" outline="0" fieldPosition="0">
        <references count="3">
          <reference field="2" count="1" selected="0">
            <x v="1"/>
          </reference>
          <reference field="3" count="2">
            <x v="1"/>
            <x v="10"/>
          </reference>
          <reference field="4" count="1" selected="0">
            <x v="1"/>
          </reference>
        </references>
      </pivotArea>
    </format>
    <format dxfId="1335">
      <pivotArea dataOnly="0" labelOnly="1" outline="0" fieldPosition="0">
        <references count="3">
          <reference field="2" count="1" selected="0">
            <x v="2"/>
          </reference>
          <reference field="3" count="5">
            <x v="2"/>
            <x v="4"/>
            <x v="11"/>
            <x v="12"/>
            <x v="14"/>
          </reference>
          <reference field="4" count="1" selected="0">
            <x v="1"/>
          </reference>
        </references>
      </pivotArea>
    </format>
    <format dxfId="1334">
      <pivotArea dataOnly="0" labelOnly="1" outline="0" fieldPosition="0">
        <references count="3">
          <reference field="2" count="1" selected="0">
            <x v="3"/>
          </reference>
          <reference field="3" count="1">
            <x v="5"/>
          </reference>
          <reference field="4" count="1" selected="0">
            <x v="1"/>
          </reference>
        </references>
      </pivotArea>
    </format>
    <format dxfId="1333">
      <pivotArea dataOnly="0" labelOnly="1" outline="0" fieldPosition="0">
        <references count="3">
          <reference field="2" count="1" selected="0">
            <x v="4"/>
          </reference>
          <reference field="3" count="2">
            <x v="6"/>
            <x v="7"/>
          </reference>
          <reference field="4" count="1" selected="0">
            <x v="1"/>
          </reference>
        </references>
      </pivotArea>
    </format>
    <format dxfId="1332">
      <pivotArea dataOnly="0" labelOnly="1" outline="0" fieldPosition="0">
        <references count="3">
          <reference field="2" count="1" selected="0">
            <x v="0"/>
          </reference>
          <reference field="3" count="3">
            <x v="3"/>
            <x v="9"/>
            <x v="13"/>
          </reference>
          <reference field="4" count="1" selected="0">
            <x v="7"/>
          </reference>
        </references>
      </pivotArea>
    </format>
    <format dxfId="1331">
      <pivotArea dataOnly="0" labelOnly="1" outline="0" fieldPosition="0">
        <references count="3">
          <reference field="2" count="1" selected="0">
            <x v="1"/>
          </reference>
          <reference field="3" count="2">
            <x v="0"/>
            <x v="10"/>
          </reference>
          <reference field="4" count="1" selected="0">
            <x v="7"/>
          </reference>
        </references>
      </pivotArea>
    </format>
    <format dxfId="1330">
      <pivotArea dataOnly="0" labelOnly="1" outline="0" fieldPosition="0">
        <references count="3">
          <reference field="2" count="1" selected="0">
            <x v="2"/>
          </reference>
          <reference field="3" count="3">
            <x v="4"/>
            <x v="11"/>
            <x v="12"/>
          </reference>
          <reference field="4" count="1" selected="0">
            <x v="7"/>
          </reference>
        </references>
      </pivotArea>
    </format>
    <format dxfId="1329">
      <pivotArea dataOnly="0" labelOnly="1" outline="0" fieldPosition="0">
        <references count="3">
          <reference field="2" count="1" selected="0">
            <x v="4"/>
          </reference>
          <reference field="3" count="1">
            <x v="6"/>
          </reference>
          <reference field="4" count="1" selected="0">
            <x v="7"/>
          </reference>
        </references>
      </pivotArea>
    </format>
    <format dxfId="1328">
      <pivotArea dataOnly="0" labelOnly="1" outline="0" fieldPosition="0">
        <references count="3">
          <reference field="2" count="1" selected="0">
            <x v="0"/>
          </reference>
          <reference field="3" count="2">
            <x v="8"/>
            <x v="13"/>
          </reference>
          <reference field="4" count="1" selected="0">
            <x v="8"/>
          </reference>
        </references>
      </pivotArea>
    </format>
    <format dxfId="1327">
      <pivotArea dataOnly="0" labelOnly="1" outline="0" fieldPosition="0">
        <references count="3">
          <reference field="2" count="1" selected="0">
            <x v="2"/>
          </reference>
          <reference field="3" count="3">
            <x v="2"/>
            <x v="4"/>
            <x v="11"/>
          </reference>
          <reference field="4" count="1" selected="0">
            <x v="8"/>
          </reference>
        </references>
      </pivotArea>
    </format>
    <format dxfId="1326">
      <pivotArea dataOnly="0" labelOnly="1" outline="0" fieldPosition="0">
        <references count="3">
          <reference field="2" count="1" selected="0">
            <x v="0"/>
          </reference>
          <reference field="3" count="1">
            <x v="13"/>
          </reference>
          <reference field="4" count="1" selected="0">
            <x v="9"/>
          </reference>
        </references>
      </pivotArea>
    </format>
    <format dxfId="1325">
      <pivotArea dataOnly="0" labelOnly="1" outline="0" fieldPosition="0">
        <references count="3">
          <reference field="2" count="1" selected="0">
            <x v="1"/>
          </reference>
          <reference field="3" count="1">
            <x v="0"/>
          </reference>
          <reference field="4" count="1" selected="0">
            <x v="9"/>
          </reference>
        </references>
      </pivotArea>
    </format>
    <format dxfId="1324">
      <pivotArea dataOnly="0" labelOnly="1" outline="0" fieldPosition="0">
        <references count="3">
          <reference field="2" count="1" selected="0">
            <x v="2"/>
          </reference>
          <reference field="3" count="1">
            <x v="12"/>
          </reference>
          <reference field="4" count="1" selected="0">
            <x v="9"/>
          </reference>
        </references>
      </pivotArea>
    </format>
    <format dxfId="1323">
      <pivotArea dataOnly="0" labelOnly="1" outline="0" fieldPosition="0">
        <references count="3">
          <reference field="2" count="1" selected="0">
            <x v="0"/>
          </reference>
          <reference field="3" count="3">
            <x v="3"/>
            <x v="9"/>
            <x v="13"/>
          </reference>
          <reference field="4" count="1" selected="0">
            <x v="10"/>
          </reference>
        </references>
      </pivotArea>
    </format>
    <format dxfId="1322">
      <pivotArea dataOnly="0" labelOnly="1" outline="0" fieldPosition="0">
        <references count="3">
          <reference field="2" count="1" selected="0">
            <x v="1"/>
          </reference>
          <reference field="3" count="2">
            <x v="0"/>
            <x v="10"/>
          </reference>
          <reference field="4" count="1" selected="0">
            <x v="10"/>
          </reference>
        </references>
      </pivotArea>
    </format>
    <format dxfId="1321">
      <pivotArea dataOnly="0" labelOnly="1" outline="0" fieldPosition="0">
        <references count="3">
          <reference field="2" count="1" selected="0">
            <x v="2"/>
          </reference>
          <reference field="3" count="2">
            <x v="11"/>
            <x v="14"/>
          </reference>
          <reference field="4" count="1" selected="0">
            <x v="10"/>
          </reference>
        </references>
      </pivotArea>
    </format>
    <format dxfId="1320">
      <pivotArea dataOnly="0" labelOnly="1" outline="0" fieldPosition="0">
        <references count="3">
          <reference field="2" count="1" selected="0">
            <x v="4"/>
          </reference>
          <reference field="3" count="1">
            <x v="6"/>
          </reference>
          <reference field="4" count="1" selected="0">
            <x v="10"/>
          </reference>
        </references>
      </pivotArea>
    </format>
    <format dxfId="1319">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18">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17">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16">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15">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14">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13">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312">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1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10">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09">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08">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07">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06">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05">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304">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303">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02">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301">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30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99">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298">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297">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29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29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94">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29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92">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29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90">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289">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288">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287">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286">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285">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284">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283">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282">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281">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280">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279">
      <pivotArea dataOnly="0" labelOnly="1" outline="0" fieldPosition="0">
        <references count="2">
          <reference field="2" count="1">
            <x v="4"/>
          </reference>
          <reference field="4" count="1" selected="0">
            <x v="0"/>
          </reference>
        </references>
      </pivotArea>
    </format>
    <format dxfId="1278">
      <pivotArea dataOnly="0" labelOnly="1" outline="0" fieldPosition="0">
        <references count="3">
          <reference field="2" count="1" selected="0">
            <x v="4"/>
          </reference>
          <reference field="3" count="1">
            <x v="6"/>
          </reference>
          <reference field="4" count="1" selected="0">
            <x v="0"/>
          </reference>
        </references>
      </pivotArea>
    </format>
    <format dxfId="127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76">
      <pivotArea dataOnly="0" labelOnly="1" outline="0" offset="IV256" fieldPosition="0">
        <references count="2">
          <reference field="2" count="1">
            <x v="4"/>
          </reference>
          <reference field="4" count="1" selected="0">
            <x v="1"/>
          </reference>
        </references>
      </pivotArea>
    </format>
    <format dxfId="1275">
      <pivotArea dataOnly="0" labelOnly="1" outline="0" fieldPosition="0">
        <references count="3">
          <reference field="2" count="1" selected="0">
            <x v="4"/>
          </reference>
          <reference field="3" count="1">
            <x v="7"/>
          </reference>
          <reference field="4" count="1" selected="0">
            <x v="1"/>
          </reference>
        </references>
      </pivotArea>
    </format>
    <format dxfId="127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73">
      <pivotArea dataOnly="0" labelOnly="1" outline="0" fieldPosition="0">
        <references count="2">
          <reference field="2" count="1">
            <x v="4"/>
          </reference>
          <reference field="4" count="1" selected="0">
            <x v="7"/>
          </reference>
        </references>
      </pivotArea>
    </format>
    <format dxfId="1272">
      <pivotArea dataOnly="0" labelOnly="1" outline="0" fieldPosition="0">
        <references count="3">
          <reference field="2" count="1" selected="0">
            <x v="4"/>
          </reference>
          <reference field="3" count="1">
            <x v="6"/>
          </reference>
          <reference field="4" count="1" selected="0">
            <x v="7"/>
          </reference>
        </references>
      </pivotArea>
    </format>
    <format dxfId="1271">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270">
      <pivotArea dataOnly="0" labelOnly="1" outline="0" offset="IV3:IV256" fieldPosition="0">
        <references count="2">
          <reference field="2" count="1">
            <x v="2"/>
          </reference>
          <reference field="4" count="1" selected="0">
            <x v="8"/>
          </reference>
        </references>
      </pivotArea>
    </format>
    <format dxfId="1269">
      <pivotArea dataOnly="0" labelOnly="1" outline="0" fieldPosition="0">
        <references count="3">
          <reference field="2" count="1" selected="0">
            <x v="2"/>
          </reference>
          <reference field="3" count="1">
            <x v="11"/>
          </reference>
          <reference field="4" count="1" selected="0">
            <x v="8"/>
          </reference>
        </references>
      </pivotArea>
    </format>
    <format dxfId="1268">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267">
      <pivotArea dataOnly="0" labelOnly="1" outline="0" fieldPosition="0">
        <references count="2">
          <reference field="2" count="1">
            <x v="2"/>
          </reference>
          <reference field="4" count="1" selected="0">
            <x v="9"/>
          </reference>
        </references>
      </pivotArea>
    </format>
    <format dxfId="1266">
      <pivotArea dataOnly="0" labelOnly="1" outline="0" fieldPosition="0">
        <references count="3">
          <reference field="2" count="1" selected="0">
            <x v="2"/>
          </reference>
          <reference field="3" count="1">
            <x v="12"/>
          </reference>
          <reference field="4" count="1" selected="0">
            <x v="9"/>
          </reference>
        </references>
      </pivotArea>
    </format>
    <format dxfId="1265">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264">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263">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262">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61">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260">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259">
      <pivotArea dataOnly="0" labelOnly="1" grandRow="1" outline="0" fieldPosition="0"/>
    </format>
    <format dxfId="1258">
      <pivotArea type="all" dataOnly="0" outline="0" fieldPosition="0"/>
    </format>
    <format dxfId="1257">
      <pivotArea field="4" type="button" dataOnly="0" labelOnly="1" outline="0" axis="axisRow" fieldPosition="0"/>
    </format>
    <format dxfId="1256">
      <pivotArea field="2" type="button" dataOnly="0" labelOnly="1" outline="0" axis="axisRow" fieldPosition="1"/>
    </format>
    <format dxfId="1255">
      <pivotArea field="3" type="button" dataOnly="0" labelOnly="1" outline="0" axis="axisRow" fieldPosition="2"/>
    </format>
    <format dxfId="1254">
      <pivotArea field="1" type="button" dataOnly="0" labelOnly="1" outline="0" axis="axisRow" fieldPosition="3"/>
    </format>
    <format dxfId="1253">
      <pivotArea dataOnly="0" labelOnly="1" outline="0" fieldPosition="0">
        <references count="1">
          <reference field="4" count="0"/>
        </references>
      </pivotArea>
    </format>
    <format dxfId="1252">
      <pivotArea dataOnly="0" labelOnly="1" grandRow="1" outline="0" fieldPosition="0"/>
    </format>
    <format dxfId="1251">
      <pivotArea dataOnly="0" labelOnly="1" outline="0" fieldPosition="0">
        <references count="2">
          <reference field="2" count="1">
            <x v="4"/>
          </reference>
          <reference field="4" count="1" selected="0">
            <x v="0"/>
          </reference>
        </references>
      </pivotArea>
    </format>
    <format dxfId="1250">
      <pivotArea dataOnly="0" labelOnly="1" outline="0" fieldPosition="0">
        <references count="2">
          <reference field="2" count="0"/>
          <reference field="4" count="1" selected="0">
            <x v="1"/>
          </reference>
        </references>
      </pivotArea>
    </format>
    <format dxfId="1249">
      <pivotArea dataOnly="0" labelOnly="1" outline="0" fieldPosition="0">
        <references count="2">
          <reference field="2" count="4">
            <x v="0"/>
            <x v="1"/>
            <x v="2"/>
            <x v="4"/>
          </reference>
          <reference field="4" count="1" selected="0">
            <x v="7"/>
          </reference>
        </references>
      </pivotArea>
    </format>
    <format dxfId="1248">
      <pivotArea dataOnly="0" labelOnly="1" outline="0" fieldPosition="0">
        <references count="2">
          <reference field="2" count="2">
            <x v="0"/>
            <x v="2"/>
          </reference>
          <reference field="4" count="1" selected="0">
            <x v="8"/>
          </reference>
        </references>
      </pivotArea>
    </format>
    <format dxfId="1247">
      <pivotArea dataOnly="0" labelOnly="1" outline="0" fieldPosition="0">
        <references count="2">
          <reference field="2" count="3">
            <x v="0"/>
            <x v="1"/>
            <x v="2"/>
          </reference>
          <reference field="4" count="1" selected="0">
            <x v="9"/>
          </reference>
        </references>
      </pivotArea>
    </format>
    <format dxfId="1246">
      <pivotArea dataOnly="0" labelOnly="1" outline="0" fieldPosition="0">
        <references count="2">
          <reference field="2" count="0"/>
          <reference field="4" count="1" selected="0">
            <x v="10"/>
          </reference>
        </references>
      </pivotArea>
    </format>
    <format dxfId="1245">
      <pivotArea dataOnly="0" labelOnly="1" outline="0" fieldPosition="0">
        <references count="2">
          <reference field="2" count="2">
            <x v="0"/>
            <x v="2"/>
          </reference>
          <reference field="4" count="1" selected="0">
            <x v="5"/>
          </reference>
        </references>
      </pivotArea>
    </format>
    <format dxfId="1244">
      <pivotArea dataOnly="0" labelOnly="1" outline="0" fieldPosition="0">
        <references count="3">
          <reference field="2" count="1" selected="0">
            <x v="4"/>
          </reference>
          <reference field="3" count="1">
            <x v="6"/>
          </reference>
          <reference field="4" count="1" selected="0">
            <x v="0"/>
          </reference>
        </references>
      </pivotArea>
    </format>
    <format dxfId="1243">
      <pivotArea dataOnly="0" labelOnly="1" outline="0" fieldPosition="0">
        <references count="3">
          <reference field="2" count="1" selected="0">
            <x v="0"/>
          </reference>
          <reference field="3" count="3">
            <x v="3"/>
            <x v="9"/>
            <x v="13"/>
          </reference>
          <reference field="4" count="1" selected="0">
            <x v="1"/>
          </reference>
        </references>
      </pivotArea>
    </format>
    <format dxfId="1242">
      <pivotArea dataOnly="0" labelOnly="1" outline="0" fieldPosition="0">
        <references count="3">
          <reference field="2" count="1" selected="0">
            <x v="1"/>
          </reference>
          <reference field="3" count="2">
            <x v="1"/>
            <x v="10"/>
          </reference>
          <reference field="4" count="1" selected="0">
            <x v="1"/>
          </reference>
        </references>
      </pivotArea>
    </format>
    <format dxfId="1241">
      <pivotArea dataOnly="0" labelOnly="1" outline="0" fieldPosition="0">
        <references count="3">
          <reference field="2" count="1" selected="0">
            <x v="2"/>
          </reference>
          <reference field="3" count="5">
            <x v="2"/>
            <x v="4"/>
            <x v="11"/>
            <x v="12"/>
            <x v="14"/>
          </reference>
          <reference field="4" count="1" selected="0">
            <x v="1"/>
          </reference>
        </references>
      </pivotArea>
    </format>
    <format dxfId="1240">
      <pivotArea dataOnly="0" labelOnly="1" outline="0" fieldPosition="0">
        <references count="3">
          <reference field="2" count="1" selected="0">
            <x v="3"/>
          </reference>
          <reference field="3" count="1">
            <x v="5"/>
          </reference>
          <reference field="4" count="1" selected="0">
            <x v="1"/>
          </reference>
        </references>
      </pivotArea>
    </format>
    <format dxfId="1239">
      <pivotArea dataOnly="0" labelOnly="1" outline="0" fieldPosition="0">
        <references count="3">
          <reference field="2" count="1" selected="0">
            <x v="4"/>
          </reference>
          <reference field="3" count="2">
            <x v="6"/>
            <x v="7"/>
          </reference>
          <reference field="4" count="1" selected="0">
            <x v="1"/>
          </reference>
        </references>
      </pivotArea>
    </format>
    <format dxfId="1238">
      <pivotArea dataOnly="0" labelOnly="1" outline="0" fieldPosition="0">
        <references count="3">
          <reference field="2" count="1" selected="0">
            <x v="0"/>
          </reference>
          <reference field="3" count="3">
            <x v="3"/>
            <x v="9"/>
            <x v="13"/>
          </reference>
          <reference field="4" count="1" selected="0">
            <x v="7"/>
          </reference>
        </references>
      </pivotArea>
    </format>
    <format dxfId="1237">
      <pivotArea dataOnly="0" labelOnly="1" outline="0" fieldPosition="0">
        <references count="3">
          <reference field="2" count="1" selected="0">
            <x v="1"/>
          </reference>
          <reference field="3" count="3">
            <x v="0"/>
            <x v="1"/>
            <x v="10"/>
          </reference>
          <reference field="4" count="1" selected="0">
            <x v="7"/>
          </reference>
        </references>
      </pivotArea>
    </format>
    <format dxfId="1236">
      <pivotArea dataOnly="0" labelOnly="1" outline="0" fieldPosition="0">
        <references count="3">
          <reference field="2" count="1" selected="0">
            <x v="2"/>
          </reference>
          <reference field="3" count="3">
            <x v="4"/>
            <x v="11"/>
            <x v="12"/>
          </reference>
          <reference field="4" count="1" selected="0">
            <x v="7"/>
          </reference>
        </references>
      </pivotArea>
    </format>
    <format dxfId="1235">
      <pivotArea dataOnly="0" labelOnly="1" outline="0" fieldPosition="0">
        <references count="3">
          <reference field="2" count="1" selected="0">
            <x v="4"/>
          </reference>
          <reference field="3" count="1">
            <x v="6"/>
          </reference>
          <reference field="4" count="1" selected="0">
            <x v="7"/>
          </reference>
        </references>
      </pivotArea>
    </format>
    <format dxfId="1234">
      <pivotArea dataOnly="0" labelOnly="1" outline="0" fieldPosition="0">
        <references count="3">
          <reference field="2" count="1" selected="0">
            <x v="0"/>
          </reference>
          <reference field="3" count="2">
            <x v="8"/>
            <x v="13"/>
          </reference>
          <reference field="4" count="1" selected="0">
            <x v="8"/>
          </reference>
        </references>
      </pivotArea>
    </format>
    <format dxfId="1233">
      <pivotArea dataOnly="0" labelOnly="1" outline="0" fieldPosition="0">
        <references count="3">
          <reference field="2" count="1" selected="0">
            <x v="2"/>
          </reference>
          <reference field="3" count="3">
            <x v="2"/>
            <x v="4"/>
            <x v="11"/>
          </reference>
          <reference field="4" count="1" selected="0">
            <x v="8"/>
          </reference>
        </references>
      </pivotArea>
    </format>
    <format dxfId="1232">
      <pivotArea dataOnly="0" labelOnly="1" outline="0" fieldPosition="0">
        <references count="3">
          <reference field="2" count="1" selected="0">
            <x v="0"/>
          </reference>
          <reference field="3" count="1">
            <x v="13"/>
          </reference>
          <reference field="4" count="1" selected="0">
            <x v="9"/>
          </reference>
        </references>
      </pivotArea>
    </format>
    <format dxfId="1231">
      <pivotArea dataOnly="0" labelOnly="1" outline="0" fieldPosition="0">
        <references count="3">
          <reference field="2" count="1" selected="0">
            <x v="1"/>
          </reference>
          <reference field="3" count="1">
            <x v="0"/>
          </reference>
          <reference field="4" count="1" selected="0">
            <x v="9"/>
          </reference>
        </references>
      </pivotArea>
    </format>
    <format dxfId="1230">
      <pivotArea dataOnly="0" labelOnly="1" outline="0" fieldPosition="0">
        <references count="3">
          <reference field="2" count="1" selected="0">
            <x v="2"/>
          </reference>
          <reference field="3" count="1">
            <x v="12"/>
          </reference>
          <reference field="4" count="1" selected="0">
            <x v="9"/>
          </reference>
        </references>
      </pivotArea>
    </format>
    <format dxfId="1229">
      <pivotArea dataOnly="0" labelOnly="1" outline="0" fieldPosition="0">
        <references count="3">
          <reference field="2" count="1" selected="0">
            <x v="0"/>
          </reference>
          <reference field="3" count="3">
            <x v="3"/>
            <x v="9"/>
            <x v="13"/>
          </reference>
          <reference field="4" count="1" selected="0">
            <x v="10"/>
          </reference>
        </references>
      </pivotArea>
    </format>
    <format dxfId="1228">
      <pivotArea dataOnly="0" labelOnly="1" outline="0" fieldPosition="0">
        <references count="3">
          <reference field="2" count="1" selected="0">
            <x v="1"/>
          </reference>
          <reference field="3" count="2">
            <x v="0"/>
            <x v="10"/>
          </reference>
          <reference field="4" count="1" selected="0">
            <x v="10"/>
          </reference>
        </references>
      </pivotArea>
    </format>
    <format dxfId="1227">
      <pivotArea dataOnly="0" labelOnly="1" outline="0" fieldPosition="0">
        <references count="3">
          <reference field="2" count="1" selected="0">
            <x v="2"/>
          </reference>
          <reference field="3" count="2">
            <x v="11"/>
            <x v="14"/>
          </reference>
          <reference field="4" count="1" selected="0">
            <x v="10"/>
          </reference>
        </references>
      </pivotArea>
    </format>
    <format dxfId="1226">
      <pivotArea dataOnly="0" labelOnly="1" outline="0" fieldPosition="0">
        <references count="3">
          <reference field="2" count="1" selected="0">
            <x v="3"/>
          </reference>
          <reference field="3" count="2">
            <x v="5"/>
            <x v="15"/>
          </reference>
          <reference field="4" count="1" selected="0">
            <x v="10"/>
          </reference>
        </references>
      </pivotArea>
    </format>
    <format dxfId="1225">
      <pivotArea dataOnly="0" labelOnly="1" outline="0" fieldPosition="0">
        <references count="3">
          <reference field="2" count="1" selected="0">
            <x v="4"/>
          </reference>
          <reference field="3" count="1">
            <x v="6"/>
          </reference>
          <reference field="4" count="1" selected="0">
            <x v="10"/>
          </reference>
        </references>
      </pivotArea>
    </format>
    <format dxfId="1224">
      <pivotArea dataOnly="0" labelOnly="1" outline="0" fieldPosition="0">
        <references count="3">
          <reference field="2" count="1" selected="0">
            <x v="0"/>
          </reference>
          <reference field="3" count="2">
            <x v="9"/>
            <x v="13"/>
          </reference>
          <reference field="4" count="1" selected="0">
            <x v="5"/>
          </reference>
        </references>
      </pivotArea>
    </format>
    <format dxfId="1223">
      <pivotArea dataOnly="0" labelOnly="1" outline="0" fieldPosition="0">
        <references count="3">
          <reference field="2" count="1" selected="0">
            <x v="2"/>
          </reference>
          <reference field="3" count="1">
            <x v="11"/>
          </reference>
          <reference field="4" count="1" selected="0">
            <x v="5"/>
          </reference>
        </references>
      </pivotArea>
    </format>
    <format dxfId="1222">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21">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20">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19">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18">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17">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16">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215">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14">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13">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12">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11">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10">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09">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08">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207">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206">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205">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204">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203">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202">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01">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200">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199">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198">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19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96">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19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94">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19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92">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191">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190">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189">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188">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187">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186">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185">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184">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183">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182">
      <pivotArea dataOnly="0" labelOnly="1" outline="0" fieldPosition="0">
        <references count="4">
          <reference field="1" count="2">
            <x v="42"/>
            <x v="45"/>
          </reference>
          <reference field="2" count="1" selected="0">
            <x v="3"/>
          </reference>
          <reference field="3" count="1" selected="0">
            <x v="15"/>
          </reference>
          <reference field="4" count="1" selected="0">
            <x v="10"/>
          </reference>
        </references>
      </pivotArea>
    </format>
    <format dxfId="1181">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180">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179">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178">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177">
      <pivotArea type="all" dataOnly="0" outline="0" fieldPosition="0"/>
    </format>
    <format dxfId="1176">
      <pivotArea field="4" type="button" dataOnly="0" labelOnly="1" outline="0" axis="axisRow" fieldPosition="0"/>
    </format>
    <format dxfId="1175">
      <pivotArea field="2" type="button" dataOnly="0" labelOnly="1" outline="0" axis="axisRow" fieldPosition="1"/>
    </format>
    <format dxfId="1174">
      <pivotArea field="3" type="button" dataOnly="0" labelOnly="1" outline="0" axis="axisRow" fieldPosition="2"/>
    </format>
    <format dxfId="1173">
      <pivotArea field="1" type="button" dataOnly="0" labelOnly="1" outline="0" axis="axisRow" fieldPosition="3"/>
    </format>
    <format dxfId="1172">
      <pivotArea dataOnly="0" labelOnly="1" outline="0" fieldPosition="0">
        <references count="1">
          <reference field="4" count="9">
            <x v="0"/>
            <x v="1"/>
            <x v="2"/>
            <x v="3"/>
            <x v="4"/>
            <x v="5"/>
            <x v="7"/>
            <x v="8"/>
            <x v="9"/>
          </reference>
        </references>
      </pivotArea>
    </format>
    <format dxfId="1171">
      <pivotArea dataOnly="0" labelOnly="1" outline="0" offset="IV1:IV15" fieldPosition="0">
        <references count="1">
          <reference field="4" count="1">
            <x v="10"/>
          </reference>
        </references>
      </pivotArea>
    </format>
    <format dxfId="1170">
      <pivotArea dataOnly="0" labelOnly="1" outline="0" fieldPosition="0">
        <references count="2">
          <reference field="2" count="1">
            <x v="4"/>
          </reference>
          <reference field="4" count="1" selected="0">
            <x v="0"/>
          </reference>
        </references>
      </pivotArea>
    </format>
    <format dxfId="1169">
      <pivotArea dataOnly="0" labelOnly="1" outline="0" fieldPosition="0">
        <references count="2">
          <reference field="2" count="0"/>
          <reference field="4" count="1" selected="0">
            <x v="1"/>
          </reference>
        </references>
      </pivotArea>
    </format>
    <format dxfId="1168">
      <pivotArea dataOnly="0" labelOnly="1" outline="0" fieldPosition="0">
        <references count="2">
          <reference field="2" count="1">
            <x v="0"/>
          </reference>
          <reference field="4" count="1" selected="0">
            <x v="2"/>
          </reference>
        </references>
      </pivotArea>
    </format>
    <format dxfId="1167">
      <pivotArea dataOnly="0" labelOnly="1" outline="0" fieldPosition="0">
        <references count="2">
          <reference field="2" count="1">
            <x v="2"/>
          </reference>
          <reference field="4" count="1" selected="0">
            <x v="5"/>
          </reference>
        </references>
      </pivotArea>
    </format>
    <format dxfId="1166">
      <pivotArea dataOnly="0" labelOnly="1" outline="0" fieldPosition="0">
        <references count="2">
          <reference field="2" count="4">
            <x v="0"/>
            <x v="1"/>
            <x v="2"/>
            <x v="4"/>
          </reference>
          <reference field="4" count="1" selected="0">
            <x v="7"/>
          </reference>
        </references>
      </pivotArea>
    </format>
    <format dxfId="1165">
      <pivotArea dataOnly="0" labelOnly="1" outline="0" fieldPosition="0">
        <references count="2">
          <reference field="2" count="2">
            <x v="0"/>
            <x v="2"/>
          </reference>
          <reference field="4" count="1" selected="0">
            <x v="8"/>
          </reference>
        </references>
      </pivotArea>
    </format>
    <format dxfId="1164">
      <pivotArea dataOnly="0" labelOnly="1" outline="0" fieldPosition="0">
        <references count="2">
          <reference field="2" count="3">
            <x v="0"/>
            <x v="1"/>
            <x v="2"/>
          </reference>
          <reference field="4" count="1" selected="0">
            <x v="9"/>
          </reference>
        </references>
      </pivotArea>
    </format>
    <format dxfId="1163">
      <pivotArea dataOnly="0" labelOnly="1" outline="0" fieldPosition="0">
        <references count="2">
          <reference field="2" count="3">
            <x v="0"/>
            <x v="1"/>
            <x v="2"/>
          </reference>
          <reference field="4" count="1" selected="0">
            <x v="10"/>
          </reference>
        </references>
      </pivotArea>
    </format>
    <format dxfId="1162">
      <pivotArea dataOnly="0" labelOnly="1" outline="0" offset="IV1:IV3" fieldPosition="0">
        <references count="2">
          <reference field="2" count="1">
            <x v="3"/>
          </reference>
          <reference field="4" count="1" selected="0">
            <x v="10"/>
          </reference>
        </references>
      </pivotArea>
    </format>
    <format dxfId="1161">
      <pivotArea dataOnly="0" labelOnly="1" outline="0" fieldPosition="0">
        <references count="3">
          <reference field="2" count="1" selected="0">
            <x v="4"/>
          </reference>
          <reference field="3" count="1">
            <x v="6"/>
          </reference>
          <reference field="4" count="1" selected="0">
            <x v="0"/>
          </reference>
        </references>
      </pivotArea>
    </format>
    <format dxfId="1160">
      <pivotArea dataOnly="0" labelOnly="1" outline="0" fieldPosition="0">
        <references count="3">
          <reference field="2" count="1" selected="0">
            <x v="0"/>
          </reference>
          <reference field="3" count="3">
            <x v="3"/>
            <x v="9"/>
            <x v="13"/>
          </reference>
          <reference field="4" count="1" selected="0">
            <x v="1"/>
          </reference>
        </references>
      </pivotArea>
    </format>
    <format dxfId="1159">
      <pivotArea dataOnly="0" labelOnly="1" outline="0" fieldPosition="0">
        <references count="3">
          <reference field="2" count="1" selected="0">
            <x v="1"/>
          </reference>
          <reference field="3" count="2">
            <x v="1"/>
            <x v="10"/>
          </reference>
          <reference field="4" count="1" selected="0">
            <x v="1"/>
          </reference>
        </references>
      </pivotArea>
    </format>
    <format dxfId="1158">
      <pivotArea dataOnly="0" labelOnly="1" outline="0" fieldPosition="0">
        <references count="3">
          <reference field="2" count="1" selected="0">
            <x v="2"/>
          </reference>
          <reference field="3" count="5">
            <x v="2"/>
            <x v="4"/>
            <x v="11"/>
            <x v="12"/>
            <x v="14"/>
          </reference>
          <reference field="4" count="1" selected="0">
            <x v="1"/>
          </reference>
        </references>
      </pivotArea>
    </format>
    <format dxfId="1157">
      <pivotArea dataOnly="0" labelOnly="1" outline="0" fieldPosition="0">
        <references count="3">
          <reference field="2" count="1" selected="0">
            <x v="3"/>
          </reference>
          <reference field="3" count="1">
            <x v="5"/>
          </reference>
          <reference field="4" count="1" selected="0">
            <x v="1"/>
          </reference>
        </references>
      </pivotArea>
    </format>
    <format dxfId="1156">
      <pivotArea dataOnly="0" labelOnly="1" outline="0" fieldPosition="0">
        <references count="3">
          <reference field="2" count="1" selected="0">
            <x v="4"/>
          </reference>
          <reference field="3" count="2">
            <x v="6"/>
            <x v="7"/>
          </reference>
          <reference field="4" count="1" selected="0">
            <x v="1"/>
          </reference>
        </references>
      </pivotArea>
    </format>
    <format dxfId="1155">
      <pivotArea dataOnly="0" labelOnly="1" outline="0" fieldPosition="0">
        <references count="3">
          <reference field="2" count="1" selected="0">
            <x v="0"/>
          </reference>
          <reference field="3" count="1">
            <x v="3"/>
          </reference>
          <reference field="4" count="1" selected="0">
            <x v="2"/>
          </reference>
        </references>
      </pivotArea>
    </format>
    <format dxfId="1154">
      <pivotArea dataOnly="0" labelOnly="1" outline="0" fieldPosition="0">
        <references count="3">
          <reference field="2" count="1" selected="0">
            <x v="0"/>
          </reference>
          <reference field="3" count="1">
            <x v="13"/>
          </reference>
          <reference field="4" count="1" selected="0">
            <x v="3"/>
          </reference>
        </references>
      </pivotArea>
    </format>
    <format dxfId="1153">
      <pivotArea dataOnly="0" labelOnly="1" outline="0" fieldPosition="0">
        <references count="3">
          <reference field="2" count="1" selected="0">
            <x v="0"/>
          </reference>
          <reference field="3" count="1">
            <x v="9"/>
          </reference>
          <reference field="4" count="1" selected="0">
            <x v="4"/>
          </reference>
        </references>
      </pivotArea>
    </format>
    <format dxfId="1152">
      <pivotArea dataOnly="0" labelOnly="1" outline="0" fieldPosition="0">
        <references count="3">
          <reference field="2" count="1" selected="0">
            <x v="0"/>
          </reference>
          <reference field="3" count="1">
            <x v="13"/>
          </reference>
          <reference field="4" count="1" selected="0">
            <x v="5"/>
          </reference>
        </references>
      </pivotArea>
    </format>
    <format dxfId="1151">
      <pivotArea dataOnly="0" labelOnly="1" outline="0" fieldPosition="0">
        <references count="3">
          <reference field="2" count="1" selected="0">
            <x v="2"/>
          </reference>
          <reference field="3" count="1">
            <x v="11"/>
          </reference>
          <reference field="4" count="1" selected="0">
            <x v="5"/>
          </reference>
        </references>
      </pivotArea>
    </format>
    <format dxfId="1150">
      <pivotArea dataOnly="0" labelOnly="1" outline="0" fieldPosition="0">
        <references count="3">
          <reference field="2" count="1" selected="0">
            <x v="0"/>
          </reference>
          <reference field="3" count="3">
            <x v="3"/>
            <x v="9"/>
            <x v="13"/>
          </reference>
          <reference field="4" count="1" selected="0">
            <x v="7"/>
          </reference>
        </references>
      </pivotArea>
    </format>
    <format dxfId="1149">
      <pivotArea dataOnly="0" labelOnly="1" outline="0" fieldPosition="0">
        <references count="3">
          <reference field="2" count="1" selected="0">
            <x v="1"/>
          </reference>
          <reference field="3" count="3">
            <x v="0"/>
            <x v="1"/>
            <x v="10"/>
          </reference>
          <reference field="4" count="1" selected="0">
            <x v="7"/>
          </reference>
        </references>
      </pivotArea>
    </format>
    <format dxfId="1148">
      <pivotArea dataOnly="0" labelOnly="1" outline="0" fieldPosition="0">
        <references count="3">
          <reference field="2" count="1" selected="0">
            <x v="2"/>
          </reference>
          <reference field="3" count="3">
            <x v="4"/>
            <x v="11"/>
            <x v="12"/>
          </reference>
          <reference field="4" count="1" selected="0">
            <x v="7"/>
          </reference>
        </references>
      </pivotArea>
    </format>
    <format dxfId="1147">
      <pivotArea dataOnly="0" labelOnly="1" outline="0" fieldPosition="0">
        <references count="3">
          <reference field="2" count="1" selected="0">
            <x v="4"/>
          </reference>
          <reference field="3" count="1">
            <x v="6"/>
          </reference>
          <reference field="4" count="1" selected="0">
            <x v="7"/>
          </reference>
        </references>
      </pivotArea>
    </format>
    <format dxfId="1146">
      <pivotArea dataOnly="0" labelOnly="1" outline="0" fieldPosition="0">
        <references count="3">
          <reference field="2" count="1" selected="0">
            <x v="0"/>
          </reference>
          <reference field="3" count="2">
            <x v="8"/>
            <x v="13"/>
          </reference>
          <reference field="4" count="1" selected="0">
            <x v="8"/>
          </reference>
        </references>
      </pivotArea>
    </format>
    <format dxfId="1145">
      <pivotArea dataOnly="0" labelOnly="1" outline="0" fieldPosition="0">
        <references count="3">
          <reference field="2" count="1" selected="0">
            <x v="2"/>
          </reference>
          <reference field="3" count="3">
            <x v="2"/>
            <x v="4"/>
            <x v="11"/>
          </reference>
          <reference field="4" count="1" selected="0">
            <x v="8"/>
          </reference>
        </references>
      </pivotArea>
    </format>
    <format dxfId="1144">
      <pivotArea dataOnly="0" labelOnly="1" outline="0" fieldPosition="0">
        <references count="3">
          <reference field="2" count="1" selected="0">
            <x v="0"/>
          </reference>
          <reference field="3" count="1">
            <x v="13"/>
          </reference>
          <reference field="4" count="1" selected="0">
            <x v="9"/>
          </reference>
        </references>
      </pivotArea>
    </format>
    <format dxfId="1143">
      <pivotArea dataOnly="0" labelOnly="1" outline="0" fieldPosition="0">
        <references count="3">
          <reference field="2" count="1" selected="0">
            <x v="1"/>
          </reference>
          <reference field="3" count="1">
            <x v="0"/>
          </reference>
          <reference field="4" count="1" selected="0">
            <x v="9"/>
          </reference>
        </references>
      </pivotArea>
    </format>
    <format dxfId="1142">
      <pivotArea dataOnly="0" labelOnly="1" outline="0" fieldPosition="0">
        <references count="3">
          <reference field="2" count="1" selected="0">
            <x v="2"/>
          </reference>
          <reference field="3" count="1">
            <x v="12"/>
          </reference>
          <reference field="4" count="1" selected="0">
            <x v="9"/>
          </reference>
        </references>
      </pivotArea>
    </format>
    <format dxfId="1141">
      <pivotArea dataOnly="0" labelOnly="1" outline="0" fieldPosition="0">
        <references count="3">
          <reference field="2" count="1" selected="0">
            <x v="0"/>
          </reference>
          <reference field="3" count="3">
            <x v="3"/>
            <x v="9"/>
            <x v="13"/>
          </reference>
          <reference field="4" count="1" selected="0">
            <x v="10"/>
          </reference>
        </references>
      </pivotArea>
    </format>
    <format dxfId="1140">
      <pivotArea dataOnly="0" labelOnly="1" outline="0" fieldPosition="0">
        <references count="3">
          <reference field="2" count="1" selected="0">
            <x v="1"/>
          </reference>
          <reference field="3" count="2">
            <x v="0"/>
            <x v="10"/>
          </reference>
          <reference field="4" count="1" selected="0">
            <x v="10"/>
          </reference>
        </references>
      </pivotArea>
    </format>
    <format dxfId="1139">
      <pivotArea dataOnly="0" labelOnly="1" outline="0" fieldPosition="0">
        <references count="3">
          <reference field="2" count="1" selected="0">
            <x v="2"/>
          </reference>
          <reference field="3" count="2">
            <x v="11"/>
            <x v="14"/>
          </reference>
          <reference field="4" count="1" selected="0">
            <x v="10"/>
          </reference>
        </references>
      </pivotArea>
    </format>
    <format dxfId="1138">
      <pivotArea dataOnly="0" labelOnly="1" outline="0" fieldPosition="0">
        <references count="3">
          <reference field="2" count="1" selected="0">
            <x v="3"/>
          </reference>
          <reference field="3" count="1">
            <x v="5"/>
          </reference>
          <reference field="4" count="1" selected="0">
            <x v="10"/>
          </reference>
        </references>
      </pivotArea>
    </format>
    <format dxfId="1137">
      <pivotArea dataOnly="0" labelOnly="1" outline="0" offset="IV1:IV2" fieldPosition="0">
        <references count="3">
          <reference field="2" count="1" selected="0">
            <x v="3"/>
          </reference>
          <reference field="3" count="1">
            <x v="15"/>
          </reference>
          <reference field="4" count="1" selected="0">
            <x v="10"/>
          </reference>
        </references>
      </pivotArea>
    </format>
    <format dxfId="1136">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35">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34">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33">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32">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31">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30">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29">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2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27">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26">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25">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124">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23">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22">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121">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120">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119">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118">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117">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116">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115">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114">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113">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112">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111">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11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09">
      <pivotArea dataOnly="0" labelOnly="1" outline="0" fieldPosition="0">
        <references count="4">
          <reference field="1" count="5">
            <x v="3"/>
            <x v="14"/>
            <x v="16"/>
            <x v="32"/>
            <x v="39"/>
          </reference>
          <reference field="2" count="1" selected="0">
            <x v="2"/>
          </reference>
          <reference field="3" count="1" selected="0">
            <x v="11"/>
          </reference>
          <reference field="4" count="1" selected="0">
            <x v="7"/>
          </reference>
        </references>
      </pivotArea>
    </format>
    <format dxfId="1108">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107">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10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10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04">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10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02">
      <pivotArea dataOnly="0" labelOnly="1" outline="0" fieldPosition="0">
        <references count="4">
          <reference field="1" count="3">
            <x v="14"/>
            <x v="16"/>
            <x v="39"/>
          </reference>
          <reference field="2" count="1" selected="0">
            <x v="2"/>
          </reference>
          <reference field="3" count="1" selected="0">
            <x v="11"/>
          </reference>
          <reference field="4" count="1" selected="0">
            <x v="8"/>
          </reference>
        </references>
      </pivotArea>
    </format>
    <format dxfId="110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00">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099">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098">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097">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096">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095">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094">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093">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092">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091">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090">
      <pivotArea dataOnly="0" labelOnly="1" outline="0" fieldPosition="0">
        <references count="4">
          <reference field="1" count="2">
            <x v="42"/>
            <x v="45"/>
          </reference>
          <reference field="2" count="1" selected="0">
            <x v="3"/>
          </reference>
          <reference field="3" count="1" selected="0">
            <x v="15"/>
          </reference>
          <reference field="4" count="1" selected="0">
            <x v="10"/>
          </reference>
        </references>
      </pivotArea>
    </format>
    <format dxfId="1089">
      <pivotArea outline="0" fieldPosition="0">
        <references count="1">
          <reference field="4294967294" count="1">
            <x v="0"/>
          </reference>
        </references>
      </pivotArea>
    </format>
    <format dxfId="1088">
      <pivotArea outline="0" collapsedLevelsAreSubtotals="1" fieldPosition="0"/>
    </format>
    <format dxfId="1087">
      <pivotArea outline="0" collapsedLevelsAreSubtotals="1" fieldPosition="0"/>
    </format>
    <format dxfId="1086">
      <pivotArea outline="0" collapsedLevelsAreSubtotals="1" fieldPosition="0"/>
    </format>
    <format dxfId="1085">
      <pivotArea field="4" type="button" dataOnly="0" labelOnly="1" outline="0" axis="axisRow" fieldPosition="0"/>
    </format>
    <format dxfId="1084">
      <pivotArea field="4" type="button" dataOnly="0" labelOnly="1" outline="0" axis="axisRow" fieldPosition="0"/>
    </format>
    <format dxfId="1083">
      <pivotArea type="all" dataOnly="0" outline="0" fieldPosition="0"/>
    </format>
    <format dxfId="1082">
      <pivotArea outline="0" collapsedLevelsAreSubtotals="1" fieldPosition="0"/>
    </format>
    <format dxfId="1081">
      <pivotArea field="4" type="button" dataOnly="0" labelOnly="1" outline="0" axis="axisRow" fieldPosition="0"/>
    </format>
    <format dxfId="1080">
      <pivotArea field="2" type="button" dataOnly="0" labelOnly="1" outline="0" axis="axisRow" fieldPosition="1"/>
    </format>
    <format dxfId="1079">
      <pivotArea field="3" type="button" dataOnly="0" labelOnly="1" outline="0" axis="axisRow" fieldPosition="2"/>
    </format>
    <format dxfId="1078">
      <pivotArea field="1" type="button" dataOnly="0" labelOnly="1" outline="0" axis="axisRow" fieldPosition="3"/>
    </format>
    <format dxfId="1077">
      <pivotArea dataOnly="0" labelOnly="1" outline="0" fieldPosition="0">
        <references count="1">
          <reference field="4" count="0"/>
        </references>
      </pivotArea>
    </format>
    <format dxfId="1076">
      <pivotArea dataOnly="0" labelOnly="1" grandRow="1" outline="0" fieldPosition="0"/>
    </format>
    <format dxfId="1075">
      <pivotArea dataOnly="0" labelOnly="1" outline="0" fieldPosition="0">
        <references count="2">
          <reference field="2" count="1">
            <x v="4"/>
          </reference>
          <reference field="4" count="1" selected="0">
            <x v="0"/>
          </reference>
        </references>
      </pivotArea>
    </format>
    <format dxfId="1074">
      <pivotArea dataOnly="0" labelOnly="1" outline="0" fieldPosition="0">
        <references count="2">
          <reference field="2" count="0"/>
          <reference field="4" count="1" selected="0">
            <x v="1"/>
          </reference>
        </references>
      </pivotArea>
    </format>
    <format dxfId="1073">
      <pivotArea dataOnly="0" labelOnly="1" outline="0" fieldPosition="0">
        <references count="2">
          <reference field="2" count="1">
            <x v="0"/>
          </reference>
          <reference field="4" count="1" selected="0">
            <x v="2"/>
          </reference>
        </references>
      </pivotArea>
    </format>
    <format dxfId="1072">
      <pivotArea dataOnly="0" labelOnly="1" outline="0" fieldPosition="0">
        <references count="2">
          <reference field="2" count="1">
            <x v="2"/>
          </reference>
          <reference field="4" count="1" selected="0">
            <x v="5"/>
          </reference>
        </references>
      </pivotArea>
    </format>
    <format dxfId="1071">
      <pivotArea dataOnly="0" labelOnly="1" outline="0" fieldPosition="0">
        <references count="2">
          <reference field="2" count="4">
            <x v="0"/>
            <x v="1"/>
            <x v="2"/>
            <x v="4"/>
          </reference>
          <reference field="4" count="1" selected="0">
            <x v="7"/>
          </reference>
        </references>
      </pivotArea>
    </format>
    <format dxfId="1070">
      <pivotArea dataOnly="0" labelOnly="1" outline="0" fieldPosition="0">
        <references count="2">
          <reference field="2" count="2">
            <x v="0"/>
            <x v="2"/>
          </reference>
          <reference field="4" count="1" selected="0">
            <x v="8"/>
          </reference>
        </references>
      </pivotArea>
    </format>
    <format dxfId="1069">
      <pivotArea dataOnly="0" labelOnly="1" outline="0" fieldPosition="0">
        <references count="2">
          <reference field="2" count="3">
            <x v="0"/>
            <x v="1"/>
            <x v="2"/>
          </reference>
          <reference field="4" count="1" selected="0">
            <x v="9"/>
          </reference>
        </references>
      </pivotArea>
    </format>
    <format dxfId="1068">
      <pivotArea dataOnly="0" labelOnly="1" outline="0" fieldPosition="0">
        <references count="2">
          <reference field="2" count="0"/>
          <reference field="4" count="1" selected="0">
            <x v="10"/>
          </reference>
        </references>
      </pivotArea>
    </format>
    <format dxfId="1067">
      <pivotArea dataOnly="0" labelOnly="1" outline="0" fieldPosition="0">
        <references count="2">
          <reference field="2" count="1">
            <x v="1"/>
          </reference>
          <reference field="4" count="1" selected="0">
            <x v="11"/>
          </reference>
        </references>
      </pivotArea>
    </format>
    <format dxfId="1066">
      <pivotArea dataOnly="0" labelOnly="1" outline="0" fieldPosition="0">
        <references count="3">
          <reference field="2" count="1" selected="0">
            <x v="4"/>
          </reference>
          <reference field="3" count="1">
            <x v="6"/>
          </reference>
          <reference field="4" count="1" selected="0">
            <x v="0"/>
          </reference>
        </references>
      </pivotArea>
    </format>
    <format dxfId="1065">
      <pivotArea dataOnly="0" labelOnly="1" outline="0" fieldPosition="0">
        <references count="3">
          <reference field="2" count="1" selected="0">
            <x v="0"/>
          </reference>
          <reference field="3" count="3">
            <x v="3"/>
            <x v="9"/>
            <x v="13"/>
          </reference>
          <reference field="4" count="1" selected="0">
            <x v="1"/>
          </reference>
        </references>
      </pivotArea>
    </format>
    <format dxfId="1064">
      <pivotArea dataOnly="0" labelOnly="1" outline="0" fieldPosition="0">
        <references count="3">
          <reference field="2" count="1" selected="0">
            <x v="1"/>
          </reference>
          <reference field="3" count="2">
            <x v="1"/>
            <x v="10"/>
          </reference>
          <reference field="4" count="1" selected="0">
            <x v="1"/>
          </reference>
        </references>
      </pivotArea>
    </format>
    <format dxfId="1063">
      <pivotArea dataOnly="0" labelOnly="1" outline="0" fieldPosition="0">
        <references count="3">
          <reference field="2" count="1" selected="0">
            <x v="2"/>
          </reference>
          <reference field="3" count="5">
            <x v="2"/>
            <x v="4"/>
            <x v="11"/>
            <x v="12"/>
            <x v="14"/>
          </reference>
          <reference field="4" count="1" selected="0">
            <x v="1"/>
          </reference>
        </references>
      </pivotArea>
    </format>
    <format dxfId="1062">
      <pivotArea dataOnly="0" labelOnly="1" outline="0" fieldPosition="0">
        <references count="3">
          <reference field="2" count="1" selected="0">
            <x v="3"/>
          </reference>
          <reference field="3" count="1">
            <x v="5"/>
          </reference>
          <reference field="4" count="1" selected="0">
            <x v="1"/>
          </reference>
        </references>
      </pivotArea>
    </format>
    <format dxfId="1061">
      <pivotArea dataOnly="0" labelOnly="1" outline="0" fieldPosition="0">
        <references count="3">
          <reference field="2" count="1" selected="0">
            <x v="4"/>
          </reference>
          <reference field="3" count="2">
            <x v="6"/>
            <x v="7"/>
          </reference>
          <reference field="4" count="1" selected="0">
            <x v="1"/>
          </reference>
        </references>
      </pivotArea>
    </format>
    <format dxfId="1060">
      <pivotArea dataOnly="0" labelOnly="1" outline="0" fieldPosition="0">
        <references count="3">
          <reference field="2" count="1" selected="0">
            <x v="0"/>
          </reference>
          <reference field="3" count="1">
            <x v="3"/>
          </reference>
          <reference field="4" count="1" selected="0">
            <x v="2"/>
          </reference>
        </references>
      </pivotArea>
    </format>
    <format dxfId="1059">
      <pivotArea dataOnly="0" labelOnly="1" outline="0" fieldPosition="0">
        <references count="3">
          <reference field="2" count="1" selected="0">
            <x v="0"/>
          </reference>
          <reference field="3" count="1">
            <x v="13"/>
          </reference>
          <reference field="4" count="1" selected="0">
            <x v="3"/>
          </reference>
        </references>
      </pivotArea>
    </format>
    <format dxfId="1058">
      <pivotArea dataOnly="0" labelOnly="1" outline="0" fieldPosition="0">
        <references count="3">
          <reference field="2" count="1" selected="0">
            <x v="0"/>
          </reference>
          <reference field="3" count="1">
            <x v="9"/>
          </reference>
          <reference field="4" count="1" selected="0">
            <x v="4"/>
          </reference>
        </references>
      </pivotArea>
    </format>
    <format dxfId="1057">
      <pivotArea dataOnly="0" labelOnly="1" outline="0" fieldPosition="0">
        <references count="3">
          <reference field="2" count="1" selected="0">
            <x v="0"/>
          </reference>
          <reference field="3" count="1">
            <x v="13"/>
          </reference>
          <reference field="4" count="1" selected="0">
            <x v="5"/>
          </reference>
        </references>
      </pivotArea>
    </format>
    <format dxfId="1056">
      <pivotArea dataOnly="0" labelOnly="1" outline="0" fieldPosition="0">
        <references count="3">
          <reference field="2" count="1" selected="0">
            <x v="2"/>
          </reference>
          <reference field="3" count="1">
            <x v="11"/>
          </reference>
          <reference field="4" count="1" selected="0">
            <x v="5"/>
          </reference>
        </references>
      </pivotArea>
    </format>
    <format dxfId="1055">
      <pivotArea dataOnly="0" labelOnly="1" outline="0" fieldPosition="0">
        <references count="3">
          <reference field="2" count="1" selected="0">
            <x v="0"/>
          </reference>
          <reference field="3" count="3">
            <x v="3"/>
            <x v="9"/>
            <x v="13"/>
          </reference>
          <reference field="4" count="1" selected="0">
            <x v="7"/>
          </reference>
        </references>
      </pivotArea>
    </format>
    <format dxfId="1054">
      <pivotArea dataOnly="0" labelOnly="1" outline="0" fieldPosition="0">
        <references count="3">
          <reference field="2" count="1" selected="0">
            <x v="1"/>
          </reference>
          <reference field="3" count="3">
            <x v="0"/>
            <x v="1"/>
            <x v="10"/>
          </reference>
          <reference field="4" count="1" selected="0">
            <x v="7"/>
          </reference>
        </references>
      </pivotArea>
    </format>
    <format dxfId="1053">
      <pivotArea dataOnly="0" labelOnly="1" outline="0" fieldPosition="0">
        <references count="3">
          <reference field="2" count="1" selected="0">
            <x v="2"/>
          </reference>
          <reference field="3" count="3">
            <x v="4"/>
            <x v="11"/>
            <x v="12"/>
          </reference>
          <reference field="4" count="1" selected="0">
            <x v="7"/>
          </reference>
        </references>
      </pivotArea>
    </format>
    <format dxfId="1052">
      <pivotArea dataOnly="0" labelOnly="1" outline="0" fieldPosition="0">
        <references count="3">
          <reference field="2" count="1" selected="0">
            <x v="4"/>
          </reference>
          <reference field="3" count="1">
            <x v="6"/>
          </reference>
          <reference field="4" count="1" selected="0">
            <x v="7"/>
          </reference>
        </references>
      </pivotArea>
    </format>
    <format dxfId="1051">
      <pivotArea dataOnly="0" labelOnly="1" outline="0" fieldPosition="0">
        <references count="3">
          <reference field="2" count="1" selected="0">
            <x v="0"/>
          </reference>
          <reference field="3" count="2">
            <x v="8"/>
            <x v="13"/>
          </reference>
          <reference field="4" count="1" selected="0">
            <x v="8"/>
          </reference>
        </references>
      </pivotArea>
    </format>
    <format dxfId="1050">
      <pivotArea dataOnly="0" labelOnly="1" outline="0" fieldPosition="0">
        <references count="3">
          <reference field="2" count="1" selected="0">
            <x v="2"/>
          </reference>
          <reference field="3" count="3">
            <x v="2"/>
            <x v="4"/>
            <x v="11"/>
          </reference>
          <reference field="4" count="1" selected="0">
            <x v="8"/>
          </reference>
        </references>
      </pivotArea>
    </format>
    <format dxfId="1049">
      <pivotArea dataOnly="0" labelOnly="1" outline="0" fieldPosition="0">
        <references count="3">
          <reference field="2" count="1" selected="0">
            <x v="0"/>
          </reference>
          <reference field="3" count="1">
            <x v="13"/>
          </reference>
          <reference field="4" count="1" selected="0">
            <x v="9"/>
          </reference>
        </references>
      </pivotArea>
    </format>
    <format dxfId="1048">
      <pivotArea dataOnly="0" labelOnly="1" outline="0" fieldPosition="0">
        <references count="3">
          <reference field="2" count="1" selected="0">
            <x v="1"/>
          </reference>
          <reference field="3" count="1">
            <x v="0"/>
          </reference>
          <reference field="4" count="1" selected="0">
            <x v="9"/>
          </reference>
        </references>
      </pivotArea>
    </format>
    <format dxfId="1047">
      <pivotArea dataOnly="0" labelOnly="1" outline="0" fieldPosition="0">
        <references count="3">
          <reference field="2" count="1" selected="0">
            <x v="2"/>
          </reference>
          <reference field="3" count="1">
            <x v="12"/>
          </reference>
          <reference field="4" count="1" selected="0">
            <x v="9"/>
          </reference>
        </references>
      </pivotArea>
    </format>
    <format dxfId="1046">
      <pivotArea dataOnly="0" labelOnly="1" outline="0" fieldPosition="0">
        <references count="3">
          <reference field="2" count="1" selected="0">
            <x v="0"/>
          </reference>
          <reference field="3" count="3">
            <x v="3"/>
            <x v="9"/>
            <x v="13"/>
          </reference>
          <reference field="4" count="1" selected="0">
            <x v="10"/>
          </reference>
        </references>
      </pivotArea>
    </format>
    <format dxfId="1045">
      <pivotArea dataOnly="0" labelOnly="1" outline="0" fieldPosition="0">
        <references count="3">
          <reference field="2" count="1" selected="0">
            <x v="1"/>
          </reference>
          <reference field="3" count="2">
            <x v="0"/>
            <x v="10"/>
          </reference>
          <reference field="4" count="1" selected="0">
            <x v="10"/>
          </reference>
        </references>
      </pivotArea>
    </format>
    <format dxfId="1044">
      <pivotArea dataOnly="0" labelOnly="1" outline="0" fieldPosition="0">
        <references count="3">
          <reference field="2" count="1" selected="0">
            <x v="2"/>
          </reference>
          <reference field="3" count="2">
            <x v="11"/>
            <x v="14"/>
          </reference>
          <reference field="4" count="1" selected="0">
            <x v="10"/>
          </reference>
        </references>
      </pivotArea>
    </format>
    <format dxfId="1043">
      <pivotArea dataOnly="0" labelOnly="1" outline="0" fieldPosition="0">
        <references count="3">
          <reference field="2" count="1" selected="0">
            <x v="3"/>
          </reference>
          <reference field="3" count="2">
            <x v="5"/>
            <x v="15"/>
          </reference>
          <reference field="4" count="1" selected="0">
            <x v="10"/>
          </reference>
        </references>
      </pivotArea>
    </format>
    <format dxfId="1042">
      <pivotArea dataOnly="0" labelOnly="1" outline="0" fieldPosition="0">
        <references count="3">
          <reference field="2" count="1" selected="0">
            <x v="4"/>
          </reference>
          <reference field="3" count="1">
            <x v="6"/>
          </reference>
          <reference field="4" count="1" selected="0">
            <x v="10"/>
          </reference>
        </references>
      </pivotArea>
    </format>
    <format dxfId="1041">
      <pivotArea dataOnly="0" labelOnly="1" outline="0" fieldPosition="0">
        <references count="3">
          <reference field="2" count="1" selected="0">
            <x v="1"/>
          </reference>
          <reference field="3" count="1">
            <x v="10"/>
          </reference>
          <reference field="4" count="1" selected="0">
            <x v="11"/>
          </reference>
        </references>
      </pivotArea>
    </format>
    <format dxfId="104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03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03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03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03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03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034">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03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03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3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3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29">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02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2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26">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025">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024">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023">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22">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21">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20">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019">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018">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017">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016">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015">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01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13">
      <pivotArea dataOnly="0" labelOnly="1" outline="0" fieldPosition="0">
        <references count="4">
          <reference field="1" count="5">
            <x v="3"/>
            <x v="14"/>
            <x v="16"/>
            <x v="32"/>
            <x v="39"/>
          </reference>
          <reference field="2" count="1" selected="0">
            <x v="2"/>
          </reference>
          <reference field="3" count="1" selected="0">
            <x v="11"/>
          </reference>
          <reference field="4" count="1" selected="0">
            <x v="7"/>
          </reference>
        </references>
      </pivotArea>
    </format>
    <format dxfId="1012">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011">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010">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00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08">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007">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06">
      <pivotArea dataOnly="0" labelOnly="1" outline="0" fieldPosition="0">
        <references count="4">
          <reference field="1" count="3">
            <x v="14"/>
            <x v="16"/>
            <x v="39"/>
          </reference>
          <reference field="2" count="1" selected="0">
            <x v="2"/>
          </reference>
          <reference field="3" count="1" selected="0">
            <x v="11"/>
          </reference>
          <reference field="4" count="1" selected="0">
            <x v="8"/>
          </reference>
        </references>
      </pivotArea>
    </format>
    <format dxfId="100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04">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003">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002">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001">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000">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999">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998">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997">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996">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995">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994">
      <pivotArea dataOnly="0" labelOnly="1" outline="0" fieldPosition="0">
        <references count="4">
          <reference field="1" count="3">
            <x v="42"/>
            <x v="45"/>
            <x v="46"/>
          </reference>
          <reference field="2" count="1" selected="0">
            <x v="3"/>
          </reference>
          <reference field="3" count="1" selected="0">
            <x v="15"/>
          </reference>
          <reference field="4" count="1" selected="0">
            <x v="10"/>
          </reference>
        </references>
      </pivotArea>
    </format>
    <format dxfId="993">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992">
      <pivotArea dataOnly="0" labelOnly="1" outline="0" fieldPosition="0">
        <references count="4">
          <reference field="1" count="1">
            <x v="44"/>
          </reference>
          <reference field="2" count="1" selected="0">
            <x v="1"/>
          </reference>
          <reference field="3" count="1" selected="0">
            <x v="10"/>
          </reference>
          <reference field="4" count="1" selected="0">
            <x v="11"/>
          </reference>
        </references>
      </pivotArea>
    </format>
    <format dxfId="991">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PivotTable2"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493">
      <pivotArea type="origin" dataOnly="0" labelOnly="1" outline="0" fieldPosition="0"/>
    </format>
    <format dxfId="492">
      <pivotArea outline="0" fieldPosition="0">
        <references count="1">
          <reference field="4294967294" count="1">
            <x v="0"/>
          </reference>
        </references>
      </pivotArea>
    </format>
    <format dxfId="491">
      <pivotArea type="all" dataOnly="0" outline="0" fieldPosition="0"/>
    </format>
    <format dxfId="490">
      <pivotArea outline="0" collapsedLevelsAreSubtotals="1" fieldPosition="0"/>
    </format>
    <format dxfId="489">
      <pivotArea field="0" type="button" dataOnly="0" labelOnly="1" outline="0"/>
    </format>
    <format dxfId="488">
      <pivotArea dataOnly="0" labelOnly="1" grandRow="1" outline="0" fieldPosition="0"/>
    </format>
    <format dxfId="487">
      <pivotArea dataOnly="0" labelOnly="1" outline="0" fieldPosition="0">
        <references count="1">
          <reference field="4294967294" count="1">
            <x v="0"/>
          </reference>
        </references>
      </pivotArea>
    </format>
    <format dxfId="486">
      <pivotArea type="all" dataOnly="0" outline="0" fieldPosition="0"/>
    </format>
    <format dxfId="485">
      <pivotArea outline="0" collapsedLevelsAreSubtotals="1" fieldPosition="0"/>
    </format>
    <format dxfId="484">
      <pivotArea field="0" type="button" dataOnly="0" labelOnly="1" outline="0"/>
    </format>
    <format dxfId="483">
      <pivotArea dataOnly="0" labelOnly="1" grandRow="1" outline="0" fieldPosition="0"/>
    </format>
    <format dxfId="482">
      <pivotArea dataOnly="0" labelOnly="1" outline="0" fieldPosition="0">
        <references count="1">
          <reference field="4294967294" count="1">
            <x v="0"/>
          </reference>
        </references>
      </pivotArea>
    </format>
    <format dxfId="481">
      <pivotArea outline="0" fieldPosition="0">
        <references count="1">
          <reference field="4294967294" count="1">
            <x v="1"/>
          </reference>
        </references>
      </pivotArea>
    </format>
    <format dxfId="480">
      <pivotArea dataOnly="0" labelOnly="1" outline="0" fieldPosition="0">
        <references count="1">
          <reference field="4294967294" count="2">
            <x v="0"/>
            <x v="1"/>
          </reference>
        </references>
      </pivotArea>
    </format>
    <format dxfId="479">
      <pivotArea type="all" dataOnly="0" outline="0" fieldPosition="0"/>
    </format>
    <format dxfId="478">
      <pivotArea outline="0" collapsedLevelsAreSubtotals="1" fieldPosition="0"/>
    </format>
    <format dxfId="477">
      <pivotArea field="9" type="button" dataOnly="0" labelOnly="1" outline="0" axis="axisRow" fieldPosition="0"/>
    </format>
    <format dxfId="476">
      <pivotArea dataOnly="0" labelOnly="1" fieldPosition="0">
        <references count="1">
          <reference field="9" count="5">
            <x v="2"/>
            <x v="6"/>
            <x v="9"/>
            <x v="13"/>
            <x v="18"/>
          </reference>
        </references>
      </pivotArea>
    </format>
    <format dxfId="475">
      <pivotArea dataOnly="0" labelOnly="1" grandRow="1" outline="0" fieldPosition="0"/>
    </format>
    <format dxfId="474">
      <pivotArea dataOnly="0" labelOnly="1" outline="0" fieldPosition="0">
        <references count="1">
          <reference field="4294967294" count="2">
            <x v="0"/>
            <x v="1"/>
          </reference>
        </references>
      </pivotArea>
    </format>
    <format dxfId="473">
      <pivotArea type="all" dataOnly="0" outline="0" fieldPosition="0"/>
    </format>
    <format dxfId="472">
      <pivotArea outline="0" collapsedLevelsAreSubtotals="1" fieldPosition="0"/>
    </format>
    <format dxfId="471">
      <pivotArea field="9" type="button" dataOnly="0" labelOnly="1" outline="0" axis="axisRow" fieldPosition="0"/>
    </format>
    <format dxfId="470">
      <pivotArea dataOnly="0" labelOnly="1" fieldPosition="0">
        <references count="1">
          <reference field="9" count="5">
            <x v="2"/>
            <x v="6"/>
            <x v="9"/>
            <x v="13"/>
            <x v="18"/>
          </reference>
        </references>
      </pivotArea>
    </format>
    <format dxfId="469">
      <pivotArea dataOnly="0" labelOnly="1" grandRow="1" outline="0" fieldPosition="0"/>
    </format>
    <format dxfId="468">
      <pivotArea dataOnly="0" labelOnly="1" outline="0" fieldPosition="0">
        <references count="1">
          <reference field="4294967294" count="2">
            <x v="0"/>
            <x v="1"/>
          </reference>
        </references>
      </pivotArea>
    </format>
    <format dxfId="467">
      <pivotArea outline="0" collapsedLevelsAreSubtotals="1" fieldPosition="0"/>
    </format>
    <format dxfId="466">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PivotTable16"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70">
    <i>
      <x v="19"/>
    </i>
    <i>
      <x v="37"/>
    </i>
    <i>
      <x v="6"/>
    </i>
    <i>
      <x v="11"/>
    </i>
    <i>
      <x v="8"/>
    </i>
    <i>
      <x v="42"/>
    </i>
    <i>
      <x v="102"/>
    </i>
    <i>
      <x v="38"/>
    </i>
    <i>
      <x v="84"/>
    </i>
    <i>
      <x v="61"/>
    </i>
    <i>
      <x v="49"/>
    </i>
    <i>
      <x v="93"/>
    </i>
    <i>
      <x v="18"/>
    </i>
    <i>
      <x v="99"/>
    </i>
    <i>
      <x v="33"/>
    </i>
    <i>
      <x v="104"/>
    </i>
    <i>
      <x v="70"/>
    </i>
    <i>
      <x v="54"/>
    </i>
    <i>
      <x v="15"/>
    </i>
    <i>
      <x v="74"/>
    </i>
    <i>
      <x v="20"/>
    </i>
    <i>
      <x v="27"/>
    </i>
    <i>
      <x v="77"/>
    </i>
    <i>
      <x v="39"/>
    </i>
    <i>
      <x v="50"/>
    </i>
    <i>
      <x v="89"/>
    </i>
    <i>
      <x v="101"/>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103"/>
    </i>
    <i>
      <x/>
    </i>
    <i>
      <x v="36"/>
    </i>
    <i>
      <x v="16"/>
    </i>
    <i>
      <x v="82"/>
    </i>
    <i>
      <x v="31"/>
    </i>
    <i>
      <x v="12"/>
    </i>
    <i>
      <x v="24"/>
    </i>
    <i>
      <x v="95"/>
    </i>
    <i>
      <x v="76"/>
    </i>
    <i>
      <x v="26"/>
    </i>
    <i>
      <x v="60"/>
    </i>
    <i>
      <x v="9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521">
      <pivotArea type="origin" dataOnly="0" labelOnly="1" outline="0" fieldPosition="0"/>
    </format>
    <format dxfId="520">
      <pivotArea outline="0" fieldPosition="0">
        <references count="1">
          <reference field="4294967294" count="1">
            <x v="0"/>
          </reference>
        </references>
      </pivotArea>
    </format>
    <format dxfId="519">
      <pivotArea type="all" dataOnly="0" outline="0" fieldPosition="0"/>
    </format>
    <format dxfId="518">
      <pivotArea outline="0" collapsedLevelsAreSubtotals="1" fieldPosition="0"/>
    </format>
    <format dxfId="517">
      <pivotArea field="0" type="button" dataOnly="0" labelOnly="1" outline="0"/>
    </format>
    <format dxfId="516">
      <pivotArea dataOnly="0" labelOnly="1" grandRow="1" outline="0" fieldPosition="0"/>
    </format>
    <format dxfId="515">
      <pivotArea dataOnly="0" labelOnly="1" outline="0" fieldPosition="0">
        <references count="1">
          <reference field="4294967294" count="1">
            <x v="0"/>
          </reference>
        </references>
      </pivotArea>
    </format>
    <format dxfId="514">
      <pivotArea type="all" dataOnly="0" outline="0" fieldPosition="0"/>
    </format>
    <format dxfId="513">
      <pivotArea outline="0" collapsedLevelsAreSubtotals="1" fieldPosition="0"/>
    </format>
    <format dxfId="512">
      <pivotArea field="0" type="button" dataOnly="0" labelOnly="1" outline="0"/>
    </format>
    <format dxfId="511">
      <pivotArea dataOnly="0" labelOnly="1" grandRow="1" outline="0" fieldPosition="0"/>
    </format>
    <format dxfId="510">
      <pivotArea dataOnly="0" labelOnly="1" outline="0" fieldPosition="0">
        <references count="1">
          <reference field="4294967294" count="1">
            <x v="0"/>
          </reference>
        </references>
      </pivotArea>
    </format>
    <format dxfId="509">
      <pivotArea outline="0" fieldPosition="0">
        <references count="1">
          <reference field="4294967294" count="1">
            <x v="1"/>
          </reference>
        </references>
      </pivotArea>
    </format>
    <format dxfId="508">
      <pivotArea dataOnly="0" labelOnly="1" outline="0" fieldPosition="0">
        <references count="1">
          <reference field="4294967294" count="2">
            <x v="0"/>
            <x v="1"/>
          </reference>
        </references>
      </pivotArea>
    </format>
    <format dxfId="507">
      <pivotArea type="all" dataOnly="0" outline="0" fieldPosition="0"/>
    </format>
    <format dxfId="506">
      <pivotArea outline="0" collapsedLevelsAreSubtotals="1" fieldPosition="0"/>
    </format>
    <format dxfId="505">
      <pivotArea field="7" type="button" dataOnly="0" labelOnly="1" outline="0" axis="axisRow" fieldPosition="0"/>
    </format>
    <format dxfId="504">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503">
      <pivotArea dataOnly="0" labelOnly="1" fieldPosition="0">
        <references count="1">
          <reference field="7" count="15">
            <x v="0"/>
            <x v="12"/>
            <x v="16"/>
            <x v="21"/>
            <x v="24"/>
            <x v="26"/>
            <x v="31"/>
            <x v="36"/>
            <x v="52"/>
            <x v="60"/>
            <x v="76"/>
            <x v="82"/>
            <x v="90"/>
            <x v="95"/>
            <x v="100"/>
          </reference>
        </references>
      </pivotArea>
    </format>
    <format dxfId="502">
      <pivotArea dataOnly="0" labelOnly="1" grandRow="1" outline="0" fieldPosition="0"/>
    </format>
    <format dxfId="501">
      <pivotArea dataOnly="0" labelOnly="1" outline="0" fieldPosition="0">
        <references count="1">
          <reference field="4294967294" count="2">
            <x v="0"/>
            <x v="1"/>
          </reference>
        </references>
      </pivotArea>
    </format>
    <format dxfId="500">
      <pivotArea type="all" dataOnly="0" outline="0" fieldPosition="0"/>
    </format>
    <format dxfId="499">
      <pivotArea outline="0" collapsedLevelsAreSubtotals="1" fieldPosition="0"/>
    </format>
    <format dxfId="498">
      <pivotArea field="7" type="button" dataOnly="0" labelOnly="1" outline="0" axis="axisRow" fieldPosition="0"/>
    </format>
    <format dxfId="497">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496">
      <pivotArea dataOnly="0" labelOnly="1" fieldPosition="0">
        <references count="1">
          <reference field="7" count="18">
            <x v="0"/>
            <x v="5"/>
            <x v="12"/>
            <x v="16"/>
            <x v="21"/>
            <x v="24"/>
            <x v="25"/>
            <x v="26"/>
            <x v="28"/>
            <x v="31"/>
            <x v="36"/>
            <x v="52"/>
            <x v="60"/>
            <x v="76"/>
            <x v="82"/>
            <x v="90"/>
            <x v="95"/>
            <x v="100"/>
          </reference>
        </references>
      </pivotArea>
    </format>
    <format dxfId="495">
      <pivotArea dataOnly="0" labelOnly="1" grandRow="1" outline="0" fieldPosition="0"/>
    </format>
    <format dxfId="494">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PivotTable24" cacheId="53"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557">
      <pivotArea type="all" dataOnly="0" outline="0" fieldPosition="0"/>
    </format>
    <format dxfId="556">
      <pivotArea outline="0" collapsedLevelsAreSubtotals="1" fieldPosition="0"/>
    </format>
    <format dxfId="555">
      <pivotArea type="origin" dataOnly="0" labelOnly="1" outline="0" fieldPosition="0"/>
    </format>
    <format dxfId="554">
      <pivotArea field="22" type="button" dataOnly="0" labelOnly="1" outline="0"/>
    </format>
    <format dxfId="553">
      <pivotArea type="topRight" dataOnly="0" labelOnly="1" outline="0" fieldPosition="0"/>
    </format>
    <format dxfId="552">
      <pivotArea field="0" type="button" dataOnly="0" labelOnly="1" outline="0" axis="axisRow" fieldPosition="0"/>
    </format>
    <format dxfId="551">
      <pivotArea dataOnly="0" labelOnly="1" fieldPosition="0">
        <references count="1">
          <reference field="0" count="0"/>
        </references>
      </pivotArea>
    </format>
    <format dxfId="550">
      <pivotArea dataOnly="0" labelOnly="1" grandRow="1" outline="0" fieldPosition="0"/>
    </format>
    <format dxfId="549">
      <pivotArea dataOnly="0" labelOnly="1" grandCol="1" outline="0" fieldPosition="0"/>
    </format>
    <format dxfId="548">
      <pivotArea type="all" dataOnly="0" outline="0" fieldPosition="0"/>
    </format>
    <format dxfId="547">
      <pivotArea outline="0" collapsedLevelsAreSubtotals="1" fieldPosition="0"/>
    </format>
    <format dxfId="546">
      <pivotArea type="origin" dataOnly="0" labelOnly="1" outline="0" fieldPosition="0"/>
    </format>
    <format dxfId="545">
      <pivotArea field="22" type="button" dataOnly="0" labelOnly="1" outline="0"/>
    </format>
    <format dxfId="544">
      <pivotArea type="topRight" dataOnly="0" labelOnly="1" outline="0" fieldPosition="0"/>
    </format>
    <format dxfId="543">
      <pivotArea field="0" type="button" dataOnly="0" labelOnly="1" outline="0" axis="axisRow" fieldPosition="0"/>
    </format>
    <format dxfId="542">
      <pivotArea dataOnly="0" labelOnly="1" fieldPosition="0">
        <references count="1">
          <reference field="0" count="0"/>
        </references>
      </pivotArea>
    </format>
    <format dxfId="541">
      <pivotArea dataOnly="0" labelOnly="1" grandRow="1" outline="0" fieldPosition="0"/>
    </format>
    <format dxfId="540">
      <pivotArea dataOnly="0" labelOnly="1" grandCol="1" outline="0" fieldPosition="0"/>
    </format>
    <format dxfId="539">
      <pivotArea dataOnly="0" labelOnly="1" grandCol="1" outline="0" fieldPosition="0"/>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22" type="button" dataOnly="0" labelOnly="1" outline="0"/>
    </format>
    <format dxfId="534">
      <pivotArea type="topRight" dataOnly="0" labelOnly="1" outline="0" fieldPosition="0"/>
    </format>
    <format dxfId="533">
      <pivotArea field="0" type="button" dataOnly="0" labelOnly="1" outline="0" axis="axisRow" fieldPosition="0"/>
    </format>
    <format dxfId="532">
      <pivotArea dataOnly="0" labelOnly="1" fieldPosition="0">
        <references count="1">
          <reference field="0" count="0"/>
        </references>
      </pivotArea>
    </format>
    <format dxfId="531">
      <pivotArea dataOnly="0" labelOnly="1" grandCol="1" outline="0" fieldPosition="0"/>
    </format>
    <format dxfId="530">
      <pivotArea type="all" dataOnly="0" outline="0" fieldPosition="0"/>
    </format>
    <format dxfId="529">
      <pivotArea outline="0" collapsedLevelsAreSubtotals="1" fieldPosition="0"/>
    </format>
    <format dxfId="528">
      <pivotArea type="origin" dataOnly="0" labelOnly="1" outline="0" fieldPosition="0"/>
    </format>
    <format dxfId="527">
      <pivotArea field="22" type="button" dataOnly="0" labelOnly="1" outline="0"/>
    </format>
    <format dxfId="526">
      <pivotArea type="topRight" dataOnly="0" labelOnly="1" outline="0" fieldPosition="0"/>
    </format>
    <format dxfId="525">
      <pivotArea field="0" type="button" dataOnly="0" labelOnly="1" outline="0" axis="axisRow" fieldPosition="0"/>
    </format>
    <format dxfId="524">
      <pivotArea dataOnly="0" labelOnly="1" fieldPosition="0">
        <references count="1">
          <reference field="0" count="0"/>
        </references>
      </pivotArea>
    </format>
    <format dxfId="523">
      <pivotArea dataOnly="0" labelOnly="1" grandCol="1" outline="0" fieldPosition="0"/>
    </format>
    <format dxfId="52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PivotTable14"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7"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7">
    <i>
      <x v="6"/>
    </i>
    <i>
      <x v="26"/>
    </i>
    <i>
      <x v="16"/>
    </i>
    <i>
      <x v="19"/>
    </i>
    <i>
      <x v="17"/>
    </i>
    <i>
      <x v="13"/>
    </i>
    <i>
      <x v="20"/>
    </i>
    <i>
      <x v="23"/>
    </i>
    <i>
      <x v="12"/>
    </i>
    <i>
      <x v="14"/>
    </i>
    <i>
      <x v="18"/>
    </i>
    <i>
      <x v="2"/>
    </i>
    <i>
      <x v="8"/>
    </i>
    <i>
      <x v="9"/>
    </i>
    <i>
      <x v="22"/>
    </i>
    <i>
      <x v="5"/>
    </i>
    <i>
      <x v="15"/>
    </i>
    <i>
      <x v="25"/>
    </i>
    <i>
      <x v="10"/>
    </i>
    <i>
      <x v="24"/>
    </i>
    <i>
      <x v="21"/>
    </i>
    <i>
      <x v="11"/>
    </i>
    <i>
      <x v="7"/>
    </i>
    <i>
      <x/>
    </i>
    <i>
      <x v="4"/>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584">
      <pivotArea type="origin" dataOnly="0" labelOnly="1" outline="0" fieldPosition="0"/>
    </format>
    <format dxfId="583">
      <pivotArea outline="0" fieldPosition="0">
        <references count="1">
          <reference field="4294967294" count="1">
            <x v="0"/>
          </reference>
        </references>
      </pivotArea>
    </format>
    <format dxfId="582">
      <pivotArea type="all" dataOnly="0" outline="0" fieldPosition="0"/>
    </format>
    <format dxfId="581">
      <pivotArea outline="0" collapsedLevelsAreSubtotals="1" fieldPosition="0"/>
    </format>
    <format dxfId="580">
      <pivotArea field="0" type="button" dataOnly="0" labelOnly="1" outline="0"/>
    </format>
    <format dxfId="579">
      <pivotArea dataOnly="0" labelOnly="1" grandRow="1" outline="0" fieldPosition="0"/>
    </format>
    <format dxfId="578">
      <pivotArea dataOnly="0" labelOnly="1" outline="0" fieldPosition="0">
        <references count="1">
          <reference field="4294967294" count="1">
            <x v="0"/>
          </reference>
        </references>
      </pivotArea>
    </format>
    <format dxfId="577">
      <pivotArea type="all" dataOnly="0" outline="0" fieldPosition="0"/>
    </format>
    <format dxfId="576">
      <pivotArea outline="0" collapsedLevelsAreSubtotals="1" fieldPosition="0"/>
    </format>
    <format dxfId="575">
      <pivotArea field="0" type="button" dataOnly="0" labelOnly="1" outline="0"/>
    </format>
    <format dxfId="574">
      <pivotArea dataOnly="0" labelOnly="1" grandRow="1" outline="0" fieldPosition="0"/>
    </format>
    <format dxfId="573">
      <pivotArea dataOnly="0" labelOnly="1" outline="0" fieldPosition="0">
        <references count="1">
          <reference field="4294967294" count="1">
            <x v="0"/>
          </reference>
        </references>
      </pivotArea>
    </format>
    <format dxfId="572">
      <pivotArea outline="0" fieldPosition="0">
        <references count="1">
          <reference field="4294967294" count="1">
            <x v="1"/>
          </reference>
        </references>
      </pivotArea>
    </format>
    <format dxfId="571">
      <pivotArea dataOnly="0" labelOnly="1" outline="0" fieldPosition="0">
        <references count="1">
          <reference field="4294967294" count="2">
            <x v="0"/>
            <x v="1"/>
          </reference>
        </references>
      </pivotArea>
    </format>
    <format dxfId="570">
      <pivotArea type="all" dataOnly="0" outline="0" fieldPosition="0"/>
    </format>
    <format dxfId="569">
      <pivotArea outline="0" collapsedLevelsAreSubtotals="1" fieldPosition="0"/>
    </format>
    <format dxfId="568">
      <pivotArea field="9" type="button" dataOnly="0" labelOnly="1" outline="0" axis="axisRow" fieldPosition="0"/>
    </format>
    <format dxfId="567">
      <pivotArea dataOnly="0" labelOnly="1" fieldPosition="0">
        <references count="1">
          <reference field="9" count="24">
            <x v="0"/>
            <x v="1"/>
            <x v="2"/>
            <x v="5"/>
            <x v="6"/>
            <x v="7"/>
            <x v="8"/>
            <x v="9"/>
            <x v="10"/>
            <x v="11"/>
            <x v="12"/>
            <x v="13"/>
            <x v="14"/>
            <x v="15"/>
            <x v="16"/>
            <x v="17"/>
            <x v="18"/>
            <x v="19"/>
            <x v="20"/>
            <x v="21"/>
            <x v="22"/>
            <x v="23"/>
            <x v="25"/>
            <x v="26"/>
          </reference>
        </references>
      </pivotArea>
    </format>
    <format dxfId="566">
      <pivotArea dataOnly="0" labelOnly="1" grandRow="1" outline="0" fieldPosition="0"/>
    </format>
    <format dxfId="565">
      <pivotArea dataOnly="0" labelOnly="1" outline="0" fieldPosition="0">
        <references count="1">
          <reference field="4294967294" count="2">
            <x v="0"/>
            <x v="1"/>
          </reference>
        </references>
      </pivotArea>
    </format>
    <format dxfId="564">
      <pivotArea type="all" dataOnly="0" outline="0" fieldPosition="0"/>
    </format>
    <format dxfId="563">
      <pivotArea outline="0" collapsedLevelsAreSubtotals="1" fieldPosition="0"/>
    </format>
    <format dxfId="562">
      <pivotArea field="9" type="button" dataOnly="0" labelOnly="1" outline="0" axis="axisRow" fieldPosition="0"/>
    </format>
    <format dxfId="561">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560">
      <pivotArea dataOnly="0" labelOnly="1" grandRow="1" outline="0" fieldPosition="0"/>
    </format>
    <format dxfId="559">
      <pivotArea dataOnly="0" labelOnly="1" outline="0" fieldPosition="0">
        <references count="1">
          <reference field="4294967294" count="2">
            <x v="0"/>
            <x v="1"/>
          </reference>
        </references>
      </pivotArea>
    </format>
    <format dxfId="55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PivotTable9"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8">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627">
      <pivotArea type="all" dataOnly="0" outline="0" fieldPosition="0"/>
    </format>
    <format dxfId="626">
      <pivotArea outline="0" collapsedLevelsAreSubtotals="1" fieldPosition="0"/>
    </format>
    <format dxfId="625">
      <pivotArea type="origin" dataOnly="0" labelOnly="1" outline="0" fieldPosition="0"/>
    </format>
    <format dxfId="624">
      <pivotArea field="22" type="button" dataOnly="0" labelOnly="1" outline="0" axis="axisCol" fieldPosition="0"/>
    </format>
    <format dxfId="623">
      <pivotArea type="topRight" dataOnly="0" labelOnly="1" outline="0" fieldPosition="0"/>
    </format>
    <format dxfId="622">
      <pivotArea field="0" type="button" dataOnly="0" labelOnly="1" outline="0" axis="axisRow" fieldPosition="0"/>
    </format>
    <format dxfId="621">
      <pivotArea dataOnly="0" labelOnly="1" fieldPosition="0">
        <references count="1">
          <reference field="0" count="0"/>
        </references>
      </pivotArea>
    </format>
    <format dxfId="620">
      <pivotArea dataOnly="0" labelOnly="1" grandRow="1" outline="0" fieldPosition="0"/>
    </format>
    <format dxfId="619">
      <pivotArea dataOnly="0" labelOnly="1" fieldPosition="0">
        <references count="1">
          <reference field="22" count="0"/>
        </references>
      </pivotArea>
    </format>
    <format dxfId="618">
      <pivotArea dataOnly="0" labelOnly="1" grandCol="1" outline="0" fieldPosition="0"/>
    </format>
    <format dxfId="617">
      <pivotArea type="all" dataOnly="0" outline="0" fieldPosition="0"/>
    </format>
    <format dxfId="616">
      <pivotArea outline="0" collapsedLevelsAreSubtotals="1" fieldPosition="0"/>
    </format>
    <format dxfId="615">
      <pivotArea type="origin" dataOnly="0" labelOnly="1" outline="0" fieldPosition="0"/>
    </format>
    <format dxfId="614">
      <pivotArea field="22" type="button" dataOnly="0" labelOnly="1" outline="0" axis="axisCol" fieldPosition="0"/>
    </format>
    <format dxfId="613">
      <pivotArea type="topRight" dataOnly="0" labelOnly="1" outline="0" fieldPosition="0"/>
    </format>
    <format dxfId="612">
      <pivotArea field="0" type="button" dataOnly="0" labelOnly="1" outline="0" axis="axisRow" fieldPosition="0"/>
    </format>
    <format dxfId="611">
      <pivotArea dataOnly="0" labelOnly="1" fieldPosition="0">
        <references count="1">
          <reference field="0" count="0"/>
        </references>
      </pivotArea>
    </format>
    <format dxfId="610">
      <pivotArea dataOnly="0" labelOnly="1" grandRow="1" outline="0" fieldPosition="0"/>
    </format>
    <format dxfId="609">
      <pivotArea dataOnly="0" labelOnly="1" fieldPosition="0">
        <references count="1">
          <reference field="22" count="0"/>
        </references>
      </pivotArea>
    </format>
    <format dxfId="608">
      <pivotArea dataOnly="0" labelOnly="1" grandCol="1" outline="0" fieldPosition="0"/>
    </format>
    <format dxfId="607">
      <pivotArea dataOnly="0" labelOnly="1" fieldPosition="0">
        <references count="1">
          <reference field="22" count="0"/>
        </references>
      </pivotArea>
    </format>
    <format dxfId="606">
      <pivotArea dataOnly="0" labelOnly="1" grandCol="1" outline="0" fieldPosition="0"/>
    </format>
    <format dxfId="605">
      <pivotArea type="all" dataOnly="0" outline="0" fieldPosition="0"/>
    </format>
    <format dxfId="604">
      <pivotArea outline="0" collapsedLevelsAreSubtotals="1" fieldPosition="0"/>
    </format>
    <format dxfId="603">
      <pivotArea type="origin" dataOnly="0" labelOnly="1" outline="0" fieldPosition="0"/>
    </format>
    <format dxfId="602">
      <pivotArea field="22" type="button" dataOnly="0" labelOnly="1" outline="0" axis="axisCol" fieldPosition="0"/>
    </format>
    <format dxfId="601">
      <pivotArea type="topRight" dataOnly="0" labelOnly="1" outline="0" fieldPosition="0"/>
    </format>
    <format dxfId="600">
      <pivotArea field="0" type="button" dataOnly="0" labelOnly="1" outline="0" axis="axisRow" fieldPosition="0"/>
    </format>
    <format dxfId="599">
      <pivotArea dataOnly="0" labelOnly="1" fieldPosition="0">
        <references count="1">
          <reference field="0" count="0"/>
        </references>
      </pivotArea>
    </format>
    <format dxfId="598">
      <pivotArea dataOnly="0" labelOnly="1" grandRow="1" outline="0" fieldPosition="0"/>
    </format>
    <format dxfId="597">
      <pivotArea dataOnly="0" labelOnly="1" fieldPosition="0">
        <references count="1">
          <reference field="22" count="0"/>
        </references>
      </pivotArea>
    </format>
    <format dxfId="596">
      <pivotArea dataOnly="0" labelOnly="1" grandCol="1" outline="0" fieldPosition="0"/>
    </format>
    <format dxfId="595">
      <pivotArea type="all" dataOnly="0" outline="0" fieldPosition="0"/>
    </format>
    <format dxfId="594">
      <pivotArea outline="0" collapsedLevelsAreSubtotals="1" fieldPosition="0"/>
    </format>
    <format dxfId="593">
      <pivotArea type="origin" dataOnly="0" labelOnly="1" outline="0" fieldPosition="0"/>
    </format>
    <format dxfId="592">
      <pivotArea field="22" type="button" dataOnly="0" labelOnly="1" outline="0" axis="axisCol" fieldPosition="0"/>
    </format>
    <format dxfId="591">
      <pivotArea type="topRight" dataOnly="0" labelOnly="1" outline="0" fieldPosition="0"/>
    </format>
    <format dxfId="590">
      <pivotArea field="0" type="button" dataOnly="0" labelOnly="1" outline="0" axis="axisRow" fieldPosition="0"/>
    </format>
    <format dxfId="589">
      <pivotArea dataOnly="0" labelOnly="1" fieldPosition="0">
        <references count="1">
          <reference field="0" count="0"/>
        </references>
      </pivotArea>
    </format>
    <format dxfId="588">
      <pivotArea dataOnly="0" labelOnly="1" grandRow="1" outline="0" fieldPosition="0"/>
    </format>
    <format dxfId="587">
      <pivotArea dataOnly="0" labelOnly="1" fieldPosition="0">
        <references count="1">
          <reference field="22" count="0"/>
        </references>
      </pivotArea>
    </format>
    <format dxfId="586">
      <pivotArea dataOnly="0" labelOnly="1" grandCol="1" outline="0" fieldPosition="0"/>
    </format>
    <format dxfId="58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41:AD54" firstHeaderRow="1" firstDataRow="1" firstDataCol="1"/>
  <pivotFields count="52">
    <pivotField showAll="0" sortType="descending">
      <autoSortScope>
        <pivotArea dataOnly="0" outline="0" fieldPosition="0">
          <references count="1">
            <reference field="4294967294" count="1" selected="0">
              <x v="0"/>
            </reference>
          </references>
        </pivotArea>
      </autoSortScope>
    </pivotField>
    <pivotField numFmtId="166" showAll="0">
      <items count="95">
        <item x="61"/>
        <item x="3"/>
        <item x="27"/>
        <item x="19"/>
        <item x="24"/>
        <item x="74"/>
        <item x="17"/>
        <item x="22"/>
        <item x="15"/>
        <item x="20"/>
        <item x="4"/>
        <item x="57"/>
        <item x="75"/>
        <item x="31"/>
        <item x="25"/>
        <item x="12"/>
        <item x="76"/>
        <item x="18"/>
        <item x="5"/>
        <item x="28"/>
        <item x="32"/>
        <item x="77"/>
        <item x="29"/>
        <item x="14"/>
        <item x="13"/>
        <item x="7"/>
        <item x="9"/>
        <item x="30"/>
        <item x="16"/>
        <item x="11"/>
        <item x="21"/>
        <item x="10"/>
        <item x="23"/>
        <item x="8"/>
        <item x="26"/>
        <item x="6"/>
        <item x="34"/>
        <item x="37"/>
        <item x="38"/>
        <item x="35"/>
        <item x="46"/>
        <item x="36"/>
        <item x="33"/>
        <item x="42"/>
        <item x="39"/>
        <item x="44"/>
        <item x="41"/>
        <item x="43"/>
        <item x="40"/>
        <item x="1"/>
        <item x="2"/>
        <item x="0"/>
        <item x="45"/>
        <item x="47"/>
        <item x="55"/>
        <item x="53"/>
        <item x="58"/>
        <item x="49"/>
        <item x="48"/>
        <item x="52"/>
        <item x="50"/>
        <item x="51"/>
        <item x="78"/>
        <item x="60"/>
        <item x="54"/>
        <item x="59"/>
        <item x="79"/>
        <item x="56"/>
        <item x="80"/>
        <item x="81"/>
        <item x="62"/>
        <item x="63"/>
        <item x="73"/>
        <item x="64"/>
        <item x="82"/>
        <item x="66"/>
        <item x="67"/>
        <item x="68"/>
        <item x="83"/>
        <item x="84"/>
        <item x="69"/>
        <item x="65"/>
        <item x="85"/>
        <item x="86"/>
        <item x="87"/>
        <item x="88"/>
        <item x="70"/>
        <item x="89"/>
        <item x="90"/>
        <item x="71"/>
        <item x="72"/>
        <item x="91"/>
        <item x="93"/>
        <item x="92"/>
        <item t="default"/>
      </items>
    </pivotField>
    <pivotField dataField="1" showAll="0"/>
    <pivotField showAll="0"/>
    <pivotField showAll="0"/>
    <pivotField numFmtId="166" showAll="0">
      <items count="18">
        <item x="2"/>
        <item x="3"/>
        <item x="4"/>
        <item x="5"/>
        <item x="6"/>
        <item x="7"/>
        <item x="8"/>
        <item x="10"/>
        <item x="9"/>
        <item x="11"/>
        <item x="0"/>
        <item x="1"/>
        <item x="12"/>
        <item x="13"/>
        <item x="14"/>
        <item x="15"/>
        <item x="16"/>
        <item t="default"/>
      </items>
    </pivotField>
    <pivotField showAll="0"/>
    <pivotField showAll="0"/>
    <pivotField showAll="0"/>
    <pivotField showAll="0"/>
    <pivotField axis="axisRow" showAll="0">
      <items count="11">
        <item x="5"/>
        <item x="3"/>
        <item x="0"/>
        <item x="8"/>
        <item x="7"/>
        <item x="6"/>
        <item x="2"/>
        <item x="4"/>
        <item x="1"/>
        <item m="1" x="9"/>
        <item t="default"/>
      </items>
    </pivotField>
    <pivotField axis="axisRow" showAll="0">
      <items count="15">
        <item m="1" x="12"/>
        <item sd="0" x="3"/>
        <item m="1" x="9"/>
        <item m="1" x="13"/>
        <item m="1" x="10"/>
        <item m="1" x="11"/>
        <item sd="0" x="4"/>
        <item sd="0" x="1"/>
        <item sd="0" m="1" x="7"/>
        <item m="1" x="8"/>
        <item sd="0" m="1" x="6"/>
        <item x="5"/>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17">
        <item x="28"/>
        <item m="1" x="467"/>
        <item x="40"/>
        <item m="1" x="471"/>
        <item m="1" x="496"/>
        <item x="157"/>
        <item m="1" x="510"/>
        <item m="1" x="477"/>
        <item x="73"/>
        <item x="0"/>
        <item x="139"/>
        <item m="1" x="485"/>
        <item m="1" x="497"/>
        <item m="1" x="512"/>
        <item m="1" x="511"/>
        <item m="1" x="492"/>
        <item x="247"/>
        <item m="1" x="486"/>
        <item m="1" x="480"/>
        <item x="319"/>
        <item x="138"/>
        <item m="1" x="478"/>
        <item x="410"/>
        <item x="364"/>
        <item m="1" x="493"/>
        <item m="1" x="487"/>
        <item m="1" x="488"/>
        <item m="1" x="489"/>
        <item x="365"/>
        <item m="1" x="484"/>
        <item m="1" x="490"/>
        <item x="251"/>
        <item m="1" x="501"/>
        <item x="257"/>
        <item x="70"/>
        <item m="1" x="460"/>
        <item m="1" x="494"/>
        <item x="320"/>
        <item m="1" x="470"/>
        <item x="124"/>
        <item x="146"/>
        <item x="76"/>
        <item x="158"/>
        <item x="420"/>
        <item x="249"/>
        <item x="419"/>
        <item x="165"/>
        <item x="446"/>
        <item m="1" x="458"/>
        <item x="366"/>
        <item m="1" x="455"/>
        <item x="250"/>
        <item x="367"/>
        <item x="56"/>
        <item x="288"/>
        <item x="248"/>
        <item x="169"/>
        <item x="1"/>
        <item x="173"/>
        <item x="159"/>
        <item x="2"/>
        <item x="91"/>
        <item x="254"/>
        <item x="256"/>
        <item x="255"/>
        <item x="253"/>
        <item x="160"/>
        <item x="240"/>
        <item x="183"/>
        <item m="1" x="509"/>
        <item x="10"/>
        <item x="172"/>
        <item x="412"/>
        <item x="261"/>
        <item x="3"/>
        <item x="130"/>
        <item x="447"/>
        <item m="1" x="505"/>
        <item m="1" x="491"/>
        <item x="4"/>
        <item x="143"/>
        <item x="161"/>
        <item x="156"/>
        <item x="286"/>
        <item x="162"/>
        <item x="369"/>
        <item x="5"/>
        <item m="1" x="481"/>
        <item x="21"/>
        <item x="329"/>
        <item x="163"/>
        <item x="81"/>
        <item x="368"/>
        <item x="68"/>
        <item x="164"/>
        <item x="252"/>
        <item x="178"/>
        <item x="166"/>
        <item x="167"/>
        <item x="370"/>
        <item x="61"/>
        <item x="6"/>
        <item x="371"/>
        <item x="25"/>
        <item x="168"/>
        <item x="421"/>
        <item x="69"/>
        <item m="1" x="506"/>
        <item x="80"/>
        <item x="376"/>
        <item m="1" x="500"/>
        <item x="328"/>
        <item x="373"/>
        <item x="317"/>
        <item x="177"/>
        <item x="57"/>
        <item x="278"/>
        <item x="277"/>
        <item x="176"/>
        <item x="145"/>
        <item x="321"/>
        <item x="78"/>
        <item x="12"/>
        <item x="259"/>
        <item x="110"/>
        <item x="134"/>
        <item x="7"/>
        <item x="123"/>
        <item x="8"/>
        <item x="287"/>
        <item x="30"/>
        <item x="9"/>
        <item m="1" x="499"/>
        <item x="322"/>
        <item x="171"/>
        <item x="170"/>
        <item x="58"/>
        <item x="79"/>
        <item x="133"/>
        <item m="1" x="503"/>
        <item x="258"/>
        <item x="150"/>
        <item m="1" x="459"/>
        <item x="346"/>
        <item x="182"/>
        <item x="323"/>
        <item x="11"/>
        <item x="71"/>
        <item x="372"/>
        <item x="260"/>
        <item x="265"/>
        <item x="174"/>
        <item x="175"/>
        <item x="324"/>
        <item m="1" x="472"/>
        <item x="59"/>
        <item x="219"/>
        <item x="13"/>
        <item x="14"/>
        <item x="335"/>
        <item x="15"/>
        <item x="16"/>
        <item x="422"/>
        <item x="90"/>
        <item x="17"/>
        <item x="389"/>
        <item x="291"/>
        <item x="325"/>
        <item x="448"/>
        <item x="326"/>
        <item x="374"/>
        <item x="411"/>
        <item x="375"/>
        <item x="327"/>
        <item x="379"/>
        <item x="144"/>
        <item x="270"/>
        <item x="86"/>
        <item x="179"/>
        <item x="18"/>
        <item x="180"/>
        <item x="451"/>
        <item x="19"/>
        <item x="386"/>
        <item x="342"/>
        <item x="181"/>
        <item x="275"/>
        <item m="1" x="454"/>
        <item m="1" x="463"/>
        <item x="37"/>
        <item x="220"/>
        <item x="72"/>
        <item x="449"/>
        <item x="20"/>
        <item x="60"/>
        <item x="290"/>
        <item x="62"/>
        <item x="184"/>
        <item x="289"/>
        <item x="262"/>
        <item m="1" x="469"/>
        <item x="377"/>
        <item x="413"/>
        <item x="140"/>
        <item m="1" x="507"/>
        <item x="67"/>
        <item x="185"/>
        <item x="378"/>
        <item x="74"/>
        <item x="186"/>
        <item x="187"/>
        <item x="195"/>
        <item m="1" x="513"/>
        <item x="188"/>
        <item x="192"/>
        <item x="245"/>
        <item x="330"/>
        <item x="194"/>
        <item x="331"/>
        <item x="297"/>
        <item x="193"/>
        <item x="75"/>
        <item x="189"/>
        <item x="190"/>
        <item x="141"/>
        <item x="191"/>
        <item x="197"/>
        <item x="118"/>
        <item x="332"/>
        <item x="209"/>
        <item x="46"/>
        <item x="63"/>
        <item x="64"/>
        <item x="198"/>
        <item x="82"/>
        <item x="66"/>
        <item m="1" x="515"/>
        <item x="263"/>
        <item x="359"/>
        <item x="48"/>
        <item x="49"/>
        <item x="264"/>
        <item x="292"/>
        <item x="89"/>
        <item m="1" x="462"/>
        <item x="276"/>
        <item x="105"/>
        <item x="148"/>
        <item x="196"/>
        <item x="333"/>
        <item x="77"/>
        <item x="200"/>
        <item x="102"/>
        <item x="380"/>
        <item x="201"/>
        <item m="1" x="502"/>
        <item x="415"/>
        <item x="334"/>
        <item x="274"/>
        <item x="22"/>
        <item x="381"/>
        <item x="387"/>
        <item x="83"/>
        <item x="382"/>
        <item x="293"/>
        <item x="23"/>
        <item x="267"/>
        <item x="336"/>
        <item x="202"/>
        <item x="206"/>
        <item x="391"/>
        <item x="383"/>
        <item x="305"/>
        <item x="337"/>
        <item x="388"/>
        <item x="203"/>
        <item x="204"/>
        <item x="120"/>
        <item x="111"/>
        <item x="266"/>
        <item x="44"/>
        <item x="450"/>
        <item x="345"/>
        <item x="205"/>
        <item m="1" x="495"/>
        <item x="24"/>
        <item x="338"/>
        <item x="423"/>
        <item x="339"/>
        <item x="88"/>
        <item x="142"/>
        <item x="26"/>
        <item m="1" x="508"/>
        <item x="53"/>
        <item x="350"/>
        <item x="340"/>
        <item x="212"/>
        <item x="136"/>
        <item x="385"/>
        <item x="208"/>
        <item x="27"/>
        <item x="232"/>
        <item x="384"/>
        <item x="341"/>
        <item x="237"/>
        <item x="96"/>
        <item x="94"/>
        <item x="129"/>
        <item x="43"/>
        <item x="29"/>
        <item x="211"/>
        <item x="299"/>
        <item x="33"/>
        <item x="214"/>
        <item x="207"/>
        <item x="65"/>
        <item x="343"/>
        <item x="131"/>
        <item x="210"/>
        <item x="93"/>
        <item x="31"/>
        <item m="1" x="475"/>
        <item x="213"/>
        <item x="32"/>
        <item x="294"/>
        <item x="132"/>
        <item x="344"/>
        <item x="235"/>
        <item x="271"/>
        <item x="52"/>
        <item x="215"/>
        <item x="272"/>
        <item m="1" x="468"/>
        <item m="1" x="465"/>
        <item x="302"/>
        <item m="1" x="504"/>
        <item x="236"/>
        <item x="147"/>
        <item x="300"/>
        <item x="393"/>
        <item x="406"/>
        <item x="268"/>
        <item x="282"/>
        <item x="34"/>
        <item x="356"/>
        <item x="279"/>
        <item x="295"/>
        <item m="1" x="514"/>
        <item x="216"/>
        <item x="47"/>
        <item x="233"/>
        <item x="217"/>
        <item x="280"/>
        <item x="218"/>
        <item x="51"/>
        <item x="392"/>
        <item m="1" x="473"/>
        <item x="35"/>
        <item x="296"/>
        <item x="398"/>
        <item x="390"/>
        <item x="347"/>
        <item x="269"/>
        <item x="84"/>
        <item x="119"/>
        <item x="222"/>
        <item x="221"/>
        <item x="230"/>
        <item x="199"/>
        <item x="92"/>
        <item x="348"/>
        <item x="349"/>
        <item x="453"/>
        <item x="98"/>
        <item x="298"/>
        <item x="351"/>
        <item x="223"/>
        <item x="85"/>
        <item m="1" x="457"/>
        <item x="352"/>
        <item x="36"/>
        <item x="234"/>
        <item x="353"/>
        <item x="400"/>
        <item x="112"/>
        <item x="87"/>
        <item x="452"/>
        <item x="399"/>
        <item x="354"/>
        <item x="38"/>
        <item x="228"/>
        <item x="39"/>
        <item x="360"/>
        <item x="149"/>
        <item x="281"/>
        <item x="137"/>
        <item x="224"/>
        <item m="1" x="483"/>
        <item x="307"/>
        <item x="355"/>
        <item x="414"/>
        <item x="238"/>
        <item x="227"/>
        <item m="1" x="498"/>
        <item x="357"/>
        <item x="135"/>
        <item x="361"/>
        <item x="395"/>
        <item x="225"/>
        <item x="153"/>
        <item x="301"/>
        <item x="358"/>
        <item x="41"/>
        <item x="113"/>
        <item x="42"/>
        <item x="308"/>
        <item x="403"/>
        <item m="1" x="464"/>
        <item x="303"/>
        <item x="151"/>
        <item x="396"/>
        <item x="226"/>
        <item x="304"/>
        <item x="273"/>
        <item x="306"/>
        <item x="231"/>
        <item x="55"/>
        <item x="50"/>
        <item x="122"/>
        <item x="309"/>
        <item x="310"/>
        <item x="241"/>
        <item x="242"/>
        <item m="1" x="456"/>
        <item x="229"/>
        <item x="243"/>
        <item x="152"/>
        <item x="154"/>
        <item x="108"/>
        <item x="100"/>
        <item x="106"/>
        <item x="394"/>
        <item x="311"/>
        <item x="244"/>
        <item m="1" x="479"/>
        <item m="1" x="476"/>
        <item x="405"/>
        <item x="95"/>
        <item x="404"/>
        <item x="97"/>
        <item x="313"/>
        <item m="1" x="474"/>
        <item x="54"/>
        <item x="99"/>
        <item x="401"/>
        <item x="397"/>
        <item x="439"/>
        <item x="107"/>
        <item x="425"/>
        <item x="101"/>
        <item x="45"/>
        <item x="429"/>
        <item x="362"/>
        <item x="432"/>
        <item x="416"/>
        <item x="239"/>
        <item x="428"/>
        <item x="283"/>
        <item x="127"/>
        <item x="125"/>
        <item x="116"/>
        <item x="103"/>
        <item x="426"/>
        <item x="417"/>
        <item m="1" x="461"/>
        <item x="443"/>
        <item x="314"/>
        <item x="444"/>
        <item x="104"/>
        <item x="402"/>
        <item x="440"/>
        <item x="121"/>
        <item x="109"/>
        <item x="437"/>
        <item x="409"/>
        <item x="284"/>
        <item x="408"/>
        <item x="433"/>
        <item x="316"/>
        <item x="126"/>
        <item x="424"/>
        <item x="114"/>
        <item x="315"/>
        <item x="312"/>
        <item x="434"/>
        <item m="1" x="466"/>
        <item x="115"/>
        <item x="117"/>
        <item x="435"/>
        <item x="445"/>
        <item x="438"/>
        <item x="427"/>
        <item x="430"/>
        <item x="246"/>
        <item x="436"/>
        <item x="418"/>
        <item x="407"/>
        <item x="155"/>
        <item x="318"/>
        <item x="363"/>
        <item x="285"/>
        <item x="431"/>
        <item x="441"/>
        <item x="128"/>
        <item m="1" x="482"/>
        <item x="442"/>
        <item t="default"/>
      </items>
    </pivotField>
    <pivotField showAll="0"/>
    <pivotField numFmtId="166" showAll="0">
      <items count="498">
        <item x="424"/>
        <item x="138"/>
        <item x="429"/>
        <item x="461"/>
        <item x="139"/>
        <item x="477"/>
        <item x="437"/>
        <item x="408"/>
        <item x="0"/>
        <item x="442"/>
        <item x="447"/>
        <item x="462"/>
        <item x="479"/>
        <item x="478"/>
        <item x="454"/>
        <item x="414"/>
        <item x="448"/>
        <item x="441"/>
        <item x="311"/>
        <item x="455"/>
        <item x="438"/>
        <item x="388"/>
        <item x="349"/>
        <item x="457"/>
        <item x="449"/>
        <item x="450"/>
        <item x="451"/>
        <item x="350"/>
        <item x="446"/>
        <item x="452"/>
        <item x="418"/>
        <item x="468"/>
        <item x="456"/>
        <item x="415"/>
        <item x="459"/>
        <item x="312"/>
        <item x="428"/>
        <item x="458"/>
        <item x="439"/>
        <item x="140"/>
        <item x="239"/>
        <item x="464"/>
        <item x="487"/>
        <item x="413"/>
        <item x="351"/>
        <item x="410"/>
        <item x="352"/>
        <item x="54"/>
        <item x="240"/>
        <item x="241"/>
        <item x="1"/>
        <item x="141"/>
        <item x="2"/>
        <item x="313"/>
        <item x="242"/>
        <item x="243"/>
        <item x="142"/>
        <item x="143"/>
        <item x="476"/>
        <item x="3"/>
        <item x="144"/>
        <item x="244"/>
        <item x="488"/>
        <item x="245"/>
        <item x="453"/>
        <item x="246"/>
        <item x="4"/>
        <item x="145"/>
        <item x="146"/>
        <item x="247"/>
        <item x="147"/>
        <item x="5"/>
        <item x="443"/>
        <item x="248"/>
        <item x="148"/>
        <item x="249"/>
        <item x="353"/>
        <item x="65"/>
        <item x="354"/>
        <item x="149"/>
        <item x="150"/>
        <item x="250"/>
        <item x="251"/>
        <item x="252"/>
        <item x="151"/>
        <item x="152"/>
        <item x="355"/>
        <item x="253"/>
        <item x="6"/>
        <item x="356"/>
        <item x="153"/>
        <item x="394"/>
        <item x="66"/>
        <item x="254"/>
        <item x="474"/>
        <item x="154"/>
        <item x="467"/>
        <item x="255"/>
        <item x="55"/>
        <item x="256"/>
        <item x="357"/>
        <item x="314"/>
        <item x="257"/>
        <item x="7"/>
        <item x="315"/>
        <item x="8"/>
        <item x="9"/>
        <item x="155"/>
        <item x="465"/>
        <item x="316"/>
        <item x="10"/>
        <item x="56"/>
        <item x="67"/>
        <item x="156"/>
        <item x="436"/>
        <item x="471"/>
        <item x="258"/>
        <item x="259"/>
        <item x="317"/>
        <item x="11"/>
        <item x="68"/>
        <item x="358"/>
        <item x="260"/>
        <item x="157"/>
        <item x="12"/>
        <item x="158"/>
        <item x="318"/>
        <item x="432"/>
        <item x="57"/>
        <item x="359"/>
        <item x="13"/>
        <item x="14"/>
        <item x="159"/>
        <item x="15"/>
        <item x="16"/>
        <item x="160"/>
        <item x="17"/>
        <item x="161"/>
        <item x="162"/>
        <item x="319"/>
        <item x="489"/>
        <item x="320"/>
        <item x="163"/>
        <item x="360"/>
        <item x="321"/>
        <item x="164"/>
        <item x="165"/>
        <item x="18"/>
        <item x="166"/>
        <item x="19"/>
        <item x="466"/>
        <item x="167"/>
        <item x="409"/>
        <item x="261"/>
        <item x="417"/>
        <item x="69"/>
        <item x="490"/>
        <item x="20"/>
        <item x="58"/>
        <item x="168"/>
        <item x="59"/>
        <item x="169"/>
        <item x="427"/>
        <item x="70"/>
        <item x="361"/>
        <item x="475"/>
        <item x="170"/>
        <item x="362"/>
        <item x="281"/>
        <item x="71"/>
        <item x="21"/>
        <item x="171"/>
        <item x="172"/>
        <item x="481"/>
        <item x="173"/>
        <item x="363"/>
        <item x="262"/>
        <item x="322"/>
        <item x="323"/>
        <item x="72"/>
        <item x="174"/>
        <item x="175"/>
        <item x="176"/>
        <item x="324"/>
        <item x="263"/>
        <item x="73"/>
        <item x="60"/>
        <item x="61"/>
        <item x="425"/>
        <item x="483"/>
        <item x="264"/>
        <item x="265"/>
        <item x="177"/>
        <item x="416"/>
        <item x="178"/>
        <item x="325"/>
        <item x="179"/>
        <item x="180"/>
        <item x="181"/>
        <item x="182"/>
        <item x="183"/>
        <item x="326"/>
        <item x="74"/>
        <item x="184"/>
        <item x="364"/>
        <item x="185"/>
        <item x="469"/>
        <item x="327"/>
        <item x="328"/>
        <item x="186"/>
        <item x="22"/>
        <item x="365"/>
        <item x="187"/>
        <item x="75"/>
        <item x="366"/>
        <item x="282"/>
        <item x="23"/>
        <item x="283"/>
        <item x="329"/>
        <item x="188"/>
        <item x="284"/>
        <item x="367"/>
        <item x="491"/>
        <item x="266"/>
        <item x="189"/>
        <item x="190"/>
        <item x="191"/>
        <item x="267"/>
        <item x="492"/>
        <item x="192"/>
        <item x="460"/>
        <item x="24"/>
        <item x="330"/>
        <item x="285"/>
        <item x="25"/>
        <item x="76"/>
        <item x="480"/>
        <item x="26"/>
        <item x="77"/>
        <item x="331"/>
        <item x="493"/>
        <item x="431"/>
        <item x="332"/>
        <item x="389"/>
        <item x="286"/>
        <item x="430"/>
        <item x="27"/>
        <item x="368"/>
        <item x="333"/>
        <item x="115"/>
        <item x="116"/>
        <item x="28"/>
        <item x="334"/>
        <item x="369"/>
        <item x="420"/>
        <item x="193"/>
        <item x="194"/>
        <item x="195"/>
        <item x="62"/>
        <item x="196"/>
        <item x="494"/>
        <item x="117"/>
        <item x="29"/>
        <item x="197"/>
        <item x="198"/>
        <item x="78"/>
        <item x="199"/>
        <item x="200"/>
        <item x="30"/>
        <item x="434"/>
        <item x="201"/>
        <item x="31"/>
        <item x="287"/>
        <item x="118"/>
        <item x="335"/>
        <item x="370"/>
        <item x="202"/>
        <item x="32"/>
        <item x="203"/>
        <item x="426"/>
        <item x="422"/>
        <item x="473"/>
        <item x="470"/>
        <item x="268"/>
        <item x="371"/>
        <item x="33"/>
        <item x="288"/>
        <item x="482"/>
        <item x="204"/>
        <item x="372"/>
        <item x="205"/>
        <item x="206"/>
        <item x="484"/>
        <item x="433"/>
        <item x="34"/>
        <item x="289"/>
        <item x="79"/>
        <item x="336"/>
        <item x="373"/>
        <item x="207"/>
        <item x="269"/>
        <item x="80"/>
        <item x="208"/>
        <item x="209"/>
        <item x="210"/>
        <item x="374"/>
        <item x="63"/>
        <item x="337"/>
        <item x="270"/>
        <item x="290"/>
        <item x="211"/>
        <item x="212"/>
        <item x="213"/>
        <item x="338"/>
        <item x="339"/>
        <item x="214"/>
        <item x="81"/>
        <item x="412"/>
        <item x="340"/>
        <item x="35"/>
        <item x="82"/>
        <item x="341"/>
        <item x="215"/>
        <item x="36"/>
        <item x="342"/>
        <item x="37"/>
        <item x="291"/>
        <item x="38"/>
        <item x="271"/>
        <item x="39"/>
        <item x="216"/>
        <item x="445"/>
        <item x="343"/>
        <item x="390"/>
        <item x="463"/>
        <item x="272"/>
        <item x="119"/>
        <item x="292"/>
        <item x="344"/>
        <item x="345"/>
        <item x="120"/>
        <item x="375"/>
        <item x="293"/>
        <item x="121"/>
        <item x="376"/>
        <item x="294"/>
        <item x="83"/>
        <item x="295"/>
        <item x="40"/>
        <item x="41"/>
        <item x="419"/>
        <item x="217"/>
        <item x="421"/>
        <item x="122"/>
        <item x="296"/>
        <item x="84"/>
        <item x="85"/>
        <item x="123"/>
        <item x="124"/>
        <item x="86"/>
        <item x="125"/>
        <item x="218"/>
        <item x="273"/>
        <item x="87"/>
        <item x="219"/>
        <item x="126"/>
        <item x="127"/>
        <item x="472"/>
        <item x="346"/>
        <item x="297"/>
        <item x="411"/>
        <item x="220"/>
        <item x="298"/>
        <item x="221"/>
        <item x="88"/>
        <item x="347"/>
        <item x="222"/>
        <item x="223"/>
        <item x="274"/>
        <item x="89"/>
        <item x="377"/>
        <item x="128"/>
        <item x="42"/>
        <item x="90"/>
        <item x="440"/>
        <item x="224"/>
        <item x="129"/>
        <item x="435"/>
        <item x="91"/>
        <item x="92"/>
        <item x="93"/>
        <item x="225"/>
        <item x="94"/>
        <item x="226"/>
        <item x="95"/>
        <item x="275"/>
        <item x="227"/>
        <item x="495"/>
        <item x="96"/>
        <item x="130"/>
        <item x="97"/>
        <item x="43"/>
        <item x="44"/>
        <item x="378"/>
        <item x="64"/>
        <item x="401"/>
        <item x="228"/>
        <item x="299"/>
        <item x="229"/>
        <item x="98"/>
        <item x="131"/>
        <item x="99"/>
        <item x="392"/>
        <item x="300"/>
        <item x="230"/>
        <item x="132"/>
        <item x="45"/>
        <item x="485"/>
        <item x="100"/>
        <item x="101"/>
        <item x="379"/>
        <item x="395"/>
        <item x="102"/>
        <item x="301"/>
        <item x="302"/>
        <item x="276"/>
        <item x="402"/>
        <item x="277"/>
        <item x="396"/>
        <item x="103"/>
        <item x="231"/>
        <item x="46"/>
        <item x="104"/>
        <item x="303"/>
        <item x="403"/>
        <item x="423"/>
        <item x="105"/>
        <item x="106"/>
        <item x="107"/>
        <item x="304"/>
        <item x="133"/>
        <item x="380"/>
        <item x="305"/>
        <item x="381"/>
        <item x="134"/>
        <item x="382"/>
        <item x="306"/>
        <item x="397"/>
        <item x="398"/>
        <item x="307"/>
        <item x="278"/>
        <item x="108"/>
        <item x="486"/>
        <item x="391"/>
        <item x="496"/>
        <item x="47"/>
        <item x="48"/>
        <item x="232"/>
        <item x="49"/>
        <item x="383"/>
        <item x="135"/>
        <item x="393"/>
        <item x="233"/>
        <item x="234"/>
        <item x="235"/>
        <item x="404"/>
        <item x="405"/>
        <item x="109"/>
        <item x="279"/>
        <item x="406"/>
        <item x="384"/>
        <item x="50"/>
        <item x="51"/>
        <item x="308"/>
        <item x="385"/>
        <item x="309"/>
        <item x="136"/>
        <item x="407"/>
        <item x="236"/>
        <item x="280"/>
        <item x="399"/>
        <item x="386"/>
        <item x="400"/>
        <item x="52"/>
        <item x="110"/>
        <item x="111"/>
        <item x="53"/>
        <item x="112"/>
        <item x="237"/>
        <item x="310"/>
        <item x="137"/>
        <item x="113"/>
        <item x="238"/>
        <item x="114"/>
        <item x="348"/>
        <item x="387"/>
        <item x="44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11">
    <format dxfId="638">
      <pivotArea type="all" dataOnly="0" outline="0" fieldPosition="0"/>
    </format>
    <format dxfId="637">
      <pivotArea outline="0" collapsedLevelsAreSubtotals="1" fieldPosition="0"/>
    </format>
    <format dxfId="636">
      <pivotArea field="42" type="button" dataOnly="0" labelOnly="1" outline="0"/>
    </format>
    <format dxfId="635">
      <pivotArea dataOnly="0" labelOnly="1" grandRow="1" outline="0" fieldPosition="0"/>
    </format>
    <format dxfId="634">
      <pivotArea dataOnly="0" labelOnly="1" outline="0" axis="axisValues" fieldPosition="0"/>
    </format>
    <format dxfId="633">
      <pivotArea type="all" dataOnly="0" outline="0" fieldPosition="0"/>
    </format>
    <format dxfId="632">
      <pivotArea outline="0" collapsedLevelsAreSubtotals="1" fieldPosition="0"/>
    </format>
    <format dxfId="631">
      <pivotArea field="42" type="button" dataOnly="0" labelOnly="1" outline="0"/>
    </format>
    <format dxfId="630">
      <pivotArea dataOnly="0" labelOnly="1" grandRow="1" outline="0" fieldPosition="0"/>
    </format>
    <format dxfId="629">
      <pivotArea dataOnly="0" labelOnly="1" outline="0" axis="axisValues" fieldPosition="0"/>
    </format>
    <format dxfId="628">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ivotTable10"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location ref="C30:F34" firstHeaderRow="1" firstDataRow="2" firstDataCol="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682">
      <pivotArea outline="0" fieldPosition="0">
        <references count="1">
          <reference field="4294967294" count="1">
            <x v="0"/>
          </reference>
        </references>
      </pivotArea>
    </format>
    <format dxfId="681">
      <pivotArea type="all" dataOnly="0" outline="0" fieldPosition="0"/>
    </format>
    <format dxfId="680">
      <pivotArea outline="0" collapsedLevelsAreSubtotals="1" fieldPosition="0"/>
    </format>
    <format dxfId="679">
      <pivotArea type="origin" dataOnly="0" labelOnly="1" outline="0" fieldPosition="0"/>
    </format>
    <format dxfId="678">
      <pivotArea field="22" type="button" dataOnly="0" labelOnly="1" outline="0" axis="axisCol" fieldPosition="0"/>
    </format>
    <format dxfId="677">
      <pivotArea type="topRight" dataOnly="0" labelOnly="1" outline="0" fieldPosition="0"/>
    </format>
    <format dxfId="676">
      <pivotArea field="0" type="button" dataOnly="0" labelOnly="1" outline="0" axis="axisRow" fieldPosition="0"/>
    </format>
    <format dxfId="675">
      <pivotArea dataOnly="0" labelOnly="1" fieldPosition="0">
        <references count="1">
          <reference field="0" count="0"/>
        </references>
      </pivotArea>
    </format>
    <format dxfId="674">
      <pivotArea dataOnly="0" labelOnly="1" grandRow="1" outline="0" fieldPosition="0"/>
    </format>
    <format dxfId="673">
      <pivotArea dataOnly="0" labelOnly="1" fieldPosition="0">
        <references count="1">
          <reference field="22" count="0"/>
        </references>
      </pivotArea>
    </format>
    <format dxfId="672">
      <pivotArea dataOnly="0" labelOnly="1" grandCol="1" outline="0" fieldPosition="0"/>
    </format>
    <format dxfId="671">
      <pivotArea type="all" dataOnly="0" outline="0" fieldPosition="0"/>
    </format>
    <format dxfId="670">
      <pivotArea outline="0" collapsedLevelsAreSubtotals="1" fieldPosition="0"/>
    </format>
    <format dxfId="669">
      <pivotArea type="origin" dataOnly="0" labelOnly="1" outline="0" fieldPosition="0"/>
    </format>
    <format dxfId="668">
      <pivotArea field="22" type="button" dataOnly="0" labelOnly="1" outline="0" axis="axisCol" fieldPosition="0"/>
    </format>
    <format dxfId="667">
      <pivotArea type="topRight" dataOnly="0" labelOnly="1" outline="0" fieldPosition="0"/>
    </format>
    <format dxfId="666">
      <pivotArea field="0" type="button" dataOnly="0" labelOnly="1" outline="0" axis="axisRow" fieldPosition="0"/>
    </format>
    <format dxfId="665">
      <pivotArea dataOnly="0" labelOnly="1" fieldPosition="0">
        <references count="1">
          <reference field="0" count="0"/>
        </references>
      </pivotArea>
    </format>
    <format dxfId="664">
      <pivotArea dataOnly="0" labelOnly="1" grandRow="1" outline="0" fieldPosition="0"/>
    </format>
    <format dxfId="663">
      <pivotArea dataOnly="0" labelOnly="1" fieldPosition="0">
        <references count="1">
          <reference field="22" count="0"/>
        </references>
      </pivotArea>
    </format>
    <format dxfId="662">
      <pivotArea dataOnly="0" labelOnly="1" grandCol="1" outline="0" fieldPosition="0"/>
    </format>
    <format dxfId="661">
      <pivotArea dataOnly="0" labelOnly="1" fieldPosition="0">
        <references count="1">
          <reference field="22" count="0"/>
        </references>
      </pivotArea>
    </format>
    <format dxfId="660">
      <pivotArea dataOnly="0" labelOnly="1" grandCol="1" outline="0" fieldPosition="0"/>
    </format>
    <format dxfId="659">
      <pivotArea type="all" dataOnly="0" outline="0" fieldPosition="0"/>
    </format>
    <format dxfId="658">
      <pivotArea outline="0" collapsedLevelsAreSubtotals="1" fieldPosition="0"/>
    </format>
    <format dxfId="657">
      <pivotArea type="origin" dataOnly="0" labelOnly="1" outline="0" fieldPosition="0"/>
    </format>
    <format dxfId="656">
      <pivotArea field="22" type="button" dataOnly="0" labelOnly="1" outline="0" axis="axisCol" fieldPosition="0"/>
    </format>
    <format dxfId="655">
      <pivotArea type="topRight" dataOnly="0" labelOnly="1" outline="0" fieldPosition="0"/>
    </format>
    <format dxfId="654">
      <pivotArea field="0" type="button" dataOnly="0" labelOnly="1" outline="0" axis="axisRow" fieldPosition="0"/>
    </format>
    <format dxfId="653">
      <pivotArea dataOnly="0" labelOnly="1" fieldPosition="0">
        <references count="1">
          <reference field="0" count="0"/>
        </references>
      </pivotArea>
    </format>
    <format dxfId="652">
      <pivotArea dataOnly="0" labelOnly="1" grandRow="1" outline="0" fieldPosition="0"/>
    </format>
    <format dxfId="651">
      <pivotArea dataOnly="0" labelOnly="1" fieldPosition="0">
        <references count="1">
          <reference field="22" count="0"/>
        </references>
      </pivotArea>
    </format>
    <format dxfId="650">
      <pivotArea dataOnly="0" labelOnly="1" grandCol="1" outline="0" fieldPosition="0"/>
    </format>
    <format dxfId="649">
      <pivotArea type="all" dataOnly="0" outline="0" fieldPosition="0"/>
    </format>
    <format dxfId="648">
      <pivotArea outline="0" collapsedLevelsAreSubtotals="1" fieldPosition="0"/>
    </format>
    <format dxfId="647">
      <pivotArea type="origin" dataOnly="0" labelOnly="1" outline="0" fieldPosition="0"/>
    </format>
    <format dxfId="646">
      <pivotArea field="22" type="button" dataOnly="0" labelOnly="1" outline="0" axis="axisCol" fieldPosition="0"/>
    </format>
    <format dxfId="645">
      <pivotArea type="topRight" dataOnly="0" labelOnly="1" outline="0" fieldPosition="0"/>
    </format>
    <format dxfId="644">
      <pivotArea field="0" type="button" dataOnly="0" labelOnly="1" outline="0" axis="axisRow" fieldPosition="0"/>
    </format>
    <format dxfId="643">
      <pivotArea dataOnly="0" labelOnly="1" fieldPosition="0">
        <references count="1">
          <reference field="0" count="0"/>
        </references>
      </pivotArea>
    </format>
    <format dxfId="642">
      <pivotArea dataOnly="0" labelOnly="1" grandRow="1" outline="0" fieldPosition="0"/>
    </format>
    <format dxfId="641">
      <pivotArea dataOnly="0" labelOnly="1" fieldPosition="0">
        <references count="1">
          <reference field="22" count="0"/>
        </references>
      </pivotArea>
    </format>
    <format dxfId="640">
      <pivotArea dataOnly="0" labelOnly="1" grandCol="1" outline="0" fieldPosition="0"/>
    </format>
    <format dxfId="63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3"/>
        <item x="19"/>
        <item x="24"/>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711">
      <pivotArea type="origin" dataOnly="0" labelOnly="1" outline="0" fieldPosition="0"/>
    </format>
    <format dxfId="710">
      <pivotArea type="all" dataOnly="0" outline="0" fieldPosition="0"/>
    </format>
    <format dxfId="709">
      <pivotArea outline="0" collapsedLevelsAreSubtotals="1" fieldPosition="0"/>
    </format>
    <format dxfId="708">
      <pivotArea field="0" type="button" dataOnly="0" labelOnly="1" outline="0"/>
    </format>
    <format dxfId="707">
      <pivotArea dataOnly="0" labelOnly="1" grandRow="1" outline="0" fieldPosition="0"/>
    </format>
    <format dxfId="706">
      <pivotArea type="all" dataOnly="0" outline="0" fieldPosition="0"/>
    </format>
    <format dxfId="705">
      <pivotArea outline="0" collapsedLevelsAreSubtotals="1" fieldPosition="0"/>
    </format>
    <format dxfId="704">
      <pivotArea field="0" type="button" dataOnly="0" labelOnly="1" outline="0"/>
    </format>
    <format dxfId="703">
      <pivotArea dataOnly="0" labelOnly="1" grandRow="1" outline="0" fieldPosition="0"/>
    </format>
    <format dxfId="702">
      <pivotArea outline="0" fieldPosition="0">
        <references count="1">
          <reference field="4294967294" count="1">
            <x v="0"/>
          </reference>
        </references>
      </pivotArea>
    </format>
    <format dxfId="701">
      <pivotArea dataOnly="0" labelOnly="1" outline="0" fieldPosition="0">
        <references count="1">
          <reference field="4294967294" count="1">
            <x v="0"/>
          </reference>
        </references>
      </pivotArea>
    </format>
    <format dxfId="700">
      <pivotArea type="all" dataOnly="0" outline="0" fieldPosition="0"/>
    </format>
    <format dxfId="699">
      <pivotArea field="9" type="button" dataOnly="0" labelOnly="1" outline="0"/>
    </format>
    <format dxfId="698">
      <pivotArea type="all" dataOnly="0" outline="0" fieldPosition="0"/>
    </format>
    <format dxfId="697">
      <pivotArea outline="0" collapsedLevelsAreSubtotals="1" fieldPosition="0"/>
    </format>
    <format dxfId="696">
      <pivotArea field="9" type="button" dataOnly="0" labelOnly="1" outline="0"/>
    </format>
    <format dxfId="695">
      <pivotArea dataOnly="0" labelOnly="1" grandRow="1" outline="0" fieldPosition="0"/>
    </format>
    <format dxfId="694">
      <pivotArea dataOnly="0" labelOnly="1" outline="0" fieldPosition="0">
        <references count="1">
          <reference field="4294967294" count="1">
            <x v="0"/>
          </reference>
        </references>
      </pivotArea>
    </format>
    <format dxfId="693">
      <pivotArea outline="0" fieldPosition="0">
        <references count="1">
          <reference field="4294967294" count="1">
            <x v="1"/>
          </reference>
        </references>
      </pivotArea>
    </format>
    <format dxfId="692">
      <pivotArea type="all" dataOnly="0" outline="0" fieldPosition="0"/>
    </format>
    <format dxfId="691">
      <pivotArea outline="0" collapsedLevelsAreSubtotals="1" fieldPosition="0"/>
    </format>
    <format dxfId="690">
      <pivotArea field="23" type="button" dataOnly="0" labelOnly="1" outline="0" axis="axisRow" fieldPosition="0"/>
    </format>
    <format dxfId="689">
      <pivotArea dataOnly="0" labelOnly="1" fieldPosition="0">
        <references count="1">
          <reference field="23" count="2">
            <x v="1"/>
            <x v="2"/>
          </reference>
        </references>
      </pivotArea>
    </format>
    <format dxfId="688">
      <pivotArea dataOnly="0" labelOnly="1" grandRow="1" outline="0" fieldPosition="0"/>
    </format>
    <format dxfId="687">
      <pivotArea dataOnly="0" labelOnly="1" fieldPosition="0">
        <references count="2">
          <reference field="23" count="1" selected="0">
            <x v="1"/>
          </reference>
          <reference field="29" count="0"/>
        </references>
      </pivotArea>
    </format>
    <format dxfId="686">
      <pivotArea dataOnly="0" labelOnly="1" fieldPosition="0">
        <references count="2">
          <reference field="23" count="1" selected="0">
            <x v="2"/>
          </reference>
          <reference field="29" count="0"/>
        </references>
      </pivotArea>
    </format>
    <format dxfId="685">
      <pivotArea dataOnly="0" labelOnly="1" outline="0" fieldPosition="0">
        <references count="1">
          <reference field="4294967294" count="2">
            <x v="0"/>
            <x v="1"/>
          </reference>
        </references>
      </pivotArea>
    </format>
    <format dxfId="684">
      <pivotArea outline="0" collapsedLevelsAreSubtotals="1" fieldPosition="0"/>
    </format>
    <format dxfId="683">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29" firstHeaderRow="1" firstDataRow="2" firstDataCol="1" rowPageCount="1" colPageCount="1"/>
  <pivotFields count="38">
    <pivotField axis="axisRow" showAll="0">
      <items count="4">
        <item x="2"/>
        <item x="0"/>
        <item x="1"/>
        <item t="default"/>
      </items>
    </pivotField>
    <pivotField dataField="1" numFmtId="1" showAll="0"/>
    <pivotField showAll="0"/>
    <pivotField showAll="0"/>
    <pivotField showAll="0"/>
    <pivotField showAll="0"/>
    <pivotField showAll="0"/>
    <pivotField axis="axisPage" showAll="0">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axis="axisRow" showAll="0">
      <items count="28">
        <item x="17"/>
        <item x="26"/>
        <item x="6"/>
        <item x="25"/>
        <item x="10"/>
        <item x="15"/>
        <item x="21"/>
        <item x="22"/>
        <item x="13"/>
        <item x="23"/>
        <item x="19"/>
        <item x="24"/>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32">
    <i>
      <x/>
    </i>
    <i r="1">
      <x v="5"/>
    </i>
    <i r="1">
      <x v="14"/>
    </i>
    <i r="1">
      <x v="16"/>
    </i>
    <i r="1">
      <x v="18"/>
    </i>
    <i>
      <x v="1"/>
    </i>
    <i r="1">
      <x/>
    </i>
    <i r="1">
      <x v="2"/>
    </i>
    <i r="1">
      <x v="3"/>
    </i>
    <i r="1">
      <x v="5"/>
    </i>
    <i r="1">
      <x v="6"/>
    </i>
    <i r="1">
      <x v="7"/>
    </i>
    <i r="1">
      <x v="8"/>
    </i>
    <i r="1">
      <x v="10"/>
    </i>
    <i r="1">
      <x v="11"/>
    </i>
    <i r="1">
      <x v="12"/>
    </i>
    <i r="1">
      <x v="13"/>
    </i>
    <i r="1">
      <x v="14"/>
    </i>
    <i r="1">
      <x v="16"/>
    </i>
    <i r="1">
      <x v="17"/>
    </i>
    <i r="1">
      <x v="18"/>
    </i>
    <i r="1">
      <x v="20"/>
    </i>
    <i r="1">
      <x v="22"/>
    </i>
    <i r="1">
      <x v="23"/>
    </i>
    <i r="1">
      <x v="25"/>
    </i>
    <i r="1">
      <x v="26"/>
    </i>
    <i>
      <x v="2"/>
    </i>
    <i r="1">
      <x v="5"/>
    </i>
    <i r="1">
      <x v="14"/>
    </i>
    <i r="1">
      <x v="16"/>
    </i>
    <i r="1">
      <x v="18"/>
    </i>
    <i t="grand">
      <x/>
    </i>
  </rowItems>
  <colFields count="1">
    <field x="22"/>
  </colFields>
  <colItems count="3">
    <i>
      <x/>
    </i>
    <i>
      <x v="1"/>
    </i>
    <i t="grand">
      <x/>
    </i>
  </colItems>
  <pageFields count="1">
    <pageField fld="7" item="19" hier="-1"/>
  </pageFields>
  <dataFields count="1">
    <dataField name="Count of PA/PoA/CPA" fld="1" subtotal="count" baseField="9" baseItem="6"/>
  </dataFields>
  <formats count="39">
    <format dxfId="750">
      <pivotArea type="origin" dataOnly="0" labelOnly="1" outline="0" fieldPosition="0"/>
    </format>
    <format dxfId="749">
      <pivotArea type="all" dataOnly="0" outline="0" fieldPosition="0"/>
    </format>
    <format dxfId="748">
      <pivotArea outline="0" collapsedLevelsAreSubtotals="1" fieldPosition="0"/>
    </format>
    <format dxfId="747">
      <pivotArea field="0" type="button" dataOnly="0" labelOnly="1" outline="0" axis="axisRow" fieldPosition="0"/>
    </format>
    <format dxfId="746">
      <pivotArea dataOnly="0" labelOnly="1" grandRow="1" outline="0" fieldPosition="0"/>
    </format>
    <format dxfId="745">
      <pivotArea type="all" dataOnly="0" outline="0" fieldPosition="0"/>
    </format>
    <format dxfId="744">
      <pivotArea outline="0" collapsedLevelsAreSubtotals="1" fieldPosition="0"/>
    </format>
    <format dxfId="743">
      <pivotArea field="0" type="button" dataOnly="0" labelOnly="1" outline="0" axis="axisRow" fieldPosition="0"/>
    </format>
    <format dxfId="742">
      <pivotArea dataOnly="0" labelOnly="1" grandRow="1" outline="0" fieldPosition="0"/>
    </format>
    <format dxfId="741">
      <pivotArea outline="0" fieldPosition="0">
        <references count="1">
          <reference field="4294967294" count="1">
            <x v="0"/>
          </reference>
        </references>
      </pivotArea>
    </format>
    <format dxfId="740">
      <pivotArea outline="0" collapsedLevelsAreSubtotals="1" fieldPosition="0"/>
    </format>
    <format dxfId="739">
      <pivotArea dataOnly="0" labelOnly="1" fieldPosition="0">
        <references count="1">
          <reference field="22" count="0"/>
        </references>
      </pivotArea>
    </format>
    <format dxfId="738">
      <pivotArea dataOnly="0" labelOnly="1" grandCol="1" outline="0" fieldPosition="0"/>
    </format>
    <format dxfId="737">
      <pivotArea type="all" dataOnly="0" outline="0" fieldPosition="0"/>
    </format>
    <format dxfId="736">
      <pivotArea outline="0" collapsedLevelsAreSubtotals="1" fieldPosition="0"/>
    </format>
    <format dxfId="735">
      <pivotArea type="origin" dataOnly="0" labelOnly="1" outline="0" fieldPosition="0"/>
    </format>
    <format dxfId="734">
      <pivotArea field="22" type="button" dataOnly="0" labelOnly="1" outline="0" axis="axisCol" fieldPosition="0"/>
    </format>
    <format dxfId="733">
      <pivotArea type="topRight" dataOnly="0" labelOnly="1" outline="0" fieldPosition="0"/>
    </format>
    <format dxfId="732">
      <pivotArea field="0" type="button" dataOnly="0" labelOnly="1" outline="0" axis="axisRow" fieldPosition="0"/>
    </format>
    <format dxfId="731">
      <pivotArea dataOnly="0" labelOnly="1" fieldPosition="0">
        <references count="1">
          <reference field="0" count="0"/>
        </references>
      </pivotArea>
    </format>
    <format dxfId="730">
      <pivotArea dataOnly="0" labelOnly="1" grandRow="1" outline="0" fieldPosition="0"/>
    </format>
    <format dxfId="729">
      <pivotArea dataOnly="0" labelOnly="1" fieldPosition="0">
        <references count="2">
          <reference field="0" count="1" selected="0">
            <x v="0"/>
          </reference>
          <reference field="9" count="4">
            <x v="5"/>
            <x v="14"/>
            <x v="16"/>
            <x v="18"/>
          </reference>
        </references>
      </pivotArea>
    </format>
    <format dxfId="728">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727">
      <pivotArea dataOnly="0" labelOnly="1" fieldPosition="0">
        <references count="2">
          <reference field="0" count="1" selected="0">
            <x v="2"/>
          </reference>
          <reference field="9" count="4">
            <x v="5"/>
            <x v="14"/>
            <x v="16"/>
            <x v="18"/>
          </reference>
        </references>
      </pivotArea>
    </format>
    <format dxfId="726">
      <pivotArea dataOnly="0" labelOnly="1" fieldPosition="0">
        <references count="1">
          <reference field="22" count="0"/>
        </references>
      </pivotArea>
    </format>
    <format dxfId="725">
      <pivotArea dataOnly="0" labelOnly="1" grandCol="1" outline="0" fieldPosition="0"/>
    </format>
    <format dxfId="724">
      <pivotArea type="all" dataOnly="0" outline="0" fieldPosition="0"/>
    </format>
    <format dxfId="723">
      <pivotArea outline="0" collapsedLevelsAreSubtotals="1" fieldPosition="0"/>
    </format>
    <format dxfId="722">
      <pivotArea type="origin" dataOnly="0" labelOnly="1" outline="0" fieldPosition="0"/>
    </format>
    <format dxfId="721">
      <pivotArea field="22" type="button" dataOnly="0" labelOnly="1" outline="0" axis="axisCol" fieldPosition="0"/>
    </format>
    <format dxfId="720">
      <pivotArea type="topRight" dataOnly="0" labelOnly="1" outline="0" fieldPosition="0"/>
    </format>
    <format dxfId="719">
      <pivotArea field="0" type="button" dataOnly="0" labelOnly="1" outline="0" axis="axisRow" fieldPosition="0"/>
    </format>
    <format dxfId="718">
      <pivotArea dataOnly="0" labelOnly="1" fieldPosition="0">
        <references count="1">
          <reference field="0" count="0"/>
        </references>
      </pivotArea>
    </format>
    <format dxfId="717">
      <pivotArea dataOnly="0" labelOnly="1" grandRow="1" outline="0" fieldPosition="0"/>
    </format>
    <format dxfId="716">
      <pivotArea dataOnly="0" labelOnly="1" fieldPosition="0">
        <references count="2">
          <reference field="0" count="1" selected="0">
            <x v="0"/>
          </reference>
          <reference field="9" count="4">
            <x v="5"/>
            <x v="14"/>
            <x v="16"/>
            <x v="18"/>
          </reference>
        </references>
      </pivotArea>
    </format>
    <format dxfId="715">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714">
      <pivotArea dataOnly="0" labelOnly="1" fieldPosition="0">
        <references count="2">
          <reference field="0" count="1" selected="0">
            <x v="2"/>
          </reference>
          <reference field="9" count="4">
            <x v="5"/>
            <x v="14"/>
            <x v="16"/>
            <x v="18"/>
          </reference>
        </references>
      </pivotArea>
    </format>
    <format dxfId="713">
      <pivotArea dataOnly="0" labelOnly="1" fieldPosition="0">
        <references count="1">
          <reference field="22" count="0"/>
        </references>
      </pivotArea>
    </format>
    <format dxfId="712">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77:AD108" firstHeaderRow="1" firstDataRow="1" firstDataCol="1"/>
  <pivotFields count="52">
    <pivotField showAll="0" sortType="descending">
      <autoSortScope>
        <pivotArea dataOnly="0" outline="0" fieldPosition="0">
          <references count="1">
            <reference field="4294967294" count="1" selected="0">
              <x v="0"/>
            </reference>
          </references>
        </pivotArea>
      </autoSortScope>
    </pivotField>
    <pivotField numFmtId="166" showAll="0">
      <items count="95">
        <item x="61"/>
        <item x="3"/>
        <item x="27"/>
        <item x="19"/>
        <item x="24"/>
        <item x="74"/>
        <item x="17"/>
        <item x="22"/>
        <item x="15"/>
        <item x="20"/>
        <item x="4"/>
        <item x="57"/>
        <item x="75"/>
        <item x="31"/>
        <item x="25"/>
        <item x="12"/>
        <item x="76"/>
        <item x="18"/>
        <item x="5"/>
        <item x="28"/>
        <item x="32"/>
        <item x="77"/>
        <item x="29"/>
        <item x="14"/>
        <item x="13"/>
        <item x="7"/>
        <item x="9"/>
        <item x="30"/>
        <item x="16"/>
        <item x="11"/>
        <item x="21"/>
        <item x="10"/>
        <item x="23"/>
        <item x="8"/>
        <item x="26"/>
        <item x="6"/>
        <item x="34"/>
        <item x="37"/>
        <item x="38"/>
        <item x="35"/>
        <item x="46"/>
        <item x="36"/>
        <item x="33"/>
        <item x="42"/>
        <item x="39"/>
        <item x="44"/>
        <item x="41"/>
        <item x="43"/>
        <item x="40"/>
        <item x="1"/>
        <item x="2"/>
        <item x="0"/>
        <item x="45"/>
        <item x="47"/>
        <item x="55"/>
        <item x="53"/>
        <item x="58"/>
        <item x="49"/>
        <item x="48"/>
        <item x="52"/>
        <item x="50"/>
        <item x="51"/>
        <item x="78"/>
        <item x="60"/>
        <item x="54"/>
        <item x="59"/>
        <item x="79"/>
        <item x="56"/>
        <item x="80"/>
        <item x="81"/>
        <item x="62"/>
        <item x="63"/>
        <item x="73"/>
        <item x="64"/>
        <item x="82"/>
        <item x="66"/>
        <item x="67"/>
        <item x="68"/>
        <item x="83"/>
        <item x="84"/>
        <item x="69"/>
        <item x="65"/>
        <item x="85"/>
        <item x="86"/>
        <item x="87"/>
        <item x="88"/>
        <item x="70"/>
        <item x="89"/>
        <item x="90"/>
        <item x="71"/>
        <item x="72"/>
        <item x="91"/>
        <item x="93"/>
        <item x="92"/>
        <item t="default"/>
      </items>
    </pivotField>
    <pivotField dataField="1" showAll="0"/>
    <pivotField showAll="0"/>
    <pivotField showAll="0"/>
    <pivotField numFmtId="166" showAll="0">
      <items count="18">
        <item x="2"/>
        <item x="3"/>
        <item x="4"/>
        <item x="5"/>
        <item x="6"/>
        <item x="7"/>
        <item x="8"/>
        <item x="10"/>
        <item x="9"/>
        <item x="11"/>
        <item x="0"/>
        <item x="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5">
        <item x="16"/>
        <item x="2"/>
        <item m="1" x="33"/>
        <item x="4"/>
        <item x="5"/>
        <item x="24"/>
        <item x="12"/>
        <item x="6"/>
        <item x="10"/>
        <item x="1"/>
        <item x="11"/>
        <item x="8"/>
        <item x="0"/>
        <item x="7"/>
        <item x="13"/>
        <item x="3"/>
        <item m="1" x="30"/>
        <item x="25"/>
        <item x="18"/>
        <item m="1" x="32"/>
        <item x="20"/>
        <item x="26"/>
        <item x="19"/>
        <item x="23"/>
        <item x="21"/>
        <item x="22"/>
        <item x="15"/>
        <item x="17"/>
        <item x="9"/>
        <item x="14"/>
        <item m="1" x="31"/>
        <item x="27"/>
        <item x="29"/>
        <item x="2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items count="517">
        <item x="28"/>
        <item m="1" x="467"/>
        <item x="40"/>
        <item m="1" x="471"/>
        <item m="1" x="496"/>
        <item x="157"/>
        <item m="1" x="510"/>
        <item m="1" x="477"/>
        <item x="73"/>
        <item x="0"/>
        <item x="139"/>
        <item m="1" x="485"/>
        <item m="1" x="497"/>
        <item m="1" x="512"/>
        <item m="1" x="511"/>
        <item m="1" x="492"/>
        <item x="247"/>
        <item m="1" x="486"/>
        <item m="1" x="480"/>
        <item x="319"/>
        <item x="138"/>
        <item m="1" x="478"/>
        <item x="410"/>
        <item x="364"/>
        <item m="1" x="493"/>
        <item m="1" x="487"/>
        <item m="1" x="488"/>
        <item m="1" x="489"/>
        <item x="365"/>
        <item m="1" x="484"/>
        <item m="1" x="490"/>
        <item x="251"/>
        <item m="1" x="501"/>
        <item x="257"/>
        <item x="70"/>
        <item m="1" x="460"/>
        <item m="1" x="494"/>
        <item x="320"/>
        <item m="1" x="470"/>
        <item x="124"/>
        <item x="146"/>
        <item x="76"/>
        <item x="158"/>
        <item x="420"/>
        <item x="249"/>
        <item x="419"/>
        <item x="165"/>
        <item x="446"/>
        <item m="1" x="458"/>
        <item x="366"/>
        <item m="1" x="455"/>
        <item x="250"/>
        <item x="367"/>
        <item x="56"/>
        <item x="288"/>
        <item x="248"/>
        <item x="169"/>
        <item x="1"/>
        <item x="173"/>
        <item x="159"/>
        <item x="2"/>
        <item x="91"/>
        <item x="254"/>
        <item x="256"/>
        <item x="255"/>
        <item x="253"/>
        <item x="160"/>
        <item x="240"/>
        <item x="183"/>
        <item m="1" x="509"/>
        <item x="10"/>
        <item x="172"/>
        <item x="412"/>
        <item x="261"/>
        <item x="3"/>
        <item x="130"/>
        <item x="447"/>
        <item m="1" x="505"/>
        <item m="1" x="491"/>
        <item x="4"/>
        <item x="143"/>
        <item x="161"/>
        <item x="156"/>
        <item x="286"/>
        <item x="162"/>
        <item x="369"/>
        <item x="5"/>
        <item m="1" x="481"/>
        <item x="21"/>
        <item x="329"/>
        <item x="163"/>
        <item x="81"/>
        <item x="368"/>
        <item x="68"/>
        <item x="164"/>
        <item x="252"/>
        <item x="178"/>
        <item x="166"/>
        <item x="167"/>
        <item x="370"/>
        <item x="61"/>
        <item x="6"/>
        <item x="371"/>
        <item x="25"/>
        <item x="168"/>
        <item x="421"/>
        <item x="69"/>
        <item m="1" x="506"/>
        <item x="80"/>
        <item x="376"/>
        <item m="1" x="500"/>
        <item x="328"/>
        <item x="373"/>
        <item x="317"/>
        <item x="177"/>
        <item x="57"/>
        <item x="278"/>
        <item x="277"/>
        <item x="176"/>
        <item x="145"/>
        <item x="321"/>
        <item x="78"/>
        <item x="12"/>
        <item x="259"/>
        <item x="110"/>
        <item x="134"/>
        <item x="7"/>
        <item x="123"/>
        <item x="8"/>
        <item x="287"/>
        <item x="30"/>
        <item x="9"/>
        <item m="1" x="499"/>
        <item x="322"/>
        <item x="171"/>
        <item x="170"/>
        <item x="58"/>
        <item x="79"/>
        <item x="133"/>
        <item m="1" x="503"/>
        <item x="258"/>
        <item x="150"/>
        <item m="1" x="459"/>
        <item x="346"/>
        <item x="182"/>
        <item x="323"/>
        <item x="11"/>
        <item x="71"/>
        <item x="372"/>
        <item x="260"/>
        <item x="265"/>
        <item x="174"/>
        <item x="175"/>
        <item x="324"/>
        <item m="1" x="472"/>
        <item x="59"/>
        <item x="219"/>
        <item x="13"/>
        <item x="14"/>
        <item x="335"/>
        <item x="15"/>
        <item x="16"/>
        <item x="422"/>
        <item x="90"/>
        <item x="17"/>
        <item x="389"/>
        <item x="291"/>
        <item x="325"/>
        <item x="448"/>
        <item x="326"/>
        <item x="374"/>
        <item x="411"/>
        <item x="375"/>
        <item x="327"/>
        <item x="379"/>
        <item x="144"/>
        <item x="270"/>
        <item x="86"/>
        <item x="179"/>
        <item x="18"/>
        <item x="180"/>
        <item x="451"/>
        <item x="19"/>
        <item x="386"/>
        <item x="342"/>
        <item x="181"/>
        <item x="275"/>
        <item m="1" x="454"/>
        <item m="1" x="463"/>
        <item x="37"/>
        <item x="220"/>
        <item x="72"/>
        <item x="449"/>
        <item x="20"/>
        <item x="60"/>
        <item x="290"/>
        <item x="62"/>
        <item x="184"/>
        <item x="289"/>
        <item x="262"/>
        <item m="1" x="469"/>
        <item x="377"/>
        <item x="413"/>
        <item x="140"/>
        <item m="1" x="507"/>
        <item x="67"/>
        <item x="185"/>
        <item x="378"/>
        <item x="74"/>
        <item x="186"/>
        <item x="187"/>
        <item x="195"/>
        <item m="1" x="513"/>
        <item x="188"/>
        <item x="192"/>
        <item x="245"/>
        <item x="330"/>
        <item x="194"/>
        <item x="331"/>
        <item x="297"/>
        <item x="193"/>
        <item x="75"/>
        <item x="189"/>
        <item x="190"/>
        <item x="141"/>
        <item x="191"/>
        <item x="197"/>
        <item x="118"/>
        <item x="332"/>
        <item x="209"/>
        <item x="46"/>
        <item x="63"/>
        <item x="64"/>
        <item x="198"/>
        <item x="82"/>
        <item x="66"/>
        <item m="1" x="515"/>
        <item x="263"/>
        <item x="359"/>
        <item x="48"/>
        <item x="49"/>
        <item x="264"/>
        <item x="292"/>
        <item x="89"/>
        <item m="1" x="462"/>
        <item x="276"/>
        <item x="105"/>
        <item x="148"/>
        <item x="196"/>
        <item x="333"/>
        <item x="77"/>
        <item x="200"/>
        <item x="102"/>
        <item x="380"/>
        <item x="201"/>
        <item m="1" x="502"/>
        <item x="415"/>
        <item x="334"/>
        <item x="274"/>
        <item x="22"/>
        <item x="381"/>
        <item x="387"/>
        <item x="83"/>
        <item x="382"/>
        <item x="293"/>
        <item x="23"/>
        <item x="267"/>
        <item x="336"/>
        <item x="202"/>
        <item x="206"/>
        <item x="391"/>
        <item x="383"/>
        <item x="305"/>
        <item x="337"/>
        <item x="388"/>
        <item x="203"/>
        <item x="204"/>
        <item x="120"/>
        <item x="111"/>
        <item x="266"/>
        <item x="44"/>
        <item x="450"/>
        <item x="345"/>
        <item x="205"/>
        <item m="1" x="495"/>
        <item x="24"/>
        <item x="338"/>
        <item x="423"/>
        <item x="339"/>
        <item x="88"/>
        <item x="142"/>
        <item x="26"/>
        <item m="1" x="508"/>
        <item x="53"/>
        <item x="350"/>
        <item x="340"/>
        <item x="212"/>
        <item x="136"/>
        <item x="385"/>
        <item x="208"/>
        <item x="27"/>
        <item x="232"/>
        <item x="384"/>
        <item x="341"/>
        <item x="237"/>
        <item x="96"/>
        <item x="94"/>
        <item x="129"/>
        <item x="43"/>
        <item x="29"/>
        <item x="211"/>
        <item x="299"/>
        <item x="33"/>
        <item x="214"/>
        <item x="207"/>
        <item x="65"/>
        <item x="343"/>
        <item x="131"/>
        <item x="210"/>
        <item x="93"/>
        <item x="31"/>
        <item m="1" x="475"/>
        <item x="213"/>
        <item x="32"/>
        <item x="294"/>
        <item x="132"/>
        <item x="344"/>
        <item x="235"/>
        <item x="271"/>
        <item x="52"/>
        <item x="215"/>
        <item x="272"/>
        <item m="1" x="468"/>
        <item m="1" x="465"/>
        <item x="302"/>
        <item m="1" x="504"/>
        <item x="236"/>
        <item x="147"/>
        <item x="300"/>
        <item x="393"/>
        <item x="406"/>
        <item x="268"/>
        <item x="282"/>
        <item x="34"/>
        <item x="356"/>
        <item x="279"/>
        <item x="295"/>
        <item m="1" x="514"/>
        <item x="216"/>
        <item x="47"/>
        <item x="233"/>
        <item x="217"/>
        <item x="280"/>
        <item x="218"/>
        <item x="51"/>
        <item x="392"/>
        <item m="1" x="473"/>
        <item x="35"/>
        <item x="296"/>
        <item x="398"/>
        <item x="390"/>
        <item x="347"/>
        <item x="269"/>
        <item x="84"/>
        <item x="119"/>
        <item x="222"/>
        <item x="221"/>
        <item x="230"/>
        <item x="199"/>
        <item x="92"/>
        <item x="348"/>
        <item x="349"/>
        <item x="453"/>
        <item x="98"/>
        <item x="298"/>
        <item x="351"/>
        <item x="223"/>
        <item x="85"/>
        <item m="1" x="457"/>
        <item x="352"/>
        <item x="36"/>
        <item x="234"/>
        <item x="353"/>
        <item x="400"/>
        <item x="112"/>
        <item x="87"/>
        <item x="452"/>
        <item x="399"/>
        <item x="354"/>
        <item x="38"/>
        <item x="228"/>
        <item x="39"/>
        <item x="360"/>
        <item x="149"/>
        <item x="281"/>
        <item x="137"/>
        <item x="224"/>
        <item m="1" x="483"/>
        <item x="307"/>
        <item x="355"/>
        <item x="414"/>
        <item x="238"/>
        <item x="227"/>
        <item m="1" x="498"/>
        <item x="357"/>
        <item x="135"/>
        <item x="361"/>
        <item x="395"/>
        <item x="225"/>
        <item x="153"/>
        <item x="301"/>
        <item x="358"/>
        <item x="41"/>
        <item x="113"/>
        <item x="42"/>
        <item x="308"/>
        <item x="403"/>
        <item m="1" x="464"/>
        <item x="303"/>
        <item x="151"/>
        <item x="396"/>
        <item x="226"/>
        <item x="304"/>
        <item x="273"/>
        <item x="306"/>
        <item x="231"/>
        <item x="55"/>
        <item x="50"/>
        <item x="122"/>
        <item x="309"/>
        <item x="310"/>
        <item x="241"/>
        <item x="242"/>
        <item m="1" x="456"/>
        <item x="229"/>
        <item x="243"/>
        <item x="152"/>
        <item x="154"/>
        <item x="108"/>
        <item x="100"/>
        <item x="106"/>
        <item x="394"/>
        <item x="311"/>
        <item x="244"/>
        <item m="1" x="479"/>
        <item m="1" x="476"/>
        <item x="405"/>
        <item x="95"/>
        <item x="404"/>
        <item x="97"/>
        <item x="313"/>
        <item m="1" x="474"/>
        <item x="54"/>
        <item x="99"/>
        <item x="401"/>
        <item x="397"/>
        <item x="439"/>
        <item x="107"/>
        <item x="425"/>
        <item x="101"/>
        <item x="45"/>
        <item x="429"/>
        <item x="362"/>
        <item x="432"/>
        <item x="416"/>
        <item x="239"/>
        <item x="428"/>
        <item x="283"/>
        <item x="127"/>
        <item x="125"/>
        <item x="116"/>
        <item x="103"/>
        <item x="426"/>
        <item x="417"/>
        <item m="1" x="461"/>
        <item x="443"/>
        <item x="314"/>
        <item x="444"/>
        <item x="104"/>
        <item x="402"/>
        <item x="440"/>
        <item x="121"/>
        <item x="109"/>
        <item x="437"/>
        <item x="409"/>
        <item x="284"/>
        <item x="408"/>
        <item x="433"/>
        <item x="316"/>
        <item x="126"/>
        <item x="424"/>
        <item x="114"/>
        <item x="315"/>
        <item x="312"/>
        <item x="434"/>
        <item m="1" x="466"/>
        <item x="115"/>
        <item x="117"/>
        <item x="435"/>
        <item x="445"/>
        <item x="438"/>
        <item x="427"/>
        <item x="430"/>
        <item x="246"/>
        <item x="436"/>
        <item x="418"/>
        <item x="407"/>
        <item x="155"/>
        <item x="318"/>
        <item x="363"/>
        <item x="285"/>
        <item x="431"/>
        <item x="441"/>
        <item x="128"/>
        <item m="1" x="482"/>
        <item x="442"/>
        <item t="default"/>
      </items>
    </pivotField>
    <pivotField showAll="0"/>
    <pivotField numFmtId="166" showAll="0">
      <items count="498">
        <item x="424"/>
        <item x="138"/>
        <item x="429"/>
        <item x="461"/>
        <item x="139"/>
        <item x="477"/>
        <item x="437"/>
        <item x="408"/>
        <item x="0"/>
        <item x="442"/>
        <item x="447"/>
        <item x="462"/>
        <item x="479"/>
        <item x="478"/>
        <item x="454"/>
        <item x="414"/>
        <item x="448"/>
        <item x="441"/>
        <item x="311"/>
        <item x="455"/>
        <item x="438"/>
        <item x="388"/>
        <item x="349"/>
        <item x="457"/>
        <item x="449"/>
        <item x="450"/>
        <item x="451"/>
        <item x="350"/>
        <item x="446"/>
        <item x="452"/>
        <item x="418"/>
        <item x="468"/>
        <item x="456"/>
        <item x="415"/>
        <item x="459"/>
        <item x="312"/>
        <item x="428"/>
        <item x="458"/>
        <item x="439"/>
        <item x="140"/>
        <item x="239"/>
        <item x="464"/>
        <item x="487"/>
        <item x="413"/>
        <item x="351"/>
        <item x="410"/>
        <item x="352"/>
        <item x="54"/>
        <item x="240"/>
        <item x="241"/>
        <item x="1"/>
        <item x="141"/>
        <item x="2"/>
        <item x="313"/>
        <item x="242"/>
        <item x="243"/>
        <item x="142"/>
        <item x="143"/>
        <item x="476"/>
        <item x="3"/>
        <item x="144"/>
        <item x="244"/>
        <item x="488"/>
        <item x="245"/>
        <item x="453"/>
        <item x="246"/>
        <item x="4"/>
        <item x="145"/>
        <item x="146"/>
        <item x="247"/>
        <item x="147"/>
        <item x="5"/>
        <item x="443"/>
        <item x="248"/>
        <item x="148"/>
        <item x="249"/>
        <item x="353"/>
        <item x="65"/>
        <item x="354"/>
        <item x="149"/>
        <item x="150"/>
        <item x="250"/>
        <item x="251"/>
        <item x="252"/>
        <item x="151"/>
        <item x="152"/>
        <item x="355"/>
        <item x="253"/>
        <item x="6"/>
        <item x="356"/>
        <item x="153"/>
        <item x="394"/>
        <item x="66"/>
        <item x="254"/>
        <item x="474"/>
        <item x="154"/>
        <item x="467"/>
        <item x="255"/>
        <item x="55"/>
        <item x="256"/>
        <item x="357"/>
        <item x="314"/>
        <item x="257"/>
        <item x="7"/>
        <item x="315"/>
        <item x="8"/>
        <item x="9"/>
        <item x="155"/>
        <item x="465"/>
        <item x="316"/>
        <item x="10"/>
        <item x="56"/>
        <item x="67"/>
        <item x="156"/>
        <item x="436"/>
        <item x="471"/>
        <item x="258"/>
        <item x="259"/>
        <item x="317"/>
        <item x="11"/>
        <item x="68"/>
        <item x="358"/>
        <item x="260"/>
        <item x="157"/>
        <item x="12"/>
        <item x="158"/>
        <item x="318"/>
        <item x="432"/>
        <item x="57"/>
        <item x="359"/>
        <item x="13"/>
        <item x="14"/>
        <item x="159"/>
        <item x="15"/>
        <item x="16"/>
        <item x="160"/>
        <item x="17"/>
        <item x="161"/>
        <item x="162"/>
        <item x="319"/>
        <item x="489"/>
        <item x="320"/>
        <item x="163"/>
        <item x="360"/>
        <item x="321"/>
        <item x="164"/>
        <item x="165"/>
        <item x="18"/>
        <item x="166"/>
        <item x="19"/>
        <item x="466"/>
        <item x="167"/>
        <item x="409"/>
        <item x="261"/>
        <item x="417"/>
        <item x="69"/>
        <item x="490"/>
        <item x="20"/>
        <item x="58"/>
        <item x="168"/>
        <item x="59"/>
        <item x="169"/>
        <item x="427"/>
        <item x="70"/>
        <item x="361"/>
        <item x="475"/>
        <item x="170"/>
        <item x="362"/>
        <item x="281"/>
        <item x="71"/>
        <item x="21"/>
        <item x="171"/>
        <item x="172"/>
        <item x="481"/>
        <item x="173"/>
        <item x="363"/>
        <item x="262"/>
        <item x="322"/>
        <item x="323"/>
        <item x="72"/>
        <item x="174"/>
        <item x="175"/>
        <item x="176"/>
        <item x="324"/>
        <item x="263"/>
        <item x="73"/>
        <item x="60"/>
        <item x="61"/>
        <item x="425"/>
        <item x="483"/>
        <item x="264"/>
        <item x="265"/>
        <item x="177"/>
        <item x="416"/>
        <item x="178"/>
        <item x="325"/>
        <item x="179"/>
        <item x="180"/>
        <item x="181"/>
        <item x="182"/>
        <item x="183"/>
        <item x="326"/>
        <item x="74"/>
        <item x="184"/>
        <item x="364"/>
        <item x="185"/>
        <item x="469"/>
        <item x="327"/>
        <item x="328"/>
        <item x="186"/>
        <item x="22"/>
        <item x="365"/>
        <item x="187"/>
        <item x="75"/>
        <item x="366"/>
        <item x="282"/>
        <item x="23"/>
        <item x="283"/>
        <item x="329"/>
        <item x="188"/>
        <item x="284"/>
        <item x="367"/>
        <item x="491"/>
        <item x="266"/>
        <item x="189"/>
        <item x="190"/>
        <item x="191"/>
        <item x="267"/>
        <item x="492"/>
        <item x="192"/>
        <item x="460"/>
        <item x="24"/>
        <item x="330"/>
        <item x="285"/>
        <item x="25"/>
        <item x="76"/>
        <item x="480"/>
        <item x="26"/>
        <item x="77"/>
        <item x="331"/>
        <item x="493"/>
        <item x="431"/>
        <item x="332"/>
        <item x="389"/>
        <item x="286"/>
        <item x="430"/>
        <item x="27"/>
        <item x="368"/>
        <item x="333"/>
        <item x="115"/>
        <item x="116"/>
        <item x="28"/>
        <item x="334"/>
        <item x="369"/>
        <item x="420"/>
        <item x="193"/>
        <item x="194"/>
        <item x="195"/>
        <item x="62"/>
        <item x="196"/>
        <item x="494"/>
        <item x="117"/>
        <item x="29"/>
        <item x="197"/>
        <item x="198"/>
        <item x="78"/>
        <item x="199"/>
        <item x="200"/>
        <item x="30"/>
        <item x="434"/>
        <item x="201"/>
        <item x="31"/>
        <item x="287"/>
        <item x="118"/>
        <item x="335"/>
        <item x="370"/>
        <item x="202"/>
        <item x="32"/>
        <item x="203"/>
        <item x="426"/>
        <item x="422"/>
        <item x="473"/>
        <item x="470"/>
        <item x="268"/>
        <item x="371"/>
        <item x="33"/>
        <item x="288"/>
        <item x="482"/>
        <item x="204"/>
        <item x="372"/>
        <item x="205"/>
        <item x="206"/>
        <item x="484"/>
        <item x="433"/>
        <item x="34"/>
        <item x="289"/>
        <item x="79"/>
        <item x="336"/>
        <item x="373"/>
        <item x="207"/>
        <item x="269"/>
        <item x="80"/>
        <item x="208"/>
        <item x="209"/>
        <item x="210"/>
        <item x="374"/>
        <item x="63"/>
        <item x="337"/>
        <item x="270"/>
        <item x="290"/>
        <item x="211"/>
        <item x="212"/>
        <item x="213"/>
        <item x="338"/>
        <item x="339"/>
        <item x="214"/>
        <item x="81"/>
        <item x="412"/>
        <item x="340"/>
        <item x="35"/>
        <item x="82"/>
        <item x="341"/>
        <item x="215"/>
        <item x="36"/>
        <item x="342"/>
        <item x="37"/>
        <item x="291"/>
        <item x="38"/>
        <item x="271"/>
        <item x="39"/>
        <item x="216"/>
        <item x="445"/>
        <item x="343"/>
        <item x="390"/>
        <item x="463"/>
        <item x="272"/>
        <item x="119"/>
        <item x="292"/>
        <item x="344"/>
        <item x="345"/>
        <item x="120"/>
        <item x="375"/>
        <item x="293"/>
        <item x="121"/>
        <item x="376"/>
        <item x="294"/>
        <item x="83"/>
        <item x="295"/>
        <item x="40"/>
        <item x="41"/>
        <item x="419"/>
        <item x="217"/>
        <item x="421"/>
        <item x="122"/>
        <item x="296"/>
        <item x="84"/>
        <item x="85"/>
        <item x="123"/>
        <item x="124"/>
        <item x="86"/>
        <item x="125"/>
        <item x="218"/>
        <item x="273"/>
        <item x="87"/>
        <item x="219"/>
        <item x="126"/>
        <item x="127"/>
        <item x="472"/>
        <item x="346"/>
        <item x="297"/>
        <item x="411"/>
        <item x="220"/>
        <item x="298"/>
        <item x="221"/>
        <item x="88"/>
        <item x="347"/>
        <item x="222"/>
        <item x="223"/>
        <item x="274"/>
        <item x="89"/>
        <item x="377"/>
        <item x="128"/>
        <item x="42"/>
        <item x="90"/>
        <item x="440"/>
        <item x="224"/>
        <item x="129"/>
        <item x="435"/>
        <item x="91"/>
        <item x="92"/>
        <item x="93"/>
        <item x="225"/>
        <item x="94"/>
        <item x="226"/>
        <item x="95"/>
        <item x="275"/>
        <item x="227"/>
        <item x="495"/>
        <item x="96"/>
        <item x="130"/>
        <item x="97"/>
        <item x="43"/>
        <item x="44"/>
        <item x="378"/>
        <item x="64"/>
        <item x="401"/>
        <item x="228"/>
        <item x="299"/>
        <item x="229"/>
        <item x="98"/>
        <item x="131"/>
        <item x="99"/>
        <item x="392"/>
        <item x="300"/>
        <item x="230"/>
        <item x="132"/>
        <item x="45"/>
        <item x="485"/>
        <item x="100"/>
        <item x="101"/>
        <item x="379"/>
        <item x="395"/>
        <item x="102"/>
        <item x="301"/>
        <item x="302"/>
        <item x="276"/>
        <item x="402"/>
        <item x="277"/>
        <item x="396"/>
        <item x="103"/>
        <item x="231"/>
        <item x="46"/>
        <item x="104"/>
        <item x="303"/>
        <item x="403"/>
        <item x="423"/>
        <item x="105"/>
        <item x="106"/>
        <item x="107"/>
        <item x="304"/>
        <item x="133"/>
        <item x="380"/>
        <item x="305"/>
        <item x="381"/>
        <item x="134"/>
        <item x="382"/>
        <item x="306"/>
        <item x="397"/>
        <item x="398"/>
        <item x="307"/>
        <item x="278"/>
        <item x="108"/>
        <item x="486"/>
        <item x="391"/>
        <item x="496"/>
        <item x="47"/>
        <item x="48"/>
        <item x="232"/>
        <item x="49"/>
        <item x="383"/>
        <item x="135"/>
        <item x="393"/>
        <item x="233"/>
        <item x="234"/>
        <item x="235"/>
        <item x="404"/>
        <item x="405"/>
        <item x="109"/>
        <item x="279"/>
        <item x="406"/>
        <item x="384"/>
        <item x="50"/>
        <item x="51"/>
        <item x="308"/>
        <item x="385"/>
        <item x="309"/>
        <item x="136"/>
        <item x="407"/>
        <item x="236"/>
        <item x="280"/>
        <item x="399"/>
        <item x="386"/>
        <item x="400"/>
        <item x="52"/>
        <item x="110"/>
        <item x="111"/>
        <item x="53"/>
        <item x="112"/>
        <item x="237"/>
        <item x="310"/>
        <item x="137"/>
        <item x="113"/>
        <item x="238"/>
        <item x="114"/>
        <item x="348"/>
        <item x="387"/>
        <item x="44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s>
  <rowFields count="1">
    <field x="18"/>
  </rowFields>
  <rowItems count="31">
    <i>
      <x v="12"/>
    </i>
    <i>
      <x v="3"/>
    </i>
    <i>
      <x v="1"/>
    </i>
    <i>
      <x v="15"/>
    </i>
    <i>
      <x v="10"/>
    </i>
    <i>
      <x v="4"/>
    </i>
    <i>
      <x v="11"/>
    </i>
    <i>
      <x v="8"/>
    </i>
    <i>
      <x v="9"/>
    </i>
    <i>
      <x v="22"/>
    </i>
    <i>
      <x v="28"/>
    </i>
    <i>
      <x v="13"/>
    </i>
    <i>
      <x v="17"/>
    </i>
    <i>
      <x v="20"/>
    </i>
    <i>
      <x v="26"/>
    </i>
    <i>
      <x v="25"/>
    </i>
    <i>
      <x v="29"/>
    </i>
    <i>
      <x v="6"/>
    </i>
    <i>
      <x v="7"/>
    </i>
    <i>
      <x v="24"/>
    </i>
    <i>
      <x/>
    </i>
    <i>
      <x v="23"/>
    </i>
    <i>
      <x v="14"/>
    </i>
    <i>
      <x v="27"/>
    </i>
    <i>
      <x v="31"/>
    </i>
    <i>
      <x v="21"/>
    </i>
    <i>
      <x v="33"/>
    </i>
    <i>
      <x v="5"/>
    </i>
    <i>
      <x v="32"/>
    </i>
    <i>
      <x v="18"/>
    </i>
    <i t="grand">
      <x/>
    </i>
  </rowItems>
  <colItems count="1">
    <i/>
  </colItems>
  <dataFields count="1">
    <dataField name="Number of Activities" fld="2" subtotal="count" baseField="0" baseItem="0"/>
  </dataFields>
  <formats count="11">
    <format dxfId="761">
      <pivotArea type="all" dataOnly="0" outline="0" fieldPosition="0"/>
    </format>
    <format dxfId="760">
      <pivotArea outline="0" collapsedLevelsAreSubtotals="1" fieldPosition="0"/>
    </format>
    <format dxfId="759">
      <pivotArea field="42" type="button" dataOnly="0" labelOnly="1" outline="0"/>
    </format>
    <format dxfId="758">
      <pivotArea dataOnly="0" labelOnly="1" grandRow="1" outline="0" fieldPosition="0"/>
    </format>
    <format dxfId="757">
      <pivotArea dataOnly="0" labelOnly="1" outline="0" axis="axisValues" fieldPosition="0"/>
    </format>
    <format dxfId="756">
      <pivotArea type="all" dataOnly="0" outline="0" fieldPosition="0"/>
    </format>
    <format dxfId="755">
      <pivotArea outline="0" collapsedLevelsAreSubtotals="1" fieldPosition="0"/>
    </format>
    <format dxfId="754">
      <pivotArea field="42" type="button" dataOnly="0" labelOnly="1" outline="0"/>
    </format>
    <format dxfId="753">
      <pivotArea dataOnly="0" labelOnly="1" grandRow="1" outline="0" fieldPosition="0"/>
    </format>
    <format dxfId="752">
      <pivotArea dataOnly="0" labelOnly="1" outline="0" axis="axisValues" fieldPosition="0"/>
    </format>
    <format dxfId="751">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PivotTable5" cacheId="53"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5"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5"/>
        <item x="48"/>
        <item x="55"/>
        <item x="81"/>
        <item x="175"/>
        <item x="83"/>
        <item x="96"/>
        <item x="127"/>
        <item x="181"/>
        <item x="176"/>
        <item x="0"/>
        <item x="3"/>
        <item x="1"/>
        <item x="12"/>
        <item x="17"/>
        <item x="38"/>
        <item x="22"/>
        <item x="10"/>
        <item x="143"/>
        <item x="6"/>
        <item x="27"/>
        <item x="72"/>
        <item x="88"/>
        <item x="28"/>
        <item x="93"/>
        <item x="26"/>
        <item x="16"/>
        <item x="13"/>
        <item x="25"/>
        <item x="30"/>
        <item x="23"/>
        <item x="67"/>
        <item x="129"/>
        <item x="105"/>
        <item x="159"/>
        <item x="69"/>
        <item x="118"/>
        <item x="160"/>
        <item x="64"/>
        <item x="156"/>
        <item x="77"/>
        <item x="133"/>
        <item x="100"/>
        <item x="99"/>
        <item x="42"/>
        <item x="75"/>
        <item x="141"/>
        <item x="112"/>
        <item x="90"/>
        <item x="103"/>
        <item x="121"/>
        <item x="79"/>
        <item x="98"/>
        <item x="130"/>
        <item x="152"/>
        <item x="166"/>
        <item x="132"/>
        <item x="50"/>
        <item x="171"/>
        <item x="91"/>
        <item x="157"/>
        <item x="142"/>
        <item x="117"/>
        <item x="44"/>
        <item x="154"/>
        <item x="173"/>
        <item x="7"/>
        <item x="36"/>
        <item x="62"/>
        <item x="46"/>
        <item x="70"/>
        <item x="110"/>
        <item x="89"/>
        <item x="128"/>
        <item x="139"/>
        <item x="78"/>
        <item x="65"/>
        <item x="43"/>
        <item x="145"/>
        <item x="86"/>
        <item x="2"/>
        <item x="95"/>
        <item x="102"/>
        <item x="120"/>
        <item x="80"/>
        <item x="9"/>
        <item x="68"/>
        <item x="40"/>
        <item x="60"/>
        <item x="177"/>
        <item x="172"/>
        <item x="163"/>
        <item x="174"/>
        <item x="71"/>
        <item x="134"/>
        <item x="107"/>
        <item x="74"/>
        <item x="52"/>
        <item x="170"/>
        <item x="155"/>
        <item x="131"/>
        <item x="116"/>
        <item x="108"/>
        <item x="53"/>
        <item x="109"/>
        <item x="115"/>
        <item x="82"/>
        <item x="169"/>
        <item x="149"/>
        <item x="101"/>
        <item x="87"/>
        <item x="140"/>
        <item x="144"/>
        <item x="124"/>
        <item x="104"/>
        <item x="97"/>
        <item x="113"/>
        <item x="146"/>
        <item x="183"/>
        <item x="137"/>
        <item x="126"/>
        <item x="147"/>
        <item x="165"/>
        <item x="179"/>
        <item x="122"/>
        <item x="119"/>
        <item x="185"/>
        <item x="76"/>
        <item x="158"/>
        <item x="57"/>
        <item x="150"/>
        <item x="167"/>
        <item x="186"/>
        <item x="180"/>
        <item x="164"/>
        <item x="51"/>
        <item x="54"/>
        <item x="135"/>
        <item x="41"/>
        <item x="92"/>
        <item x="35"/>
        <item x="32"/>
        <item x="162"/>
        <item x="138"/>
        <item x="136"/>
        <item x="73"/>
        <item x="178"/>
        <item x="63"/>
        <item x="161"/>
        <item x="151"/>
        <item x="84"/>
        <item x="61"/>
        <item x="148"/>
        <item x="15"/>
        <item x="39"/>
        <item x="47"/>
        <item x="56"/>
        <item x="45"/>
        <item x="106"/>
        <item x="66"/>
        <item x="182"/>
        <item x="34"/>
        <item x="94"/>
        <item x="125"/>
        <item x="168"/>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9"/>
  </rowFields>
  <rowItems count="206">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79"/>
    </i>
    <i r="1">
      <x v="23"/>
    </i>
    <i r="1">
      <x v="16"/>
    </i>
    <i>
      <x v="14"/>
    </i>
    <i r="1">
      <x v="2"/>
    </i>
    <i>
      <x v="31"/>
    </i>
    <i r="1">
      <x v="12"/>
    </i>
    <i>
      <x v="33"/>
    </i>
    <i r="1">
      <x v="17"/>
    </i>
    <i>
      <x v="36"/>
    </i>
    <i r="1">
      <x v="13"/>
    </i>
    <i>
      <x v="16"/>
    </i>
    <i r="1">
      <x v="5"/>
    </i>
    <i>
      <x v="162"/>
    </i>
    <i r="1">
      <x v="18"/>
    </i>
    <i>
      <x v="69"/>
    </i>
    <i r="1">
      <x v="6"/>
    </i>
    <i>
      <x v="7"/>
    </i>
    <i r="1">
      <x v="5"/>
    </i>
    <i>
      <x v="182"/>
    </i>
    <i r="1">
      <x v="22"/>
    </i>
    <i>
      <x v="15"/>
    </i>
    <i r="1">
      <x v="10"/>
    </i>
    <i>
      <x v="99"/>
    </i>
    <i r="1">
      <x v="18"/>
    </i>
    <i>
      <x v="47"/>
    </i>
    <i r="1">
      <x v="16"/>
    </i>
    <i>
      <x v="145"/>
    </i>
    <i r="1">
      <x v="23"/>
    </i>
    <i>
      <x v="71"/>
    </i>
    <i r="1">
      <x v="18"/>
    </i>
    <i>
      <x v="129"/>
    </i>
    <i r="1">
      <x v="6"/>
    </i>
    <i>
      <x v="52"/>
    </i>
    <i r="1">
      <x v="20"/>
    </i>
    <i>
      <x v="1"/>
    </i>
    <i r="1">
      <x v="17"/>
    </i>
    <i>
      <x v="173"/>
    </i>
    <i r="1">
      <x v="22"/>
    </i>
    <i r="1">
      <x/>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48"/>
    </i>
    <i r="1">
      <x v="4"/>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30"/>
    </i>
    <i r="1">
      <x v="17"/>
    </i>
    <i>
      <x v="154"/>
    </i>
    <i r="1">
      <x v="1"/>
    </i>
    <i>
      <x v="155"/>
    </i>
    <i r="1">
      <x v="13"/>
    </i>
    <i>
      <x v="172"/>
    </i>
    <i r="1">
      <x v="7"/>
    </i>
    <i>
      <x v="9"/>
    </i>
    <i r="1">
      <x v="19"/>
    </i>
    <i>
      <x v="3"/>
    </i>
    <i r="1">
      <x v="1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267">
      <pivotArea type="origin" dataOnly="0" labelOnly="1" outline="0" fieldPosition="0"/>
    </format>
    <format dxfId="266">
      <pivotArea outline="0" fieldPosition="0">
        <references count="1">
          <reference field="4294967294" count="1">
            <x v="0"/>
          </reference>
        </references>
      </pivotArea>
    </format>
    <format dxfId="265">
      <pivotArea type="all" dataOnly="0" outline="0" fieldPosition="0"/>
    </format>
    <format dxfId="264">
      <pivotArea outline="0" collapsedLevelsAreSubtotals="1" fieldPosition="0"/>
    </format>
    <format dxfId="263">
      <pivotArea field="0" type="button" dataOnly="0" labelOnly="1" outline="0"/>
    </format>
    <format dxfId="262">
      <pivotArea dataOnly="0" labelOnly="1" grandRow="1" outline="0" fieldPosition="0"/>
    </format>
    <format dxfId="261">
      <pivotArea dataOnly="0" labelOnly="1" outline="0" fieldPosition="0">
        <references count="1">
          <reference field="4294967294" count="1">
            <x v="0"/>
          </reference>
        </references>
      </pivotArea>
    </format>
    <format dxfId="260">
      <pivotArea type="all" dataOnly="0" outline="0" fieldPosition="0"/>
    </format>
    <format dxfId="259">
      <pivotArea outline="0" collapsedLevelsAreSubtotals="1" fieldPosition="0"/>
    </format>
    <format dxfId="258">
      <pivotArea field="0" type="button" dataOnly="0" labelOnly="1" outline="0"/>
    </format>
    <format dxfId="257">
      <pivotArea dataOnly="0" labelOnly="1" grandRow="1" outline="0" fieldPosition="0"/>
    </format>
    <format dxfId="256">
      <pivotArea dataOnly="0" labelOnly="1" outline="0" fieldPosition="0">
        <references count="1">
          <reference field="4294967294" count="1">
            <x v="0"/>
          </reference>
        </references>
      </pivotArea>
    </format>
    <format dxfId="255">
      <pivotArea outline="0" fieldPosition="0">
        <references count="1">
          <reference field="4294967294" count="1">
            <x v="1"/>
          </reference>
        </references>
      </pivotArea>
    </format>
    <format dxfId="254">
      <pivotArea dataOnly="0" labelOnly="1" outline="0" fieldPosition="0">
        <references count="1">
          <reference field="4294967294" count="2">
            <x v="0"/>
            <x v="1"/>
          </reference>
        </references>
      </pivotArea>
    </format>
    <format dxfId="253">
      <pivotArea type="all" dataOnly="0" outline="0" fieldPosition="0"/>
    </format>
    <format dxfId="252">
      <pivotArea outline="0" collapsedLevelsAreSubtotals="1" fieldPosition="0"/>
    </format>
    <format dxfId="251">
      <pivotArea field="11" type="button" dataOnly="0" labelOnly="1" outline="0" axis="axisRow" fieldPosition="0"/>
    </format>
    <format dxfId="250">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249">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248">
      <pivotArea dataOnly="0" labelOnly="1" grandRow="1" outline="0" fieldPosition="0"/>
    </format>
    <format dxfId="247">
      <pivotArea dataOnly="0" labelOnly="1" fieldPosition="0">
        <references count="2">
          <reference field="9" count="5">
            <x v="14"/>
            <x v="16"/>
            <x v="19"/>
            <x v="23"/>
            <x v="26"/>
          </reference>
          <reference field="11" count="1" selected="0">
            <x v="4"/>
          </reference>
        </references>
      </pivotArea>
    </format>
    <format dxfId="246">
      <pivotArea dataOnly="0" labelOnly="1" fieldPosition="0">
        <references count="2">
          <reference field="9" count="1">
            <x v="6"/>
          </reference>
          <reference field="11" count="1" selected="0">
            <x v="128"/>
          </reference>
        </references>
      </pivotArea>
    </format>
    <format dxfId="245">
      <pivotArea dataOnly="0" labelOnly="1" fieldPosition="0">
        <references count="2">
          <reference field="9" count="2">
            <x v="19"/>
            <x v="23"/>
          </reference>
          <reference field="11" count="1" selected="0">
            <x v="10"/>
          </reference>
        </references>
      </pivotArea>
    </format>
    <format dxfId="244">
      <pivotArea dataOnly="0" labelOnly="1" fieldPosition="0">
        <references count="2">
          <reference field="9" count="1">
            <x v="6"/>
          </reference>
          <reference field="11" count="1" selected="0">
            <x v="83"/>
          </reference>
        </references>
      </pivotArea>
    </format>
    <format dxfId="243">
      <pivotArea dataOnly="0" labelOnly="1" fieldPosition="0">
        <references count="2">
          <reference field="9" count="1">
            <x v="13"/>
          </reference>
          <reference field="11" count="1" selected="0">
            <x v="43"/>
          </reference>
        </references>
      </pivotArea>
    </format>
    <format dxfId="242">
      <pivotArea dataOnly="0" labelOnly="1" fieldPosition="0">
        <references count="2">
          <reference field="9" count="1">
            <x v="17"/>
          </reference>
          <reference field="11" count="1" selected="0">
            <x v="0"/>
          </reference>
        </references>
      </pivotArea>
    </format>
    <format dxfId="241">
      <pivotArea dataOnly="0" labelOnly="1" fieldPosition="0">
        <references count="2">
          <reference field="9" count="1">
            <x v="20"/>
          </reference>
          <reference field="11" count="1" selected="0">
            <x v="41"/>
          </reference>
        </references>
      </pivotArea>
    </format>
    <format dxfId="240">
      <pivotArea dataOnly="0" labelOnly="1" fieldPosition="0">
        <references count="2">
          <reference field="9" count="6">
            <x v="2"/>
            <x v="16"/>
            <x v="18"/>
            <x v="19"/>
            <x v="23"/>
            <x v="26"/>
          </reference>
          <reference field="11" count="1" selected="0">
            <x v="102"/>
          </reference>
        </references>
      </pivotArea>
    </format>
    <format dxfId="239">
      <pivotArea dataOnly="0" labelOnly="1" fieldPosition="0">
        <references count="2">
          <reference field="9" count="2">
            <x v="6"/>
            <x v="9"/>
          </reference>
          <reference field="11" count="1" selected="0">
            <x v="124"/>
          </reference>
        </references>
      </pivotArea>
    </format>
    <format dxfId="238">
      <pivotArea dataOnly="0" labelOnly="1" fieldPosition="0">
        <references count="2">
          <reference field="9" count="1">
            <x v="12"/>
          </reference>
          <reference field="11" count="1" selected="0">
            <x v="51"/>
          </reference>
        </references>
      </pivotArea>
    </format>
    <format dxfId="237">
      <pivotArea dataOnly="0" labelOnly="1" fieldPosition="0">
        <references count="2">
          <reference field="9" count="2">
            <x v="6"/>
            <x v="18"/>
          </reference>
          <reference field="11" count="1" selected="0">
            <x v="110"/>
          </reference>
        </references>
      </pivotArea>
    </format>
    <format dxfId="236">
      <pivotArea dataOnly="0" labelOnly="1" fieldPosition="0">
        <references count="2">
          <reference field="9" count="1">
            <x v="20"/>
          </reference>
          <reference field="11" count="1" selected="0">
            <x v="49"/>
          </reference>
        </references>
      </pivotArea>
    </format>
    <format dxfId="235">
      <pivotArea dataOnly="0" labelOnly="1" fieldPosition="0">
        <references count="2">
          <reference field="9" count="1">
            <x v="17"/>
          </reference>
          <reference field="11" count="1" selected="0">
            <x v="34"/>
          </reference>
        </references>
      </pivotArea>
    </format>
    <format dxfId="234">
      <pivotArea dataOnly="0" labelOnly="1" fieldPosition="0">
        <references count="2">
          <reference field="9" count="1">
            <x v="20"/>
          </reference>
          <reference field="11" count="1" selected="0">
            <x v="28"/>
          </reference>
        </references>
      </pivotArea>
    </format>
    <format dxfId="233">
      <pivotArea dataOnly="0" labelOnly="1" fieldPosition="0">
        <references count="2">
          <reference field="9" count="1">
            <x v="9"/>
          </reference>
          <reference field="11" count="1" selected="0">
            <x v="149"/>
          </reference>
        </references>
      </pivotArea>
    </format>
    <format dxfId="232">
      <pivotArea dataOnly="0" labelOnly="1" fieldPosition="0">
        <references count="2">
          <reference field="9" count="2">
            <x v="8"/>
            <x v="10"/>
          </reference>
          <reference field="11" count="1" selected="0">
            <x v="21"/>
          </reference>
        </references>
      </pivotArea>
    </format>
    <format dxfId="231">
      <pivotArea dataOnly="0" labelOnly="1" fieldPosition="0">
        <references count="2">
          <reference field="9" count="1">
            <x v="6"/>
          </reference>
          <reference field="11" count="1" selected="0">
            <x v="82"/>
          </reference>
        </references>
      </pivotArea>
    </format>
    <format dxfId="230">
      <pivotArea dataOnly="0" labelOnly="1" fieldPosition="0">
        <references count="2">
          <reference field="9" count="1">
            <x v="12"/>
          </reference>
          <reference field="11" count="1" selected="0">
            <x v="8"/>
          </reference>
        </references>
      </pivotArea>
    </format>
    <format dxfId="229">
      <pivotArea dataOnly="0" labelOnly="1" fieldPosition="0">
        <references count="2">
          <reference field="9" count="1">
            <x v="15"/>
          </reference>
          <reference field="11" count="1" selected="0">
            <x v="32"/>
          </reference>
        </references>
      </pivotArea>
    </format>
    <format dxfId="228">
      <pivotArea dataOnly="0" labelOnly="1" fieldPosition="0">
        <references count="2">
          <reference field="9" count="1">
            <x v="25"/>
          </reference>
          <reference field="11" count="1" selected="0">
            <x v="25"/>
          </reference>
        </references>
      </pivotArea>
    </format>
    <format dxfId="227">
      <pivotArea dataOnly="0" labelOnly="1" fieldPosition="0">
        <references count="2">
          <reference field="9" count="3">
            <x v="2"/>
            <x v="18"/>
            <x v="23"/>
          </reference>
          <reference field="11" count="1" selected="0">
            <x v="88"/>
          </reference>
        </references>
      </pivotArea>
    </format>
    <format dxfId="226">
      <pivotArea dataOnly="0" labelOnly="1" fieldPosition="0">
        <references count="2">
          <reference field="9" count="1">
            <x v="6"/>
          </reference>
          <reference field="11" count="1" selected="0">
            <x v="114"/>
          </reference>
        </references>
      </pivotArea>
    </format>
    <format dxfId="225">
      <pivotArea dataOnly="0" labelOnly="1" fieldPosition="0">
        <references count="2">
          <reference field="9" count="1">
            <x v="12"/>
          </reference>
          <reference field="11" count="1" selected="0">
            <x v="31"/>
          </reference>
        </references>
      </pivotArea>
    </format>
    <format dxfId="224">
      <pivotArea dataOnly="0" labelOnly="1" fieldPosition="0">
        <references count="2">
          <reference field="9" count="1">
            <x v="2"/>
          </reference>
          <reference field="11" count="1" selected="0">
            <x v="14"/>
          </reference>
        </references>
      </pivotArea>
    </format>
    <format dxfId="223">
      <pivotArea dataOnly="0" labelOnly="1" fieldPosition="0">
        <references count="2">
          <reference field="9" count="2">
            <x v="16"/>
            <x v="23"/>
          </reference>
          <reference field="11" count="1" selected="0">
            <x v="79"/>
          </reference>
        </references>
      </pivotArea>
    </format>
    <format dxfId="222">
      <pivotArea dataOnly="0" labelOnly="1" fieldPosition="0">
        <references count="2">
          <reference field="9" count="1">
            <x v="17"/>
          </reference>
          <reference field="11" count="1" selected="0">
            <x v="33"/>
          </reference>
        </references>
      </pivotArea>
    </format>
    <format dxfId="221">
      <pivotArea dataOnly="0" labelOnly="1" fieldPosition="0">
        <references count="2">
          <reference field="9" count="1">
            <x v="13"/>
          </reference>
          <reference field="11" count="1" selected="0">
            <x v="36"/>
          </reference>
        </references>
      </pivotArea>
    </format>
    <format dxfId="220">
      <pivotArea dataOnly="0" labelOnly="1" fieldPosition="0">
        <references count="2">
          <reference field="9" count="1">
            <x v="18"/>
          </reference>
          <reference field="11" count="1" selected="0">
            <x v="162"/>
          </reference>
        </references>
      </pivotArea>
    </format>
    <format dxfId="219">
      <pivotArea dataOnly="0" labelOnly="1" fieldPosition="0">
        <references count="2">
          <reference field="9" count="1">
            <x v="6"/>
          </reference>
          <reference field="11" count="1" selected="0">
            <x v="69"/>
          </reference>
        </references>
      </pivotArea>
    </format>
    <format dxfId="218">
      <pivotArea dataOnly="0" labelOnly="1" fieldPosition="0">
        <references count="2">
          <reference field="9" count="1">
            <x v="5"/>
          </reference>
          <reference field="11" count="1" selected="0">
            <x v="7"/>
          </reference>
        </references>
      </pivotArea>
    </format>
    <format dxfId="217">
      <pivotArea dataOnly="0" labelOnly="1" fieldPosition="0">
        <references count="2">
          <reference field="9" count="1">
            <x v="22"/>
          </reference>
          <reference field="11" count="1" selected="0">
            <x v="182"/>
          </reference>
        </references>
      </pivotArea>
    </format>
    <format dxfId="216">
      <pivotArea dataOnly="0" labelOnly="1" fieldPosition="0">
        <references count="2">
          <reference field="9" count="1">
            <x v="18"/>
          </reference>
          <reference field="11" count="1" selected="0">
            <x v="99"/>
          </reference>
        </references>
      </pivotArea>
    </format>
    <format dxfId="215">
      <pivotArea dataOnly="0" labelOnly="1" fieldPosition="0">
        <references count="2">
          <reference field="9" count="1">
            <x v="16"/>
          </reference>
          <reference field="11" count="1" selected="0">
            <x v="47"/>
          </reference>
        </references>
      </pivotArea>
    </format>
    <format dxfId="214">
      <pivotArea dataOnly="0" labelOnly="1" fieldPosition="0">
        <references count="2">
          <reference field="9" count="1">
            <x v="5"/>
          </reference>
          <reference field="11" count="1" selected="0">
            <x v="16"/>
          </reference>
        </references>
      </pivotArea>
    </format>
    <format dxfId="213">
      <pivotArea dataOnly="0" labelOnly="1" fieldPosition="0">
        <references count="2">
          <reference field="9" count="1">
            <x v="18"/>
          </reference>
          <reference field="11" count="1" selected="0">
            <x v="71"/>
          </reference>
        </references>
      </pivotArea>
    </format>
    <format dxfId="212">
      <pivotArea dataOnly="0" labelOnly="1" fieldPosition="0">
        <references count="2">
          <reference field="9" count="1">
            <x v="17"/>
          </reference>
          <reference field="11" count="1" selected="0">
            <x v="1"/>
          </reference>
        </references>
      </pivotArea>
    </format>
    <format dxfId="211">
      <pivotArea dataOnly="0" labelOnly="1" fieldPosition="0">
        <references count="2">
          <reference field="9" count="1">
            <x v="6"/>
          </reference>
          <reference field="11" count="1" selected="0">
            <x v="129"/>
          </reference>
        </references>
      </pivotArea>
    </format>
    <format dxfId="210">
      <pivotArea dataOnly="0" labelOnly="1" fieldPosition="0">
        <references count="2">
          <reference field="9" count="1">
            <x v="20"/>
          </reference>
          <reference field="11" count="1" selected="0">
            <x v="52"/>
          </reference>
        </references>
      </pivotArea>
    </format>
    <format dxfId="209">
      <pivotArea dataOnly="0" labelOnly="1" fieldPosition="0">
        <references count="2">
          <reference field="9" count="2">
            <x v="0"/>
            <x v="22"/>
          </reference>
          <reference field="11" count="1" selected="0">
            <x v="173"/>
          </reference>
        </references>
      </pivotArea>
    </format>
    <format dxfId="208">
      <pivotArea dataOnly="0" labelOnly="1" fieldPosition="0">
        <references count="2">
          <reference field="9" count="1">
            <x v="18"/>
          </reference>
          <reference field="11" count="1" selected="0">
            <x v="90"/>
          </reference>
        </references>
      </pivotArea>
    </format>
    <format dxfId="207">
      <pivotArea dataOnly="0" labelOnly="1" fieldPosition="0">
        <references count="2">
          <reference field="9" count="1">
            <x v="18"/>
          </reference>
          <reference field="11" count="1" selected="0">
            <x v="24"/>
          </reference>
        </references>
      </pivotArea>
    </format>
    <format dxfId="206">
      <pivotArea dataOnly="0" labelOnly="1" fieldPosition="0">
        <references count="2">
          <reference field="9" count="1">
            <x v="12"/>
          </reference>
          <reference field="11" count="1" selected="0">
            <x v="58"/>
          </reference>
        </references>
      </pivotArea>
    </format>
    <format dxfId="205">
      <pivotArea dataOnly="0" labelOnly="1" fieldPosition="0">
        <references count="2">
          <reference field="9" count="1">
            <x v="21"/>
          </reference>
          <reference field="11" count="1" selected="0">
            <x v="66"/>
          </reference>
        </references>
      </pivotArea>
    </format>
    <format dxfId="204">
      <pivotArea dataOnly="0" labelOnly="1" fieldPosition="0">
        <references count="2">
          <reference field="9" count="1">
            <x v="11"/>
          </reference>
          <reference field="11" count="1" selected="0">
            <x v="121"/>
          </reference>
        </references>
      </pivotArea>
    </format>
    <format dxfId="203">
      <pivotArea dataOnly="0" labelOnly="1" fieldPosition="0">
        <references count="2">
          <reference field="9" count="1">
            <x v="22"/>
          </reference>
          <reference field="11" count="1" selected="0">
            <x v="174"/>
          </reference>
        </references>
      </pivotArea>
    </format>
    <format dxfId="202">
      <pivotArea dataOnly="0" labelOnly="1" fieldPosition="0">
        <references count="2">
          <reference field="9" count="1">
            <x v="10"/>
          </reference>
          <reference field="11" count="1" selected="0">
            <x v="77"/>
          </reference>
        </references>
      </pivotArea>
    </format>
    <format dxfId="201">
      <pivotArea dataOnly="0" labelOnly="1" fieldPosition="0">
        <references count="2">
          <reference field="9" count="1">
            <x v="23"/>
          </reference>
          <reference field="11" count="1" selected="0">
            <x v="145"/>
          </reference>
        </references>
      </pivotArea>
    </format>
    <format dxfId="200">
      <pivotArea dataOnly="0" labelOnly="1" fieldPosition="0">
        <references count="2">
          <reference field="9" count="1">
            <x v="8"/>
          </reference>
          <reference field="11" count="1" selected="0">
            <x v="169"/>
          </reference>
        </references>
      </pivotArea>
    </format>
    <format dxfId="199">
      <pivotArea dataOnly="0" labelOnly="1" fieldPosition="0">
        <references count="2">
          <reference field="9" count="1">
            <x v="2"/>
          </reference>
          <reference field="11" count="1" selected="0">
            <x v="11"/>
          </reference>
        </references>
      </pivotArea>
    </format>
    <format dxfId="198">
      <pivotArea dataOnly="0" labelOnly="1" fieldPosition="0">
        <references count="2">
          <reference field="9" count="1">
            <x v="12"/>
          </reference>
          <reference field="11" count="1" selected="0">
            <x v="59"/>
          </reference>
        </references>
      </pivotArea>
    </format>
    <format dxfId="197">
      <pivotArea dataOnly="0" labelOnly="1" fieldPosition="0">
        <references count="2">
          <reference field="9" count="1">
            <x v="22"/>
          </reference>
          <reference field="11" count="1" selected="0">
            <x v="179"/>
          </reference>
        </references>
      </pivotArea>
    </format>
    <format dxfId="196">
      <pivotArea dataOnly="0" labelOnly="1" fieldPosition="0">
        <references count="2">
          <reference field="9" count="1">
            <x v="17"/>
          </reference>
          <reference field="11" count="1" selected="0">
            <x v="45"/>
          </reference>
        </references>
      </pivotArea>
    </format>
    <format dxfId="195">
      <pivotArea dataOnly="0" labelOnly="1" fieldPosition="0">
        <references count="2">
          <reference field="9" count="1">
            <x v="8"/>
          </reference>
          <reference field="11" count="1" selected="0">
            <x v="5"/>
          </reference>
        </references>
      </pivotArea>
    </format>
    <format dxfId="194">
      <pivotArea dataOnly="0" labelOnly="1" fieldPosition="0">
        <references count="2">
          <reference field="9" count="1">
            <x v="2"/>
          </reference>
          <reference field="11" count="1" selected="0">
            <x v="27"/>
          </reference>
        </references>
      </pivotArea>
    </format>
    <format dxfId="193">
      <pivotArea dataOnly="0" labelOnly="1" fieldPosition="0">
        <references count="2">
          <reference field="9" count="2">
            <x v="2"/>
            <x v="7"/>
          </reference>
          <reference field="11" count="1" selected="0">
            <x v="125"/>
          </reference>
        </references>
      </pivotArea>
    </format>
    <format dxfId="192">
      <pivotArea dataOnly="0" labelOnly="1" fieldPosition="0">
        <references count="2">
          <reference field="9" count="1">
            <x v="17"/>
          </reference>
          <reference field="11" count="1" selected="0">
            <x v="37"/>
          </reference>
        </references>
      </pivotArea>
    </format>
    <format dxfId="191">
      <pivotArea dataOnly="0" labelOnly="1" fieldPosition="0">
        <references count="2">
          <reference field="9" count="1">
            <x v="13"/>
          </reference>
          <reference field="11" count="1" selected="0">
            <x v="156"/>
          </reference>
        </references>
      </pivotArea>
    </format>
    <format dxfId="190">
      <pivotArea dataOnly="0" labelOnly="1" fieldPosition="0">
        <references count="2">
          <reference field="9" count="1">
            <x v="2"/>
          </reference>
          <reference field="11" count="1" selected="0">
            <x v="112"/>
          </reference>
        </references>
      </pivotArea>
    </format>
    <format dxfId="189">
      <pivotArea dataOnly="0" labelOnly="1" fieldPosition="0">
        <references count="2">
          <reference field="9" count="1">
            <x v="2"/>
          </reference>
          <reference field="11" count="1" selected="0">
            <x v="107"/>
          </reference>
        </references>
      </pivotArea>
    </format>
    <format dxfId="188">
      <pivotArea dataOnly="0" labelOnly="1" fieldPosition="0">
        <references count="2">
          <reference field="9" count="1">
            <x v="2"/>
          </reference>
          <reference field="11" count="1" selected="0">
            <x v="6"/>
          </reference>
        </references>
      </pivotArea>
    </format>
    <format dxfId="187">
      <pivotArea dataOnly="0" labelOnly="1" fieldPosition="0">
        <references count="2">
          <reference field="9" count="1">
            <x v="23"/>
          </reference>
          <reference field="11" count="1" selected="0">
            <x v="87"/>
          </reference>
        </references>
      </pivotArea>
    </format>
    <format dxfId="186">
      <pivotArea dataOnly="0" labelOnly="1" fieldPosition="0">
        <references count="2">
          <reference field="9" count="1">
            <x v="13"/>
          </reference>
          <reference field="11" count="1" selected="0">
            <x v="168"/>
          </reference>
        </references>
      </pivotArea>
    </format>
    <format dxfId="185">
      <pivotArea dataOnly="0" labelOnly="1" fieldPosition="0">
        <references count="2">
          <reference field="9" count="1">
            <x v="17"/>
          </reference>
          <reference field="11" count="1" selected="0">
            <x v="108"/>
          </reference>
        </references>
      </pivotArea>
    </format>
    <format dxfId="184">
      <pivotArea dataOnly="0" labelOnly="1" fieldPosition="0">
        <references count="2">
          <reference field="9" count="1">
            <x v="7"/>
          </reference>
          <reference field="11" count="1" selected="0">
            <x v="151"/>
          </reference>
        </references>
      </pivotArea>
    </format>
    <format dxfId="183">
      <pivotArea dataOnly="0" labelOnly="1" fieldPosition="0">
        <references count="2">
          <reference field="9" count="1">
            <x v="17"/>
          </reference>
          <reference field="11" count="1" selected="0">
            <x v="161"/>
          </reference>
        </references>
      </pivotArea>
    </format>
    <format dxfId="182">
      <pivotArea dataOnly="0" labelOnly="1" fieldPosition="0">
        <references count="2">
          <reference field="9" count="3">
            <x v="16"/>
            <x v="23"/>
            <x v="26"/>
          </reference>
          <reference field="11" count="1" selected="0">
            <x v="115"/>
          </reference>
        </references>
      </pivotArea>
    </format>
    <format dxfId="181">
      <pivotArea dataOnly="0" labelOnly="1" fieldPosition="0">
        <references count="2">
          <reference field="9" count="1">
            <x v="18"/>
          </reference>
          <reference field="11" count="1" selected="0">
            <x v="163"/>
          </reference>
        </references>
      </pivotArea>
    </format>
    <format dxfId="180">
      <pivotArea dataOnly="0" labelOnly="1" fieldPosition="0">
        <references count="2">
          <reference field="9" count="1">
            <x v="2"/>
          </reference>
          <reference field="11" count="1" selected="0">
            <x v="98"/>
          </reference>
        </references>
      </pivotArea>
    </format>
    <format dxfId="179">
      <pivotArea dataOnly="0" labelOnly="1" fieldPosition="0">
        <references count="2">
          <reference field="9" count="2">
            <x v="9"/>
            <x v="10"/>
          </reference>
          <reference field="11" count="1" selected="0">
            <x v="123"/>
          </reference>
        </references>
      </pivotArea>
    </format>
    <format dxfId="178">
      <pivotArea dataOnly="0" labelOnly="1" fieldPosition="0">
        <references count="2">
          <reference field="9" count="1">
            <x v="17"/>
          </reference>
          <reference field="11" count="1" selected="0">
            <x v="160"/>
          </reference>
        </references>
      </pivotArea>
    </format>
    <format dxfId="177">
      <pivotArea dataOnly="0" labelOnly="1" fieldPosition="0">
        <references count="2">
          <reference field="9" count="1">
            <x v="20"/>
          </reference>
          <reference field="11" count="1" selected="0">
            <x v="50"/>
          </reference>
        </references>
      </pivotArea>
    </format>
    <format dxfId="176">
      <pivotArea dataOnly="0" labelOnly="1" fieldPosition="0">
        <references count="2">
          <reference field="9" count="1">
            <x v="21"/>
          </reference>
          <reference field="11" count="1" selected="0">
            <x v="153"/>
          </reference>
        </references>
      </pivotArea>
    </format>
    <format dxfId="175">
      <pivotArea dataOnly="0" labelOnly="1" fieldPosition="0">
        <references count="2">
          <reference field="9" count="1">
            <x v="16"/>
          </reference>
          <reference field="11" count="1" selected="0">
            <x v="86"/>
          </reference>
        </references>
      </pivotArea>
    </format>
    <format dxfId="174">
      <pivotArea dataOnly="0" labelOnly="1" fieldPosition="0">
        <references count="2">
          <reference field="9" count="1">
            <x v="18"/>
          </reference>
          <reference field="11" count="1" selected="0">
            <x v="109"/>
          </reference>
        </references>
      </pivotArea>
    </format>
    <format dxfId="173">
      <pivotArea dataOnly="0" labelOnly="1" fieldPosition="0">
        <references count="2">
          <reference field="9" count="1">
            <x v="22"/>
          </reference>
          <reference field="11" count="1" selected="0">
            <x v="178"/>
          </reference>
        </references>
      </pivotArea>
    </format>
    <format dxfId="172">
      <pivotArea dataOnly="0" labelOnly="1" fieldPosition="0">
        <references count="2">
          <reference field="9" count="1">
            <x v="9"/>
          </reference>
          <reference field="11" count="1" selected="0">
            <x v="126"/>
          </reference>
        </references>
      </pivotArea>
    </format>
    <format dxfId="171">
      <pivotArea dataOnly="0" labelOnly="1" fieldPosition="0">
        <references count="2">
          <reference field="9" count="1">
            <x v="1"/>
          </reference>
          <reference field="11" count="1" selected="0">
            <x v="127"/>
          </reference>
        </references>
      </pivotArea>
    </format>
    <format dxfId="170">
      <pivotArea dataOnly="0" labelOnly="1" fieldPosition="0">
        <references count="2">
          <reference field="9" count="1">
            <x v="7"/>
          </reference>
          <reference field="11" count="1" selected="0">
            <x v="172"/>
          </reference>
        </references>
      </pivotArea>
    </format>
    <format dxfId="169">
      <pivotArea dataOnly="0" labelOnly="1" fieldPosition="0">
        <references count="2">
          <reference field="9" count="1">
            <x v="14"/>
          </reference>
          <reference field="11" count="1" selected="0">
            <x v="95"/>
          </reference>
        </references>
      </pivotArea>
    </format>
    <format dxfId="168">
      <pivotArea dataOnly="0" labelOnly="1" fieldPosition="0">
        <references count="2">
          <reference field="9" count="1">
            <x v="19"/>
          </reference>
          <reference field="11" count="1" selected="0">
            <x v="9"/>
          </reference>
        </references>
      </pivotArea>
    </format>
    <format dxfId="167">
      <pivotArea dataOnly="0" labelOnly="1" fieldPosition="0">
        <references count="2">
          <reference field="9" count="1">
            <x v="23"/>
          </reference>
          <reference field="11" count="1" selected="0">
            <x v="103"/>
          </reference>
        </references>
      </pivotArea>
    </format>
    <format dxfId="166">
      <pivotArea dataOnly="0" labelOnly="1" fieldPosition="0">
        <references count="2">
          <reference field="9" count="1">
            <x v="6"/>
          </reference>
          <reference field="11" count="1" selected="0">
            <x v="130"/>
          </reference>
        </references>
      </pivotArea>
    </format>
    <format dxfId="165">
      <pivotArea dataOnly="0" labelOnly="1" fieldPosition="0">
        <references count="2">
          <reference field="9" count="1">
            <x v="1"/>
          </reference>
          <reference field="11" count="1" selected="0">
            <x v="154"/>
          </reference>
        </references>
      </pivotArea>
    </format>
    <format dxfId="164">
      <pivotArea dataOnly="0" labelOnly="1" fieldPosition="0">
        <references count="2">
          <reference field="9" count="1">
            <x v="1"/>
          </reference>
          <reference field="11" count="1" selected="0">
            <x v="148"/>
          </reference>
        </references>
      </pivotArea>
    </format>
    <format dxfId="163">
      <pivotArea dataOnly="0" labelOnly="1" fieldPosition="0">
        <references count="2">
          <reference field="9" count="1">
            <x v="17"/>
          </reference>
          <reference field="11" count="1" selected="0">
            <x v="30"/>
          </reference>
        </references>
      </pivotArea>
    </format>
    <format dxfId="162">
      <pivotArea dataOnly="0" labelOnly="1" fieldPosition="0">
        <references count="2">
          <reference field="9" count="1">
            <x v="17"/>
          </reference>
          <reference field="11" count="1" selected="0">
            <x v="3"/>
          </reference>
        </references>
      </pivotArea>
    </format>
    <format dxfId="161">
      <pivotArea dataOnly="0" labelOnly="1" fieldPosition="0">
        <references count="2">
          <reference field="9" count="1">
            <x v="13"/>
          </reference>
          <reference field="11" count="1" selected="0">
            <x v="155"/>
          </reference>
        </references>
      </pivotArea>
    </format>
    <format dxfId="160">
      <pivotArea dataOnly="0" labelOnly="1" outline="0" fieldPosition="0">
        <references count="1">
          <reference field="4294967294" count="2">
            <x v="0"/>
            <x v="1"/>
          </reference>
        </references>
      </pivotArea>
    </format>
    <format dxfId="159">
      <pivotArea type="all" dataOnly="0" outline="0" fieldPosition="0"/>
    </format>
    <format dxfId="158">
      <pivotArea outline="0" collapsedLevelsAreSubtotals="1" fieldPosition="0"/>
    </format>
    <format dxfId="157">
      <pivotArea field="11" type="button" dataOnly="0" labelOnly="1" outline="0" axis="axisRow" fieldPosition="0"/>
    </format>
    <format dxfId="156">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155">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154">
      <pivotArea dataOnly="0" labelOnly="1" grandRow="1" outline="0" fieldPosition="0"/>
    </format>
    <format dxfId="153">
      <pivotArea dataOnly="0" labelOnly="1" fieldPosition="0">
        <references count="2">
          <reference field="9" count="6">
            <x v="14"/>
            <x v="16"/>
            <x v="19"/>
            <x v="23"/>
            <x v="24"/>
            <x v="26"/>
          </reference>
          <reference field="11" count="1" selected="0">
            <x v="4"/>
          </reference>
        </references>
      </pivotArea>
    </format>
    <format dxfId="152">
      <pivotArea dataOnly="0" labelOnly="1" fieldPosition="0">
        <references count="2">
          <reference field="9" count="1">
            <x v="6"/>
          </reference>
          <reference field="11" count="1" selected="0">
            <x v="128"/>
          </reference>
        </references>
      </pivotArea>
    </format>
    <format dxfId="151">
      <pivotArea dataOnly="0" labelOnly="1" fieldPosition="0">
        <references count="2">
          <reference field="9" count="2">
            <x v="19"/>
            <x v="23"/>
          </reference>
          <reference field="11" count="1" selected="0">
            <x v="10"/>
          </reference>
        </references>
      </pivotArea>
    </format>
    <format dxfId="150">
      <pivotArea dataOnly="0" labelOnly="1" fieldPosition="0">
        <references count="2">
          <reference field="9" count="1">
            <x v="6"/>
          </reference>
          <reference field="11" count="1" selected="0">
            <x v="83"/>
          </reference>
        </references>
      </pivotArea>
    </format>
    <format dxfId="149">
      <pivotArea dataOnly="0" labelOnly="1" fieldPosition="0">
        <references count="2">
          <reference field="9" count="1">
            <x v="17"/>
          </reference>
          <reference field="11" count="1" selected="0">
            <x v="0"/>
          </reference>
        </references>
      </pivotArea>
    </format>
    <format dxfId="148">
      <pivotArea dataOnly="0" labelOnly="1" fieldPosition="0">
        <references count="2">
          <reference field="9" count="1">
            <x v="13"/>
          </reference>
          <reference field="11" count="1" selected="0">
            <x v="43"/>
          </reference>
        </references>
      </pivotArea>
    </format>
    <format dxfId="147">
      <pivotArea dataOnly="0" labelOnly="1" fieldPosition="0">
        <references count="2">
          <reference field="9" count="1">
            <x v="20"/>
          </reference>
          <reference field="11" count="1" selected="0">
            <x v="41"/>
          </reference>
        </references>
      </pivotArea>
    </format>
    <format dxfId="146">
      <pivotArea dataOnly="0" labelOnly="1" fieldPosition="0">
        <references count="2">
          <reference field="9" count="6">
            <x v="2"/>
            <x v="16"/>
            <x v="18"/>
            <x v="19"/>
            <x v="23"/>
            <x v="26"/>
          </reference>
          <reference field="11" count="1" selected="0">
            <x v="102"/>
          </reference>
        </references>
      </pivotArea>
    </format>
    <format dxfId="145">
      <pivotArea dataOnly="0" labelOnly="1" fieldPosition="0">
        <references count="2">
          <reference field="9" count="2">
            <x v="6"/>
            <x v="9"/>
          </reference>
          <reference field="11" count="1" selected="0">
            <x v="124"/>
          </reference>
        </references>
      </pivotArea>
    </format>
    <format dxfId="144">
      <pivotArea dataOnly="0" labelOnly="1" fieldPosition="0">
        <references count="2">
          <reference field="9" count="1">
            <x v="12"/>
          </reference>
          <reference field="11" count="1" selected="0">
            <x v="51"/>
          </reference>
        </references>
      </pivotArea>
    </format>
    <format dxfId="143">
      <pivotArea dataOnly="0" labelOnly="1" fieldPosition="0">
        <references count="2">
          <reference field="9" count="2">
            <x v="6"/>
            <x v="18"/>
          </reference>
          <reference field="11" count="1" selected="0">
            <x v="110"/>
          </reference>
        </references>
      </pivotArea>
    </format>
    <format dxfId="142">
      <pivotArea dataOnly="0" labelOnly="1" fieldPosition="0">
        <references count="2">
          <reference field="9" count="1">
            <x v="20"/>
          </reference>
          <reference field="11" count="1" selected="0">
            <x v="49"/>
          </reference>
        </references>
      </pivotArea>
    </format>
    <format dxfId="141">
      <pivotArea dataOnly="0" labelOnly="1" fieldPosition="0">
        <references count="2">
          <reference field="9" count="1">
            <x v="17"/>
          </reference>
          <reference field="11" count="1" selected="0">
            <x v="34"/>
          </reference>
        </references>
      </pivotArea>
    </format>
    <format dxfId="140">
      <pivotArea dataOnly="0" labelOnly="1" fieldPosition="0">
        <references count="2">
          <reference field="9" count="1">
            <x v="20"/>
          </reference>
          <reference field="11" count="1" selected="0">
            <x v="28"/>
          </reference>
        </references>
      </pivotArea>
    </format>
    <format dxfId="139">
      <pivotArea dataOnly="0" labelOnly="1" fieldPosition="0">
        <references count="2">
          <reference field="9" count="1">
            <x v="9"/>
          </reference>
          <reference field="11" count="1" selected="0">
            <x v="149"/>
          </reference>
        </references>
      </pivotArea>
    </format>
    <format dxfId="138">
      <pivotArea dataOnly="0" labelOnly="1" fieldPosition="0">
        <references count="2">
          <reference field="9" count="2">
            <x v="8"/>
            <x v="10"/>
          </reference>
          <reference field="11" count="1" selected="0">
            <x v="21"/>
          </reference>
        </references>
      </pivotArea>
    </format>
    <format dxfId="137">
      <pivotArea dataOnly="0" labelOnly="1" fieldPosition="0">
        <references count="2">
          <reference field="9" count="1">
            <x v="6"/>
          </reference>
          <reference field="11" count="1" selected="0">
            <x v="130"/>
          </reference>
        </references>
      </pivotArea>
    </format>
    <format dxfId="136">
      <pivotArea dataOnly="0" labelOnly="1" fieldPosition="0">
        <references count="2">
          <reference field="9" count="1">
            <x v="6"/>
          </reference>
          <reference field="11" count="1" selected="0">
            <x v="82"/>
          </reference>
        </references>
      </pivotArea>
    </format>
    <format dxfId="135">
      <pivotArea dataOnly="0" labelOnly="1" fieldPosition="0">
        <references count="2">
          <reference field="9" count="1">
            <x v="12"/>
          </reference>
          <reference field="11" count="1" selected="0">
            <x v="8"/>
          </reference>
        </references>
      </pivotArea>
    </format>
    <format dxfId="134">
      <pivotArea dataOnly="0" labelOnly="1" fieldPosition="0">
        <references count="2">
          <reference field="9" count="1">
            <x v="15"/>
          </reference>
          <reference field="11" count="1" selected="0">
            <x v="32"/>
          </reference>
        </references>
      </pivotArea>
    </format>
    <format dxfId="133">
      <pivotArea dataOnly="0" labelOnly="1" fieldPosition="0">
        <references count="2">
          <reference field="9" count="1">
            <x v="25"/>
          </reference>
          <reference field="11" count="1" selected="0">
            <x v="25"/>
          </reference>
        </references>
      </pivotArea>
    </format>
    <format dxfId="132">
      <pivotArea dataOnly="0" labelOnly="1" fieldPosition="0">
        <references count="2">
          <reference field="9" count="3">
            <x v="2"/>
            <x v="18"/>
            <x v="23"/>
          </reference>
          <reference field="11" count="1" selected="0">
            <x v="88"/>
          </reference>
        </references>
      </pivotArea>
    </format>
    <format dxfId="131">
      <pivotArea dataOnly="0" labelOnly="1" fieldPosition="0">
        <references count="2">
          <reference field="9" count="1">
            <x v="6"/>
          </reference>
          <reference field="11" count="1" selected="0">
            <x v="114"/>
          </reference>
        </references>
      </pivotArea>
    </format>
    <format dxfId="130">
      <pivotArea dataOnly="0" labelOnly="1" fieldPosition="0">
        <references count="2">
          <reference field="9" count="1">
            <x v="2"/>
          </reference>
          <reference field="11" count="1" selected="0">
            <x v="14"/>
          </reference>
        </references>
      </pivotArea>
    </format>
    <format dxfId="129">
      <pivotArea dataOnly="0" labelOnly="1" fieldPosition="0">
        <references count="2">
          <reference field="9" count="1">
            <x v="12"/>
          </reference>
          <reference field="11" count="1" selected="0">
            <x v="31"/>
          </reference>
        </references>
      </pivotArea>
    </format>
    <format dxfId="128">
      <pivotArea dataOnly="0" labelOnly="1" fieldPosition="0">
        <references count="2">
          <reference field="9" count="2">
            <x v="16"/>
            <x v="23"/>
          </reference>
          <reference field="11" count="1" selected="0">
            <x v="79"/>
          </reference>
        </references>
      </pivotArea>
    </format>
    <format dxfId="127">
      <pivotArea dataOnly="0" labelOnly="1" fieldPosition="0">
        <references count="2">
          <reference field="9" count="1">
            <x v="17"/>
          </reference>
          <reference field="11" count="1" selected="0">
            <x v="33"/>
          </reference>
        </references>
      </pivotArea>
    </format>
    <format dxfId="126">
      <pivotArea dataOnly="0" labelOnly="1" fieldPosition="0">
        <references count="2">
          <reference field="9" count="1">
            <x v="13"/>
          </reference>
          <reference field="11" count="1" selected="0">
            <x v="36"/>
          </reference>
        </references>
      </pivotArea>
    </format>
    <format dxfId="125">
      <pivotArea dataOnly="0" labelOnly="1" fieldPosition="0">
        <references count="2">
          <reference field="9" count="1">
            <x v="5"/>
          </reference>
          <reference field="11" count="1" selected="0">
            <x v="16"/>
          </reference>
        </references>
      </pivotArea>
    </format>
    <format dxfId="124">
      <pivotArea dataOnly="0" labelOnly="1" fieldPosition="0">
        <references count="2">
          <reference field="9" count="1">
            <x v="18"/>
          </reference>
          <reference field="11" count="1" selected="0">
            <x v="162"/>
          </reference>
        </references>
      </pivotArea>
    </format>
    <format dxfId="123">
      <pivotArea dataOnly="0" labelOnly="1" fieldPosition="0">
        <references count="2">
          <reference field="9" count="1">
            <x v="6"/>
          </reference>
          <reference field="11" count="1" selected="0">
            <x v="69"/>
          </reference>
        </references>
      </pivotArea>
    </format>
    <format dxfId="122">
      <pivotArea dataOnly="0" labelOnly="1" fieldPosition="0">
        <references count="2">
          <reference field="9" count="1">
            <x v="5"/>
          </reference>
          <reference field="11" count="1" selected="0">
            <x v="7"/>
          </reference>
        </references>
      </pivotArea>
    </format>
    <format dxfId="121">
      <pivotArea dataOnly="0" labelOnly="1" fieldPosition="0">
        <references count="2">
          <reference field="9" count="1">
            <x v="22"/>
          </reference>
          <reference field="11" count="1" selected="0">
            <x v="182"/>
          </reference>
        </references>
      </pivotArea>
    </format>
    <format dxfId="120">
      <pivotArea dataOnly="0" labelOnly="1" fieldPosition="0">
        <references count="2">
          <reference field="9" count="1">
            <x v="18"/>
          </reference>
          <reference field="11" count="1" selected="0">
            <x v="99"/>
          </reference>
        </references>
      </pivotArea>
    </format>
    <format dxfId="119">
      <pivotArea dataOnly="0" labelOnly="1" fieldPosition="0">
        <references count="2">
          <reference field="9" count="1">
            <x v="16"/>
          </reference>
          <reference field="11" count="1" selected="0">
            <x v="47"/>
          </reference>
        </references>
      </pivotArea>
    </format>
    <format dxfId="118">
      <pivotArea dataOnly="0" labelOnly="1" fieldPosition="0">
        <references count="2">
          <reference field="9" count="1">
            <x v="23"/>
          </reference>
          <reference field="11" count="1" selected="0">
            <x v="145"/>
          </reference>
        </references>
      </pivotArea>
    </format>
    <format dxfId="117">
      <pivotArea dataOnly="0" labelOnly="1" fieldPosition="0">
        <references count="2">
          <reference field="9" count="1">
            <x v="18"/>
          </reference>
          <reference field="11" count="1" selected="0">
            <x v="71"/>
          </reference>
        </references>
      </pivotArea>
    </format>
    <format dxfId="116">
      <pivotArea dataOnly="0" labelOnly="1" fieldPosition="0">
        <references count="2">
          <reference field="9" count="1">
            <x v="17"/>
          </reference>
          <reference field="11" count="1" selected="0">
            <x v="1"/>
          </reference>
        </references>
      </pivotArea>
    </format>
    <format dxfId="115">
      <pivotArea dataOnly="0" labelOnly="1" fieldPosition="0">
        <references count="2">
          <reference field="9" count="1">
            <x v="6"/>
          </reference>
          <reference field="11" count="1" selected="0">
            <x v="129"/>
          </reference>
        </references>
      </pivotArea>
    </format>
    <format dxfId="114">
      <pivotArea dataOnly="0" labelOnly="1" fieldPosition="0">
        <references count="2">
          <reference field="9" count="1">
            <x v="20"/>
          </reference>
          <reference field="11" count="1" selected="0">
            <x v="52"/>
          </reference>
        </references>
      </pivotArea>
    </format>
    <format dxfId="113">
      <pivotArea dataOnly="0" labelOnly="1" fieldPosition="0">
        <references count="2">
          <reference field="9" count="2">
            <x v="0"/>
            <x v="22"/>
          </reference>
          <reference field="11" count="1" selected="0">
            <x v="173"/>
          </reference>
        </references>
      </pivotArea>
    </format>
    <format dxfId="112">
      <pivotArea dataOnly="0" labelOnly="1" fieldPosition="0">
        <references count="2">
          <reference field="9" count="1">
            <x v="18"/>
          </reference>
          <reference field="11" count="1" selected="0">
            <x v="90"/>
          </reference>
        </references>
      </pivotArea>
    </format>
    <format dxfId="111">
      <pivotArea dataOnly="0" labelOnly="1" fieldPosition="0">
        <references count="2">
          <reference field="9" count="1">
            <x v="18"/>
          </reference>
          <reference field="11" count="1" selected="0">
            <x v="24"/>
          </reference>
        </references>
      </pivotArea>
    </format>
    <format dxfId="110">
      <pivotArea dataOnly="0" labelOnly="1" fieldPosition="0">
        <references count="2">
          <reference field="9" count="1">
            <x v="12"/>
          </reference>
          <reference field="11" count="1" selected="0">
            <x v="58"/>
          </reference>
        </references>
      </pivotArea>
    </format>
    <format dxfId="109">
      <pivotArea dataOnly="0" labelOnly="1" fieldPosition="0">
        <references count="2">
          <reference field="9" count="1">
            <x v="21"/>
          </reference>
          <reference field="11" count="1" selected="0">
            <x v="66"/>
          </reference>
        </references>
      </pivotArea>
    </format>
    <format dxfId="108">
      <pivotArea dataOnly="0" labelOnly="1" fieldPosition="0">
        <references count="2">
          <reference field="9" count="1">
            <x v="11"/>
          </reference>
          <reference field="11" count="1" selected="0">
            <x v="121"/>
          </reference>
        </references>
      </pivotArea>
    </format>
    <format dxfId="107">
      <pivotArea dataOnly="0" labelOnly="1" fieldPosition="0">
        <references count="2">
          <reference field="9" count="1">
            <x v="22"/>
          </reference>
          <reference field="11" count="1" selected="0">
            <x v="174"/>
          </reference>
        </references>
      </pivotArea>
    </format>
    <format dxfId="106">
      <pivotArea dataOnly="0" labelOnly="1" fieldPosition="0">
        <references count="2">
          <reference field="9" count="1">
            <x v="22"/>
          </reference>
          <reference field="11" count="1" selected="0">
            <x v="179"/>
          </reference>
        </references>
      </pivotArea>
    </format>
    <format dxfId="105">
      <pivotArea dataOnly="0" labelOnly="1" fieldPosition="0">
        <references count="2">
          <reference field="9" count="1">
            <x v="10"/>
          </reference>
          <reference field="11" count="1" selected="0">
            <x v="77"/>
          </reference>
        </references>
      </pivotArea>
    </format>
    <format dxfId="104">
      <pivotArea dataOnly="0" labelOnly="1" fieldPosition="0">
        <references count="2">
          <reference field="9" count="1">
            <x v="8"/>
          </reference>
          <reference field="11" count="1" selected="0">
            <x v="169"/>
          </reference>
        </references>
      </pivotArea>
    </format>
    <format dxfId="103">
      <pivotArea dataOnly="0" labelOnly="1" fieldPosition="0">
        <references count="2">
          <reference field="9" count="1">
            <x v="2"/>
          </reference>
          <reference field="11" count="1" selected="0">
            <x v="11"/>
          </reference>
        </references>
      </pivotArea>
    </format>
    <format dxfId="102">
      <pivotArea dataOnly="0" labelOnly="1" fieldPosition="0">
        <references count="2">
          <reference field="9" count="1">
            <x v="17"/>
          </reference>
          <reference field="11" count="1" selected="0">
            <x v="45"/>
          </reference>
        </references>
      </pivotArea>
    </format>
    <format dxfId="101">
      <pivotArea dataOnly="0" labelOnly="1" fieldPosition="0">
        <references count="2">
          <reference field="9" count="1">
            <x v="12"/>
          </reference>
          <reference field="11" count="1" selected="0">
            <x v="59"/>
          </reference>
        </references>
      </pivotArea>
    </format>
    <format dxfId="100">
      <pivotArea dataOnly="0" labelOnly="1" fieldPosition="0">
        <references count="2">
          <reference field="9" count="1">
            <x v="8"/>
          </reference>
          <reference field="11" count="1" selected="0">
            <x v="5"/>
          </reference>
        </references>
      </pivotArea>
    </format>
    <format dxfId="99">
      <pivotArea dataOnly="0" labelOnly="1" fieldPosition="0">
        <references count="2">
          <reference field="9" count="1">
            <x v="2"/>
          </reference>
          <reference field="11" count="1" selected="0">
            <x v="27"/>
          </reference>
        </references>
      </pivotArea>
    </format>
    <format dxfId="98">
      <pivotArea dataOnly="0" labelOnly="1" fieldPosition="0">
        <references count="2">
          <reference field="9" count="1">
            <x v="2"/>
          </reference>
          <reference field="11" count="1" selected="0">
            <x v="39"/>
          </reference>
        </references>
      </pivotArea>
    </format>
    <format dxfId="97">
      <pivotArea dataOnly="0" labelOnly="1" fieldPosition="0">
        <references count="2">
          <reference field="9" count="3">
            <x v="2"/>
            <x v="7"/>
            <x v="8"/>
          </reference>
          <reference field="11" count="1" selected="0">
            <x v="125"/>
          </reference>
        </references>
      </pivotArea>
    </format>
    <format dxfId="96">
      <pivotArea dataOnly="0" labelOnly="1" fieldPosition="0">
        <references count="2">
          <reference field="9" count="1">
            <x v="17"/>
          </reference>
          <reference field="11" count="1" selected="0">
            <x v="37"/>
          </reference>
        </references>
      </pivotArea>
    </format>
    <format dxfId="95">
      <pivotArea dataOnly="0" labelOnly="1" fieldPosition="0">
        <references count="2">
          <reference field="9" count="1">
            <x v="13"/>
          </reference>
          <reference field="11" count="1" selected="0">
            <x v="156"/>
          </reference>
        </references>
      </pivotArea>
    </format>
    <format dxfId="94">
      <pivotArea dataOnly="0" labelOnly="1" fieldPosition="0">
        <references count="2">
          <reference field="9" count="1">
            <x v="2"/>
          </reference>
          <reference field="11" count="1" selected="0">
            <x v="112"/>
          </reference>
        </references>
      </pivotArea>
    </format>
    <format dxfId="93">
      <pivotArea dataOnly="0" labelOnly="1" fieldPosition="0">
        <references count="2">
          <reference field="9" count="1">
            <x v="2"/>
          </reference>
          <reference field="11" count="1" selected="0">
            <x v="107"/>
          </reference>
        </references>
      </pivotArea>
    </format>
    <format dxfId="92">
      <pivotArea dataOnly="0" labelOnly="1" fieldPosition="0">
        <references count="2">
          <reference field="9" count="1">
            <x v="2"/>
          </reference>
          <reference field="11" count="1" selected="0">
            <x v="6"/>
          </reference>
        </references>
      </pivotArea>
    </format>
    <format dxfId="91">
      <pivotArea dataOnly="0" labelOnly="1" fieldPosition="0">
        <references count="2">
          <reference field="9" count="1">
            <x v="23"/>
          </reference>
          <reference field="11" count="1" selected="0">
            <x v="87"/>
          </reference>
        </references>
      </pivotArea>
    </format>
    <format dxfId="90">
      <pivotArea dataOnly="0" labelOnly="1" fieldPosition="0">
        <references count="2">
          <reference field="9" count="1">
            <x v="13"/>
          </reference>
          <reference field="11" count="1" selected="0">
            <x v="168"/>
          </reference>
        </references>
      </pivotArea>
    </format>
    <format dxfId="89">
      <pivotArea dataOnly="0" labelOnly="1" fieldPosition="0">
        <references count="2">
          <reference field="9" count="1">
            <x v="17"/>
          </reference>
          <reference field="11" count="1" selected="0">
            <x v="108"/>
          </reference>
        </references>
      </pivotArea>
    </format>
    <format dxfId="88">
      <pivotArea dataOnly="0" labelOnly="1" fieldPosition="0">
        <references count="2">
          <reference field="9" count="1">
            <x v="7"/>
          </reference>
          <reference field="11" count="1" selected="0">
            <x v="151"/>
          </reference>
        </references>
      </pivotArea>
    </format>
    <format dxfId="87">
      <pivotArea dataOnly="0" labelOnly="1" fieldPosition="0">
        <references count="2">
          <reference field="9" count="1">
            <x v="17"/>
          </reference>
          <reference field="11" count="1" selected="0">
            <x v="161"/>
          </reference>
        </references>
      </pivotArea>
    </format>
    <format dxfId="86">
      <pivotArea dataOnly="0" labelOnly="1" fieldPosition="0">
        <references count="2">
          <reference field="9" count="3">
            <x v="16"/>
            <x v="23"/>
            <x v="26"/>
          </reference>
          <reference field="11" count="1" selected="0">
            <x v="115"/>
          </reference>
        </references>
      </pivotArea>
    </format>
    <format dxfId="85">
      <pivotArea dataOnly="0" labelOnly="1" fieldPosition="0">
        <references count="2">
          <reference field="9" count="1">
            <x v="18"/>
          </reference>
          <reference field="11" count="1" selected="0">
            <x v="163"/>
          </reference>
        </references>
      </pivotArea>
    </format>
    <format dxfId="84">
      <pivotArea dataOnly="0" labelOnly="1" fieldPosition="0">
        <references count="2">
          <reference field="9" count="1">
            <x v="2"/>
          </reference>
          <reference field="11" count="1" selected="0">
            <x v="98"/>
          </reference>
        </references>
      </pivotArea>
    </format>
    <format dxfId="83">
      <pivotArea dataOnly="0" labelOnly="1" fieldPosition="0">
        <references count="2">
          <reference field="9" count="2">
            <x v="9"/>
            <x v="10"/>
          </reference>
          <reference field="11" count="1" selected="0">
            <x v="123"/>
          </reference>
        </references>
      </pivotArea>
    </format>
    <format dxfId="82">
      <pivotArea dataOnly="0" labelOnly="1" fieldPosition="0">
        <references count="2">
          <reference field="9" count="1">
            <x v="17"/>
          </reference>
          <reference field="11" count="1" selected="0">
            <x v="160"/>
          </reference>
        </references>
      </pivotArea>
    </format>
    <format dxfId="81">
      <pivotArea dataOnly="0" labelOnly="1" fieldPosition="0">
        <references count="2">
          <reference field="9" count="1">
            <x v="20"/>
          </reference>
          <reference field="11" count="1" selected="0">
            <x v="50"/>
          </reference>
        </references>
      </pivotArea>
    </format>
    <format dxfId="80">
      <pivotArea dataOnly="0" labelOnly="1" fieldPosition="0">
        <references count="2">
          <reference field="9" count="1">
            <x v="21"/>
          </reference>
          <reference field="11" count="1" selected="0">
            <x v="153"/>
          </reference>
        </references>
      </pivotArea>
    </format>
    <format dxfId="79">
      <pivotArea dataOnly="0" labelOnly="1" fieldPosition="0">
        <references count="2">
          <reference field="9" count="1">
            <x v="16"/>
          </reference>
          <reference field="11" count="1" selected="0">
            <x v="86"/>
          </reference>
        </references>
      </pivotArea>
    </format>
    <format dxfId="78">
      <pivotArea dataOnly="0" labelOnly="1" fieldPosition="0">
        <references count="2">
          <reference field="9" count="1">
            <x v="18"/>
          </reference>
          <reference field="11" count="1" selected="0">
            <x v="109"/>
          </reference>
        </references>
      </pivotArea>
    </format>
    <format dxfId="77">
      <pivotArea dataOnly="0" labelOnly="1" fieldPosition="0">
        <references count="2">
          <reference field="9" count="1">
            <x v="22"/>
          </reference>
          <reference field="11" count="1" selected="0">
            <x v="178"/>
          </reference>
        </references>
      </pivotArea>
    </format>
    <format dxfId="76">
      <pivotArea dataOnly="0" labelOnly="1" fieldPosition="0">
        <references count="2">
          <reference field="9" count="1">
            <x v="9"/>
          </reference>
          <reference field="11" count="1" selected="0">
            <x v="126"/>
          </reference>
        </references>
      </pivotArea>
    </format>
    <format dxfId="75">
      <pivotArea dataOnly="0" labelOnly="1" fieldPosition="0">
        <references count="2">
          <reference field="9" count="1">
            <x v="1"/>
          </reference>
          <reference field="11" count="1" selected="0">
            <x v="127"/>
          </reference>
        </references>
      </pivotArea>
    </format>
    <format dxfId="74">
      <pivotArea dataOnly="0" labelOnly="1" fieldPosition="0">
        <references count="2">
          <reference field="9" count="1">
            <x v="22"/>
          </reference>
          <reference field="11" count="1" selected="0">
            <x v="183"/>
          </reference>
        </references>
      </pivotArea>
    </format>
    <format dxfId="73">
      <pivotArea dataOnly="0" labelOnly="1" fieldPosition="0">
        <references count="2">
          <reference field="9" count="1">
            <x v="13"/>
          </reference>
          <reference field="11" count="1" selected="0">
            <x v="155"/>
          </reference>
        </references>
      </pivotArea>
    </format>
    <format dxfId="72">
      <pivotArea dataOnly="0" labelOnly="1" fieldPosition="0">
        <references count="2">
          <reference field="9" count="1">
            <x v="19"/>
          </reference>
          <reference field="11" count="1" selected="0">
            <x v="9"/>
          </reference>
        </references>
      </pivotArea>
    </format>
    <format dxfId="71">
      <pivotArea dataOnly="0" labelOnly="1" fieldPosition="0">
        <references count="2">
          <reference field="9" count="1">
            <x v="23"/>
          </reference>
          <reference field="11" count="1" selected="0">
            <x v="103"/>
          </reference>
        </references>
      </pivotArea>
    </format>
    <format dxfId="70">
      <pivotArea dataOnly="0" labelOnly="1" fieldPosition="0">
        <references count="2">
          <reference field="9" count="1">
            <x v="1"/>
          </reference>
          <reference field="11" count="1" selected="0">
            <x v="148"/>
          </reference>
        </references>
      </pivotArea>
    </format>
    <format dxfId="69">
      <pivotArea dataOnly="0" labelOnly="1" fieldPosition="0">
        <references count="2">
          <reference field="9" count="1">
            <x v="17"/>
          </reference>
          <reference field="11" count="1" selected="0">
            <x v="30"/>
          </reference>
        </references>
      </pivotArea>
    </format>
    <format dxfId="68">
      <pivotArea dataOnly="0" labelOnly="1" fieldPosition="0">
        <references count="2">
          <reference field="9" count="1">
            <x v="1"/>
          </reference>
          <reference field="11" count="1" selected="0">
            <x v="154"/>
          </reference>
        </references>
      </pivotArea>
    </format>
    <format dxfId="67">
      <pivotArea dataOnly="0" labelOnly="1" fieldPosition="0">
        <references count="2">
          <reference field="9" count="1">
            <x v="14"/>
          </reference>
          <reference field="11" count="1" selected="0">
            <x v="95"/>
          </reference>
        </references>
      </pivotArea>
    </format>
    <format dxfId="66">
      <pivotArea dataOnly="0" labelOnly="1" fieldPosition="0">
        <references count="2">
          <reference field="9" count="1">
            <x v="7"/>
          </reference>
          <reference field="11" count="1" selected="0">
            <x v="172"/>
          </reference>
        </references>
      </pivotArea>
    </format>
    <format dxfId="65">
      <pivotArea dataOnly="0" labelOnly="1" fieldPosition="0">
        <references count="2">
          <reference field="9" count="1">
            <x v="17"/>
          </reference>
          <reference field="11" count="1" selected="0">
            <x v="3"/>
          </reference>
        </references>
      </pivotArea>
    </format>
    <format dxfId="64">
      <pivotArea dataOnly="0" labelOnly="1" outline="0" fieldPosition="0">
        <references count="1">
          <reference field="4294967294" count="2">
            <x v="0"/>
            <x v="1"/>
          </reference>
        </references>
      </pivotArea>
    </format>
    <format dxfId="6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94" firstHeaderRow="0" firstDataRow="1" firstDataCol="1"/>
  <pivotFields count="52">
    <pivotField axis="axisRow" showAll="0" sortType="descending">
      <items count="85">
        <item x="1"/>
        <item x="20"/>
        <item x="11"/>
        <item x="13"/>
        <item x="12"/>
        <item x="15"/>
        <item x="3"/>
        <item x="0"/>
        <item x="5"/>
        <item x="10"/>
        <item m="1" x="83"/>
        <item x="19"/>
        <item x="8"/>
        <item x="16"/>
        <item x="17"/>
        <item x="18"/>
        <item x="9"/>
        <item x="23"/>
        <item x="6"/>
        <item x="79"/>
        <item x="22"/>
        <item m="1" x="82"/>
        <item x="21"/>
        <item x="14"/>
        <item m="1" x="81"/>
        <item x="34"/>
        <item x="27"/>
        <item x="26"/>
        <item x="41"/>
        <item x="40"/>
        <item x="31"/>
        <item x="38"/>
        <item x="25"/>
        <item x="37"/>
        <item x="24"/>
        <item x="35"/>
        <item x="33"/>
        <item x="28"/>
        <item x="30"/>
        <item x="32"/>
        <item x="36"/>
        <item x="29"/>
        <item x="39"/>
        <item x="47"/>
        <item x="48"/>
        <item x="46"/>
        <item x="44"/>
        <item x="42"/>
        <item x="45"/>
        <item x="43"/>
        <item x="49"/>
        <item x="51"/>
        <item x="4"/>
        <item x="2"/>
        <item x="58"/>
        <item x="59"/>
        <item x="60"/>
        <item x="61"/>
        <item x="56"/>
        <item x="62"/>
        <item x="63"/>
        <item x="78"/>
        <item x="7"/>
        <item x="73"/>
        <item x="74"/>
        <item x="57"/>
        <item x="65"/>
        <item x="66"/>
        <item x="72"/>
        <item x="50"/>
        <item x="52"/>
        <item x="53"/>
        <item x="54"/>
        <item x="55"/>
        <item x="64"/>
        <item x="67"/>
        <item x="68"/>
        <item x="69"/>
        <item x="70"/>
        <item x="71"/>
        <item x="75"/>
        <item x="76"/>
        <item x="77"/>
        <item x="80"/>
        <item t="default"/>
      </items>
      <autoSortScope>
        <pivotArea dataOnly="0" outline="0" fieldPosition="0">
          <references count="1">
            <reference field="4294967294" count="1" selected="0">
              <x v="0"/>
            </reference>
          </references>
        </pivotArea>
      </autoSortScope>
    </pivotField>
    <pivotField numFmtId="166" showAll="0">
      <items count="95">
        <item x="61"/>
        <item x="3"/>
        <item x="27"/>
        <item x="19"/>
        <item x="24"/>
        <item x="74"/>
        <item x="17"/>
        <item x="22"/>
        <item x="15"/>
        <item x="20"/>
        <item x="4"/>
        <item x="57"/>
        <item x="75"/>
        <item x="31"/>
        <item x="25"/>
        <item x="12"/>
        <item x="76"/>
        <item x="18"/>
        <item x="5"/>
        <item x="28"/>
        <item x="32"/>
        <item x="77"/>
        <item x="29"/>
        <item x="14"/>
        <item x="13"/>
        <item x="7"/>
        <item x="9"/>
        <item x="30"/>
        <item x="16"/>
        <item x="11"/>
        <item x="21"/>
        <item x="10"/>
        <item x="23"/>
        <item x="8"/>
        <item x="26"/>
        <item x="6"/>
        <item x="34"/>
        <item x="37"/>
        <item x="38"/>
        <item x="35"/>
        <item x="46"/>
        <item x="36"/>
        <item x="33"/>
        <item x="42"/>
        <item x="39"/>
        <item x="44"/>
        <item x="41"/>
        <item x="43"/>
        <item x="40"/>
        <item x="1"/>
        <item x="2"/>
        <item x="0"/>
        <item x="45"/>
        <item x="47"/>
        <item x="55"/>
        <item x="53"/>
        <item x="58"/>
        <item x="49"/>
        <item x="48"/>
        <item x="52"/>
        <item x="50"/>
        <item x="51"/>
        <item x="78"/>
        <item x="60"/>
        <item x="54"/>
        <item x="59"/>
        <item x="79"/>
        <item x="56"/>
        <item x="80"/>
        <item x="81"/>
        <item x="62"/>
        <item x="63"/>
        <item x="73"/>
        <item x="64"/>
        <item x="82"/>
        <item x="66"/>
        <item x="67"/>
        <item x="68"/>
        <item x="83"/>
        <item x="84"/>
        <item x="69"/>
        <item x="65"/>
        <item x="85"/>
        <item x="86"/>
        <item x="87"/>
        <item x="88"/>
        <item x="70"/>
        <item x="89"/>
        <item x="90"/>
        <item x="71"/>
        <item x="72"/>
        <item x="91"/>
        <item x="93"/>
        <item x="92"/>
        <item t="default"/>
      </items>
    </pivotField>
    <pivotField dataField="1" showAll="0"/>
    <pivotField showAll="0"/>
    <pivotField showAll="0"/>
    <pivotField numFmtId="166" showAll="0">
      <items count="18">
        <item x="2"/>
        <item x="3"/>
        <item x="4"/>
        <item x="5"/>
        <item x="6"/>
        <item x="7"/>
        <item x="8"/>
        <item x="10"/>
        <item x="9"/>
        <item x="11"/>
        <item x="0"/>
        <item x="1"/>
        <item x="12"/>
        <item x="13"/>
        <item x="14"/>
        <item x="15"/>
        <item x="16"/>
        <item t="default"/>
      </items>
    </pivotField>
    <pivotField axis="axisRow" showAll="0">
      <items count="9">
        <item x="1"/>
        <item x="2"/>
        <item x="0"/>
        <item x="3"/>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17">
        <item x="28"/>
        <item m="1" x="467"/>
        <item x="40"/>
        <item m="1" x="471"/>
        <item m="1" x="496"/>
        <item x="157"/>
        <item m="1" x="510"/>
        <item m="1" x="477"/>
        <item x="73"/>
        <item x="0"/>
        <item x="139"/>
        <item m="1" x="485"/>
        <item m="1" x="497"/>
        <item m="1" x="512"/>
        <item m="1" x="511"/>
        <item m="1" x="492"/>
        <item x="247"/>
        <item m="1" x="486"/>
        <item m="1" x="480"/>
        <item x="319"/>
        <item x="138"/>
        <item m="1" x="478"/>
        <item x="410"/>
        <item x="364"/>
        <item m="1" x="493"/>
        <item m="1" x="487"/>
        <item m="1" x="488"/>
        <item m="1" x="489"/>
        <item x="365"/>
        <item m="1" x="484"/>
        <item m="1" x="490"/>
        <item x="251"/>
        <item m="1" x="501"/>
        <item x="257"/>
        <item x="70"/>
        <item m="1" x="460"/>
        <item m="1" x="494"/>
        <item x="320"/>
        <item m="1" x="470"/>
        <item x="124"/>
        <item x="146"/>
        <item x="76"/>
        <item x="158"/>
        <item x="420"/>
        <item x="249"/>
        <item x="419"/>
        <item x="165"/>
        <item x="446"/>
        <item m="1" x="458"/>
        <item x="366"/>
        <item m="1" x="455"/>
        <item x="250"/>
        <item x="367"/>
        <item x="56"/>
        <item x="288"/>
        <item x="248"/>
        <item x="169"/>
        <item x="1"/>
        <item x="173"/>
        <item x="159"/>
        <item x="2"/>
        <item x="91"/>
        <item x="254"/>
        <item x="256"/>
        <item x="255"/>
        <item x="253"/>
        <item x="160"/>
        <item x="240"/>
        <item x="183"/>
        <item m="1" x="509"/>
        <item x="10"/>
        <item x="172"/>
        <item x="412"/>
        <item x="261"/>
        <item x="3"/>
        <item x="130"/>
        <item x="447"/>
        <item m="1" x="505"/>
        <item m="1" x="491"/>
        <item x="4"/>
        <item x="143"/>
        <item x="161"/>
        <item x="156"/>
        <item x="286"/>
        <item x="162"/>
        <item x="369"/>
        <item x="5"/>
        <item m="1" x="481"/>
        <item x="21"/>
        <item x="329"/>
        <item x="163"/>
        <item x="81"/>
        <item x="368"/>
        <item x="68"/>
        <item x="164"/>
        <item x="252"/>
        <item x="178"/>
        <item x="166"/>
        <item x="167"/>
        <item x="370"/>
        <item x="61"/>
        <item x="6"/>
        <item x="371"/>
        <item x="25"/>
        <item x="168"/>
        <item x="421"/>
        <item x="69"/>
        <item m="1" x="506"/>
        <item x="80"/>
        <item x="376"/>
        <item m="1" x="500"/>
        <item x="328"/>
        <item x="373"/>
        <item x="317"/>
        <item x="177"/>
        <item x="57"/>
        <item x="278"/>
        <item x="277"/>
        <item x="176"/>
        <item x="145"/>
        <item x="321"/>
        <item x="78"/>
        <item x="12"/>
        <item x="259"/>
        <item x="110"/>
        <item x="134"/>
        <item x="7"/>
        <item x="123"/>
        <item x="8"/>
        <item x="287"/>
        <item x="30"/>
        <item x="9"/>
        <item m="1" x="499"/>
        <item x="322"/>
        <item x="171"/>
        <item x="170"/>
        <item x="58"/>
        <item x="79"/>
        <item x="133"/>
        <item m="1" x="503"/>
        <item x="258"/>
        <item x="150"/>
        <item m="1" x="459"/>
        <item x="346"/>
        <item x="182"/>
        <item x="323"/>
        <item x="11"/>
        <item x="71"/>
        <item x="372"/>
        <item x="260"/>
        <item x="265"/>
        <item x="174"/>
        <item x="175"/>
        <item x="324"/>
        <item m="1" x="472"/>
        <item x="59"/>
        <item x="219"/>
        <item x="13"/>
        <item x="14"/>
        <item x="335"/>
        <item x="15"/>
        <item x="16"/>
        <item x="422"/>
        <item x="90"/>
        <item x="17"/>
        <item x="389"/>
        <item x="291"/>
        <item x="325"/>
        <item x="448"/>
        <item x="326"/>
        <item x="374"/>
        <item x="411"/>
        <item x="375"/>
        <item x="327"/>
        <item x="379"/>
        <item x="144"/>
        <item x="270"/>
        <item x="86"/>
        <item x="179"/>
        <item x="18"/>
        <item x="180"/>
        <item x="451"/>
        <item x="19"/>
        <item x="386"/>
        <item x="342"/>
        <item x="181"/>
        <item x="275"/>
        <item m="1" x="454"/>
        <item m="1" x="463"/>
        <item x="37"/>
        <item x="220"/>
        <item x="72"/>
        <item x="449"/>
        <item x="20"/>
        <item x="60"/>
        <item x="290"/>
        <item x="62"/>
        <item x="184"/>
        <item x="289"/>
        <item x="262"/>
        <item m="1" x="469"/>
        <item x="377"/>
        <item x="413"/>
        <item x="140"/>
        <item m="1" x="507"/>
        <item x="67"/>
        <item x="185"/>
        <item x="378"/>
        <item x="74"/>
        <item x="186"/>
        <item x="187"/>
        <item x="195"/>
        <item m="1" x="513"/>
        <item x="188"/>
        <item x="192"/>
        <item x="245"/>
        <item x="330"/>
        <item x="194"/>
        <item x="331"/>
        <item x="297"/>
        <item x="193"/>
        <item x="75"/>
        <item x="189"/>
        <item x="190"/>
        <item x="141"/>
        <item x="191"/>
        <item x="197"/>
        <item x="118"/>
        <item x="332"/>
        <item x="209"/>
        <item x="46"/>
        <item x="63"/>
        <item x="64"/>
        <item x="198"/>
        <item x="82"/>
        <item x="66"/>
        <item m="1" x="515"/>
        <item x="263"/>
        <item x="359"/>
        <item x="48"/>
        <item x="49"/>
        <item x="264"/>
        <item x="292"/>
        <item x="89"/>
        <item m="1" x="462"/>
        <item x="276"/>
        <item x="105"/>
        <item x="148"/>
        <item x="196"/>
        <item x="333"/>
        <item x="77"/>
        <item x="200"/>
        <item x="102"/>
        <item x="380"/>
        <item x="201"/>
        <item m="1" x="502"/>
        <item x="415"/>
        <item x="334"/>
        <item x="274"/>
        <item x="22"/>
        <item x="381"/>
        <item x="387"/>
        <item x="83"/>
        <item x="382"/>
        <item x="293"/>
        <item x="23"/>
        <item x="267"/>
        <item x="336"/>
        <item x="202"/>
        <item x="206"/>
        <item x="391"/>
        <item x="383"/>
        <item x="305"/>
        <item x="337"/>
        <item x="388"/>
        <item x="203"/>
        <item x="204"/>
        <item x="120"/>
        <item x="111"/>
        <item x="266"/>
        <item x="44"/>
        <item x="450"/>
        <item x="345"/>
        <item x="205"/>
        <item m="1" x="495"/>
        <item x="24"/>
        <item x="338"/>
        <item x="423"/>
        <item x="339"/>
        <item x="88"/>
        <item x="142"/>
        <item x="26"/>
        <item m="1" x="508"/>
        <item x="53"/>
        <item x="350"/>
        <item x="340"/>
        <item x="212"/>
        <item x="136"/>
        <item x="385"/>
        <item x="208"/>
        <item x="27"/>
        <item x="232"/>
        <item x="384"/>
        <item x="341"/>
        <item x="237"/>
        <item x="96"/>
        <item x="94"/>
        <item x="129"/>
        <item x="43"/>
        <item x="29"/>
        <item x="211"/>
        <item x="299"/>
        <item x="33"/>
        <item x="214"/>
        <item x="207"/>
        <item x="65"/>
        <item x="343"/>
        <item x="131"/>
        <item x="210"/>
        <item x="93"/>
        <item x="31"/>
        <item m="1" x="475"/>
        <item x="213"/>
        <item x="32"/>
        <item x="294"/>
        <item x="132"/>
        <item x="344"/>
        <item x="235"/>
        <item x="271"/>
        <item x="52"/>
        <item x="215"/>
        <item x="272"/>
        <item m="1" x="468"/>
        <item m="1" x="465"/>
        <item x="302"/>
        <item m="1" x="504"/>
        <item x="236"/>
        <item x="147"/>
        <item x="300"/>
        <item x="393"/>
        <item x="406"/>
        <item x="268"/>
        <item x="282"/>
        <item x="34"/>
        <item x="356"/>
        <item x="279"/>
        <item x="295"/>
        <item m="1" x="514"/>
        <item x="216"/>
        <item x="47"/>
        <item x="233"/>
        <item x="217"/>
        <item x="280"/>
        <item x="218"/>
        <item x="51"/>
        <item x="392"/>
        <item m="1" x="473"/>
        <item x="35"/>
        <item x="296"/>
        <item x="398"/>
        <item x="390"/>
        <item x="347"/>
        <item x="269"/>
        <item x="84"/>
        <item x="119"/>
        <item x="222"/>
        <item x="221"/>
        <item x="230"/>
        <item x="199"/>
        <item x="92"/>
        <item x="348"/>
        <item x="349"/>
        <item x="453"/>
        <item x="98"/>
        <item x="298"/>
        <item x="351"/>
        <item x="223"/>
        <item x="85"/>
        <item m="1" x="457"/>
        <item x="352"/>
        <item x="36"/>
        <item x="234"/>
        <item x="353"/>
        <item x="400"/>
        <item x="112"/>
        <item x="87"/>
        <item x="452"/>
        <item x="399"/>
        <item x="354"/>
        <item x="38"/>
        <item x="228"/>
        <item x="39"/>
        <item x="360"/>
        <item x="149"/>
        <item x="281"/>
        <item x="137"/>
        <item x="224"/>
        <item m="1" x="483"/>
        <item x="307"/>
        <item x="355"/>
        <item x="414"/>
        <item x="238"/>
        <item x="227"/>
        <item m="1" x="498"/>
        <item x="357"/>
        <item x="135"/>
        <item x="361"/>
        <item x="395"/>
        <item x="225"/>
        <item x="153"/>
        <item x="301"/>
        <item x="358"/>
        <item x="41"/>
        <item x="113"/>
        <item x="42"/>
        <item x="308"/>
        <item x="403"/>
        <item m="1" x="464"/>
        <item x="303"/>
        <item x="151"/>
        <item x="396"/>
        <item x="226"/>
        <item x="304"/>
        <item x="273"/>
        <item x="306"/>
        <item x="231"/>
        <item x="55"/>
        <item x="50"/>
        <item x="122"/>
        <item x="309"/>
        <item x="310"/>
        <item x="241"/>
        <item x="242"/>
        <item m="1" x="456"/>
        <item x="229"/>
        <item x="243"/>
        <item x="152"/>
        <item x="154"/>
        <item x="108"/>
        <item x="100"/>
        <item x="106"/>
        <item x="394"/>
        <item x="311"/>
        <item x="244"/>
        <item m="1" x="479"/>
        <item m="1" x="476"/>
        <item x="405"/>
        <item x="95"/>
        <item x="404"/>
        <item x="97"/>
        <item x="313"/>
        <item m="1" x="474"/>
        <item x="54"/>
        <item x="99"/>
        <item x="401"/>
        <item x="397"/>
        <item x="439"/>
        <item x="107"/>
        <item x="425"/>
        <item x="101"/>
        <item x="45"/>
        <item x="429"/>
        <item x="362"/>
        <item x="432"/>
        <item x="416"/>
        <item x="239"/>
        <item x="428"/>
        <item x="283"/>
        <item x="127"/>
        <item x="125"/>
        <item x="116"/>
        <item x="103"/>
        <item x="426"/>
        <item x="417"/>
        <item m="1" x="461"/>
        <item x="443"/>
        <item x="314"/>
        <item x="444"/>
        <item x="104"/>
        <item x="402"/>
        <item x="440"/>
        <item x="121"/>
        <item x="109"/>
        <item x="437"/>
        <item x="409"/>
        <item x="284"/>
        <item x="408"/>
        <item x="433"/>
        <item x="316"/>
        <item x="126"/>
        <item x="424"/>
        <item x="114"/>
        <item x="315"/>
        <item x="312"/>
        <item x="434"/>
        <item m="1" x="466"/>
        <item x="115"/>
        <item x="117"/>
        <item x="435"/>
        <item x="445"/>
        <item x="438"/>
        <item x="427"/>
        <item x="430"/>
        <item x="246"/>
        <item x="436"/>
        <item x="418"/>
        <item x="407"/>
        <item x="155"/>
        <item x="318"/>
        <item x="363"/>
        <item x="285"/>
        <item x="431"/>
        <item x="441"/>
        <item x="128"/>
        <item m="1" x="482"/>
        <item x="442"/>
        <item t="default"/>
      </items>
    </pivotField>
    <pivotField showAll="0"/>
    <pivotField numFmtId="166" showAll="0">
      <items count="498">
        <item x="424"/>
        <item x="138"/>
        <item x="429"/>
        <item x="461"/>
        <item x="139"/>
        <item x="477"/>
        <item x="437"/>
        <item x="408"/>
        <item x="0"/>
        <item x="442"/>
        <item x="447"/>
        <item x="462"/>
        <item x="479"/>
        <item x="478"/>
        <item x="454"/>
        <item x="414"/>
        <item x="448"/>
        <item x="441"/>
        <item x="311"/>
        <item x="455"/>
        <item x="438"/>
        <item x="388"/>
        <item x="349"/>
        <item x="457"/>
        <item x="449"/>
        <item x="450"/>
        <item x="451"/>
        <item x="350"/>
        <item x="446"/>
        <item x="452"/>
        <item x="418"/>
        <item x="468"/>
        <item x="456"/>
        <item x="415"/>
        <item x="459"/>
        <item x="312"/>
        <item x="428"/>
        <item x="458"/>
        <item x="439"/>
        <item x="140"/>
        <item x="239"/>
        <item x="464"/>
        <item x="487"/>
        <item x="413"/>
        <item x="351"/>
        <item x="410"/>
        <item x="352"/>
        <item x="54"/>
        <item x="240"/>
        <item x="241"/>
        <item x="1"/>
        <item x="141"/>
        <item x="2"/>
        <item x="313"/>
        <item x="242"/>
        <item x="243"/>
        <item x="142"/>
        <item x="143"/>
        <item x="476"/>
        <item x="3"/>
        <item x="144"/>
        <item x="244"/>
        <item x="488"/>
        <item x="245"/>
        <item x="453"/>
        <item x="246"/>
        <item x="4"/>
        <item x="145"/>
        <item x="146"/>
        <item x="247"/>
        <item x="147"/>
        <item x="5"/>
        <item x="443"/>
        <item x="248"/>
        <item x="148"/>
        <item x="249"/>
        <item x="353"/>
        <item x="65"/>
        <item x="354"/>
        <item x="149"/>
        <item x="150"/>
        <item x="250"/>
        <item x="251"/>
        <item x="252"/>
        <item x="151"/>
        <item x="152"/>
        <item x="355"/>
        <item x="253"/>
        <item x="6"/>
        <item x="356"/>
        <item x="153"/>
        <item x="394"/>
        <item x="66"/>
        <item x="254"/>
        <item x="474"/>
        <item x="154"/>
        <item x="467"/>
        <item x="255"/>
        <item x="55"/>
        <item x="256"/>
        <item x="357"/>
        <item x="314"/>
        <item x="257"/>
        <item x="7"/>
        <item x="315"/>
        <item x="8"/>
        <item x="9"/>
        <item x="155"/>
        <item x="465"/>
        <item x="316"/>
        <item x="10"/>
        <item x="56"/>
        <item x="67"/>
        <item x="156"/>
        <item x="436"/>
        <item x="471"/>
        <item x="258"/>
        <item x="259"/>
        <item x="317"/>
        <item x="11"/>
        <item x="68"/>
        <item x="358"/>
        <item x="260"/>
        <item x="157"/>
        <item x="12"/>
        <item x="158"/>
        <item x="318"/>
        <item x="432"/>
        <item x="57"/>
        <item x="359"/>
        <item x="13"/>
        <item x="14"/>
        <item x="159"/>
        <item x="15"/>
        <item x="16"/>
        <item x="160"/>
        <item x="17"/>
        <item x="161"/>
        <item x="162"/>
        <item x="319"/>
        <item x="489"/>
        <item x="320"/>
        <item x="163"/>
        <item x="360"/>
        <item x="321"/>
        <item x="164"/>
        <item x="165"/>
        <item x="18"/>
        <item x="166"/>
        <item x="19"/>
        <item x="466"/>
        <item x="167"/>
        <item x="409"/>
        <item x="261"/>
        <item x="417"/>
        <item x="69"/>
        <item x="490"/>
        <item x="20"/>
        <item x="58"/>
        <item x="168"/>
        <item x="59"/>
        <item x="169"/>
        <item x="427"/>
        <item x="70"/>
        <item x="361"/>
        <item x="475"/>
        <item x="170"/>
        <item x="362"/>
        <item x="281"/>
        <item x="71"/>
        <item x="21"/>
        <item x="171"/>
        <item x="172"/>
        <item x="481"/>
        <item x="173"/>
        <item x="363"/>
        <item x="262"/>
        <item x="322"/>
        <item x="323"/>
        <item x="72"/>
        <item x="174"/>
        <item x="175"/>
        <item x="176"/>
        <item x="324"/>
        <item x="263"/>
        <item x="73"/>
        <item x="60"/>
        <item x="61"/>
        <item x="425"/>
        <item x="483"/>
        <item x="264"/>
        <item x="265"/>
        <item x="177"/>
        <item x="416"/>
        <item x="178"/>
        <item x="325"/>
        <item x="179"/>
        <item x="180"/>
        <item x="181"/>
        <item x="182"/>
        <item x="183"/>
        <item x="326"/>
        <item x="74"/>
        <item x="184"/>
        <item x="364"/>
        <item x="185"/>
        <item x="469"/>
        <item x="327"/>
        <item x="328"/>
        <item x="186"/>
        <item x="22"/>
        <item x="365"/>
        <item x="187"/>
        <item x="75"/>
        <item x="366"/>
        <item x="282"/>
        <item x="23"/>
        <item x="283"/>
        <item x="329"/>
        <item x="188"/>
        <item x="284"/>
        <item x="367"/>
        <item x="491"/>
        <item x="266"/>
        <item x="189"/>
        <item x="190"/>
        <item x="191"/>
        <item x="267"/>
        <item x="492"/>
        <item x="192"/>
        <item x="460"/>
        <item x="24"/>
        <item x="330"/>
        <item x="285"/>
        <item x="25"/>
        <item x="76"/>
        <item x="480"/>
        <item x="26"/>
        <item x="77"/>
        <item x="331"/>
        <item x="493"/>
        <item x="431"/>
        <item x="332"/>
        <item x="389"/>
        <item x="286"/>
        <item x="430"/>
        <item x="27"/>
        <item x="368"/>
        <item x="333"/>
        <item x="115"/>
        <item x="116"/>
        <item x="28"/>
        <item x="334"/>
        <item x="369"/>
        <item x="420"/>
        <item x="193"/>
        <item x="194"/>
        <item x="195"/>
        <item x="62"/>
        <item x="196"/>
        <item x="494"/>
        <item x="117"/>
        <item x="29"/>
        <item x="197"/>
        <item x="198"/>
        <item x="78"/>
        <item x="199"/>
        <item x="200"/>
        <item x="30"/>
        <item x="434"/>
        <item x="201"/>
        <item x="31"/>
        <item x="287"/>
        <item x="118"/>
        <item x="335"/>
        <item x="370"/>
        <item x="202"/>
        <item x="32"/>
        <item x="203"/>
        <item x="426"/>
        <item x="422"/>
        <item x="473"/>
        <item x="470"/>
        <item x="268"/>
        <item x="371"/>
        <item x="33"/>
        <item x="288"/>
        <item x="482"/>
        <item x="204"/>
        <item x="372"/>
        <item x="205"/>
        <item x="206"/>
        <item x="484"/>
        <item x="433"/>
        <item x="34"/>
        <item x="289"/>
        <item x="79"/>
        <item x="336"/>
        <item x="373"/>
        <item x="207"/>
        <item x="269"/>
        <item x="80"/>
        <item x="208"/>
        <item x="209"/>
        <item x="210"/>
        <item x="374"/>
        <item x="63"/>
        <item x="337"/>
        <item x="270"/>
        <item x="290"/>
        <item x="211"/>
        <item x="212"/>
        <item x="213"/>
        <item x="338"/>
        <item x="339"/>
        <item x="214"/>
        <item x="81"/>
        <item x="412"/>
        <item x="340"/>
        <item x="35"/>
        <item x="82"/>
        <item x="341"/>
        <item x="215"/>
        <item x="36"/>
        <item x="342"/>
        <item x="37"/>
        <item x="291"/>
        <item x="38"/>
        <item x="271"/>
        <item x="39"/>
        <item x="216"/>
        <item x="445"/>
        <item x="343"/>
        <item x="390"/>
        <item x="463"/>
        <item x="272"/>
        <item x="119"/>
        <item x="292"/>
        <item x="344"/>
        <item x="345"/>
        <item x="120"/>
        <item x="375"/>
        <item x="293"/>
        <item x="121"/>
        <item x="376"/>
        <item x="294"/>
        <item x="83"/>
        <item x="295"/>
        <item x="40"/>
        <item x="41"/>
        <item x="419"/>
        <item x="217"/>
        <item x="421"/>
        <item x="122"/>
        <item x="296"/>
        <item x="84"/>
        <item x="85"/>
        <item x="123"/>
        <item x="124"/>
        <item x="86"/>
        <item x="125"/>
        <item x="218"/>
        <item x="273"/>
        <item x="87"/>
        <item x="219"/>
        <item x="126"/>
        <item x="127"/>
        <item x="472"/>
        <item x="346"/>
        <item x="297"/>
        <item x="411"/>
        <item x="220"/>
        <item x="298"/>
        <item x="221"/>
        <item x="88"/>
        <item x="347"/>
        <item x="222"/>
        <item x="223"/>
        <item x="274"/>
        <item x="89"/>
        <item x="377"/>
        <item x="128"/>
        <item x="42"/>
        <item x="90"/>
        <item x="440"/>
        <item x="224"/>
        <item x="129"/>
        <item x="435"/>
        <item x="91"/>
        <item x="92"/>
        <item x="93"/>
        <item x="225"/>
        <item x="94"/>
        <item x="226"/>
        <item x="95"/>
        <item x="275"/>
        <item x="227"/>
        <item x="495"/>
        <item x="96"/>
        <item x="130"/>
        <item x="97"/>
        <item x="43"/>
        <item x="44"/>
        <item x="378"/>
        <item x="64"/>
        <item x="401"/>
        <item x="228"/>
        <item x="299"/>
        <item x="229"/>
        <item x="98"/>
        <item x="131"/>
        <item x="99"/>
        <item x="392"/>
        <item x="300"/>
        <item x="230"/>
        <item x="132"/>
        <item x="45"/>
        <item x="485"/>
        <item x="100"/>
        <item x="101"/>
        <item x="379"/>
        <item x="395"/>
        <item x="102"/>
        <item x="301"/>
        <item x="302"/>
        <item x="276"/>
        <item x="402"/>
        <item x="277"/>
        <item x="396"/>
        <item x="103"/>
        <item x="231"/>
        <item x="46"/>
        <item x="104"/>
        <item x="303"/>
        <item x="403"/>
        <item x="423"/>
        <item x="105"/>
        <item x="106"/>
        <item x="107"/>
        <item x="304"/>
        <item x="133"/>
        <item x="380"/>
        <item x="305"/>
        <item x="381"/>
        <item x="134"/>
        <item x="382"/>
        <item x="306"/>
        <item x="397"/>
        <item x="398"/>
        <item x="307"/>
        <item x="278"/>
        <item x="108"/>
        <item x="486"/>
        <item x="391"/>
        <item x="496"/>
        <item x="47"/>
        <item x="48"/>
        <item x="232"/>
        <item x="49"/>
        <item x="383"/>
        <item x="135"/>
        <item x="393"/>
        <item x="233"/>
        <item x="234"/>
        <item x="235"/>
        <item x="404"/>
        <item x="405"/>
        <item x="109"/>
        <item x="279"/>
        <item x="406"/>
        <item x="384"/>
        <item x="50"/>
        <item x="51"/>
        <item x="308"/>
        <item x="385"/>
        <item x="309"/>
        <item x="136"/>
        <item x="407"/>
        <item x="236"/>
        <item x="280"/>
        <item x="399"/>
        <item x="386"/>
        <item x="400"/>
        <item x="52"/>
        <item x="110"/>
        <item x="111"/>
        <item x="53"/>
        <item x="112"/>
        <item x="237"/>
        <item x="310"/>
        <item x="137"/>
        <item x="113"/>
        <item x="238"/>
        <item x="114"/>
        <item x="348"/>
        <item x="387"/>
        <item x="444"/>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x="0"/>
        <item x="1"/>
        <item x="2"/>
        <item x="3"/>
        <item x="4"/>
        <item x="5"/>
        <item x="6"/>
        <item x="7"/>
        <item x="8"/>
        <item x="9"/>
        <item x="10"/>
        <item x="11"/>
        <item x="12"/>
        <item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s>
  <rowFields count="2">
    <field x="6"/>
    <field x="0"/>
  </rowFields>
  <rowItems count="90">
    <i>
      <x/>
    </i>
    <i r="1">
      <x v="37"/>
    </i>
    <i r="1">
      <x v="9"/>
    </i>
    <i r="1">
      <x v="42"/>
    </i>
    <i r="1">
      <x v="40"/>
    </i>
    <i r="1">
      <x v="36"/>
    </i>
    <i r="1">
      <x v="29"/>
    </i>
    <i r="1">
      <x v="6"/>
    </i>
    <i r="1">
      <x v="31"/>
    </i>
    <i r="1">
      <x v="51"/>
    </i>
    <i r="1">
      <x v="17"/>
    </i>
    <i r="1">
      <x v="48"/>
    </i>
    <i r="1">
      <x v="47"/>
    </i>
    <i r="1">
      <x v="28"/>
    </i>
    <i r="1">
      <x v="30"/>
    </i>
    <i r="1">
      <x v="35"/>
    </i>
    <i r="1">
      <x v="41"/>
    </i>
    <i r="1">
      <x v="39"/>
    </i>
    <i r="1">
      <x v="27"/>
    </i>
    <i r="1">
      <x v="68"/>
    </i>
    <i r="1">
      <x v="83"/>
    </i>
    <i r="1">
      <x v="80"/>
    </i>
    <i r="1">
      <x v="20"/>
    </i>
    <i r="1">
      <x v="67"/>
    </i>
    <i r="1">
      <x v="72"/>
    </i>
    <i r="1">
      <x v="45"/>
    </i>
    <i r="1">
      <x v="74"/>
    </i>
    <i r="1">
      <x v="79"/>
    </i>
    <i r="1">
      <x v="59"/>
    </i>
    <i r="1">
      <x v="81"/>
    </i>
    <i r="1">
      <x v="65"/>
    </i>
    <i r="1">
      <x v="33"/>
    </i>
    <i r="1">
      <x v="66"/>
    </i>
    <i>
      <x v="1"/>
    </i>
    <i r="1">
      <x v="2"/>
    </i>
    <i r="1">
      <x v="4"/>
    </i>
    <i r="1">
      <x v="14"/>
    </i>
    <i r="1">
      <x v="54"/>
    </i>
    <i r="1">
      <x v="55"/>
    </i>
    <i r="1">
      <x v="71"/>
    </i>
    <i r="1">
      <x v="70"/>
    </i>
    <i r="1">
      <x v="56"/>
    </i>
    <i r="1">
      <x v="44"/>
    </i>
    <i r="1">
      <x v="25"/>
    </i>
    <i r="1">
      <x v="75"/>
    </i>
    <i r="1">
      <x v="49"/>
    </i>
    <i>
      <x v="2"/>
    </i>
    <i r="1">
      <x v="7"/>
    </i>
    <i r="1">
      <x v="38"/>
    </i>
    <i r="1">
      <x/>
    </i>
    <i r="1">
      <x v="52"/>
    </i>
    <i r="1">
      <x v="53"/>
    </i>
    <i r="1">
      <x v="1"/>
    </i>
    <i r="1">
      <x v="12"/>
    </i>
    <i r="1">
      <x v="23"/>
    </i>
    <i r="1">
      <x v="32"/>
    </i>
    <i r="1">
      <x v="46"/>
    </i>
    <i r="1">
      <x v="11"/>
    </i>
    <i r="1">
      <x v="58"/>
    </i>
    <i r="1">
      <x v="62"/>
    </i>
    <i r="1">
      <x v="22"/>
    </i>
    <i r="1">
      <x v="43"/>
    </i>
    <i r="1">
      <x v="18"/>
    </i>
    <i r="1">
      <x v="26"/>
    </i>
    <i r="1">
      <x v="5"/>
    </i>
    <i r="1">
      <x v="16"/>
    </i>
    <i r="1">
      <x v="3"/>
    </i>
    <i r="1">
      <x v="8"/>
    </i>
    <i r="1">
      <x v="60"/>
    </i>
    <i r="1">
      <x v="63"/>
    </i>
    <i r="1">
      <x v="19"/>
    </i>
    <i r="1">
      <x v="50"/>
    </i>
    <i r="1">
      <x v="64"/>
    </i>
    <i r="1">
      <x v="34"/>
    </i>
    <i r="1">
      <x v="57"/>
    </i>
    <i>
      <x v="3"/>
    </i>
    <i r="1">
      <x v="76"/>
    </i>
    <i r="1">
      <x v="13"/>
    </i>
    <i r="1">
      <x v="77"/>
    </i>
    <i r="1">
      <x v="15"/>
    </i>
    <i r="1">
      <x v="69"/>
    </i>
    <i>
      <x v="4"/>
    </i>
    <i r="1">
      <x v="61"/>
    </i>
    <i>
      <x v="5"/>
    </i>
    <i r="1">
      <x v="73"/>
    </i>
    <i>
      <x v="6"/>
    </i>
    <i r="1">
      <x v="78"/>
    </i>
    <i>
      <x v="7"/>
    </i>
    <i r="1">
      <x v="82"/>
    </i>
    <i t="grand">
      <x/>
    </i>
  </rowItems>
  <colFields count="1">
    <field x="-2"/>
  </colFields>
  <colItems count="2">
    <i>
      <x/>
    </i>
    <i i="1">
      <x v="1"/>
    </i>
  </colItems>
  <dataFields count="2">
    <dataField name="Number of Activities" fld="2" subtotal="count" baseField="0" baseItem="0"/>
    <dataField name="Sum of tCO2e/year" fld="36" baseField="5" baseItem="0" numFmtId="3"/>
  </dataFields>
  <formats count="21">
    <format dxfId="782">
      <pivotArea type="all" dataOnly="0" outline="0" fieldPosition="0"/>
    </format>
    <format dxfId="781">
      <pivotArea outline="0" collapsedLevelsAreSubtotals="1" fieldPosition="0"/>
    </format>
    <format dxfId="780">
      <pivotArea field="6" type="button" dataOnly="0" labelOnly="1" outline="0" axis="axisRow" fieldPosition="0"/>
    </format>
    <format dxfId="779">
      <pivotArea dataOnly="0" labelOnly="1" fieldPosition="0">
        <references count="1">
          <reference field="6" count="0"/>
        </references>
      </pivotArea>
    </format>
    <format dxfId="778">
      <pivotArea dataOnly="0" labelOnly="1" grandRow="1" outline="0" fieldPosition="0"/>
    </format>
    <format dxfId="777">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776">
      <pivotArea dataOnly="0" labelOnly="1" fieldPosition="0">
        <references count="2">
          <reference field="0" count="4">
            <x v="2"/>
            <x v="4"/>
            <x v="14"/>
            <x v="25"/>
          </reference>
          <reference field="6" count="1" selected="0">
            <x v="1"/>
          </reference>
        </references>
      </pivotArea>
    </format>
    <format dxfId="775">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774">
      <pivotArea dataOnly="0" labelOnly="1" fieldPosition="0">
        <references count="2">
          <reference field="0" count="2">
            <x v="13"/>
            <x v="15"/>
          </reference>
          <reference field="6" count="1" selected="0">
            <x v="3"/>
          </reference>
        </references>
      </pivotArea>
    </format>
    <format dxfId="773">
      <pivotArea dataOnly="0" labelOnly="1" outline="0" axis="axisValues" fieldPosition="0"/>
    </format>
    <format dxfId="772">
      <pivotArea type="all" dataOnly="0" outline="0" fieldPosition="0"/>
    </format>
    <format dxfId="771">
      <pivotArea outline="0" collapsedLevelsAreSubtotals="1" fieldPosition="0"/>
    </format>
    <format dxfId="770">
      <pivotArea field="6" type="button" dataOnly="0" labelOnly="1" outline="0" axis="axisRow" fieldPosition="0"/>
    </format>
    <format dxfId="769">
      <pivotArea dataOnly="0" labelOnly="1" fieldPosition="0">
        <references count="1">
          <reference field="6" count="0"/>
        </references>
      </pivotArea>
    </format>
    <format dxfId="768">
      <pivotArea dataOnly="0" labelOnly="1" grandRow="1" outline="0" fieldPosition="0"/>
    </format>
    <format dxfId="767">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766">
      <pivotArea dataOnly="0" labelOnly="1" fieldPosition="0">
        <references count="2">
          <reference field="0" count="4">
            <x v="2"/>
            <x v="4"/>
            <x v="14"/>
            <x v="25"/>
          </reference>
          <reference field="6" count="1" selected="0">
            <x v="1"/>
          </reference>
        </references>
      </pivotArea>
    </format>
    <format dxfId="765">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764">
      <pivotArea dataOnly="0" labelOnly="1" fieldPosition="0">
        <references count="2">
          <reference field="0" count="2">
            <x v="13"/>
            <x v="15"/>
          </reference>
          <reference field="6" count="1" selected="0">
            <x v="3"/>
          </reference>
        </references>
      </pivotArea>
    </format>
    <format dxfId="763">
      <pivotArea dataOnly="0" labelOnly="1" outline="0" axis="axisValues" fieldPosition="0"/>
    </format>
    <format dxfId="762">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PivotTable8" cacheId="53"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823">
      <pivotArea type="all" dataOnly="0" outline="0" fieldPosition="0"/>
    </format>
    <format dxfId="822">
      <pivotArea outline="0" collapsedLevelsAreSubtotals="1" fieldPosition="0"/>
    </format>
    <format dxfId="821">
      <pivotArea type="origin" dataOnly="0" labelOnly="1" outline="0" fieldPosition="0"/>
    </format>
    <format dxfId="820">
      <pivotArea field="22" type="button" dataOnly="0" labelOnly="1" outline="0" axis="axisCol" fieldPosition="0"/>
    </format>
    <format dxfId="819">
      <pivotArea type="topRight" dataOnly="0" labelOnly="1" outline="0" fieldPosition="0"/>
    </format>
    <format dxfId="818">
      <pivotArea field="0" type="button" dataOnly="0" labelOnly="1" outline="0" axis="axisRow" fieldPosition="0"/>
    </format>
    <format dxfId="817">
      <pivotArea dataOnly="0" labelOnly="1" fieldPosition="0">
        <references count="1">
          <reference field="0" count="0"/>
        </references>
      </pivotArea>
    </format>
    <format dxfId="816">
      <pivotArea dataOnly="0" labelOnly="1" grandRow="1" outline="0" fieldPosition="0"/>
    </format>
    <format dxfId="815">
      <pivotArea dataOnly="0" labelOnly="1" fieldPosition="0">
        <references count="1">
          <reference field="22" count="0"/>
        </references>
      </pivotArea>
    </format>
    <format dxfId="814">
      <pivotArea dataOnly="0" labelOnly="1" grandCol="1" outline="0" fieldPosition="0"/>
    </format>
    <format dxfId="813">
      <pivotArea type="all" dataOnly="0" outline="0" fieldPosition="0"/>
    </format>
    <format dxfId="812">
      <pivotArea outline="0" collapsedLevelsAreSubtotals="1" fieldPosition="0"/>
    </format>
    <format dxfId="811">
      <pivotArea type="origin" dataOnly="0" labelOnly="1" outline="0" fieldPosition="0"/>
    </format>
    <format dxfId="810">
      <pivotArea field="22" type="button" dataOnly="0" labelOnly="1" outline="0" axis="axisCol" fieldPosition="0"/>
    </format>
    <format dxfId="809">
      <pivotArea type="topRight" dataOnly="0" labelOnly="1" outline="0" fieldPosition="0"/>
    </format>
    <format dxfId="808">
      <pivotArea field="0" type="button" dataOnly="0" labelOnly="1" outline="0" axis="axisRow" fieldPosition="0"/>
    </format>
    <format dxfId="807">
      <pivotArea dataOnly="0" labelOnly="1" fieldPosition="0">
        <references count="1">
          <reference field="0" count="0"/>
        </references>
      </pivotArea>
    </format>
    <format dxfId="806">
      <pivotArea dataOnly="0" labelOnly="1" grandRow="1" outline="0" fieldPosition="0"/>
    </format>
    <format dxfId="805">
      <pivotArea dataOnly="0" labelOnly="1" fieldPosition="0">
        <references count="1">
          <reference field="22" count="0"/>
        </references>
      </pivotArea>
    </format>
    <format dxfId="804">
      <pivotArea dataOnly="0" labelOnly="1" grandCol="1" outline="0" fieldPosition="0"/>
    </format>
    <format dxfId="803">
      <pivotArea dataOnly="0" labelOnly="1" fieldPosition="0">
        <references count="1">
          <reference field="22" count="0"/>
        </references>
      </pivotArea>
    </format>
    <format dxfId="802">
      <pivotArea dataOnly="0" labelOnly="1" grandCol="1" outline="0" fieldPosition="0"/>
    </format>
    <format dxfId="801">
      <pivotArea type="all" dataOnly="0" outline="0" fieldPosition="0"/>
    </format>
    <format dxfId="800">
      <pivotArea outline="0" collapsedLevelsAreSubtotals="1" fieldPosition="0"/>
    </format>
    <format dxfId="799">
      <pivotArea type="origin" dataOnly="0" labelOnly="1" outline="0" fieldPosition="0"/>
    </format>
    <format dxfId="798">
      <pivotArea field="22" type="button" dataOnly="0" labelOnly="1" outline="0" axis="axisCol" fieldPosition="0"/>
    </format>
    <format dxfId="797">
      <pivotArea type="topRight" dataOnly="0" labelOnly="1" outline="0" fieldPosition="0"/>
    </format>
    <format dxfId="796">
      <pivotArea field="0" type="button" dataOnly="0" labelOnly="1" outline="0" axis="axisRow" fieldPosition="0"/>
    </format>
    <format dxfId="795">
      <pivotArea dataOnly="0" labelOnly="1" fieldPosition="0">
        <references count="1">
          <reference field="0" count="0"/>
        </references>
      </pivotArea>
    </format>
    <format dxfId="794">
      <pivotArea dataOnly="0" labelOnly="1" fieldPosition="0">
        <references count="1">
          <reference field="22" count="0"/>
        </references>
      </pivotArea>
    </format>
    <format dxfId="793">
      <pivotArea dataOnly="0" labelOnly="1" grandCol="1" outline="0" fieldPosition="0"/>
    </format>
    <format dxfId="792">
      <pivotArea type="all" dataOnly="0" outline="0" fieldPosition="0"/>
    </format>
    <format dxfId="791">
      <pivotArea outline="0" collapsedLevelsAreSubtotals="1" fieldPosition="0"/>
    </format>
    <format dxfId="790">
      <pivotArea type="origin" dataOnly="0" labelOnly="1" outline="0" fieldPosition="0"/>
    </format>
    <format dxfId="789">
      <pivotArea field="22" type="button" dataOnly="0" labelOnly="1" outline="0" axis="axisCol" fieldPosition="0"/>
    </format>
    <format dxfId="788">
      <pivotArea type="topRight" dataOnly="0" labelOnly="1" outline="0" fieldPosition="0"/>
    </format>
    <format dxfId="787">
      <pivotArea field="0" type="button" dataOnly="0" labelOnly="1" outline="0" axis="axisRow" fieldPosition="0"/>
    </format>
    <format dxfId="786">
      <pivotArea dataOnly="0" labelOnly="1" fieldPosition="0">
        <references count="1">
          <reference field="0" count="0"/>
        </references>
      </pivotArea>
    </format>
    <format dxfId="785">
      <pivotArea dataOnly="0" labelOnly="1" fieldPosition="0">
        <references count="1">
          <reference field="22" count="0"/>
        </references>
      </pivotArea>
    </format>
    <format dxfId="784">
      <pivotArea dataOnly="0" labelOnly="1" grandCol="1" outline="0" fieldPosition="0"/>
    </format>
    <format dxfId="78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62AA3272-1A1E-4D6B-8AE4-EA845F11A00A}" name="PivotTable26"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23" firstHeaderRow="1" firstDataRow="2" firstDataCol="1"/>
  <pivotFields count="52">
    <pivotField showAll="0"/>
    <pivotField numFmtId="166" showAll="0">
      <items count="95">
        <item x="61"/>
        <item x="3"/>
        <item x="27"/>
        <item x="19"/>
        <item x="24"/>
        <item x="74"/>
        <item x="17"/>
        <item x="22"/>
        <item x="15"/>
        <item x="20"/>
        <item x="4"/>
        <item x="57"/>
        <item x="75"/>
        <item x="31"/>
        <item x="25"/>
        <item x="12"/>
        <item x="76"/>
        <item x="18"/>
        <item x="5"/>
        <item x="28"/>
        <item x="32"/>
        <item x="77"/>
        <item x="29"/>
        <item x="14"/>
        <item x="13"/>
        <item x="7"/>
        <item x="9"/>
        <item x="30"/>
        <item x="16"/>
        <item x="11"/>
        <item x="21"/>
        <item x="10"/>
        <item x="23"/>
        <item x="8"/>
        <item x="26"/>
        <item x="6"/>
        <item x="34"/>
        <item x="37"/>
        <item x="38"/>
        <item x="35"/>
        <item x="46"/>
        <item x="36"/>
        <item x="33"/>
        <item x="42"/>
        <item x="39"/>
        <item x="44"/>
        <item x="41"/>
        <item x="43"/>
        <item x="40"/>
        <item x="1"/>
        <item x="2"/>
        <item x="0"/>
        <item x="45"/>
        <item x="47"/>
        <item x="55"/>
        <item x="53"/>
        <item x="58"/>
        <item x="49"/>
        <item x="48"/>
        <item x="52"/>
        <item x="50"/>
        <item x="51"/>
        <item x="78"/>
        <item x="60"/>
        <item x="54"/>
        <item x="59"/>
        <item x="79"/>
        <item x="56"/>
        <item x="80"/>
        <item x="81"/>
        <item x="62"/>
        <item x="63"/>
        <item x="73"/>
        <item x="64"/>
        <item x="82"/>
        <item x="66"/>
        <item x="67"/>
        <item x="68"/>
        <item x="83"/>
        <item x="84"/>
        <item x="69"/>
        <item x="65"/>
        <item x="85"/>
        <item x="86"/>
        <item x="87"/>
        <item x="88"/>
        <item x="70"/>
        <item x="89"/>
        <item x="90"/>
        <item x="71"/>
        <item x="72"/>
        <item x="91"/>
        <item x="93"/>
        <item x="92"/>
        <item t="default"/>
      </items>
    </pivotField>
    <pivotField dataField="1" showAll="0"/>
    <pivotField axis="axisCol" showAll="0">
      <items count="3">
        <item x="0"/>
        <item x="1"/>
        <item t="default"/>
      </items>
    </pivotField>
    <pivotField showAll="0"/>
    <pivotField axis="axisRow" numFmtId="166"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items count="517">
        <item x="28"/>
        <item m="1" x="467"/>
        <item x="40"/>
        <item m="1" x="471"/>
        <item m="1" x="496"/>
        <item x="157"/>
        <item m="1" x="510"/>
        <item m="1" x="477"/>
        <item x="73"/>
        <item x="0"/>
        <item x="139"/>
        <item m="1" x="485"/>
        <item m="1" x="497"/>
        <item m="1" x="512"/>
        <item m="1" x="511"/>
        <item m="1" x="492"/>
        <item x="247"/>
        <item m="1" x="486"/>
        <item m="1" x="480"/>
        <item x="319"/>
        <item x="138"/>
        <item m="1" x="478"/>
        <item x="410"/>
        <item x="364"/>
        <item m="1" x="493"/>
        <item m="1" x="487"/>
        <item m="1" x="488"/>
        <item m="1" x="489"/>
        <item x="365"/>
        <item m="1" x="484"/>
        <item m="1" x="490"/>
        <item x="251"/>
        <item m="1" x="501"/>
        <item x="257"/>
        <item x="70"/>
        <item m="1" x="460"/>
        <item m="1" x="494"/>
        <item x="320"/>
        <item m="1" x="470"/>
        <item x="124"/>
        <item x="146"/>
        <item x="76"/>
        <item x="158"/>
        <item x="420"/>
        <item x="249"/>
        <item x="419"/>
        <item x="165"/>
        <item x="446"/>
        <item m="1" x="458"/>
        <item x="366"/>
        <item m="1" x="455"/>
        <item x="250"/>
        <item x="367"/>
        <item x="56"/>
        <item x="288"/>
        <item x="248"/>
        <item x="169"/>
        <item x="1"/>
        <item x="173"/>
        <item x="159"/>
        <item x="2"/>
        <item x="91"/>
        <item x="254"/>
        <item x="256"/>
        <item x="255"/>
        <item x="253"/>
        <item x="160"/>
        <item x="240"/>
        <item x="183"/>
        <item m="1" x="509"/>
        <item x="10"/>
        <item x="172"/>
        <item x="412"/>
        <item x="261"/>
        <item x="3"/>
        <item x="130"/>
        <item x="447"/>
        <item m="1" x="505"/>
        <item m="1" x="491"/>
        <item x="4"/>
        <item x="143"/>
        <item x="161"/>
        <item x="156"/>
        <item x="286"/>
        <item x="162"/>
        <item x="369"/>
        <item x="5"/>
        <item m="1" x="481"/>
        <item x="21"/>
        <item x="329"/>
        <item x="163"/>
        <item x="81"/>
        <item x="368"/>
        <item x="68"/>
        <item x="164"/>
        <item x="252"/>
        <item x="178"/>
        <item x="166"/>
        <item x="167"/>
        <item x="370"/>
        <item x="61"/>
        <item x="6"/>
        <item x="371"/>
        <item x="25"/>
        <item x="168"/>
        <item x="421"/>
        <item x="69"/>
        <item m="1" x="506"/>
        <item x="80"/>
        <item x="376"/>
        <item m="1" x="500"/>
        <item x="328"/>
        <item x="373"/>
        <item x="317"/>
        <item x="177"/>
        <item x="57"/>
        <item x="278"/>
        <item x="277"/>
        <item x="176"/>
        <item x="145"/>
        <item x="321"/>
        <item x="78"/>
        <item x="12"/>
        <item x="259"/>
        <item x="110"/>
        <item x="134"/>
        <item x="7"/>
        <item x="123"/>
        <item x="8"/>
        <item x="287"/>
        <item x="30"/>
        <item x="9"/>
        <item m="1" x="499"/>
        <item x="322"/>
        <item x="171"/>
        <item x="170"/>
        <item x="58"/>
        <item x="79"/>
        <item x="133"/>
        <item m="1" x="503"/>
        <item x="258"/>
        <item x="150"/>
        <item m="1" x="459"/>
        <item x="346"/>
        <item x="182"/>
        <item x="323"/>
        <item x="11"/>
        <item x="71"/>
        <item x="372"/>
        <item x="260"/>
        <item x="265"/>
        <item x="174"/>
        <item x="175"/>
        <item x="324"/>
        <item m="1" x="472"/>
        <item x="59"/>
        <item x="219"/>
        <item x="13"/>
        <item x="14"/>
        <item x="335"/>
        <item x="15"/>
        <item x="16"/>
        <item x="422"/>
        <item x="90"/>
        <item x="17"/>
        <item x="389"/>
        <item x="291"/>
        <item x="325"/>
        <item x="448"/>
        <item x="326"/>
        <item x="374"/>
        <item x="411"/>
        <item x="375"/>
        <item x="327"/>
        <item x="379"/>
        <item x="144"/>
        <item x="270"/>
        <item x="86"/>
        <item x="179"/>
        <item x="18"/>
        <item x="180"/>
        <item x="451"/>
        <item x="19"/>
        <item x="386"/>
        <item x="342"/>
        <item x="181"/>
        <item x="275"/>
        <item m="1" x="454"/>
        <item m="1" x="463"/>
        <item x="37"/>
        <item x="220"/>
        <item x="72"/>
        <item x="449"/>
        <item x="20"/>
        <item x="60"/>
        <item x="290"/>
        <item x="62"/>
        <item x="184"/>
        <item x="289"/>
        <item x="262"/>
        <item m="1" x="469"/>
        <item x="377"/>
        <item x="413"/>
        <item x="140"/>
        <item m="1" x="507"/>
        <item x="67"/>
        <item x="185"/>
        <item x="378"/>
        <item x="74"/>
        <item x="186"/>
        <item x="187"/>
        <item x="195"/>
        <item m="1" x="513"/>
        <item x="188"/>
        <item x="192"/>
        <item x="245"/>
        <item x="330"/>
        <item x="194"/>
        <item x="331"/>
        <item x="297"/>
        <item x="193"/>
        <item x="75"/>
        <item x="189"/>
        <item x="190"/>
        <item x="141"/>
        <item x="191"/>
        <item x="197"/>
        <item x="118"/>
        <item x="332"/>
        <item x="209"/>
        <item x="46"/>
        <item x="63"/>
        <item x="64"/>
        <item x="198"/>
        <item x="82"/>
        <item x="66"/>
        <item m="1" x="515"/>
        <item x="263"/>
        <item x="359"/>
        <item x="48"/>
        <item x="49"/>
        <item x="264"/>
        <item x="292"/>
        <item x="89"/>
        <item m="1" x="462"/>
        <item x="276"/>
        <item x="105"/>
        <item x="148"/>
        <item x="196"/>
        <item x="333"/>
        <item x="77"/>
        <item x="200"/>
        <item x="102"/>
        <item x="380"/>
        <item x="201"/>
        <item m="1" x="502"/>
        <item x="415"/>
        <item x="334"/>
        <item x="274"/>
        <item x="22"/>
        <item x="381"/>
        <item x="387"/>
        <item x="83"/>
        <item x="382"/>
        <item x="293"/>
        <item x="23"/>
        <item x="267"/>
        <item x="336"/>
        <item x="202"/>
        <item x="206"/>
        <item x="391"/>
        <item x="383"/>
        <item x="305"/>
        <item x="337"/>
        <item x="388"/>
        <item x="203"/>
        <item x="204"/>
        <item x="120"/>
        <item x="111"/>
        <item x="266"/>
        <item x="44"/>
        <item x="450"/>
        <item x="345"/>
        <item x="205"/>
        <item m="1" x="495"/>
        <item x="24"/>
        <item x="338"/>
        <item x="423"/>
        <item x="339"/>
        <item x="88"/>
        <item x="142"/>
        <item x="26"/>
        <item m="1" x="508"/>
        <item x="53"/>
        <item x="350"/>
        <item x="340"/>
        <item x="212"/>
        <item x="136"/>
        <item x="385"/>
        <item x="208"/>
        <item x="27"/>
        <item x="232"/>
        <item x="384"/>
        <item x="341"/>
        <item x="237"/>
        <item x="96"/>
        <item x="94"/>
        <item x="129"/>
        <item x="43"/>
        <item x="29"/>
        <item x="211"/>
        <item x="299"/>
        <item x="33"/>
        <item x="214"/>
        <item x="207"/>
        <item x="65"/>
        <item x="343"/>
        <item x="131"/>
        <item x="210"/>
        <item x="93"/>
        <item x="31"/>
        <item m="1" x="475"/>
        <item x="213"/>
        <item x="32"/>
        <item x="294"/>
        <item x="132"/>
        <item x="344"/>
        <item x="235"/>
        <item x="271"/>
        <item x="52"/>
        <item x="215"/>
        <item x="272"/>
        <item m="1" x="468"/>
        <item m="1" x="465"/>
        <item x="302"/>
        <item m="1" x="504"/>
        <item x="236"/>
        <item x="147"/>
        <item x="300"/>
        <item x="393"/>
        <item x="406"/>
        <item x="268"/>
        <item x="282"/>
        <item x="34"/>
        <item x="356"/>
        <item x="279"/>
        <item x="295"/>
        <item m="1" x="514"/>
        <item x="216"/>
        <item x="47"/>
        <item x="233"/>
        <item x="217"/>
        <item x="280"/>
        <item x="218"/>
        <item x="51"/>
        <item x="392"/>
        <item m="1" x="473"/>
        <item x="35"/>
        <item x="296"/>
        <item x="398"/>
        <item x="390"/>
        <item x="347"/>
        <item x="269"/>
        <item x="84"/>
        <item x="119"/>
        <item x="222"/>
        <item x="221"/>
        <item x="230"/>
        <item x="199"/>
        <item x="92"/>
        <item x="348"/>
        <item x="349"/>
        <item x="453"/>
        <item x="98"/>
        <item x="298"/>
        <item x="351"/>
        <item x="223"/>
        <item x="85"/>
        <item m="1" x="457"/>
        <item x="352"/>
        <item x="36"/>
        <item x="234"/>
        <item x="353"/>
        <item x="400"/>
        <item x="112"/>
        <item x="87"/>
        <item x="452"/>
        <item x="399"/>
        <item x="354"/>
        <item x="38"/>
        <item x="228"/>
        <item x="39"/>
        <item x="360"/>
        <item x="149"/>
        <item x="281"/>
        <item x="137"/>
        <item x="224"/>
        <item m="1" x="483"/>
        <item x="307"/>
        <item x="355"/>
        <item x="414"/>
        <item x="238"/>
        <item x="227"/>
        <item m="1" x="498"/>
        <item x="357"/>
        <item x="135"/>
        <item x="361"/>
        <item x="395"/>
        <item x="225"/>
        <item x="153"/>
        <item x="301"/>
        <item x="358"/>
        <item x="41"/>
        <item x="113"/>
        <item x="42"/>
        <item x="308"/>
        <item x="403"/>
        <item m="1" x="464"/>
        <item x="303"/>
        <item x="151"/>
        <item x="396"/>
        <item x="226"/>
        <item x="304"/>
        <item x="273"/>
        <item x="306"/>
        <item x="231"/>
        <item x="55"/>
        <item x="50"/>
        <item x="122"/>
        <item x="309"/>
        <item x="310"/>
        <item x="241"/>
        <item x="242"/>
        <item m="1" x="456"/>
        <item x="229"/>
        <item x="243"/>
        <item x="152"/>
        <item x="154"/>
        <item x="108"/>
        <item x="100"/>
        <item x="106"/>
        <item x="394"/>
        <item x="311"/>
        <item x="244"/>
        <item m="1" x="479"/>
        <item m="1" x="476"/>
        <item x="405"/>
        <item x="95"/>
        <item x="404"/>
        <item x="97"/>
        <item x="313"/>
        <item m="1" x="474"/>
        <item x="54"/>
        <item x="99"/>
        <item x="401"/>
        <item x="397"/>
        <item x="439"/>
        <item x="107"/>
        <item x="425"/>
        <item x="101"/>
        <item x="45"/>
        <item x="429"/>
        <item x="362"/>
        <item x="432"/>
        <item x="416"/>
        <item x="239"/>
        <item x="428"/>
        <item x="283"/>
        <item x="127"/>
        <item x="125"/>
        <item x="116"/>
        <item x="103"/>
        <item x="426"/>
        <item x="417"/>
        <item m="1" x="461"/>
        <item x="443"/>
        <item x="314"/>
        <item x="444"/>
        <item x="104"/>
        <item x="402"/>
        <item x="440"/>
        <item x="121"/>
        <item x="109"/>
        <item x="437"/>
        <item x="409"/>
        <item x="284"/>
        <item x="408"/>
        <item x="433"/>
        <item x="316"/>
        <item x="126"/>
        <item x="424"/>
        <item x="114"/>
        <item x="315"/>
        <item x="312"/>
        <item x="434"/>
        <item m="1" x="466"/>
        <item x="115"/>
        <item x="117"/>
        <item x="435"/>
        <item x="445"/>
        <item x="438"/>
        <item x="427"/>
        <item x="430"/>
        <item x="246"/>
        <item x="436"/>
        <item x="418"/>
        <item x="407"/>
        <item x="155"/>
        <item x="318"/>
        <item x="363"/>
        <item x="285"/>
        <item x="431"/>
        <item x="441"/>
        <item x="128"/>
        <item m="1" x="482"/>
        <item x="442"/>
        <item t="default"/>
      </items>
    </pivotField>
    <pivotField showAll="0"/>
    <pivotField numFmtId="166" showAll="0">
      <items count="498">
        <item x="424"/>
        <item x="138"/>
        <item x="429"/>
        <item x="461"/>
        <item x="139"/>
        <item x="477"/>
        <item x="437"/>
        <item x="408"/>
        <item x="0"/>
        <item x="442"/>
        <item x="447"/>
        <item x="462"/>
        <item x="479"/>
        <item x="478"/>
        <item x="454"/>
        <item x="414"/>
        <item x="448"/>
        <item x="441"/>
        <item x="311"/>
        <item x="455"/>
        <item x="438"/>
        <item x="388"/>
        <item x="349"/>
        <item x="457"/>
        <item x="449"/>
        <item x="450"/>
        <item x="451"/>
        <item x="350"/>
        <item x="446"/>
        <item x="452"/>
        <item x="418"/>
        <item x="468"/>
        <item x="456"/>
        <item x="415"/>
        <item x="459"/>
        <item x="312"/>
        <item x="428"/>
        <item x="458"/>
        <item x="439"/>
        <item x="140"/>
        <item x="239"/>
        <item x="464"/>
        <item x="487"/>
        <item x="413"/>
        <item x="351"/>
        <item x="410"/>
        <item x="352"/>
        <item x="54"/>
        <item x="240"/>
        <item x="241"/>
        <item x="1"/>
        <item x="141"/>
        <item x="2"/>
        <item x="313"/>
        <item x="242"/>
        <item x="243"/>
        <item x="142"/>
        <item x="143"/>
        <item x="476"/>
        <item x="3"/>
        <item x="144"/>
        <item x="244"/>
        <item x="488"/>
        <item x="245"/>
        <item x="453"/>
        <item x="246"/>
        <item x="4"/>
        <item x="145"/>
        <item x="146"/>
        <item x="247"/>
        <item x="147"/>
        <item x="5"/>
        <item x="443"/>
        <item x="248"/>
        <item x="148"/>
        <item x="249"/>
        <item x="353"/>
        <item x="65"/>
        <item x="354"/>
        <item x="149"/>
        <item x="150"/>
        <item x="250"/>
        <item x="251"/>
        <item x="252"/>
        <item x="151"/>
        <item x="152"/>
        <item x="355"/>
        <item x="253"/>
        <item x="6"/>
        <item x="356"/>
        <item x="153"/>
        <item x="394"/>
        <item x="66"/>
        <item x="254"/>
        <item x="474"/>
        <item x="154"/>
        <item x="467"/>
        <item x="255"/>
        <item x="55"/>
        <item x="256"/>
        <item x="357"/>
        <item x="314"/>
        <item x="257"/>
        <item x="7"/>
        <item x="315"/>
        <item x="8"/>
        <item x="9"/>
        <item x="155"/>
        <item x="465"/>
        <item x="316"/>
        <item x="10"/>
        <item x="56"/>
        <item x="67"/>
        <item x="156"/>
        <item x="436"/>
        <item x="471"/>
        <item x="258"/>
        <item x="259"/>
        <item x="317"/>
        <item x="11"/>
        <item x="68"/>
        <item x="358"/>
        <item x="260"/>
        <item x="157"/>
        <item x="12"/>
        <item x="158"/>
        <item x="318"/>
        <item x="432"/>
        <item x="57"/>
        <item x="359"/>
        <item x="13"/>
        <item x="14"/>
        <item x="159"/>
        <item x="15"/>
        <item x="16"/>
        <item x="160"/>
        <item x="17"/>
        <item x="161"/>
        <item x="162"/>
        <item x="319"/>
        <item x="489"/>
        <item x="320"/>
        <item x="163"/>
        <item x="360"/>
        <item x="321"/>
        <item x="164"/>
        <item x="165"/>
        <item x="18"/>
        <item x="166"/>
        <item x="19"/>
        <item x="466"/>
        <item x="167"/>
        <item x="409"/>
        <item x="261"/>
        <item x="417"/>
        <item x="69"/>
        <item x="490"/>
        <item x="20"/>
        <item x="58"/>
        <item x="168"/>
        <item x="59"/>
        <item x="169"/>
        <item x="427"/>
        <item x="70"/>
        <item x="361"/>
        <item x="475"/>
        <item x="170"/>
        <item x="362"/>
        <item x="281"/>
        <item x="71"/>
        <item x="21"/>
        <item x="171"/>
        <item x="172"/>
        <item x="481"/>
        <item x="173"/>
        <item x="363"/>
        <item x="262"/>
        <item x="322"/>
        <item x="323"/>
        <item x="72"/>
        <item x="174"/>
        <item x="175"/>
        <item x="176"/>
        <item x="324"/>
        <item x="263"/>
        <item x="73"/>
        <item x="60"/>
        <item x="61"/>
        <item x="425"/>
        <item x="483"/>
        <item x="264"/>
        <item x="265"/>
        <item x="177"/>
        <item x="416"/>
        <item x="178"/>
        <item x="325"/>
        <item x="179"/>
        <item x="180"/>
        <item x="181"/>
        <item x="182"/>
        <item x="183"/>
        <item x="326"/>
        <item x="74"/>
        <item x="184"/>
        <item x="364"/>
        <item x="185"/>
        <item x="469"/>
        <item x="327"/>
        <item x="328"/>
        <item x="186"/>
        <item x="22"/>
        <item x="365"/>
        <item x="187"/>
        <item x="75"/>
        <item x="366"/>
        <item x="282"/>
        <item x="23"/>
        <item x="283"/>
        <item x="329"/>
        <item x="188"/>
        <item x="284"/>
        <item x="367"/>
        <item x="491"/>
        <item x="266"/>
        <item x="189"/>
        <item x="190"/>
        <item x="191"/>
        <item x="267"/>
        <item x="492"/>
        <item x="192"/>
        <item x="460"/>
        <item x="24"/>
        <item x="330"/>
        <item x="285"/>
        <item x="25"/>
        <item x="76"/>
        <item x="480"/>
        <item x="26"/>
        <item x="77"/>
        <item x="331"/>
        <item x="493"/>
        <item x="431"/>
        <item x="332"/>
        <item x="389"/>
        <item x="286"/>
        <item x="430"/>
        <item x="27"/>
        <item x="368"/>
        <item x="333"/>
        <item x="115"/>
        <item x="116"/>
        <item x="28"/>
        <item x="334"/>
        <item x="369"/>
        <item x="420"/>
        <item x="193"/>
        <item x="194"/>
        <item x="195"/>
        <item x="62"/>
        <item x="196"/>
        <item x="494"/>
        <item x="117"/>
        <item x="29"/>
        <item x="197"/>
        <item x="198"/>
        <item x="78"/>
        <item x="199"/>
        <item x="200"/>
        <item x="30"/>
        <item x="434"/>
        <item x="201"/>
        <item x="31"/>
        <item x="287"/>
        <item x="118"/>
        <item x="335"/>
        <item x="370"/>
        <item x="202"/>
        <item x="32"/>
        <item x="203"/>
        <item x="426"/>
        <item x="422"/>
        <item x="473"/>
        <item x="470"/>
        <item x="268"/>
        <item x="371"/>
        <item x="33"/>
        <item x="288"/>
        <item x="482"/>
        <item x="204"/>
        <item x="372"/>
        <item x="205"/>
        <item x="206"/>
        <item x="484"/>
        <item x="433"/>
        <item x="34"/>
        <item x="289"/>
        <item x="79"/>
        <item x="336"/>
        <item x="373"/>
        <item x="207"/>
        <item x="269"/>
        <item x="80"/>
        <item x="208"/>
        <item x="209"/>
        <item x="210"/>
        <item x="374"/>
        <item x="63"/>
        <item x="337"/>
        <item x="270"/>
        <item x="290"/>
        <item x="211"/>
        <item x="212"/>
        <item x="213"/>
        <item x="338"/>
        <item x="339"/>
        <item x="214"/>
        <item x="81"/>
        <item x="412"/>
        <item x="340"/>
        <item x="35"/>
        <item x="82"/>
        <item x="341"/>
        <item x="215"/>
        <item x="36"/>
        <item x="342"/>
        <item x="37"/>
        <item x="291"/>
        <item x="38"/>
        <item x="271"/>
        <item x="39"/>
        <item x="216"/>
        <item x="445"/>
        <item x="343"/>
        <item x="390"/>
        <item x="463"/>
        <item x="272"/>
        <item x="119"/>
        <item x="292"/>
        <item x="344"/>
        <item x="345"/>
        <item x="120"/>
        <item x="375"/>
        <item x="293"/>
        <item x="121"/>
        <item x="376"/>
        <item x="294"/>
        <item x="83"/>
        <item x="295"/>
        <item x="40"/>
        <item x="41"/>
        <item x="419"/>
        <item x="217"/>
        <item x="421"/>
        <item x="122"/>
        <item x="296"/>
        <item x="84"/>
        <item x="85"/>
        <item x="123"/>
        <item x="124"/>
        <item x="86"/>
        <item x="125"/>
        <item x="218"/>
        <item x="273"/>
        <item x="87"/>
        <item x="219"/>
        <item x="126"/>
        <item x="127"/>
        <item x="472"/>
        <item x="346"/>
        <item x="297"/>
        <item x="411"/>
        <item x="220"/>
        <item x="298"/>
        <item x="221"/>
        <item x="88"/>
        <item x="347"/>
        <item x="222"/>
        <item x="223"/>
        <item x="274"/>
        <item x="89"/>
        <item x="377"/>
        <item x="128"/>
        <item x="42"/>
        <item x="90"/>
        <item x="440"/>
        <item x="224"/>
        <item x="129"/>
        <item x="435"/>
        <item x="91"/>
        <item x="92"/>
        <item x="93"/>
        <item x="225"/>
        <item x="94"/>
        <item x="226"/>
        <item x="95"/>
        <item x="275"/>
        <item x="227"/>
        <item x="495"/>
        <item x="96"/>
        <item x="130"/>
        <item x="97"/>
        <item x="43"/>
        <item x="44"/>
        <item x="378"/>
        <item x="64"/>
        <item x="401"/>
        <item x="228"/>
        <item x="299"/>
        <item x="229"/>
        <item x="98"/>
        <item x="131"/>
        <item x="99"/>
        <item x="392"/>
        <item x="300"/>
        <item x="230"/>
        <item x="132"/>
        <item x="45"/>
        <item x="485"/>
        <item x="100"/>
        <item x="101"/>
        <item x="379"/>
        <item x="395"/>
        <item x="102"/>
        <item x="301"/>
        <item x="302"/>
        <item x="276"/>
        <item x="402"/>
        <item x="277"/>
        <item x="396"/>
        <item x="103"/>
        <item x="231"/>
        <item x="46"/>
        <item x="104"/>
        <item x="303"/>
        <item x="403"/>
        <item x="423"/>
        <item x="105"/>
        <item x="106"/>
        <item x="107"/>
        <item x="304"/>
        <item x="133"/>
        <item x="380"/>
        <item x="305"/>
        <item x="381"/>
        <item x="134"/>
        <item x="382"/>
        <item x="306"/>
        <item x="397"/>
        <item x="398"/>
        <item x="307"/>
        <item x="278"/>
        <item x="108"/>
        <item x="486"/>
        <item x="391"/>
        <item x="496"/>
        <item x="47"/>
        <item x="48"/>
        <item x="232"/>
        <item x="49"/>
        <item x="383"/>
        <item x="135"/>
        <item x="393"/>
        <item x="233"/>
        <item x="234"/>
        <item x="235"/>
        <item x="404"/>
        <item x="405"/>
        <item x="109"/>
        <item x="279"/>
        <item x="406"/>
        <item x="384"/>
        <item x="50"/>
        <item x="51"/>
        <item x="308"/>
        <item x="385"/>
        <item x="309"/>
        <item x="136"/>
        <item x="407"/>
        <item x="236"/>
        <item x="280"/>
        <item x="399"/>
        <item x="386"/>
        <item x="400"/>
        <item x="52"/>
        <item x="110"/>
        <item x="111"/>
        <item x="53"/>
        <item x="112"/>
        <item x="237"/>
        <item x="310"/>
        <item x="137"/>
        <item x="113"/>
        <item x="238"/>
        <item x="114"/>
        <item x="348"/>
        <item x="387"/>
        <item x="444"/>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items count="368">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s>
    </pivotField>
    <pivotField showAll="0" defaultSubtotal="0">
      <items count="14">
        <item sd="0" x="0"/>
        <item sd="0" x="1"/>
        <item sd="0" x="2"/>
        <item sd="0" x="3"/>
        <item sd="0" x="4"/>
        <item sd="0" x="5"/>
        <item sd="0" x="6"/>
        <item sd="0" x="7"/>
        <item sd="0" x="8"/>
        <item sd="0" x="9"/>
        <item sd="0" x="10"/>
        <item sd="0" x="11"/>
        <item sd="0" x="12"/>
        <item sd="0" x="13"/>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17">
        <item sd="0" x="0"/>
        <item sd="0" x="1"/>
        <item sd="0" x="2"/>
        <item sd="0" x="3"/>
        <item sd="0" x="4"/>
        <item sd="0" x="5"/>
        <item sd="0" x="6"/>
        <item sd="0" x="7"/>
        <item sd="0" x="8"/>
        <item sd="0" x="9"/>
        <item sd="0" x="10"/>
        <item sd="0" x="11"/>
        <item sd="0" x="12"/>
        <item sd="0" x="13"/>
        <item sd="0" x="14"/>
        <item sd="0" x="15"/>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x="5"/>
        <item t="default"/>
      </items>
    </pivotField>
    <pivotField showAll="0">
      <items count="13">
        <item sd="0" x="0"/>
        <item sd="0" x="1"/>
        <item sd="0" x="2"/>
        <item sd="0" x="3"/>
        <item sd="0" x="4"/>
        <item sd="0" x="5"/>
        <item sd="0" x="6"/>
        <item sd="0" x="7"/>
        <item sd="0" x="8"/>
        <item sd="0" x="9"/>
        <item sd="0" x="10"/>
        <item x="11"/>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s>
  <rowFields count="1">
    <field x="5"/>
  </rowFields>
  <rowItems count="18">
    <i>
      <x/>
    </i>
    <i>
      <x v="1"/>
    </i>
    <i>
      <x v="2"/>
    </i>
    <i>
      <x v="3"/>
    </i>
    <i>
      <x v="4"/>
    </i>
    <i>
      <x v="5"/>
    </i>
    <i>
      <x v="6"/>
    </i>
    <i>
      <x v="7"/>
    </i>
    <i>
      <x v="8"/>
    </i>
    <i>
      <x v="9"/>
    </i>
    <i>
      <x v="10"/>
    </i>
    <i>
      <x v="11"/>
    </i>
    <i>
      <x v="12"/>
    </i>
    <i>
      <x v="13"/>
    </i>
    <i>
      <x v="14"/>
    </i>
    <i>
      <x v="15"/>
    </i>
    <i>
      <x v="16"/>
    </i>
    <i t="grand">
      <x/>
    </i>
  </rowItems>
  <colFields count="1">
    <field x="3"/>
  </colFields>
  <colItems count="3">
    <i>
      <x/>
    </i>
    <i>
      <x v="1"/>
    </i>
    <i t="grand">
      <x/>
    </i>
  </colItems>
  <dataFields count="1">
    <dataField name="Notifications" fld="2" subtotal="count" baseField="45" baseItem="1"/>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PivotTable13"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8">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856">
      <pivotArea outline="0" fieldPosition="0">
        <references count="1">
          <reference field="4294967294" count="1">
            <x v="0"/>
          </reference>
        </references>
      </pivotArea>
    </format>
    <format dxfId="855">
      <pivotArea type="all" dataOnly="0" outline="0" fieldPosition="0"/>
    </format>
    <format dxfId="854">
      <pivotArea outline="0" collapsedLevelsAreSubtotals="1" fieldPosition="0"/>
    </format>
    <format dxfId="853">
      <pivotArea type="origin" dataOnly="0" labelOnly="1" outline="0" fieldPosition="0"/>
    </format>
    <format dxfId="852">
      <pivotArea field="22" type="button" dataOnly="0" labelOnly="1" outline="0" axis="axisPage" fieldPosition="0"/>
    </format>
    <format dxfId="851">
      <pivotArea type="topRight" dataOnly="0" labelOnly="1" outline="0" fieldPosition="0"/>
    </format>
    <format dxfId="850">
      <pivotArea field="0" type="button" dataOnly="0" labelOnly="1" outline="0"/>
    </format>
    <format dxfId="849">
      <pivotArea dataOnly="0" labelOnly="1" grandRow="1" outline="0" fieldPosition="0"/>
    </format>
    <format dxfId="848">
      <pivotArea dataOnly="0" labelOnly="1" fieldPosition="0">
        <references count="1">
          <reference field="22" count="0"/>
        </references>
      </pivotArea>
    </format>
    <format dxfId="847">
      <pivotArea dataOnly="0" labelOnly="1" grandCol="1" outline="0" fieldPosition="0"/>
    </format>
    <format dxfId="846">
      <pivotArea type="all" dataOnly="0" outline="0" fieldPosition="0"/>
    </format>
    <format dxfId="845">
      <pivotArea outline="0" collapsedLevelsAreSubtotals="1" fieldPosition="0"/>
    </format>
    <format dxfId="844">
      <pivotArea type="origin" dataOnly="0" labelOnly="1" outline="0" fieldPosition="0"/>
    </format>
    <format dxfId="843">
      <pivotArea field="22" type="button" dataOnly="0" labelOnly="1" outline="0" axis="axisPage" fieldPosition="0"/>
    </format>
    <format dxfId="842">
      <pivotArea type="topRight" dataOnly="0" labelOnly="1" outline="0" fieldPosition="0"/>
    </format>
    <format dxfId="841">
      <pivotArea field="0" type="button" dataOnly="0" labelOnly="1" outline="0"/>
    </format>
    <format dxfId="840">
      <pivotArea dataOnly="0" labelOnly="1" grandRow="1" outline="0" fieldPosition="0"/>
    </format>
    <format dxfId="839">
      <pivotArea dataOnly="0" labelOnly="1" fieldPosition="0">
        <references count="1">
          <reference field="22" count="0"/>
        </references>
      </pivotArea>
    </format>
    <format dxfId="838">
      <pivotArea dataOnly="0" labelOnly="1" grandCol="1" outline="0" fieldPosition="0"/>
    </format>
    <format dxfId="837">
      <pivotArea type="all" dataOnly="0" outline="0" fieldPosition="0"/>
    </format>
    <format dxfId="836">
      <pivotArea outline="0" collapsedLevelsAreSubtotals="1" fieldPosition="0"/>
    </format>
    <format dxfId="835">
      <pivotArea field="23" type="button" dataOnly="0" labelOnly="1" outline="0" axis="axisRow" fieldPosition="0"/>
    </format>
    <format dxfId="834">
      <pivotArea dataOnly="0" labelOnly="1" fieldPosition="0">
        <references count="1">
          <reference field="23" count="2">
            <x v="1"/>
            <x v="2"/>
          </reference>
        </references>
      </pivotArea>
    </format>
    <format dxfId="833">
      <pivotArea dataOnly="0" labelOnly="1" grandRow="1" outline="0" fieldPosition="0"/>
    </format>
    <format dxfId="832">
      <pivotArea dataOnly="0" labelOnly="1" outline="0" axis="axisValues" fieldPosition="0"/>
    </format>
    <format dxfId="831">
      <pivotArea type="all" dataOnly="0" outline="0" fieldPosition="0"/>
    </format>
    <format dxfId="830">
      <pivotArea outline="0" collapsedLevelsAreSubtotals="1" fieldPosition="0"/>
    </format>
    <format dxfId="829">
      <pivotArea field="23" type="button" dataOnly="0" labelOnly="1" outline="0" axis="axisRow" fieldPosition="0"/>
    </format>
    <format dxfId="828">
      <pivotArea dataOnly="0" labelOnly="1" fieldPosition="0">
        <references count="1">
          <reference field="23" count="2">
            <x v="1"/>
            <x v="2"/>
          </reference>
        </references>
      </pivotArea>
    </format>
    <format dxfId="827">
      <pivotArea dataOnly="0" labelOnly="1" grandRow="1" outline="0" fieldPosition="0"/>
    </format>
    <format dxfId="826">
      <pivotArea dataOnly="0" labelOnly="1" outline="0" axis="axisValues" fieldPosition="0"/>
    </format>
    <format dxfId="825">
      <pivotArea outline="0" collapsedLevelsAreSubtotals="1" fieldPosition="0"/>
    </format>
    <format dxfId="82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9"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5"/>
        <item x="48"/>
        <item x="55"/>
        <item x="81"/>
        <item x="175"/>
        <item x="83"/>
        <item x="96"/>
        <item x="127"/>
        <item x="181"/>
        <item x="176"/>
        <item x="0"/>
        <item x="3"/>
        <item x="1"/>
        <item x="12"/>
        <item x="17"/>
        <item x="38"/>
        <item x="22"/>
        <item x="10"/>
        <item x="143"/>
        <item x="6"/>
        <item x="27"/>
        <item x="72"/>
        <item x="88"/>
        <item x="28"/>
        <item x="93"/>
        <item x="26"/>
        <item x="16"/>
        <item x="13"/>
        <item x="25"/>
        <item x="30"/>
        <item x="23"/>
        <item x="67"/>
        <item x="129"/>
        <item x="105"/>
        <item x="159"/>
        <item x="69"/>
        <item x="118"/>
        <item x="160"/>
        <item x="64"/>
        <item x="156"/>
        <item x="77"/>
        <item x="133"/>
        <item x="100"/>
        <item x="99"/>
        <item x="42"/>
        <item x="75"/>
        <item x="141"/>
        <item x="112"/>
        <item x="90"/>
        <item x="103"/>
        <item x="121"/>
        <item x="79"/>
        <item x="98"/>
        <item x="130"/>
        <item x="152"/>
        <item x="166"/>
        <item x="132"/>
        <item x="50"/>
        <item x="171"/>
        <item x="91"/>
        <item x="157"/>
        <item x="142"/>
        <item x="117"/>
        <item x="44"/>
        <item x="154"/>
        <item x="173"/>
        <item x="7"/>
        <item x="36"/>
        <item x="62"/>
        <item x="46"/>
        <item x="70"/>
        <item x="110"/>
        <item x="89"/>
        <item x="128"/>
        <item x="139"/>
        <item x="78"/>
        <item x="65"/>
        <item x="43"/>
        <item x="145"/>
        <item x="86"/>
        <item x="2"/>
        <item x="95"/>
        <item x="102"/>
        <item x="120"/>
        <item x="80"/>
        <item x="9"/>
        <item x="68"/>
        <item x="40"/>
        <item x="60"/>
        <item x="177"/>
        <item x="172"/>
        <item x="163"/>
        <item x="174"/>
        <item x="71"/>
        <item x="134"/>
        <item x="107"/>
        <item x="74"/>
        <item x="52"/>
        <item x="170"/>
        <item x="155"/>
        <item x="131"/>
        <item x="116"/>
        <item x="108"/>
        <item x="53"/>
        <item x="109"/>
        <item x="115"/>
        <item x="82"/>
        <item x="169"/>
        <item x="149"/>
        <item x="101"/>
        <item x="87"/>
        <item x="140"/>
        <item x="144"/>
        <item x="124"/>
        <item x="104"/>
        <item x="97"/>
        <item x="113"/>
        <item x="146"/>
        <item x="183"/>
        <item x="137"/>
        <item x="126"/>
        <item x="147"/>
        <item x="165"/>
        <item x="179"/>
        <item x="122"/>
        <item x="119"/>
        <item x="185"/>
        <item x="76"/>
        <item x="158"/>
        <item x="57"/>
        <item x="150"/>
        <item x="167"/>
        <item x="186"/>
        <item x="180"/>
        <item x="164"/>
        <item x="51"/>
        <item x="54"/>
        <item x="135"/>
        <item x="41"/>
        <item x="92"/>
        <item x="35"/>
        <item x="32"/>
        <item x="162"/>
        <item x="138"/>
        <item x="136"/>
        <item x="73"/>
        <item x="178"/>
        <item x="63"/>
        <item x="161"/>
        <item x="151"/>
        <item x="84"/>
        <item x="61"/>
        <item x="148"/>
        <item x="15"/>
        <item x="39"/>
        <item x="47"/>
        <item x="56"/>
        <item x="45"/>
        <item x="106"/>
        <item x="66"/>
        <item x="182"/>
        <item x="34"/>
        <item x="94"/>
        <item x="125"/>
        <item x="168"/>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2">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15"/>
    </i>
    <i>
      <x v="99"/>
    </i>
    <i>
      <x v="47"/>
    </i>
    <i>
      <x v="145"/>
    </i>
    <i>
      <x v="71"/>
    </i>
    <i>
      <x v="129"/>
    </i>
    <i>
      <x v="52"/>
    </i>
    <i>
      <x v="1"/>
    </i>
    <i>
      <x v="173"/>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9"/>
    </i>
    <i>
      <x v="3"/>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886">
      <pivotArea type="origin" dataOnly="0" labelOnly="1" outline="0" fieldPosition="0"/>
    </format>
    <format dxfId="885">
      <pivotArea outline="0" fieldPosition="0">
        <references count="1">
          <reference field="4294967294" count="1">
            <x v="0"/>
          </reference>
        </references>
      </pivotArea>
    </format>
    <format dxfId="884">
      <pivotArea type="all" dataOnly="0" outline="0" fieldPosition="0"/>
    </format>
    <format dxfId="883">
      <pivotArea outline="0" collapsedLevelsAreSubtotals="1" fieldPosition="0"/>
    </format>
    <format dxfId="882">
      <pivotArea field="0" type="button" dataOnly="0" labelOnly="1" outline="0"/>
    </format>
    <format dxfId="881">
      <pivotArea dataOnly="0" labelOnly="1" grandRow="1" outline="0" fieldPosition="0"/>
    </format>
    <format dxfId="880">
      <pivotArea dataOnly="0" labelOnly="1" outline="0" fieldPosition="0">
        <references count="1">
          <reference field="4294967294" count="1">
            <x v="0"/>
          </reference>
        </references>
      </pivotArea>
    </format>
    <format dxfId="879">
      <pivotArea type="all" dataOnly="0" outline="0" fieldPosition="0"/>
    </format>
    <format dxfId="878">
      <pivotArea outline="0" collapsedLevelsAreSubtotals="1" fieldPosition="0"/>
    </format>
    <format dxfId="877">
      <pivotArea field="0" type="button" dataOnly="0" labelOnly="1" outline="0"/>
    </format>
    <format dxfId="876">
      <pivotArea dataOnly="0" labelOnly="1" grandRow="1" outline="0" fieldPosition="0"/>
    </format>
    <format dxfId="875">
      <pivotArea dataOnly="0" labelOnly="1" outline="0" fieldPosition="0">
        <references count="1">
          <reference field="4294967294" count="1">
            <x v="0"/>
          </reference>
        </references>
      </pivotArea>
    </format>
    <format dxfId="874">
      <pivotArea outline="0" fieldPosition="0">
        <references count="1">
          <reference field="4294967294" count="1">
            <x v="1"/>
          </reference>
        </references>
      </pivotArea>
    </format>
    <format dxfId="873">
      <pivotArea dataOnly="0" labelOnly="1" outline="0" fieldPosition="0">
        <references count="1">
          <reference field="4294967294" count="2">
            <x v="0"/>
            <x v="1"/>
          </reference>
        </references>
      </pivotArea>
    </format>
    <format dxfId="872">
      <pivotArea type="all" dataOnly="0" outline="0" fieldPosition="0"/>
    </format>
    <format dxfId="871">
      <pivotArea outline="0" collapsedLevelsAreSubtotals="1" fieldPosition="0"/>
    </format>
    <format dxfId="870">
      <pivotArea field="11" type="button" dataOnly="0" labelOnly="1" outline="0" axis="axisRow" fieldPosition="0"/>
    </format>
    <format dxfId="869">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868">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867">
      <pivotArea dataOnly="0" labelOnly="1" grandRow="1" outline="0" fieldPosition="0"/>
    </format>
    <format dxfId="866">
      <pivotArea dataOnly="0" labelOnly="1" outline="0" fieldPosition="0">
        <references count="1">
          <reference field="4294967294" count="2">
            <x v="0"/>
            <x v="1"/>
          </reference>
        </references>
      </pivotArea>
    </format>
    <format dxfId="865">
      <pivotArea type="all" dataOnly="0" outline="0" fieldPosition="0"/>
    </format>
    <format dxfId="864">
      <pivotArea outline="0" collapsedLevelsAreSubtotals="1" fieldPosition="0"/>
    </format>
    <format dxfId="863">
      <pivotArea field="11" type="button" dataOnly="0" labelOnly="1" outline="0" axis="axisRow" fieldPosition="0"/>
    </format>
    <format dxfId="862">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861">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860">
      <pivotArea dataOnly="0" labelOnly="1" grandRow="1" outline="0" fieldPosition="0"/>
    </format>
    <format dxfId="859">
      <pivotArea dataOnly="0" labelOnly="1" outline="0" fieldPosition="0">
        <references count="1">
          <reference field="4294967294" count="2">
            <x v="0"/>
            <x v="1"/>
          </reference>
        </references>
      </pivotArea>
    </format>
    <format dxfId="858">
      <pivotArea outline="0" collapsedLevelsAreSubtotals="1" fieldPosition="0"/>
    </format>
    <format dxfId="857">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32:AD37" firstHeaderRow="1" firstDataRow="1" firstDataCol="1"/>
  <pivotFields count="52">
    <pivotField showAll="0" sortType="descending">
      <autoSortScope>
        <pivotArea dataOnly="0" outline="0" fieldPosition="0">
          <references count="1">
            <reference field="4294967294" count="1" selected="0">
              <x v="0"/>
            </reference>
          </references>
        </pivotArea>
      </autoSortScope>
    </pivotField>
    <pivotField numFmtId="166" showAll="0">
      <items count="95">
        <item x="61"/>
        <item x="3"/>
        <item x="27"/>
        <item x="19"/>
        <item x="24"/>
        <item x="74"/>
        <item x="17"/>
        <item x="22"/>
        <item x="15"/>
        <item x="20"/>
        <item x="4"/>
        <item x="57"/>
        <item x="75"/>
        <item x="31"/>
        <item x="25"/>
        <item x="12"/>
        <item x="76"/>
        <item x="18"/>
        <item x="5"/>
        <item x="28"/>
        <item x="32"/>
        <item x="77"/>
        <item x="29"/>
        <item x="14"/>
        <item x="13"/>
        <item x="7"/>
        <item x="9"/>
        <item x="30"/>
        <item x="16"/>
        <item x="11"/>
        <item x="21"/>
        <item x="10"/>
        <item x="23"/>
        <item x="8"/>
        <item x="26"/>
        <item x="6"/>
        <item x="34"/>
        <item x="37"/>
        <item x="38"/>
        <item x="35"/>
        <item x="46"/>
        <item x="36"/>
        <item x="33"/>
        <item x="42"/>
        <item x="39"/>
        <item x="44"/>
        <item x="41"/>
        <item x="43"/>
        <item x="40"/>
        <item x="1"/>
        <item x="2"/>
        <item x="0"/>
        <item x="45"/>
        <item x="47"/>
        <item x="55"/>
        <item x="53"/>
        <item x="58"/>
        <item x="49"/>
        <item x="48"/>
        <item x="52"/>
        <item x="50"/>
        <item x="51"/>
        <item x="78"/>
        <item x="60"/>
        <item x="54"/>
        <item x="59"/>
        <item x="79"/>
        <item x="56"/>
        <item x="80"/>
        <item x="81"/>
        <item x="62"/>
        <item x="63"/>
        <item x="73"/>
        <item x="64"/>
        <item x="82"/>
        <item x="66"/>
        <item x="67"/>
        <item x="68"/>
        <item x="83"/>
        <item x="84"/>
        <item x="69"/>
        <item x="65"/>
        <item x="85"/>
        <item x="86"/>
        <item x="87"/>
        <item x="88"/>
        <item x="70"/>
        <item x="89"/>
        <item x="90"/>
        <item x="71"/>
        <item x="72"/>
        <item x="91"/>
        <item x="93"/>
        <item x="92"/>
        <item t="default"/>
      </items>
    </pivotField>
    <pivotField dataField="1" showAll="0"/>
    <pivotField showAll="0"/>
    <pivotField showAll="0"/>
    <pivotField numFmtId="166" showAll="0">
      <items count="18">
        <item x="2"/>
        <item x="3"/>
        <item x="4"/>
        <item x="5"/>
        <item x="6"/>
        <item x="7"/>
        <item x="8"/>
        <item x="10"/>
        <item x="9"/>
        <item x="11"/>
        <item x="0"/>
        <item x="1"/>
        <item x="12"/>
        <item x="13"/>
        <item x="14"/>
        <item x="15"/>
        <item x="16"/>
        <item t="default"/>
      </items>
    </pivotField>
    <pivotField showAll="0"/>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517">
        <item x="28"/>
        <item m="1" x="467"/>
        <item x="40"/>
        <item m="1" x="471"/>
        <item m="1" x="496"/>
        <item x="157"/>
        <item m="1" x="510"/>
        <item m="1" x="477"/>
        <item x="73"/>
        <item x="0"/>
        <item x="139"/>
        <item m="1" x="485"/>
        <item m="1" x="497"/>
        <item m="1" x="512"/>
        <item m="1" x="511"/>
        <item m="1" x="492"/>
        <item x="247"/>
        <item m="1" x="486"/>
        <item m="1" x="480"/>
        <item x="319"/>
        <item x="138"/>
        <item m="1" x="478"/>
        <item x="410"/>
        <item x="364"/>
        <item m="1" x="493"/>
        <item m="1" x="487"/>
        <item m="1" x="488"/>
        <item m="1" x="489"/>
        <item x="365"/>
        <item m="1" x="484"/>
        <item m="1" x="490"/>
        <item x="251"/>
        <item m="1" x="501"/>
        <item x="257"/>
        <item x="70"/>
        <item m="1" x="460"/>
        <item m="1" x="494"/>
        <item x="320"/>
        <item m="1" x="470"/>
        <item x="124"/>
        <item x="146"/>
        <item x="76"/>
        <item x="158"/>
        <item x="420"/>
        <item x="249"/>
        <item x="419"/>
        <item x="165"/>
        <item x="446"/>
        <item m="1" x="458"/>
        <item x="366"/>
        <item m="1" x="455"/>
        <item x="250"/>
        <item x="367"/>
        <item x="56"/>
        <item x="288"/>
        <item x="248"/>
        <item x="169"/>
        <item x="1"/>
        <item x="173"/>
        <item x="159"/>
        <item x="2"/>
        <item x="91"/>
        <item x="254"/>
        <item x="256"/>
        <item x="255"/>
        <item x="253"/>
        <item x="160"/>
        <item x="240"/>
        <item x="183"/>
        <item m="1" x="509"/>
        <item x="10"/>
        <item x="172"/>
        <item x="412"/>
        <item x="261"/>
        <item x="3"/>
        <item x="130"/>
        <item x="447"/>
        <item m="1" x="505"/>
        <item m="1" x="491"/>
        <item x="4"/>
        <item x="143"/>
        <item x="161"/>
        <item x="156"/>
        <item x="286"/>
        <item x="162"/>
        <item x="369"/>
        <item x="5"/>
        <item m="1" x="481"/>
        <item x="21"/>
        <item x="329"/>
        <item x="163"/>
        <item x="81"/>
        <item x="368"/>
        <item x="68"/>
        <item x="164"/>
        <item x="252"/>
        <item x="178"/>
        <item x="166"/>
        <item x="167"/>
        <item x="370"/>
        <item x="61"/>
        <item x="6"/>
        <item x="371"/>
        <item x="25"/>
        <item x="168"/>
        <item x="421"/>
        <item x="69"/>
        <item m="1" x="506"/>
        <item x="80"/>
        <item x="376"/>
        <item m="1" x="500"/>
        <item x="328"/>
        <item x="373"/>
        <item x="317"/>
        <item x="177"/>
        <item x="57"/>
        <item x="278"/>
        <item x="277"/>
        <item x="176"/>
        <item x="145"/>
        <item x="321"/>
        <item x="78"/>
        <item x="12"/>
        <item x="259"/>
        <item x="110"/>
        <item x="134"/>
        <item x="7"/>
        <item x="123"/>
        <item x="8"/>
        <item x="287"/>
        <item x="30"/>
        <item x="9"/>
        <item m="1" x="499"/>
        <item x="322"/>
        <item x="171"/>
        <item x="170"/>
        <item x="58"/>
        <item x="79"/>
        <item x="133"/>
        <item m="1" x="503"/>
        <item x="258"/>
        <item x="150"/>
        <item m="1" x="459"/>
        <item x="346"/>
        <item x="182"/>
        <item x="323"/>
        <item x="11"/>
        <item x="71"/>
        <item x="372"/>
        <item x="260"/>
        <item x="265"/>
        <item x="174"/>
        <item x="175"/>
        <item x="324"/>
        <item m="1" x="472"/>
        <item x="59"/>
        <item x="219"/>
        <item x="13"/>
        <item x="14"/>
        <item x="335"/>
        <item x="15"/>
        <item x="16"/>
        <item x="422"/>
        <item x="90"/>
        <item x="17"/>
        <item x="389"/>
        <item x="291"/>
        <item x="325"/>
        <item x="448"/>
        <item x="326"/>
        <item x="374"/>
        <item x="411"/>
        <item x="375"/>
        <item x="327"/>
        <item x="379"/>
        <item x="144"/>
        <item x="270"/>
        <item x="86"/>
        <item x="179"/>
        <item x="18"/>
        <item x="180"/>
        <item x="451"/>
        <item x="19"/>
        <item x="386"/>
        <item x="342"/>
        <item x="181"/>
        <item x="275"/>
        <item m="1" x="454"/>
        <item m="1" x="463"/>
        <item x="37"/>
        <item x="220"/>
        <item x="72"/>
        <item x="449"/>
        <item x="20"/>
        <item x="60"/>
        <item x="290"/>
        <item x="62"/>
        <item x="184"/>
        <item x="289"/>
        <item x="262"/>
        <item m="1" x="469"/>
        <item x="377"/>
        <item x="413"/>
        <item x="140"/>
        <item m="1" x="507"/>
        <item x="67"/>
        <item x="185"/>
        <item x="378"/>
        <item x="74"/>
        <item x="186"/>
        <item x="187"/>
        <item x="195"/>
        <item m="1" x="513"/>
        <item x="188"/>
        <item x="192"/>
        <item x="245"/>
        <item x="330"/>
        <item x="194"/>
        <item x="331"/>
        <item x="297"/>
        <item x="193"/>
        <item x="75"/>
        <item x="189"/>
        <item x="190"/>
        <item x="141"/>
        <item x="191"/>
        <item x="197"/>
        <item x="118"/>
        <item x="332"/>
        <item x="209"/>
        <item x="46"/>
        <item x="63"/>
        <item x="64"/>
        <item x="198"/>
        <item x="82"/>
        <item x="66"/>
        <item m="1" x="515"/>
        <item x="263"/>
        <item x="359"/>
        <item x="48"/>
        <item x="49"/>
        <item x="264"/>
        <item x="292"/>
        <item x="89"/>
        <item m="1" x="462"/>
        <item x="276"/>
        <item x="105"/>
        <item x="148"/>
        <item x="196"/>
        <item x="333"/>
        <item x="77"/>
        <item x="200"/>
        <item x="102"/>
        <item x="380"/>
        <item x="201"/>
        <item m="1" x="502"/>
        <item x="415"/>
        <item x="334"/>
        <item x="274"/>
        <item x="22"/>
        <item x="381"/>
        <item x="387"/>
        <item x="83"/>
        <item x="382"/>
        <item x="293"/>
        <item x="23"/>
        <item x="267"/>
        <item x="336"/>
        <item x="202"/>
        <item x="206"/>
        <item x="391"/>
        <item x="383"/>
        <item x="305"/>
        <item x="337"/>
        <item x="388"/>
        <item x="203"/>
        <item x="204"/>
        <item x="120"/>
        <item x="111"/>
        <item x="266"/>
        <item x="44"/>
        <item x="450"/>
        <item x="345"/>
        <item x="205"/>
        <item m="1" x="495"/>
        <item x="24"/>
        <item x="338"/>
        <item x="423"/>
        <item x="339"/>
        <item x="88"/>
        <item x="142"/>
        <item x="26"/>
        <item m="1" x="508"/>
        <item x="53"/>
        <item x="350"/>
        <item x="340"/>
        <item x="212"/>
        <item x="136"/>
        <item x="385"/>
        <item x="208"/>
        <item x="27"/>
        <item x="232"/>
        <item x="384"/>
        <item x="341"/>
        <item x="237"/>
        <item x="96"/>
        <item x="94"/>
        <item x="129"/>
        <item x="43"/>
        <item x="29"/>
        <item x="211"/>
        <item x="299"/>
        <item x="33"/>
        <item x="214"/>
        <item x="207"/>
        <item x="65"/>
        <item x="343"/>
        <item x="131"/>
        <item x="210"/>
        <item x="93"/>
        <item x="31"/>
        <item m="1" x="475"/>
        <item x="213"/>
        <item x="32"/>
        <item x="294"/>
        <item x="132"/>
        <item x="344"/>
        <item x="235"/>
        <item x="271"/>
        <item x="52"/>
        <item x="215"/>
        <item x="272"/>
        <item m="1" x="468"/>
        <item m="1" x="465"/>
        <item x="302"/>
        <item m="1" x="504"/>
        <item x="236"/>
        <item x="147"/>
        <item x="300"/>
        <item x="393"/>
        <item x="406"/>
        <item x="268"/>
        <item x="282"/>
        <item x="34"/>
        <item x="356"/>
        <item x="279"/>
        <item x="295"/>
        <item m="1" x="514"/>
        <item x="216"/>
        <item x="47"/>
        <item x="233"/>
        <item x="217"/>
        <item x="280"/>
        <item x="218"/>
        <item x="51"/>
        <item x="392"/>
        <item m="1" x="473"/>
        <item x="35"/>
        <item x="296"/>
        <item x="398"/>
        <item x="390"/>
        <item x="347"/>
        <item x="269"/>
        <item x="84"/>
        <item x="119"/>
        <item x="222"/>
        <item x="221"/>
        <item x="230"/>
        <item x="199"/>
        <item x="92"/>
        <item x="348"/>
        <item x="349"/>
        <item x="453"/>
        <item x="98"/>
        <item x="298"/>
        <item x="351"/>
        <item x="223"/>
        <item x="85"/>
        <item m="1" x="457"/>
        <item x="352"/>
        <item x="36"/>
        <item x="234"/>
        <item x="353"/>
        <item x="400"/>
        <item x="112"/>
        <item x="87"/>
        <item x="452"/>
        <item x="399"/>
        <item x="354"/>
        <item x="38"/>
        <item x="228"/>
        <item x="39"/>
        <item x="360"/>
        <item x="149"/>
        <item x="281"/>
        <item x="137"/>
        <item x="224"/>
        <item m="1" x="483"/>
        <item x="307"/>
        <item x="355"/>
        <item x="414"/>
        <item x="238"/>
        <item x="227"/>
        <item m="1" x="498"/>
        <item x="357"/>
        <item x="135"/>
        <item x="361"/>
        <item x="395"/>
        <item x="225"/>
        <item x="153"/>
        <item x="301"/>
        <item x="358"/>
        <item x="41"/>
        <item x="113"/>
        <item x="42"/>
        <item x="308"/>
        <item x="403"/>
        <item m="1" x="464"/>
        <item x="303"/>
        <item x="151"/>
        <item x="396"/>
        <item x="226"/>
        <item x="304"/>
        <item x="273"/>
        <item x="306"/>
        <item x="231"/>
        <item x="55"/>
        <item x="50"/>
        <item x="122"/>
        <item x="309"/>
        <item x="310"/>
        <item x="241"/>
        <item x="242"/>
        <item m="1" x="456"/>
        <item x="229"/>
        <item x="243"/>
        <item x="152"/>
        <item x="154"/>
        <item x="108"/>
        <item x="100"/>
        <item x="106"/>
        <item x="394"/>
        <item x="311"/>
        <item x="244"/>
        <item m="1" x="479"/>
        <item m="1" x="476"/>
        <item x="405"/>
        <item x="95"/>
        <item x="404"/>
        <item x="97"/>
        <item x="313"/>
        <item m="1" x="474"/>
        <item x="54"/>
        <item x="99"/>
        <item x="401"/>
        <item x="397"/>
        <item x="439"/>
        <item x="107"/>
        <item x="425"/>
        <item x="101"/>
        <item x="45"/>
        <item x="429"/>
        <item x="362"/>
        <item x="432"/>
        <item x="416"/>
        <item x="239"/>
        <item x="428"/>
        <item x="283"/>
        <item x="127"/>
        <item x="125"/>
        <item x="116"/>
        <item x="103"/>
        <item x="426"/>
        <item x="417"/>
        <item m="1" x="461"/>
        <item x="443"/>
        <item x="314"/>
        <item x="444"/>
        <item x="104"/>
        <item x="402"/>
        <item x="440"/>
        <item x="121"/>
        <item x="109"/>
        <item x="437"/>
        <item x="409"/>
        <item x="284"/>
        <item x="408"/>
        <item x="433"/>
        <item x="316"/>
        <item x="126"/>
        <item x="424"/>
        <item x="114"/>
        <item x="315"/>
        <item x="312"/>
        <item x="434"/>
        <item m="1" x="466"/>
        <item x="115"/>
        <item x="117"/>
        <item x="435"/>
        <item x="445"/>
        <item x="438"/>
        <item x="427"/>
        <item x="430"/>
        <item x="246"/>
        <item x="436"/>
        <item x="418"/>
        <item x="407"/>
        <item x="155"/>
        <item x="318"/>
        <item x="363"/>
        <item x="285"/>
        <item x="431"/>
        <item x="441"/>
        <item x="128"/>
        <item m="1" x="482"/>
        <item x="442"/>
        <item t="default"/>
      </items>
    </pivotField>
    <pivotField showAll="0"/>
    <pivotField numFmtId="166" showAll="0">
      <items count="498">
        <item x="424"/>
        <item x="138"/>
        <item x="429"/>
        <item x="461"/>
        <item x="139"/>
        <item x="477"/>
        <item x="437"/>
        <item x="408"/>
        <item x="0"/>
        <item x="442"/>
        <item x="447"/>
        <item x="462"/>
        <item x="479"/>
        <item x="478"/>
        <item x="454"/>
        <item x="414"/>
        <item x="448"/>
        <item x="441"/>
        <item x="311"/>
        <item x="455"/>
        <item x="438"/>
        <item x="388"/>
        <item x="349"/>
        <item x="457"/>
        <item x="449"/>
        <item x="450"/>
        <item x="451"/>
        <item x="350"/>
        <item x="446"/>
        <item x="452"/>
        <item x="418"/>
        <item x="468"/>
        <item x="456"/>
        <item x="415"/>
        <item x="459"/>
        <item x="312"/>
        <item x="428"/>
        <item x="458"/>
        <item x="439"/>
        <item x="140"/>
        <item x="239"/>
        <item x="464"/>
        <item x="487"/>
        <item x="413"/>
        <item x="351"/>
        <item x="410"/>
        <item x="352"/>
        <item x="54"/>
        <item x="240"/>
        <item x="241"/>
        <item x="1"/>
        <item x="141"/>
        <item x="2"/>
        <item x="313"/>
        <item x="242"/>
        <item x="243"/>
        <item x="142"/>
        <item x="143"/>
        <item x="476"/>
        <item x="3"/>
        <item x="144"/>
        <item x="244"/>
        <item x="488"/>
        <item x="245"/>
        <item x="453"/>
        <item x="246"/>
        <item x="4"/>
        <item x="145"/>
        <item x="146"/>
        <item x="247"/>
        <item x="147"/>
        <item x="5"/>
        <item x="443"/>
        <item x="248"/>
        <item x="148"/>
        <item x="249"/>
        <item x="353"/>
        <item x="65"/>
        <item x="354"/>
        <item x="149"/>
        <item x="150"/>
        <item x="250"/>
        <item x="251"/>
        <item x="252"/>
        <item x="151"/>
        <item x="152"/>
        <item x="355"/>
        <item x="253"/>
        <item x="6"/>
        <item x="356"/>
        <item x="153"/>
        <item x="394"/>
        <item x="66"/>
        <item x="254"/>
        <item x="474"/>
        <item x="154"/>
        <item x="467"/>
        <item x="255"/>
        <item x="55"/>
        <item x="256"/>
        <item x="357"/>
        <item x="314"/>
        <item x="257"/>
        <item x="7"/>
        <item x="315"/>
        <item x="8"/>
        <item x="9"/>
        <item x="155"/>
        <item x="465"/>
        <item x="316"/>
        <item x="10"/>
        <item x="56"/>
        <item x="67"/>
        <item x="156"/>
        <item x="436"/>
        <item x="471"/>
        <item x="258"/>
        <item x="259"/>
        <item x="317"/>
        <item x="11"/>
        <item x="68"/>
        <item x="358"/>
        <item x="260"/>
        <item x="157"/>
        <item x="12"/>
        <item x="158"/>
        <item x="318"/>
        <item x="432"/>
        <item x="57"/>
        <item x="359"/>
        <item x="13"/>
        <item x="14"/>
        <item x="159"/>
        <item x="15"/>
        <item x="16"/>
        <item x="160"/>
        <item x="17"/>
        <item x="161"/>
        <item x="162"/>
        <item x="319"/>
        <item x="489"/>
        <item x="320"/>
        <item x="163"/>
        <item x="360"/>
        <item x="321"/>
        <item x="164"/>
        <item x="165"/>
        <item x="18"/>
        <item x="166"/>
        <item x="19"/>
        <item x="466"/>
        <item x="167"/>
        <item x="409"/>
        <item x="261"/>
        <item x="417"/>
        <item x="69"/>
        <item x="490"/>
        <item x="20"/>
        <item x="58"/>
        <item x="168"/>
        <item x="59"/>
        <item x="169"/>
        <item x="427"/>
        <item x="70"/>
        <item x="361"/>
        <item x="475"/>
        <item x="170"/>
        <item x="362"/>
        <item x="281"/>
        <item x="71"/>
        <item x="21"/>
        <item x="171"/>
        <item x="172"/>
        <item x="481"/>
        <item x="173"/>
        <item x="363"/>
        <item x="262"/>
        <item x="322"/>
        <item x="323"/>
        <item x="72"/>
        <item x="174"/>
        <item x="175"/>
        <item x="176"/>
        <item x="324"/>
        <item x="263"/>
        <item x="73"/>
        <item x="60"/>
        <item x="61"/>
        <item x="425"/>
        <item x="483"/>
        <item x="264"/>
        <item x="265"/>
        <item x="177"/>
        <item x="416"/>
        <item x="178"/>
        <item x="325"/>
        <item x="179"/>
        <item x="180"/>
        <item x="181"/>
        <item x="182"/>
        <item x="183"/>
        <item x="326"/>
        <item x="74"/>
        <item x="184"/>
        <item x="364"/>
        <item x="185"/>
        <item x="469"/>
        <item x="327"/>
        <item x="328"/>
        <item x="186"/>
        <item x="22"/>
        <item x="365"/>
        <item x="187"/>
        <item x="75"/>
        <item x="366"/>
        <item x="282"/>
        <item x="23"/>
        <item x="283"/>
        <item x="329"/>
        <item x="188"/>
        <item x="284"/>
        <item x="367"/>
        <item x="491"/>
        <item x="266"/>
        <item x="189"/>
        <item x="190"/>
        <item x="191"/>
        <item x="267"/>
        <item x="492"/>
        <item x="192"/>
        <item x="460"/>
        <item x="24"/>
        <item x="330"/>
        <item x="285"/>
        <item x="25"/>
        <item x="76"/>
        <item x="480"/>
        <item x="26"/>
        <item x="77"/>
        <item x="331"/>
        <item x="493"/>
        <item x="431"/>
        <item x="332"/>
        <item x="389"/>
        <item x="286"/>
        <item x="430"/>
        <item x="27"/>
        <item x="368"/>
        <item x="333"/>
        <item x="115"/>
        <item x="116"/>
        <item x="28"/>
        <item x="334"/>
        <item x="369"/>
        <item x="420"/>
        <item x="193"/>
        <item x="194"/>
        <item x="195"/>
        <item x="62"/>
        <item x="196"/>
        <item x="494"/>
        <item x="117"/>
        <item x="29"/>
        <item x="197"/>
        <item x="198"/>
        <item x="78"/>
        <item x="199"/>
        <item x="200"/>
        <item x="30"/>
        <item x="434"/>
        <item x="201"/>
        <item x="31"/>
        <item x="287"/>
        <item x="118"/>
        <item x="335"/>
        <item x="370"/>
        <item x="202"/>
        <item x="32"/>
        <item x="203"/>
        <item x="426"/>
        <item x="422"/>
        <item x="473"/>
        <item x="470"/>
        <item x="268"/>
        <item x="371"/>
        <item x="33"/>
        <item x="288"/>
        <item x="482"/>
        <item x="204"/>
        <item x="372"/>
        <item x="205"/>
        <item x="206"/>
        <item x="484"/>
        <item x="433"/>
        <item x="34"/>
        <item x="289"/>
        <item x="79"/>
        <item x="336"/>
        <item x="373"/>
        <item x="207"/>
        <item x="269"/>
        <item x="80"/>
        <item x="208"/>
        <item x="209"/>
        <item x="210"/>
        <item x="374"/>
        <item x="63"/>
        <item x="337"/>
        <item x="270"/>
        <item x="290"/>
        <item x="211"/>
        <item x="212"/>
        <item x="213"/>
        <item x="338"/>
        <item x="339"/>
        <item x="214"/>
        <item x="81"/>
        <item x="412"/>
        <item x="340"/>
        <item x="35"/>
        <item x="82"/>
        <item x="341"/>
        <item x="215"/>
        <item x="36"/>
        <item x="342"/>
        <item x="37"/>
        <item x="291"/>
        <item x="38"/>
        <item x="271"/>
        <item x="39"/>
        <item x="216"/>
        <item x="445"/>
        <item x="343"/>
        <item x="390"/>
        <item x="463"/>
        <item x="272"/>
        <item x="119"/>
        <item x="292"/>
        <item x="344"/>
        <item x="345"/>
        <item x="120"/>
        <item x="375"/>
        <item x="293"/>
        <item x="121"/>
        <item x="376"/>
        <item x="294"/>
        <item x="83"/>
        <item x="295"/>
        <item x="40"/>
        <item x="41"/>
        <item x="419"/>
        <item x="217"/>
        <item x="421"/>
        <item x="122"/>
        <item x="296"/>
        <item x="84"/>
        <item x="85"/>
        <item x="123"/>
        <item x="124"/>
        <item x="86"/>
        <item x="125"/>
        <item x="218"/>
        <item x="273"/>
        <item x="87"/>
        <item x="219"/>
        <item x="126"/>
        <item x="127"/>
        <item x="472"/>
        <item x="346"/>
        <item x="297"/>
        <item x="411"/>
        <item x="220"/>
        <item x="298"/>
        <item x="221"/>
        <item x="88"/>
        <item x="347"/>
        <item x="222"/>
        <item x="223"/>
        <item x="274"/>
        <item x="89"/>
        <item x="377"/>
        <item x="128"/>
        <item x="42"/>
        <item x="90"/>
        <item x="440"/>
        <item x="224"/>
        <item x="129"/>
        <item x="435"/>
        <item x="91"/>
        <item x="92"/>
        <item x="93"/>
        <item x="225"/>
        <item x="94"/>
        <item x="226"/>
        <item x="95"/>
        <item x="275"/>
        <item x="227"/>
        <item x="495"/>
        <item x="96"/>
        <item x="130"/>
        <item x="97"/>
        <item x="43"/>
        <item x="44"/>
        <item x="378"/>
        <item x="64"/>
        <item x="401"/>
        <item x="228"/>
        <item x="299"/>
        <item x="229"/>
        <item x="98"/>
        <item x="131"/>
        <item x="99"/>
        <item x="392"/>
        <item x="300"/>
        <item x="230"/>
        <item x="132"/>
        <item x="45"/>
        <item x="485"/>
        <item x="100"/>
        <item x="101"/>
        <item x="379"/>
        <item x="395"/>
        <item x="102"/>
        <item x="301"/>
        <item x="302"/>
        <item x="276"/>
        <item x="402"/>
        <item x="277"/>
        <item x="396"/>
        <item x="103"/>
        <item x="231"/>
        <item x="46"/>
        <item x="104"/>
        <item x="303"/>
        <item x="403"/>
        <item x="423"/>
        <item x="105"/>
        <item x="106"/>
        <item x="107"/>
        <item x="304"/>
        <item x="133"/>
        <item x="380"/>
        <item x="305"/>
        <item x="381"/>
        <item x="134"/>
        <item x="382"/>
        <item x="306"/>
        <item x="397"/>
        <item x="398"/>
        <item x="307"/>
        <item x="278"/>
        <item x="108"/>
        <item x="486"/>
        <item x="391"/>
        <item x="496"/>
        <item x="47"/>
        <item x="48"/>
        <item x="232"/>
        <item x="49"/>
        <item x="383"/>
        <item x="135"/>
        <item x="393"/>
        <item x="233"/>
        <item x="234"/>
        <item x="235"/>
        <item x="404"/>
        <item x="405"/>
        <item x="109"/>
        <item x="279"/>
        <item x="406"/>
        <item x="384"/>
        <item x="50"/>
        <item x="51"/>
        <item x="308"/>
        <item x="385"/>
        <item x="309"/>
        <item x="136"/>
        <item x="407"/>
        <item x="236"/>
        <item x="280"/>
        <item x="399"/>
        <item x="386"/>
        <item x="400"/>
        <item x="52"/>
        <item x="110"/>
        <item x="111"/>
        <item x="53"/>
        <item x="112"/>
        <item x="237"/>
        <item x="310"/>
        <item x="137"/>
        <item x="113"/>
        <item x="238"/>
        <item x="114"/>
        <item x="348"/>
        <item x="387"/>
        <item x="44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s>
  <rowFields count="1">
    <field x="15"/>
  </rowFields>
  <rowItems count="5">
    <i>
      <x/>
    </i>
    <i>
      <x v="1"/>
    </i>
    <i>
      <x v="3"/>
    </i>
    <i>
      <x v="4"/>
    </i>
    <i t="grand">
      <x/>
    </i>
  </rowItems>
  <colItems count="1">
    <i/>
  </colItems>
  <dataFields count="1">
    <dataField name="Number of Activities" fld="2" subtotal="count" baseField="0" baseItem="0"/>
  </dataFields>
  <formats count="11">
    <format dxfId="278">
      <pivotArea type="all" dataOnly="0" outline="0" fieldPosition="0"/>
    </format>
    <format dxfId="277">
      <pivotArea outline="0" collapsedLevelsAreSubtotals="1" fieldPosition="0"/>
    </format>
    <format dxfId="276">
      <pivotArea field="42" type="button" dataOnly="0" labelOnly="1" outline="0"/>
    </format>
    <format dxfId="275">
      <pivotArea dataOnly="0" labelOnly="1" grandRow="1" outline="0" fieldPosition="0"/>
    </format>
    <format dxfId="274">
      <pivotArea dataOnly="0" labelOnly="1" outline="0" axis="axisValues" fieldPosition="0"/>
    </format>
    <format dxfId="273">
      <pivotArea type="all" dataOnly="0" outline="0" fieldPosition="0"/>
    </format>
    <format dxfId="272">
      <pivotArea outline="0" collapsedLevelsAreSubtotals="1" fieldPosition="0"/>
    </format>
    <format dxfId="271">
      <pivotArea field="42" type="button" dataOnly="0" labelOnly="1" outline="0"/>
    </format>
    <format dxfId="270">
      <pivotArea dataOnly="0" labelOnly="1" grandRow="1" outline="0" fieldPosition="0"/>
    </format>
    <format dxfId="269">
      <pivotArea dataOnly="0" labelOnly="1" outline="0" axis="axisValues" fieldPosition="0"/>
    </format>
    <format dxfId="268">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PivotTable1"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3"/>
        <item x="19"/>
        <item x="24"/>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306">
      <pivotArea type="origin" dataOnly="0" labelOnly="1" outline="0" fieldPosition="0"/>
    </format>
    <format dxfId="305">
      <pivotArea outline="0" fieldPosition="0">
        <references count="1">
          <reference field="4294967294" count="1">
            <x v="0"/>
          </reference>
        </references>
      </pivotArea>
    </format>
    <format dxfId="304">
      <pivotArea type="all" dataOnly="0" outline="0" fieldPosition="0"/>
    </format>
    <format dxfId="303">
      <pivotArea outline="0" collapsedLevelsAreSubtotals="1" fieldPosition="0"/>
    </format>
    <format dxfId="302">
      <pivotArea field="0" type="button" dataOnly="0" labelOnly="1" outline="0"/>
    </format>
    <format dxfId="301">
      <pivotArea dataOnly="0" labelOnly="1" grandRow="1" outline="0" fieldPosition="0"/>
    </format>
    <format dxfId="300">
      <pivotArea dataOnly="0" labelOnly="1" outline="0" fieldPosition="0">
        <references count="1">
          <reference field="4294967294" count="1">
            <x v="0"/>
          </reference>
        </references>
      </pivotArea>
    </format>
    <format dxfId="299">
      <pivotArea type="all" dataOnly="0" outline="0" fieldPosition="0"/>
    </format>
    <format dxfId="298">
      <pivotArea outline="0" collapsedLevelsAreSubtotals="1" fieldPosition="0"/>
    </format>
    <format dxfId="297">
      <pivotArea field="0" type="button" dataOnly="0" labelOnly="1" outline="0"/>
    </format>
    <format dxfId="296">
      <pivotArea dataOnly="0" labelOnly="1" grandRow="1" outline="0" fieldPosition="0"/>
    </format>
    <format dxfId="295">
      <pivotArea dataOnly="0" labelOnly="1" outline="0" fieldPosition="0">
        <references count="1">
          <reference field="4294967294" count="1">
            <x v="0"/>
          </reference>
        </references>
      </pivotArea>
    </format>
    <format dxfId="294">
      <pivotArea outline="0" fieldPosition="0">
        <references count="1">
          <reference field="4294967294" count="1">
            <x v="1"/>
          </reference>
        </references>
      </pivotArea>
    </format>
    <format dxfId="293">
      <pivotArea dataOnly="0" labelOnly="1" outline="0" fieldPosition="0">
        <references count="1">
          <reference field="4294967294" count="2">
            <x v="0"/>
            <x v="1"/>
          </reference>
        </references>
      </pivotArea>
    </format>
    <format dxfId="292">
      <pivotArea type="all" dataOnly="0" outline="0" fieldPosition="0"/>
    </format>
    <format dxfId="291">
      <pivotArea outline="0" collapsedLevelsAreSubtotals="1" fieldPosition="0"/>
    </format>
    <format dxfId="290">
      <pivotArea field="9" type="button" dataOnly="0" labelOnly="1" outline="0" axis="axisRow" fieldPosition="0"/>
    </format>
    <format dxfId="289">
      <pivotArea dataOnly="0" labelOnly="1" fieldPosition="0">
        <references count="1">
          <reference field="9" count="2">
            <x v="2"/>
            <x v="17"/>
          </reference>
        </references>
      </pivotArea>
    </format>
    <format dxfId="288">
      <pivotArea dataOnly="0" labelOnly="1" grandRow="1" outline="0" fieldPosition="0"/>
    </format>
    <format dxfId="287">
      <pivotArea dataOnly="0" labelOnly="1" outline="0" fieldPosition="0">
        <references count="1">
          <reference field="4294967294" count="2">
            <x v="0"/>
            <x v="1"/>
          </reference>
        </references>
      </pivotArea>
    </format>
    <format dxfId="286">
      <pivotArea type="all" dataOnly="0" outline="0" fieldPosition="0"/>
    </format>
    <format dxfId="285">
      <pivotArea outline="0" collapsedLevelsAreSubtotals="1" fieldPosition="0"/>
    </format>
    <format dxfId="284">
      <pivotArea field="9" type="button" dataOnly="0" labelOnly="1" outline="0" axis="axisRow" fieldPosition="0"/>
    </format>
    <format dxfId="283">
      <pivotArea dataOnly="0" labelOnly="1" fieldPosition="0">
        <references count="1">
          <reference field="9" count="2">
            <x v="2"/>
            <x v="17"/>
          </reference>
        </references>
      </pivotArea>
    </format>
    <format dxfId="282">
      <pivotArea dataOnly="0" labelOnly="1" grandRow="1" outline="0" fieldPosition="0"/>
    </format>
    <format dxfId="281">
      <pivotArea dataOnly="0" labelOnly="1" outline="0" fieldPosition="0">
        <references count="1">
          <reference field="4294967294" count="2">
            <x v="0"/>
            <x v="1"/>
          </reference>
        </references>
      </pivotArea>
    </format>
    <format dxfId="280">
      <pivotArea outline="0" collapsedLevelsAreSubtotals="1" fieldPosition="0"/>
    </format>
    <format dxfId="27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PivotTable12"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339">
      <pivotArea type="origin" dataOnly="0" labelOnly="1" outline="0" fieldPosition="0"/>
    </format>
    <format dxfId="338">
      <pivotArea outline="0" fieldPosition="0">
        <references count="1">
          <reference field="4294967294" count="1">
            <x v="5"/>
          </reference>
        </references>
      </pivotArea>
    </format>
    <format dxfId="337">
      <pivotArea type="all" dataOnly="0" outline="0" fieldPosition="0"/>
    </format>
    <format dxfId="336">
      <pivotArea outline="0" collapsedLevelsAreSubtotals="1" fieldPosition="0"/>
    </format>
    <format dxfId="335">
      <pivotArea field="0" type="button" dataOnly="0" labelOnly="1" outline="0" axis="axisRow" fieldPosition="0"/>
    </format>
    <format dxfId="334">
      <pivotArea dataOnly="0" labelOnly="1" fieldPosition="0">
        <references count="1">
          <reference field="0" count="0"/>
        </references>
      </pivotArea>
    </format>
    <format dxfId="333">
      <pivotArea dataOnly="0" labelOnly="1" grandRow="1" outline="0" fieldPosition="0"/>
    </format>
    <format dxfId="332">
      <pivotArea dataOnly="0" labelOnly="1" outline="0" fieldPosition="0">
        <references count="1">
          <reference field="4294967294" count="6">
            <x v="0"/>
            <x v="1"/>
            <x v="2"/>
            <x v="3"/>
            <x v="4"/>
            <x v="5"/>
          </reference>
        </references>
      </pivotArea>
    </format>
    <format dxfId="331">
      <pivotArea type="all" dataOnly="0" outline="0" fieldPosition="0"/>
    </format>
    <format dxfId="330">
      <pivotArea outline="0" collapsedLevelsAreSubtotals="1" fieldPosition="0"/>
    </format>
    <format dxfId="329">
      <pivotArea field="0" type="button" dataOnly="0" labelOnly="1" outline="0" axis="axisRow" fieldPosition="0"/>
    </format>
    <format dxfId="328">
      <pivotArea dataOnly="0" labelOnly="1" fieldPosition="0">
        <references count="1">
          <reference field="0" count="0"/>
        </references>
      </pivotArea>
    </format>
    <format dxfId="327">
      <pivotArea dataOnly="0" labelOnly="1" grandRow="1" outline="0" fieldPosition="0"/>
    </format>
    <format dxfId="326">
      <pivotArea dataOnly="0" labelOnly="1" outline="0" fieldPosition="0">
        <references count="1">
          <reference field="4294967294" count="6">
            <x v="0"/>
            <x v="1"/>
            <x v="2"/>
            <x v="3"/>
            <x v="4"/>
            <x v="5"/>
          </reference>
        </references>
      </pivotArea>
    </format>
    <format dxfId="325">
      <pivotArea outline="0" fieldPosition="0">
        <references count="1">
          <reference field="4294967294" count="1">
            <x v="0"/>
          </reference>
        </references>
      </pivotArea>
    </format>
    <format dxfId="324">
      <pivotArea outline="0" fieldPosition="0">
        <references count="1">
          <reference field="4294967294" count="1">
            <x v="1"/>
          </reference>
        </references>
      </pivotArea>
    </format>
    <format dxfId="323">
      <pivotArea outline="0" fieldPosition="0">
        <references count="1">
          <reference field="4294967294" count="1">
            <x v="2"/>
          </reference>
        </references>
      </pivotArea>
    </format>
    <format dxfId="322">
      <pivotArea outline="0" fieldPosition="0">
        <references count="1">
          <reference field="4294967294" count="1">
            <x v="3"/>
          </reference>
        </references>
      </pivotArea>
    </format>
    <format dxfId="321">
      <pivotArea outline="0" fieldPosition="0">
        <references count="1">
          <reference field="4294967294" count="1">
            <x v="4"/>
          </reference>
        </references>
      </pivotArea>
    </format>
    <format dxfId="320">
      <pivotArea dataOnly="0" labelOnly="1" outline="0" fieldPosition="0">
        <references count="1">
          <reference field="4294967294" count="6">
            <x v="0"/>
            <x v="1"/>
            <x v="2"/>
            <x v="3"/>
            <x v="4"/>
            <x v="5"/>
          </reference>
        </references>
      </pivotArea>
    </format>
    <format dxfId="319">
      <pivotArea type="all" dataOnly="0" outline="0" fieldPosition="0"/>
    </format>
    <format dxfId="318">
      <pivotArea outline="0" collapsedLevelsAreSubtotals="1" fieldPosition="0"/>
    </format>
    <format dxfId="317">
      <pivotArea field="0" type="button" dataOnly="0" labelOnly="1" outline="0" axis="axisRow" fieldPosition="0"/>
    </format>
    <format dxfId="316">
      <pivotArea dataOnly="0" labelOnly="1" fieldPosition="0">
        <references count="1">
          <reference field="0" count="0"/>
        </references>
      </pivotArea>
    </format>
    <format dxfId="315">
      <pivotArea dataOnly="0" labelOnly="1" grandRow="1" outline="0" fieldPosition="0"/>
    </format>
    <format dxfId="314">
      <pivotArea dataOnly="0" labelOnly="1" outline="0" fieldPosition="0">
        <references count="1">
          <reference field="4294967294" count="6">
            <x v="0"/>
            <x v="1"/>
            <x v="2"/>
            <x v="3"/>
            <x v="4"/>
            <x v="5"/>
          </reference>
        </references>
      </pivotArea>
    </format>
    <format dxfId="313">
      <pivotArea type="all" dataOnly="0" outline="0" fieldPosition="0"/>
    </format>
    <format dxfId="312">
      <pivotArea outline="0" collapsedLevelsAreSubtotals="1" fieldPosition="0"/>
    </format>
    <format dxfId="311">
      <pivotArea field="0" type="button" dataOnly="0" labelOnly="1" outline="0" axis="axisRow" fieldPosition="0"/>
    </format>
    <format dxfId="310">
      <pivotArea dataOnly="0" labelOnly="1" fieldPosition="0">
        <references count="1">
          <reference field="0" count="0"/>
        </references>
      </pivotArea>
    </format>
    <format dxfId="309">
      <pivotArea dataOnly="0" labelOnly="1" grandRow="1" outline="0" fieldPosition="0"/>
    </format>
    <format dxfId="308">
      <pivotArea dataOnly="0" labelOnly="1" outline="0" fieldPosition="0">
        <references count="1">
          <reference field="4294967294" count="6">
            <x v="0"/>
            <x v="1"/>
            <x v="2"/>
            <x v="3"/>
            <x v="4"/>
            <x v="5"/>
          </reference>
        </references>
      </pivotArea>
    </format>
    <format dxfId="30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61:AD67" firstHeaderRow="1" firstDataRow="1" firstDataCol="1"/>
  <pivotFields count="52">
    <pivotField showAll="0" sortType="descending">
      <autoSortScope>
        <pivotArea dataOnly="0" outline="0" fieldPosition="0">
          <references count="1">
            <reference field="4294967294" count="1" selected="0">
              <x v="0"/>
            </reference>
          </references>
        </pivotArea>
      </autoSortScope>
    </pivotField>
    <pivotField numFmtId="166" showAll="0">
      <items count="95">
        <item x="61"/>
        <item x="3"/>
        <item x="27"/>
        <item x="19"/>
        <item x="24"/>
        <item x="74"/>
        <item x="17"/>
        <item x="22"/>
        <item x="15"/>
        <item x="20"/>
        <item x="4"/>
        <item x="57"/>
        <item x="75"/>
        <item x="31"/>
        <item x="25"/>
        <item x="12"/>
        <item x="76"/>
        <item x="18"/>
        <item x="5"/>
        <item x="28"/>
        <item x="32"/>
        <item x="77"/>
        <item x="29"/>
        <item x="14"/>
        <item x="13"/>
        <item x="7"/>
        <item x="9"/>
        <item x="30"/>
        <item x="16"/>
        <item x="11"/>
        <item x="21"/>
        <item x="10"/>
        <item x="23"/>
        <item x="8"/>
        <item x="26"/>
        <item x="6"/>
        <item x="34"/>
        <item x="37"/>
        <item x="38"/>
        <item x="35"/>
        <item x="46"/>
        <item x="36"/>
        <item x="33"/>
        <item x="42"/>
        <item x="39"/>
        <item x="44"/>
        <item x="41"/>
        <item x="43"/>
        <item x="40"/>
        <item x="1"/>
        <item x="2"/>
        <item x="0"/>
        <item x="45"/>
        <item x="47"/>
        <item x="55"/>
        <item x="53"/>
        <item x="58"/>
        <item x="49"/>
        <item x="48"/>
        <item x="52"/>
        <item x="50"/>
        <item x="51"/>
        <item x="78"/>
        <item x="60"/>
        <item x="54"/>
        <item x="59"/>
        <item x="79"/>
        <item x="56"/>
        <item x="80"/>
        <item x="81"/>
        <item x="62"/>
        <item x="63"/>
        <item x="73"/>
        <item x="64"/>
        <item x="82"/>
        <item x="66"/>
        <item x="67"/>
        <item x="68"/>
        <item x="83"/>
        <item x="84"/>
        <item x="69"/>
        <item x="65"/>
        <item x="85"/>
        <item x="86"/>
        <item x="87"/>
        <item x="88"/>
        <item x="70"/>
        <item x="89"/>
        <item x="90"/>
        <item x="71"/>
        <item x="72"/>
        <item x="91"/>
        <item x="93"/>
        <item x="92"/>
        <item t="default"/>
      </items>
    </pivotField>
    <pivotField dataField="1" showAll="0"/>
    <pivotField showAll="0"/>
    <pivotField showAll="0"/>
    <pivotField numFmtId="166" showAll="0">
      <items count="18">
        <item x="2"/>
        <item x="3"/>
        <item x="4"/>
        <item x="5"/>
        <item x="6"/>
        <item x="7"/>
        <item x="8"/>
        <item x="10"/>
        <item x="9"/>
        <item x="11"/>
        <item x="0"/>
        <item x="1"/>
        <item x="12"/>
        <item x="13"/>
        <item x="14"/>
        <item x="15"/>
        <item x="16"/>
        <item t="default"/>
      </items>
    </pivotField>
    <pivotField showAll="0"/>
    <pivotField showAll="0"/>
    <pivotField showAll="0"/>
    <pivotField showAll="0"/>
    <pivotField showAll="0"/>
    <pivotField showAll="0"/>
    <pivotField showAll="0"/>
    <pivotField axis="axisRow" showAll="0">
      <items count="7">
        <item x="3"/>
        <item x="2"/>
        <item x="1"/>
        <item x="0"/>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17">
        <item x="28"/>
        <item m="1" x="467"/>
        <item x="40"/>
        <item m="1" x="471"/>
        <item m="1" x="496"/>
        <item x="157"/>
        <item m="1" x="510"/>
        <item m="1" x="477"/>
        <item x="73"/>
        <item x="0"/>
        <item x="139"/>
        <item m="1" x="485"/>
        <item m="1" x="497"/>
        <item m="1" x="512"/>
        <item m="1" x="511"/>
        <item m="1" x="492"/>
        <item x="247"/>
        <item m="1" x="486"/>
        <item m="1" x="480"/>
        <item x="319"/>
        <item x="138"/>
        <item m="1" x="478"/>
        <item x="410"/>
        <item x="364"/>
        <item m="1" x="493"/>
        <item m="1" x="487"/>
        <item m="1" x="488"/>
        <item m="1" x="489"/>
        <item x="365"/>
        <item m="1" x="484"/>
        <item m="1" x="490"/>
        <item x="251"/>
        <item m="1" x="501"/>
        <item x="257"/>
        <item x="70"/>
        <item m="1" x="460"/>
        <item m="1" x="494"/>
        <item x="320"/>
        <item m="1" x="470"/>
        <item x="124"/>
        <item x="146"/>
        <item x="76"/>
        <item x="158"/>
        <item x="420"/>
        <item x="249"/>
        <item x="419"/>
        <item x="165"/>
        <item x="446"/>
        <item m="1" x="458"/>
        <item x="366"/>
        <item m="1" x="455"/>
        <item x="250"/>
        <item x="367"/>
        <item x="56"/>
        <item x="288"/>
        <item x="248"/>
        <item x="169"/>
        <item x="1"/>
        <item x="173"/>
        <item x="159"/>
        <item x="2"/>
        <item x="91"/>
        <item x="254"/>
        <item x="256"/>
        <item x="255"/>
        <item x="253"/>
        <item x="160"/>
        <item x="240"/>
        <item x="183"/>
        <item m="1" x="509"/>
        <item x="10"/>
        <item x="172"/>
        <item x="412"/>
        <item x="261"/>
        <item x="3"/>
        <item x="130"/>
        <item x="447"/>
        <item m="1" x="505"/>
        <item m="1" x="491"/>
        <item x="4"/>
        <item x="143"/>
        <item x="161"/>
        <item x="156"/>
        <item x="286"/>
        <item x="162"/>
        <item x="369"/>
        <item x="5"/>
        <item m="1" x="481"/>
        <item x="21"/>
        <item x="329"/>
        <item x="163"/>
        <item x="81"/>
        <item x="368"/>
        <item x="68"/>
        <item x="164"/>
        <item x="252"/>
        <item x="178"/>
        <item x="166"/>
        <item x="167"/>
        <item x="370"/>
        <item x="61"/>
        <item x="6"/>
        <item x="371"/>
        <item x="25"/>
        <item x="168"/>
        <item x="421"/>
        <item x="69"/>
        <item m="1" x="506"/>
        <item x="80"/>
        <item x="376"/>
        <item m="1" x="500"/>
        <item x="328"/>
        <item x="373"/>
        <item x="317"/>
        <item x="177"/>
        <item x="57"/>
        <item x="278"/>
        <item x="277"/>
        <item x="176"/>
        <item x="145"/>
        <item x="321"/>
        <item x="78"/>
        <item x="12"/>
        <item x="259"/>
        <item x="110"/>
        <item x="134"/>
        <item x="7"/>
        <item x="123"/>
        <item x="8"/>
        <item x="287"/>
        <item x="30"/>
        <item x="9"/>
        <item m="1" x="499"/>
        <item x="322"/>
        <item x="171"/>
        <item x="170"/>
        <item x="58"/>
        <item x="79"/>
        <item x="133"/>
        <item m="1" x="503"/>
        <item x="258"/>
        <item x="150"/>
        <item m="1" x="459"/>
        <item x="346"/>
        <item x="182"/>
        <item x="323"/>
        <item x="11"/>
        <item x="71"/>
        <item x="372"/>
        <item x="260"/>
        <item x="265"/>
        <item x="174"/>
        <item x="175"/>
        <item x="324"/>
        <item m="1" x="472"/>
        <item x="59"/>
        <item x="219"/>
        <item x="13"/>
        <item x="14"/>
        <item x="335"/>
        <item x="15"/>
        <item x="16"/>
        <item x="422"/>
        <item x="90"/>
        <item x="17"/>
        <item x="389"/>
        <item x="291"/>
        <item x="325"/>
        <item x="448"/>
        <item x="326"/>
        <item x="374"/>
        <item x="411"/>
        <item x="375"/>
        <item x="327"/>
        <item x="379"/>
        <item x="144"/>
        <item x="270"/>
        <item x="86"/>
        <item x="179"/>
        <item x="18"/>
        <item x="180"/>
        <item x="451"/>
        <item x="19"/>
        <item x="386"/>
        <item x="342"/>
        <item x="181"/>
        <item x="275"/>
        <item m="1" x="454"/>
        <item m="1" x="463"/>
        <item x="37"/>
        <item x="220"/>
        <item x="72"/>
        <item x="449"/>
        <item x="20"/>
        <item x="60"/>
        <item x="290"/>
        <item x="62"/>
        <item x="184"/>
        <item x="289"/>
        <item x="262"/>
        <item m="1" x="469"/>
        <item x="377"/>
        <item x="413"/>
        <item x="140"/>
        <item m="1" x="507"/>
        <item x="67"/>
        <item x="185"/>
        <item x="378"/>
        <item x="74"/>
        <item x="186"/>
        <item x="187"/>
        <item x="195"/>
        <item m="1" x="513"/>
        <item x="188"/>
        <item x="192"/>
        <item x="245"/>
        <item x="330"/>
        <item x="194"/>
        <item x="331"/>
        <item x="297"/>
        <item x="193"/>
        <item x="75"/>
        <item x="189"/>
        <item x="190"/>
        <item x="141"/>
        <item x="191"/>
        <item x="197"/>
        <item x="118"/>
        <item x="332"/>
        <item x="209"/>
        <item x="46"/>
        <item x="63"/>
        <item x="64"/>
        <item x="198"/>
        <item x="82"/>
        <item x="66"/>
        <item m="1" x="515"/>
        <item x="263"/>
        <item x="359"/>
        <item x="48"/>
        <item x="49"/>
        <item x="264"/>
        <item x="292"/>
        <item x="89"/>
        <item m="1" x="462"/>
        <item x="276"/>
        <item x="105"/>
        <item x="148"/>
        <item x="196"/>
        <item x="333"/>
        <item x="77"/>
        <item x="200"/>
        <item x="102"/>
        <item x="380"/>
        <item x="201"/>
        <item m="1" x="502"/>
        <item x="415"/>
        <item x="334"/>
        <item x="274"/>
        <item x="22"/>
        <item x="381"/>
        <item x="387"/>
        <item x="83"/>
        <item x="382"/>
        <item x="293"/>
        <item x="23"/>
        <item x="267"/>
        <item x="336"/>
        <item x="202"/>
        <item x="206"/>
        <item x="391"/>
        <item x="383"/>
        <item x="305"/>
        <item x="337"/>
        <item x="388"/>
        <item x="203"/>
        <item x="204"/>
        <item x="120"/>
        <item x="111"/>
        <item x="266"/>
        <item x="44"/>
        <item x="450"/>
        <item x="345"/>
        <item x="205"/>
        <item m="1" x="495"/>
        <item x="24"/>
        <item x="338"/>
        <item x="423"/>
        <item x="339"/>
        <item x="88"/>
        <item x="142"/>
        <item x="26"/>
        <item m="1" x="508"/>
        <item x="53"/>
        <item x="350"/>
        <item x="340"/>
        <item x="212"/>
        <item x="136"/>
        <item x="385"/>
        <item x="208"/>
        <item x="27"/>
        <item x="232"/>
        <item x="384"/>
        <item x="341"/>
        <item x="237"/>
        <item x="96"/>
        <item x="94"/>
        <item x="129"/>
        <item x="43"/>
        <item x="29"/>
        <item x="211"/>
        <item x="299"/>
        <item x="33"/>
        <item x="214"/>
        <item x="207"/>
        <item x="65"/>
        <item x="343"/>
        <item x="131"/>
        <item x="210"/>
        <item x="93"/>
        <item x="31"/>
        <item m="1" x="475"/>
        <item x="213"/>
        <item x="32"/>
        <item x="294"/>
        <item x="132"/>
        <item x="344"/>
        <item x="235"/>
        <item x="271"/>
        <item x="52"/>
        <item x="215"/>
        <item x="272"/>
        <item m="1" x="468"/>
        <item m="1" x="465"/>
        <item x="302"/>
        <item m="1" x="504"/>
        <item x="236"/>
        <item x="147"/>
        <item x="300"/>
        <item x="393"/>
        <item x="406"/>
        <item x="268"/>
        <item x="282"/>
        <item x="34"/>
        <item x="356"/>
        <item x="279"/>
        <item x="295"/>
        <item m="1" x="514"/>
        <item x="216"/>
        <item x="47"/>
        <item x="233"/>
        <item x="217"/>
        <item x="280"/>
        <item x="218"/>
        <item x="51"/>
        <item x="392"/>
        <item m="1" x="473"/>
        <item x="35"/>
        <item x="296"/>
        <item x="398"/>
        <item x="390"/>
        <item x="347"/>
        <item x="269"/>
        <item x="84"/>
        <item x="119"/>
        <item x="222"/>
        <item x="221"/>
        <item x="230"/>
        <item x="199"/>
        <item x="92"/>
        <item x="348"/>
        <item x="349"/>
        <item x="453"/>
        <item x="98"/>
        <item x="298"/>
        <item x="351"/>
        <item x="223"/>
        <item x="85"/>
        <item m="1" x="457"/>
        <item x="352"/>
        <item x="36"/>
        <item x="234"/>
        <item x="353"/>
        <item x="400"/>
        <item x="112"/>
        <item x="87"/>
        <item x="452"/>
        <item x="399"/>
        <item x="354"/>
        <item x="38"/>
        <item x="228"/>
        <item x="39"/>
        <item x="360"/>
        <item x="149"/>
        <item x="281"/>
        <item x="137"/>
        <item x="224"/>
        <item m="1" x="483"/>
        <item x="307"/>
        <item x="355"/>
        <item x="414"/>
        <item x="238"/>
        <item x="227"/>
        <item m="1" x="498"/>
        <item x="357"/>
        <item x="135"/>
        <item x="361"/>
        <item x="395"/>
        <item x="225"/>
        <item x="153"/>
        <item x="301"/>
        <item x="358"/>
        <item x="41"/>
        <item x="113"/>
        <item x="42"/>
        <item x="308"/>
        <item x="403"/>
        <item m="1" x="464"/>
        <item x="303"/>
        <item x="151"/>
        <item x="396"/>
        <item x="226"/>
        <item x="304"/>
        <item x="273"/>
        <item x="306"/>
        <item x="231"/>
        <item x="55"/>
        <item x="50"/>
        <item x="122"/>
        <item x="309"/>
        <item x="310"/>
        <item x="241"/>
        <item x="242"/>
        <item m="1" x="456"/>
        <item x="229"/>
        <item x="243"/>
        <item x="152"/>
        <item x="154"/>
        <item x="108"/>
        <item x="100"/>
        <item x="106"/>
        <item x="394"/>
        <item x="311"/>
        <item x="244"/>
        <item m="1" x="479"/>
        <item m="1" x="476"/>
        <item x="405"/>
        <item x="95"/>
        <item x="404"/>
        <item x="97"/>
        <item x="313"/>
        <item m="1" x="474"/>
        <item x="54"/>
        <item x="99"/>
        <item x="401"/>
        <item x="397"/>
        <item x="439"/>
        <item x="107"/>
        <item x="425"/>
        <item x="101"/>
        <item x="45"/>
        <item x="429"/>
        <item x="362"/>
        <item x="432"/>
        <item x="416"/>
        <item x="239"/>
        <item x="428"/>
        <item x="283"/>
        <item x="127"/>
        <item x="125"/>
        <item x="116"/>
        <item x="103"/>
        <item x="426"/>
        <item x="417"/>
        <item m="1" x="461"/>
        <item x="443"/>
        <item x="314"/>
        <item x="444"/>
        <item x="104"/>
        <item x="402"/>
        <item x="440"/>
        <item x="121"/>
        <item x="109"/>
        <item x="437"/>
        <item x="409"/>
        <item x="284"/>
        <item x="408"/>
        <item x="433"/>
        <item x="316"/>
        <item x="126"/>
        <item x="424"/>
        <item x="114"/>
        <item x="315"/>
        <item x="312"/>
        <item x="434"/>
        <item m="1" x="466"/>
        <item x="115"/>
        <item x="117"/>
        <item x="435"/>
        <item x="445"/>
        <item x="438"/>
        <item x="427"/>
        <item x="430"/>
        <item x="246"/>
        <item x="436"/>
        <item x="418"/>
        <item x="407"/>
        <item x="155"/>
        <item x="318"/>
        <item x="363"/>
        <item x="285"/>
        <item x="431"/>
        <item x="441"/>
        <item x="128"/>
        <item m="1" x="482"/>
        <item x="442"/>
        <item t="default"/>
      </items>
    </pivotField>
    <pivotField showAll="0"/>
    <pivotField numFmtId="166" showAll="0">
      <items count="498">
        <item x="424"/>
        <item x="138"/>
        <item x="429"/>
        <item x="461"/>
        <item x="139"/>
        <item x="477"/>
        <item x="437"/>
        <item x="408"/>
        <item x="0"/>
        <item x="442"/>
        <item x="447"/>
        <item x="462"/>
        <item x="479"/>
        <item x="478"/>
        <item x="454"/>
        <item x="414"/>
        <item x="448"/>
        <item x="441"/>
        <item x="311"/>
        <item x="455"/>
        <item x="438"/>
        <item x="388"/>
        <item x="349"/>
        <item x="457"/>
        <item x="449"/>
        <item x="450"/>
        <item x="451"/>
        <item x="350"/>
        <item x="446"/>
        <item x="452"/>
        <item x="418"/>
        <item x="468"/>
        <item x="456"/>
        <item x="415"/>
        <item x="459"/>
        <item x="312"/>
        <item x="428"/>
        <item x="458"/>
        <item x="439"/>
        <item x="140"/>
        <item x="239"/>
        <item x="464"/>
        <item x="487"/>
        <item x="413"/>
        <item x="351"/>
        <item x="410"/>
        <item x="352"/>
        <item x="54"/>
        <item x="240"/>
        <item x="241"/>
        <item x="1"/>
        <item x="141"/>
        <item x="2"/>
        <item x="313"/>
        <item x="242"/>
        <item x="243"/>
        <item x="142"/>
        <item x="143"/>
        <item x="476"/>
        <item x="3"/>
        <item x="144"/>
        <item x="244"/>
        <item x="488"/>
        <item x="245"/>
        <item x="453"/>
        <item x="246"/>
        <item x="4"/>
        <item x="145"/>
        <item x="146"/>
        <item x="247"/>
        <item x="147"/>
        <item x="5"/>
        <item x="443"/>
        <item x="248"/>
        <item x="148"/>
        <item x="249"/>
        <item x="353"/>
        <item x="65"/>
        <item x="354"/>
        <item x="149"/>
        <item x="150"/>
        <item x="250"/>
        <item x="251"/>
        <item x="252"/>
        <item x="151"/>
        <item x="152"/>
        <item x="355"/>
        <item x="253"/>
        <item x="6"/>
        <item x="356"/>
        <item x="153"/>
        <item x="394"/>
        <item x="66"/>
        <item x="254"/>
        <item x="474"/>
        <item x="154"/>
        <item x="467"/>
        <item x="255"/>
        <item x="55"/>
        <item x="256"/>
        <item x="357"/>
        <item x="314"/>
        <item x="257"/>
        <item x="7"/>
        <item x="315"/>
        <item x="8"/>
        <item x="9"/>
        <item x="155"/>
        <item x="465"/>
        <item x="316"/>
        <item x="10"/>
        <item x="56"/>
        <item x="67"/>
        <item x="156"/>
        <item x="436"/>
        <item x="471"/>
        <item x="258"/>
        <item x="259"/>
        <item x="317"/>
        <item x="11"/>
        <item x="68"/>
        <item x="358"/>
        <item x="260"/>
        <item x="157"/>
        <item x="12"/>
        <item x="158"/>
        <item x="318"/>
        <item x="432"/>
        <item x="57"/>
        <item x="359"/>
        <item x="13"/>
        <item x="14"/>
        <item x="159"/>
        <item x="15"/>
        <item x="16"/>
        <item x="160"/>
        <item x="17"/>
        <item x="161"/>
        <item x="162"/>
        <item x="319"/>
        <item x="489"/>
        <item x="320"/>
        <item x="163"/>
        <item x="360"/>
        <item x="321"/>
        <item x="164"/>
        <item x="165"/>
        <item x="18"/>
        <item x="166"/>
        <item x="19"/>
        <item x="466"/>
        <item x="167"/>
        <item x="409"/>
        <item x="261"/>
        <item x="417"/>
        <item x="69"/>
        <item x="490"/>
        <item x="20"/>
        <item x="58"/>
        <item x="168"/>
        <item x="59"/>
        <item x="169"/>
        <item x="427"/>
        <item x="70"/>
        <item x="361"/>
        <item x="475"/>
        <item x="170"/>
        <item x="362"/>
        <item x="281"/>
        <item x="71"/>
        <item x="21"/>
        <item x="171"/>
        <item x="172"/>
        <item x="481"/>
        <item x="173"/>
        <item x="363"/>
        <item x="262"/>
        <item x="322"/>
        <item x="323"/>
        <item x="72"/>
        <item x="174"/>
        <item x="175"/>
        <item x="176"/>
        <item x="324"/>
        <item x="263"/>
        <item x="73"/>
        <item x="60"/>
        <item x="61"/>
        <item x="425"/>
        <item x="483"/>
        <item x="264"/>
        <item x="265"/>
        <item x="177"/>
        <item x="416"/>
        <item x="178"/>
        <item x="325"/>
        <item x="179"/>
        <item x="180"/>
        <item x="181"/>
        <item x="182"/>
        <item x="183"/>
        <item x="326"/>
        <item x="74"/>
        <item x="184"/>
        <item x="364"/>
        <item x="185"/>
        <item x="469"/>
        <item x="327"/>
        <item x="328"/>
        <item x="186"/>
        <item x="22"/>
        <item x="365"/>
        <item x="187"/>
        <item x="75"/>
        <item x="366"/>
        <item x="282"/>
        <item x="23"/>
        <item x="283"/>
        <item x="329"/>
        <item x="188"/>
        <item x="284"/>
        <item x="367"/>
        <item x="491"/>
        <item x="266"/>
        <item x="189"/>
        <item x="190"/>
        <item x="191"/>
        <item x="267"/>
        <item x="492"/>
        <item x="192"/>
        <item x="460"/>
        <item x="24"/>
        <item x="330"/>
        <item x="285"/>
        <item x="25"/>
        <item x="76"/>
        <item x="480"/>
        <item x="26"/>
        <item x="77"/>
        <item x="331"/>
        <item x="493"/>
        <item x="431"/>
        <item x="332"/>
        <item x="389"/>
        <item x="286"/>
        <item x="430"/>
        <item x="27"/>
        <item x="368"/>
        <item x="333"/>
        <item x="115"/>
        <item x="116"/>
        <item x="28"/>
        <item x="334"/>
        <item x="369"/>
        <item x="420"/>
        <item x="193"/>
        <item x="194"/>
        <item x="195"/>
        <item x="62"/>
        <item x="196"/>
        <item x="494"/>
        <item x="117"/>
        <item x="29"/>
        <item x="197"/>
        <item x="198"/>
        <item x="78"/>
        <item x="199"/>
        <item x="200"/>
        <item x="30"/>
        <item x="434"/>
        <item x="201"/>
        <item x="31"/>
        <item x="287"/>
        <item x="118"/>
        <item x="335"/>
        <item x="370"/>
        <item x="202"/>
        <item x="32"/>
        <item x="203"/>
        <item x="426"/>
        <item x="422"/>
        <item x="473"/>
        <item x="470"/>
        <item x="268"/>
        <item x="371"/>
        <item x="33"/>
        <item x="288"/>
        <item x="482"/>
        <item x="204"/>
        <item x="372"/>
        <item x="205"/>
        <item x="206"/>
        <item x="484"/>
        <item x="433"/>
        <item x="34"/>
        <item x="289"/>
        <item x="79"/>
        <item x="336"/>
        <item x="373"/>
        <item x="207"/>
        <item x="269"/>
        <item x="80"/>
        <item x="208"/>
        <item x="209"/>
        <item x="210"/>
        <item x="374"/>
        <item x="63"/>
        <item x="337"/>
        <item x="270"/>
        <item x="290"/>
        <item x="211"/>
        <item x="212"/>
        <item x="213"/>
        <item x="338"/>
        <item x="339"/>
        <item x="214"/>
        <item x="81"/>
        <item x="412"/>
        <item x="340"/>
        <item x="35"/>
        <item x="82"/>
        <item x="341"/>
        <item x="215"/>
        <item x="36"/>
        <item x="342"/>
        <item x="37"/>
        <item x="291"/>
        <item x="38"/>
        <item x="271"/>
        <item x="39"/>
        <item x="216"/>
        <item x="445"/>
        <item x="343"/>
        <item x="390"/>
        <item x="463"/>
        <item x="272"/>
        <item x="119"/>
        <item x="292"/>
        <item x="344"/>
        <item x="345"/>
        <item x="120"/>
        <item x="375"/>
        <item x="293"/>
        <item x="121"/>
        <item x="376"/>
        <item x="294"/>
        <item x="83"/>
        <item x="295"/>
        <item x="40"/>
        <item x="41"/>
        <item x="419"/>
        <item x="217"/>
        <item x="421"/>
        <item x="122"/>
        <item x="296"/>
        <item x="84"/>
        <item x="85"/>
        <item x="123"/>
        <item x="124"/>
        <item x="86"/>
        <item x="125"/>
        <item x="218"/>
        <item x="273"/>
        <item x="87"/>
        <item x="219"/>
        <item x="126"/>
        <item x="127"/>
        <item x="472"/>
        <item x="346"/>
        <item x="297"/>
        <item x="411"/>
        <item x="220"/>
        <item x="298"/>
        <item x="221"/>
        <item x="88"/>
        <item x="347"/>
        <item x="222"/>
        <item x="223"/>
        <item x="274"/>
        <item x="89"/>
        <item x="377"/>
        <item x="128"/>
        <item x="42"/>
        <item x="90"/>
        <item x="440"/>
        <item x="224"/>
        <item x="129"/>
        <item x="435"/>
        <item x="91"/>
        <item x="92"/>
        <item x="93"/>
        <item x="225"/>
        <item x="94"/>
        <item x="226"/>
        <item x="95"/>
        <item x="275"/>
        <item x="227"/>
        <item x="495"/>
        <item x="96"/>
        <item x="130"/>
        <item x="97"/>
        <item x="43"/>
        <item x="44"/>
        <item x="378"/>
        <item x="64"/>
        <item x="401"/>
        <item x="228"/>
        <item x="299"/>
        <item x="229"/>
        <item x="98"/>
        <item x="131"/>
        <item x="99"/>
        <item x="392"/>
        <item x="300"/>
        <item x="230"/>
        <item x="132"/>
        <item x="45"/>
        <item x="485"/>
        <item x="100"/>
        <item x="101"/>
        <item x="379"/>
        <item x="395"/>
        <item x="102"/>
        <item x="301"/>
        <item x="302"/>
        <item x="276"/>
        <item x="402"/>
        <item x="277"/>
        <item x="396"/>
        <item x="103"/>
        <item x="231"/>
        <item x="46"/>
        <item x="104"/>
        <item x="303"/>
        <item x="403"/>
        <item x="423"/>
        <item x="105"/>
        <item x="106"/>
        <item x="107"/>
        <item x="304"/>
        <item x="133"/>
        <item x="380"/>
        <item x="305"/>
        <item x="381"/>
        <item x="134"/>
        <item x="382"/>
        <item x="306"/>
        <item x="397"/>
        <item x="398"/>
        <item x="307"/>
        <item x="278"/>
        <item x="108"/>
        <item x="486"/>
        <item x="391"/>
        <item x="496"/>
        <item x="47"/>
        <item x="48"/>
        <item x="232"/>
        <item x="49"/>
        <item x="383"/>
        <item x="135"/>
        <item x="393"/>
        <item x="233"/>
        <item x="234"/>
        <item x="235"/>
        <item x="404"/>
        <item x="405"/>
        <item x="109"/>
        <item x="279"/>
        <item x="406"/>
        <item x="384"/>
        <item x="50"/>
        <item x="51"/>
        <item x="308"/>
        <item x="385"/>
        <item x="309"/>
        <item x="136"/>
        <item x="407"/>
        <item x="236"/>
        <item x="280"/>
        <item x="399"/>
        <item x="386"/>
        <item x="400"/>
        <item x="52"/>
        <item x="110"/>
        <item x="111"/>
        <item x="53"/>
        <item x="112"/>
        <item x="237"/>
        <item x="310"/>
        <item x="137"/>
        <item x="113"/>
        <item x="238"/>
        <item x="114"/>
        <item x="348"/>
        <item x="387"/>
        <item x="44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15">
        <item sd="0" x="0"/>
        <item sd="0" x="1"/>
        <item sd="0" x="2"/>
        <item sd="0" x="3"/>
        <item sd="0" x="4"/>
        <item sd="0" x="5"/>
        <item sd="0" x="6"/>
        <item sd="0" x="7"/>
        <item x="8"/>
        <item x="9"/>
        <item x="10"/>
        <item sd="0" x="11"/>
        <item sd="0" x="12"/>
        <item sd="0" x="13"/>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7">
        <item x="0"/>
        <item x="1"/>
        <item x="2"/>
        <item x="3"/>
        <item x="4"/>
        <item x="5"/>
        <item x="6"/>
        <item x="7"/>
        <item x="8"/>
        <item x="9"/>
        <item x="10"/>
        <item x="11"/>
        <item x="12"/>
        <item x="13"/>
        <item x="14"/>
        <item x="1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s>
  <rowFields count="1">
    <field x="13"/>
  </rowFields>
  <rowItems count="6">
    <i>
      <x/>
    </i>
    <i>
      <x v="1"/>
    </i>
    <i>
      <x v="2"/>
    </i>
    <i>
      <x v="3"/>
    </i>
    <i>
      <x v="4"/>
    </i>
    <i t="grand">
      <x/>
    </i>
  </rowItems>
  <colItems count="1">
    <i/>
  </colItems>
  <dataFields count="1">
    <dataField name="Number of Activities" fld="2" subtotal="count" baseField="0" baseItem="0"/>
  </dataFields>
  <formats count="11">
    <format dxfId="350">
      <pivotArea type="all" dataOnly="0" outline="0" fieldPosition="0"/>
    </format>
    <format dxfId="349">
      <pivotArea outline="0" collapsedLevelsAreSubtotals="1" fieldPosition="0"/>
    </format>
    <format dxfId="348">
      <pivotArea field="42" type="button" dataOnly="0" labelOnly="1" outline="0"/>
    </format>
    <format dxfId="347">
      <pivotArea dataOnly="0" labelOnly="1" grandRow="1" outline="0" fieldPosition="0"/>
    </format>
    <format dxfId="346">
      <pivotArea dataOnly="0" labelOnly="1" outline="0" axis="axisValues" fieldPosition="0"/>
    </format>
    <format dxfId="345">
      <pivotArea type="all" dataOnly="0" outline="0" fieldPosition="0"/>
    </format>
    <format dxfId="344">
      <pivotArea outline="0" collapsedLevelsAreSubtotals="1" fieldPosition="0"/>
    </format>
    <format dxfId="343">
      <pivotArea field="42" type="button" dataOnly="0" labelOnly="1" outline="0"/>
    </format>
    <format dxfId="342">
      <pivotArea dataOnly="0" labelOnly="1" grandRow="1" outline="0" fieldPosition="0"/>
    </format>
    <format dxfId="341">
      <pivotArea dataOnly="0" labelOnly="1" outline="0" axis="axisValues" fieldPosition="0"/>
    </format>
    <format dxfId="340">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PivotTable17" cacheId="5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384">
      <pivotArea type="origin" dataOnly="0" labelOnly="1" outline="0" fieldPosition="0"/>
    </format>
    <format dxfId="383">
      <pivotArea type="all" dataOnly="0" outline="0" fieldPosition="0"/>
    </format>
    <format dxfId="382">
      <pivotArea outline="0" collapsedLevelsAreSubtotals="1" fieldPosition="0"/>
    </format>
    <format dxfId="381">
      <pivotArea field="0" type="button" dataOnly="0" labelOnly="1" outline="0"/>
    </format>
    <format dxfId="380">
      <pivotArea dataOnly="0" labelOnly="1" grandRow="1" outline="0" fieldPosition="0"/>
    </format>
    <format dxfId="379">
      <pivotArea type="all" dataOnly="0" outline="0" fieldPosition="0"/>
    </format>
    <format dxfId="378">
      <pivotArea outline="0" collapsedLevelsAreSubtotals="1" fieldPosition="0"/>
    </format>
    <format dxfId="377">
      <pivotArea field="0" type="button" dataOnly="0" labelOnly="1" outline="0"/>
    </format>
    <format dxfId="376">
      <pivotArea dataOnly="0" labelOnly="1" grandRow="1" outline="0" fieldPosition="0"/>
    </format>
    <format dxfId="375">
      <pivotArea outline="0" fieldPosition="0">
        <references count="1">
          <reference field="4294967294" count="1">
            <x v="0"/>
          </reference>
        </references>
      </pivotArea>
    </format>
    <format dxfId="374">
      <pivotArea outline="0" collapsedLevelsAreSubtotals="1" fieldPosition="0"/>
    </format>
    <format dxfId="373">
      <pivotArea dataOnly="0" labelOnly="1" fieldPosition="0">
        <references count="1">
          <reference field="22" count="0"/>
        </references>
      </pivotArea>
    </format>
    <format dxfId="372">
      <pivotArea type="all" dataOnly="0" outline="0" fieldPosition="0"/>
    </format>
    <format dxfId="371">
      <pivotArea outline="0" collapsedLevelsAreSubtotals="1" fieldPosition="0"/>
    </format>
    <format dxfId="370">
      <pivotArea type="origin" dataOnly="0" labelOnly="1" outline="0" fieldPosition="0"/>
    </format>
    <format dxfId="369">
      <pivotArea field="22" type="button" dataOnly="0" labelOnly="1" outline="0" axis="axisCol" fieldPosition="0"/>
    </format>
    <format dxfId="368">
      <pivotArea type="topRight" dataOnly="0" labelOnly="1" outline="0" fieldPosition="0"/>
    </format>
    <format dxfId="367">
      <pivotArea field="7" type="button" dataOnly="0" labelOnly="1" outline="0" axis="axisRow" fieldPosition="0"/>
    </format>
    <format dxfId="366">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65">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64">
      <pivotArea dataOnly="0" labelOnly="1" fieldPosition="0">
        <references count="1">
          <reference field="7" count="1">
            <x v="100"/>
          </reference>
        </references>
      </pivotArea>
    </format>
    <format dxfId="363">
      <pivotArea dataOnly="0" labelOnly="1" grandRow="1" outline="0" fieldPosition="0"/>
    </format>
    <format dxfId="362">
      <pivotArea dataOnly="0" labelOnly="1" fieldPosition="0">
        <references count="1">
          <reference field="22" count="0"/>
        </references>
      </pivotArea>
    </format>
    <format dxfId="361">
      <pivotArea type="all" dataOnly="0" outline="0" fieldPosition="0"/>
    </format>
    <format dxfId="360">
      <pivotArea outline="0" collapsedLevelsAreSubtotals="1" fieldPosition="0"/>
    </format>
    <format dxfId="359">
      <pivotArea type="origin" dataOnly="0" labelOnly="1" outline="0" fieldPosition="0"/>
    </format>
    <format dxfId="358">
      <pivotArea field="22" type="button" dataOnly="0" labelOnly="1" outline="0" axis="axisCol" fieldPosition="0"/>
    </format>
    <format dxfId="357">
      <pivotArea type="topRight" dataOnly="0" labelOnly="1" outline="0" fieldPosition="0"/>
    </format>
    <format dxfId="356">
      <pivotArea field="7" type="button" dataOnly="0" labelOnly="1" outline="0" axis="axisRow" fieldPosition="0"/>
    </format>
    <format dxfId="355">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4">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3">
      <pivotArea dataOnly="0" labelOnly="1" fieldPosition="0">
        <references count="1">
          <reference field="7" count="1">
            <x v="100"/>
          </reference>
        </references>
      </pivotArea>
    </format>
    <format dxfId="352">
      <pivotArea dataOnly="0" labelOnly="1" grandRow="1" outline="0" fieldPosition="0"/>
    </format>
    <format dxfId="351">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PivotTable15"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423">
      <pivotArea type="origin" dataOnly="0" labelOnly="1" outline="0" fieldPosition="0"/>
    </format>
    <format dxfId="422">
      <pivotArea outline="0" fieldPosition="0">
        <references count="1">
          <reference field="4294967294" count="1">
            <x v="0"/>
          </reference>
        </references>
      </pivotArea>
    </format>
    <format dxfId="421">
      <pivotArea type="all" dataOnly="0" outline="0" fieldPosition="0"/>
    </format>
    <format dxfId="420">
      <pivotArea outline="0" collapsedLevelsAreSubtotals="1" fieldPosition="0"/>
    </format>
    <format dxfId="419">
      <pivotArea field="0" type="button" dataOnly="0" labelOnly="1" outline="0"/>
    </format>
    <format dxfId="418">
      <pivotArea dataOnly="0" labelOnly="1" grandRow="1" outline="0" fieldPosition="0"/>
    </format>
    <format dxfId="417">
      <pivotArea dataOnly="0" labelOnly="1" outline="0" fieldPosition="0">
        <references count="1">
          <reference field="4294967294" count="1">
            <x v="0"/>
          </reference>
        </references>
      </pivotArea>
    </format>
    <format dxfId="416">
      <pivotArea type="all" dataOnly="0" outline="0" fieldPosition="0"/>
    </format>
    <format dxfId="415">
      <pivotArea outline="0" collapsedLevelsAreSubtotals="1" fieldPosition="0"/>
    </format>
    <format dxfId="414">
      <pivotArea field="0" type="button" dataOnly="0" labelOnly="1" outline="0"/>
    </format>
    <format dxfId="413">
      <pivotArea dataOnly="0" labelOnly="1" grandRow="1" outline="0" fieldPosition="0"/>
    </format>
    <format dxfId="412">
      <pivotArea dataOnly="0" labelOnly="1" outline="0" fieldPosition="0">
        <references count="1">
          <reference field="4294967294" count="1">
            <x v="0"/>
          </reference>
        </references>
      </pivotArea>
    </format>
    <format dxfId="411">
      <pivotArea outline="0" fieldPosition="0">
        <references count="1">
          <reference field="4294967294" count="1">
            <x v="1"/>
          </reference>
        </references>
      </pivotArea>
    </format>
    <format dxfId="410">
      <pivotArea dataOnly="0" labelOnly="1" outline="0" fieldPosition="0">
        <references count="1">
          <reference field="4294967294" count="2">
            <x v="0"/>
            <x v="1"/>
          </reference>
        </references>
      </pivotArea>
    </format>
    <format dxfId="409">
      <pivotArea type="all" dataOnly="0" outline="0" fieldPosition="0"/>
    </format>
    <format dxfId="408">
      <pivotArea outline="0" collapsedLevelsAreSubtotals="1" fieldPosition="0"/>
    </format>
    <format dxfId="407">
      <pivotArea field="5" type="button" dataOnly="0" labelOnly="1" outline="0" axis="axisRow" fieldPosition="0"/>
    </format>
    <format dxfId="406">
      <pivotArea dataOnly="0" labelOnly="1" fieldPosition="0">
        <references count="1">
          <reference field="5" count="0"/>
        </references>
      </pivotArea>
    </format>
    <format dxfId="405">
      <pivotArea dataOnly="0" labelOnly="1" grandRow="1" outline="0" fieldPosition="0"/>
    </format>
    <format dxfId="404">
      <pivotArea dataOnly="0" labelOnly="1" fieldPosition="0">
        <references count="2">
          <reference field="5" count="1" selected="0">
            <x v="0"/>
          </reference>
          <reference field="6" count="6">
            <x v="4"/>
            <x v="8"/>
            <x v="9"/>
            <x v="10"/>
            <x v="13"/>
            <x v="16"/>
          </reference>
        </references>
      </pivotArea>
    </format>
    <format dxfId="403">
      <pivotArea dataOnly="0" labelOnly="1" fieldPosition="0">
        <references count="2">
          <reference field="5" count="1" selected="0">
            <x v="1"/>
          </reference>
          <reference field="6" count="3">
            <x v="0"/>
            <x v="1"/>
            <x v="11"/>
          </reference>
        </references>
      </pivotArea>
    </format>
    <format dxfId="402">
      <pivotArea dataOnly="0" labelOnly="1" fieldPosition="0">
        <references count="2">
          <reference field="5" count="1" selected="0">
            <x v="2"/>
          </reference>
          <reference field="6" count="5">
            <x v="5"/>
            <x v="12"/>
            <x v="14"/>
            <x v="17"/>
            <x v="18"/>
          </reference>
        </references>
      </pivotArea>
    </format>
    <format dxfId="401">
      <pivotArea dataOnly="0" labelOnly="1" fieldPosition="0">
        <references count="2">
          <reference field="5" count="1" selected="0">
            <x v="3"/>
          </reference>
          <reference field="6" count="1">
            <x v="15"/>
          </reference>
        </references>
      </pivotArea>
    </format>
    <format dxfId="400">
      <pivotArea dataOnly="0" labelOnly="1" fieldPosition="0">
        <references count="2">
          <reference field="5" count="1" selected="0">
            <x v="4"/>
          </reference>
          <reference field="6" count="1">
            <x v="9"/>
          </reference>
        </references>
      </pivotArea>
    </format>
    <format dxfId="399">
      <pivotArea dataOnly="0" labelOnly="1" fieldPosition="0">
        <references count="2">
          <reference field="5" count="1" selected="0">
            <x v="5"/>
          </reference>
          <reference field="6" count="1">
            <x v="7"/>
          </reference>
        </references>
      </pivotArea>
    </format>
    <format dxfId="398">
      <pivotArea dataOnly="0" labelOnly="1" outline="0" fieldPosition="0">
        <references count="1">
          <reference field="4294967294" count="2">
            <x v="0"/>
            <x v="1"/>
          </reference>
        </references>
      </pivotArea>
    </format>
    <format dxfId="397">
      <pivotArea type="all" dataOnly="0" outline="0" fieldPosition="0"/>
    </format>
    <format dxfId="396">
      <pivotArea outline="0" collapsedLevelsAreSubtotals="1" fieldPosition="0"/>
    </format>
    <format dxfId="395">
      <pivotArea field="5" type="button" dataOnly="0" labelOnly="1" outline="0" axis="axisRow" fieldPosition="0"/>
    </format>
    <format dxfId="394">
      <pivotArea dataOnly="0" labelOnly="1" fieldPosition="0">
        <references count="1">
          <reference field="5" count="0"/>
        </references>
      </pivotArea>
    </format>
    <format dxfId="393">
      <pivotArea dataOnly="0" labelOnly="1" grandRow="1" outline="0" fieldPosition="0"/>
    </format>
    <format dxfId="392">
      <pivotArea dataOnly="0" labelOnly="1" fieldPosition="0">
        <references count="2">
          <reference field="5" count="1" selected="0">
            <x v="0"/>
          </reference>
          <reference field="6" count="6">
            <x v="4"/>
            <x v="8"/>
            <x v="9"/>
            <x v="10"/>
            <x v="13"/>
            <x v="16"/>
          </reference>
        </references>
      </pivotArea>
    </format>
    <format dxfId="391">
      <pivotArea dataOnly="0" labelOnly="1" fieldPosition="0">
        <references count="2">
          <reference field="5" count="1" selected="0">
            <x v="1"/>
          </reference>
          <reference field="6" count="3">
            <x v="0"/>
            <x v="1"/>
            <x v="11"/>
          </reference>
        </references>
      </pivotArea>
    </format>
    <format dxfId="390">
      <pivotArea dataOnly="0" labelOnly="1" fieldPosition="0">
        <references count="2">
          <reference field="5" count="1" selected="0">
            <x v="2"/>
          </reference>
          <reference field="6" count="4">
            <x v="5"/>
            <x v="12"/>
            <x v="14"/>
            <x v="17"/>
          </reference>
        </references>
      </pivotArea>
    </format>
    <format dxfId="389">
      <pivotArea dataOnly="0" labelOnly="1" fieldPosition="0">
        <references count="2">
          <reference field="5" count="1" selected="0">
            <x v="3"/>
          </reference>
          <reference field="6" count="1">
            <x v="15"/>
          </reference>
        </references>
      </pivotArea>
    </format>
    <format dxfId="388">
      <pivotArea dataOnly="0" labelOnly="1" fieldPosition="0">
        <references count="2">
          <reference field="5" count="1" selected="0">
            <x v="4"/>
          </reference>
          <reference field="6" count="1">
            <x v="9"/>
          </reference>
        </references>
      </pivotArea>
    </format>
    <format dxfId="387">
      <pivotArea dataOnly="0" labelOnly="1" fieldPosition="0">
        <references count="2">
          <reference field="5" count="1" selected="0">
            <x v="5"/>
          </reference>
          <reference field="6" count="1">
            <x v="7"/>
          </reference>
        </references>
      </pivotArea>
    </format>
    <format dxfId="386">
      <pivotArea dataOnly="0" labelOnly="1" outline="0" fieldPosition="0">
        <references count="1">
          <reference field="4294967294" count="2">
            <x v="0"/>
            <x v="1"/>
          </reference>
        </references>
      </pivotArea>
    </format>
    <format dxfId="38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PivotTable11" cacheId="5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8">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2">
    <format dxfId="465">
      <pivotArea outline="0" fieldPosition="0">
        <references count="1">
          <reference field="4294967294" count="1">
            <x v="0"/>
          </reference>
        </references>
      </pivotArea>
    </format>
    <format dxfId="464">
      <pivotArea type="all" dataOnly="0" outline="0" fieldPosition="0"/>
    </format>
    <format dxfId="463">
      <pivotArea outline="0" collapsedLevelsAreSubtotals="1" fieldPosition="0"/>
    </format>
    <format dxfId="462">
      <pivotArea type="origin" dataOnly="0" labelOnly="1" outline="0" fieldPosition="0"/>
    </format>
    <format dxfId="461">
      <pivotArea field="25" type="button" dataOnly="0" labelOnly="1" outline="0" axis="axisCol" fieldPosition="0"/>
    </format>
    <format dxfId="460">
      <pivotArea type="topRight" dataOnly="0" labelOnly="1" outline="0" fieldPosition="0"/>
    </format>
    <format dxfId="459">
      <pivotArea field="0" type="button" dataOnly="0" labelOnly="1" outline="0" axis="axisRow" fieldPosition="0"/>
    </format>
    <format dxfId="458">
      <pivotArea dataOnly="0" labelOnly="1" fieldPosition="0">
        <references count="1">
          <reference field="0" count="0"/>
        </references>
      </pivotArea>
    </format>
    <format dxfId="457">
      <pivotArea dataOnly="0" labelOnly="1" grandRow="1" outline="0" fieldPosition="0"/>
    </format>
    <format dxfId="456">
      <pivotArea dataOnly="0" labelOnly="1" grandCol="1" outline="0" fieldPosition="0"/>
    </format>
    <format dxfId="455">
      <pivotArea type="all" dataOnly="0" outline="0" fieldPosition="0"/>
    </format>
    <format dxfId="454">
      <pivotArea outline="0" collapsedLevelsAreSubtotals="1" fieldPosition="0"/>
    </format>
    <format dxfId="453">
      <pivotArea type="origin" dataOnly="0" labelOnly="1" outline="0" fieldPosition="0"/>
    </format>
    <format dxfId="452">
      <pivotArea field="25" type="button" dataOnly="0" labelOnly="1" outline="0" axis="axisCol" fieldPosition="0"/>
    </format>
    <format dxfId="451">
      <pivotArea type="topRight" dataOnly="0" labelOnly="1" outline="0" fieldPosition="0"/>
    </format>
    <format dxfId="450">
      <pivotArea field="0" type="button" dataOnly="0" labelOnly="1" outline="0" axis="axisRow" fieldPosition="0"/>
    </format>
    <format dxfId="449">
      <pivotArea dataOnly="0" labelOnly="1" fieldPosition="0">
        <references count="1">
          <reference field="0" count="0"/>
        </references>
      </pivotArea>
    </format>
    <format dxfId="448">
      <pivotArea dataOnly="0" labelOnly="1" grandRow="1" outline="0" fieldPosition="0"/>
    </format>
    <format dxfId="447">
      <pivotArea dataOnly="0" labelOnly="1" grandCol="1" outline="0" fieldPosition="0"/>
    </format>
    <format dxfId="446">
      <pivotArea dataOnly="0" labelOnly="1" fieldPosition="0">
        <references count="1">
          <reference field="25" count="0"/>
        </references>
      </pivotArea>
    </format>
    <format dxfId="445">
      <pivotArea dataOnly="0" labelOnly="1" grandCol="1" outline="0" fieldPosition="0"/>
    </format>
    <format dxfId="444">
      <pivotArea type="all" dataOnly="0" outline="0" fieldPosition="0"/>
    </format>
    <format dxfId="443">
      <pivotArea outline="0" collapsedLevelsAreSubtotals="1" fieldPosition="0"/>
    </format>
    <format dxfId="442">
      <pivotArea type="origin" dataOnly="0" labelOnly="1" outline="0" fieldPosition="0"/>
    </format>
    <format dxfId="441">
      <pivotArea field="25" type="button" dataOnly="0" labelOnly="1" outline="0" axis="axisCol" fieldPosition="0"/>
    </format>
    <format dxfId="440">
      <pivotArea type="topRight" dataOnly="0" labelOnly="1" outline="0" fieldPosition="0"/>
    </format>
    <format dxfId="439">
      <pivotArea field="0" type="button" dataOnly="0" labelOnly="1" outline="0" axis="axisRow" fieldPosition="0"/>
    </format>
    <format dxfId="438">
      <pivotArea dataOnly="0" labelOnly="1" fieldPosition="0">
        <references count="1">
          <reference field="0" count="0"/>
        </references>
      </pivotArea>
    </format>
    <format dxfId="437">
      <pivotArea dataOnly="0" labelOnly="1" grandRow="1" outline="0" fieldPosition="0"/>
    </format>
    <format dxfId="436">
      <pivotArea dataOnly="0" labelOnly="1" fieldPosition="0">
        <references count="1">
          <reference field="25" count="0"/>
        </references>
      </pivotArea>
    </format>
    <format dxfId="435">
      <pivotArea dataOnly="0" labelOnly="1" grandCol="1" outline="0" fieldPosition="0"/>
    </format>
    <format dxfId="434">
      <pivotArea type="all" dataOnly="0" outline="0" fieldPosition="0"/>
    </format>
    <format dxfId="433">
      <pivotArea outline="0" collapsedLevelsAreSubtotals="1" fieldPosition="0"/>
    </format>
    <format dxfId="432">
      <pivotArea type="origin" dataOnly="0" labelOnly="1" outline="0" fieldPosition="0"/>
    </format>
    <format dxfId="431">
      <pivotArea field="25" type="button" dataOnly="0" labelOnly="1" outline="0" axis="axisCol" fieldPosition="0"/>
    </format>
    <format dxfId="430">
      <pivotArea type="topRight" dataOnly="0" labelOnly="1" outline="0" fieldPosition="0"/>
    </format>
    <format dxfId="429">
      <pivotArea field="0" type="button" dataOnly="0" labelOnly="1" outline="0" axis="axisRow" fieldPosition="0"/>
    </format>
    <format dxfId="428">
      <pivotArea dataOnly="0" labelOnly="1" fieldPosition="0">
        <references count="1">
          <reference field="0" count="0"/>
        </references>
      </pivotArea>
    </format>
    <format dxfId="427">
      <pivotArea dataOnly="0" labelOnly="1" grandRow="1" outline="0" fieldPosition="0"/>
    </format>
    <format dxfId="426">
      <pivotArea dataOnly="0" labelOnly="1" fieldPosition="0">
        <references count="1">
          <reference field="25" count="0"/>
        </references>
      </pivotArea>
    </format>
    <format dxfId="425">
      <pivotArea dataOnly="0" labelOnly="1" grandCol="1" outline="0" fieldPosition="0"/>
    </format>
    <format dxfId="42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1819" dataDxfId="1817" headerRowBorderDxfId="1818" tableBorderDxfId="1816">
  <autoFilter ref="A5:T203" xr:uid="{F5196AC7-C57F-4F85-B06F-A5E3390B54A2}"/>
  <sortState xmlns:xlrd2="http://schemas.microsoft.com/office/spreadsheetml/2017/richdata2" ref="A6:T203">
    <sortCondition descending="1" ref="S5:S203"/>
  </sortState>
  <tableColumns count="20">
    <tableColumn id="1" xr3:uid="{DB4FF765-81A7-45DC-ABBD-B9E585246483}" name="ISO2" dataDxfId="1815"/>
    <tableColumn id="13" xr3:uid="{A0AFA87A-3016-44E8-9635-557DB43FB9E2}" name="Party" dataDxfId="1814"/>
    <tableColumn id="4" xr3:uid="{912E1EF7-903D-4EB5-82A3-3CE8B458DA3C}" name="Region" dataDxfId="1813"/>
    <tableColumn id="5" xr3:uid="{4F3F62B5-D70B-4910-B2E7-5A0FC1C472CC}" name="Sub-region" dataDxfId="1812"/>
    <tableColumn id="2" xr3:uid="{14F783B4-C611-4F7D-A223-E074499FA848}" name="Initial Report" dataDxfId="1811" dataCellStyle="Normal 10"/>
    <tableColumn id="8" xr3:uid="{1D3CBFB2-4D09-4AB4-B6F2-F7CB1E94812E}" name="DNA _x000a_Designated National Authorities" dataDxfId="1810" dataCellStyle="Normal 10"/>
    <tableColumn id="12" xr3:uid="{AB9C7456-3E7A-464B-AE80-5613634B6C65}" name="Participation Requirements" dataDxfId="1809" dataCellStyle="Normal 10"/>
    <tableColumn id="14" xr3:uid="{E6431264-3A2C-9A40-94C2-D16A0C2C2163}" name="Regulatory Framework" dataDxfId="1808" dataCellStyle="Normal 10"/>
    <tableColumn id="3" xr3:uid="{DAA939A9-7C7C-4C8A-87E6-E6DCCFEB058A}" name="Pilot Projects" dataDxfId="1807"/>
    <tableColumn id="6" xr3:uid="{09282FDD-FC49-493B-878B-3364BAA0C3BF}" name="JCM_x000a_Projects" dataDxfId="1806" dataCellStyle="Normal 10"/>
    <tableColumn id="7" xr3:uid="{7D87CA14-A0D0-41D4-8107-01070408442A}" name="Bilateral Agreements" dataDxfId="1805"/>
    <tableColumn id="9" xr3:uid="{5596C656-8DF4-41EA-B8FB-9F662E5919BB}" name="PA" dataDxfId="1804"/>
    <tableColumn id="10" xr3:uid="{A192BB72-0A15-4B40-A7CF-9B0048496BAB}" name="PoA" dataDxfId="1803"/>
    <tableColumn id="11" xr3:uid="{244D3089-99A3-418F-8B32-05D92EC81970}" name="CPA" dataDxfId="1802"/>
    <tableColumn id="15" xr3:uid="{ED481021-68FA-4E1D-9B66-4D0DC9160B3E}" name="approved _x000a_PA" dataDxfId="1801"/>
    <tableColumn id="16" xr3:uid="{94B4FE3F-E94C-4EE3-B0DD-AD1C1CB873C1}" name="approved _x000a_PoA" dataDxfId="1800"/>
    <tableColumn id="17" xr3:uid="{21F43D0B-3EA1-4501-8447-3078BC7959ED}" name="approved _x000a_CPA" dataDxfId="1799"/>
    <tableColumn id="18" xr3:uid="{FBC86511-BE24-44D8-A511-ACCD59F7EA18}" name="PA_x000a_Notifications" dataDxfId="1798"/>
    <tableColumn id="20" xr3:uid="{A049D13F-44B0-434A-A900-165906B65C76}" name="PoA_x000a_Notifications" dataDxfId="1797" dataCellStyle="Normal 10"/>
    <tableColumn id="19" xr3:uid="{FE26D67F-98B1-BA42-8519-E1CF23BD0DD7}" name="Any Activity" dataDxfId="1796"/>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18" totalsRowShown="0" headerRowDxfId="909" dataDxfId="907" headerRowBorderDxfId="908" tableBorderDxfId="906">
  <autoFilter ref="A4:S18" xr:uid="{F5196AC7-C57F-4F85-B06F-A5E3390B54A2}"/>
  <sortState xmlns:xlrd2="http://schemas.microsoft.com/office/spreadsheetml/2017/richdata2" ref="A5:S18">
    <sortCondition ref="B4:B18"/>
  </sortState>
  <tableColumns count="19">
    <tableColumn id="13" xr3:uid="{6B9A9E2F-DBA7-470F-A6AB-D558388BC9B3}" name="Link" dataDxfId="905"/>
    <tableColumn id="2" xr3:uid="{A777BF51-1E09-443E-9EF1-D628906EF670}" name="Party" dataDxfId="904"/>
    <tableColumn id="4" xr3:uid="{57D23E91-FCA3-4453-94C5-D9B7CA17B818}" name="Region" dataDxfId="903"/>
    <tableColumn id="5" xr3:uid="{E1981A80-6851-4752-84C9-316BED8B1C33}" name="Sub-region" dataDxfId="902"/>
    <tableColumn id="20" xr3:uid="{4B6A6B1C-BE99-4653-90EC-625FD6924208}" name="Month of inclusion" dataDxfId="901" dataCellStyle="Normal 10"/>
    <tableColumn id="9" xr3:uid="{BC0CDCFE-4B86-4DA3-8900-3032511E33DA}" name="Version" dataDxfId="900"/>
    <tableColumn id="14" xr3:uid="{7E307C3B-0B5B-F849-94F6-0CADBE4949B1}" name="Insititution" dataDxfId="899" dataCellStyle="Normal 10"/>
    <tableColumn id="16" xr3:uid="{93CA4E86-7A22-1047-A0E2-90752DA4B58D}" name="Name" dataDxfId="898" dataCellStyle="Normal 10"/>
    <tableColumn id="17" xr3:uid="{3C7FF42F-D711-5149-83CB-DA0086F07386}" name="Title" dataDxfId="897" dataCellStyle="Normal 10"/>
    <tableColumn id="15" xr3:uid="{4816CC7E-21B5-8749-9350-380AED761734}" name="E-mail" dataDxfId="896" dataCellStyle="Normal 10"/>
    <tableColumn id="1" xr3:uid="{84B529BA-55D5-4663-ADB7-B35A810A8CEF}" name="Agriculture" dataDxfId="895"/>
    <tableColumn id="3" xr3:uid="{07972691-C607-064D-ACCD-E90AA37554E9}" name="Forestry / Land Use" dataDxfId="894"/>
    <tableColumn id="6" xr3:uid="{6110C613-3310-A047-8457-AAB4524BB3E3}" name="Energy" dataDxfId="893"/>
    <tableColumn id="8" xr3:uid="{509916AB-F610-C143-8B5C-8CA6F76188D8}" name="Industry" dataDxfId="892"/>
    <tableColumn id="19" xr3:uid="{B0994A64-2AF2-48E4-BD5B-0159D23CBF6F}" name="Buildings" dataDxfId="891" dataCellStyle="Normal 10"/>
    <tableColumn id="10" xr3:uid="{82191672-849B-BC47-AB68-26E8135F6BEF}" name="Transport" dataDxfId="890"/>
    <tableColumn id="11" xr3:uid="{032097FE-1EB3-CB42-A3E7-F55E0EF96BA7}" name="Waste" dataDxfId="889"/>
    <tableColumn id="12" xr3:uid="{77846E69-3D5A-AA46-B624-4F30F1E77CF2}" name="Other" dataDxfId="888"/>
    <tableColumn id="18" xr3:uid="{0105B727-0793-F34F-8DA6-895E220CF555}" name="Contribution to Sustainable Development" dataDxfId="887"/>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62" dataDxfId="60" headerRowBorderDxfId="61" tableBorderDxfId="59">
  <autoFilter ref="A5:G11" xr:uid="{F5196AC7-C57F-4F85-B06F-A5E3390B54A2}"/>
  <tableColumns count="7">
    <tableColumn id="13" xr3:uid="{4651DDE4-3935-1140-B2C9-F560BC852246}" name="Party" dataDxfId="58" dataCellStyle="Normal 10"/>
    <tableColumn id="1" xr3:uid="{EB3B3651-45BA-4B10-ACB0-86E40274841B}" name="Title"/>
    <tableColumn id="8" xr3:uid="{16C7E5C8-B0B8-4450-AFE7-E20857861A0A}" name="Published by"/>
    <tableColumn id="19" xr3:uid="{33F4A229-69EE-C84E-8DA3-F684D3AAA4D2}" name="Date" dataDxfId="57" dataCellStyle="Normal 10"/>
    <tableColumn id="4" xr3:uid="{DF2A1F86-9D1B-4A49-B7E6-984CB1F04EAF}" name="Region" dataDxfId="56">
      <calculatedColumnFormula>VLOOKUP(Regulatory_Frameworks[[#This Row],[Party]],#REF!,COLUMN(#REF!),0)</calculatedColumnFormula>
    </tableColumn>
    <tableColumn id="5" xr3:uid="{5C8E2965-2BF3-F54C-AAC0-1EC91E51564D}" name="Sub-region" dataDxfId="55">
      <calculatedColumnFormula>VLOOKUP(Regulatory_Frameworks[[#This Row],[Party]],#REF!,COLUMN(#REF!),0)</calculatedColumnFormula>
    </tableColumn>
    <tableColumn id="20" xr3:uid="{D50B9B24-7EEC-6E43-A40A-ADE694C7C4E9}" name="Link" dataDxfId="54"/>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3" dataDxfId="51" headerRowBorderDxfId="52" tableBorderDxfId="50">
  <autoFilter ref="A4:L39" xr:uid="{1E0C8000-1D05-4CFC-A27E-B33F952C35A4}"/>
  <tableColumns count="12">
    <tableColumn id="1" xr3:uid="{6BEAA004-2BF0-B64C-AE7A-36CFBDE46D04}" name="Name" dataDxfId="49"/>
    <tableColumn id="12" xr3:uid="{36C729F1-3E10-0A4A-A18C-55626A375572}" name="Brief description" dataDxfId="48"/>
    <tableColumn id="2" xr3:uid="{0D5A6FC7-EEA7-9248-BCBE-8E8947D09E39}" name="Participating countries" dataDxfId="47"/>
    <tableColumn id="3" xr3:uid="{DF17423F-DF8F-E843-931C-605BFEBD6045}" name="Funded by" dataDxfId="46"/>
    <tableColumn id="4" xr3:uid="{0DF21D2D-625F-5044-AFCD-33F6152DF593}" name="Local coordinator" dataDxfId="45"/>
    <tableColumn id="5" xr3:uid="{94AAE88B-C774-4E4B-8DFD-A0B83120B03C}" name="Implementing agencies" dataDxfId="44"/>
    <tableColumn id="6" xr3:uid="{18EEE2A5-7948-5E45-A2F1-F7B9881C6C7B}" name="Other involved institutes" dataDxfId="43"/>
    <tableColumn id="7" xr3:uid="{BD074012-69EE-4442-8442-0D68C98BB476}" name="Buying country" dataDxfId="42"/>
    <tableColumn id="11" xr3:uid="{0D46A3C8-F3ED-3649-BB2E-A574627DDECD}" name="Duration" dataDxfId="41"/>
    <tableColumn id="10" xr3:uid="{CDC9E77C-273A-494B-8CA4-DC8AF5057B8F}" name="Resources" dataDxfId="40" dataCellStyle="Normal 10"/>
    <tableColumn id="8" xr3:uid="{ABA06239-8737-1841-91E3-648CD1432F32}" name="Website (project info)" dataDxfId="39"/>
    <tableColumn id="9" xr3:uid="{DE93C6BA-D36F-784C-9982-8C46AB1A2382}" name="Persons" dataDxfId="38"/>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0" totalsRowShown="0" headerRowDxfId="1795" dataDxfId="1794">
  <autoFilter ref="A5:U30" xr:uid="{5E2A0313-BB40-43DB-9772-B86686E95AC0}"/>
  <sortState xmlns:xlrd2="http://schemas.microsoft.com/office/spreadsheetml/2017/richdata2" ref="A6:U30">
    <sortCondition ref="B5:B30"/>
  </sortState>
  <tableColumns count="21">
    <tableColumn id="2" xr3:uid="{D1C8229B-DDAA-4FBE-AC86-3A79F420CA0E}" name="Title" dataDxfId="1793"/>
    <tableColumn id="3" xr3:uid="{CDBE261D-BA2B-4339-9D35-AAA1A766240A}" name="Host country" dataDxfId="1792"/>
    <tableColumn id="4" xr3:uid="{62D59B93-2979-434B-BB47-266DC8DA71AD}" name="Region" dataDxfId="1791"/>
    <tableColumn id="5" xr3:uid="{EFEB0261-DFDE-4AA3-896A-865569361486}" name="Sub-region" dataDxfId="1790"/>
    <tableColumn id="7" xr3:uid="{49193981-1140-4E98-8388-AAF2A2EBBACB}" name="Type" dataDxfId="1789"/>
    <tableColumn id="8" xr3:uid="{3A96F95D-3E26-4D3A-B4C4-BEBEC09AFD41}" name="Sub-type" dataDxfId="1788"/>
    <tableColumn id="14" xr3:uid="{962251BE-FD30-414E-915F-077E2BBF4AFC}" name="Buying country" dataDxfId="1787"/>
    <tableColumn id="17" xr3:uid="{59E02288-A58E-694F-8EC6-BA8E9EE00CFC}" name="Cooperative Approach ID" dataDxfId="1786"/>
    <tableColumn id="1" xr3:uid="{F9161585-BA9F-4236-BF99-7A9ADC051A0E}" name="Authorization" dataDxfId="1785"/>
    <tableColumn id="22" xr3:uid="{3111E385-C29E-4CCB-888B-89382D2ECC42}" name="Date" dataDxfId="1784"/>
    <tableColumn id="24" xr3:uid="{F09080F5-2925-440D-AC89-1F118B438563}" name="Authorized Participant" dataDxfId="1783"/>
    <tableColumn id="23" xr3:uid="{DE6E3774-A496-4FB3-BC46-8B5F6E093A78}" name="Authorized Reductions _x000a_(ktCO2e)" dataDxfId="1782"/>
    <tableColumn id="18" xr3:uid="{37C9A17F-56C0-452C-8D76-B1B3EB5DDF40}" name="from" dataDxfId="1781"/>
    <tableColumn id="19" xr3:uid="{E4B0A2AD-93F1-4645-B91A-63F21D5B03B7}" name="until" dataDxfId="1780"/>
    <tableColumn id="16" xr3:uid="{074B10E3-E5D6-409E-93C6-12A62AD73D63}" name="Issuances _x000a_(ktCO2e)" dataDxfId="1779"/>
    <tableColumn id="9" xr3:uid="{FD04EA8A-44F2-48B5-BFB9-81DAF846A3D2}" name="Annual Reductions _x000a_(ktCO2e/yr)" dataDxfId="1778"/>
    <tableColumn id="15" xr3:uid="{F7DA92A8-DC28-475E-B8B9-82858AB5A803}" name="Expected scale until 2030 (ktCO2e)" dataDxfId="1777"/>
    <tableColumn id="21" xr3:uid="{3F274AA6-ED44-4B60-AE86-78C4ADAB91C2}" name="planned start" dataDxfId="1776"/>
    <tableColumn id="10" xr3:uid="{5C38E896-3384-4A17-A5E0-272239863C2A}" name="planned end" dataDxfId="1775"/>
    <tableColumn id="13" xr3:uid="{47CC48D5-8FD7-48BE-BDD7-57F40F101269}" name="Project Participants" dataDxfId="1774"/>
    <tableColumn id="20" xr3:uid="{114C5D5F-0CD5-4C6C-9A9B-FCA8A0BB5199}" name="Website" dataDxfId="1773"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4" totalsRowShown="0" headerRowDxfId="1772" dataDxfId="1770" headerRowBorderDxfId="1771" tableBorderDxfId="1769">
  <autoFilter ref="A4:Q134" xr:uid="{EA1A78D6-1BC3-464E-A8B1-C0425462B19F}"/>
  <sortState xmlns:xlrd2="http://schemas.microsoft.com/office/spreadsheetml/2017/richdata2" ref="A5:Q123">
    <sortCondition ref="A4:A123"/>
  </sortState>
  <tableColumns count="17">
    <tableColumn id="1" xr3:uid="{FB52635A-39CF-40D4-AEA5-872FF1234162}" name="Number" dataDxfId="1768"/>
    <tableColumn id="16" xr3:uid="{E0B54483-195C-41EE-8FC7-0C5832AA48EB}" name="ID" dataDxfId="1767"/>
    <tableColumn id="2" xr3:uid="{6979320F-8905-4364-A090-0C3F3FA0E519}" name="Title" dataDxfId="1766"/>
    <tableColumn id="3" xr3:uid="{29FC50B3-9EF0-48B9-A97B-4B1488E32D75}" name="Host country" dataDxfId="1765"/>
    <tableColumn id="4" xr3:uid="{7AA8658A-7DE2-42D3-AA4B-44FB7779360C}" name="Region" dataDxfId="1764"/>
    <tableColumn id="5" xr3:uid="{34BB05A5-B9BB-4EAF-A894-62C71076CB40}" name="Sub-region" dataDxfId="1763"/>
    <tableColumn id="6" xr3:uid="{5B53CC22-A918-4EB5-AFC9-AFFCBDC888B8}" name="Province" dataDxfId="1762"/>
    <tableColumn id="7" xr3:uid="{E946FB52-D58D-494E-AFD1-43C5A548BFCB}" name="Type" dataDxfId="1761"/>
    <tableColumn id="8" xr3:uid="{A5CA9E80-0761-4287-83E2-38690E986412}" name="Sub-type" dataDxfId="1760"/>
    <tableColumn id="9" xr3:uid="{6C6D0E3E-7A1C-4EBA-8981-E46F56C85CA7}" name="ktCO2e/yr" dataDxfId="1759"/>
    <tableColumn id="10" xr3:uid="{2D59BE40-2B15-4723-8615-0F5035576368}" name="Financed by" dataDxfId="1758"/>
    <tableColumn id="11" xr3:uid="{50871843-8106-465F-AB3D-9D0D86E33257}" name="Local coordinator" dataDxfId="1757"/>
    <tableColumn id="12" xr3:uid="{CD1B6C93-C642-4691-869B-05EAAB20A5BA}" name="Implementer" dataDxfId="1756"/>
    <tableColumn id="14" xr3:uid="{6B96DB4B-33FC-4E5B-96B3-CB330AFEABE6}" name="Buying country" dataDxfId="1755"/>
    <tableColumn id="15" xr3:uid="{975E2380-E4D3-4894-87CF-53D49AC4696E}" name="Web-site" dataDxfId="1754"/>
    <tableColumn id="17" xr3:uid="{5098D8DA-9ECA-4DA0-89BA-458EB76D5723}" name="Status" dataDxfId="1753"/>
    <tableColumn id="18" xr3:uid="{2ED1D51B-7D60-4C79-82C5-E8AA345FFC17}" name="Registration Date" dataDxfId="1752"/>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L100" totalsRowShown="0" headerRowDxfId="1751" dataDxfId="1749" headerRowBorderDxfId="1750" tableBorderDxfId="1748">
  <autoFilter ref="A3:L100" xr:uid="{2EB901E8-53C7-49CA-8B18-ADE11B49F7D3}"/>
  <sortState xmlns:xlrd2="http://schemas.microsoft.com/office/spreadsheetml/2017/richdata2" ref="A4:L100">
    <sortCondition descending="1" ref="F3:F100"/>
  </sortState>
  <tableColumns count="12">
    <tableColumn id="2" xr3:uid="{D57FC08E-327B-4E2B-B1D9-BC99B88CCE9E}" name="Title" dataDxfId="1747"/>
    <tableColumn id="3" xr3:uid="{7C4B0068-4B44-4147-97C6-77C17859152E}" name="Host Country" dataDxfId="1746"/>
    <tableColumn id="4" xr3:uid="{F4FD8659-C535-44ED-A2C8-9DC26C0B6CE8}" name="Region" dataDxfId="1745"/>
    <tableColumn id="5" xr3:uid="{39BB5FFE-C076-4993-9D3D-EC1B93F03AD2}" name="Sub-region" dataDxfId="1744"/>
    <tableColumn id="6" xr3:uid="{BB3E781A-F1A0-43AC-A83D-B8227C56E669}" name="Buying Country" dataDxfId="1743"/>
    <tableColumn id="7" xr3:uid="{17143E2E-9207-449E-BEEE-7BA8FB8E2E82}" name="Date" dataDxfId="1742"/>
    <tableColumn id="1" xr3:uid="{86F3E1D2-DD0B-4090-AB46-70125363EB97}" name="Agreement Status" dataDxfId="1741"/>
    <tableColumn id="8" xr3:uid="{1C019A44-59B5-4408-AC30-A8C4D7463CC5}" name="Link" dataDxfId="1740"/>
    <tableColumn id="9" xr3:uid="{9D90B845-2D30-4224-A08A-4B89AFFA6D83}" name="Previous Agreement/Document" dataDxfId="1739"/>
    <tableColumn id="10" xr3:uid="{9AFF33C7-5BE2-7540-A3E1-2DDF1E91BE58}" name="Associated Projects" dataDxfId="1738"/>
    <tableColumn id="11" xr3:uid="{B4255AAF-484E-4F05-971B-D510F2402DE7}" name="Buyer Region" dataDxfId="1737"/>
    <tableColumn id="12" xr3:uid="{80C2D674-D1FC-0F4D-A4D9-1E2D85927507}" name="Host » Buyer" dataDxfId="1736"/>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I12" totalsRowShown="0" headerRowDxfId="1735" dataDxfId="1733" headerRowBorderDxfId="1734" tableBorderDxfId="1732">
  <autoFilter ref="A4:I12" xr:uid="{F5196AC7-C57F-4F85-B06F-A5E3390B54A2}"/>
  <sortState xmlns:xlrd2="http://schemas.microsoft.com/office/spreadsheetml/2017/richdata2" ref="A5:I12">
    <sortCondition descending="1" ref="A4:A12"/>
  </sortState>
  <tableColumns count="9">
    <tableColumn id="1" xr3:uid="{8C9B42A8-5DEC-B84C-B7F2-FBEB1AECF5AE}" name="Submission Date" dataDxfId="1731"/>
    <tableColumn id="13" xr3:uid="{36F48BA9-8AD4-8340-A72A-598854673780}" name="Included Cooperative Aproaches" dataDxfId="1730"/>
    <tableColumn id="2" xr3:uid="{899B6D19-F0DD-8A4B-BC77-276FE9D99BAD}" name="Party Submitting Initial Report" dataDxfId="1729"/>
    <tableColumn id="4" xr3:uid="{BFA49B13-3493-FC4D-A70E-B67E8B59E02B}" name="Region" dataDxfId="1728"/>
    <tableColumn id="5" xr3:uid="{0C221474-FBE3-B54F-95BE-59CCE26DB7EF}" name="Sub-region" dataDxfId="1727"/>
    <tableColumn id="3" xr3:uid="{9E17F801-5F6A-314D-A80B-9A4B535B29EE}" name="NDC target" dataDxfId="1726"/>
    <tableColumn id="6" xr3:uid="{24D68B7C-48AB-FA4C-BC3B-2C86D47B87B7}" name="Corresponding Adjustment method" dataDxfId="1725"/>
    <tableColumn id="8" xr3:uid="{2D673C89-B47C-9A4C-9FD8-28DC95251E70}" name="ITMO Metrics" dataDxfId="1724"/>
    <tableColumn id="9" xr3:uid="{E5942166-ED3C-7549-99EA-6ABAEB3A8340}" name="Version" dataDxfId="1723"/>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Initial_Reports12" displayName="Initial_Reports12" ref="A18:V25" totalsRowShown="0" headerRowDxfId="1722" dataDxfId="1720" headerRowBorderDxfId="1721" tableBorderDxfId="1719">
  <autoFilter ref="A18:V25" xr:uid="{D7A7BAFA-518F-443B-A043-9A8F8ED821C1}"/>
  <tableColumns count="22">
    <tableColumn id="9" xr3:uid="{63B0CFFA-3CC9-9E45-9021-57869BCA005E}" name="ID" dataDxfId="1718"/>
    <tableColumn id="2" xr3:uid="{9A768D7B-E22C-5C4C-8771-5116C7C51365}" name="Cooperative Approach" dataDxfId="1717"/>
    <tableColumn id="3" xr3:uid="{6D2FF900-0938-4548-9286-5EBEACC87177}" name="Host Country" dataDxfId="1716"/>
    <tableColumn id="4" xr3:uid="{6868B68F-70E4-9346-A815-B2E469787EBB}" name="Region" dataDxfId="1715"/>
    <tableColumn id="5" xr3:uid="{02167100-42B1-7741-B60C-B0D4654EA647}" name="Sub-region" dataDxfId="1714"/>
    <tableColumn id="6" xr3:uid="{90FE33A3-74A0-2C4A-8655-EF4DEC1184ED}" name="Buying Country" dataDxfId="1713"/>
    <tableColumn id="20" xr3:uid="{0D2335C1-443B-764B-9C87-DC79706D011E}" name="From" dataDxfId="1712"/>
    <tableColumn id="19" xr3:uid="{19EA58CF-4C55-A04C-BF92-65D5322E22D3}" name="Until" dataDxfId="1711"/>
    <tableColumn id="18" xr3:uid="{EDBCEC26-E03F-1943-A0BE-96960CF711E2}" name="Years" dataDxfId="1710"/>
    <tableColumn id="1" xr3:uid="{E99C3299-1B77-0844-815B-54D65C0D6CED}" name="2021" dataDxfId="1709"/>
    <tableColumn id="7" xr3:uid="{3F4AD618-5152-4547-9393-24E8A4640A9B}" name="2022" dataDxfId="1708"/>
    <tableColumn id="8" xr3:uid="{94A37C91-CBBF-3E4B-BB83-CD098F0A0372}" name="2023" dataDxfId="1707"/>
    <tableColumn id="10" xr3:uid="{C49D0400-CB77-AA4F-A7ED-7C421645FA49}" name="2024" dataDxfId="1706"/>
    <tableColumn id="11" xr3:uid="{5A243779-0927-704F-AA5C-0834283C490F}" name="2025" dataDxfId="1705"/>
    <tableColumn id="12" xr3:uid="{9A4F3332-24F6-0949-80DE-66AC9950A8CC}" name="2026" dataDxfId="1704"/>
    <tableColumn id="13" xr3:uid="{6CECE24C-DF66-0647-B9F9-014FA48228E0}" name="2027" dataDxfId="1703"/>
    <tableColumn id="14" xr3:uid="{0A250172-9118-104C-AACA-4BC462101B71}" name="2028" dataDxfId="1702"/>
    <tableColumn id="15" xr3:uid="{279A90E2-A065-6B46-BC76-FC2CCA9D4BE0}" name="2029" dataDxfId="1701"/>
    <tableColumn id="16" xr3:uid="{F68B6374-FC0E-E94F-8F3F-E263CF4AF18D}" name="2030" dataDxfId="1700"/>
    <tableColumn id="21" xr3:uid="{F450D616-1FF6-FE4C-A003-47F8CDCBCEED}" name="Total" dataDxfId="1699"/>
    <tableColumn id="17" xr3:uid="{041A161B-2791-B543-95D8-6FFD42F7BAFF}" name="Average (ktCO2/yr)" dataDxfId="1698"/>
    <tableColumn id="22" xr3:uid="{C4EF3908-A33F-8E4F-B985-81A15D6D1EC8}" name="Comment" dataDxfId="1697"/>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L4769" totalsRowShown="0" headerRowDxfId="990" dataDxfId="988" headerRowBorderDxfId="989" headerRowCellStyle="Normal 2">
  <autoFilter ref="A3:AL4769" xr:uid="{515E884E-4CD8-48F7-BBD8-5B7B3D062BB4}"/>
  <tableColumns count="38">
    <tableColumn id="1" xr3:uid="{38C46929-0C8A-4622-8890-B3A4DDE0BBEA}" name="PA/PoA/CPA" dataDxfId="987"/>
    <tableColumn id="3" xr3:uid="{9158EE68-E899-4203-8012-D89C786DC5AD}" name="Ref." dataDxfId="986"/>
    <tableColumn id="4" xr3:uid="{7EE351FF-7B9F-4BC1-A600-F37C1BACFF0B}" name="CPA number " dataDxfId="985"/>
    <tableColumn id="24" xr3:uid="{0EE91E0E-AA4F-4A0C-BB7D-558C2DFB0195}" name="Ref. CPA" dataDxfId="984" dataCellStyle="Normal 2"/>
    <tableColumn id="5" xr3:uid="{92F9A843-C62B-483E-BDB0-FCBD087C84DE}" name="Title" dataDxfId="983"/>
    <tableColumn id="6" xr3:uid="{D3891670-4BDB-48BB-8FD8-2DEA5644050E}" name="Region" dataDxfId="982"/>
    <tableColumn id="7" xr3:uid="{0AB7AC8C-E4A1-496E-A528-FF9650AF9B07}" name="Sub-region" dataDxfId="981"/>
    <tableColumn id="8" xr3:uid="{BB20B6E2-B974-48D6-88B5-62DBED070395}" name="Host country" dataDxfId="980"/>
    <tableColumn id="9" xr3:uid="{3DD95081-1B00-454F-B428-AA923D846CBB}" name="Other host countries" dataDxfId="979"/>
    <tableColumn id="19" xr3:uid="{2344AFCB-B805-4D33-A98A-D21D8AA9CB6D}" name="Type" dataDxfId="978" dataCellStyle="Normal 2"/>
    <tableColumn id="20" xr3:uid="{0C370991-FDBF-41A5-9D3A-4A007C9802B7}" name="Sub-type" dataDxfId="977" dataCellStyle="Normal 2"/>
    <tableColumn id="21" xr3:uid="{9FC3B0E8-1825-4492-B118-181A8E77D633}" name="Methodologies" dataDxfId="976"/>
    <tableColumn id="33" xr3:uid="{983E8809-AB92-7A4E-B6C8-A116439D9D5B}" name="Planned Annual Reductions (ktCO2e/yr)" dataDxfId="975" dataCellStyle="Normal 2"/>
    <tableColumn id="10" xr3:uid="{73A07F2C-44DE-4E63-9A10-C9344AEE396F}" name="Potential A6 Reductions (ktCO2e)" dataDxfId="974"/>
    <tableColumn id="11" xr3:uid="{91BC3686-3F4E-4235-9220-76F1238C972B}" name="A6 relevant period from" dataDxfId="973"/>
    <tableColumn id="12" xr3:uid="{BC8AF469-74CE-4D31-8636-AAE0C17E3188}" name="A6 relevant period to" dataDxfId="972"/>
    <tableColumn id="13" xr3:uid="{EAD9BC0D-E0EA-4AD8-9798-573E24BBAF21}" name="A6 relevant period _x000a_(in years)" dataDxfId="971"/>
    <tableColumn id="14" xr3:uid="{9CABAF62-2313-47F0-9549-6D2EB63E373B}" name="Pot_Red 2021" dataDxfId="970"/>
    <tableColumn id="15" xr3:uid="{9340B5E0-D88D-4BFF-A36F-D0F9AE8454AE}" name="Pot_Red 2022" dataDxfId="969"/>
    <tableColumn id="16" xr3:uid="{5B2F89F6-1A3A-4C9D-AE1D-C50A80C26647}" name="Pot_Red 2023" dataDxfId="968"/>
    <tableColumn id="17" xr3:uid="{E6FB0324-856D-445E-906A-701C975C8FD7}" name="Pot_Red 2024" dataDxfId="967"/>
    <tableColumn id="18" xr3:uid="{CD5672C0-890A-424C-98E8-3A2515378C5D}" name="Pot_Red 2025" dataDxfId="966"/>
    <tableColumn id="22" xr3:uid="{07E27467-32B1-4F69-AB83-67CFA0D8386A}" name="Transition Request" dataDxfId="965"/>
    <tableColumn id="23" xr3:uid="{E8EFD037-570E-44C8-BD22-03CC9D5498AB}" name="Methodology after transition" dataDxfId="964"/>
    <tableColumn id="29" xr3:uid="{FC22D6DA-9F41-48EB-A5FC-9E69040CEBE1}" name="Request submitted on" dataDxfId="963"/>
    <tableColumn id="30" xr3:uid="{9887A8D6-5BE1-4615-B387-A62500C31374}" name="Submission month" dataDxfId="962"/>
    <tableColumn id="2" xr3:uid="{DA539E5C-4FD4-4FFC-BF6D-48E56FA5EDD3}" name="Transitioning CPAs" dataDxfId="961"/>
    <tableColumn id="25" xr3:uid="{9549CE0B-F04C-4A06-9C6E-4FD604FFFC49}" name="Methodology with non-permanence risk _x000a_(mandatory check, Paragraph 29)" dataDxfId="960"/>
    <tableColumn id="26" xr3:uid="{600092BE-F553-4637-98EA-D14E3C7D1759}" name="Methodology with non-permanence risk _x000a_(encouraged assessment, Paragraph 30)" dataDxfId="959"/>
    <tableColumn id="34" xr3:uid="{CC861C73-0E3D-4DB1-9803-ED581FA0A33A}" name="Methodology under revision by Methodological Expert Panel" dataDxfId="958"/>
    <tableColumn id="27" xr3:uid="{4631E1FD-EB29-45B3-B615-0E0A9BEC62ED}" name="Small / Large" dataDxfId="957"/>
    <tableColumn id="28" xr3:uid="{BF5A5401-BEEC-4D3E-8556-F5EBBA59EFD5}" name="Sectoral Scope _x000a_(numbers)" dataDxfId="956"/>
    <tableColumn id="32" xr3:uid="{FF6EEAC4-DAE1-4AFF-BEB9-6E0385B4CF40}" name="Sectoral Sope  " dataDxfId="955"/>
    <tableColumn id="31" xr3:uid="{D218E2E2-8AF5-4790-B82A-A08C54D2331B}" name="Type of Crediting Period" dataDxfId="954"/>
    <tableColumn id="35" xr3:uid="{9F21CB7D-EA03-264C-A27D-ED0C46D63ED6}" name="CDM SD Tool Report" dataDxfId="953"/>
    <tableColumn id="36" xr3:uid="{C7E2ADE2-BE37-4B95-9FE7-F479DFA7A8E8}" name="Approved by Host Party" dataDxfId="952"/>
    <tableColumn id="37" xr3:uid="{EE168868-FAB0-42B7-BDF1-B7FDDE183504}" name="Approving Parties for multi-host PoA" dataDxfId="951"/>
    <tableColumn id="38" xr3:uid="{E40BA4AE-73C4-4AEE-8D4B-6C6A7F7904CA}" name="Transition Status" dataDxfId="950"/>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B1004" totalsRowShown="0" headerRowDxfId="949" dataDxfId="947" headerRowBorderDxfId="948" headerRowCellStyle="Normal 2">
  <autoFilter ref="A3:AB1004" xr:uid="{515E884E-4CD8-48F7-BBD8-5B7B3D062BB4}"/>
  <sortState xmlns:xlrd2="http://schemas.microsoft.com/office/spreadsheetml/2017/richdata2" ref="A4:AB1004">
    <sortCondition ref="F3:F1004"/>
  </sortState>
  <tableColumns count="28">
    <tableColumn id="1" xr3:uid="{9A7570A7-A3ED-2A43-B28B-ABFC8336A8F5}" name="Host Party" dataDxfId="946"/>
    <tableColumn id="3" xr3:uid="{86DBEC70-0116-764D-AE63-AB0FE0AB6D0C}" name="Submission Date" dataDxfId="945" dataCellStyle="Normal 2"/>
    <tableColumn id="4" xr3:uid="{51EE0988-3095-9247-8968-01533A16A20D}" name="Title" dataDxfId="944" dataCellStyle="Normal 2"/>
    <tableColumn id="38" xr3:uid="{50546137-5180-4C2B-A809-7D3728DF0D1B}" name="Project or Programme _x000a_(PA / PoA)" dataDxfId="943" dataCellStyle="Normal 2"/>
    <tableColumn id="24" xr3:uid="{ABD5BC5E-6178-1742-9804-280A682C96F8}" name="Entity Name" dataDxfId="942" dataCellStyle="Normal 2"/>
    <tableColumn id="9" xr3:uid="{426B420D-D2EE-472E-BC1D-B7C20EDC2FC1}" name="Publication Date" dataDxfId="941" dataCellStyle="Normal 2"/>
    <tableColumn id="5" xr3:uid="{429E62EE-E41B-F644-9DEA-BE3B07C7EA9F}" name="Region" dataDxfId="940" dataCellStyle="Normal 2"/>
    <tableColumn id="6" xr3:uid="{F2ABF486-BDDE-0C48-97CF-5D98481EEBA5}" name="Sub-region" dataDxfId="939" dataCellStyle="Normal 2"/>
    <tableColumn id="2" xr3:uid="{07C540C1-103F-4B7B-81BD-F78F779E4ED0}" name="Country Code" dataDxfId="938"/>
    <tableColumn id="19" xr3:uid="{E579A641-16F0-E34F-A473-C3B52BE59743}" name="Number of Parties" dataDxfId="937"/>
    <tableColumn id="7" xr3:uid="{05F44EBE-15A6-A047-8DCE-9E8BEE580D1A}" name="Sector _x000a_input" dataDxfId="936"/>
    <tableColumn id="20" xr3:uid="{CD9D4C8C-D670-451E-B10D-A1CCCD50D502}" name="Sector" dataDxfId="935"/>
    <tableColumn id="8" xr3:uid="{D646C109-8485-E54D-BD13-6D3908E857D8}" name="Category" dataDxfId="934"/>
    <tableColumn id="10" xr3:uid="{17BE5E9E-5641-8E45-92AF-041D941CEDF1}" name="GHG" dataDxfId="933"/>
    <tableColumn id="11" xr3:uid="{015AB7BF-ED63-8342-9CF9-66066B4A7C35}" name="Reduction / Removal" dataDxfId="932"/>
    <tableColumn id="12" xr3:uid="{F8DAD434-7F9A-5740-BDEF-8E20424BEC28}" name="Activity Type" dataDxfId="931"/>
    <tableColumn id="21" xr3:uid="{874B5C5C-6F97-427C-AAFB-E267F1DDBBF4}" name="ID" dataDxfId="930"/>
    <tableColumn id="25" xr3:uid="{055A58DD-F159-4345-A322-4B84CBE07865}" name="Location" dataDxfId="929"/>
    <tableColumn id="26" xr3:uid="{91F5F0D5-9FFC-40C4-A97C-164D57BDD795}" name="Description" dataDxfId="928"/>
    <tableColumn id="27" xr3:uid="{F87B11A7-9036-4CD5-AA9F-8FA2BF85B28B}" name="Methodology" dataDxfId="927"/>
    <tableColumn id="28" xr3:uid="{01B7135D-372E-4DE9-9FD1-B49DC73BF704}" name="Start Date" dataDxfId="926"/>
    <tableColumn id="29" xr3:uid="{8487B489-317D-41DB-BE5B-022D0F1A8F3D}" name="Crediting Period Type" dataDxfId="925"/>
    <tableColumn id="30" xr3:uid="{0545B145-02D9-49B3-BB25-B6451CBA9223}" name="Crediting/PoA Period Start" dataDxfId="924"/>
    <tableColumn id="39" xr3:uid="{9A90B47D-8EB6-4F24-949B-0B3955032BAB}" name="PoA Duration _x000a_(in years)" dataDxfId="923"/>
    <tableColumn id="31" xr3:uid="{CC4B93AB-6D96-47D7-97B5-B2BFD0C2C5B7}" name="GHG Reductions" dataDxfId="922"/>
    <tableColumn id="36" xr3:uid="{CAE7A517-FC40-4748-B931-33831233D2A7}" name="tCO2e/year" dataDxfId="921"/>
    <tableColumn id="40" xr3:uid="{DD622A80-C467-BC4D-8D44-472783BB8292}" name="tCO2e/year/party" dataDxfId="920"/>
    <tableColumn id="37" xr3:uid="{111C9DBD-E5D6-46FB-99D3-2C383E09B13E}" name="Income Group" dataDxfId="919"/>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04" totalsRowShown="0" headerRowDxfId="918" dataDxfId="916" headerRowBorderDxfId="917" tableBorderDxfId="915">
  <autoFilter ref="A5:E104" xr:uid="{4554C88B-B0C8-42A9-8F3C-19629CB6E210}"/>
  <tableColumns count="5">
    <tableColumn id="1" xr3:uid="{3831196E-C00B-414C-82E1-36A774FA232F}" name="Party" dataDxfId="914"/>
    <tableColumn id="2" xr3:uid="{942A04EB-23A2-41D0-9F5E-DDE12E204FAB}" name="Authority" dataDxfId="913"/>
    <tableColumn id="3" xr3:uid="{1B31B695-DAF8-4471-BC28-572912CCE0CD}" name="Contact" dataDxfId="912"/>
    <tableColumn id="4" xr3:uid="{745E66C8-90BB-427C-8DEA-86313828A55C}" name="Region" dataDxfId="911"/>
    <tableColumn id="5" xr3:uid="{579D0633-2BBA-411A-AA65-F79982101B45}" name="ISO2" dataDxfId="910"/>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8"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9"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0"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7"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I30"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12"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7" dT="2024-06-03T08:52:59.28" personId="{480B4705-B5B7-49A7-B03A-28102BCDCD8B}" id="{C254E300-5905-A946-A84C-D222B46FAD3E}">
    <text>“Suriname is maintaining a carbon sink of 13.1 Gt CO2e”</text>
  </threadedComment>
  <threadedComment ref="I7" dT="2025-02-06T15:45:04.57" personId="{02FB8F72-4611-4FC4-821F-97424DD0FACF}" id="{E1755C1A-3EB6-43A3-B28E-8C122B680FD8}">
    <text>Version 1.0 of the initial report was published on 29-05-24.</text>
  </threadedComment>
  <threadedComment ref="F8" dT="2024-06-03T09:13:28.91" personId="{480B4705-B5B7-49A7-B03A-28102BCDCD8B}" id="{5194153D-3B0B-144C-89C5-AA88A2D6DD63}">
    <text>“Guyana will apply corresponding adjustments based on a single year target.”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21" dT="2024-01-05T15:34:56.93" personId="{480B4705-B5B7-49A7-B03A-28102BCDCD8B}" id="{6CF72995-49FF-465E-AF1A-1224AE69B19A}">
    <text>Was not included in the PA/PoA Database or the Excel File with eligible activities.</text>
  </threadedComment>
  <threadedComment ref="C4390"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5" dT="2025-01-09T15:27:28.81" personId="{02FB8F72-4611-4FC4-821F-97424DD0FACF}" id="{69EA9C3F-88E9-41EA-95F9-FF3CA987D82E}">
    <text>• Best available technologies for process improvement in hard-to-abate sectors
• Green Ammonia</text>
  </threadedComment>
  <threadedComment ref="O5" dT="2025-01-09T15:28:01.28" personId="{02FB8F72-4611-4FC4-821F-97424DD0FACF}" id="{11D62617-1652-4CDA-85A4-2E664EC4C1F8}">
    <text>• Advanced brick technology and non-fired brick use in Residential and Commercial
• Clean cooking projects</text>
  </threadedComment>
  <threadedComment ref="P5" dT="2025-01-09T15:28:20.96" personId="{02FB8F72-4611-4FC4-821F-97424DD0FACF}" id="{F18B45D3-6DE5-4E24-97C0-718ED89D9FF9}">
    <text>• Emerging mobility solutions like fuel cells
• Sustainable Aviation Fuel</text>
  </threadedComment>
  <threadedComment ref="Q5" dT="2025-01-09T15:28:50.25" personId="{02FB8F72-4611-4FC4-821F-97424DD0FACF}" id="{F8A94073-80CC-478E-8CEB-DB12B00E8E95}">
    <text>• Methane emission from Enteric Fermentation</text>
  </threadedComment>
  <threadedComment ref="L6"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6"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6"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6"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6"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7" dT="2024-10-03T12:00:04.00" personId="{480B4705-B5B7-49A7-B03A-28102BCDCD8B}" id="{2773E903-6493-4D53-A997-8E38FDA1B017}">
    <text>Projects in agroforestry and sustainable paddy cultivation</text>
  </threadedComment>
  <threadedComment ref="L7" dT="2024-10-03T12:00:32.33" personId="{480B4705-B5B7-49A7-B03A-28102BCDCD8B}" id="{F31BF06E-06E0-4949-85A7-9ADD967A1B6A}">
    <text>Afforestation, Reforestation and Restoration (wetlands included) Projects</text>
  </threadedComment>
  <threadedComment ref="M7"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7"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7"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7" dT="2024-10-03T12:01:04.51" personId="{480B4705-B5B7-49A7-B03A-28102BCDCD8B}" id="{87BB30AA-3B1C-4287-BD41-D0DF805AF771}">
    <text>Development and promotion of sustainable transport (alternative fuel vehicles, electric and hydrogen-based) and related activities</text>
  </threadedComment>
  <threadedComment ref="Q7" dT="2024-10-03T12:01:30.86" personId="{480B4705-B5B7-49A7-B03A-28102BCDCD8B}" id="{6214B612-B75F-4CDF-8CAE-B5E224981462}">
    <text xml:space="preserve">Development of integrated solid waste management projects, such as waste-to-energy, MRF, sanitary landfills </text>
  </threadedComment>
  <threadedComment ref="K9" dT="2024-08-01T17:24:41.55" personId="{480B4705-B5B7-49A7-B03A-28102BCDCD8B}" id="{57A1FB76-2D44-2A4E-ACDF-47DC12AFE5DE}">
    <text>Agriculture and land use projects, including reforestation, climate-smart agriculture, and mangrove restoration […] are areas to explore.</text>
  </threadedComment>
  <threadedComment ref="L9" dT="2024-08-01T17:24:48.99" personId="{480B4705-B5B7-49A7-B03A-28102BCDCD8B}" id="{95FF1CD4-5F53-7947-B4FA-DF89587EB8F6}">
    <text>Agriculture and land use projects, including reforestation, climate-smart agriculture, and mangrove restoration […] are areas to explore.</text>
  </threadedComment>
  <threadedComment ref="M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9" dT="2024-08-01T17:23:43.82" personId="{480B4705-B5B7-49A7-B03A-28102BCDCD8B}" id="{469B982D-F3A9-8449-B970-80B1D857B9C8}">
    <text>Waste management projects such as waste-to-energy conversion, recycling, composting, and methane capture in landfills are also viable options.</text>
  </threadedComment>
  <threadedComment ref="S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L10" dT="2024-10-28T14:03:01.65" personId="{9A08C11A-8382-4F2A-9143-A0A157CD19AA}" id="{A76DEFF0-433F-42C5-8EE1-11B970366938}">
    <text xml:space="preserve">Nature-based (e.g. soil enhancement, mangrove restoration, forest management) carbon removals. </text>
  </threadedComment>
  <threadedComment ref="M10"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0" dT="2024-10-28T13:58:50.00" personId="{9A08C11A-8382-4F2A-9143-A0A157CD19AA}" id="{9764D9FF-D959-4C2E-B60C-158977A60439}">
    <text xml:space="preserve">Low-carbon hydrogen (e.g. production and downstream use, industrial derivatives). </text>
  </threadedComment>
  <threadedComment ref="P10" dT="2024-10-28T13:58:10.94" personId="{9A08C11A-8382-4F2A-9143-A0A157CD19AA}" id="{F8D7E229-63DE-4746-B4E1-81D822CA1953}">
    <text>Electric mobility (bike-based, bus-based and car-based modes)</text>
  </threadedComment>
  <threadedComment ref="Q10" dT="2024-10-28T13:59:05.31" personId="{9A08C11A-8382-4F2A-9143-A0A157CD19AA}" id="{932A560C-CDAE-4376-BDEB-DA8D579C5593}">
    <text>Value-added waste management (e.g. waste to energy, biological treatments, waste to compost, circularity)</text>
  </threadedComment>
  <threadedComment ref="M11"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1" dT="2025-01-09T15:30:33.87" personId="{480B4705-B5B7-49A7-B03A-28102BCDCD8B}" id="{E5BE5020-F55D-48D2-B118-6DB5B76822E6}">
    <text>- Best available technologies for process improvement in hard to abate sectors
- Green Ammonia</text>
  </threadedComment>
  <threadedComment ref="O11" dT="2024-11-07T10:48:13.39" personId="{480B4705-B5B7-49A7-B03A-28102BCDCD8B}" id="{21E95961-A865-43AC-9AA2-97B6F9C355F1}">
    <text>- Clean cooking using renewable energy at scale</text>
  </threadedComment>
  <threadedComment ref="P11" dT="2024-11-05T14:08:16.53" personId="{9A08C11A-8382-4F2A-9143-A0A157CD19AA}" id="{3EBEBDB1-1ABF-489E-855A-E7C1372D3DD9}">
    <text xml:space="preserve">- Emerging mobility solutions like fuel cells
- Sustainable Aviation Fuel </text>
  </threadedComment>
  <threadedComment ref="K12"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2"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2"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2"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2"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2"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2"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3"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3" dT="2024-04-25T16:48:52.79" personId="{480B4705-B5B7-49A7-B03A-28102BCDCD8B}" id="{FA52072A-BDE7-FD4B-9634-7434913A05B7}">
    <text>Improving energy efficiency in industrial processes.</text>
  </threadedComment>
  <threadedComment ref="Q13" dT="2024-04-25T16:49:24.90" personId="{480B4705-B5B7-49A7-B03A-28102BCDCD8B}" id="{CAE51DB7-801F-CF4A-B42C-91B22C3C230E}">
    <text>Implementing sustainable waste management practices.</text>
  </threadedComment>
  <threadedComment ref="K14"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4"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4"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4"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4"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4"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4"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15" dT="2025-02-11T15:00:21.09" personId="{02FB8F72-4611-4FC4-821F-97424DD0FACF}" id="{3127009D-4706-488E-ACAA-92EF8437E9DB}">
    <text>· Climate-smart agricultural practices to reduce methane and nitrous oxide emissions.</text>
  </threadedComment>
  <threadedComment ref="L15"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5"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5" dT="2025-02-11T15:00:48.59" personId="{02FB8F72-4611-4FC4-821F-97424DD0FACF}" id="{20479BD4-1CA7-4377-B5DA-047ADD088A99}">
    <text>· Industrial energy efficiency programs to lower emissions in manufacturing and processing sectors.</text>
  </threadedComment>
  <threadedComment ref="O15" dT="2025-02-11T14:59:22.37" personId="{02FB8F72-4611-4FC4-821F-97424DD0FACF}" id="{A806193C-C7B7-4877-823B-D4066AF39DC7}">
    <text xml:space="preserve">· Urban and rural energy-saving initiatives, including building retrofits and efficient cookstoves. </text>
  </threadedComment>
  <threadedComment ref="P15" dT="2025-02-11T15:01:38.45" personId="{02FB8F72-4611-4FC4-821F-97424DD0FACF}" id="{72493000-3713-49BC-8F99-46724C77415D}">
    <text xml:space="preserve">· Electric vehicle infrastructure and sustainable public transportation systems. </text>
  </threadedComment>
  <threadedComment ref="Q15" dT="2025-02-11T15:01:22.49" personId="{02FB8F72-4611-4FC4-821F-97424DD0FACF}" id="{171EBBD8-882A-4398-A005-01F3D3428D59}">
    <text xml:space="preserve">· Waste-to-energy projects and improved waste management systems to reduce emissions from landfills. </text>
  </threadedComment>
  <threadedComment ref="K16"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16"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16"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16"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16" dT="2025-01-09T15:16:25.92" personId="{480B4705-B5B7-49A7-B03A-28102BCDCD8B}" id="{E734AD54-4D1D-410C-881D-5DEE57C2330D}">
    <text>Demand Side Management programs other than Lighting efficiency improvements (50%)</text>
  </threadedComment>
  <threadedComment ref="P16"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16"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17"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17"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17"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17"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17"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17" dT="2024-04-25T16:36:36.81" personId="{480B4705-B5B7-49A7-B03A-28102BCDCD8B}" id="{1FE4BA58-D30B-1A46-ABDF-75697BCA3B0F}">
    <text>- waste-to-energy conversion;
- biological treatment of waste ;
- composting of urban waste;
- innovative waste-to-energy technologies.</text>
  </threadedComment>
  <threadedComment ref="K18" dT="2024-10-28T14:31:38.14" personId="{9A08C11A-8382-4F2A-9143-A0A157CD19AA}" id="{98676A30-7006-459C-B877-223C52C618AD}">
    <text>-Climate Smart Agriculture
-Livestock management</text>
  </threadedComment>
  <threadedComment ref="L18"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18" dT="2024-10-28T14:26:41.87" personId="{9A08C11A-8382-4F2A-9143-A0A157CD19AA}" id="{CD72A116-F796-4F4D-B2CC-85BE31C3CF44}">
    <text xml:space="preserve">-Renewable Energy generation
-Energy Efficiency
-Sustainable fuelwood and commercial charcoal production </text>
  </threadedComment>
  <threadedComment ref="P18"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18"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threadedComments/threadedComment6.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56.pdf" TargetMode="External"/><Relationship Id="rId671" Type="http://schemas.openxmlformats.org/officeDocument/2006/relationships/hyperlink" Target="https://unfcccstawebprd01.blob.core.windows.net/pacm/PriorConsiderations/pc_00886.pdf" TargetMode="External"/><Relationship Id="rId769" Type="http://schemas.openxmlformats.org/officeDocument/2006/relationships/hyperlink" Target="https://unfcccstawebprd01.blob.core.windows.net/pacm/PriorConsiderations/PoA/pc_00189.pdf" TargetMode="External"/><Relationship Id="rId976" Type="http://schemas.openxmlformats.org/officeDocument/2006/relationships/hyperlink" Target="https://unfcccstawebprd01.blob.core.windows.net/pacm/PriorConsiderations/PA/pc_00529.pdf" TargetMode="External"/><Relationship Id="rId21" Type="http://schemas.openxmlformats.org/officeDocument/2006/relationships/hyperlink" Target="https://unfcccstawebprd01.blob.core.windows.net/pacm/PriorConsiderations/pc_00665.pdf" TargetMode="External"/><Relationship Id="rId324" Type="http://schemas.openxmlformats.org/officeDocument/2006/relationships/hyperlink" Target="https://unfcccstawebprd01.blob.core.windows.net/pacm/PriorConsiderations/pc_00782.pdf" TargetMode="External"/><Relationship Id="rId531" Type="http://schemas.openxmlformats.org/officeDocument/2006/relationships/hyperlink" Target="https://unfcccstawebprd01.blob.core.windows.net/pacm/PriorConsiderations/pc_01223.pdf" TargetMode="External"/><Relationship Id="rId629" Type="http://schemas.openxmlformats.org/officeDocument/2006/relationships/hyperlink" Target="https://unfcccstawebprd01.blob.core.windows.net/pacm/PriorConsiderations/pc_00171.pdf" TargetMode="External"/><Relationship Id="rId170" Type="http://schemas.openxmlformats.org/officeDocument/2006/relationships/hyperlink" Target="https://unfcccstawebprd01.blob.core.windows.net/pacm/PriorConsiderations/pc_01119.pdf" TargetMode="External"/><Relationship Id="rId836" Type="http://schemas.openxmlformats.org/officeDocument/2006/relationships/hyperlink" Target="https://unfcccstawebprd01.blob.core.windows.net/pacm/PriorConsiderations/PoA/pc_00258.pdf" TargetMode="External"/><Relationship Id="rId268" Type="http://schemas.openxmlformats.org/officeDocument/2006/relationships/hyperlink" Target="https://unfcccstawebprd01.blob.core.windows.net/pacm/PriorConsiderations/pc_00984.pdf" TargetMode="External"/><Relationship Id="rId475" Type="http://schemas.openxmlformats.org/officeDocument/2006/relationships/hyperlink" Target="https://unfcccstawebprd01.blob.core.windows.net/pacm/PriorConsiderations/pc_00053.pdf" TargetMode="External"/><Relationship Id="rId682" Type="http://schemas.openxmlformats.org/officeDocument/2006/relationships/hyperlink" Target="https://unfcccstawebprd01.blob.core.windows.net/pacm/PriorConsiderations/pc_00859.pdf" TargetMode="External"/><Relationship Id="rId903" Type="http://schemas.openxmlformats.org/officeDocument/2006/relationships/hyperlink" Target="https://unfcccstawebprd01.blob.core.windows.net/pacm/PriorConsiderations/PoA/pc_00089.pdf" TargetMode="External"/><Relationship Id="rId32" Type="http://schemas.openxmlformats.org/officeDocument/2006/relationships/hyperlink" Target="https://unfcccstawebprd01.blob.core.windows.net/pacm/PriorConsiderations/pc_00610.pdf" TargetMode="External"/><Relationship Id="rId128" Type="http://schemas.openxmlformats.org/officeDocument/2006/relationships/hyperlink" Target="https://unfcccstawebprd01.blob.core.windows.net/pacm/PriorConsiderations/pc_01230.pdf" TargetMode="External"/><Relationship Id="rId335" Type="http://schemas.openxmlformats.org/officeDocument/2006/relationships/hyperlink" Target="https://unfcccstawebprd01.blob.core.windows.net/pacm/PriorConsiderations/pc_00743.pdf" TargetMode="External"/><Relationship Id="rId542" Type="http://schemas.openxmlformats.org/officeDocument/2006/relationships/hyperlink" Target="https://unfcccstawebprd01.blob.core.windows.net/pacm/PriorConsiderations/pc_00598.pdf" TargetMode="External"/><Relationship Id="rId987" Type="http://schemas.openxmlformats.org/officeDocument/2006/relationships/hyperlink" Target="https://unfccc.int/process-and-meetings/the-paris-agreement/paris-agreement-crediting-mechanism/A64_prior_consideration" TargetMode="External"/><Relationship Id="rId181" Type="http://schemas.openxmlformats.org/officeDocument/2006/relationships/hyperlink" Target="https://unfcccstawebprd01.blob.core.windows.net/pacm/PriorConsiderations/pc_01108.pdf" TargetMode="External"/><Relationship Id="rId402" Type="http://schemas.openxmlformats.org/officeDocument/2006/relationships/hyperlink" Target="https://unfcccstawebprd01.blob.core.windows.net/pacm/PriorConsiderations/pc_00363.pdf" TargetMode="External"/><Relationship Id="rId847" Type="http://schemas.openxmlformats.org/officeDocument/2006/relationships/hyperlink" Target="https://unfcccstawebprd01.blob.core.windows.net/pacm/PriorConsiderations/PoA/pc_00153.pdf" TargetMode="External"/><Relationship Id="rId279" Type="http://schemas.openxmlformats.org/officeDocument/2006/relationships/hyperlink" Target="https://unfcccstawebprd01.blob.core.windows.net/pacm/PriorConsiderations/pc_00969.pdf" TargetMode="External"/><Relationship Id="rId486" Type="http://schemas.openxmlformats.org/officeDocument/2006/relationships/hyperlink" Target="https://unfcccstawebprd01.blob.core.windows.net/pacm/PriorConsiderations/pc_00439.pdf" TargetMode="External"/><Relationship Id="rId693" Type="http://schemas.openxmlformats.org/officeDocument/2006/relationships/hyperlink" Target="https://unfcccstawebprd01.blob.core.windows.net/pacm/PriorConsiderations/pc_00464.pdf" TargetMode="External"/><Relationship Id="rId707" Type="http://schemas.openxmlformats.org/officeDocument/2006/relationships/hyperlink" Target="https://unfcccstawebprd01.blob.core.windows.net/pacm/PriorConsiderations/pc_00060.pdf" TargetMode="External"/><Relationship Id="rId914" Type="http://schemas.openxmlformats.org/officeDocument/2006/relationships/hyperlink" Target="https://unfcccstawebprd01.blob.core.windows.net/pacm/PriorConsiderations/PoA/pc_00090.pdf" TargetMode="External"/><Relationship Id="rId43" Type="http://schemas.openxmlformats.org/officeDocument/2006/relationships/hyperlink" Target="https://unfcccstawebprd01.blob.core.windows.net/pacm/PriorConsiderations/pc_00106.pdf" TargetMode="External"/><Relationship Id="rId139" Type="http://schemas.openxmlformats.org/officeDocument/2006/relationships/hyperlink" Target="https://unfcccstawebprd01.blob.core.windows.net/pacm/PriorConsiderations/pc_01194.pdf" TargetMode="External"/><Relationship Id="rId346" Type="http://schemas.openxmlformats.org/officeDocument/2006/relationships/hyperlink" Target="https://unfcccstawebprd01.blob.core.windows.net/pacm/PriorConsiderations/pc_00708.pdf" TargetMode="External"/><Relationship Id="rId553" Type="http://schemas.openxmlformats.org/officeDocument/2006/relationships/hyperlink" Target="https://unfcccstawebprd01.blob.core.windows.net/pacm/PriorConsiderations/pc_01163.pdf" TargetMode="External"/><Relationship Id="rId760" Type="http://schemas.openxmlformats.org/officeDocument/2006/relationships/hyperlink" Target="https://unfcccstawebprd01.blob.core.windows.net/pacm/PriorConsiderations/PoA/pc_00113.pdf" TargetMode="External"/><Relationship Id="rId192" Type="http://schemas.openxmlformats.org/officeDocument/2006/relationships/hyperlink" Target="https://unfcccstawebprd01.blob.core.windows.net/pacm/PriorConsiderations/pc_01097.pdf" TargetMode="External"/><Relationship Id="rId206" Type="http://schemas.openxmlformats.org/officeDocument/2006/relationships/hyperlink" Target="https://unfcccstawebprd01.blob.core.windows.net/pacm/PriorConsiderations/pc_01071.pdf" TargetMode="External"/><Relationship Id="rId413" Type="http://schemas.openxmlformats.org/officeDocument/2006/relationships/hyperlink" Target="https://unfcccstawebprd01.blob.core.windows.net/pacm/PriorConsiderations/pc_00343.pdf" TargetMode="External"/><Relationship Id="rId858" Type="http://schemas.openxmlformats.org/officeDocument/2006/relationships/hyperlink" Target="https://unfcccstawebprd01.blob.core.windows.net/pacm/PriorConsiderations/PoA/pc_00138.pdf" TargetMode="External"/><Relationship Id="rId497" Type="http://schemas.openxmlformats.org/officeDocument/2006/relationships/hyperlink" Target="https://unfcccstawebprd01.blob.core.windows.net/pacm/PriorConsiderations/pc_00605.pdf" TargetMode="External"/><Relationship Id="rId620" Type="http://schemas.openxmlformats.org/officeDocument/2006/relationships/hyperlink" Target="https://unfcccstawebprd01.blob.core.windows.net/pacm/PriorConsiderations/pc_01412.pdf" TargetMode="External"/><Relationship Id="rId718" Type="http://schemas.openxmlformats.org/officeDocument/2006/relationships/hyperlink" Target="https://unfcccstawebprd01.blob.core.windows.net/pacm/PriorConsiderations/pc_01369.pdf" TargetMode="External"/><Relationship Id="rId925" Type="http://schemas.openxmlformats.org/officeDocument/2006/relationships/hyperlink" Target="https://unfcccstawebprd01.blob.core.windows.net/pacm/PriorConsiderations/PoA/pc_00199.pdf" TargetMode="External"/><Relationship Id="rId357" Type="http://schemas.openxmlformats.org/officeDocument/2006/relationships/hyperlink" Target="https://unfcccstawebprd01.blob.core.windows.net/pacm/PriorConsiderations/pc_00526.pdf" TargetMode="External"/><Relationship Id="rId54" Type="http://schemas.openxmlformats.org/officeDocument/2006/relationships/hyperlink" Target="https://unfcccstawebprd01.blob.core.windows.net/pacm/PriorConsiderations/pc_00244.pdf" TargetMode="External"/><Relationship Id="rId217" Type="http://schemas.openxmlformats.org/officeDocument/2006/relationships/hyperlink" Target="https://unfcccstawebprd01.blob.core.windows.net/pacm/PriorConsiderations/pc_01060.pdf" TargetMode="External"/><Relationship Id="rId564" Type="http://schemas.openxmlformats.org/officeDocument/2006/relationships/hyperlink" Target="https://unfcccstawebprd01.blob.core.windows.net/pacm/PriorConsiderations/pc_00040.pdf" TargetMode="External"/><Relationship Id="rId771" Type="http://schemas.openxmlformats.org/officeDocument/2006/relationships/hyperlink" Target="https://unfcccstawebprd01.blob.core.windows.net/pacm/PriorConsiderations/PoA/pc_00042.pdf" TargetMode="External"/><Relationship Id="rId869" Type="http://schemas.openxmlformats.org/officeDocument/2006/relationships/hyperlink" Target="https://unfcccstawebprd01.blob.core.windows.net/pacm/PriorConsiderations/PA/pc_01420.pdf" TargetMode="External"/><Relationship Id="rId424" Type="http://schemas.openxmlformats.org/officeDocument/2006/relationships/hyperlink" Target="https://unfcccstawebprd01.blob.core.windows.net/pacm/PriorConsiderations/pc_00293.pdf" TargetMode="External"/><Relationship Id="rId631" Type="http://schemas.openxmlformats.org/officeDocument/2006/relationships/hyperlink" Target="https://unfcccstawebprd01.blob.core.windows.net/pacm/PriorConsiderations/pc_01385.pdf" TargetMode="External"/><Relationship Id="rId729" Type="http://schemas.openxmlformats.org/officeDocument/2006/relationships/hyperlink" Target="https://unfcccstawebprd01.blob.core.windows.net/pacm/PriorConsiderations/pc_01435.pdf" TargetMode="External"/><Relationship Id="rId270" Type="http://schemas.openxmlformats.org/officeDocument/2006/relationships/hyperlink" Target="https://unfcccstawebprd01.blob.core.windows.net/pacm/PriorConsiderations/pc_00980.pdf" TargetMode="External"/><Relationship Id="rId936" Type="http://schemas.openxmlformats.org/officeDocument/2006/relationships/hyperlink" Target="https://unfcccstawebprd01.blob.core.windows.net/pacm/PriorConsiderations/PoA/pc_00211.pdf" TargetMode="External"/><Relationship Id="rId65" Type="http://schemas.openxmlformats.org/officeDocument/2006/relationships/hyperlink" Target="https://unfcccstawebprd01.blob.core.windows.net/pacm/PriorConsiderations/pc_00064.pdf" TargetMode="External"/><Relationship Id="rId130" Type="http://schemas.openxmlformats.org/officeDocument/2006/relationships/hyperlink" Target="https://unfcccstawebprd01.blob.core.windows.net/pacm/PriorConsiderations/pc_01228.pdf" TargetMode="External"/><Relationship Id="rId368" Type="http://schemas.openxmlformats.org/officeDocument/2006/relationships/hyperlink" Target="https://unfcccstawebprd01.blob.core.windows.net/pacm/PriorConsiderations/pc_00455.pdf" TargetMode="External"/><Relationship Id="rId575" Type="http://schemas.openxmlformats.org/officeDocument/2006/relationships/hyperlink" Target="https://unfcccstawebprd01.blob.core.windows.net/pacm/PriorConsiderations/pc_00982.pdf" TargetMode="External"/><Relationship Id="rId782" Type="http://schemas.openxmlformats.org/officeDocument/2006/relationships/hyperlink" Target="https://unfcccstawebprd01.blob.core.windows.net/pacm/PriorConsiderations/PoA/pc_00243.pdf" TargetMode="External"/><Relationship Id="rId228" Type="http://schemas.openxmlformats.org/officeDocument/2006/relationships/hyperlink" Target="https://unfcccstawebprd01.blob.core.windows.net/pacm/PriorConsiderations/pc_01048.pdf" TargetMode="External"/><Relationship Id="rId435" Type="http://schemas.openxmlformats.org/officeDocument/2006/relationships/hyperlink" Target="https://unfcccstawebprd01.blob.core.windows.net/pacm/PriorConsiderations/pc_00233.pdf" TargetMode="External"/><Relationship Id="rId642" Type="http://schemas.openxmlformats.org/officeDocument/2006/relationships/hyperlink" Target="https://unfcccstawebprd01.blob.core.windows.net/pacm/PriorConsiderations/pc_01382.pdf" TargetMode="External"/><Relationship Id="rId281" Type="http://schemas.openxmlformats.org/officeDocument/2006/relationships/hyperlink" Target="https://unfcccstawebprd01.blob.core.windows.net/pacm/PriorConsiderations/pc_00966.pdf" TargetMode="External"/><Relationship Id="rId502" Type="http://schemas.openxmlformats.org/officeDocument/2006/relationships/hyperlink" Target="https://unfcccstawebprd01.blob.core.windows.net/pacm/PriorConsiderations/pc_00597.pdf" TargetMode="External"/><Relationship Id="rId947" Type="http://schemas.openxmlformats.org/officeDocument/2006/relationships/hyperlink" Target="https://unfcccstawebprd01.blob.core.windows.net/pacm/PriorConsiderations/PoA/pc_00201.pdf" TargetMode="External"/><Relationship Id="rId76" Type="http://schemas.openxmlformats.org/officeDocument/2006/relationships/hyperlink" Target="https://unfcccstawebprd01.blob.core.windows.net/pacm/PriorConsiderations/pc_00429.pdf" TargetMode="External"/><Relationship Id="rId141" Type="http://schemas.openxmlformats.org/officeDocument/2006/relationships/hyperlink" Target="https://unfcccstawebprd01.blob.core.windows.net/pacm/PriorConsiderations/pc_01192.pdf" TargetMode="External"/><Relationship Id="rId379" Type="http://schemas.openxmlformats.org/officeDocument/2006/relationships/hyperlink" Target="https://unfcccstawebprd01.blob.core.windows.net/pacm/PriorConsiderations/pc_00412.pdf" TargetMode="External"/><Relationship Id="rId586" Type="http://schemas.openxmlformats.org/officeDocument/2006/relationships/hyperlink" Target="https://unfcccstawebprd01.blob.core.windows.net/pacm/PriorConsiderations/pc_00169.pdf" TargetMode="External"/><Relationship Id="rId793" Type="http://schemas.openxmlformats.org/officeDocument/2006/relationships/hyperlink" Target="https://unfcccstawebprd01.blob.core.windows.net/pacm/PriorConsiderations/PoA/pc_00232.pdf" TargetMode="External"/><Relationship Id="rId807" Type="http://schemas.openxmlformats.org/officeDocument/2006/relationships/hyperlink" Target="https://unfcccstawebprd01.blob.core.windows.net/pacm/PriorConsiderations/PoA/pc_00185.pdf" TargetMode="External"/><Relationship Id="rId7" Type="http://schemas.openxmlformats.org/officeDocument/2006/relationships/hyperlink" Target="https://unfcccstawebprd01.blob.core.windows.net/pacm/PriorConsiderations/pc_00506.pdf" TargetMode="External"/><Relationship Id="rId239" Type="http://schemas.openxmlformats.org/officeDocument/2006/relationships/hyperlink" Target="https://unfcccstawebprd01.blob.core.windows.net/pacm/PriorConsiderations/pc_01036.pdf" TargetMode="External"/><Relationship Id="rId446" Type="http://schemas.openxmlformats.org/officeDocument/2006/relationships/hyperlink" Target="https://unfcccstawebprd01.blob.core.windows.net/pacm/PriorConsiderations/pc_00222.pdf" TargetMode="External"/><Relationship Id="rId653" Type="http://schemas.openxmlformats.org/officeDocument/2006/relationships/hyperlink" Target="https://unfcccstawebprd01.blob.core.windows.net/pacm/PriorConsiderations/pc_01281.pdf" TargetMode="External"/><Relationship Id="rId292" Type="http://schemas.openxmlformats.org/officeDocument/2006/relationships/hyperlink" Target="https://unfcccstawebprd01.blob.core.windows.net/pacm/PriorConsiderations/pc_00947.pdf" TargetMode="External"/><Relationship Id="rId306" Type="http://schemas.openxmlformats.org/officeDocument/2006/relationships/hyperlink" Target="https://unfcccstawebprd01.blob.core.windows.net/pacm/PriorConsiderations/pc_00925.pdf" TargetMode="External"/><Relationship Id="rId860" Type="http://schemas.openxmlformats.org/officeDocument/2006/relationships/hyperlink" Target="https://unfcccstawebprd01.blob.core.windows.net/pacm/PriorConsiderations/PoA/pc_00133.pdf" TargetMode="External"/><Relationship Id="rId958" Type="http://schemas.openxmlformats.org/officeDocument/2006/relationships/hyperlink" Target="https://unfcccstawebprd01.blob.core.windows.net/pacm/PriorConsiderations/PoA/pc_00057.pdf" TargetMode="External"/><Relationship Id="rId87" Type="http://schemas.openxmlformats.org/officeDocument/2006/relationships/hyperlink" Target="https://unfcccstawebprd01.blob.core.windows.net/pacm/PriorConsiderations/pc_01327.pdf" TargetMode="External"/><Relationship Id="rId513" Type="http://schemas.openxmlformats.org/officeDocument/2006/relationships/hyperlink" Target="https://unfcccstawebprd01.blob.core.windows.net/pacm/PriorConsiderations/pc_00641.pdf" TargetMode="External"/><Relationship Id="rId597" Type="http://schemas.openxmlformats.org/officeDocument/2006/relationships/hyperlink" Target="https://unfcccstawebprd01.blob.core.windows.net/pacm/PriorConsiderations/pc_00453.pdf" TargetMode="External"/><Relationship Id="rId720" Type="http://schemas.openxmlformats.org/officeDocument/2006/relationships/hyperlink" Target="https://unfcccstawebprd01.blob.core.windows.net/pacm/PriorConsiderations/pc_01367.pdf" TargetMode="External"/><Relationship Id="rId818" Type="http://schemas.openxmlformats.org/officeDocument/2006/relationships/hyperlink" Target="https://unfcccstawebprd01.blob.core.windows.net/pacm/PriorConsiderations/PoA/pc_00171.pdf" TargetMode="External"/><Relationship Id="rId152" Type="http://schemas.openxmlformats.org/officeDocument/2006/relationships/hyperlink" Target="https://unfcccstawebprd01.blob.core.windows.net/pacm/PriorConsiderations/pc_01148.pdf" TargetMode="External"/><Relationship Id="rId457" Type="http://schemas.openxmlformats.org/officeDocument/2006/relationships/hyperlink" Target="https://unfcccstawebprd01.blob.core.windows.net/pacm/PriorConsiderations/pc_00104.pdf" TargetMode="External"/><Relationship Id="rId664" Type="http://schemas.openxmlformats.org/officeDocument/2006/relationships/hyperlink" Target="https://unfcccstawebprd01.blob.core.windows.net/pacm/PriorConsiderations/pc_00900.pdf" TargetMode="External"/><Relationship Id="rId871" Type="http://schemas.openxmlformats.org/officeDocument/2006/relationships/hyperlink" Target="https://unfcccstawebprd01.blob.core.windows.net/pacm/PriorConsiderations/PA/pc_01418.pdf" TargetMode="External"/><Relationship Id="rId969" Type="http://schemas.openxmlformats.org/officeDocument/2006/relationships/hyperlink" Target="https://unfcccstawebprd01.blob.core.windows.net/pacm/PriorConsiderations/PA/pc_01497.pdf" TargetMode="External"/><Relationship Id="rId14" Type="http://schemas.openxmlformats.org/officeDocument/2006/relationships/hyperlink" Target="https://unfcccstawebprd01.blob.core.windows.net/pacm/PriorConsiderations/pc_00683.pdf" TargetMode="External"/><Relationship Id="rId317" Type="http://schemas.openxmlformats.org/officeDocument/2006/relationships/hyperlink" Target="https://unfcccstawebprd01.blob.core.windows.net/pacm/PriorConsiderations/pc_00906.pdf" TargetMode="External"/><Relationship Id="rId524" Type="http://schemas.openxmlformats.org/officeDocument/2006/relationships/hyperlink" Target="https://unfcccstawebprd01.blob.core.windows.net/pacm/PriorConsiderations/pc_00046.pdf" TargetMode="External"/><Relationship Id="rId731" Type="http://schemas.openxmlformats.org/officeDocument/2006/relationships/hyperlink" Target="https://unfcccstawebprd01.blob.core.windows.net/pacm/PriorConsiderations/pc_01426.pdf" TargetMode="External"/><Relationship Id="rId98" Type="http://schemas.openxmlformats.org/officeDocument/2006/relationships/hyperlink" Target="https://unfcccstawebprd01.blob.core.windows.net/pacm/PriorConsiderations/pc_01310.pdf" TargetMode="External"/><Relationship Id="rId163" Type="http://schemas.openxmlformats.org/officeDocument/2006/relationships/hyperlink" Target="https://unfcccstawebprd01.blob.core.windows.net/pacm/PriorConsiderations/pc_01134.pdf" TargetMode="External"/><Relationship Id="rId370" Type="http://schemas.openxmlformats.org/officeDocument/2006/relationships/hyperlink" Target="https://unfcccstawebprd01.blob.core.windows.net/pacm/PriorConsiderations/pc_00444.pdf" TargetMode="External"/><Relationship Id="rId829" Type="http://schemas.openxmlformats.org/officeDocument/2006/relationships/hyperlink" Target="https://unfcccstawebprd01.blob.core.windows.net/pacm/PriorConsiderations/PoA/pc_00264.pdf" TargetMode="External"/><Relationship Id="rId230" Type="http://schemas.openxmlformats.org/officeDocument/2006/relationships/hyperlink" Target="https://unfcccstawebprd01.blob.core.windows.net/pacm/PriorConsiderations/pc_01046.pdf" TargetMode="External"/><Relationship Id="rId468" Type="http://schemas.openxmlformats.org/officeDocument/2006/relationships/hyperlink" Target="https://unfcccstawebprd01.blob.core.windows.net/pacm/PriorConsiderations/pc_00084.pdf" TargetMode="External"/><Relationship Id="rId675" Type="http://schemas.openxmlformats.org/officeDocument/2006/relationships/hyperlink" Target="https://unfcccstawebprd01.blob.core.windows.net/pacm/PriorConsiderations/pc_00876.pdf" TargetMode="External"/><Relationship Id="rId882" Type="http://schemas.openxmlformats.org/officeDocument/2006/relationships/hyperlink" Target="https://unfcccstawebprd01.blob.core.windows.net/pacm/PriorConsiderations/PoA/pc_00226.pdf" TargetMode="External"/><Relationship Id="rId25" Type="http://schemas.openxmlformats.org/officeDocument/2006/relationships/hyperlink" Target="https://unfcccstawebprd01.blob.core.windows.net/pacm/PriorConsiderations/pc_00661.pdf" TargetMode="External"/><Relationship Id="rId328" Type="http://schemas.openxmlformats.org/officeDocument/2006/relationships/hyperlink" Target="https://unfcccstawebprd01.blob.core.windows.net/pacm/PriorConsiderations/pc_00777.pdf" TargetMode="External"/><Relationship Id="rId535" Type="http://schemas.openxmlformats.org/officeDocument/2006/relationships/hyperlink" Target="https://unfcccstawebprd01.blob.core.windows.net/pacm/PriorConsiderations/pc_00628.pdf" TargetMode="External"/><Relationship Id="rId742" Type="http://schemas.openxmlformats.org/officeDocument/2006/relationships/hyperlink" Target="https://unfcccstawebprd01.blob.core.windows.net/pacm/PriorConsiderations/PoA/pc_00079.pdf" TargetMode="External"/><Relationship Id="rId174" Type="http://schemas.openxmlformats.org/officeDocument/2006/relationships/hyperlink" Target="https://unfcccstawebprd01.blob.core.windows.net/pacm/PriorConsiderations/pc_01115.pdf" TargetMode="External"/><Relationship Id="rId381" Type="http://schemas.openxmlformats.org/officeDocument/2006/relationships/hyperlink" Target="https://unfcccstawebprd01.blob.core.windows.net/pacm/PriorConsiderations/pc_00401.pdf" TargetMode="External"/><Relationship Id="rId602" Type="http://schemas.openxmlformats.org/officeDocument/2006/relationships/hyperlink" Target="https://unfcccstawebprd01.blob.core.windows.net/pacm/PriorConsiderations/pc_00074.pdf" TargetMode="External"/><Relationship Id="rId241" Type="http://schemas.openxmlformats.org/officeDocument/2006/relationships/hyperlink" Target="https://unfcccstawebprd01.blob.core.windows.net/pacm/PriorConsiderations/pc_01033.pdf" TargetMode="External"/><Relationship Id="rId479" Type="http://schemas.openxmlformats.org/officeDocument/2006/relationships/hyperlink" Target="https://unfcccstawebprd01.blob.core.windows.net/pacm/PriorConsiderations/pc_00049.pdf" TargetMode="External"/><Relationship Id="rId686" Type="http://schemas.openxmlformats.org/officeDocument/2006/relationships/hyperlink" Target="https://unfcccstawebprd01.blob.core.windows.net/pacm/PriorConsiderations/pc_00846.pdf" TargetMode="External"/><Relationship Id="rId893" Type="http://schemas.openxmlformats.org/officeDocument/2006/relationships/hyperlink" Target="https://unfcccstawebprd01.blob.core.windows.net/pacm/PriorConsiderations/PoA/pc_00105.pdf" TargetMode="External"/><Relationship Id="rId907" Type="http://schemas.openxmlformats.org/officeDocument/2006/relationships/hyperlink" Target="https://unfcccstawebprd01.blob.core.windows.net/pacm/PriorConsiderations/PoA/pc_00198.pdf" TargetMode="External"/><Relationship Id="rId36" Type="http://schemas.openxmlformats.org/officeDocument/2006/relationships/hyperlink" Target="https://unfcccstawebprd01.blob.core.windows.net/pacm/PriorConsiderations/pc_00296.pdf" TargetMode="External"/><Relationship Id="rId339" Type="http://schemas.openxmlformats.org/officeDocument/2006/relationships/hyperlink" Target="https://unfcccstawebprd01.blob.core.windows.net/pacm/PriorConsiderations/pc_00734.pdf" TargetMode="External"/><Relationship Id="rId546" Type="http://schemas.openxmlformats.org/officeDocument/2006/relationships/hyperlink" Target="https://unfcccstawebprd01.blob.core.windows.net/pacm/PriorConsiderations/pc_00588.pdf" TargetMode="External"/><Relationship Id="rId753" Type="http://schemas.openxmlformats.org/officeDocument/2006/relationships/hyperlink" Target="https://unfcccstawebprd01.blob.core.windows.net/pacm/PriorConsiderations/PoA/pc_00224.pdf" TargetMode="External"/><Relationship Id="rId101" Type="http://schemas.openxmlformats.org/officeDocument/2006/relationships/hyperlink" Target="https://unfcccstawebprd01.blob.core.windows.net/pacm/PriorConsiderations/pc_01307.pdf" TargetMode="External"/><Relationship Id="rId185" Type="http://schemas.openxmlformats.org/officeDocument/2006/relationships/hyperlink" Target="https://unfcccstawebprd01.blob.core.windows.net/pacm/PriorConsiderations/pc_01104.pdf" TargetMode="External"/><Relationship Id="rId406" Type="http://schemas.openxmlformats.org/officeDocument/2006/relationships/hyperlink" Target="https://unfcccstawebprd01.blob.core.windows.net/pacm/PriorConsiderations/pc_00357.pdf" TargetMode="External"/><Relationship Id="rId960" Type="http://schemas.openxmlformats.org/officeDocument/2006/relationships/hyperlink" Target="https://unfcccstawebprd01.blob.core.windows.net/pacm/PriorConsiderations/PoA/pc_00248.pdf" TargetMode="External"/><Relationship Id="rId392" Type="http://schemas.openxmlformats.org/officeDocument/2006/relationships/hyperlink" Target="https://unfcccstawebprd01.blob.core.windows.net/pacm/PriorConsiderations/pc_00384.pdf" TargetMode="External"/><Relationship Id="rId613" Type="http://schemas.openxmlformats.org/officeDocument/2006/relationships/hyperlink" Target="https://unfcccstawebprd01.blob.core.windows.net/pacm/PriorConsiderations/pc_00623.pdf" TargetMode="External"/><Relationship Id="rId697" Type="http://schemas.openxmlformats.org/officeDocument/2006/relationships/hyperlink" Target="https://unfcccstawebprd01.blob.core.windows.net/pacm/PriorConsiderations/pc_00397.pdf" TargetMode="External"/><Relationship Id="rId820" Type="http://schemas.openxmlformats.org/officeDocument/2006/relationships/hyperlink" Target="https://unfcccstawebprd01.blob.core.windows.net/pacm/PriorConsiderations/PoA/pc_00169.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5.pdf" TargetMode="External"/><Relationship Id="rId47" Type="http://schemas.openxmlformats.org/officeDocument/2006/relationships/hyperlink" Target="https://unfcccstawebprd01.blob.core.windows.net/pacm/PriorConsiderations/pc_00072.pdf" TargetMode="External"/><Relationship Id="rId112" Type="http://schemas.openxmlformats.org/officeDocument/2006/relationships/hyperlink" Target="https://unfcccstawebprd01.blob.core.windows.net/pacm/PriorConsiderations/pc_01264.pdf" TargetMode="External"/><Relationship Id="rId557" Type="http://schemas.openxmlformats.org/officeDocument/2006/relationships/hyperlink" Target="https://unfcccstawebprd01.blob.core.windows.net/pacm/PriorConsiderations/pc_01159.pdf" TargetMode="External"/><Relationship Id="rId764" Type="http://schemas.openxmlformats.org/officeDocument/2006/relationships/hyperlink" Target="https://unfcccstawebprd01.blob.core.windows.net/pacm/PriorConsiderations/PoA/pc_00228.pdf" TargetMode="External"/><Relationship Id="rId971" Type="http://schemas.openxmlformats.org/officeDocument/2006/relationships/hyperlink" Target="https://unfcccstawebprd01.blob.core.windows.net/pacm/PriorConsiderations/PA/pc_01495.pdf" TargetMode="External"/><Relationship Id="rId196" Type="http://schemas.openxmlformats.org/officeDocument/2006/relationships/hyperlink" Target="https://unfcccstawebprd01.blob.core.windows.net/pacm/PriorConsiderations/pc_01081.pdf" TargetMode="External"/><Relationship Id="rId417" Type="http://schemas.openxmlformats.org/officeDocument/2006/relationships/hyperlink" Target="https://unfcccstawebprd01.blob.core.windows.net/pacm/PriorConsiderations/pc_00332.pdf" TargetMode="External"/><Relationship Id="rId624" Type="http://schemas.openxmlformats.org/officeDocument/2006/relationships/hyperlink" Target="https://unfcccstawebprd01.blob.core.windows.net/pacm/PriorConsiderations/pc_00672.pdf" TargetMode="External"/><Relationship Id="rId831" Type="http://schemas.openxmlformats.org/officeDocument/2006/relationships/hyperlink" Target="https://unfcccstawebprd01.blob.core.windows.net/pacm/PriorConsiderations/PoA/pc_00251.pdf" TargetMode="External"/><Relationship Id="rId263" Type="http://schemas.openxmlformats.org/officeDocument/2006/relationships/hyperlink" Target="https://unfcccstawebprd01.blob.core.windows.net/pacm/PriorConsiderations/pc_01004.pdf" TargetMode="External"/><Relationship Id="rId470" Type="http://schemas.openxmlformats.org/officeDocument/2006/relationships/hyperlink" Target="https://unfcccstawebprd01.blob.core.windows.net/pacm/PriorConsiderations/pc_00079.pdf" TargetMode="External"/><Relationship Id="rId929" Type="http://schemas.openxmlformats.org/officeDocument/2006/relationships/hyperlink" Target="https://unfcccstawebprd01.blob.core.windows.net/pacm/PriorConsiderations/PoA/pc_00097.pdf" TargetMode="External"/><Relationship Id="rId58" Type="http://schemas.openxmlformats.org/officeDocument/2006/relationships/hyperlink" Target="https://unfcccstawebprd01.blob.core.windows.net/pacm/PriorConsiderations/pc_00177.pdf" TargetMode="External"/><Relationship Id="rId123" Type="http://schemas.openxmlformats.org/officeDocument/2006/relationships/hyperlink" Target="https://unfcccstawebprd01.blob.core.windows.net/pacm/PriorConsiderations/pc_01241.pdf" TargetMode="External"/><Relationship Id="rId330" Type="http://schemas.openxmlformats.org/officeDocument/2006/relationships/hyperlink" Target="https://unfcccstawebprd01.blob.core.windows.net/pacm/PriorConsiderations/pc_00773.pdf" TargetMode="External"/><Relationship Id="rId568" Type="http://schemas.openxmlformats.org/officeDocument/2006/relationships/hyperlink" Target="https://unfcccstawebprd01.blob.core.windows.net/pacm/PriorConsiderations/pc_00508.pdf" TargetMode="External"/><Relationship Id="rId775" Type="http://schemas.openxmlformats.org/officeDocument/2006/relationships/hyperlink" Target="https://unfcccstawebprd01.blob.core.windows.net/pacm/PriorConsiderations/PoA/pc_00061.pdf" TargetMode="External"/><Relationship Id="rId982" Type="http://schemas.openxmlformats.org/officeDocument/2006/relationships/hyperlink" Target="https://unfcccstawebprd01.blob.core.windows.net/pacm/PriorConsiderations/PA/pc_00510.pdf" TargetMode="External"/><Relationship Id="rId428" Type="http://schemas.openxmlformats.org/officeDocument/2006/relationships/hyperlink" Target="https://unfcccstawebprd01.blob.core.windows.net/pacm/PriorConsiderations/pc_00254.pdf" TargetMode="External"/><Relationship Id="rId635" Type="http://schemas.openxmlformats.org/officeDocument/2006/relationships/hyperlink" Target="https://unfcccstawebprd01.blob.core.windows.net/pacm/PriorConsiderations/pc_01404.pdf" TargetMode="External"/><Relationship Id="rId842" Type="http://schemas.openxmlformats.org/officeDocument/2006/relationships/hyperlink" Target="https://unfcccstawebprd01.blob.core.windows.net/pacm/PriorConsiderations/PoA/pc_00159.pdf" TargetMode="External"/><Relationship Id="rId274" Type="http://schemas.openxmlformats.org/officeDocument/2006/relationships/hyperlink" Target="https://unfcccstawebprd01.blob.core.windows.net/pacm/PriorConsiderations/pc_00975.pdf" TargetMode="External"/><Relationship Id="rId481" Type="http://schemas.openxmlformats.org/officeDocument/2006/relationships/hyperlink" Target="https://unfcccstawebprd01.blob.core.windows.net/pacm/PriorConsiderations/pc_00042.pdf" TargetMode="External"/><Relationship Id="rId702" Type="http://schemas.openxmlformats.org/officeDocument/2006/relationships/hyperlink" Target="https://unfcccstawebprd01.blob.core.windows.net/pacm/PriorConsiderations/pc_00425.pdf" TargetMode="External"/><Relationship Id="rId69" Type="http://schemas.openxmlformats.org/officeDocument/2006/relationships/hyperlink" Target="https://unfcccstawebprd01.blob.core.windows.net/pacm/PriorConsiderations/pc_00635.pdf" TargetMode="External"/><Relationship Id="rId134" Type="http://schemas.openxmlformats.org/officeDocument/2006/relationships/hyperlink" Target="https://unfcccstawebprd01.blob.core.windows.net/pacm/PriorConsiderations/pc_01218.pdf" TargetMode="External"/><Relationship Id="rId579" Type="http://schemas.openxmlformats.org/officeDocument/2006/relationships/hyperlink" Target="https://unfcccstawebprd01.blob.core.windows.net/pacm/PriorConsiderations/pc_00907.pdf" TargetMode="External"/><Relationship Id="rId786" Type="http://schemas.openxmlformats.org/officeDocument/2006/relationships/hyperlink" Target="https://unfcccstawebprd01.blob.core.windows.net/pacm/PriorConsiderations/PoA/pc_00239.pdf" TargetMode="External"/><Relationship Id="rId341" Type="http://schemas.openxmlformats.org/officeDocument/2006/relationships/hyperlink" Target="https://unfcccstawebprd01.blob.core.windows.net/pacm/PriorConsiderations/pc_00732.pdf" TargetMode="External"/><Relationship Id="rId439" Type="http://schemas.openxmlformats.org/officeDocument/2006/relationships/hyperlink" Target="https://unfcccstawebprd01.blob.core.windows.net/pacm/PriorConsiderations/pc_00229.pdf" TargetMode="External"/><Relationship Id="rId646" Type="http://schemas.openxmlformats.org/officeDocument/2006/relationships/hyperlink" Target="https://unfcccstawebprd01.blob.core.windows.net/pacm/PriorConsiderations/pc_01288.pdf" TargetMode="External"/><Relationship Id="rId201" Type="http://schemas.openxmlformats.org/officeDocument/2006/relationships/hyperlink" Target="https://unfcccstawebprd01.blob.core.windows.net/pacm/PriorConsiderations/pc_01076.pdf" TargetMode="External"/><Relationship Id="rId285" Type="http://schemas.openxmlformats.org/officeDocument/2006/relationships/hyperlink" Target="https://unfcccstawebprd01.blob.core.windows.net/pacm/PriorConsiderations/pc_00960.pdf" TargetMode="External"/><Relationship Id="rId506" Type="http://schemas.openxmlformats.org/officeDocument/2006/relationships/hyperlink" Target="https://unfcccstawebprd01.blob.core.windows.net/pacm/PriorConsiderations/pc_00365.pdf" TargetMode="External"/><Relationship Id="rId853" Type="http://schemas.openxmlformats.org/officeDocument/2006/relationships/hyperlink" Target="https://unfcccstawebprd01.blob.core.windows.net/pacm/PriorConsiderations/PoA/pc_00144.pdf" TargetMode="External"/><Relationship Id="rId492" Type="http://schemas.openxmlformats.org/officeDocument/2006/relationships/hyperlink" Target="https://unfcccstawebprd01.blob.core.windows.net/pacm/PriorConsiderations/pc_01032.pdf" TargetMode="External"/><Relationship Id="rId713" Type="http://schemas.openxmlformats.org/officeDocument/2006/relationships/hyperlink" Target="https://unfcccstawebprd01.blob.core.windows.net/pacm/PriorConsiderations/pc_00863.pdf" TargetMode="External"/><Relationship Id="rId797" Type="http://schemas.openxmlformats.org/officeDocument/2006/relationships/hyperlink" Target="https://unfcccstawebprd01.blob.core.windows.net/pacm/PriorConsiderations/PA/pc_01476.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4.pdf" TargetMode="External"/><Relationship Id="rId352" Type="http://schemas.openxmlformats.org/officeDocument/2006/relationships/hyperlink" Target="https://unfcccstawebprd01.blob.core.windows.net/pacm/PriorConsiderations/pc_00570.pdf" TargetMode="External"/><Relationship Id="rId212" Type="http://schemas.openxmlformats.org/officeDocument/2006/relationships/hyperlink" Target="https://unfcccstawebprd01.blob.core.windows.net/pacm/PriorConsiderations/pc_01065.pdf" TargetMode="External"/><Relationship Id="rId657" Type="http://schemas.openxmlformats.org/officeDocument/2006/relationships/hyperlink" Target="https://unfcccstawebprd01.blob.core.windows.net/pacm/PriorConsiderations/pc_01277.pdf" TargetMode="External"/><Relationship Id="rId864" Type="http://schemas.openxmlformats.org/officeDocument/2006/relationships/hyperlink" Target="https://unfcccstawebprd01.blob.core.windows.net/pacm/PriorConsiderations/PoA/pc_00127.pdf" TargetMode="External"/><Relationship Id="rId296" Type="http://schemas.openxmlformats.org/officeDocument/2006/relationships/hyperlink" Target="https://unfcccstawebprd01.blob.core.windows.net/pacm/PriorConsiderations/pc_00943.pdf" TargetMode="External"/><Relationship Id="rId517" Type="http://schemas.openxmlformats.org/officeDocument/2006/relationships/hyperlink" Target="https://unfcccstawebprd01.blob.core.windows.net/pacm/PriorConsiderations/pc_00596.pdf" TargetMode="External"/><Relationship Id="rId724" Type="http://schemas.openxmlformats.org/officeDocument/2006/relationships/hyperlink" Target="https://unfcccstawebprd01.blob.core.windows.net/pacm/PriorConsiderations/pc_01440.pdf" TargetMode="External"/><Relationship Id="rId931" Type="http://schemas.openxmlformats.org/officeDocument/2006/relationships/hyperlink" Target="https://unfcccstawebprd01.blob.core.windows.net/pacm/PriorConsiderations/PoA/pc_00136.pdf" TargetMode="External"/><Relationship Id="rId60" Type="http://schemas.openxmlformats.org/officeDocument/2006/relationships/hyperlink" Target="https://unfcccstawebprd01.blob.core.windows.net/pacm/PriorConsiderations/pc_00101.pdf" TargetMode="External"/><Relationship Id="rId156" Type="http://schemas.openxmlformats.org/officeDocument/2006/relationships/hyperlink" Target="https://unfcccstawebprd01.blob.core.windows.net/pacm/PriorConsiderations/pc_01143.pdf" TargetMode="External"/><Relationship Id="rId363" Type="http://schemas.openxmlformats.org/officeDocument/2006/relationships/hyperlink" Target="https://unfcccstawebprd01.blob.core.windows.net/pacm/PriorConsiderations/pc_00481.pdf" TargetMode="External"/><Relationship Id="rId570" Type="http://schemas.openxmlformats.org/officeDocument/2006/relationships/hyperlink" Target="https://unfcccstawebprd01.blob.core.windows.net/pacm/PriorConsiderations/pc_00063.pdf" TargetMode="External"/><Relationship Id="rId223" Type="http://schemas.openxmlformats.org/officeDocument/2006/relationships/hyperlink" Target="https://unfcccstawebprd01.blob.core.windows.net/pacm/PriorConsiderations/pc_01054.pdf" TargetMode="External"/><Relationship Id="rId430" Type="http://schemas.openxmlformats.org/officeDocument/2006/relationships/hyperlink" Target="https://unfcccstawebprd01.blob.core.windows.net/pacm/PriorConsiderations/pc_00246.pdf" TargetMode="External"/><Relationship Id="rId668" Type="http://schemas.openxmlformats.org/officeDocument/2006/relationships/hyperlink" Target="https://unfcccstawebprd01.blob.core.windows.net/pacm/PriorConsiderations/pc_00888.pdf" TargetMode="External"/><Relationship Id="rId875" Type="http://schemas.openxmlformats.org/officeDocument/2006/relationships/hyperlink" Target="https://unfcccstawebprd01.blob.core.windows.net/pacm/PriorConsiderations/PoA/pc_00092.pdf" TargetMode="External"/><Relationship Id="rId18" Type="http://schemas.openxmlformats.org/officeDocument/2006/relationships/hyperlink" Target="https://unfcccstawebprd01.blob.core.windows.net/pacm/PriorConsiderations/pc_00670.pdf" TargetMode="External"/><Relationship Id="rId528" Type="http://schemas.openxmlformats.org/officeDocument/2006/relationships/hyperlink" Target="https://unfcccstawebprd01.blob.core.windows.net/pacm/PriorConsiderations/pc_00127.pdf" TargetMode="External"/><Relationship Id="rId735" Type="http://schemas.openxmlformats.org/officeDocument/2006/relationships/hyperlink" Target="https://unfcccstawebprd01.blob.core.windows.net/pacm/PriorConsiderations/pc_01319.pdf" TargetMode="External"/><Relationship Id="rId942" Type="http://schemas.openxmlformats.org/officeDocument/2006/relationships/hyperlink" Target="https://unfcccstawebprd01.blob.core.windows.net/pacm/PriorConsiderations/PA/pc_01473.pdf" TargetMode="External"/><Relationship Id="rId167" Type="http://schemas.openxmlformats.org/officeDocument/2006/relationships/hyperlink" Target="https://unfcccstawebprd01.blob.core.windows.net/pacm/PriorConsiderations/pc_01124.pdf" TargetMode="External"/><Relationship Id="rId374" Type="http://schemas.openxmlformats.org/officeDocument/2006/relationships/hyperlink" Target="https://unfcccstawebprd01.blob.core.windows.net/pacm/PriorConsiderations/pc_00433.pdf" TargetMode="External"/><Relationship Id="rId581" Type="http://schemas.openxmlformats.org/officeDocument/2006/relationships/hyperlink" Target="https://unfcccstawebprd01.blob.core.windows.net/pacm/PriorConsiderations/pc_00297.pdf" TargetMode="External"/><Relationship Id="rId71" Type="http://schemas.openxmlformats.org/officeDocument/2006/relationships/hyperlink" Target="https://unfcccstawebprd01.blob.core.windows.net/pacm/PriorConsiderations/pc_00627.pdf" TargetMode="External"/><Relationship Id="rId234" Type="http://schemas.openxmlformats.org/officeDocument/2006/relationships/hyperlink" Target="https://unfcccstawebprd01.blob.core.windows.net/pacm/PriorConsiderations/pc_01042.pdf" TargetMode="External"/><Relationship Id="rId679" Type="http://schemas.openxmlformats.org/officeDocument/2006/relationships/hyperlink" Target="https://unfcccstawebprd01.blob.core.windows.net/pacm/PriorConsiderations/pc_00866.pdf" TargetMode="External"/><Relationship Id="rId802" Type="http://schemas.openxmlformats.org/officeDocument/2006/relationships/hyperlink" Target="https://unfcccstawebprd01.blob.core.windows.net/pacm/PriorConsiderations/PoA/pc_00206.pdf" TargetMode="External"/><Relationship Id="rId886" Type="http://schemas.openxmlformats.org/officeDocument/2006/relationships/hyperlink" Target="https://unfcccstawebprd01.blob.core.windows.net/pacm/PriorConsiderations/PoA/pc_00110.pdf" TargetMode="External"/><Relationship Id="rId2" Type="http://schemas.openxmlformats.org/officeDocument/2006/relationships/hyperlink" Target="https://unfcccstawebprd01.blob.core.windows.net/pacm/PriorConsiderations/pc_00340.pdf" TargetMode="External"/><Relationship Id="rId29" Type="http://schemas.openxmlformats.org/officeDocument/2006/relationships/hyperlink" Target="https://unfcccstawebprd01.blob.core.windows.net/pacm/PriorConsiderations/pc_00646.pdf" TargetMode="External"/><Relationship Id="rId441" Type="http://schemas.openxmlformats.org/officeDocument/2006/relationships/hyperlink" Target="https://unfcccstawebprd01.blob.core.windows.net/pacm/PriorConsiderations/pc_00227.pdf" TargetMode="External"/><Relationship Id="rId539" Type="http://schemas.openxmlformats.org/officeDocument/2006/relationships/hyperlink" Target="https://unfcccstawebprd01.blob.core.windows.net/pacm/PriorConsiderations/pc_00617.pdf" TargetMode="External"/><Relationship Id="rId746" Type="http://schemas.openxmlformats.org/officeDocument/2006/relationships/hyperlink" Target="https://unfcccstawebprd01.blob.core.windows.net/pacm/PriorConsiderations/PoA/pc_00129.pdf" TargetMode="External"/><Relationship Id="rId178" Type="http://schemas.openxmlformats.org/officeDocument/2006/relationships/hyperlink" Target="https://unfcccstawebprd01.blob.core.windows.net/pacm/PriorConsiderations/pc_01111.pdf" TargetMode="External"/><Relationship Id="rId301" Type="http://schemas.openxmlformats.org/officeDocument/2006/relationships/hyperlink" Target="https://unfcccstawebprd01.blob.core.windows.net/pacm/PriorConsiderations/pc_00931.pdf" TargetMode="External"/><Relationship Id="rId953" Type="http://schemas.openxmlformats.org/officeDocument/2006/relationships/hyperlink" Target="https://unfcccstawebprd01.blob.core.windows.net/pacm/PriorConsiderations/PoA/pc_00099.pdf" TargetMode="External"/><Relationship Id="rId82" Type="http://schemas.openxmlformats.org/officeDocument/2006/relationships/hyperlink" Target="https://unfcccstawebprd01.blob.core.windows.net/pacm/PriorConsiderations/pc_01225.pdf" TargetMode="External"/><Relationship Id="rId385" Type="http://schemas.openxmlformats.org/officeDocument/2006/relationships/hyperlink" Target="https://unfcccstawebprd01.blob.core.windows.net/pacm/PriorConsiderations/pc_00393.pdf" TargetMode="External"/><Relationship Id="rId592" Type="http://schemas.openxmlformats.org/officeDocument/2006/relationships/hyperlink" Target="https://unfcccstawebprd01.blob.core.windows.net/pacm/PriorConsiderations/pc_00353.pdf" TargetMode="External"/><Relationship Id="rId606" Type="http://schemas.openxmlformats.org/officeDocument/2006/relationships/hyperlink" Target="https://unfcccstawebprd01.blob.core.windows.net/pacm/PriorConsiderations/pc_00639.pdf" TargetMode="External"/><Relationship Id="rId813" Type="http://schemas.openxmlformats.org/officeDocument/2006/relationships/hyperlink" Target="https://unfcccstawebprd01.blob.core.windows.net/pacm/PriorConsiderations/PoA/pc_00179.pdf" TargetMode="External"/><Relationship Id="rId245" Type="http://schemas.openxmlformats.org/officeDocument/2006/relationships/hyperlink" Target="https://unfcccstawebprd01.blob.core.windows.net/pacm/PriorConsiderations/pc_01025.pdf" TargetMode="External"/><Relationship Id="rId452" Type="http://schemas.openxmlformats.org/officeDocument/2006/relationships/hyperlink" Target="https://unfcccstawebprd01.blob.core.windows.net/pacm/PriorConsiderations/pc_00215.pdf" TargetMode="External"/><Relationship Id="rId897" Type="http://schemas.openxmlformats.org/officeDocument/2006/relationships/hyperlink" Target="https://unfcccstawebprd01.blob.core.windows.net/pacm/PriorConsiderations/PoA/pc_00149.pdf" TargetMode="External"/><Relationship Id="rId105" Type="http://schemas.openxmlformats.org/officeDocument/2006/relationships/hyperlink" Target="https://unfcccstawebprd01.blob.core.windows.net/pacm/PriorConsiderations/pc_01303.pdf" TargetMode="External"/><Relationship Id="rId312" Type="http://schemas.openxmlformats.org/officeDocument/2006/relationships/hyperlink" Target="https://unfcccstawebprd01.blob.core.windows.net/pacm/PriorConsiderations/pc_00917.pdf" TargetMode="External"/><Relationship Id="rId757" Type="http://schemas.openxmlformats.org/officeDocument/2006/relationships/hyperlink" Target="https://unfcccstawebprd01.blob.core.windows.net/pacm/PriorConsiderations/PoA/pc_00137.pdf" TargetMode="External"/><Relationship Id="rId964" Type="http://schemas.openxmlformats.org/officeDocument/2006/relationships/hyperlink" Target="https://unfcccstawebprd01.blob.core.windows.net/pacm/PriorConsiderations/PoA/pc_00269.pdf" TargetMode="External"/><Relationship Id="rId93" Type="http://schemas.openxmlformats.org/officeDocument/2006/relationships/hyperlink" Target="https://unfcccstawebprd01.blob.core.windows.net/pacm/PriorConsiderations/pc_01320.pdf" TargetMode="External"/><Relationship Id="rId189" Type="http://schemas.openxmlformats.org/officeDocument/2006/relationships/hyperlink" Target="https://unfcccstawebprd01.blob.core.windows.net/pacm/PriorConsiderations/pc_01100.pdf" TargetMode="External"/><Relationship Id="rId396" Type="http://schemas.openxmlformats.org/officeDocument/2006/relationships/hyperlink" Target="https://unfcccstawebprd01.blob.core.windows.net/pacm/PriorConsiderations/pc_00377.pdf" TargetMode="External"/><Relationship Id="rId617" Type="http://schemas.openxmlformats.org/officeDocument/2006/relationships/hyperlink" Target="https://unfcccstawebprd01.blob.core.windows.net/pacm/PriorConsiderations/pc_00423.pdf" TargetMode="External"/><Relationship Id="rId824" Type="http://schemas.openxmlformats.org/officeDocument/2006/relationships/hyperlink" Target="https://unfcccstawebprd01.blob.core.windows.net/pacm/PriorConsiderations/PoA/pc_00259.pdf" TargetMode="External"/><Relationship Id="rId256" Type="http://schemas.openxmlformats.org/officeDocument/2006/relationships/hyperlink" Target="https://unfcccstawebprd01.blob.core.windows.net/pacm/PriorConsiderations/pc_01011.pdf" TargetMode="External"/><Relationship Id="rId463" Type="http://schemas.openxmlformats.org/officeDocument/2006/relationships/hyperlink" Target="https://unfcccstawebprd01.blob.core.windows.net/pacm/PriorConsiderations/pc_00093.pdf" TargetMode="External"/><Relationship Id="rId670" Type="http://schemas.openxmlformats.org/officeDocument/2006/relationships/hyperlink" Target="https://unfcccstawebprd01.blob.core.windows.net/pacm/PriorConsiderations/pc_00885.pdf" TargetMode="External"/><Relationship Id="rId116" Type="http://schemas.openxmlformats.org/officeDocument/2006/relationships/hyperlink" Target="https://unfcccstawebprd01.blob.core.windows.net/pacm/PriorConsiderations/pc_01257.pdf" TargetMode="External"/><Relationship Id="rId323" Type="http://schemas.openxmlformats.org/officeDocument/2006/relationships/hyperlink" Target="https://unfcccstawebprd01.blob.core.windows.net/pacm/PriorConsiderations/pc_00783.pdf" TargetMode="External"/><Relationship Id="rId530" Type="http://schemas.openxmlformats.org/officeDocument/2006/relationships/hyperlink" Target="https://unfcccstawebprd01.blob.core.windows.net/pacm/PriorConsiderations/pc_01301.pdf" TargetMode="External"/><Relationship Id="rId768" Type="http://schemas.openxmlformats.org/officeDocument/2006/relationships/hyperlink" Target="https://unfcccstawebprd01.blob.core.windows.net/pacm/PriorConsiderations/PA/pc_01472.pdf" TargetMode="External"/><Relationship Id="rId975" Type="http://schemas.openxmlformats.org/officeDocument/2006/relationships/hyperlink" Target="https://unfcccstawebprd01.blob.core.windows.net/pacm/PriorConsiderations/PA/pc_00553.pdf" TargetMode="External"/><Relationship Id="rId20" Type="http://schemas.openxmlformats.org/officeDocument/2006/relationships/hyperlink" Target="https://unfcccstawebprd01.blob.core.windows.net/pacm/PriorConsiderations/pc_00666.pdf" TargetMode="External"/><Relationship Id="rId628" Type="http://schemas.openxmlformats.org/officeDocument/2006/relationships/hyperlink" Target="https://unfcccstawebprd01.blob.core.windows.net/pacm/PriorConsiderations/pc_00172.pdf" TargetMode="External"/><Relationship Id="rId835" Type="http://schemas.openxmlformats.org/officeDocument/2006/relationships/hyperlink" Target="https://unfcccstawebprd01.blob.core.windows.net/pacm/PriorConsiderations/PoA/pc_00257.pdf" TargetMode="External"/><Relationship Id="rId267" Type="http://schemas.openxmlformats.org/officeDocument/2006/relationships/hyperlink" Target="https://unfcccstawebprd01.blob.core.windows.net/pacm/PriorConsiderations/pc_00997.pdf" TargetMode="External"/><Relationship Id="rId474" Type="http://schemas.openxmlformats.org/officeDocument/2006/relationships/hyperlink" Target="https://unfcccstawebprd01.blob.core.windows.net/pacm/PriorConsiderations/pc_00054.pdf" TargetMode="External"/><Relationship Id="rId127" Type="http://schemas.openxmlformats.org/officeDocument/2006/relationships/hyperlink" Target="https://unfcccstawebprd01.blob.core.windows.net/pacm/PriorConsiderations/pc_01233.pdf" TargetMode="External"/><Relationship Id="rId681" Type="http://schemas.openxmlformats.org/officeDocument/2006/relationships/hyperlink" Target="https://unfcccstawebprd01.blob.core.windows.net/pacm/PriorConsiderations/pc_00864.pdf" TargetMode="External"/><Relationship Id="rId779" Type="http://schemas.openxmlformats.org/officeDocument/2006/relationships/hyperlink" Target="https://unfcccstawebprd01.blob.core.windows.net/pacm/PriorConsiderations/PoA/pc_00246.pdf" TargetMode="External"/><Relationship Id="rId902" Type="http://schemas.openxmlformats.org/officeDocument/2006/relationships/hyperlink" Target="https://unfcccstawebprd01.blob.core.windows.net/pacm/PriorConsiderations/PoA/pc_00054.pdf" TargetMode="External"/><Relationship Id="rId986" Type="http://schemas.openxmlformats.org/officeDocument/2006/relationships/hyperlink" Target="https://unfcccstawebprd01.blob.core.windows.net/pacm/PriorConsiderations/PA/pc_00349.pdf" TargetMode="External"/><Relationship Id="rId31" Type="http://schemas.openxmlformats.org/officeDocument/2006/relationships/hyperlink" Target="https://unfcccstawebprd01.blob.core.windows.net/pacm/PriorConsiderations/pc_00644.pdf" TargetMode="External"/><Relationship Id="rId334" Type="http://schemas.openxmlformats.org/officeDocument/2006/relationships/hyperlink" Target="https://unfcccstawebprd01.blob.core.windows.net/pacm/PriorConsiderations/pc_00744.pdf" TargetMode="External"/><Relationship Id="rId541" Type="http://schemas.openxmlformats.org/officeDocument/2006/relationships/hyperlink" Target="https://unfcccstawebprd01.blob.core.windows.net/pacm/PriorConsiderations/pc_00603.pdf" TargetMode="External"/><Relationship Id="rId639" Type="http://schemas.openxmlformats.org/officeDocument/2006/relationships/hyperlink" Target="https://unfcccstawebprd01.blob.core.windows.net/pacm/PriorConsiderations/pc_01390.pdf" TargetMode="External"/><Relationship Id="rId180" Type="http://schemas.openxmlformats.org/officeDocument/2006/relationships/hyperlink" Target="https://unfcccstawebprd01.blob.core.windows.net/pacm/PriorConsiderations/pc_01109.pdf" TargetMode="External"/><Relationship Id="rId278" Type="http://schemas.openxmlformats.org/officeDocument/2006/relationships/hyperlink" Target="https://unfcccstawebprd01.blob.core.windows.net/pacm/PriorConsiderations/pc_00970.pdf" TargetMode="External"/><Relationship Id="rId401" Type="http://schemas.openxmlformats.org/officeDocument/2006/relationships/hyperlink" Target="https://unfcccstawebprd01.blob.core.windows.net/pacm/PriorConsiderations/pc_00364.pdf" TargetMode="External"/><Relationship Id="rId846" Type="http://schemas.openxmlformats.org/officeDocument/2006/relationships/hyperlink" Target="https://unfcccstawebprd01.blob.core.windows.net/pacm/PriorConsiderations/PoA/pc_00154.pdf" TargetMode="External"/><Relationship Id="rId485" Type="http://schemas.openxmlformats.org/officeDocument/2006/relationships/hyperlink" Target="https://unfcccstawebprd01.blob.core.windows.net/pacm/PriorConsiderations/pc_00911.pdf" TargetMode="External"/><Relationship Id="rId692" Type="http://schemas.openxmlformats.org/officeDocument/2006/relationships/hyperlink" Target="https://unfcccstawebprd01.blob.core.windows.net/pacm/PriorConsiderations/pc_00466.pdf" TargetMode="External"/><Relationship Id="rId706" Type="http://schemas.openxmlformats.org/officeDocument/2006/relationships/hyperlink" Target="https://unfcccstawebprd01.blob.core.windows.net/pacm/PriorConsiderations/pc_01414.pdf" TargetMode="External"/><Relationship Id="rId913" Type="http://schemas.openxmlformats.org/officeDocument/2006/relationships/hyperlink" Target="https://unfcccstawebprd01.blob.core.windows.net/pacm/PriorConsiderations/PoA/pc_00050.pdf" TargetMode="External"/><Relationship Id="rId42" Type="http://schemas.openxmlformats.org/officeDocument/2006/relationships/hyperlink" Target="https://unfcccstawebprd01.blob.core.windows.net/pacm/PriorConsiderations/pc_00111.pdf" TargetMode="External"/><Relationship Id="rId138" Type="http://schemas.openxmlformats.org/officeDocument/2006/relationships/hyperlink" Target="https://unfcccstawebprd01.blob.core.windows.net/pacm/PriorConsiderations/pc_01200.pdf" TargetMode="External"/><Relationship Id="rId345" Type="http://schemas.openxmlformats.org/officeDocument/2006/relationships/hyperlink" Target="https://unfcccstawebprd01.blob.core.windows.net/pacm/PriorConsiderations/pc_00709.pdf" TargetMode="External"/><Relationship Id="rId552" Type="http://schemas.openxmlformats.org/officeDocument/2006/relationships/hyperlink" Target="https://unfcccstawebprd01.blob.core.windows.net/pacm/PriorConsiderations/pc_01164.pdf" TargetMode="External"/><Relationship Id="rId191" Type="http://schemas.openxmlformats.org/officeDocument/2006/relationships/hyperlink" Target="https://unfcccstawebprd01.blob.core.windows.net/pacm/PriorConsiderations/pc_01098.pdf" TargetMode="External"/><Relationship Id="rId205" Type="http://schemas.openxmlformats.org/officeDocument/2006/relationships/hyperlink" Target="https://unfcccstawebprd01.blob.core.windows.net/pacm/PriorConsiderations/pc_01072.pdf" TargetMode="External"/><Relationship Id="rId412" Type="http://schemas.openxmlformats.org/officeDocument/2006/relationships/hyperlink" Target="https://unfcccstawebprd01.blob.core.windows.net/pacm/PriorConsiderations/pc_00344.pdf" TargetMode="External"/><Relationship Id="rId857" Type="http://schemas.openxmlformats.org/officeDocument/2006/relationships/hyperlink" Target="https://unfcccstawebprd01.blob.core.windows.net/pacm/PriorConsiderations/PoA/pc_00139.pdf" TargetMode="External"/><Relationship Id="rId289" Type="http://schemas.openxmlformats.org/officeDocument/2006/relationships/hyperlink" Target="https://unfcccstawebprd01.blob.core.windows.net/pacm/PriorConsiderations/pc_00952.pdf" TargetMode="External"/><Relationship Id="rId496" Type="http://schemas.openxmlformats.org/officeDocument/2006/relationships/hyperlink" Target="https://unfcccstawebprd01.blob.core.windows.net/pacm/PriorConsiderations/pc_00606.pdf" TargetMode="External"/><Relationship Id="rId717" Type="http://schemas.openxmlformats.org/officeDocument/2006/relationships/hyperlink" Target="https://unfcccstawebprd01.blob.core.windows.net/pacm/PriorConsiderations/pc_01370.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6.pdf" TargetMode="External"/><Relationship Id="rId149" Type="http://schemas.openxmlformats.org/officeDocument/2006/relationships/hyperlink" Target="https://unfcccstawebprd01.blob.core.windows.net/pacm/PriorConsiderations/pc_01154.pdf" TargetMode="External"/><Relationship Id="rId356" Type="http://schemas.openxmlformats.org/officeDocument/2006/relationships/hyperlink" Target="https://unfcccstawebprd01.blob.core.windows.net/pacm/PriorConsiderations/pc_00527.pdf" TargetMode="External"/><Relationship Id="rId563" Type="http://schemas.openxmlformats.org/officeDocument/2006/relationships/hyperlink" Target="https://unfcccstawebprd01.blob.core.windows.net/pacm/PriorConsiderations/pc_00068.pdf" TargetMode="External"/><Relationship Id="rId770" Type="http://schemas.openxmlformats.org/officeDocument/2006/relationships/hyperlink" Target="https://unfcccstawebprd01.blob.core.windows.net/pacm/PriorConsiderations/PA/pc_01471.pdf" TargetMode="External"/><Relationship Id="rId216" Type="http://schemas.openxmlformats.org/officeDocument/2006/relationships/hyperlink" Target="https://unfcccstawebprd01.blob.core.windows.net/pacm/PriorConsiderations/pc_01061.pdf" TargetMode="External"/><Relationship Id="rId423" Type="http://schemas.openxmlformats.org/officeDocument/2006/relationships/hyperlink" Target="https://unfcccstawebprd01.blob.core.windows.net/pacm/PriorConsiderations/pc_00324.pdf" TargetMode="External"/><Relationship Id="rId868" Type="http://schemas.openxmlformats.org/officeDocument/2006/relationships/hyperlink" Target="https://unfcccstawebprd01.blob.core.windows.net/pacm/PriorConsiderations/PA/pc_01421.pdf" TargetMode="External"/><Relationship Id="rId630" Type="http://schemas.openxmlformats.org/officeDocument/2006/relationships/hyperlink" Target="https://unfcccstawebprd01.blob.core.windows.net/pacm/PriorConsiderations/pc_00667.pdf" TargetMode="External"/><Relationship Id="rId728" Type="http://schemas.openxmlformats.org/officeDocument/2006/relationships/hyperlink" Target="https://unfcccstawebprd01.blob.core.windows.net/pacm/PriorConsiderations/pc_01436.pdf" TargetMode="External"/><Relationship Id="rId935" Type="http://schemas.openxmlformats.org/officeDocument/2006/relationships/hyperlink" Target="https://unfcccstawebprd01.blob.core.windows.net/pacm/PriorConsiderations/PoA/pc_00064.pdf" TargetMode="External"/><Relationship Id="rId64" Type="http://schemas.openxmlformats.org/officeDocument/2006/relationships/hyperlink" Target="https://unfcccstawebprd01.blob.core.windows.net/pacm/PriorConsiderations/pc_00097.pdf" TargetMode="External"/><Relationship Id="rId367" Type="http://schemas.openxmlformats.org/officeDocument/2006/relationships/hyperlink" Target="https://unfcccstawebprd01.blob.core.windows.net/pacm/PriorConsiderations/pc_00460.pdf" TargetMode="External"/><Relationship Id="rId574" Type="http://schemas.openxmlformats.org/officeDocument/2006/relationships/hyperlink" Target="https://unfcccstawebprd01.blob.core.windows.net/pacm/PriorConsiderations/pc_00027.pdf" TargetMode="External"/><Relationship Id="rId227" Type="http://schemas.openxmlformats.org/officeDocument/2006/relationships/hyperlink" Target="https://unfcccstawebprd01.blob.core.windows.net/pacm/PriorConsiderations/pc_01050.pdf" TargetMode="External"/><Relationship Id="rId781" Type="http://schemas.openxmlformats.org/officeDocument/2006/relationships/hyperlink" Target="https://unfcccstawebprd01.blob.core.windows.net/pacm/PriorConsiderations/PoA/pc_00244.pdf" TargetMode="External"/><Relationship Id="rId879" Type="http://schemas.openxmlformats.org/officeDocument/2006/relationships/hyperlink" Target="https://unfcccstawebprd01.blob.core.windows.net/pacm/PriorConsiderations/PoA/pc_00066.pdf" TargetMode="External"/><Relationship Id="rId434" Type="http://schemas.openxmlformats.org/officeDocument/2006/relationships/hyperlink" Target="https://unfcccstawebprd01.blob.core.windows.net/pacm/PriorConsiderations/pc_00234.pdf" TargetMode="External"/><Relationship Id="rId641" Type="http://schemas.openxmlformats.org/officeDocument/2006/relationships/hyperlink" Target="https://unfcccstawebprd01.blob.core.windows.net/pacm/PriorConsiderations/pc_01387.pdf" TargetMode="External"/><Relationship Id="rId739" Type="http://schemas.openxmlformats.org/officeDocument/2006/relationships/hyperlink" Target="https://unfcccstawebprd01.blob.core.windows.net/pacm/PriorConsiderations/pc_01338.pdf" TargetMode="External"/><Relationship Id="rId280" Type="http://schemas.openxmlformats.org/officeDocument/2006/relationships/hyperlink" Target="https://unfcccstawebprd01.blob.core.windows.net/pacm/PriorConsiderations/pc_00967.pdf" TargetMode="External"/><Relationship Id="rId501" Type="http://schemas.openxmlformats.org/officeDocument/2006/relationships/hyperlink" Target="https://unfcccstawebprd01.blob.core.windows.net/pacm/PriorConsiderations/pc_00599.pdf" TargetMode="External"/><Relationship Id="rId946" Type="http://schemas.openxmlformats.org/officeDocument/2006/relationships/hyperlink" Target="https://unfcccstawebprd01.blob.core.windows.net/pacm/PriorConsiderations/PoA/pc_00203.pdf" TargetMode="External"/><Relationship Id="rId75" Type="http://schemas.openxmlformats.org/officeDocument/2006/relationships/hyperlink" Target="https://unfcccstawebprd01.blob.core.windows.net/pacm/PriorConsiderations/pc_00915.pdf" TargetMode="External"/><Relationship Id="rId140" Type="http://schemas.openxmlformats.org/officeDocument/2006/relationships/hyperlink" Target="https://unfcccstawebprd01.blob.core.windows.net/pacm/PriorConsiderations/pc_01193.pdf" TargetMode="External"/><Relationship Id="rId378" Type="http://schemas.openxmlformats.org/officeDocument/2006/relationships/hyperlink" Target="https://unfcccstawebprd01.blob.core.windows.net/pacm/PriorConsiderations/pc_00413.pdf" TargetMode="External"/><Relationship Id="rId585" Type="http://schemas.openxmlformats.org/officeDocument/2006/relationships/hyperlink" Target="https://unfcccstawebprd01.blob.core.windows.net/pacm/PriorConsiderations/pc_00346.pdf" TargetMode="External"/><Relationship Id="rId792" Type="http://schemas.openxmlformats.org/officeDocument/2006/relationships/hyperlink" Target="https://unfcccstawebprd01.blob.core.windows.net/pacm/PriorConsiderations/PoA/pc_00233.pdf" TargetMode="External"/><Relationship Id="rId806" Type="http://schemas.openxmlformats.org/officeDocument/2006/relationships/hyperlink" Target="https://unfcccstawebprd01.blob.core.windows.net/pacm/PriorConsiderations/PoA/pc_00188.pdf" TargetMode="External"/><Relationship Id="rId6" Type="http://schemas.openxmlformats.org/officeDocument/2006/relationships/hyperlink" Target="https://unfcccstawebprd01.blob.core.windows.net/pacm/PriorConsiderations/pc_00507.pdf" TargetMode="External"/><Relationship Id="rId238" Type="http://schemas.openxmlformats.org/officeDocument/2006/relationships/hyperlink" Target="https://unfcccstawebprd01.blob.core.windows.net/pacm/PriorConsiderations/pc_01037.pdf" TargetMode="External"/><Relationship Id="rId445" Type="http://schemas.openxmlformats.org/officeDocument/2006/relationships/hyperlink" Target="https://unfcccstawebprd01.blob.core.windows.net/pacm/PriorConsiderations/pc_00223.pdf" TargetMode="External"/><Relationship Id="rId652" Type="http://schemas.openxmlformats.org/officeDocument/2006/relationships/hyperlink" Target="https://unfcccstawebprd01.blob.core.windows.net/pacm/PriorConsiderations/pc_01282.pdf" TargetMode="External"/><Relationship Id="rId291" Type="http://schemas.openxmlformats.org/officeDocument/2006/relationships/hyperlink" Target="https://unfcccstawebprd01.blob.core.windows.net/pacm/PriorConsiderations/pc_00950.pdf" TargetMode="External"/><Relationship Id="rId305" Type="http://schemas.openxmlformats.org/officeDocument/2006/relationships/hyperlink" Target="https://unfcccstawebprd01.blob.core.windows.net/pacm/PriorConsiderations/pc_00924.pdf" TargetMode="External"/><Relationship Id="rId512" Type="http://schemas.openxmlformats.org/officeDocument/2006/relationships/hyperlink" Target="https://unfcccstawebprd01.blob.core.windows.net/pacm/PriorConsiderations/pc_01359.pdf" TargetMode="External"/><Relationship Id="rId957" Type="http://schemas.openxmlformats.org/officeDocument/2006/relationships/hyperlink" Target="https://unfcccstawebprd01.blob.core.windows.net/pacm/PriorConsiderations/PoA/pc_00044.pdf" TargetMode="External"/><Relationship Id="rId86" Type="http://schemas.openxmlformats.org/officeDocument/2006/relationships/hyperlink" Target="https://unfcccstawebprd01.blob.core.windows.net/pacm/PriorConsiderations/pc_01328.pdf" TargetMode="External"/><Relationship Id="rId151" Type="http://schemas.openxmlformats.org/officeDocument/2006/relationships/hyperlink" Target="https://unfcccstawebprd01.blob.core.windows.net/pacm/PriorConsiderations/pc_01151.pdf" TargetMode="External"/><Relationship Id="rId389" Type="http://schemas.openxmlformats.org/officeDocument/2006/relationships/hyperlink" Target="https://unfcccstawebprd01.blob.core.windows.net/pacm/PriorConsiderations/pc_00389.pdf" TargetMode="External"/><Relationship Id="rId596" Type="http://schemas.openxmlformats.org/officeDocument/2006/relationships/hyperlink" Target="https://unfcccstawebprd01.blob.core.windows.net/pacm/PriorConsiderations/pc_00454.pdf" TargetMode="External"/><Relationship Id="rId817" Type="http://schemas.openxmlformats.org/officeDocument/2006/relationships/hyperlink" Target="https://unfcccstawebprd01.blob.core.windows.net/pacm/PriorConsiderations/PoA/pc_00175.pdf" TargetMode="External"/><Relationship Id="rId249" Type="http://schemas.openxmlformats.org/officeDocument/2006/relationships/hyperlink" Target="https://unfcccstawebprd01.blob.core.windows.net/pacm/PriorConsiderations/pc_01018.pdf" TargetMode="External"/><Relationship Id="rId456" Type="http://schemas.openxmlformats.org/officeDocument/2006/relationships/hyperlink" Target="https://unfcccstawebprd01.blob.core.windows.net/pacm/PriorConsiderations/pc_00105.pdf" TargetMode="External"/><Relationship Id="rId663" Type="http://schemas.openxmlformats.org/officeDocument/2006/relationships/hyperlink" Target="https://unfcccstawebprd01.blob.core.windows.net/pacm/PriorConsiderations/pc_01271.pdf" TargetMode="External"/><Relationship Id="rId870" Type="http://schemas.openxmlformats.org/officeDocument/2006/relationships/hyperlink" Target="https://unfcccstawebprd01.blob.core.windows.net/pacm/PriorConsiderations/PA/pc_01419.pdf" TargetMode="External"/><Relationship Id="rId13" Type="http://schemas.openxmlformats.org/officeDocument/2006/relationships/hyperlink" Target="https://unfcccstawebprd01.blob.core.windows.net/pacm/PriorConsiderations/pc_00158.pdf" TargetMode="External"/><Relationship Id="rId109" Type="http://schemas.openxmlformats.org/officeDocument/2006/relationships/hyperlink" Target="https://unfcccstawebprd01.blob.core.windows.net/pacm/PriorConsiderations/pc_01269.pdf" TargetMode="External"/><Relationship Id="rId316" Type="http://schemas.openxmlformats.org/officeDocument/2006/relationships/hyperlink" Target="https://unfcccstawebprd01.blob.core.windows.net/pacm/PriorConsiderations/pc_00909.pdf" TargetMode="External"/><Relationship Id="rId523" Type="http://schemas.openxmlformats.org/officeDocument/2006/relationships/hyperlink" Target="https://unfcccstawebprd01.blob.core.windows.net/pacm/PriorConsiderations/pc_00262.pdf" TargetMode="External"/><Relationship Id="rId968" Type="http://schemas.openxmlformats.org/officeDocument/2006/relationships/hyperlink" Target="https://unfcccstawebprd01.blob.core.windows.net/pacm/PriorConsiderations/PoA/pc_00213.pdf" TargetMode="External"/><Relationship Id="rId97" Type="http://schemas.openxmlformats.org/officeDocument/2006/relationships/hyperlink" Target="https://unfcccstawebprd01.blob.core.windows.net/pacm/PriorConsiderations/pc_01311.pdf" TargetMode="External"/><Relationship Id="rId730" Type="http://schemas.openxmlformats.org/officeDocument/2006/relationships/hyperlink" Target="https://unfcccstawebprd01.blob.core.windows.net/pacm/PriorConsiderations/pc_01428.pdf" TargetMode="External"/><Relationship Id="rId828" Type="http://schemas.openxmlformats.org/officeDocument/2006/relationships/hyperlink" Target="https://unfcccstawebprd01.blob.core.windows.net/pacm/PriorConsiderations/PoA/pc_00263.pdf" TargetMode="External"/><Relationship Id="rId162" Type="http://schemas.openxmlformats.org/officeDocument/2006/relationships/hyperlink" Target="https://unfcccstawebprd01.blob.core.windows.net/pacm/PriorConsiderations/pc_01135.pdf" TargetMode="External"/><Relationship Id="rId467" Type="http://schemas.openxmlformats.org/officeDocument/2006/relationships/hyperlink" Target="https://unfcccstawebprd01.blob.core.windows.net/pacm/PriorConsiderations/pc_00089.pdf" TargetMode="External"/><Relationship Id="rId674" Type="http://schemas.openxmlformats.org/officeDocument/2006/relationships/hyperlink" Target="https://unfcccstawebprd01.blob.core.windows.net/pacm/PriorConsiderations/pc_00882.pdf" TargetMode="External"/><Relationship Id="rId881" Type="http://schemas.openxmlformats.org/officeDocument/2006/relationships/hyperlink" Target="https://unfcccstawebprd01.blob.core.windows.net/pacm/PriorConsiderations/PoA/pc_00062.pdf" TargetMode="External"/><Relationship Id="rId979" Type="http://schemas.openxmlformats.org/officeDocument/2006/relationships/hyperlink" Target="https://unfcccstawebprd01.blob.core.windows.net/pacm/PriorConsiderations/PA/pc_00513.pdf" TargetMode="External"/><Relationship Id="rId24" Type="http://schemas.openxmlformats.org/officeDocument/2006/relationships/hyperlink" Target="https://unfcccstawebprd01.blob.core.windows.net/pacm/PriorConsiderations/pc_00662.pdf" TargetMode="External"/><Relationship Id="rId327" Type="http://schemas.openxmlformats.org/officeDocument/2006/relationships/hyperlink" Target="https://unfcccstawebprd01.blob.core.windows.net/pacm/PriorConsiderations/pc_00778.pdf" TargetMode="External"/><Relationship Id="rId534" Type="http://schemas.openxmlformats.org/officeDocument/2006/relationships/hyperlink" Target="https://unfcccstawebprd01.blob.core.windows.net/pacm/PriorConsiderations/pc_00632.pdf" TargetMode="External"/><Relationship Id="rId741" Type="http://schemas.openxmlformats.org/officeDocument/2006/relationships/hyperlink" Target="https://unfcccstawebprd01.blob.core.windows.net/pacm/PriorConsiderations/pc_00434.pdf" TargetMode="External"/><Relationship Id="rId839" Type="http://schemas.openxmlformats.org/officeDocument/2006/relationships/hyperlink" Target="https://unfcccstawebprd01.blob.core.windows.net/pacm/PriorConsiderations/PoA/pc_00162.pdf" TargetMode="External"/><Relationship Id="rId173" Type="http://schemas.openxmlformats.org/officeDocument/2006/relationships/hyperlink" Target="https://unfcccstawebprd01.blob.core.windows.net/pacm/PriorConsiderations/pc_01116.pdf" TargetMode="External"/><Relationship Id="rId380" Type="http://schemas.openxmlformats.org/officeDocument/2006/relationships/hyperlink" Target="https://unfcccstawebprd01.blob.core.windows.net/pacm/PriorConsiderations/pc_00402.pdf" TargetMode="External"/><Relationship Id="rId601" Type="http://schemas.openxmlformats.org/officeDocument/2006/relationships/hyperlink" Target="https://unfcccstawebprd01.blob.core.windows.net/pacm/PriorConsiderations/pc_00075.pdf" TargetMode="External"/><Relationship Id="rId240" Type="http://schemas.openxmlformats.org/officeDocument/2006/relationships/hyperlink" Target="https://unfcccstawebprd01.blob.core.windows.net/pacm/PriorConsiderations/pc_01035.pdf" TargetMode="External"/><Relationship Id="rId478" Type="http://schemas.openxmlformats.org/officeDocument/2006/relationships/hyperlink" Target="https://unfcccstawebprd01.blob.core.windows.net/pacm/PriorConsiderations/pc_00050.pdf" TargetMode="External"/><Relationship Id="rId685" Type="http://schemas.openxmlformats.org/officeDocument/2006/relationships/hyperlink" Target="https://unfcccstawebprd01.blob.core.windows.net/pacm/PriorConsiderations/pc_00847.pdf" TargetMode="External"/><Relationship Id="rId892" Type="http://schemas.openxmlformats.org/officeDocument/2006/relationships/hyperlink" Target="https://unfcccstawebprd01.blob.core.windows.net/pacm/PriorConsiderations/PoA/pc_00119.pdf" TargetMode="External"/><Relationship Id="rId906" Type="http://schemas.openxmlformats.org/officeDocument/2006/relationships/hyperlink" Target="https://unfcccstawebprd01.blob.core.windows.net/pacm/PriorConsiderations/PoA/pc_00094.pdf" TargetMode="External"/><Relationship Id="rId35" Type="http://schemas.openxmlformats.org/officeDocument/2006/relationships/hyperlink" Target="https://unfcccstawebprd01.blob.core.windows.net/pacm/PriorConsiderations/pc_00430.pdf" TargetMode="External"/><Relationship Id="rId100" Type="http://schemas.openxmlformats.org/officeDocument/2006/relationships/hyperlink" Target="https://unfcccstawebprd01.blob.core.windows.net/pacm/PriorConsiderations/pc_01308.pdf" TargetMode="External"/><Relationship Id="rId338" Type="http://schemas.openxmlformats.org/officeDocument/2006/relationships/hyperlink" Target="https://unfcccstawebprd01.blob.core.windows.net/pacm/PriorConsiderations/pc_00740.pdf" TargetMode="External"/><Relationship Id="rId545" Type="http://schemas.openxmlformats.org/officeDocument/2006/relationships/hyperlink" Target="https://unfcccstawebprd01.blob.core.windows.net/pacm/PriorConsiderations/pc_00590.pdf" TargetMode="External"/><Relationship Id="rId752" Type="http://schemas.openxmlformats.org/officeDocument/2006/relationships/hyperlink" Target="https://unfcccstawebprd01.blob.core.windows.net/pacm/PriorConsiderations/PoA/pc_00095.pdf" TargetMode="External"/><Relationship Id="rId184" Type="http://schemas.openxmlformats.org/officeDocument/2006/relationships/hyperlink" Target="https://unfcccstawebprd01.blob.core.windows.net/pacm/PriorConsiderations/pc_01105.pdf" TargetMode="External"/><Relationship Id="rId391" Type="http://schemas.openxmlformats.org/officeDocument/2006/relationships/hyperlink" Target="https://unfcccstawebprd01.blob.core.windows.net/pacm/PriorConsiderations/pc_00387.pdf" TargetMode="External"/><Relationship Id="rId405" Type="http://schemas.openxmlformats.org/officeDocument/2006/relationships/hyperlink" Target="https://unfcccstawebprd01.blob.core.windows.net/pacm/PriorConsiderations/pc_00358.pdf" TargetMode="External"/><Relationship Id="rId612" Type="http://schemas.openxmlformats.org/officeDocument/2006/relationships/hyperlink" Target="https://unfcccstawebprd01.blob.core.windows.net/pacm/PriorConsiderations/pc_00625.pdf" TargetMode="External"/><Relationship Id="rId251" Type="http://schemas.openxmlformats.org/officeDocument/2006/relationships/hyperlink" Target="https://unfcccstawebprd01.blob.core.windows.net/pacm/PriorConsiderations/pc_01016.pdf" TargetMode="External"/><Relationship Id="rId489" Type="http://schemas.openxmlformats.org/officeDocument/2006/relationships/hyperlink" Target="https://unfcccstawebprd01.blob.core.windows.net/pacm/PriorConsiderations/pc_01213.pdf" TargetMode="External"/><Relationship Id="rId696" Type="http://schemas.openxmlformats.org/officeDocument/2006/relationships/hyperlink" Target="https://unfcccstawebprd01.blob.core.windows.net/pacm/PriorConsiderations/pc_00435.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167.pdf" TargetMode="External"/><Relationship Id="rId349" Type="http://schemas.openxmlformats.org/officeDocument/2006/relationships/hyperlink" Target="https://unfcccstawebprd01.blob.core.windows.net/pacm/PriorConsiderations/pc_00705.pdf" TargetMode="External"/><Relationship Id="rId556" Type="http://schemas.openxmlformats.org/officeDocument/2006/relationships/hyperlink" Target="https://unfcccstawebprd01.blob.core.windows.net/pacm/PriorConsiderations/pc_01160.pdf" TargetMode="External"/><Relationship Id="rId763" Type="http://schemas.openxmlformats.org/officeDocument/2006/relationships/hyperlink" Target="https://unfcccstawebprd01.blob.core.windows.net/pacm/PriorConsiderations/PoA/pc_00052.pdf" TargetMode="External"/><Relationship Id="rId111" Type="http://schemas.openxmlformats.org/officeDocument/2006/relationships/hyperlink" Target="https://unfcccstawebprd01.blob.core.windows.net/pacm/PriorConsiderations/pc_01265.pdf" TargetMode="External"/><Relationship Id="rId195" Type="http://schemas.openxmlformats.org/officeDocument/2006/relationships/hyperlink" Target="https://unfcccstawebprd01.blob.core.windows.net/pacm/PriorConsiderations/pc_01082.pdf" TargetMode="External"/><Relationship Id="rId209" Type="http://schemas.openxmlformats.org/officeDocument/2006/relationships/hyperlink" Target="https://unfcccstawebprd01.blob.core.windows.net/pacm/PriorConsiderations/pc_01068.pdf" TargetMode="External"/><Relationship Id="rId416" Type="http://schemas.openxmlformats.org/officeDocument/2006/relationships/hyperlink" Target="https://unfcccstawebprd01.blob.core.windows.net/pacm/PriorConsiderations/pc_00333.pdf" TargetMode="External"/><Relationship Id="rId970" Type="http://schemas.openxmlformats.org/officeDocument/2006/relationships/hyperlink" Target="https://unfcccstawebprd01.blob.core.windows.net/pacm/PriorConsiderations/PA/pc_01496.pdf" TargetMode="External"/><Relationship Id="rId623" Type="http://schemas.openxmlformats.org/officeDocument/2006/relationships/hyperlink" Target="https://unfcccstawebprd01.blob.core.windows.net/pacm/PriorConsiderations/pc_00424.pdf" TargetMode="External"/><Relationship Id="rId830" Type="http://schemas.openxmlformats.org/officeDocument/2006/relationships/hyperlink" Target="https://unfcccstawebprd01.blob.core.windows.net/pacm/PriorConsiderations/PoA/pc_00265.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38.pdf" TargetMode="External"/><Relationship Id="rId262" Type="http://schemas.openxmlformats.org/officeDocument/2006/relationships/hyperlink" Target="https://unfcccstawebprd01.blob.core.windows.net/pacm/PriorConsiderations/pc_01005.pdf" TargetMode="External"/><Relationship Id="rId567" Type="http://schemas.openxmlformats.org/officeDocument/2006/relationships/hyperlink" Target="https://unfcccstawebprd01.blob.core.windows.net/pacm/PriorConsiderations/pc_00937.pdf" TargetMode="External"/><Relationship Id="rId122" Type="http://schemas.openxmlformats.org/officeDocument/2006/relationships/hyperlink" Target="https://unfcccstawebprd01.blob.core.windows.net/pacm/PriorConsiderations/pc_01251.pdf" TargetMode="External"/><Relationship Id="rId774" Type="http://schemas.openxmlformats.org/officeDocument/2006/relationships/hyperlink" Target="https://unfcccstawebprd01.blob.core.windows.net/pacm/PriorConsiderations/PoA/pc_00151.pdf" TargetMode="External"/><Relationship Id="rId981" Type="http://schemas.openxmlformats.org/officeDocument/2006/relationships/hyperlink" Target="https://unfcccstawebprd01.blob.core.windows.net/pacm/PriorConsiderations/PA/pc_00511.pdf" TargetMode="External"/><Relationship Id="rId427" Type="http://schemas.openxmlformats.org/officeDocument/2006/relationships/hyperlink" Target="https://unfcccstawebprd01.blob.core.windows.net/pacm/PriorConsiderations/pc_00255.pdf" TargetMode="External"/><Relationship Id="rId634" Type="http://schemas.openxmlformats.org/officeDocument/2006/relationships/hyperlink" Target="https://unfcccstawebprd01.blob.core.windows.net/pacm/PriorConsiderations/pc_01409.pdf" TargetMode="External"/><Relationship Id="rId841" Type="http://schemas.openxmlformats.org/officeDocument/2006/relationships/hyperlink" Target="https://unfcccstawebprd01.blob.core.windows.net/pacm/PriorConsiderations/PoA/pc_00160.pdf" TargetMode="External"/><Relationship Id="rId273" Type="http://schemas.openxmlformats.org/officeDocument/2006/relationships/hyperlink" Target="https://unfcccstawebprd01.blob.core.windows.net/pacm/PriorConsiderations/pc_00976.pdf" TargetMode="External"/><Relationship Id="rId480" Type="http://schemas.openxmlformats.org/officeDocument/2006/relationships/hyperlink" Target="https://unfcccstawebprd01.blob.core.windows.net/pacm/PriorConsiderations/pc_00048.pdf" TargetMode="External"/><Relationship Id="rId701" Type="http://schemas.openxmlformats.org/officeDocument/2006/relationships/hyperlink" Target="https://unfcccstawebprd01.blob.core.windows.net/pacm/PriorConsiderations/pc_00441.pdf" TargetMode="External"/><Relationship Id="rId939" Type="http://schemas.openxmlformats.org/officeDocument/2006/relationships/hyperlink" Target="https://unfcccstawebprd01.blob.core.windows.net/pacm/PriorConsiderations/PoA/pc_00202.pdf" TargetMode="External"/><Relationship Id="rId68" Type="http://schemas.openxmlformats.org/officeDocument/2006/relationships/hyperlink" Target="https://unfcccstawebprd01.blob.core.windows.net/pacm/PriorConsiderations/pc_00637.pdf" TargetMode="External"/><Relationship Id="rId133" Type="http://schemas.openxmlformats.org/officeDocument/2006/relationships/hyperlink" Target="https://unfcccstawebprd01.blob.core.windows.net/pacm/PriorConsiderations/pc_01219.pdf" TargetMode="External"/><Relationship Id="rId340" Type="http://schemas.openxmlformats.org/officeDocument/2006/relationships/hyperlink" Target="https://unfcccstawebprd01.blob.core.windows.net/pacm/PriorConsiderations/pc_00733.pdf" TargetMode="External"/><Relationship Id="rId578" Type="http://schemas.openxmlformats.org/officeDocument/2006/relationships/hyperlink" Target="https://unfcccstawebprd01.blob.core.windows.net/pacm/PriorConsiderations/pc_00908.pdf" TargetMode="External"/><Relationship Id="rId785" Type="http://schemas.openxmlformats.org/officeDocument/2006/relationships/hyperlink" Target="https://unfcccstawebprd01.blob.core.windows.net/pacm/PriorConsiderations/PoA/pc_00240.pdf" TargetMode="External"/><Relationship Id="rId200" Type="http://schemas.openxmlformats.org/officeDocument/2006/relationships/hyperlink" Target="https://unfcccstawebprd01.blob.core.windows.net/pacm/PriorConsiderations/pc_01077.pdf" TargetMode="External"/><Relationship Id="rId438" Type="http://schemas.openxmlformats.org/officeDocument/2006/relationships/hyperlink" Target="https://unfcccstawebprd01.blob.core.windows.net/pacm/PriorConsiderations/pc_00230.pdf" TargetMode="External"/><Relationship Id="rId645" Type="http://schemas.openxmlformats.org/officeDocument/2006/relationships/hyperlink" Target="https://unfcccstawebprd01.blob.core.windows.net/pacm/PriorConsiderations/pc_01289.pdf" TargetMode="External"/><Relationship Id="rId852" Type="http://schemas.openxmlformats.org/officeDocument/2006/relationships/hyperlink" Target="https://unfcccstawebprd01.blob.core.windows.net/pacm/PriorConsiderations/PoA/pc_00145.pdf" TargetMode="External"/><Relationship Id="rId284" Type="http://schemas.openxmlformats.org/officeDocument/2006/relationships/hyperlink" Target="https://unfcccstawebprd01.blob.core.windows.net/pacm/PriorConsiderations/pc_00961.pdf" TargetMode="External"/><Relationship Id="rId491" Type="http://schemas.openxmlformats.org/officeDocument/2006/relationships/hyperlink" Target="https://unfcccstawebprd01.blob.core.windows.net/pacm/PriorConsiderations/pc_01126.pdf" TargetMode="External"/><Relationship Id="rId505" Type="http://schemas.openxmlformats.org/officeDocument/2006/relationships/hyperlink" Target="https://unfcccstawebprd01.blob.core.windows.net/pacm/PriorConsiderations/pc_00591.pdf" TargetMode="External"/><Relationship Id="rId712" Type="http://schemas.openxmlformats.org/officeDocument/2006/relationships/hyperlink" Target="https://unfcccstawebprd01.blob.core.windows.net/pacm/PriorConsiderations/pc_00066.pdf" TargetMode="External"/><Relationship Id="rId79" Type="http://schemas.openxmlformats.org/officeDocument/2006/relationships/hyperlink" Target="https://unfcccstawebprd01.blob.core.windows.net/pacm/PriorConsiderations/pc_00307.pdf" TargetMode="External"/><Relationship Id="rId144" Type="http://schemas.openxmlformats.org/officeDocument/2006/relationships/hyperlink" Target="https://unfcccstawebprd01.blob.core.windows.net/pacm/PriorConsiderations/pc_01187.pdf" TargetMode="External"/><Relationship Id="rId589" Type="http://schemas.openxmlformats.org/officeDocument/2006/relationships/hyperlink" Target="https://unfcccstawebprd01.blob.core.windows.net/pacm/PriorConsiderations/pc_01088.pdf" TargetMode="External"/><Relationship Id="rId796" Type="http://schemas.openxmlformats.org/officeDocument/2006/relationships/hyperlink" Target="https://unfcccstawebprd01.blob.core.windows.net/pacm/PriorConsiderations/PA/pc_01478.pdf" TargetMode="External"/><Relationship Id="rId351" Type="http://schemas.openxmlformats.org/officeDocument/2006/relationships/hyperlink" Target="https://unfcccstawebprd01.blob.core.windows.net/pacm/PriorConsiderations/pc_00571.pdf" TargetMode="External"/><Relationship Id="rId449" Type="http://schemas.openxmlformats.org/officeDocument/2006/relationships/hyperlink" Target="https://unfcccstawebprd01.blob.core.windows.net/pacm/PriorConsiderations/pc_00218.pdf" TargetMode="External"/><Relationship Id="rId656" Type="http://schemas.openxmlformats.org/officeDocument/2006/relationships/hyperlink" Target="https://unfcccstawebprd01.blob.core.windows.net/pacm/PriorConsiderations/pc_01278.pdf" TargetMode="External"/><Relationship Id="rId863" Type="http://schemas.openxmlformats.org/officeDocument/2006/relationships/hyperlink" Target="https://unfcccstawebprd01.blob.core.windows.net/pacm/PriorConsiderations/PoA/pc_00128.pdf" TargetMode="External"/><Relationship Id="rId211" Type="http://schemas.openxmlformats.org/officeDocument/2006/relationships/hyperlink" Target="https://unfcccstawebprd01.blob.core.windows.net/pacm/PriorConsiderations/pc_01066.pdf" TargetMode="External"/><Relationship Id="rId295" Type="http://schemas.openxmlformats.org/officeDocument/2006/relationships/hyperlink" Target="https://unfcccstawebprd01.blob.core.windows.net/pacm/PriorConsiderations/pc_00946.pdf" TargetMode="External"/><Relationship Id="rId309" Type="http://schemas.openxmlformats.org/officeDocument/2006/relationships/hyperlink" Target="https://unfcccstawebprd01.blob.core.windows.net/pacm/PriorConsiderations/pc_00921.pdf" TargetMode="External"/><Relationship Id="rId516" Type="http://schemas.openxmlformats.org/officeDocument/2006/relationships/hyperlink" Target="https://unfcccstawebprd01.blob.core.windows.net/pacm/PriorConsiderations/pc_00619.pdf" TargetMode="External"/><Relationship Id="rId723" Type="http://schemas.openxmlformats.org/officeDocument/2006/relationships/hyperlink" Target="https://unfcccstawebprd01.blob.core.windows.net/pacm/PriorConsiderations/pc_01362.pdf" TargetMode="External"/><Relationship Id="rId930" Type="http://schemas.openxmlformats.org/officeDocument/2006/relationships/hyperlink" Target="https://unfcccstawebprd01.blob.core.windows.net/pacm/PriorConsiderations/PoA/pc_00117.pdf" TargetMode="External"/><Relationship Id="rId155" Type="http://schemas.openxmlformats.org/officeDocument/2006/relationships/hyperlink" Target="https://unfcccstawebprd01.blob.core.windows.net/pacm/PriorConsiderations/pc_01145.pdf" TargetMode="External"/><Relationship Id="rId362" Type="http://schemas.openxmlformats.org/officeDocument/2006/relationships/hyperlink" Target="https://unfcccstawebprd01.blob.core.windows.net/pacm/PriorConsiderations/pc_00486.pdf" TargetMode="External"/><Relationship Id="rId222" Type="http://schemas.openxmlformats.org/officeDocument/2006/relationships/hyperlink" Target="https://unfcccstawebprd01.blob.core.windows.net/pacm/PriorConsiderations/pc_01055.pdf" TargetMode="External"/><Relationship Id="rId667" Type="http://schemas.openxmlformats.org/officeDocument/2006/relationships/hyperlink" Target="https://unfcccstawebprd01.blob.core.windows.net/pacm/PriorConsiderations/pc_00887.pdf" TargetMode="External"/><Relationship Id="rId874" Type="http://schemas.openxmlformats.org/officeDocument/2006/relationships/hyperlink" Target="https://unfcccstawebprd01.blob.core.windows.net/pacm/PriorConsiderations/PoA/pc_00091.pdf" TargetMode="External"/><Relationship Id="rId17" Type="http://schemas.openxmlformats.org/officeDocument/2006/relationships/hyperlink" Target="https://unfcccstawebprd01.blob.core.windows.net/pacm/PriorConsiderations/pc_00673.pdf" TargetMode="External"/><Relationship Id="rId527" Type="http://schemas.openxmlformats.org/officeDocument/2006/relationships/hyperlink" Target="https://unfcccstawebprd01.blob.core.windows.net/pacm/PriorConsiderations/pc_00944.pdf" TargetMode="External"/><Relationship Id="rId734" Type="http://schemas.openxmlformats.org/officeDocument/2006/relationships/hyperlink" Target="https://unfcccstawebprd01.blob.core.windows.net/pacm/PriorConsiderations/pc_01423.pdf" TargetMode="External"/><Relationship Id="rId941" Type="http://schemas.openxmlformats.org/officeDocument/2006/relationships/hyperlink" Target="https://unfcccstawebprd01.blob.core.windows.net/pacm/PriorConsiderations/PoA/pc_00043.pdf" TargetMode="External"/><Relationship Id="rId70" Type="http://schemas.openxmlformats.org/officeDocument/2006/relationships/hyperlink" Target="https://unfcccstawebprd01.blob.core.windows.net/pacm/PriorConsiderations/pc_00631.pdf" TargetMode="External"/><Relationship Id="rId166" Type="http://schemas.openxmlformats.org/officeDocument/2006/relationships/hyperlink" Target="https://unfcccstawebprd01.blob.core.windows.net/pacm/PriorConsiderations/pc_01125.pdf" TargetMode="External"/><Relationship Id="rId373" Type="http://schemas.openxmlformats.org/officeDocument/2006/relationships/hyperlink" Target="https://unfcccstawebprd01.blob.core.windows.net/pacm/PriorConsiderations/pc_00437.pdf" TargetMode="External"/><Relationship Id="rId580" Type="http://schemas.openxmlformats.org/officeDocument/2006/relationships/hyperlink" Target="https://unfcccstawebprd01.blob.core.windows.net/pacm/PriorConsiderations/pc_00369.pdf" TargetMode="External"/><Relationship Id="rId801" Type="http://schemas.openxmlformats.org/officeDocument/2006/relationships/hyperlink" Target="https://unfcccstawebprd01.blob.core.windows.net/pacm/PriorConsiderations/PoA/pc_00215.pdf" TargetMode="External"/><Relationship Id="rId1" Type="http://schemas.openxmlformats.org/officeDocument/2006/relationships/hyperlink" Target="https://unfcccstawebprd01.blob.core.windows.net/pacm/PriorConsiderations/pc_00396.pdf" TargetMode="External"/><Relationship Id="rId233" Type="http://schemas.openxmlformats.org/officeDocument/2006/relationships/hyperlink" Target="https://unfcccstawebprd01.blob.core.windows.net/pacm/PriorConsiderations/pc_01043.pdf" TargetMode="External"/><Relationship Id="rId440" Type="http://schemas.openxmlformats.org/officeDocument/2006/relationships/hyperlink" Target="https://unfcccstawebprd01.blob.core.windows.net/pacm/PriorConsiderations/pc_00228.pdf" TargetMode="External"/><Relationship Id="rId678" Type="http://schemas.openxmlformats.org/officeDocument/2006/relationships/hyperlink" Target="https://unfcccstawebprd01.blob.core.windows.net/pacm/PriorConsiderations/pc_00871.pdf" TargetMode="External"/><Relationship Id="rId885" Type="http://schemas.openxmlformats.org/officeDocument/2006/relationships/hyperlink" Target="https://unfcccstawebprd01.blob.core.windows.net/pacm/PriorConsiderations/PoA/pc_00111.pdf" TargetMode="External"/><Relationship Id="rId28" Type="http://schemas.openxmlformats.org/officeDocument/2006/relationships/hyperlink" Target="https://unfcccstawebprd01.blob.core.windows.net/pacm/PriorConsiderations/pc_00647.pdf" TargetMode="External"/><Relationship Id="rId300" Type="http://schemas.openxmlformats.org/officeDocument/2006/relationships/hyperlink" Target="https://unfcccstawebprd01.blob.core.windows.net/pacm/PriorConsiderations/pc_00933.pdf" TargetMode="External"/><Relationship Id="rId538" Type="http://schemas.openxmlformats.org/officeDocument/2006/relationships/hyperlink" Target="https://unfcccstawebprd01.blob.core.windows.net/pacm/PriorConsiderations/pc_00622.pdf" TargetMode="External"/><Relationship Id="rId745" Type="http://schemas.openxmlformats.org/officeDocument/2006/relationships/hyperlink" Target="https://unfcccstawebprd01.blob.core.windows.net/pacm/PriorConsiderations/PoA/pc_00216.pdf" TargetMode="External"/><Relationship Id="rId952" Type="http://schemas.openxmlformats.org/officeDocument/2006/relationships/hyperlink" Target="https://unfcccstawebprd01.blob.core.windows.net/pacm/PriorConsiderations/PoA/pc_00098.pdf" TargetMode="External"/><Relationship Id="rId81" Type="http://schemas.openxmlformats.org/officeDocument/2006/relationships/hyperlink" Target="https://unfcccstawebprd01.blob.core.windows.net/pacm/PriorConsiderations/pc_01231.pdf" TargetMode="External"/><Relationship Id="rId177" Type="http://schemas.openxmlformats.org/officeDocument/2006/relationships/hyperlink" Target="https://unfcccstawebprd01.blob.core.windows.net/pacm/PriorConsiderations/pc_01112.pdf" TargetMode="External"/><Relationship Id="rId384" Type="http://schemas.openxmlformats.org/officeDocument/2006/relationships/hyperlink" Target="https://unfcccstawebprd01.blob.core.windows.net/pacm/PriorConsiderations/pc_00398.pdf" TargetMode="External"/><Relationship Id="rId591" Type="http://schemas.openxmlformats.org/officeDocument/2006/relationships/hyperlink" Target="https://unfcccstawebprd01.blob.core.windows.net/pacm/PriorConsiderations/pc_00354.pdf" TargetMode="External"/><Relationship Id="rId605" Type="http://schemas.openxmlformats.org/officeDocument/2006/relationships/hyperlink" Target="https://unfcccstawebprd01.blob.core.windows.net/pacm/PriorConsiderations/pc_00640.pdf" TargetMode="External"/><Relationship Id="rId812" Type="http://schemas.openxmlformats.org/officeDocument/2006/relationships/hyperlink" Target="https://unfcccstawebprd01.blob.core.windows.net/pacm/PriorConsiderations/PoA/pc_00180.pdf" TargetMode="External"/><Relationship Id="rId244" Type="http://schemas.openxmlformats.org/officeDocument/2006/relationships/hyperlink" Target="https://unfcccstawebprd01.blob.core.windows.net/pacm/PriorConsiderations/pc_01027.pdf" TargetMode="External"/><Relationship Id="rId689" Type="http://schemas.openxmlformats.org/officeDocument/2006/relationships/hyperlink" Target="https://unfcccstawebprd01.blob.core.windows.net/pacm/PriorConsiderations/pc_00554.pdf" TargetMode="External"/><Relationship Id="rId896" Type="http://schemas.openxmlformats.org/officeDocument/2006/relationships/hyperlink" Target="https://unfcccstawebprd01.blob.core.windows.net/pacm/PriorConsiderations/PoA/pc_00194.pdf" TargetMode="External"/><Relationship Id="rId39" Type="http://schemas.openxmlformats.org/officeDocument/2006/relationships/hyperlink" Target="https://unfcccstawebprd01.blob.core.windows.net/pacm/PriorConsiderations/pc_00174.pdf" TargetMode="External"/><Relationship Id="rId451" Type="http://schemas.openxmlformats.org/officeDocument/2006/relationships/hyperlink" Target="https://unfcccstawebprd01.blob.core.windows.net/pacm/PriorConsiderations/pc_00216.pdf" TargetMode="External"/><Relationship Id="rId549" Type="http://schemas.openxmlformats.org/officeDocument/2006/relationships/hyperlink" Target="https://unfcccstawebprd01.blob.core.windows.net/pacm/PriorConsiderations/pc_00381.pdf" TargetMode="External"/><Relationship Id="rId756" Type="http://schemas.openxmlformats.org/officeDocument/2006/relationships/hyperlink" Target="https://unfcccstawebprd01.blob.core.windows.net/pacm/PriorConsiderations/PoA/pc_00040.pdf" TargetMode="External"/><Relationship Id="rId104" Type="http://schemas.openxmlformats.org/officeDocument/2006/relationships/hyperlink" Target="https://unfcccstawebprd01.blob.core.windows.net/pacm/PriorConsiderations/pc_01304.pdf" TargetMode="External"/><Relationship Id="rId188" Type="http://schemas.openxmlformats.org/officeDocument/2006/relationships/hyperlink" Target="https://unfcccstawebprd01.blob.core.windows.net/pacm/PriorConsiderations/pc_01101.pdf" TargetMode="External"/><Relationship Id="rId311" Type="http://schemas.openxmlformats.org/officeDocument/2006/relationships/hyperlink" Target="https://unfcccstawebprd01.blob.core.windows.net/pacm/PriorConsiderations/pc_00918.pdf" TargetMode="External"/><Relationship Id="rId395" Type="http://schemas.openxmlformats.org/officeDocument/2006/relationships/hyperlink" Target="https://unfcccstawebprd01.blob.core.windows.net/pacm/PriorConsiderations/pc_00378.pdf" TargetMode="External"/><Relationship Id="rId409" Type="http://schemas.openxmlformats.org/officeDocument/2006/relationships/hyperlink" Target="https://unfcccstawebprd01.blob.core.windows.net/pacm/PriorConsiderations/pc_00350.pdf" TargetMode="External"/><Relationship Id="rId963" Type="http://schemas.openxmlformats.org/officeDocument/2006/relationships/hyperlink" Target="https://unfcccstawebprd01.blob.core.windows.net/pacm/PriorConsiderations/PA/pc_01487.pdf" TargetMode="External"/><Relationship Id="rId92" Type="http://schemas.openxmlformats.org/officeDocument/2006/relationships/hyperlink" Target="https://unfcccstawebprd01.blob.core.windows.net/pacm/PriorConsiderations/pc_01322.pdf" TargetMode="External"/><Relationship Id="rId616" Type="http://schemas.openxmlformats.org/officeDocument/2006/relationships/hyperlink" Target="https://unfcccstawebprd01.blob.core.windows.net/pacm/PriorConsiderations/pc_00615.pdf" TargetMode="External"/><Relationship Id="rId823" Type="http://schemas.openxmlformats.org/officeDocument/2006/relationships/hyperlink" Target="https://unfcccstawebprd01.blob.core.windows.net/pacm/PriorConsiderations/PoA/pc_00253.pdf" TargetMode="External"/><Relationship Id="rId255" Type="http://schemas.openxmlformats.org/officeDocument/2006/relationships/hyperlink" Target="https://unfcccstawebprd01.blob.core.windows.net/pacm/PriorConsiderations/pc_01012.pdf" TargetMode="External"/><Relationship Id="rId462" Type="http://schemas.openxmlformats.org/officeDocument/2006/relationships/hyperlink" Target="https://unfcccstawebprd01.blob.core.windows.net/pacm/PriorConsiderations/pc_00094.pdf" TargetMode="External"/><Relationship Id="rId115" Type="http://schemas.openxmlformats.org/officeDocument/2006/relationships/hyperlink" Target="https://unfcccstawebprd01.blob.core.windows.net/pacm/PriorConsiderations/pc_01259.pdf" TargetMode="External"/><Relationship Id="rId322" Type="http://schemas.openxmlformats.org/officeDocument/2006/relationships/hyperlink" Target="https://unfcccstawebprd01.blob.core.windows.net/pacm/PriorConsiderations/pc_00785.pdf" TargetMode="External"/><Relationship Id="rId767" Type="http://schemas.openxmlformats.org/officeDocument/2006/relationships/hyperlink" Target="https://unfcccstawebprd01.blob.core.windows.net/pacm/PriorConsiderations/PoA/pc_00041.pdf" TargetMode="External"/><Relationship Id="rId974" Type="http://schemas.openxmlformats.org/officeDocument/2006/relationships/hyperlink" Target="https://unfcccstawebprd01.blob.core.windows.net/pacm/PriorConsiderations/PA/pc_00562.pdf" TargetMode="External"/><Relationship Id="rId199" Type="http://schemas.openxmlformats.org/officeDocument/2006/relationships/hyperlink" Target="https://unfcccstawebprd01.blob.core.windows.net/pacm/PriorConsiderations/pc_01078.pdf" TargetMode="External"/><Relationship Id="rId627" Type="http://schemas.openxmlformats.org/officeDocument/2006/relationships/hyperlink" Target="https://unfcccstawebprd01.blob.core.windows.net/pacm/PriorConsiderations/pc_00501.pdf" TargetMode="External"/><Relationship Id="rId834" Type="http://schemas.openxmlformats.org/officeDocument/2006/relationships/hyperlink" Target="https://unfcccstawebprd01.blob.core.windows.net/pacm/PriorConsiderations/PoA/pc_00256.pdf" TargetMode="External"/><Relationship Id="rId266" Type="http://schemas.openxmlformats.org/officeDocument/2006/relationships/hyperlink" Target="https://unfcccstawebprd01.blob.core.windows.net/pacm/PriorConsiderations/pc_00998.pdf" TargetMode="External"/><Relationship Id="rId473" Type="http://schemas.openxmlformats.org/officeDocument/2006/relationships/hyperlink" Target="https://unfcccstawebprd01.blob.core.windows.net/pacm/PriorConsiderations/pc_00055.pdf" TargetMode="External"/><Relationship Id="rId680" Type="http://schemas.openxmlformats.org/officeDocument/2006/relationships/hyperlink" Target="https://unfcccstawebprd01.blob.core.windows.net/pacm/PriorConsiderations/pc_00865.pdf" TargetMode="External"/><Relationship Id="rId901" Type="http://schemas.openxmlformats.org/officeDocument/2006/relationships/hyperlink" Target="https://unfcccstawebprd01.blob.core.windows.net/pacm/PriorConsiderations/PoA/pc_00038.pdf" TargetMode="External"/><Relationship Id="rId30" Type="http://schemas.openxmlformats.org/officeDocument/2006/relationships/hyperlink" Target="https://unfcccstawebprd01.blob.core.windows.net/pacm/PriorConsiderations/pc_00645.pdf" TargetMode="External"/><Relationship Id="rId126" Type="http://schemas.openxmlformats.org/officeDocument/2006/relationships/hyperlink" Target="https://unfcccstawebprd01.blob.core.windows.net/pacm/PriorConsiderations/pc_01235.pdf" TargetMode="External"/><Relationship Id="rId333" Type="http://schemas.openxmlformats.org/officeDocument/2006/relationships/hyperlink" Target="https://unfcccstawebprd01.blob.core.windows.net/pacm/PriorConsiderations/pc_00748.pdf" TargetMode="External"/><Relationship Id="rId540" Type="http://schemas.openxmlformats.org/officeDocument/2006/relationships/hyperlink" Target="https://unfcccstawebprd01.blob.core.windows.net/pacm/PriorConsiderations/pc_00604.pdf" TargetMode="External"/><Relationship Id="rId778" Type="http://schemas.openxmlformats.org/officeDocument/2006/relationships/hyperlink" Target="https://unfcccstawebprd01.blob.core.windows.net/pacm/PriorConsiderations/PoA/pc_00247.pdf" TargetMode="External"/><Relationship Id="rId985" Type="http://schemas.openxmlformats.org/officeDocument/2006/relationships/hyperlink" Target="https://unfcccstawebprd01.blob.core.windows.net/pacm/PriorConsiderations/PA/pc_00436.pdf" TargetMode="External"/><Relationship Id="rId72" Type="http://schemas.openxmlformats.org/officeDocument/2006/relationships/hyperlink" Target="https://unfcccstawebprd01.blob.core.windows.net/pacm/PriorConsiderations/pc_00620.pdf" TargetMode="External"/><Relationship Id="rId375" Type="http://schemas.openxmlformats.org/officeDocument/2006/relationships/hyperlink" Target="https://unfcccstawebprd01.blob.core.windows.net/pacm/PriorConsiderations/pc_00432.pdf" TargetMode="External"/><Relationship Id="rId582" Type="http://schemas.openxmlformats.org/officeDocument/2006/relationships/hyperlink" Target="https://unfcccstawebprd01.blob.core.windows.net/pacm/PriorConsiderations/pc_00182.pdf" TargetMode="External"/><Relationship Id="rId638" Type="http://schemas.openxmlformats.org/officeDocument/2006/relationships/hyperlink" Target="https://unfcccstawebprd01.blob.core.windows.net/pacm/PriorConsiderations/pc_01391.pdf" TargetMode="External"/><Relationship Id="rId803" Type="http://schemas.openxmlformats.org/officeDocument/2006/relationships/hyperlink" Target="https://unfcccstawebprd01.blob.core.windows.net/pacm/PriorConsiderations/PoA/pc_00197.pdf" TargetMode="External"/><Relationship Id="rId845" Type="http://schemas.openxmlformats.org/officeDocument/2006/relationships/hyperlink" Target="https://unfcccstawebprd01.blob.core.windows.net/pacm/PriorConsiderations/PoA/pc_00156.pdf" TargetMode="External"/><Relationship Id="rId3" Type="http://schemas.openxmlformats.org/officeDocument/2006/relationships/hyperlink" Target="https://unfcccstawebprd01.blob.core.windows.net/pacm/PriorConsiderations/pc_01173.pdf" TargetMode="External"/><Relationship Id="rId235" Type="http://schemas.openxmlformats.org/officeDocument/2006/relationships/hyperlink" Target="https://unfcccstawebprd01.blob.core.windows.net/pacm/PriorConsiderations/pc_01041.pdf" TargetMode="External"/><Relationship Id="rId277" Type="http://schemas.openxmlformats.org/officeDocument/2006/relationships/hyperlink" Target="https://unfcccstawebprd01.blob.core.windows.net/pacm/PriorConsiderations/pc_00972.pdf" TargetMode="External"/><Relationship Id="rId400" Type="http://schemas.openxmlformats.org/officeDocument/2006/relationships/hyperlink" Target="https://unfcccstawebprd01.blob.core.windows.net/pacm/PriorConsiderations/pc_00368.pdf" TargetMode="External"/><Relationship Id="rId442" Type="http://schemas.openxmlformats.org/officeDocument/2006/relationships/hyperlink" Target="https://unfcccstawebprd01.blob.core.windows.net/pacm/PriorConsiderations/pc_00226.pdf" TargetMode="External"/><Relationship Id="rId484" Type="http://schemas.openxmlformats.org/officeDocument/2006/relationships/hyperlink" Target="https://unfcccstawebprd01.blob.core.windows.net/pacm/PriorConsiderations/pc_00298.pdf" TargetMode="External"/><Relationship Id="rId705" Type="http://schemas.openxmlformats.org/officeDocument/2006/relationships/hyperlink" Target="https://unfcccstawebprd01.blob.core.windows.net/pacm/PriorConsiderations/pc_00861.pdf" TargetMode="External"/><Relationship Id="rId887" Type="http://schemas.openxmlformats.org/officeDocument/2006/relationships/hyperlink" Target="https://unfcccstawebprd01.blob.core.windows.net/pacm/PriorConsiderations/PoA/pc_00116.pdf" TargetMode="External"/><Relationship Id="rId137" Type="http://schemas.openxmlformats.org/officeDocument/2006/relationships/hyperlink" Target="https://unfcccstawebprd01.blob.core.windows.net/pacm/PriorConsiderations/pc_01208.pdf" TargetMode="External"/><Relationship Id="rId302" Type="http://schemas.openxmlformats.org/officeDocument/2006/relationships/hyperlink" Target="https://unfcccstawebprd01.blob.core.windows.net/pacm/PriorConsiderations/pc_00929.pdf" TargetMode="External"/><Relationship Id="rId344" Type="http://schemas.openxmlformats.org/officeDocument/2006/relationships/hyperlink" Target="https://unfcccstawebprd01.blob.core.windows.net/pacm/PriorConsiderations/pc_00710.pdf" TargetMode="External"/><Relationship Id="rId691" Type="http://schemas.openxmlformats.org/officeDocument/2006/relationships/hyperlink" Target="https://unfcccstawebprd01.blob.core.windows.net/pacm/PriorConsiderations/pc_00467.pdf" TargetMode="External"/><Relationship Id="rId747" Type="http://schemas.openxmlformats.org/officeDocument/2006/relationships/hyperlink" Target="https://unfcccstawebprd01.blob.core.windows.net/pacm/PriorConsiderations/PoA/pc_00126.pdf" TargetMode="External"/><Relationship Id="rId789" Type="http://schemas.openxmlformats.org/officeDocument/2006/relationships/hyperlink" Target="https://unfcccstawebprd01.blob.core.windows.net/pacm/PriorConsiderations/PoA/pc_00236.pdf" TargetMode="External"/><Relationship Id="rId912" Type="http://schemas.openxmlformats.org/officeDocument/2006/relationships/hyperlink" Target="https://unfcccstawebprd01.blob.core.windows.net/pacm/PriorConsiderations/PoA/pc_00155.pdf" TargetMode="External"/><Relationship Id="rId954" Type="http://schemas.openxmlformats.org/officeDocument/2006/relationships/hyperlink" Target="https://unfcccstawebprd01.blob.core.windows.net/pacm/PriorConsiderations/PoA/pc_00120.pdf" TargetMode="External"/><Relationship Id="rId41" Type="http://schemas.openxmlformats.org/officeDocument/2006/relationships/hyperlink" Target="https://unfcccstawebprd01.blob.core.windows.net/pacm/PriorConsiderations/pc_00168.pdf" TargetMode="External"/><Relationship Id="rId83" Type="http://schemas.openxmlformats.org/officeDocument/2006/relationships/hyperlink" Target="https://unfcccstawebprd01.blob.core.windows.net/pacm/PriorConsiderations/pc_01355.pdf" TargetMode="External"/><Relationship Id="rId179" Type="http://schemas.openxmlformats.org/officeDocument/2006/relationships/hyperlink" Target="https://unfcccstawebprd01.blob.core.windows.net/pacm/PriorConsiderations/pc_01110.pdf" TargetMode="External"/><Relationship Id="rId386" Type="http://schemas.openxmlformats.org/officeDocument/2006/relationships/hyperlink" Target="https://unfcccstawebprd01.blob.core.windows.net/pacm/PriorConsiderations/pc_00392.pdf" TargetMode="External"/><Relationship Id="rId551" Type="http://schemas.openxmlformats.org/officeDocument/2006/relationships/hyperlink" Target="https://unfcccstawebprd01.blob.core.windows.net/pacm/PriorConsiderations/pc_00120.pdf" TargetMode="External"/><Relationship Id="rId593" Type="http://schemas.openxmlformats.org/officeDocument/2006/relationships/hyperlink" Target="https://unfcccstawebprd01.blob.core.windows.net/pacm/PriorConsiderations/pc_00352.pdf" TargetMode="External"/><Relationship Id="rId607" Type="http://schemas.openxmlformats.org/officeDocument/2006/relationships/hyperlink" Target="https://unfcccstawebprd01.blob.core.windows.net/pacm/PriorConsiderations/pc_00636.pdf" TargetMode="External"/><Relationship Id="rId649" Type="http://schemas.openxmlformats.org/officeDocument/2006/relationships/hyperlink" Target="https://unfcccstawebprd01.blob.core.windows.net/pacm/PriorConsiderations/pc_01285.pdf" TargetMode="External"/><Relationship Id="rId814" Type="http://schemas.openxmlformats.org/officeDocument/2006/relationships/hyperlink" Target="https://unfcccstawebprd01.blob.core.windows.net/pacm/PriorConsiderations/PoA/pc_00178.pdf" TargetMode="External"/><Relationship Id="rId856" Type="http://schemas.openxmlformats.org/officeDocument/2006/relationships/hyperlink" Target="https://unfcccstawebprd01.blob.core.windows.net/pacm/PriorConsiderations/PoA/pc_00140.pdf" TargetMode="External"/><Relationship Id="rId190" Type="http://schemas.openxmlformats.org/officeDocument/2006/relationships/hyperlink" Target="https://unfcccstawebprd01.blob.core.windows.net/pacm/PriorConsiderations/pc_01099.pdf" TargetMode="External"/><Relationship Id="rId204" Type="http://schemas.openxmlformats.org/officeDocument/2006/relationships/hyperlink" Target="https://unfcccstawebprd01.blob.core.windows.net/pacm/PriorConsiderations/pc_01073.pdf" TargetMode="External"/><Relationship Id="rId246" Type="http://schemas.openxmlformats.org/officeDocument/2006/relationships/hyperlink" Target="https://unfcccstawebprd01.blob.core.windows.net/pacm/PriorConsiderations/pc_01021.pdf" TargetMode="External"/><Relationship Id="rId288" Type="http://schemas.openxmlformats.org/officeDocument/2006/relationships/hyperlink" Target="https://unfcccstawebprd01.blob.core.windows.net/pacm/PriorConsiderations/pc_00954.pdf" TargetMode="External"/><Relationship Id="rId411" Type="http://schemas.openxmlformats.org/officeDocument/2006/relationships/hyperlink" Target="https://unfcccstawebprd01.blob.core.windows.net/pacm/PriorConsiderations/pc_00345.pdf" TargetMode="External"/><Relationship Id="rId453" Type="http://schemas.openxmlformats.org/officeDocument/2006/relationships/hyperlink" Target="https://unfcccstawebprd01.blob.core.windows.net/pacm/PriorConsiderations/pc_00214.pdf" TargetMode="External"/><Relationship Id="rId509" Type="http://schemas.openxmlformats.org/officeDocument/2006/relationships/hyperlink" Target="https://unfcccstawebprd01.blob.core.windows.net/pacm/PriorConsiderations/pc_00011.pdf" TargetMode="External"/><Relationship Id="rId660" Type="http://schemas.openxmlformats.org/officeDocument/2006/relationships/hyperlink" Target="https://unfcccstawebprd01.blob.core.windows.net/pacm/PriorConsiderations/pc_01274.pdf" TargetMode="External"/><Relationship Id="rId898" Type="http://schemas.openxmlformats.org/officeDocument/2006/relationships/hyperlink" Target="https://unfcccstawebprd01.blob.core.windows.net/pacm/PriorConsiderations/PoA/pc_00134.pdf" TargetMode="External"/><Relationship Id="rId106" Type="http://schemas.openxmlformats.org/officeDocument/2006/relationships/hyperlink" Target="https://unfcccstawebprd01.blob.core.windows.net/pacm/PriorConsiderations/pc_01302.pdf" TargetMode="External"/><Relationship Id="rId313" Type="http://schemas.openxmlformats.org/officeDocument/2006/relationships/hyperlink" Target="https://unfcccstawebprd01.blob.core.windows.net/pacm/PriorConsiderations/pc_00916.pdf" TargetMode="External"/><Relationship Id="rId495" Type="http://schemas.openxmlformats.org/officeDocument/2006/relationships/hyperlink" Target="https://unfcccstawebprd01.blob.core.windows.net/pacm/PriorConsiderations/pc_00607.pdf" TargetMode="External"/><Relationship Id="rId716" Type="http://schemas.openxmlformats.org/officeDocument/2006/relationships/hyperlink" Target="https://unfcccstawebprd01.blob.core.windows.net/pacm/PriorConsiderations/pc_00856.pdf" TargetMode="External"/><Relationship Id="rId758" Type="http://schemas.openxmlformats.org/officeDocument/2006/relationships/hyperlink" Target="https://unfcccstawebprd01.blob.core.windows.net/pacm/PriorConsiderations/PoA/pc_00131.pdf" TargetMode="External"/><Relationship Id="rId923" Type="http://schemas.openxmlformats.org/officeDocument/2006/relationships/hyperlink" Target="https://unfcccstawebprd01.blob.core.windows.net/pacm/PriorConsiderations/PoA/pc_00069.pdf" TargetMode="External"/><Relationship Id="rId965" Type="http://schemas.openxmlformats.org/officeDocument/2006/relationships/hyperlink" Target="https://unfcccstawebprd01.blob.core.windows.net/pacm/PriorConsiderations/PoA/pc_00270.pdf" TargetMode="External"/><Relationship Id="rId10" Type="http://schemas.openxmlformats.org/officeDocument/2006/relationships/hyperlink" Target="https://unfcccstawebprd01.blob.core.windows.net/pacm/PriorConsiderations/pc_00503.pdf" TargetMode="External"/><Relationship Id="rId52" Type="http://schemas.openxmlformats.org/officeDocument/2006/relationships/hyperlink" Target="https://unfcccstawebprd01.blob.core.windows.net/pacm/PriorConsiderations/pc_00257.pdf" TargetMode="External"/><Relationship Id="rId94" Type="http://schemas.openxmlformats.org/officeDocument/2006/relationships/hyperlink" Target="https://unfcccstawebprd01.blob.core.windows.net/pacm/PriorConsiderations/pc_01314.pdf" TargetMode="External"/><Relationship Id="rId148" Type="http://schemas.openxmlformats.org/officeDocument/2006/relationships/hyperlink" Target="https://unfcccstawebprd01.blob.core.windows.net/pacm/PriorConsiderations/pc_01155.pdf" TargetMode="External"/><Relationship Id="rId355" Type="http://schemas.openxmlformats.org/officeDocument/2006/relationships/hyperlink" Target="https://unfcccstawebprd01.blob.core.windows.net/pacm/PriorConsiderations/pc_00528.pdf" TargetMode="External"/><Relationship Id="rId397" Type="http://schemas.openxmlformats.org/officeDocument/2006/relationships/hyperlink" Target="https://unfcccstawebprd01.blob.core.windows.net/pacm/PriorConsiderations/pc_00376.pdf" TargetMode="External"/><Relationship Id="rId520" Type="http://schemas.openxmlformats.org/officeDocument/2006/relationships/hyperlink" Target="https://unfcccstawebprd01.blob.core.windows.net/pacm/PriorConsiderations/pc_00584.pdf" TargetMode="External"/><Relationship Id="rId562" Type="http://schemas.openxmlformats.org/officeDocument/2006/relationships/hyperlink" Target="https://unfcccstawebprd01.blob.core.windows.net/pacm/PriorConsiderations/pc_00241.pdf" TargetMode="External"/><Relationship Id="rId618" Type="http://schemas.openxmlformats.org/officeDocument/2006/relationships/hyperlink" Target="https://unfcccstawebprd01.blob.core.windows.net/pacm/PriorConsiderations/pc_00304.pdf" TargetMode="External"/><Relationship Id="rId825" Type="http://schemas.openxmlformats.org/officeDocument/2006/relationships/hyperlink" Target="https://unfcccstawebprd01.blob.core.windows.net/pacm/PriorConsiderations/PoA/pc_00260.pdf" TargetMode="External"/><Relationship Id="rId215" Type="http://schemas.openxmlformats.org/officeDocument/2006/relationships/hyperlink" Target="https://unfcccstawebprd01.blob.core.windows.net/pacm/PriorConsiderations/pc_01062.pdf" TargetMode="External"/><Relationship Id="rId257" Type="http://schemas.openxmlformats.org/officeDocument/2006/relationships/hyperlink" Target="https://unfcccstawebprd01.blob.core.windows.net/pacm/PriorConsiderations/pc_01010.pdf" TargetMode="External"/><Relationship Id="rId422" Type="http://schemas.openxmlformats.org/officeDocument/2006/relationships/hyperlink" Target="https://unfcccstawebprd01.blob.core.windows.net/pacm/PriorConsiderations/pc_00325.pdf" TargetMode="External"/><Relationship Id="rId464" Type="http://schemas.openxmlformats.org/officeDocument/2006/relationships/hyperlink" Target="https://unfcccstawebprd01.blob.core.windows.net/pacm/PriorConsiderations/pc_00092.pdf" TargetMode="External"/><Relationship Id="rId867" Type="http://schemas.openxmlformats.org/officeDocument/2006/relationships/hyperlink" Target="https://unfcccstawebprd01.blob.core.windows.net/pacm/PriorConsiderations/PoA/pc_00080.pdf" TargetMode="External"/><Relationship Id="rId299" Type="http://schemas.openxmlformats.org/officeDocument/2006/relationships/hyperlink" Target="https://unfcccstawebprd01.blob.core.windows.net/pacm/PriorConsiderations/pc_00934.pdf" TargetMode="External"/><Relationship Id="rId727" Type="http://schemas.openxmlformats.org/officeDocument/2006/relationships/hyperlink" Target="https://unfcccstawebprd01.blob.core.windows.net/pacm/PriorConsiderations/pc_01437.pdf" TargetMode="External"/><Relationship Id="rId934" Type="http://schemas.openxmlformats.org/officeDocument/2006/relationships/hyperlink" Target="https://unfcccstawebprd01.blob.core.windows.net/pacm/PriorConsiderations/PoA/pc_00100.pdf" TargetMode="External"/><Relationship Id="rId63" Type="http://schemas.openxmlformats.org/officeDocument/2006/relationships/hyperlink" Target="https://unfcccstawebprd01.blob.core.windows.net/pacm/PriorConsiderations/pc_00098.pdf" TargetMode="External"/><Relationship Id="rId159" Type="http://schemas.openxmlformats.org/officeDocument/2006/relationships/hyperlink" Target="https://unfcccstawebprd01.blob.core.windows.net/pacm/PriorConsiderations/pc_01140.pdf" TargetMode="External"/><Relationship Id="rId366" Type="http://schemas.openxmlformats.org/officeDocument/2006/relationships/hyperlink" Target="https://unfcccstawebprd01.blob.core.windows.net/pacm/PriorConsiderations/pc_00470.pdf" TargetMode="External"/><Relationship Id="rId573" Type="http://schemas.openxmlformats.org/officeDocument/2006/relationships/hyperlink" Target="https://unfcccstawebprd01.blob.core.windows.net/pacm/PriorConsiderations/pc_00086.pdf" TargetMode="External"/><Relationship Id="rId780" Type="http://schemas.openxmlformats.org/officeDocument/2006/relationships/hyperlink" Target="https://unfcccstawebprd01.blob.core.windows.net/pacm/PriorConsiderations/PoA/pc_00245.pdf" TargetMode="External"/><Relationship Id="rId226" Type="http://schemas.openxmlformats.org/officeDocument/2006/relationships/hyperlink" Target="https://unfcccstawebprd01.blob.core.windows.net/pacm/PriorConsiderations/pc_01051.pdf" TargetMode="External"/><Relationship Id="rId433" Type="http://schemas.openxmlformats.org/officeDocument/2006/relationships/hyperlink" Target="https://unfcccstawebprd01.blob.core.windows.net/pacm/PriorConsiderations/pc_00235.pdf" TargetMode="External"/><Relationship Id="rId878" Type="http://schemas.openxmlformats.org/officeDocument/2006/relationships/hyperlink" Target="https://unfcccstawebprd01.blob.core.windows.net/pacm/PriorConsiderations/PoA/pc_00074.pdf" TargetMode="External"/><Relationship Id="rId640" Type="http://schemas.openxmlformats.org/officeDocument/2006/relationships/hyperlink" Target="https://unfcccstawebprd01.blob.core.windows.net/pacm/PriorConsiderations/pc_01388.pdf" TargetMode="External"/><Relationship Id="rId738" Type="http://schemas.openxmlformats.org/officeDocument/2006/relationships/hyperlink" Target="https://unfcccstawebprd01.blob.core.windows.net/pacm/PriorConsiderations/pc_01339.pdf" TargetMode="External"/><Relationship Id="rId945" Type="http://schemas.openxmlformats.org/officeDocument/2006/relationships/hyperlink" Target="https://unfcccstawebprd01.blob.core.windows.net/pacm/PriorConsiderations/PoA/pc_00055.pdf" TargetMode="External"/><Relationship Id="rId74" Type="http://schemas.openxmlformats.org/officeDocument/2006/relationships/hyperlink" Target="https://unfcccstawebprd01.blob.core.windows.net/pacm/PriorConsiderations/pc_00585.pdf" TargetMode="External"/><Relationship Id="rId377" Type="http://schemas.openxmlformats.org/officeDocument/2006/relationships/hyperlink" Target="https://unfcccstawebprd01.blob.core.windows.net/pacm/PriorConsiderations/pc_00414.pdf" TargetMode="External"/><Relationship Id="rId500" Type="http://schemas.openxmlformats.org/officeDocument/2006/relationships/hyperlink" Target="https://unfcccstawebprd01.blob.core.windows.net/pacm/PriorConsiderations/pc_00600.pdf" TargetMode="External"/><Relationship Id="rId584" Type="http://schemas.openxmlformats.org/officeDocument/2006/relationships/hyperlink" Target="https://unfcccstawebprd01.blob.core.windows.net/pacm/PriorConsiderations/pc_01214.pdf" TargetMode="External"/><Relationship Id="rId805" Type="http://schemas.openxmlformats.org/officeDocument/2006/relationships/hyperlink" Target="https://unfcccstawebprd01.blob.core.windows.net/pacm/PriorConsiderations/PoA/pc_00193.pdf" TargetMode="External"/><Relationship Id="rId5" Type="http://schemas.openxmlformats.org/officeDocument/2006/relationships/hyperlink" Target="https://unfcccstawebprd01.blob.core.windows.net/pacm/PriorConsiderations/pc_00067.pdf" TargetMode="External"/><Relationship Id="rId237" Type="http://schemas.openxmlformats.org/officeDocument/2006/relationships/hyperlink" Target="https://unfcccstawebprd01.blob.core.windows.net/pacm/PriorConsiderations/pc_01039.pdf" TargetMode="External"/><Relationship Id="rId791" Type="http://schemas.openxmlformats.org/officeDocument/2006/relationships/hyperlink" Target="https://unfcccstawebprd01.blob.core.windows.net/pacm/PriorConsiderations/PoA/pc_00234.pdf" TargetMode="External"/><Relationship Id="rId889" Type="http://schemas.openxmlformats.org/officeDocument/2006/relationships/hyperlink" Target="https://unfcccstawebprd01.blob.core.windows.net/pacm/PriorConsiderations/PoA/pc_00150.pdf" TargetMode="External"/><Relationship Id="rId444" Type="http://schemas.openxmlformats.org/officeDocument/2006/relationships/hyperlink" Target="https://unfcccstawebprd01.blob.core.windows.net/pacm/PriorConsiderations/pc_00224.pdf" TargetMode="External"/><Relationship Id="rId651" Type="http://schemas.openxmlformats.org/officeDocument/2006/relationships/hyperlink" Target="https://unfcccstawebprd01.blob.core.windows.net/pacm/PriorConsiderations/pc_01283.pdf" TargetMode="External"/><Relationship Id="rId749" Type="http://schemas.openxmlformats.org/officeDocument/2006/relationships/hyperlink" Target="https://unfcccstawebprd01.blob.core.windows.net/pacm/PriorConsiderations/PoA/pc_00124.pdf" TargetMode="External"/><Relationship Id="rId290" Type="http://schemas.openxmlformats.org/officeDocument/2006/relationships/hyperlink" Target="https://unfcccstawebprd01.blob.core.windows.net/pacm/PriorConsiderations/pc_00951.pdf" TargetMode="External"/><Relationship Id="rId304" Type="http://schemas.openxmlformats.org/officeDocument/2006/relationships/hyperlink" Target="https://unfcccstawebprd01.blob.core.windows.net/pacm/PriorConsiderations/pc_00927.pdf" TargetMode="External"/><Relationship Id="rId388" Type="http://schemas.openxmlformats.org/officeDocument/2006/relationships/hyperlink" Target="https://unfcccstawebprd01.blob.core.windows.net/pacm/PriorConsiderations/pc_00390.pdf" TargetMode="External"/><Relationship Id="rId511" Type="http://schemas.openxmlformats.org/officeDocument/2006/relationships/hyperlink" Target="https://unfcccstawebprd01.blob.core.windows.net/pacm/PriorConsiderations/pc_00220.pdf" TargetMode="External"/><Relationship Id="rId609" Type="http://schemas.openxmlformats.org/officeDocument/2006/relationships/hyperlink" Target="https://unfcccstawebprd01.blob.core.windows.net/pacm/PriorConsiderations/pc_00633.pdf" TargetMode="External"/><Relationship Id="rId956" Type="http://schemas.openxmlformats.org/officeDocument/2006/relationships/hyperlink" Target="https://unfcccstawebprd01.blob.core.windows.net/pacm/PriorConsiderations/PoA/pc_00204.pdf" TargetMode="External"/><Relationship Id="rId85" Type="http://schemas.openxmlformats.org/officeDocument/2006/relationships/hyperlink" Target="https://unfcccstawebprd01.blob.core.windows.net/pacm/PriorConsiderations/pc_01329.pdf" TargetMode="External"/><Relationship Id="rId150" Type="http://schemas.openxmlformats.org/officeDocument/2006/relationships/hyperlink" Target="https://unfcccstawebprd01.blob.core.windows.net/pacm/PriorConsiderations/pc_01153.pdf" TargetMode="External"/><Relationship Id="rId595" Type="http://schemas.openxmlformats.org/officeDocument/2006/relationships/hyperlink" Target="https://unfcccstawebprd01.blob.core.windows.net/pacm/PriorConsiderations/pc_00088.pdf" TargetMode="External"/><Relationship Id="rId816" Type="http://schemas.openxmlformats.org/officeDocument/2006/relationships/hyperlink" Target="https://unfcccstawebprd01.blob.core.windows.net/pacm/PriorConsiderations/PoA/pc_00176.pdf" TargetMode="External"/><Relationship Id="rId248" Type="http://schemas.openxmlformats.org/officeDocument/2006/relationships/hyperlink" Target="https://unfcccstawebprd01.blob.core.windows.net/pacm/PriorConsiderations/pc_01019.pdf" TargetMode="External"/><Relationship Id="rId455" Type="http://schemas.openxmlformats.org/officeDocument/2006/relationships/hyperlink" Target="https://unfcccstawebprd01.blob.core.windows.net/pacm/PriorConsiderations/pc_00212.pdf" TargetMode="External"/><Relationship Id="rId662" Type="http://schemas.openxmlformats.org/officeDocument/2006/relationships/hyperlink" Target="https://unfcccstawebprd01.blob.core.windows.net/pacm/PriorConsiderations/pc_01272.pdf" TargetMode="External"/><Relationship Id="rId12" Type="http://schemas.openxmlformats.org/officeDocument/2006/relationships/hyperlink" Target="https://unfcccstawebprd01.blob.core.windows.net/pacm/PriorConsiderations/pc_00302.pdf" TargetMode="External"/><Relationship Id="rId108" Type="http://schemas.openxmlformats.org/officeDocument/2006/relationships/hyperlink" Target="https://unfcccstawebprd01.blob.core.windows.net/pacm/PriorConsiderations/pc_01270.pdf" TargetMode="External"/><Relationship Id="rId315" Type="http://schemas.openxmlformats.org/officeDocument/2006/relationships/hyperlink" Target="https://unfcccstawebprd01.blob.core.windows.net/pacm/PriorConsiderations/pc_00912.pdf" TargetMode="External"/><Relationship Id="rId522" Type="http://schemas.openxmlformats.org/officeDocument/2006/relationships/hyperlink" Target="https://unfcccstawebprd01.blob.core.windows.net/pacm/PriorConsiderations/pc_00263.pdf" TargetMode="External"/><Relationship Id="rId967" Type="http://schemas.openxmlformats.org/officeDocument/2006/relationships/hyperlink" Target="https://unfcccstawebprd01.blob.core.windows.net/pacm/PriorConsiderations/PoA/pc_00221.pdf" TargetMode="External"/><Relationship Id="rId96" Type="http://schemas.openxmlformats.org/officeDocument/2006/relationships/hyperlink" Target="https://unfcccstawebprd01.blob.core.windows.net/pacm/PriorConsiderations/pc_01312.pdf" TargetMode="External"/><Relationship Id="rId161" Type="http://schemas.openxmlformats.org/officeDocument/2006/relationships/hyperlink" Target="https://unfcccstawebprd01.blob.core.windows.net/pacm/PriorConsiderations/pc_01137.pdf" TargetMode="External"/><Relationship Id="rId399" Type="http://schemas.openxmlformats.org/officeDocument/2006/relationships/hyperlink" Target="https://unfcccstawebprd01.blob.core.windows.net/pacm/PriorConsiderations/pc_00370.pdf" TargetMode="External"/><Relationship Id="rId827" Type="http://schemas.openxmlformats.org/officeDocument/2006/relationships/hyperlink" Target="https://unfcccstawebprd01.blob.core.windows.net/pacm/PriorConsiderations/PoA/pc_00262.pdf" TargetMode="External"/><Relationship Id="rId259" Type="http://schemas.openxmlformats.org/officeDocument/2006/relationships/hyperlink" Target="https://unfcccstawebprd01.blob.core.windows.net/pacm/PriorConsiderations/pc_01008.pdf" TargetMode="External"/><Relationship Id="rId466" Type="http://schemas.openxmlformats.org/officeDocument/2006/relationships/hyperlink" Target="https://unfcccstawebprd01.blob.core.windows.net/pacm/PriorConsiderations/pc_00090.pdf" TargetMode="External"/><Relationship Id="rId673" Type="http://schemas.openxmlformats.org/officeDocument/2006/relationships/hyperlink" Target="https://unfcccstawebprd01.blob.core.windows.net/pacm/PriorConsiderations/pc_00881.pdf" TargetMode="External"/><Relationship Id="rId880" Type="http://schemas.openxmlformats.org/officeDocument/2006/relationships/hyperlink" Target="https://unfcccstawebprd01.blob.core.windows.net/pacm/PriorConsiderations/PoA/pc_00192.pdf" TargetMode="External"/><Relationship Id="rId23" Type="http://schemas.openxmlformats.org/officeDocument/2006/relationships/hyperlink" Target="https://unfcccstawebprd01.blob.core.windows.net/pacm/PriorConsiderations/pc_00663.pdf" TargetMode="External"/><Relationship Id="rId119" Type="http://schemas.openxmlformats.org/officeDocument/2006/relationships/hyperlink" Target="https://unfcccstawebprd01.blob.core.windows.net/pacm/PriorConsiderations/pc_01254.pdf" TargetMode="External"/><Relationship Id="rId326" Type="http://schemas.openxmlformats.org/officeDocument/2006/relationships/hyperlink" Target="https://unfcccstawebprd01.blob.core.windows.net/pacm/PriorConsiderations/pc_00780.pdf" TargetMode="External"/><Relationship Id="rId533" Type="http://schemas.openxmlformats.org/officeDocument/2006/relationships/hyperlink" Target="https://unfcccstawebprd01.blob.core.windows.net/pacm/PriorConsiderations/pc_01089.pdf" TargetMode="External"/><Relationship Id="rId978" Type="http://schemas.openxmlformats.org/officeDocument/2006/relationships/hyperlink" Target="https://unfcccstawebprd01.blob.core.windows.net/pacm/PriorConsiderations/PA/pc_00514.pdf" TargetMode="External"/><Relationship Id="rId740" Type="http://schemas.openxmlformats.org/officeDocument/2006/relationships/hyperlink" Target="https://unfcccstawebprd01.blob.core.windows.net/pacm/PriorConsiderations/pc_01337.pdf" TargetMode="External"/><Relationship Id="rId838" Type="http://schemas.openxmlformats.org/officeDocument/2006/relationships/hyperlink" Target="https://unfcccstawebprd01.blob.core.windows.net/pacm/PriorConsiderations/PoA/pc_00163.pdf" TargetMode="External"/><Relationship Id="rId172" Type="http://schemas.openxmlformats.org/officeDocument/2006/relationships/hyperlink" Target="https://unfcccstawebprd01.blob.core.windows.net/pacm/PriorConsiderations/pc_01117.pdf" TargetMode="External"/><Relationship Id="rId477" Type="http://schemas.openxmlformats.org/officeDocument/2006/relationships/hyperlink" Target="https://unfcccstawebprd01.blob.core.windows.net/pacm/PriorConsiderations/pc_00051.pdf" TargetMode="External"/><Relationship Id="rId600" Type="http://schemas.openxmlformats.org/officeDocument/2006/relationships/hyperlink" Target="https://unfcccstawebprd01.blob.core.windows.net/pacm/PriorConsiderations/pc_00076.pdf" TargetMode="External"/><Relationship Id="rId684" Type="http://schemas.openxmlformats.org/officeDocument/2006/relationships/hyperlink" Target="https://unfcccstawebprd01.blob.core.windows.net/pacm/PriorConsiderations/pc_00850.pdf" TargetMode="External"/><Relationship Id="rId337" Type="http://schemas.openxmlformats.org/officeDocument/2006/relationships/hyperlink" Target="https://unfcccstawebprd01.blob.core.windows.net/pacm/PriorConsiderations/pc_00741.pdf" TargetMode="External"/><Relationship Id="rId891" Type="http://schemas.openxmlformats.org/officeDocument/2006/relationships/hyperlink" Target="https://unfcccstawebprd01.blob.core.windows.net/pacm/PriorConsiderations/PoA/pc_00047.pdf" TargetMode="External"/><Relationship Id="rId905" Type="http://schemas.openxmlformats.org/officeDocument/2006/relationships/hyperlink" Target="https://unfcccstawebprd01.blob.core.windows.net/pacm/PriorConsiderations/PoA/pc_00035.pdf" TargetMode="External"/><Relationship Id="rId989" Type="http://schemas.openxmlformats.org/officeDocument/2006/relationships/table" Target="../tables/table8.xml"/><Relationship Id="rId34" Type="http://schemas.openxmlformats.org/officeDocument/2006/relationships/hyperlink" Target="https://unfcccstawebprd01.blob.core.windows.net/pacm/PriorConsiderations/pc_00499.pdf" TargetMode="External"/><Relationship Id="rId544" Type="http://schemas.openxmlformats.org/officeDocument/2006/relationships/hyperlink" Target="https://unfcccstawebprd01.blob.core.windows.net/pacm/PriorConsiderations/pc_00592.pdf" TargetMode="External"/><Relationship Id="rId751" Type="http://schemas.openxmlformats.org/officeDocument/2006/relationships/hyperlink" Target="https://unfcccstawebprd01.blob.core.windows.net/pacm/PriorConsiderations/PoA/pc_00060.pdf" TargetMode="External"/><Relationship Id="rId849" Type="http://schemas.openxmlformats.org/officeDocument/2006/relationships/hyperlink" Target="https://unfcccstawebprd01.blob.core.windows.net/pacm/PriorConsiderations/PoA/pc_00148.pdf" TargetMode="External"/><Relationship Id="rId183" Type="http://schemas.openxmlformats.org/officeDocument/2006/relationships/hyperlink" Target="https://unfcccstawebprd01.blob.core.windows.net/pacm/PriorConsiderations/pc_01106.pdf" TargetMode="External"/><Relationship Id="rId390" Type="http://schemas.openxmlformats.org/officeDocument/2006/relationships/hyperlink" Target="https://unfcccstawebprd01.blob.core.windows.net/pacm/PriorConsiderations/pc_00388.pdf" TargetMode="External"/><Relationship Id="rId404" Type="http://schemas.openxmlformats.org/officeDocument/2006/relationships/hyperlink" Target="https://unfcccstawebprd01.blob.core.windows.net/pacm/PriorConsiderations/pc_00359.pdf" TargetMode="External"/><Relationship Id="rId611" Type="http://schemas.openxmlformats.org/officeDocument/2006/relationships/hyperlink" Target="https://unfcccstawebprd01.blob.core.windows.net/pacm/PriorConsiderations/pc_00629.pdf" TargetMode="External"/><Relationship Id="rId250" Type="http://schemas.openxmlformats.org/officeDocument/2006/relationships/hyperlink" Target="https://unfcccstawebprd01.blob.core.windows.net/pacm/PriorConsiderations/pc_01017.pdf" TargetMode="External"/><Relationship Id="rId488" Type="http://schemas.openxmlformats.org/officeDocument/2006/relationships/hyperlink" Target="https://unfcccstawebprd01.blob.core.windows.net/pacm/PriorConsiderations/pc_01220.pdf" TargetMode="External"/><Relationship Id="rId695" Type="http://schemas.openxmlformats.org/officeDocument/2006/relationships/hyperlink" Target="https://unfcccstawebprd01.blob.core.windows.net/pacm/PriorConsiderations/pc_00443.pdf" TargetMode="External"/><Relationship Id="rId709" Type="http://schemas.openxmlformats.org/officeDocument/2006/relationships/hyperlink" Target="https://unfcccstawebprd01.blob.core.windows.net/pacm/PriorConsiderations/pc_00658.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323.pdf" TargetMode="External"/><Relationship Id="rId110" Type="http://schemas.openxmlformats.org/officeDocument/2006/relationships/hyperlink" Target="https://unfcccstawebprd01.blob.core.windows.net/pacm/PriorConsiderations/pc_01267.pdf" TargetMode="External"/><Relationship Id="rId348" Type="http://schemas.openxmlformats.org/officeDocument/2006/relationships/hyperlink" Target="https://unfcccstawebprd01.blob.core.windows.net/pacm/PriorConsiderations/pc_00706.pdf" TargetMode="External"/><Relationship Id="rId555" Type="http://schemas.openxmlformats.org/officeDocument/2006/relationships/hyperlink" Target="https://unfcccstawebprd01.blob.core.windows.net/pacm/PriorConsiderations/pc_01161.pdf" TargetMode="External"/><Relationship Id="rId762" Type="http://schemas.openxmlformats.org/officeDocument/2006/relationships/hyperlink" Target="https://unfcccstawebprd01.blob.core.windows.net/pacm/PriorConsiderations/PoA/pc_00039.pdf" TargetMode="External"/><Relationship Id="rId194" Type="http://schemas.openxmlformats.org/officeDocument/2006/relationships/hyperlink" Target="https://unfcccstawebprd01.blob.core.windows.net/pacm/PriorConsiderations/pc_01090.pdf" TargetMode="External"/><Relationship Id="rId208" Type="http://schemas.openxmlformats.org/officeDocument/2006/relationships/hyperlink" Target="https://unfcccstawebprd01.blob.core.windows.net/pacm/PriorConsiderations/pc_01069.pdf" TargetMode="External"/><Relationship Id="rId415" Type="http://schemas.openxmlformats.org/officeDocument/2006/relationships/hyperlink" Target="https://unfcccstawebprd01.blob.core.windows.net/pacm/PriorConsiderations/pc_00334.pdf" TargetMode="External"/><Relationship Id="rId622" Type="http://schemas.openxmlformats.org/officeDocument/2006/relationships/hyperlink" Target="https://unfcccstawebprd01.blob.core.windows.net/pacm/PriorConsiderations/pc_01408.pdf" TargetMode="External"/><Relationship Id="rId261" Type="http://schemas.openxmlformats.org/officeDocument/2006/relationships/hyperlink" Target="https://unfcccstawebprd01.blob.core.windows.net/pacm/PriorConsiderations/pc_01006.pdf" TargetMode="External"/><Relationship Id="rId499" Type="http://schemas.openxmlformats.org/officeDocument/2006/relationships/hyperlink" Target="https://unfcccstawebprd01.blob.core.windows.net/pacm/PriorConsiderations/pc_00601.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2.pdf" TargetMode="External"/><Relationship Id="rId359" Type="http://schemas.openxmlformats.org/officeDocument/2006/relationships/hyperlink" Target="https://unfcccstawebprd01.blob.core.windows.net/pacm/PriorConsiderations/pc_00490.pdf" TargetMode="External"/><Relationship Id="rId566" Type="http://schemas.openxmlformats.org/officeDocument/2006/relationships/hyperlink" Target="https://unfcccstawebprd01.blob.core.windows.net/pacm/PriorConsiderations/pc_00328.pdf" TargetMode="External"/><Relationship Id="rId773" Type="http://schemas.openxmlformats.org/officeDocument/2006/relationships/hyperlink" Target="https://unfcccstawebprd01.blob.core.windows.net/pacm/PriorConsiderations/PoA/pc_00049.pdf" TargetMode="External"/><Relationship Id="rId121" Type="http://schemas.openxmlformats.org/officeDocument/2006/relationships/hyperlink" Target="https://unfcccstawebprd01.blob.core.windows.net/pacm/PriorConsiderations/pc_01252.pdf" TargetMode="External"/><Relationship Id="rId219" Type="http://schemas.openxmlformats.org/officeDocument/2006/relationships/hyperlink" Target="https://unfcccstawebprd01.blob.core.windows.net/pacm/PriorConsiderations/pc_01058.pdf" TargetMode="External"/><Relationship Id="rId426" Type="http://schemas.openxmlformats.org/officeDocument/2006/relationships/hyperlink" Target="https://unfcccstawebprd01.blob.core.windows.net/pacm/PriorConsiderations/pc_00272.pdf" TargetMode="External"/><Relationship Id="rId633" Type="http://schemas.openxmlformats.org/officeDocument/2006/relationships/hyperlink" Target="https://unfcccstawebprd01.blob.core.windows.net/pacm/PriorConsiderations/pc_01410.pdf" TargetMode="External"/><Relationship Id="rId980" Type="http://schemas.openxmlformats.org/officeDocument/2006/relationships/hyperlink" Target="https://unfcccstawebprd01.blob.core.windows.net/pacm/PriorConsiderations/PA/pc_00512.pdf" TargetMode="External"/><Relationship Id="rId840" Type="http://schemas.openxmlformats.org/officeDocument/2006/relationships/hyperlink" Target="https://unfcccstawebprd01.blob.core.windows.net/pacm/PriorConsiderations/PoA/pc_00161.pdf" TargetMode="External"/><Relationship Id="rId938" Type="http://schemas.openxmlformats.org/officeDocument/2006/relationships/hyperlink" Target="https://unfcccstawebprd01.blob.core.windows.net/pacm/PriorConsiderations/PoA/pc_00037.pdf" TargetMode="External"/><Relationship Id="rId67" Type="http://schemas.openxmlformats.org/officeDocument/2006/relationships/hyperlink" Target="https://unfcccstawebprd01.blob.core.windows.net/pacm/PriorConsiderations/pc_00638.pdf" TargetMode="External"/><Relationship Id="rId272" Type="http://schemas.openxmlformats.org/officeDocument/2006/relationships/hyperlink" Target="https://unfcccstawebprd01.blob.core.windows.net/pacm/PriorConsiderations/pc_00978.pdf" TargetMode="External"/><Relationship Id="rId577" Type="http://schemas.openxmlformats.org/officeDocument/2006/relationships/hyperlink" Target="https://unfcccstawebprd01.blob.core.windows.net/pacm/PriorConsiderations/pc_00945.pdf" TargetMode="External"/><Relationship Id="rId700" Type="http://schemas.openxmlformats.org/officeDocument/2006/relationships/hyperlink" Target="https://unfcccstawebprd01.blob.core.windows.net/pacm/PriorConsiderations/pc_00065.pdf" TargetMode="External"/><Relationship Id="rId132" Type="http://schemas.openxmlformats.org/officeDocument/2006/relationships/hyperlink" Target="https://unfcccstawebprd01.blob.core.windows.net/pacm/PriorConsiderations/pc_01226.pdf" TargetMode="External"/><Relationship Id="rId784" Type="http://schemas.openxmlformats.org/officeDocument/2006/relationships/hyperlink" Target="https://unfcccstawebprd01.blob.core.windows.net/pacm/PriorConsiderations/PoA/pc_00241.pdf" TargetMode="External"/><Relationship Id="rId437" Type="http://schemas.openxmlformats.org/officeDocument/2006/relationships/hyperlink" Target="https://unfcccstawebprd01.blob.core.windows.net/pacm/PriorConsiderations/pc_00231.pdf" TargetMode="External"/><Relationship Id="rId644" Type="http://schemas.openxmlformats.org/officeDocument/2006/relationships/hyperlink" Target="https://unfcccstawebprd01.blob.core.windows.net/pacm/PriorConsiderations/pc_01290.pdf" TargetMode="External"/><Relationship Id="rId851" Type="http://schemas.openxmlformats.org/officeDocument/2006/relationships/hyperlink" Target="https://unfcccstawebprd01.blob.core.windows.net/pacm/PriorConsiderations/PoA/pc_00146.pdf" TargetMode="External"/><Relationship Id="rId283" Type="http://schemas.openxmlformats.org/officeDocument/2006/relationships/hyperlink" Target="https://unfcccstawebprd01.blob.core.windows.net/pacm/PriorConsiderations/pc_00963.pdf" TargetMode="External"/><Relationship Id="rId490" Type="http://schemas.openxmlformats.org/officeDocument/2006/relationships/hyperlink" Target="https://unfcccstawebprd01.blob.core.windows.net/pacm/PriorConsiderations/pc_01211.pdf" TargetMode="External"/><Relationship Id="rId504" Type="http://schemas.openxmlformats.org/officeDocument/2006/relationships/hyperlink" Target="https://unfcccstawebprd01.blob.core.windows.net/pacm/PriorConsiderations/pc_00593.pdf" TargetMode="External"/><Relationship Id="rId711" Type="http://schemas.openxmlformats.org/officeDocument/2006/relationships/hyperlink" Target="https://unfcccstawebprd01.blob.core.windows.net/pacm/PriorConsiderations/pc_00426.pdf" TargetMode="External"/><Relationship Id="rId949" Type="http://schemas.openxmlformats.org/officeDocument/2006/relationships/hyperlink" Target="https://unfcccstawebprd01.blob.core.windows.net/pacm/PriorConsiderations/PoA/pc_00130.pdf" TargetMode="External"/><Relationship Id="rId78" Type="http://schemas.openxmlformats.org/officeDocument/2006/relationships/hyperlink" Target="https://unfcccstawebprd01.blob.core.windows.net/pacm/PriorConsiderations/pc_01149.pdf" TargetMode="External"/><Relationship Id="rId143" Type="http://schemas.openxmlformats.org/officeDocument/2006/relationships/hyperlink" Target="https://unfcccstawebprd01.blob.core.windows.net/pacm/PriorConsiderations/pc_01188.pdf" TargetMode="External"/><Relationship Id="rId350" Type="http://schemas.openxmlformats.org/officeDocument/2006/relationships/hyperlink" Target="https://unfcccstawebprd01.blob.core.windows.net/pacm/PriorConsiderations/pc_00685.pdf" TargetMode="External"/><Relationship Id="rId588" Type="http://schemas.openxmlformats.org/officeDocument/2006/relationships/hyperlink" Target="https://unfcccstawebprd01.blob.core.windows.net/pacm/PriorConsiderations/pc_01300.pdf" TargetMode="External"/><Relationship Id="rId795" Type="http://schemas.openxmlformats.org/officeDocument/2006/relationships/hyperlink" Target="https://unfcccstawebprd01.blob.core.windows.net/pacm/PriorConsiderations/PA/pc_01479.pdf" TargetMode="External"/><Relationship Id="rId809" Type="http://schemas.openxmlformats.org/officeDocument/2006/relationships/hyperlink" Target="https://unfcccstawebprd01.blob.core.windows.net/pacm/PriorConsiderations/PoA/pc_00183.pdf" TargetMode="External"/><Relationship Id="rId9" Type="http://schemas.openxmlformats.org/officeDocument/2006/relationships/hyperlink" Target="https://unfcccstawebprd01.blob.core.windows.net/pacm/PriorConsiderations/pc_00504.pdf" TargetMode="External"/><Relationship Id="rId210" Type="http://schemas.openxmlformats.org/officeDocument/2006/relationships/hyperlink" Target="https://unfcccstawebprd01.blob.core.windows.net/pacm/PriorConsiderations/pc_01067.pdf" TargetMode="External"/><Relationship Id="rId448" Type="http://schemas.openxmlformats.org/officeDocument/2006/relationships/hyperlink" Target="https://unfcccstawebprd01.blob.core.windows.net/pacm/PriorConsiderations/pc_00219.pdf" TargetMode="External"/><Relationship Id="rId655" Type="http://schemas.openxmlformats.org/officeDocument/2006/relationships/hyperlink" Target="https://unfcccstawebprd01.blob.core.windows.net/pacm/PriorConsiderations/pc_01279.pdf" TargetMode="External"/><Relationship Id="rId862" Type="http://schemas.openxmlformats.org/officeDocument/2006/relationships/hyperlink" Target="https://unfcccstawebprd01.blob.core.windows.net/pacm/PriorConsiderations/PoA/pc_00267.pdf" TargetMode="External"/><Relationship Id="rId294" Type="http://schemas.openxmlformats.org/officeDocument/2006/relationships/hyperlink" Target="https://unfcccstawebprd01.blob.core.windows.net/pacm/PriorConsiderations/pc_00949.pdf" TargetMode="External"/><Relationship Id="rId308" Type="http://schemas.openxmlformats.org/officeDocument/2006/relationships/hyperlink" Target="https://unfcccstawebprd01.blob.core.windows.net/pacm/PriorConsiderations/pc_00922.pdf" TargetMode="External"/><Relationship Id="rId515" Type="http://schemas.openxmlformats.org/officeDocument/2006/relationships/hyperlink" Target="https://unfcccstawebprd01.blob.core.windows.net/pacm/PriorConsiderations/pc_01123.pdf" TargetMode="External"/><Relationship Id="rId722" Type="http://schemas.openxmlformats.org/officeDocument/2006/relationships/hyperlink" Target="https://unfcccstawebprd01.blob.core.windows.net/pacm/PriorConsiderations/pc_01363.pdf" TargetMode="External"/><Relationship Id="rId89" Type="http://schemas.openxmlformats.org/officeDocument/2006/relationships/hyperlink" Target="https://unfcccstawebprd01.blob.core.windows.net/pacm/PriorConsiderations/pc_01325.pdf" TargetMode="External"/><Relationship Id="rId154" Type="http://schemas.openxmlformats.org/officeDocument/2006/relationships/hyperlink" Target="https://unfcccstawebprd01.blob.core.windows.net/pacm/PriorConsiderations/pc_01146.pdf" TargetMode="External"/><Relationship Id="rId361" Type="http://schemas.openxmlformats.org/officeDocument/2006/relationships/hyperlink" Target="https://unfcccstawebprd01.blob.core.windows.net/pacm/PriorConsiderations/pc_00488.pdf" TargetMode="External"/><Relationship Id="rId599" Type="http://schemas.openxmlformats.org/officeDocument/2006/relationships/hyperlink" Target="https://unfcccstawebprd01.blob.core.windows.net/pacm/PriorConsiderations/pc_00077.pdf" TargetMode="External"/><Relationship Id="rId459" Type="http://schemas.openxmlformats.org/officeDocument/2006/relationships/hyperlink" Target="https://unfcccstawebprd01.blob.core.windows.net/pacm/PriorConsiderations/pc_00102.pdf" TargetMode="External"/><Relationship Id="rId666" Type="http://schemas.openxmlformats.org/officeDocument/2006/relationships/hyperlink" Target="https://unfcccstawebprd01.blob.core.windows.net/pacm/PriorConsiderations/pc_00893.pdf" TargetMode="External"/><Relationship Id="rId873" Type="http://schemas.openxmlformats.org/officeDocument/2006/relationships/hyperlink" Target="https://unfcccstawebprd01.blob.core.windows.net/pacm/PriorConsiderations/PoA/pc_00084.pdf" TargetMode="External"/><Relationship Id="rId16" Type="http://schemas.openxmlformats.org/officeDocument/2006/relationships/hyperlink" Target="https://unfcccstawebprd01.blob.core.windows.net/pacm/PriorConsiderations/pc_00674.pdf" TargetMode="External"/><Relationship Id="rId221" Type="http://schemas.openxmlformats.org/officeDocument/2006/relationships/hyperlink" Target="https://unfcccstawebprd01.blob.core.windows.net/pacm/PriorConsiderations/pc_01056.pdf" TargetMode="External"/><Relationship Id="rId319" Type="http://schemas.openxmlformats.org/officeDocument/2006/relationships/hyperlink" Target="https://unfcccstawebprd01.blob.core.windows.net/pacm/PriorConsiderations/pc_00790.pdf" TargetMode="External"/><Relationship Id="rId526" Type="http://schemas.openxmlformats.org/officeDocument/2006/relationships/hyperlink" Target="https://unfcccstawebprd01.blob.core.windows.net/pacm/PriorConsiderations/pc_00996.pdf" TargetMode="External"/><Relationship Id="rId733" Type="http://schemas.openxmlformats.org/officeDocument/2006/relationships/hyperlink" Target="https://unfcccstawebprd01.blob.core.windows.net/pacm/PriorConsiderations/pc_01424.pdf" TargetMode="External"/><Relationship Id="rId940" Type="http://schemas.openxmlformats.org/officeDocument/2006/relationships/hyperlink" Target="https://unfcccstawebprd01.blob.core.windows.net/pacm/PriorConsiderations/PoA/pc_00053.pdf" TargetMode="External"/><Relationship Id="rId165" Type="http://schemas.openxmlformats.org/officeDocument/2006/relationships/hyperlink" Target="https://unfcccstawebprd01.blob.core.windows.net/pacm/PriorConsiderations/pc_01132.pdf" TargetMode="External"/><Relationship Id="rId372" Type="http://schemas.openxmlformats.org/officeDocument/2006/relationships/hyperlink" Target="https://unfcccstawebprd01.blob.core.windows.net/pacm/PriorConsiderations/pc_00438.pdf" TargetMode="External"/><Relationship Id="rId677" Type="http://schemas.openxmlformats.org/officeDocument/2006/relationships/hyperlink" Target="https://unfcccstawebprd01.blob.core.windows.net/pacm/PriorConsiderations/pc_00873.pdf" TargetMode="External"/><Relationship Id="rId800" Type="http://schemas.openxmlformats.org/officeDocument/2006/relationships/hyperlink" Target="https://unfcccstawebprd01.blob.core.windows.net/pacm/PriorConsiderations/PA/pc_01474.pdf" TargetMode="External"/><Relationship Id="rId232" Type="http://schemas.openxmlformats.org/officeDocument/2006/relationships/hyperlink" Target="https://unfcccstawebprd01.blob.core.windows.net/pacm/PriorConsiderations/pc_01044.pdf" TargetMode="External"/><Relationship Id="rId884" Type="http://schemas.openxmlformats.org/officeDocument/2006/relationships/hyperlink" Target="https://unfcccstawebprd01.blob.core.windows.net/pacm/PriorConsiderations/PoA/pc_00114.pdf" TargetMode="External"/><Relationship Id="rId27" Type="http://schemas.openxmlformats.org/officeDocument/2006/relationships/hyperlink" Target="https://unfcccstawebprd01.blob.core.windows.net/pacm/PriorConsiderations/pc_00650.pdf" TargetMode="External"/><Relationship Id="rId537" Type="http://schemas.openxmlformats.org/officeDocument/2006/relationships/hyperlink" Target="https://unfcccstawebprd01.blob.core.windows.net/pacm/PriorConsiderations/pc_00624.pdf" TargetMode="External"/><Relationship Id="rId744" Type="http://schemas.openxmlformats.org/officeDocument/2006/relationships/hyperlink" Target="https://unfcccstawebprd01.blob.core.windows.net/pacm/PriorConsiderations/PoA/pc_00227.pdf" TargetMode="External"/><Relationship Id="rId951" Type="http://schemas.openxmlformats.org/officeDocument/2006/relationships/hyperlink" Target="https://unfcccstawebprd01.blob.core.windows.net/pacm/PriorConsiderations/PoA/pc_00063.pdf" TargetMode="External"/><Relationship Id="rId80" Type="http://schemas.openxmlformats.org/officeDocument/2006/relationships/hyperlink" Target="https://unfcccstawebprd01.blob.core.windows.net/pacm/PriorConsiderations/pc_01321.pdf" TargetMode="External"/><Relationship Id="rId176" Type="http://schemas.openxmlformats.org/officeDocument/2006/relationships/hyperlink" Target="https://unfcccstawebprd01.blob.core.windows.net/pacm/PriorConsiderations/pc_01113.pdf" TargetMode="External"/><Relationship Id="rId383" Type="http://schemas.openxmlformats.org/officeDocument/2006/relationships/hyperlink" Target="https://unfcccstawebprd01.blob.core.windows.net/pacm/PriorConsiderations/pc_00399.pdf" TargetMode="External"/><Relationship Id="rId590" Type="http://schemas.openxmlformats.org/officeDocument/2006/relationships/hyperlink" Target="https://unfcccstawebprd01.blob.core.windows.net/pacm/PriorConsiderations/pc_01237.pdf" TargetMode="External"/><Relationship Id="rId604" Type="http://schemas.openxmlformats.org/officeDocument/2006/relationships/hyperlink" Target="https://unfcccstawebprd01.blob.core.windows.net/pacm/PriorConsiderations/pc_00069.pdf" TargetMode="External"/><Relationship Id="rId811" Type="http://schemas.openxmlformats.org/officeDocument/2006/relationships/hyperlink" Target="https://unfcccstawebprd01.blob.core.windows.net/pacm/PriorConsiderations/PoA/pc_00181.pdf" TargetMode="External"/><Relationship Id="rId243" Type="http://schemas.openxmlformats.org/officeDocument/2006/relationships/hyperlink" Target="https://unfcccstawebprd01.blob.core.windows.net/pacm/PriorConsiderations/pc_01028.pdf" TargetMode="External"/><Relationship Id="rId450" Type="http://schemas.openxmlformats.org/officeDocument/2006/relationships/hyperlink" Target="https://unfcccstawebprd01.blob.core.windows.net/pacm/PriorConsiderations/pc_00217.pdf" TargetMode="External"/><Relationship Id="rId688" Type="http://schemas.openxmlformats.org/officeDocument/2006/relationships/hyperlink" Target="https://unfcccstawebprd01.blob.core.windows.net/pacm/PriorConsiderations/pc_00839.pdf" TargetMode="External"/><Relationship Id="rId895" Type="http://schemas.openxmlformats.org/officeDocument/2006/relationships/hyperlink" Target="https://unfcccstawebprd01.blob.core.windows.net/pacm/PriorConsiderations/PoA/pc_00217.pdf" TargetMode="External"/><Relationship Id="rId909" Type="http://schemas.openxmlformats.org/officeDocument/2006/relationships/hyperlink" Target="https://unfcccstawebprd01.blob.core.windows.net/pacm/PriorConsiderations/PoA/pc_00059.pdf" TargetMode="External"/><Relationship Id="rId38" Type="http://schemas.openxmlformats.org/officeDocument/2006/relationships/hyperlink" Target="https://unfcccstawebprd01.blob.core.windows.net/pacm/PriorConsiderations/pc_00175.pdf" TargetMode="External"/><Relationship Id="rId103" Type="http://schemas.openxmlformats.org/officeDocument/2006/relationships/hyperlink" Target="https://unfcccstawebprd01.blob.core.windows.net/pacm/PriorConsiderations/pc_01305.pdf" TargetMode="External"/><Relationship Id="rId310" Type="http://schemas.openxmlformats.org/officeDocument/2006/relationships/hyperlink" Target="https://unfcccstawebprd01.blob.core.windows.net/pacm/PriorConsiderations/pc_00920.pdf" TargetMode="External"/><Relationship Id="rId548" Type="http://schemas.openxmlformats.org/officeDocument/2006/relationships/hyperlink" Target="https://unfcccstawebprd01.blob.core.windows.net/pacm/PriorConsiderations/pc_00583.pdf" TargetMode="External"/><Relationship Id="rId755" Type="http://schemas.openxmlformats.org/officeDocument/2006/relationships/hyperlink" Target="https://unfcccstawebprd01.blob.core.windows.net/pacm/PriorConsiderations/PoA/pc_00212.pdf" TargetMode="External"/><Relationship Id="rId962" Type="http://schemas.openxmlformats.org/officeDocument/2006/relationships/hyperlink" Target="https://unfcccstawebprd01.blob.core.windows.net/pacm/PriorConsiderations/PA/pc_01493.pdf" TargetMode="External"/><Relationship Id="rId91" Type="http://schemas.openxmlformats.org/officeDocument/2006/relationships/hyperlink" Target="https://unfcccstawebprd01.blob.core.windows.net/pacm/PriorConsiderations/pc_01323.pdf" TargetMode="External"/><Relationship Id="rId187" Type="http://schemas.openxmlformats.org/officeDocument/2006/relationships/hyperlink" Target="https://unfcccstawebprd01.blob.core.windows.net/pacm/PriorConsiderations/pc_01102.pdf" TargetMode="External"/><Relationship Id="rId394" Type="http://schemas.openxmlformats.org/officeDocument/2006/relationships/hyperlink" Target="https://unfcccstawebprd01.blob.core.windows.net/pacm/PriorConsiderations/pc_00382.pdf" TargetMode="External"/><Relationship Id="rId408" Type="http://schemas.openxmlformats.org/officeDocument/2006/relationships/hyperlink" Target="https://unfcccstawebprd01.blob.core.windows.net/pacm/PriorConsiderations/pc_00355.pdf" TargetMode="External"/><Relationship Id="rId615" Type="http://schemas.openxmlformats.org/officeDocument/2006/relationships/hyperlink" Target="https://unfcccstawebprd01.blob.core.windows.net/pacm/PriorConsiderations/pc_00618.pdf" TargetMode="External"/><Relationship Id="rId822" Type="http://schemas.openxmlformats.org/officeDocument/2006/relationships/hyperlink" Target="https://unfcccstawebprd01.blob.core.windows.net/pacm/PriorConsiderations/PoA/pc_00252.pdf" TargetMode="External"/><Relationship Id="rId254" Type="http://schemas.openxmlformats.org/officeDocument/2006/relationships/hyperlink" Target="https://unfcccstawebprd01.blob.core.windows.net/pacm/PriorConsiderations/pc_01013.pdf" TargetMode="External"/><Relationship Id="rId699" Type="http://schemas.openxmlformats.org/officeDocument/2006/relationships/hyperlink" Target="https://unfcccstawebprd01.blob.core.windows.net/pacm/PriorConsiderations/pc_00840.pdf" TargetMode="External"/><Relationship Id="rId49" Type="http://schemas.openxmlformats.org/officeDocument/2006/relationships/hyperlink" Target="https://unfcccstawebprd01.blob.core.windows.net/pacm/PriorConsiderations/pc_00260.pdf" TargetMode="External"/><Relationship Id="rId114" Type="http://schemas.openxmlformats.org/officeDocument/2006/relationships/hyperlink" Target="https://unfcccstawebprd01.blob.core.windows.net/pacm/PriorConsiderations/pc_01260.pdf" TargetMode="External"/><Relationship Id="rId461" Type="http://schemas.openxmlformats.org/officeDocument/2006/relationships/hyperlink" Target="https://unfcccstawebprd01.blob.core.windows.net/pacm/PriorConsiderations/pc_00095.pdf" TargetMode="External"/><Relationship Id="rId559" Type="http://schemas.openxmlformats.org/officeDocument/2006/relationships/hyperlink" Target="https://unfcccstawebprd01.blob.core.windows.net/pacm/PriorConsiderations/pc_01157.pdf" TargetMode="External"/><Relationship Id="rId766" Type="http://schemas.openxmlformats.org/officeDocument/2006/relationships/hyperlink" Target="https://unfcccstawebprd01.blob.core.windows.net/pacm/PriorConsiderations/PoA/pc_00067.pdf" TargetMode="External"/><Relationship Id="rId198" Type="http://schemas.openxmlformats.org/officeDocument/2006/relationships/hyperlink" Target="https://unfcccstawebprd01.blob.core.windows.net/pacm/PriorConsiderations/pc_01079.pdf" TargetMode="External"/><Relationship Id="rId321" Type="http://schemas.openxmlformats.org/officeDocument/2006/relationships/hyperlink" Target="https://unfcccstawebprd01.blob.core.windows.net/pacm/PriorConsiderations/pc_00787.pdf" TargetMode="External"/><Relationship Id="rId419" Type="http://schemas.openxmlformats.org/officeDocument/2006/relationships/hyperlink" Target="https://unfcccstawebprd01.blob.core.windows.net/pacm/PriorConsiderations/pc_00330.pdf" TargetMode="External"/><Relationship Id="rId626" Type="http://schemas.openxmlformats.org/officeDocument/2006/relationships/hyperlink" Target="https://unfcccstawebprd01.blob.core.windows.net/pacm/PriorConsiderations/pc_00649.pdf" TargetMode="External"/><Relationship Id="rId973" Type="http://schemas.openxmlformats.org/officeDocument/2006/relationships/hyperlink" Target="https://unfcccstawebprd01.blob.core.windows.net/pacm/PriorConsiderations/PoA/pc_00068.pdf" TargetMode="External"/><Relationship Id="rId833" Type="http://schemas.openxmlformats.org/officeDocument/2006/relationships/hyperlink" Target="https://unfcccstawebprd01.blob.core.windows.net/pacm/PriorConsiderations/PoA/pc_00255.pdf" TargetMode="External"/><Relationship Id="rId265" Type="http://schemas.openxmlformats.org/officeDocument/2006/relationships/hyperlink" Target="https://unfcccstawebprd01.blob.core.windows.net/pacm/PriorConsiderations/pc_01002.pdf" TargetMode="External"/><Relationship Id="rId472" Type="http://schemas.openxmlformats.org/officeDocument/2006/relationships/hyperlink" Target="https://unfcccstawebprd01.blob.core.windows.net/pacm/PriorConsiderations/pc_00056.pdf" TargetMode="External"/><Relationship Id="rId900" Type="http://schemas.openxmlformats.org/officeDocument/2006/relationships/hyperlink" Target="https://unfcccstawebprd01.blob.core.windows.net/pacm/PriorConsiderations/PoA/pc_00207.pdf" TargetMode="External"/><Relationship Id="rId125" Type="http://schemas.openxmlformats.org/officeDocument/2006/relationships/hyperlink" Target="https://unfcccstawebprd01.blob.core.windows.net/pacm/PriorConsiderations/pc_01239.pdf" TargetMode="External"/><Relationship Id="rId332" Type="http://schemas.openxmlformats.org/officeDocument/2006/relationships/hyperlink" Target="https://unfcccstawebprd01.blob.core.windows.net/pacm/PriorConsiderations/pc_00751.pdf" TargetMode="External"/><Relationship Id="rId777" Type="http://schemas.openxmlformats.org/officeDocument/2006/relationships/hyperlink" Target="https://unfcccstawebprd01.blob.core.windows.net/pacm/PriorConsiderations/PoA/pc_00249.pdf" TargetMode="External"/><Relationship Id="rId984" Type="http://schemas.openxmlformats.org/officeDocument/2006/relationships/hyperlink" Target="https://unfcccstawebprd01.blob.core.windows.net/pacm/PriorConsiderations/PA/pc_00442.pdf" TargetMode="External"/><Relationship Id="rId637" Type="http://schemas.openxmlformats.org/officeDocument/2006/relationships/hyperlink" Target="https://unfcccstawebprd01.blob.core.windows.net/pacm/PriorConsiderations/pc_01402.pdf" TargetMode="External"/><Relationship Id="rId844" Type="http://schemas.openxmlformats.org/officeDocument/2006/relationships/hyperlink" Target="https://unfcccstawebprd01.blob.core.windows.net/pacm/PriorConsiderations/PoA/pc_00157.pdf" TargetMode="External"/><Relationship Id="rId276" Type="http://schemas.openxmlformats.org/officeDocument/2006/relationships/hyperlink" Target="https://unfcccstawebprd01.blob.core.windows.net/pacm/PriorConsiderations/pc_00973.pdf" TargetMode="External"/><Relationship Id="rId483" Type="http://schemas.openxmlformats.org/officeDocument/2006/relationships/hyperlink" Target="https://unfcccstawebprd01.blob.core.windows.net/pacm/PriorConsiderations/pc_00457.pdf" TargetMode="External"/><Relationship Id="rId690" Type="http://schemas.openxmlformats.org/officeDocument/2006/relationships/hyperlink" Target="https://unfcccstawebprd01.blob.core.windows.net/pacm/PriorConsiderations/pc_00468.pdf" TargetMode="External"/><Relationship Id="rId704" Type="http://schemas.openxmlformats.org/officeDocument/2006/relationships/hyperlink" Target="https://unfcccstawebprd01.blob.core.windows.net/pacm/PriorConsiderations/pc_00862.pdf" TargetMode="External"/><Relationship Id="rId911" Type="http://schemas.openxmlformats.org/officeDocument/2006/relationships/hyperlink" Target="https://unfcccstawebprd01.blob.core.windows.net/pacm/PriorConsiderations/PoA/pc_00122.pdf" TargetMode="External"/><Relationship Id="rId40" Type="http://schemas.openxmlformats.org/officeDocument/2006/relationships/hyperlink" Target="https://unfcccstawebprd01.blob.core.windows.net/pacm/PriorConsiderations/pc_00173.pdf" TargetMode="External"/><Relationship Id="rId136" Type="http://schemas.openxmlformats.org/officeDocument/2006/relationships/hyperlink" Target="https://unfcccstawebprd01.blob.core.windows.net/pacm/PriorConsiderations/pc_01212.pdf" TargetMode="External"/><Relationship Id="rId343" Type="http://schemas.openxmlformats.org/officeDocument/2006/relationships/hyperlink" Target="https://unfcccstawebprd01.blob.core.windows.net/pacm/PriorConsiderations/pc_00728.pdf" TargetMode="External"/><Relationship Id="rId550" Type="http://schemas.openxmlformats.org/officeDocument/2006/relationships/hyperlink" Target="https://unfcccstawebprd01.blob.core.windows.net/pacm/PriorConsiderations/pc_00362.pdf" TargetMode="External"/><Relationship Id="rId788" Type="http://schemas.openxmlformats.org/officeDocument/2006/relationships/hyperlink" Target="https://unfcccstawebprd01.blob.core.windows.net/pacm/PriorConsiderations/PoA/pc_00237.pdf" TargetMode="External"/><Relationship Id="rId203" Type="http://schemas.openxmlformats.org/officeDocument/2006/relationships/hyperlink" Target="https://unfcccstawebprd01.blob.core.windows.net/pacm/PriorConsiderations/pc_01074.pdf" TargetMode="External"/><Relationship Id="rId648" Type="http://schemas.openxmlformats.org/officeDocument/2006/relationships/hyperlink" Target="https://unfcccstawebprd01.blob.core.windows.net/pacm/PriorConsiderations/pc_01286.pdf" TargetMode="External"/><Relationship Id="rId855" Type="http://schemas.openxmlformats.org/officeDocument/2006/relationships/hyperlink" Target="https://unfcccstawebprd01.blob.core.windows.net/pacm/PriorConsiderations/PoA/pc_00142.pdf" TargetMode="External"/><Relationship Id="rId287" Type="http://schemas.openxmlformats.org/officeDocument/2006/relationships/hyperlink" Target="https://unfcccstawebprd01.blob.core.windows.net/pacm/PriorConsiderations/pc_00955.pdf" TargetMode="External"/><Relationship Id="rId410" Type="http://schemas.openxmlformats.org/officeDocument/2006/relationships/hyperlink" Target="https://unfcccstawebprd01.blob.core.windows.net/pacm/PriorConsiderations/pc_00348.pdf" TargetMode="External"/><Relationship Id="rId494" Type="http://schemas.openxmlformats.org/officeDocument/2006/relationships/hyperlink" Target="https://unfcccstawebprd01.blob.core.windows.net/pacm/PriorConsiderations/pc_00608.pdf" TargetMode="External"/><Relationship Id="rId508" Type="http://schemas.openxmlformats.org/officeDocument/2006/relationships/hyperlink" Target="https://unfcccstawebprd01.blob.core.windows.net/pacm/PriorConsiderations/pc_00545.pdf" TargetMode="External"/><Relationship Id="rId715" Type="http://schemas.openxmlformats.org/officeDocument/2006/relationships/hyperlink" Target="https://unfcccstawebprd01.blob.core.windows.net/pacm/PriorConsiderations/pc_00857.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56.pdf" TargetMode="External"/><Relationship Id="rId354" Type="http://schemas.openxmlformats.org/officeDocument/2006/relationships/hyperlink" Target="https://unfcccstawebprd01.blob.core.windows.net/pacm/PriorConsiderations/pc_00537.pdf" TargetMode="External"/><Relationship Id="rId799" Type="http://schemas.openxmlformats.org/officeDocument/2006/relationships/hyperlink" Target="https://unfcccstawebprd01.blob.core.windows.net/pacm/PriorConsiderations/PoA/pc_00222.pdf" TargetMode="External"/><Relationship Id="rId51" Type="http://schemas.openxmlformats.org/officeDocument/2006/relationships/hyperlink" Target="https://unfcccstawebprd01.blob.core.windows.net/pacm/PriorConsiderations/pc_00258.pdf" TargetMode="External"/><Relationship Id="rId561" Type="http://schemas.openxmlformats.org/officeDocument/2006/relationships/hyperlink" Target="https://unfcccstawebprd01.blob.core.windows.net/pacm/PriorConsiderations/pc_00385.pdf" TargetMode="External"/><Relationship Id="rId659" Type="http://schemas.openxmlformats.org/officeDocument/2006/relationships/hyperlink" Target="https://unfcccstawebprd01.blob.core.windows.net/pacm/PriorConsiderations/pc_01275.pdf" TargetMode="External"/><Relationship Id="rId866" Type="http://schemas.openxmlformats.org/officeDocument/2006/relationships/hyperlink" Target="https://unfcccstawebprd01.blob.core.windows.net/pacm/PriorConsiderations/PoA/pc_00106.pdf" TargetMode="External"/><Relationship Id="rId214" Type="http://schemas.openxmlformats.org/officeDocument/2006/relationships/hyperlink" Target="https://unfcccstawebprd01.blob.core.windows.net/pacm/PriorConsiderations/pc_01063.pdf" TargetMode="External"/><Relationship Id="rId298" Type="http://schemas.openxmlformats.org/officeDocument/2006/relationships/hyperlink" Target="https://unfcccstawebprd01.blob.core.windows.net/pacm/PriorConsiderations/pc_00935.pdf" TargetMode="External"/><Relationship Id="rId421" Type="http://schemas.openxmlformats.org/officeDocument/2006/relationships/hyperlink" Target="https://unfcccstawebprd01.blob.core.windows.net/pacm/PriorConsiderations/pc_00326.pdf" TargetMode="External"/><Relationship Id="rId519" Type="http://schemas.openxmlformats.org/officeDocument/2006/relationships/hyperlink" Target="https://unfcccstawebprd01.blob.core.windows.net/pacm/PriorConsiderations/pc_00587.pdf" TargetMode="External"/><Relationship Id="rId158" Type="http://schemas.openxmlformats.org/officeDocument/2006/relationships/hyperlink" Target="https://unfcccstawebprd01.blob.core.windows.net/pacm/PriorConsiderations/pc_01141.pdf" TargetMode="External"/><Relationship Id="rId726" Type="http://schemas.openxmlformats.org/officeDocument/2006/relationships/hyperlink" Target="https://unfcccstawebprd01.blob.core.windows.net/pacm/PriorConsiderations/pc_01438.pdf" TargetMode="External"/><Relationship Id="rId933" Type="http://schemas.openxmlformats.org/officeDocument/2006/relationships/hyperlink" Target="https://unfcccstawebprd01.blob.core.windows.net/pacm/PriorConsiderations/PoA/pc_00045.pdf" TargetMode="External"/><Relationship Id="rId62" Type="http://schemas.openxmlformats.org/officeDocument/2006/relationships/hyperlink" Target="https://unfcccstawebprd01.blob.core.windows.net/pacm/PriorConsiderations/pc_00099.pdf" TargetMode="External"/><Relationship Id="rId365" Type="http://schemas.openxmlformats.org/officeDocument/2006/relationships/hyperlink" Target="https://unfcccstawebprd01.blob.core.windows.net/pacm/PriorConsiderations/pc_00473.pdf" TargetMode="External"/><Relationship Id="rId572" Type="http://schemas.openxmlformats.org/officeDocument/2006/relationships/hyperlink" Target="https://unfcccstawebprd01.blob.core.windows.net/pacm/PriorConsiderations/pc_00456.pdf" TargetMode="External"/><Relationship Id="rId225" Type="http://schemas.openxmlformats.org/officeDocument/2006/relationships/hyperlink" Target="https://unfcccstawebprd01.blob.core.windows.net/pacm/PriorConsiderations/pc_01052.pdf" TargetMode="External"/><Relationship Id="rId432" Type="http://schemas.openxmlformats.org/officeDocument/2006/relationships/hyperlink" Target="https://unfcccstawebprd01.blob.core.windows.net/pacm/PriorConsiderations/pc_00236.pdf" TargetMode="External"/><Relationship Id="rId877" Type="http://schemas.openxmlformats.org/officeDocument/2006/relationships/hyperlink" Target="https://unfcccstawebprd01.blob.core.windows.net/pacm/PriorConsiderations/PoA/pc_00076.pdf" TargetMode="External"/><Relationship Id="rId737" Type="http://schemas.openxmlformats.org/officeDocument/2006/relationships/hyperlink" Target="https://unfcccstawebprd01.blob.core.windows.net/pacm/PriorConsiderations/pc_00849.pdf" TargetMode="External"/><Relationship Id="rId944" Type="http://schemas.openxmlformats.org/officeDocument/2006/relationships/hyperlink" Target="https://unfcccstawebprd01.blob.core.windows.net/pacm/PriorConsiderations/PA/pc_01448.pdf" TargetMode="External"/><Relationship Id="rId73" Type="http://schemas.openxmlformats.org/officeDocument/2006/relationships/hyperlink" Target="https://unfcccstawebprd01.blob.core.windows.net/pacm/PriorConsiderations/pc_00616.pdf" TargetMode="External"/><Relationship Id="rId169" Type="http://schemas.openxmlformats.org/officeDocument/2006/relationships/hyperlink" Target="https://unfcccstawebprd01.blob.core.windows.net/pacm/PriorConsiderations/pc_01121.pdf" TargetMode="External"/><Relationship Id="rId376" Type="http://schemas.openxmlformats.org/officeDocument/2006/relationships/hyperlink" Target="https://unfcccstawebprd01.blob.core.windows.net/pacm/PriorConsiderations/pc_00415.pdf" TargetMode="External"/><Relationship Id="rId583" Type="http://schemas.openxmlformats.org/officeDocument/2006/relationships/hyperlink" Target="https://unfcccstawebprd01.blob.core.windows.net/pacm/PriorConsiderations/pc_00181.pdf" TargetMode="External"/><Relationship Id="rId790" Type="http://schemas.openxmlformats.org/officeDocument/2006/relationships/hyperlink" Target="https://unfcccstawebprd01.blob.core.windows.net/pacm/PriorConsiderations/PoA/pc_00235.pdf" TargetMode="External"/><Relationship Id="rId804" Type="http://schemas.openxmlformats.org/officeDocument/2006/relationships/hyperlink" Target="https://unfcccstawebprd01.blob.core.windows.net/pacm/PriorConsiderations/PoA/pc_00195.pdf" TargetMode="External"/><Relationship Id="rId4" Type="http://schemas.openxmlformats.org/officeDocument/2006/relationships/hyperlink" Target="https://unfcccstawebprd01.blob.core.windows.net/pacm/PriorConsiderations/pc_00910.pdf" TargetMode="External"/><Relationship Id="rId236" Type="http://schemas.openxmlformats.org/officeDocument/2006/relationships/hyperlink" Target="https://unfcccstawebprd01.blob.core.windows.net/pacm/PriorConsiderations/pc_01040.pdf" TargetMode="External"/><Relationship Id="rId443" Type="http://schemas.openxmlformats.org/officeDocument/2006/relationships/hyperlink" Target="https://unfcccstawebprd01.blob.core.windows.net/pacm/PriorConsiderations/pc_00225.pdf" TargetMode="External"/><Relationship Id="rId650" Type="http://schemas.openxmlformats.org/officeDocument/2006/relationships/hyperlink" Target="https://unfcccstawebprd01.blob.core.windows.net/pacm/PriorConsiderations/pc_01284.pdf" TargetMode="External"/><Relationship Id="rId888" Type="http://schemas.openxmlformats.org/officeDocument/2006/relationships/hyperlink" Target="https://unfcccstawebprd01.blob.core.windows.net/pacm/PriorConsiderations/PoA/pc_00056.pdf" TargetMode="External"/><Relationship Id="rId303" Type="http://schemas.openxmlformats.org/officeDocument/2006/relationships/hyperlink" Target="https://unfcccstawebprd01.blob.core.windows.net/pacm/PriorConsiderations/pc_00928.pdf" TargetMode="External"/><Relationship Id="rId748" Type="http://schemas.openxmlformats.org/officeDocument/2006/relationships/hyperlink" Target="https://unfcccstawebprd01.blob.core.windows.net/pacm/PriorConsiderations/PoA/pc_00125.pdf" TargetMode="External"/><Relationship Id="rId955" Type="http://schemas.openxmlformats.org/officeDocument/2006/relationships/hyperlink" Target="https://unfcccstawebprd01.blob.core.windows.net/pacm/PriorConsiderations/PoA/pc_00205.pdf" TargetMode="External"/><Relationship Id="rId84" Type="http://schemas.openxmlformats.org/officeDocument/2006/relationships/hyperlink" Target="https://unfcccstawebprd01.blob.core.windows.net/pacm/PriorConsiderations/pc_01349.pdf" TargetMode="External"/><Relationship Id="rId387" Type="http://schemas.openxmlformats.org/officeDocument/2006/relationships/hyperlink" Target="https://unfcccstawebprd01.blob.core.windows.net/pacm/PriorConsiderations/pc_00391.pdf" TargetMode="External"/><Relationship Id="rId510" Type="http://schemas.openxmlformats.org/officeDocument/2006/relationships/hyperlink" Target="https://unfcccstawebprd01.blob.core.windows.net/pacm/PriorConsiderations/pc_01216.pdf" TargetMode="External"/><Relationship Id="rId594" Type="http://schemas.openxmlformats.org/officeDocument/2006/relationships/hyperlink" Target="https://unfcccstawebprd01.blob.core.windows.net/pacm/PriorConsiderations/pc_00192.pdf" TargetMode="External"/><Relationship Id="rId608" Type="http://schemas.openxmlformats.org/officeDocument/2006/relationships/hyperlink" Target="https://unfcccstawebprd01.blob.core.windows.net/pacm/PriorConsiderations/pc_00634.pdf" TargetMode="External"/><Relationship Id="rId815" Type="http://schemas.openxmlformats.org/officeDocument/2006/relationships/hyperlink" Target="https://unfcccstawebprd01.blob.core.windows.net/pacm/PriorConsiderations/PoA/pc_00177.pdf" TargetMode="External"/><Relationship Id="rId247" Type="http://schemas.openxmlformats.org/officeDocument/2006/relationships/hyperlink" Target="https://unfcccstawebprd01.blob.core.windows.net/pacm/PriorConsiderations/pc_01020.pdf" TargetMode="External"/><Relationship Id="rId899" Type="http://schemas.openxmlformats.org/officeDocument/2006/relationships/hyperlink" Target="https://unfcccstawebprd01.blob.core.windows.net/pacm/PriorConsiderations/PoA/pc_00196.pdf" TargetMode="External"/><Relationship Id="rId107" Type="http://schemas.openxmlformats.org/officeDocument/2006/relationships/hyperlink" Target="https://unfcccstawebprd01.blob.core.windows.net/pacm/PriorConsiderations/pc_01291.pdf" TargetMode="External"/><Relationship Id="rId454" Type="http://schemas.openxmlformats.org/officeDocument/2006/relationships/hyperlink" Target="https://unfcccstawebprd01.blob.core.windows.net/pacm/PriorConsiderations/pc_00213.pdf" TargetMode="External"/><Relationship Id="rId661" Type="http://schemas.openxmlformats.org/officeDocument/2006/relationships/hyperlink" Target="https://unfcccstawebprd01.blob.core.windows.net/pacm/PriorConsiderations/pc_01273.pdf" TargetMode="External"/><Relationship Id="rId759" Type="http://schemas.openxmlformats.org/officeDocument/2006/relationships/hyperlink" Target="https://unfcccstawebprd01.blob.core.windows.net/pacm/PriorConsiderations/PoA/pc_00065.pdf" TargetMode="External"/><Relationship Id="rId966" Type="http://schemas.openxmlformats.org/officeDocument/2006/relationships/hyperlink" Target="https://unfcccstawebprd01.blob.core.windows.net/pacm/PriorConsiderations/PoA/pc_00229.pdf" TargetMode="External"/><Relationship Id="rId11" Type="http://schemas.openxmlformats.org/officeDocument/2006/relationships/hyperlink" Target="https://unfcccstawebprd01.blob.core.windows.net/pacm/PriorConsiderations/pc_00502.pdf" TargetMode="External"/><Relationship Id="rId314" Type="http://schemas.openxmlformats.org/officeDocument/2006/relationships/hyperlink" Target="https://unfcccstawebprd01.blob.core.windows.net/pacm/PriorConsiderations/pc_00914.pdf" TargetMode="External"/><Relationship Id="rId398" Type="http://schemas.openxmlformats.org/officeDocument/2006/relationships/hyperlink" Target="https://unfcccstawebprd01.blob.core.windows.net/pacm/PriorConsiderations/pc_00372.pdf" TargetMode="External"/><Relationship Id="rId521" Type="http://schemas.openxmlformats.org/officeDocument/2006/relationships/hyperlink" Target="https://unfcccstawebprd01.blob.core.windows.net/pacm/PriorConsiderations/pc_00264.pdf" TargetMode="External"/><Relationship Id="rId619" Type="http://schemas.openxmlformats.org/officeDocument/2006/relationships/hyperlink" Target="https://unfcccstawebprd01.blob.core.windows.net/pacm/PriorConsiderations/pc_01413.pdf" TargetMode="External"/><Relationship Id="rId95" Type="http://schemas.openxmlformats.org/officeDocument/2006/relationships/hyperlink" Target="https://unfcccstawebprd01.blob.core.windows.net/pacm/PriorConsiderations/pc_01313.pdf" TargetMode="External"/><Relationship Id="rId160" Type="http://schemas.openxmlformats.org/officeDocument/2006/relationships/hyperlink" Target="https://unfcccstawebprd01.blob.core.windows.net/pacm/PriorConsiderations/pc_01139.pdf" TargetMode="External"/><Relationship Id="rId826" Type="http://schemas.openxmlformats.org/officeDocument/2006/relationships/hyperlink" Target="https://unfcccstawebprd01.blob.core.windows.net/pacm/PriorConsiderations/PoA/pc_00261.pdf" TargetMode="External"/><Relationship Id="rId258" Type="http://schemas.openxmlformats.org/officeDocument/2006/relationships/hyperlink" Target="https://unfcccstawebprd01.blob.core.windows.net/pacm/PriorConsiderations/pc_01009.pdf" TargetMode="External"/><Relationship Id="rId465" Type="http://schemas.openxmlformats.org/officeDocument/2006/relationships/hyperlink" Target="https://unfcccstawebprd01.blob.core.windows.net/pacm/PriorConsiderations/pc_00091.pdf" TargetMode="External"/><Relationship Id="rId672" Type="http://schemas.openxmlformats.org/officeDocument/2006/relationships/hyperlink" Target="https://unfcccstawebprd01.blob.core.windows.net/pacm/PriorConsiderations/pc_00884.pdf" TargetMode="External"/><Relationship Id="rId22" Type="http://schemas.openxmlformats.org/officeDocument/2006/relationships/hyperlink" Target="https://unfcccstawebprd01.blob.core.windows.net/pacm/PriorConsiderations/pc_00664.pdf" TargetMode="External"/><Relationship Id="rId118" Type="http://schemas.openxmlformats.org/officeDocument/2006/relationships/hyperlink" Target="https://unfcccstawebprd01.blob.core.windows.net/pacm/PriorConsiderations/pc_01255.pdf" TargetMode="External"/><Relationship Id="rId325" Type="http://schemas.openxmlformats.org/officeDocument/2006/relationships/hyperlink" Target="https://unfcccstawebprd01.blob.core.windows.net/pacm/PriorConsiderations/pc_00781.pdf" TargetMode="External"/><Relationship Id="rId532" Type="http://schemas.openxmlformats.org/officeDocument/2006/relationships/hyperlink" Target="https://unfcccstawebprd01.blob.core.windows.net/pacm/PriorConsiderations/pc_01215.pdf" TargetMode="External"/><Relationship Id="rId977" Type="http://schemas.openxmlformats.org/officeDocument/2006/relationships/hyperlink" Target="https://unfcccstawebprd01.blob.core.windows.net/pacm/PriorConsiderations/PA/pc_00524.pdf" TargetMode="External"/><Relationship Id="rId171" Type="http://schemas.openxmlformats.org/officeDocument/2006/relationships/hyperlink" Target="https://unfcccstawebprd01.blob.core.windows.net/pacm/PriorConsiderations/pc_01118.pdf" TargetMode="External"/><Relationship Id="rId837" Type="http://schemas.openxmlformats.org/officeDocument/2006/relationships/hyperlink" Target="https://unfcccstawebprd01.blob.core.windows.net/pacm/PriorConsiderations/PoA/pc_00164.pdf" TargetMode="External"/><Relationship Id="rId269" Type="http://schemas.openxmlformats.org/officeDocument/2006/relationships/hyperlink" Target="https://unfcccstawebprd01.blob.core.windows.net/pacm/PriorConsiderations/pc_00983.pdf" TargetMode="External"/><Relationship Id="rId476" Type="http://schemas.openxmlformats.org/officeDocument/2006/relationships/hyperlink" Target="https://unfcccstawebprd01.blob.core.windows.net/pacm/PriorConsiderations/pc_00052.pdf" TargetMode="External"/><Relationship Id="rId683" Type="http://schemas.openxmlformats.org/officeDocument/2006/relationships/hyperlink" Target="https://unfcccstawebprd01.blob.core.windows.net/pacm/PriorConsiderations/pc_00853.pdf" TargetMode="External"/><Relationship Id="rId890" Type="http://schemas.openxmlformats.org/officeDocument/2006/relationships/hyperlink" Target="https://unfcccstawebprd01.blob.core.windows.net/pacm/PriorConsiderations/PoA/pc_00107.pdf" TargetMode="External"/><Relationship Id="rId904" Type="http://schemas.openxmlformats.org/officeDocument/2006/relationships/hyperlink" Target="https://unfcccstawebprd01.blob.core.windows.net/pacm/PriorConsiderations/PoA/pc_00046.pdf" TargetMode="External"/><Relationship Id="rId33" Type="http://schemas.openxmlformats.org/officeDocument/2006/relationships/hyperlink" Target="https://unfcccstawebprd01.blob.core.windows.net/pacm/PriorConsiderations/pc_00500.pdf" TargetMode="External"/><Relationship Id="rId129" Type="http://schemas.openxmlformats.org/officeDocument/2006/relationships/hyperlink" Target="https://unfcccstawebprd01.blob.core.windows.net/pacm/PriorConsiderations/pc_01229.pdf" TargetMode="External"/><Relationship Id="rId336" Type="http://schemas.openxmlformats.org/officeDocument/2006/relationships/hyperlink" Target="https://unfcccstawebprd01.blob.core.windows.net/pacm/PriorConsiderations/pc_00742.pdf" TargetMode="External"/><Relationship Id="rId543" Type="http://schemas.openxmlformats.org/officeDocument/2006/relationships/hyperlink" Target="https://unfcccstawebprd01.blob.core.windows.net/pacm/PriorConsiderations/pc_00594.pdf" TargetMode="External"/><Relationship Id="rId988" Type="http://schemas.openxmlformats.org/officeDocument/2006/relationships/printerSettings" Target="../printerSettings/printerSettings8.bin"/><Relationship Id="rId182" Type="http://schemas.openxmlformats.org/officeDocument/2006/relationships/hyperlink" Target="https://unfcccstawebprd01.blob.core.windows.net/pacm/PriorConsiderations/pc_01107.pdf" TargetMode="External"/><Relationship Id="rId403" Type="http://schemas.openxmlformats.org/officeDocument/2006/relationships/hyperlink" Target="https://unfcccstawebprd01.blob.core.windows.net/pacm/PriorConsiderations/pc_00360.pdf" TargetMode="External"/><Relationship Id="rId750" Type="http://schemas.openxmlformats.org/officeDocument/2006/relationships/hyperlink" Target="https://unfcccstawebprd01.blob.core.windows.net/pacm/PriorConsiderations/PoA/pc_00086.pdf" TargetMode="External"/><Relationship Id="rId848" Type="http://schemas.openxmlformats.org/officeDocument/2006/relationships/hyperlink" Target="https://unfcccstawebprd01.blob.core.windows.net/pacm/PriorConsiderations/PoA/pc_00152.pdf" TargetMode="External"/><Relationship Id="rId487" Type="http://schemas.openxmlformats.org/officeDocument/2006/relationships/hyperlink" Target="https://unfcccstawebprd01.blob.core.windows.net/pacm/PriorConsiderations/pc_01224.pdf" TargetMode="External"/><Relationship Id="rId610" Type="http://schemas.openxmlformats.org/officeDocument/2006/relationships/hyperlink" Target="https://unfcccstawebprd01.blob.core.windows.net/pacm/PriorConsiderations/pc_00630.pdf" TargetMode="External"/><Relationship Id="rId694" Type="http://schemas.openxmlformats.org/officeDocument/2006/relationships/hyperlink" Target="https://unfcccstawebprd01.blob.core.windows.net/pacm/PriorConsiderations/pc_00448.pdf" TargetMode="External"/><Relationship Id="rId708" Type="http://schemas.openxmlformats.org/officeDocument/2006/relationships/hyperlink" Target="https://unfcccstawebprd01.blob.core.windows.net/pacm/PriorConsiderations/pc_00869.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7.pdf" TargetMode="External"/><Relationship Id="rId44" Type="http://schemas.openxmlformats.org/officeDocument/2006/relationships/hyperlink" Target="https://unfcccstawebprd01.blob.core.windows.net/pacm/PriorConsiderations/pc_00044.pdf" TargetMode="External"/><Relationship Id="rId554" Type="http://schemas.openxmlformats.org/officeDocument/2006/relationships/hyperlink" Target="https://unfcccstawebprd01.blob.core.windows.net/pacm/PriorConsiderations/pc_01162.pdf" TargetMode="External"/><Relationship Id="rId761" Type="http://schemas.openxmlformats.org/officeDocument/2006/relationships/hyperlink" Target="https://unfcccstawebprd01.blob.core.windows.net/pacm/PriorConsiderations/PoA/pc_00121.pdf" TargetMode="External"/><Relationship Id="rId859" Type="http://schemas.openxmlformats.org/officeDocument/2006/relationships/hyperlink" Target="https://unfcccstawebprd01.blob.core.windows.net/pacm/PriorConsiderations/PA/pc_01449.pdf" TargetMode="External"/><Relationship Id="rId193" Type="http://schemas.openxmlformats.org/officeDocument/2006/relationships/hyperlink" Target="https://unfcccstawebprd01.blob.core.windows.net/pacm/PriorConsiderations/pc_01091.pdf" TargetMode="External"/><Relationship Id="rId207" Type="http://schemas.openxmlformats.org/officeDocument/2006/relationships/hyperlink" Target="https://unfcccstawebprd01.blob.core.windows.net/pacm/PriorConsiderations/pc_01070.pdf" TargetMode="External"/><Relationship Id="rId414" Type="http://schemas.openxmlformats.org/officeDocument/2006/relationships/hyperlink" Target="https://unfcccstawebprd01.blob.core.windows.net/pacm/PriorConsiderations/pc_00341.pdf" TargetMode="External"/><Relationship Id="rId498" Type="http://schemas.openxmlformats.org/officeDocument/2006/relationships/hyperlink" Target="https://unfcccstawebprd01.blob.core.windows.net/pacm/PriorConsiderations/pc_00602.pdf" TargetMode="External"/><Relationship Id="rId621" Type="http://schemas.openxmlformats.org/officeDocument/2006/relationships/hyperlink" Target="https://unfcccstawebprd01.blob.core.windows.net/pacm/PriorConsiderations/pc_00872.pdf" TargetMode="External"/><Relationship Id="rId260" Type="http://schemas.openxmlformats.org/officeDocument/2006/relationships/hyperlink" Target="https://unfcccstawebprd01.blob.core.windows.net/pacm/PriorConsiderations/pc_01007.pdf" TargetMode="External"/><Relationship Id="rId719" Type="http://schemas.openxmlformats.org/officeDocument/2006/relationships/hyperlink" Target="https://unfcccstawebprd01.blob.core.windows.net/pacm/PriorConsiderations/pc_01368.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3.pdf" TargetMode="External"/><Relationship Id="rId120" Type="http://schemas.openxmlformats.org/officeDocument/2006/relationships/hyperlink" Target="https://unfcccstawebprd01.blob.core.windows.net/pacm/PriorConsiderations/pc_01253.pdf" TargetMode="External"/><Relationship Id="rId358" Type="http://schemas.openxmlformats.org/officeDocument/2006/relationships/hyperlink" Target="https://unfcccstawebprd01.blob.core.windows.net/pacm/PriorConsiderations/pc_00525.pdf" TargetMode="External"/><Relationship Id="rId565" Type="http://schemas.openxmlformats.org/officeDocument/2006/relationships/hyperlink" Target="https://unfcccstawebprd01.blob.core.windows.net/pacm/PriorConsiderations/pc_00037.pdf" TargetMode="External"/><Relationship Id="rId772" Type="http://schemas.openxmlformats.org/officeDocument/2006/relationships/hyperlink" Target="https://unfcccstawebprd01.blob.core.windows.net/pacm/PriorConsiderations/PoA/pc_00048.pdf" TargetMode="External"/><Relationship Id="rId218" Type="http://schemas.openxmlformats.org/officeDocument/2006/relationships/hyperlink" Target="https://unfcccstawebprd01.blob.core.windows.net/pacm/PriorConsiderations/pc_01059.pdf" TargetMode="External"/><Relationship Id="rId425" Type="http://schemas.openxmlformats.org/officeDocument/2006/relationships/hyperlink" Target="https://unfcccstawebprd01.blob.core.windows.net/pacm/PriorConsiderations/pc_00273.pdf" TargetMode="External"/><Relationship Id="rId632" Type="http://schemas.openxmlformats.org/officeDocument/2006/relationships/hyperlink" Target="https://unfcccstawebprd01.blob.core.windows.net/pacm/PriorConsiderations/pc_00851.pdf" TargetMode="External"/><Relationship Id="rId271" Type="http://schemas.openxmlformats.org/officeDocument/2006/relationships/hyperlink" Target="https://unfcccstawebprd01.blob.core.windows.net/pacm/PriorConsiderations/pc_00979.pdf" TargetMode="External"/><Relationship Id="rId937" Type="http://schemas.openxmlformats.org/officeDocument/2006/relationships/hyperlink" Target="https://unfcccstawebprd01.blob.core.windows.net/pacm/PriorConsiderations/PoA/pc_00174.pdf" TargetMode="External"/><Relationship Id="rId66" Type="http://schemas.openxmlformats.org/officeDocument/2006/relationships/hyperlink" Target="https://unfcccstawebprd01.blob.core.windows.net/pacm/PriorConsiderations/pc_00043.pdf" TargetMode="External"/><Relationship Id="rId131" Type="http://schemas.openxmlformats.org/officeDocument/2006/relationships/hyperlink" Target="https://unfcccstawebprd01.blob.core.windows.net/pacm/PriorConsiderations/pc_01227.pdf" TargetMode="External"/><Relationship Id="rId369" Type="http://schemas.openxmlformats.org/officeDocument/2006/relationships/hyperlink" Target="https://unfcccstawebprd01.blob.core.windows.net/pacm/PriorConsiderations/pc_00445.pdf" TargetMode="External"/><Relationship Id="rId576" Type="http://schemas.openxmlformats.org/officeDocument/2006/relationships/hyperlink" Target="https://unfcccstawebprd01.blob.core.windows.net/pacm/PriorConsiderations/pc_00981.pdf" TargetMode="External"/><Relationship Id="rId783" Type="http://schemas.openxmlformats.org/officeDocument/2006/relationships/hyperlink" Target="https://unfcccstawebprd01.blob.core.windows.net/pacm/PriorConsiderations/PoA/pc_00242.pdf" TargetMode="External"/><Relationship Id="rId229" Type="http://schemas.openxmlformats.org/officeDocument/2006/relationships/hyperlink" Target="https://unfcccstawebprd01.blob.core.windows.net/pacm/PriorConsiderations/pc_01047.pdf" TargetMode="External"/><Relationship Id="rId436" Type="http://schemas.openxmlformats.org/officeDocument/2006/relationships/hyperlink" Target="https://unfcccstawebprd01.blob.core.windows.net/pacm/PriorConsiderations/pc_00232.pdf" TargetMode="External"/><Relationship Id="rId643" Type="http://schemas.openxmlformats.org/officeDocument/2006/relationships/hyperlink" Target="https://unfcccstawebprd01.blob.core.windows.net/pacm/PriorConsiderations/pc_01374.pdf" TargetMode="External"/><Relationship Id="rId850" Type="http://schemas.openxmlformats.org/officeDocument/2006/relationships/hyperlink" Target="https://unfcccstawebprd01.blob.core.windows.net/pacm/PriorConsiderations/PoA/pc_00147.pdf" TargetMode="External"/><Relationship Id="rId948" Type="http://schemas.openxmlformats.org/officeDocument/2006/relationships/hyperlink" Target="https://unfcccstawebprd01.blob.core.windows.net/pacm/PriorConsiderations/PA/pc_01447.pdf" TargetMode="External"/><Relationship Id="rId77" Type="http://schemas.openxmlformats.org/officeDocument/2006/relationships/hyperlink" Target="https://unfcccstawebprd01.blob.core.windows.net/pacm/PriorConsiderations/pc_00239.pdf" TargetMode="External"/><Relationship Id="rId282" Type="http://schemas.openxmlformats.org/officeDocument/2006/relationships/hyperlink" Target="https://unfcccstawebprd01.blob.core.windows.net/pacm/PriorConsiderations/pc_00964.pdf" TargetMode="External"/><Relationship Id="rId503" Type="http://schemas.openxmlformats.org/officeDocument/2006/relationships/hyperlink" Target="https://unfcccstawebprd01.blob.core.windows.net/pacm/PriorConsiderations/pc_00595.pdf" TargetMode="External"/><Relationship Id="rId587" Type="http://schemas.openxmlformats.org/officeDocument/2006/relationships/hyperlink" Target="https://unfcccstawebprd01.blob.core.windows.net/pacm/PriorConsiderations/pc_00038.pdf" TargetMode="External"/><Relationship Id="rId710" Type="http://schemas.openxmlformats.org/officeDocument/2006/relationships/hyperlink" Target="https://unfcccstawebprd01.blob.core.windows.net/pacm/PriorConsiderations/pc_00427.pdf" TargetMode="External"/><Relationship Id="rId808" Type="http://schemas.openxmlformats.org/officeDocument/2006/relationships/hyperlink" Target="https://unfcccstawebprd01.blob.core.windows.net/pacm/PriorConsiderations/PoA/pc_00184.pdf" TargetMode="External"/><Relationship Id="rId8" Type="http://schemas.openxmlformats.org/officeDocument/2006/relationships/hyperlink" Target="https://unfcccstawebprd01.blob.core.windows.net/pacm/PriorConsiderations/pc_00505.pdf" TargetMode="External"/><Relationship Id="rId142" Type="http://schemas.openxmlformats.org/officeDocument/2006/relationships/hyperlink" Target="https://unfcccstawebprd01.blob.core.windows.net/pacm/PriorConsiderations/pc_01189.pdf" TargetMode="External"/><Relationship Id="rId447" Type="http://schemas.openxmlformats.org/officeDocument/2006/relationships/hyperlink" Target="https://unfcccstawebprd01.blob.core.windows.net/pacm/PriorConsiderations/pc_00221.pdf" TargetMode="External"/><Relationship Id="rId794" Type="http://schemas.openxmlformats.org/officeDocument/2006/relationships/hyperlink" Target="https://unfcccstawebprd01.blob.core.windows.net/pacm/PriorConsiderations/PoA/pc_00230.pdf" TargetMode="External"/><Relationship Id="rId654" Type="http://schemas.openxmlformats.org/officeDocument/2006/relationships/hyperlink" Target="https://unfcccstawebprd01.blob.core.windows.net/pacm/PriorConsiderations/pc_01280.pdf" TargetMode="External"/><Relationship Id="rId861" Type="http://schemas.openxmlformats.org/officeDocument/2006/relationships/hyperlink" Target="https://unfcccstawebprd01.blob.core.windows.net/pacm/PriorConsiderations/PoA/pc_00266.pdf" TargetMode="External"/><Relationship Id="rId959" Type="http://schemas.openxmlformats.org/officeDocument/2006/relationships/hyperlink" Target="https://unfcccstawebprd01.blob.core.windows.net/pacm/PriorConsiderations/PoA/pc_00187.pdf" TargetMode="External"/><Relationship Id="rId293" Type="http://schemas.openxmlformats.org/officeDocument/2006/relationships/hyperlink" Target="https://unfcccstawebprd01.blob.core.windows.net/pacm/PriorConsiderations/pc_00948.pdf" TargetMode="External"/><Relationship Id="rId307" Type="http://schemas.openxmlformats.org/officeDocument/2006/relationships/hyperlink" Target="https://unfcccstawebprd01.blob.core.windows.net/pacm/PriorConsiderations/pc_00923.pdf" TargetMode="External"/><Relationship Id="rId514" Type="http://schemas.openxmlformats.org/officeDocument/2006/relationships/hyperlink" Target="https://unfcccstawebprd01.blob.core.windows.net/pacm/PriorConsiderations/pc_01127.pdf" TargetMode="External"/><Relationship Id="rId721" Type="http://schemas.openxmlformats.org/officeDocument/2006/relationships/hyperlink" Target="https://unfcccstawebprd01.blob.core.windows.net/pacm/PriorConsiderations/pc_01365.pdf" TargetMode="External"/><Relationship Id="rId88" Type="http://schemas.openxmlformats.org/officeDocument/2006/relationships/hyperlink" Target="https://unfcccstawebprd01.blob.core.windows.net/pacm/PriorConsiderations/pc_01326.pdf" TargetMode="External"/><Relationship Id="rId153" Type="http://schemas.openxmlformats.org/officeDocument/2006/relationships/hyperlink" Target="https://unfcccstawebprd01.blob.core.windows.net/pacm/PriorConsiderations/pc_01147.pdf" TargetMode="External"/><Relationship Id="rId360" Type="http://schemas.openxmlformats.org/officeDocument/2006/relationships/hyperlink" Target="https://unfcccstawebprd01.blob.core.windows.net/pacm/PriorConsiderations/pc_00489.pdf" TargetMode="External"/><Relationship Id="rId598" Type="http://schemas.openxmlformats.org/officeDocument/2006/relationships/hyperlink" Target="https://unfcccstawebprd01.blob.core.windows.net/pacm/PriorConsiderations/pc_00452.pdf" TargetMode="External"/><Relationship Id="rId819" Type="http://schemas.openxmlformats.org/officeDocument/2006/relationships/hyperlink" Target="https://unfcccstawebprd01.blob.core.windows.net/pacm/PriorConsiderations/PoA/pc_00170.pdf" TargetMode="External"/><Relationship Id="rId220" Type="http://schemas.openxmlformats.org/officeDocument/2006/relationships/hyperlink" Target="https://unfcccstawebprd01.blob.core.windows.net/pacm/PriorConsiderations/pc_01057.pdf" TargetMode="External"/><Relationship Id="rId458" Type="http://schemas.openxmlformats.org/officeDocument/2006/relationships/hyperlink" Target="https://unfcccstawebprd01.blob.core.windows.net/pacm/PriorConsiderations/pc_00103.pdf" TargetMode="External"/><Relationship Id="rId665" Type="http://schemas.openxmlformats.org/officeDocument/2006/relationships/hyperlink" Target="https://unfcccstawebprd01.blob.core.windows.net/pacm/PriorConsiderations/pc_00897.pdf" TargetMode="External"/><Relationship Id="rId872" Type="http://schemas.openxmlformats.org/officeDocument/2006/relationships/hyperlink" Target="https://unfcccstawebprd01.blob.core.windows.net/pacm/PriorConsiderations/PoA/pc_00036.pdf" TargetMode="External"/><Relationship Id="rId15" Type="http://schemas.openxmlformats.org/officeDocument/2006/relationships/hyperlink" Target="https://unfcccstawebprd01.blob.core.windows.net/pacm/PriorConsiderations/pc_00675.pdf" TargetMode="External"/><Relationship Id="rId318" Type="http://schemas.openxmlformats.org/officeDocument/2006/relationships/hyperlink" Target="https://unfcccstawebprd01.blob.core.windows.net/pacm/PriorConsiderations/pc_00905.pdf" TargetMode="External"/><Relationship Id="rId525" Type="http://schemas.openxmlformats.org/officeDocument/2006/relationships/hyperlink" Target="https://unfcccstawebprd01.blob.core.windows.net/pacm/PriorConsiderations/pc_00045.pdf" TargetMode="External"/><Relationship Id="rId732" Type="http://schemas.openxmlformats.org/officeDocument/2006/relationships/hyperlink" Target="https://unfcccstawebprd01.blob.core.windows.net/pacm/PriorConsiderations/pc_01425.pdf" TargetMode="External"/><Relationship Id="rId99" Type="http://schemas.openxmlformats.org/officeDocument/2006/relationships/hyperlink" Target="https://unfcccstawebprd01.blob.core.windows.net/pacm/PriorConsiderations/pc_01309.pdf" TargetMode="External"/><Relationship Id="rId164" Type="http://schemas.openxmlformats.org/officeDocument/2006/relationships/hyperlink" Target="https://unfcccstawebprd01.blob.core.windows.net/pacm/PriorConsiderations/pc_01133.pdf" TargetMode="External"/><Relationship Id="rId371" Type="http://schemas.openxmlformats.org/officeDocument/2006/relationships/hyperlink" Target="https://unfcccstawebprd01.blob.core.windows.net/pacm/PriorConsiderations/pc_00440.pdf" TargetMode="External"/><Relationship Id="rId469" Type="http://schemas.openxmlformats.org/officeDocument/2006/relationships/hyperlink" Target="https://unfcccstawebprd01.blob.core.windows.net/pacm/PriorConsiderations/pc_00082.pdf" TargetMode="External"/><Relationship Id="rId676" Type="http://schemas.openxmlformats.org/officeDocument/2006/relationships/hyperlink" Target="https://unfcccstawebprd01.blob.core.windows.net/pacm/PriorConsiderations/pc_00874.pdf" TargetMode="External"/><Relationship Id="rId883" Type="http://schemas.openxmlformats.org/officeDocument/2006/relationships/hyperlink" Target="https://unfcccstawebprd01.blob.core.windows.net/pacm/PriorConsiderations/PoA/pc_00115.pdf" TargetMode="External"/><Relationship Id="rId26" Type="http://schemas.openxmlformats.org/officeDocument/2006/relationships/hyperlink" Target="https://unfcccstawebprd01.blob.core.windows.net/pacm/PriorConsiderations/pc_00660.pdf" TargetMode="External"/><Relationship Id="rId231" Type="http://schemas.openxmlformats.org/officeDocument/2006/relationships/hyperlink" Target="https://unfcccstawebprd01.blob.core.windows.net/pacm/PriorConsiderations/pc_01045.pdf" TargetMode="External"/><Relationship Id="rId329" Type="http://schemas.openxmlformats.org/officeDocument/2006/relationships/hyperlink" Target="https://unfcccstawebprd01.blob.core.windows.net/pacm/PriorConsiderations/pc_00776.pdf" TargetMode="External"/><Relationship Id="rId536" Type="http://schemas.openxmlformats.org/officeDocument/2006/relationships/hyperlink" Target="https://unfcccstawebprd01.blob.core.windows.net/pacm/PriorConsiderations/pc_00626.pdf" TargetMode="External"/><Relationship Id="rId175" Type="http://schemas.openxmlformats.org/officeDocument/2006/relationships/hyperlink" Target="https://unfcccstawebprd01.blob.core.windows.net/pacm/PriorConsiderations/pc_01114.pdf" TargetMode="External"/><Relationship Id="rId743" Type="http://schemas.openxmlformats.org/officeDocument/2006/relationships/hyperlink" Target="https://unfcccstawebprd01.blob.core.windows.net/pacm/PriorConsiderations/PoA/pc_00220.pdf" TargetMode="External"/><Relationship Id="rId950" Type="http://schemas.openxmlformats.org/officeDocument/2006/relationships/hyperlink" Target="https://unfcccstawebprd01.blob.core.windows.net/pacm/PriorConsiderations/PoA/pc_00118.pdf" TargetMode="External"/><Relationship Id="rId382" Type="http://schemas.openxmlformats.org/officeDocument/2006/relationships/hyperlink" Target="https://unfcccstawebprd01.blob.core.windows.net/pacm/PriorConsiderations/pc_00400.pdf" TargetMode="External"/><Relationship Id="rId603" Type="http://schemas.openxmlformats.org/officeDocument/2006/relationships/hyperlink" Target="https://unfcccstawebprd01.blob.core.windows.net/pacm/PriorConsiderations/pc_00073.pdf" TargetMode="External"/><Relationship Id="rId687" Type="http://schemas.openxmlformats.org/officeDocument/2006/relationships/hyperlink" Target="https://unfcccstawebprd01.blob.core.windows.net/pacm/PriorConsiderations/pc_00844.pdf" TargetMode="External"/><Relationship Id="rId810" Type="http://schemas.openxmlformats.org/officeDocument/2006/relationships/hyperlink" Target="https://unfcccstawebprd01.blob.core.windows.net/pacm/PriorConsiderations/PoA/pc_00182.pdf" TargetMode="External"/><Relationship Id="rId908" Type="http://schemas.openxmlformats.org/officeDocument/2006/relationships/hyperlink" Target="https://unfcccstawebprd01.blob.core.windows.net/pacm/PriorConsiderations/PoA/pc_00166.pdf" TargetMode="External"/><Relationship Id="rId242" Type="http://schemas.openxmlformats.org/officeDocument/2006/relationships/hyperlink" Target="https://unfcccstawebprd01.blob.core.windows.net/pacm/PriorConsiderations/pc_01031.pdf" TargetMode="External"/><Relationship Id="rId894" Type="http://schemas.openxmlformats.org/officeDocument/2006/relationships/hyperlink" Target="https://unfcccstawebprd01.blob.core.windows.net/pacm/PriorConsiderations/PoA/pc_00218.pdf" TargetMode="External"/><Relationship Id="rId37" Type="http://schemas.openxmlformats.org/officeDocument/2006/relationships/hyperlink" Target="https://unfcccstawebprd01.blob.core.windows.net/pacm/PriorConsiderations/pc_00176.pdf" TargetMode="External"/><Relationship Id="rId102" Type="http://schemas.openxmlformats.org/officeDocument/2006/relationships/hyperlink" Target="https://unfcccstawebprd01.blob.core.windows.net/pacm/PriorConsiderations/pc_01306.pdf" TargetMode="External"/><Relationship Id="rId547" Type="http://schemas.openxmlformats.org/officeDocument/2006/relationships/hyperlink" Target="https://unfcccstawebprd01.blob.core.windows.net/pacm/PriorConsiderations/pc_00586.pdf" TargetMode="External"/><Relationship Id="rId754" Type="http://schemas.openxmlformats.org/officeDocument/2006/relationships/hyperlink" Target="https://unfcccstawebprd01.blob.core.windows.net/pacm/PriorConsiderations/PoA/pc_00214.pdf" TargetMode="External"/><Relationship Id="rId961" Type="http://schemas.openxmlformats.org/officeDocument/2006/relationships/hyperlink" Target="https://unfcccstawebprd01.blob.core.windows.net/pacm/PriorConsiderations/PoA/pc_00135.pdf" TargetMode="External"/><Relationship Id="rId90" Type="http://schemas.openxmlformats.org/officeDocument/2006/relationships/hyperlink" Target="https://unfcccstawebprd01.blob.core.windows.net/pacm/PriorConsiderations/pc_01324.pdf" TargetMode="External"/><Relationship Id="rId186" Type="http://schemas.openxmlformats.org/officeDocument/2006/relationships/hyperlink" Target="https://unfcccstawebprd01.blob.core.windows.net/pacm/PriorConsiderations/pc_01103.pdf" TargetMode="External"/><Relationship Id="rId393" Type="http://schemas.openxmlformats.org/officeDocument/2006/relationships/hyperlink" Target="https://unfcccstawebprd01.blob.core.windows.net/pacm/PriorConsiderations/pc_00383.pdf" TargetMode="External"/><Relationship Id="rId407" Type="http://schemas.openxmlformats.org/officeDocument/2006/relationships/hyperlink" Target="https://unfcccstawebprd01.blob.core.windows.net/pacm/PriorConsiderations/pc_00356.pdf" TargetMode="External"/><Relationship Id="rId614" Type="http://schemas.openxmlformats.org/officeDocument/2006/relationships/hyperlink" Target="https://unfcccstawebprd01.blob.core.windows.net/pacm/PriorConsiderations/pc_00621.pdf" TargetMode="External"/><Relationship Id="rId821" Type="http://schemas.openxmlformats.org/officeDocument/2006/relationships/hyperlink" Target="https://unfcccstawebprd01.blob.core.windows.net/pacm/PriorConsiderations/PoA/pc_00168.pdf" TargetMode="External"/><Relationship Id="rId253" Type="http://schemas.openxmlformats.org/officeDocument/2006/relationships/hyperlink" Target="https://unfcccstawebprd01.blob.core.windows.net/pacm/PriorConsiderations/pc_01014.pdf" TargetMode="External"/><Relationship Id="rId460" Type="http://schemas.openxmlformats.org/officeDocument/2006/relationships/hyperlink" Target="https://unfcccstawebprd01.blob.core.windows.net/pacm/PriorConsiderations/pc_00096.pdf" TargetMode="External"/><Relationship Id="rId698" Type="http://schemas.openxmlformats.org/officeDocument/2006/relationships/hyperlink" Target="https://unfcccstawebprd01.blob.core.windows.net/pacm/PriorConsiderations/pc_00841.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261.pdf" TargetMode="External"/><Relationship Id="rId113" Type="http://schemas.openxmlformats.org/officeDocument/2006/relationships/hyperlink" Target="https://unfcccstawebprd01.blob.core.windows.net/pacm/PriorConsiderations/pc_01262.pdf" TargetMode="External"/><Relationship Id="rId320" Type="http://schemas.openxmlformats.org/officeDocument/2006/relationships/hyperlink" Target="https://unfcccstawebprd01.blob.core.windows.net/pacm/PriorConsiderations/pc_00788.pdf" TargetMode="External"/><Relationship Id="rId558" Type="http://schemas.openxmlformats.org/officeDocument/2006/relationships/hyperlink" Target="https://unfcccstawebprd01.blob.core.windows.net/pacm/PriorConsiderations/pc_01158.pdf" TargetMode="External"/><Relationship Id="rId765" Type="http://schemas.openxmlformats.org/officeDocument/2006/relationships/hyperlink" Target="https://unfcccstawebprd01.blob.core.windows.net/pacm/PriorConsiderations/PoA/pc_00167.pdf" TargetMode="External"/><Relationship Id="rId972" Type="http://schemas.openxmlformats.org/officeDocument/2006/relationships/hyperlink" Target="https://unfcccstawebprd01.blob.core.windows.net/pacm/PriorConsiderations/PA/pc_01494.pdf" TargetMode="External"/><Relationship Id="rId197" Type="http://schemas.openxmlformats.org/officeDocument/2006/relationships/hyperlink" Target="https://unfcccstawebprd01.blob.core.windows.net/pacm/PriorConsiderations/pc_01080.pdf" TargetMode="External"/><Relationship Id="rId418" Type="http://schemas.openxmlformats.org/officeDocument/2006/relationships/hyperlink" Target="https://unfcccstawebprd01.blob.core.windows.net/pacm/PriorConsiderations/pc_00331.pdf" TargetMode="External"/><Relationship Id="rId625" Type="http://schemas.openxmlformats.org/officeDocument/2006/relationships/hyperlink" Target="https://unfcccstawebprd01.blob.core.windows.net/pacm/PriorConsiderations/pc_00659.pdf" TargetMode="External"/><Relationship Id="rId832" Type="http://schemas.openxmlformats.org/officeDocument/2006/relationships/hyperlink" Target="https://unfcccstawebprd01.blob.core.windows.net/pacm/PriorConsiderations/PoA/pc_00254.pdf" TargetMode="External"/><Relationship Id="rId264" Type="http://schemas.openxmlformats.org/officeDocument/2006/relationships/hyperlink" Target="https://unfcccstawebprd01.blob.core.windows.net/pacm/PriorConsiderations/pc_01003.pdf" TargetMode="External"/><Relationship Id="rId471" Type="http://schemas.openxmlformats.org/officeDocument/2006/relationships/hyperlink" Target="https://unfcccstawebprd01.blob.core.windows.net/pacm/PriorConsiderations/pc_00057.pdf" TargetMode="External"/><Relationship Id="rId59" Type="http://schemas.openxmlformats.org/officeDocument/2006/relationships/hyperlink" Target="https://unfcccstawebprd01.blob.core.windows.net/pacm/PriorConsiderations/pc_00110.pdf" TargetMode="External"/><Relationship Id="rId124" Type="http://schemas.openxmlformats.org/officeDocument/2006/relationships/hyperlink" Target="https://unfcccstawebprd01.blob.core.windows.net/pacm/PriorConsiderations/pc_01240.pdf" TargetMode="External"/><Relationship Id="rId569" Type="http://schemas.openxmlformats.org/officeDocument/2006/relationships/hyperlink" Target="https://unfcccstawebprd01.blob.core.windows.net/pacm/PriorConsiderations/pc_00252.pdf" TargetMode="External"/><Relationship Id="rId776" Type="http://schemas.openxmlformats.org/officeDocument/2006/relationships/hyperlink" Target="https://unfcccstawebprd01.blob.core.windows.net/pacm/PriorConsiderations/PoA/pc_00250.pdf" TargetMode="External"/><Relationship Id="rId983" Type="http://schemas.openxmlformats.org/officeDocument/2006/relationships/hyperlink" Target="https://unfcccstawebprd01.blob.core.windows.net/pacm/PriorConsiderations/PA/pc_00509.pdf" TargetMode="External"/><Relationship Id="rId331" Type="http://schemas.openxmlformats.org/officeDocument/2006/relationships/hyperlink" Target="https://unfcccstawebprd01.blob.core.windows.net/pacm/PriorConsiderations/pc_00772.pdf" TargetMode="External"/><Relationship Id="rId429" Type="http://schemas.openxmlformats.org/officeDocument/2006/relationships/hyperlink" Target="https://unfcccstawebprd01.blob.core.windows.net/pacm/PriorConsiderations/pc_00253.pdf" TargetMode="External"/><Relationship Id="rId636" Type="http://schemas.openxmlformats.org/officeDocument/2006/relationships/hyperlink" Target="https://unfcccstawebprd01.blob.core.windows.net/pacm/PriorConsiderations/pc_01403.pdf" TargetMode="External"/><Relationship Id="rId843" Type="http://schemas.openxmlformats.org/officeDocument/2006/relationships/hyperlink" Target="https://unfcccstawebprd01.blob.core.windows.net/pacm/PriorConsiderations/PoA/pc_00158.pdf" TargetMode="External"/><Relationship Id="rId275" Type="http://schemas.openxmlformats.org/officeDocument/2006/relationships/hyperlink" Target="https://unfcccstawebprd01.blob.core.windows.net/pacm/PriorConsiderations/pc_00974.pdf" TargetMode="External"/><Relationship Id="rId482" Type="http://schemas.openxmlformats.org/officeDocument/2006/relationships/hyperlink" Target="https://unfcccstawebprd01.blob.core.windows.net/pacm/PriorConsiderations/pc_01049.pdf" TargetMode="External"/><Relationship Id="rId703" Type="http://schemas.openxmlformats.org/officeDocument/2006/relationships/hyperlink" Target="https://unfcccstawebprd01.blob.core.windows.net/pacm/PriorConsiderations/pc_00422.pdf" TargetMode="External"/><Relationship Id="rId910" Type="http://schemas.openxmlformats.org/officeDocument/2006/relationships/hyperlink" Target="https://unfcccstawebprd01.blob.core.windows.net/pacm/PriorConsiderations/PoA/pc_00103.pdf" TargetMode="External"/><Relationship Id="rId135" Type="http://schemas.openxmlformats.org/officeDocument/2006/relationships/hyperlink" Target="https://unfcccstawebprd01.blob.core.windows.net/pacm/PriorConsiderations/pc_01217.pdf" TargetMode="External"/><Relationship Id="rId342" Type="http://schemas.openxmlformats.org/officeDocument/2006/relationships/hyperlink" Target="https://unfcccstawebprd01.blob.core.windows.net/pacm/PriorConsiderations/pc_00729.pdf" TargetMode="External"/><Relationship Id="rId787" Type="http://schemas.openxmlformats.org/officeDocument/2006/relationships/hyperlink" Target="https://unfcccstawebprd01.blob.core.windows.net/pacm/PriorConsiderations/PoA/pc_00238.pdf" TargetMode="External"/><Relationship Id="rId202" Type="http://schemas.openxmlformats.org/officeDocument/2006/relationships/hyperlink" Target="https://unfcccstawebprd01.blob.core.windows.net/pacm/PriorConsiderations/pc_01075.pdf" TargetMode="External"/><Relationship Id="rId647" Type="http://schemas.openxmlformats.org/officeDocument/2006/relationships/hyperlink" Target="https://unfcccstawebprd01.blob.core.windows.net/pacm/PriorConsiderations/pc_01287.pdf" TargetMode="External"/><Relationship Id="rId854" Type="http://schemas.openxmlformats.org/officeDocument/2006/relationships/hyperlink" Target="https://unfcccstawebprd01.blob.core.windows.net/pacm/PriorConsiderations/PoA/pc_00143.pdf" TargetMode="External"/><Relationship Id="rId286" Type="http://schemas.openxmlformats.org/officeDocument/2006/relationships/hyperlink" Target="https://unfcccstawebprd01.blob.core.windows.net/pacm/PriorConsiderations/pc_00958.pdf" TargetMode="External"/><Relationship Id="rId493" Type="http://schemas.openxmlformats.org/officeDocument/2006/relationships/hyperlink" Target="https://unfcccstawebprd01.blob.core.windows.net/pacm/PriorConsiderations/pc_00936.pdf" TargetMode="External"/><Relationship Id="rId507" Type="http://schemas.openxmlformats.org/officeDocument/2006/relationships/hyperlink" Target="https://unfcccstawebprd01.blob.core.windows.net/pacm/PriorConsiderations/pc_00351.pdf" TargetMode="External"/><Relationship Id="rId714" Type="http://schemas.openxmlformats.org/officeDocument/2006/relationships/hyperlink" Target="https://unfcccstawebprd01.blob.core.windows.net/pacm/PriorConsiderations/pc_00858.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59.pdf" TargetMode="External"/><Relationship Id="rId146" Type="http://schemas.openxmlformats.org/officeDocument/2006/relationships/hyperlink" Target="https://unfcccstawebprd01.blob.core.windows.net/pacm/PriorConsiderations/pc_01171.pdf" TargetMode="External"/><Relationship Id="rId353" Type="http://schemas.openxmlformats.org/officeDocument/2006/relationships/hyperlink" Target="https://unfcccstawebprd01.blob.core.windows.net/pacm/PriorConsiderations/pc_00556.pdf" TargetMode="External"/><Relationship Id="rId560" Type="http://schemas.openxmlformats.org/officeDocument/2006/relationships/hyperlink" Target="https://unfcccstawebprd01.blob.core.windows.net/pacm/PriorConsiderations/pc_00366.pdf" TargetMode="External"/><Relationship Id="rId798" Type="http://schemas.openxmlformats.org/officeDocument/2006/relationships/hyperlink" Target="https://unfcccstawebprd01.blob.core.windows.net/pacm/PriorConsiderations/PoA/pc_00225.pdf" TargetMode="External"/><Relationship Id="rId213" Type="http://schemas.openxmlformats.org/officeDocument/2006/relationships/hyperlink" Target="https://unfcccstawebprd01.blob.core.windows.net/pacm/PriorConsiderations/pc_01064.pdf" TargetMode="External"/><Relationship Id="rId420" Type="http://schemas.openxmlformats.org/officeDocument/2006/relationships/hyperlink" Target="https://unfcccstawebprd01.blob.core.windows.net/pacm/PriorConsiderations/pc_00327.pdf" TargetMode="External"/><Relationship Id="rId658" Type="http://schemas.openxmlformats.org/officeDocument/2006/relationships/hyperlink" Target="https://unfcccstawebprd01.blob.core.windows.net/pacm/PriorConsiderations/pc_01276.pdf" TargetMode="External"/><Relationship Id="rId865" Type="http://schemas.openxmlformats.org/officeDocument/2006/relationships/hyperlink" Target="https://unfcccstawebprd01.blob.core.windows.net/pacm/PriorConsiderations/PoA/pc_00112.pdf" TargetMode="External"/><Relationship Id="rId297" Type="http://schemas.openxmlformats.org/officeDocument/2006/relationships/hyperlink" Target="https://unfcccstawebprd01.blob.core.windows.net/pacm/PriorConsiderations/pc_00940.pdf" TargetMode="External"/><Relationship Id="rId518" Type="http://schemas.openxmlformats.org/officeDocument/2006/relationships/hyperlink" Target="https://unfcccstawebprd01.blob.core.windows.net/pacm/PriorConsiderations/pc_00589.pdf" TargetMode="External"/><Relationship Id="rId725" Type="http://schemas.openxmlformats.org/officeDocument/2006/relationships/hyperlink" Target="https://unfcccstawebprd01.blob.core.windows.net/pacm/PriorConsiderations/pc_01439.pdf" TargetMode="External"/><Relationship Id="rId932" Type="http://schemas.openxmlformats.org/officeDocument/2006/relationships/hyperlink" Target="https://unfcccstawebprd01.blob.core.windows.net/pacm/PriorConsiderations/PoA/pc_00085.pdf" TargetMode="External"/><Relationship Id="rId157" Type="http://schemas.openxmlformats.org/officeDocument/2006/relationships/hyperlink" Target="https://unfcccstawebprd01.blob.core.windows.net/pacm/PriorConsiderations/pc_01142.pdf" TargetMode="External"/><Relationship Id="rId364" Type="http://schemas.openxmlformats.org/officeDocument/2006/relationships/hyperlink" Target="https://unfcccstawebprd01.blob.core.windows.net/pacm/PriorConsiderations/pc_00474.pdf" TargetMode="External"/><Relationship Id="rId61" Type="http://schemas.openxmlformats.org/officeDocument/2006/relationships/hyperlink" Target="https://unfcccstawebprd01.blob.core.windows.net/pacm/PriorConsiderations/pc_00100.pdf" TargetMode="External"/><Relationship Id="rId571" Type="http://schemas.openxmlformats.org/officeDocument/2006/relationships/hyperlink" Target="https://unfcccstawebprd01.blob.core.windows.net/pacm/PriorConsiderations/pc_00458.pdf" TargetMode="External"/><Relationship Id="rId669" Type="http://schemas.openxmlformats.org/officeDocument/2006/relationships/hyperlink" Target="https://unfcccstawebprd01.blob.core.windows.net/pacm/PriorConsiderations/pc_00889.pdf" TargetMode="External"/><Relationship Id="rId876" Type="http://schemas.openxmlformats.org/officeDocument/2006/relationships/hyperlink" Target="https://unfcccstawebprd01.blob.core.windows.net/pacm/PriorConsiderations/PoA/pc_00093.pdf" TargetMode="External"/><Relationship Id="rId19" Type="http://schemas.openxmlformats.org/officeDocument/2006/relationships/hyperlink" Target="https://unfcccstawebprd01.blob.core.windows.net/pacm/PriorConsiderations/pc_00668.pdf" TargetMode="External"/><Relationship Id="rId224" Type="http://schemas.openxmlformats.org/officeDocument/2006/relationships/hyperlink" Target="https://unfcccstawebprd01.blob.core.windows.net/pacm/PriorConsiderations/pc_01053.pdf" TargetMode="External"/><Relationship Id="rId431" Type="http://schemas.openxmlformats.org/officeDocument/2006/relationships/hyperlink" Target="https://unfcccstawebprd01.blob.core.windows.net/pacm/PriorConsiderations/pc_00245.pdf" TargetMode="External"/><Relationship Id="rId529" Type="http://schemas.openxmlformats.org/officeDocument/2006/relationships/hyperlink" Target="https://unfcccstawebprd01.blob.core.windows.net/pacm/PriorConsiderations/pc_00126.pdf" TargetMode="External"/><Relationship Id="rId736" Type="http://schemas.openxmlformats.org/officeDocument/2006/relationships/hyperlink" Target="https://unfcccstawebprd01.blob.core.windows.net/pacm/PriorConsiderations/pc_00904.pdf" TargetMode="External"/><Relationship Id="rId168" Type="http://schemas.openxmlformats.org/officeDocument/2006/relationships/hyperlink" Target="https://unfcccstawebprd01.blob.core.windows.net/pacm/PriorConsiderations/pc_01122.pdf" TargetMode="External"/><Relationship Id="rId943" Type="http://schemas.openxmlformats.org/officeDocument/2006/relationships/hyperlink" Target="https://unfcccstawebprd01.blob.core.windows.net/pacm/PriorConsiderations/PoA/pc_00186.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 Type="http://schemas.openxmlformats.org/officeDocument/2006/relationships/hyperlink" Target="https://unfccc.int/sites/default/files/resource/A6.4_Form_AC_001_Morocco.pdf" TargetMode="External"/><Relationship Id="rId21" Type="http://schemas.openxmlformats.org/officeDocument/2006/relationships/hyperlink" Target="mailto:samcheptoris@gmail.com" TargetMode="External"/><Relationship Id="rId34" Type="http://schemas.openxmlformats.org/officeDocument/2006/relationships/comments" Target="../comments5.xml"/><Relationship Id="rId7" Type="http://schemas.openxmlformats.org/officeDocument/2006/relationships/hyperlink" Target="https://unfccc.int/sites/default/files/resource/Host_Party%20participation%20requirment_Benin.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table" Target="../tables/table10.xm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hyperlink" Target="mailto:daniel.benefo@epa.gov.gh" TargetMode="External"/><Relationship Id="rId29" Type="http://schemas.openxmlformats.org/officeDocument/2006/relationships/hyperlink" Target="https://unfccc.int/sites/default/files/resource/Article%206.4_host_Party_participation_requirements_Nepal.docx"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vmlDrawing" Target="../drawings/vmlDrawing5.vm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printerSettings" Target="../printerSettings/printerSettings10.bin"/><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microsoft.com/office/2017/10/relationships/threadedComment" Target="../threadedComments/threadedComment5.xml"/><Relationship Id="rId8" Type="http://schemas.openxmlformats.org/officeDocument/2006/relationships/hyperlink" Target="https://unfccc.int/sites/default/files/resource/Article%206.4_host_Party_participation_requirements_Myanmar.pdf"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drawing" Target="../drawings/drawing3.xml"/><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printerSettings" Target="../printerSettings/printerSettings11.bin"/><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hyperlink" Target="https://cdm.unfccc.int/Transition/public_forms?_gl=1*1vw6gcg*_ga*ODkyMTc2MTc1LjE2ODU2MjMzMDk.*_ga_7ZZWT14N79*MTcwMTc5MDc2NS4yMDguMC4xNzAxNzkwOTEzLjAuMC4w" TargetMode="Externa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vmlDrawing" Target="../drawings/vmlDrawing6.v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hyperlink" Target="https://new.kenyalaw.org/akn/ke/act/ln/2024/84/eng@2024-06-07" TargetMode="External"/><Relationship Id="rId5" Type="http://schemas.openxmlformats.org/officeDocument/2006/relationships/hyperlink" Target="https://www.ncmc.sua.ac.tz/wp-content/uploads/2023/10/GN-721-AMENDMENT-CARBON-TRADING-MECHANISMS-REGULATIONS-2023.pdf" TargetMode="External"/><Relationship Id="rId10" Type="http://schemas.microsoft.com/office/2017/10/relationships/threadedComment" Target="../threadedComments/threadedComment6.xml"/><Relationship Id="rId4" Type="http://schemas.openxmlformats.org/officeDocument/2006/relationships/hyperlink" Target="https://www.mgee.gov.zm/wp-content/uploads/2023/10/Part-1-of-the-carbon-market-framework-for-zambia.pdf" TargetMode="External"/><Relationship Id="rId9"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printerSettings" Target="../printerSettings/printerSettings12.bin"/><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drawing" Target="../drawings/drawing4.xm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table" Target="../tables/table12.xml"/><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klik.ch/en/international/activities/wahu-electronic-bicycle" TargetMode="External"/><Relationship Id="rId18" Type="http://schemas.openxmlformats.org/officeDocument/2006/relationships/hyperlink" Target="https://www.klik.ch/en/international/activities/reducing-charcoal-consumption-through-improved-cookstoves" TargetMode="External"/><Relationship Id="rId26" Type="http://schemas.openxmlformats.org/officeDocument/2006/relationships/printerSettings" Target="../printerSettings/printerSettings2.bin"/><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mass-car-electrification-senegal" TargetMode="External"/><Relationship Id="rId7" Type="http://schemas.openxmlformats.org/officeDocument/2006/relationships/hyperlink" Target="https://www.klik.ch/en/international/activities/sustainable-waste-management" TargetMode="External"/><Relationship Id="rId12" Type="http://schemas.openxmlformats.org/officeDocument/2006/relationships/hyperlink" Target="https://www.klik.ch/en/international/activities/green-finance-for-e-mobility" TargetMode="External"/><Relationship Id="rId17" Type="http://schemas.openxmlformats.org/officeDocument/2006/relationships/hyperlink" Target="https://www.klik.ch/en/international/activities/building-pathways-to-electric-cooking" TargetMode="External"/><Relationship Id="rId25" Type="http://schemas.openxmlformats.org/officeDocument/2006/relationships/hyperlink" Target="https://www.energimyndigheten.se/en/news/2025/sustainable-transport-and-solar-energy---new-projects-in-ghana/"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tuki-wasi" TargetMode="External"/><Relationship Id="rId20" Type="http://schemas.openxmlformats.org/officeDocument/2006/relationships/hyperlink" Target="https://energimyndigheten.a-w2m.se/System/TemplateView.aspx?p=Arkitektkopia&amp;id=c9434a86181d4ba19ed06d17c67dca86&amp;q=fact+sheet&amp;lstqty=1" TargetMode="External"/><Relationship Id="rId29" Type="http://schemas.openxmlformats.org/officeDocument/2006/relationships/table" Target="../tables/table2.x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battery-energy-storage" TargetMode="External"/><Relationship Id="rId24" Type="http://schemas.openxmlformats.org/officeDocument/2006/relationships/hyperlink" Target="https://www.energimyndigheten.se/en/news/2025/sustainable-transport-and-solar-energy---new-projects-in-ghana/" TargetMode="Externa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solar-rooftop-500-sr500" TargetMode="External"/><Relationship Id="rId23" Type="http://schemas.openxmlformats.org/officeDocument/2006/relationships/hyperlink" Target="https://www.klik.ch/en/international/activities/chile-electric-mobility/" TargetMode="External"/><Relationship Id="rId28" Type="http://schemas.openxmlformats.org/officeDocument/2006/relationships/vmlDrawing" Target="../drawings/vmlDrawing1.vml"/><Relationship Id="rId10" Type="http://schemas.openxmlformats.org/officeDocument/2006/relationships/hyperlink" Target="https://www.bafu.admin.ch/bafu/en/home/topics/climate/info-specialists/reduction-measures/compensation/abroad/registered-projects-abroad.html" TargetMode="External"/><Relationship Id="rId19" Type="http://schemas.openxmlformats.org/officeDocument/2006/relationships/hyperlink" Target="https://www.klik.ch/en/international/activities/sustainable-artisanal-palm-oil-processing-programme" TargetMode="External"/><Relationship Id="rId31" Type="http://schemas.microsoft.com/office/2017/10/relationships/threadedComment" Target="../threadedComments/threadedComment1.x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bafu.admin.ch/bafu/en/home/topics/climate/info-specialists/reduction-measures/compensation/abroad/registered-projects-abroad.html" TargetMode="External"/><Relationship Id="rId22" Type="http://schemas.openxmlformats.org/officeDocument/2006/relationships/hyperlink" Target="https://www.klik.ch/en/international/activities/uruguay-electric-mobility/" TargetMode="External"/><Relationship Id="rId27" Type="http://schemas.openxmlformats.org/officeDocument/2006/relationships/drawing" Target="../drawings/drawing1.xml"/><Relationship Id="rId30"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7"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30" TargetMode="External"/><Relationship Id="rId68" Type="http://schemas.openxmlformats.org/officeDocument/2006/relationships/hyperlink" Target="https://www.jcm.go.jp/id-jp/projects/110" TargetMode="External"/><Relationship Id="rId84" Type="http://schemas.openxmlformats.org/officeDocument/2006/relationships/hyperlink" Target="https://www.jcm.go.jp/id-jp/projects/42" TargetMode="External"/><Relationship Id="rId89" Type="http://schemas.openxmlformats.org/officeDocument/2006/relationships/hyperlink" Target="https://www.jcm.go.jp/id-jp/projects/20" TargetMode="External"/><Relationship Id="rId112" Type="http://schemas.openxmlformats.org/officeDocument/2006/relationships/hyperlink" Target="https://www.jcm.go.jp/projects/24"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projects/114"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56" TargetMode="External"/><Relationship Id="rId58" Type="http://schemas.openxmlformats.org/officeDocument/2006/relationships/hyperlink" Target="https://www.jcm.go.jp/projects/66" TargetMode="External"/><Relationship Id="rId74" Type="http://schemas.openxmlformats.org/officeDocument/2006/relationships/hyperlink" Target="https://www.jcm.go.jp/id-jp/projects/79" TargetMode="External"/><Relationship Id="rId79" Type="http://schemas.openxmlformats.org/officeDocument/2006/relationships/hyperlink" Target="https://www.jcm.go.jp/id-jp/projects/58" TargetMode="External"/><Relationship Id="rId102" Type="http://schemas.openxmlformats.org/officeDocument/2006/relationships/hyperlink" Target="https://www.jcm.go.jp/bd-jp/projects/39" TargetMode="External"/><Relationship Id="rId123" Type="http://schemas.openxmlformats.org/officeDocument/2006/relationships/hyperlink" Target="https://www.jcm.go.jp/projects/130"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7" TargetMode="External"/><Relationship Id="rId95" Type="http://schemas.openxmlformats.org/officeDocument/2006/relationships/hyperlink" Target="https://www.jcm.go.jp/id-jp/projects/3"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h-jp/projects/81" TargetMode="External"/><Relationship Id="rId69" Type="http://schemas.openxmlformats.org/officeDocument/2006/relationships/hyperlink" Target="https://www.jcm.go.jp/id-jp/projects/109" TargetMode="External"/><Relationship Id="rId113" Type="http://schemas.openxmlformats.org/officeDocument/2006/relationships/hyperlink" Target="https://www.jcm.go.jp/projects/118" TargetMode="External"/><Relationship Id="rId118" Type="http://schemas.openxmlformats.org/officeDocument/2006/relationships/hyperlink" Target="https://www.jcm.go.jp/projects/124" TargetMode="External"/><Relationship Id="rId80" Type="http://schemas.openxmlformats.org/officeDocument/2006/relationships/hyperlink" Target="https://www.jcm.go.jp/id-jp/projects/57" TargetMode="External"/><Relationship Id="rId85" Type="http://schemas.openxmlformats.org/officeDocument/2006/relationships/hyperlink" Target="https://www.jcm.go.jp/id-jp/projects/40"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v-jp/projects/108" TargetMode="External"/><Relationship Id="rId103" Type="http://schemas.openxmlformats.org/officeDocument/2006/relationships/hyperlink" Target="https://www.jcm.go.jp/bd-jp/projects/38" TargetMode="External"/><Relationship Id="rId108" Type="http://schemas.openxmlformats.org/officeDocument/2006/relationships/hyperlink" Target="https://www.jcm.go.jp/id-jp/projects/115" TargetMode="External"/><Relationship Id="rId124" Type="http://schemas.openxmlformats.org/officeDocument/2006/relationships/printerSettings" Target="../printerSettings/printerSettings3.bin"/><Relationship Id="rId54" Type="http://schemas.openxmlformats.org/officeDocument/2006/relationships/hyperlink" Target="https://www.jcm.go.jp/projects/112" TargetMode="External"/><Relationship Id="rId70" Type="http://schemas.openxmlformats.org/officeDocument/2006/relationships/hyperlink" Target="https://www.jcm.go.jp/id-jp/projects/99" TargetMode="External"/><Relationship Id="rId75" Type="http://schemas.openxmlformats.org/officeDocument/2006/relationships/hyperlink" Target="https://www.jcm.go.jp/id-jp/projects/73" TargetMode="External"/><Relationship Id="rId91" Type="http://schemas.openxmlformats.org/officeDocument/2006/relationships/hyperlink" Target="https://www.jcm.go.jp/id-jp/projects/16" TargetMode="External"/><Relationship Id="rId96" Type="http://schemas.openxmlformats.org/officeDocument/2006/relationships/hyperlink" Target="https://www.jcm.go.jp/id-jp/projects/2"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2" TargetMode="External"/><Relationship Id="rId114" Type="http://schemas.openxmlformats.org/officeDocument/2006/relationships/hyperlink" Target="https://www.jcm.go.jp/projects/119" TargetMode="External"/><Relationship Id="rId119" Type="http://schemas.openxmlformats.org/officeDocument/2006/relationships/hyperlink" Target="https://www.jcm.go.jp/projects/123" TargetMode="External"/><Relationship Id="rId44" Type="http://schemas.openxmlformats.org/officeDocument/2006/relationships/hyperlink" Target="https://www.jcm.go.jp/projects/85" TargetMode="External"/><Relationship Id="rId60" Type="http://schemas.openxmlformats.org/officeDocument/2006/relationships/hyperlink" Target="https://www.jcm.go.jp/mm-jp/projects/80" TargetMode="External"/><Relationship Id="rId65" Type="http://schemas.openxmlformats.org/officeDocument/2006/relationships/hyperlink" Target="https://www.jcm.go.jp/ke-jp/projects/31" TargetMode="External"/><Relationship Id="rId81" Type="http://schemas.openxmlformats.org/officeDocument/2006/relationships/hyperlink" Target="https://www.jcm.go.jp/id-jp/projects/51" TargetMode="External"/><Relationship Id="rId86" Type="http://schemas.openxmlformats.org/officeDocument/2006/relationships/hyperlink" Target="https://www.jcm.go.jp/id-jp/projects/36"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cl-jp/projects/116"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21" TargetMode="External"/><Relationship Id="rId55" Type="http://schemas.openxmlformats.org/officeDocument/2006/relationships/hyperlink" Target="https://www.jcm.go.jp/projects/98" TargetMode="External"/><Relationship Id="rId76" Type="http://schemas.openxmlformats.org/officeDocument/2006/relationships/hyperlink" Target="https://www.jcm.go.jp/id-jp/projects/72" TargetMode="External"/><Relationship Id="rId97" Type="http://schemas.openxmlformats.org/officeDocument/2006/relationships/hyperlink" Target="https://www.jcm.go.jp/id-jp/projects/1" TargetMode="External"/><Relationship Id="rId104" Type="http://schemas.openxmlformats.org/officeDocument/2006/relationships/hyperlink" Target="https://www.jcm.go.jp/bd-jp/projects/26" TargetMode="External"/><Relationship Id="rId120" Type="http://schemas.openxmlformats.org/officeDocument/2006/relationships/hyperlink" Target="https://www.jcm.go.jp/projects/122" TargetMode="External"/><Relationship Id="rId125" Type="http://schemas.openxmlformats.org/officeDocument/2006/relationships/table" Target="../tables/table3.xml"/><Relationship Id="rId7" Type="http://schemas.openxmlformats.org/officeDocument/2006/relationships/hyperlink" Target="https://www.jcm.go.jp/projects/54" TargetMode="External"/><Relationship Id="rId71" Type="http://schemas.openxmlformats.org/officeDocument/2006/relationships/hyperlink" Target="https://www.jcm.go.jp/id-jp/projects/93" TargetMode="External"/><Relationship Id="rId92" Type="http://schemas.openxmlformats.org/officeDocument/2006/relationships/hyperlink" Target="https://www.jcm.go.jp/id-jp/projects/11"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ke-jp/projects/25" TargetMode="External"/><Relationship Id="rId87" Type="http://schemas.openxmlformats.org/officeDocument/2006/relationships/hyperlink" Target="https://www.jcm.go.jp/id-jp/projects/32" TargetMode="External"/><Relationship Id="rId110" Type="http://schemas.openxmlformats.org/officeDocument/2006/relationships/hyperlink" Target="https://www.jcm.go.jp/id-jp/projects/117" TargetMode="External"/><Relationship Id="rId115" Type="http://schemas.openxmlformats.org/officeDocument/2006/relationships/hyperlink" Target="https://www.jcm.go.jp/projects/121" TargetMode="External"/><Relationship Id="rId61" Type="http://schemas.openxmlformats.org/officeDocument/2006/relationships/hyperlink" Target="https://www.jcm.go.jp/kh-jp/projects/92" TargetMode="External"/><Relationship Id="rId82" Type="http://schemas.openxmlformats.org/officeDocument/2006/relationships/hyperlink" Target="https://www.jcm.go.jp/id-jp/projects/50"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90" TargetMode="External"/><Relationship Id="rId77" Type="http://schemas.openxmlformats.org/officeDocument/2006/relationships/hyperlink" Target="https://www.jcm.go.jp/id-jp/projects/63" TargetMode="External"/><Relationship Id="rId100" Type="http://schemas.openxmlformats.org/officeDocument/2006/relationships/hyperlink" Target="https://www.jcm.go.jp/cr-jp/projects/77" TargetMode="External"/><Relationship Id="rId105" Type="http://schemas.openxmlformats.org/officeDocument/2006/relationships/hyperlink" Target="https://www.jcm.go.jp/bd-jp/projects/19"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6" TargetMode="External"/><Relationship Id="rId72" Type="http://schemas.openxmlformats.org/officeDocument/2006/relationships/hyperlink" Target="https://www.jcm.go.jp/id-jp/projects/88" TargetMode="External"/><Relationship Id="rId93" Type="http://schemas.openxmlformats.org/officeDocument/2006/relationships/hyperlink" Target="https://www.jcm.go.jp/id-jp/projects/10" TargetMode="External"/><Relationship Id="rId98" Type="http://schemas.openxmlformats.org/officeDocument/2006/relationships/hyperlink" Target="https://www.jcm.go.jp/cl-jp/projects/102" TargetMode="External"/><Relationship Id="rId121" Type="http://schemas.openxmlformats.org/officeDocument/2006/relationships/hyperlink" Target="https://www.jcm.go.jp/projects/128"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3" TargetMode="External"/><Relationship Id="rId116" Type="http://schemas.openxmlformats.org/officeDocument/2006/relationships/hyperlink" Target="https://www.jcm.go.jp/projects/125"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83" TargetMode="External"/><Relationship Id="rId83" Type="http://schemas.openxmlformats.org/officeDocument/2006/relationships/hyperlink" Target="https://www.jcm.go.jp/id-jp/projects/46" TargetMode="External"/><Relationship Id="rId88" Type="http://schemas.openxmlformats.org/officeDocument/2006/relationships/hyperlink" Target="https://www.jcm.go.jp/id-jp/projects/29" TargetMode="External"/><Relationship Id="rId111" Type="http://schemas.openxmlformats.org/officeDocument/2006/relationships/hyperlink" Target="https://www.jcm.go.jp/projects/69"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18" TargetMode="External"/><Relationship Id="rId106" Type="http://schemas.openxmlformats.org/officeDocument/2006/relationships/hyperlink" Target="https://gec.jp/jcm/about/"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 TargetMode="External"/><Relationship Id="rId73" Type="http://schemas.openxmlformats.org/officeDocument/2006/relationships/hyperlink" Target="https://www.jcm.go.jp/id-jp/projects/82" TargetMode="External"/><Relationship Id="rId78" Type="http://schemas.openxmlformats.org/officeDocument/2006/relationships/hyperlink" Target="https://www.jcm.go.jp/id-jp/projects/62" TargetMode="External"/><Relationship Id="rId94" Type="http://schemas.openxmlformats.org/officeDocument/2006/relationships/hyperlink" Target="https://www.jcm.go.jp/id-jp/projects/9" TargetMode="External"/><Relationship Id="rId99" Type="http://schemas.openxmlformats.org/officeDocument/2006/relationships/hyperlink" Target="https://www.jcm.go.jp/cl-jp/projects/61" TargetMode="External"/><Relationship Id="rId101" Type="http://schemas.openxmlformats.org/officeDocument/2006/relationships/hyperlink" Target="https://www.jcm.go.jp/cr-jp/projects/49" TargetMode="External"/><Relationship Id="rId122" Type="http://schemas.openxmlformats.org/officeDocument/2006/relationships/hyperlink" Target="https://www.jcm.go.jp/projects/129"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www.nccs.gov.sg/media/press-releases/singapore-and-paraguay-substantively-conclude-negotations-on-ia/" TargetMode="External"/><Relationship Id="rId68" Type="http://schemas.openxmlformats.org/officeDocument/2006/relationships/hyperlink" Target="https://en.gouv.mc/Policy-Practice/Monaco-Worldwide/News/Fourth-session-of-the-Bilateral-Cooperation-Commission-between-the-Principality-of-Monaco-and-the-Republic-of-Tunisia" TargetMode="External"/><Relationship Id="rId84" Type="http://schemas.openxmlformats.org/officeDocument/2006/relationships/hyperlink" Target="https://www.energimyndigheten.se/en/news/2024/sweden-and-rwanda-to-cooperate-on-emissions-trading-under-the-paris-agreement/" TargetMode="External"/><Relationship Id="rId89" Type="http://schemas.openxmlformats.org/officeDocument/2006/relationships/hyperlink" Target="https://www.regjeringen.no/en/aktuelt/norway-launches-initiative-to-cut-emissions-in-developing-countries/id3075202/" TargetMode="External"/><Relationship Id="rId16" Type="http://schemas.openxmlformats.org/officeDocument/2006/relationships/hyperlink" Target="https://www.jcm.go.jp/la-jp/about"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53"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58" Type="http://schemas.openxmlformats.org/officeDocument/2006/relationships/hyperlink" Target="https://www.mti.gov.sg/Newsroom/Press-Releases/2023/12/Singapore-and-Rwanda-sign-Memorandum-of-Understanding-to-collaborate" TargetMode="External"/><Relationship Id="rId74" Type="http://schemas.openxmlformats.org/officeDocument/2006/relationships/hyperlink" Target="https://www.jcm.go.jp/ua-jp/information/507" TargetMode="External"/><Relationship Id="rId79" Type="http://schemas.openxmlformats.org/officeDocument/2006/relationships/hyperlink" Target="https://www.dcceew.gov.au/climate-change/international-commitments/indo-pacific-region" TargetMode="External"/><Relationship Id="rId102" Type="http://schemas.microsoft.com/office/2017/10/relationships/threadedComment" Target="../threadedComments/threadedComment2.xml"/><Relationship Id="rId5" Type="http://schemas.openxmlformats.org/officeDocument/2006/relationships/hyperlink" Target="https://www.mofa.go.kr/eng/brd/m_5676/view.do?seq=321700" TargetMode="External"/><Relationship Id="rId90" Type="http://schemas.openxmlformats.org/officeDocument/2006/relationships/hyperlink" Target="https://www.pmo.gov.my/2024/11/malaysia-south-korea-elevate-relations-to-strategic-partnership/" TargetMode="External"/><Relationship Id="rId95" Type="http://schemas.openxmlformats.org/officeDocument/2006/relationships/hyperlink" Target="https://www.regjeringen.no/contentassets/3ea80a42af994fe9bbf45a10ec3dfde2/eng-mou-norway-indonesia.pdf"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www.mse.gov.sg/resource-room/category/2022-11-14-speech-by-minister-grace-fu-mou-signing-ceremony-papua-new-guinea" TargetMode="External"/><Relationship Id="rId69" Type="http://schemas.openxmlformats.org/officeDocument/2006/relationships/hyperlink" Target="https://www.ip.gov.py/ip/paraguay-and-the-united-arab-emirates-agreed-on-an-instrument-for-carbon-credits/" TargetMode="External"/><Relationship Id="rId80" Type="http://schemas.openxmlformats.org/officeDocument/2006/relationships/hyperlink" Target="https://cmo.epa.gov.gh/wp-content/uploads/2024/02/Article-6-Annual-Progress-Report-2023_final.pdf" TargetMode="External"/><Relationship Id="rId85" Type="http://schemas.openxmlformats.org/officeDocument/2006/relationships/hyperlink" Target="https://www.mti.gov.sg/Newsroom/Press-Releases/2024/11/Singapore-and-Zambia-sign-Memorandum-of-Understanding-to-collaborate"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25" Type="http://schemas.openxmlformats.org/officeDocument/2006/relationships/hyperlink" Target="https://www.jcm.go.jp/th-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carbon-pulse.com/212266/?utm_source=CP+Daily&amp;utm_campaign=e2345ce8af-CPdaily13072023&amp;utm_medium=email&amp;utm_term=0_a9d8834f72-e2345ce8af-110444006"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59" Type="http://schemas.openxmlformats.org/officeDocument/2006/relationships/hyperlink" Target="https://www.mti.gov.sg/Newsroom/Press-Releases/2023/12/Singapore-and-Fiji-sign-Memorandum-of-Understanding-to-collaborate" TargetMode="External"/><Relationship Id="rId67" Type="http://schemas.openxmlformats.org/officeDocument/2006/relationships/hyperlink" Target="https://www.mti.gov.sg/Newsroom/Press-Releases/2023/12/Singapore-signs-first-Implementation-Agreement-with-Papua-New-Guinea" TargetMode="Externa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54" Type="http://schemas.openxmlformats.org/officeDocument/2006/relationships/hyperlink" Target="https://www.gov.kz/memleket/entities/ecogeo/press/news/details/644498?lang=ru" TargetMode="External"/><Relationship Id="rId62" Type="http://schemas.openxmlformats.org/officeDocument/2006/relationships/hyperlink" Target="https://www.mti.gov.sg/Newsroom/Press-Releases/2023/08/Singapore-and-Vietnam-enhance-bilateral-cooperation-with-new-partnerships" TargetMode="External"/><Relationship Id="rId70" Type="http://schemas.openxmlformats.org/officeDocument/2006/relationships/hyperlink" Target="https://www.environment.gov.rw/news-detail/rwanda-launches-carbon-market-framework-to-advance-climate-action-for-a-sustainable-future" TargetMode="External"/><Relationship Id="rId75" Type="http://schemas.openxmlformats.org/officeDocument/2006/relationships/hyperlink" Target="https://english.motie.go.kr/eng/article/EATCLdfa319ada/1886/view" TargetMode="External"/><Relationship Id="rId83" Type="http://schemas.openxmlformats.org/officeDocument/2006/relationships/hyperlink" Target="https://www.mti.gov.sg/Newsroom/Press-Releases/2024/08/Singapore-and-the-Philippines-sign-Memorandum-of-Understanding-to-collaborate" TargetMode="External"/><Relationship Id="rId88" Type="http://schemas.openxmlformats.org/officeDocument/2006/relationships/hyperlink" Target="https://www.regjeringen.no/en/aktuelt/norway-launches-initiative-to-cut-emissions-in-developing-countries/id3075202/" TargetMode="External"/><Relationship Id="rId91" Type="http://schemas.openxmlformats.org/officeDocument/2006/relationships/hyperlink" Target="https://unepccc.org/zambia-and-sweden-forge-partnership-under-article-6-of-the-paris-agreement/" TargetMode="External"/><Relationship Id="rId96" Type="http://schemas.openxmlformats.org/officeDocument/2006/relationships/hyperlink" Target="https://www.mti.gov.sg/Newsroom/Press-Releases/2023/12/Singapore-and-Bhutan-substantively-conclude-negotiations-on" TargetMode="External"/><Relationship Id="rId1" Type="http://schemas.openxmlformats.org/officeDocument/2006/relationships/hyperlink" Target="https://www.mse.gov.sg/resource-room/category/2022-11-18-speech-by-minister-grace-fu-mou-signing-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7" Type="http://schemas.openxmlformats.org/officeDocument/2006/relationships/hyperlink" Target="https://www.mti.gov.sg/Newsroom/Press-Releases/2023/08/Singapore-and-Sri-Lanka-sign-Memorandum-of-Understanding-to-collaborate-on-carbon-credits"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jcm.go.jp/kg-jp/information/486" TargetMode="External"/><Relationship Id="rId60" Type="http://schemas.openxmlformats.org/officeDocument/2006/relationships/hyperlink" Target="https://www.mti.gov.sg/Newsroom/Press-Releases/2023/12/Singapore-and-Senegal-sign-Memorandum-of-Understanding-to-collaborate" TargetMode="External"/><Relationship Id="rId65" Type="http://schemas.openxmlformats.org/officeDocument/2006/relationships/hyperlink" Target="https://www.mti.gov.sg/Newsroom/Press-Releases/2022/10/Singapore-and-Vietnam-sign-Memorandums-of-Understanding-to-Collaborate-on-Energy-and-Carbon-Credits" TargetMode="External"/><Relationship Id="rId73"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78"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81" Type="http://schemas.openxmlformats.org/officeDocument/2006/relationships/hyperlink" Target="https://www.gov.kz/memleket/entities/ecogeo/press/news/details/791311?lang=kk" TargetMode="External"/><Relationship Id="rId86" Type="http://schemas.openxmlformats.org/officeDocument/2006/relationships/hyperlink" Target="https://finances.bj/wp-content/uploads/2024/11/Press-release-Bilateral-Agreement-Norway-20241117.pdf" TargetMode="External"/><Relationship Id="rId94" Type="http://schemas.openxmlformats.org/officeDocument/2006/relationships/hyperlink" Target="https://www.mfa.gov.sg/Newsroom/Press-Statements-Transcripts-and-Photos/2025/01/Joint-Statement-at-the-11th-Malaysia-Singapore-Leaders-Retreat" TargetMode="External"/><Relationship Id="rId99" Type="http://schemas.openxmlformats.org/officeDocument/2006/relationships/vmlDrawing" Target="../drawings/vmlDrawing2.vml"/><Relationship Id="rId101" Type="http://schemas.openxmlformats.org/officeDocument/2006/relationships/comments" Target="../comments2.xm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regjeringen.no/contentassets/3ea80a42af994fe9bbf45a10ec3dfde2/eng-mou-norway-indonesia.pdf" TargetMode="External"/><Relationship Id="rId76" Type="http://schemas.openxmlformats.org/officeDocument/2006/relationships/hyperlink" Target="https://www.mti.gov.sg/Newsroom/Press-Releases/2024/07/Singapore-and-Lao-PDR-sign-Memorandum-of-Understanding-on-carbon-credits-collaboration" TargetMode="External"/><Relationship Id="rId97" Type="http://schemas.openxmlformats.org/officeDocument/2006/relationships/hyperlink" Target="https://www.mti.gov.sg/Newsroom/Press-Releases/2025/02/Singapore-signs-Implementation-Agreement-with-Bhutan-to-cooperate-on-carbon-credits-under-Article-6"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mse.gov.sg/resource-room/category/2022-11-15-media-release-singapore-and-ghana-implementation-agreement-article-6" TargetMode="External"/><Relationship Id="rId92"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87" Type="http://schemas.openxmlformats.org/officeDocument/2006/relationships/hyperlink" Target="https://www.regjeringen.no/en/aktuelt/norway-launches-initiative-to-cut-emissions-in-developing-countries/id3075202/" TargetMode="External"/><Relationship Id="rId61" Type="http://schemas.openxmlformats.org/officeDocument/2006/relationships/hyperlink" Target="https://www.mti.gov.sg/Newsroom/Press-Releases/2023/12/Singapore-and-Costa-Rica-sign-Memorandum-of-Understanding-to-collaborate-on-carbon-credits" TargetMode="External"/><Relationship Id="rId82" Type="http://schemas.openxmlformats.org/officeDocument/2006/relationships/hyperlink" Target="https://www.cpp.org.kh/en/details/376408"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08/Singapore-and-Chile-sign-Memorandum-of-Understanding-to-collaborate-on-Carbon-Markets" TargetMode="External"/><Relationship Id="rId77"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100" Type="http://schemas.openxmlformats.org/officeDocument/2006/relationships/table" Target="../tables/table4.xm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carbon-pulse.com/224774/" TargetMode="External"/><Relationship Id="rId72" Type="http://schemas.openxmlformats.org/officeDocument/2006/relationships/hyperlink" Target="https://www.mse.gov.sg/resource-room/category/2024-05-27-press-release-singapore-signs-implementation-agreement-ghana-carbon-credits" TargetMode="External"/><Relationship Id="rId93" Type="http://schemas.openxmlformats.org/officeDocument/2006/relationships/hyperlink" Target="https://www.mse.gov.sg/resource-room/category/2022-11-18-speech-by-minister-grace-fu-mou-signing-peru" TargetMode="External"/><Relationship Id="rId98" Type="http://schemas.openxmlformats.org/officeDocument/2006/relationships/printerSettings" Target="../printerSettings/printerSettings4.bin"/><Relationship Id="rId3" Type="http://schemas.openxmlformats.org/officeDocument/2006/relationships/hyperlink" Target="https://www.mapamazighe.ma/en/actualites/general/morocco-singapore-sign-mou-cooperation-under-paris-agreements-article-6"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W203"/>
  <sheetViews>
    <sheetView showGridLines="0" zoomScaleNormal="100" workbookViewId="0">
      <selection sqref="A1:XFD1048576"/>
    </sheetView>
  </sheetViews>
  <sheetFormatPr defaultColWidth="8.42578125" defaultRowHeight="15" x14ac:dyDescent="0.2"/>
  <cols>
    <col min="1" max="1" width="7.42578125" style="160" bestFit="1" customWidth="1"/>
    <col min="2" max="2" width="31.42578125" style="160" bestFit="1" customWidth="1"/>
    <col min="3" max="3" width="9.42578125" style="174" customWidth="1"/>
    <col min="4" max="4" width="18" style="176" customWidth="1"/>
    <col min="5" max="5" width="12.42578125" style="176" customWidth="1"/>
    <col min="6" max="6" width="21.42578125" style="176" customWidth="1"/>
    <col min="7" max="7" width="14.42578125" style="176" customWidth="1"/>
    <col min="8" max="8" width="12.42578125" style="176" bestFit="1" customWidth="1"/>
    <col min="9" max="9" width="12" style="160" customWidth="1"/>
    <col min="10" max="10" width="6.42578125" style="160" bestFit="1" customWidth="1"/>
    <col min="11" max="11" width="13.42578125" style="160" customWidth="1"/>
    <col min="12" max="14" width="7.42578125" style="160" bestFit="1" customWidth="1"/>
    <col min="15" max="17" width="7.42578125" style="160" customWidth="1"/>
    <col min="18" max="19" width="9.42578125" style="160" customWidth="1"/>
    <col min="20" max="20" width="11.42578125" style="160" customWidth="1"/>
    <col min="21" max="21" width="10.42578125" style="160" bestFit="1" customWidth="1"/>
    <col min="22" max="16384" width="8.42578125" style="160"/>
  </cols>
  <sheetData>
    <row r="1" spans="1:23" ht="18.75" x14ac:dyDescent="0.2">
      <c r="A1" s="327" t="s">
        <v>0</v>
      </c>
      <c r="B1" s="327"/>
      <c r="C1" s="327"/>
      <c r="D1" s="327"/>
      <c r="E1" s="327"/>
      <c r="F1" s="172"/>
      <c r="G1" s="172"/>
      <c r="H1" s="172"/>
    </row>
    <row r="2" spans="1:23" ht="40.5" customHeight="1" x14ac:dyDescent="0.2">
      <c r="A2" s="334" t="s">
        <v>1</v>
      </c>
      <c r="B2" s="334"/>
      <c r="C2" s="334"/>
      <c r="D2" s="334"/>
      <c r="E2" s="334"/>
      <c r="F2" s="334"/>
      <c r="G2" s="173"/>
      <c r="H2" s="173"/>
      <c r="L2" s="326" t="s">
        <v>2</v>
      </c>
      <c r="M2" s="326"/>
      <c r="N2" s="326"/>
      <c r="O2" s="326"/>
      <c r="P2" s="326"/>
      <c r="Q2" s="326"/>
      <c r="R2" s="326" t="s">
        <v>2</v>
      </c>
      <c r="S2" s="326"/>
    </row>
    <row r="3" spans="1:23" x14ac:dyDescent="0.2">
      <c r="C3" s="160"/>
      <c r="D3" s="160"/>
      <c r="E3" s="186">
        <v>8</v>
      </c>
      <c r="F3" s="186">
        <v>99</v>
      </c>
      <c r="G3" s="186">
        <v>14</v>
      </c>
      <c r="H3" s="186">
        <v>6</v>
      </c>
      <c r="I3" s="186">
        <v>25</v>
      </c>
      <c r="J3" s="186">
        <v>130</v>
      </c>
      <c r="K3" s="186">
        <v>97</v>
      </c>
      <c r="L3" s="186">
        <v>1389</v>
      </c>
      <c r="M3" s="186">
        <v>119</v>
      </c>
      <c r="N3" s="186">
        <v>954</v>
      </c>
      <c r="O3" s="186">
        <v>15</v>
      </c>
      <c r="P3" s="186">
        <v>18</v>
      </c>
      <c r="Q3" s="186">
        <v>188</v>
      </c>
      <c r="R3" s="325">
        <v>1001</v>
      </c>
      <c r="S3" s="325"/>
    </row>
    <row r="4" spans="1:23" x14ac:dyDescent="0.2">
      <c r="C4" s="160"/>
      <c r="D4" s="160"/>
      <c r="E4" s="247" t="s">
        <v>2</v>
      </c>
      <c r="F4" s="247" t="s">
        <v>2</v>
      </c>
      <c r="G4" s="247" t="s">
        <v>2</v>
      </c>
      <c r="H4" s="247" t="s">
        <v>2</v>
      </c>
      <c r="I4" s="247" t="s">
        <v>2</v>
      </c>
      <c r="J4" s="247" t="s">
        <v>2</v>
      </c>
      <c r="K4" s="247" t="s">
        <v>2</v>
      </c>
      <c r="L4" s="328" t="s">
        <v>3</v>
      </c>
      <c r="M4" s="329"/>
      <c r="N4" s="330"/>
      <c r="O4" s="331" t="s">
        <v>4</v>
      </c>
      <c r="P4" s="332"/>
      <c r="Q4" s="333"/>
      <c r="R4" s="323" t="s">
        <v>13163</v>
      </c>
      <c r="S4" s="324"/>
      <c r="T4" s="245"/>
      <c r="U4" s="245"/>
      <c r="V4" s="245"/>
      <c r="W4" s="245"/>
    </row>
    <row r="5" spans="1:23" s="175" customFormat="1" ht="37.5" x14ac:dyDescent="0.2">
      <c r="A5" s="248" t="s">
        <v>5</v>
      </c>
      <c r="B5" s="249" t="s">
        <v>6</v>
      </c>
      <c r="C5" s="250" t="s">
        <v>7</v>
      </c>
      <c r="D5" s="250" t="s">
        <v>8</v>
      </c>
      <c r="E5" s="250" t="s">
        <v>9</v>
      </c>
      <c r="F5" s="250" t="s">
        <v>10</v>
      </c>
      <c r="G5" s="250" t="s">
        <v>11</v>
      </c>
      <c r="H5" s="250" t="s">
        <v>12</v>
      </c>
      <c r="I5" s="249" t="s">
        <v>13</v>
      </c>
      <c r="J5" s="249" t="s">
        <v>14</v>
      </c>
      <c r="K5" s="249" t="s">
        <v>15</v>
      </c>
      <c r="L5" s="206" t="s">
        <v>16</v>
      </c>
      <c r="M5" s="206" t="s">
        <v>17</v>
      </c>
      <c r="N5" s="207" t="s">
        <v>18</v>
      </c>
      <c r="O5" s="207" t="s">
        <v>19</v>
      </c>
      <c r="P5" s="207" t="s">
        <v>20</v>
      </c>
      <c r="Q5" s="207" t="s">
        <v>21</v>
      </c>
      <c r="R5" s="309" t="s">
        <v>13164</v>
      </c>
      <c r="S5" s="310" t="s">
        <v>13165</v>
      </c>
      <c r="T5" s="302" t="s">
        <v>22</v>
      </c>
    </row>
    <row r="6" spans="1:23" x14ac:dyDescent="0.2">
      <c r="A6" s="174" t="s">
        <v>119</v>
      </c>
      <c r="B6" s="160" t="s">
        <v>1393</v>
      </c>
      <c r="C6" s="176" t="s">
        <v>1269</v>
      </c>
      <c r="D6" s="176" t="s">
        <v>1273</v>
      </c>
      <c r="E6" s="261" t="s">
        <v>258</v>
      </c>
      <c r="F6" s="177" t="s">
        <v>11526</v>
      </c>
      <c r="G6" s="261">
        <v>45582</v>
      </c>
      <c r="H6" s="261" t="s">
        <v>258</v>
      </c>
      <c r="I6" s="195">
        <v>0</v>
      </c>
      <c r="J6" s="195">
        <v>0</v>
      </c>
      <c r="K6" s="195">
        <v>0</v>
      </c>
      <c r="L6" s="195">
        <v>444</v>
      </c>
      <c r="M6" s="195">
        <v>16</v>
      </c>
      <c r="N6" s="195">
        <v>134</v>
      </c>
      <c r="O6" s="195">
        <v>0</v>
      </c>
      <c r="P6" s="195">
        <v>0</v>
      </c>
      <c r="Q6" s="195">
        <v>0</v>
      </c>
      <c r="R6" s="195">
        <v>509</v>
      </c>
      <c r="S6" s="195">
        <v>96</v>
      </c>
      <c r="T6" s="174" t="s">
        <v>265</v>
      </c>
    </row>
    <row r="7" spans="1:23" x14ac:dyDescent="0.2">
      <c r="A7" s="174" t="s">
        <v>120</v>
      </c>
      <c r="B7" s="160" t="s">
        <v>1671</v>
      </c>
      <c r="C7" s="176" t="s">
        <v>1262</v>
      </c>
      <c r="D7" s="176" t="s">
        <v>1263</v>
      </c>
      <c r="E7" s="261" t="s">
        <v>258</v>
      </c>
      <c r="F7" s="177" t="s">
        <v>11633</v>
      </c>
      <c r="G7" s="261">
        <v>45582</v>
      </c>
      <c r="H7" s="261" t="s">
        <v>258</v>
      </c>
      <c r="I7" s="195">
        <v>0</v>
      </c>
      <c r="J7" s="195">
        <v>0</v>
      </c>
      <c r="K7" s="195">
        <v>0</v>
      </c>
      <c r="L7" s="195">
        <v>3</v>
      </c>
      <c r="M7" s="195">
        <v>10</v>
      </c>
      <c r="N7" s="195">
        <v>119</v>
      </c>
      <c r="O7" s="195">
        <v>3</v>
      </c>
      <c r="P7" s="195">
        <v>10</v>
      </c>
      <c r="Q7" s="195">
        <v>88</v>
      </c>
      <c r="R7" s="195">
        <v>5</v>
      </c>
      <c r="S7" s="195">
        <v>10</v>
      </c>
      <c r="T7" s="174" t="s">
        <v>265</v>
      </c>
    </row>
    <row r="8" spans="1:23" x14ac:dyDescent="0.2">
      <c r="A8" s="174" t="s">
        <v>52</v>
      </c>
      <c r="B8" s="160" t="s">
        <v>1006</v>
      </c>
      <c r="C8" s="176" t="s">
        <v>1262</v>
      </c>
      <c r="D8" s="176" t="s">
        <v>1263</v>
      </c>
      <c r="E8" s="261" t="s">
        <v>258</v>
      </c>
      <c r="F8" s="177" t="s">
        <v>11600</v>
      </c>
      <c r="G8" s="261" t="s">
        <v>258</v>
      </c>
      <c r="H8" s="261">
        <v>45170</v>
      </c>
      <c r="I8" s="195">
        <v>0</v>
      </c>
      <c r="J8" s="195">
        <v>0</v>
      </c>
      <c r="K8" s="195">
        <v>3</v>
      </c>
      <c r="L8" s="195">
        <v>0</v>
      </c>
      <c r="M8" s="195">
        <v>8</v>
      </c>
      <c r="N8" s="195">
        <v>44</v>
      </c>
      <c r="O8" s="195">
        <v>0</v>
      </c>
      <c r="P8" s="195">
        <v>0</v>
      </c>
      <c r="Q8" s="195">
        <v>0</v>
      </c>
      <c r="R8" s="195">
        <v>0</v>
      </c>
      <c r="S8" s="195">
        <v>10</v>
      </c>
      <c r="T8" s="174" t="s">
        <v>265</v>
      </c>
    </row>
    <row r="9" spans="1:23" x14ac:dyDescent="0.2">
      <c r="A9" s="174" t="s">
        <v>142</v>
      </c>
      <c r="B9" s="160" t="s">
        <v>1471</v>
      </c>
      <c r="C9" s="176" t="s">
        <v>1269</v>
      </c>
      <c r="D9" s="176" t="s">
        <v>1273</v>
      </c>
      <c r="E9" s="261" t="s">
        <v>258</v>
      </c>
      <c r="F9" s="177" t="s">
        <v>11585</v>
      </c>
      <c r="G9" s="261" t="s">
        <v>258</v>
      </c>
      <c r="H9" s="261" t="s">
        <v>258</v>
      </c>
      <c r="I9" s="195">
        <v>0</v>
      </c>
      <c r="J9" s="195">
        <v>0</v>
      </c>
      <c r="K9" s="195">
        <v>0</v>
      </c>
      <c r="L9" s="195">
        <v>17</v>
      </c>
      <c r="M9" s="195">
        <v>1</v>
      </c>
      <c r="N9" s="195">
        <v>5</v>
      </c>
      <c r="O9" s="195">
        <v>0</v>
      </c>
      <c r="P9" s="195">
        <v>0</v>
      </c>
      <c r="Q9" s="195">
        <v>0</v>
      </c>
      <c r="R9" s="195">
        <v>12</v>
      </c>
      <c r="S9" s="195">
        <v>9</v>
      </c>
      <c r="T9" s="174" t="s">
        <v>265</v>
      </c>
    </row>
    <row r="10" spans="1:23" x14ac:dyDescent="0.2">
      <c r="A10" s="174" t="s">
        <v>24</v>
      </c>
      <c r="B10" s="160" t="s">
        <v>453</v>
      </c>
      <c r="C10" s="176" t="s">
        <v>1269</v>
      </c>
      <c r="D10" s="176" t="s">
        <v>1273</v>
      </c>
      <c r="E10" s="261" t="s">
        <v>258</v>
      </c>
      <c r="F10" s="177" t="s">
        <v>11436</v>
      </c>
      <c r="G10" s="261">
        <v>45666</v>
      </c>
      <c r="H10" s="261" t="s">
        <v>258</v>
      </c>
      <c r="I10" s="195">
        <v>0</v>
      </c>
      <c r="J10" s="195">
        <v>4</v>
      </c>
      <c r="K10" s="195">
        <v>1</v>
      </c>
      <c r="L10" s="195">
        <v>7</v>
      </c>
      <c r="M10" s="195">
        <v>4</v>
      </c>
      <c r="N10" s="195">
        <v>22</v>
      </c>
      <c r="O10" s="195">
        <v>7</v>
      </c>
      <c r="P10" s="195">
        <v>4</v>
      </c>
      <c r="Q10" s="195">
        <v>22</v>
      </c>
      <c r="R10" s="195">
        <v>5</v>
      </c>
      <c r="S10" s="195">
        <v>9</v>
      </c>
      <c r="T10" s="174" t="s">
        <v>265</v>
      </c>
    </row>
    <row r="11" spans="1:23" x14ac:dyDescent="0.2">
      <c r="A11" s="174" t="s">
        <v>121</v>
      </c>
      <c r="B11" s="160" t="s">
        <v>2327</v>
      </c>
      <c r="C11" s="176" t="s">
        <v>1262</v>
      </c>
      <c r="D11" s="176" t="s">
        <v>1265</v>
      </c>
      <c r="E11" s="261" t="s">
        <v>258</v>
      </c>
      <c r="F11" s="177" t="s">
        <v>11580</v>
      </c>
      <c r="G11" s="261" t="s">
        <v>258</v>
      </c>
      <c r="H11" s="261" t="s">
        <v>258</v>
      </c>
      <c r="I11" s="195">
        <v>0</v>
      </c>
      <c r="J11" s="195">
        <v>0</v>
      </c>
      <c r="K11" s="195">
        <v>0</v>
      </c>
      <c r="L11" s="195">
        <v>0</v>
      </c>
      <c r="M11" s="195">
        <v>7</v>
      </c>
      <c r="N11" s="195">
        <v>56</v>
      </c>
      <c r="O11" s="195">
        <v>0</v>
      </c>
      <c r="P11" s="195">
        <v>0</v>
      </c>
      <c r="Q11" s="195">
        <v>0</v>
      </c>
      <c r="R11" s="195">
        <v>21</v>
      </c>
      <c r="S11" s="195">
        <v>8</v>
      </c>
      <c r="T11" s="174" t="s">
        <v>265</v>
      </c>
    </row>
    <row r="12" spans="1:23" x14ac:dyDescent="0.2">
      <c r="A12" s="174" t="s">
        <v>50</v>
      </c>
      <c r="B12" s="160" t="s">
        <v>482</v>
      </c>
      <c r="C12" s="176" t="s">
        <v>1262</v>
      </c>
      <c r="D12" s="176" t="s">
        <v>1263</v>
      </c>
      <c r="E12" s="261" t="s">
        <v>258</v>
      </c>
      <c r="F12" s="177" t="s">
        <v>11535</v>
      </c>
      <c r="G12" s="261" t="s">
        <v>258</v>
      </c>
      <c r="H12" s="261">
        <v>45429</v>
      </c>
      <c r="I12" s="195">
        <v>0</v>
      </c>
      <c r="J12" s="195">
        <v>2</v>
      </c>
      <c r="K12" s="195">
        <v>3</v>
      </c>
      <c r="L12" s="195">
        <v>7</v>
      </c>
      <c r="M12" s="195">
        <v>13</v>
      </c>
      <c r="N12" s="195">
        <v>124</v>
      </c>
      <c r="O12" s="195">
        <v>0</v>
      </c>
      <c r="P12" s="195">
        <v>0</v>
      </c>
      <c r="Q12" s="195">
        <v>0</v>
      </c>
      <c r="R12" s="195">
        <v>21</v>
      </c>
      <c r="S12" s="195">
        <v>7</v>
      </c>
      <c r="T12" s="174" t="s">
        <v>265</v>
      </c>
    </row>
    <row r="13" spans="1:23" x14ac:dyDescent="0.2">
      <c r="A13" s="174" t="s">
        <v>125</v>
      </c>
      <c r="B13" s="160" t="s">
        <v>1359</v>
      </c>
      <c r="C13" s="176" t="s">
        <v>1266</v>
      </c>
      <c r="D13" s="176" t="s">
        <v>1268</v>
      </c>
      <c r="E13" s="261" t="s">
        <v>258</v>
      </c>
      <c r="F13" s="177" t="s">
        <v>11444</v>
      </c>
      <c r="G13" s="261" t="s">
        <v>258</v>
      </c>
      <c r="H13" s="261" t="s">
        <v>258</v>
      </c>
      <c r="I13" s="195">
        <v>0</v>
      </c>
      <c r="J13" s="195">
        <v>0</v>
      </c>
      <c r="K13" s="195">
        <v>0</v>
      </c>
      <c r="L13" s="195">
        <v>89</v>
      </c>
      <c r="M13" s="195">
        <v>6</v>
      </c>
      <c r="N13" s="195">
        <v>33</v>
      </c>
      <c r="O13" s="195">
        <v>0</v>
      </c>
      <c r="P13" s="195">
        <v>0</v>
      </c>
      <c r="Q13" s="195">
        <v>0</v>
      </c>
      <c r="R13" s="195">
        <v>51</v>
      </c>
      <c r="S13" s="195">
        <v>6</v>
      </c>
      <c r="T13" s="174" t="s">
        <v>265</v>
      </c>
    </row>
    <row r="14" spans="1:23" x14ac:dyDescent="0.2">
      <c r="A14" s="174" t="s">
        <v>140</v>
      </c>
      <c r="B14" s="160" t="s">
        <v>10450</v>
      </c>
      <c r="C14" s="176" t="s">
        <v>1262</v>
      </c>
      <c r="D14" s="176" t="s">
        <v>1279</v>
      </c>
      <c r="E14" s="261" t="s">
        <v>258</v>
      </c>
      <c r="F14" s="177" t="s">
        <v>11480</v>
      </c>
      <c r="G14" s="261" t="s">
        <v>258</v>
      </c>
      <c r="H14" s="261" t="s">
        <v>258</v>
      </c>
      <c r="I14" s="195">
        <v>0</v>
      </c>
      <c r="J14" s="195">
        <v>0</v>
      </c>
      <c r="K14" s="195">
        <v>0</v>
      </c>
      <c r="L14" s="195">
        <v>1</v>
      </c>
      <c r="M14" s="195">
        <v>3</v>
      </c>
      <c r="N14" s="195">
        <v>2</v>
      </c>
      <c r="O14" s="195">
        <v>0</v>
      </c>
      <c r="P14" s="195">
        <v>0</v>
      </c>
      <c r="Q14" s="195">
        <v>0</v>
      </c>
      <c r="R14" s="195">
        <v>6</v>
      </c>
      <c r="S14" s="195">
        <v>6</v>
      </c>
      <c r="T14" s="174" t="s">
        <v>265</v>
      </c>
    </row>
    <row r="15" spans="1:23" x14ac:dyDescent="0.2">
      <c r="A15" s="174" t="s">
        <v>65</v>
      </c>
      <c r="B15" s="160" t="s">
        <v>788</v>
      </c>
      <c r="C15" s="176" t="s">
        <v>1269</v>
      </c>
      <c r="D15" s="176" t="s">
        <v>1272</v>
      </c>
      <c r="E15" s="261" t="s">
        <v>258</v>
      </c>
      <c r="F15" s="177" t="s">
        <v>11595</v>
      </c>
      <c r="G15" s="261" t="s">
        <v>258</v>
      </c>
      <c r="H15" s="261" t="s">
        <v>258</v>
      </c>
      <c r="I15" s="195">
        <v>0</v>
      </c>
      <c r="J15" s="195">
        <v>7</v>
      </c>
      <c r="K15" s="195">
        <v>2</v>
      </c>
      <c r="L15" s="195">
        <v>4</v>
      </c>
      <c r="M15" s="195">
        <v>3</v>
      </c>
      <c r="N15" s="195">
        <v>34</v>
      </c>
      <c r="O15" s="195">
        <v>0</v>
      </c>
      <c r="P15" s="195">
        <v>0</v>
      </c>
      <c r="Q15" s="195">
        <v>0</v>
      </c>
      <c r="R15" s="195">
        <v>0</v>
      </c>
      <c r="S15" s="195">
        <v>6</v>
      </c>
      <c r="T15" s="174" t="s">
        <v>265</v>
      </c>
    </row>
    <row r="16" spans="1:23" x14ac:dyDescent="0.2">
      <c r="A16" s="174" t="s">
        <v>54</v>
      </c>
      <c r="B16" s="160" t="s">
        <v>999</v>
      </c>
      <c r="C16" s="176" t="s">
        <v>1262</v>
      </c>
      <c r="D16" s="176" t="s">
        <v>1263</v>
      </c>
      <c r="E16" s="261" t="s">
        <v>258</v>
      </c>
      <c r="F16" s="177" t="s">
        <v>11647</v>
      </c>
      <c r="G16" s="261" t="s">
        <v>258</v>
      </c>
      <c r="H16" s="261">
        <v>45582</v>
      </c>
      <c r="I16" s="195">
        <v>0</v>
      </c>
      <c r="J16" s="195">
        <v>0</v>
      </c>
      <c r="K16" s="195">
        <v>3</v>
      </c>
      <c r="L16" s="195">
        <v>0</v>
      </c>
      <c r="M16" s="195">
        <v>7</v>
      </c>
      <c r="N16" s="195">
        <v>10</v>
      </c>
      <c r="O16" s="195">
        <v>0</v>
      </c>
      <c r="P16" s="195">
        <v>0</v>
      </c>
      <c r="Q16" s="195">
        <v>0</v>
      </c>
      <c r="R16" s="195">
        <v>14</v>
      </c>
      <c r="S16" s="195">
        <v>5</v>
      </c>
      <c r="T16" s="174" t="s">
        <v>265</v>
      </c>
    </row>
    <row r="17" spans="1:20" x14ac:dyDescent="0.2">
      <c r="A17" s="174" t="s">
        <v>127</v>
      </c>
      <c r="B17" s="160" t="s">
        <v>4141</v>
      </c>
      <c r="C17" s="176" t="s">
        <v>1262</v>
      </c>
      <c r="D17" s="176" t="s">
        <v>1263</v>
      </c>
      <c r="E17" s="261" t="s">
        <v>258</v>
      </c>
      <c r="F17" s="177" t="s">
        <v>258</v>
      </c>
      <c r="G17" s="261" t="s">
        <v>258</v>
      </c>
      <c r="H17" s="261" t="s">
        <v>258</v>
      </c>
      <c r="I17" s="195">
        <v>0</v>
      </c>
      <c r="J17" s="195">
        <v>0</v>
      </c>
      <c r="K17" s="195">
        <v>0</v>
      </c>
      <c r="L17" s="195">
        <v>1</v>
      </c>
      <c r="M17" s="195">
        <v>6</v>
      </c>
      <c r="N17" s="195">
        <v>0</v>
      </c>
      <c r="O17" s="195">
        <v>0</v>
      </c>
      <c r="P17" s="195">
        <v>0</v>
      </c>
      <c r="Q17" s="195">
        <v>0</v>
      </c>
      <c r="R17" s="195">
        <v>7</v>
      </c>
      <c r="S17" s="195">
        <v>5</v>
      </c>
      <c r="T17" s="174" t="s">
        <v>265</v>
      </c>
    </row>
    <row r="18" spans="1:20" s="176" customFormat="1" x14ac:dyDescent="0.2">
      <c r="A18" s="174" t="s">
        <v>48</v>
      </c>
      <c r="B18" s="160" t="s">
        <v>357</v>
      </c>
      <c r="C18" s="176" t="s">
        <v>1269</v>
      </c>
      <c r="D18" s="176" t="s">
        <v>1272</v>
      </c>
      <c r="E18" s="261" t="s">
        <v>258</v>
      </c>
      <c r="F18" s="177" t="s">
        <v>11528</v>
      </c>
      <c r="G18" s="261" t="s">
        <v>258</v>
      </c>
      <c r="H18" s="261" t="s">
        <v>258</v>
      </c>
      <c r="I18" s="195">
        <v>0</v>
      </c>
      <c r="J18" s="195">
        <v>39</v>
      </c>
      <c r="K18" s="195">
        <v>4</v>
      </c>
      <c r="L18" s="195">
        <v>13</v>
      </c>
      <c r="M18" s="195">
        <v>1</v>
      </c>
      <c r="N18" s="195">
        <v>5</v>
      </c>
      <c r="O18" s="195">
        <v>0</v>
      </c>
      <c r="P18" s="195">
        <v>0</v>
      </c>
      <c r="Q18" s="195">
        <v>0</v>
      </c>
      <c r="R18" s="195">
        <v>4</v>
      </c>
      <c r="S18" s="195">
        <v>5</v>
      </c>
      <c r="T18" s="174" t="s">
        <v>265</v>
      </c>
    </row>
    <row r="19" spans="1:20" s="176" customFormat="1" x14ac:dyDescent="0.2">
      <c r="A19" s="174" t="s">
        <v>218</v>
      </c>
      <c r="B19" s="160" t="s">
        <v>11630</v>
      </c>
      <c r="C19" s="176" t="s">
        <v>1269</v>
      </c>
      <c r="D19" s="176" t="s">
        <v>1274</v>
      </c>
      <c r="E19" s="261" t="s">
        <v>258</v>
      </c>
      <c r="F19" s="177" t="s">
        <v>11631</v>
      </c>
      <c r="G19" s="261" t="s">
        <v>258</v>
      </c>
      <c r="H19" s="261" t="s">
        <v>258</v>
      </c>
      <c r="I19" s="195">
        <v>0</v>
      </c>
      <c r="J19" s="195">
        <v>0</v>
      </c>
      <c r="K19" s="195">
        <v>0</v>
      </c>
      <c r="L19" s="195">
        <v>0</v>
      </c>
      <c r="M19" s="195">
        <v>0</v>
      </c>
      <c r="N19" s="195">
        <v>0</v>
      </c>
      <c r="O19" s="195">
        <v>0</v>
      </c>
      <c r="P19" s="195">
        <v>0</v>
      </c>
      <c r="Q19" s="195">
        <v>0</v>
      </c>
      <c r="R19" s="195">
        <v>12</v>
      </c>
      <c r="S19" s="195">
        <v>4</v>
      </c>
      <c r="T19" s="174" t="s">
        <v>265</v>
      </c>
    </row>
    <row r="20" spans="1:20" s="176" customFormat="1" x14ac:dyDescent="0.2">
      <c r="A20" s="174" t="s">
        <v>88</v>
      </c>
      <c r="B20" s="160" t="s">
        <v>986</v>
      </c>
      <c r="C20" s="176" t="s">
        <v>1269</v>
      </c>
      <c r="D20" s="176" t="s">
        <v>1273</v>
      </c>
      <c r="E20" s="261" t="s">
        <v>258</v>
      </c>
      <c r="F20" s="177" t="s">
        <v>11571</v>
      </c>
      <c r="G20" s="261">
        <v>45699</v>
      </c>
      <c r="H20" s="261" t="s">
        <v>258</v>
      </c>
      <c r="I20" s="195">
        <v>0</v>
      </c>
      <c r="J20" s="195">
        <v>0</v>
      </c>
      <c r="K20" s="195">
        <v>1</v>
      </c>
      <c r="L20" s="195">
        <v>5</v>
      </c>
      <c r="M20" s="195">
        <v>4</v>
      </c>
      <c r="N20" s="195">
        <v>27</v>
      </c>
      <c r="O20" s="195">
        <v>0</v>
      </c>
      <c r="P20" s="195">
        <v>0</v>
      </c>
      <c r="Q20" s="195">
        <v>0</v>
      </c>
      <c r="R20" s="195">
        <v>5</v>
      </c>
      <c r="S20" s="195">
        <v>4</v>
      </c>
      <c r="T20" s="174" t="s">
        <v>265</v>
      </c>
    </row>
    <row r="21" spans="1:20" s="176" customFormat="1" x14ac:dyDescent="0.2">
      <c r="A21" s="174" t="s">
        <v>168</v>
      </c>
      <c r="B21" s="160" t="s">
        <v>2334</v>
      </c>
      <c r="C21" s="176" t="s">
        <v>1269</v>
      </c>
      <c r="D21" s="176" t="s">
        <v>1274</v>
      </c>
      <c r="E21" s="261" t="s">
        <v>258</v>
      </c>
      <c r="F21" s="177" t="s">
        <v>258</v>
      </c>
      <c r="G21" s="261" t="s">
        <v>258</v>
      </c>
      <c r="H21" s="261" t="s">
        <v>258</v>
      </c>
      <c r="I21" s="195">
        <v>0</v>
      </c>
      <c r="J21" s="195">
        <v>0</v>
      </c>
      <c r="K21" s="195">
        <v>0</v>
      </c>
      <c r="L21" s="195">
        <v>2</v>
      </c>
      <c r="M21" s="195">
        <v>0</v>
      </c>
      <c r="N21" s="195">
        <v>0</v>
      </c>
      <c r="O21" s="195">
        <v>0</v>
      </c>
      <c r="P21" s="195">
        <v>0</v>
      </c>
      <c r="Q21" s="195">
        <v>0</v>
      </c>
      <c r="R21" s="195">
        <v>2</v>
      </c>
      <c r="S21" s="195">
        <v>4</v>
      </c>
      <c r="T21" s="174" t="s">
        <v>265</v>
      </c>
    </row>
    <row r="22" spans="1:20" s="176" customFormat="1" x14ac:dyDescent="0.2">
      <c r="A22" s="174" t="s">
        <v>59</v>
      </c>
      <c r="B22" s="160" t="s">
        <v>13138</v>
      </c>
      <c r="C22" s="176" t="s">
        <v>1269</v>
      </c>
      <c r="D22" s="176" t="s">
        <v>1272</v>
      </c>
      <c r="E22" s="261" t="s">
        <v>258</v>
      </c>
      <c r="F22" s="177" t="s">
        <v>11540</v>
      </c>
      <c r="G22" s="261" t="s">
        <v>258</v>
      </c>
      <c r="H22" s="261" t="s">
        <v>258</v>
      </c>
      <c r="I22" s="195">
        <v>0</v>
      </c>
      <c r="J22" s="195">
        <v>5</v>
      </c>
      <c r="K22" s="195">
        <v>3</v>
      </c>
      <c r="L22" s="195">
        <v>8</v>
      </c>
      <c r="M22" s="195">
        <v>1</v>
      </c>
      <c r="N22" s="195">
        <v>1</v>
      </c>
      <c r="O22" s="195">
        <v>0</v>
      </c>
      <c r="P22" s="195">
        <v>0</v>
      </c>
      <c r="Q22" s="195">
        <v>0</v>
      </c>
      <c r="R22" s="195">
        <v>2</v>
      </c>
      <c r="S22" s="195">
        <v>4</v>
      </c>
      <c r="T22" s="174" t="s">
        <v>265</v>
      </c>
    </row>
    <row r="23" spans="1:20" x14ac:dyDescent="0.2">
      <c r="A23" s="174" t="s">
        <v>219</v>
      </c>
      <c r="B23" s="160" t="s">
        <v>5668</v>
      </c>
      <c r="C23" s="176" t="s">
        <v>1262</v>
      </c>
      <c r="D23" s="176" t="s">
        <v>1263</v>
      </c>
      <c r="E23" s="261" t="s">
        <v>258</v>
      </c>
      <c r="F23" s="177" t="s">
        <v>258</v>
      </c>
      <c r="G23" s="261" t="s">
        <v>258</v>
      </c>
      <c r="H23" s="261">
        <v>45205</v>
      </c>
      <c r="I23" s="195">
        <v>0</v>
      </c>
      <c r="J23" s="195">
        <v>0</v>
      </c>
      <c r="K23" s="195">
        <v>0</v>
      </c>
      <c r="L23" s="195">
        <v>0</v>
      </c>
      <c r="M23" s="195">
        <v>0</v>
      </c>
      <c r="N23" s="195">
        <v>0</v>
      </c>
      <c r="O23" s="195">
        <v>0</v>
      </c>
      <c r="P23" s="195">
        <v>0</v>
      </c>
      <c r="Q23" s="195">
        <v>0</v>
      </c>
      <c r="R23" s="195">
        <v>2</v>
      </c>
      <c r="S23" s="195">
        <v>4</v>
      </c>
      <c r="T23" s="174" t="s">
        <v>265</v>
      </c>
    </row>
    <row r="24" spans="1:20" s="176" customFormat="1" x14ac:dyDescent="0.2">
      <c r="A24" s="174" t="s">
        <v>84</v>
      </c>
      <c r="B24" s="160" t="s">
        <v>302</v>
      </c>
      <c r="C24" s="176" t="s">
        <v>1262</v>
      </c>
      <c r="D24" s="176" t="s">
        <v>1263</v>
      </c>
      <c r="E24" s="261" t="s">
        <v>258</v>
      </c>
      <c r="F24" s="177" t="s">
        <v>11550</v>
      </c>
      <c r="G24" s="261" t="s">
        <v>258</v>
      </c>
      <c r="H24" s="261" t="s">
        <v>258</v>
      </c>
      <c r="I24" s="195">
        <v>1</v>
      </c>
      <c r="J24" s="195">
        <v>0</v>
      </c>
      <c r="K24" s="195">
        <v>1</v>
      </c>
      <c r="L24" s="195">
        <v>2</v>
      </c>
      <c r="M24" s="195">
        <v>6</v>
      </c>
      <c r="N24" s="195">
        <v>57</v>
      </c>
      <c r="O24" s="195">
        <v>0</v>
      </c>
      <c r="P24" s="195">
        <v>0</v>
      </c>
      <c r="Q24" s="195">
        <v>0</v>
      </c>
      <c r="R24" s="195">
        <v>1</v>
      </c>
      <c r="S24" s="195">
        <v>4</v>
      </c>
      <c r="T24" s="174" t="s">
        <v>265</v>
      </c>
    </row>
    <row r="25" spans="1:20" s="176" customFormat="1" x14ac:dyDescent="0.2">
      <c r="A25" s="174" t="s">
        <v>30</v>
      </c>
      <c r="B25" s="160" t="s">
        <v>262</v>
      </c>
      <c r="C25" s="176" t="s">
        <v>1262</v>
      </c>
      <c r="D25" s="176" t="s">
        <v>1265</v>
      </c>
      <c r="E25" s="261">
        <v>45183</v>
      </c>
      <c r="F25" s="177" t="s">
        <v>11514</v>
      </c>
      <c r="G25" s="261">
        <v>45582</v>
      </c>
      <c r="H25" s="261">
        <v>44910</v>
      </c>
      <c r="I25" s="195">
        <v>12</v>
      </c>
      <c r="J25" s="195">
        <v>0</v>
      </c>
      <c r="K25" s="195">
        <v>5</v>
      </c>
      <c r="L25" s="195">
        <v>1</v>
      </c>
      <c r="M25" s="195">
        <v>5</v>
      </c>
      <c r="N25" s="195">
        <v>22</v>
      </c>
      <c r="O25" s="195">
        <v>0</v>
      </c>
      <c r="P25" s="195">
        <v>2</v>
      </c>
      <c r="Q25" s="195">
        <v>22</v>
      </c>
      <c r="R25" s="195">
        <v>4</v>
      </c>
      <c r="S25" s="195">
        <v>3</v>
      </c>
      <c r="T25" s="174" t="s">
        <v>265</v>
      </c>
    </row>
    <row r="26" spans="1:20" s="176" customFormat="1" x14ac:dyDescent="0.2">
      <c r="A26" s="174" t="s">
        <v>71</v>
      </c>
      <c r="B26" s="160" t="s">
        <v>1042</v>
      </c>
      <c r="C26" s="176" t="s">
        <v>1269</v>
      </c>
      <c r="D26" s="176" t="s">
        <v>1274</v>
      </c>
      <c r="E26" s="261" t="s">
        <v>258</v>
      </c>
      <c r="F26" s="177" t="s">
        <v>11637</v>
      </c>
      <c r="G26" s="261" t="s">
        <v>258</v>
      </c>
      <c r="H26" s="261" t="s">
        <v>258</v>
      </c>
      <c r="I26" s="195">
        <v>0</v>
      </c>
      <c r="J26" s="195">
        <v>0</v>
      </c>
      <c r="K26" s="195">
        <v>2</v>
      </c>
      <c r="L26" s="195">
        <v>3</v>
      </c>
      <c r="M26" s="195">
        <v>1</v>
      </c>
      <c r="N26" s="195">
        <v>0</v>
      </c>
      <c r="O26" s="195">
        <v>0</v>
      </c>
      <c r="P26" s="195">
        <v>0</v>
      </c>
      <c r="Q26" s="195">
        <v>0</v>
      </c>
      <c r="R26" s="195">
        <v>3</v>
      </c>
      <c r="S26" s="195">
        <v>3</v>
      </c>
      <c r="T26" s="174" t="s">
        <v>265</v>
      </c>
    </row>
    <row r="27" spans="1:20" s="176" customFormat="1" x14ac:dyDescent="0.2">
      <c r="A27" s="174" t="s">
        <v>51</v>
      </c>
      <c r="B27" s="160" t="s">
        <v>12243</v>
      </c>
      <c r="C27" s="176" t="s">
        <v>1266</v>
      </c>
      <c r="D27" s="176" t="s">
        <v>12244</v>
      </c>
      <c r="E27" s="261" t="s">
        <v>258</v>
      </c>
      <c r="F27" s="177" t="s">
        <v>258</v>
      </c>
      <c r="G27" s="261" t="s">
        <v>258</v>
      </c>
      <c r="H27" s="261" t="s">
        <v>258</v>
      </c>
      <c r="I27" s="195">
        <v>0</v>
      </c>
      <c r="J27" s="195">
        <v>0</v>
      </c>
      <c r="K27" s="195">
        <v>0</v>
      </c>
      <c r="L27" s="195">
        <v>0</v>
      </c>
      <c r="M27" s="195">
        <v>0</v>
      </c>
      <c r="N27" s="195">
        <v>0</v>
      </c>
      <c r="O27" s="195">
        <v>0</v>
      </c>
      <c r="P27" s="195">
        <v>0</v>
      </c>
      <c r="Q27" s="195">
        <v>0</v>
      </c>
      <c r="R27" s="195">
        <v>0</v>
      </c>
      <c r="S27" s="195">
        <v>3</v>
      </c>
      <c r="T27" s="174" t="s">
        <v>265</v>
      </c>
    </row>
    <row r="28" spans="1:20" s="176" customFormat="1" x14ac:dyDescent="0.2">
      <c r="A28" s="174" t="s">
        <v>90</v>
      </c>
      <c r="B28" s="160" t="s">
        <v>1177</v>
      </c>
      <c r="C28" s="176" t="s">
        <v>1266</v>
      </c>
      <c r="D28" s="176" t="s">
        <v>1267</v>
      </c>
      <c r="E28" s="261" t="s">
        <v>258</v>
      </c>
      <c r="F28" s="177" t="s">
        <v>11561</v>
      </c>
      <c r="G28" s="261" t="s">
        <v>258</v>
      </c>
      <c r="H28" s="261" t="s">
        <v>258</v>
      </c>
      <c r="I28" s="195">
        <v>0</v>
      </c>
      <c r="J28" s="195">
        <v>0</v>
      </c>
      <c r="K28" s="195">
        <v>1</v>
      </c>
      <c r="L28" s="195">
        <v>9</v>
      </c>
      <c r="M28" s="195">
        <v>2</v>
      </c>
      <c r="N28" s="195">
        <v>1</v>
      </c>
      <c r="O28" s="195">
        <v>0</v>
      </c>
      <c r="P28" s="195">
        <v>0</v>
      </c>
      <c r="Q28" s="195">
        <v>0</v>
      </c>
      <c r="R28" s="195">
        <v>0</v>
      </c>
      <c r="S28" s="195">
        <v>3</v>
      </c>
      <c r="T28" s="174" t="s">
        <v>265</v>
      </c>
    </row>
    <row r="29" spans="1:20" s="176" customFormat="1" x14ac:dyDescent="0.2">
      <c r="A29" s="174" t="s">
        <v>93</v>
      </c>
      <c r="B29" s="160" t="s">
        <v>975</v>
      </c>
      <c r="C29" s="176" t="s">
        <v>1269</v>
      </c>
      <c r="D29" s="176" t="s">
        <v>1272</v>
      </c>
      <c r="E29" s="261" t="s">
        <v>258</v>
      </c>
      <c r="F29" s="177" t="s">
        <v>258</v>
      </c>
      <c r="G29" s="261" t="s">
        <v>258</v>
      </c>
      <c r="H29" s="261" t="s">
        <v>258</v>
      </c>
      <c r="I29" s="195">
        <v>0</v>
      </c>
      <c r="J29" s="195">
        <v>0</v>
      </c>
      <c r="K29" s="195">
        <v>2</v>
      </c>
      <c r="L29" s="195">
        <v>4</v>
      </c>
      <c r="M29" s="195">
        <v>1</v>
      </c>
      <c r="N29" s="195">
        <v>0</v>
      </c>
      <c r="O29" s="195">
        <v>0</v>
      </c>
      <c r="P29" s="195">
        <v>0</v>
      </c>
      <c r="Q29" s="195">
        <v>0</v>
      </c>
      <c r="R29" s="195">
        <v>0</v>
      </c>
      <c r="S29" s="195">
        <v>3</v>
      </c>
      <c r="T29" s="174" t="s">
        <v>265</v>
      </c>
    </row>
    <row r="30" spans="1:20" s="176" customFormat="1" x14ac:dyDescent="0.2">
      <c r="A30" s="174" t="s">
        <v>204</v>
      </c>
      <c r="B30" s="160" t="s">
        <v>11573</v>
      </c>
      <c r="C30" s="176" t="s">
        <v>1260</v>
      </c>
      <c r="D30" s="176" t="s">
        <v>12234</v>
      </c>
      <c r="E30" s="261" t="s">
        <v>258</v>
      </c>
      <c r="F30" s="177" t="s">
        <v>11574</v>
      </c>
      <c r="G30" s="261" t="s">
        <v>258</v>
      </c>
      <c r="H30" s="261" t="s">
        <v>258</v>
      </c>
      <c r="I30" s="195">
        <v>0</v>
      </c>
      <c r="J30" s="195">
        <v>0</v>
      </c>
      <c r="K30" s="195">
        <v>0</v>
      </c>
      <c r="L30" s="195">
        <v>0</v>
      </c>
      <c r="M30" s="195">
        <v>0</v>
      </c>
      <c r="N30" s="195">
        <v>0</v>
      </c>
      <c r="O30" s="195">
        <v>0</v>
      </c>
      <c r="P30" s="195">
        <v>0</v>
      </c>
      <c r="Q30" s="195">
        <v>0</v>
      </c>
      <c r="R30" s="195">
        <v>0</v>
      </c>
      <c r="S30" s="195">
        <v>3</v>
      </c>
      <c r="T30" s="174" t="s">
        <v>265</v>
      </c>
    </row>
    <row r="31" spans="1:20" s="176" customFormat="1" x14ac:dyDescent="0.2">
      <c r="A31" s="174" t="s">
        <v>53</v>
      </c>
      <c r="B31" s="160" t="s">
        <v>12095</v>
      </c>
      <c r="C31" s="176" t="s">
        <v>1269</v>
      </c>
      <c r="D31" s="176" t="s">
        <v>1272</v>
      </c>
      <c r="E31" s="261" t="s">
        <v>258</v>
      </c>
      <c r="F31" s="177" t="s">
        <v>11645</v>
      </c>
      <c r="G31" s="261" t="s">
        <v>258</v>
      </c>
      <c r="H31" s="261" t="s">
        <v>258</v>
      </c>
      <c r="I31" s="195">
        <v>0</v>
      </c>
      <c r="J31" s="195">
        <v>20</v>
      </c>
      <c r="K31" s="195">
        <v>3</v>
      </c>
      <c r="L31" s="195">
        <v>38</v>
      </c>
      <c r="M31" s="195">
        <v>7</v>
      </c>
      <c r="N31" s="195">
        <v>29</v>
      </c>
      <c r="O31" s="195">
        <v>0</v>
      </c>
      <c r="P31" s="195">
        <v>0</v>
      </c>
      <c r="Q31" s="195">
        <v>0</v>
      </c>
      <c r="R31" s="195">
        <v>13</v>
      </c>
      <c r="S31" s="195">
        <v>2</v>
      </c>
      <c r="T31" s="174" t="s">
        <v>265</v>
      </c>
    </row>
    <row r="32" spans="1:20" s="176" customFormat="1" x14ac:dyDescent="0.2">
      <c r="A32" s="174" t="s">
        <v>138</v>
      </c>
      <c r="B32" s="160" t="s">
        <v>1456</v>
      </c>
      <c r="C32" s="176" t="s">
        <v>1262</v>
      </c>
      <c r="D32" s="176" t="s">
        <v>1264</v>
      </c>
      <c r="E32" s="261" t="s">
        <v>258</v>
      </c>
      <c r="F32" s="177" t="s">
        <v>11486</v>
      </c>
      <c r="G32" s="261" t="s">
        <v>258</v>
      </c>
      <c r="H32" s="261" t="s">
        <v>258</v>
      </c>
      <c r="I32" s="195">
        <v>0</v>
      </c>
      <c r="J32" s="195">
        <v>0</v>
      </c>
      <c r="K32" s="195">
        <v>0</v>
      </c>
      <c r="L32" s="195">
        <v>2</v>
      </c>
      <c r="M32" s="195">
        <v>2</v>
      </c>
      <c r="N32" s="195">
        <v>0</v>
      </c>
      <c r="O32" s="195">
        <v>0</v>
      </c>
      <c r="P32" s="195">
        <v>0</v>
      </c>
      <c r="Q32" s="195">
        <v>0</v>
      </c>
      <c r="R32" s="195">
        <v>6</v>
      </c>
      <c r="S32" s="195">
        <v>2</v>
      </c>
      <c r="T32" s="174" t="s">
        <v>265</v>
      </c>
    </row>
    <row r="33" spans="1:20" s="176" customFormat="1" x14ac:dyDescent="0.2">
      <c r="A33" s="174" t="s">
        <v>27</v>
      </c>
      <c r="B33" s="160" t="s">
        <v>645</v>
      </c>
      <c r="C33" s="176" t="s">
        <v>1269</v>
      </c>
      <c r="D33" s="176" t="s">
        <v>1272</v>
      </c>
      <c r="E33" s="261" t="s">
        <v>258</v>
      </c>
      <c r="F33" s="177" t="s">
        <v>11567</v>
      </c>
      <c r="G33" s="261">
        <v>45505</v>
      </c>
      <c r="H33" s="261" t="s">
        <v>258</v>
      </c>
      <c r="I33" s="195">
        <v>0</v>
      </c>
      <c r="J33" s="195">
        <v>2</v>
      </c>
      <c r="K33" s="195">
        <v>1</v>
      </c>
      <c r="L33" s="195">
        <v>3</v>
      </c>
      <c r="M33" s="195">
        <v>6</v>
      </c>
      <c r="N33" s="195">
        <v>60</v>
      </c>
      <c r="O33" s="195">
        <v>0</v>
      </c>
      <c r="P33" s="195">
        <v>2</v>
      </c>
      <c r="Q33" s="195">
        <v>56</v>
      </c>
      <c r="R33" s="195">
        <v>5</v>
      </c>
      <c r="S33" s="195">
        <v>2</v>
      </c>
      <c r="T33" s="174" t="s">
        <v>265</v>
      </c>
    </row>
    <row r="34" spans="1:20" s="176" customFormat="1" x14ac:dyDescent="0.2">
      <c r="A34" s="174" t="s">
        <v>126</v>
      </c>
      <c r="B34" s="160" t="s">
        <v>1489</v>
      </c>
      <c r="C34" s="176" t="s">
        <v>1262</v>
      </c>
      <c r="D34" s="176" t="s">
        <v>1488</v>
      </c>
      <c r="E34" s="261" t="s">
        <v>258</v>
      </c>
      <c r="F34" s="177" t="s">
        <v>258</v>
      </c>
      <c r="G34" s="261" t="s">
        <v>258</v>
      </c>
      <c r="H34" s="261" t="s">
        <v>258</v>
      </c>
      <c r="I34" s="195">
        <v>0</v>
      </c>
      <c r="J34" s="195">
        <v>0</v>
      </c>
      <c r="K34" s="195">
        <v>0</v>
      </c>
      <c r="L34" s="195">
        <v>13</v>
      </c>
      <c r="M34" s="195">
        <v>6</v>
      </c>
      <c r="N34" s="195">
        <v>11</v>
      </c>
      <c r="O34" s="195">
        <v>0</v>
      </c>
      <c r="P34" s="195">
        <v>0</v>
      </c>
      <c r="Q34" s="195">
        <v>0</v>
      </c>
      <c r="R34" s="195">
        <v>4</v>
      </c>
      <c r="S34" s="195">
        <v>2</v>
      </c>
      <c r="T34" s="174" t="s">
        <v>265</v>
      </c>
    </row>
    <row r="35" spans="1:20" s="176" customFormat="1" x14ac:dyDescent="0.2">
      <c r="A35" s="174" t="s">
        <v>58</v>
      </c>
      <c r="B35" s="160" t="s">
        <v>330</v>
      </c>
      <c r="C35" s="176" t="s">
        <v>1269</v>
      </c>
      <c r="D35" s="176" t="s">
        <v>1272</v>
      </c>
      <c r="E35" s="261">
        <v>45267</v>
      </c>
      <c r="F35" s="177" t="s">
        <v>258</v>
      </c>
      <c r="G35" s="261" t="s">
        <v>258</v>
      </c>
      <c r="H35" s="261" t="s">
        <v>258</v>
      </c>
      <c r="I35" s="195">
        <v>1</v>
      </c>
      <c r="J35" s="195">
        <v>25</v>
      </c>
      <c r="K35" s="195">
        <v>3</v>
      </c>
      <c r="L35" s="195">
        <v>18</v>
      </c>
      <c r="M35" s="195">
        <v>1</v>
      </c>
      <c r="N35" s="195">
        <v>1</v>
      </c>
      <c r="O35" s="195">
        <v>0</v>
      </c>
      <c r="P35" s="195">
        <v>0</v>
      </c>
      <c r="Q35" s="195">
        <v>0</v>
      </c>
      <c r="R35" s="195">
        <v>3</v>
      </c>
      <c r="S35" s="195">
        <v>2</v>
      </c>
      <c r="T35" s="174" t="s">
        <v>265</v>
      </c>
    </row>
    <row r="36" spans="1:20" s="176" customFormat="1" x14ac:dyDescent="0.2">
      <c r="A36" s="174" t="s">
        <v>139</v>
      </c>
      <c r="B36" s="160" t="s">
        <v>4161</v>
      </c>
      <c r="C36" s="176" t="s">
        <v>1262</v>
      </c>
      <c r="D36" s="176" t="s">
        <v>1265</v>
      </c>
      <c r="E36" s="261" t="s">
        <v>258</v>
      </c>
      <c r="F36" s="177" t="s">
        <v>11475</v>
      </c>
      <c r="G36" s="261" t="s">
        <v>258</v>
      </c>
      <c r="H36" s="261" t="s">
        <v>258</v>
      </c>
      <c r="I36" s="195">
        <v>0</v>
      </c>
      <c r="J36" s="195">
        <v>0</v>
      </c>
      <c r="K36" s="195">
        <v>0</v>
      </c>
      <c r="L36" s="195">
        <v>1</v>
      </c>
      <c r="M36" s="195">
        <v>2</v>
      </c>
      <c r="N36" s="195">
        <v>0</v>
      </c>
      <c r="O36" s="195">
        <v>0</v>
      </c>
      <c r="P36" s="195">
        <v>0</v>
      </c>
      <c r="Q36" s="195">
        <v>0</v>
      </c>
      <c r="R36" s="195">
        <v>2</v>
      </c>
      <c r="S36" s="195">
        <v>2</v>
      </c>
      <c r="T36" s="174" t="s">
        <v>265</v>
      </c>
    </row>
    <row r="37" spans="1:20" s="176" customFormat="1" x14ac:dyDescent="0.2">
      <c r="A37" s="174" t="s">
        <v>87</v>
      </c>
      <c r="B37" s="160" t="s">
        <v>1196</v>
      </c>
      <c r="C37" s="176" t="s">
        <v>1262</v>
      </c>
      <c r="D37" s="176" t="s">
        <v>1263</v>
      </c>
      <c r="E37" s="261" t="s">
        <v>258</v>
      </c>
      <c r="F37" s="177" t="s">
        <v>11496</v>
      </c>
      <c r="G37" s="261" t="s">
        <v>258</v>
      </c>
      <c r="H37" s="261" t="s">
        <v>258</v>
      </c>
      <c r="I37" s="195">
        <v>0</v>
      </c>
      <c r="J37" s="195">
        <v>0</v>
      </c>
      <c r="K37" s="195">
        <v>1</v>
      </c>
      <c r="L37" s="195">
        <v>1</v>
      </c>
      <c r="M37" s="195">
        <v>6</v>
      </c>
      <c r="N37" s="195">
        <v>8</v>
      </c>
      <c r="O37" s="195">
        <v>0</v>
      </c>
      <c r="P37" s="195">
        <v>0</v>
      </c>
      <c r="Q37" s="195">
        <v>0</v>
      </c>
      <c r="R37" s="195">
        <v>2</v>
      </c>
      <c r="S37" s="195">
        <v>2</v>
      </c>
      <c r="T37" s="174" t="s">
        <v>265</v>
      </c>
    </row>
    <row r="38" spans="1:20" s="176" customFormat="1" x14ac:dyDescent="0.2">
      <c r="A38" s="174" t="s">
        <v>47</v>
      </c>
      <c r="B38" s="160" t="s">
        <v>314</v>
      </c>
      <c r="C38" s="176" t="s">
        <v>1262</v>
      </c>
      <c r="D38" s="176" t="s">
        <v>1265</v>
      </c>
      <c r="E38" s="261" t="s">
        <v>258</v>
      </c>
      <c r="F38" s="177" t="s">
        <v>11607</v>
      </c>
      <c r="G38" s="261" t="s">
        <v>258</v>
      </c>
      <c r="H38" s="261" t="s">
        <v>258</v>
      </c>
      <c r="I38" s="195">
        <v>4</v>
      </c>
      <c r="J38" s="195">
        <v>0</v>
      </c>
      <c r="K38" s="195">
        <v>4</v>
      </c>
      <c r="L38" s="195">
        <v>5</v>
      </c>
      <c r="M38" s="195">
        <v>4</v>
      </c>
      <c r="N38" s="195">
        <v>7</v>
      </c>
      <c r="O38" s="195">
        <v>0</v>
      </c>
      <c r="P38" s="195">
        <v>0</v>
      </c>
      <c r="Q38" s="195">
        <v>0</v>
      </c>
      <c r="R38" s="195">
        <v>2</v>
      </c>
      <c r="S38" s="195">
        <v>2</v>
      </c>
      <c r="T38" s="174" t="s">
        <v>265</v>
      </c>
    </row>
    <row r="39" spans="1:20" s="176" customFormat="1" x14ac:dyDescent="0.2">
      <c r="A39" s="174" t="s">
        <v>145</v>
      </c>
      <c r="B39" s="160" t="s">
        <v>5985</v>
      </c>
      <c r="C39" s="176" t="s">
        <v>1262</v>
      </c>
      <c r="D39" s="176" t="s">
        <v>1263</v>
      </c>
      <c r="E39" s="261" t="s">
        <v>258</v>
      </c>
      <c r="F39" s="177" t="s">
        <v>11450</v>
      </c>
      <c r="G39" s="261" t="s">
        <v>258</v>
      </c>
      <c r="H39" s="261" t="s">
        <v>258</v>
      </c>
      <c r="I39" s="195">
        <v>0</v>
      </c>
      <c r="J39" s="195">
        <v>0</v>
      </c>
      <c r="K39" s="195">
        <v>0</v>
      </c>
      <c r="L39" s="195">
        <v>0</v>
      </c>
      <c r="M39" s="195">
        <v>1</v>
      </c>
      <c r="N39" s="195">
        <v>1</v>
      </c>
      <c r="O39" s="195">
        <v>0</v>
      </c>
      <c r="P39" s="195">
        <v>0</v>
      </c>
      <c r="Q39" s="195">
        <v>0</v>
      </c>
      <c r="R39" s="195">
        <v>1</v>
      </c>
      <c r="S39" s="195">
        <v>2</v>
      </c>
      <c r="T39" s="174" t="s">
        <v>265</v>
      </c>
    </row>
    <row r="40" spans="1:20" x14ac:dyDescent="0.2">
      <c r="A40" s="174" t="s">
        <v>77</v>
      </c>
      <c r="B40" s="160" t="s">
        <v>12279</v>
      </c>
      <c r="C40" s="176" t="s">
        <v>1275</v>
      </c>
      <c r="D40" s="176" t="s">
        <v>1893</v>
      </c>
      <c r="E40" s="261" t="s">
        <v>258</v>
      </c>
      <c r="F40" s="177" t="s">
        <v>258</v>
      </c>
      <c r="G40" s="261" t="s">
        <v>258</v>
      </c>
      <c r="H40" s="261" t="s">
        <v>258</v>
      </c>
      <c r="I40" s="195">
        <v>0</v>
      </c>
      <c r="J40" s="195">
        <v>0</v>
      </c>
      <c r="K40" s="195">
        <v>0</v>
      </c>
      <c r="L40" s="195">
        <v>0</v>
      </c>
      <c r="M40" s="195">
        <v>0</v>
      </c>
      <c r="N40" s="195">
        <v>0</v>
      </c>
      <c r="O40" s="195">
        <v>0</v>
      </c>
      <c r="P40" s="195">
        <v>0</v>
      </c>
      <c r="Q40" s="195">
        <v>0</v>
      </c>
      <c r="R40" s="195">
        <v>1</v>
      </c>
      <c r="S40" s="195">
        <v>2</v>
      </c>
      <c r="T40" s="174" t="s">
        <v>265</v>
      </c>
    </row>
    <row r="41" spans="1:20" x14ac:dyDescent="0.2">
      <c r="A41" s="174" t="s">
        <v>75</v>
      </c>
      <c r="B41" s="160" t="s">
        <v>1153</v>
      </c>
      <c r="C41" s="176" t="s">
        <v>1260</v>
      </c>
      <c r="D41" s="176" t="s">
        <v>12234</v>
      </c>
      <c r="E41" s="261" t="s">
        <v>258</v>
      </c>
      <c r="F41" s="177" t="s">
        <v>258</v>
      </c>
      <c r="G41" s="261" t="s">
        <v>258</v>
      </c>
      <c r="H41" s="261" t="s">
        <v>258</v>
      </c>
      <c r="I41" s="195">
        <v>0</v>
      </c>
      <c r="J41" s="195">
        <v>0</v>
      </c>
      <c r="K41" s="195">
        <v>2</v>
      </c>
      <c r="L41" s="195">
        <v>0</v>
      </c>
      <c r="M41" s="195">
        <v>0</v>
      </c>
      <c r="N41" s="195">
        <v>0</v>
      </c>
      <c r="O41" s="195">
        <v>0</v>
      </c>
      <c r="P41" s="195">
        <v>0</v>
      </c>
      <c r="Q41" s="195">
        <v>0</v>
      </c>
      <c r="R41" s="195">
        <v>0</v>
      </c>
      <c r="S41" s="195">
        <v>2</v>
      </c>
      <c r="T41" s="174" t="s">
        <v>265</v>
      </c>
    </row>
    <row r="42" spans="1:20" s="176" customFormat="1" x14ac:dyDescent="0.2">
      <c r="A42" s="174" t="s">
        <v>89</v>
      </c>
      <c r="B42" s="160" t="s">
        <v>1133</v>
      </c>
      <c r="C42" s="176" t="s">
        <v>1266</v>
      </c>
      <c r="D42" s="176" t="s">
        <v>1268</v>
      </c>
      <c r="E42" s="261" t="s">
        <v>258</v>
      </c>
      <c r="F42" s="177" t="s">
        <v>11468</v>
      </c>
      <c r="G42" s="261" t="s">
        <v>258</v>
      </c>
      <c r="H42" s="261" t="s">
        <v>258</v>
      </c>
      <c r="I42" s="195">
        <v>0</v>
      </c>
      <c r="J42" s="195">
        <v>0</v>
      </c>
      <c r="K42" s="195">
        <v>1</v>
      </c>
      <c r="L42" s="195">
        <v>13</v>
      </c>
      <c r="M42" s="195">
        <v>3</v>
      </c>
      <c r="N42" s="195">
        <v>8</v>
      </c>
      <c r="O42" s="195">
        <v>0</v>
      </c>
      <c r="P42" s="195">
        <v>0</v>
      </c>
      <c r="Q42" s="195">
        <v>0</v>
      </c>
      <c r="R42" s="195">
        <v>0</v>
      </c>
      <c r="S42" s="195">
        <v>2</v>
      </c>
      <c r="T42" s="174" t="s">
        <v>265</v>
      </c>
    </row>
    <row r="43" spans="1:20" s="176" customFormat="1" x14ac:dyDescent="0.2">
      <c r="A43" s="174" t="s">
        <v>192</v>
      </c>
      <c r="B43" s="160" t="s">
        <v>11503</v>
      </c>
      <c r="C43" s="176" t="s">
        <v>1275</v>
      </c>
      <c r="D43" s="176" t="s">
        <v>12236</v>
      </c>
      <c r="E43" s="261" t="s">
        <v>258</v>
      </c>
      <c r="F43" s="177" t="s">
        <v>11504</v>
      </c>
      <c r="G43" s="261" t="s">
        <v>258</v>
      </c>
      <c r="H43" s="261" t="s">
        <v>258</v>
      </c>
      <c r="I43" s="195">
        <v>0</v>
      </c>
      <c r="J43" s="195">
        <v>0</v>
      </c>
      <c r="K43" s="195">
        <v>0</v>
      </c>
      <c r="L43" s="195">
        <v>0</v>
      </c>
      <c r="M43" s="195">
        <v>0</v>
      </c>
      <c r="N43" s="195">
        <v>0</v>
      </c>
      <c r="O43" s="195">
        <v>0</v>
      </c>
      <c r="P43" s="195">
        <v>0</v>
      </c>
      <c r="Q43" s="195">
        <v>0</v>
      </c>
      <c r="R43" s="195">
        <v>0</v>
      </c>
      <c r="S43" s="195">
        <v>2</v>
      </c>
      <c r="T43" s="174" t="s">
        <v>265</v>
      </c>
    </row>
    <row r="44" spans="1:20" s="176" customFormat="1" x14ac:dyDescent="0.2">
      <c r="A44" s="174" t="s">
        <v>107</v>
      </c>
      <c r="B44" s="160" t="s">
        <v>12256</v>
      </c>
      <c r="C44" s="176" t="s">
        <v>1275</v>
      </c>
      <c r="D44" s="176" t="s">
        <v>1893</v>
      </c>
      <c r="E44" s="261" t="s">
        <v>258</v>
      </c>
      <c r="F44" s="177" t="s">
        <v>258</v>
      </c>
      <c r="G44" s="261" t="s">
        <v>258</v>
      </c>
      <c r="H44" s="261" t="s">
        <v>258</v>
      </c>
      <c r="I44" s="195">
        <v>0</v>
      </c>
      <c r="J44" s="195">
        <v>0</v>
      </c>
      <c r="K44" s="195">
        <v>0</v>
      </c>
      <c r="L44" s="195">
        <v>0</v>
      </c>
      <c r="M44" s="195">
        <v>0</v>
      </c>
      <c r="N44" s="195">
        <v>0</v>
      </c>
      <c r="O44" s="195">
        <v>0</v>
      </c>
      <c r="P44" s="195">
        <v>0</v>
      </c>
      <c r="Q44" s="195">
        <v>0</v>
      </c>
      <c r="R44" s="195">
        <v>0</v>
      </c>
      <c r="S44" s="195">
        <v>2</v>
      </c>
      <c r="T44" s="174" t="s">
        <v>265</v>
      </c>
    </row>
    <row r="45" spans="1:20" s="176" customFormat="1" x14ac:dyDescent="0.2">
      <c r="A45" s="174" t="s">
        <v>36</v>
      </c>
      <c r="B45" s="160" t="s">
        <v>394</v>
      </c>
      <c r="C45" s="176" t="s">
        <v>1269</v>
      </c>
      <c r="D45" s="176" t="s">
        <v>1271</v>
      </c>
      <c r="E45" s="261">
        <v>45596</v>
      </c>
      <c r="F45" s="177" t="s">
        <v>258</v>
      </c>
      <c r="G45" s="261" t="s">
        <v>258</v>
      </c>
      <c r="H45" s="261" t="s">
        <v>258</v>
      </c>
      <c r="I45" s="195">
        <v>0</v>
      </c>
      <c r="J45" s="195">
        <v>130</v>
      </c>
      <c r="K45" s="195">
        <v>29</v>
      </c>
      <c r="L45" s="195">
        <v>0</v>
      </c>
      <c r="M45" s="195">
        <v>0</v>
      </c>
      <c r="N45" s="195">
        <v>0</v>
      </c>
      <c r="O45" s="195">
        <v>0</v>
      </c>
      <c r="P45" s="195">
        <v>0</v>
      </c>
      <c r="Q45" s="195">
        <v>0</v>
      </c>
      <c r="R45" s="195">
        <v>0</v>
      </c>
      <c r="S45" s="195">
        <v>2</v>
      </c>
      <c r="T45" s="174" t="s">
        <v>265</v>
      </c>
    </row>
    <row r="46" spans="1:20" x14ac:dyDescent="0.2">
      <c r="A46" s="174" t="s">
        <v>42</v>
      </c>
      <c r="B46" s="160" t="s">
        <v>11597</v>
      </c>
      <c r="C46" s="176" t="s">
        <v>1269</v>
      </c>
      <c r="D46" s="176" t="s">
        <v>1271</v>
      </c>
      <c r="E46" s="261" t="s">
        <v>258</v>
      </c>
      <c r="F46" s="177" t="s">
        <v>11598</v>
      </c>
      <c r="G46" s="261" t="s">
        <v>258</v>
      </c>
      <c r="H46" s="261" t="s">
        <v>258</v>
      </c>
      <c r="I46" s="195">
        <v>1</v>
      </c>
      <c r="J46" s="195">
        <v>0</v>
      </c>
      <c r="K46" s="195">
        <v>10</v>
      </c>
      <c r="L46" s="195">
        <v>16</v>
      </c>
      <c r="M46" s="195">
        <v>1</v>
      </c>
      <c r="N46" s="195">
        <v>3</v>
      </c>
      <c r="O46" s="195">
        <v>0</v>
      </c>
      <c r="P46" s="195">
        <v>0</v>
      </c>
      <c r="Q46" s="195">
        <v>0</v>
      </c>
      <c r="R46" s="195">
        <v>0</v>
      </c>
      <c r="S46" s="195">
        <v>2</v>
      </c>
      <c r="T46" s="174" t="s">
        <v>265</v>
      </c>
    </row>
    <row r="47" spans="1:20" s="176" customFormat="1" x14ac:dyDescent="0.2">
      <c r="A47" s="174" t="s">
        <v>124</v>
      </c>
      <c r="B47" s="160" t="s">
        <v>3070</v>
      </c>
      <c r="C47" s="176" t="s">
        <v>1262</v>
      </c>
      <c r="D47" s="176" t="s">
        <v>1263</v>
      </c>
      <c r="E47" s="261" t="s">
        <v>258</v>
      </c>
      <c r="F47" s="177" t="s">
        <v>11548</v>
      </c>
      <c r="G47" s="261" t="s">
        <v>258</v>
      </c>
      <c r="H47" s="261" t="s">
        <v>258</v>
      </c>
      <c r="I47" s="195">
        <v>0</v>
      </c>
      <c r="J47" s="195">
        <v>0</v>
      </c>
      <c r="K47" s="195">
        <v>0</v>
      </c>
      <c r="L47" s="195">
        <v>2</v>
      </c>
      <c r="M47" s="195">
        <v>6</v>
      </c>
      <c r="N47" s="195">
        <v>69</v>
      </c>
      <c r="O47" s="195">
        <v>0</v>
      </c>
      <c r="P47" s="195">
        <v>0</v>
      </c>
      <c r="Q47" s="195">
        <v>0</v>
      </c>
      <c r="R47" s="195">
        <v>0</v>
      </c>
      <c r="S47" s="195">
        <v>2</v>
      </c>
      <c r="T47" s="174" t="s">
        <v>265</v>
      </c>
    </row>
    <row r="48" spans="1:20" s="176" customFormat="1" x14ac:dyDescent="0.2">
      <c r="A48" s="174" t="s">
        <v>154</v>
      </c>
      <c r="B48" s="160" t="s">
        <v>12265</v>
      </c>
      <c r="C48" s="176" t="s">
        <v>1275</v>
      </c>
      <c r="D48" s="176" t="s">
        <v>12236</v>
      </c>
      <c r="E48" s="261" t="s">
        <v>258</v>
      </c>
      <c r="F48" s="177" t="s">
        <v>258</v>
      </c>
      <c r="G48" s="261" t="s">
        <v>258</v>
      </c>
      <c r="H48" s="261" t="s">
        <v>258</v>
      </c>
      <c r="I48" s="195">
        <v>0</v>
      </c>
      <c r="J48" s="195">
        <v>0</v>
      </c>
      <c r="K48" s="195">
        <v>0</v>
      </c>
      <c r="L48" s="195">
        <v>0</v>
      </c>
      <c r="M48" s="195">
        <v>0</v>
      </c>
      <c r="N48" s="195">
        <v>0</v>
      </c>
      <c r="O48" s="195">
        <v>0</v>
      </c>
      <c r="P48" s="195">
        <v>0</v>
      </c>
      <c r="Q48" s="195">
        <v>0</v>
      </c>
      <c r="R48" s="195">
        <v>0</v>
      </c>
      <c r="S48" s="195">
        <v>2</v>
      </c>
      <c r="T48" s="174" t="s">
        <v>265</v>
      </c>
    </row>
    <row r="49" spans="1:20" x14ac:dyDescent="0.2">
      <c r="A49" s="174" t="s">
        <v>167</v>
      </c>
      <c r="B49" s="160" t="s">
        <v>12268</v>
      </c>
      <c r="C49" s="176" t="s">
        <v>1275</v>
      </c>
      <c r="D49" s="176" t="s">
        <v>1893</v>
      </c>
      <c r="E49" s="261" t="s">
        <v>258</v>
      </c>
      <c r="F49" s="177" t="s">
        <v>258</v>
      </c>
      <c r="G49" s="261" t="s">
        <v>258</v>
      </c>
      <c r="H49" s="261" t="s">
        <v>258</v>
      </c>
      <c r="I49" s="195">
        <v>0</v>
      </c>
      <c r="J49" s="195">
        <v>0</v>
      </c>
      <c r="K49" s="195">
        <v>0</v>
      </c>
      <c r="L49" s="195">
        <v>0</v>
      </c>
      <c r="M49" s="195">
        <v>0</v>
      </c>
      <c r="N49" s="195">
        <v>0</v>
      </c>
      <c r="O49" s="195">
        <v>0</v>
      </c>
      <c r="P49" s="195">
        <v>0</v>
      </c>
      <c r="Q49" s="195">
        <v>0</v>
      </c>
      <c r="R49" s="195">
        <v>0</v>
      </c>
      <c r="S49" s="195">
        <v>2</v>
      </c>
      <c r="T49" s="174" t="s">
        <v>265</v>
      </c>
    </row>
    <row r="50" spans="1:20" s="176" customFormat="1" x14ac:dyDescent="0.2">
      <c r="A50" s="174" t="s">
        <v>80</v>
      </c>
      <c r="B50" s="160" t="s">
        <v>1041</v>
      </c>
      <c r="C50" s="176" t="s">
        <v>1266</v>
      </c>
      <c r="D50" s="176" t="s">
        <v>1268</v>
      </c>
      <c r="E50" s="261" t="s">
        <v>258</v>
      </c>
      <c r="F50" s="177" t="s">
        <v>11591</v>
      </c>
      <c r="G50" s="261" t="s">
        <v>258</v>
      </c>
      <c r="H50" s="261" t="s">
        <v>258</v>
      </c>
      <c r="I50" s="195">
        <v>0</v>
      </c>
      <c r="J50" s="195">
        <v>0</v>
      </c>
      <c r="K50" s="195">
        <v>2</v>
      </c>
      <c r="L50" s="195">
        <v>0</v>
      </c>
      <c r="M50" s="195">
        <v>0</v>
      </c>
      <c r="N50" s="195">
        <v>0</v>
      </c>
      <c r="O50" s="195">
        <v>0</v>
      </c>
      <c r="P50" s="195">
        <v>0</v>
      </c>
      <c r="Q50" s="195">
        <v>0</v>
      </c>
      <c r="R50" s="195">
        <v>0</v>
      </c>
      <c r="S50" s="195">
        <v>2</v>
      </c>
      <c r="T50" s="174" t="s">
        <v>265</v>
      </c>
    </row>
    <row r="51" spans="1:20" s="176" customFormat="1" x14ac:dyDescent="0.2">
      <c r="A51" s="174" t="s">
        <v>113</v>
      </c>
      <c r="B51" s="160" t="s">
        <v>568</v>
      </c>
      <c r="C51" s="176" t="s">
        <v>1269</v>
      </c>
      <c r="D51" s="176" t="s">
        <v>1274</v>
      </c>
      <c r="E51" s="261" t="s">
        <v>258</v>
      </c>
      <c r="F51" s="177" t="s">
        <v>11605</v>
      </c>
      <c r="G51" s="261" t="s">
        <v>258</v>
      </c>
      <c r="H51" s="261" t="s">
        <v>258</v>
      </c>
      <c r="I51" s="195">
        <v>0</v>
      </c>
      <c r="J51" s="195">
        <v>1</v>
      </c>
      <c r="K51" s="195">
        <v>1</v>
      </c>
      <c r="L51" s="195">
        <v>0</v>
      </c>
      <c r="M51" s="195">
        <v>0</v>
      </c>
      <c r="N51" s="195">
        <v>0</v>
      </c>
      <c r="O51" s="195">
        <v>0</v>
      </c>
      <c r="P51" s="195">
        <v>0</v>
      </c>
      <c r="Q51" s="195">
        <v>0</v>
      </c>
      <c r="R51" s="195">
        <v>0</v>
      </c>
      <c r="S51" s="195">
        <v>2</v>
      </c>
      <c r="T51" s="174" t="s">
        <v>265</v>
      </c>
    </row>
    <row r="52" spans="1:20" s="176" customFormat="1" x14ac:dyDescent="0.2">
      <c r="A52" s="174" t="s">
        <v>159</v>
      </c>
      <c r="B52" s="160" t="s">
        <v>4184</v>
      </c>
      <c r="C52" s="176" t="s">
        <v>1262</v>
      </c>
      <c r="D52" s="176" t="s">
        <v>1263</v>
      </c>
      <c r="E52" s="261" t="s">
        <v>258</v>
      </c>
      <c r="F52" s="177" t="s">
        <v>258</v>
      </c>
      <c r="G52" s="261" t="s">
        <v>258</v>
      </c>
      <c r="H52" s="261" t="s">
        <v>258</v>
      </c>
      <c r="I52" s="195">
        <v>0</v>
      </c>
      <c r="J52" s="195">
        <v>0</v>
      </c>
      <c r="K52" s="195">
        <v>0</v>
      </c>
      <c r="L52" s="195">
        <v>0</v>
      </c>
      <c r="M52" s="195">
        <v>1</v>
      </c>
      <c r="N52" s="195">
        <v>0</v>
      </c>
      <c r="O52" s="195">
        <v>0</v>
      </c>
      <c r="P52" s="195">
        <v>0</v>
      </c>
      <c r="Q52" s="195">
        <v>0</v>
      </c>
      <c r="R52" s="195">
        <v>0</v>
      </c>
      <c r="S52" s="195">
        <v>2</v>
      </c>
      <c r="T52" s="174" t="s">
        <v>265</v>
      </c>
    </row>
    <row r="53" spans="1:20" s="176" customFormat="1" x14ac:dyDescent="0.2">
      <c r="A53" s="174" t="s">
        <v>207</v>
      </c>
      <c r="B53" s="160" t="s">
        <v>12287</v>
      </c>
      <c r="C53" s="176" t="s">
        <v>1266</v>
      </c>
      <c r="D53" s="176" t="s">
        <v>12244</v>
      </c>
      <c r="E53" s="261" t="s">
        <v>258</v>
      </c>
      <c r="F53" s="177" t="s">
        <v>258</v>
      </c>
      <c r="G53" s="261" t="s">
        <v>258</v>
      </c>
      <c r="H53" s="261" t="s">
        <v>258</v>
      </c>
      <c r="I53" s="195">
        <v>0</v>
      </c>
      <c r="J53" s="195">
        <v>0</v>
      </c>
      <c r="K53" s="195">
        <v>0</v>
      </c>
      <c r="L53" s="195">
        <v>0</v>
      </c>
      <c r="M53" s="195">
        <v>0</v>
      </c>
      <c r="N53" s="195">
        <v>0</v>
      </c>
      <c r="O53" s="195">
        <v>0</v>
      </c>
      <c r="P53" s="195">
        <v>0</v>
      </c>
      <c r="Q53" s="195">
        <v>0</v>
      </c>
      <c r="R53" s="195">
        <v>0</v>
      </c>
      <c r="S53" s="195">
        <v>2</v>
      </c>
      <c r="T53" s="174" t="s">
        <v>265</v>
      </c>
    </row>
    <row r="54" spans="1:20" s="176" customFormat="1" x14ac:dyDescent="0.2">
      <c r="A54" s="174" t="s">
        <v>83</v>
      </c>
      <c r="B54" s="160" t="s">
        <v>335</v>
      </c>
      <c r="C54" s="176" t="s">
        <v>1269</v>
      </c>
      <c r="D54" s="176" t="s">
        <v>1270</v>
      </c>
      <c r="E54" s="261" t="s">
        <v>258</v>
      </c>
      <c r="F54" s="177" t="s">
        <v>11641</v>
      </c>
      <c r="G54" s="261" t="s">
        <v>258</v>
      </c>
      <c r="H54" s="261" t="s">
        <v>258</v>
      </c>
      <c r="I54" s="195">
        <v>1</v>
      </c>
      <c r="J54" s="195">
        <v>0</v>
      </c>
      <c r="K54" s="195">
        <v>2</v>
      </c>
      <c r="L54" s="195">
        <v>0</v>
      </c>
      <c r="M54" s="195">
        <v>0</v>
      </c>
      <c r="N54" s="195">
        <v>0</v>
      </c>
      <c r="O54" s="195">
        <v>0</v>
      </c>
      <c r="P54" s="195">
        <v>0</v>
      </c>
      <c r="Q54" s="195">
        <v>0</v>
      </c>
      <c r="R54" s="195">
        <v>6</v>
      </c>
      <c r="S54" s="195">
        <v>1</v>
      </c>
      <c r="T54" s="174" t="s">
        <v>265</v>
      </c>
    </row>
    <row r="55" spans="1:20" x14ac:dyDescent="0.2">
      <c r="A55" s="174" t="s">
        <v>66</v>
      </c>
      <c r="B55" s="160" t="s">
        <v>1080</v>
      </c>
      <c r="C55" s="176" t="s">
        <v>1269</v>
      </c>
      <c r="D55" s="176" t="s">
        <v>1273</v>
      </c>
      <c r="E55" s="261" t="s">
        <v>258</v>
      </c>
      <c r="F55" s="177" t="s">
        <v>11617</v>
      </c>
      <c r="G55" s="261">
        <v>45666</v>
      </c>
      <c r="H55" s="261" t="s">
        <v>258</v>
      </c>
      <c r="I55" s="195">
        <v>0</v>
      </c>
      <c r="J55" s="195">
        <v>0</v>
      </c>
      <c r="K55" s="195">
        <v>2</v>
      </c>
      <c r="L55" s="195">
        <v>8</v>
      </c>
      <c r="M55" s="195">
        <v>2</v>
      </c>
      <c r="N55" s="195">
        <v>14</v>
      </c>
      <c r="O55" s="195">
        <v>0</v>
      </c>
      <c r="P55" s="195">
        <v>0</v>
      </c>
      <c r="Q55" s="195">
        <v>0</v>
      </c>
      <c r="R55" s="195">
        <v>4</v>
      </c>
      <c r="S55" s="195">
        <v>1</v>
      </c>
      <c r="T55" s="174" t="s">
        <v>265</v>
      </c>
    </row>
    <row r="56" spans="1:20" s="176" customFormat="1" x14ac:dyDescent="0.2">
      <c r="A56" s="174" t="s">
        <v>146</v>
      </c>
      <c r="B56" s="160" t="s">
        <v>1440</v>
      </c>
      <c r="C56" s="176" t="s">
        <v>1269</v>
      </c>
      <c r="D56" s="176" t="s">
        <v>1271</v>
      </c>
      <c r="E56" s="261" t="s">
        <v>258</v>
      </c>
      <c r="F56" s="177" t="s">
        <v>11466</v>
      </c>
      <c r="G56" s="261" t="s">
        <v>258</v>
      </c>
      <c r="H56" s="261" t="s">
        <v>258</v>
      </c>
      <c r="I56" s="195">
        <v>0</v>
      </c>
      <c r="J56" s="195">
        <v>0</v>
      </c>
      <c r="K56" s="195">
        <v>0</v>
      </c>
      <c r="L56" s="195">
        <v>526</v>
      </c>
      <c r="M56" s="195">
        <v>1</v>
      </c>
      <c r="N56" s="195">
        <v>0</v>
      </c>
      <c r="O56" s="195">
        <v>0</v>
      </c>
      <c r="P56" s="195">
        <v>0</v>
      </c>
      <c r="Q56" s="195">
        <v>0</v>
      </c>
      <c r="R56" s="195">
        <v>2</v>
      </c>
      <c r="S56" s="195">
        <v>1</v>
      </c>
      <c r="T56" s="174" t="s">
        <v>265</v>
      </c>
    </row>
    <row r="57" spans="1:20" s="176" customFormat="1" x14ac:dyDescent="0.2">
      <c r="A57" s="174" t="s">
        <v>56</v>
      </c>
      <c r="B57" s="160" t="s">
        <v>510</v>
      </c>
      <c r="C57" s="176" t="s">
        <v>1269</v>
      </c>
      <c r="D57" s="176" t="s">
        <v>1272</v>
      </c>
      <c r="E57" s="261" t="s">
        <v>258</v>
      </c>
      <c r="F57" s="177" t="s">
        <v>11454</v>
      </c>
      <c r="G57" s="261" t="s">
        <v>258</v>
      </c>
      <c r="H57" s="261">
        <v>45300</v>
      </c>
      <c r="I57" s="195">
        <v>0</v>
      </c>
      <c r="J57" s="195">
        <v>5</v>
      </c>
      <c r="K57" s="195">
        <v>3</v>
      </c>
      <c r="L57" s="195">
        <v>2</v>
      </c>
      <c r="M57" s="195">
        <v>3</v>
      </c>
      <c r="N57" s="195">
        <v>2</v>
      </c>
      <c r="O57" s="195">
        <v>0</v>
      </c>
      <c r="P57" s="195">
        <v>0</v>
      </c>
      <c r="Q57" s="195">
        <v>0</v>
      </c>
      <c r="R57" s="195">
        <v>2</v>
      </c>
      <c r="S57" s="195">
        <v>1</v>
      </c>
      <c r="T57" s="174" t="s">
        <v>265</v>
      </c>
    </row>
    <row r="58" spans="1:20" s="176" customFormat="1" x14ac:dyDescent="0.2">
      <c r="A58" s="174" t="s">
        <v>60</v>
      </c>
      <c r="B58" s="160" t="s">
        <v>306</v>
      </c>
      <c r="C58" s="176" t="s">
        <v>1262</v>
      </c>
      <c r="D58" s="176" t="s">
        <v>1264</v>
      </c>
      <c r="E58" s="261" t="s">
        <v>258</v>
      </c>
      <c r="F58" s="177" t="s">
        <v>11565</v>
      </c>
      <c r="G58" s="261">
        <v>45407</v>
      </c>
      <c r="H58" s="261" t="s">
        <v>258</v>
      </c>
      <c r="I58" s="195">
        <v>1</v>
      </c>
      <c r="J58" s="195">
        <v>0</v>
      </c>
      <c r="K58" s="195">
        <v>3</v>
      </c>
      <c r="L58" s="195">
        <v>1</v>
      </c>
      <c r="M58" s="195">
        <v>0</v>
      </c>
      <c r="N58" s="195">
        <v>0</v>
      </c>
      <c r="O58" s="195">
        <v>0</v>
      </c>
      <c r="P58" s="195">
        <v>0</v>
      </c>
      <c r="Q58" s="195">
        <v>0</v>
      </c>
      <c r="R58" s="195">
        <v>2</v>
      </c>
      <c r="S58" s="195">
        <v>1</v>
      </c>
      <c r="T58" s="174" t="s">
        <v>265</v>
      </c>
    </row>
    <row r="59" spans="1:20" s="176" customFormat="1" x14ac:dyDescent="0.2">
      <c r="A59" s="174" t="s">
        <v>38</v>
      </c>
      <c r="B59" s="160" t="s">
        <v>976</v>
      </c>
      <c r="C59" s="176" t="s">
        <v>1269</v>
      </c>
      <c r="D59" s="176" t="s">
        <v>1272</v>
      </c>
      <c r="E59" s="261" t="s">
        <v>258</v>
      </c>
      <c r="F59" s="177" t="s">
        <v>258</v>
      </c>
      <c r="G59" s="261" t="s">
        <v>258</v>
      </c>
      <c r="H59" s="261" t="s">
        <v>258</v>
      </c>
      <c r="I59" s="195">
        <v>0</v>
      </c>
      <c r="J59" s="195">
        <v>0</v>
      </c>
      <c r="K59" s="195">
        <v>24</v>
      </c>
      <c r="L59" s="195">
        <v>1</v>
      </c>
      <c r="M59" s="195">
        <v>0</v>
      </c>
      <c r="N59" s="195">
        <v>0</v>
      </c>
      <c r="O59" s="195">
        <v>0</v>
      </c>
      <c r="P59" s="195">
        <v>0</v>
      </c>
      <c r="Q59" s="195">
        <v>0</v>
      </c>
      <c r="R59" s="195">
        <v>2</v>
      </c>
      <c r="S59" s="195">
        <v>1</v>
      </c>
      <c r="T59" s="174" t="s">
        <v>265</v>
      </c>
    </row>
    <row r="60" spans="1:20" s="176" customFormat="1" x14ac:dyDescent="0.2">
      <c r="A60" s="174" t="s">
        <v>156</v>
      </c>
      <c r="B60" s="160" t="s">
        <v>4174</v>
      </c>
      <c r="C60" s="176" t="s">
        <v>1262</v>
      </c>
      <c r="D60" s="176" t="s">
        <v>1265</v>
      </c>
      <c r="E60" s="261" t="s">
        <v>258</v>
      </c>
      <c r="F60" s="177" t="s">
        <v>11612</v>
      </c>
      <c r="G60" s="261" t="s">
        <v>258</v>
      </c>
      <c r="H60" s="261" t="s">
        <v>258</v>
      </c>
      <c r="I60" s="195">
        <v>0</v>
      </c>
      <c r="J60" s="195">
        <v>0</v>
      </c>
      <c r="K60" s="195">
        <v>0</v>
      </c>
      <c r="L60" s="195">
        <v>0</v>
      </c>
      <c r="M60" s="195">
        <v>1</v>
      </c>
      <c r="N60" s="195">
        <v>0</v>
      </c>
      <c r="O60" s="195">
        <v>0</v>
      </c>
      <c r="P60" s="195">
        <v>0</v>
      </c>
      <c r="Q60" s="195">
        <v>0</v>
      </c>
      <c r="R60" s="195">
        <v>1</v>
      </c>
      <c r="S60" s="195">
        <v>1</v>
      </c>
      <c r="T60" s="174" t="s">
        <v>265</v>
      </c>
    </row>
    <row r="61" spans="1:20" s="176" customFormat="1" x14ac:dyDescent="0.2">
      <c r="A61" s="174" t="s">
        <v>161</v>
      </c>
      <c r="B61" s="160" t="s">
        <v>5834</v>
      </c>
      <c r="C61" s="176" t="s">
        <v>1262</v>
      </c>
      <c r="D61" s="176" t="s">
        <v>1265</v>
      </c>
      <c r="E61" s="261" t="s">
        <v>258</v>
      </c>
      <c r="F61" s="177" t="s">
        <v>11626</v>
      </c>
      <c r="G61" s="261">
        <v>45407</v>
      </c>
      <c r="H61" s="261" t="s">
        <v>258</v>
      </c>
      <c r="I61" s="195">
        <v>0</v>
      </c>
      <c r="J61" s="195">
        <v>0</v>
      </c>
      <c r="K61" s="195">
        <v>0</v>
      </c>
      <c r="L61" s="195">
        <v>0</v>
      </c>
      <c r="M61" s="195">
        <v>1</v>
      </c>
      <c r="N61" s="195">
        <v>0</v>
      </c>
      <c r="O61" s="195">
        <v>0</v>
      </c>
      <c r="P61" s="195">
        <v>0</v>
      </c>
      <c r="Q61" s="195">
        <v>0</v>
      </c>
      <c r="R61" s="195">
        <v>1</v>
      </c>
      <c r="S61" s="195">
        <v>1</v>
      </c>
      <c r="T61" s="174" t="s">
        <v>265</v>
      </c>
    </row>
    <row r="62" spans="1:20" s="176" customFormat="1" x14ac:dyDescent="0.2">
      <c r="A62" s="174" t="s">
        <v>31</v>
      </c>
      <c r="B62" s="160" t="s">
        <v>12235</v>
      </c>
      <c r="C62" s="176" t="s">
        <v>1275</v>
      </c>
      <c r="D62" s="176" t="s">
        <v>12236</v>
      </c>
      <c r="E62" s="261" t="s">
        <v>258</v>
      </c>
      <c r="F62" s="177" t="s">
        <v>258</v>
      </c>
      <c r="G62" s="261" t="s">
        <v>258</v>
      </c>
      <c r="H62" s="261" t="s">
        <v>258</v>
      </c>
      <c r="I62" s="195">
        <v>0</v>
      </c>
      <c r="J62" s="195">
        <v>0</v>
      </c>
      <c r="K62" s="195">
        <v>0</v>
      </c>
      <c r="L62" s="195">
        <v>0</v>
      </c>
      <c r="M62" s="195">
        <v>0</v>
      </c>
      <c r="N62" s="195">
        <v>0</v>
      </c>
      <c r="O62" s="195">
        <v>0</v>
      </c>
      <c r="P62" s="195">
        <v>0</v>
      </c>
      <c r="Q62" s="195">
        <v>0</v>
      </c>
      <c r="R62" s="195">
        <v>0</v>
      </c>
      <c r="S62" s="195">
        <v>1</v>
      </c>
      <c r="T62" s="174" t="s">
        <v>265</v>
      </c>
    </row>
    <row r="63" spans="1:20" x14ac:dyDescent="0.2">
      <c r="A63" s="174" t="s">
        <v>37</v>
      </c>
      <c r="B63" s="160" t="s">
        <v>12240</v>
      </c>
      <c r="C63" s="176" t="s">
        <v>1275</v>
      </c>
      <c r="D63" s="176" t="s">
        <v>12236</v>
      </c>
      <c r="E63" s="261" t="s">
        <v>258</v>
      </c>
      <c r="F63" s="177" t="s">
        <v>258</v>
      </c>
      <c r="G63" s="261" t="s">
        <v>258</v>
      </c>
      <c r="H63" s="261" t="s">
        <v>258</v>
      </c>
      <c r="I63" s="195">
        <v>0</v>
      </c>
      <c r="J63" s="195">
        <v>0</v>
      </c>
      <c r="K63" s="195">
        <v>0</v>
      </c>
      <c r="L63" s="195">
        <v>0</v>
      </c>
      <c r="M63" s="195">
        <v>0</v>
      </c>
      <c r="N63" s="195">
        <v>0</v>
      </c>
      <c r="O63" s="195">
        <v>0</v>
      </c>
      <c r="P63" s="195">
        <v>0</v>
      </c>
      <c r="Q63" s="195">
        <v>0</v>
      </c>
      <c r="R63" s="195">
        <v>0</v>
      </c>
      <c r="S63" s="195">
        <v>1</v>
      </c>
      <c r="T63" s="174" t="s">
        <v>265</v>
      </c>
    </row>
    <row r="64" spans="1:20" s="176" customFormat="1" x14ac:dyDescent="0.2">
      <c r="A64" s="174" t="s">
        <v>136</v>
      </c>
      <c r="B64" s="160" t="s">
        <v>6527</v>
      </c>
      <c r="C64" s="176" t="s">
        <v>1262</v>
      </c>
      <c r="D64" s="176" t="s">
        <v>1265</v>
      </c>
      <c r="E64" s="261" t="s">
        <v>258</v>
      </c>
      <c r="F64" s="177" t="s">
        <v>11448</v>
      </c>
      <c r="G64" s="261" t="s">
        <v>258</v>
      </c>
      <c r="H64" s="261" t="s">
        <v>258</v>
      </c>
      <c r="I64" s="195">
        <v>0</v>
      </c>
      <c r="J64" s="195">
        <v>0</v>
      </c>
      <c r="K64" s="195">
        <v>0</v>
      </c>
      <c r="L64" s="195">
        <v>1</v>
      </c>
      <c r="M64" s="195">
        <v>2</v>
      </c>
      <c r="N64" s="195">
        <v>1</v>
      </c>
      <c r="O64" s="195">
        <v>0</v>
      </c>
      <c r="P64" s="195">
        <v>0</v>
      </c>
      <c r="Q64" s="195">
        <v>0</v>
      </c>
      <c r="R64" s="195">
        <v>0</v>
      </c>
      <c r="S64" s="195">
        <v>1</v>
      </c>
      <c r="T64" s="174" t="s">
        <v>265</v>
      </c>
    </row>
    <row r="65" spans="1:20" s="176" customFormat="1" x14ac:dyDescent="0.2">
      <c r="A65" s="174" t="s">
        <v>43</v>
      </c>
      <c r="B65" s="160" t="s">
        <v>12241</v>
      </c>
      <c r="C65" s="176" t="s">
        <v>1269</v>
      </c>
      <c r="D65" s="176" t="s">
        <v>1272</v>
      </c>
      <c r="E65" s="261" t="s">
        <v>258</v>
      </c>
      <c r="F65" s="177" t="s">
        <v>258</v>
      </c>
      <c r="G65" s="261" t="s">
        <v>258</v>
      </c>
      <c r="H65" s="261" t="s">
        <v>258</v>
      </c>
      <c r="I65" s="195">
        <v>0</v>
      </c>
      <c r="J65" s="195">
        <v>0</v>
      </c>
      <c r="K65" s="195">
        <v>0</v>
      </c>
      <c r="L65" s="195">
        <v>0</v>
      </c>
      <c r="M65" s="195">
        <v>0</v>
      </c>
      <c r="N65" s="195">
        <v>0</v>
      </c>
      <c r="O65" s="195">
        <v>0</v>
      </c>
      <c r="P65" s="195">
        <v>0</v>
      </c>
      <c r="Q65" s="195">
        <v>0</v>
      </c>
      <c r="R65" s="195">
        <v>0</v>
      </c>
      <c r="S65" s="195">
        <v>1</v>
      </c>
      <c r="T65" s="174" t="s">
        <v>265</v>
      </c>
    </row>
    <row r="66" spans="1:20" s="176" customFormat="1" x14ac:dyDescent="0.2">
      <c r="A66" s="174" t="s">
        <v>41</v>
      </c>
      <c r="B66" s="160" t="s">
        <v>257</v>
      </c>
      <c r="C66" s="176" t="s">
        <v>1275</v>
      </c>
      <c r="D66" s="176" t="s">
        <v>12236</v>
      </c>
      <c r="E66" s="261">
        <v>45063</v>
      </c>
      <c r="F66" s="177" t="s">
        <v>11622</v>
      </c>
      <c r="G66" s="261" t="s">
        <v>258</v>
      </c>
      <c r="H66" s="261" t="s">
        <v>258</v>
      </c>
      <c r="I66" s="195">
        <v>21</v>
      </c>
      <c r="J66" s="195">
        <v>0</v>
      </c>
      <c r="K66" s="195">
        <v>17</v>
      </c>
      <c r="L66" s="195">
        <v>0</v>
      </c>
      <c r="M66" s="195">
        <v>0</v>
      </c>
      <c r="N66" s="195">
        <v>0</v>
      </c>
      <c r="O66" s="195">
        <v>0</v>
      </c>
      <c r="P66" s="195">
        <v>0</v>
      </c>
      <c r="Q66" s="195">
        <v>0</v>
      </c>
      <c r="R66" s="195">
        <v>0</v>
      </c>
      <c r="S66" s="195">
        <v>1</v>
      </c>
      <c r="T66" s="174" t="s">
        <v>265</v>
      </c>
    </row>
    <row r="67" spans="1:20" s="176" customFormat="1" x14ac:dyDescent="0.2">
      <c r="A67" s="174" t="s">
        <v>187</v>
      </c>
      <c r="B67" s="160" t="s">
        <v>11511</v>
      </c>
      <c r="C67" s="176" t="s">
        <v>1275</v>
      </c>
      <c r="D67" s="176" t="s">
        <v>12236</v>
      </c>
      <c r="E67" s="261" t="s">
        <v>258</v>
      </c>
      <c r="F67" s="177" t="s">
        <v>11512</v>
      </c>
      <c r="G67" s="261" t="s">
        <v>258</v>
      </c>
      <c r="H67" s="261" t="s">
        <v>258</v>
      </c>
      <c r="I67" s="195">
        <v>0</v>
      </c>
      <c r="J67" s="195">
        <v>0</v>
      </c>
      <c r="K67" s="195">
        <v>0</v>
      </c>
      <c r="L67" s="195">
        <v>0</v>
      </c>
      <c r="M67" s="195">
        <v>0</v>
      </c>
      <c r="N67" s="195">
        <v>0</v>
      </c>
      <c r="O67" s="195">
        <v>0</v>
      </c>
      <c r="P67" s="195">
        <v>0</v>
      </c>
      <c r="Q67" s="195">
        <v>0</v>
      </c>
      <c r="R67" s="195">
        <v>0</v>
      </c>
      <c r="S67" s="195">
        <v>1</v>
      </c>
      <c r="T67" s="174" t="s">
        <v>265</v>
      </c>
    </row>
    <row r="68" spans="1:20" s="176" customFormat="1" x14ac:dyDescent="0.2">
      <c r="A68" s="174" t="s">
        <v>164</v>
      </c>
      <c r="B68" s="160" t="s">
        <v>1452</v>
      </c>
      <c r="C68" s="176" t="s">
        <v>1266</v>
      </c>
      <c r="D68" s="176" t="s">
        <v>1268</v>
      </c>
      <c r="E68" s="261" t="s">
        <v>258</v>
      </c>
      <c r="F68" s="177" t="s">
        <v>11484</v>
      </c>
      <c r="G68" s="261" t="s">
        <v>258</v>
      </c>
      <c r="H68" s="261" t="s">
        <v>258</v>
      </c>
      <c r="I68" s="195">
        <v>0</v>
      </c>
      <c r="J68" s="195">
        <v>0</v>
      </c>
      <c r="K68" s="195">
        <v>0</v>
      </c>
      <c r="L68" s="195">
        <v>2</v>
      </c>
      <c r="M68" s="195">
        <v>0</v>
      </c>
      <c r="N68" s="195">
        <v>0</v>
      </c>
      <c r="O68" s="195">
        <v>0</v>
      </c>
      <c r="P68" s="195">
        <v>0</v>
      </c>
      <c r="Q68" s="195">
        <v>0</v>
      </c>
      <c r="R68" s="195">
        <v>0</v>
      </c>
      <c r="S68" s="195">
        <v>1</v>
      </c>
      <c r="T68" s="174" t="s">
        <v>265</v>
      </c>
    </row>
    <row r="69" spans="1:20" s="176" customFormat="1" x14ac:dyDescent="0.2">
      <c r="A69" s="174" t="s">
        <v>190</v>
      </c>
      <c r="B69" s="160" t="s">
        <v>11500</v>
      </c>
      <c r="C69" s="176" t="s">
        <v>1275</v>
      </c>
      <c r="D69" s="176" t="s">
        <v>1281</v>
      </c>
      <c r="E69" s="261" t="s">
        <v>258</v>
      </c>
      <c r="F69" s="177" t="s">
        <v>11501</v>
      </c>
      <c r="G69" s="261" t="s">
        <v>258</v>
      </c>
      <c r="H69" s="261" t="s">
        <v>258</v>
      </c>
      <c r="I69" s="195">
        <v>0</v>
      </c>
      <c r="J69" s="195">
        <v>0</v>
      </c>
      <c r="K69" s="195">
        <v>0</v>
      </c>
      <c r="L69" s="195">
        <v>0</v>
      </c>
      <c r="M69" s="195">
        <v>0</v>
      </c>
      <c r="N69" s="195">
        <v>0</v>
      </c>
      <c r="O69" s="195">
        <v>0</v>
      </c>
      <c r="P69" s="195">
        <v>0</v>
      </c>
      <c r="Q69" s="195">
        <v>0</v>
      </c>
      <c r="R69" s="195">
        <v>0</v>
      </c>
      <c r="S69" s="195">
        <v>1</v>
      </c>
      <c r="T69" s="174" t="s">
        <v>265</v>
      </c>
    </row>
    <row r="70" spans="1:20" s="176" customFormat="1" x14ac:dyDescent="0.2">
      <c r="A70" s="174" t="s">
        <v>85</v>
      </c>
      <c r="B70" s="160" t="s">
        <v>12286</v>
      </c>
      <c r="C70" s="176" t="s">
        <v>1275</v>
      </c>
      <c r="D70" s="176" t="s">
        <v>1281</v>
      </c>
      <c r="E70" s="261" t="s">
        <v>258</v>
      </c>
      <c r="F70" s="177" t="s">
        <v>258</v>
      </c>
      <c r="G70" s="261" t="s">
        <v>258</v>
      </c>
      <c r="H70" s="261" t="s">
        <v>258</v>
      </c>
      <c r="I70" s="195">
        <v>0</v>
      </c>
      <c r="J70" s="195">
        <v>0</v>
      </c>
      <c r="K70" s="195">
        <v>0</v>
      </c>
      <c r="L70" s="195">
        <v>0</v>
      </c>
      <c r="M70" s="195">
        <v>0</v>
      </c>
      <c r="N70" s="195">
        <v>0</v>
      </c>
      <c r="O70" s="195">
        <v>0</v>
      </c>
      <c r="P70" s="195">
        <v>0</v>
      </c>
      <c r="Q70" s="195">
        <v>0</v>
      </c>
      <c r="R70" s="195">
        <v>0</v>
      </c>
      <c r="S70" s="195">
        <v>1</v>
      </c>
      <c r="T70" s="174" t="s">
        <v>265</v>
      </c>
    </row>
    <row r="71" spans="1:20" s="176" customFormat="1" x14ac:dyDescent="0.2">
      <c r="A71" s="174" t="s">
        <v>74</v>
      </c>
      <c r="B71" s="160" t="s">
        <v>1120</v>
      </c>
      <c r="C71" s="176" t="s">
        <v>1269</v>
      </c>
      <c r="D71" s="176" t="s">
        <v>1274</v>
      </c>
      <c r="E71" s="261" t="s">
        <v>258</v>
      </c>
      <c r="F71" s="177" t="s">
        <v>258</v>
      </c>
      <c r="G71" s="261" t="s">
        <v>258</v>
      </c>
      <c r="H71" s="261" t="s">
        <v>258</v>
      </c>
      <c r="I71" s="195">
        <v>0</v>
      </c>
      <c r="J71" s="195">
        <v>0</v>
      </c>
      <c r="K71" s="195">
        <v>2</v>
      </c>
      <c r="L71" s="195">
        <v>2</v>
      </c>
      <c r="M71" s="195">
        <v>0</v>
      </c>
      <c r="N71" s="195">
        <v>0</v>
      </c>
      <c r="O71" s="195">
        <v>0</v>
      </c>
      <c r="P71" s="195">
        <v>0</v>
      </c>
      <c r="Q71" s="195">
        <v>0</v>
      </c>
      <c r="R71" s="195">
        <v>0</v>
      </c>
      <c r="S71" s="195">
        <v>1</v>
      </c>
      <c r="T71" s="174" t="s">
        <v>265</v>
      </c>
    </row>
    <row r="72" spans="1:20" s="176" customFormat="1" x14ac:dyDescent="0.2">
      <c r="A72" s="174" t="s">
        <v>152</v>
      </c>
      <c r="B72" s="160" t="s">
        <v>12253</v>
      </c>
      <c r="C72" s="176" t="s">
        <v>1262</v>
      </c>
      <c r="D72" s="176" t="s">
        <v>1265</v>
      </c>
      <c r="E72" s="261" t="s">
        <v>258</v>
      </c>
      <c r="F72" s="177" t="s">
        <v>258</v>
      </c>
      <c r="G72" s="261" t="s">
        <v>258</v>
      </c>
      <c r="H72" s="261" t="s">
        <v>258</v>
      </c>
      <c r="I72" s="195">
        <v>0</v>
      </c>
      <c r="J72" s="195">
        <v>0</v>
      </c>
      <c r="K72" s="195">
        <v>0</v>
      </c>
      <c r="L72" s="195">
        <v>0</v>
      </c>
      <c r="M72" s="195">
        <v>1</v>
      </c>
      <c r="N72" s="195">
        <v>0</v>
      </c>
      <c r="O72" s="195">
        <v>0</v>
      </c>
      <c r="P72" s="195">
        <v>0</v>
      </c>
      <c r="Q72" s="195">
        <v>0</v>
      </c>
      <c r="R72" s="195">
        <v>0</v>
      </c>
      <c r="S72" s="195">
        <v>1</v>
      </c>
      <c r="T72" s="174" t="s">
        <v>265</v>
      </c>
    </row>
    <row r="73" spans="1:20" s="176" customFormat="1" x14ac:dyDescent="0.2">
      <c r="A73" s="174" t="s">
        <v>103</v>
      </c>
      <c r="B73" s="160" t="s">
        <v>1158</v>
      </c>
      <c r="C73" s="176" t="s">
        <v>1275</v>
      </c>
      <c r="D73" s="176" t="s">
        <v>1281</v>
      </c>
      <c r="E73" s="261" t="s">
        <v>258</v>
      </c>
      <c r="F73" s="177" t="s">
        <v>258</v>
      </c>
      <c r="G73" s="261" t="s">
        <v>258</v>
      </c>
      <c r="H73" s="261" t="s">
        <v>258</v>
      </c>
      <c r="I73" s="195">
        <v>0</v>
      </c>
      <c r="J73" s="195">
        <v>0</v>
      </c>
      <c r="K73" s="195">
        <v>1</v>
      </c>
      <c r="L73" s="195">
        <v>0</v>
      </c>
      <c r="M73" s="195">
        <v>0</v>
      </c>
      <c r="N73" s="195">
        <v>0</v>
      </c>
      <c r="O73" s="195">
        <v>0</v>
      </c>
      <c r="P73" s="195">
        <v>0</v>
      </c>
      <c r="Q73" s="195">
        <v>0</v>
      </c>
      <c r="R73" s="195">
        <v>0</v>
      </c>
      <c r="S73" s="195">
        <v>1</v>
      </c>
      <c r="T73" s="174" t="s">
        <v>265</v>
      </c>
    </row>
    <row r="74" spans="1:20" s="176" customFormat="1" x14ac:dyDescent="0.2">
      <c r="A74" s="174" t="s">
        <v>100</v>
      </c>
      <c r="B74" s="160" t="s">
        <v>995</v>
      </c>
      <c r="C74" s="176" t="s">
        <v>1269</v>
      </c>
      <c r="D74" s="176" t="s">
        <v>1274</v>
      </c>
      <c r="E74" s="261" t="s">
        <v>258</v>
      </c>
      <c r="F74" s="177" t="s">
        <v>258</v>
      </c>
      <c r="G74" s="261" t="s">
        <v>258</v>
      </c>
      <c r="H74" s="261" t="s">
        <v>258</v>
      </c>
      <c r="I74" s="195">
        <v>0</v>
      </c>
      <c r="J74" s="195">
        <v>0</v>
      </c>
      <c r="K74" s="195">
        <v>1</v>
      </c>
      <c r="L74" s="195">
        <v>1</v>
      </c>
      <c r="M74" s="195">
        <v>0</v>
      </c>
      <c r="N74" s="195">
        <v>0</v>
      </c>
      <c r="O74" s="195">
        <v>0</v>
      </c>
      <c r="P74" s="195">
        <v>0</v>
      </c>
      <c r="Q74" s="195">
        <v>0</v>
      </c>
      <c r="R74" s="195">
        <v>0</v>
      </c>
      <c r="S74" s="195">
        <v>1</v>
      </c>
      <c r="T74" s="174" t="s">
        <v>265</v>
      </c>
    </row>
    <row r="75" spans="1:20" s="176" customFormat="1" x14ac:dyDescent="0.2">
      <c r="A75" s="174" t="s">
        <v>115</v>
      </c>
      <c r="B75" s="160" t="s">
        <v>12245</v>
      </c>
      <c r="C75" s="176" t="s">
        <v>1262</v>
      </c>
      <c r="D75" s="176" t="s">
        <v>1263</v>
      </c>
      <c r="E75" s="261" t="s">
        <v>258</v>
      </c>
      <c r="F75" s="177" t="s">
        <v>258</v>
      </c>
      <c r="G75" s="261" t="s">
        <v>258</v>
      </c>
      <c r="H75" s="261" t="s">
        <v>258</v>
      </c>
      <c r="I75" s="195">
        <v>0</v>
      </c>
      <c r="J75" s="195">
        <v>0</v>
      </c>
      <c r="K75" s="195">
        <v>0</v>
      </c>
      <c r="L75" s="195">
        <v>0</v>
      </c>
      <c r="M75" s="195">
        <v>0</v>
      </c>
      <c r="N75" s="195">
        <v>0</v>
      </c>
      <c r="O75" s="195">
        <v>0</v>
      </c>
      <c r="P75" s="195">
        <v>0</v>
      </c>
      <c r="Q75" s="195">
        <v>0</v>
      </c>
      <c r="R75" s="195">
        <v>0</v>
      </c>
      <c r="S75" s="195">
        <v>1</v>
      </c>
      <c r="T75" s="174" t="s">
        <v>265</v>
      </c>
    </row>
    <row r="76" spans="1:20" x14ac:dyDescent="0.2">
      <c r="A76" s="174" t="s">
        <v>117</v>
      </c>
      <c r="B76" s="160" t="s">
        <v>12266</v>
      </c>
      <c r="C76" s="176" t="s">
        <v>1269</v>
      </c>
      <c r="D76" s="176" t="s">
        <v>1271</v>
      </c>
      <c r="E76" s="261" t="s">
        <v>258</v>
      </c>
      <c r="F76" s="177" t="s">
        <v>258</v>
      </c>
      <c r="G76" s="261" t="s">
        <v>258</v>
      </c>
      <c r="H76" s="261" t="s">
        <v>258</v>
      </c>
      <c r="I76" s="195">
        <v>0</v>
      </c>
      <c r="J76" s="195">
        <v>0</v>
      </c>
      <c r="K76" s="195">
        <v>0</v>
      </c>
      <c r="L76" s="195">
        <v>0</v>
      </c>
      <c r="M76" s="195">
        <v>0</v>
      </c>
      <c r="N76" s="195">
        <v>0</v>
      </c>
      <c r="O76" s="195">
        <v>0</v>
      </c>
      <c r="P76" s="195">
        <v>0</v>
      </c>
      <c r="Q76" s="195">
        <v>0</v>
      </c>
      <c r="R76" s="195">
        <v>0</v>
      </c>
      <c r="S76" s="195">
        <v>1</v>
      </c>
      <c r="T76" s="174" t="s">
        <v>265</v>
      </c>
    </row>
    <row r="77" spans="1:20" s="176" customFormat="1" x14ac:dyDescent="0.2">
      <c r="A77" s="174" t="s">
        <v>105</v>
      </c>
      <c r="B77" s="160" t="s">
        <v>1061</v>
      </c>
      <c r="C77" s="176" t="s">
        <v>1269</v>
      </c>
      <c r="D77" s="176" t="s">
        <v>1274</v>
      </c>
      <c r="E77" s="261" t="s">
        <v>258</v>
      </c>
      <c r="F77" s="177" t="s">
        <v>258</v>
      </c>
      <c r="G77" s="261" t="s">
        <v>258</v>
      </c>
      <c r="H77" s="261" t="s">
        <v>258</v>
      </c>
      <c r="I77" s="195">
        <v>0</v>
      </c>
      <c r="J77" s="195">
        <v>0</v>
      </c>
      <c r="K77" s="195">
        <v>1</v>
      </c>
      <c r="L77" s="195">
        <v>0</v>
      </c>
      <c r="M77" s="195">
        <v>0</v>
      </c>
      <c r="N77" s="195">
        <v>0</v>
      </c>
      <c r="O77" s="195">
        <v>0</v>
      </c>
      <c r="P77" s="195">
        <v>0</v>
      </c>
      <c r="Q77" s="195">
        <v>0</v>
      </c>
      <c r="R77" s="195">
        <v>0</v>
      </c>
      <c r="S77" s="195">
        <v>1</v>
      </c>
      <c r="T77" s="174" t="s">
        <v>265</v>
      </c>
    </row>
    <row r="78" spans="1:20" x14ac:dyDescent="0.2">
      <c r="A78" s="174" t="s">
        <v>106</v>
      </c>
      <c r="B78" s="160" t="s">
        <v>1066</v>
      </c>
      <c r="C78" s="176" t="s">
        <v>1275</v>
      </c>
      <c r="D78" s="176" t="s">
        <v>12236</v>
      </c>
      <c r="E78" s="261" t="s">
        <v>258</v>
      </c>
      <c r="F78" s="177" t="s">
        <v>11546</v>
      </c>
      <c r="G78" s="261" t="s">
        <v>258</v>
      </c>
      <c r="H78" s="261" t="s">
        <v>258</v>
      </c>
      <c r="I78" s="195">
        <v>0</v>
      </c>
      <c r="J78" s="195">
        <v>0</v>
      </c>
      <c r="K78" s="195">
        <v>1</v>
      </c>
      <c r="L78" s="195">
        <v>0</v>
      </c>
      <c r="M78" s="195">
        <v>0</v>
      </c>
      <c r="N78" s="195">
        <v>0</v>
      </c>
      <c r="O78" s="195">
        <v>0</v>
      </c>
      <c r="P78" s="195">
        <v>0</v>
      </c>
      <c r="Q78" s="195">
        <v>0</v>
      </c>
      <c r="R78" s="195">
        <v>0</v>
      </c>
      <c r="S78" s="195">
        <v>1</v>
      </c>
      <c r="T78" s="174" t="s">
        <v>265</v>
      </c>
    </row>
    <row r="79" spans="1:20" s="176" customFormat="1" x14ac:dyDescent="0.2">
      <c r="A79" s="174" t="s">
        <v>197</v>
      </c>
      <c r="B79" s="160" t="s">
        <v>3052</v>
      </c>
      <c r="C79" s="176" t="s">
        <v>1262</v>
      </c>
      <c r="D79" s="176" t="s">
        <v>1488</v>
      </c>
      <c r="E79" s="261" t="s">
        <v>258</v>
      </c>
      <c r="F79" s="177" t="s">
        <v>11542</v>
      </c>
      <c r="G79" s="261" t="s">
        <v>258</v>
      </c>
      <c r="H79" s="261" t="s">
        <v>258</v>
      </c>
      <c r="I79" s="195">
        <v>0</v>
      </c>
      <c r="J79" s="195">
        <v>0</v>
      </c>
      <c r="K79" s="195">
        <v>0</v>
      </c>
      <c r="L79" s="195">
        <v>0</v>
      </c>
      <c r="M79" s="195">
        <v>0</v>
      </c>
      <c r="N79" s="195">
        <v>0</v>
      </c>
      <c r="O79" s="195">
        <v>0</v>
      </c>
      <c r="P79" s="195">
        <v>0</v>
      </c>
      <c r="Q79" s="195">
        <v>0</v>
      </c>
      <c r="R79" s="195">
        <v>0</v>
      </c>
      <c r="S79" s="195">
        <v>1</v>
      </c>
      <c r="T79" s="174" t="s">
        <v>265</v>
      </c>
    </row>
    <row r="80" spans="1:20" s="176" customFormat="1" x14ac:dyDescent="0.2">
      <c r="A80" s="174" t="s">
        <v>129</v>
      </c>
      <c r="B80" s="160" t="s">
        <v>12261</v>
      </c>
      <c r="C80" s="176" t="s">
        <v>1275</v>
      </c>
      <c r="D80" s="176" t="s">
        <v>12236</v>
      </c>
      <c r="E80" s="261" t="s">
        <v>258</v>
      </c>
      <c r="F80" s="177" t="s">
        <v>258</v>
      </c>
      <c r="G80" s="261" t="s">
        <v>258</v>
      </c>
      <c r="H80" s="261" t="s">
        <v>258</v>
      </c>
      <c r="I80" s="195">
        <v>0</v>
      </c>
      <c r="J80" s="195">
        <v>0</v>
      </c>
      <c r="K80" s="195">
        <v>0</v>
      </c>
      <c r="L80" s="195">
        <v>0</v>
      </c>
      <c r="M80" s="195">
        <v>0</v>
      </c>
      <c r="N80" s="195">
        <v>0</v>
      </c>
      <c r="O80" s="195">
        <v>0</v>
      </c>
      <c r="P80" s="195">
        <v>0</v>
      </c>
      <c r="Q80" s="195">
        <v>0</v>
      </c>
      <c r="R80" s="195">
        <v>0</v>
      </c>
      <c r="S80" s="195">
        <v>1</v>
      </c>
      <c r="T80" s="174" t="s">
        <v>265</v>
      </c>
    </row>
    <row r="81" spans="1:20" x14ac:dyDescent="0.2">
      <c r="A81" s="174" t="s">
        <v>132</v>
      </c>
      <c r="B81" s="160" t="s">
        <v>6165</v>
      </c>
      <c r="C81" s="176" t="s">
        <v>1262</v>
      </c>
      <c r="D81" s="176" t="s">
        <v>1265</v>
      </c>
      <c r="E81" s="261" t="s">
        <v>258</v>
      </c>
      <c r="F81" s="177" t="s">
        <v>11554</v>
      </c>
      <c r="G81" s="261">
        <v>45568</v>
      </c>
      <c r="H81" s="261" t="s">
        <v>258</v>
      </c>
      <c r="I81" s="195">
        <v>0</v>
      </c>
      <c r="J81" s="195">
        <v>0</v>
      </c>
      <c r="K81" s="195">
        <v>0</v>
      </c>
      <c r="L81" s="195">
        <v>0</v>
      </c>
      <c r="M81" s="195">
        <v>3</v>
      </c>
      <c r="N81" s="195">
        <v>3</v>
      </c>
      <c r="O81" s="195">
        <v>0</v>
      </c>
      <c r="P81" s="195">
        <v>0</v>
      </c>
      <c r="Q81" s="195">
        <v>0</v>
      </c>
      <c r="R81" s="195">
        <v>0</v>
      </c>
      <c r="S81" s="195">
        <v>1</v>
      </c>
      <c r="T81" s="174" t="s">
        <v>265</v>
      </c>
    </row>
    <row r="82" spans="1:20" x14ac:dyDescent="0.2">
      <c r="A82" s="174" t="s">
        <v>45</v>
      </c>
      <c r="B82" s="160" t="s">
        <v>992</v>
      </c>
      <c r="C82" s="176" t="s">
        <v>1275</v>
      </c>
      <c r="D82" s="176" t="s">
        <v>1281</v>
      </c>
      <c r="E82" s="261" t="s">
        <v>258</v>
      </c>
      <c r="F82" s="177" t="s">
        <v>258</v>
      </c>
      <c r="G82" s="261" t="s">
        <v>258</v>
      </c>
      <c r="H82" s="261" t="s">
        <v>258</v>
      </c>
      <c r="I82" s="195">
        <v>0</v>
      </c>
      <c r="J82" s="195">
        <v>0</v>
      </c>
      <c r="K82" s="195">
        <v>7</v>
      </c>
      <c r="L82" s="195">
        <v>0</v>
      </c>
      <c r="M82" s="195">
        <v>0</v>
      </c>
      <c r="N82" s="195">
        <v>0</v>
      </c>
      <c r="O82" s="195">
        <v>0</v>
      </c>
      <c r="P82" s="195">
        <v>0</v>
      </c>
      <c r="Q82" s="195">
        <v>0</v>
      </c>
      <c r="R82" s="195">
        <v>0</v>
      </c>
      <c r="S82" s="195">
        <v>1</v>
      </c>
      <c r="T82" s="174" t="s">
        <v>265</v>
      </c>
    </row>
    <row r="83" spans="1:20" x14ac:dyDescent="0.2">
      <c r="A83" s="174" t="s">
        <v>165</v>
      </c>
      <c r="B83" s="160" t="s">
        <v>12267</v>
      </c>
      <c r="C83" s="176" t="s">
        <v>1275</v>
      </c>
      <c r="D83" s="176" t="s">
        <v>1276</v>
      </c>
      <c r="E83" s="261" t="s">
        <v>258</v>
      </c>
      <c r="F83" s="177" t="s">
        <v>258</v>
      </c>
      <c r="G83" s="261" t="s">
        <v>258</v>
      </c>
      <c r="H83" s="261" t="s">
        <v>258</v>
      </c>
      <c r="I83" s="195">
        <v>0</v>
      </c>
      <c r="J83" s="195">
        <v>0</v>
      </c>
      <c r="K83" s="195">
        <v>0</v>
      </c>
      <c r="L83" s="195">
        <v>0</v>
      </c>
      <c r="M83" s="195">
        <v>0</v>
      </c>
      <c r="N83" s="195">
        <v>0</v>
      </c>
      <c r="O83" s="195">
        <v>0</v>
      </c>
      <c r="P83" s="195">
        <v>0</v>
      </c>
      <c r="Q83" s="195">
        <v>0</v>
      </c>
      <c r="R83" s="195">
        <v>0</v>
      </c>
      <c r="S83" s="195">
        <v>1</v>
      </c>
      <c r="T83" s="174" t="s">
        <v>265</v>
      </c>
    </row>
    <row r="84" spans="1:20" x14ac:dyDescent="0.2">
      <c r="A84" s="174" t="s">
        <v>46</v>
      </c>
      <c r="B84" s="160" t="s">
        <v>298</v>
      </c>
      <c r="C84" s="176" t="s">
        <v>1275</v>
      </c>
      <c r="D84" s="176" t="s">
        <v>1281</v>
      </c>
      <c r="E84" s="261" t="s">
        <v>258</v>
      </c>
      <c r="F84" s="177" t="s">
        <v>258</v>
      </c>
      <c r="G84" s="261" t="s">
        <v>258</v>
      </c>
      <c r="H84" s="261" t="s">
        <v>258</v>
      </c>
      <c r="I84" s="195">
        <v>3</v>
      </c>
      <c r="J84" s="195">
        <v>0</v>
      </c>
      <c r="K84" s="195">
        <v>6</v>
      </c>
      <c r="L84" s="195">
        <v>0</v>
      </c>
      <c r="M84" s="195">
        <v>0</v>
      </c>
      <c r="N84" s="195">
        <v>0</v>
      </c>
      <c r="O84" s="195">
        <v>0</v>
      </c>
      <c r="P84" s="195">
        <v>0</v>
      </c>
      <c r="Q84" s="195">
        <v>0</v>
      </c>
      <c r="R84" s="195">
        <v>0</v>
      </c>
      <c r="S84" s="195">
        <v>1</v>
      </c>
      <c r="T84" s="174" t="s">
        <v>265</v>
      </c>
    </row>
    <row r="85" spans="1:20" x14ac:dyDescent="0.2">
      <c r="A85" s="174" t="s">
        <v>188</v>
      </c>
      <c r="B85" s="160" t="s">
        <v>12278</v>
      </c>
      <c r="C85" s="176" t="s">
        <v>1262</v>
      </c>
      <c r="D85" s="176" t="s">
        <v>1263</v>
      </c>
      <c r="E85" s="261" t="s">
        <v>258</v>
      </c>
      <c r="F85" s="177" t="s">
        <v>258</v>
      </c>
      <c r="G85" s="261" t="s">
        <v>258</v>
      </c>
      <c r="H85" s="261" t="s">
        <v>258</v>
      </c>
      <c r="I85" s="195">
        <v>0</v>
      </c>
      <c r="J85" s="195">
        <v>0</v>
      </c>
      <c r="K85" s="195">
        <v>0</v>
      </c>
      <c r="L85" s="195">
        <v>0</v>
      </c>
      <c r="M85" s="195">
        <v>0</v>
      </c>
      <c r="N85" s="195">
        <v>0</v>
      </c>
      <c r="O85" s="195">
        <v>0</v>
      </c>
      <c r="P85" s="195">
        <v>0</v>
      </c>
      <c r="Q85" s="195">
        <v>0</v>
      </c>
      <c r="R85" s="195">
        <v>0</v>
      </c>
      <c r="S85" s="195">
        <v>1</v>
      </c>
      <c r="T85" s="174" t="s">
        <v>265</v>
      </c>
    </row>
    <row r="86" spans="1:20" x14ac:dyDescent="0.2">
      <c r="A86" s="174" t="s">
        <v>214</v>
      </c>
      <c r="B86" s="160" t="s">
        <v>11602</v>
      </c>
      <c r="C86" s="176" t="s">
        <v>1262</v>
      </c>
      <c r="D86" s="176" t="s">
        <v>1279</v>
      </c>
      <c r="E86" s="261" t="s">
        <v>258</v>
      </c>
      <c r="F86" s="177" t="s">
        <v>11603</v>
      </c>
      <c r="G86" s="261" t="s">
        <v>258</v>
      </c>
      <c r="H86" s="261" t="s">
        <v>258</v>
      </c>
      <c r="I86" s="195">
        <v>0</v>
      </c>
      <c r="J86" s="195">
        <v>0</v>
      </c>
      <c r="K86" s="195">
        <v>0</v>
      </c>
      <c r="L86" s="195">
        <v>0</v>
      </c>
      <c r="M86" s="195">
        <v>0</v>
      </c>
      <c r="N86" s="195">
        <v>0</v>
      </c>
      <c r="O86" s="195">
        <v>0</v>
      </c>
      <c r="P86" s="195">
        <v>0</v>
      </c>
      <c r="Q86" s="195">
        <v>0</v>
      </c>
      <c r="R86" s="195">
        <v>0</v>
      </c>
      <c r="S86" s="195">
        <v>1</v>
      </c>
      <c r="T86" s="174" t="s">
        <v>265</v>
      </c>
    </row>
    <row r="87" spans="1:20" x14ac:dyDescent="0.2">
      <c r="A87" s="174" t="s">
        <v>217</v>
      </c>
      <c r="B87" s="160" t="s">
        <v>11493</v>
      </c>
      <c r="C87" s="176" t="s">
        <v>1262</v>
      </c>
      <c r="D87" s="176" t="s">
        <v>1488</v>
      </c>
      <c r="E87" s="261" t="s">
        <v>258</v>
      </c>
      <c r="F87" s="177" t="s">
        <v>11494</v>
      </c>
      <c r="G87" s="261" t="s">
        <v>258</v>
      </c>
      <c r="H87" s="261" t="s">
        <v>258</v>
      </c>
      <c r="I87" s="195">
        <v>0</v>
      </c>
      <c r="J87" s="195">
        <v>0</v>
      </c>
      <c r="K87" s="195">
        <v>0</v>
      </c>
      <c r="L87" s="195">
        <v>0</v>
      </c>
      <c r="M87" s="195">
        <v>0</v>
      </c>
      <c r="N87" s="195">
        <v>0</v>
      </c>
      <c r="O87" s="195">
        <v>0</v>
      </c>
      <c r="P87" s="195">
        <v>0</v>
      </c>
      <c r="Q87" s="195">
        <v>0</v>
      </c>
      <c r="R87" s="195">
        <v>0</v>
      </c>
      <c r="S87" s="195">
        <v>1</v>
      </c>
      <c r="T87" s="174" t="s">
        <v>265</v>
      </c>
    </row>
    <row r="88" spans="1:20" x14ac:dyDescent="0.2">
      <c r="A88" s="174" t="s">
        <v>141</v>
      </c>
      <c r="B88" s="160" t="s">
        <v>6599</v>
      </c>
      <c r="C88" s="176" t="s">
        <v>1269</v>
      </c>
      <c r="D88" s="176" t="s">
        <v>1272</v>
      </c>
      <c r="E88" s="261" t="s">
        <v>258</v>
      </c>
      <c r="F88" s="177" t="s">
        <v>11624</v>
      </c>
      <c r="G88" s="261" t="s">
        <v>258</v>
      </c>
      <c r="H88" s="261" t="s">
        <v>258</v>
      </c>
      <c r="I88" s="195">
        <v>0</v>
      </c>
      <c r="J88" s="195">
        <v>0</v>
      </c>
      <c r="K88" s="195">
        <v>0</v>
      </c>
      <c r="L88" s="195">
        <v>0</v>
      </c>
      <c r="M88" s="195">
        <v>2</v>
      </c>
      <c r="N88" s="195">
        <v>0</v>
      </c>
      <c r="O88" s="195">
        <v>0</v>
      </c>
      <c r="P88" s="195">
        <v>0</v>
      </c>
      <c r="Q88" s="195">
        <v>0</v>
      </c>
      <c r="R88" s="195">
        <v>0</v>
      </c>
      <c r="S88" s="195">
        <v>1</v>
      </c>
      <c r="T88" s="174" t="s">
        <v>265</v>
      </c>
    </row>
    <row r="89" spans="1:20" x14ac:dyDescent="0.2">
      <c r="A89" s="174" t="s">
        <v>64</v>
      </c>
      <c r="B89" s="160" t="s">
        <v>1029</v>
      </c>
      <c r="C89" s="176" t="s">
        <v>1262</v>
      </c>
      <c r="D89" s="176" t="s">
        <v>1264</v>
      </c>
      <c r="E89" s="261" t="s">
        <v>258</v>
      </c>
      <c r="F89" s="177" t="s">
        <v>11628</v>
      </c>
      <c r="G89" s="261" t="s">
        <v>258</v>
      </c>
      <c r="H89" s="261" t="s">
        <v>258</v>
      </c>
      <c r="I89" s="195">
        <v>0</v>
      </c>
      <c r="J89" s="195">
        <v>0</v>
      </c>
      <c r="K89" s="195">
        <v>3</v>
      </c>
      <c r="L89" s="195">
        <v>0</v>
      </c>
      <c r="M89" s="195">
        <v>0</v>
      </c>
      <c r="N89" s="195">
        <v>0</v>
      </c>
      <c r="O89" s="195">
        <v>0</v>
      </c>
      <c r="P89" s="195">
        <v>0</v>
      </c>
      <c r="Q89" s="195">
        <v>0</v>
      </c>
      <c r="R89" s="195">
        <v>0</v>
      </c>
      <c r="S89" s="195">
        <v>1</v>
      </c>
      <c r="T89" s="174" t="s">
        <v>265</v>
      </c>
    </row>
    <row r="90" spans="1:20" x14ac:dyDescent="0.2">
      <c r="A90" s="174" t="s">
        <v>133</v>
      </c>
      <c r="B90" s="160" t="s">
        <v>4181</v>
      </c>
      <c r="C90" s="176" t="s">
        <v>1262</v>
      </c>
      <c r="D90" s="176" t="s">
        <v>1263</v>
      </c>
      <c r="E90" s="261" t="s">
        <v>258</v>
      </c>
      <c r="F90" s="177" t="s">
        <v>11649</v>
      </c>
      <c r="G90" s="261" t="s">
        <v>258</v>
      </c>
      <c r="H90" s="261" t="s">
        <v>258</v>
      </c>
      <c r="I90" s="195">
        <v>0</v>
      </c>
      <c r="J90" s="195">
        <v>0</v>
      </c>
      <c r="K90" s="195">
        <v>0</v>
      </c>
      <c r="L90" s="195">
        <v>0</v>
      </c>
      <c r="M90" s="195">
        <v>3</v>
      </c>
      <c r="N90" s="195">
        <v>1</v>
      </c>
      <c r="O90" s="195">
        <v>0</v>
      </c>
      <c r="P90" s="195">
        <v>0</v>
      </c>
      <c r="Q90" s="195">
        <v>0</v>
      </c>
      <c r="R90" s="195">
        <v>0</v>
      </c>
      <c r="S90" s="195">
        <v>1</v>
      </c>
      <c r="T90" s="174" t="s">
        <v>265</v>
      </c>
    </row>
    <row r="91" spans="1:20" x14ac:dyDescent="0.2">
      <c r="A91" s="174" t="s">
        <v>55</v>
      </c>
      <c r="B91" s="160" t="s">
        <v>669</v>
      </c>
      <c r="C91" s="176" t="s">
        <v>1266</v>
      </c>
      <c r="D91" s="176" t="s">
        <v>1268</v>
      </c>
      <c r="E91" s="261" t="s">
        <v>258</v>
      </c>
      <c r="F91" s="177" t="s">
        <v>11463</v>
      </c>
      <c r="G91" s="261">
        <v>45694</v>
      </c>
      <c r="H91" s="261" t="s">
        <v>258</v>
      </c>
      <c r="I91" s="195">
        <v>1</v>
      </c>
      <c r="J91" s="195">
        <v>5</v>
      </c>
      <c r="K91" s="195">
        <v>3</v>
      </c>
      <c r="L91" s="195">
        <v>39</v>
      </c>
      <c r="M91" s="195">
        <v>3</v>
      </c>
      <c r="N91" s="195">
        <v>28</v>
      </c>
      <c r="O91" s="195">
        <v>0</v>
      </c>
      <c r="P91" s="195">
        <v>0</v>
      </c>
      <c r="Q91" s="195">
        <v>0</v>
      </c>
      <c r="R91" s="195">
        <v>17</v>
      </c>
      <c r="S91" s="195">
        <v>0</v>
      </c>
      <c r="T91" s="174" t="s">
        <v>265</v>
      </c>
    </row>
    <row r="92" spans="1:20" x14ac:dyDescent="0.2">
      <c r="A92" s="174" t="s">
        <v>33</v>
      </c>
      <c r="B92" s="160" t="s">
        <v>1052</v>
      </c>
      <c r="C92" s="176" t="s">
        <v>1269</v>
      </c>
      <c r="D92" s="176" t="s">
        <v>1273</v>
      </c>
      <c r="E92" s="261" t="s">
        <v>258</v>
      </c>
      <c r="F92" s="177" t="s">
        <v>11442</v>
      </c>
      <c r="G92" s="261">
        <v>45568</v>
      </c>
      <c r="H92" s="261" t="s">
        <v>258</v>
      </c>
      <c r="I92" s="195">
        <v>0</v>
      </c>
      <c r="J92" s="195">
        <v>0</v>
      </c>
      <c r="K92" s="195">
        <v>1</v>
      </c>
      <c r="L92" s="195">
        <v>3</v>
      </c>
      <c r="M92" s="195">
        <v>0</v>
      </c>
      <c r="N92" s="195">
        <v>0</v>
      </c>
      <c r="O92" s="195">
        <v>3</v>
      </c>
      <c r="P92" s="195">
        <v>0</v>
      </c>
      <c r="Q92" s="195">
        <v>0</v>
      </c>
      <c r="R92" s="195">
        <v>9</v>
      </c>
      <c r="S92" s="195">
        <v>0</v>
      </c>
      <c r="T92" s="174" t="s">
        <v>265</v>
      </c>
    </row>
    <row r="93" spans="1:20" x14ac:dyDescent="0.2">
      <c r="A93" s="174" t="s">
        <v>16</v>
      </c>
      <c r="B93" s="160" t="s">
        <v>1381</v>
      </c>
      <c r="C93" s="176" t="s">
        <v>1266</v>
      </c>
      <c r="D93" s="176" t="s">
        <v>1267</v>
      </c>
      <c r="E93" s="261" t="s">
        <v>258</v>
      </c>
      <c r="F93" s="177" t="s">
        <v>11589</v>
      </c>
      <c r="G93" s="261" t="s">
        <v>258</v>
      </c>
      <c r="H93" s="261" t="s">
        <v>258</v>
      </c>
      <c r="I93" s="195">
        <v>0</v>
      </c>
      <c r="J93" s="195">
        <v>0</v>
      </c>
      <c r="K93" s="195">
        <v>0</v>
      </c>
      <c r="L93" s="195">
        <v>6</v>
      </c>
      <c r="M93" s="195">
        <v>0</v>
      </c>
      <c r="N93" s="195">
        <v>0</v>
      </c>
      <c r="O93" s="195">
        <v>0</v>
      </c>
      <c r="P93" s="195">
        <v>0</v>
      </c>
      <c r="Q93" s="195">
        <v>0</v>
      </c>
      <c r="R93" s="195">
        <v>4</v>
      </c>
      <c r="S93" s="195">
        <v>0</v>
      </c>
      <c r="T93" s="174" t="s">
        <v>265</v>
      </c>
    </row>
    <row r="94" spans="1:20" x14ac:dyDescent="0.2">
      <c r="A94" s="174" t="s">
        <v>95</v>
      </c>
      <c r="B94" s="160" t="s">
        <v>1126</v>
      </c>
      <c r="C94" s="176" t="s">
        <v>1269</v>
      </c>
      <c r="D94" s="176" t="s">
        <v>1274</v>
      </c>
      <c r="E94" s="261" t="s">
        <v>258</v>
      </c>
      <c r="F94" s="177" t="s">
        <v>11431</v>
      </c>
      <c r="G94" s="261" t="s">
        <v>258</v>
      </c>
      <c r="H94" s="261" t="s">
        <v>258</v>
      </c>
      <c r="I94" s="195">
        <v>0</v>
      </c>
      <c r="J94" s="195">
        <v>0</v>
      </c>
      <c r="K94" s="195">
        <v>1</v>
      </c>
      <c r="L94" s="195">
        <v>2</v>
      </c>
      <c r="M94" s="195">
        <v>0</v>
      </c>
      <c r="N94" s="195">
        <v>0</v>
      </c>
      <c r="O94" s="195">
        <v>0</v>
      </c>
      <c r="P94" s="195">
        <v>0</v>
      </c>
      <c r="Q94" s="195">
        <v>0</v>
      </c>
      <c r="R94" s="195">
        <v>3</v>
      </c>
      <c r="S94" s="195">
        <v>0</v>
      </c>
      <c r="T94" s="174" t="s">
        <v>265</v>
      </c>
    </row>
    <row r="95" spans="1:20" x14ac:dyDescent="0.2">
      <c r="A95" s="174" t="s">
        <v>78</v>
      </c>
      <c r="B95" s="160" t="s">
        <v>1015</v>
      </c>
      <c r="C95" s="176" t="s">
        <v>1269</v>
      </c>
      <c r="D95" s="176" t="s">
        <v>1270</v>
      </c>
      <c r="E95" s="261" t="s">
        <v>258</v>
      </c>
      <c r="F95" s="177" t="s">
        <v>11533</v>
      </c>
      <c r="G95" s="261" t="s">
        <v>258</v>
      </c>
      <c r="H95" s="261" t="s">
        <v>258</v>
      </c>
      <c r="I95" s="195">
        <v>0</v>
      </c>
      <c r="J95" s="195">
        <v>0</v>
      </c>
      <c r="K95" s="195">
        <v>2</v>
      </c>
      <c r="L95" s="195">
        <v>0</v>
      </c>
      <c r="M95" s="195">
        <v>0</v>
      </c>
      <c r="N95" s="195">
        <v>0</v>
      </c>
      <c r="O95" s="195">
        <v>0</v>
      </c>
      <c r="P95" s="195">
        <v>0</v>
      </c>
      <c r="Q95" s="195">
        <v>0</v>
      </c>
      <c r="R95" s="195">
        <v>2</v>
      </c>
      <c r="S95" s="195">
        <v>0</v>
      </c>
      <c r="T95" s="174" t="s">
        <v>265</v>
      </c>
    </row>
    <row r="96" spans="1:20" x14ac:dyDescent="0.2">
      <c r="A96" s="174" t="s">
        <v>162</v>
      </c>
      <c r="B96" s="160" t="s">
        <v>1542</v>
      </c>
      <c r="C96" s="176" t="s">
        <v>1266</v>
      </c>
      <c r="D96" s="176" t="s">
        <v>1268</v>
      </c>
      <c r="E96" s="261" t="s">
        <v>258</v>
      </c>
      <c r="F96" s="177" t="s">
        <v>11429</v>
      </c>
      <c r="G96" s="261" t="s">
        <v>258</v>
      </c>
      <c r="H96" s="261" t="s">
        <v>258</v>
      </c>
      <c r="I96" s="195">
        <v>0</v>
      </c>
      <c r="J96" s="195">
        <v>0</v>
      </c>
      <c r="K96" s="195">
        <v>0</v>
      </c>
      <c r="L96" s="195">
        <v>7</v>
      </c>
      <c r="M96" s="195">
        <v>0</v>
      </c>
      <c r="N96" s="195">
        <v>0</v>
      </c>
      <c r="O96" s="195">
        <v>0</v>
      </c>
      <c r="P96" s="195">
        <v>0</v>
      </c>
      <c r="Q96" s="195">
        <v>0</v>
      </c>
      <c r="R96" s="195">
        <v>1</v>
      </c>
      <c r="S96" s="195">
        <v>0</v>
      </c>
      <c r="T96" s="174" t="s">
        <v>265</v>
      </c>
    </row>
    <row r="97" spans="1:20" x14ac:dyDescent="0.2">
      <c r="A97" s="174" t="s">
        <v>179</v>
      </c>
      <c r="B97" s="160" t="s">
        <v>11092</v>
      </c>
      <c r="C97" s="176" t="s">
        <v>1262</v>
      </c>
      <c r="D97" s="176" t="s">
        <v>1488</v>
      </c>
      <c r="E97" s="261" t="s">
        <v>258</v>
      </c>
      <c r="F97" s="177" t="s">
        <v>11446</v>
      </c>
      <c r="G97" s="261" t="s">
        <v>258</v>
      </c>
      <c r="H97" s="261" t="s">
        <v>258</v>
      </c>
      <c r="I97" s="195">
        <v>0</v>
      </c>
      <c r="J97" s="195">
        <v>0</v>
      </c>
      <c r="K97" s="195">
        <v>0</v>
      </c>
      <c r="L97" s="195">
        <v>0</v>
      </c>
      <c r="M97" s="195">
        <v>0</v>
      </c>
      <c r="N97" s="195">
        <v>0</v>
      </c>
      <c r="O97" s="195">
        <v>0</v>
      </c>
      <c r="P97" s="195">
        <v>0</v>
      </c>
      <c r="Q97" s="195">
        <v>0</v>
      </c>
      <c r="R97" s="195">
        <v>1</v>
      </c>
      <c r="S97" s="195">
        <v>0</v>
      </c>
      <c r="T97" s="174" t="s">
        <v>265</v>
      </c>
    </row>
    <row r="98" spans="1:20" x14ac:dyDescent="0.2">
      <c r="A98" s="174" t="s">
        <v>73</v>
      </c>
      <c r="B98" s="160" t="s">
        <v>609</v>
      </c>
      <c r="C98" s="176" t="s">
        <v>1266</v>
      </c>
      <c r="D98" s="176" t="s">
        <v>1267</v>
      </c>
      <c r="E98" s="261" t="s">
        <v>258</v>
      </c>
      <c r="F98" s="177" t="s">
        <v>11473</v>
      </c>
      <c r="G98" s="261" t="s">
        <v>258</v>
      </c>
      <c r="H98" s="261" t="s">
        <v>258</v>
      </c>
      <c r="I98" s="195">
        <v>0</v>
      </c>
      <c r="J98" s="195">
        <v>2</v>
      </c>
      <c r="K98" s="195">
        <v>2</v>
      </c>
      <c r="L98" s="195">
        <v>3</v>
      </c>
      <c r="M98" s="195">
        <v>0</v>
      </c>
      <c r="N98" s="195">
        <v>0</v>
      </c>
      <c r="O98" s="195">
        <v>0</v>
      </c>
      <c r="P98" s="195">
        <v>0</v>
      </c>
      <c r="Q98" s="195">
        <v>0</v>
      </c>
      <c r="R98" s="195">
        <v>1</v>
      </c>
      <c r="S98" s="195">
        <v>0</v>
      </c>
      <c r="T98" s="174" t="s">
        <v>265</v>
      </c>
    </row>
    <row r="99" spans="1:20" x14ac:dyDescent="0.2">
      <c r="A99" s="174" t="s">
        <v>32</v>
      </c>
      <c r="B99" s="160" t="s">
        <v>1090</v>
      </c>
      <c r="C99" s="176" t="s">
        <v>1266</v>
      </c>
      <c r="D99" s="176" t="s">
        <v>1278</v>
      </c>
      <c r="E99" s="261" t="s">
        <v>258</v>
      </c>
      <c r="F99" s="177" t="s">
        <v>11482</v>
      </c>
      <c r="G99" s="261">
        <v>45505</v>
      </c>
      <c r="H99" s="261" t="s">
        <v>258</v>
      </c>
      <c r="I99" s="195">
        <v>0</v>
      </c>
      <c r="J99" s="195">
        <v>0</v>
      </c>
      <c r="K99" s="195">
        <v>2</v>
      </c>
      <c r="L99" s="195">
        <v>2</v>
      </c>
      <c r="M99" s="195">
        <v>1</v>
      </c>
      <c r="N99" s="195">
        <v>0</v>
      </c>
      <c r="O99" s="195">
        <v>2</v>
      </c>
      <c r="P99" s="195">
        <v>1</v>
      </c>
      <c r="Q99" s="195">
        <v>0</v>
      </c>
      <c r="R99" s="195">
        <v>1</v>
      </c>
      <c r="S99" s="195">
        <v>0</v>
      </c>
      <c r="T99" s="174" t="s">
        <v>265</v>
      </c>
    </row>
    <row r="100" spans="1:20" x14ac:dyDescent="0.2">
      <c r="A100" s="174" t="s">
        <v>153</v>
      </c>
      <c r="B100" s="160" t="s">
        <v>4164</v>
      </c>
      <c r="C100" s="176" t="s">
        <v>1262</v>
      </c>
      <c r="D100" s="176" t="s">
        <v>1265</v>
      </c>
      <c r="E100" s="261" t="s">
        <v>258</v>
      </c>
      <c r="F100" s="177" t="s">
        <v>11544</v>
      </c>
      <c r="G100" s="261" t="s">
        <v>258</v>
      </c>
      <c r="H100" s="261" t="s">
        <v>258</v>
      </c>
      <c r="I100" s="195">
        <v>0</v>
      </c>
      <c r="J100" s="195">
        <v>0</v>
      </c>
      <c r="K100" s="195">
        <v>0</v>
      </c>
      <c r="L100" s="195">
        <v>0</v>
      </c>
      <c r="M100" s="195">
        <v>1</v>
      </c>
      <c r="N100" s="195">
        <v>0</v>
      </c>
      <c r="O100" s="195">
        <v>0</v>
      </c>
      <c r="P100" s="195">
        <v>0</v>
      </c>
      <c r="Q100" s="195">
        <v>0</v>
      </c>
      <c r="R100" s="195">
        <v>1</v>
      </c>
      <c r="S100" s="195">
        <v>0</v>
      </c>
      <c r="T100" s="174" t="s">
        <v>265</v>
      </c>
    </row>
    <row r="101" spans="1:20" x14ac:dyDescent="0.2">
      <c r="A101" s="174" t="s">
        <v>175</v>
      </c>
      <c r="B101" s="160" t="s">
        <v>3890</v>
      </c>
      <c r="C101" s="176" t="s">
        <v>1275</v>
      </c>
      <c r="D101" s="176" t="s">
        <v>1893</v>
      </c>
      <c r="E101" s="261" t="s">
        <v>258</v>
      </c>
      <c r="F101" s="177" t="s">
        <v>258</v>
      </c>
      <c r="G101" s="261" t="s">
        <v>258</v>
      </c>
      <c r="H101" s="261" t="s">
        <v>258</v>
      </c>
      <c r="I101" s="195">
        <v>0</v>
      </c>
      <c r="J101" s="195">
        <v>0</v>
      </c>
      <c r="K101" s="195">
        <v>0</v>
      </c>
      <c r="L101" s="195">
        <v>1</v>
      </c>
      <c r="M101" s="195">
        <v>0</v>
      </c>
      <c r="N101" s="195">
        <v>0</v>
      </c>
      <c r="O101" s="195">
        <v>0</v>
      </c>
      <c r="P101" s="195">
        <v>0</v>
      </c>
      <c r="Q101" s="195">
        <v>0</v>
      </c>
      <c r="R101" s="195">
        <v>1</v>
      </c>
      <c r="S101" s="195">
        <v>0</v>
      </c>
      <c r="T101" s="174" t="s">
        <v>265</v>
      </c>
    </row>
    <row r="102" spans="1:20" x14ac:dyDescent="0.2">
      <c r="A102" s="174" t="s">
        <v>61</v>
      </c>
      <c r="B102" s="160" t="s">
        <v>380</v>
      </c>
      <c r="C102" s="176" t="s">
        <v>1269</v>
      </c>
      <c r="D102" s="176" t="s">
        <v>1271</v>
      </c>
      <c r="E102" s="261">
        <v>45686</v>
      </c>
      <c r="F102" s="177" t="s">
        <v>11563</v>
      </c>
      <c r="G102" s="261" t="s">
        <v>258</v>
      </c>
      <c r="H102" s="261" t="s">
        <v>258</v>
      </c>
      <c r="I102" s="195">
        <v>0</v>
      </c>
      <c r="J102" s="195">
        <v>6</v>
      </c>
      <c r="K102" s="195">
        <v>3</v>
      </c>
      <c r="L102" s="195">
        <v>1</v>
      </c>
      <c r="M102" s="195">
        <v>0</v>
      </c>
      <c r="N102" s="195">
        <v>0</v>
      </c>
      <c r="O102" s="195">
        <v>0</v>
      </c>
      <c r="P102" s="195">
        <v>0</v>
      </c>
      <c r="Q102" s="195">
        <v>0</v>
      </c>
      <c r="R102" s="195">
        <v>1</v>
      </c>
      <c r="S102" s="195">
        <v>0</v>
      </c>
      <c r="T102" s="174" t="s">
        <v>265</v>
      </c>
    </row>
    <row r="103" spans="1:20" x14ac:dyDescent="0.2">
      <c r="A103" s="174" t="s">
        <v>176</v>
      </c>
      <c r="B103" s="160" t="s">
        <v>5657</v>
      </c>
      <c r="C103" s="176" t="s">
        <v>1269</v>
      </c>
      <c r="D103" s="176" t="s">
        <v>1274</v>
      </c>
      <c r="E103" s="261" t="s">
        <v>258</v>
      </c>
      <c r="F103" s="177" t="s">
        <v>11582</v>
      </c>
      <c r="G103" s="261" t="s">
        <v>258</v>
      </c>
      <c r="H103" s="261" t="s">
        <v>258</v>
      </c>
      <c r="I103" s="195">
        <v>0</v>
      </c>
      <c r="J103" s="195">
        <v>0</v>
      </c>
      <c r="K103" s="195">
        <v>0</v>
      </c>
      <c r="L103" s="195">
        <v>1</v>
      </c>
      <c r="M103" s="195">
        <v>0</v>
      </c>
      <c r="N103" s="195">
        <v>0</v>
      </c>
      <c r="O103" s="195">
        <v>0</v>
      </c>
      <c r="P103" s="195">
        <v>0</v>
      </c>
      <c r="Q103" s="195">
        <v>0</v>
      </c>
      <c r="R103" s="195">
        <v>1</v>
      </c>
      <c r="S103" s="195">
        <v>0</v>
      </c>
      <c r="T103" s="174" t="s">
        <v>265</v>
      </c>
    </row>
    <row r="104" spans="1:20" x14ac:dyDescent="0.2">
      <c r="A104" s="174" t="s">
        <v>206</v>
      </c>
      <c r="B104" s="160" t="s">
        <v>8451</v>
      </c>
      <c r="C104" s="176" t="s">
        <v>1275</v>
      </c>
      <c r="D104" s="176" t="s">
        <v>1276</v>
      </c>
      <c r="E104" s="261" t="s">
        <v>258</v>
      </c>
      <c r="F104" s="177" t="s">
        <v>258</v>
      </c>
      <c r="G104" s="261" t="s">
        <v>258</v>
      </c>
      <c r="H104" s="261" t="s">
        <v>258</v>
      </c>
      <c r="I104" s="195">
        <v>0</v>
      </c>
      <c r="J104" s="195">
        <v>0</v>
      </c>
      <c r="K104" s="195">
        <v>0</v>
      </c>
      <c r="L104" s="195">
        <v>0</v>
      </c>
      <c r="M104" s="195">
        <v>0</v>
      </c>
      <c r="N104" s="195">
        <v>0</v>
      </c>
      <c r="O104" s="195">
        <v>0</v>
      </c>
      <c r="P104" s="195">
        <v>0</v>
      </c>
      <c r="Q104" s="195">
        <v>0</v>
      </c>
      <c r="R104" s="195">
        <v>1</v>
      </c>
      <c r="S104" s="195">
        <v>0</v>
      </c>
      <c r="T104" s="174" t="s">
        <v>265</v>
      </c>
    </row>
    <row r="105" spans="1:20" x14ac:dyDescent="0.2">
      <c r="A105" s="174" t="s">
        <v>23</v>
      </c>
      <c r="B105" s="160" t="s">
        <v>12230</v>
      </c>
      <c r="C105" s="176" t="s">
        <v>1275</v>
      </c>
      <c r="D105" s="176" t="s">
        <v>1893</v>
      </c>
      <c r="E105" s="261" t="s">
        <v>258</v>
      </c>
      <c r="F105" s="177" t="s">
        <v>258</v>
      </c>
      <c r="G105" s="261" t="s">
        <v>258</v>
      </c>
      <c r="H105" s="261" t="s">
        <v>258</v>
      </c>
      <c r="I105" s="195">
        <v>0</v>
      </c>
      <c r="J105" s="195">
        <v>0</v>
      </c>
      <c r="K105" s="195">
        <v>0</v>
      </c>
      <c r="L105" s="195">
        <v>0</v>
      </c>
      <c r="M105" s="195">
        <v>0</v>
      </c>
      <c r="N105" s="195">
        <v>0</v>
      </c>
      <c r="O105" s="195">
        <v>0</v>
      </c>
      <c r="P105" s="195">
        <v>0</v>
      </c>
      <c r="Q105" s="195">
        <v>0</v>
      </c>
      <c r="R105" s="195">
        <v>0</v>
      </c>
      <c r="S105" s="195">
        <v>0</v>
      </c>
      <c r="T105" s="174" t="s">
        <v>1357</v>
      </c>
    </row>
    <row r="106" spans="1:20" x14ac:dyDescent="0.2">
      <c r="A106" s="174" t="s">
        <v>25</v>
      </c>
      <c r="B106" s="160" t="s">
        <v>12227</v>
      </c>
      <c r="C106" s="176" t="s">
        <v>1269</v>
      </c>
      <c r="D106" s="176" t="s">
        <v>1273</v>
      </c>
      <c r="E106" s="261" t="s">
        <v>258</v>
      </c>
      <c r="F106" s="177" t="s">
        <v>258</v>
      </c>
      <c r="G106" s="261" t="s">
        <v>258</v>
      </c>
      <c r="H106" s="261" t="s">
        <v>258</v>
      </c>
      <c r="I106" s="195">
        <v>0</v>
      </c>
      <c r="J106" s="195">
        <v>0</v>
      </c>
      <c r="K106" s="195">
        <v>0</v>
      </c>
      <c r="L106" s="195">
        <v>0</v>
      </c>
      <c r="M106" s="195">
        <v>0</v>
      </c>
      <c r="N106" s="195">
        <v>0</v>
      </c>
      <c r="O106" s="195">
        <v>0</v>
      </c>
      <c r="P106" s="195">
        <v>0</v>
      </c>
      <c r="Q106" s="195">
        <v>0</v>
      </c>
      <c r="R106" s="195">
        <v>0</v>
      </c>
      <c r="S106" s="195">
        <v>0</v>
      </c>
      <c r="T106" s="174" t="s">
        <v>1357</v>
      </c>
    </row>
    <row r="107" spans="1:20" x14ac:dyDescent="0.2">
      <c r="A107" s="174" t="s">
        <v>26</v>
      </c>
      <c r="B107" s="160" t="s">
        <v>12233</v>
      </c>
      <c r="C107" s="176" t="s">
        <v>1266</v>
      </c>
      <c r="D107" s="176" t="s">
        <v>1278</v>
      </c>
      <c r="E107" s="261" t="s">
        <v>258</v>
      </c>
      <c r="F107" s="177" t="s">
        <v>258</v>
      </c>
      <c r="G107" s="261" t="s">
        <v>258</v>
      </c>
      <c r="H107" s="261" t="s">
        <v>258</v>
      </c>
      <c r="I107" s="195">
        <v>0</v>
      </c>
      <c r="J107" s="195">
        <v>0</v>
      </c>
      <c r="K107" s="195">
        <v>0</v>
      </c>
      <c r="L107" s="195">
        <v>0</v>
      </c>
      <c r="M107" s="195">
        <v>0</v>
      </c>
      <c r="N107" s="195">
        <v>0</v>
      </c>
      <c r="O107" s="195">
        <v>0</v>
      </c>
      <c r="P107" s="195">
        <v>0</v>
      </c>
      <c r="Q107" s="195">
        <v>0</v>
      </c>
      <c r="R107" s="195">
        <v>0</v>
      </c>
      <c r="S107" s="195">
        <v>0</v>
      </c>
      <c r="T107" s="174" t="s">
        <v>1357</v>
      </c>
    </row>
    <row r="108" spans="1:20" x14ac:dyDescent="0.2">
      <c r="A108" s="174" t="s">
        <v>170</v>
      </c>
      <c r="B108" s="160" t="s">
        <v>1894</v>
      </c>
      <c r="C108" s="176" t="s">
        <v>1275</v>
      </c>
      <c r="D108" s="176" t="s">
        <v>1893</v>
      </c>
      <c r="E108" s="261" t="s">
        <v>258</v>
      </c>
      <c r="F108" s="177" t="s">
        <v>258</v>
      </c>
      <c r="G108" s="261" t="s">
        <v>258</v>
      </c>
      <c r="H108" s="261" t="s">
        <v>258</v>
      </c>
      <c r="I108" s="195">
        <v>0</v>
      </c>
      <c r="J108" s="195">
        <v>0</v>
      </c>
      <c r="K108" s="195">
        <v>0</v>
      </c>
      <c r="L108" s="195">
        <v>1</v>
      </c>
      <c r="M108" s="195">
        <v>0</v>
      </c>
      <c r="N108" s="195">
        <v>0</v>
      </c>
      <c r="O108" s="195">
        <v>0</v>
      </c>
      <c r="P108" s="195">
        <v>0</v>
      </c>
      <c r="Q108" s="195">
        <v>0</v>
      </c>
      <c r="R108" s="195">
        <v>0</v>
      </c>
      <c r="S108" s="195">
        <v>0</v>
      </c>
      <c r="T108" s="174" t="s">
        <v>265</v>
      </c>
    </row>
    <row r="109" spans="1:20" x14ac:dyDescent="0.2">
      <c r="A109" s="174" t="s">
        <v>28</v>
      </c>
      <c r="B109" s="160" t="s">
        <v>1376</v>
      </c>
      <c r="C109" s="176" t="s">
        <v>1269</v>
      </c>
      <c r="D109" s="176" t="s">
        <v>1274</v>
      </c>
      <c r="E109" s="261" t="s">
        <v>258</v>
      </c>
      <c r="F109" s="177" t="s">
        <v>258</v>
      </c>
      <c r="G109" s="261" t="s">
        <v>258</v>
      </c>
      <c r="H109" s="261" t="s">
        <v>258</v>
      </c>
      <c r="I109" s="195">
        <v>0</v>
      </c>
      <c r="J109" s="195">
        <v>0</v>
      </c>
      <c r="K109" s="195">
        <v>0</v>
      </c>
      <c r="L109" s="195">
        <v>0</v>
      </c>
      <c r="M109" s="195">
        <v>0</v>
      </c>
      <c r="N109" s="195">
        <v>0</v>
      </c>
      <c r="O109" s="195">
        <v>0</v>
      </c>
      <c r="P109" s="195">
        <v>0</v>
      </c>
      <c r="Q109" s="195">
        <v>0</v>
      </c>
      <c r="R109" s="195">
        <v>0</v>
      </c>
      <c r="S109" s="195">
        <v>0</v>
      </c>
      <c r="T109" s="174" t="s">
        <v>1357</v>
      </c>
    </row>
    <row r="110" spans="1:20" x14ac:dyDescent="0.2">
      <c r="A110" s="174" t="s">
        <v>29</v>
      </c>
      <c r="B110" s="160" t="s">
        <v>6561</v>
      </c>
      <c r="C110" s="176" t="s">
        <v>1262</v>
      </c>
      <c r="D110" s="176" t="s">
        <v>1279</v>
      </c>
      <c r="E110" s="261" t="s">
        <v>258</v>
      </c>
      <c r="F110" s="177" t="s">
        <v>258</v>
      </c>
      <c r="G110" s="261" t="s">
        <v>258</v>
      </c>
      <c r="H110" s="261" t="s">
        <v>258</v>
      </c>
      <c r="I110" s="195">
        <v>0</v>
      </c>
      <c r="J110" s="195">
        <v>0</v>
      </c>
      <c r="K110" s="195">
        <v>0</v>
      </c>
      <c r="L110" s="195">
        <v>0</v>
      </c>
      <c r="M110" s="195">
        <v>0</v>
      </c>
      <c r="N110" s="195">
        <v>0</v>
      </c>
      <c r="O110" s="195">
        <v>0</v>
      </c>
      <c r="P110" s="195">
        <v>0</v>
      </c>
      <c r="Q110" s="195">
        <v>0</v>
      </c>
      <c r="R110" s="195">
        <v>0</v>
      </c>
      <c r="S110" s="195">
        <v>0</v>
      </c>
      <c r="T110" s="174" t="s">
        <v>1357</v>
      </c>
    </row>
    <row r="111" spans="1:20" x14ac:dyDescent="0.2">
      <c r="A111" s="174" t="s">
        <v>34</v>
      </c>
      <c r="B111" s="160" t="s">
        <v>3581</v>
      </c>
      <c r="C111" s="176" t="s">
        <v>1275</v>
      </c>
      <c r="D111" s="176" t="s">
        <v>1893</v>
      </c>
      <c r="E111" s="261" t="s">
        <v>258</v>
      </c>
      <c r="F111" s="177" t="s">
        <v>258</v>
      </c>
      <c r="G111" s="261" t="s">
        <v>258</v>
      </c>
      <c r="H111" s="261" t="s">
        <v>258</v>
      </c>
      <c r="I111" s="195">
        <v>0</v>
      </c>
      <c r="J111" s="195">
        <v>0</v>
      </c>
      <c r="K111" s="195">
        <v>0</v>
      </c>
      <c r="L111" s="195">
        <v>0</v>
      </c>
      <c r="M111" s="195">
        <v>0</v>
      </c>
      <c r="N111" s="195">
        <v>0</v>
      </c>
      <c r="O111" s="195">
        <v>0</v>
      </c>
      <c r="P111" s="195">
        <v>0</v>
      </c>
      <c r="Q111" s="195">
        <v>0</v>
      </c>
      <c r="R111" s="195">
        <v>0</v>
      </c>
      <c r="S111" s="195">
        <v>0</v>
      </c>
      <c r="T111" s="174" t="s">
        <v>1357</v>
      </c>
    </row>
    <row r="112" spans="1:20" x14ac:dyDescent="0.2">
      <c r="A112" s="174" t="s">
        <v>35</v>
      </c>
      <c r="B112" s="160" t="s">
        <v>12238</v>
      </c>
      <c r="C112" s="176" t="s">
        <v>1266</v>
      </c>
      <c r="D112" s="176" t="s">
        <v>1278</v>
      </c>
      <c r="E112" s="261" t="s">
        <v>258</v>
      </c>
      <c r="F112" s="177" t="s">
        <v>258</v>
      </c>
      <c r="G112" s="261" t="s">
        <v>258</v>
      </c>
      <c r="H112" s="261" t="s">
        <v>258</v>
      </c>
      <c r="I112" s="195">
        <v>0</v>
      </c>
      <c r="J112" s="195">
        <v>0</v>
      </c>
      <c r="K112" s="195">
        <v>0</v>
      </c>
      <c r="L112" s="195">
        <v>0</v>
      </c>
      <c r="M112" s="195">
        <v>0</v>
      </c>
      <c r="N112" s="195">
        <v>0</v>
      </c>
      <c r="O112" s="195">
        <v>0</v>
      </c>
      <c r="P112" s="195">
        <v>0</v>
      </c>
      <c r="Q112" s="195">
        <v>0</v>
      </c>
      <c r="R112" s="195">
        <v>0</v>
      </c>
      <c r="S112" s="195">
        <v>0</v>
      </c>
      <c r="T112" s="174" t="s">
        <v>1357</v>
      </c>
    </row>
    <row r="113" spans="1:20" x14ac:dyDescent="0.2">
      <c r="A113" s="174" t="s">
        <v>39</v>
      </c>
      <c r="B113" s="160" t="s">
        <v>12242</v>
      </c>
      <c r="C113" s="176" t="s">
        <v>1275</v>
      </c>
      <c r="D113" s="176" t="s">
        <v>1276</v>
      </c>
      <c r="E113" s="261" t="s">
        <v>258</v>
      </c>
      <c r="F113" s="177" t="s">
        <v>258</v>
      </c>
      <c r="G113" s="261" t="s">
        <v>258</v>
      </c>
      <c r="H113" s="261" t="s">
        <v>258</v>
      </c>
      <c r="I113" s="195">
        <v>0</v>
      </c>
      <c r="J113" s="195">
        <v>0</v>
      </c>
      <c r="K113" s="195">
        <v>0</v>
      </c>
      <c r="L113" s="195">
        <v>0</v>
      </c>
      <c r="M113" s="195">
        <v>0</v>
      </c>
      <c r="N113" s="195">
        <v>0</v>
      </c>
      <c r="O113" s="195">
        <v>0</v>
      </c>
      <c r="P113" s="195">
        <v>0</v>
      </c>
      <c r="Q113" s="195">
        <v>0</v>
      </c>
      <c r="R113" s="195">
        <v>0</v>
      </c>
      <c r="S113" s="195">
        <v>0</v>
      </c>
      <c r="T113" s="174" t="s">
        <v>1357</v>
      </c>
    </row>
    <row r="114" spans="1:20" x14ac:dyDescent="0.2">
      <c r="A114" s="174" t="s">
        <v>40</v>
      </c>
      <c r="B114" s="160" t="s">
        <v>12237</v>
      </c>
      <c r="C114" s="176" t="s">
        <v>1269</v>
      </c>
      <c r="D114" s="176" t="s">
        <v>1274</v>
      </c>
      <c r="E114" s="261" t="s">
        <v>258</v>
      </c>
      <c r="F114" s="177" t="s">
        <v>258</v>
      </c>
      <c r="G114" s="261" t="s">
        <v>258</v>
      </c>
      <c r="H114" s="261" t="s">
        <v>258</v>
      </c>
      <c r="I114" s="195">
        <v>0</v>
      </c>
      <c r="J114" s="195">
        <v>0</v>
      </c>
      <c r="K114" s="195">
        <v>0</v>
      </c>
      <c r="L114" s="195">
        <v>0</v>
      </c>
      <c r="M114" s="195">
        <v>0</v>
      </c>
      <c r="N114" s="195">
        <v>0</v>
      </c>
      <c r="O114" s="195">
        <v>0</v>
      </c>
      <c r="P114" s="195">
        <v>0</v>
      </c>
      <c r="Q114" s="195">
        <v>0</v>
      </c>
      <c r="R114" s="195">
        <v>0</v>
      </c>
      <c r="S114" s="195">
        <v>0</v>
      </c>
      <c r="T114" s="174" t="s">
        <v>1357</v>
      </c>
    </row>
    <row r="115" spans="1:20" x14ac:dyDescent="0.2">
      <c r="A115" s="174" t="s">
        <v>92</v>
      </c>
      <c r="B115" s="160" t="s">
        <v>991</v>
      </c>
      <c r="C115" s="176" t="s">
        <v>1262</v>
      </c>
      <c r="D115" s="176" t="s">
        <v>1265</v>
      </c>
      <c r="E115" s="261" t="s">
        <v>258</v>
      </c>
      <c r="F115" s="177" t="s">
        <v>11440</v>
      </c>
      <c r="G115" s="261">
        <v>45476</v>
      </c>
      <c r="H115" s="261" t="s">
        <v>258</v>
      </c>
      <c r="I115" s="195">
        <v>0</v>
      </c>
      <c r="J115" s="195">
        <v>0</v>
      </c>
      <c r="K115" s="195">
        <v>1</v>
      </c>
      <c r="L115" s="195">
        <v>0</v>
      </c>
      <c r="M115" s="195">
        <v>2</v>
      </c>
      <c r="N115" s="195">
        <v>0</v>
      </c>
      <c r="O115" s="195">
        <v>0</v>
      </c>
      <c r="P115" s="195">
        <v>0</v>
      </c>
      <c r="Q115" s="195">
        <v>0</v>
      </c>
      <c r="R115" s="195">
        <v>0</v>
      </c>
      <c r="S115" s="195">
        <v>0</v>
      </c>
      <c r="T115" s="174" t="s">
        <v>265</v>
      </c>
    </row>
    <row r="116" spans="1:20" x14ac:dyDescent="0.2">
      <c r="A116" s="174" t="s">
        <v>44</v>
      </c>
      <c r="B116" s="160" t="s">
        <v>1560</v>
      </c>
      <c r="C116" s="176" t="s">
        <v>1266</v>
      </c>
      <c r="D116" s="176" t="s">
        <v>1268</v>
      </c>
      <c r="E116" s="261" t="s">
        <v>258</v>
      </c>
      <c r="F116" s="177" t="s">
        <v>258</v>
      </c>
      <c r="G116" s="261" t="s">
        <v>258</v>
      </c>
      <c r="H116" s="261" t="s">
        <v>258</v>
      </c>
      <c r="I116" s="195">
        <v>0</v>
      </c>
      <c r="J116" s="195">
        <v>0</v>
      </c>
      <c r="K116" s="195">
        <v>0</v>
      </c>
      <c r="L116" s="195">
        <v>0</v>
      </c>
      <c r="M116" s="195">
        <v>0</v>
      </c>
      <c r="N116" s="195">
        <v>0</v>
      </c>
      <c r="O116" s="195">
        <v>0</v>
      </c>
      <c r="P116" s="195">
        <v>0</v>
      </c>
      <c r="Q116" s="195">
        <v>0</v>
      </c>
      <c r="R116" s="195">
        <v>0</v>
      </c>
      <c r="S116" s="195">
        <v>0</v>
      </c>
      <c r="T116" s="174" t="s">
        <v>1357</v>
      </c>
    </row>
    <row r="117" spans="1:20" x14ac:dyDescent="0.2">
      <c r="A117" s="174" t="s">
        <v>177</v>
      </c>
      <c r="B117" s="160" t="s">
        <v>11433</v>
      </c>
      <c r="C117" s="176" t="s">
        <v>1266</v>
      </c>
      <c r="D117" s="176" t="s">
        <v>1278</v>
      </c>
      <c r="E117" s="261" t="s">
        <v>258</v>
      </c>
      <c r="F117" s="177" t="s">
        <v>11434</v>
      </c>
      <c r="G117" s="261" t="s">
        <v>258</v>
      </c>
      <c r="H117" s="261" t="s">
        <v>258</v>
      </c>
      <c r="I117" s="195">
        <v>0</v>
      </c>
      <c r="J117" s="195">
        <v>0</v>
      </c>
      <c r="K117" s="195">
        <v>0</v>
      </c>
      <c r="L117" s="195">
        <v>0</v>
      </c>
      <c r="M117" s="195">
        <v>0</v>
      </c>
      <c r="N117" s="195">
        <v>0</v>
      </c>
      <c r="O117" s="195">
        <v>0</v>
      </c>
      <c r="P117" s="195">
        <v>0</v>
      </c>
      <c r="Q117" s="195">
        <v>0</v>
      </c>
      <c r="R117" s="195">
        <v>0</v>
      </c>
      <c r="S117" s="195">
        <v>0</v>
      </c>
      <c r="T117" s="174" t="s">
        <v>265</v>
      </c>
    </row>
    <row r="118" spans="1:20" x14ac:dyDescent="0.2">
      <c r="A118" s="174" t="s">
        <v>49</v>
      </c>
      <c r="B118" s="160" t="s">
        <v>12239</v>
      </c>
      <c r="C118" s="176" t="s">
        <v>1275</v>
      </c>
      <c r="D118" s="176" t="s">
        <v>1276</v>
      </c>
      <c r="E118" s="261" t="s">
        <v>258</v>
      </c>
      <c r="F118" s="177" t="s">
        <v>258</v>
      </c>
      <c r="G118" s="261" t="s">
        <v>258</v>
      </c>
      <c r="H118" s="261" t="s">
        <v>258</v>
      </c>
      <c r="I118" s="195">
        <v>0</v>
      </c>
      <c r="J118" s="195">
        <v>0</v>
      </c>
      <c r="K118" s="195">
        <v>0</v>
      </c>
      <c r="L118" s="195">
        <v>0</v>
      </c>
      <c r="M118" s="195">
        <v>0</v>
      </c>
      <c r="N118" s="195">
        <v>0</v>
      </c>
      <c r="O118" s="195">
        <v>0</v>
      </c>
      <c r="P118" s="195">
        <v>0</v>
      </c>
      <c r="Q118" s="195">
        <v>0</v>
      </c>
      <c r="R118" s="195">
        <v>0</v>
      </c>
      <c r="S118" s="195">
        <v>0</v>
      </c>
      <c r="T118" s="174" t="s">
        <v>1357</v>
      </c>
    </row>
    <row r="119" spans="1:20" x14ac:dyDescent="0.2">
      <c r="A119" s="174" t="s">
        <v>180</v>
      </c>
      <c r="B119" s="160" t="s">
        <v>6529</v>
      </c>
      <c r="C119" s="176" t="s">
        <v>1266</v>
      </c>
      <c r="D119" s="176" t="s">
        <v>1267</v>
      </c>
      <c r="E119" s="261" t="s">
        <v>258</v>
      </c>
      <c r="F119" s="177" t="s">
        <v>11438</v>
      </c>
      <c r="G119" s="261" t="s">
        <v>258</v>
      </c>
      <c r="H119" s="261" t="s">
        <v>258</v>
      </c>
      <c r="I119" s="195">
        <v>0</v>
      </c>
      <c r="J119" s="195">
        <v>0</v>
      </c>
      <c r="K119" s="195">
        <v>0</v>
      </c>
      <c r="L119" s="195">
        <v>0</v>
      </c>
      <c r="M119" s="195">
        <v>0</v>
      </c>
      <c r="N119" s="195">
        <v>0</v>
      </c>
      <c r="O119" s="195">
        <v>0</v>
      </c>
      <c r="P119" s="195">
        <v>0</v>
      </c>
      <c r="Q119" s="195">
        <v>0</v>
      </c>
      <c r="R119" s="195">
        <v>0</v>
      </c>
      <c r="S119" s="195">
        <v>0</v>
      </c>
      <c r="T119" s="174" t="s">
        <v>265</v>
      </c>
    </row>
    <row r="120" spans="1:20" x14ac:dyDescent="0.2">
      <c r="A120" s="174" t="s">
        <v>183</v>
      </c>
      <c r="B120" s="160" t="s">
        <v>11458</v>
      </c>
      <c r="C120" s="176" t="s">
        <v>1262</v>
      </c>
      <c r="D120" s="176" t="s">
        <v>1279</v>
      </c>
      <c r="E120" s="261" t="s">
        <v>258</v>
      </c>
      <c r="F120" s="177" t="s">
        <v>11459</v>
      </c>
      <c r="G120" s="261" t="s">
        <v>258</v>
      </c>
      <c r="H120" s="261" t="s">
        <v>258</v>
      </c>
      <c r="I120" s="195">
        <v>0</v>
      </c>
      <c r="J120" s="195">
        <v>0</v>
      </c>
      <c r="K120" s="195">
        <v>0</v>
      </c>
      <c r="L120" s="195">
        <v>0</v>
      </c>
      <c r="M120" s="195">
        <v>0</v>
      </c>
      <c r="N120" s="195">
        <v>0</v>
      </c>
      <c r="O120" s="195">
        <v>0</v>
      </c>
      <c r="P120" s="195">
        <v>0</v>
      </c>
      <c r="Q120" s="195">
        <v>0</v>
      </c>
      <c r="R120" s="195">
        <v>0</v>
      </c>
      <c r="S120" s="195">
        <v>0</v>
      </c>
      <c r="T120" s="174" t="s">
        <v>265</v>
      </c>
    </row>
    <row r="121" spans="1:20" x14ac:dyDescent="0.2">
      <c r="A121" s="174" t="s">
        <v>185</v>
      </c>
      <c r="B121" s="160" t="s">
        <v>11470</v>
      </c>
      <c r="C121" s="176" t="s">
        <v>1262</v>
      </c>
      <c r="D121" s="176" t="s">
        <v>1279</v>
      </c>
      <c r="E121" s="261" t="s">
        <v>258</v>
      </c>
      <c r="F121" s="177" t="s">
        <v>11471</v>
      </c>
      <c r="G121" s="261" t="s">
        <v>258</v>
      </c>
      <c r="H121" s="261" t="s">
        <v>258</v>
      </c>
      <c r="I121" s="195">
        <v>0</v>
      </c>
      <c r="J121" s="195">
        <v>0</v>
      </c>
      <c r="K121" s="195">
        <v>0</v>
      </c>
      <c r="L121" s="195">
        <v>0</v>
      </c>
      <c r="M121" s="195">
        <v>0</v>
      </c>
      <c r="N121" s="195">
        <v>0</v>
      </c>
      <c r="O121" s="195">
        <v>0</v>
      </c>
      <c r="P121" s="195">
        <v>0</v>
      </c>
      <c r="Q121" s="195">
        <v>0</v>
      </c>
      <c r="R121" s="195">
        <v>0</v>
      </c>
      <c r="S121" s="195">
        <v>0</v>
      </c>
      <c r="T121" s="174" t="s">
        <v>265</v>
      </c>
    </row>
    <row r="122" spans="1:20" x14ac:dyDescent="0.2">
      <c r="A122" s="174" t="s">
        <v>57</v>
      </c>
      <c r="B122" s="160" t="s">
        <v>12291</v>
      </c>
      <c r="C122" s="176" t="s">
        <v>1260</v>
      </c>
      <c r="D122" s="176" t="s">
        <v>12274</v>
      </c>
      <c r="E122" s="261" t="s">
        <v>258</v>
      </c>
      <c r="F122" s="177" t="s">
        <v>258</v>
      </c>
      <c r="G122" s="261" t="s">
        <v>258</v>
      </c>
      <c r="H122" s="261" t="s">
        <v>258</v>
      </c>
      <c r="I122" s="195">
        <v>0</v>
      </c>
      <c r="J122" s="195">
        <v>0</v>
      </c>
      <c r="K122" s="195">
        <v>0</v>
      </c>
      <c r="L122" s="195">
        <v>0</v>
      </c>
      <c r="M122" s="195">
        <v>0</v>
      </c>
      <c r="N122" s="195">
        <v>0</v>
      </c>
      <c r="O122" s="195">
        <v>0</v>
      </c>
      <c r="P122" s="195">
        <v>0</v>
      </c>
      <c r="Q122" s="195">
        <v>0</v>
      </c>
      <c r="R122" s="195">
        <v>0</v>
      </c>
      <c r="S122" s="195">
        <v>0</v>
      </c>
      <c r="T122" s="174" t="s">
        <v>1357</v>
      </c>
    </row>
    <row r="123" spans="1:20" x14ac:dyDescent="0.2">
      <c r="A123" s="174" t="s">
        <v>148</v>
      </c>
      <c r="B123" s="160" t="s">
        <v>2164</v>
      </c>
      <c r="C123" s="176" t="s">
        <v>1262</v>
      </c>
      <c r="D123" s="176" t="s">
        <v>1279</v>
      </c>
      <c r="E123" s="261" t="s">
        <v>258</v>
      </c>
      <c r="F123" s="177" t="s">
        <v>11456</v>
      </c>
      <c r="G123" s="261" t="s">
        <v>258</v>
      </c>
      <c r="H123" s="261" t="s">
        <v>258</v>
      </c>
      <c r="I123" s="195">
        <v>0</v>
      </c>
      <c r="J123" s="195">
        <v>0</v>
      </c>
      <c r="K123" s="195">
        <v>0</v>
      </c>
      <c r="L123" s="195">
        <v>1</v>
      </c>
      <c r="M123" s="195">
        <v>1</v>
      </c>
      <c r="N123" s="195">
        <v>0</v>
      </c>
      <c r="O123" s="195">
        <v>0</v>
      </c>
      <c r="P123" s="195">
        <v>0</v>
      </c>
      <c r="Q123" s="195">
        <v>0</v>
      </c>
      <c r="R123" s="195">
        <v>0</v>
      </c>
      <c r="S123" s="195">
        <v>0</v>
      </c>
      <c r="T123" s="174" t="s">
        <v>265</v>
      </c>
    </row>
    <row r="124" spans="1:20" x14ac:dyDescent="0.2">
      <c r="A124" s="174" t="s">
        <v>63</v>
      </c>
      <c r="B124" s="160" t="s">
        <v>12247</v>
      </c>
      <c r="C124" s="176" t="s">
        <v>1266</v>
      </c>
      <c r="D124" s="176" t="s">
        <v>1278</v>
      </c>
      <c r="E124" s="261" t="s">
        <v>258</v>
      </c>
      <c r="F124" s="177" t="s">
        <v>258</v>
      </c>
      <c r="G124" s="261" t="s">
        <v>258</v>
      </c>
      <c r="H124" s="261" t="s">
        <v>258</v>
      </c>
      <c r="I124" s="195">
        <v>0</v>
      </c>
      <c r="J124" s="195">
        <v>0</v>
      </c>
      <c r="K124" s="195">
        <v>0</v>
      </c>
      <c r="L124" s="195">
        <v>0</v>
      </c>
      <c r="M124" s="195">
        <v>0</v>
      </c>
      <c r="N124" s="195">
        <v>0</v>
      </c>
      <c r="O124" s="195">
        <v>0</v>
      </c>
      <c r="P124" s="195">
        <v>0</v>
      </c>
      <c r="Q124" s="195">
        <v>0</v>
      </c>
      <c r="R124" s="195">
        <v>0</v>
      </c>
      <c r="S124" s="195">
        <v>0</v>
      </c>
      <c r="T124" s="174" t="s">
        <v>1357</v>
      </c>
    </row>
    <row r="125" spans="1:20" x14ac:dyDescent="0.2">
      <c r="A125" s="174" t="s">
        <v>171</v>
      </c>
      <c r="B125" s="160" t="s">
        <v>5692</v>
      </c>
      <c r="C125" s="176" t="s">
        <v>1262</v>
      </c>
      <c r="D125" s="176" t="s">
        <v>1265</v>
      </c>
      <c r="E125" s="261" t="s">
        <v>258</v>
      </c>
      <c r="F125" s="177" t="s">
        <v>11452</v>
      </c>
      <c r="G125" s="261" t="s">
        <v>258</v>
      </c>
      <c r="H125" s="261" t="s">
        <v>258</v>
      </c>
      <c r="I125" s="195">
        <v>0</v>
      </c>
      <c r="J125" s="195">
        <v>0</v>
      </c>
      <c r="K125" s="195">
        <v>0</v>
      </c>
      <c r="L125" s="195">
        <v>1</v>
      </c>
      <c r="M125" s="195">
        <v>0</v>
      </c>
      <c r="N125" s="195">
        <v>0</v>
      </c>
      <c r="O125" s="195">
        <v>0</v>
      </c>
      <c r="P125" s="195">
        <v>0</v>
      </c>
      <c r="Q125" s="195">
        <v>0</v>
      </c>
      <c r="R125" s="195">
        <v>0</v>
      </c>
      <c r="S125" s="195">
        <v>0</v>
      </c>
      <c r="T125" s="174" t="s">
        <v>265</v>
      </c>
    </row>
    <row r="126" spans="1:20" x14ac:dyDescent="0.2">
      <c r="A126" s="174" t="s">
        <v>174</v>
      </c>
      <c r="B126" s="160" t="s">
        <v>2758</v>
      </c>
      <c r="C126" s="176" t="s">
        <v>1269</v>
      </c>
      <c r="D126" s="176" t="s">
        <v>1274</v>
      </c>
      <c r="E126" s="261" t="s">
        <v>258</v>
      </c>
      <c r="F126" s="177" t="s">
        <v>258</v>
      </c>
      <c r="G126" s="261" t="s">
        <v>258</v>
      </c>
      <c r="H126" s="261" t="s">
        <v>258</v>
      </c>
      <c r="I126" s="195">
        <v>0</v>
      </c>
      <c r="J126" s="195">
        <v>0</v>
      </c>
      <c r="K126" s="195">
        <v>0</v>
      </c>
      <c r="L126" s="195">
        <v>1</v>
      </c>
      <c r="M126" s="195">
        <v>0</v>
      </c>
      <c r="N126" s="195">
        <v>0</v>
      </c>
      <c r="O126" s="195">
        <v>0</v>
      </c>
      <c r="P126" s="195">
        <v>0</v>
      </c>
      <c r="Q126" s="195">
        <v>0</v>
      </c>
      <c r="R126" s="195">
        <v>0</v>
      </c>
      <c r="S126" s="195">
        <v>0</v>
      </c>
      <c r="T126" s="174" t="s">
        <v>265</v>
      </c>
    </row>
    <row r="127" spans="1:20" x14ac:dyDescent="0.2">
      <c r="A127" s="174" t="s">
        <v>186</v>
      </c>
      <c r="B127" s="160" t="s">
        <v>11477</v>
      </c>
      <c r="C127" s="176" t="s">
        <v>1275</v>
      </c>
      <c r="D127" s="176" t="s">
        <v>1276</v>
      </c>
      <c r="E127" s="261" t="s">
        <v>258</v>
      </c>
      <c r="F127" s="177" t="s">
        <v>11478</v>
      </c>
      <c r="G127" s="261" t="s">
        <v>258</v>
      </c>
      <c r="H127" s="261" t="s">
        <v>258</v>
      </c>
      <c r="I127" s="195">
        <v>0</v>
      </c>
      <c r="J127" s="195">
        <v>0</v>
      </c>
      <c r="K127" s="195">
        <v>0</v>
      </c>
      <c r="L127" s="195">
        <v>0</v>
      </c>
      <c r="M127" s="195">
        <v>0</v>
      </c>
      <c r="N127" s="195">
        <v>0</v>
      </c>
      <c r="O127" s="195">
        <v>0</v>
      </c>
      <c r="P127" s="195">
        <v>0</v>
      </c>
      <c r="Q127" s="195">
        <v>0</v>
      </c>
      <c r="R127" s="195">
        <v>0</v>
      </c>
      <c r="S127" s="195">
        <v>0</v>
      </c>
      <c r="T127" s="174" t="s">
        <v>265</v>
      </c>
    </row>
    <row r="128" spans="1:20" x14ac:dyDescent="0.2">
      <c r="A128" s="174" t="s">
        <v>68</v>
      </c>
      <c r="B128" s="160" t="s">
        <v>12249</v>
      </c>
      <c r="C128" s="176" t="s">
        <v>1262</v>
      </c>
      <c r="D128" s="176" t="s">
        <v>1263</v>
      </c>
      <c r="E128" s="261" t="s">
        <v>258</v>
      </c>
      <c r="F128" s="177" t="s">
        <v>258</v>
      </c>
      <c r="G128" s="261" t="s">
        <v>258</v>
      </c>
      <c r="H128" s="261" t="s">
        <v>258</v>
      </c>
      <c r="I128" s="195">
        <v>0</v>
      </c>
      <c r="J128" s="195">
        <v>0</v>
      </c>
      <c r="K128" s="195">
        <v>0</v>
      </c>
      <c r="L128" s="195">
        <v>0</v>
      </c>
      <c r="M128" s="195">
        <v>0</v>
      </c>
      <c r="N128" s="195">
        <v>0</v>
      </c>
      <c r="O128" s="195">
        <v>0</v>
      </c>
      <c r="P128" s="195">
        <v>0</v>
      </c>
      <c r="Q128" s="195">
        <v>0</v>
      </c>
      <c r="R128" s="195">
        <v>0</v>
      </c>
      <c r="S128" s="195">
        <v>0</v>
      </c>
      <c r="T128" s="174" t="s">
        <v>1357</v>
      </c>
    </row>
    <row r="129" spans="1:20" x14ac:dyDescent="0.2">
      <c r="A129" s="174" t="s">
        <v>69</v>
      </c>
      <c r="B129" s="160" t="s">
        <v>12248</v>
      </c>
      <c r="C129" s="176" t="s">
        <v>1275</v>
      </c>
      <c r="D129" s="176" t="s">
        <v>1281</v>
      </c>
      <c r="E129" s="261" t="s">
        <v>258</v>
      </c>
      <c r="F129" s="177" t="s">
        <v>258</v>
      </c>
      <c r="G129" s="261" t="s">
        <v>258</v>
      </c>
      <c r="H129" s="261" t="s">
        <v>258</v>
      </c>
      <c r="I129" s="195">
        <v>0</v>
      </c>
      <c r="J129" s="195">
        <v>0</v>
      </c>
      <c r="K129" s="195">
        <v>0</v>
      </c>
      <c r="L129" s="195">
        <v>0</v>
      </c>
      <c r="M129" s="195">
        <v>0</v>
      </c>
      <c r="N129" s="195">
        <v>0</v>
      </c>
      <c r="O129" s="195">
        <v>0</v>
      </c>
      <c r="P129" s="195">
        <v>0</v>
      </c>
      <c r="Q129" s="195">
        <v>0</v>
      </c>
      <c r="R129" s="195">
        <v>0</v>
      </c>
      <c r="S129" s="195">
        <v>0</v>
      </c>
      <c r="T129" s="174" t="s">
        <v>1357</v>
      </c>
    </row>
    <row r="130" spans="1:20" x14ac:dyDescent="0.2">
      <c r="A130" s="174" t="s">
        <v>102</v>
      </c>
      <c r="B130" s="160" t="s">
        <v>254</v>
      </c>
      <c r="C130" s="176" t="s">
        <v>1266</v>
      </c>
      <c r="D130" s="176" t="s">
        <v>1278</v>
      </c>
      <c r="E130" s="261" t="s">
        <v>258</v>
      </c>
      <c r="F130" s="177" t="s">
        <v>258</v>
      </c>
      <c r="G130" s="261" t="s">
        <v>258</v>
      </c>
      <c r="H130" s="261" t="s">
        <v>258</v>
      </c>
      <c r="I130" s="195">
        <v>1</v>
      </c>
      <c r="J130" s="195">
        <v>0</v>
      </c>
      <c r="K130" s="195">
        <v>1</v>
      </c>
      <c r="L130" s="195">
        <v>0</v>
      </c>
      <c r="M130" s="195">
        <v>0</v>
      </c>
      <c r="N130" s="195">
        <v>0</v>
      </c>
      <c r="O130" s="195">
        <v>0</v>
      </c>
      <c r="P130" s="195">
        <v>0</v>
      </c>
      <c r="Q130" s="195">
        <v>0</v>
      </c>
      <c r="R130" s="195">
        <v>0</v>
      </c>
      <c r="S130" s="195">
        <v>0</v>
      </c>
      <c r="T130" s="174" t="s">
        <v>265</v>
      </c>
    </row>
    <row r="131" spans="1:20" x14ac:dyDescent="0.2">
      <c r="A131" s="174" t="s">
        <v>72</v>
      </c>
      <c r="B131" s="160" t="s">
        <v>4033</v>
      </c>
      <c r="C131" s="176" t="s">
        <v>1262</v>
      </c>
      <c r="D131" s="176" t="s">
        <v>1264</v>
      </c>
      <c r="E131" s="261" t="s">
        <v>258</v>
      </c>
      <c r="F131" s="177" t="s">
        <v>258</v>
      </c>
      <c r="G131" s="261" t="s">
        <v>258</v>
      </c>
      <c r="H131" s="261" t="s">
        <v>258</v>
      </c>
      <c r="I131" s="195">
        <v>0</v>
      </c>
      <c r="J131" s="195">
        <v>0</v>
      </c>
      <c r="K131" s="195">
        <v>0</v>
      </c>
      <c r="L131" s="195">
        <v>0</v>
      </c>
      <c r="M131" s="195">
        <v>0</v>
      </c>
      <c r="N131" s="195">
        <v>0</v>
      </c>
      <c r="O131" s="195">
        <v>0</v>
      </c>
      <c r="P131" s="195">
        <v>0</v>
      </c>
      <c r="Q131" s="195">
        <v>0</v>
      </c>
      <c r="R131" s="195">
        <v>0</v>
      </c>
      <c r="S131" s="195">
        <v>0</v>
      </c>
      <c r="T131" s="174" t="s">
        <v>1357</v>
      </c>
    </row>
    <row r="132" spans="1:20" x14ac:dyDescent="0.2">
      <c r="A132" s="174" t="s">
        <v>189</v>
      </c>
      <c r="B132" s="160" t="s">
        <v>11490</v>
      </c>
      <c r="C132" s="176" t="s">
        <v>1275</v>
      </c>
      <c r="D132" s="176" t="s">
        <v>1281</v>
      </c>
      <c r="E132" s="261" t="s">
        <v>258</v>
      </c>
      <c r="F132" s="177" t="s">
        <v>11491</v>
      </c>
      <c r="G132" s="261" t="s">
        <v>258</v>
      </c>
      <c r="H132" s="261" t="s">
        <v>258</v>
      </c>
      <c r="I132" s="195">
        <v>0</v>
      </c>
      <c r="J132" s="195">
        <v>0</v>
      </c>
      <c r="K132" s="195">
        <v>0</v>
      </c>
      <c r="L132" s="195">
        <v>0</v>
      </c>
      <c r="M132" s="195">
        <v>0</v>
      </c>
      <c r="N132" s="195">
        <v>0</v>
      </c>
      <c r="O132" s="195">
        <v>0</v>
      </c>
      <c r="P132" s="195">
        <v>0</v>
      </c>
      <c r="Q132" s="195">
        <v>0</v>
      </c>
      <c r="R132" s="195">
        <v>0</v>
      </c>
      <c r="S132" s="195">
        <v>0</v>
      </c>
      <c r="T132" s="174" t="s">
        <v>265</v>
      </c>
    </row>
    <row r="133" spans="1:20" x14ac:dyDescent="0.2">
      <c r="A133" s="174" t="s">
        <v>76</v>
      </c>
      <c r="B133" s="160" t="s">
        <v>12251</v>
      </c>
      <c r="C133" s="176" t="s">
        <v>1262</v>
      </c>
      <c r="D133" s="176" t="s">
        <v>1263</v>
      </c>
      <c r="E133" s="261" t="s">
        <v>258</v>
      </c>
      <c r="F133" s="177" t="s">
        <v>258</v>
      </c>
      <c r="G133" s="261" t="s">
        <v>258</v>
      </c>
      <c r="H133" s="261" t="s">
        <v>258</v>
      </c>
      <c r="I133" s="195">
        <v>0</v>
      </c>
      <c r="J133" s="195">
        <v>0</v>
      </c>
      <c r="K133" s="195">
        <v>0</v>
      </c>
      <c r="L133" s="195">
        <v>0</v>
      </c>
      <c r="M133" s="195">
        <v>0</v>
      </c>
      <c r="N133" s="195">
        <v>0</v>
      </c>
      <c r="O133" s="195">
        <v>0</v>
      </c>
      <c r="P133" s="195">
        <v>0</v>
      </c>
      <c r="Q133" s="195">
        <v>0</v>
      </c>
      <c r="R133" s="195">
        <v>0</v>
      </c>
      <c r="S133" s="195">
        <v>0</v>
      </c>
      <c r="T133" s="174" t="s">
        <v>1357</v>
      </c>
    </row>
    <row r="134" spans="1:20" x14ac:dyDescent="0.2">
      <c r="A134" s="174" t="s">
        <v>79</v>
      </c>
      <c r="B134" s="160" t="s">
        <v>12292</v>
      </c>
      <c r="C134" s="176" t="s">
        <v>1275</v>
      </c>
      <c r="D134" s="176" t="s">
        <v>1275</v>
      </c>
      <c r="E134" s="261" t="s">
        <v>258</v>
      </c>
      <c r="F134" s="177" t="s">
        <v>258</v>
      </c>
      <c r="G134" s="261" t="s">
        <v>258</v>
      </c>
      <c r="H134" s="261" t="s">
        <v>258</v>
      </c>
      <c r="I134" s="195">
        <v>0</v>
      </c>
      <c r="J134" s="195">
        <v>0</v>
      </c>
      <c r="K134" s="195">
        <v>0</v>
      </c>
      <c r="L134" s="195">
        <v>0</v>
      </c>
      <c r="M134" s="195">
        <v>0</v>
      </c>
      <c r="N134" s="195">
        <v>0</v>
      </c>
      <c r="O134" s="195">
        <v>0</v>
      </c>
      <c r="P134" s="195">
        <v>0</v>
      </c>
      <c r="Q134" s="195">
        <v>0</v>
      </c>
      <c r="R134" s="195">
        <v>0</v>
      </c>
      <c r="S134" s="195">
        <v>0</v>
      </c>
      <c r="T134" s="174" t="s">
        <v>1357</v>
      </c>
    </row>
    <row r="135" spans="1:20" x14ac:dyDescent="0.2">
      <c r="A135" s="174" t="s">
        <v>70</v>
      </c>
      <c r="B135" s="160" t="s">
        <v>1054</v>
      </c>
      <c r="C135" s="176" t="s">
        <v>1260</v>
      </c>
      <c r="D135" s="176" t="s">
        <v>1261</v>
      </c>
      <c r="E135" s="261" t="s">
        <v>258</v>
      </c>
      <c r="F135" s="177" t="s">
        <v>11498</v>
      </c>
      <c r="G135" s="261" t="s">
        <v>258</v>
      </c>
      <c r="H135" s="261" t="s">
        <v>258</v>
      </c>
      <c r="I135" s="195">
        <v>0</v>
      </c>
      <c r="J135" s="195">
        <v>0</v>
      </c>
      <c r="K135" s="195">
        <v>2</v>
      </c>
      <c r="L135" s="195">
        <v>0</v>
      </c>
      <c r="M135" s="195">
        <v>1</v>
      </c>
      <c r="N135" s="195">
        <v>3</v>
      </c>
      <c r="O135" s="195">
        <v>0</v>
      </c>
      <c r="P135" s="195">
        <v>0</v>
      </c>
      <c r="Q135" s="195">
        <v>0</v>
      </c>
      <c r="R135" s="195">
        <v>0</v>
      </c>
      <c r="S135" s="195">
        <v>0</v>
      </c>
      <c r="T135" s="174" t="s">
        <v>265</v>
      </c>
    </row>
    <row r="136" spans="1:20" x14ac:dyDescent="0.2">
      <c r="A136" s="174" t="s">
        <v>82</v>
      </c>
      <c r="B136" s="160" t="s">
        <v>1277</v>
      </c>
      <c r="C136" s="176" t="s">
        <v>1260</v>
      </c>
      <c r="D136" s="176" t="s">
        <v>1277</v>
      </c>
      <c r="E136" s="261" t="s">
        <v>258</v>
      </c>
      <c r="F136" s="177" t="s">
        <v>258</v>
      </c>
      <c r="G136" s="261" t="s">
        <v>258</v>
      </c>
      <c r="H136" s="261" t="s">
        <v>258</v>
      </c>
      <c r="I136" s="195">
        <v>0</v>
      </c>
      <c r="J136" s="195">
        <v>0</v>
      </c>
      <c r="K136" s="195">
        <v>0</v>
      </c>
      <c r="L136" s="195">
        <v>0</v>
      </c>
      <c r="M136" s="195">
        <v>0</v>
      </c>
      <c r="N136" s="195">
        <v>0</v>
      </c>
      <c r="O136" s="195">
        <v>0</v>
      </c>
      <c r="P136" s="195">
        <v>0</v>
      </c>
      <c r="Q136" s="195">
        <v>0</v>
      </c>
      <c r="R136" s="195">
        <v>0</v>
      </c>
      <c r="S136" s="195">
        <v>0</v>
      </c>
      <c r="T136" s="174" t="s">
        <v>1357</v>
      </c>
    </row>
    <row r="137" spans="1:20" x14ac:dyDescent="0.2">
      <c r="A137" s="174" t="s">
        <v>96</v>
      </c>
      <c r="B137" s="160" t="s">
        <v>1109</v>
      </c>
      <c r="C137" s="176" t="s">
        <v>1262</v>
      </c>
      <c r="D137" s="176" t="s">
        <v>1279</v>
      </c>
      <c r="E137" s="261" t="s">
        <v>258</v>
      </c>
      <c r="F137" s="177" t="s">
        <v>11506</v>
      </c>
      <c r="G137" s="261" t="s">
        <v>258</v>
      </c>
      <c r="H137" s="261" t="s">
        <v>258</v>
      </c>
      <c r="I137" s="195">
        <v>0</v>
      </c>
      <c r="J137" s="195">
        <v>0</v>
      </c>
      <c r="K137" s="195">
        <v>1</v>
      </c>
      <c r="L137" s="195">
        <v>1</v>
      </c>
      <c r="M137" s="195">
        <v>0</v>
      </c>
      <c r="N137" s="195">
        <v>0</v>
      </c>
      <c r="O137" s="195">
        <v>0</v>
      </c>
      <c r="P137" s="195">
        <v>0</v>
      </c>
      <c r="Q137" s="195">
        <v>0</v>
      </c>
      <c r="R137" s="195">
        <v>0</v>
      </c>
      <c r="S137" s="195">
        <v>0</v>
      </c>
      <c r="T137" s="174" t="s">
        <v>265</v>
      </c>
    </row>
    <row r="138" spans="1:20" x14ac:dyDescent="0.2">
      <c r="A138" s="174" t="s">
        <v>86</v>
      </c>
      <c r="B138" s="160" t="s">
        <v>12252</v>
      </c>
      <c r="C138" s="176" t="s">
        <v>1266</v>
      </c>
      <c r="D138" s="176" t="s">
        <v>1278</v>
      </c>
      <c r="E138" s="261" t="s">
        <v>258</v>
      </c>
      <c r="F138" s="177" t="s">
        <v>258</v>
      </c>
      <c r="G138" s="261" t="s">
        <v>258</v>
      </c>
      <c r="H138" s="261" t="s">
        <v>258</v>
      </c>
      <c r="I138" s="195">
        <v>0</v>
      </c>
      <c r="J138" s="195">
        <v>0</v>
      </c>
      <c r="K138" s="195">
        <v>0</v>
      </c>
      <c r="L138" s="195">
        <v>0</v>
      </c>
      <c r="M138" s="195">
        <v>0</v>
      </c>
      <c r="N138" s="195">
        <v>0</v>
      </c>
      <c r="O138" s="195">
        <v>0</v>
      </c>
      <c r="P138" s="195">
        <v>0</v>
      </c>
      <c r="Q138" s="195">
        <v>0</v>
      </c>
      <c r="R138" s="195">
        <v>0</v>
      </c>
      <c r="S138" s="195">
        <v>0</v>
      </c>
      <c r="T138" s="174" t="s">
        <v>1357</v>
      </c>
    </row>
    <row r="139" spans="1:20" x14ac:dyDescent="0.2">
      <c r="A139" s="174" t="s">
        <v>150</v>
      </c>
      <c r="B139" s="160" t="s">
        <v>11508</v>
      </c>
      <c r="C139" s="176" t="s">
        <v>1262</v>
      </c>
      <c r="D139" s="176" t="s">
        <v>1265</v>
      </c>
      <c r="E139" s="261" t="s">
        <v>258</v>
      </c>
      <c r="F139" s="177" t="s">
        <v>11509</v>
      </c>
      <c r="G139" s="261" t="s">
        <v>258</v>
      </c>
      <c r="H139" s="261" t="s">
        <v>258</v>
      </c>
      <c r="I139" s="195">
        <v>0</v>
      </c>
      <c r="J139" s="195">
        <v>0</v>
      </c>
      <c r="K139" s="195">
        <v>0</v>
      </c>
      <c r="L139" s="195">
        <v>0</v>
      </c>
      <c r="M139" s="195">
        <v>1</v>
      </c>
      <c r="N139" s="195">
        <v>0</v>
      </c>
      <c r="O139" s="195">
        <v>0</v>
      </c>
      <c r="P139" s="195">
        <v>0</v>
      </c>
      <c r="Q139" s="195">
        <v>0</v>
      </c>
      <c r="R139" s="195">
        <v>0</v>
      </c>
      <c r="S139" s="195">
        <v>0</v>
      </c>
      <c r="T139" s="174" t="s">
        <v>265</v>
      </c>
    </row>
    <row r="140" spans="1:20" x14ac:dyDescent="0.2">
      <c r="A140" s="174" t="s">
        <v>151</v>
      </c>
      <c r="B140" s="160" t="s">
        <v>11521</v>
      </c>
      <c r="C140" s="176" t="s">
        <v>1262</v>
      </c>
      <c r="D140" s="176" t="s">
        <v>1265</v>
      </c>
      <c r="E140" s="261" t="s">
        <v>258</v>
      </c>
      <c r="F140" s="177" t="s">
        <v>11522</v>
      </c>
      <c r="G140" s="261" t="s">
        <v>258</v>
      </c>
      <c r="H140" s="261" t="s">
        <v>258</v>
      </c>
      <c r="I140" s="195">
        <v>0</v>
      </c>
      <c r="J140" s="195">
        <v>0</v>
      </c>
      <c r="K140" s="195">
        <v>0</v>
      </c>
      <c r="L140" s="195">
        <v>0</v>
      </c>
      <c r="M140" s="195">
        <v>1</v>
      </c>
      <c r="N140" s="195">
        <v>0</v>
      </c>
      <c r="O140" s="195">
        <v>0</v>
      </c>
      <c r="P140" s="195">
        <v>0</v>
      </c>
      <c r="Q140" s="195">
        <v>0</v>
      </c>
      <c r="R140" s="195">
        <v>0</v>
      </c>
      <c r="S140" s="195">
        <v>0</v>
      </c>
      <c r="T140" s="174" t="s">
        <v>265</v>
      </c>
    </row>
    <row r="141" spans="1:20" x14ac:dyDescent="0.2">
      <c r="A141" s="174" t="s">
        <v>91</v>
      </c>
      <c r="B141" s="160" t="s">
        <v>12250</v>
      </c>
      <c r="C141" s="176" t="s">
        <v>1262</v>
      </c>
      <c r="D141" s="176" t="s">
        <v>1279</v>
      </c>
      <c r="E141" s="261" t="s">
        <v>258</v>
      </c>
      <c r="F141" s="177" t="s">
        <v>258</v>
      </c>
      <c r="G141" s="261" t="s">
        <v>258</v>
      </c>
      <c r="H141" s="261" t="s">
        <v>258</v>
      </c>
      <c r="I141" s="195">
        <v>0</v>
      </c>
      <c r="J141" s="195">
        <v>0</v>
      </c>
      <c r="K141" s="195">
        <v>0</v>
      </c>
      <c r="L141" s="195">
        <v>0</v>
      </c>
      <c r="M141" s="195">
        <v>0</v>
      </c>
      <c r="N141" s="195">
        <v>0</v>
      </c>
      <c r="O141" s="195">
        <v>0</v>
      </c>
      <c r="P141" s="195">
        <v>0</v>
      </c>
      <c r="Q141" s="195">
        <v>0</v>
      </c>
      <c r="R141" s="195">
        <v>0</v>
      </c>
      <c r="S141" s="195">
        <v>0</v>
      </c>
      <c r="T141" s="174" t="s">
        <v>1357</v>
      </c>
    </row>
    <row r="142" spans="1:20" x14ac:dyDescent="0.2">
      <c r="A142" s="174" t="s">
        <v>193</v>
      </c>
      <c r="B142" s="160" t="s">
        <v>11516</v>
      </c>
      <c r="C142" s="176" t="s">
        <v>1275</v>
      </c>
      <c r="D142" s="176" t="s">
        <v>1893</v>
      </c>
      <c r="E142" s="261" t="s">
        <v>258</v>
      </c>
      <c r="F142" s="177" t="s">
        <v>11517</v>
      </c>
      <c r="G142" s="261" t="s">
        <v>258</v>
      </c>
      <c r="H142" s="261" t="s">
        <v>258</v>
      </c>
      <c r="I142" s="195">
        <v>0</v>
      </c>
      <c r="J142" s="195">
        <v>0</v>
      </c>
      <c r="K142" s="195">
        <v>0</v>
      </c>
      <c r="L142" s="195">
        <v>0</v>
      </c>
      <c r="M142" s="195">
        <v>0</v>
      </c>
      <c r="N142" s="195">
        <v>0</v>
      </c>
      <c r="O142" s="195">
        <v>0</v>
      </c>
      <c r="P142" s="195">
        <v>0</v>
      </c>
      <c r="Q142" s="195">
        <v>0</v>
      </c>
      <c r="R142" s="195">
        <v>0</v>
      </c>
      <c r="S142" s="195">
        <v>0</v>
      </c>
      <c r="T142" s="174" t="s">
        <v>265</v>
      </c>
    </row>
    <row r="143" spans="1:20" x14ac:dyDescent="0.2">
      <c r="A143" s="174" t="s">
        <v>144</v>
      </c>
      <c r="B143" s="160" t="s">
        <v>1477</v>
      </c>
      <c r="C143" s="176" t="s">
        <v>1266</v>
      </c>
      <c r="D143" s="176" t="s">
        <v>1267</v>
      </c>
      <c r="E143" s="261" t="s">
        <v>258</v>
      </c>
      <c r="F143" s="177" t="s">
        <v>11519</v>
      </c>
      <c r="G143" s="261" t="s">
        <v>258</v>
      </c>
      <c r="H143" s="261" t="s">
        <v>258</v>
      </c>
      <c r="I143" s="195">
        <v>0</v>
      </c>
      <c r="J143" s="195">
        <v>0</v>
      </c>
      <c r="K143" s="195">
        <v>0</v>
      </c>
      <c r="L143" s="195">
        <v>5</v>
      </c>
      <c r="M143" s="195">
        <v>1</v>
      </c>
      <c r="N143" s="195">
        <v>1</v>
      </c>
      <c r="O143" s="195">
        <v>0</v>
      </c>
      <c r="P143" s="195">
        <v>0</v>
      </c>
      <c r="Q143" s="195">
        <v>0</v>
      </c>
      <c r="R143" s="195">
        <v>0</v>
      </c>
      <c r="S143" s="195">
        <v>0</v>
      </c>
      <c r="T143" s="174" t="s">
        <v>265</v>
      </c>
    </row>
    <row r="144" spans="1:20" x14ac:dyDescent="0.2">
      <c r="A144" s="174" t="s">
        <v>194</v>
      </c>
      <c r="B144" s="160" t="s">
        <v>1224</v>
      </c>
      <c r="C144" s="176" t="s">
        <v>1266</v>
      </c>
      <c r="D144" s="176" t="s">
        <v>1268</v>
      </c>
      <c r="E144" s="261">
        <v>45344</v>
      </c>
      <c r="F144" s="177" t="s">
        <v>258</v>
      </c>
      <c r="G144" s="261" t="s">
        <v>258</v>
      </c>
      <c r="H144" s="261" t="s">
        <v>258</v>
      </c>
      <c r="I144" s="195">
        <v>0</v>
      </c>
      <c r="J144" s="195">
        <v>0</v>
      </c>
      <c r="K144" s="195">
        <v>0</v>
      </c>
      <c r="L144" s="195">
        <v>0</v>
      </c>
      <c r="M144" s="195">
        <v>0</v>
      </c>
      <c r="N144" s="195">
        <v>0</v>
      </c>
      <c r="O144" s="195">
        <v>0</v>
      </c>
      <c r="P144" s="195">
        <v>0</v>
      </c>
      <c r="Q144" s="195">
        <v>0</v>
      </c>
      <c r="R144" s="195">
        <v>0</v>
      </c>
      <c r="S144" s="195">
        <v>0</v>
      </c>
      <c r="T144" s="174" t="s">
        <v>265</v>
      </c>
    </row>
    <row r="145" spans="1:20" x14ac:dyDescent="0.2">
      <c r="A145" s="174" t="s">
        <v>166</v>
      </c>
      <c r="B145" s="160" t="s">
        <v>1364</v>
      </c>
      <c r="C145" s="176" t="s">
        <v>1266</v>
      </c>
      <c r="D145" s="176" t="s">
        <v>1267</v>
      </c>
      <c r="E145" s="261" t="s">
        <v>258</v>
      </c>
      <c r="F145" s="177" t="s">
        <v>11524</v>
      </c>
      <c r="G145" s="261" t="s">
        <v>258</v>
      </c>
      <c r="H145" s="261" t="s">
        <v>258</v>
      </c>
      <c r="I145" s="195">
        <v>0</v>
      </c>
      <c r="J145" s="195">
        <v>0</v>
      </c>
      <c r="K145" s="195">
        <v>0</v>
      </c>
      <c r="L145" s="195">
        <v>2</v>
      </c>
      <c r="M145" s="195">
        <v>0</v>
      </c>
      <c r="N145" s="195">
        <v>0</v>
      </c>
      <c r="O145" s="195">
        <v>0</v>
      </c>
      <c r="P145" s="195">
        <v>0</v>
      </c>
      <c r="Q145" s="195">
        <v>0</v>
      </c>
      <c r="R145" s="195">
        <v>0</v>
      </c>
      <c r="S145" s="195">
        <v>0</v>
      </c>
      <c r="T145" s="174" t="s">
        <v>265</v>
      </c>
    </row>
    <row r="146" spans="1:20" x14ac:dyDescent="0.2">
      <c r="A146" s="174" t="s">
        <v>97</v>
      </c>
      <c r="B146" s="160" t="s">
        <v>12246</v>
      </c>
      <c r="C146" s="176" t="s">
        <v>1275</v>
      </c>
      <c r="D146" s="176" t="s">
        <v>1893</v>
      </c>
      <c r="E146" s="261" t="s">
        <v>258</v>
      </c>
      <c r="F146" s="177" t="s">
        <v>258</v>
      </c>
      <c r="G146" s="261" t="s">
        <v>258</v>
      </c>
      <c r="H146" s="261" t="s">
        <v>258</v>
      </c>
      <c r="I146" s="195">
        <v>0</v>
      </c>
      <c r="J146" s="195">
        <v>0</v>
      </c>
      <c r="K146" s="195">
        <v>0</v>
      </c>
      <c r="L146" s="195">
        <v>0</v>
      </c>
      <c r="M146" s="195">
        <v>0</v>
      </c>
      <c r="N146" s="195">
        <v>0</v>
      </c>
      <c r="O146" s="195">
        <v>0</v>
      </c>
      <c r="P146" s="195">
        <v>0</v>
      </c>
      <c r="Q146" s="195">
        <v>0</v>
      </c>
      <c r="R146" s="195">
        <v>0</v>
      </c>
      <c r="S146" s="195">
        <v>0</v>
      </c>
      <c r="T146" s="174" t="s">
        <v>1357</v>
      </c>
    </row>
    <row r="147" spans="1:20" x14ac:dyDescent="0.2">
      <c r="A147" s="174" t="s">
        <v>98</v>
      </c>
      <c r="B147" s="160" t="s">
        <v>6706</v>
      </c>
      <c r="C147" s="176" t="s">
        <v>1266</v>
      </c>
      <c r="D147" s="176" t="s">
        <v>1278</v>
      </c>
      <c r="E147" s="261" t="s">
        <v>258</v>
      </c>
      <c r="F147" s="177" t="s">
        <v>258</v>
      </c>
      <c r="G147" s="261" t="s">
        <v>258</v>
      </c>
      <c r="H147" s="261" t="s">
        <v>258</v>
      </c>
      <c r="I147" s="195">
        <v>0</v>
      </c>
      <c r="J147" s="195">
        <v>0</v>
      </c>
      <c r="K147" s="195">
        <v>0</v>
      </c>
      <c r="L147" s="195">
        <v>0</v>
      </c>
      <c r="M147" s="195">
        <v>0</v>
      </c>
      <c r="N147" s="195">
        <v>0</v>
      </c>
      <c r="O147" s="195">
        <v>0</v>
      </c>
      <c r="P147" s="195">
        <v>0</v>
      </c>
      <c r="Q147" s="195">
        <v>0</v>
      </c>
      <c r="R147" s="195">
        <v>0</v>
      </c>
      <c r="S147" s="195">
        <v>0</v>
      </c>
      <c r="T147" s="174" t="s">
        <v>1357</v>
      </c>
    </row>
    <row r="148" spans="1:20" x14ac:dyDescent="0.2">
      <c r="A148" s="174" t="s">
        <v>99</v>
      </c>
      <c r="B148" s="160" t="s">
        <v>12254</v>
      </c>
      <c r="C148" s="176" t="s">
        <v>1275</v>
      </c>
      <c r="D148" s="176" t="s">
        <v>1276</v>
      </c>
      <c r="E148" s="261" t="s">
        <v>258</v>
      </c>
      <c r="F148" s="177" t="s">
        <v>258</v>
      </c>
      <c r="G148" s="261" t="s">
        <v>258</v>
      </c>
      <c r="H148" s="261" t="s">
        <v>258</v>
      </c>
      <c r="I148" s="195">
        <v>0</v>
      </c>
      <c r="J148" s="195">
        <v>0</v>
      </c>
      <c r="K148" s="195">
        <v>0</v>
      </c>
      <c r="L148" s="195">
        <v>0</v>
      </c>
      <c r="M148" s="195">
        <v>0</v>
      </c>
      <c r="N148" s="195">
        <v>0</v>
      </c>
      <c r="O148" s="195">
        <v>0</v>
      </c>
      <c r="P148" s="195">
        <v>0</v>
      </c>
      <c r="Q148" s="195">
        <v>0</v>
      </c>
      <c r="R148" s="195">
        <v>0</v>
      </c>
      <c r="S148" s="195">
        <v>0</v>
      </c>
      <c r="T148" s="174" t="s">
        <v>1357</v>
      </c>
    </row>
    <row r="149" spans="1:20" x14ac:dyDescent="0.2">
      <c r="A149" s="174" t="s">
        <v>101</v>
      </c>
      <c r="B149" s="160" t="s">
        <v>12255</v>
      </c>
      <c r="C149" s="176" t="s">
        <v>1275</v>
      </c>
      <c r="D149" s="176" t="s">
        <v>1281</v>
      </c>
      <c r="E149" s="261" t="s">
        <v>258</v>
      </c>
      <c r="F149" s="177" t="s">
        <v>258</v>
      </c>
      <c r="G149" s="261" t="s">
        <v>258</v>
      </c>
      <c r="H149" s="261" t="s">
        <v>258</v>
      </c>
      <c r="I149" s="195">
        <v>0</v>
      </c>
      <c r="J149" s="195">
        <v>0</v>
      </c>
      <c r="K149" s="195">
        <v>0</v>
      </c>
      <c r="L149" s="195">
        <v>0</v>
      </c>
      <c r="M149" s="195">
        <v>0</v>
      </c>
      <c r="N149" s="195">
        <v>0</v>
      </c>
      <c r="O149" s="195">
        <v>0</v>
      </c>
      <c r="P149" s="195">
        <v>0</v>
      </c>
      <c r="Q149" s="195">
        <v>0</v>
      </c>
      <c r="R149" s="195">
        <v>0</v>
      </c>
      <c r="S149" s="195">
        <v>0</v>
      </c>
      <c r="T149" s="174" t="s">
        <v>1357</v>
      </c>
    </row>
    <row r="150" spans="1:20" x14ac:dyDescent="0.2">
      <c r="A150" s="174" t="s">
        <v>195</v>
      </c>
      <c r="B150" s="160" t="s">
        <v>11530</v>
      </c>
      <c r="C150" s="176" t="s">
        <v>1269</v>
      </c>
      <c r="D150" s="176" t="s">
        <v>1274</v>
      </c>
      <c r="E150" s="261" t="s">
        <v>258</v>
      </c>
      <c r="F150" s="177" t="s">
        <v>11531</v>
      </c>
      <c r="G150" s="261" t="s">
        <v>258</v>
      </c>
      <c r="H150" s="261" t="s">
        <v>258</v>
      </c>
      <c r="I150" s="195">
        <v>0</v>
      </c>
      <c r="J150" s="195">
        <v>0</v>
      </c>
      <c r="K150" s="195">
        <v>0</v>
      </c>
      <c r="L150" s="195">
        <v>0</v>
      </c>
      <c r="M150" s="195">
        <v>0</v>
      </c>
      <c r="N150" s="195">
        <v>0</v>
      </c>
      <c r="O150" s="195">
        <v>0</v>
      </c>
      <c r="P150" s="195">
        <v>0</v>
      </c>
      <c r="Q150" s="195">
        <v>0</v>
      </c>
      <c r="R150" s="195">
        <v>0</v>
      </c>
      <c r="S150" s="195">
        <v>0</v>
      </c>
      <c r="T150" s="174" t="s">
        <v>265</v>
      </c>
    </row>
    <row r="151" spans="1:20" x14ac:dyDescent="0.2">
      <c r="A151" s="174" t="s">
        <v>134</v>
      </c>
      <c r="B151" s="160" t="s">
        <v>2523</v>
      </c>
      <c r="C151" s="176" t="s">
        <v>1269</v>
      </c>
      <c r="D151" s="176" t="s">
        <v>1273</v>
      </c>
      <c r="E151" s="261" t="s">
        <v>258</v>
      </c>
      <c r="F151" s="177" t="s">
        <v>258</v>
      </c>
      <c r="G151" s="261" t="s">
        <v>258</v>
      </c>
      <c r="H151" s="261" t="s">
        <v>258</v>
      </c>
      <c r="I151" s="195">
        <v>0</v>
      </c>
      <c r="J151" s="195">
        <v>0</v>
      </c>
      <c r="K151" s="195">
        <v>0</v>
      </c>
      <c r="L151" s="195">
        <v>7</v>
      </c>
      <c r="M151" s="195">
        <v>2</v>
      </c>
      <c r="N151" s="195">
        <v>4</v>
      </c>
      <c r="O151" s="195">
        <v>0</v>
      </c>
      <c r="P151" s="195">
        <v>0</v>
      </c>
      <c r="Q151" s="195">
        <v>0</v>
      </c>
      <c r="R151" s="195">
        <v>0</v>
      </c>
      <c r="S151" s="195">
        <v>0</v>
      </c>
      <c r="T151" s="174" t="s">
        <v>265</v>
      </c>
    </row>
    <row r="152" spans="1:20" x14ac:dyDescent="0.2">
      <c r="A152" s="174" t="s">
        <v>108</v>
      </c>
      <c r="B152" s="160" t="s">
        <v>12257</v>
      </c>
      <c r="C152" s="176" t="s">
        <v>1266</v>
      </c>
      <c r="D152" s="176" t="s">
        <v>1278</v>
      </c>
      <c r="E152" s="261" t="s">
        <v>258</v>
      </c>
      <c r="F152" s="177" t="s">
        <v>258</v>
      </c>
      <c r="G152" s="261" t="s">
        <v>258</v>
      </c>
      <c r="H152" s="261" t="s">
        <v>258</v>
      </c>
      <c r="I152" s="195">
        <v>0</v>
      </c>
      <c r="J152" s="195">
        <v>0</v>
      </c>
      <c r="K152" s="195">
        <v>0</v>
      </c>
      <c r="L152" s="195">
        <v>0</v>
      </c>
      <c r="M152" s="195">
        <v>0</v>
      </c>
      <c r="N152" s="195">
        <v>0</v>
      </c>
      <c r="O152" s="195">
        <v>0</v>
      </c>
      <c r="P152" s="195">
        <v>0</v>
      </c>
      <c r="Q152" s="195">
        <v>0</v>
      </c>
      <c r="R152" s="195">
        <v>0</v>
      </c>
      <c r="S152" s="195">
        <v>0</v>
      </c>
      <c r="T152" s="174" t="s">
        <v>1357</v>
      </c>
    </row>
    <row r="153" spans="1:20" x14ac:dyDescent="0.2">
      <c r="A153" s="174" t="s">
        <v>104</v>
      </c>
      <c r="B153" s="160" t="s">
        <v>1087</v>
      </c>
      <c r="C153" s="176" t="s">
        <v>1269</v>
      </c>
      <c r="D153" s="176" t="s">
        <v>1270</v>
      </c>
      <c r="E153" s="261" t="s">
        <v>258</v>
      </c>
      <c r="F153" s="177" t="s">
        <v>11537</v>
      </c>
      <c r="G153" s="261" t="s">
        <v>258</v>
      </c>
      <c r="H153" s="261" t="s">
        <v>258</v>
      </c>
      <c r="I153" s="195">
        <v>0</v>
      </c>
      <c r="J153" s="195">
        <v>0</v>
      </c>
      <c r="K153" s="195">
        <v>1</v>
      </c>
      <c r="L153" s="195">
        <v>0</v>
      </c>
      <c r="M153" s="195">
        <v>0</v>
      </c>
      <c r="N153" s="195">
        <v>0</v>
      </c>
      <c r="O153" s="195">
        <v>0</v>
      </c>
      <c r="P153" s="195">
        <v>0</v>
      </c>
      <c r="Q153" s="195">
        <v>0</v>
      </c>
      <c r="R153" s="195">
        <v>0</v>
      </c>
      <c r="S153" s="195">
        <v>0</v>
      </c>
      <c r="T153" s="174" t="s">
        <v>265</v>
      </c>
    </row>
    <row r="154" spans="1:20" x14ac:dyDescent="0.2">
      <c r="A154" s="174" t="s">
        <v>114</v>
      </c>
      <c r="B154" s="160" t="s">
        <v>12258</v>
      </c>
      <c r="C154" s="176" t="s">
        <v>1260</v>
      </c>
      <c r="D154" s="176" t="s">
        <v>1277</v>
      </c>
      <c r="E154" s="261" t="s">
        <v>258</v>
      </c>
      <c r="F154" s="177" t="s">
        <v>258</v>
      </c>
      <c r="G154" s="261" t="s">
        <v>258</v>
      </c>
      <c r="H154" s="261" t="s">
        <v>258</v>
      </c>
      <c r="I154" s="195">
        <v>0</v>
      </c>
      <c r="J154" s="195">
        <v>0</v>
      </c>
      <c r="K154" s="195">
        <v>0</v>
      </c>
      <c r="L154" s="195">
        <v>0</v>
      </c>
      <c r="M154" s="195">
        <v>0</v>
      </c>
      <c r="N154" s="195">
        <v>0</v>
      </c>
      <c r="O154" s="195">
        <v>0</v>
      </c>
      <c r="P154" s="195">
        <v>0</v>
      </c>
      <c r="Q154" s="195">
        <v>0</v>
      </c>
      <c r="R154" s="195">
        <v>0</v>
      </c>
      <c r="S154" s="195">
        <v>0</v>
      </c>
      <c r="T154" s="174" t="s">
        <v>1357</v>
      </c>
    </row>
    <row r="155" spans="1:20" x14ac:dyDescent="0.2">
      <c r="A155" s="174" t="s">
        <v>116</v>
      </c>
      <c r="B155" s="160" t="s">
        <v>12270</v>
      </c>
      <c r="C155" s="176" t="s">
        <v>1266</v>
      </c>
      <c r="D155" s="176" t="s">
        <v>1278</v>
      </c>
      <c r="E155" s="261" t="s">
        <v>258</v>
      </c>
      <c r="F155" s="177" t="s">
        <v>258</v>
      </c>
      <c r="G155" s="261" t="s">
        <v>258</v>
      </c>
      <c r="H155" s="261" t="s">
        <v>258</v>
      </c>
      <c r="I155" s="195">
        <v>0</v>
      </c>
      <c r="J155" s="195">
        <v>0</v>
      </c>
      <c r="K155" s="195">
        <v>0</v>
      </c>
      <c r="L155" s="195">
        <v>0</v>
      </c>
      <c r="M155" s="195">
        <v>0</v>
      </c>
      <c r="N155" s="195">
        <v>0</v>
      </c>
      <c r="O155" s="195">
        <v>0</v>
      </c>
      <c r="P155" s="195">
        <v>0</v>
      </c>
      <c r="Q155" s="195">
        <v>0</v>
      </c>
      <c r="R155" s="195">
        <v>0</v>
      </c>
      <c r="S155" s="195">
        <v>0</v>
      </c>
      <c r="T155" s="174" t="s">
        <v>1357</v>
      </c>
    </row>
    <row r="156" spans="1:20" x14ac:dyDescent="0.2">
      <c r="A156" s="174" t="s">
        <v>122</v>
      </c>
      <c r="B156" s="160" t="s">
        <v>5053</v>
      </c>
      <c r="C156" s="176" t="s">
        <v>1269</v>
      </c>
      <c r="D156" s="176" t="s">
        <v>1274</v>
      </c>
      <c r="E156" s="261" t="s">
        <v>258</v>
      </c>
      <c r="F156" s="177" t="s">
        <v>258</v>
      </c>
      <c r="G156" s="261" t="s">
        <v>258</v>
      </c>
      <c r="H156" s="261" t="s">
        <v>258</v>
      </c>
      <c r="I156" s="195">
        <v>0</v>
      </c>
      <c r="J156" s="195">
        <v>0</v>
      </c>
      <c r="K156" s="195">
        <v>0</v>
      </c>
      <c r="L156" s="195">
        <v>0</v>
      </c>
      <c r="M156" s="195">
        <v>0</v>
      </c>
      <c r="N156" s="195">
        <v>0</v>
      </c>
      <c r="O156" s="195">
        <v>0</v>
      </c>
      <c r="P156" s="195">
        <v>0</v>
      </c>
      <c r="Q156" s="195">
        <v>0</v>
      </c>
      <c r="R156" s="195">
        <v>0</v>
      </c>
      <c r="S156" s="195">
        <v>0</v>
      </c>
      <c r="T156" s="174" t="s">
        <v>1357</v>
      </c>
    </row>
    <row r="157" spans="1:20" x14ac:dyDescent="0.2">
      <c r="A157" s="174" t="s">
        <v>123</v>
      </c>
      <c r="B157" s="160" t="s">
        <v>12271</v>
      </c>
      <c r="C157" s="176" t="s">
        <v>1266</v>
      </c>
      <c r="D157" s="176" t="s">
        <v>1278</v>
      </c>
      <c r="E157" s="261" t="s">
        <v>258</v>
      </c>
      <c r="F157" s="177" t="s">
        <v>258</v>
      </c>
      <c r="G157" s="261" t="s">
        <v>258</v>
      </c>
      <c r="H157" s="261" t="s">
        <v>258</v>
      </c>
      <c r="I157" s="195">
        <v>0</v>
      </c>
      <c r="J157" s="195">
        <v>0</v>
      </c>
      <c r="K157" s="195">
        <v>0</v>
      </c>
      <c r="L157" s="195">
        <v>0</v>
      </c>
      <c r="M157" s="195">
        <v>0</v>
      </c>
      <c r="N157" s="195">
        <v>0</v>
      </c>
      <c r="O157" s="195">
        <v>0</v>
      </c>
      <c r="P157" s="195">
        <v>0</v>
      </c>
      <c r="Q157" s="195">
        <v>0</v>
      </c>
      <c r="R157" s="195">
        <v>0</v>
      </c>
      <c r="S157" s="195">
        <v>0</v>
      </c>
      <c r="T157" s="174" t="s">
        <v>1357</v>
      </c>
    </row>
    <row r="158" spans="1:20" x14ac:dyDescent="0.2">
      <c r="A158" s="174" t="s">
        <v>128</v>
      </c>
      <c r="B158" s="160" t="s">
        <v>12260</v>
      </c>
      <c r="C158" s="176" t="s">
        <v>1275</v>
      </c>
      <c r="D158" s="176" t="s">
        <v>1281</v>
      </c>
      <c r="E158" s="261" t="s">
        <v>258</v>
      </c>
      <c r="F158" s="177" t="s">
        <v>258</v>
      </c>
      <c r="G158" s="261" t="s">
        <v>258</v>
      </c>
      <c r="H158" s="261" t="s">
        <v>258</v>
      </c>
      <c r="I158" s="195">
        <v>0</v>
      </c>
      <c r="J158" s="195">
        <v>0</v>
      </c>
      <c r="K158" s="195">
        <v>0</v>
      </c>
      <c r="L158" s="195">
        <v>0</v>
      </c>
      <c r="M158" s="195">
        <v>0</v>
      </c>
      <c r="N158" s="195">
        <v>0</v>
      </c>
      <c r="O158" s="195">
        <v>0</v>
      </c>
      <c r="P158" s="195">
        <v>0</v>
      </c>
      <c r="Q158" s="195">
        <v>0</v>
      </c>
      <c r="R158" s="195">
        <v>0</v>
      </c>
      <c r="S158" s="195">
        <v>0</v>
      </c>
      <c r="T158" s="174" t="s">
        <v>1357</v>
      </c>
    </row>
    <row r="159" spans="1:20" x14ac:dyDescent="0.2">
      <c r="A159" s="174" t="s">
        <v>130</v>
      </c>
      <c r="B159" s="160" t="s">
        <v>12259</v>
      </c>
      <c r="C159" s="176" t="s">
        <v>1275</v>
      </c>
      <c r="D159" s="176" t="s">
        <v>1281</v>
      </c>
      <c r="E159" s="261" t="s">
        <v>258</v>
      </c>
      <c r="F159" s="177" t="s">
        <v>258</v>
      </c>
      <c r="G159" s="261" t="s">
        <v>258</v>
      </c>
      <c r="H159" s="261" t="s">
        <v>258</v>
      </c>
      <c r="I159" s="195">
        <v>0</v>
      </c>
      <c r="J159" s="195">
        <v>0</v>
      </c>
      <c r="K159" s="195">
        <v>0</v>
      </c>
      <c r="L159" s="195">
        <v>0</v>
      </c>
      <c r="M159" s="195">
        <v>0</v>
      </c>
      <c r="N159" s="195">
        <v>0</v>
      </c>
      <c r="O159" s="195">
        <v>0</v>
      </c>
      <c r="P159" s="195">
        <v>0</v>
      </c>
      <c r="Q159" s="195">
        <v>0</v>
      </c>
      <c r="R159" s="195">
        <v>0</v>
      </c>
      <c r="S159" s="195">
        <v>0</v>
      </c>
      <c r="T159" s="174" t="s">
        <v>1357</v>
      </c>
    </row>
    <row r="160" spans="1:20" x14ac:dyDescent="0.2">
      <c r="A160" s="174" t="s">
        <v>131</v>
      </c>
      <c r="B160" s="160" t="s">
        <v>3843</v>
      </c>
      <c r="C160" s="176" t="s">
        <v>1262</v>
      </c>
      <c r="D160" s="176" t="s">
        <v>1264</v>
      </c>
      <c r="E160" s="261" t="s">
        <v>258</v>
      </c>
      <c r="F160" s="177" t="s">
        <v>258</v>
      </c>
      <c r="G160" s="261" t="s">
        <v>258</v>
      </c>
      <c r="H160" s="261" t="s">
        <v>258</v>
      </c>
      <c r="I160" s="195">
        <v>0</v>
      </c>
      <c r="J160" s="195">
        <v>0</v>
      </c>
      <c r="K160" s="195">
        <v>0</v>
      </c>
      <c r="L160" s="195">
        <v>0</v>
      </c>
      <c r="M160" s="195">
        <v>0</v>
      </c>
      <c r="N160" s="195">
        <v>0</v>
      </c>
      <c r="O160" s="195">
        <v>0</v>
      </c>
      <c r="P160" s="195">
        <v>0</v>
      </c>
      <c r="Q160" s="195">
        <v>0</v>
      </c>
      <c r="R160" s="195">
        <v>0</v>
      </c>
      <c r="S160" s="195">
        <v>0</v>
      </c>
      <c r="T160" s="174" t="s">
        <v>1357</v>
      </c>
    </row>
    <row r="161" spans="1:20" x14ac:dyDescent="0.2">
      <c r="A161" s="174" t="s">
        <v>109</v>
      </c>
      <c r="B161" s="160" t="s">
        <v>1030</v>
      </c>
      <c r="C161" s="176" t="s">
        <v>1275</v>
      </c>
      <c r="D161" s="176" t="s">
        <v>12236</v>
      </c>
      <c r="E161" s="261" t="s">
        <v>258</v>
      </c>
      <c r="F161" s="177" t="s">
        <v>258</v>
      </c>
      <c r="G161" s="261" t="s">
        <v>258</v>
      </c>
      <c r="H161" s="261" t="s">
        <v>258</v>
      </c>
      <c r="I161" s="195">
        <v>0</v>
      </c>
      <c r="J161" s="195">
        <v>0</v>
      </c>
      <c r="K161" s="195">
        <v>1</v>
      </c>
      <c r="L161" s="195">
        <v>0</v>
      </c>
      <c r="M161" s="195">
        <v>0</v>
      </c>
      <c r="N161" s="195">
        <v>0</v>
      </c>
      <c r="O161" s="195">
        <v>0</v>
      </c>
      <c r="P161" s="195">
        <v>0</v>
      </c>
      <c r="Q161" s="195">
        <v>0</v>
      </c>
      <c r="R161" s="195">
        <v>0</v>
      </c>
      <c r="S161" s="195">
        <v>0</v>
      </c>
      <c r="T161" s="174" t="s">
        <v>265</v>
      </c>
    </row>
    <row r="162" spans="1:20" x14ac:dyDescent="0.2">
      <c r="A162" s="174" t="s">
        <v>110</v>
      </c>
      <c r="B162" s="160" t="s">
        <v>1123</v>
      </c>
      <c r="C162" s="176" t="s">
        <v>1275</v>
      </c>
      <c r="D162" s="176" t="s">
        <v>1276</v>
      </c>
      <c r="E162" s="261" t="s">
        <v>258</v>
      </c>
      <c r="F162" s="177" t="s">
        <v>258</v>
      </c>
      <c r="G162" s="261" t="s">
        <v>258</v>
      </c>
      <c r="H162" s="261" t="s">
        <v>258</v>
      </c>
      <c r="I162" s="195">
        <v>0</v>
      </c>
      <c r="J162" s="195">
        <v>0</v>
      </c>
      <c r="K162" s="195">
        <v>1</v>
      </c>
      <c r="L162" s="195">
        <v>0</v>
      </c>
      <c r="M162" s="195">
        <v>0</v>
      </c>
      <c r="N162" s="195">
        <v>0</v>
      </c>
      <c r="O162" s="195">
        <v>0</v>
      </c>
      <c r="P162" s="195">
        <v>0</v>
      </c>
      <c r="Q162" s="195">
        <v>0</v>
      </c>
      <c r="R162" s="195">
        <v>0</v>
      </c>
      <c r="S162" s="195">
        <v>0</v>
      </c>
      <c r="T162" s="174" t="s">
        <v>265</v>
      </c>
    </row>
    <row r="163" spans="1:20" x14ac:dyDescent="0.2">
      <c r="A163" s="174" t="s">
        <v>135</v>
      </c>
      <c r="B163" s="160" t="s">
        <v>5096</v>
      </c>
      <c r="C163" s="176" t="s">
        <v>1275</v>
      </c>
      <c r="D163" s="176" t="s">
        <v>1893</v>
      </c>
      <c r="E163" s="261" t="s">
        <v>258</v>
      </c>
      <c r="F163" s="177" t="s">
        <v>258</v>
      </c>
      <c r="G163" s="261" t="s">
        <v>258</v>
      </c>
      <c r="H163" s="261" t="s">
        <v>258</v>
      </c>
      <c r="I163" s="195">
        <v>0</v>
      </c>
      <c r="J163" s="195">
        <v>0</v>
      </c>
      <c r="K163" s="195">
        <v>0</v>
      </c>
      <c r="L163" s="195">
        <v>0</v>
      </c>
      <c r="M163" s="195">
        <v>0</v>
      </c>
      <c r="N163" s="195">
        <v>0</v>
      </c>
      <c r="O163" s="195">
        <v>0</v>
      </c>
      <c r="P163" s="195">
        <v>0</v>
      </c>
      <c r="Q163" s="195">
        <v>0</v>
      </c>
      <c r="R163" s="195">
        <v>0</v>
      </c>
      <c r="S163" s="195">
        <v>0</v>
      </c>
      <c r="T163" s="174" t="s">
        <v>1357</v>
      </c>
    </row>
    <row r="164" spans="1:20" x14ac:dyDescent="0.2">
      <c r="A164" s="174" t="s">
        <v>137</v>
      </c>
      <c r="B164" s="160" t="s">
        <v>12263</v>
      </c>
      <c r="C164" s="176" t="s">
        <v>1260</v>
      </c>
      <c r="D164" s="176" t="s">
        <v>1277</v>
      </c>
      <c r="E164" s="261" t="s">
        <v>258</v>
      </c>
      <c r="F164" s="177" t="s">
        <v>258</v>
      </c>
      <c r="G164" s="261" t="s">
        <v>258</v>
      </c>
      <c r="H164" s="261" t="s">
        <v>258</v>
      </c>
      <c r="I164" s="195">
        <v>0</v>
      </c>
      <c r="J164" s="195">
        <v>0</v>
      </c>
      <c r="K164" s="195">
        <v>0</v>
      </c>
      <c r="L164" s="195">
        <v>0</v>
      </c>
      <c r="M164" s="195">
        <v>0</v>
      </c>
      <c r="N164" s="195">
        <v>0</v>
      </c>
      <c r="O164" s="195">
        <v>0</v>
      </c>
      <c r="P164" s="195">
        <v>0</v>
      </c>
      <c r="Q164" s="195">
        <v>0</v>
      </c>
      <c r="R164" s="195">
        <v>0</v>
      </c>
      <c r="S164" s="195">
        <v>0</v>
      </c>
      <c r="T164" s="174" t="s">
        <v>1357</v>
      </c>
    </row>
    <row r="165" spans="1:20" x14ac:dyDescent="0.2">
      <c r="A165" s="174" t="s">
        <v>199</v>
      </c>
      <c r="B165" s="160" t="s">
        <v>11556</v>
      </c>
      <c r="C165" s="176" t="s">
        <v>1262</v>
      </c>
      <c r="D165" s="176" t="s">
        <v>1265</v>
      </c>
      <c r="E165" s="261" t="s">
        <v>258</v>
      </c>
      <c r="F165" s="177" t="s">
        <v>11557</v>
      </c>
      <c r="G165" s="261" t="s">
        <v>258</v>
      </c>
      <c r="H165" s="261" t="s">
        <v>258</v>
      </c>
      <c r="I165" s="195">
        <v>0</v>
      </c>
      <c r="J165" s="195">
        <v>0</v>
      </c>
      <c r="K165" s="195">
        <v>0</v>
      </c>
      <c r="L165" s="195">
        <v>0</v>
      </c>
      <c r="M165" s="195">
        <v>0</v>
      </c>
      <c r="N165" s="195">
        <v>0</v>
      </c>
      <c r="O165" s="195">
        <v>0</v>
      </c>
      <c r="P165" s="195">
        <v>0</v>
      </c>
      <c r="Q165" s="195">
        <v>0</v>
      </c>
      <c r="R165" s="195">
        <v>0</v>
      </c>
      <c r="S165" s="195">
        <v>0</v>
      </c>
      <c r="T165" s="174" t="s">
        <v>265</v>
      </c>
    </row>
    <row r="166" spans="1:20" x14ac:dyDescent="0.2">
      <c r="A166" s="174" t="s">
        <v>143</v>
      </c>
      <c r="B166" s="160" t="s">
        <v>12262</v>
      </c>
      <c r="C166" s="176" t="s">
        <v>1275</v>
      </c>
      <c r="D166" s="176" t="s">
        <v>1893</v>
      </c>
      <c r="E166" s="261" t="s">
        <v>258</v>
      </c>
      <c r="F166" s="177" t="s">
        <v>258</v>
      </c>
      <c r="G166" s="261" t="s">
        <v>258</v>
      </c>
      <c r="H166" s="261" t="s">
        <v>258</v>
      </c>
      <c r="I166" s="195">
        <v>0</v>
      </c>
      <c r="J166" s="195">
        <v>0</v>
      </c>
      <c r="K166" s="195">
        <v>0</v>
      </c>
      <c r="L166" s="195">
        <v>0</v>
      </c>
      <c r="M166" s="195">
        <v>0</v>
      </c>
      <c r="N166" s="195">
        <v>0</v>
      </c>
      <c r="O166" s="195">
        <v>0</v>
      </c>
      <c r="P166" s="195">
        <v>0</v>
      </c>
      <c r="Q166" s="195">
        <v>0</v>
      </c>
      <c r="R166" s="195">
        <v>0</v>
      </c>
      <c r="S166" s="195">
        <v>0</v>
      </c>
      <c r="T166" s="174" t="s">
        <v>1357</v>
      </c>
    </row>
    <row r="167" spans="1:20" x14ac:dyDescent="0.2">
      <c r="A167" s="174" t="s">
        <v>163</v>
      </c>
      <c r="B167" s="160" t="s">
        <v>2539</v>
      </c>
      <c r="C167" s="176" t="s">
        <v>1262</v>
      </c>
      <c r="D167" s="176" t="s">
        <v>1263</v>
      </c>
      <c r="E167" s="261" t="s">
        <v>258</v>
      </c>
      <c r="F167" s="177" t="s">
        <v>11559</v>
      </c>
      <c r="G167" s="261" t="s">
        <v>258</v>
      </c>
      <c r="H167" s="261" t="s">
        <v>258</v>
      </c>
      <c r="I167" s="195">
        <v>0</v>
      </c>
      <c r="J167" s="195">
        <v>0</v>
      </c>
      <c r="K167" s="195">
        <v>0</v>
      </c>
      <c r="L167" s="195">
        <v>4</v>
      </c>
      <c r="M167" s="195">
        <v>0</v>
      </c>
      <c r="N167" s="195">
        <v>0</v>
      </c>
      <c r="O167" s="195">
        <v>0</v>
      </c>
      <c r="P167" s="195">
        <v>0</v>
      </c>
      <c r="Q167" s="195">
        <v>0</v>
      </c>
      <c r="R167" s="195">
        <v>0</v>
      </c>
      <c r="S167" s="195">
        <v>0</v>
      </c>
      <c r="T167" s="174" t="s">
        <v>265</v>
      </c>
    </row>
    <row r="168" spans="1:20" x14ac:dyDescent="0.2">
      <c r="A168" s="174" t="s">
        <v>111</v>
      </c>
      <c r="B168" s="160" t="s">
        <v>599</v>
      </c>
      <c r="C168" s="176" t="s">
        <v>1269</v>
      </c>
      <c r="D168" s="176" t="s">
        <v>1273</v>
      </c>
      <c r="E168" s="261" t="s">
        <v>258</v>
      </c>
      <c r="F168" s="177" t="s">
        <v>11552</v>
      </c>
      <c r="G168" s="261" t="s">
        <v>258</v>
      </c>
      <c r="H168" s="261" t="s">
        <v>258</v>
      </c>
      <c r="I168" s="195">
        <v>0</v>
      </c>
      <c r="J168" s="195">
        <v>2</v>
      </c>
      <c r="K168" s="195">
        <v>1</v>
      </c>
      <c r="L168" s="195">
        <v>0</v>
      </c>
      <c r="M168" s="195">
        <v>0</v>
      </c>
      <c r="N168" s="195">
        <v>0</v>
      </c>
      <c r="O168" s="195">
        <v>0</v>
      </c>
      <c r="P168" s="195">
        <v>0</v>
      </c>
      <c r="Q168" s="195">
        <v>0</v>
      </c>
      <c r="R168" s="195">
        <v>0</v>
      </c>
      <c r="S168" s="195">
        <v>0</v>
      </c>
      <c r="T168" s="174" t="s">
        <v>265</v>
      </c>
    </row>
    <row r="169" spans="1:20" x14ac:dyDescent="0.2">
      <c r="A169" s="174" t="s">
        <v>155</v>
      </c>
      <c r="B169" s="160" t="s">
        <v>4169</v>
      </c>
      <c r="C169" s="176" t="s">
        <v>1262</v>
      </c>
      <c r="D169" s="176" t="s">
        <v>1488</v>
      </c>
      <c r="E169" s="261" t="s">
        <v>258</v>
      </c>
      <c r="F169" s="177" t="s">
        <v>11569</v>
      </c>
      <c r="G169" s="261" t="s">
        <v>258</v>
      </c>
      <c r="H169" s="261" t="s">
        <v>258</v>
      </c>
      <c r="I169" s="195">
        <v>0</v>
      </c>
      <c r="J169" s="195">
        <v>0</v>
      </c>
      <c r="K169" s="195">
        <v>0</v>
      </c>
      <c r="L169" s="195">
        <v>0</v>
      </c>
      <c r="M169" s="195">
        <v>1</v>
      </c>
      <c r="N169" s="195">
        <v>0</v>
      </c>
      <c r="O169" s="195">
        <v>0</v>
      </c>
      <c r="P169" s="195">
        <v>0</v>
      </c>
      <c r="Q169" s="195">
        <v>0</v>
      </c>
      <c r="R169" s="195">
        <v>0</v>
      </c>
      <c r="S169" s="195">
        <v>0</v>
      </c>
      <c r="T169" s="174" t="s">
        <v>265</v>
      </c>
    </row>
    <row r="170" spans="1:20" x14ac:dyDescent="0.2">
      <c r="A170" s="174" t="s">
        <v>201</v>
      </c>
      <c r="B170" s="160" t="s">
        <v>5938</v>
      </c>
      <c r="C170" s="176" t="s">
        <v>1262</v>
      </c>
      <c r="D170" s="176" t="s">
        <v>1265</v>
      </c>
      <c r="E170" s="261" t="s">
        <v>258</v>
      </c>
      <c r="F170" s="177" t="s">
        <v>11578</v>
      </c>
      <c r="G170" s="261" t="s">
        <v>258</v>
      </c>
      <c r="H170" s="261" t="s">
        <v>258</v>
      </c>
      <c r="I170" s="195">
        <v>0</v>
      </c>
      <c r="J170" s="195">
        <v>0</v>
      </c>
      <c r="K170" s="195">
        <v>0</v>
      </c>
      <c r="L170" s="195">
        <v>0</v>
      </c>
      <c r="M170" s="195">
        <v>0</v>
      </c>
      <c r="N170" s="195">
        <v>0</v>
      </c>
      <c r="O170" s="195">
        <v>0</v>
      </c>
      <c r="P170" s="195">
        <v>0</v>
      </c>
      <c r="Q170" s="195">
        <v>0</v>
      </c>
      <c r="R170" s="195">
        <v>0</v>
      </c>
      <c r="S170" s="195">
        <v>0</v>
      </c>
      <c r="T170" s="174" t="s">
        <v>265</v>
      </c>
    </row>
    <row r="171" spans="1:20" x14ac:dyDescent="0.2">
      <c r="A171" s="174" t="s">
        <v>147</v>
      </c>
      <c r="B171" s="160" t="s">
        <v>1415</v>
      </c>
      <c r="C171" s="176" t="s">
        <v>1266</v>
      </c>
      <c r="D171" s="176" t="s">
        <v>1267</v>
      </c>
      <c r="E171" s="261" t="s">
        <v>258</v>
      </c>
      <c r="F171" s="177" t="s">
        <v>11576</v>
      </c>
      <c r="G171" s="261" t="s">
        <v>258</v>
      </c>
      <c r="H171" s="261" t="s">
        <v>258</v>
      </c>
      <c r="I171" s="195">
        <v>0</v>
      </c>
      <c r="J171" s="195">
        <v>0</v>
      </c>
      <c r="K171" s="195">
        <v>0</v>
      </c>
      <c r="L171" s="195">
        <v>5</v>
      </c>
      <c r="M171" s="195">
        <v>1</v>
      </c>
      <c r="N171" s="195">
        <v>0</v>
      </c>
      <c r="O171" s="195">
        <v>0</v>
      </c>
      <c r="P171" s="195">
        <v>0</v>
      </c>
      <c r="Q171" s="195">
        <v>0</v>
      </c>
      <c r="R171" s="195">
        <v>0</v>
      </c>
      <c r="S171" s="195">
        <v>0</v>
      </c>
      <c r="T171" s="174" t="s">
        <v>265</v>
      </c>
    </row>
    <row r="172" spans="1:20" x14ac:dyDescent="0.2">
      <c r="A172" s="174" t="s">
        <v>157</v>
      </c>
      <c r="B172" s="160" t="s">
        <v>12264</v>
      </c>
      <c r="C172" s="176" t="s">
        <v>1260</v>
      </c>
      <c r="D172" s="176" t="s">
        <v>1277</v>
      </c>
      <c r="E172" s="261" t="s">
        <v>258</v>
      </c>
      <c r="F172" s="177" t="s">
        <v>258</v>
      </c>
      <c r="G172" s="261" t="s">
        <v>258</v>
      </c>
      <c r="H172" s="261" t="s">
        <v>258</v>
      </c>
      <c r="I172" s="195">
        <v>0</v>
      </c>
      <c r="J172" s="195">
        <v>0</v>
      </c>
      <c r="K172" s="195">
        <v>0</v>
      </c>
      <c r="L172" s="195">
        <v>0</v>
      </c>
      <c r="M172" s="195">
        <v>0</v>
      </c>
      <c r="N172" s="195">
        <v>0</v>
      </c>
      <c r="O172" s="195">
        <v>0</v>
      </c>
      <c r="P172" s="195">
        <v>0</v>
      </c>
      <c r="Q172" s="195">
        <v>0</v>
      </c>
      <c r="R172" s="195">
        <v>0</v>
      </c>
      <c r="S172" s="195">
        <v>0</v>
      </c>
      <c r="T172" s="174" t="s">
        <v>1357</v>
      </c>
    </row>
    <row r="173" spans="1:20" x14ac:dyDescent="0.2">
      <c r="A173" s="174" t="s">
        <v>158</v>
      </c>
      <c r="B173" s="160" t="s">
        <v>12293</v>
      </c>
      <c r="C173" s="176" t="s">
        <v>1260</v>
      </c>
      <c r="D173" s="176" t="s">
        <v>12274</v>
      </c>
      <c r="E173" s="261" t="s">
        <v>258</v>
      </c>
      <c r="F173" s="177" t="s">
        <v>258</v>
      </c>
      <c r="G173" s="261" t="s">
        <v>258</v>
      </c>
      <c r="H173" s="261" t="s">
        <v>258</v>
      </c>
      <c r="I173" s="195">
        <v>0</v>
      </c>
      <c r="J173" s="195">
        <v>0</v>
      </c>
      <c r="K173" s="195">
        <v>0</v>
      </c>
      <c r="L173" s="195">
        <v>0</v>
      </c>
      <c r="M173" s="195">
        <v>0</v>
      </c>
      <c r="N173" s="195">
        <v>0</v>
      </c>
      <c r="O173" s="195">
        <v>0</v>
      </c>
      <c r="P173" s="195">
        <v>0</v>
      </c>
      <c r="Q173" s="195">
        <v>0</v>
      </c>
      <c r="R173" s="195">
        <v>0</v>
      </c>
      <c r="S173" s="195">
        <v>0</v>
      </c>
      <c r="T173" s="174" t="s">
        <v>1357</v>
      </c>
    </row>
    <row r="174" spans="1:20" x14ac:dyDescent="0.2">
      <c r="A174" s="174" t="s">
        <v>67</v>
      </c>
      <c r="B174" s="160" t="s">
        <v>310</v>
      </c>
      <c r="C174" s="176" t="s">
        <v>1266</v>
      </c>
      <c r="D174" s="176" t="s">
        <v>1268</v>
      </c>
      <c r="E174" s="261" t="s">
        <v>258</v>
      </c>
      <c r="F174" s="177" t="s">
        <v>11593</v>
      </c>
      <c r="G174" s="261" t="s">
        <v>258</v>
      </c>
      <c r="H174" s="261" t="s">
        <v>258</v>
      </c>
      <c r="I174" s="195">
        <v>1</v>
      </c>
      <c r="J174" s="195">
        <v>0</v>
      </c>
      <c r="K174" s="195">
        <v>2</v>
      </c>
      <c r="L174" s="195">
        <v>13</v>
      </c>
      <c r="M174" s="195">
        <v>2</v>
      </c>
      <c r="N174" s="195">
        <v>4</v>
      </c>
      <c r="O174" s="195">
        <v>0</v>
      </c>
      <c r="P174" s="195">
        <v>0</v>
      </c>
      <c r="Q174" s="195">
        <v>0</v>
      </c>
      <c r="R174" s="195">
        <v>0</v>
      </c>
      <c r="S174" s="195">
        <v>0</v>
      </c>
      <c r="T174" s="174" t="s">
        <v>265</v>
      </c>
    </row>
    <row r="175" spans="1:20" x14ac:dyDescent="0.2">
      <c r="A175" s="174" t="s">
        <v>62</v>
      </c>
      <c r="B175" s="160" t="s">
        <v>1047</v>
      </c>
      <c r="C175" s="176" t="s">
        <v>1260</v>
      </c>
      <c r="D175" s="176" t="s">
        <v>1261</v>
      </c>
      <c r="E175" s="261" t="s">
        <v>258</v>
      </c>
      <c r="F175" s="177" t="s">
        <v>258</v>
      </c>
      <c r="G175" s="261" t="s">
        <v>258</v>
      </c>
      <c r="H175" s="261" t="s">
        <v>258</v>
      </c>
      <c r="I175" s="195">
        <v>0</v>
      </c>
      <c r="J175" s="195">
        <v>0</v>
      </c>
      <c r="K175" s="195">
        <v>3</v>
      </c>
      <c r="L175" s="195">
        <v>0</v>
      </c>
      <c r="M175" s="195">
        <v>0</v>
      </c>
      <c r="N175" s="195">
        <v>0</v>
      </c>
      <c r="O175" s="195">
        <v>0</v>
      </c>
      <c r="P175" s="195">
        <v>0</v>
      </c>
      <c r="Q175" s="195">
        <v>0</v>
      </c>
      <c r="R175" s="195">
        <v>0</v>
      </c>
      <c r="S175" s="195">
        <v>0</v>
      </c>
      <c r="T175" s="174" t="s">
        <v>265</v>
      </c>
    </row>
    <row r="176" spans="1:20" x14ac:dyDescent="0.2">
      <c r="A176" s="174" t="s">
        <v>205</v>
      </c>
      <c r="B176" s="160" t="s">
        <v>11619</v>
      </c>
      <c r="C176" s="176" t="s">
        <v>1269</v>
      </c>
      <c r="D176" s="176" t="s">
        <v>1274</v>
      </c>
      <c r="E176" s="261" t="s">
        <v>258</v>
      </c>
      <c r="F176" s="177" t="s">
        <v>11620</v>
      </c>
      <c r="G176" s="261" t="s">
        <v>258</v>
      </c>
      <c r="H176" s="261" t="s">
        <v>258</v>
      </c>
      <c r="I176" s="195">
        <v>0</v>
      </c>
      <c r="J176" s="195">
        <v>0</v>
      </c>
      <c r="K176" s="195">
        <v>0</v>
      </c>
      <c r="L176" s="195">
        <v>0</v>
      </c>
      <c r="M176" s="195">
        <v>0</v>
      </c>
      <c r="N176" s="195">
        <v>0</v>
      </c>
      <c r="O176" s="195">
        <v>0</v>
      </c>
      <c r="P176" s="195">
        <v>0</v>
      </c>
      <c r="Q176" s="195">
        <v>0</v>
      </c>
      <c r="R176" s="195">
        <v>0</v>
      </c>
      <c r="S176" s="195">
        <v>0</v>
      </c>
      <c r="T176" s="174" t="s">
        <v>265</v>
      </c>
    </row>
    <row r="177" spans="1:20" x14ac:dyDescent="0.2">
      <c r="A177" s="174" t="s">
        <v>112</v>
      </c>
      <c r="B177" s="160" t="s">
        <v>373</v>
      </c>
      <c r="C177" s="176" t="s">
        <v>1260</v>
      </c>
      <c r="D177" s="176" t="s">
        <v>1277</v>
      </c>
      <c r="E177" s="261" t="s">
        <v>258</v>
      </c>
      <c r="F177" s="177" t="s">
        <v>11587</v>
      </c>
      <c r="G177" s="261" t="s">
        <v>258</v>
      </c>
      <c r="H177" s="261" t="s">
        <v>258</v>
      </c>
      <c r="I177" s="195">
        <v>0</v>
      </c>
      <c r="J177" s="195">
        <v>5</v>
      </c>
      <c r="K177" s="195">
        <v>1</v>
      </c>
      <c r="L177" s="195">
        <v>0</v>
      </c>
      <c r="M177" s="195">
        <v>0</v>
      </c>
      <c r="N177" s="195">
        <v>0</v>
      </c>
      <c r="O177" s="195">
        <v>0</v>
      </c>
      <c r="P177" s="195">
        <v>0</v>
      </c>
      <c r="Q177" s="195">
        <v>0</v>
      </c>
      <c r="R177" s="195">
        <v>0</v>
      </c>
      <c r="S177" s="195">
        <v>0</v>
      </c>
      <c r="T177" s="174" t="s">
        <v>265</v>
      </c>
    </row>
    <row r="178" spans="1:20" x14ac:dyDescent="0.2">
      <c r="A178" s="174" t="s">
        <v>169</v>
      </c>
      <c r="B178" s="160" t="s">
        <v>1491</v>
      </c>
      <c r="C178" s="176" t="s">
        <v>1269</v>
      </c>
      <c r="D178" s="176" t="s">
        <v>1274</v>
      </c>
      <c r="E178" s="261" t="s">
        <v>258</v>
      </c>
      <c r="F178" s="177" t="s">
        <v>258</v>
      </c>
      <c r="G178" s="261" t="s">
        <v>258</v>
      </c>
      <c r="H178" s="261" t="s">
        <v>258</v>
      </c>
      <c r="I178" s="195">
        <v>0</v>
      </c>
      <c r="J178" s="195">
        <v>0</v>
      </c>
      <c r="K178" s="195">
        <v>0</v>
      </c>
      <c r="L178" s="195">
        <v>2</v>
      </c>
      <c r="M178" s="195">
        <v>0</v>
      </c>
      <c r="N178" s="195">
        <v>0</v>
      </c>
      <c r="O178" s="195">
        <v>0</v>
      </c>
      <c r="P178" s="195">
        <v>0</v>
      </c>
      <c r="Q178" s="195">
        <v>0</v>
      </c>
      <c r="R178" s="195">
        <v>0</v>
      </c>
      <c r="S178" s="195">
        <v>0</v>
      </c>
      <c r="T178" s="174" t="s">
        <v>265</v>
      </c>
    </row>
    <row r="179" spans="1:20" x14ac:dyDescent="0.2">
      <c r="A179" s="174" t="s">
        <v>172</v>
      </c>
      <c r="B179" s="160" t="s">
        <v>3028</v>
      </c>
      <c r="C179" s="176" t="s">
        <v>1275</v>
      </c>
      <c r="D179" s="176" t="s">
        <v>1893</v>
      </c>
      <c r="E179" s="261" t="s">
        <v>258</v>
      </c>
      <c r="F179" s="177" t="s">
        <v>258</v>
      </c>
      <c r="G179" s="261" t="s">
        <v>258</v>
      </c>
      <c r="H179" s="261" t="s">
        <v>258</v>
      </c>
      <c r="I179" s="195">
        <v>0</v>
      </c>
      <c r="J179" s="195">
        <v>0</v>
      </c>
      <c r="K179" s="195">
        <v>0</v>
      </c>
      <c r="L179" s="195">
        <v>0</v>
      </c>
      <c r="M179" s="195">
        <v>0</v>
      </c>
      <c r="N179" s="195">
        <v>0</v>
      </c>
      <c r="O179" s="195">
        <v>0</v>
      </c>
      <c r="P179" s="195">
        <v>0</v>
      </c>
      <c r="Q179" s="195">
        <v>0</v>
      </c>
      <c r="R179" s="195">
        <v>0</v>
      </c>
      <c r="S179" s="195">
        <v>0</v>
      </c>
      <c r="T179" s="174" t="s">
        <v>1357</v>
      </c>
    </row>
    <row r="180" spans="1:20" x14ac:dyDescent="0.2">
      <c r="A180" s="174" t="s">
        <v>173</v>
      </c>
      <c r="B180" s="160" t="s">
        <v>12269</v>
      </c>
      <c r="C180" s="176" t="s">
        <v>1275</v>
      </c>
      <c r="D180" s="176" t="s">
        <v>1276</v>
      </c>
      <c r="E180" s="261" t="s">
        <v>258</v>
      </c>
      <c r="F180" s="177" t="s">
        <v>258</v>
      </c>
      <c r="G180" s="261" t="s">
        <v>258</v>
      </c>
      <c r="H180" s="261" t="s">
        <v>258</v>
      </c>
      <c r="I180" s="195">
        <v>0</v>
      </c>
      <c r="J180" s="195">
        <v>0</v>
      </c>
      <c r="K180" s="195">
        <v>0</v>
      </c>
      <c r="L180" s="195">
        <v>0</v>
      </c>
      <c r="M180" s="195">
        <v>0</v>
      </c>
      <c r="N180" s="195">
        <v>0</v>
      </c>
      <c r="O180" s="195">
        <v>0</v>
      </c>
      <c r="P180" s="195">
        <v>0</v>
      </c>
      <c r="Q180" s="195">
        <v>0</v>
      </c>
      <c r="R180" s="195">
        <v>0</v>
      </c>
      <c r="S180" s="195">
        <v>0</v>
      </c>
      <c r="T180" s="174" t="s">
        <v>1357</v>
      </c>
    </row>
    <row r="181" spans="1:20" x14ac:dyDescent="0.2">
      <c r="A181" s="174" t="s">
        <v>208</v>
      </c>
      <c r="B181" s="160" t="s">
        <v>11614</v>
      </c>
      <c r="C181" s="176" t="s">
        <v>1260</v>
      </c>
      <c r="D181" s="176" t="s">
        <v>1261</v>
      </c>
      <c r="E181" s="261" t="s">
        <v>258</v>
      </c>
      <c r="F181" s="177" t="s">
        <v>11615</v>
      </c>
      <c r="G181" s="261" t="s">
        <v>258</v>
      </c>
      <c r="H181" s="261" t="s">
        <v>258</v>
      </c>
      <c r="I181" s="195">
        <v>0</v>
      </c>
      <c r="J181" s="195">
        <v>0</v>
      </c>
      <c r="K181" s="195">
        <v>0</v>
      </c>
      <c r="L181" s="195">
        <v>0</v>
      </c>
      <c r="M181" s="195">
        <v>0</v>
      </c>
      <c r="N181" s="195">
        <v>0</v>
      </c>
      <c r="O181" s="195">
        <v>0</v>
      </c>
      <c r="P181" s="195">
        <v>0</v>
      </c>
      <c r="Q181" s="195">
        <v>0</v>
      </c>
      <c r="R181" s="195">
        <v>0</v>
      </c>
      <c r="S181" s="195">
        <v>0</v>
      </c>
      <c r="T181" s="174" t="s">
        <v>265</v>
      </c>
    </row>
    <row r="182" spans="1:20" x14ac:dyDescent="0.2">
      <c r="A182" s="174" t="s">
        <v>209</v>
      </c>
      <c r="B182" s="160" t="s">
        <v>11609</v>
      </c>
      <c r="C182" s="176" t="s">
        <v>1262</v>
      </c>
      <c r="D182" s="176" t="s">
        <v>1263</v>
      </c>
      <c r="E182" s="261" t="s">
        <v>258</v>
      </c>
      <c r="F182" s="177" t="s">
        <v>11610</v>
      </c>
      <c r="G182" s="261" t="s">
        <v>258</v>
      </c>
      <c r="H182" s="261" t="s">
        <v>258</v>
      </c>
      <c r="I182" s="195">
        <v>0</v>
      </c>
      <c r="J182" s="195">
        <v>0</v>
      </c>
      <c r="K182" s="195">
        <v>0</v>
      </c>
      <c r="L182" s="195">
        <v>0</v>
      </c>
      <c r="M182" s="195">
        <v>0</v>
      </c>
      <c r="N182" s="195">
        <v>0</v>
      </c>
      <c r="O182" s="195">
        <v>0</v>
      </c>
      <c r="P182" s="195">
        <v>0</v>
      </c>
      <c r="Q182" s="195">
        <v>0</v>
      </c>
      <c r="R182" s="195">
        <v>0</v>
      </c>
      <c r="S182" s="195">
        <v>0</v>
      </c>
      <c r="T182" s="174" t="s">
        <v>265</v>
      </c>
    </row>
    <row r="183" spans="1:20" x14ac:dyDescent="0.2">
      <c r="A183" s="174" t="s">
        <v>178</v>
      </c>
      <c r="B183" s="160" t="s">
        <v>5813</v>
      </c>
      <c r="C183" s="176" t="s">
        <v>1262</v>
      </c>
      <c r="D183" s="176" t="s">
        <v>1264</v>
      </c>
      <c r="E183" s="261" t="s">
        <v>258</v>
      </c>
      <c r="F183" s="177" t="s">
        <v>258</v>
      </c>
      <c r="G183" s="261" t="s">
        <v>258</v>
      </c>
      <c r="H183" s="261" t="s">
        <v>258</v>
      </c>
      <c r="I183" s="195">
        <v>0</v>
      </c>
      <c r="J183" s="195">
        <v>0</v>
      </c>
      <c r="K183" s="195">
        <v>0</v>
      </c>
      <c r="L183" s="195">
        <v>0</v>
      </c>
      <c r="M183" s="195">
        <v>0</v>
      </c>
      <c r="N183" s="195">
        <v>0</v>
      </c>
      <c r="O183" s="195">
        <v>0</v>
      </c>
      <c r="P183" s="195">
        <v>0</v>
      </c>
      <c r="Q183" s="195">
        <v>0</v>
      </c>
      <c r="R183" s="195">
        <v>0</v>
      </c>
      <c r="S183" s="195">
        <v>0</v>
      </c>
      <c r="T183" s="174" t="s">
        <v>1357</v>
      </c>
    </row>
    <row r="184" spans="1:20" x14ac:dyDescent="0.2">
      <c r="A184" s="174" t="s">
        <v>181</v>
      </c>
      <c r="B184" s="160" t="s">
        <v>12277</v>
      </c>
      <c r="C184" s="176" t="s">
        <v>1275</v>
      </c>
      <c r="D184" s="176" t="s">
        <v>1893</v>
      </c>
      <c r="E184" s="261" t="s">
        <v>258</v>
      </c>
      <c r="F184" s="177" t="s">
        <v>258</v>
      </c>
      <c r="G184" s="261" t="s">
        <v>258</v>
      </c>
      <c r="H184" s="261" t="s">
        <v>258</v>
      </c>
      <c r="I184" s="195">
        <v>0</v>
      </c>
      <c r="J184" s="195">
        <v>0</v>
      </c>
      <c r="K184" s="195">
        <v>0</v>
      </c>
      <c r="L184" s="195">
        <v>0</v>
      </c>
      <c r="M184" s="195">
        <v>0</v>
      </c>
      <c r="N184" s="195">
        <v>0</v>
      </c>
      <c r="O184" s="195">
        <v>0</v>
      </c>
      <c r="P184" s="195">
        <v>0</v>
      </c>
      <c r="Q184" s="195">
        <v>0</v>
      </c>
      <c r="R184" s="195">
        <v>0</v>
      </c>
      <c r="S184" s="195">
        <v>0</v>
      </c>
      <c r="T184" s="174" t="s">
        <v>1357</v>
      </c>
    </row>
    <row r="185" spans="1:20" x14ac:dyDescent="0.2">
      <c r="A185" s="174" t="s">
        <v>182</v>
      </c>
      <c r="B185" s="160" t="s">
        <v>12276</v>
      </c>
      <c r="C185" s="176" t="s">
        <v>1275</v>
      </c>
      <c r="D185" s="176" t="s">
        <v>1276</v>
      </c>
      <c r="E185" s="261" t="s">
        <v>258</v>
      </c>
      <c r="F185" s="177" t="s">
        <v>258</v>
      </c>
      <c r="G185" s="261" t="s">
        <v>258</v>
      </c>
      <c r="H185" s="261" t="s">
        <v>258</v>
      </c>
      <c r="I185" s="195">
        <v>0</v>
      </c>
      <c r="J185" s="195">
        <v>0</v>
      </c>
      <c r="K185" s="195">
        <v>0</v>
      </c>
      <c r="L185" s="195">
        <v>0</v>
      </c>
      <c r="M185" s="195">
        <v>0</v>
      </c>
      <c r="N185" s="195">
        <v>0</v>
      </c>
      <c r="O185" s="195">
        <v>0</v>
      </c>
      <c r="P185" s="195">
        <v>0</v>
      </c>
      <c r="Q185" s="195">
        <v>0</v>
      </c>
      <c r="R185" s="195">
        <v>0</v>
      </c>
      <c r="S185" s="195">
        <v>0</v>
      </c>
      <c r="T185" s="174" t="s">
        <v>1357</v>
      </c>
    </row>
    <row r="186" spans="1:20" x14ac:dyDescent="0.2">
      <c r="A186" s="174" t="s">
        <v>184</v>
      </c>
      <c r="B186" s="160" t="s">
        <v>12275</v>
      </c>
      <c r="C186" s="176" t="s">
        <v>1275</v>
      </c>
      <c r="D186" s="176" t="s">
        <v>1893</v>
      </c>
      <c r="E186" s="261" t="s">
        <v>258</v>
      </c>
      <c r="F186" s="177" t="s">
        <v>258</v>
      </c>
      <c r="G186" s="261" t="s">
        <v>258</v>
      </c>
      <c r="H186" s="261" t="s">
        <v>258</v>
      </c>
      <c r="I186" s="195">
        <v>0</v>
      </c>
      <c r="J186" s="195">
        <v>0</v>
      </c>
      <c r="K186" s="195">
        <v>0</v>
      </c>
      <c r="L186" s="195">
        <v>0</v>
      </c>
      <c r="M186" s="195">
        <v>0</v>
      </c>
      <c r="N186" s="195">
        <v>0</v>
      </c>
      <c r="O186" s="195">
        <v>0</v>
      </c>
      <c r="P186" s="195">
        <v>0</v>
      </c>
      <c r="Q186" s="195">
        <v>0</v>
      </c>
      <c r="R186" s="195">
        <v>0</v>
      </c>
      <c r="S186" s="195">
        <v>0</v>
      </c>
      <c r="T186" s="174" t="s">
        <v>1357</v>
      </c>
    </row>
    <row r="187" spans="1:20" x14ac:dyDescent="0.2">
      <c r="A187" s="174" t="s">
        <v>213</v>
      </c>
      <c r="B187" s="160" t="s">
        <v>1220</v>
      </c>
      <c r="C187" s="176" t="s">
        <v>1266</v>
      </c>
      <c r="D187" s="176" t="s">
        <v>1268</v>
      </c>
      <c r="E187" s="261">
        <v>45441</v>
      </c>
      <c r="F187" s="177" t="s">
        <v>258</v>
      </c>
      <c r="G187" s="261" t="s">
        <v>258</v>
      </c>
      <c r="H187" s="261" t="s">
        <v>258</v>
      </c>
      <c r="I187" s="195">
        <v>0</v>
      </c>
      <c r="J187" s="195">
        <v>0</v>
      </c>
      <c r="K187" s="195">
        <v>0</v>
      </c>
      <c r="L187" s="195">
        <v>0</v>
      </c>
      <c r="M187" s="195">
        <v>0</v>
      </c>
      <c r="N187" s="195">
        <v>0</v>
      </c>
      <c r="O187" s="195">
        <v>0</v>
      </c>
      <c r="P187" s="195">
        <v>0</v>
      </c>
      <c r="Q187" s="195">
        <v>0</v>
      </c>
      <c r="R187" s="195">
        <v>0</v>
      </c>
      <c r="S187" s="195">
        <v>0</v>
      </c>
      <c r="T187" s="174" t="s">
        <v>265</v>
      </c>
    </row>
    <row r="188" spans="1:20" x14ac:dyDescent="0.2">
      <c r="A188" s="174" t="s">
        <v>149</v>
      </c>
      <c r="B188" s="160" t="s">
        <v>1429</v>
      </c>
      <c r="C188" s="176" t="s">
        <v>1266</v>
      </c>
      <c r="D188" s="176" t="s">
        <v>1267</v>
      </c>
      <c r="E188" s="261" t="s">
        <v>258</v>
      </c>
      <c r="F188" s="177" t="s">
        <v>11488</v>
      </c>
      <c r="G188" s="261" t="s">
        <v>258</v>
      </c>
      <c r="H188" s="261" t="s">
        <v>258</v>
      </c>
      <c r="I188" s="195">
        <v>0</v>
      </c>
      <c r="J188" s="195">
        <v>0</v>
      </c>
      <c r="K188" s="195">
        <v>0</v>
      </c>
      <c r="L188" s="195">
        <v>1</v>
      </c>
      <c r="M188" s="195">
        <v>1</v>
      </c>
      <c r="N188" s="195">
        <v>0</v>
      </c>
      <c r="O188" s="195">
        <v>0</v>
      </c>
      <c r="P188" s="195">
        <v>0</v>
      </c>
      <c r="Q188" s="195">
        <v>0</v>
      </c>
      <c r="R188" s="195">
        <v>0</v>
      </c>
      <c r="S188" s="195">
        <v>0</v>
      </c>
      <c r="T188" s="174" t="s">
        <v>265</v>
      </c>
    </row>
    <row r="189" spans="1:20" x14ac:dyDescent="0.2">
      <c r="A189" s="174" t="s">
        <v>191</v>
      </c>
      <c r="B189" s="160" t="s">
        <v>12280</v>
      </c>
      <c r="C189" s="176" t="s">
        <v>1269</v>
      </c>
      <c r="D189" s="176" t="s">
        <v>1274</v>
      </c>
      <c r="E189" s="261" t="s">
        <v>258</v>
      </c>
      <c r="F189" s="177" t="s">
        <v>258</v>
      </c>
      <c r="G189" s="261" t="s">
        <v>258</v>
      </c>
      <c r="H189" s="261" t="s">
        <v>258</v>
      </c>
      <c r="I189" s="195">
        <v>0</v>
      </c>
      <c r="J189" s="195">
        <v>0</v>
      </c>
      <c r="K189" s="195">
        <v>0</v>
      </c>
      <c r="L189" s="195">
        <v>0</v>
      </c>
      <c r="M189" s="195">
        <v>0</v>
      </c>
      <c r="N189" s="195">
        <v>0</v>
      </c>
      <c r="O189" s="195">
        <v>0</v>
      </c>
      <c r="P189" s="195">
        <v>0</v>
      </c>
      <c r="Q189" s="195">
        <v>0</v>
      </c>
      <c r="R189" s="195">
        <v>0</v>
      </c>
      <c r="S189" s="195">
        <v>0</v>
      </c>
      <c r="T189" s="174" t="s">
        <v>1357</v>
      </c>
    </row>
    <row r="190" spans="1:20" x14ac:dyDescent="0.2">
      <c r="A190" s="174" t="s">
        <v>160</v>
      </c>
      <c r="B190" s="160" t="s">
        <v>4154</v>
      </c>
      <c r="C190" s="176" t="s">
        <v>1262</v>
      </c>
      <c r="D190" s="176" t="s">
        <v>1279</v>
      </c>
      <c r="E190" s="261" t="s">
        <v>258</v>
      </c>
      <c r="F190" s="177" t="s">
        <v>11461</v>
      </c>
      <c r="G190" s="261" t="s">
        <v>258</v>
      </c>
      <c r="H190" s="261" t="s">
        <v>258</v>
      </c>
      <c r="I190" s="195">
        <v>0</v>
      </c>
      <c r="J190" s="195">
        <v>0</v>
      </c>
      <c r="K190" s="195">
        <v>0</v>
      </c>
      <c r="L190" s="195">
        <v>0</v>
      </c>
      <c r="M190" s="195">
        <v>1</v>
      </c>
      <c r="N190" s="195">
        <v>0</v>
      </c>
      <c r="O190" s="195">
        <v>0</v>
      </c>
      <c r="P190" s="195">
        <v>0</v>
      </c>
      <c r="Q190" s="195">
        <v>0</v>
      </c>
      <c r="R190" s="195">
        <v>0</v>
      </c>
      <c r="S190" s="195">
        <v>0</v>
      </c>
      <c r="T190" s="174" t="s">
        <v>265</v>
      </c>
    </row>
    <row r="191" spans="1:20" x14ac:dyDescent="0.2">
      <c r="A191" s="174" t="s">
        <v>196</v>
      </c>
      <c r="B191" s="160" t="s">
        <v>12281</v>
      </c>
      <c r="C191" s="176" t="s">
        <v>1269</v>
      </c>
      <c r="D191" s="176" t="s">
        <v>1270</v>
      </c>
      <c r="E191" s="261" t="s">
        <v>258</v>
      </c>
      <c r="F191" s="177" t="s">
        <v>258</v>
      </c>
      <c r="G191" s="261" t="s">
        <v>258</v>
      </c>
      <c r="H191" s="261" t="s">
        <v>258</v>
      </c>
      <c r="I191" s="195">
        <v>0</v>
      </c>
      <c r="J191" s="195">
        <v>0</v>
      </c>
      <c r="K191" s="195">
        <v>0</v>
      </c>
      <c r="L191" s="195">
        <v>0</v>
      </c>
      <c r="M191" s="195">
        <v>0</v>
      </c>
      <c r="N191" s="195">
        <v>0</v>
      </c>
      <c r="O191" s="195">
        <v>0</v>
      </c>
      <c r="P191" s="195">
        <v>0</v>
      </c>
      <c r="Q191" s="195">
        <v>0</v>
      </c>
      <c r="R191" s="195">
        <v>0</v>
      </c>
      <c r="S191" s="195">
        <v>0</v>
      </c>
      <c r="T191" s="174" t="s">
        <v>1357</v>
      </c>
    </row>
    <row r="192" spans="1:20" x14ac:dyDescent="0.2">
      <c r="A192" s="174" t="s">
        <v>198</v>
      </c>
      <c r="B192" s="160" t="s">
        <v>12284</v>
      </c>
      <c r="C192" s="176" t="s">
        <v>1269</v>
      </c>
      <c r="D192" s="176" t="s">
        <v>1270</v>
      </c>
      <c r="E192" s="261" t="s">
        <v>258</v>
      </c>
      <c r="F192" s="177" t="s">
        <v>258</v>
      </c>
      <c r="G192" s="261" t="s">
        <v>258</v>
      </c>
      <c r="H192" s="261" t="s">
        <v>258</v>
      </c>
      <c r="I192" s="195">
        <v>0</v>
      </c>
      <c r="J192" s="195">
        <v>0</v>
      </c>
      <c r="K192" s="195">
        <v>0</v>
      </c>
      <c r="L192" s="195">
        <v>0</v>
      </c>
      <c r="M192" s="195">
        <v>0</v>
      </c>
      <c r="N192" s="195">
        <v>0</v>
      </c>
      <c r="O192" s="195">
        <v>0</v>
      </c>
      <c r="P192" s="195">
        <v>0</v>
      </c>
      <c r="Q192" s="195">
        <v>0</v>
      </c>
      <c r="R192" s="195">
        <v>0</v>
      </c>
      <c r="S192" s="195">
        <v>0</v>
      </c>
      <c r="T192" s="174" t="s">
        <v>1357</v>
      </c>
    </row>
    <row r="193" spans="1:20" x14ac:dyDescent="0.2">
      <c r="A193" s="174" t="s">
        <v>200</v>
      </c>
      <c r="B193" s="160" t="s">
        <v>12282</v>
      </c>
      <c r="C193" s="176" t="s">
        <v>1260</v>
      </c>
      <c r="D193" s="176" t="s">
        <v>12274</v>
      </c>
      <c r="E193" s="261" t="s">
        <v>258</v>
      </c>
      <c r="F193" s="177" t="s">
        <v>258</v>
      </c>
      <c r="G193" s="261" t="s">
        <v>258</v>
      </c>
      <c r="H193" s="261" t="s">
        <v>258</v>
      </c>
      <c r="I193" s="195">
        <v>0</v>
      </c>
      <c r="J193" s="195">
        <v>0</v>
      </c>
      <c r="K193" s="195">
        <v>0</v>
      </c>
      <c r="L193" s="195">
        <v>0</v>
      </c>
      <c r="M193" s="195">
        <v>0</v>
      </c>
      <c r="N193" s="195">
        <v>0</v>
      </c>
      <c r="O193" s="195">
        <v>0</v>
      </c>
      <c r="P193" s="195">
        <v>0</v>
      </c>
      <c r="Q193" s="195">
        <v>0</v>
      </c>
      <c r="R193" s="195">
        <v>0</v>
      </c>
      <c r="S193" s="195">
        <v>0</v>
      </c>
      <c r="T193" s="174" t="s">
        <v>1357</v>
      </c>
    </row>
    <row r="194" spans="1:20" x14ac:dyDescent="0.2">
      <c r="A194" s="174" t="s">
        <v>202</v>
      </c>
      <c r="B194" s="160" t="s">
        <v>12283</v>
      </c>
      <c r="C194" s="176" t="s">
        <v>1266</v>
      </c>
      <c r="D194" s="176" t="s">
        <v>1278</v>
      </c>
      <c r="E194" s="261" t="s">
        <v>258</v>
      </c>
      <c r="F194" s="177" t="s">
        <v>258</v>
      </c>
      <c r="G194" s="261" t="s">
        <v>258</v>
      </c>
      <c r="H194" s="261" t="s">
        <v>258</v>
      </c>
      <c r="I194" s="195">
        <v>0</v>
      </c>
      <c r="J194" s="195">
        <v>0</v>
      </c>
      <c r="K194" s="195">
        <v>0</v>
      </c>
      <c r="L194" s="195">
        <v>0</v>
      </c>
      <c r="M194" s="195">
        <v>0</v>
      </c>
      <c r="N194" s="195">
        <v>0</v>
      </c>
      <c r="O194" s="195">
        <v>0</v>
      </c>
      <c r="P194" s="195">
        <v>0</v>
      </c>
      <c r="Q194" s="195">
        <v>0</v>
      </c>
      <c r="R194" s="195">
        <v>0</v>
      </c>
      <c r="S194" s="195">
        <v>0</v>
      </c>
      <c r="T194" s="174" t="s">
        <v>1357</v>
      </c>
    </row>
    <row r="195" spans="1:20" x14ac:dyDescent="0.2">
      <c r="A195" s="174" t="s">
        <v>203</v>
      </c>
      <c r="B195" s="160" t="s">
        <v>12285</v>
      </c>
      <c r="C195" s="176" t="s">
        <v>1260</v>
      </c>
      <c r="D195" s="176" t="s">
        <v>12274</v>
      </c>
      <c r="E195" s="261" t="s">
        <v>258</v>
      </c>
      <c r="F195" s="177" t="s">
        <v>258</v>
      </c>
      <c r="G195" s="261" t="s">
        <v>258</v>
      </c>
      <c r="H195" s="261" t="s">
        <v>258</v>
      </c>
      <c r="I195" s="195">
        <v>0</v>
      </c>
      <c r="J195" s="195">
        <v>0</v>
      </c>
      <c r="K195" s="195">
        <v>0</v>
      </c>
      <c r="L195" s="195">
        <v>0</v>
      </c>
      <c r="M195" s="195">
        <v>0</v>
      </c>
      <c r="N195" s="195">
        <v>0</v>
      </c>
      <c r="O195" s="195">
        <v>0</v>
      </c>
      <c r="P195" s="195">
        <v>0</v>
      </c>
      <c r="Q195" s="195">
        <v>0</v>
      </c>
      <c r="R195" s="195">
        <v>0</v>
      </c>
      <c r="S195" s="195">
        <v>0</v>
      </c>
      <c r="T195" s="174" t="s">
        <v>1357</v>
      </c>
    </row>
    <row r="196" spans="1:20" x14ac:dyDescent="0.2">
      <c r="A196" s="174" t="s">
        <v>81</v>
      </c>
      <c r="B196" s="160" t="s">
        <v>1033</v>
      </c>
      <c r="C196" s="176" t="s">
        <v>1275</v>
      </c>
      <c r="D196" s="176" t="s">
        <v>1276</v>
      </c>
      <c r="E196" s="261" t="s">
        <v>258</v>
      </c>
      <c r="F196" s="177" t="s">
        <v>11635</v>
      </c>
      <c r="G196" s="261" t="s">
        <v>258</v>
      </c>
      <c r="H196" s="261" t="s">
        <v>258</v>
      </c>
      <c r="I196" s="195">
        <v>0</v>
      </c>
      <c r="J196" s="195">
        <v>0</v>
      </c>
      <c r="K196" s="195">
        <v>2</v>
      </c>
      <c r="L196" s="195">
        <v>0</v>
      </c>
      <c r="M196" s="195">
        <v>0</v>
      </c>
      <c r="N196" s="195">
        <v>0</v>
      </c>
      <c r="O196" s="195">
        <v>0</v>
      </c>
      <c r="P196" s="195">
        <v>0</v>
      </c>
      <c r="Q196" s="195">
        <v>0</v>
      </c>
      <c r="R196" s="195">
        <v>0</v>
      </c>
      <c r="S196" s="195">
        <v>0</v>
      </c>
      <c r="T196" s="174" t="s">
        <v>265</v>
      </c>
    </row>
    <row r="197" spans="1:20" x14ac:dyDescent="0.2">
      <c r="A197" s="174" t="s">
        <v>94</v>
      </c>
      <c r="B197" s="160" t="s">
        <v>1102</v>
      </c>
      <c r="C197" s="176" t="s">
        <v>1266</v>
      </c>
      <c r="D197" s="176" t="s">
        <v>1268</v>
      </c>
      <c r="E197" s="261" t="s">
        <v>258</v>
      </c>
      <c r="F197" s="177" t="s">
        <v>11639</v>
      </c>
      <c r="G197" s="261" t="s">
        <v>258</v>
      </c>
      <c r="H197" s="261" t="s">
        <v>258</v>
      </c>
      <c r="I197" s="195">
        <v>1</v>
      </c>
      <c r="J197" s="195">
        <v>0</v>
      </c>
      <c r="K197" s="195">
        <v>1</v>
      </c>
      <c r="L197" s="195">
        <v>4</v>
      </c>
      <c r="M197" s="195">
        <v>0</v>
      </c>
      <c r="N197" s="195">
        <v>0</v>
      </c>
      <c r="O197" s="195">
        <v>0</v>
      </c>
      <c r="P197" s="195">
        <v>0</v>
      </c>
      <c r="Q197" s="195">
        <v>0</v>
      </c>
      <c r="R197" s="195">
        <v>0</v>
      </c>
      <c r="S197" s="195">
        <v>0</v>
      </c>
      <c r="T197" s="174" t="s">
        <v>265</v>
      </c>
    </row>
    <row r="198" spans="1:20" x14ac:dyDescent="0.2">
      <c r="A198" s="174" t="s">
        <v>210</v>
      </c>
      <c r="B198" s="160" t="s">
        <v>12288</v>
      </c>
      <c r="C198" s="176" t="s">
        <v>1275</v>
      </c>
      <c r="D198" s="176" t="s">
        <v>1893</v>
      </c>
      <c r="E198" s="261" t="s">
        <v>258</v>
      </c>
      <c r="F198" s="177" t="s">
        <v>258</v>
      </c>
      <c r="G198" s="261" t="s">
        <v>258</v>
      </c>
      <c r="H198" s="261" t="s">
        <v>258</v>
      </c>
      <c r="I198" s="195">
        <v>0</v>
      </c>
      <c r="J198" s="195">
        <v>0</v>
      </c>
      <c r="K198" s="195">
        <v>0</v>
      </c>
      <c r="L198" s="195">
        <v>0</v>
      </c>
      <c r="M198" s="195">
        <v>0</v>
      </c>
      <c r="N198" s="195">
        <v>0</v>
      </c>
      <c r="O198" s="195">
        <v>0</v>
      </c>
      <c r="P198" s="195">
        <v>0</v>
      </c>
      <c r="Q198" s="195">
        <v>0</v>
      </c>
      <c r="R198" s="195">
        <v>0</v>
      </c>
      <c r="S198" s="195">
        <v>0</v>
      </c>
      <c r="T198" s="174" t="s">
        <v>1357</v>
      </c>
    </row>
    <row r="199" spans="1:20" x14ac:dyDescent="0.2">
      <c r="A199" s="174" t="s">
        <v>211</v>
      </c>
      <c r="B199" s="160" t="s">
        <v>12272</v>
      </c>
      <c r="C199" s="176" t="s">
        <v>1266</v>
      </c>
      <c r="D199" s="176" t="s">
        <v>1278</v>
      </c>
      <c r="E199" s="261" t="s">
        <v>258</v>
      </c>
      <c r="F199" s="177" t="s">
        <v>258</v>
      </c>
      <c r="G199" s="261" t="s">
        <v>258</v>
      </c>
      <c r="H199" s="261" t="s">
        <v>258</v>
      </c>
      <c r="I199" s="195">
        <v>0</v>
      </c>
      <c r="J199" s="195">
        <v>0</v>
      </c>
      <c r="K199" s="195">
        <v>0</v>
      </c>
      <c r="L199" s="195">
        <v>0</v>
      </c>
      <c r="M199" s="195">
        <v>0</v>
      </c>
      <c r="N199" s="195">
        <v>0</v>
      </c>
      <c r="O199" s="195">
        <v>0</v>
      </c>
      <c r="P199" s="195">
        <v>0</v>
      </c>
      <c r="Q199" s="195">
        <v>0</v>
      </c>
      <c r="R199" s="195">
        <v>0</v>
      </c>
      <c r="S199" s="195">
        <v>0</v>
      </c>
      <c r="T199" s="174" t="s">
        <v>1357</v>
      </c>
    </row>
    <row r="200" spans="1:20" x14ac:dyDescent="0.2">
      <c r="A200" s="174" t="s">
        <v>212</v>
      </c>
      <c r="B200" s="160" t="s">
        <v>12289</v>
      </c>
      <c r="C200" s="176" t="s">
        <v>1266</v>
      </c>
      <c r="D200" s="176" t="s">
        <v>1268</v>
      </c>
      <c r="E200" s="261" t="s">
        <v>258</v>
      </c>
      <c r="F200" s="177" t="s">
        <v>258</v>
      </c>
      <c r="G200" s="261" t="s">
        <v>258</v>
      </c>
      <c r="H200" s="261" t="s">
        <v>258</v>
      </c>
      <c r="I200" s="195">
        <v>0</v>
      </c>
      <c r="J200" s="195">
        <v>0</v>
      </c>
      <c r="K200" s="195">
        <v>0</v>
      </c>
      <c r="L200" s="195">
        <v>0</v>
      </c>
      <c r="M200" s="195">
        <v>0</v>
      </c>
      <c r="N200" s="195">
        <v>0</v>
      </c>
      <c r="O200" s="195">
        <v>0</v>
      </c>
      <c r="P200" s="195">
        <v>0</v>
      </c>
      <c r="Q200" s="195">
        <v>0</v>
      </c>
      <c r="R200" s="195">
        <v>0</v>
      </c>
      <c r="S200" s="195">
        <v>0</v>
      </c>
      <c r="T200" s="174" t="s">
        <v>1357</v>
      </c>
    </row>
    <row r="201" spans="1:20" x14ac:dyDescent="0.2">
      <c r="A201" s="174" t="s">
        <v>118</v>
      </c>
      <c r="B201" s="160" t="s">
        <v>341</v>
      </c>
      <c r="C201" s="176" t="s">
        <v>1260</v>
      </c>
      <c r="D201" s="176" t="s">
        <v>1261</v>
      </c>
      <c r="E201" s="261">
        <v>45205</v>
      </c>
      <c r="F201" s="177" t="s">
        <v>11643</v>
      </c>
      <c r="G201" s="261" t="s">
        <v>258</v>
      </c>
      <c r="H201" s="261" t="s">
        <v>258</v>
      </c>
      <c r="I201" s="195">
        <v>1</v>
      </c>
      <c r="J201" s="195">
        <v>0</v>
      </c>
      <c r="K201" s="195">
        <v>1</v>
      </c>
      <c r="L201" s="195">
        <v>0</v>
      </c>
      <c r="M201" s="195">
        <v>0</v>
      </c>
      <c r="N201" s="195">
        <v>0</v>
      </c>
      <c r="O201" s="195">
        <v>0</v>
      </c>
      <c r="P201" s="195">
        <v>0</v>
      </c>
      <c r="Q201" s="195">
        <v>0</v>
      </c>
      <c r="R201" s="195">
        <v>0</v>
      </c>
      <c r="S201" s="195">
        <v>0</v>
      </c>
      <c r="T201" s="174" t="s">
        <v>265</v>
      </c>
    </row>
    <row r="202" spans="1:20" x14ac:dyDescent="0.2">
      <c r="A202" s="174" t="s">
        <v>215</v>
      </c>
      <c r="B202" s="160" t="s">
        <v>12273</v>
      </c>
      <c r="C202" s="176" t="s">
        <v>1260</v>
      </c>
      <c r="D202" s="176" t="s">
        <v>12274</v>
      </c>
      <c r="E202" s="261" t="s">
        <v>258</v>
      </c>
      <c r="F202" s="177" t="s">
        <v>258</v>
      </c>
      <c r="G202" s="261" t="s">
        <v>258</v>
      </c>
      <c r="H202" s="261" t="s">
        <v>258</v>
      </c>
      <c r="I202" s="195">
        <v>0</v>
      </c>
      <c r="J202" s="195">
        <v>0</v>
      </c>
      <c r="K202" s="195">
        <v>0</v>
      </c>
      <c r="L202" s="195">
        <v>0</v>
      </c>
      <c r="M202" s="195">
        <v>0</v>
      </c>
      <c r="N202" s="195">
        <v>0</v>
      </c>
      <c r="O202" s="195">
        <v>0</v>
      </c>
      <c r="P202" s="195">
        <v>0</v>
      </c>
      <c r="Q202" s="195">
        <v>0</v>
      </c>
      <c r="R202" s="195">
        <v>0</v>
      </c>
      <c r="S202" s="195">
        <v>0</v>
      </c>
      <c r="T202" s="174" t="s">
        <v>1357</v>
      </c>
    </row>
    <row r="203" spans="1:20" x14ac:dyDescent="0.2">
      <c r="A203" s="174" t="s">
        <v>216</v>
      </c>
      <c r="B203" s="160" t="s">
        <v>12290</v>
      </c>
      <c r="C203" s="176" t="s">
        <v>1269</v>
      </c>
      <c r="D203" s="176" t="s">
        <v>1274</v>
      </c>
      <c r="E203" s="261" t="s">
        <v>258</v>
      </c>
      <c r="F203" s="177" t="s">
        <v>258</v>
      </c>
      <c r="G203" s="261" t="s">
        <v>258</v>
      </c>
      <c r="H203" s="261" t="s">
        <v>258</v>
      </c>
      <c r="I203" s="195">
        <v>0</v>
      </c>
      <c r="J203" s="195">
        <v>0</v>
      </c>
      <c r="K203" s="195">
        <v>0</v>
      </c>
      <c r="L203" s="195">
        <v>0</v>
      </c>
      <c r="M203" s="195">
        <v>0</v>
      </c>
      <c r="N203" s="195">
        <v>0</v>
      </c>
      <c r="O203" s="195">
        <v>0</v>
      </c>
      <c r="P203" s="195">
        <v>0</v>
      </c>
      <c r="Q203" s="195">
        <v>0</v>
      </c>
      <c r="R203" s="195">
        <v>0</v>
      </c>
      <c r="S203" s="195">
        <v>0</v>
      </c>
      <c r="T203" s="174" t="s">
        <v>1357</v>
      </c>
    </row>
  </sheetData>
  <mergeCells count="8">
    <mergeCell ref="R4:S4"/>
    <mergeCell ref="R3:S3"/>
    <mergeCell ref="R2:S2"/>
    <mergeCell ref="A1:E1"/>
    <mergeCell ref="L4:N4"/>
    <mergeCell ref="O4:Q4"/>
    <mergeCell ref="L2:Q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AB1004"/>
  <sheetViews>
    <sheetView showGridLines="0" tabSelected="1" zoomScale="75" zoomScaleNormal="55" workbookViewId="0">
      <pane xSplit="3" topLeftCell="D1" activePane="topRight" state="frozen"/>
      <selection pane="topRight" activeCell="AB1009" sqref="AB1009"/>
    </sheetView>
  </sheetViews>
  <sheetFormatPr defaultColWidth="18" defaultRowHeight="15.75" x14ac:dyDescent="0.25"/>
  <cols>
    <col min="1" max="1" width="32.42578125" style="41" customWidth="1"/>
    <col min="2" max="2" width="15.42578125" style="238" customWidth="1"/>
    <col min="3" max="3" width="76" customWidth="1"/>
    <col min="4" max="4" width="13.42578125" customWidth="1"/>
    <col min="5" max="5" width="60.42578125" customWidth="1"/>
    <col min="6" max="6" width="12.42578125" bestFit="1" customWidth="1"/>
    <col min="7" max="7" width="13.42578125" style="41" bestFit="1" customWidth="1"/>
    <col min="8" max="8" width="17.42578125" style="238" customWidth="1"/>
    <col min="9" max="9" width="10" style="41" bestFit="1" customWidth="1"/>
    <col min="10" max="10" width="10" style="41" customWidth="1"/>
    <col min="11" max="13" width="11.42578125" style="41" customWidth="1"/>
    <col min="14" max="14" width="9.42578125" style="41" customWidth="1"/>
    <col min="15" max="16" width="11.42578125" style="41" customWidth="1"/>
    <col min="17" max="17" width="14.5703125" style="243" bestFit="1" customWidth="1"/>
    <col min="18" max="18" width="26.140625" style="238" customWidth="1"/>
    <col min="19" max="19" width="26.42578125" style="41" customWidth="1"/>
    <col min="20" max="20" width="17.42578125" style="41" customWidth="1"/>
    <col min="21" max="21" width="12.7109375" style="41" customWidth="1"/>
    <col min="22" max="23" width="26.42578125" style="41" customWidth="1"/>
    <col min="24" max="24" width="18" style="41" customWidth="1"/>
    <col min="25" max="25" width="21.42578125" style="238" customWidth="1"/>
    <col min="26" max="26" width="18" style="41"/>
    <col min="27" max="28" width="18" style="41" customWidth="1"/>
    <col min="29" max="29" width="11" style="41" customWidth="1"/>
    <col min="30" max="16384" width="18" style="41"/>
  </cols>
  <sheetData>
    <row r="1" spans="1:28" ht="21" x14ac:dyDescent="0.2">
      <c r="A1" s="241" t="s">
        <v>1312</v>
      </c>
      <c r="B1" s="41"/>
      <c r="C1" s="238"/>
      <c r="D1" s="238"/>
      <c r="E1" s="242"/>
      <c r="F1" s="30" t="s">
        <v>7838</v>
      </c>
      <c r="G1" s="335" t="s">
        <v>7839</v>
      </c>
      <c r="H1" s="335"/>
      <c r="I1" s="320" t="s">
        <v>13406</v>
      </c>
      <c r="J1" s="320"/>
      <c r="K1" s="363" t="s">
        <v>1310</v>
      </c>
      <c r="L1" s="363"/>
      <c r="M1" s="363"/>
      <c r="N1" s="363"/>
      <c r="O1" s="363"/>
      <c r="P1" s="363"/>
      <c r="Q1" s="29"/>
      <c r="R1" s="183"/>
      <c r="S1" s="29"/>
      <c r="T1" s="29"/>
      <c r="U1" s="29"/>
      <c r="V1" s="29"/>
      <c r="W1" s="29"/>
      <c r="X1" s="29"/>
      <c r="Y1" s="183"/>
    </row>
    <row r="2" spans="1:28" ht="15.75" customHeight="1" x14ac:dyDescent="0.2">
      <c r="A2" s="244" t="s">
        <v>7840</v>
      </c>
      <c r="B2" s="41"/>
      <c r="C2" s="238"/>
      <c r="D2" s="238"/>
      <c r="E2" s="238"/>
      <c r="F2" s="183"/>
      <c r="G2" s="29"/>
      <c r="H2" s="30"/>
      <c r="I2" s="321"/>
      <c r="J2" s="321"/>
      <c r="K2" s="364" t="s">
        <v>13408</v>
      </c>
      <c r="L2" s="365"/>
      <c r="M2" s="365"/>
      <c r="N2" s="365"/>
      <c r="O2" s="365"/>
      <c r="P2" s="366"/>
      <c r="Q2" s="367" t="s">
        <v>13409</v>
      </c>
      <c r="R2" s="368"/>
      <c r="S2" s="368"/>
      <c r="T2" s="368"/>
      <c r="U2" s="368"/>
      <c r="V2" s="368"/>
      <c r="W2" s="368"/>
      <c r="X2" s="368"/>
      <c r="Y2" s="368"/>
    </row>
    <row r="3" spans="1:28" s="263" customFormat="1" ht="72" customHeight="1" thickBot="1" x14ac:dyDescent="0.25">
      <c r="A3" s="239" t="s">
        <v>7841</v>
      </c>
      <c r="B3" s="239" t="s">
        <v>1205</v>
      </c>
      <c r="C3" s="239" t="s">
        <v>235</v>
      </c>
      <c r="D3" s="239" t="s">
        <v>12337</v>
      </c>
      <c r="E3" s="239" t="s">
        <v>7842</v>
      </c>
      <c r="F3" s="239" t="s">
        <v>7843</v>
      </c>
      <c r="G3" s="239" t="s">
        <v>7</v>
      </c>
      <c r="H3" s="239" t="s">
        <v>8</v>
      </c>
      <c r="I3" s="262" t="s">
        <v>13124</v>
      </c>
      <c r="J3" s="262" t="s">
        <v>13148</v>
      </c>
      <c r="K3" s="262" t="s">
        <v>7844</v>
      </c>
      <c r="L3" s="262" t="s">
        <v>7845</v>
      </c>
      <c r="M3" s="262" t="s">
        <v>7846</v>
      </c>
      <c r="N3" s="262" t="s">
        <v>7847</v>
      </c>
      <c r="O3" s="262" t="s">
        <v>7848</v>
      </c>
      <c r="P3" s="262" t="s">
        <v>7849</v>
      </c>
      <c r="Q3" s="322" t="s">
        <v>48</v>
      </c>
      <c r="R3" s="322" t="s">
        <v>7850</v>
      </c>
      <c r="S3" s="322" t="s">
        <v>7851</v>
      </c>
      <c r="T3" s="322" t="s">
        <v>7852</v>
      </c>
      <c r="U3" s="322" t="s">
        <v>7853</v>
      </c>
      <c r="V3" s="322" t="s">
        <v>7854</v>
      </c>
      <c r="W3" s="322" t="s">
        <v>13321</v>
      </c>
      <c r="X3" s="322" t="s">
        <v>12846</v>
      </c>
      <c r="Y3" s="322" t="s">
        <v>7855</v>
      </c>
      <c r="Z3" s="289" t="s">
        <v>7856</v>
      </c>
      <c r="AA3" s="289" t="s">
        <v>13152</v>
      </c>
      <c r="AB3" s="262" t="s">
        <v>7857</v>
      </c>
    </row>
    <row r="4" spans="1:28" ht="16.5" thickTop="1" x14ac:dyDescent="0.25">
      <c r="A4" s="35" t="s">
        <v>1393</v>
      </c>
      <c r="B4" s="29">
        <v>45472</v>
      </c>
      <c r="C4" s="264" t="s">
        <v>7858</v>
      </c>
      <c r="D4" s="29" t="s">
        <v>16</v>
      </c>
      <c r="E4" s="240" t="s">
        <v>7859</v>
      </c>
      <c r="F4" s="29">
        <v>45499</v>
      </c>
      <c r="G4" s="35" t="s">
        <v>1269</v>
      </c>
      <c r="H4" s="35" t="s">
        <v>1273</v>
      </c>
      <c r="I4" s="29" t="s">
        <v>13050</v>
      </c>
      <c r="J4" s="41">
        <v>1</v>
      </c>
      <c r="K4" s="41" t="s">
        <v>7860</v>
      </c>
      <c r="L4" s="41" t="s">
        <v>11662</v>
      </c>
      <c r="M4" s="41" t="s">
        <v>315</v>
      </c>
      <c r="N4" s="41" t="s">
        <v>7861</v>
      </c>
      <c r="O4" s="41" t="s">
        <v>7862</v>
      </c>
      <c r="P4" s="41" t="s">
        <v>281</v>
      </c>
      <c r="Q4" s="41" t="s">
        <v>7863</v>
      </c>
      <c r="R4" s="41" t="s">
        <v>7864</v>
      </c>
      <c r="S4" s="238" t="s">
        <v>7865</v>
      </c>
      <c r="T4" s="41" t="s">
        <v>7866</v>
      </c>
      <c r="U4" s="29">
        <v>44202</v>
      </c>
      <c r="V4" s="41" t="s">
        <v>1356</v>
      </c>
      <c r="W4" s="29">
        <v>44202</v>
      </c>
      <c r="Y4" s="238" t="s">
        <v>7867</v>
      </c>
      <c r="Z4" s="288">
        <v>10500</v>
      </c>
      <c r="AA4" s="288">
        <v>10500</v>
      </c>
      <c r="AB4" s="41" t="s">
        <v>12232</v>
      </c>
    </row>
    <row r="5" spans="1:28" x14ac:dyDescent="0.25">
      <c r="A5" s="35" t="s">
        <v>1393</v>
      </c>
      <c r="B5" s="29">
        <v>45472</v>
      </c>
      <c r="C5" s="264" t="s">
        <v>7876</v>
      </c>
      <c r="D5" s="29" t="s">
        <v>16</v>
      </c>
      <c r="E5" s="240" t="s">
        <v>7877</v>
      </c>
      <c r="F5" s="29">
        <v>45499</v>
      </c>
      <c r="G5" s="35" t="s">
        <v>1269</v>
      </c>
      <c r="H5" s="35" t="s">
        <v>1273</v>
      </c>
      <c r="I5" s="29" t="s">
        <v>13050</v>
      </c>
      <c r="J5" s="41">
        <v>1</v>
      </c>
      <c r="K5" s="41" t="s">
        <v>7860</v>
      </c>
      <c r="L5" s="41" t="s">
        <v>11662</v>
      </c>
      <c r="M5" s="41" t="s">
        <v>315</v>
      </c>
      <c r="N5" s="41" t="s">
        <v>7861</v>
      </c>
      <c r="O5" s="41" t="s">
        <v>7862</v>
      </c>
      <c r="P5" s="41" t="s">
        <v>281</v>
      </c>
      <c r="Q5" s="41" t="s">
        <v>7878</v>
      </c>
      <c r="R5" s="41" t="s">
        <v>7879</v>
      </c>
      <c r="S5" s="238" t="s">
        <v>7880</v>
      </c>
      <c r="T5" s="41" t="s">
        <v>7866</v>
      </c>
      <c r="U5" s="29">
        <v>44280</v>
      </c>
      <c r="V5" s="41" t="s">
        <v>1356</v>
      </c>
      <c r="W5" s="29">
        <v>44280</v>
      </c>
      <c r="Y5" s="238" t="s">
        <v>7881</v>
      </c>
      <c r="Z5" s="288">
        <v>15895</v>
      </c>
      <c r="AA5" s="288">
        <v>15895</v>
      </c>
      <c r="AB5" s="41" t="s">
        <v>12232</v>
      </c>
    </row>
    <row r="6" spans="1:28" x14ac:dyDescent="0.25">
      <c r="A6" s="35" t="s">
        <v>1393</v>
      </c>
      <c r="B6" s="29">
        <v>45472</v>
      </c>
      <c r="C6" s="264" t="s">
        <v>7882</v>
      </c>
      <c r="D6" s="29" t="s">
        <v>16</v>
      </c>
      <c r="E6" s="240" t="s">
        <v>7859</v>
      </c>
      <c r="F6" s="29">
        <v>45499</v>
      </c>
      <c r="G6" s="35" t="s">
        <v>1269</v>
      </c>
      <c r="H6" s="35" t="s">
        <v>1273</v>
      </c>
      <c r="I6" s="29" t="s">
        <v>13050</v>
      </c>
      <c r="J6" s="41">
        <v>1</v>
      </c>
      <c r="K6" s="41" t="s">
        <v>7860</v>
      </c>
      <c r="L6" s="41" t="s">
        <v>11662</v>
      </c>
      <c r="M6" s="41" t="s">
        <v>315</v>
      </c>
      <c r="N6" s="41" t="s">
        <v>7861</v>
      </c>
      <c r="O6" s="41" t="s">
        <v>7862</v>
      </c>
      <c r="P6" s="41" t="s">
        <v>281</v>
      </c>
      <c r="Q6" s="41" t="s">
        <v>7883</v>
      </c>
      <c r="R6" s="41" t="s">
        <v>7884</v>
      </c>
      <c r="S6" s="238" t="s">
        <v>7885</v>
      </c>
      <c r="T6" s="41" t="s">
        <v>7866</v>
      </c>
      <c r="U6" s="29">
        <v>44286</v>
      </c>
      <c r="V6" s="41" t="s">
        <v>1356</v>
      </c>
      <c r="W6" s="29">
        <v>44286</v>
      </c>
      <c r="Y6" s="238" t="s">
        <v>7886</v>
      </c>
      <c r="Z6" s="288">
        <v>34500</v>
      </c>
      <c r="AA6" s="288">
        <v>34500</v>
      </c>
      <c r="AB6" s="41" t="s">
        <v>12232</v>
      </c>
    </row>
    <row r="7" spans="1:28" x14ac:dyDescent="0.25">
      <c r="A7" s="35" t="s">
        <v>453</v>
      </c>
      <c r="B7" s="29">
        <v>45472</v>
      </c>
      <c r="C7" s="264" t="s">
        <v>7887</v>
      </c>
      <c r="D7" s="29" t="s">
        <v>16</v>
      </c>
      <c r="E7" s="240" t="s">
        <v>7877</v>
      </c>
      <c r="F7" s="29">
        <v>45499</v>
      </c>
      <c r="G7" s="35" t="s">
        <v>1269</v>
      </c>
      <c r="H7" s="35" t="s">
        <v>1273</v>
      </c>
      <c r="I7" s="29" t="s">
        <v>13058</v>
      </c>
      <c r="J7" s="41">
        <v>1</v>
      </c>
      <c r="K7" s="41" t="s">
        <v>7860</v>
      </c>
      <c r="L7" s="41" t="s">
        <v>11662</v>
      </c>
      <c r="M7" s="41" t="s">
        <v>315</v>
      </c>
      <c r="N7" s="41" t="s">
        <v>7861</v>
      </c>
      <c r="O7" s="41" t="s">
        <v>7862</v>
      </c>
      <c r="P7" s="41" t="s">
        <v>281</v>
      </c>
      <c r="Q7" s="41" t="s">
        <v>7889</v>
      </c>
      <c r="R7" s="41" t="s">
        <v>7890</v>
      </c>
      <c r="S7" s="238" t="s">
        <v>7891</v>
      </c>
      <c r="T7" s="41" t="s">
        <v>7866</v>
      </c>
      <c r="U7" s="29">
        <v>44317</v>
      </c>
      <c r="V7" s="41" t="s">
        <v>1356</v>
      </c>
      <c r="W7" s="29">
        <v>44317</v>
      </c>
      <c r="Y7" s="238" t="s">
        <v>7892</v>
      </c>
      <c r="Z7" s="288">
        <v>11597</v>
      </c>
      <c r="AA7" s="288">
        <v>11597</v>
      </c>
      <c r="AB7" s="41" t="s">
        <v>12232</v>
      </c>
    </row>
    <row r="8" spans="1:28" x14ac:dyDescent="0.25">
      <c r="A8" s="35" t="s">
        <v>11630</v>
      </c>
      <c r="B8" s="29">
        <v>45472</v>
      </c>
      <c r="C8" s="264" t="s">
        <v>7893</v>
      </c>
      <c r="D8" s="29" t="s">
        <v>16</v>
      </c>
      <c r="E8" s="240" t="s">
        <v>7894</v>
      </c>
      <c r="F8" s="29">
        <v>45499</v>
      </c>
      <c r="G8" s="35" t="s">
        <v>1269</v>
      </c>
      <c r="H8" s="35" t="s">
        <v>1274</v>
      </c>
      <c r="I8" s="29" t="s">
        <v>13067</v>
      </c>
      <c r="J8" s="41">
        <v>1</v>
      </c>
      <c r="K8" s="41" t="s">
        <v>7895</v>
      </c>
      <c r="L8" s="41" t="s">
        <v>7895</v>
      </c>
      <c r="M8" s="41" t="s">
        <v>7896</v>
      </c>
      <c r="N8" s="41" t="s">
        <v>7897</v>
      </c>
      <c r="O8" s="41" t="s">
        <v>7862</v>
      </c>
      <c r="P8" s="41" t="s">
        <v>322</v>
      </c>
      <c r="Q8" s="41" t="s">
        <v>7898</v>
      </c>
      <c r="R8" s="41" t="s">
        <v>7899</v>
      </c>
      <c r="S8" s="238" t="s">
        <v>7900</v>
      </c>
      <c r="T8" s="41" t="s">
        <v>7866</v>
      </c>
      <c r="U8" s="29">
        <v>44342</v>
      </c>
      <c r="V8" s="41" t="s">
        <v>1356</v>
      </c>
      <c r="W8" s="29">
        <v>44342</v>
      </c>
      <c r="Y8" s="238" t="s">
        <v>7901</v>
      </c>
      <c r="Z8" s="288">
        <v>16126</v>
      </c>
      <c r="AA8" s="288">
        <v>16126</v>
      </c>
      <c r="AB8" s="41" t="s">
        <v>12229</v>
      </c>
    </row>
    <row r="9" spans="1:28" x14ac:dyDescent="0.25">
      <c r="A9" s="35" t="s">
        <v>1393</v>
      </c>
      <c r="B9" s="29">
        <v>45472</v>
      </c>
      <c r="C9" s="264" t="s">
        <v>7902</v>
      </c>
      <c r="D9" s="29" t="s">
        <v>16</v>
      </c>
      <c r="E9" s="240" t="s">
        <v>7877</v>
      </c>
      <c r="F9" s="29">
        <v>45499</v>
      </c>
      <c r="G9" s="35" t="s">
        <v>1269</v>
      </c>
      <c r="H9" s="35" t="s">
        <v>1273</v>
      </c>
      <c r="I9" s="29" t="s">
        <v>13050</v>
      </c>
      <c r="J9" s="41">
        <v>1</v>
      </c>
      <c r="K9" s="41" t="s">
        <v>7860</v>
      </c>
      <c r="L9" s="41" t="s">
        <v>11662</v>
      </c>
      <c r="M9" s="41" t="s">
        <v>315</v>
      </c>
      <c r="N9" s="41" t="s">
        <v>7861</v>
      </c>
      <c r="O9" s="41" t="s">
        <v>7862</v>
      </c>
      <c r="P9" s="41" t="s">
        <v>281</v>
      </c>
      <c r="Q9" s="41" t="s">
        <v>7903</v>
      </c>
      <c r="R9" s="41" t="s">
        <v>7904</v>
      </c>
      <c r="S9" s="238" t="s">
        <v>7905</v>
      </c>
      <c r="T9" s="41" t="s">
        <v>7866</v>
      </c>
      <c r="U9" s="29">
        <v>44356</v>
      </c>
      <c r="V9" s="41" t="s">
        <v>1356</v>
      </c>
      <c r="W9" s="29">
        <v>44356</v>
      </c>
      <c r="Y9" s="238" t="s">
        <v>7906</v>
      </c>
      <c r="Z9" s="288">
        <v>10478</v>
      </c>
      <c r="AA9" s="288">
        <v>10478</v>
      </c>
      <c r="AB9" s="41" t="s">
        <v>12232</v>
      </c>
    </row>
    <row r="10" spans="1:28" x14ac:dyDescent="0.25">
      <c r="A10" s="35" t="s">
        <v>1393</v>
      </c>
      <c r="B10" s="29">
        <v>45472</v>
      </c>
      <c r="C10" s="264" t="s">
        <v>7913</v>
      </c>
      <c r="D10" s="29" t="s">
        <v>16</v>
      </c>
      <c r="E10" s="240" t="s">
        <v>7877</v>
      </c>
      <c r="F10" s="29">
        <v>45499</v>
      </c>
      <c r="G10" s="35" t="s">
        <v>1269</v>
      </c>
      <c r="H10" s="35" t="s">
        <v>1273</v>
      </c>
      <c r="I10" s="29" t="s">
        <v>13050</v>
      </c>
      <c r="J10" s="41">
        <v>1</v>
      </c>
      <c r="K10" s="41" t="s">
        <v>7860</v>
      </c>
      <c r="L10" s="41" t="s">
        <v>11662</v>
      </c>
      <c r="M10" s="41" t="s">
        <v>315</v>
      </c>
      <c r="N10" s="41" t="s">
        <v>7861</v>
      </c>
      <c r="O10" s="41" t="s">
        <v>7862</v>
      </c>
      <c r="P10" s="41" t="s">
        <v>281</v>
      </c>
      <c r="Q10" s="41" t="s">
        <v>7914</v>
      </c>
      <c r="R10" s="41" t="s">
        <v>7915</v>
      </c>
      <c r="S10" s="238" t="s">
        <v>7916</v>
      </c>
      <c r="T10" s="41" t="s">
        <v>7866</v>
      </c>
      <c r="U10" s="29">
        <v>44408</v>
      </c>
      <c r="V10" s="41" t="s">
        <v>1356</v>
      </c>
      <c r="W10" s="29">
        <v>44408</v>
      </c>
      <c r="Y10" s="238" t="s">
        <v>7917</v>
      </c>
      <c r="Z10" s="288">
        <v>12110</v>
      </c>
      <c r="AA10" s="288">
        <v>12110</v>
      </c>
      <c r="AB10" s="41" t="s">
        <v>12232</v>
      </c>
    </row>
    <row r="11" spans="1:28" x14ac:dyDescent="0.25">
      <c r="A11" s="35" t="s">
        <v>1393</v>
      </c>
      <c r="B11" s="29">
        <v>45472</v>
      </c>
      <c r="C11" s="264" t="s">
        <v>7928</v>
      </c>
      <c r="D11" s="29" t="s">
        <v>16</v>
      </c>
      <c r="E11" s="240" t="s">
        <v>7929</v>
      </c>
      <c r="F11" s="29">
        <v>45499</v>
      </c>
      <c r="G11" s="35" t="s">
        <v>1269</v>
      </c>
      <c r="H11" s="35" t="s">
        <v>1273</v>
      </c>
      <c r="I11" s="29" t="s">
        <v>13050</v>
      </c>
      <c r="J11" s="41">
        <v>1</v>
      </c>
      <c r="K11" s="41" t="s">
        <v>7860</v>
      </c>
      <c r="L11" s="41" t="s">
        <v>11662</v>
      </c>
      <c r="M11" s="41" t="s">
        <v>7870</v>
      </c>
      <c r="N11" s="41" t="s">
        <v>7861</v>
      </c>
      <c r="O11" s="41" t="s">
        <v>7862</v>
      </c>
      <c r="P11" s="41" t="s">
        <v>7871</v>
      </c>
      <c r="Q11" s="41" t="s">
        <v>7930</v>
      </c>
      <c r="R11" s="41" t="s">
        <v>7931</v>
      </c>
      <c r="S11" s="238" t="s">
        <v>7932</v>
      </c>
      <c r="T11" s="41" t="s">
        <v>7866</v>
      </c>
      <c r="U11" s="29">
        <v>44465</v>
      </c>
      <c r="V11" s="41" t="s">
        <v>1356</v>
      </c>
      <c r="W11" s="29">
        <v>44465</v>
      </c>
      <c r="Y11" s="238" t="s">
        <v>7933</v>
      </c>
      <c r="Z11" s="288">
        <v>6918</v>
      </c>
      <c r="AA11" s="288">
        <v>6918</v>
      </c>
      <c r="AB11" s="41" t="s">
        <v>12232</v>
      </c>
    </row>
    <row r="12" spans="1:28" x14ac:dyDescent="0.25">
      <c r="A12" s="35" t="s">
        <v>1456</v>
      </c>
      <c r="B12" s="29">
        <v>45472</v>
      </c>
      <c r="C12" s="264" t="s">
        <v>7934</v>
      </c>
      <c r="D12" s="29" t="s">
        <v>16</v>
      </c>
      <c r="E12" s="240" t="s">
        <v>7935</v>
      </c>
      <c r="F12" s="29">
        <v>45499</v>
      </c>
      <c r="G12" s="35" t="s">
        <v>1262</v>
      </c>
      <c r="H12" s="35" t="s">
        <v>1264</v>
      </c>
      <c r="I12" s="29" t="s">
        <v>13069</v>
      </c>
      <c r="J12" s="41">
        <v>1</v>
      </c>
      <c r="K12" s="41" t="s">
        <v>7860</v>
      </c>
      <c r="L12" s="41" t="s">
        <v>11662</v>
      </c>
      <c r="M12" s="41" t="s">
        <v>315</v>
      </c>
      <c r="N12" s="41" t="s">
        <v>7861</v>
      </c>
      <c r="O12" s="41" t="s">
        <v>7862</v>
      </c>
      <c r="P12" s="41" t="s">
        <v>281</v>
      </c>
      <c r="Q12" s="41" t="s">
        <v>7936</v>
      </c>
      <c r="R12" s="41" t="s">
        <v>7937</v>
      </c>
      <c r="S12" s="238" t="s">
        <v>7938</v>
      </c>
      <c r="T12" s="41" t="s">
        <v>7866</v>
      </c>
      <c r="U12" s="29">
        <v>44469</v>
      </c>
      <c r="V12" s="41" t="s">
        <v>1356</v>
      </c>
      <c r="W12" s="29">
        <v>44469</v>
      </c>
      <c r="Y12" s="238" t="s">
        <v>7939</v>
      </c>
      <c r="Z12" s="288">
        <v>8387</v>
      </c>
      <c r="AA12" s="288">
        <v>8387</v>
      </c>
      <c r="AB12" s="41" t="s">
        <v>12232</v>
      </c>
    </row>
    <row r="13" spans="1:28" x14ac:dyDescent="0.25">
      <c r="A13" s="35" t="s">
        <v>1393</v>
      </c>
      <c r="B13" s="29">
        <v>45472</v>
      </c>
      <c r="C13" s="264" t="s">
        <v>7940</v>
      </c>
      <c r="D13" s="29" t="s">
        <v>16</v>
      </c>
      <c r="E13" s="240" t="s">
        <v>7859</v>
      </c>
      <c r="F13" s="29">
        <v>45499</v>
      </c>
      <c r="G13" s="35" t="s">
        <v>1269</v>
      </c>
      <c r="H13" s="35" t="s">
        <v>1273</v>
      </c>
      <c r="I13" s="29" t="s">
        <v>13050</v>
      </c>
      <c r="J13" s="41">
        <v>1</v>
      </c>
      <c r="K13" s="41" t="s">
        <v>7941</v>
      </c>
      <c r="L13" s="41" t="s">
        <v>11663</v>
      </c>
      <c r="M13" s="41" t="s">
        <v>7870</v>
      </c>
      <c r="N13" s="41" t="s">
        <v>7861</v>
      </c>
      <c r="O13" s="41" t="s">
        <v>7862</v>
      </c>
      <c r="P13" s="41" t="s">
        <v>7871</v>
      </c>
      <c r="Q13" s="41" t="s">
        <v>7942</v>
      </c>
      <c r="R13" s="41" t="s">
        <v>7943</v>
      </c>
      <c r="S13" s="238" t="s">
        <v>7944</v>
      </c>
      <c r="T13" s="41" t="s">
        <v>7866</v>
      </c>
      <c r="U13" s="29">
        <v>44477</v>
      </c>
      <c r="V13" s="41" t="s">
        <v>1356</v>
      </c>
      <c r="W13" s="29">
        <v>44477</v>
      </c>
      <c r="Y13" s="238" t="s">
        <v>7945</v>
      </c>
      <c r="Z13" s="288">
        <v>24180</v>
      </c>
      <c r="AA13" s="288">
        <v>24180</v>
      </c>
      <c r="AB13" s="41" t="s">
        <v>12232</v>
      </c>
    </row>
    <row r="14" spans="1:28" x14ac:dyDescent="0.25">
      <c r="A14" s="35" t="s">
        <v>12095</v>
      </c>
      <c r="B14" s="29">
        <v>45470</v>
      </c>
      <c r="C14" s="264" t="s">
        <v>7946</v>
      </c>
      <c r="D14" s="29" t="s">
        <v>16</v>
      </c>
      <c r="E14" s="240" t="s">
        <v>7947</v>
      </c>
      <c r="F14" s="29">
        <v>45499</v>
      </c>
      <c r="G14" s="35" t="s">
        <v>1269</v>
      </c>
      <c r="H14" s="35" t="s">
        <v>1272</v>
      </c>
      <c r="I14" s="29" t="s">
        <v>13059</v>
      </c>
      <c r="J14" s="41">
        <v>1</v>
      </c>
      <c r="K14" s="41" t="s">
        <v>7860</v>
      </c>
      <c r="L14" s="41" t="s">
        <v>11662</v>
      </c>
      <c r="M14" s="41" t="s">
        <v>315</v>
      </c>
      <c r="N14" s="41" t="s">
        <v>7861</v>
      </c>
      <c r="O14" s="41" t="s">
        <v>7862</v>
      </c>
      <c r="P14" s="41" t="s">
        <v>1371</v>
      </c>
      <c r="Q14" s="41" t="s">
        <v>7948</v>
      </c>
      <c r="R14" s="41" t="s">
        <v>7949</v>
      </c>
      <c r="S14" s="238" t="s">
        <v>7950</v>
      </c>
      <c r="T14" s="41" t="s">
        <v>7866</v>
      </c>
      <c r="U14" s="29">
        <v>44308</v>
      </c>
      <c r="V14" s="41" t="s">
        <v>1356</v>
      </c>
      <c r="W14" s="29">
        <v>44489</v>
      </c>
      <c r="Y14" s="238" t="s">
        <v>7951</v>
      </c>
      <c r="Z14" s="288">
        <v>42698</v>
      </c>
      <c r="AA14" s="288">
        <v>42698</v>
      </c>
      <c r="AB14" s="41" t="s">
        <v>12232</v>
      </c>
    </row>
    <row r="15" spans="1:28" x14ac:dyDescent="0.25">
      <c r="A15" s="35" t="s">
        <v>1393</v>
      </c>
      <c r="B15" s="29">
        <v>45472</v>
      </c>
      <c r="C15" s="264" t="s">
        <v>7983</v>
      </c>
      <c r="D15" s="29" t="s">
        <v>16</v>
      </c>
      <c r="E15" s="240" t="s">
        <v>7877</v>
      </c>
      <c r="F15" s="29">
        <v>45499</v>
      </c>
      <c r="G15" s="35" t="s">
        <v>1269</v>
      </c>
      <c r="H15" s="35" t="s">
        <v>1273</v>
      </c>
      <c r="I15" s="29" t="s">
        <v>13050</v>
      </c>
      <c r="J15" s="41">
        <v>1</v>
      </c>
      <c r="K15" s="41" t="s">
        <v>7888</v>
      </c>
      <c r="L15" s="41" t="s">
        <v>7888</v>
      </c>
      <c r="M15" s="41" t="s">
        <v>7965</v>
      </c>
      <c r="N15" s="41" t="s">
        <v>7861</v>
      </c>
      <c r="O15" s="41" t="s">
        <v>7862</v>
      </c>
      <c r="P15" s="41" t="s">
        <v>7966</v>
      </c>
      <c r="Q15" s="41" t="s">
        <v>7984</v>
      </c>
      <c r="R15" s="41" t="s">
        <v>7985</v>
      </c>
      <c r="S15" s="238" t="s">
        <v>7986</v>
      </c>
      <c r="T15" s="41" t="s">
        <v>7866</v>
      </c>
      <c r="U15" s="29">
        <v>44531</v>
      </c>
      <c r="V15" s="41" t="s">
        <v>1356</v>
      </c>
      <c r="W15" s="29">
        <v>44531</v>
      </c>
      <c r="Y15" s="238" t="s">
        <v>7987</v>
      </c>
      <c r="Z15" s="288">
        <v>50552</v>
      </c>
      <c r="AA15" s="288">
        <v>50552</v>
      </c>
      <c r="AB15" s="41" t="s">
        <v>12232</v>
      </c>
    </row>
    <row r="16" spans="1:28" x14ac:dyDescent="0.25">
      <c r="A16" s="35" t="s">
        <v>1393</v>
      </c>
      <c r="B16" s="29">
        <v>45472</v>
      </c>
      <c r="C16" s="264" t="s">
        <v>7980</v>
      </c>
      <c r="D16" s="29" t="s">
        <v>16</v>
      </c>
      <c r="E16" s="240" t="s">
        <v>7877</v>
      </c>
      <c r="F16" s="29">
        <v>45499</v>
      </c>
      <c r="G16" s="35" t="s">
        <v>1269</v>
      </c>
      <c r="H16" s="35" t="s">
        <v>1273</v>
      </c>
      <c r="I16" s="29" t="s">
        <v>13050</v>
      </c>
      <c r="J16" s="41">
        <v>1</v>
      </c>
      <c r="K16" s="41" t="s">
        <v>7888</v>
      </c>
      <c r="L16" s="41" t="s">
        <v>7888</v>
      </c>
      <c r="M16" s="41" t="s">
        <v>7965</v>
      </c>
      <c r="N16" s="41" t="s">
        <v>7861</v>
      </c>
      <c r="O16" s="41" t="s">
        <v>7862</v>
      </c>
      <c r="P16" s="41" t="s">
        <v>7966</v>
      </c>
      <c r="Q16" s="41" t="s">
        <v>7981</v>
      </c>
      <c r="R16" s="41" t="s">
        <v>7968</v>
      </c>
      <c r="S16" s="238" t="s">
        <v>7982</v>
      </c>
      <c r="T16" s="41" t="s">
        <v>7866</v>
      </c>
      <c r="U16" s="29">
        <v>44531</v>
      </c>
      <c r="V16" s="41" t="s">
        <v>1356</v>
      </c>
      <c r="W16" s="29">
        <v>44531</v>
      </c>
      <c r="Y16" s="238" t="s">
        <v>7970</v>
      </c>
      <c r="Z16" s="288">
        <v>353863</v>
      </c>
      <c r="AA16" s="288">
        <v>353863</v>
      </c>
      <c r="AB16" s="41" t="s">
        <v>12232</v>
      </c>
    </row>
    <row r="17" spans="1:28" x14ac:dyDescent="0.25">
      <c r="A17" s="35" t="s">
        <v>1393</v>
      </c>
      <c r="B17" s="29">
        <v>45472</v>
      </c>
      <c r="C17" s="264" t="s">
        <v>7977</v>
      </c>
      <c r="D17" s="29" t="s">
        <v>16</v>
      </c>
      <c r="E17" s="240" t="s">
        <v>7877</v>
      </c>
      <c r="F17" s="29">
        <v>45499</v>
      </c>
      <c r="G17" s="35" t="s">
        <v>1269</v>
      </c>
      <c r="H17" s="35" t="s">
        <v>1273</v>
      </c>
      <c r="I17" s="29" t="s">
        <v>13050</v>
      </c>
      <c r="J17" s="41">
        <v>1</v>
      </c>
      <c r="K17" s="41" t="s">
        <v>7888</v>
      </c>
      <c r="L17" s="41" t="s">
        <v>7888</v>
      </c>
      <c r="M17" s="41" t="s">
        <v>7965</v>
      </c>
      <c r="N17" s="41" t="s">
        <v>7861</v>
      </c>
      <c r="O17" s="41" t="s">
        <v>7862</v>
      </c>
      <c r="P17" s="41" t="s">
        <v>7966</v>
      </c>
      <c r="Q17" s="41" t="s">
        <v>7978</v>
      </c>
      <c r="R17" s="41" t="s">
        <v>7968</v>
      </c>
      <c r="S17" s="238" t="s">
        <v>7979</v>
      </c>
      <c r="T17" s="41" t="s">
        <v>7866</v>
      </c>
      <c r="U17" s="29">
        <v>44531</v>
      </c>
      <c r="V17" s="41" t="s">
        <v>1356</v>
      </c>
      <c r="W17" s="29">
        <v>44531</v>
      </c>
      <c r="Y17" s="238" t="s">
        <v>7970</v>
      </c>
      <c r="Z17" s="288">
        <v>353863</v>
      </c>
      <c r="AA17" s="288">
        <v>353863</v>
      </c>
      <c r="AB17" s="41" t="s">
        <v>12232</v>
      </c>
    </row>
    <row r="18" spans="1:28" x14ac:dyDescent="0.25">
      <c r="A18" s="35" t="s">
        <v>1393</v>
      </c>
      <c r="B18" s="29">
        <v>45472</v>
      </c>
      <c r="C18" s="264" t="s">
        <v>7964</v>
      </c>
      <c r="D18" s="29" t="s">
        <v>16</v>
      </c>
      <c r="E18" s="240" t="s">
        <v>7877</v>
      </c>
      <c r="F18" s="29">
        <v>45499</v>
      </c>
      <c r="G18" s="35" t="s">
        <v>1269</v>
      </c>
      <c r="H18" s="35" t="s">
        <v>1273</v>
      </c>
      <c r="I18" s="29" t="s">
        <v>13050</v>
      </c>
      <c r="J18" s="41">
        <v>1</v>
      </c>
      <c r="K18" s="41" t="s">
        <v>7888</v>
      </c>
      <c r="L18" s="41" t="s">
        <v>7888</v>
      </c>
      <c r="M18" s="41" t="s">
        <v>7965</v>
      </c>
      <c r="N18" s="41" t="s">
        <v>7861</v>
      </c>
      <c r="O18" s="41" t="s">
        <v>7862</v>
      </c>
      <c r="P18" s="41" t="s">
        <v>7966</v>
      </c>
      <c r="Q18" s="41" t="s">
        <v>7967</v>
      </c>
      <c r="R18" s="41" t="s">
        <v>7968</v>
      </c>
      <c r="S18" s="238" t="s">
        <v>7969</v>
      </c>
      <c r="T18" s="41" t="s">
        <v>7866</v>
      </c>
      <c r="U18" s="29">
        <v>44531</v>
      </c>
      <c r="V18" s="41" t="s">
        <v>1356</v>
      </c>
      <c r="W18" s="29">
        <v>44531</v>
      </c>
      <c r="Y18" s="238" t="s">
        <v>7970</v>
      </c>
      <c r="Z18" s="288">
        <v>353863</v>
      </c>
      <c r="AA18" s="288">
        <v>353863</v>
      </c>
      <c r="AB18" s="41" t="s">
        <v>12232</v>
      </c>
    </row>
    <row r="19" spans="1:28" x14ac:dyDescent="0.25">
      <c r="A19" s="35" t="s">
        <v>1393</v>
      </c>
      <c r="B19" s="29">
        <v>45471</v>
      </c>
      <c r="C19" s="264" t="s">
        <v>7993</v>
      </c>
      <c r="D19" s="29" t="s">
        <v>16</v>
      </c>
      <c r="E19" s="240" t="s">
        <v>7999</v>
      </c>
      <c r="F19" s="29">
        <v>45499</v>
      </c>
      <c r="G19" s="35" t="s">
        <v>1269</v>
      </c>
      <c r="H19" s="35" t="s">
        <v>1273</v>
      </c>
      <c r="I19" s="29" t="s">
        <v>13050</v>
      </c>
      <c r="J19" s="41">
        <v>1</v>
      </c>
      <c r="K19" s="41" t="s">
        <v>7860</v>
      </c>
      <c r="L19" s="41" t="s">
        <v>11662</v>
      </c>
      <c r="M19" s="41" t="s">
        <v>315</v>
      </c>
      <c r="N19" s="41" t="s">
        <v>7861</v>
      </c>
      <c r="O19" s="41" t="s">
        <v>7862</v>
      </c>
      <c r="P19" s="41" t="s">
        <v>281</v>
      </c>
      <c r="Q19" s="41" t="s">
        <v>8000</v>
      </c>
      <c r="R19" s="41" t="s">
        <v>8001</v>
      </c>
      <c r="S19" s="238" t="s">
        <v>8002</v>
      </c>
      <c r="T19" s="41" t="s">
        <v>7866</v>
      </c>
      <c r="U19" s="29">
        <v>44280</v>
      </c>
      <c r="V19" s="41" t="s">
        <v>1413</v>
      </c>
      <c r="W19" s="29">
        <v>44546</v>
      </c>
      <c r="Y19" s="238" t="s">
        <v>7998</v>
      </c>
      <c r="Z19" s="288">
        <v>637580</v>
      </c>
      <c r="AA19" s="288">
        <v>637580</v>
      </c>
      <c r="AB19" s="41" t="s">
        <v>12232</v>
      </c>
    </row>
    <row r="20" spans="1:28" x14ac:dyDescent="0.25">
      <c r="A20" s="35" t="s">
        <v>1393</v>
      </c>
      <c r="B20" s="29">
        <v>45471</v>
      </c>
      <c r="C20" s="264" t="s">
        <v>7993</v>
      </c>
      <c r="D20" s="29" t="s">
        <v>16</v>
      </c>
      <c r="E20" s="240" t="s">
        <v>7994</v>
      </c>
      <c r="F20" s="29">
        <v>45499</v>
      </c>
      <c r="G20" s="35" t="s">
        <v>1269</v>
      </c>
      <c r="H20" s="35" t="s">
        <v>1273</v>
      </c>
      <c r="I20" s="29" t="s">
        <v>13050</v>
      </c>
      <c r="J20" s="41">
        <v>1</v>
      </c>
      <c r="K20" s="41" t="s">
        <v>7860</v>
      </c>
      <c r="L20" s="41" t="s">
        <v>11662</v>
      </c>
      <c r="M20" s="41" t="s">
        <v>315</v>
      </c>
      <c r="N20" s="41" t="s">
        <v>7861</v>
      </c>
      <c r="O20" s="41" t="s">
        <v>7862</v>
      </c>
      <c r="P20" s="41" t="s">
        <v>281</v>
      </c>
      <c r="Q20" s="41" t="s">
        <v>7995</v>
      </c>
      <c r="R20" s="41" t="s">
        <v>7996</v>
      </c>
      <c r="S20" s="238" t="s">
        <v>7997</v>
      </c>
      <c r="T20" s="41" t="s">
        <v>7866</v>
      </c>
      <c r="U20" s="29">
        <v>44452</v>
      </c>
      <c r="V20" s="41" t="s">
        <v>1413</v>
      </c>
      <c r="W20" s="29">
        <v>44546</v>
      </c>
      <c r="Y20" s="238" t="s">
        <v>7998</v>
      </c>
      <c r="Z20" s="288">
        <v>637580</v>
      </c>
      <c r="AA20" s="288">
        <v>637580</v>
      </c>
      <c r="AB20" s="41" t="s">
        <v>12232</v>
      </c>
    </row>
    <row r="21" spans="1:28" x14ac:dyDescent="0.25">
      <c r="A21" s="35" t="s">
        <v>1393</v>
      </c>
      <c r="B21" s="29">
        <v>45472</v>
      </c>
      <c r="C21" s="264" t="s">
        <v>8008</v>
      </c>
      <c r="D21" s="29" t="s">
        <v>16</v>
      </c>
      <c r="E21" s="240" t="s">
        <v>7908</v>
      </c>
      <c r="F21" s="29">
        <v>45499</v>
      </c>
      <c r="G21" s="35" t="s">
        <v>1269</v>
      </c>
      <c r="H21" s="35" t="s">
        <v>1273</v>
      </c>
      <c r="I21" s="29" t="s">
        <v>13050</v>
      </c>
      <c r="J21" s="41">
        <v>1</v>
      </c>
      <c r="K21" s="41" t="s">
        <v>255</v>
      </c>
      <c r="L21" s="41" t="s">
        <v>255</v>
      </c>
      <c r="M21" s="41" t="s">
        <v>7870</v>
      </c>
      <c r="N21" s="41" t="s">
        <v>7861</v>
      </c>
      <c r="O21" s="41" t="s">
        <v>7862</v>
      </c>
      <c r="P21" s="41" t="s">
        <v>256</v>
      </c>
      <c r="Q21" s="41" t="s">
        <v>8009</v>
      </c>
      <c r="R21" s="41" t="s">
        <v>8010</v>
      </c>
      <c r="S21" s="238" t="s">
        <v>8011</v>
      </c>
      <c r="T21" s="41" t="s">
        <v>7866</v>
      </c>
      <c r="U21" s="29">
        <v>44562</v>
      </c>
      <c r="V21" s="41" t="s">
        <v>1356</v>
      </c>
      <c r="W21" s="29">
        <v>44562</v>
      </c>
      <c r="Y21" s="238" t="s">
        <v>8012</v>
      </c>
      <c r="Z21" s="288">
        <v>57338</v>
      </c>
      <c r="AA21" s="288">
        <v>57338</v>
      </c>
      <c r="AB21" s="41" t="s">
        <v>12232</v>
      </c>
    </row>
    <row r="22" spans="1:28" x14ac:dyDescent="0.25">
      <c r="A22" s="35" t="s">
        <v>1393</v>
      </c>
      <c r="B22" s="29">
        <v>45472</v>
      </c>
      <c r="C22" s="264" t="s">
        <v>8019</v>
      </c>
      <c r="D22" s="29" t="s">
        <v>16</v>
      </c>
      <c r="E22" s="240" t="s">
        <v>7859</v>
      </c>
      <c r="F22" s="29">
        <v>45499</v>
      </c>
      <c r="G22" s="35" t="s">
        <v>1269</v>
      </c>
      <c r="H22" s="35" t="s">
        <v>1273</v>
      </c>
      <c r="I22" s="29" t="s">
        <v>13050</v>
      </c>
      <c r="J22" s="41">
        <v>1</v>
      </c>
      <c r="K22" s="41" t="s">
        <v>7860</v>
      </c>
      <c r="L22" s="41" t="s">
        <v>11662</v>
      </c>
      <c r="M22" s="41" t="s">
        <v>315</v>
      </c>
      <c r="N22" s="41" t="s">
        <v>7861</v>
      </c>
      <c r="O22" s="41" t="s">
        <v>7862</v>
      </c>
      <c r="P22" s="41" t="s">
        <v>281</v>
      </c>
      <c r="Q22" s="41" t="s">
        <v>8020</v>
      </c>
      <c r="R22" s="41" t="s">
        <v>8021</v>
      </c>
      <c r="S22" s="238" t="s">
        <v>8022</v>
      </c>
      <c r="T22" s="41" t="s">
        <v>7866</v>
      </c>
      <c r="U22" s="29">
        <v>44565</v>
      </c>
      <c r="V22" s="41" t="s">
        <v>1356</v>
      </c>
      <c r="W22" s="29">
        <v>44565</v>
      </c>
      <c r="Y22" s="238" t="s">
        <v>8023</v>
      </c>
      <c r="Z22" s="288">
        <v>78300</v>
      </c>
      <c r="AA22" s="288">
        <v>78300</v>
      </c>
      <c r="AB22" s="41" t="s">
        <v>12232</v>
      </c>
    </row>
    <row r="23" spans="1:28" x14ac:dyDescent="0.25">
      <c r="A23" s="35" t="s">
        <v>1393</v>
      </c>
      <c r="B23" s="29">
        <v>45472</v>
      </c>
      <c r="C23" s="264" t="s">
        <v>8024</v>
      </c>
      <c r="D23" s="29" t="s">
        <v>16</v>
      </c>
      <c r="E23" s="240" t="s">
        <v>8025</v>
      </c>
      <c r="F23" s="29">
        <v>45499</v>
      </c>
      <c r="G23" s="35" t="s">
        <v>1269</v>
      </c>
      <c r="H23" s="35" t="s">
        <v>1273</v>
      </c>
      <c r="I23" s="29" t="s">
        <v>13050</v>
      </c>
      <c r="J23" s="41">
        <v>1</v>
      </c>
      <c r="K23" s="41" t="s">
        <v>7941</v>
      </c>
      <c r="L23" s="41" t="s">
        <v>11663</v>
      </c>
      <c r="M23" s="41" t="s">
        <v>7965</v>
      </c>
      <c r="N23" s="41" t="s">
        <v>7861</v>
      </c>
      <c r="O23" s="41" t="s">
        <v>7862</v>
      </c>
      <c r="P23" s="41" t="s">
        <v>8026</v>
      </c>
      <c r="Q23" s="41" t="s">
        <v>8027</v>
      </c>
      <c r="R23" s="41" t="s">
        <v>8028</v>
      </c>
      <c r="S23" s="238" t="s">
        <v>8029</v>
      </c>
      <c r="T23" s="41" t="s">
        <v>7866</v>
      </c>
      <c r="U23" s="29">
        <v>44567</v>
      </c>
      <c r="V23" s="41" t="s">
        <v>1356</v>
      </c>
      <c r="W23" s="29">
        <v>44567</v>
      </c>
      <c r="Y23" s="238" t="s">
        <v>8030</v>
      </c>
      <c r="Z23" s="288">
        <v>85840</v>
      </c>
      <c r="AA23" s="288">
        <v>85840</v>
      </c>
      <c r="AB23" s="41" t="s">
        <v>12232</v>
      </c>
    </row>
    <row r="24" spans="1:28" x14ac:dyDescent="0.25">
      <c r="A24" s="35" t="s">
        <v>1393</v>
      </c>
      <c r="B24" s="29">
        <v>45472</v>
      </c>
      <c r="C24" s="264" t="s">
        <v>8031</v>
      </c>
      <c r="D24" s="29" t="s">
        <v>16</v>
      </c>
      <c r="E24" s="240" t="s">
        <v>7859</v>
      </c>
      <c r="F24" s="29">
        <v>45499</v>
      </c>
      <c r="G24" s="35" t="s">
        <v>1269</v>
      </c>
      <c r="H24" s="35" t="s">
        <v>1273</v>
      </c>
      <c r="I24" s="29" t="s">
        <v>13050</v>
      </c>
      <c r="J24" s="41">
        <v>1</v>
      </c>
      <c r="K24" s="41" t="s">
        <v>7941</v>
      </c>
      <c r="L24" s="41" t="s">
        <v>11663</v>
      </c>
      <c r="M24" s="41" t="s">
        <v>7870</v>
      </c>
      <c r="N24" s="41" t="s">
        <v>7861</v>
      </c>
      <c r="O24" s="41" t="s">
        <v>7862</v>
      </c>
      <c r="P24" s="41" t="s">
        <v>7871</v>
      </c>
      <c r="Q24" s="41" t="s">
        <v>8032</v>
      </c>
      <c r="R24" s="41" t="s">
        <v>8033</v>
      </c>
      <c r="S24" s="238" t="s">
        <v>8034</v>
      </c>
      <c r="T24" s="41" t="s">
        <v>7866</v>
      </c>
      <c r="U24" s="29">
        <v>44568</v>
      </c>
      <c r="V24" s="41" t="s">
        <v>1356</v>
      </c>
      <c r="W24" s="29">
        <v>44568</v>
      </c>
      <c r="Y24" s="238" t="s">
        <v>8035</v>
      </c>
      <c r="Z24" s="288">
        <v>12090</v>
      </c>
      <c r="AA24" s="288">
        <v>12090</v>
      </c>
      <c r="AB24" s="41" t="s">
        <v>12232</v>
      </c>
    </row>
    <row r="25" spans="1:28" x14ac:dyDescent="0.25">
      <c r="A25" s="35" t="s">
        <v>1393</v>
      </c>
      <c r="B25" s="29">
        <v>45472</v>
      </c>
      <c r="C25" s="264" t="s">
        <v>8036</v>
      </c>
      <c r="D25" s="29" t="s">
        <v>16</v>
      </c>
      <c r="E25" s="240" t="s">
        <v>7859</v>
      </c>
      <c r="F25" s="29">
        <v>45499</v>
      </c>
      <c r="G25" s="35" t="s">
        <v>1269</v>
      </c>
      <c r="H25" s="35" t="s">
        <v>1273</v>
      </c>
      <c r="I25" s="29" t="s">
        <v>13050</v>
      </c>
      <c r="J25" s="41">
        <v>1</v>
      </c>
      <c r="K25" s="41" t="s">
        <v>7941</v>
      </c>
      <c r="L25" s="41" t="s">
        <v>11663</v>
      </c>
      <c r="M25" s="41" t="s">
        <v>7870</v>
      </c>
      <c r="N25" s="41" t="s">
        <v>7861</v>
      </c>
      <c r="O25" s="41" t="s">
        <v>7862</v>
      </c>
      <c r="P25" s="41" t="s">
        <v>7871</v>
      </c>
      <c r="Q25" s="41" t="s">
        <v>8037</v>
      </c>
      <c r="R25" s="41" t="s">
        <v>8038</v>
      </c>
      <c r="S25" s="238" t="s">
        <v>8039</v>
      </c>
      <c r="T25" s="41" t="s">
        <v>7866</v>
      </c>
      <c r="U25" s="29">
        <v>44573</v>
      </c>
      <c r="V25" s="41" t="s">
        <v>1356</v>
      </c>
      <c r="W25" s="29">
        <v>44573</v>
      </c>
      <c r="Y25" s="238" t="s">
        <v>8040</v>
      </c>
      <c r="Z25" s="288">
        <v>35000</v>
      </c>
      <c r="AA25" s="288">
        <v>35000</v>
      </c>
      <c r="AB25" s="41" t="s">
        <v>12232</v>
      </c>
    </row>
    <row r="26" spans="1:28" x14ac:dyDescent="0.25">
      <c r="A26" s="35" t="s">
        <v>1393</v>
      </c>
      <c r="B26" s="29">
        <v>45472</v>
      </c>
      <c r="C26" s="264" t="s">
        <v>8041</v>
      </c>
      <c r="D26" s="29" t="s">
        <v>16</v>
      </c>
      <c r="E26" s="240" t="s">
        <v>8042</v>
      </c>
      <c r="F26" s="29">
        <v>45499</v>
      </c>
      <c r="G26" s="35" t="s">
        <v>1269</v>
      </c>
      <c r="H26" s="35" t="s">
        <v>1273</v>
      </c>
      <c r="I26" s="29" t="s">
        <v>13050</v>
      </c>
      <c r="J26" s="41">
        <v>1</v>
      </c>
      <c r="K26" s="41" t="s">
        <v>7860</v>
      </c>
      <c r="L26" s="41" t="s">
        <v>11662</v>
      </c>
      <c r="M26" s="41" t="s">
        <v>315</v>
      </c>
      <c r="N26" s="41" t="s">
        <v>7861</v>
      </c>
      <c r="O26" s="41" t="s">
        <v>7862</v>
      </c>
      <c r="P26" s="41" t="s">
        <v>281</v>
      </c>
      <c r="Q26" s="41" t="s">
        <v>8043</v>
      </c>
      <c r="R26" s="41" t="s">
        <v>8044</v>
      </c>
      <c r="S26" s="238" t="s">
        <v>8045</v>
      </c>
      <c r="T26" s="41" t="s">
        <v>7866</v>
      </c>
      <c r="U26" s="29">
        <v>44573</v>
      </c>
      <c r="V26" s="41" t="s">
        <v>1356</v>
      </c>
      <c r="W26" s="29">
        <v>44573</v>
      </c>
      <c r="Y26" s="238" t="s">
        <v>8046</v>
      </c>
      <c r="Z26" s="288">
        <v>258117</v>
      </c>
      <c r="AA26" s="288">
        <v>258117</v>
      </c>
      <c r="AB26" s="41" t="s">
        <v>12232</v>
      </c>
    </row>
    <row r="27" spans="1:28" x14ac:dyDescent="0.25">
      <c r="A27" s="35" t="s">
        <v>1393</v>
      </c>
      <c r="B27" s="29">
        <v>45472</v>
      </c>
      <c r="C27" s="264" t="s">
        <v>8047</v>
      </c>
      <c r="D27" s="29" t="s">
        <v>16</v>
      </c>
      <c r="E27" s="240" t="s">
        <v>8048</v>
      </c>
      <c r="F27" s="29">
        <v>45499</v>
      </c>
      <c r="G27" s="35" t="s">
        <v>1269</v>
      </c>
      <c r="H27" s="35" t="s">
        <v>1273</v>
      </c>
      <c r="I27" s="29" t="s">
        <v>13050</v>
      </c>
      <c r="J27" s="41">
        <v>1</v>
      </c>
      <c r="K27" s="41" t="s">
        <v>7860</v>
      </c>
      <c r="L27" s="41" t="s">
        <v>11662</v>
      </c>
      <c r="M27" s="41" t="s">
        <v>315</v>
      </c>
      <c r="N27" s="41" t="s">
        <v>7861</v>
      </c>
      <c r="O27" s="41" t="s">
        <v>7862</v>
      </c>
      <c r="P27" s="41" t="s">
        <v>281</v>
      </c>
      <c r="Q27" s="41" t="s">
        <v>8049</v>
      </c>
      <c r="R27" s="41" t="s">
        <v>8050</v>
      </c>
      <c r="S27" s="238" t="s">
        <v>8051</v>
      </c>
      <c r="T27" s="41" t="s">
        <v>7866</v>
      </c>
      <c r="U27" s="29">
        <v>44611</v>
      </c>
      <c r="V27" s="41" t="s">
        <v>1356</v>
      </c>
      <c r="W27" s="29">
        <v>44611</v>
      </c>
      <c r="Y27" s="238" t="s">
        <v>8052</v>
      </c>
      <c r="Z27" s="288">
        <v>19919</v>
      </c>
      <c r="AA27" s="288">
        <v>19919</v>
      </c>
      <c r="AB27" s="41" t="s">
        <v>12232</v>
      </c>
    </row>
    <row r="28" spans="1:28" x14ac:dyDescent="0.25">
      <c r="A28" s="35" t="s">
        <v>1393</v>
      </c>
      <c r="B28" s="29">
        <v>45472</v>
      </c>
      <c r="C28" s="264" t="s">
        <v>8053</v>
      </c>
      <c r="D28" s="29" t="s">
        <v>16</v>
      </c>
      <c r="E28" s="240" t="s">
        <v>7859</v>
      </c>
      <c r="F28" s="29">
        <v>45499</v>
      </c>
      <c r="G28" s="35" t="s">
        <v>1269</v>
      </c>
      <c r="H28" s="35" t="s">
        <v>1273</v>
      </c>
      <c r="I28" s="29" t="s">
        <v>13050</v>
      </c>
      <c r="J28" s="41">
        <v>1</v>
      </c>
      <c r="K28" s="41" t="s">
        <v>7860</v>
      </c>
      <c r="L28" s="41" t="s">
        <v>11662</v>
      </c>
      <c r="M28" s="41" t="s">
        <v>7870</v>
      </c>
      <c r="N28" s="41" t="s">
        <v>7861</v>
      </c>
      <c r="O28" s="41" t="s">
        <v>7862</v>
      </c>
      <c r="P28" s="41" t="s">
        <v>7871</v>
      </c>
      <c r="Q28" s="41" t="s">
        <v>8054</v>
      </c>
      <c r="R28" s="41" t="s">
        <v>8055</v>
      </c>
      <c r="S28" s="238" t="s">
        <v>8056</v>
      </c>
      <c r="T28" s="41" t="s">
        <v>7866</v>
      </c>
      <c r="U28" s="29">
        <v>44621</v>
      </c>
      <c r="V28" s="41" t="s">
        <v>1356</v>
      </c>
      <c r="W28" s="29">
        <v>44621</v>
      </c>
      <c r="Y28" s="238" t="s">
        <v>8057</v>
      </c>
      <c r="Z28" s="288">
        <v>20000</v>
      </c>
      <c r="AA28" s="288">
        <v>20000</v>
      </c>
      <c r="AB28" s="41" t="s">
        <v>12232</v>
      </c>
    </row>
    <row r="29" spans="1:28" x14ac:dyDescent="0.25">
      <c r="A29" s="35" t="s">
        <v>1393</v>
      </c>
      <c r="B29" s="29">
        <v>45472</v>
      </c>
      <c r="C29" s="264" t="s">
        <v>8063</v>
      </c>
      <c r="D29" s="29" t="s">
        <v>16</v>
      </c>
      <c r="E29" s="240" t="s">
        <v>7877</v>
      </c>
      <c r="F29" s="29">
        <v>45499</v>
      </c>
      <c r="G29" s="35" t="s">
        <v>1269</v>
      </c>
      <c r="H29" s="35" t="s">
        <v>1273</v>
      </c>
      <c r="I29" s="29" t="s">
        <v>13050</v>
      </c>
      <c r="J29" s="41">
        <v>1</v>
      </c>
      <c r="K29" s="41" t="s">
        <v>7860</v>
      </c>
      <c r="L29" s="41" t="s">
        <v>11662</v>
      </c>
      <c r="M29" s="41" t="s">
        <v>315</v>
      </c>
      <c r="N29" s="41" t="s">
        <v>7861</v>
      </c>
      <c r="O29" s="41" t="s">
        <v>7862</v>
      </c>
      <c r="P29" s="41" t="s">
        <v>281</v>
      </c>
      <c r="Q29" s="41" t="s">
        <v>8064</v>
      </c>
      <c r="R29" s="41" t="s">
        <v>8065</v>
      </c>
      <c r="S29" s="238" t="s">
        <v>8066</v>
      </c>
      <c r="T29" s="41" t="s">
        <v>7866</v>
      </c>
      <c r="U29" s="29">
        <v>44650</v>
      </c>
      <c r="V29" s="41" t="s">
        <v>1356</v>
      </c>
      <c r="W29" s="29">
        <v>44650</v>
      </c>
      <c r="Y29" s="238" t="s">
        <v>8067</v>
      </c>
      <c r="Z29" s="288">
        <v>15138</v>
      </c>
      <c r="AA29" s="288">
        <v>15138</v>
      </c>
      <c r="AB29" s="41" t="s">
        <v>12232</v>
      </c>
    </row>
    <row r="30" spans="1:28" x14ac:dyDescent="0.25">
      <c r="A30" s="35" t="s">
        <v>11630</v>
      </c>
      <c r="B30" s="29">
        <v>45472</v>
      </c>
      <c r="C30" s="264" t="s">
        <v>8096</v>
      </c>
      <c r="D30" s="29" t="s">
        <v>16</v>
      </c>
      <c r="E30" s="240" t="s">
        <v>8097</v>
      </c>
      <c r="F30" s="29">
        <v>45499</v>
      </c>
      <c r="G30" s="35" t="s">
        <v>1269</v>
      </c>
      <c r="H30" s="35" t="s">
        <v>1274</v>
      </c>
      <c r="I30" s="29" t="s">
        <v>13067</v>
      </c>
      <c r="J30" s="41">
        <v>1</v>
      </c>
      <c r="K30" s="41" t="s">
        <v>7860</v>
      </c>
      <c r="L30" s="41" t="s">
        <v>11662</v>
      </c>
      <c r="M30" s="41" t="s">
        <v>315</v>
      </c>
      <c r="N30" s="41" t="s">
        <v>7861</v>
      </c>
      <c r="O30" s="41" t="s">
        <v>7862</v>
      </c>
      <c r="P30" s="41" t="s">
        <v>281</v>
      </c>
      <c r="Q30" s="41" t="s">
        <v>8098</v>
      </c>
      <c r="R30" s="41" t="s">
        <v>8099</v>
      </c>
      <c r="S30" s="238" t="s">
        <v>8100</v>
      </c>
      <c r="T30" s="41" t="s">
        <v>7866</v>
      </c>
      <c r="U30" s="29">
        <v>44359</v>
      </c>
      <c r="V30" s="41" t="s">
        <v>1356</v>
      </c>
      <c r="W30" s="29">
        <v>44680</v>
      </c>
      <c r="Y30" s="238" t="s">
        <v>8101</v>
      </c>
      <c r="Z30" s="288">
        <v>10827</v>
      </c>
      <c r="AA30" s="288">
        <v>10827</v>
      </c>
      <c r="AB30" s="41" t="s">
        <v>12229</v>
      </c>
    </row>
    <row r="31" spans="1:28" x14ac:dyDescent="0.25">
      <c r="A31" s="35" t="s">
        <v>1393</v>
      </c>
      <c r="B31" s="29">
        <v>45472</v>
      </c>
      <c r="C31" s="264" t="s">
        <v>8128</v>
      </c>
      <c r="D31" s="29" t="s">
        <v>16</v>
      </c>
      <c r="E31" s="240" t="s">
        <v>8129</v>
      </c>
      <c r="F31" s="29">
        <v>45499</v>
      </c>
      <c r="G31" s="35" t="s">
        <v>1269</v>
      </c>
      <c r="H31" s="35" t="s">
        <v>1273</v>
      </c>
      <c r="I31" s="29" t="s">
        <v>13050</v>
      </c>
      <c r="J31" s="41">
        <v>1</v>
      </c>
      <c r="K31" s="41" t="s">
        <v>7860</v>
      </c>
      <c r="L31" s="41" t="s">
        <v>11662</v>
      </c>
      <c r="M31" s="41" t="s">
        <v>315</v>
      </c>
      <c r="N31" s="41" t="s">
        <v>7861</v>
      </c>
      <c r="O31" s="41" t="s">
        <v>7862</v>
      </c>
      <c r="P31" s="41" t="s">
        <v>281</v>
      </c>
      <c r="Q31" s="41" t="s">
        <v>8130</v>
      </c>
      <c r="R31" s="41" t="s">
        <v>8131</v>
      </c>
      <c r="S31" s="238" t="s">
        <v>8132</v>
      </c>
      <c r="T31" s="41" t="s">
        <v>7866</v>
      </c>
      <c r="U31" s="29">
        <v>44795</v>
      </c>
      <c r="V31" s="41" t="s">
        <v>1356</v>
      </c>
      <c r="W31" s="29">
        <v>44795</v>
      </c>
      <c r="Y31" s="238" t="s">
        <v>8133</v>
      </c>
      <c r="Z31" s="288">
        <v>51194</v>
      </c>
      <c r="AA31" s="288">
        <v>51194</v>
      </c>
      <c r="AB31" s="41" t="s">
        <v>12232</v>
      </c>
    </row>
    <row r="32" spans="1:28" x14ac:dyDescent="0.25">
      <c r="A32" s="35" t="s">
        <v>1015</v>
      </c>
      <c r="B32" s="29">
        <v>45472</v>
      </c>
      <c r="C32" s="264" t="s">
        <v>8140</v>
      </c>
      <c r="D32" s="29" t="s">
        <v>16</v>
      </c>
      <c r="E32" s="240" t="s">
        <v>8141</v>
      </c>
      <c r="F32" s="29">
        <v>45499</v>
      </c>
      <c r="G32" s="35" t="s">
        <v>1269</v>
      </c>
      <c r="H32" s="35" t="s">
        <v>1270</v>
      </c>
      <c r="I32" s="29" t="s">
        <v>13083</v>
      </c>
      <c r="J32" s="41">
        <v>1</v>
      </c>
      <c r="K32" s="41" t="s">
        <v>7860</v>
      </c>
      <c r="L32" s="41" t="s">
        <v>11662</v>
      </c>
      <c r="M32" s="41" t="s">
        <v>315</v>
      </c>
      <c r="N32" s="41" t="s">
        <v>7861</v>
      </c>
      <c r="O32" s="41" t="s">
        <v>7862</v>
      </c>
      <c r="P32" s="41" t="s">
        <v>1371</v>
      </c>
      <c r="Q32" s="41" t="s">
        <v>8142</v>
      </c>
      <c r="R32" s="41" t="s">
        <v>8143</v>
      </c>
      <c r="S32" s="238" t="s">
        <v>8144</v>
      </c>
      <c r="T32" s="41" t="s">
        <v>7866</v>
      </c>
      <c r="U32" s="29">
        <v>44811</v>
      </c>
      <c r="V32" s="41" t="s">
        <v>1356</v>
      </c>
      <c r="W32" s="29">
        <v>44811</v>
      </c>
      <c r="Y32" s="238" t="s">
        <v>8145</v>
      </c>
      <c r="Z32" s="288">
        <v>298154</v>
      </c>
      <c r="AA32" s="288">
        <v>298154</v>
      </c>
      <c r="AB32" s="41" t="s">
        <v>12229</v>
      </c>
    </row>
    <row r="33" spans="1:28" x14ac:dyDescent="0.25">
      <c r="A33" s="35" t="s">
        <v>1393</v>
      </c>
      <c r="B33" s="29">
        <v>45472</v>
      </c>
      <c r="C33" s="264" t="s">
        <v>8146</v>
      </c>
      <c r="D33" s="29" t="s">
        <v>16</v>
      </c>
      <c r="E33" s="240" t="s">
        <v>7972</v>
      </c>
      <c r="F33" s="29">
        <v>45499</v>
      </c>
      <c r="G33" s="35" t="s">
        <v>1269</v>
      </c>
      <c r="H33" s="35" t="s">
        <v>1273</v>
      </c>
      <c r="I33" s="29" t="s">
        <v>13050</v>
      </c>
      <c r="J33" s="41">
        <v>1</v>
      </c>
      <c r="K33" s="41" t="s">
        <v>7888</v>
      </c>
      <c r="L33" s="41" t="s">
        <v>7888</v>
      </c>
      <c r="M33" s="41" t="s">
        <v>7965</v>
      </c>
      <c r="N33" s="41" t="s">
        <v>7861</v>
      </c>
      <c r="O33" s="41" t="s">
        <v>7862</v>
      </c>
      <c r="P33" s="41" t="s">
        <v>7966</v>
      </c>
      <c r="Q33" s="41" t="s">
        <v>8147</v>
      </c>
      <c r="R33" s="41" t="s">
        <v>8148</v>
      </c>
      <c r="S33" s="238" t="s">
        <v>8149</v>
      </c>
      <c r="T33" s="41" t="s">
        <v>7866</v>
      </c>
      <c r="U33" s="29">
        <v>44849</v>
      </c>
      <c r="V33" s="41" t="s">
        <v>1356</v>
      </c>
      <c r="W33" s="29">
        <v>44849</v>
      </c>
      <c r="Y33" s="238" t="s">
        <v>8150</v>
      </c>
      <c r="Z33" s="288">
        <v>85218</v>
      </c>
      <c r="AA33" s="288">
        <v>85218</v>
      </c>
      <c r="AB33" s="41" t="s">
        <v>12232</v>
      </c>
    </row>
    <row r="34" spans="1:28" x14ac:dyDescent="0.25">
      <c r="A34" s="35" t="s">
        <v>1393</v>
      </c>
      <c r="B34" s="29">
        <v>45472</v>
      </c>
      <c r="C34" s="264" t="s">
        <v>8151</v>
      </c>
      <c r="D34" s="29" t="s">
        <v>16</v>
      </c>
      <c r="E34" s="240" t="s">
        <v>8152</v>
      </c>
      <c r="F34" s="29">
        <v>45499</v>
      </c>
      <c r="G34" s="35" t="s">
        <v>1269</v>
      </c>
      <c r="H34" s="35" t="s">
        <v>1273</v>
      </c>
      <c r="I34" s="29" t="s">
        <v>13050</v>
      </c>
      <c r="J34" s="41">
        <v>1</v>
      </c>
      <c r="K34" s="41" t="s">
        <v>7860</v>
      </c>
      <c r="L34" s="41" t="s">
        <v>11662</v>
      </c>
      <c r="M34" s="41" t="s">
        <v>315</v>
      </c>
      <c r="N34" s="41" t="s">
        <v>7861</v>
      </c>
      <c r="O34" s="41" t="s">
        <v>7862</v>
      </c>
      <c r="P34" s="41" t="s">
        <v>281</v>
      </c>
      <c r="Q34" s="41" t="s">
        <v>8153</v>
      </c>
      <c r="R34" s="41" t="s">
        <v>8154</v>
      </c>
      <c r="S34" s="238" t="s">
        <v>8155</v>
      </c>
      <c r="T34" s="41" t="s">
        <v>7866</v>
      </c>
      <c r="U34" s="29">
        <v>44412</v>
      </c>
      <c r="V34" s="41" t="s">
        <v>1356</v>
      </c>
      <c r="W34" s="29">
        <v>44866</v>
      </c>
      <c r="Y34" s="238" t="s">
        <v>8156</v>
      </c>
      <c r="Z34" s="288">
        <v>599494</v>
      </c>
      <c r="AA34" s="288">
        <v>599494</v>
      </c>
      <c r="AB34" s="41" t="s">
        <v>12232</v>
      </c>
    </row>
    <row r="35" spans="1:28" x14ac:dyDescent="0.25">
      <c r="A35" s="35" t="s">
        <v>1393</v>
      </c>
      <c r="B35" s="29">
        <v>45470</v>
      </c>
      <c r="C35" s="264" t="s">
        <v>8162</v>
      </c>
      <c r="D35" s="29" t="s">
        <v>16</v>
      </c>
      <c r="E35" s="240" t="s">
        <v>8163</v>
      </c>
      <c r="F35" s="29">
        <v>45499</v>
      </c>
      <c r="G35" s="35" t="s">
        <v>1269</v>
      </c>
      <c r="H35" s="35" t="s">
        <v>1273</v>
      </c>
      <c r="I35" s="29" t="s">
        <v>13050</v>
      </c>
      <c r="J35" s="41">
        <v>1</v>
      </c>
      <c r="K35" s="41" t="s">
        <v>7888</v>
      </c>
      <c r="L35" s="41" t="s">
        <v>7888</v>
      </c>
      <c r="M35" s="41" t="s">
        <v>7965</v>
      </c>
      <c r="N35" s="41" t="s">
        <v>7861</v>
      </c>
      <c r="O35" s="41" t="s">
        <v>7862</v>
      </c>
      <c r="P35" s="41" t="s">
        <v>7966</v>
      </c>
      <c r="Q35" s="41" t="s">
        <v>8164</v>
      </c>
      <c r="R35" s="41" t="s">
        <v>8165</v>
      </c>
      <c r="S35" s="238" t="s">
        <v>8166</v>
      </c>
      <c r="T35" s="41" t="s">
        <v>7866</v>
      </c>
      <c r="U35" s="29">
        <v>44875</v>
      </c>
      <c r="V35" s="41" t="s">
        <v>1356</v>
      </c>
      <c r="W35" s="29">
        <v>44875</v>
      </c>
      <c r="Y35" s="238" t="s">
        <v>8167</v>
      </c>
      <c r="Z35" s="288">
        <v>19710</v>
      </c>
      <c r="AA35" s="288">
        <v>19710</v>
      </c>
      <c r="AB35" s="41" t="s">
        <v>12232</v>
      </c>
    </row>
    <row r="36" spans="1:28" x14ac:dyDescent="0.25">
      <c r="A36" s="35" t="s">
        <v>1393</v>
      </c>
      <c r="B36" s="29">
        <v>45472</v>
      </c>
      <c r="C36" s="264" t="s">
        <v>8174</v>
      </c>
      <c r="D36" s="29" t="s">
        <v>16</v>
      </c>
      <c r="E36" s="240" t="s">
        <v>8175</v>
      </c>
      <c r="F36" s="29">
        <v>45499</v>
      </c>
      <c r="G36" s="35" t="s">
        <v>1269</v>
      </c>
      <c r="H36" s="35" t="s">
        <v>1273</v>
      </c>
      <c r="I36" s="29" t="s">
        <v>13050</v>
      </c>
      <c r="J36" s="41">
        <v>1</v>
      </c>
      <c r="K36" s="41" t="s">
        <v>7860</v>
      </c>
      <c r="L36" s="41" t="s">
        <v>11662</v>
      </c>
      <c r="M36" s="41" t="s">
        <v>7870</v>
      </c>
      <c r="N36" s="41" t="s">
        <v>7861</v>
      </c>
      <c r="O36" s="41" t="s">
        <v>7862</v>
      </c>
      <c r="P36" s="41" t="s">
        <v>7871</v>
      </c>
      <c r="Q36" s="41" t="s">
        <v>8176</v>
      </c>
      <c r="R36" s="41" t="s">
        <v>8177</v>
      </c>
      <c r="S36" s="238" t="s">
        <v>8178</v>
      </c>
      <c r="T36" s="41" t="s">
        <v>7866</v>
      </c>
      <c r="U36" s="29">
        <v>44901</v>
      </c>
      <c r="V36" s="41" t="s">
        <v>1356</v>
      </c>
      <c r="W36" s="29">
        <v>44901</v>
      </c>
      <c r="Y36" s="238" t="s">
        <v>8179</v>
      </c>
      <c r="Z36" s="288">
        <v>59233</v>
      </c>
      <c r="AA36" s="288">
        <v>59233</v>
      </c>
      <c r="AB36" s="41" t="s">
        <v>12232</v>
      </c>
    </row>
    <row r="37" spans="1:28" x14ac:dyDescent="0.25">
      <c r="A37" s="35" t="s">
        <v>330</v>
      </c>
      <c r="B37" s="29">
        <v>45470</v>
      </c>
      <c r="C37" s="264" t="s">
        <v>8198</v>
      </c>
      <c r="D37" s="29" t="s">
        <v>16</v>
      </c>
      <c r="E37" s="240" t="s">
        <v>8199</v>
      </c>
      <c r="F37" s="29">
        <v>45499</v>
      </c>
      <c r="G37" s="35" t="s">
        <v>1269</v>
      </c>
      <c r="H37" s="35" t="s">
        <v>1272</v>
      </c>
      <c r="I37" s="29" t="s">
        <v>13061</v>
      </c>
      <c r="J37" s="41">
        <v>1</v>
      </c>
      <c r="K37" s="41" t="s">
        <v>7860</v>
      </c>
      <c r="L37" s="41" t="s">
        <v>11662</v>
      </c>
      <c r="M37" s="41" t="s">
        <v>7870</v>
      </c>
      <c r="N37" s="41" t="s">
        <v>7861</v>
      </c>
      <c r="O37" s="41" t="s">
        <v>7862</v>
      </c>
      <c r="P37" s="41" t="s">
        <v>8200</v>
      </c>
      <c r="Q37" s="41" t="s">
        <v>8201</v>
      </c>
      <c r="R37" s="41" t="s">
        <v>8202</v>
      </c>
      <c r="S37" s="238" t="s">
        <v>8203</v>
      </c>
      <c r="T37" s="41" t="s">
        <v>7866</v>
      </c>
      <c r="U37" s="29">
        <v>43893</v>
      </c>
      <c r="V37" s="41" t="s">
        <v>1356</v>
      </c>
      <c r="W37" s="29">
        <v>44927</v>
      </c>
      <c r="Y37" s="238" t="s">
        <v>8204</v>
      </c>
      <c r="Z37" s="288">
        <v>44165</v>
      </c>
      <c r="AA37" s="288">
        <v>44165</v>
      </c>
      <c r="AB37" s="41" t="s">
        <v>12229</v>
      </c>
    </row>
    <row r="38" spans="1:28" x14ac:dyDescent="0.25">
      <c r="A38" s="35" t="s">
        <v>1393</v>
      </c>
      <c r="B38" s="29">
        <v>45471</v>
      </c>
      <c r="C38" s="264" t="s">
        <v>8191</v>
      </c>
      <c r="D38" s="29" t="s">
        <v>16</v>
      </c>
      <c r="E38" s="240" t="s">
        <v>8192</v>
      </c>
      <c r="F38" s="29">
        <v>45499</v>
      </c>
      <c r="G38" s="35" t="s">
        <v>1269</v>
      </c>
      <c r="H38" s="35" t="s">
        <v>1273</v>
      </c>
      <c r="I38" s="29" t="s">
        <v>13050</v>
      </c>
      <c r="J38" s="41">
        <v>1</v>
      </c>
      <c r="K38" s="41" t="s">
        <v>269</v>
      </c>
      <c r="L38" s="41" t="s">
        <v>11772</v>
      </c>
      <c r="M38" s="41" t="s">
        <v>7896</v>
      </c>
      <c r="N38" s="41" t="s">
        <v>7897</v>
      </c>
      <c r="O38" s="41" t="s">
        <v>7862</v>
      </c>
      <c r="P38" s="41" t="s">
        <v>8193</v>
      </c>
      <c r="Q38" s="41" t="s">
        <v>8194</v>
      </c>
      <c r="R38" s="41" t="s">
        <v>8195</v>
      </c>
      <c r="S38" s="238" t="s">
        <v>8196</v>
      </c>
      <c r="T38" s="41" t="s">
        <v>7866</v>
      </c>
      <c r="U38" s="29">
        <v>44927</v>
      </c>
      <c r="V38" s="41" t="s">
        <v>1413</v>
      </c>
      <c r="W38" s="29">
        <v>44927</v>
      </c>
      <c r="Y38" s="238" t="s">
        <v>8197</v>
      </c>
      <c r="Z38" s="288">
        <v>58756</v>
      </c>
      <c r="AA38" s="288">
        <v>58756</v>
      </c>
      <c r="AB38" s="41" t="s">
        <v>12232</v>
      </c>
    </row>
    <row r="39" spans="1:28" x14ac:dyDescent="0.25">
      <c r="A39" s="35" t="s">
        <v>1393</v>
      </c>
      <c r="B39" s="29">
        <v>45472</v>
      </c>
      <c r="C39" s="264" t="s">
        <v>8180</v>
      </c>
      <c r="D39" s="29" t="s">
        <v>16</v>
      </c>
      <c r="E39" s="240" t="s">
        <v>7859</v>
      </c>
      <c r="F39" s="29">
        <v>45499</v>
      </c>
      <c r="G39" s="35" t="s">
        <v>1269</v>
      </c>
      <c r="H39" s="35" t="s">
        <v>1273</v>
      </c>
      <c r="I39" s="29" t="s">
        <v>13050</v>
      </c>
      <c r="J39" s="41">
        <v>1</v>
      </c>
      <c r="K39" s="41" t="s">
        <v>7941</v>
      </c>
      <c r="L39" s="41" t="s">
        <v>11663</v>
      </c>
      <c r="M39" s="41" t="s">
        <v>7870</v>
      </c>
      <c r="N39" s="41" t="s">
        <v>7861</v>
      </c>
      <c r="O39" s="41" t="s">
        <v>7862</v>
      </c>
      <c r="P39" s="41" t="s">
        <v>7871</v>
      </c>
      <c r="Q39" s="41" t="s">
        <v>8181</v>
      </c>
      <c r="R39" s="41" t="s">
        <v>8182</v>
      </c>
      <c r="S39" s="238" t="s">
        <v>8183</v>
      </c>
      <c r="T39" s="41" t="s">
        <v>7866</v>
      </c>
      <c r="U39" s="29">
        <v>44927</v>
      </c>
      <c r="V39" s="41" t="s">
        <v>1356</v>
      </c>
      <c r="W39" s="29">
        <v>44927</v>
      </c>
      <c r="Y39" s="238" t="s">
        <v>8184</v>
      </c>
      <c r="Z39" s="288">
        <v>22165</v>
      </c>
      <c r="AA39" s="288">
        <v>22165</v>
      </c>
      <c r="AB39" s="41" t="s">
        <v>12232</v>
      </c>
    </row>
    <row r="40" spans="1:28" x14ac:dyDescent="0.25">
      <c r="A40" s="35" t="s">
        <v>330</v>
      </c>
      <c r="B40" s="29">
        <v>45470</v>
      </c>
      <c r="C40" s="264" t="s">
        <v>8215</v>
      </c>
      <c r="D40" s="29" t="s">
        <v>16</v>
      </c>
      <c r="E40" s="240" t="s">
        <v>8216</v>
      </c>
      <c r="F40" s="29">
        <v>45499</v>
      </c>
      <c r="G40" s="35" t="s">
        <v>1269</v>
      </c>
      <c r="H40" s="35" t="s">
        <v>1272</v>
      </c>
      <c r="I40" s="29" t="s">
        <v>13061</v>
      </c>
      <c r="J40" s="41">
        <v>1</v>
      </c>
      <c r="K40" s="41" t="s">
        <v>7860</v>
      </c>
      <c r="L40" s="41" t="s">
        <v>11662</v>
      </c>
      <c r="M40" s="41" t="s">
        <v>315</v>
      </c>
      <c r="N40" s="41" t="s">
        <v>7861</v>
      </c>
      <c r="O40" s="41" t="s">
        <v>7862</v>
      </c>
      <c r="P40" s="41" t="s">
        <v>281</v>
      </c>
      <c r="Q40" s="41" t="s">
        <v>8217</v>
      </c>
      <c r="R40" s="41" t="s">
        <v>8218</v>
      </c>
      <c r="S40" s="238" t="s">
        <v>8219</v>
      </c>
      <c r="T40" s="41" t="s">
        <v>7866</v>
      </c>
      <c r="U40" s="29">
        <v>44473</v>
      </c>
      <c r="V40" s="41" t="s">
        <v>1356</v>
      </c>
      <c r="W40" s="29">
        <v>44946</v>
      </c>
      <c r="Y40" s="238" t="s">
        <v>8220</v>
      </c>
      <c r="Z40" s="288">
        <v>18713</v>
      </c>
      <c r="AA40" s="288">
        <v>18713</v>
      </c>
      <c r="AB40" s="41" t="s">
        <v>12229</v>
      </c>
    </row>
    <row r="41" spans="1:28" x14ac:dyDescent="0.25">
      <c r="A41" s="35" t="s">
        <v>1393</v>
      </c>
      <c r="B41" s="29">
        <v>45472</v>
      </c>
      <c r="C41" s="264" t="s">
        <v>8226</v>
      </c>
      <c r="D41" s="29" t="s">
        <v>16</v>
      </c>
      <c r="E41" s="240" t="s">
        <v>8129</v>
      </c>
      <c r="F41" s="29">
        <v>45499</v>
      </c>
      <c r="G41" s="35" t="s">
        <v>1269</v>
      </c>
      <c r="H41" s="35" t="s">
        <v>1273</v>
      </c>
      <c r="I41" s="29" t="s">
        <v>13050</v>
      </c>
      <c r="J41" s="41">
        <v>1</v>
      </c>
      <c r="K41" s="41" t="s">
        <v>7860</v>
      </c>
      <c r="L41" s="41" t="s">
        <v>11662</v>
      </c>
      <c r="M41" s="41" t="s">
        <v>315</v>
      </c>
      <c r="N41" s="41" t="s">
        <v>7861</v>
      </c>
      <c r="O41" s="41" t="s">
        <v>7862</v>
      </c>
      <c r="P41" s="41" t="s">
        <v>281</v>
      </c>
      <c r="Q41" s="41" t="s">
        <v>8227</v>
      </c>
      <c r="R41" s="41" t="s">
        <v>8228</v>
      </c>
      <c r="S41" s="238" t="s">
        <v>8229</v>
      </c>
      <c r="T41" s="41" t="s">
        <v>7866</v>
      </c>
      <c r="U41" s="29">
        <v>44958</v>
      </c>
      <c r="V41" s="41" t="s">
        <v>1356</v>
      </c>
      <c r="W41" s="29">
        <v>44958</v>
      </c>
      <c r="Y41" s="238" t="s">
        <v>8133</v>
      </c>
      <c r="Z41" s="288">
        <v>51194</v>
      </c>
      <c r="AA41" s="288">
        <v>51194</v>
      </c>
      <c r="AB41" s="41" t="s">
        <v>12232</v>
      </c>
    </row>
    <row r="42" spans="1:28" x14ac:dyDescent="0.25">
      <c r="A42" s="35" t="s">
        <v>1393</v>
      </c>
      <c r="B42" s="29">
        <v>45472</v>
      </c>
      <c r="C42" s="264" t="s">
        <v>8237</v>
      </c>
      <c r="D42" s="29" t="s">
        <v>16</v>
      </c>
      <c r="E42" s="240" t="s">
        <v>7859</v>
      </c>
      <c r="F42" s="29">
        <v>45499</v>
      </c>
      <c r="G42" s="35" t="s">
        <v>1269</v>
      </c>
      <c r="H42" s="35" t="s">
        <v>1273</v>
      </c>
      <c r="I42" s="29" t="s">
        <v>13050</v>
      </c>
      <c r="J42" s="41">
        <v>1</v>
      </c>
      <c r="K42" s="41" t="s">
        <v>7941</v>
      </c>
      <c r="L42" s="41" t="s">
        <v>11663</v>
      </c>
      <c r="M42" s="41" t="s">
        <v>7870</v>
      </c>
      <c r="N42" s="41" t="s">
        <v>7861</v>
      </c>
      <c r="O42" s="41" t="s">
        <v>7862</v>
      </c>
      <c r="P42" s="41" t="s">
        <v>7871</v>
      </c>
      <c r="Q42" s="41" t="s">
        <v>8238</v>
      </c>
      <c r="R42" s="41" t="s">
        <v>8239</v>
      </c>
      <c r="S42" s="238" t="s">
        <v>8240</v>
      </c>
      <c r="T42" s="41" t="s">
        <v>7866</v>
      </c>
      <c r="U42" s="29">
        <v>44962</v>
      </c>
      <c r="V42" s="41" t="s">
        <v>1356</v>
      </c>
      <c r="W42" s="29">
        <v>44962</v>
      </c>
      <c r="Y42" s="238" t="s">
        <v>7945</v>
      </c>
      <c r="Z42" s="288">
        <v>24180</v>
      </c>
      <c r="AA42" s="288">
        <v>24180</v>
      </c>
      <c r="AB42" s="41" t="s">
        <v>12232</v>
      </c>
    </row>
    <row r="43" spans="1:28" x14ac:dyDescent="0.25">
      <c r="A43" s="35" t="s">
        <v>1393</v>
      </c>
      <c r="B43" s="29">
        <v>45470</v>
      </c>
      <c r="C43" s="264" t="s">
        <v>8245</v>
      </c>
      <c r="D43" s="29" t="s">
        <v>16</v>
      </c>
      <c r="E43" s="240" t="s">
        <v>8246</v>
      </c>
      <c r="F43" s="29">
        <v>45499</v>
      </c>
      <c r="G43" s="35" t="s">
        <v>1269</v>
      </c>
      <c r="H43" s="35" t="s">
        <v>1273</v>
      </c>
      <c r="I43" s="29" t="s">
        <v>13050</v>
      </c>
      <c r="J43" s="41">
        <v>1</v>
      </c>
      <c r="K43" s="41" t="s">
        <v>7888</v>
      </c>
      <c r="L43" s="41" t="s">
        <v>7888</v>
      </c>
      <c r="M43" s="41" t="s">
        <v>7965</v>
      </c>
      <c r="N43" s="41" t="s">
        <v>7861</v>
      </c>
      <c r="O43" s="41" t="s">
        <v>7862</v>
      </c>
      <c r="P43" s="41" t="s">
        <v>7966</v>
      </c>
      <c r="Q43" s="41" t="s">
        <v>8247</v>
      </c>
      <c r="R43" s="41" t="s">
        <v>8248</v>
      </c>
      <c r="S43" s="238" t="s">
        <v>8249</v>
      </c>
      <c r="T43" s="41" t="s">
        <v>7866</v>
      </c>
      <c r="U43" s="29">
        <v>44935</v>
      </c>
      <c r="V43" s="41" t="s">
        <v>1356</v>
      </c>
      <c r="W43" s="29">
        <v>44986</v>
      </c>
      <c r="Y43" s="238" t="s">
        <v>8250</v>
      </c>
      <c r="Z43" s="288">
        <v>147569</v>
      </c>
      <c r="AA43" s="288">
        <v>147569</v>
      </c>
      <c r="AB43" s="41" t="s">
        <v>12232</v>
      </c>
    </row>
    <row r="44" spans="1:28" x14ac:dyDescent="0.25">
      <c r="A44" s="35" t="s">
        <v>1393</v>
      </c>
      <c r="B44" s="29">
        <v>45472</v>
      </c>
      <c r="C44" s="264" t="s">
        <v>8251</v>
      </c>
      <c r="D44" s="29" t="s">
        <v>16</v>
      </c>
      <c r="E44" s="240" t="s">
        <v>7859</v>
      </c>
      <c r="F44" s="29">
        <v>45499</v>
      </c>
      <c r="G44" s="35" t="s">
        <v>1269</v>
      </c>
      <c r="H44" s="35" t="s">
        <v>1273</v>
      </c>
      <c r="I44" s="29" t="s">
        <v>13050</v>
      </c>
      <c r="J44" s="41">
        <v>1</v>
      </c>
      <c r="K44" s="41" t="s">
        <v>7941</v>
      </c>
      <c r="L44" s="41" t="s">
        <v>11663</v>
      </c>
      <c r="M44" s="41" t="s">
        <v>7965</v>
      </c>
      <c r="N44" s="41" t="s">
        <v>7861</v>
      </c>
      <c r="O44" s="41" t="s">
        <v>7862</v>
      </c>
      <c r="P44" s="41" t="s">
        <v>8026</v>
      </c>
      <c r="Q44" s="41" t="s">
        <v>8252</v>
      </c>
      <c r="R44" s="41" t="s">
        <v>8253</v>
      </c>
      <c r="S44" s="238" t="s">
        <v>8254</v>
      </c>
      <c r="T44" s="41" t="s">
        <v>7866</v>
      </c>
      <c r="U44" s="29">
        <v>45017</v>
      </c>
      <c r="V44" s="41" t="s">
        <v>1356</v>
      </c>
      <c r="W44" s="29">
        <v>45017</v>
      </c>
      <c r="Y44" s="238" t="s">
        <v>8255</v>
      </c>
      <c r="Z44" s="288">
        <v>165130</v>
      </c>
      <c r="AA44" s="288">
        <v>165130</v>
      </c>
      <c r="AB44" s="41" t="s">
        <v>12232</v>
      </c>
    </row>
    <row r="45" spans="1:28" x14ac:dyDescent="0.25">
      <c r="A45" s="35" t="s">
        <v>1393</v>
      </c>
      <c r="B45" s="29">
        <v>45470</v>
      </c>
      <c r="C45" s="264" t="s">
        <v>8267</v>
      </c>
      <c r="D45" s="29" t="s">
        <v>16</v>
      </c>
      <c r="E45" s="240" t="s">
        <v>8268</v>
      </c>
      <c r="F45" s="29">
        <v>45499</v>
      </c>
      <c r="G45" s="35" t="s">
        <v>1269</v>
      </c>
      <c r="H45" s="35" t="s">
        <v>1273</v>
      </c>
      <c r="I45" s="29" t="s">
        <v>13050</v>
      </c>
      <c r="J45" s="41">
        <v>1</v>
      </c>
      <c r="K45" s="41" t="s">
        <v>7888</v>
      </c>
      <c r="L45" s="41" t="s">
        <v>7888</v>
      </c>
      <c r="M45" s="41" t="s">
        <v>7965</v>
      </c>
      <c r="N45" s="41" t="s">
        <v>7861</v>
      </c>
      <c r="O45" s="41" t="s">
        <v>7862</v>
      </c>
      <c r="P45" s="41" t="s">
        <v>7966</v>
      </c>
      <c r="Q45" s="41" t="s">
        <v>8269</v>
      </c>
      <c r="R45" s="41" t="s">
        <v>8270</v>
      </c>
      <c r="S45" s="238" t="s">
        <v>8271</v>
      </c>
      <c r="T45" s="41" t="s">
        <v>7866</v>
      </c>
      <c r="U45" s="29">
        <v>45059</v>
      </c>
      <c r="V45" s="41" t="s">
        <v>1356</v>
      </c>
      <c r="W45" s="29">
        <v>45059</v>
      </c>
      <c r="Y45" s="238" t="s">
        <v>8272</v>
      </c>
      <c r="Z45" s="288">
        <v>141016</v>
      </c>
      <c r="AA45" s="288">
        <v>141016</v>
      </c>
      <c r="AB45" s="41" t="s">
        <v>12232</v>
      </c>
    </row>
    <row r="46" spans="1:28" x14ac:dyDescent="0.25">
      <c r="A46" s="35" t="s">
        <v>1393</v>
      </c>
      <c r="B46" s="29">
        <v>45472</v>
      </c>
      <c r="C46" s="264" t="s">
        <v>8296</v>
      </c>
      <c r="D46" s="29" t="s">
        <v>16</v>
      </c>
      <c r="E46" s="240" t="s">
        <v>7859</v>
      </c>
      <c r="F46" s="29">
        <v>45499</v>
      </c>
      <c r="G46" s="35" t="s">
        <v>1269</v>
      </c>
      <c r="H46" s="35" t="s">
        <v>1273</v>
      </c>
      <c r="I46" s="29" t="s">
        <v>13050</v>
      </c>
      <c r="J46" s="41">
        <v>1</v>
      </c>
      <c r="K46" s="41" t="s">
        <v>7941</v>
      </c>
      <c r="L46" s="41" t="s">
        <v>11663</v>
      </c>
      <c r="M46" s="41" t="s">
        <v>7870</v>
      </c>
      <c r="N46" s="41" t="s">
        <v>7861</v>
      </c>
      <c r="O46" s="41" t="s">
        <v>7862</v>
      </c>
      <c r="P46" s="41" t="s">
        <v>7871</v>
      </c>
      <c r="Q46" s="41" t="s">
        <v>8297</v>
      </c>
      <c r="R46" s="41" t="s">
        <v>8298</v>
      </c>
      <c r="S46" s="238" t="s">
        <v>8299</v>
      </c>
      <c r="T46" s="41" t="s">
        <v>7866</v>
      </c>
      <c r="U46" s="29">
        <v>45146</v>
      </c>
      <c r="V46" s="41" t="s">
        <v>1356</v>
      </c>
      <c r="W46" s="29">
        <v>45146</v>
      </c>
      <c r="Y46" s="238" t="s">
        <v>8300</v>
      </c>
      <c r="Z46" s="288">
        <v>16120</v>
      </c>
      <c r="AA46" s="288">
        <v>16120</v>
      </c>
      <c r="AB46" s="41" t="s">
        <v>12232</v>
      </c>
    </row>
    <row r="47" spans="1:28" x14ac:dyDescent="0.25">
      <c r="A47" s="35" t="s">
        <v>1393</v>
      </c>
      <c r="B47" s="29">
        <v>45472</v>
      </c>
      <c r="C47" s="264" t="s">
        <v>8312</v>
      </c>
      <c r="D47" s="29" t="s">
        <v>16</v>
      </c>
      <c r="E47" s="240" t="s">
        <v>7877</v>
      </c>
      <c r="F47" s="29">
        <v>45499</v>
      </c>
      <c r="G47" s="35" t="s">
        <v>1269</v>
      </c>
      <c r="H47" s="35" t="s">
        <v>1273</v>
      </c>
      <c r="I47" s="29" t="s">
        <v>13050</v>
      </c>
      <c r="J47" s="41">
        <v>1</v>
      </c>
      <c r="K47" s="41" t="s">
        <v>7860</v>
      </c>
      <c r="L47" s="41" t="s">
        <v>11662</v>
      </c>
      <c r="M47" s="41" t="s">
        <v>315</v>
      </c>
      <c r="N47" s="41" t="s">
        <v>7861</v>
      </c>
      <c r="O47" s="41" t="s">
        <v>7862</v>
      </c>
      <c r="P47" s="41" t="s">
        <v>281</v>
      </c>
      <c r="Q47" s="41" t="s">
        <v>8313</v>
      </c>
      <c r="R47" s="41" t="s">
        <v>8314</v>
      </c>
      <c r="S47" s="238" t="s">
        <v>8315</v>
      </c>
      <c r="T47" s="41" t="s">
        <v>7866</v>
      </c>
      <c r="U47" s="29">
        <v>44644</v>
      </c>
      <c r="V47" s="41" t="s">
        <v>1356</v>
      </c>
      <c r="W47" s="29">
        <v>45170</v>
      </c>
      <c r="Y47" s="238" t="s">
        <v>8316</v>
      </c>
      <c r="Z47" s="288">
        <v>72553</v>
      </c>
      <c r="AA47" s="288">
        <v>72553</v>
      </c>
      <c r="AB47" s="41" t="s">
        <v>12232</v>
      </c>
    </row>
    <row r="48" spans="1:28" x14ac:dyDescent="0.25">
      <c r="A48" s="35" t="s">
        <v>1393</v>
      </c>
      <c r="B48" s="29">
        <v>45472</v>
      </c>
      <c r="C48" s="264" t="s">
        <v>8317</v>
      </c>
      <c r="D48" s="29" t="s">
        <v>16</v>
      </c>
      <c r="E48" s="240" t="s">
        <v>8318</v>
      </c>
      <c r="F48" s="29">
        <v>45499</v>
      </c>
      <c r="G48" s="35" t="s">
        <v>1269</v>
      </c>
      <c r="H48" s="35" t="s">
        <v>1273</v>
      </c>
      <c r="I48" s="29" t="s">
        <v>13050</v>
      </c>
      <c r="J48" s="41">
        <v>1</v>
      </c>
      <c r="K48" s="41" t="s">
        <v>7860</v>
      </c>
      <c r="L48" s="41" t="s">
        <v>11662</v>
      </c>
      <c r="M48" s="41" t="s">
        <v>315</v>
      </c>
      <c r="N48" s="41" t="s">
        <v>7861</v>
      </c>
      <c r="O48" s="41" t="s">
        <v>7862</v>
      </c>
      <c r="P48" s="41" t="s">
        <v>281</v>
      </c>
      <c r="Q48" s="41" t="s">
        <v>8319</v>
      </c>
      <c r="R48" s="41" t="s">
        <v>8320</v>
      </c>
      <c r="S48" s="238" t="s">
        <v>8321</v>
      </c>
      <c r="T48" s="41" t="s">
        <v>7866</v>
      </c>
      <c r="U48" s="29">
        <v>45184</v>
      </c>
      <c r="V48" s="41" t="s">
        <v>1356</v>
      </c>
      <c r="W48" s="29">
        <v>45184</v>
      </c>
      <c r="Y48" s="238" t="s">
        <v>8322</v>
      </c>
      <c r="Z48" s="288">
        <v>39579</v>
      </c>
      <c r="AA48" s="288">
        <v>39579</v>
      </c>
      <c r="AB48" s="41" t="s">
        <v>12232</v>
      </c>
    </row>
    <row r="49" spans="1:28" x14ac:dyDescent="0.25">
      <c r="A49" s="35" t="s">
        <v>1393</v>
      </c>
      <c r="B49" s="29">
        <v>45472</v>
      </c>
      <c r="C49" s="264" t="s">
        <v>8323</v>
      </c>
      <c r="D49" s="29" t="s">
        <v>16</v>
      </c>
      <c r="E49" s="240" t="s">
        <v>7859</v>
      </c>
      <c r="F49" s="29">
        <v>45499</v>
      </c>
      <c r="G49" s="35" t="s">
        <v>1269</v>
      </c>
      <c r="H49" s="35" t="s">
        <v>1273</v>
      </c>
      <c r="I49" s="29" t="s">
        <v>13050</v>
      </c>
      <c r="J49" s="41">
        <v>1</v>
      </c>
      <c r="K49" s="41" t="s">
        <v>7941</v>
      </c>
      <c r="L49" s="41" t="s">
        <v>11663</v>
      </c>
      <c r="M49" s="41" t="s">
        <v>7965</v>
      </c>
      <c r="N49" s="41" t="s">
        <v>7861</v>
      </c>
      <c r="O49" s="41" t="s">
        <v>7862</v>
      </c>
      <c r="P49" s="41" t="s">
        <v>8026</v>
      </c>
      <c r="Q49" s="41" t="s">
        <v>8324</v>
      </c>
      <c r="R49" s="41" t="s">
        <v>8325</v>
      </c>
      <c r="S49" s="238" t="s">
        <v>8326</v>
      </c>
      <c r="T49" s="41" t="s">
        <v>7866</v>
      </c>
      <c r="U49" s="29">
        <v>45191</v>
      </c>
      <c r="V49" s="41" t="s">
        <v>1356</v>
      </c>
      <c r="W49" s="29">
        <v>45191</v>
      </c>
      <c r="Y49" s="238" t="s">
        <v>8327</v>
      </c>
      <c r="Z49" s="288">
        <v>56616</v>
      </c>
      <c r="AA49" s="288">
        <v>56616</v>
      </c>
      <c r="AB49" s="41" t="s">
        <v>12232</v>
      </c>
    </row>
    <row r="50" spans="1:28" x14ac:dyDescent="0.25">
      <c r="A50" s="35" t="s">
        <v>1393</v>
      </c>
      <c r="B50" s="29">
        <v>45470</v>
      </c>
      <c r="C50" s="264" t="s">
        <v>8328</v>
      </c>
      <c r="D50" s="29" t="s">
        <v>16</v>
      </c>
      <c r="E50" s="240" t="s">
        <v>8329</v>
      </c>
      <c r="F50" s="29">
        <v>45499</v>
      </c>
      <c r="G50" s="35" t="s">
        <v>1269</v>
      </c>
      <c r="H50" s="35" t="s">
        <v>1273</v>
      </c>
      <c r="I50" s="29" t="s">
        <v>13050</v>
      </c>
      <c r="J50" s="41">
        <v>1</v>
      </c>
      <c r="K50" s="41" t="s">
        <v>7860</v>
      </c>
      <c r="L50" s="41" t="s">
        <v>11662</v>
      </c>
      <c r="M50" s="41" t="s">
        <v>7870</v>
      </c>
      <c r="N50" s="41" t="s">
        <v>7861</v>
      </c>
      <c r="O50" s="41" t="s">
        <v>7862</v>
      </c>
      <c r="P50" s="41" t="s">
        <v>8200</v>
      </c>
      <c r="Q50" s="41" t="s">
        <v>8330</v>
      </c>
      <c r="R50" s="41" t="s">
        <v>8331</v>
      </c>
      <c r="S50" s="238" t="s">
        <v>8332</v>
      </c>
      <c r="T50" s="41" t="s">
        <v>7866</v>
      </c>
      <c r="U50" s="29">
        <v>44018</v>
      </c>
      <c r="V50" s="41" t="s">
        <v>1356</v>
      </c>
      <c r="W50" s="29">
        <v>45199</v>
      </c>
      <c r="Y50" s="238" t="s">
        <v>8333</v>
      </c>
      <c r="Z50" s="288">
        <v>65318</v>
      </c>
      <c r="AA50" s="288">
        <v>65318</v>
      </c>
      <c r="AB50" s="41" t="s">
        <v>12232</v>
      </c>
    </row>
    <row r="51" spans="1:28" x14ac:dyDescent="0.25">
      <c r="A51" s="35" t="s">
        <v>1393</v>
      </c>
      <c r="B51" s="29">
        <v>45470</v>
      </c>
      <c r="C51" s="264" t="s">
        <v>8340</v>
      </c>
      <c r="D51" s="29" t="s">
        <v>16</v>
      </c>
      <c r="E51" s="240" t="s">
        <v>8341</v>
      </c>
      <c r="F51" s="29">
        <v>45499</v>
      </c>
      <c r="G51" s="35" t="s">
        <v>1269</v>
      </c>
      <c r="H51" s="35" t="s">
        <v>1273</v>
      </c>
      <c r="I51" s="29" t="s">
        <v>13050</v>
      </c>
      <c r="J51" s="41">
        <v>1</v>
      </c>
      <c r="K51" s="41" t="s">
        <v>255</v>
      </c>
      <c r="L51" s="41" t="s">
        <v>255</v>
      </c>
      <c r="M51" s="41" t="s">
        <v>7870</v>
      </c>
      <c r="N51" s="41" t="s">
        <v>7861</v>
      </c>
      <c r="O51" s="41" t="s">
        <v>7862</v>
      </c>
      <c r="P51" s="41" t="s">
        <v>256</v>
      </c>
      <c r="Q51" s="41" t="s">
        <v>8342</v>
      </c>
      <c r="R51" s="41" t="s">
        <v>8343</v>
      </c>
      <c r="S51" s="238" t="s">
        <v>8344</v>
      </c>
      <c r="T51" s="41" t="s">
        <v>7866</v>
      </c>
      <c r="U51" s="29">
        <v>45292</v>
      </c>
      <c r="V51" s="41" t="s">
        <v>1356</v>
      </c>
      <c r="W51" s="29">
        <v>45292</v>
      </c>
      <c r="Y51" s="238" t="s">
        <v>8345</v>
      </c>
      <c r="Z51" s="288">
        <v>44763</v>
      </c>
      <c r="AA51" s="288">
        <v>44763</v>
      </c>
      <c r="AB51" s="41" t="s">
        <v>12232</v>
      </c>
    </row>
    <row r="52" spans="1:28" x14ac:dyDescent="0.25">
      <c r="A52" s="35" t="s">
        <v>1393</v>
      </c>
      <c r="B52" s="29">
        <v>45472</v>
      </c>
      <c r="C52" s="264" t="s">
        <v>8364</v>
      </c>
      <c r="D52" s="29" t="s">
        <v>16</v>
      </c>
      <c r="E52" s="240" t="s">
        <v>7859</v>
      </c>
      <c r="F52" s="29">
        <v>45499</v>
      </c>
      <c r="G52" s="35" t="s">
        <v>1269</v>
      </c>
      <c r="H52" s="35" t="s">
        <v>1273</v>
      </c>
      <c r="I52" s="29" t="s">
        <v>13050</v>
      </c>
      <c r="J52" s="41">
        <v>1</v>
      </c>
      <c r="K52" s="41" t="s">
        <v>7941</v>
      </c>
      <c r="L52" s="41" t="s">
        <v>11663</v>
      </c>
      <c r="M52" s="41" t="s">
        <v>7965</v>
      </c>
      <c r="N52" s="41" t="s">
        <v>7861</v>
      </c>
      <c r="O52" s="41" t="s">
        <v>7862</v>
      </c>
      <c r="P52" s="41" t="s">
        <v>8026</v>
      </c>
      <c r="Q52" s="41" t="s">
        <v>8365</v>
      </c>
      <c r="R52" s="41" t="s">
        <v>8366</v>
      </c>
      <c r="S52" s="238" t="s">
        <v>8367</v>
      </c>
      <c r="T52" s="41" t="s">
        <v>7866</v>
      </c>
      <c r="U52" s="29">
        <v>45300</v>
      </c>
      <c r="V52" s="41" t="s">
        <v>1356</v>
      </c>
      <c r="W52" s="29">
        <v>45300</v>
      </c>
      <c r="Y52" s="238" t="s">
        <v>8368</v>
      </c>
      <c r="Z52" s="288">
        <v>250054</v>
      </c>
      <c r="AA52" s="288">
        <v>250054</v>
      </c>
      <c r="AB52" s="41" t="s">
        <v>12232</v>
      </c>
    </row>
    <row r="53" spans="1:28" x14ac:dyDescent="0.25">
      <c r="A53" s="35" t="s">
        <v>1393</v>
      </c>
      <c r="B53" s="29">
        <v>45470</v>
      </c>
      <c r="C53" s="264" t="s">
        <v>8402</v>
      </c>
      <c r="D53" s="29" t="s">
        <v>16</v>
      </c>
      <c r="E53" s="240" t="s">
        <v>8403</v>
      </c>
      <c r="F53" s="29">
        <v>45499</v>
      </c>
      <c r="G53" s="35" t="s">
        <v>1269</v>
      </c>
      <c r="H53" s="35" t="s">
        <v>1273</v>
      </c>
      <c r="I53" s="29" t="s">
        <v>13050</v>
      </c>
      <c r="J53" s="41">
        <v>1</v>
      </c>
      <c r="K53" s="41" t="s">
        <v>7860</v>
      </c>
      <c r="L53" s="41" t="s">
        <v>11662</v>
      </c>
      <c r="M53" s="41" t="s">
        <v>315</v>
      </c>
      <c r="N53" s="41" t="s">
        <v>7861</v>
      </c>
      <c r="O53" s="41" t="s">
        <v>7862</v>
      </c>
      <c r="P53" s="41" t="s">
        <v>281</v>
      </c>
      <c r="Q53" s="41" t="s">
        <v>8404</v>
      </c>
      <c r="R53" s="41" t="s">
        <v>8405</v>
      </c>
      <c r="S53" s="238" t="s">
        <v>8406</v>
      </c>
      <c r="T53" s="41" t="s">
        <v>7866</v>
      </c>
      <c r="U53" s="29">
        <v>44924</v>
      </c>
      <c r="V53" s="41" t="s">
        <v>1356</v>
      </c>
      <c r="W53" s="29">
        <v>45394</v>
      </c>
      <c r="Y53" s="238" t="s">
        <v>8407</v>
      </c>
      <c r="Z53" s="288">
        <v>166175</v>
      </c>
      <c r="AA53" s="288">
        <v>166175</v>
      </c>
      <c r="AB53" s="41" t="s">
        <v>12232</v>
      </c>
    </row>
    <row r="54" spans="1:28" x14ac:dyDescent="0.25">
      <c r="A54" s="35" t="s">
        <v>1393</v>
      </c>
      <c r="B54" s="29">
        <v>45471</v>
      </c>
      <c r="C54" s="264" t="s">
        <v>8479</v>
      </c>
      <c r="D54" s="29" t="s">
        <v>16</v>
      </c>
      <c r="E54" s="240" t="s">
        <v>8480</v>
      </c>
      <c r="F54" s="29">
        <v>45499</v>
      </c>
      <c r="G54" s="35" t="s">
        <v>1269</v>
      </c>
      <c r="H54" s="35" t="s">
        <v>1273</v>
      </c>
      <c r="I54" s="29" t="s">
        <v>13050</v>
      </c>
      <c r="J54" s="41">
        <v>1</v>
      </c>
      <c r="K54" s="41" t="s">
        <v>7860</v>
      </c>
      <c r="L54" s="41" t="s">
        <v>11662</v>
      </c>
      <c r="M54" s="41" t="s">
        <v>315</v>
      </c>
      <c r="N54" s="41" t="s">
        <v>7861</v>
      </c>
      <c r="O54" s="41" t="s">
        <v>7862</v>
      </c>
      <c r="P54" s="41" t="s">
        <v>1371</v>
      </c>
      <c r="Q54" s="41" t="s">
        <v>8481</v>
      </c>
      <c r="R54" s="41" t="s">
        <v>8482</v>
      </c>
      <c r="S54" s="238" t="s">
        <v>8483</v>
      </c>
      <c r="T54" s="41" t="s">
        <v>7866</v>
      </c>
      <c r="U54" s="29">
        <v>43893</v>
      </c>
      <c r="V54" s="41" t="s">
        <v>1413</v>
      </c>
      <c r="W54" s="29">
        <v>45474</v>
      </c>
      <c r="Y54" s="238" t="s">
        <v>8484</v>
      </c>
      <c r="Z54" s="288">
        <v>638580</v>
      </c>
      <c r="AA54" s="288">
        <v>638580</v>
      </c>
      <c r="AB54" s="41" t="s">
        <v>12232</v>
      </c>
    </row>
    <row r="55" spans="1:28" x14ac:dyDescent="0.25">
      <c r="A55" s="35" t="s">
        <v>1393</v>
      </c>
      <c r="B55" s="29">
        <v>45471</v>
      </c>
      <c r="C55" s="264" t="s">
        <v>8473</v>
      </c>
      <c r="D55" s="29" t="s">
        <v>16</v>
      </c>
      <c r="E55" s="240" t="s">
        <v>8474</v>
      </c>
      <c r="F55" s="29">
        <v>45499</v>
      </c>
      <c r="G55" s="35" t="s">
        <v>1269</v>
      </c>
      <c r="H55" s="35" t="s">
        <v>1273</v>
      </c>
      <c r="I55" s="29" t="s">
        <v>13050</v>
      </c>
      <c r="J55" s="41">
        <v>1</v>
      </c>
      <c r="K55" s="41" t="s">
        <v>7888</v>
      </c>
      <c r="L55" s="41" t="s">
        <v>7888</v>
      </c>
      <c r="M55" s="41" t="s">
        <v>7965</v>
      </c>
      <c r="N55" s="41" t="s">
        <v>7861</v>
      </c>
      <c r="O55" s="41" t="s">
        <v>7862</v>
      </c>
      <c r="P55" s="41" t="s">
        <v>3263</v>
      </c>
      <c r="Q55" s="41" t="s">
        <v>8475</v>
      </c>
      <c r="R55" s="41" t="s">
        <v>8476</v>
      </c>
      <c r="S55" s="238" t="s">
        <v>8477</v>
      </c>
      <c r="T55" s="41" t="s">
        <v>7866</v>
      </c>
      <c r="U55" s="29">
        <v>44841</v>
      </c>
      <c r="V55" s="41" t="s">
        <v>1356</v>
      </c>
      <c r="W55" s="29">
        <v>45474</v>
      </c>
      <c r="Y55" s="238" t="s">
        <v>8478</v>
      </c>
      <c r="Z55" s="288">
        <v>36678</v>
      </c>
      <c r="AA55" s="288">
        <v>36678</v>
      </c>
      <c r="AB55" s="41" t="s">
        <v>12232</v>
      </c>
    </row>
    <row r="56" spans="1:28" x14ac:dyDescent="0.25">
      <c r="A56" s="35" t="s">
        <v>1393</v>
      </c>
      <c r="B56" s="29">
        <v>45472</v>
      </c>
      <c r="C56" s="264" t="s">
        <v>8466</v>
      </c>
      <c r="D56" s="29" t="s">
        <v>16</v>
      </c>
      <c r="E56" s="240" t="s">
        <v>8467</v>
      </c>
      <c r="F56" s="29">
        <v>45499</v>
      </c>
      <c r="G56" s="35" t="s">
        <v>1269</v>
      </c>
      <c r="H56" s="35" t="s">
        <v>1273</v>
      </c>
      <c r="I56" s="29" t="s">
        <v>13050</v>
      </c>
      <c r="J56" s="41">
        <v>1</v>
      </c>
      <c r="K56" s="41" t="s">
        <v>7860</v>
      </c>
      <c r="L56" s="41" t="s">
        <v>11662</v>
      </c>
      <c r="M56" s="41" t="s">
        <v>315</v>
      </c>
      <c r="N56" s="41" t="s">
        <v>7861</v>
      </c>
      <c r="O56" s="41" t="s">
        <v>7862</v>
      </c>
      <c r="P56" s="41" t="s">
        <v>8468</v>
      </c>
      <c r="Q56" s="41" t="s">
        <v>8469</v>
      </c>
      <c r="R56" s="41" t="s">
        <v>8470</v>
      </c>
      <c r="S56" s="238" t="s">
        <v>8471</v>
      </c>
      <c r="T56" s="41" t="s">
        <v>7866</v>
      </c>
      <c r="U56" s="29">
        <v>45474</v>
      </c>
      <c r="V56" s="41" t="s">
        <v>1356</v>
      </c>
      <c r="W56" s="29">
        <v>45474</v>
      </c>
      <c r="Y56" s="238" t="s">
        <v>8472</v>
      </c>
      <c r="Z56" s="288">
        <v>80780</v>
      </c>
      <c r="AA56" s="288">
        <v>80780</v>
      </c>
      <c r="AB56" s="41" t="s">
        <v>12232</v>
      </c>
    </row>
    <row r="57" spans="1:28" x14ac:dyDescent="0.25">
      <c r="A57" s="35" t="s">
        <v>1393</v>
      </c>
      <c r="B57" s="29">
        <v>45470</v>
      </c>
      <c r="C57" s="264" t="s">
        <v>8485</v>
      </c>
      <c r="D57" s="29" t="s">
        <v>16</v>
      </c>
      <c r="E57" s="240" t="s">
        <v>8486</v>
      </c>
      <c r="F57" s="29">
        <v>45499</v>
      </c>
      <c r="G57" s="35" t="s">
        <v>1269</v>
      </c>
      <c r="H57" s="35" t="s">
        <v>1273</v>
      </c>
      <c r="I57" s="29" t="s">
        <v>13050</v>
      </c>
      <c r="J57" s="41">
        <v>1</v>
      </c>
      <c r="K57" s="41" t="s">
        <v>255</v>
      </c>
      <c r="L57" s="41" t="s">
        <v>255</v>
      </c>
      <c r="M57" s="41" t="s">
        <v>7870</v>
      </c>
      <c r="N57" s="41" t="s">
        <v>7861</v>
      </c>
      <c r="O57" s="41" t="s">
        <v>7862</v>
      </c>
      <c r="P57" s="41" t="s">
        <v>256</v>
      </c>
      <c r="Q57" s="41" t="s">
        <v>8487</v>
      </c>
      <c r="R57" s="41" t="s">
        <v>8488</v>
      </c>
      <c r="S57" s="238" t="s">
        <v>8489</v>
      </c>
      <c r="T57" s="41" t="s">
        <v>7866</v>
      </c>
      <c r="U57" s="29">
        <v>44727</v>
      </c>
      <c r="V57" s="41" t="s">
        <v>1356</v>
      </c>
      <c r="W57" s="29">
        <v>45475</v>
      </c>
      <c r="Y57" s="238" t="s">
        <v>8490</v>
      </c>
      <c r="Z57" s="288">
        <v>58587</v>
      </c>
      <c r="AA57" s="288">
        <v>58587</v>
      </c>
      <c r="AB57" s="41" t="s">
        <v>12232</v>
      </c>
    </row>
    <row r="58" spans="1:28" x14ac:dyDescent="0.25">
      <c r="A58" s="35" t="s">
        <v>1393</v>
      </c>
      <c r="B58" s="29">
        <v>45470</v>
      </c>
      <c r="C58" s="264" t="s">
        <v>8509</v>
      </c>
      <c r="D58" s="29" t="s">
        <v>16</v>
      </c>
      <c r="E58" s="240" t="s">
        <v>8403</v>
      </c>
      <c r="F58" s="29">
        <v>45499</v>
      </c>
      <c r="G58" s="35" t="s">
        <v>1269</v>
      </c>
      <c r="H58" s="35" t="s">
        <v>1273</v>
      </c>
      <c r="I58" s="29" t="s">
        <v>13050</v>
      </c>
      <c r="J58" s="41">
        <v>1</v>
      </c>
      <c r="K58" s="41" t="s">
        <v>7860</v>
      </c>
      <c r="L58" s="41" t="s">
        <v>11662</v>
      </c>
      <c r="M58" s="41" t="s">
        <v>315</v>
      </c>
      <c r="N58" s="41" t="s">
        <v>7861</v>
      </c>
      <c r="O58" s="41" t="s">
        <v>7862</v>
      </c>
      <c r="P58" s="41" t="s">
        <v>281</v>
      </c>
      <c r="Q58" s="41" t="s">
        <v>8510</v>
      </c>
      <c r="R58" s="41" t="s">
        <v>8511</v>
      </c>
      <c r="S58" s="238" t="s">
        <v>8512</v>
      </c>
      <c r="T58" s="41" t="s">
        <v>7866</v>
      </c>
      <c r="U58" s="29">
        <v>45041</v>
      </c>
      <c r="V58" s="41" t="s">
        <v>1356</v>
      </c>
      <c r="W58" s="29">
        <v>45549</v>
      </c>
      <c r="Y58" s="238" t="s">
        <v>8513</v>
      </c>
      <c r="Z58" s="288">
        <v>28601</v>
      </c>
      <c r="AA58" s="288">
        <v>28601</v>
      </c>
      <c r="AB58" s="41" t="s">
        <v>12232</v>
      </c>
    </row>
    <row r="59" spans="1:28" x14ac:dyDescent="0.25">
      <c r="A59" s="35" t="s">
        <v>1393</v>
      </c>
      <c r="B59" s="29">
        <v>45472</v>
      </c>
      <c r="C59" s="264" t="s">
        <v>8559</v>
      </c>
      <c r="D59" s="29" t="s">
        <v>16</v>
      </c>
      <c r="E59" s="240" t="s">
        <v>8560</v>
      </c>
      <c r="F59" s="29">
        <v>45499</v>
      </c>
      <c r="G59" s="35" t="s">
        <v>1269</v>
      </c>
      <c r="H59" s="35" t="s">
        <v>1273</v>
      </c>
      <c r="I59" s="29" t="s">
        <v>13050</v>
      </c>
      <c r="J59" s="41">
        <v>1</v>
      </c>
      <c r="K59" s="41" t="s">
        <v>7860</v>
      </c>
      <c r="L59" s="41" t="s">
        <v>11662</v>
      </c>
      <c r="M59" s="41" t="s">
        <v>315</v>
      </c>
      <c r="N59" s="41" t="s">
        <v>7861</v>
      </c>
      <c r="O59" s="41" t="s">
        <v>7862</v>
      </c>
      <c r="P59" s="41" t="s">
        <v>1500</v>
      </c>
      <c r="Q59" s="41" t="s">
        <v>8561</v>
      </c>
      <c r="R59" s="41" t="s">
        <v>8562</v>
      </c>
      <c r="S59" s="238" t="s">
        <v>8563</v>
      </c>
      <c r="T59" s="41" t="s">
        <v>7866</v>
      </c>
      <c r="U59" s="29">
        <v>44469</v>
      </c>
      <c r="V59" s="41" t="s">
        <v>1413</v>
      </c>
      <c r="W59" s="29">
        <v>45657</v>
      </c>
      <c r="Y59" s="238" t="s">
        <v>8564</v>
      </c>
      <c r="Z59" s="288">
        <v>2026000</v>
      </c>
      <c r="AA59" s="288">
        <v>2026000</v>
      </c>
      <c r="AB59" s="41" t="s">
        <v>12232</v>
      </c>
    </row>
    <row r="60" spans="1:28" x14ac:dyDescent="0.25">
      <c r="A60" s="35" t="s">
        <v>1393</v>
      </c>
      <c r="B60" s="29">
        <v>45472</v>
      </c>
      <c r="C60" s="264" t="s">
        <v>8606</v>
      </c>
      <c r="D60" s="29" t="s">
        <v>16</v>
      </c>
      <c r="E60" s="240" t="s">
        <v>8607</v>
      </c>
      <c r="F60" s="29">
        <v>45499</v>
      </c>
      <c r="G60" s="35" t="s">
        <v>1269</v>
      </c>
      <c r="H60" s="35" t="s">
        <v>1273</v>
      </c>
      <c r="I60" s="29" t="s">
        <v>13050</v>
      </c>
      <c r="J60" s="41">
        <v>1</v>
      </c>
      <c r="K60" s="41" t="s">
        <v>7860</v>
      </c>
      <c r="L60" s="41" t="s">
        <v>11662</v>
      </c>
      <c r="M60" s="41" t="s">
        <v>315</v>
      </c>
      <c r="N60" s="41" t="s">
        <v>7861</v>
      </c>
      <c r="O60" s="41" t="s">
        <v>7862</v>
      </c>
      <c r="P60" s="41" t="s">
        <v>1500</v>
      </c>
      <c r="Q60" s="41" t="s">
        <v>8611</v>
      </c>
      <c r="R60" s="41" t="s">
        <v>8609</v>
      </c>
      <c r="S60" s="238" t="s">
        <v>8563</v>
      </c>
      <c r="T60" s="41" t="s">
        <v>7866</v>
      </c>
      <c r="U60" s="29">
        <v>44741</v>
      </c>
      <c r="V60" s="41" t="s">
        <v>1413</v>
      </c>
      <c r="W60" s="29">
        <v>45837</v>
      </c>
      <c r="Y60" s="238" t="s">
        <v>8610</v>
      </c>
      <c r="Z60" s="288">
        <v>2037000</v>
      </c>
      <c r="AA60" s="288">
        <v>2037000</v>
      </c>
      <c r="AB60" s="41" t="s">
        <v>12232</v>
      </c>
    </row>
    <row r="61" spans="1:28" x14ac:dyDescent="0.25">
      <c r="A61" s="35" t="s">
        <v>1393</v>
      </c>
      <c r="B61" s="29">
        <v>45472</v>
      </c>
      <c r="C61" s="264" t="s">
        <v>8606</v>
      </c>
      <c r="D61" s="29" t="s">
        <v>16</v>
      </c>
      <c r="E61" s="240" t="s">
        <v>8607</v>
      </c>
      <c r="F61" s="29">
        <v>45499</v>
      </c>
      <c r="G61" s="35" t="s">
        <v>1269</v>
      </c>
      <c r="H61" s="35" t="s">
        <v>1273</v>
      </c>
      <c r="I61" s="29" t="s">
        <v>13050</v>
      </c>
      <c r="J61" s="41">
        <v>1</v>
      </c>
      <c r="K61" s="41" t="s">
        <v>7860</v>
      </c>
      <c r="L61" s="41" t="s">
        <v>11662</v>
      </c>
      <c r="M61" s="41" t="s">
        <v>315</v>
      </c>
      <c r="N61" s="41" t="s">
        <v>7861</v>
      </c>
      <c r="O61" s="41" t="s">
        <v>7862</v>
      </c>
      <c r="P61" s="41" t="s">
        <v>1500</v>
      </c>
      <c r="Q61" s="41" t="s">
        <v>8608</v>
      </c>
      <c r="R61" s="41" t="s">
        <v>8609</v>
      </c>
      <c r="S61" s="238" t="s">
        <v>8563</v>
      </c>
      <c r="T61" s="41" t="s">
        <v>7866</v>
      </c>
      <c r="U61" s="29">
        <v>44741</v>
      </c>
      <c r="V61" s="41" t="s">
        <v>1413</v>
      </c>
      <c r="W61" s="29">
        <v>45837</v>
      </c>
      <c r="Y61" s="238" t="s">
        <v>8610</v>
      </c>
      <c r="Z61" s="288">
        <v>2037000</v>
      </c>
      <c r="AA61" s="288">
        <v>2037000</v>
      </c>
      <c r="AB61" s="41" t="s">
        <v>12232</v>
      </c>
    </row>
    <row r="62" spans="1:28" x14ac:dyDescent="0.25">
      <c r="A62" s="35" t="s">
        <v>1393</v>
      </c>
      <c r="B62" s="29">
        <v>45472</v>
      </c>
      <c r="C62" s="264" t="s">
        <v>8617</v>
      </c>
      <c r="D62" s="29" t="s">
        <v>16</v>
      </c>
      <c r="E62" s="240" t="s">
        <v>8618</v>
      </c>
      <c r="F62" s="29">
        <v>45499</v>
      </c>
      <c r="G62" s="35" t="s">
        <v>1269</v>
      </c>
      <c r="H62" s="35" t="s">
        <v>1273</v>
      </c>
      <c r="I62" s="29" t="s">
        <v>13050</v>
      </c>
      <c r="J62" s="41">
        <v>1</v>
      </c>
      <c r="K62" s="41" t="s">
        <v>7860</v>
      </c>
      <c r="L62" s="41" t="s">
        <v>11662</v>
      </c>
      <c r="M62" s="41" t="s">
        <v>315</v>
      </c>
      <c r="N62" s="41" t="s">
        <v>7861</v>
      </c>
      <c r="O62" s="41" t="s">
        <v>7862</v>
      </c>
      <c r="P62" s="41" t="s">
        <v>1500</v>
      </c>
      <c r="Q62" s="41" t="s">
        <v>8619</v>
      </c>
      <c r="R62" s="41" t="s">
        <v>8620</v>
      </c>
      <c r="S62" s="238" t="s">
        <v>8563</v>
      </c>
      <c r="T62" s="41" t="s">
        <v>7866</v>
      </c>
      <c r="U62" s="29">
        <v>44742</v>
      </c>
      <c r="V62" s="41" t="s">
        <v>1413</v>
      </c>
      <c r="W62" s="29">
        <v>45838</v>
      </c>
      <c r="Y62" s="238" t="s">
        <v>8621</v>
      </c>
      <c r="Z62" s="288">
        <v>1584000</v>
      </c>
      <c r="AA62" s="288">
        <v>1584000</v>
      </c>
      <c r="AB62" s="41" t="s">
        <v>12232</v>
      </c>
    </row>
    <row r="63" spans="1:28" x14ac:dyDescent="0.25">
      <c r="A63" s="35" t="s">
        <v>1393</v>
      </c>
      <c r="B63" s="29">
        <v>45470</v>
      </c>
      <c r="C63" s="264" t="s">
        <v>8634</v>
      </c>
      <c r="D63" s="29" t="s">
        <v>16</v>
      </c>
      <c r="E63" s="240" t="s">
        <v>8635</v>
      </c>
      <c r="F63" s="29">
        <v>45499</v>
      </c>
      <c r="G63" s="35" t="s">
        <v>1269</v>
      </c>
      <c r="H63" s="35" t="s">
        <v>1273</v>
      </c>
      <c r="I63" s="29" t="s">
        <v>13050</v>
      </c>
      <c r="J63" s="41">
        <v>1</v>
      </c>
      <c r="K63" s="41" t="s">
        <v>7860</v>
      </c>
      <c r="L63" s="41" t="s">
        <v>11662</v>
      </c>
      <c r="M63" s="41" t="s">
        <v>315</v>
      </c>
      <c r="N63" s="41" t="s">
        <v>7861</v>
      </c>
      <c r="O63" s="41" t="s">
        <v>7862</v>
      </c>
      <c r="P63" s="41" t="s">
        <v>281</v>
      </c>
      <c r="Q63" s="41" t="s">
        <v>8636</v>
      </c>
      <c r="R63" s="41" t="s">
        <v>8637</v>
      </c>
      <c r="S63" s="238" t="s">
        <v>8638</v>
      </c>
      <c r="T63" s="41" t="s">
        <v>7866</v>
      </c>
      <c r="U63" s="29">
        <v>45351</v>
      </c>
      <c r="V63" s="41" t="s">
        <v>1356</v>
      </c>
      <c r="W63" s="29">
        <v>45869</v>
      </c>
      <c r="Y63" s="238" t="s">
        <v>8639</v>
      </c>
      <c r="Z63" s="288">
        <v>750000</v>
      </c>
      <c r="AA63" s="288">
        <v>750000</v>
      </c>
      <c r="AB63" s="41" t="s">
        <v>12232</v>
      </c>
    </row>
    <row r="64" spans="1:28" x14ac:dyDescent="0.25">
      <c r="A64" s="35" t="s">
        <v>1393</v>
      </c>
      <c r="B64" s="29">
        <v>45471</v>
      </c>
      <c r="C64" s="264" t="s">
        <v>8622</v>
      </c>
      <c r="D64" s="29" t="s">
        <v>16</v>
      </c>
      <c r="E64" s="240" t="s">
        <v>8623</v>
      </c>
      <c r="F64" s="29">
        <v>45499</v>
      </c>
      <c r="G64" s="35" t="s">
        <v>1269</v>
      </c>
      <c r="H64" s="35" t="s">
        <v>1273</v>
      </c>
      <c r="I64" s="29" t="s">
        <v>13050</v>
      </c>
      <c r="J64" s="41">
        <v>1</v>
      </c>
      <c r="K64" s="41" t="s">
        <v>7860</v>
      </c>
      <c r="L64" s="41" t="s">
        <v>11662</v>
      </c>
      <c r="M64" s="41" t="s">
        <v>7870</v>
      </c>
      <c r="N64" s="41" t="s">
        <v>7861</v>
      </c>
      <c r="O64" s="41" t="s">
        <v>7862</v>
      </c>
      <c r="P64" s="41" t="s">
        <v>7871</v>
      </c>
      <c r="Q64" s="41" t="s">
        <v>8624</v>
      </c>
      <c r="R64" s="41" t="s">
        <v>8625</v>
      </c>
      <c r="S64" s="238" t="s">
        <v>8626</v>
      </c>
      <c r="T64" s="41" t="s">
        <v>7866</v>
      </c>
      <c r="U64" s="29">
        <v>45054</v>
      </c>
      <c r="V64" s="41" t="s">
        <v>1356</v>
      </c>
      <c r="W64" s="29">
        <v>45869</v>
      </c>
      <c r="Y64" s="238" t="s">
        <v>8627</v>
      </c>
      <c r="Z64" s="288">
        <v>47802</v>
      </c>
      <c r="AA64" s="288">
        <v>47802</v>
      </c>
      <c r="AB64" s="41" t="s">
        <v>12232</v>
      </c>
    </row>
    <row r="65" spans="1:28" x14ac:dyDescent="0.25">
      <c r="A65" s="35" t="s">
        <v>1393</v>
      </c>
      <c r="B65" s="29">
        <v>45472</v>
      </c>
      <c r="C65" s="264" t="s">
        <v>8646</v>
      </c>
      <c r="D65" s="29" t="s">
        <v>16</v>
      </c>
      <c r="E65" s="240" t="s">
        <v>8647</v>
      </c>
      <c r="F65" s="29">
        <v>45499</v>
      </c>
      <c r="G65" s="35" t="s">
        <v>1269</v>
      </c>
      <c r="H65" s="35" t="s">
        <v>1273</v>
      </c>
      <c r="I65" s="29" t="s">
        <v>13050</v>
      </c>
      <c r="J65" s="41">
        <v>1</v>
      </c>
      <c r="K65" s="41" t="s">
        <v>7860</v>
      </c>
      <c r="L65" s="41" t="s">
        <v>11662</v>
      </c>
      <c r="M65" s="41" t="s">
        <v>315</v>
      </c>
      <c r="N65" s="41" t="s">
        <v>7861</v>
      </c>
      <c r="O65" s="41" t="s">
        <v>7862</v>
      </c>
      <c r="P65" s="41" t="s">
        <v>1500</v>
      </c>
      <c r="Q65" s="41" t="s">
        <v>8648</v>
      </c>
      <c r="R65" s="41" t="s">
        <v>8649</v>
      </c>
      <c r="S65" s="238" t="s">
        <v>8563</v>
      </c>
      <c r="T65" s="41" t="s">
        <v>7866</v>
      </c>
      <c r="U65" s="29">
        <v>44986</v>
      </c>
      <c r="V65" s="41" t="s">
        <v>1413</v>
      </c>
      <c r="W65" s="29">
        <v>46022</v>
      </c>
      <c r="Y65" s="238" t="s">
        <v>8650</v>
      </c>
      <c r="Z65" s="288">
        <v>1909000</v>
      </c>
      <c r="AA65" s="288">
        <v>1909000</v>
      </c>
      <c r="AB65" s="41" t="s">
        <v>12232</v>
      </c>
    </row>
    <row r="66" spans="1:28" x14ac:dyDescent="0.25">
      <c r="A66" s="35" t="s">
        <v>13138</v>
      </c>
      <c r="B66" s="29">
        <v>45317</v>
      </c>
      <c r="C66" s="264" t="s">
        <v>8657</v>
      </c>
      <c r="D66" s="29" t="s">
        <v>16</v>
      </c>
      <c r="E66" s="240" t="s">
        <v>8658</v>
      </c>
      <c r="F66" s="29">
        <v>45499</v>
      </c>
      <c r="G66" s="35" t="s">
        <v>1269</v>
      </c>
      <c r="H66" s="35" t="s">
        <v>1272</v>
      </c>
      <c r="I66" s="29" t="s">
        <v>13045</v>
      </c>
      <c r="J66" s="41">
        <v>1</v>
      </c>
      <c r="K66" s="41" t="s">
        <v>7860</v>
      </c>
      <c r="L66" s="41" t="s">
        <v>11662</v>
      </c>
      <c r="M66" s="41" t="s">
        <v>315</v>
      </c>
      <c r="N66" s="41" t="s">
        <v>7861</v>
      </c>
      <c r="O66" s="41" t="s">
        <v>7862</v>
      </c>
      <c r="P66" s="41" t="s">
        <v>1371</v>
      </c>
      <c r="Q66" s="41" t="s">
        <v>8659</v>
      </c>
      <c r="R66" s="41" t="s">
        <v>8660</v>
      </c>
      <c r="S66" s="238" t="s">
        <v>8661</v>
      </c>
      <c r="T66" s="41" t="s">
        <v>7866</v>
      </c>
      <c r="U66" s="29">
        <v>44879</v>
      </c>
      <c r="V66" s="41" t="s">
        <v>1356</v>
      </c>
      <c r="W66" s="29">
        <v>46023</v>
      </c>
      <c r="Y66" s="238" t="s">
        <v>8662</v>
      </c>
      <c r="Z66" s="288" t="s">
        <v>8663</v>
      </c>
      <c r="AA66" s="288" t="s">
        <v>8663</v>
      </c>
      <c r="AB66" s="41" t="s">
        <v>12232</v>
      </c>
    </row>
    <row r="67" spans="1:28" x14ac:dyDescent="0.25">
      <c r="A67" s="35" t="s">
        <v>1393</v>
      </c>
      <c r="B67" s="29">
        <v>45472</v>
      </c>
      <c r="C67" s="264" t="s">
        <v>8664</v>
      </c>
      <c r="D67" s="29" t="s">
        <v>16</v>
      </c>
      <c r="E67" s="240" t="s">
        <v>8665</v>
      </c>
      <c r="F67" s="29">
        <v>45499</v>
      </c>
      <c r="G67" s="35" t="s">
        <v>1269</v>
      </c>
      <c r="H67" s="35" t="s">
        <v>1273</v>
      </c>
      <c r="I67" s="29" t="s">
        <v>13050</v>
      </c>
      <c r="J67" s="41">
        <v>1</v>
      </c>
      <c r="K67" s="41" t="s">
        <v>7860</v>
      </c>
      <c r="L67" s="41" t="s">
        <v>11662</v>
      </c>
      <c r="M67" s="41" t="s">
        <v>315</v>
      </c>
      <c r="N67" s="41" t="s">
        <v>7861</v>
      </c>
      <c r="O67" s="41" t="s">
        <v>7862</v>
      </c>
      <c r="P67" s="41" t="s">
        <v>8667</v>
      </c>
      <c r="Q67" s="41" t="s">
        <v>8668</v>
      </c>
      <c r="R67" s="41" t="s">
        <v>8669</v>
      </c>
      <c r="S67" s="238" t="s">
        <v>8670</v>
      </c>
      <c r="T67" s="41" t="s">
        <v>7866</v>
      </c>
      <c r="U67" s="29">
        <v>45442</v>
      </c>
      <c r="V67" s="41" t="s">
        <v>1413</v>
      </c>
      <c r="W67" s="29">
        <v>46357</v>
      </c>
      <c r="Y67" s="238" t="s">
        <v>8671</v>
      </c>
      <c r="Z67" s="288">
        <v>2560000</v>
      </c>
      <c r="AA67" s="288">
        <v>2560000</v>
      </c>
      <c r="AB67" s="41" t="s">
        <v>12232</v>
      </c>
    </row>
    <row r="68" spans="1:28" x14ac:dyDescent="0.25">
      <c r="A68" s="35" t="s">
        <v>1393</v>
      </c>
      <c r="B68" s="29">
        <v>45472</v>
      </c>
      <c r="C68" s="264" t="s">
        <v>8687</v>
      </c>
      <c r="D68" s="29" t="s">
        <v>16</v>
      </c>
      <c r="E68" s="240" t="s">
        <v>8665</v>
      </c>
      <c r="F68" s="29">
        <v>45499</v>
      </c>
      <c r="G68" s="35" t="s">
        <v>1269</v>
      </c>
      <c r="H68" s="35" t="s">
        <v>1273</v>
      </c>
      <c r="I68" s="29" t="s">
        <v>13050</v>
      </c>
      <c r="J68" s="41">
        <v>1</v>
      </c>
      <c r="K68" s="41" t="s">
        <v>7860</v>
      </c>
      <c r="L68" s="41" t="s">
        <v>11662</v>
      </c>
      <c r="M68" s="41" t="s">
        <v>315</v>
      </c>
      <c r="N68" s="41" t="s">
        <v>7861</v>
      </c>
      <c r="O68" s="41" t="s">
        <v>7862</v>
      </c>
      <c r="P68" s="41" t="s">
        <v>8667</v>
      </c>
      <c r="Q68" s="41" t="s">
        <v>8688</v>
      </c>
      <c r="R68" s="41" t="s">
        <v>8689</v>
      </c>
      <c r="S68" s="238" t="s">
        <v>8670</v>
      </c>
      <c r="T68" s="41" t="s">
        <v>7866</v>
      </c>
      <c r="U68" s="29">
        <v>45350</v>
      </c>
      <c r="V68" s="41" t="s">
        <v>1413</v>
      </c>
      <c r="W68" s="29">
        <v>46599</v>
      </c>
      <c r="Y68" s="238" t="s">
        <v>8671</v>
      </c>
      <c r="Z68" s="288">
        <v>2560000</v>
      </c>
      <c r="AA68" s="288">
        <v>2560000</v>
      </c>
      <c r="AB68" s="41" t="s">
        <v>12232</v>
      </c>
    </row>
    <row r="69" spans="1:28" x14ac:dyDescent="0.25">
      <c r="A69" s="35" t="s">
        <v>1393</v>
      </c>
      <c r="B69" s="29">
        <v>45472</v>
      </c>
      <c r="C69" s="264" t="s">
        <v>7868</v>
      </c>
      <c r="D69" s="29" t="s">
        <v>16</v>
      </c>
      <c r="E69" s="240" t="s">
        <v>7869</v>
      </c>
      <c r="F69" s="29">
        <v>45503</v>
      </c>
      <c r="G69" s="35" t="s">
        <v>1269</v>
      </c>
      <c r="H69" s="35" t="s">
        <v>1273</v>
      </c>
      <c r="I69" s="29" t="s">
        <v>13050</v>
      </c>
      <c r="J69" s="41">
        <v>1</v>
      </c>
      <c r="K69" s="41" t="s">
        <v>7860</v>
      </c>
      <c r="L69" s="41" t="s">
        <v>11662</v>
      </c>
      <c r="M69" s="41" t="s">
        <v>7870</v>
      </c>
      <c r="N69" s="41" t="s">
        <v>7861</v>
      </c>
      <c r="O69" s="41" t="s">
        <v>7862</v>
      </c>
      <c r="P69" s="41" t="s">
        <v>7871</v>
      </c>
      <c r="Q69" s="41" t="s">
        <v>7872</v>
      </c>
      <c r="R69" s="41" t="s">
        <v>7873</v>
      </c>
      <c r="S69" s="238" t="s">
        <v>7874</v>
      </c>
      <c r="T69" s="41" t="s">
        <v>7866</v>
      </c>
      <c r="U69" s="29">
        <v>44270</v>
      </c>
      <c r="V69" s="41" t="s">
        <v>1356</v>
      </c>
      <c r="W69" s="29">
        <v>44270</v>
      </c>
      <c r="Y69" s="238" t="s">
        <v>7875</v>
      </c>
      <c r="Z69" s="288">
        <v>32094</v>
      </c>
      <c r="AA69" s="288">
        <v>32094</v>
      </c>
      <c r="AB69" s="41" t="s">
        <v>12232</v>
      </c>
    </row>
    <row r="70" spans="1:28" x14ac:dyDescent="0.25">
      <c r="A70" s="35" t="s">
        <v>986</v>
      </c>
      <c r="B70" s="29">
        <v>45472</v>
      </c>
      <c r="C70" s="264" t="s">
        <v>7923</v>
      </c>
      <c r="D70" s="29" t="s">
        <v>16</v>
      </c>
      <c r="E70" s="240" t="s">
        <v>7877</v>
      </c>
      <c r="F70" s="29">
        <v>45503</v>
      </c>
      <c r="G70" s="35" t="s">
        <v>1269</v>
      </c>
      <c r="H70" s="35" t="s">
        <v>1273</v>
      </c>
      <c r="I70" s="29" t="s">
        <v>13065</v>
      </c>
      <c r="J70" s="41">
        <v>1</v>
      </c>
      <c r="K70" s="41" t="s">
        <v>7860</v>
      </c>
      <c r="L70" s="41" t="s">
        <v>11662</v>
      </c>
      <c r="M70" s="41" t="s">
        <v>315</v>
      </c>
      <c r="N70" s="41" t="s">
        <v>7861</v>
      </c>
      <c r="O70" s="41" t="s">
        <v>7862</v>
      </c>
      <c r="P70" s="41" t="s">
        <v>1500</v>
      </c>
      <c r="Q70" s="41" t="s">
        <v>7924</v>
      </c>
      <c r="R70" s="41" t="s">
        <v>7925</v>
      </c>
      <c r="S70" s="238" t="s">
        <v>7926</v>
      </c>
      <c r="T70" s="41" t="s">
        <v>7866</v>
      </c>
      <c r="U70" s="29">
        <v>44430</v>
      </c>
      <c r="V70" s="41" t="s">
        <v>1356</v>
      </c>
      <c r="W70" s="29">
        <v>44430</v>
      </c>
      <c r="Y70" s="238" t="s">
        <v>7927</v>
      </c>
      <c r="Z70" s="288">
        <v>38598</v>
      </c>
      <c r="AA70" s="288">
        <v>38598</v>
      </c>
      <c r="AB70" s="41" t="s">
        <v>12232</v>
      </c>
    </row>
    <row r="71" spans="1:28" x14ac:dyDescent="0.25">
      <c r="A71" s="35" t="s">
        <v>1393</v>
      </c>
      <c r="B71" s="29">
        <v>45472</v>
      </c>
      <c r="C71" s="264" t="s">
        <v>7952</v>
      </c>
      <c r="D71" s="29" t="s">
        <v>16</v>
      </c>
      <c r="E71" s="240" t="s">
        <v>7953</v>
      </c>
      <c r="F71" s="29">
        <v>45503</v>
      </c>
      <c r="G71" s="35" t="s">
        <v>1269</v>
      </c>
      <c r="H71" s="35" t="s">
        <v>1273</v>
      </c>
      <c r="I71" s="29" t="s">
        <v>13050</v>
      </c>
      <c r="J71" s="41">
        <v>1</v>
      </c>
      <c r="K71" s="41" t="s">
        <v>7860</v>
      </c>
      <c r="L71" s="41" t="s">
        <v>11662</v>
      </c>
      <c r="M71" s="41" t="s">
        <v>315</v>
      </c>
      <c r="N71" s="41" t="s">
        <v>7861</v>
      </c>
      <c r="O71" s="41" t="s">
        <v>7862</v>
      </c>
      <c r="P71" s="41" t="s">
        <v>281</v>
      </c>
      <c r="Q71" s="41" t="s">
        <v>7954</v>
      </c>
      <c r="R71" s="41" t="s">
        <v>7955</v>
      </c>
      <c r="S71" s="238" t="s">
        <v>7956</v>
      </c>
      <c r="T71" s="41" t="s">
        <v>7866</v>
      </c>
      <c r="U71" s="29">
        <v>44496</v>
      </c>
      <c r="V71" s="41" t="s">
        <v>1356</v>
      </c>
      <c r="W71" s="29">
        <v>44496</v>
      </c>
      <c r="Y71" s="238" t="s">
        <v>7957</v>
      </c>
      <c r="Z71" s="288">
        <v>14911</v>
      </c>
      <c r="AA71" s="288">
        <v>14911</v>
      </c>
      <c r="AB71" s="41" t="s">
        <v>12232</v>
      </c>
    </row>
    <row r="72" spans="1:28" x14ac:dyDescent="0.25">
      <c r="A72" s="35" t="s">
        <v>1393</v>
      </c>
      <c r="B72" s="29">
        <v>45472</v>
      </c>
      <c r="C72" s="264" t="s">
        <v>7971</v>
      </c>
      <c r="D72" s="29" t="s">
        <v>16</v>
      </c>
      <c r="E72" s="240" t="s">
        <v>7972</v>
      </c>
      <c r="F72" s="29">
        <v>45503</v>
      </c>
      <c r="G72" s="35" t="s">
        <v>1269</v>
      </c>
      <c r="H72" s="35" t="s">
        <v>1273</v>
      </c>
      <c r="I72" s="29" t="s">
        <v>13050</v>
      </c>
      <c r="J72" s="41">
        <v>1</v>
      </c>
      <c r="K72" s="41" t="s">
        <v>7888</v>
      </c>
      <c r="L72" s="41" t="s">
        <v>7888</v>
      </c>
      <c r="M72" s="41" t="s">
        <v>7965</v>
      </c>
      <c r="N72" s="41" t="s">
        <v>7861</v>
      </c>
      <c r="O72" s="41" t="s">
        <v>7862</v>
      </c>
      <c r="P72" s="41" t="s">
        <v>7966</v>
      </c>
      <c r="Q72" s="41" t="s">
        <v>7973</v>
      </c>
      <c r="R72" s="41" t="s">
        <v>7974</v>
      </c>
      <c r="S72" s="238" t="s">
        <v>7975</v>
      </c>
      <c r="T72" s="41" t="s">
        <v>7866</v>
      </c>
      <c r="U72" s="29">
        <v>44531</v>
      </c>
      <c r="V72" s="41" t="s">
        <v>1356</v>
      </c>
      <c r="W72" s="29">
        <v>44531</v>
      </c>
      <c r="Y72" s="238" t="s">
        <v>7976</v>
      </c>
      <c r="Z72" s="288">
        <v>58013</v>
      </c>
      <c r="AA72" s="288">
        <v>58013</v>
      </c>
      <c r="AB72" s="41" t="s">
        <v>12232</v>
      </c>
    </row>
    <row r="73" spans="1:28" x14ac:dyDescent="0.25">
      <c r="A73" s="35" t="s">
        <v>1393</v>
      </c>
      <c r="B73" s="29">
        <v>45472</v>
      </c>
      <c r="C73" s="264" t="s">
        <v>8003</v>
      </c>
      <c r="D73" s="29" t="s">
        <v>16</v>
      </c>
      <c r="E73" s="240" t="s">
        <v>7972</v>
      </c>
      <c r="F73" s="29">
        <v>45503</v>
      </c>
      <c r="G73" s="35" t="s">
        <v>1269</v>
      </c>
      <c r="H73" s="35" t="s">
        <v>1273</v>
      </c>
      <c r="I73" s="29" t="s">
        <v>13050</v>
      </c>
      <c r="J73" s="41">
        <v>1</v>
      </c>
      <c r="K73" s="41" t="s">
        <v>7860</v>
      </c>
      <c r="L73" s="41" t="s">
        <v>11662</v>
      </c>
      <c r="M73" s="41" t="s">
        <v>315</v>
      </c>
      <c r="N73" s="41" t="s">
        <v>7861</v>
      </c>
      <c r="O73" s="41" t="s">
        <v>7862</v>
      </c>
      <c r="P73" s="41" t="s">
        <v>281</v>
      </c>
      <c r="Q73" s="41" t="s">
        <v>8004</v>
      </c>
      <c r="R73" s="41" t="s">
        <v>8005</v>
      </c>
      <c r="S73" s="238" t="s">
        <v>8006</v>
      </c>
      <c r="T73" s="41" t="s">
        <v>7866</v>
      </c>
      <c r="U73" s="29">
        <v>44555</v>
      </c>
      <c r="V73" s="41" t="s">
        <v>1356</v>
      </c>
      <c r="W73" s="29">
        <v>44555</v>
      </c>
      <c r="Y73" s="238" t="s">
        <v>8007</v>
      </c>
      <c r="Z73" s="288">
        <v>77864</v>
      </c>
      <c r="AA73" s="288">
        <v>77864</v>
      </c>
      <c r="AB73" s="41" t="s">
        <v>12232</v>
      </c>
    </row>
    <row r="74" spans="1:28" x14ac:dyDescent="0.25">
      <c r="A74" s="35" t="s">
        <v>11630</v>
      </c>
      <c r="B74" s="29">
        <v>45472</v>
      </c>
      <c r="C74" s="264" t="s">
        <v>8013</v>
      </c>
      <c r="D74" s="29" t="s">
        <v>16</v>
      </c>
      <c r="E74" s="240" t="s">
        <v>8014</v>
      </c>
      <c r="F74" s="29">
        <v>45503</v>
      </c>
      <c r="G74" s="35" t="s">
        <v>1269</v>
      </c>
      <c r="H74" s="35" t="s">
        <v>1274</v>
      </c>
      <c r="I74" s="29" t="s">
        <v>13067</v>
      </c>
      <c r="J74" s="41">
        <v>1</v>
      </c>
      <c r="K74" s="41" t="s">
        <v>7895</v>
      </c>
      <c r="L74" s="41" t="s">
        <v>7895</v>
      </c>
      <c r="M74" s="41" t="s">
        <v>7896</v>
      </c>
      <c r="N74" s="41" t="s">
        <v>7897</v>
      </c>
      <c r="O74" s="41" t="s">
        <v>7862</v>
      </c>
      <c r="P74" s="41" t="s">
        <v>322</v>
      </c>
      <c r="Q74" s="41" t="s">
        <v>8015</v>
      </c>
      <c r="R74" s="41" t="s">
        <v>8016</v>
      </c>
      <c r="S74" s="238" t="s">
        <v>8017</v>
      </c>
      <c r="T74" s="41" t="s">
        <v>7866</v>
      </c>
      <c r="U74" s="29">
        <v>44562</v>
      </c>
      <c r="V74" s="41" t="s">
        <v>1356</v>
      </c>
      <c r="W74" s="29">
        <v>44562</v>
      </c>
      <c r="Y74" s="238" t="s">
        <v>8018</v>
      </c>
      <c r="Z74" s="288">
        <v>22042</v>
      </c>
      <c r="AA74" s="288">
        <v>22042</v>
      </c>
      <c r="AB74" s="41" t="s">
        <v>12229</v>
      </c>
    </row>
    <row r="75" spans="1:28" x14ac:dyDescent="0.25">
      <c r="A75" s="35" t="s">
        <v>1393</v>
      </c>
      <c r="B75" s="29">
        <v>45472</v>
      </c>
      <c r="C75" s="264" t="s">
        <v>8074</v>
      </c>
      <c r="D75" s="29" t="s">
        <v>16</v>
      </c>
      <c r="E75" s="240" t="s">
        <v>8075</v>
      </c>
      <c r="F75" s="29">
        <v>45503</v>
      </c>
      <c r="G75" s="35" t="s">
        <v>1269</v>
      </c>
      <c r="H75" s="35" t="s">
        <v>1273</v>
      </c>
      <c r="I75" s="29" t="s">
        <v>13050</v>
      </c>
      <c r="J75" s="41">
        <v>1</v>
      </c>
      <c r="K75" s="41" t="s">
        <v>7860</v>
      </c>
      <c r="L75" s="41" t="s">
        <v>11662</v>
      </c>
      <c r="M75" s="41" t="s">
        <v>315</v>
      </c>
      <c r="N75" s="41" t="s">
        <v>7861</v>
      </c>
      <c r="O75" s="41" t="s">
        <v>7862</v>
      </c>
      <c r="P75" s="41" t="s">
        <v>281</v>
      </c>
      <c r="Q75" s="41" t="s">
        <v>8076</v>
      </c>
      <c r="R75" s="41" t="s">
        <v>8077</v>
      </c>
      <c r="S75" s="238" t="s">
        <v>8078</v>
      </c>
      <c r="T75" s="41" t="s">
        <v>7866</v>
      </c>
      <c r="U75" s="29">
        <v>44651</v>
      </c>
      <c r="V75" s="41" t="s">
        <v>1356</v>
      </c>
      <c r="W75" s="29">
        <v>44651</v>
      </c>
      <c r="Y75" s="238" t="s">
        <v>8073</v>
      </c>
      <c r="Z75" s="288">
        <v>16656</v>
      </c>
      <c r="AA75" s="288">
        <v>16656</v>
      </c>
      <c r="AB75" s="41" t="s">
        <v>12232</v>
      </c>
    </row>
    <row r="76" spans="1:28" x14ac:dyDescent="0.25">
      <c r="A76" s="35" t="s">
        <v>1393</v>
      </c>
      <c r="B76" s="29">
        <v>45472</v>
      </c>
      <c r="C76" s="264" t="s">
        <v>8068</v>
      </c>
      <c r="D76" s="29" t="s">
        <v>16</v>
      </c>
      <c r="E76" s="240" t="s">
        <v>8069</v>
      </c>
      <c r="F76" s="29">
        <v>45503</v>
      </c>
      <c r="G76" s="35" t="s">
        <v>1269</v>
      </c>
      <c r="H76" s="35" t="s">
        <v>1273</v>
      </c>
      <c r="I76" s="29" t="s">
        <v>13050</v>
      </c>
      <c r="J76" s="41">
        <v>1</v>
      </c>
      <c r="K76" s="41" t="s">
        <v>7860</v>
      </c>
      <c r="L76" s="41" t="s">
        <v>11662</v>
      </c>
      <c r="M76" s="41" t="s">
        <v>315</v>
      </c>
      <c r="N76" s="41" t="s">
        <v>7861</v>
      </c>
      <c r="O76" s="41" t="s">
        <v>7862</v>
      </c>
      <c r="P76" s="41" t="s">
        <v>281</v>
      </c>
      <c r="Q76" s="41" t="s">
        <v>8070</v>
      </c>
      <c r="R76" s="41" t="s">
        <v>8071</v>
      </c>
      <c r="S76" s="238" t="s">
        <v>8072</v>
      </c>
      <c r="T76" s="41" t="s">
        <v>7866</v>
      </c>
      <c r="U76" s="29">
        <v>44405</v>
      </c>
      <c r="V76" s="41" t="s">
        <v>1356</v>
      </c>
      <c r="W76" s="29">
        <v>44651</v>
      </c>
      <c r="Y76" s="238" t="s">
        <v>8073</v>
      </c>
      <c r="Z76" s="288">
        <v>16656</v>
      </c>
      <c r="AA76" s="288">
        <v>16656</v>
      </c>
      <c r="AB76" s="41" t="s">
        <v>12232</v>
      </c>
    </row>
    <row r="77" spans="1:28" x14ac:dyDescent="0.25">
      <c r="A77" s="35" t="s">
        <v>1393</v>
      </c>
      <c r="B77" s="29">
        <v>45472</v>
      </c>
      <c r="C77" s="264" t="s">
        <v>8079</v>
      </c>
      <c r="D77" s="29" t="s">
        <v>16</v>
      </c>
      <c r="E77" s="240" t="s">
        <v>8080</v>
      </c>
      <c r="F77" s="29">
        <v>45503</v>
      </c>
      <c r="G77" s="35" t="s">
        <v>1269</v>
      </c>
      <c r="H77" s="35" t="s">
        <v>1273</v>
      </c>
      <c r="I77" s="29" t="s">
        <v>13050</v>
      </c>
      <c r="J77" s="41">
        <v>1</v>
      </c>
      <c r="K77" s="41" t="s">
        <v>7860</v>
      </c>
      <c r="L77" s="41" t="s">
        <v>11662</v>
      </c>
      <c r="M77" s="41" t="s">
        <v>315</v>
      </c>
      <c r="N77" s="41" t="s">
        <v>7861</v>
      </c>
      <c r="O77" s="41" t="s">
        <v>7862</v>
      </c>
      <c r="P77" s="41" t="s">
        <v>281</v>
      </c>
      <c r="Q77" s="41" t="s">
        <v>8081</v>
      </c>
      <c r="R77" s="41" t="s">
        <v>8082</v>
      </c>
      <c r="S77" s="238" t="s">
        <v>8083</v>
      </c>
      <c r="T77" s="41" t="s">
        <v>7866</v>
      </c>
      <c r="U77" s="29">
        <v>44654</v>
      </c>
      <c r="V77" s="41" t="s">
        <v>1356</v>
      </c>
      <c r="W77" s="29">
        <v>44654</v>
      </c>
      <c r="Y77" s="238" t="s">
        <v>8084</v>
      </c>
      <c r="Z77" s="288">
        <v>741675</v>
      </c>
      <c r="AA77" s="288">
        <v>741675</v>
      </c>
      <c r="AB77" s="41" t="s">
        <v>12232</v>
      </c>
    </row>
    <row r="78" spans="1:28" x14ac:dyDescent="0.25">
      <c r="A78" s="35" t="s">
        <v>976</v>
      </c>
      <c r="B78" s="29">
        <v>45472</v>
      </c>
      <c r="C78" s="264" t="s">
        <v>8113</v>
      </c>
      <c r="D78" s="29" t="s">
        <v>16</v>
      </c>
      <c r="E78" s="240" t="s">
        <v>8114</v>
      </c>
      <c r="F78" s="29">
        <v>45503</v>
      </c>
      <c r="G78" s="35" t="s">
        <v>1269</v>
      </c>
      <c r="H78" s="35" t="s">
        <v>1272</v>
      </c>
      <c r="I78" s="29" t="s">
        <v>13084</v>
      </c>
      <c r="J78" s="41">
        <v>1</v>
      </c>
      <c r="K78" s="41" t="s">
        <v>7888</v>
      </c>
      <c r="L78" s="41" t="s">
        <v>7888</v>
      </c>
      <c r="M78" s="41" t="s">
        <v>7965</v>
      </c>
      <c r="N78" s="41" t="s">
        <v>7861</v>
      </c>
      <c r="O78" s="41" t="s">
        <v>7862</v>
      </c>
      <c r="P78" s="41" t="s">
        <v>7966</v>
      </c>
      <c r="Q78" s="41" t="s">
        <v>8115</v>
      </c>
      <c r="R78" s="41" t="s">
        <v>8116</v>
      </c>
      <c r="S78" s="238" t="s">
        <v>8117</v>
      </c>
      <c r="T78" s="41" t="s">
        <v>7866</v>
      </c>
      <c r="U78" s="29">
        <v>44728</v>
      </c>
      <c r="V78" s="41" t="s">
        <v>1356</v>
      </c>
      <c r="W78" s="29">
        <v>44728</v>
      </c>
      <c r="Y78" s="238" t="s">
        <v>8118</v>
      </c>
      <c r="Z78" s="288">
        <v>9452380</v>
      </c>
      <c r="AA78" s="288">
        <v>9452380</v>
      </c>
      <c r="AB78" s="41" t="s">
        <v>12231</v>
      </c>
    </row>
    <row r="79" spans="1:28" x14ac:dyDescent="0.25">
      <c r="A79" s="35" t="s">
        <v>1393</v>
      </c>
      <c r="B79" s="29">
        <v>45472</v>
      </c>
      <c r="C79" s="264" t="s">
        <v>8107</v>
      </c>
      <c r="D79" s="29" t="s">
        <v>16</v>
      </c>
      <c r="E79" s="240" t="s">
        <v>7953</v>
      </c>
      <c r="F79" s="29">
        <v>45503</v>
      </c>
      <c r="G79" s="35" t="s">
        <v>1269</v>
      </c>
      <c r="H79" s="35" t="s">
        <v>1273</v>
      </c>
      <c r="I79" s="29" t="s">
        <v>13050</v>
      </c>
      <c r="J79" s="41">
        <v>1</v>
      </c>
      <c r="K79" s="41" t="s">
        <v>7860</v>
      </c>
      <c r="L79" s="41" t="s">
        <v>11662</v>
      </c>
      <c r="M79" s="41" t="s">
        <v>7870</v>
      </c>
      <c r="N79" s="41" t="s">
        <v>7861</v>
      </c>
      <c r="O79" s="41" t="s">
        <v>7862</v>
      </c>
      <c r="P79" s="41" t="s">
        <v>7871</v>
      </c>
      <c r="Q79" s="41" t="s">
        <v>8119</v>
      </c>
      <c r="R79" s="41" t="s">
        <v>8120</v>
      </c>
      <c r="S79" s="238" t="s">
        <v>8121</v>
      </c>
      <c r="T79" s="41" t="s">
        <v>7866</v>
      </c>
      <c r="U79" s="29">
        <v>44729</v>
      </c>
      <c r="V79" s="41" t="s">
        <v>1356</v>
      </c>
      <c r="W79" s="29">
        <v>44729</v>
      </c>
      <c r="Y79" s="238" t="s">
        <v>8122</v>
      </c>
      <c r="Z79" s="288">
        <v>22403</v>
      </c>
      <c r="AA79" s="288">
        <v>22403</v>
      </c>
      <c r="AB79" s="41" t="s">
        <v>12232</v>
      </c>
    </row>
    <row r="80" spans="1:28" x14ac:dyDescent="0.25">
      <c r="A80" s="35" t="s">
        <v>482</v>
      </c>
      <c r="B80" s="29">
        <v>45472</v>
      </c>
      <c r="C80" s="264" t="s">
        <v>8205</v>
      </c>
      <c r="D80" s="29" t="s">
        <v>16</v>
      </c>
      <c r="E80" s="240" t="s">
        <v>7877</v>
      </c>
      <c r="F80" s="29">
        <v>45503</v>
      </c>
      <c r="G80" s="35" t="s">
        <v>1262</v>
      </c>
      <c r="H80" s="35" t="s">
        <v>1263</v>
      </c>
      <c r="I80" s="29" t="s">
        <v>13077</v>
      </c>
      <c r="J80" s="41">
        <v>1</v>
      </c>
      <c r="K80" s="41" t="s">
        <v>7888</v>
      </c>
      <c r="L80" s="41" t="s">
        <v>7888</v>
      </c>
      <c r="M80" s="41" t="s">
        <v>7965</v>
      </c>
      <c r="N80" s="41" t="s">
        <v>7861</v>
      </c>
      <c r="O80" s="41" t="s">
        <v>7862</v>
      </c>
      <c r="P80" s="41" t="s">
        <v>7966</v>
      </c>
      <c r="Q80" s="41" t="s">
        <v>8206</v>
      </c>
      <c r="R80" s="41" t="s">
        <v>8207</v>
      </c>
      <c r="S80" s="238" t="s">
        <v>8208</v>
      </c>
      <c r="T80" s="41" t="s">
        <v>7866</v>
      </c>
      <c r="U80" s="29">
        <v>44941</v>
      </c>
      <c r="V80" s="41" t="s">
        <v>1356</v>
      </c>
      <c r="W80" s="29">
        <v>44941</v>
      </c>
      <c r="Y80" s="238" t="s">
        <v>8209</v>
      </c>
      <c r="Z80" s="288">
        <v>304433</v>
      </c>
      <c r="AA80" s="288">
        <v>304433</v>
      </c>
      <c r="AB80" s="41" t="s">
        <v>12232</v>
      </c>
    </row>
    <row r="81" spans="1:28" x14ac:dyDescent="0.25">
      <c r="A81" s="35" t="s">
        <v>1393</v>
      </c>
      <c r="B81" s="29">
        <v>45472</v>
      </c>
      <c r="C81" s="264" t="s">
        <v>8210</v>
      </c>
      <c r="D81" s="29" t="s">
        <v>16</v>
      </c>
      <c r="E81" s="240" t="s">
        <v>7877</v>
      </c>
      <c r="F81" s="29">
        <v>45503</v>
      </c>
      <c r="G81" s="35" t="s">
        <v>1269</v>
      </c>
      <c r="H81" s="35" t="s">
        <v>1273</v>
      </c>
      <c r="I81" s="29" t="s">
        <v>13050</v>
      </c>
      <c r="J81" s="41">
        <v>1</v>
      </c>
      <c r="K81" s="41" t="s">
        <v>7888</v>
      </c>
      <c r="L81" s="41" t="s">
        <v>7888</v>
      </c>
      <c r="M81" s="41" t="s">
        <v>7965</v>
      </c>
      <c r="N81" s="41" t="s">
        <v>7861</v>
      </c>
      <c r="O81" s="41" t="s">
        <v>7862</v>
      </c>
      <c r="P81" s="41" t="s">
        <v>7966</v>
      </c>
      <c r="Q81" s="41" t="s">
        <v>8211</v>
      </c>
      <c r="R81" s="41" t="s">
        <v>8212</v>
      </c>
      <c r="S81" s="238" t="s">
        <v>8213</v>
      </c>
      <c r="T81" s="41" t="s">
        <v>7866</v>
      </c>
      <c r="U81" s="29">
        <v>44941</v>
      </c>
      <c r="V81" s="41" t="s">
        <v>1356</v>
      </c>
      <c r="W81" s="29">
        <v>44941</v>
      </c>
      <c r="Y81" s="238" t="s">
        <v>8214</v>
      </c>
      <c r="Z81" s="288">
        <v>2010363</v>
      </c>
      <c r="AA81" s="288">
        <v>2010363</v>
      </c>
      <c r="AB81" s="41" t="s">
        <v>12232</v>
      </c>
    </row>
    <row r="82" spans="1:28" x14ac:dyDescent="0.25">
      <c r="A82" s="35" t="s">
        <v>1393</v>
      </c>
      <c r="B82" s="29">
        <v>45472</v>
      </c>
      <c r="C82" s="264" t="s">
        <v>8285</v>
      </c>
      <c r="D82" s="29" t="s">
        <v>16</v>
      </c>
      <c r="E82" s="240" t="s">
        <v>7877</v>
      </c>
      <c r="F82" s="29">
        <v>45503</v>
      </c>
      <c r="G82" s="35" t="s">
        <v>1269</v>
      </c>
      <c r="H82" s="35" t="s">
        <v>1273</v>
      </c>
      <c r="I82" s="29" t="s">
        <v>13050</v>
      </c>
      <c r="J82" s="41">
        <v>1</v>
      </c>
      <c r="K82" s="41" t="s">
        <v>7860</v>
      </c>
      <c r="L82" s="41" t="s">
        <v>11662</v>
      </c>
      <c r="M82" s="41" t="s">
        <v>315</v>
      </c>
      <c r="N82" s="41" t="s">
        <v>7861</v>
      </c>
      <c r="O82" s="41" t="s">
        <v>7862</v>
      </c>
      <c r="P82" s="41" t="s">
        <v>281</v>
      </c>
      <c r="Q82" s="41" t="s">
        <v>8286</v>
      </c>
      <c r="R82" s="41" t="s">
        <v>8287</v>
      </c>
      <c r="S82" s="238" t="s">
        <v>8288</v>
      </c>
      <c r="T82" s="41" t="s">
        <v>7866</v>
      </c>
      <c r="U82" s="29">
        <v>44736</v>
      </c>
      <c r="V82" s="41" t="s">
        <v>1356</v>
      </c>
      <c r="W82" s="29">
        <v>45101</v>
      </c>
      <c r="Y82" s="238" t="s">
        <v>8289</v>
      </c>
      <c r="Z82" s="288">
        <v>29428</v>
      </c>
      <c r="AA82" s="288">
        <v>29428</v>
      </c>
      <c r="AB82" s="41" t="s">
        <v>12232</v>
      </c>
    </row>
    <row r="83" spans="1:28" x14ac:dyDescent="0.25">
      <c r="A83" s="35" t="s">
        <v>1393</v>
      </c>
      <c r="B83" s="29">
        <v>45472</v>
      </c>
      <c r="C83" s="264" t="s">
        <v>8352</v>
      </c>
      <c r="D83" s="29" t="s">
        <v>16</v>
      </c>
      <c r="E83" s="240" t="s">
        <v>8353</v>
      </c>
      <c r="F83" s="29">
        <v>45503</v>
      </c>
      <c r="G83" s="35" t="s">
        <v>1269</v>
      </c>
      <c r="H83" s="35" t="s">
        <v>1273</v>
      </c>
      <c r="I83" s="29" t="s">
        <v>13050</v>
      </c>
      <c r="J83" s="41">
        <v>1</v>
      </c>
      <c r="K83" s="41" t="s">
        <v>7860</v>
      </c>
      <c r="L83" s="41" t="s">
        <v>11662</v>
      </c>
      <c r="M83" s="41" t="s">
        <v>7870</v>
      </c>
      <c r="N83" s="41" t="s">
        <v>7861</v>
      </c>
      <c r="O83" s="41" t="s">
        <v>7862</v>
      </c>
      <c r="P83" s="41" t="s">
        <v>8200</v>
      </c>
      <c r="Q83" s="41" t="s">
        <v>8354</v>
      </c>
      <c r="R83" s="41" t="s">
        <v>8355</v>
      </c>
      <c r="S83" s="238" t="s">
        <v>8356</v>
      </c>
      <c r="T83" s="41" t="s">
        <v>7866</v>
      </c>
      <c r="U83" s="29">
        <v>45292</v>
      </c>
      <c r="V83" s="41" t="s">
        <v>1356</v>
      </c>
      <c r="W83" s="29">
        <v>45292</v>
      </c>
      <c r="Y83" s="238" t="s">
        <v>8357</v>
      </c>
      <c r="Z83" s="288">
        <v>139887</v>
      </c>
      <c r="AA83" s="288">
        <v>139887</v>
      </c>
      <c r="AB83" s="41" t="s">
        <v>12232</v>
      </c>
    </row>
    <row r="84" spans="1:28" x14ac:dyDescent="0.25">
      <c r="A84" s="35" t="s">
        <v>1393</v>
      </c>
      <c r="B84" s="29">
        <v>45472</v>
      </c>
      <c r="C84" s="264" t="s">
        <v>8491</v>
      </c>
      <c r="D84" s="29" t="s">
        <v>16</v>
      </c>
      <c r="E84" s="240" t="s">
        <v>8492</v>
      </c>
      <c r="F84" s="29">
        <v>45503</v>
      </c>
      <c r="G84" s="35" t="s">
        <v>1269</v>
      </c>
      <c r="H84" s="35" t="s">
        <v>1273</v>
      </c>
      <c r="I84" s="29" t="s">
        <v>13050</v>
      </c>
      <c r="J84" s="41">
        <v>1</v>
      </c>
      <c r="K84" s="41" t="s">
        <v>7860</v>
      </c>
      <c r="L84" s="41" t="s">
        <v>11662</v>
      </c>
      <c r="M84" s="41" t="s">
        <v>7870</v>
      </c>
      <c r="N84" s="41" t="s">
        <v>7861</v>
      </c>
      <c r="O84" s="41" t="s">
        <v>7862</v>
      </c>
      <c r="P84" s="41" t="s">
        <v>7871</v>
      </c>
      <c r="Q84" s="41" t="s">
        <v>8493</v>
      </c>
      <c r="R84" s="41" t="s">
        <v>8494</v>
      </c>
      <c r="S84" s="238" t="s">
        <v>8495</v>
      </c>
      <c r="T84" s="41" t="s">
        <v>7866</v>
      </c>
      <c r="U84" s="29">
        <v>44667</v>
      </c>
      <c r="V84" s="41" t="s">
        <v>1356</v>
      </c>
      <c r="W84" s="29">
        <v>45488</v>
      </c>
      <c r="Y84" s="238" t="s">
        <v>8496</v>
      </c>
      <c r="Z84" s="288">
        <v>156054</v>
      </c>
      <c r="AA84" s="288">
        <v>156054</v>
      </c>
      <c r="AB84" s="41" t="s">
        <v>12232</v>
      </c>
    </row>
    <row r="85" spans="1:28" x14ac:dyDescent="0.25">
      <c r="A85" s="35" t="s">
        <v>1393</v>
      </c>
      <c r="B85" s="29">
        <v>45400</v>
      </c>
      <c r="C85" s="264" t="s">
        <v>7907</v>
      </c>
      <c r="D85" s="29" t="s">
        <v>16</v>
      </c>
      <c r="E85" s="240" t="s">
        <v>7908</v>
      </c>
      <c r="F85" s="29">
        <v>45517</v>
      </c>
      <c r="G85" s="35" t="s">
        <v>1269</v>
      </c>
      <c r="H85" s="35" t="s">
        <v>1273</v>
      </c>
      <c r="I85" s="29" t="s">
        <v>13050</v>
      </c>
      <c r="J85" s="41">
        <v>1</v>
      </c>
      <c r="K85" s="41" t="s">
        <v>7860</v>
      </c>
      <c r="L85" s="41" t="s">
        <v>11662</v>
      </c>
      <c r="M85" s="41" t="s">
        <v>315</v>
      </c>
      <c r="N85" s="41" t="s">
        <v>7861</v>
      </c>
      <c r="O85" s="41" t="s">
        <v>7862</v>
      </c>
      <c r="P85" s="41" t="s">
        <v>281</v>
      </c>
      <c r="Q85" s="41" t="s">
        <v>7909</v>
      </c>
      <c r="R85" s="41" t="s">
        <v>7910</v>
      </c>
      <c r="S85" s="238" t="s">
        <v>7911</v>
      </c>
      <c r="T85" s="41" t="s">
        <v>7866</v>
      </c>
      <c r="U85" s="29">
        <v>44371</v>
      </c>
      <c r="V85" s="41" t="s">
        <v>1413</v>
      </c>
      <c r="W85" s="29">
        <v>44371</v>
      </c>
      <c r="Y85" s="238" t="s">
        <v>7912</v>
      </c>
      <c r="Z85" s="288">
        <v>343797</v>
      </c>
      <c r="AA85" s="288">
        <v>343797</v>
      </c>
      <c r="AB85" s="41" t="s">
        <v>12232</v>
      </c>
    </row>
    <row r="86" spans="1:28" x14ac:dyDescent="0.25">
      <c r="A86" s="35" t="s">
        <v>1393</v>
      </c>
      <c r="B86" s="29">
        <v>45400</v>
      </c>
      <c r="C86" s="264" t="s">
        <v>7918</v>
      </c>
      <c r="D86" s="29" t="s">
        <v>16</v>
      </c>
      <c r="E86" s="240" t="s">
        <v>7908</v>
      </c>
      <c r="F86" s="29">
        <v>45517</v>
      </c>
      <c r="G86" s="35" t="s">
        <v>1269</v>
      </c>
      <c r="H86" s="35" t="s">
        <v>1273</v>
      </c>
      <c r="I86" s="29" t="s">
        <v>13050</v>
      </c>
      <c r="J86" s="41">
        <v>1</v>
      </c>
      <c r="K86" s="41" t="s">
        <v>7860</v>
      </c>
      <c r="L86" s="41" t="s">
        <v>11662</v>
      </c>
      <c r="M86" s="41" t="s">
        <v>315</v>
      </c>
      <c r="N86" s="41" t="s">
        <v>7861</v>
      </c>
      <c r="O86" s="41" t="s">
        <v>7862</v>
      </c>
      <c r="P86" s="41" t="s">
        <v>281</v>
      </c>
      <c r="Q86" s="41" t="s">
        <v>7919</v>
      </c>
      <c r="R86" s="41" t="s">
        <v>7920</v>
      </c>
      <c r="S86" s="238" t="s">
        <v>7921</v>
      </c>
      <c r="T86" s="41" t="s">
        <v>7866</v>
      </c>
      <c r="U86" s="29">
        <v>44418</v>
      </c>
      <c r="V86" s="41" t="s">
        <v>1413</v>
      </c>
      <c r="W86" s="29">
        <v>44418</v>
      </c>
      <c r="Y86" s="238" t="s">
        <v>7922</v>
      </c>
      <c r="Z86" s="288">
        <v>229198</v>
      </c>
      <c r="AA86" s="288">
        <v>229198</v>
      </c>
      <c r="AB86" s="41" t="s">
        <v>12232</v>
      </c>
    </row>
    <row r="87" spans="1:28" x14ac:dyDescent="0.25">
      <c r="A87" s="35" t="s">
        <v>12095</v>
      </c>
      <c r="B87" s="29">
        <v>45408</v>
      </c>
      <c r="C87" s="264" t="s">
        <v>7958</v>
      </c>
      <c r="D87" s="29" t="s">
        <v>16</v>
      </c>
      <c r="E87" s="240" t="s">
        <v>7959</v>
      </c>
      <c r="F87" s="29">
        <v>45517</v>
      </c>
      <c r="G87" s="35" t="s">
        <v>1269</v>
      </c>
      <c r="H87" s="35" t="s">
        <v>1272</v>
      </c>
      <c r="I87" s="29" t="s">
        <v>13059</v>
      </c>
      <c r="J87" s="41">
        <v>1</v>
      </c>
      <c r="K87" s="41" t="s">
        <v>7860</v>
      </c>
      <c r="L87" s="41" t="s">
        <v>11662</v>
      </c>
      <c r="M87" s="41" t="s">
        <v>315</v>
      </c>
      <c r="N87" s="41" t="s">
        <v>7861</v>
      </c>
      <c r="O87" s="41" t="s">
        <v>7862</v>
      </c>
      <c r="P87" s="41" t="s">
        <v>1371</v>
      </c>
      <c r="Q87" s="41" t="s">
        <v>7960</v>
      </c>
      <c r="R87" s="41" t="s">
        <v>7961</v>
      </c>
      <c r="S87" s="238" t="s">
        <v>7962</v>
      </c>
      <c r="T87" s="41" t="s">
        <v>7866</v>
      </c>
      <c r="U87" s="29">
        <v>44236</v>
      </c>
      <c r="V87" s="41" t="s">
        <v>1356</v>
      </c>
      <c r="W87" s="29">
        <v>44498</v>
      </c>
      <c r="Y87" s="238" t="s">
        <v>7963</v>
      </c>
      <c r="Z87" s="288">
        <v>138696</v>
      </c>
      <c r="AA87" s="288">
        <v>138696</v>
      </c>
      <c r="AB87" s="41" t="s">
        <v>12232</v>
      </c>
    </row>
    <row r="88" spans="1:28" x14ac:dyDescent="0.25">
      <c r="A88" s="35" t="s">
        <v>1393</v>
      </c>
      <c r="B88" s="29">
        <v>45400</v>
      </c>
      <c r="C88" s="264" t="s">
        <v>7988</v>
      </c>
      <c r="D88" s="29" t="s">
        <v>16</v>
      </c>
      <c r="E88" s="240" t="s">
        <v>7908</v>
      </c>
      <c r="F88" s="29">
        <v>45517</v>
      </c>
      <c r="G88" s="35" t="s">
        <v>1269</v>
      </c>
      <c r="H88" s="35" t="s">
        <v>1273</v>
      </c>
      <c r="I88" s="29" t="s">
        <v>13050</v>
      </c>
      <c r="J88" s="41">
        <v>1</v>
      </c>
      <c r="K88" s="41" t="s">
        <v>7860</v>
      </c>
      <c r="L88" s="41" t="s">
        <v>11662</v>
      </c>
      <c r="M88" s="41" t="s">
        <v>315</v>
      </c>
      <c r="N88" s="41" t="s">
        <v>7861</v>
      </c>
      <c r="O88" s="41" t="s">
        <v>7862</v>
      </c>
      <c r="P88" s="41" t="s">
        <v>281</v>
      </c>
      <c r="Q88" s="41" t="s">
        <v>7989</v>
      </c>
      <c r="R88" s="41" t="s">
        <v>7990</v>
      </c>
      <c r="S88" s="238" t="s">
        <v>7991</v>
      </c>
      <c r="T88" s="41" t="s">
        <v>7866</v>
      </c>
      <c r="U88" s="29">
        <v>44533</v>
      </c>
      <c r="V88" s="41" t="s">
        <v>1413</v>
      </c>
      <c r="W88" s="29">
        <v>44533</v>
      </c>
      <c r="Y88" s="238" t="s">
        <v>7992</v>
      </c>
      <c r="Z88" s="288">
        <v>202645</v>
      </c>
      <c r="AA88" s="288">
        <v>202645</v>
      </c>
      <c r="AB88" s="41" t="s">
        <v>12232</v>
      </c>
    </row>
    <row r="89" spans="1:28" x14ac:dyDescent="0.25">
      <c r="A89" s="35" t="s">
        <v>1393</v>
      </c>
      <c r="B89" s="29">
        <v>45400</v>
      </c>
      <c r="C89" s="264" t="s">
        <v>8058</v>
      </c>
      <c r="D89" s="29" t="s">
        <v>16</v>
      </c>
      <c r="E89" s="240" t="s">
        <v>7908</v>
      </c>
      <c r="F89" s="29">
        <v>45517</v>
      </c>
      <c r="G89" s="35" t="s">
        <v>1269</v>
      </c>
      <c r="H89" s="35" t="s">
        <v>1273</v>
      </c>
      <c r="I89" s="29" t="s">
        <v>13050</v>
      </c>
      <c r="J89" s="41">
        <v>1</v>
      </c>
      <c r="K89" s="41" t="s">
        <v>7860</v>
      </c>
      <c r="L89" s="41" t="s">
        <v>11662</v>
      </c>
      <c r="M89" s="41" t="s">
        <v>315</v>
      </c>
      <c r="N89" s="41" t="s">
        <v>7861</v>
      </c>
      <c r="O89" s="41" t="s">
        <v>7862</v>
      </c>
      <c r="P89" s="41" t="s">
        <v>281</v>
      </c>
      <c r="Q89" s="41" t="s">
        <v>8059</v>
      </c>
      <c r="R89" s="41" t="s">
        <v>8060</v>
      </c>
      <c r="S89" s="238" t="s">
        <v>8061</v>
      </c>
      <c r="T89" s="41" t="s">
        <v>7866</v>
      </c>
      <c r="U89" s="29">
        <v>44647</v>
      </c>
      <c r="V89" s="41" t="s">
        <v>1413</v>
      </c>
      <c r="W89" s="29">
        <v>44647</v>
      </c>
      <c r="Y89" s="238" t="s">
        <v>8062</v>
      </c>
      <c r="Z89" s="288">
        <v>656106</v>
      </c>
      <c r="AA89" s="288">
        <v>656106</v>
      </c>
      <c r="AB89" s="41" t="s">
        <v>12232</v>
      </c>
    </row>
    <row r="90" spans="1:28" x14ac:dyDescent="0.25">
      <c r="A90" s="35" t="s">
        <v>11630</v>
      </c>
      <c r="B90" s="29">
        <v>45453</v>
      </c>
      <c r="C90" s="264" t="s">
        <v>8085</v>
      </c>
      <c r="D90" s="29" t="s">
        <v>16</v>
      </c>
      <c r="E90" s="240" t="s">
        <v>8086</v>
      </c>
      <c r="F90" s="29">
        <v>45517</v>
      </c>
      <c r="G90" s="35" t="s">
        <v>1269</v>
      </c>
      <c r="H90" s="35" t="s">
        <v>1274</v>
      </c>
      <c r="I90" s="29" t="s">
        <v>13067</v>
      </c>
      <c r="J90" s="41">
        <v>1</v>
      </c>
      <c r="K90" s="41" t="s">
        <v>7860</v>
      </c>
      <c r="L90" s="41" t="s">
        <v>11662</v>
      </c>
      <c r="M90" s="41" t="s">
        <v>7870</v>
      </c>
      <c r="N90" s="41" t="s">
        <v>7861</v>
      </c>
      <c r="O90" s="41" t="s">
        <v>7862</v>
      </c>
      <c r="P90" s="41" t="s">
        <v>7871</v>
      </c>
      <c r="Q90" s="41" t="s">
        <v>8087</v>
      </c>
      <c r="R90" s="41" t="s">
        <v>8088</v>
      </c>
      <c r="S90" s="238" t="s">
        <v>8089</v>
      </c>
      <c r="T90" s="41" t="s">
        <v>7866</v>
      </c>
      <c r="U90" s="29">
        <v>44201</v>
      </c>
      <c r="V90" s="41" t="s">
        <v>1356</v>
      </c>
      <c r="W90" s="29">
        <v>44663</v>
      </c>
      <c r="Y90" s="238" t="s">
        <v>8090</v>
      </c>
      <c r="Z90" s="288">
        <v>84956</v>
      </c>
      <c r="AA90" s="288">
        <v>84956</v>
      </c>
      <c r="AB90" s="41" t="s">
        <v>12229</v>
      </c>
    </row>
    <row r="91" spans="1:28" x14ac:dyDescent="0.25">
      <c r="A91" s="35" t="s">
        <v>1393</v>
      </c>
      <c r="B91" s="29">
        <v>45400</v>
      </c>
      <c r="C91" s="264" t="s">
        <v>8091</v>
      </c>
      <c r="D91" s="29" t="s">
        <v>16</v>
      </c>
      <c r="E91" s="240" t="s">
        <v>7908</v>
      </c>
      <c r="F91" s="29">
        <v>45517</v>
      </c>
      <c r="G91" s="35" t="s">
        <v>1269</v>
      </c>
      <c r="H91" s="35" t="s">
        <v>1273</v>
      </c>
      <c r="I91" s="29" t="s">
        <v>13050</v>
      </c>
      <c r="J91" s="41">
        <v>1</v>
      </c>
      <c r="K91" s="41" t="s">
        <v>7860</v>
      </c>
      <c r="L91" s="41" t="s">
        <v>11662</v>
      </c>
      <c r="M91" s="41" t="s">
        <v>315</v>
      </c>
      <c r="N91" s="41" t="s">
        <v>7861</v>
      </c>
      <c r="O91" s="41" t="s">
        <v>7862</v>
      </c>
      <c r="P91" s="41" t="s">
        <v>281</v>
      </c>
      <c r="Q91" s="41" t="s">
        <v>8092</v>
      </c>
      <c r="R91" s="41" t="s">
        <v>8093</v>
      </c>
      <c r="S91" s="238" t="s">
        <v>8094</v>
      </c>
      <c r="T91" s="41" t="s">
        <v>7866</v>
      </c>
      <c r="U91" s="29">
        <v>44679</v>
      </c>
      <c r="V91" s="41" t="s">
        <v>1413</v>
      </c>
      <c r="W91" s="29">
        <v>44679</v>
      </c>
      <c r="Y91" s="238" t="s">
        <v>8095</v>
      </c>
      <c r="Z91" s="288">
        <v>407597</v>
      </c>
      <c r="AA91" s="288">
        <v>407597</v>
      </c>
      <c r="AB91" s="41" t="s">
        <v>12232</v>
      </c>
    </row>
    <row r="92" spans="1:28" x14ac:dyDescent="0.25">
      <c r="A92" s="35" t="s">
        <v>1393</v>
      </c>
      <c r="B92" s="29">
        <v>45400</v>
      </c>
      <c r="C92" s="264" t="s">
        <v>8102</v>
      </c>
      <c r="D92" s="29" t="s">
        <v>16</v>
      </c>
      <c r="E92" s="240" t="s">
        <v>7908</v>
      </c>
      <c r="F92" s="29">
        <v>45517</v>
      </c>
      <c r="G92" s="35" t="s">
        <v>1269</v>
      </c>
      <c r="H92" s="35" t="s">
        <v>1273</v>
      </c>
      <c r="I92" s="29" t="s">
        <v>13050</v>
      </c>
      <c r="J92" s="41">
        <v>1</v>
      </c>
      <c r="K92" s="41" t="s">
        <v>7860</v>
      </c>
      <c r="L92" s="41" t="s">
        <v>11662</v>
      </c>
      <c r="M92" s="41" t="s">
        <v>315</v>
      </c>
      <c r="N92" s="41" t="s">
        <v>7861</v>
      </c>
      <c r="O92" s="41" t="s">
        <v>7862</v>
      </c>
      <c r="P92" s="41" t="s">
        <v>281</v>
      </c>
      <c r="Q92" s="41" t="s">
        <v>8103</v>
      </c>
      <c r="R92" s="41" t="s">
        <v>8104</v>
      </c>
      <c r="S92" s="238" t="s">
        <v>8105</v>
      </c>
      <c r="T92" s="41" t="s">
        <v>7866</v>
      </c>
      <c r="U92" s="29">
        <v>44706</v>
      </c>
      <c r="V92" s="41" t="s">
        <v>1413</v>
      </c>
      <c r="W92" s="29">
        <v>44706</v>
      </c>
      <c r="Y92" s="238" t="s">
        <v>8106</v>
      </c>
      <c r="Z92" s="288">
        <v>191418</v>
      </c>
      <c r="AA92" s="288">
        <v>191418</v>
      </c>
      <c r="AB92" s="41" t="s">
        <v>12232</v>
      </c>
    </row>
    <row r="93" spans="1:28" x14ac:dyDescent="0.25">
      <c r="A93" s="35" t="s">
        <v>1393</v>
      </c>
      <c r="B93" s="29">
        <v>45427</v>
      </c>
      <c r="C93" s="264" t="s">
        <v>8107</v>
      </c>
      <c r="D93" s="29" t="s">
        <v>16</v>
      </c>
      <c r="E93" s="240" t="s">
        <v>8108</v>
      </c>
      <c r="F93" s="29">
        <v>45517</v>
      </c>
      <c r="G93" s="35" t="s">
        <v>1269</v>
      </c>
      <c r="H93" s="35" t="s">
        <v>1273</v>
      </c>
      <c r="I93" s="29" t="s">
        <v>13050</v>
      </c>
      <c r="J93" s="41">
        <v>1</v>
      </c>
      <c r="K93" s="41" t="s">
        <v>7860</v>
      </c>
      <c r="L93" s="41" t="s">
        <v>11662</v>
      </c>
      <c r="M93" s="41" t="s">
        <v>7870</v>
      </c>
      <c r="N93" s="41" t="s">
        <v>7861</v>
      </c>
      <c r="O93" s="41" t="s">
        <v>7862</v>
      </c>
      <c r="P93" s="41" t="s">
        <v>7871</v>
      </c>
      <c r="Q93" s="41" t="s">
        <v>8109</v>
      </c>
      <c r="R93" s="41" t="s">
        <v>8110</v>
      </c>
      <c r="S93" s="238" t="s">
        <v>8111</v>
      </c>
      <c r="T93" s="41" t="s">
        <v>7866</v>
      </c>
      <c r="U93" s="29">
        <v>44244</v>
      </c>
      <c r="V93" s="41" t="s">
        <v>1356</v>
      </c>
      <c r="W93" s="29">
        <v>44727</v>
      </c>
      <c r="Y93" s="238" t="s">
        <v>8112</v>
      </c>
      <c r="Z93" s="288">
        <v>28577</v>
      </c>
      <c r="AA93" s="288">
        <v>28577</v>
      </c>
      <c r="AB93" s="41" t="s">
        <v>12232</v>
      </c>
    </row>
    <row r="94" spans="1:28" x14ac:dyDescent="0.25">
      <c r="A94" s="35" t="s">
        <v>1393</v>
      </c>
      <c r="B94" s="29">
        <v>45400</v>
      </c>
      <c r="C94" s="264" t="s">
        <v>8123</v>
      </c>
      <c r="D94" s="29" t="s">
        <v>16</v>
      </c>
      <c r="E94" s="240" t="s">
        <v>7908</v>
      </c>
      <c r="F94" s="29">
        <v>45517</v>
      </c>
      <c r="G94" s="35" t="s">
        <v>1269</v>
      </c>
      <c r="H94" s="35" t="s">
        <v>1273</v>
      </c>
      <c r="I94" s="29" t="s">
        <v>13050</v>
      </c>
      <c r="J94" s="41">
        <v>1</v>
      </c>
      <c r="K94" s="41" t="s">
        <v>7860</v>
      </c>
      <c r="L94" s="41" t="s">
        <v>11662</v>
      </c>
      <c r="M94" s="41" t="s">
        <v>315</v>
      </c>
      <c r="N94" s="41" t="s">
        <v>7861</v>
      </c>
      <c r="O94" s="41" t="s">
        <v>7862</v>
      </c>
      <c r="P94" s="41" t="s">
        <v>281</v>
      </c>
      <c r="Q94" s="41" t="s">
        <v>8124</v>
      </c>
      <c r="R94" s="41" t="s">
        <v>8125</v>
      </c>
      <c r="S94" s="238" t="s">
        <v>8126</v>
      </c>
      <c r="T94" s="41" t="s">
        <v>7866</v>
      </c>
      <c r="U94" s="29">
        <v>44768</v>
      </c>
      <c r="V94" s="41" t="s">
        <v>1413</v>
      </c>
      <c r="W94" s="29">
        <v>44768</v>
      </c>
      <c r="Y94" s="238" t="s">
        <v>8127</v>
      </c>
      <c r="Z94" s="288">
        <v>504150</v>
      </c>
      <c r="AA94" s="288">
        <v>504150</v>
      </c>
      <c r="AB94" s="41" t="s">
        <v>12232</v>
      </c>
    </row>
    <row r="95" spans="1:28" x14ac:dyDescent="0.25">
      <c r="A95" s="35" t="s">
        <v>1359</v>
      </c>
      <c r="B95" s="29">
        <v>45449</v>
      </c>
      <c r="C95" s="264" t="s">
        <v>8134</v>
      </c>
      <c r="D95" s="29" t="s">
        <v>16</v>
      </c>
      <c r="E95" s="240" t="s">
        <v>8135</v>
      </c>
      <c r="F95" s="29">
        <v>45517</v>
      </c>
      <c r="G95" s="35" t="s">
        <v>1266</v>
      </c>
      <c r="H95" s="35" t="s">
        <v>1268</v>
      </c>
      <c r="I95" s="29" t="s">
        <v>13052</v>
      </c>
      <c r="J95" s="41">
        <v>1</v>
      </c>
      <c r="K95" s="41" t="s">
        <v>7860</v>
      </c>
      <c r="L95" s="41" t="s">
        <v>11662</v>
      </c>
      <c r="M95" s="41" t="s">
        <v>315</v>
      </c>
      <c r="N95" s="41" t="s">
        <v>7861</v>
      </c>
      <c r="O95" s="41" t="s">
        <v>7862</v>
      </c>
      <c r="P95" s="41" t="s">
        <v>281</v>
      </c>
      <c r="Q95" s="41" t="s">
        <v>8136</v>
      </c>
      <c r="R95" s="41" t="s">
        <v>8137</v>
      </c>
      <c r="S95" s="238" t="s">
        <v>8138</v>
      </c>
      <c r="T95" s="41" t="s">
        <v>7866</v>
      </c>
      <c r="U95" s="29">
        <v>44448</v>
      </c>
      <c r="V95" s="41" t="s">
        <v>1356</v>
      </c>
      <c r="W95" s="29">
        <v>44804</v>
      </c>
      <c r="Y95" s="238" t="s">
        <v>8139</v>
      </c>
      <c r="Z95" s="288">
        <v>44416</v>
      </c>
      <c r="AA95" s="288">
        <v>44416</v>
      </c>
      <c r="AB95" s="41" t="s">
        <v>12229</v>
      </c>
    </row>
    <row r="96" spans="1:28" x14ac:dyDescent="0.25">
      <c r="A96" s="35" t="s">
        <v>669</v>
      </c>
      <c r="B96" s="29">
        <v>45429</v>
      </c>
      <c r="C96" s="264" t="s">
        <v>7833</v>
      </c>
      <c r="D96" s="29" t="s">
        <v>16</v>
      </c>
      <c r="E96" s="240" t="s">
        <v>8157</v>
      </c>
      <c r="F96" s="29">
        <v>45517</v>
      </c>
      <c r="G96" s="35" t="s">
        <v>1266</v>
      </c>
      <c r="H96" s="35" t="s">
        <v>1268</v>
      </c>
      <c r="I96" s="29" t="s">
        <v>13063</v>
      </c>
      <c r="J96" s="41">
        <v>1</v>
      </c>
      <c r="K96" s="41" t="s">
        <v>7860</v>
      </c>
      <c r="L96" s="41" t="s">
        <v>11662</v>
      </c>
      <c r="M96" s="41" t="s">
        <v>315</v>
      </c>
      <c r="N96" s="41" t="s">
        <v>7861</v>
      </c>
      <c r="O96" s="41" t="s">
        <v>7862</v>
      </c>
      <c r="P96" s="41" t="s">
        <v>281</v>
      </c>
      <c r="Q96" s="41" t="s">
        <v>8158</v>
      </c>
      <c r="R96" s="41" t="s">
        <v>8159</v>
      </c>
      <c r="S96" s="238" t="s">
        <v>8160</v>
      </c>
      <c r="T96" s="41" t="s">
        <v>7866</v>
      </c>
      <c r="U96" s="29">
        <v>44501</v>
      </c>
      <c r="V96" s="41" t="s">
        <v>1356</v>
      </c>
      <c r="W96" s="29">
        <v>44869</v>
      </c>
      <c r="Y96" s="238" t="s">
        <v>8161</v>
      </c>
      <c r="Z96" s="288">
        <v>8674</v>
      </c>
      <c r="AA96" s="288">
        <v>8674</v>
      </c>
      <c r="AB96" s="41" t="s">
        <v>12231</v>
      </c>
    </row>
    <row r="97" spans="1:28" x14ac:dyDescent="0.25">
      <c r="A97" s="35" t="s">
        <v>510</v>
      </c>
      <c r="B97" s="29">
        <v>45447</v>
      </c>
      <c r="C97" s="264" t="s">
        <v>8168</v>
      </c>
      <c r="D97" s="29" t="s">
        <v>16</v>
      </c>
      <c r="E97" s="240" t="s">
        <v>8169</v>
      </c>
      <c r="F97" s="29">
        <v>45517</v>
      </c>
      <c r="G97" s="35" t="s">
        <v>1269</v>
      </c>
      <c r="H97" s="35" t="s">
        <v>1272</v>
      </c>
      <c r="I97" s="29" t="s">
        <v>13060</v>
      </c>
      <c r="J97" s="41">
        <v>1</v>
      </c>
      <c r="K97" s="41" t="s">
        <v>7860</v>
      </c>
      <c r="L97" s="41" t="s">
        <v>11662</v>
      </c>
      <c r="M97" s="41" t="s">
        <v>315</v>
      </c>
      <c r="N97" s="41" t="s">
        <v>7861</v>
      </c>
      <c r="O97" s="41" t="s">
        <v>7862</v>
      </c>
      <c r="P97" s="41" t="s">
        <v>281</v>
      </c>
      <c r="Q97" s="41" t="s">
        <v>8170</v>
      </c>
      <c r="R97" s="41" t="s">
        <v>8171</v>
      </c>
      <c r="S97" s="238" t="s">
        <v>8172</v>
      </c>
      <c r="T97" s="41" t="s">
        <v>7866</v>
      </c>
      <c r="U97" s="29">
        <v>44421</v>
      </c>
      <c r="V97" s="41" t="s">
        <v>1356</v>
      </c>
      <c r="W97" s="29">
        <v>44876</v>
      </c>
      <c r="Y97" s="238" t="s">
        <v>8173</v>
      </c>
      <c r="Z97" s="288">
        <v>101136</v>
      </c>
      <c r="AA97" s="288">
        <v>101136</v>
      </c>
      <c r="AB97" s="41" t="s">
        <v>12232</v>
      </c>
    </row>
    <row r="98" spans="1:28" x14ac:dyDescent="0.25">
      <c r="A98" s="35" t="s">
        <v>986</v>
      </c>
      <c r="B98" s="29">
        <v>45439</v>
      </c>
      <c r="C98" s="264" t="s">
        <v>8185</v>
      </c>
      <c r="D98" s="29" t="s">
        <v>16</v>
      </c>
      <c r="E98" s="240" t="s">
        <v>8186</v>
      </c>
      <c r="F98" s="29">
        <v>45517</v>
      </c>
      <c r="G98" s="35" t="s">
        <v>1269</v>
      </c>
      <c r="H98" s="35" t="s">
        <v>1273</v>
      </c>
      <c r="I98" s="29" t="s">
        <v>13065</v>
      </c>
      <c r="J98" s="41">
        <v>1</v>
      </c>
      <c r="K98" s="41" t="s">
        <v>7888</v>
      </c>
      <c r="L98" s="41" t="s">
        <v>7888</v>
      </c>
      <c r="M98" s="41" t="s">
        <v>7965</v>
      </c>
      <c r="N98" s="41" t="s">
        <v>7861</v>
      </c>
      <c r="O98" s="41" t="s">
        <v>7862</v>
      </c>
      <c r="P98" s="41" t="s">
        <v>7966</v>
      </c>
      <c r="Q98" s="41" t="s">
        <v>8187</v>
      </c>
      <c r="R98" s="41" t="s">
        <v>8188</v>
      </c>
      <c r="S98" s="238" t="s">
        <v>8189</v>
      </c>
      <c r="T98" s="41" t="s">
        <v>7866</v>
      </c>
      <c r="U98" s="29">
        <v>44927</v>
      </c>
      <c r="V98" s="41" t="s">
        <v>1356</v>
      </c>
      <c r="W98" s="29">
        <v>44927</v>
      </c>
      <c r="Y98" s="238" t="s">
        <v>8190</v>
      </c>
      <c r="Z98" s="288">
        <v>62638</v>
      </c>
      <c r="AA98" s="288">
        <v>62638</v>
      </c>
      <c r="AB98" s="41" t="s">
        <v>12232</v>
      </c>
    </row>
    <row r="99" spans="1:28" x14ac:dyDescent="0.25">
      <c r="A99" s="35" t="s">
        <v>11630</v>
      </c>
      <c r="B99" s="29">
        <v>45453</v>
      </c>
      <c r="C99" s="264" t="s">
        <v>8221</v>
      </c>
      <c r="D99" s="29" t="s">
        <v>16</v>
      </c>
      <c r="E99" s="240" t="s">
        <v>8086</v>
      </c>
      <c r="F99" s="29">
        <v>45517</v>
      </c>
      <c r="G99" s="35" t="s">
        <v>1269</v>
      </c>
      <c r="H99" s="35" t="s">
        <v>1274</v>
      </c>
      <c r="I99" s="29" t="s">
        <v>13067</v>
      </c>
      <c r="J99" s="41">
        <v>1</v>
      </c>
      <c r="K99" s="41" t="s">
        <v>7860</v>
      </c>
      <c r="L99" s="41" t="s">
        <v>11662</v>
      </c>
      <c r="M99" s="41" t="s">
        <v>7870</v>
      </c>
      <c r="N99" s="41" t="s">
        <v>7861</v>
      </c>
      <c r="O99" s="41" t="s">
        <v>7862</v>
      </c>
      <c r="P99" s="41" t="s">
        <v>7871</v>
      </c>
      <c r="Q99" s="41" t="s">
        <v>8222</v>
      </c>
      <c r="R99" s="41" t="s">
        <v>8223</v>
      </c>
      <c r="S99" s="238" t="s">
        <v>8224</v>
      </c>
      <c r="T99" s="41" t="s">
        <v>7866</v>
      </c>
      <c r="U99" s="29">
        <v>44201</v>
      </c>
      <c r="V99" s="41" t="s">
        <v>1356</v>
      </c>
      <c r="W99" s="29">
        <v>44951</v>
      </c>
      <c r="Y99" s="238" t="s">
        <v>8225</v>
      </c>
      <c r="Z99" s="288">
        <v>97541</v>
      </c>
      <c r="AA99" s="288">
        <v>97541</v>
      </c>
      <c r="AB99" s="41" t="s">
        <v>12229</v>
      </c>
    </row>
    <row r="100" spans="1:28" x14ac:dyDescent="0.25">
      <c r="A100" s="35" t="s">
        <v>12095</v>
      </c>
      <c r="B100" s="29">
        <v>45405</v>
      </c>
      <c r="C100" s="264" t="s">
        <v>8230</v>
      </c>
      <c r="D100" s="29" t="s">
        <v>16</v>
      </c>
      <c r="E100" s="240" t="s">
        <v>8231</v>
      </c>
      <c r="F100" s="29">
        <v>45517</v>
      </c>
      <c r="G100" s="35" t="s">
        <v>1269</v>
      </c>
      <c r="H100" s="35" t="s">
        <v>1272</v>
      </c>
      <c r="I100" s="29" t="s">
        <v>13059</v>
      </c>
      <c r="J100" s="41">
        <v>1</v>
      </c>
      <c r="K100" s="41" t="s">
        <v>7895</v>
      </c>
      <c r="L100" s="41" t="s">
        <v>7895</v>
      </c>
      <c r="M100" s="41" t="s">
        <v>7896</v>
      </c>
      <c r="N100" s="41" t="s">
        <v>7897</v>
      </c>
      <c r="O100" s="41" t="s">
        <v>7862</v>
      </c>
      <c r="P100" s="41" t="s">
        <v>8232</v>
      </c>
      <c r="Q100" s="41" t="s">
        <v>8233</v>
      </c>
      <c r="R100" s="41" t="s">
        <v>8234</v>
      </c>
      <c r="S100" s="238" t="s">
        <v>8235</v>
      </c>
      <c r="T100" s="41" t="s">
        <v>7866</v>
      </c>
      <c r="U100" s="29">
        <v>44958</v>
      </c>
      <c r="V100" s="41" t="s">
        <v>1356</v>
      </c>
      <c r="W100" s="29">
        <v>44958</v>
      </c>
      <c r="Y100" s="238" t="s">
        <v>8236</v>
      </c>
      <c r="Z100" s="288">
        <v>32735</v>
      </c>
      <c r="AA100" s="288">
        <v>32735</v>
      </c>
      <c r="AB100" s="41" t="s">
        <v>12232</v>
      </c>
    </row>
    <row r="101" spans="1:28" x14ac:dyDescent="0.25">
      <c r="A101" s="35" t="s">
        <v>986</v>
      </c>
      <c r="B101" s="29">
        <v>45439</v>
      </c>
      <c r="C101" s="264" t="s">
        <v>8241</v>
      </c>
      <c r="D101" s="29" t="s">
        <v>16</v>
      </c>
      <c r="E101" s="240" t="s">
        <v>8186</v>
      </c>
      <c r="F101" s="29">
        <v>45517</v>
      </c>
      <c r="G101" s="35" t="s">
        <v>1269</v>
      </c>
      <c r="H101" s="35" t="s">
        <v>1273</v>
      </c>
      <c r="I101" s="29" t="s">
        <v>13065</v>
      </c>
      <c r="J101" s="41">
        <v>1</v>
      </c>
      <c r="K101" s="41" t="s">
        <v>7888</v>
      </c>
      <c r="L101" s="41" t="s">
        <v>7888</v>
      </c>
      <c r="M101" s="41" t="s">
        <v>7965</v>
      </c>
      <c r="N101" s="41" t="s">
        <v>7861</v>
      </c>
      <c r="O101" s="41" t="s">
        <v>7862</v>
      </c>
      <c r="P101" s="41" t="s">
        <v>7966</v>
      </c>
      <c r="Q101" s="41" t="s">
        <v>8242</v>
      </c>
      <c r="R101" s="41" t="s">
        <v>8188</v>
      </c>
      <c r="S101" s="238" t="s">
        <v>8243</v>
      </c>
      <c r="T101" s="41" t="s">
        <v>7866</v>
      </c>
      <c r="U101" s="29">
        <v>44986</v>
      </c>
      <c r="V101" s="41" t="s">
        <v>1356</v>
      </c>
      <c r="W101" s="29">
        <v>44986</v>
      </c>
      <c r="Y101" s="238" t="s">
        <v>8244</v>
      </c>
      <c r="Z101" s="288">
        <v>125159</v>
      </c>
      <c r="AA101" s="288">
        <v>125159</v>
      </c>
      <c r="AB101" s="41" t="s">
        <v>12232</v>
      </c>
    </row>
    <row r="102" spans="1:28" x14ac:dyDescent="0.25">
      <c r="A102" s="35" t="s">
        <v>12095</v>
      </c>
      <c r="B102" s="29">
        <v>45408</v>
      </c>
      <c r="C102" s="264" t="s">
        <v>8256</v>
      </c>
      <c r="D102" s="29" t="s">
        <v>16</v>
      </c>
      <c r="E102" s="240" t="s">
        <v>8257</v>
      </c>
      <c r="F102" s="29">
        <v>45517</v>
      </c>
      <c r="G102" s="35" t="s">
        <v>1269</v>
      </c>
      <c r="H102" s="35" t="s">
        <v>1272</v>
      </c>
      <c r="I102" s="29" t="s">
        <v>13059</v>
      </c>
      <c r="J102" s="41">
        <v>1</v>
      </c>
      <c r="K102" s="41" t="s">
        <v>7860</v>
      </c>
      <c r="L102" s="41" t="s">
        <v>11662</v>
      </c>
      <c r="M102" s="41" t="s">
        <v>315</v>
      </c>
      <c r="N102" s="41" t="s">
        <v>7861</v>
      </c>
      <c r="O102" s="41" t="s">
        <v>7862</v>
      </c>
      <c r="P102" s="41" t="s">
        <v>1371</v>
      </c>
      <c r="Q102" s="41" t="s">
        <v>8258</v>
      </c>
      <c r="R102" s="41" t="s">
        <v>8259</v>
      </c>
      <c r="S102" s="238" t="s">
        <v>8260</v>
      </c>
      <c r="T102" s="41" t="s">
        <v>7866</v>
      </c>
      <c r="U102" s="29">
        <v>44368</v>
      </c>
      <c r="V102" s="41" t="s">
        <v>1356</v>
      </c>
      <c r="W102" s="29">
        <v>45017</v>
      </c>
      <c r="Y102" s="238" t="s">
        <v>8261</v>
      </c>
      <c r="Z102" s="288">
        <v>244070</v>
      </c>
      <c r="AA102" s="288">
        <v>244070</v>
      </c>
      <c r="AB102" s="41" t="s">
        <v>12232</v>
      </c>
    </row>
    <row r="103" spans="1:28" x14ac:dyDescent="0.25">
      <c r="A103" s="35" t="s">
        <v>12095</v>
      </c>
      <c r="B103" s="29">
        <v>45408</v>
      </c>
      <c r="C103" s="264" t="s">
        <v>8262</v>
      </c>
      <c r="D103" s="29" t="s">
        <v>16</v>
      </c>
      <c r="E103" s="240" t="s">
        <v>8263</v>
      </c>
      <c r="F103" s="29">
        <v>45517</v>
      </c>
      <c r="G103" s="35" t="s">
        <v>1269</v>
      </c>
      <c r="H103" s="35" t="s">
        <v>1272</v>
      </c>
      <c r="I103" s="29" t="s">
        <v>13059</v>
      </c>
      <c r="J103" s="41">
        <v>1</v>
      </c>
      <c r="K103" s="41" t="s">
        <v>7860</v>
      </c>
      <c r="L103" s="41" t="s">
        <v>11662</v>
      </c>
      <c r="M103" s="41" t="s">
        <v>315</v>
      </c>
      <c r="N103" s="41" t="s">
        <v>7861</v>
      </c>
      <c r="O103" s="41" t="s">
        <v>7862</v>
      </c>
      <c r="P103" s="41" t="s">
        <v>1371</v>
      </c>
      <c r="Q103" s="41" t="s">
        <v>8264</v>
      </c>
      <c r="R103" s="41" t="s">
        <v>8259</v>
      </c>
      <c r="S103" s="238" t="s">
        <v>8265</v>
      </c>
      <c r="T103" s="41" t="s">
        <v>7866</v>
      </c>
      <c r="U103" s="29">
        <v>44733</v>
      </c>
      <c r="V103" s="41" t="s">
        <v>1356</v>
      </c>
      <c r="W103" s="29">
        <v>45017</v>
      </c>
      <c r="Y103" s="238" t="s">
        <v>8266</v>
      </c>
      <c r="Z103" s="288">
        <v>246501</v>
      </c>
      <c r="AA103" s="288">
        <v>246501</v>
      </c>
      <c r="AB103" s="41" t="s">
        <v>12232</v>
      </c>
    </row>
    <row r="104" spans="1:28" x14ac:dyDescent="0.25">
      <c r="A104" s="35" t="s">
        <v>669</v>
      </c>
      <c r="B104" s="29">
        <v>45420</v>
      </c>
      <c r="C104" s="264" t="s">
        <v>8273</v>
      </c>
      <c r="D104" s="29" t="s">
        <v>16</v>
      </c>
      <c r="E104" s="240" t="s">
        <v>8274</v>
      </c>
      <c r="F104" s="29">
        <v>45517</v>
      </c>
      <c r="G104" s="35" t="s">
        <v>1266</v>
      </c>
      <c r="H104" s="35" t="s">
        <v>1268</v>
      </c>
      <c r="I104" s="29" t="s">
        <v>13063</v>
      </c>
      <c r="J104" s="41">
        <v>1</v>
      </c>
      <c r="K104" s="41" t="s">
        <v>7860</v>
      </c>
      <c r="L104" s="41" t="s">
        <v>11662</v>
      </c>
      <c r="M104" s="41" t="s">
        <v>315</v>
      </c>
      <c r="N104" s="41" t="s">
        <v>7861</v>
      </c>
      <c r="O104" s="41" t="s">
        <v>7862</v>
      </c>
      <c r="P104" s="41" t="s">
        <v>281</v>
      </c>
      <c r="Q104" s="41" t="s">
        <v>8275</v>
      </c>
      <c r="R104" s="41" t="s">
        <v>8276</v>
      </c>
      <c r="S104" s="238" t="s">
        <v>8277</v>
      </c>
      <c r="T104" s="41" t="s">
        <v>7866</v>
      </c>
      <c r="U104" s="29">
        <v>44804</v>
      </c>
      <c r="V104" s="41" t="s">
        <v>1356</v>
      </c>
      <c r="W104" s="29">
        <v>45064</v>
      </c>
      <c r="Y104" s="238" t="s">
        <v>8278</v>
      </c>
      <c r="Z104" s="288">
        <v>11703</v>
      </c>
      <c r="AA104" s="288">
        <v>11703</v>
      </c>
      <c r="AB104" s="41" t="s">
        <v>12231</v>
      </c>
    </row>
    <row r="105" spans="1:28" x14ac:dyDescent="0.25">
      <c r="A105" s="35" t="s">
        <v>1393</v>
      </c>
      <c r="B105" s="29">
        <v>45400</v>
      </c>
      <c r="C105" s="264" t="s">
        <v>8279</v>
      </c>
      <c r="D105" s="29" t="s">
        <v>16</v>
      </c>
      <c r="E105" s="240" t="s">
        <v>8280</v>
      </c>
      <c r="F105" s="29">
        <v>45517</v>
      </c>
      <c r="G105" s="35" t="s">
        <v>1269</v>
      </c>
      <c r="H105" s="35" t="s">
        <v>1273</v>
      </c>
      <c r="I105" s="29" t="s">
        <v>13050</v>
      </c>
      <c r="J105" s="41">
        <v>1</v>
      </c>
      <c r="K105" s="41" t="s">
        <v>7860</v>
      </c>
      <c r="L105" s="41" t="s">
        <v>11662</v>
      </c>
      <c r="M105" s="41" t="s">
        <v>315</v>
      </c>
      <c r="N105" s="41" t="s">
        <v>7861</v>
      </c>
      <c r="O105" s="41" t="s">
        <v>7862</v>
      </c>
      <c r="P105" s="41" t="s">
        <v>281</v>
      </c>
      <c r="Q105" s="41" t="s">
        <v>8281</v>
      </c>
      <c r="R105" s="41" t="s">
        <v>8282</v>
      </c>
      <c r="S105" s="238" t="s">
        <v>8283</v>
      </c>
      <c r="T105" s="41" t="s">
        <v>7866</v>
      </c>
      <c r="U105" s="29">
        <v>45078</v>
      </c>
      <c r="V105" s="41" t="s">
        <v>1413</v>
      </c>
      <c r="W105" s="29">
        <v>45078</v>
      </c>
      <c r="Y105" s="238" t="s">
        <v>8284</v>
      </c>
      <c r="Z105" s="288">
        <v>243627</v>
      </c>
      <c r="AA105" s="288">
        <v>243627</v>
      </c>
      <c r="AB105" s="41" t="s">
        <v>12232</v>
      </c>
    </row>
    <row r="106" spans="1:28" x14ac:dyDescent="0.25">
      <c r="A106" s="35" t="s">
        <v>1359</v>
      </c>
      <c r="B106" s="29">
        <v>45470</v>
      </c>
      <c r="C106" s="264" t="s">
        <v>8290</v>
      </c>
      <c r="D106" s="29" t="s">
        <v>16</v>
      </c>
      <c r="E106" s="240" t="s">
        <v>8291</v>
      </c>
      <c r="F106" s="29">
        <v>45517</v>
      </c>
      <c r="G106" s="35" t="s">
        <v>1266</v>
      </c>
      <c r="H106" s="35" t="s">
        <v>1268</v>
      </c>
      <c r="I106" s="29" t="s">
        <v>13052</v>
      </c>
      <c r="J106" s="41">
        <v>1</v>
      </c>
      <c r="K106" s="41" t="s">
        <v>7860</v>
      </c>
      <c r="L106" s="41" t="s">
        <v>11662</v>
      </c>
      <c r="M106" s="41" t="s">
        <v>7870</v>
      </c>
      <c r="N106" s="41" t="s">
        <v>7861</v>
      </c>
      <c r="O106" s="41" t="s">
        <v>7862</v>
      </c>
      <c r="P106" s="41" t="s">
        <v>7871</v>
      </c>
      <c r="Q106" s="41" t="s">
        <v>8292</v>
      </c>
      <c r="R106" s="41" t="s">
        <v>8293</v>
      </c>
      <c r="S106" s="238" t="s">
        <v>8294</v>
      </c>
      <c r="T106" s="41" t="s">
        <v>7866</v>
      </c>
      <c r="U106" s="29">
        <v>45139</v>
      </c>
      <c r="V106" s="41" t="s">
        <v>1356</v>
      </c>
      <c r="W106" s="29">
        <v>45139</v>
      </c>
      <c r="Y106" s="238" t="s">
        <v>8295</v>
      </c>
      <c r="Z106" s="288">
        <v>205563</v>
      </c>
      <c r="AA106" s="288">
        <v>205563</v>
      </c>
      <c r="AB106" s="41" t="s">
        <v>12229</v>
      </c>
    </row>
    <row r="107" spans="1:28" x14ac:dyDescent="0.25">
      <c r="A107" s="35" t="s">
        <v>1359</v>
      </c>
      <c r="B107" s="29">
        <v>45427</v>
      </c>
      <c r="C107" s="264" t="s">
        <v>8301</v>
      </c>
      <c r="D107" s="29" t="s">
        <v>16</v>
      </c>
      <c r="E107" s="240" t="s">
        <v>8302</v>
      </c>
      <c r="F107" s="29">
        <v>45517</v>
      </c>
      <c r="G107" s="35" t="s">
        <v>1266</v>
      </c>
      <c r="H107" s="35" t="s">
        <v>1268</v>
      </c>
      <c r="I107" s="29" t="s">
        <v>13052</v>
      </c>
      <c r="J107" s="41">
        <v>1</v>
      </c>
      <c r="K107" s="41" t="s">
        <v>7860</v>
      </c>
      <c r="L107" s="41" t="s">
        <v>11662</v>
      </c>
      <c r="M107" s="41" t="s">
        <v>315</v>
      </c>
      <c r="N107" s="41" t="s">
        <v>7861</v>
      </c>
      <c r="O107" s="41" t="s">
        <v>7862</v>
      </c>
      <c r="P107" s="41" t="s">
        <v>281</v>
      </c>
      <c r="Q107" s="41" t="s">
        <v>8303</v>
      </c>
      <c r="R107" s="41" t="s">
        <v>8304</v>
      </c>
      <c r="S107" s="238" t="s">
        <v>8305</v>
      </c>
      <c r="T107" s="41" t="s">
        <v>7866</v>
      </c>
      <c r="U107" s="29">
        <v>44609</v>
      </c>
      <c r="V107" s="41" t="s">
        <v>1413</v>
      </c>
      <c r="W107" s="29">
        <v>45153</v>
      </c>
      <c r="Y107" s="238" t="s">
        <v>8306</v>
      </c>
      <c r="Z107" s="288">
        <v>162677</v>
      </c>
      <c r="AA107" s="288">
        <v>162677</v>
      </c>
      <c r="AB107" s="41" t="s">
        <v>12229</v>
      </c>
    </row>
    <row r="108" spans="1:28" x14ac:dyDescent="0.25">
      <c r="A108" s="35" t="s">
        <v>1359</v>
      </c>
      <c r="B108" s="29">
        <v>45470</v>
      </c>
      <c r="C108" s="264" t="s">
        <v>8307</v>
      </c>
      <c r="D108" s="29" t="s">
        <v>16</v>
      </c>
      <c r="E108" s="240" t="s">
        <v>8308</v>
      </c>
      <c r="F108" s="29">
        <v>45517</v>
      </c>
      <c r="G108" s="35" t="s">
        <v>1266</v>
      </c>
      <c r="H108" s="35" t="s">
        <v>1268</v>
      </c>
      <c r="I108" s="29" t="s">
        <v>13052</v>
      </c>
      <c r="J108" s="41">
        <v>1</v>
      </c>
      <c r="K108" s="41" t="s">
        <v>7860</v>
      </c>
      <c r="L108" s="41" t="s">
        <v>11662</v>
      </c>
      <c r="M108" s="41" t="s">
        <v>7870</v>
      </c>
      <c r="N108" s="41" t="s">
        <v>7861</v>
      </c>
      <c r="O108" s="41" t="s">
        <v>7862</v>
      </c>
      <c r="P108" s="41" t="s">
        <v>7871</v>
      </c>
      <c r="Q108" s="41" t="s">
        <v>8309</v>
      </c>
      <c r="R108" s="41" t="s">
        <v>8310</v>
      </c>
      <c r="S108" s="238" t="s">
        <v>8294</v>
      </c>
      <c r="T108" s="41" t="s">
        <v>7866</v>
      </c>
      <c r="U108" s="29">
        <v>45170</v>
      </c>
      <c r="V108" s="41" t="s">
        <v>1356</v>
      </c>
      <c r="W108" s="29">
        <v>45170</v>
      </c>
      <c r="Y108" s="238" t="s">
        <v>8311</v>
      </c>
      <c r="Z108" s="288">
        <v>54499</v>
      </c>
      <c r="AA108" s="288">
        <v>54499</v>
      </c>
      <c r="AB108" s="41" t="s">
        <v>12229</v>
      </c>
    </row>
    <row r="109" spans="1:28" x14ac:dyDescent="0.25">
      <c r="A109" s="35" t="s">
        <v>335</v>
      </c>
      <c r="B109" s="29">
        <v>45419</v>
      </c>
      <c r="C109" s="264" t="s">
        <v>8334</v>
      </c>
      <c r="D109" s="29" t="s">
        <v>16</v>
      </c>
      <c r="E109" s="240" t="s">
        <v>8335</v>
      </c>
      <c r="F109" s="29">
        <v>45517</v>
      </c>
      <c r="G109" s="35" t="s">
        <v>1269</v>
      </c>
      <c r="H109" s="35" t="s">
        <v>1270</v>
      </c>
      <c r="I109" s="29" t="s">
        <v>13062</v>
      </c>
      <c r="J109" s="41">
        <v>1</v>
      </c>
      <c r="K109" s="41" t="s">
        <v>7860</v>
      </c>
      <c r="L109" s="41" t="s">
        <v>11662</v>
      </c>
      <c r="M109" s="41" t="s">
        <v>315</v>
      </c>
      <c r="N109" s="41" t="s">
        <v>7861</v>
      </c>
      <c r="O109" s="41" t="s">
        <v>7862</v>
      </c>
      <c r="P109" s="41" t="s">
        <v>1371</v>
      </c>
      <c r="Q109" s="41" t="s">
        <v>8336</v>
      </c>
      <c r="R109" s="41" t="s">
        <v>8337</v>
      </c>
      <c r="S109" s="238" t="s">
        <v>8338</v>
      </c>
      <c r="T109" s="41" t="s">
        <v>7866</v>
      </c>
      <c r="U109" s="29">
        <v>44873</v>
      </c>
      <c r="V109" s="41" t="s">
        <v>1356</v>
      </c>
      <c r="W109" s="29">
        <v>45287</v>
      </c>
      <c r="Y109" s="238" t="s">
        <v>8339</v>
      </c>
      <c r="Z109" s="288">
        <v>992600</v>
      </c>
      <c r="AA109" s="288">
        <v>992600</v>
      </c>
      <c r="AB109" s="41" t="s">
        <v>12232</v>
      </c>
    </row>
    <row r="110" spans="1:28" x14ac:dyDescent="0.25">
      <c r="A110" s="35" t="s">
        <v>1440</v>
      </c>
      <c r="B110" s="29">
        <v>45397</v>
      </c>
      <c r="C110" s="264" t="s">
        <v>8346</v>
      </c>
      <c r="D110" s="29" t="s">
        <v>16</v>
      </c>
      <c r="E110" s="240" t="s">
        <v>8347</v>
      </c>
      <c r="F110" s="29">
        <v>45517</v>
      </c>
      <c r="G110" s="35" t="s">
        <v>1269</v>
      </c>
      <c r="H110" s="35" t="s">
        <v>1271</v>
      </c>
      <c r="I110" s="29" t="s">
        <v>13051</v>
      </c>
      <c r="J110" s="41">
        <v>1</v>
      </c>
      <c r="K110" s="41" t="s">
        <v>7860</v>
      </c>
      <c r="L110" s="41" t="s">
        <v>11662</v>
      </c>
      <c r="M110" s="41" t="s">
        <v>315</v>
      </c>
      <c r="N110" s="41" t="s">
        <v>7861</v>
      </c>
      <c r="O110" s="41" t="s">
        <v>7862</v>
      </c>
      <c r="P110" s="41" t="s">
        <v>281</v>
      </c>
      <c r="Q110" s="41" t="s">
        <v>8348</v>
      </c>
      <c r="R110" s="41" t="s">
        <v>8349</v>
      </c>
      <c r="S110" s="238" t="s">
        <v>8350</v>
      </c>
      <c r="T110" s="41" t="s">
        <v>7866</v>
      </c>
      <c r="U110" s="29">
        <v>44747</v>
      </c>
      <c r="V110" s="41" t="s">
        <v>1356</v>
      </c>
      <c r="W110" s="29">
        <v>45292</v>
      </c>
      <c r="Y110" s="238" t="s">
        <v>8351</v>
      </c>
      <c r="Z110" s="288">
        <v>113638</v>
      </c>
      <c r="AA110" s="288">
        <v>113638</v>
      </c>
      <c r="AB110" s="41" t="s">
        <v>12229</v>
      </c>
    </row>
    <row r="111" spans="1:28" x14ac:dyDescent="0.25">
      <c r="A111" s="35" t="s">
        <v>12095</v>
      </c>
      <c r="B111" s="29">
        <v>45408</v>
      </c>
      <c r="C111" s="264" t="s">
        <v>8358</v>
      </c>
      <c r="D111" s="29" t="s">
        <v>16</v>
      </c>
      <c r="E111" s="240" t="s">
        <v>8359</v>
      </c>
      <c r="F111" s="29">
        <v>45517</v>
      </c>
      <c r="G111" s="35" t="s">
        <v>1269</v>
      </c>
      <c r="H111" s="35" t="s">
        <v>1272</v>
      </c>
      <c r="I111" s="29" t="s">
        <v>13059</v>
      </c>
      <c r="J111" s="41">
        <v>1</v>
      </c>
      <c r="K111" s="41" t="s">
        <v>7860</v>
      </c>
      <c r="L111" s="41" t="s">
        <v>11662</v>
      </c>
      <c r="M111" s="41" t="s">
        <v>315</v>
      </c>
      <c r="N111" s="41" t="s">
        <v>7861</v>
      </c>
      <c r="O111" s="41" t="s">
        <v>7862</v>
      </c>
      <c r="P111" s="41" t="s">
        <v>1371</v>
      </c>
      <c r="Q111" s="41" t="s">
        <v>8360</v>
      </c>
      <c r="R111" s="41" t="s">
        <v>8361</v>
      </c>
      <c r="S111" s="238" t="s">
        <v>8362</v>
      </c>
      <c r="T111" s="41" t="s">
        <v>7866</v>
      </c>
      <c r="U111" s="29">
        <v>44572</v>
      </c>
      <c r="V111" s="41" t="s">
        <v>1356</v>
      </c>
      <c r="W111" s="29">
        <v>45292</v>
      </c>
      <c r="Y111" s="238" t="s">
        <v>8363</v>
      </c>
      <c r="Z111" s="288">
        <v>247467</v>
      </c>
      <c r="AA111" s="288">
        <v>247467</v>
      </c>
      <c r="AB111" s="41" t="s">
        <v>12232</v>
      </c>
    </row>
    <row r="112" spans="1:28" x14ac:dyDescent="0.25">
      <c r="A112" s="35" t="s">
        <v>1393</v>
      </c>
      <c r="B112" s="29">
        <v>45427</v>
      </c>
      <c r="C112" s="264" t="s">
        <v>8369</v>
      </c>
      <c r="D112" s="29" t="s">
        <v>16</v>
      </c>
      <c r="E112" s="240" t="s">
        <v>8370</v>
      </c>
      <c r="F112" s="29">
        <v>45517</v>
      </c>
      <c r="G112" s="35" t="s">
        <v>1269</v>
      </c>
      <c r="H112" s="35" t="s">
        <v>1273</v>
      </c>
      <c r="I112" s="29" t="s">
        <v>13050</v>
      </c>
      <c r="J112" s="41">
        <v>1</v>
      </c>
      <c r="K112" s="41" t="s">
        <v>255</v>
      </c>
      <c r="L112" s="41" t="s">
        <v>255</v>
      </c>
      <c r="M112" s="41" t="s">
        <v>7870</v>
      </c>
      <c r="N112" s="41" t="s">
        <v>7861</v>
      </c>
      <c r="O112" s="41" t="s">
        <v>7862</v>
      </c>
      <c r="P112" s="41" t="s">
        <v>7871</v>
      </c>
      <c r="Q112" s="41" t="s">
        <v>8371</v>
      </c>
      <c r="R112" s="41" t="s">
        <v>8372</v>
      </c>
      <c r="S112" s="238" t="s">
        <v>8373</v>
      </c>
      <c r="T112" s="41" t="s">
        <v>7866</v>
      </c>
      <c r="U112" s="29">
        <v>44287</v>
      </c>
      <c r="V112" s="41" t="s">
        <v>1356</v>
      </c>
      <c r="W112" s="29">
        <v>45309</v>
      </c>
      <c r="Y112" s="238" t="s">
        <v>8374</v>
      </c>
      <c r="Z112" s="288">
        <v>374570</v>
      </c>
      <c r="AA112" s="288">
        <v>374570</v>
      </c>
      <c r="AB112" s="41" t="s">
        <v>12232</v>
      </c>
    </row>
    <row r="113" spans="1:28" x14ac:dyDescent="0.25">
      <c r="A113" s="35" t="s">
        <v>1393</v>
      </c>
      <c r="B113" s="29">
        <v>45400</v>
      </c>
      <c r="C113" s="264" t="s">
        <v>8375</v>
      </c>
      <c r="D113" s="29" t="s">
        <v>16</v>
      </c>
      <c r="E113" s="240" t="s">
        <v>7908</v>
      </c>
      <c r="F113" s="29">
        <v>45517</v>
      </c>
      <c r="G113" s="35" t="s">
        <v>1269</v>
      </c>
      <c r="H113" s="35" t="s">
        <v>1273</v>
      </c>
      <c r="I113" s="29" t="s">
        <v>13050</v>
      </c>
      <c r="J113" s="41">
        <v>1</v>
      </c>
      <c r="K113" s="41" t="s">
        <v>7860</v>
      </c>
      <c r="L113" s="41" t="s">
        <v>11662</v>
      </c>
      <c r="M113" s="41" t="s">
        <v>315</v>
      </c>
      <c r="N113" s="41" t="s">
        <v>7861</v>
      </c>
      <c r="O113" s="41" t="s">
        <v>7862</v>
      </c>
      <c r="P113" s="41" t="s">
        <v>1500</v>
      </c>
      <c r="Q113" s="41" t="s">
        <v>8376</v>
      </c>
      <c r="R113" s="41" t="s">
        <v>8377</v>
      </c>
      <c r="S113" s="238" t="s">
        <v>8378</v>
      </c>
      <c r="T113" s="41" t="s">
        <v>7866</v>
      </c>
      <c r="U113" s="29">
        <v>45100</v>
      </c>
      <c r="V113" s="41" t="s">
        <v>1413</v>
      </c>
      <c r="W113" s="29">
        <v>45313</v>
      </c>
      <c r="Y113" s="238" t="s">
        <v>8379</v>
      </c>
      <c r="Z113" s="288">
        <v>768205</v>
      </c>
      <c r="AA113" s="288">
        <v>768205</v>
      </c>
      <c r="AB113" s="41" t="s">
        <v>12232</v>
      </c>
    </row>
    <row r="114" spans="1:28" x14ac:dyDescent="0.25">
      <c r="A114" s="35" t="s">
        <v>1393</v>
      </c>
      <c r="B114" s="29">
        <v>45427</v>
      </c>
      <c r="C114" s="264" t="s">
        <v>8380</v>
      </c>
      <c r="D114" s="29" t="s">
        <v>16</v>
      </c>
      <c r="E114" s="240" t="s">
        <v>8381</v>
      </c>
      <c r="F114" s="29">
        <v>45517</v>
      </c>
      <c r="G114" s="35" t="s">
        <v>1269</v>
      </c>
      <c r="H114" s="35" t="s">
        <v>1273</v>
      </c>
      <c r="I114" s="29" t="s">
        <v>13050</v>
      </c>
      <c r="J114" s="41">
        <v>1</v>
      </c>
      <c r="K114" s="41" t="s">
        <v>7860</v>
      </c>
      <c r="L114" s="41" t="s">
        <v>11662</v>
      </c>
      <c r="M114" s="41" t="s">
        <v>315</v>
      </c>
      <c r="N114" s="41" t="s">
        <v>7861</v>
      </c>
      <c r="O114" s="41" t="s">
        <v>7862</v>
      </c>
      <c r="P114" s="41" t="s">
        <v>281</v>
      </c>
      <c r="Q114" s="41" t="s">
        <v>8382</v>
      </c>
      <c r="R114" s="41" t="s">
        <v>8383</v>
      </c>
      <c r="S114" s="238" t="s">
        <v>8384</v>
      </c>
      <c r="T114" s="41" t="s">
        <v>7866</v>
      </c>
      <c r="U114" s="29">
        <v>44949</v>
      </c>
      <c r="V114" s="41" t="s">
        <v>1356</v>
      </c>
      <c r="W114" s="29">
        <v>45322</v>
      </c>
      <c r="Y114" s="238" t="s">
        <v>8385</v>
      </c>
      <c r="Z114" s="288">
        <v>20377</v>
      </c>
      <c r="AA114" s="288">
        <v>20377</v>
      </c>
      <c r="AB114" s="41" t="s">
        <v>12232</v>
      </c>
    </row>
    <row r="115" spans="1:28" x14ac:dyDescent="0.25">
      <c r="A115" s="35" t="s">
        <v>669</v>
      </c>
      <c r="B115" s="29">
        <v>45420</v>
      </c>
      <c r="C115" s="264" t="s">
        <v>8386</v>
      </c>
      <c r="D115" s="29" t="s">
        <v>16</v>
      </c>
      <c r="E115" s="240" t="s">
        <v>8274</v>
      </c>
      <c r="F115" s="29">
        <v>45517</v>
      </c>
      <c r="G115" s="35" t="s">
        <v>1266</v>
      </c>
      <c r="H115" s="35" t="s">
        <v>1268</v>
      </c>
      <c r="I115" s="29" t="s">
        <v>13063</v>
      </c>
      <c r="J115" s="41">
        <v>1</v>
      </c>
      <c r="K115" s="41" t="s">
        <v>7860</v>
      </c>
      <c r="L115" s="41" t="s">
        <v>11662</v>
      </c>
      <c r="M115" s="41" t="s">
        <v>315</v>
      </c>
      <c r="N115" s="41" t="s">
        <v>7861</v>
      </c>
      <c r="O115" s="41" t="s">
        <v>7862</v>
      </c>
      <c r="P115" s="41" t="s">
        <v>281</v>
      </c>
      <c r="Q115" s="41" t="s">
        <v>8387</v>
      </c>
      <c r="R115" s="41" t="s">
        <v>8388</v>
      </c>
      <c r="S115" s="238" t="s">
        <v>8389</v>
      </c>
      <c r="T115" s="41" t="s">
        <v>7866</v>
      </c>
      <c r="U115" s="29">
        <v>44804</v>
      </c>
      <c r="V115" s="41" t="s">
        <v>1356</v>
      </c>
      <c r="W115" s="29">
        <v>45329</v>
      </c>
      <c r="Y115" s="238" t="s">
        <v>8390</v>
      </c>
      <c r="Z115" s="288">
        <v>12591</v>
      </c>
      <c r="AA115" s="288">
        <v>12591</v>
      </c>
      <c r="AB115" s="41" t="s">
        <v>12231</v>
      </c>
    </row>
    <row r="116" spans="1:28" x14ac:dyDescent="0.25">
      <c r="A116" s="35" t="s">
        <v>669</v>
      </c>
      <c r="B116" s="29">
        <v>45420</v>
      </c>
      <c r="C116" s="264" t="s">
        <v>8391</v>
      </c>
      <c r="D116" s="29" t="s">
        <v>16</v>
      </c>
      <c r="E116" s="240" t="s">
        <v>8274</v>
      </c>
      <c r="F116" s="29">
        <v>45517</v>
      </c>
      <c r="G116" s="35" t="s">
        <v>1266</v>
      </c>
      <c r="H116" s="35" t="s">
        <v>1268</v>
      </c>
      <c r="I116" s="29" t="s">
        <v>13063</v>
      </c>
      <c r="J116" s="41">
        <v>1</v>
      </c>
      <c r="K116" s="41" t="s">
        <v>7860</v>
      </c>
      <c r="L116" s="41" t="s">
        <v>11662</v>
      </c>
      <c r="M116" s="41" t="s">
        <v>315</v>
      </c>
      <c r="N116" s="41" t="s">
        <v>7861</v>
      </c>
      <c r="O116" s="41" t="s">
        <v>7862</v>
      </c>
      <c r="P116" s="41" t="s">
        <v>281</v>
      </c>
      <c r="Q116" s="41" t="s">
        <v>8392</v>
      </c>
      <c r="R116" s="41" t="s">
        <v>8393</v>
      </c>
      <c r="S116" s="238" t="s">
        <v>8394</v>
      </c>
      <c r="T116" s="41" t="s">
        <v>7866</v>
      </c>
      <c r="U116" s="29">
        <v>44804</v>
      </c>
      <c r="V116" s="41" t="s">
        <v>1356</v>
      </c>
      <c r="W116" s="29">
        <v>45373</v>
      </c>
      <c r="Y116" s="238" t="s">
        <v>8395</v>
      </c>
      <c r="Z116" s="288">
        <v>11775</v>
      </c>
      <c r="AA116" s="288">
        <v>11775</v>
      </c>
      <c r="AB116" s="41" t="s">
        <v>12231</v>
      </c>
    </row>
    <row r="117" spans="1:28" x14ac:dyDescent="0.25">
      <c r="A117" s="35" t="s">
        <v>3890</v>
      </c>
      <c r="B117" s="29">
        <v>45435</v>
      </c>
      <c r="C117" s="264" t="s">
        <v>8396</v>
      </c>
      <c r="D117" s="29" t="s">
        <v>16</v>
      </c>
      <c r="E117" s="240" t="s">
        <v>8397</v>
      </c>
      <c r="F117" s="29">
        <v>45517</v>
      </c>
      <c r="G117" s="35" t="s">
        <v>1275</v>
      </c>
      <c r="H117" s="35" t="s">
        <v>1893</v>
      </c>
      <c r="I117" s="29" t="s">
        <v>13064</v>
      </c>
      <c r="J117" s="41">
        <v>1</v>
      </c>
      <c r="K117" s="41" t="s">
        <v>7860</v>
      </c>
      <c r="L117" s="41" t="s">
        <v>11662</v>
      </c>
      <c r="M117" s="41" t="s">
        <v>315</v>
      </c>
      <c r="N117" s="41" t="s">
        <v>7861</v>
      </c>
      <c r="O117" s="41" t="s">
        <v>7862</v>
      </c>
      <c r="P117" s="41" t="s">
        <v>281</v>
      </c>
      <c r="Q117" s="41" t="s">
        <v>8398</v>
      </c>
      <c r="R117" s="41" t="s">
        <v>8399</v>
      </c>
      <c r="S117" s="238" t="s">
        <v>8400</v>
      </c>
      <c r="T117" s="41" t="s">
        <v>7866</v>
      </c>
      <c r="U117" s="29">
        <v>44922</v>
      </c>
      <c r="V117" s="41" t="s">
        <v>1413</v>
      </c>
      <c r="W117" s="29">
        <v>45383</v>
      </c>
      <c r="Y117" s="238" t="s">
        <v>8401</v>
      </c>
      <c r="Z117" s="288">
        <v>95953</v>
      </c>
      <c r="AA117" s="288">
        <v>95953</v>
      </c>
      <c r="AB117" s="41" t="s">
        <v>12229</v>
      </c>
    </row>
    <row r="118" spans="1:28" x14ac:dyDescent="0.25">
      <c r="A118" s="35" t="s">
        <v>669</v>
      </c>
      <c r="B118" s="29">
        <v>45420</v>
      </c>
      <c r="C118" s="264" t="s">
        <v>8408</v>
      </c>
      <c r="D118" s="29" t="s">
        <v>16</v>
      </c>
      <c r="E118" s="240" t="s">
        <v>8274</v>
      </c>
      <c r="F118" s="29">
        <v>45517</v>
      </c>
      <c r="G118" s="35" t="s">
        <v>1266</v>
      </c>
      <c r="H118" s="35" t="s">
        <v>1268</v>
      </c>
      <c r="I118" s="29" t="s">
        <v>13063</v>
      </c>
      <c r="J118" s="41">
        <v>1</v>
      </c>
      <c r="K118" s="41" t="s">
        <v>7860</v>
      </c>
      <c r="L118" s="41" t="s">
        <v>11662</v>
      </c>
      <c r="M118" s="41" t="s">
        <v>315</v>
      </c>
      <c r="N118" s="41" t="s">
        <v>7861</v>
      </c>
      <c r="O118" s="41" t="s">
        <v>7862</v>
      </c>
      <c r="P118" s="41" t="s">
        <v>281</v>
      </c>
      <c r="Q118" s="41" t="s">
        <v>8409</v>
      </c>
      <c r="R118" s="41" t="s">
        <v>8410</v>
      </c>
      <c r="S118" s="238" t="s">
        <v>8411</v>
      </c>
      <c r="T118" s="41" t="s">
        <v>7866</v>
      </c>
      <c r="U118" s="29">
        <v>44804</v>
      </c>
      <c r="V118" s="41" t="s">
        <v>1356</v>
      </c>
      <c r="W118" s="29">
        <v>45404</v>
      </c>
      <c r="Y118" s="238" t="s">
        <v>8412</v>
      </c>
      <c r="Z118" s="288">
        <v>13303</v>
      </c>
      <c r="AA118" s="288">
        <v>13303</v>
      </c>
      <c r="AB118" s="41" t="s">
        <v>12231</v>
      </c>
    </row>
    <row r="119" spans="1:28" x14ac:dyDescent="0.25">
      <c r="A119" s="35" t="s">
        <v>1381</v>
      </c>
      <c r="B119" s="29">
        <v>45385</v>
      </c>
      <c r="C119" s="264" t="s">
        <v>8419</v>
      </c>
      <c r="D119" s="29" t="s">
        <v>16</v>
      </c>
      <c r="E119" s="240" t="s">
        <v>8420</v>
      </c>
      <c r="F119" s="29">
        <v>45517</v>
      </c>
      <c r="G119" s="35" t="s">
        <v>1266</v>
      </c>
      <c r="H119" s="35" t="s">
        <v>1267</v>
      </c>
      <c r="I119" s="29" t="s">
        <v>13049</v>
      </c>
      <c r="J119" s="41">
        <v>1</v>
      </c>
      <c r="K119" s="41" t="s">
        <v>8421</v>
      </c>
      <c r="L119" s="41" t="s">
        <v>11772</v>
      </c>
      <c r="M119" s="41" t="s">
        <v>8422</v>
      </c>
      <c r="N119" s="41" t="s">
        <v>7861</v>
      </c>
      <c r="O119" s="41" t="s">
        <v>8423</v>
      </c>
      <c r="P119" s="41" t="s">
        <v>8424</v>
      </c>
      <c r="Q119" s="41" t="s">
        <v>8425</v>
      </c>
      <c r="R119" s="41" t="s">
        <v>8426</v>
      </c>
      <c r="S119" s="238" t="s">
        <v>8427</v>
      </c>
      <c r="T119" s="41" t="s">
        <v>7866</v>
      </c>
      <c r="U119" s="29">
        <v>45413</v>
      </c>
      <c r="V119" s="41" t="s">
        <v>1356</v>
      </c>
      <c r="W119" s="29">
        <v>45413</v>
      </c>
      <c r="Y119" s="238" t="s">
        <v>8428</v>
      </c>
      <c r="Z119" s="288">
        <v>1000</v>
      </c>
      <c r="AA119" s="288">
        <v>1000</v>
      </c>
      <c r="AB119" s="41" t="s">
        <v>12231</v>
      </c>
    </row>
    <row r="120" spans="1:28" x14ac:dyDescent="0.25">
      <c r="A120" s="35" t="s">
        <v>510</v>
      </c>
      <c r="B120" s="29">
        <v>45407</v>
      </c>
      <c r="C120" s="264" t="s">
        <v>8413</v>
      </c>
      <c r="D120" s="29" t="s">
        <v>16</v>
      </c>
      <c r="E120" s="240" t="s">
        <v>8414</v>
      </c>
      <c r="F120" s="29">
        <v>45517</v>
      </c>
      <c r="G120" s="35" t="s">
        <v>1269</v>
      </c>
      <c r="H120" s="35" t="s">
        <v>1272</v>
      </c>
      <c r="I120" s="29" t="s">
        <v>13060</v>
      </c>
      <c r="J120" s="41">
        <v>1</v>
      </c>
      <c r="K120" s="41" t="s">
        <v>7860</v>
      </c>
      <c r="L120" s="41" t="s">
        <v>11662</v>
      </c>
      <c r="M120" s="41" t="s">
        <v>7870</v>
      </c>
      <c r="N120" s="41" t="s">
        <v>7861</v>
      </c>
      <c r="O120" s="41" t="s">
        <v>7862</v>
      </c>
      <c r="P120" s="41" t="s">
        <v>7871</v>
      </c>
      <c r="Q120" s="41" t="s">
        <v>8415</v>
      </c>
      <c r="R120" s="41" t="s">
        <v>8416</v>
      </c>
      <c r="S120" s="238" t="s">
        <v>8417</v>
      </c>
      <c r="T120" s="41" t="s">
        <v>7866</v>
      </c>
      <c r="U120" s="29">
        <v>44918</v>
      </c>
      <c r="V120" s="41" t="s">
        <v>1356</v>
      </c>
      <c r="W120" s="29">
        <v>45413</v>
      </c>
      <c r="Y120" s="238" t="s">
        <v>8418</v>
      </c>
      <c r="Z120" s="288">
        <v>33405</v>
      </c>
      <c r="AA120" s="288">
        <v>33405</v>
      </c>
      <c r="AB120" s="41" t="s">
        <v>12232</v>
      </c>
    </row>
    <row r="121" spans="1:28" x14ac:dyDescent="0.25">
      <c r="A121" s="35" t="s">
        <v>669</v>
      </c>
      <c r="B121" s="29">
        <v>45420</v>
      </c>
      <c r="C121" s="264" t="s">
        <v>8429</v>
      </c>
      <c r="D121" s="29" t="s">
        <v>16</v>
      </c>
      <c r="E121" s="240" t="s">
        <v>8274</v>
      </c>
      <c r="F121" s="29">
        <v>45517</v>
      </c>
      <c r="G121" s="35" t="s">
        <v>1266</v>
      </c>
      <c r="H121" s="35" t="s">
        <v>1268</v>
      </c>
      <c r="I121" s="29" t="s">
        <v>13063</v>
      </c>
      <c r="J121" s="41">
        <v>1</v>
      </c>
      <c r="K121" s="41" t="s">
        <v>7860</v>
      </c>
      <c r="L121" s="41" t="s">
        <v>11662</v>
      </c>
      <c r="M121" s="41" t="s">
        <v>315</v>
      </c>
      <c r="N121" s="41" t="s">
        <v>7861</v>
      </c>
      <c r="O121" s="41" t="s">
        <v>7862</v>
      </c>
      <c r="P121" s="41" t="s">
        <v>281</v>
      </c>
      <c r="Q121" s="41" t="s">
        <v>8430</v>
      </c>
      <c r="R121" s="41" t="s">
        <v>8431</v>
      </c>
      <c r="S121" s="238" t="s">
        <v>8432</v>
      </c>
      <c r="T121" s="41" t="s">
        <v>7866</v>
      </c>
      <c r="U121" s="29">
        <v>44804</v>
      </c>
      <c r="V121" s="41" t="s">
        <v>1356</v>
      </c>
      <c r="W121" s="29">
        <v>45414</v>
      </c>
      <c r="Y121" s="238" t="s">
        <v>8433</v>
      </c>
      <c r="Z121" s="288">
        <v>12039</v>
      </c>
      <c r="AA121" s="288">
        <v>12039</v>
      </c>
      <c r="AB121" s="41" t="s">
        <v>12231</v>
      </c>
    </row>
    <row r="122" spans="1:28" x14ac:dyDescent="0.25">
      <c r="A122" s="35" t="s">
        <v>1393</v>
      </c>
      <c r="B122" s="29">
        <v>45419</v>
      </c>
      <c r="C122" s="264" t="s">
        <v>8434</v>
      </c>
      <c r="D122" s="29" t="s">
        <v>16</v>
      </c>
      <c r="E122" s="240" t="s">
        <v>8435</v>
      </c>
      <c r="F122" s="29">
        <v>45517</v>
      </c>
      <c r="G122" s="35" t="s">
        <v>1269</v>
      </c>
      <c r="H122" s="35" t="s">
        <v>1273</v>
      </c>
      <c r="I122" s="29" t="s">
        <v>13050</v>
      </c>
      <c r="J122" s="41">
        <v>1</v>
      </c>
      <c r="K122" s="41" t="s">
        <v>7860</v>
      </c>
      <c r="L122" s="41" t="s">
        <v>11662</v>
      </c>
      <c r="M122" s="41" t="s">
        <v>315</v>
      </c>
      <c r="N122" s="41" t="s">
        <v>7861</v>
      </c>
      <c r="O122" s="41" t="s">
        <v>7862</v>
      </c>
      <c r="P122" s="41" t="s">
        <v>1500</v>
      </c>
      <c r="Q122" s="41" t="s">
        <v>8436</v>
      </c>
      <c r="R122" s="41" t="s">
        <v>8437</v>
      </c>
      <c r="S122" s="238" t="s">
        <v>8438</v>
      </c>
      <c r="T122" s="41" t="s">
        <v>7866</v>
      </c>
      <c r="U122" s="29">
        <v>45427</v>
      </c>
      <c r="V122" s="41" t="s">
        <v>1413</v>
      </c>
      <c r="W122" s="29">
        <v>45427</v>
      </c>
      <c r="Y122" s="238" t="s">
        <v>8439</v>
      </c>
      <c r="Z122" s="288">
        <v>1208880</v>
      </c>
      <c r="AA122" s="288">
        <v>1208880</v>
      </c>
      <c r="AB122" s="41" t="s">
        <v>12232</v>
      </c>
    </row>
    <row r="123" spans="1:28" x14ac:dyDescent="0.25">
      <c r="A123" s="35" t="s">
        <v>1393</v>
      </c>
      <c r="B123" s="29">
        <v>45400</v>
      </c>
      <c r="C123" s="264" t="s">
        <v>8440</v>
      </c>
      <c r="D123" s="29" t="s">
        <v>16</v>
      </c>
      <c r="E123" s="240" t="s">
        <v>8435</v>
      </c>
      <c r="F123" s="29">
        <v>45517</v>
      </c>
      <c r="G123" s="35" t="s">
        <v>1269</v>
      </c>
      <c r="H123" s="35" t="s">
        <v>1273</v>
      </c>
      <c r="I123" s="29" t="s">
        <v>13050</v>
      </c>
      <c r="J123" s="41">
        <v>1</v>
      </c>
      <c r="K123" s="41" t="s">
        <v>7860</v>
      </c>
      <c r="L123" s="41" t="s">
        <v>11662</v>
      </c>
      <c r="M123" s="41" t="s">
        <v>315</v>
      </c>
      <c r="N123" s="41" t="s">
        <v>7861</v>
      </c>
      <c r="O123" s="41" t="s">
        <v>7862</v>
      </c>
      <c r="P123" s="41" t="s">
        <v>281</v>
      </c>
      <c r="Q123" s="41" t="s">
        <v>8441</v>
      </c>
      <c r="R123" s="41" t="s">
        <v>8442</v>
      </c>
      <c r="S123" s="238" t="s">
        <v>8443</v>
      </c>
      <c r="T123" s="41" t="s">
        <v>7866</v>
      </c>
      <c r="U123" s="29">
        <v>45108</v>
      </c>
      <c r="V123" s="41" t="s">
        <v>1413</v>
      </c>
      <c r="W123" s="29">
        <v>45434</v>
      </c>
      <c r="Y123" s="238" t="s">
        <v>8444</v>
      </c>
      <c r="Z123" s="288">
        <v>546361</v>
      </c>
      <c r="AA123" s="288">
        <v>546361</v>
      </c>
      <c r="AB123" s="41" t="s">
        <v>12232</v>
      </c>
    </row>
    <row r="124" spans="1:28" x14ac:dyDescent="0.25">
      <c r="A124" s="35" t="s">
        <v>1393</v>
      </c>
      <c r="B124" s="29">
        <v>45419</v>
      </c>
      <c r="C124" s="264" t="s">
        <v>8445</v>
      </c>
      <c r="D124" s="29" t="s">
        <v>16</v>
      </c>
      <c r="E124" s="240" t="s">
        <v>8446</v>
      </c>
      <c r="F124" s="29">
        <v>45517</v>
      </c>
      <c r="G124" s="35" t="s">
        <v>1269</v>
      </c>
      <c r="H124" s="35" t="s">
        <v>1273</v>
      </c>
      <c r="I124" s="29" t="s">
        <v>13050</v>
      </c>
      <c r="J124" s="41">
        <v>1</v>
      </c>
      <c r="K124" s="41" t="s">
        <v>7860</v>
      </c>
      <c r="L124" s="41" t="s">
        <v>11662</v>
      </c>
      <c r="M124" s="41" t="s">
        <v>315</v>
      </c>
      <c r="N124" s="41" t="s">
        <v>7861</v>
      </c>
      <c r="O124" s="41" t="s">
        <v>7862</v>
      </c>
      <c r="P124" s="41" t="s">
        <v>281</v>
      </c>
      <c r="Q124" s="41" t="s">
        <v>8447</v>
      </c>
      <c r="R124" s="41" t="s">
        <v>8448</v>
      </c>
      <c r="S124" s="238" t="s">
        <v>8449</v>
      </c>
      <c r="T124" s="41" t="s">
        <v>7866</v>
      </c>
      <c r="U124" s="29">
        <v>45443</v>
      </c>
      <c r="V124" s="41" t="s">
        <v>1413</v>
      </c>
      <c r="W124" s="29">
        <v>45443</v>
      </c>
      <c r="Y124" s="238" t="s">
        <v>8450</v>
      </c>
      <c r="Z124" s="288">
        <v>141036</v>
      </c>
      <c r="AA124" s="288">
        <v>141036</v>
      </c>
      <c r="AB124" s="41" t="s">
        <v>12232</v>
      </c>
    </row>
    <row r="125" spans="1:28" x14ac:dyDescent="0.25">
      <c r="A125" s="35" t="s">
        <v>8451</v>
      </c>
      <c r="B125" s="29">
        <v>45352</v>
      </c>
      <c r="C125" s="264" t="s">
        <v>8452</v>
      </c>
      <c r="D125" s="29" t="s">
        <v>16</v>
      </c>
      <c r="E125" s="240" t="s">
        <v>8453</v>
      </c>
      <c r="F125" s="29">
        <v>45517</v>
      </c>
      <c r="G125" s="35" t="s">
        <v>1275</v>
      </c>
      <c r="H125" s="35" t="s">
        <v>1276</v>
      </c>
      <c r="I125" s="29" t="s">
        <v>13047</v>
      </c>
      <c r="J125" s="41">
        <v>1</v>
      </c>
      <c r="K125" s="41" t="s">
        <v>7941</v>
      </c>
      <c r="L125" s="41" t="s">
        <v>11663</v>
      </c>
      <c r="M125" s="41" t="s">
        <v>7965</v>
      </c>
      <c r="N125" s="41" t="s">
        <v>7861</v>
      </c>
      <c r="O125" s="41" t="s">
        <v>7862</v>
      </c>
      <c r="P125" s="41" t="s">
        <v>8454</v>
      </c>
      <c r="Q125" s="41" t="s">
        <v>8455</v>
      </c>
      <c r="R125" s="41" t="s">
        <v>8456</v>
      </c>
      <c r="S125" s="238" t="s">
        <v>8457</v>
      </c>
      <c r="T125" s="41" t="s">
        <v>7866</v>
      </c>
      <c r="U125" s="29">
        <v>45370</v>
      </c>
      <c r="V125" s="41" t="s">
        <v>1356</v>
      </c>
      <c r="W125" s="29">
        <v>45462</v>
      </c>
      <c r="Y125" s="238" t="s">
        <v>8428</v>
      </c>
      <c r="Z125" s="288">
        <v>1000</v>
      </c>
      <c r="AA125" s="288">
        <v>1000</v>
      </c>
      <c r="AB125" s="41" t="s">
        <v>12231</v>
      </c>
    </row>
    <row r="126" spans="1:28" x14ac:dyDescent="0.25">
      <c r="A126" s="35" t="s">
        <v>1393</v>
      </c>
      <c r="B126" s="29">
        <v>45419</v>
      </c>
      <c r="C126" s="264" t="s">
        <v>8458</v>
      </c>
      <c r="D126" s="29" t="s">
        <v>16</v>
      </c>
      <c r="E126" s="240" t="s">
        <v>8446</v>
      </c>
      <c r="F126" s="29">
        <v>45517</v>
      </c>
      <c r="G126" s="35" t="s">
        <v>1269</v>
      </c>
      <c r="H126" s="35" t="s">
        <v>1273</v>
      </c>
      <c r="I126" s="29" t="s">
        <v>13050</v>
      </c>
      <c r="J126" s="41">
        <v>1</v>
      </c>
      <c r="K126" s="41" t="s">
        <v>7860</v>
      </c>
      <c r="L126" s="41" t="s">
        <v>11662</v>
      </c>
      <c r="M126" s="41" t="s">
        <v>315</v>
      </c>
      <c r="N126" s="41" t="s">
        <v>7861</v>
      </c>
      <c r="O126" s="41" t="s">
        <v>7862</v>
      </c>
      <c r="P126" s="41" t="s">
        <v>281</v>
      </c>
      <c r="Q126" s="41" t="s">
        <v>8459</v>
      </c>
      <c r="R126" s="41" t="s">
        <v>8460</v>
      </c>
      <c r="S126" s="238" t="s">
        <v>8449</v>
      </c>
      <c r="T126" s="41" t="s">
        <v>7866</v>
      </c>
      <c r="U126" s="29">
        <v>45473</v>
      </c>
      <c r="V126" s="41" t="s">
        <v>1413</v>
      </c>
      <c r="W126" s="29">
        <v>45473</v>
      </c>
      <c r="Y126" s="238" t="s">
        <v>8450</v>
      </c>
      <c r="Z126" s="288">
        <v>141036</v>
      </c>
      <c r="AA126" s="288">
        <v>141036</v>
      </c>
      <c r="AB126" s="41" t="s">
        <v>12232</v>
      </c>
    </row>
    <row r="127" spans="1:28" x14ac:dyDescent="0.25">
      <c r="A127" s="35" t="s">
        <v>1393</v>
      </c>
      <c r="B127" s="29">
        <v>45427</v>
      </c>
      <c r="C127" s="264" t="s">
        <v>8352</v>
      </c>
      <c r="D127" s="29" t="s">
        <v>16</v>
      </c>
      <c r="E127" s="240" t="s">
        <v>8461</v>
      </c>
      <c r="F127" s="29">
        <v>45517</v>
      </c>
      <c r="G127" s="35" t="s">
        <v>1269</v>
      </c>
      <c r="H127" s="35" t="s">
        <v>1273</v>
      </c>
      <c r="I127" s="29" t="s">
        <v>13050</v>
      </c>
      <c r="J127" s="41">
        <v>1</v>
      </c>
      <c r="K127" s="41" t="s">
        <v>7860</v>
      </c>
      <c r="L127" s="41" t="s">
        <v>11662</v>
      </c>
      <c r="M127" s="41" t="s">
        <v>7870</v>
      </c>
      <c r="N127" s="41" t="s">
        <v>7861</v>
      </c>
      <c r="O127" s="41" t="s">
        <v>7862</v>
      </c>
      <c r="P127" s="41" t="s">
        <v>8200</v>
      </c>
      <c r="Q127" s="41" t="s">
        <v>8462</v>
      </c>
      <c r="R127" s="41" t="s">
        <v>8463</v>
      </c>
      <c r="S127" s="238" t="s">
        <v>8464</v>
      </c>
      <c r="T127" s="41" t="s">
        <v>7866</v>
      </c>
      <c r="U127" s="29">
        <v>44776</v>
      </c>
      <c r="V127" s="41" t="s">
        <v>1356</v>
      </c>
      <c r="W127" s="29">
        <v>45473</v>
      </c>
      <c r="Y127" s="238" t="s">
        <v>8465</v>
      </c>
      <c r="Z127" s="288">
        <v>143324</v>
      </c>
      <c r="AA127" s="288">
        <v>143324</v>
      </c>
      <c r="AB127" s="41" t="s">
        <v>12232</v>
      </c>
    </row>
    <row r="128" spans="1:28" x14ac:dyDescent="0.25">
      <c r="A128" s="35" t="s">
        <v>645</v>
      </c>
      <c r="B128" s="29">
        <v>45399</v>
      </c>
      <c r="C128" s="264" t="s">
        <v>8497</v>
      </c>
      <c r="D128" s="29" t="s">
        <v>16</v>
      </c>
      <c r="E128" s="240" t="s">
        <v>8498</v>
      </c>
      <c r="F128" s="29">
        <v>45517</v>
      </c>
      <c r="G128" s="35" t="s">
        <v>1269</v>
      </c>
      <c r="H128" s="35" t="s">
        <v>1272</v>
      </c>
      <c r="I128" s="29" t="s">
        <v>13053</v>
      </c>
      <c r="J128" s="41">
        <v>1</v>
      </c>
      <c r="K128" s="41" t="s">
        <v>7860</v>
      </c>
      <c r="L128" s="41" t="s">
        <v>11662</v>
      </c>
      <c r="M128" s="41" t="s">
        <v>7870</v>
      </c>
      <c r="N128" s="41" t="s">
        <v>7861</v>
      </c>
      <c r="O128" s="41" t="s">
        <v>7862</v>
      </c>
      <c r="P128" s="41" t="s">
        <v>7871</v>
      </c>
      <c r="Q128" s="41" t="s">
        <v>8499</v>
      </c>
      <c r="R128" s="41" t="s">
        <v>8500</v>
      </c>
      <c r="S128" s="238" t="s">
        <v>8501</v>
      </c>
      <c r="T128" s="41" t="s">
        <v>7866</v>
      </c>
      <c r="U128" s="29">
        <v>44927</v>
      </c>
      <c r="V128" s="41" t="s">
        <v>1413</v>
      </c>
      <c r="W128" s="29">
        <v>45505</v>
      </c>
      <c r="Y128" s="238" t="s">
        <v>8502</v>
      </c>
      <c r="Z128" s="288">
        <v>107458</v>
      </c>
      <c r="AA128" s="288">
        <v>107458</v>
      </c>
      <c r="AB128" s="41" t="s">
        <v>12232</v>
      </c>
    </row>
    <row r="129" spans="1:28" x14ac:dyDescent="0.25">
      <c r="A129" s="35" t="s">
        <v>1052</v>
      </c>
      <c r="B129" s="29">
        <v>45444</v>
      </c>
      <c r="C129" s="264" t="s">
        <v>8503</v>
      </c>
      <c r="D129" s="29" t="s">
        <v>16</v>
      </c>
      <c r="E129" s="240" t="s">
        <v>8504</v>
      </c>
      <c r="F129" s="29">
        <v>45517</v>
      </c>
      <c r="G129" s="35" t="s">
        <v>1269</v>
      </c>
      <c r="H129" s="35" t="s">
        <v>1273</v>
      </c>
      <c r="I129" s="29" t="s">
        <v>13066</v>
      </c>
      <c r="J129" s="41">
        <v>1</v>
      </c>
      <c r="K129" s="41" t="s">
        <v>7860</v>
      </c>
      <c r="L129" s="41" t="s">
        <v>11662</v>
      </c>
      <c r="M129" s="41" t="s">
        <v>315</v>
      </c>
      <c r="N129" s="41" t="s">
        <v>7861</v>
      </c>
      <c r="O129" s="41" t="s">
        <v>7862</v>
      </c>
      <c r="P129" s="41" t="s">
        <v>8468</v>
      </c>
      <c r="Q129" s="41" t="s">
        <v>8505</v>
      </c>
      <c r="R129" s="41" t="s">
        <v>8506</v>
      </c>
      <c r="S129" s="238" t="s">
        <v>8507</v>
      </c>
      <c r="T129" s="41" t="s">
        <v>7866</v>
      </c>
      <c r="U129" s="29">
        <v>45519</v>
      </c>
      <c r="V129" s="41" t="s">
        <v>1356</v>
      </c>
      <c r="W129" s="29">
        <v>45519</v>
      </c>
      <c r="Y129" s="238" t="s">
        <v>8508</v>
      </c>
      <c r="Z129" s="288">
        <v>3198843</v>
      </c>
      <c r="AA129" s="288">
        <v>3198843</v>
      </c>
      <c r="AB129" s="41" t="s">
        <v>12232</v>
      </c>
    </row>
    <row r="130" spans="1:28" x14ac:dyDescent="0.25">
      <c r="A130" s="35" t="s">
        <v>1393</v>
      </c>
      <c r="B130" s="29">
        <v>45419</v>
      </c>
      <c r="C130" s="264" t="s">
        <v>8520</v>
      </c>
      <c r="D130" s="29" t="s">
        <v>16</v>
      </c>
      <c r="E130" s="240" t="s">
        <v>8446</v>
      </c>
      <c r="F130" s="29">
        <v>45517</v>
      </c>
      <c r="G130" s="35" t="s">
        <v>1269</v>
      </c>
      <c r="H130" s="35" t="s">
        <v>1273</v>
      </c>
      <c r="I130" s="29" t="s">
        <v>13050</v>
      </c>
      <c r="J130" s="41">
        <v>1</v>
      </c>
      <c r="K130" s="41" t="s">
        <v>7860</v>
      </c>
      <c r="L130" s="41" t="s">
        <v>11662</v>
      </c>
      <c r="M130" s="41" t="s">
        <v>315</v>
      </c>
      <c r="N130" s="41" t="s">
        <v>7861</v>
      </c>
      <c r="O130" s="41" t="s">
        <v>7862</v>
      </c>
      <c r="P130" s="41" t="s">
        <v>281</v>
      </c>
      <c r="Q130" s="41" t="s">
        <v>8521</v>
      </c>
      <c r="R130" s="41" t="s">
        <v>8522</v>
      </c>
      <c r="S130" s="238" t="s">
        <v>8449</v>
      </c>
      <c r="T130" s="41" t="s">
        <v>7866</v>
      </c>
      <c r="U130" s="29">
        <v>45565</v>
      </c>
      <c r="V130" s="41" t="s">
        <v>1413</v>
      </c>
      <c r="W130" s="29">
        <v>45565</v>
      </c>
      <c r="Y130" s="238" t="s">
        <v>8523</v>
      </c>
      <c r="Z130" s="288">
        <v>241776</v>
      </c>
      <c r="AA130" s="288">
        <v>241776</v>
      </c>
      <c r="AB130" s="41" t="s">
        <v>12232</v>
      </c>
    </row>
    <row r="131" spans="1:28" x14ac:dyDescent="0.25">
      <c r="A131" s="35" t="s">
        <v>1052</v>
      </c>
      <c r="B131" s="29">
        <v>45471</v>
      </c>
      <c r="C131" s="264" t="s">
        <v>8514</v>
      </c>
      <c r="D131" s="29" t="s">
        <v>16</v>
      </c>
      <c r="E131" s="240" t="s">
        <v>8515</v>
      </c>
      <c r="F131" s="29">
        <v>45517</v>
      </c>
      <c r="G131" s="35" t="s">
        <v>1269</v>
      </c>
      <c r="H131" s="35" t="s">
        <v>1273</v>
      </c>
      <c r="I131" s="29" t="s">
        <v>13066</v>
      </c>
      <c r="J131" s="41">
        <v>1</v>
      </c>
      <c r="K131" s="41" t="s">
        <v>7860</v>
      </c>
      <c r="L131" s="41" t="s">
        <v>11662</v>
      </c>
      <c r="M131" s="41" t="s">
        <v>315</v>
      </c>
      <c r="N131" s="41" t="s">
        <v>7861</v>
      </c>
      <c r="O131" s="41" t="s">
        <v>7862</v>
      </c>
      <c r="P131" s="41" t="s">
        <v>8468</v>
      </c>
      <c r="Q131" s="41" t="s">
        <v>8516</v>
      </c>
      <c r="R131" s="41" t="s">
        <v>8517</v>
      </c>
      <c r="S131" s="238" t="s">
        <v>8518</v>
      </c>
      <c r="T131" s="41" t="s">
        <v>7866</v>
      </c>
      <c r="U131" s="29">
        <v>44750</v>
      </c>
      <c r="V131" s="41" t="s">
        <v>1356</v>
      </c>
      <c r="W131" s="29">
        <v>45565</v>
      </c>
      <c r="Y131" s="238" t="s">
        <v>8519</v>
      </c>
      <c r="Z131" s="288">
        <v>69678</v>
      </c>
      <c r="AA131" s="288">
        <v>69678</v>
      </c>
      <c r="AB131" s="41" t="s">
        <v>12232</v>
      </c>
    </row>
    <row r="132" spans="1:28" x14ac:dyDescent="0.25">
      <c r="A132" s="35" t="s">
        <v>1393</v>
      </c>
      <c r="B132" s="29">
        <v>45391</v>
      </c>
      <c r="C132" s="264" t="s">
        <v>8531</v>
      </c>
      <c r="D132" s="29" t="s">
        <v>16</v>
      </c>
      <c r="E132" s="240" t="s">
        <v>8532</v>
      </c>
      <c r="F132" s="29">
        <v>45517</v>
      </c>
      <c r="G132" s="35" t="s">
        <v>1269</v>
      </c>
      <c r="H132" s="35" t="s">
        <v>1273</v>
      </c>
      <c r="I132" s="29" t="s">
        <v>13050</v>
      </c>
      <c r="J132" s="41">
        <v>1</v>
      </c>
      <c r="K132" s="41" t="s">
        <v>7941</v>
      </c>
      <c r="L132" s="41" t="s">
        <v>11663</v>
      </c>
      <c r="M132" s="41" t="s">
        <v>7965</v>
      </c>
      <c r="N132" s="41" t="s">
        <v>7861</v>
      </c>
      <c r="O132" s="41" t="s">
        <v>7862</v>
      </c>
      <c r="P132" s="41" t="s">
        <v>8454</v>
      </c>
      <c r="Q132" s="41" t="s">
        <v>8533</v>
      </c>
      <c r="R132" s="41" t="s">
        <v>8534</v>
      </c>
      <c r="S132" s="238" t="s">
        <v>8535</v>
      </c>
      <c r="T132" s="41" t="s">
        <v>7866</v>
      </c>
      <c r="U132" s="29">
        <v>45371</v>
      </c>
      <c r="V132" s="41" t="s">
        <v>1413</v>
      </c>
      <c r="W132" s="29">
        <v>45566</v>
      </c>
      <c r="Y132" s="238" t="s">
        <v>8536</v>
      </c>
      <c r="Z132" s="288">
        <v>14000</v>
      </c>
      <c r="AA132" s="288">
        <v>14000</v>
      </c>
      <c r="AB132" s="41" t="s">
        <v>12232</v>
      </c>
    </row>
    <row r="133" spans="1:28" x14ac:dyDescent="0.25">
      <c r="A133" s="35" t="s">
        <v>1042</v>
      </c>
      <c r="B133" s="29">
        <v>45448</v>
      </c>
      <c r="C133" s="264" t="s">
        <v>8524</v>
      </c>
      <c r="D133" s="29" t="s">
        <v>16</v>
      </c>
      <c r="E133" s="240" t="s">
        <v>8525</v>
      </c>
      <c r="F133" s="29">
        <v>45517</v>
      </c>
      <c r="G133" s="35" t="s">
        <v>1269</v>
      </c>
      <c r="H133" s="35" t="s">
        <v>1274</v>
      </c>
      <c r="I133" s="29" t="s">
        <v>13048</v>
      </c>
      <c r="J133" s="41">
        <v>1</v>
      </c>
      <c r="K133" s="41" t="s">
        <v>8421</v>
      </c>
      <c r="L133" s="41" t="s">
        <v>11772</v>
      </c>
      <c r="M133" s="41" t="s">
        <v>8422</v>
      </c>
      <c r="N133" s="41" t="s">
        <v>7861</v>
      </c>
      <c r="O133" s="41" t="s">
        <v>8423</v>
      </c>
      <c r="P133" s="41" t="s">
        <v>8526</v>
      </c>
      <c r="Q133" s="41" t="s">
        <v>8527</v>
      </c>
      <c r="R133" s="41" t="s">
        <v>8528</v>
      </c>
      <c r="S133" s="238" t="s">
        <v>8529</v>
      </c>
      <c r="T133" s="41" t="s">
        <v>7866</v>
      </c>
      <c r="U133" s="29">
        <v>45458</v>
      </c>
      <c r="V133" s="41" t="s">
        <v>1356</v>
      </c>
      <c r="W133" s="29">
        <v>45566</v>
      </c>
      <c r="Y133" s="238" t="s">
        <v>8530</v>
      </c>
      <c r="Z133" s="288">
        <v>5000</v>
      </c>
      <c r="AA133" s="288">
        <v>5000</v>
      </c>
      <c r="AB133" s="41" t="s">
        <v>12231</v>
      </c>
    </row>
    <row r="134" spans="1:28" x14ac:dyDescent="0.25">
      <c r="A134" s="35" t="s">
        <v>1042</v>
      </c>
      <c r="B134" s="29">
        <v>45356</v>
      </c>
      <c r="C134" s="264" t="s">
        <v>8537</v>
      </c>
      <c r="D134" s="29" t="s">
        <v>16</v>
      </c>
      <c r="E134" s="240" t="s">
        <v>8538</v>
      </c>
      <c r="F134" s="29">
        <v>45517</v>
      </c>
      <c r="G134" s="35" t="s">
        <v>1269</v>
      </c>
      <c r="H134" s="35" t="s">
        <v>1274</v>
      </c>
      <c r="I134" s="29" t="s">
        <v>13048</v>
      </c>
      <c r="J134" s="41">
        <v>1</v>
      </c>
      <c r="K134" s="41" t="s">
        <v>7860</v>
      </c>
      <c r="L134" s="41" t="s">
        <v>11662</v>
      </c>
      <c r="M134" s="41" t="s">
        <v>315</v>
      </c>
      <c r="N134" s="41" t="s">
        <v>7861</v>
      </c>
      <c r="O134" s="41" t="s">
        <v>7862</v>
      </c>
      <c r="P134" s="41" t="s">
        <v>281</v>
      </c>
      <c r="Q134" s="41" t="s">
        <v>8539</v>
      </c>
      <c r="R134" s="41" t="s">
        <v>8540</v>
      </c>
      <c r="S134" s="238" t="s">
        <v>8541</v>
      </c>
      <c r="T134" s="41" t="s">
        <v>7866</v>
      </c>
      <c r="U134" s="29">
        <v>45369</v>
      </c>
      <c r="V134" s="41" t="s">
        <v>1356</v>
      </c>
      <c r="W134" s="29">
        <v>45597</v>
      </c>
      <c r="Y134" s="238" t="s">
        <v>8542</v>
      </c>
      <c r="Z134" s="288">
        <v>80000</v>
      </c>
      <c r="AA134" s="288">
        <v>80000</v>
      </c>
      <c r="AB134" s="41" t="s">
        <v>12231</v>
      </c>
    </row>
    <row r="135" spans="1:28" x14ac:dyDescent="0.25">
      <c r="A135" s="35" t="s">
        <v>1440</v>
      </c>
      <c r="B135" s="29">
        <v>45404</v>
      </c>
      <c r="C135" s="264" t="s">
        <v>8543</v>
      </c>
      <c r="D135" s="29" t="s">
        <v>16</v>
      </c>
      <c r="E135" s="240" t="s">
        <v>8544</v>
      </c>
      <c r="F135" s="29">
        <v>45517</v>
      </c>
      <c r="G135" s="35" t="s">
        <v>1269</v>
      </c>
      <c r="H135" s="35" t="s">
        <v>1271</v>
      </c>
      <c r="I135" s="29" t="s">
        <v>13051</v>
      </c>
      <c r="J135" s="41">
        <v>1</v>
      </c>
      <c r="K135" s="41" t="s">
        <v>7860</v>
      </c>
      <c r="L135" s="41" t="s">
        <v>11662</v>
      </c>
      <c r="M135" s="41" t="s">
        <v>315</v>
      </c>
      <c r="N135" s="41" t="s">
        <v>7861</v>
      </c>
      <c r="O135" s="41" t="s">
        <v>7862</v>
      </c>
      <c r="P135" s="41" t="s">
        <v>1371</v>
      </c>
      <c r="Q135" s="41" t="s">
        <v>8545</v>
      </c>
      <c r="R135" s="41" t="s">
        <v>8546</v>
      </c>
      <c r="S135" s="238" t="s">
        <v>8547</v>
      </c>
      <c r="T135" s="41" t="s">
        <v>7866</v>
      </c>
      <c r="U135" s="29">
        <v>45597</v>
      </c>
      <c r="V135" s="41" t="s">
        <v>1356</v>
      </c>
      <c r="W135" s="29">
        <v>45597</v>
      </c>
      <c r="Y135" s="238" t="s">
        <v>8548</v>
      </c>
      <c r="Z135" s="288">
        <v>700000</v>
      </c>
      <c r="AA135" s="288">
        <v>700000</v>
      </c>
      <c r="AB135" s="41" t="s">
        <v>12229</v>
      </c>
    </row>
    <row r="136" spans="1:28" x14ac:dyDescent="0.25">
      <c r="A136" s="35" t="s">
        <v>669</v>
      </c>
      <c r="B136" s="29">
        <v>45450</v>
      </c>
      <c r="C136" s="264" t="s">
        <v>8549</v>
      </c>
      <c r="D136" s="29" t="s">
        <v>16</v>
      </c>
      <c r="E136" s="240" t="s">
        <v>8550</v>
      </c>
      <c r="F136" s="29">
        <v>45517</v>
      </c>
      <c r="G136" s="35" t="s">
        <v>1266</v>
      </c>
      <c r="H136" s="35" t="s">
        <v>1268</v>
      </c>
      <c r="I136" s="29" t="s">
        <v>13063</v>
      </c>
      <c r="J136" s="41">
        <v>1</v>
      </c>
      <c r="K136" s="41" t="s">
        <v>7860</v>
      </c>
      <c r="L136" s="41" t="s">
        <v>11662</v>
      </c>
      <c r="M136" s="41" t="s">
        <v>315</v>
      </c>
      <c r="N136" s="41" t="s">
        <v>7861</v>
      </c>
      <c r="O136" s="41" t="s">
        <v>7862</v>
      </c>
      <c r="P136" s="41" t="s">
        <v>1371</v>
      </c>
      <c r="Q136" s="41" t="s">
        <v>8551</v>
      </c>
      <c r="R136" s="41" t="s">
        <v>8552</v>
      </c>
      <c r="S136" s="238" t="s">
        <v>8553</v>
      </c>
      <c r="T136" s="41" t="s">
        <v>7866</v>
      </c>
      <c r="U136" s="29">
        <v>44459</v>
      </c>
      <c r="V136" s="41" t="s">
        <v>1356</v>
      </c>
      <c r="W136" s="29">
        <v>45653</v>
      </c>
      <c r="Y136" s="238" t="s">
        <v>8554</v>
      </c>
      <c r="Z136" s="288">
        <v>1400000</v>
      </c>
      <c r="AA136" s="288">
        <v>1400000</v>
      </c>
      <c r="AB136" s="41" t="s">
        <v>12231</v>
      </c>
    </row>
    <row r="137" spans="1:28" x14ac:dyDescent="0.25">
      <c r="A137" s="35" t="s">
        <v>645</v>
      </c>
      <c r="B137" s="29">
        <v>45399</v>
      </c>
      <c r="C137" s="264" t="s">
        <v>8555</v>
      </c>
      <c r="D137" s="29" t="s">
        <v>16</v>
      </c>
      <c r="E137" s="240" t="s">
        <v>8498</v>
      </c>
      <c r="F137" s="29">
        <v>45517</v>
      </c>
      <c r="G137" s="35" t="s">
        <v>1269</v>
      </c>
      <c r="H137" s="35" t="s">
        <v>1272</v>
      </c>
      <c r="I137" s="29" t="s">
        <v>13053</v>
      </c>
      <c r="J137" s="41">
        <v>1</v>
      </c>
      <c r="K137" s="41" t="s">
        <v>7860</v>
      </c>
      <c r="L137" s="41" t="s">
        <v>11662</v>
      </c>
      <c r="M137" s="41" t="s">
        <v>7870</v>
      </c>
      <c r="N137" s="41" t="s">
        <v>7861</v>
      </c>
      <c r="O137" s="41" t="s">
        <v>7862</v>
      </c>
      <c r="P137" s="41" t="s">
        <v>7871</v>
      </c>
      <c r="Q137" s="41" t="s">
        <v>8556</v>
      </c>
      <c r="R137" s="41" t="s">
        <v>8500</v>
      </c>
      <c r="S137" s="238" t="s">
        <v>8557</v>
      </c>
      <c r="T137" s="41" t="s">
        <v>7866</v>
      </c>
      <c r="U137" s="29">
        <v>44838</v>
      </c>
      <c r="V137" s="41" t="s">
        <v>1413</v>
      </c>
      <c r="W137" s="29">
        <v>45657</v>
      </c>
      <c r="Y137" s="238" t="s">
        <v>8558</v>
      </c>
      <c r="Z137" s="288">
        <v>272379</v>
      </c>
      <c r="AA137" s="288">
        <v>272379</v>
      </c>
      <c r="AB137" s="41" t="s">
        <v>12232</v>
      </c>
    </row>
    <row r="138" spans="1:28" x14ac:dyDescent="0.25">
      <c r="A138" s="35" t="s">
        <v>5834</v>
      </c>
      <c r="B138" s="29">
        <v>45343</v>
      </c>
      <c r="C138" s="264" t="s">
        <v>8576</v>
      </c>
      <c r="D138" s="29" t="s">
        <v>16</v>
      </c>
      <c r="E138" s="240" t="s">
        <v>8577</v>
      </c>
      <c r="F138" s="29">
        <v>45517</v>
      </c>
      <c r="G138" s="35" t="s">
        <v>1262</v>
      </c>
      <c r="H138" s="35" t="s">
        <v>1265</v>
      </c>
      <c r="I138" s="29" t="s">
        <v>13046</v>
      </c>
      <c r="J138" s="41">
        <v>1</v>
      </c>
      <c r="K138" s="41" t="s">
        <v>7860</v>
      </c>
      <c r="L138" s="41" t="s">
        <v>11662</v>
      </c>
      <c r="M138" s="41" t="s">
        <v>315</v>
      </c>
      <c r="N138" s="41" t="s">
        <v>7861</v>
      </c>
      <c r="O138" s="41" t="s">
        <v>7862</v>
      </c>
      <c r="P138" s="41" t="s">
        <v>281</v>
      </c>
      <c r="Q138" s="41" t="s">
        <v>8578</v>
      </c>
      <c r="R138" s="41" t="s">
        <v>8579</v>
      </c>
      <c r="S138" s="238" t="s">
        <v>8580</v>
      </c>
      <c r="T138" s="41" t="s">
        <v>7866</v>
      </c>
      <c r="U138" s="29">
        <v>45166</v>
      </c>
      <c r="V138" s="41" t="s">
        <v>1413</v>
      </c>
      <c r="W138" s="29">
        <v>45658</v>
      </c>
      <c r="Y138" s="238" t="s">
        <v>8581</v>
      </c>
      <c r="Z138" s="288">
        <v>7152</v>
      </c>
      <c r="AA138" s="288">
        <v>7152</v>
      </c>
      <c r="AB138" s="41" t="s">
        <v>12228</v>
      </c>
    </row>
    <row r="139" spans="1:28" x14ac:dyDescent="0.25">
      <c r="A139" s="35" t="s">
        <v>1393</v>
      </c>
      <c r="B139" s="29">
        <v>45409</v>
      </c>
      <c r="C139" s="264" t="s">
        <v>8565</v>
      </c>
      <c r="D139" s="29" t="s">
        <v>16</v>
      </c>
      <c r="E139" s="240" t="s">
        <v>8566</v>
      </c>
      <c r="F139" s="29">
        <v>45517</v>
      </c>
      <c r="G139" s="35" t="s">
        <v>1269</v>
      </c>
      <c r="H139" s="35" t="s">
        <v>1273</v>
      </c>
      <c r="I139" s="29" t="s">
        <v>13050</v>
      </c>
      <c r="J139" s="41">
        <v>1</v>
      </c>
      <c r="K139" s="41" t="s">
        <v>255</v>
      </c>
      <c r="L139" s="41" t="s">
        <v>255</v>
      </c>
      <c r="M139" s="41" t="s">
        <v>7965</v>
      </c>
      <c r="N139" s="41" t="s">
        <v>7861</v>
      </c>
      <c r="O139" s="41" t="s">
        <v>7862</v>
      </c>
      <c r="P139" s="41" t="s">
        <v>8567</v>
      </c>
      <c r="Q139" s="41" t="s">
        <v>8568</v>
      </c>
      <c r="R139" s="41" t="s">
        <v>8569</v>
      </c>
      <c r="S139" s="238" t="s">
        <v>8570</v>
      </c>
      <c r="T139" s="41" t="s">
        <v>7866</v>
      </c>
      <c r="U139" s="29">
        <v>44201</v>
      </c>
      <c r="V139" s="41" t="s">
        <v>1413</v>
      </c>
      <c r="W139" s="29">
        <v>45658</v>
      </c>
      <c r="Y139" s="238" t="s">
        <v>8571</v>
      </c>
      <c r="Z139" s="288">
        <v>182351</v>
      </c>
      <c r="AA139" s="288">
        <v>182351</v>
      </c>
      <c r="AB139" s="41" t="s">
        <v>12232</v>
      </c>
    </row>
    <row r="140" spans="1:28" x14ac:dyDescent="0.25">
      <c r="A140" s="35" t="s">
        <v>330</v>
      </c>
      <c r="B140" s="29">
        <v>45414</v>
      </c>
      <c r="C140" s="264" t="s">
        <v>8582</v>
      </c>
      <c r="D140" s="29" t="s">
        <v>16</v>
      </c>
      <c r="E140" s="240" t="s">
        <v>8583</v>
      </c>
      <c r="F140" s="29">
        <v>45517</v>
      </c>
      <c r="G140" s="35" t="s">
        <v>1269</v>
      </c>
      <c r="H140" s="35" t="s">
        <v>1272</v>
      </c>
      <c r="I140" s="29" t="s">
        <v>13061</v>
      </c>
      <c r="J140" s="41">
        <v>1</v>
      </c>
      <c r="K140" s="41" t="s">
        <v>7895</v>
      </c>
      <c r="L140" s="41" t="s">
        <v>7895</v>
      </c>
      <c r="M140" s="41" t="s">
        <v>7896</v>
      </c>
      <c r="N140" s="41" t="s">
        <v>7897</v>
      </c>
      <c r="O140" s="41" t="s">
        <v>7862</v>
      </c>
      <c r="P140" s="41" t="s">
        <v>8232</v>
      </c>
      <c r="Q140" s="41" t="s">
        <v>8584</v>
      </c>
      <c r="R140" s="41" t="s">
        <v>8585</v>
      </c>
      <c r="S140" s="238" t="s">
        <v>8586</v>
      </c>
      <c r="T140" s="41" t="s">
        <v>7866</v>
      </c>
      <c r="U140" s="29">
        <v>45297</v>
      </c>
      <c r="V140" s="41" t="s">
        <v>1356</v>
      </c>
      <c r="W140" s="29">
        <v>45658</v>
      </c>
      <c r="Y140" s="238" t="s">
        <v>8542</v>
      </c>
      <c r="Z140" s="288">
        <v>80000</v>
      </c>
      <c r="AA140" s="288">
        <v>80000</v>
      </c>
      <c r="AB140" s="41" t="s">
        <v>12229</v>
      </c>
    </row>
    <row r="141" spans="1:28" x14ac:dyDescent="0.25">
      <c r="A141" s="35" t="s">
        <v>1393</v>
      </c>
      <c r="B141" s="29">
        <v>45419</v>
      </c>
      <c r="C141" s="264" t="s">
        <v>8572</v>
      </c>
      <c r="D141" s="29" t="s">
        <v>16</v>
      </c>
      <c r="E141" s="240" t="s">
        <v>8446</v>
      </c>
      <c r="F141" s="29">
        <v>45517</v>
      </c>
      <c r="G141" s="35" t="s">
        <v>1269</v>
      </c>
      <c r="H141" s="35" t="s">
        <v>1273</v>
      </c>
      <c r="I141" s="29" t="s">
        <v>13050</v>
      </c>
      <c r="J141" s="41">
        <v>1</v>
      </c>
      <c r="K141" s="41" t="s">
        <v>7860</v>
      </c>
      <c r="L141" s="41" t="s">
        <v>11662</v>
      </c>
      <c r="M141" s="41" t="s">
        <v>315</v>
      </c>
      <c r="N141" s="41" t="s">
        <v>7861</v>
      </c>
      <c r="O141" s="41" t="s">
        <v>7862</v>
      </c>
      <c r="P141" s="41" t="s">
        <v>281</v>
      </c>
      <c r="Q141" s="41" t="s">
        <v>8573</v>
      </c>
      <c r="R141" s="41" t="s">
        <v>8574</v>
      </c>
      <c r="S141" s="238" t="s">
        <v>8449</v>
      </c>
      <c r="T141" s="41" t="s">
        <v>7866</v>
      </c>
      <c r="U141" s="29">
        <v>45658</v>
      </c>
      <c r="V141" s="41" t="s">
        <v>1413</v>
      </c>
      <c r="W141" s="29">
        <v>45658</v>
      </c>
      <c r="Y141" s="238" t="s">
        <v>8575</v>
      </c>
      <c r="Z141" s="288">
        <v>201480</v>
      </c>
      <c r="AA141" s="288">
        <v>201480</v>
      </c>
      <c r="AB141" s="41" t="s">
        <v>12232</v>
      </c>
    </row>
    <row r="142" spans="1:28" x14ac:dyDescent="0.25">
      <c r="A142" s="35" t="s">
        <v>1393</v>
      </c>
      <c r="B142" s="29">
        <v>45419</v>
      </c>
      <c r="C142" s="264" t="s">
        <v>8587</v>
      </c>
      <c r="D142" s="29" t="s">
        <v>16</v>
      </c>
      <c r="E142" s="240" t="s">
        <v>8446</v>
      </c>
      <c r="F142" s="29">
        <v>45517</v>
      </c>
      <c r="G142" s="35" t="s">
        <v>1269</v>
      </c>
      <c r="H142" s="35" t="s">
        <v>1273</v>
      </c>
      <c r="I142" s="29" t="s">
        <v>13050</v>
      </c>
      <c r="J142" s="41">
        <v>1</v>
      </c>
      <c r="K142" s="41" t="s">
        <v>7860</v>
      </c>
      <c r="L142" s="41" t="s">
        <v>11662</v>
      </c>
      <c r="M142" s="41" t="s">
        <v>315</v>
      </c>
      <c r="N142" s="41" t="s">
        <v>7861</v>
      </c>
      <c r="O142" s="41" t="s">
        <v>7862</v>
      </c>
      <c r="P142" s="41" t="s">
        <v>281</v>
      </c>
      <c r="Q142" s="41" t="s">
        <v>8588</v>
      </c>
      <c r="R142" s="41" t="s">
        <v>8589</v>
      </c>
      <c r="S142" s="238" t="s">
        <v>8449</v>
      </c>
      <c r="T142" s="41" t="s">
        <v>7866</v>
      </c>
      <c r="U142" s="29">
        <v>45682</v>
      </c>
      <c r="V142" s="41" t="s">
        <v>1413</v>
      </c>
      <c r="W142" s="29">
        <v>45682</v>
      </c>
      <c r="Y142" s="238" t="s">
        <v>8590</v>
      </c>
      <c r="Z142" s="288">
        <v>302220</v>
      </c>
      <c r="AA142" s="288">
        <v>302220</v>
      </c>
      <c r="AB142" s="41" t="s">
        <v>12232</v>
      </c>
    </row>
    <row r="143" spans="1:28" x14ac:dyDescent="0.25">
      <c r="A143" s="35" t="s">
        <v>1359</v>
      </c>
      <c r="B143" s="29">
        <v>45397</v>
      </c>
      <c r="C143" s="264" t="s">
        <v>8591</v>
      </c>
      <c r="D143" s="29" t="s">
        <v>16</v>
      </c>
      <c r="E143" s="240" t="s">
        <v>8592</v>
      </c>
      <c r="F143" s="29">
        <v>45517</v>
      </c>
      <c r="G143" s="35" t="s">
        <v>1266</v>
      </c>
      <c r="H143" s="35" t="s">
        <v>1268</v>
      </c>
      <c r="I143" s="29" t="s">
        <v>13052</v>
      </c>
      <c r="J143" s="41">
        <v>1</v>
      </c>
      <c r="K143" s="41" t="s">
        <v>7860</v>
      </c>
      <c r="L143" s="41" t="s">
        <v>11662</v>
      </c>
      <c r="M143" s="41" t="s">
        <v>7870</v>
      </c>
      <c r="N143" s="41" t="s">
        <v>7861</v>
      </c>
      <c r="O143" s="41" t="s">
        <v>7862</v>
      </c>
      <c r="P143" s="41" t="s">
        <v>7871</v>
      </c>
      <c r="Q143" s="41" t="s">
        <v>8593</v>
      </c>
      <c r="R143" s="41" t="s">
        <v>8594</v>
      </c>
      <c r="S143" s="238" t="s">
        <v>8595</v>
      </c>
      <c r="T143" s="41" t="s">
        <v>7866</v>
      </c>
      <c r="U143" s="29">
        <v>45516</v>
      </c>
      <c r="V143" s="41" t="s">
        <v>1356</v>
      </c>
      <c r="W143" s="29">
        <v>45688</v>
      </c>
      <c r="Y143" s="238" t="s">
        <v>8596</v>
      </c>
      <c r="Z143" s="288">
        <v>25500</v>
      </c>
      <c r="AA143" s="288">
        <v>25500</v>
      </c>
      <c r="AB143" s="41" t="s">
        <v>12229</v>
      </c>
    </row>
    <row r="144" spans="1:28" x14ac:dyDescent="0.25">
      <c r="A144" s="35" t="s">
        <v>1393</v>
      </c>
      <c r="B144" s="29">
        <v>45419</v>
      </c>
      <c r="C144" s="264" t="s">
        <v>8597</v>
      </c>
      <c r="D144" s="29" t="s">
        <v>16</v>
      </c>
      <c r="E144" s="240" t="s">
        <v>8446</v>
      </c>
      <c r="F144" s="29">
        <v>45517</v>
      </c>
      <c r="G144" s="35" t="s">
        <v>1269</v>
      </c>
      <c r="H144" s="35" t="s">
        <v>1273</v>
      </c>
      <c r="I144" s="29" t="s">
        <v>13050</v>
      </c>
      <c r="J144" s="41">
        <v>1</v>
      </c>
      <c r="K144" s="41" t="s">
        <v>7860</v>
      </c>
      <c r="L144" s="41" t="s">
        <v>11662</v>
      </c>
      <c r="M144" s="41" t="s">
        <v>315</v>
      </c>
      <c r="N144" s="41" t="s">
        <v>7861</v>
      </c>
      <c r="O144" s="41" t="s">
        <v>7862</v>
      </c>
      <c r="P144" s="41" t="s">
        <v>281</v>
      </c>
      <c r="Q144" s="41" t="s">
        <v>8598</v>
      </c>
      <c r="R144" s="41" t="s">
        <v>8599</v>
      </c>
      <c r="S144" s="238" t="s">
        <v>8449</v>
      </c>
      <c r="T144" s="41" t="s">
        <v>7866</v>
      </c>
      <c r="U144" s="29">
        <v>45689</v>
      </c>
      <c r="V144" s="41" t="s">
        <v>1413</v>
      </c>
      <c r="W144" s="29">
        <v>45689</v>
      </c>
      <c r="Y144" s="238" t="s">
        <v>8600</v>
      </c>
      <c r="Z144" s="288">
        <v>402960</v>
      </c>
      <c r="AA144" s="288">
        <v>402960</v>
      </c>
      <c r="AB144" s="41" t="s">
        <v>12232</v>
      </c>
    </row>
    <row r="145" spans="1:28" x14ac:dyDescent="0.25">
      <c r="A145" s="35" t="s">
        <v>1052</v>
      </c>
      <c r="B145" s="29">
        <v>45471</v>
      </c>
      <c r="C145" s="264" t="s">
        <v>8601</v>
      </c>
      <c r="D145" s="29" t="s">
        <v>16</v>
      </c>
      <c r="E145" s="240" t="s">
        <v>8515</v>
      </c>
      <c r="F145" s="29">
        <v>45517</v>
      </c>
      <c r="G145" s="35" t="s">
        <v>1269</v>
      </c>
      <c r="H145" s="35" t="s">
        <v>1273</v>
      </c>
      <c r="I145" s="29" t="s">
        <v>13066</v>
      </c>
      <c r="J145" s="41">
        <v>1</v>
      </c>
      <c r="K145" s="41" t="s">
        <v>7860</v>
      </c>
      <c r="L145" s="41" t="s">
        <v>11662</v>
      </c>
      <c r="M145" s="41" t="s">
        <v>315</v>
      </c>
      <c r="N145" s="41" t="s">
        <v>7861</v>
      </c>
      <c r="O145" s="41" t="s">
        <v>7862</v>
      </c>
      <c r="P145" s="41" t="s">
        <v>8468</v>
      </c>
      <c r="Q145" s="41" t="s">
        <v>8602</v>
      </c>
      <c r="R145" s="41" t="s">
        <v>8603</v>
      </c>
      <c r="S145" s="238" t="s">
        <v>8604</v>
      </c>
      <c r="T145" s="41" t="s">
        <v>7866</v>
      </c>
      <c r="U145" s="29">
        <v>44720</v>
      </c>
      <c r="V145" s="41" t="s">
        <v>1356</v>
      </c>
      <c r="W145" s="29">
        <v>45808</v>
      </c>
      <c r="Y145" s="238" t="s">
        <v>8605</v>
      </c>
      <c r="Z145" s="288">
        <v>237064.1</v>
      </c>
      <c r="AA145" s="288">
        <v>237064.1</v>
      </c>
      <c r="AB145" s="41" t="s">
        <v>12232</v>
      </c>
    </row>
    <row r="146" spans="1:28" x14ac:dyDescent="0.25">
      <c r="A146" s="35" t="s">
        <v>1052</v>
      </c>
      <c r="B146" s="29">
        <v>45471</v>
      </c>
      <c r="C146" s="264" t="s">
        <v>8612</v>
      </c>
      <c r="D146" s="29" t="s">
        <v>16</v>
      </c>
      <c r="E146" s="240" t="s">
        <v>8515</v>
      </c>
      <c r="F146" s="29">
        <v>45517</v>
      </c>
      <c r="G146" s="35" t="s">
        <v>1269</v>
      </c>
      <c r="H146" s="35" t="s">
        <v>1273</v>
      </c>
      <c r="I146" s="29" t="s">
        <v>13066</v>
      </c>
      <c r="J146" s="41">
        <v>1</v>
      </c>
      <c r="K146" s="41" t="s">
        <v>7860</v>
      </c>
      <c r="L146" s="41" t="s">
        <v>11662</v>
      </c>
      <c r="M146" s="41" t="s">
        <v>315</v>
      </c>
      <c r="N146" s="41" t="s">
        <v>7861</v>
      </c>
      <c r="O146" s="41" t="s">
        <v>7862</v>
      </c>
      <c r="P146" s="41" t="s">
        <v>8468</v>
      </c>
      <c r="Q146" s="41" t="s">
        <v>8613</v>
      </c>
      <c r="R146" s="41" t="s">
        <v>8614</v>
      </c>
      <c r="S146" s="238" t="s">
        <v>8615</v>
      </c>
      <c r="T146" s="41" t="s">
        <v>7866</v>
      </c>
      <c r="U146" s="29">
        <v>45085</v>
      </c>
      <c r="V146" s="41" t="s">
        <v>1356</v>
      </c>
      <c r="W146" s="29">
        <v>45838</v>
      </c>
      <c r="Y146" s="238" t="s">
        <v>8616</v>
      </c>
      <c r="Z146" s="288">
        <v>142870</v>
      </c>
      <c r="AA146" s="288">
        <v>142870</v>
      </c>
      <c r="AB146" s="41" t="s">
        <v>12232</v>
      </c>
    </row>
    <row r="147" spans="1:28" x14ac:dyDescent="0.25">
      <c r="A147" s="35" t="s">
        <v>1359</v>
      </c>
      <c r="B147" s="29">
        <v>45434</v>
      </c>
      <c r="C147" s="264" t="s">
        <v>8628</v>
      </c>
      <c r="D147" s="29" t="s">
        <v>16</v>
      </c>
      <c r="E147" s="240" t="s">
        <v>8629</v>
      </c>
      <c r="F147" s="29">
        <v>45517</v>
      </c>
      <c r="G147" s="35" t="s">
        <v>1266</v>
      </c>
      <c r="H147" s="35" t="s">
        <v>1268</v>
      </c>
      <c r="I147" s="29" t="s">
        <v>13052</v>
      </c>
      <c r="J147" s="41">
        <v>1</v>
      </c>
      <c r="K147" s="41" t="s">
        <v>7860</v>
      </c>
      <c r="L147" s="41" t="s">
        <v>11662</v>
      </c>
      <c r="M147" s="41" t="s">
        <v>315</v>
      </c>
      <c r="N147" s="41" t="s">
        <v>7861</v>
      </c>
      <c r="O147" s="41" t="s">
        <v>7862</v>
      </c>
      <c r="P147" s="41" t="s">
        <v>8468</v>
      </c>
      <c r="Q147" s="41" t="s">
        <v>8630</v>
      </c>
      <c r="R147" s="41" t="s">
        <v>8631</v>
      </c>
      <c r="S147" s="238" t="s">
        <v>8632</v>
      </c>
      <c r="T147" s="41" t="s">
        <v>7866</v>
      </c>
      <c r="U147" s="29">
        <v>44835</v>
      </c>
      <c r="V147" s="41" t="s">
        <v>1413</v>
      </c>
      <c r="W147" s="29">
        <v>45869</v>
      </c>
      <c r="Y147" s="238" t="s">
        <v>8633</v>
      </c>
      <c r="Z147" s="288">
        <v>42048</v>
      </c>
      <c r="AA147" s="288">
        <v>42048</v>
      </c>
      <c r="AB147" s="41" t="s">
        <v>12229</v>
      </c>
    </row>
    <row r="148" spans="1:28" x14ac:dyDescent="0.25">
      <c r="A148" s="35" t="s">
        <v>1489</v>
      </c>
      <c r="B148" s="29">
        <v>45403</v>
      </c>
      <c r="C148" s="264" t="s">
        <v>8640</v>
      </c>
      <c r="D148" s="29" t="s">
        <v>16</v>
      </c>
      <c r="E148" s="240" t="s">
        <v>8641</v>
      </c>
      <c r="F148" s="29">
        <v>45517</v>
      </c>
      <c r="G148" s="35" t="s">
        <v>1262</v>
      </c>
      <c r="H148" s="35" t="s">
        <v>1488</v>
      </c>
      <c r="I148" s="29" t="s">
        <v>13055</v>
      </c>
      <c r="J148" s="41">
        <v>1</v>
      </c>
      <c r="K148" s="41" t="s">
        <v>7860</v>
      </c>
      <c r="L148" s="41" t="s">
        <v>11662</v>
      </c>
      <c r="M148" s="41" t="s">
        <v>315</v>
      </c>
      <c r="N148" s="41" t="s">
        <v>7861</v>
      </c>
      <c r="O148" s="41" t="s">
        <v>7862</v>
      </c>
      <c r="P148" s="41" t="s">
        <v>281</v>
      </c>
      <c r="Q148" s="41" t="s">
        <v>8642</v>
      </c>
      <c r="R148" s="41" t="s">
        <v>8643</v>
      </c>
      <c r="S148" s="238" t="s">
        <v>8644</v>
      </c>
      <c r="T148" s="41" t="s">
        <v>7866</v>
      </c>
      <c r="U148" s="29">
        <v>45596</v>
      </c>
      <c r="V148" s="41" t="s">
        <v>1356</v>
      </c>
      <c r="W148" s="29">
        <v>45960</v>
      </c>
      <c r="Y148" s="238" t="s">
        <v>8645</v>
      </c>
      <c r="Z148" s="288">
        <v>1400000</v>
      </c>
      <c r="AA148" s="288">
        <v>1400000</v>
      </c>
      <c r="AB148" s="41" t="s">
        <v>12229</v>
      </c>
    </row>
    <row r="149" spans="1:28" x14ac:dyDescent="0.25">
      <c r="A149" s="35" t="s">
        <v>12095</v>
      </c>
      <c r="B149" s="29">
        <v>45408</v>
      </c>
      <c r="C149" s="264" t="s">
        <v>8651</v>
      </c>
      <c r="D149" s="29" t="s">
        <v>16</v>
      </c>
      <c r="E149" s="240" t="s">
        <v>8652</v>
      </c>
      <c r="F149" s="29">
        <v>45517</v>
      </c>
      <c r="G149" s="35" t="s">
        <v>1269</v>
      </c>
      <c r="H149" s="35" t="s">
        <v>1272</v>
      </c>
      <c r="I149" s="29" t="s">
        <v>13059</v>
      </c>
      <c r="J149" s="41">
        <v>1</v>
      </c>
      <c r="K149" s="41" t="s">
        <v>7860</v>
      </c>
      <c r="L149" s="41" t="s">
        <v>11662</v>
      </c>
      <c r="M149" s="41" t="s">
        <v>7870</v>
      </c>
      <c r="N149" s="41" t="s">
        <v>7861</v>
      </c>
      <c r="O149" s="41" t="s">
        <v>7862</v>
      </c>
      <c r="P149" s="41" t="s">
        <v>7871</v>
      </c>
      <c r="Q149" s="41" t="s">
        <v>8653</v>
      </c>
      <c r="R149" s="41" t="s">
        <v>8654</v>
      </c>
      <c r="S149" s="238" t="s">
        <v>8655</v>
      </c>
      <c r="T149" s="41" t="s">
        <v>7866</v>
      </c>
      <c r="U149" s="29">
        <v>45352</v>
      </c>
      <c r="V149" s="41" t="s">
        <v>1413</v>
      </c>
      <c r="W149" s="29">
        <v>46023</v>
      </c>
      <c r="Y149" s="238" t="s">
        <v>8656</v>
      </c>
      <c r="Z149" s="288">
        <v>196769</v>
      </c>
      <c r="AA149" s="288">
        <v>196769</v>
      </c>
      <c r="AB149" s="41" t="s">
        <v>12232</v>
      </c>
    </row>
    <row r="150" spans="1:28" x14ac:dyDescent="0.25">
      <c r="A150" s="35" t="s">
        <v>1393</v>
      </c>
      <c r="B150" s="29">
        <v>45409</v>
      </c>
      <c r="C150" s="264" t="s">
        <v>8677</v>
      </c>
      <c r="D150" s="29" t="s">
        <v>16</v>
      </c>
      <c r="E150" s="240" t="s">
        <v>8678</v>
      </c>
      <c r="F150" s="29">
        <v>45517</v>
      </c>
      <c r="G150" s="35" t="s">
        <v>1269</v>
      </c>
      <c r="H150" s="35" t="s">
        <v>1273</v>
      </c>
      <c r="I150" s="29" t="s">
        <v>13050</v>
      </c>
      <c r="J150" s="41">
        <v>1</v>
      </c>
      <c r="K150" s="41" t="s">
        <v>255</v>
      </c>
      <c r="L150" s="41" t="s">
        <v>255</v>
      </c>
      <c r="M150" s="41" t="s">
        <v>7965</v>
      </c>
      <c r="N150" s="41" t="s">
        <v>7861</v>
      </c>
      <c r="O150" s="41" t="s">
        <v>7862</v>
      </c>
      <c r="P150" s="41" t="s">
        <v>8567</v>
      </c>
      <c r="Q150" s="41" t="s">
        <v>8679</v>
      </c>
      <c r="R150" s="41" t="s">
        <v>8680</v>
      </c>
      <c r="S150" s="238" t="s">
        <v>8570</v>
      </c>
      <c r="T150" s="41" t="s">
        <v>7866</v>
      </c>
      <c r="U150" s="29">
        <v>44466</v>
      </c>
      <c r="V150" s="41" t="s">
        <v>1413</v>
      </c>
      <c r="W150" s="29">
        <v>46388</v>
      </c>
      <c r="Y150" s="238" t="s">
        <v>8681</v>
      </c>
      <c r="Z150" s="288">
        <v>204979</v>
      </c>
      <c r="AA150" s="288">
        <v>204979</v>
      </c>
      <c r="AB150" s="41" t="s">
        <v>12232</v>
      </c>
    </row>
    <row r="151" spans="1:28" x14ac:dyDescent="0.25">
      <c r="A151" s="35" t="s">
        <v>1393</v>
      </c>
      <c r="B151" s="29">
        <v>45412</v>
      </c>
      <c r="C151" s="264" t="s">
        <v>8672</v>
      </c>
      <c r="D151" s="29" t="s">
        <v>16</v>
      </c>
      <c r="E151" s="240" t="s">
        <v>8673</v>
      </c>
      <c r="F151" s="29">
        <v>45517</v>
      </c>
      <c r="G151" s="35" t="s">
        <v>1269</v>
      </c>
      <c r="H151" s="35" t="s">
        <v>1273</v>
      </c>
      <c r="I151" s="29" t="s">
        <v>13050</v>
      </c>
      <c r="J151" s="41">
        <v>1</v>
      </c>
      <c r="K151" s="41" t="s">
        <v>255</v>
      </c>
      <c r="L151" s="41" t="s">
        <v>255</v>
      </c>
      <c r="M151" s="41" t="s">
        <v>7965</v>
      </c>
      <c r="N151" s="41" t="s">
        <v>7861</v>
      </c>
      <c r="O151" s="41" t="s">
        <v>7862</v>
      </c>
      <c r="P151" s="41" t="s">
        <v>8567</v>
      </c>
      <c r="Q151" s="41" t="s">
        <v>8674</v>
      </c>
      <c r="R151" s="41" t="s">
        <v>8675</v>
      </c>
      <c r="S151" s="238" t="s">
        <v>8570</v>
      </c>
      <c r="T151" s="41" t="s">
        <v>7866</v>
      </c>
      <c r="U151" s="29">
        <v>44242</v>
      </c>
      <c r="V151" s="41" t="s">
        <v>1413</v>
      </c>
      <c r="W151" s="29">
        <v>46388</v>
      </c>
      <c r="Y151" s="238" t="s">
        <v>8676</v>
      </c>
      <c r="Z151" s="288">
        <v>375558</v>
      </c>
      <c r="AA151" s="288">
        <v>375558</v>
      </c>
      <c r="AB151" s="41" t="s">
        <v>12232</v>
      </c>
    </row>
    <row r="152" spans="1:28" x14ac:dyDescent="0.25">
      <c r="A152" s="35" t="s">
        <v>1052</v>
      </c>
      <c r="B152" s="29">
        <v>45471</v>
      </c>
      <c r="C152" s="264" t="s">
        <v>8682</v>
      </c>
      <c r="D152" s="29" t="s">
        <v>16</v>
      </c>
      <c r="E152" s="240" t="s">
        <v>8515</v>
      </c>
      <c r="F152" s="29">
        <v>45517</v>
      </c>
      <c r="G152" s="35" t="s">
        <v>1269</v>
      </c>
      <c r="H152" s="35" t="s">
        <v>1273</v>
      </c>
      <c r="I152" s="29" t="s">
        <v>13066</v>
      </c>
      <c r="J152" s="41">
        <v>1</v>
      </c>
      <c r="K152" s="41" t="s">
        <v>7860</v>
      </c>
      <c r="L152" s="41" t="s">
        <v>11662</v>
      </c>
      <c r="M152" s="41" t="s">
        <v>315</v>
      </c>
      <c r="N152" s="41" t="s">
        <v>7861</v>
      </c>
      <c r="O152" s="41" t="s">
        <v>7862</v>
      </c>
      <c r="P152" s="41" t="s">
        <v>8468</v>
      </c>
      <c r="Q152" s="41" t="s">
        <v>8683</v>
      </c>
      <c r="R152" s="41" t="s">
        <v>8684</v>
      </c>
      <c r="S152" s="238" t="s">
        <v>8685</v>
      </c>
      <c r="T152" s="41" t="s">
        <v>7866</v>
      </c>
      <c r="U152" s="29">
        <v>45513</v>
      </c>
      <c r="V152" s="41" t="s">
        <v>1356</v>
      </c>
      <c r="W152" s="29">
        <v>46413</v>
      </c>
      <c r="Y152" s="238" t="s">
        <v>8686</v>
      </c>
      <c r="Z152" s="288">
        <v>68247</v>
      </c>
      <c r="AA152" s="288">
        <v>68247</v>
      </c>
      <c r="AB152" s="41" t="s">
        <v>12232</v>
      </c>
    </row>
    <row r="153" spans="1:28" x14ac:dyDescent="0.25">
      <c r="A153" s="35" t="s">
        <v>1359</v>
      </c>
      <c r="B153" s="29">
        <v>45449</v>
      </c>
      <c r="C153" s="264" t="s">
        <v>8690</v>
      </c>
      <c r="D153" s="29" t="s">
        <v>16</v>
      </c>
      <c r="E153" s="240" t="s">
        <v>8691</v>
      </c>
      <c r="F153" s="29">
        <v>45517</v>
      </c>
      <c r="G153" s="35" t="s">
        <v>1266</v>
      </c>
      <c r="H153" s="35" t="s">
        <v>1268</v>
      </c>
      <c r="I153" s="29" t="s">
        <v>13052</v>
      </c>
      <c r="J153" s="41">
        <v>1</v>
      </c>
      <c r="K153" s="41" t="s">
        <v>7860</v>
      </c>
      <c r="L153" s="41" t="s">
        <v>11662</v>
      </c>
      <c r="M153" s="41" t="s">
        <v>315</v>
      </c>
      <c r="N153" s="41" t="s">
        <v>7861</v>
      </c>
      <c r="O153" s="41" t="s">
        <v>7862</v>
      </c>
      <c r="P153" s="41" t="s">
        <v>281</v>
      </c>
      <c r="Q153" s="41" t="s">
        <v>8692</v>
      </c>
      <c r="R153" s="41" t="s">
        <v>8693</v>
      </c>
      <c r="S153" s="238" t="s">
        <v>8694</v>
      </c>
      <c r="T153" s="41" t="s">
        <v>7866</v>
      </c>
      <c r="U153" s="29">
        <v>45646</v>
      </c>
      <c r="V153" s="41" t="s">
        <v>1356</v>
      </c>
      <c r="W153" s="29">
        <v>46648</v>
      </c>
      <c r="Y153" s="238" t="s">
        <v>8695</v>
      </c>
      <c r="Z153" s="288">
        <v>24841</v>
      </c>
      <c r="AA153" s="288">
        <v>24841</v>
      </c>
      <c r="AB153" s="41" t="s">
        <v>12229</v>
      </c>
    </row>
    <row r="154" spans="1:28" x14ac:dyDescent="0.25">
      <c r="A154" s="35" t="s">
        <v>1052</v>
      </c>
      <c r="B154" s="29">
        <v>45471</v>
      </c>
      <c r="C154" s="264" t="s">
        <v>8696</v>
      </c>
      <c r="D154" s="29" t="s">
        <v>16</v>
      </c>
      <c r="E154" s="240" t="s">
        <v>8515</v>
      </c>
      <c r="F154" s="29">
        <v>45517</v>
      </c>
      <c r="G154" s="35" t="s">
        <v>1269</v>
      </c>
      <c r="H154" s="35" t="s">
        <v>1273</v>
      </c>
      <c r="I154" s="29" t="s">
        <v>13066</v>
      </c>
      <c r="J154" s="41">
        <v>1</v>
      </c>
      <c r="K154" s="41" t="s">
        <v>7860</v>
      </c>
      <c r="L154" s="41" t="s">
        <v>11662</v>
      </c>
      <c r="M154" s="41" t="s">
        <v>315</v>
      </c>
      <c r="N154" s="41" t="s">
        <v>7861</v>
      </c>
      <c r="O154" s="41" t="s">
        <v>7862</v>
      </c>
      <c r="P154" s="41" t="s">
        <v>8468</v>
      </c>
      <c r="Q154" s="41" t="s">
        <v>8697</v>
      </c>
      <c r="R154" s="41" t="s">
        <v>8698</v>
      </c>
      <c r="S154" s="238" t="s">
        <v>8699</v>
      </c>
      <c r="T154" s="41" t="s">
        <v>7866</v>
      </c>
      <c r="U154" s="29">
        <v>45510</v>
      </c>
      <c r="V154" s="41" t="s">
        <v>1356</v>
      </c>
      <c r="W154" s="29">
        <v>46950</v>
      </c>
      <c r="Y154" s="238" t="s">
        <v>8700</v>
      </c>
      <c r="Z154" s="288">
        <v>334270.3</v>
      </c>
      <c r="AA154" s="288">
        <v>334270.3</v>
      </c>
      <c r="AB154" s="41" t="s">
        <v>12232</v>
      </c>
    </row>
    <row r="155" spans="1:28" x14ac:dyDescent="0.25">
      <c r="A155" s="35" t="s">
        <v>1381</v>
      </c>
      <c r="B155" s="29">
        <v>45404</v>
      </c>
      <c r="C155" s="264" t="s">
        <v>8701</v>
      </c>
      <c r="D155" s="29" t="s">
        <v>16</v>
      </c>
      <c r="E155" s="240" t="s">
        <v>8702</v>
      </c>
      <c r="F155" s="29">
        <v>45517</v>
      </c>
      <c r="G155" s="35" t="s">
        <v>1266</v>
      </c>
      <c r="H155" s="35" t="s">
        <v>1267</v>
      </c>
      <c r="I155" s="29" t="s">
        <v>13049</v>
      </c>
      <c r="J155" s="41">
        <v>1</v>
      </c>
      <c r="K155" s="41" t="s">
        <v>7860</v>
      </c>
      <c r="L155" s="41" t="s">
        <v>11662</v>
      </c>
      <c r="M155" s="41" t="s">
        <v>315</v>
      </c>
      <c r="N155" s="41" t="s">
        <v>7861</v>
      </c>
      <c r="O155" s="41" t="s">
        <v>7862</v>
      </c>
      <c r="P155" s="41" t="s">
        <v>8468</v>
      </c>
      <c r="Q155" s="41" t="s">
        <v>8703</v>
      </c>
      <c r="R155" s="41" t="s">
        <v>8704</v>
      </c>
      <c r="S155" s="238" t="s">
        <v>8705</v>
      </c>
      <c r="T155" s="41" t="s">
        <v>7866</v>
      </c>
      <c r="U155" s="29">
        <v>47119</v>
      </c>
      <c r="V155" s="41" t="s">
        <v>1356</v>
      </c>
      <c r="W155" s="29">
        <v>47119</v>
      </c>
      <c r="Y155" s="238" t="s">
        <v>8706</v>
      </c>
      <c r="Z155" s="288">
        <v>120000</v>
      </c>
      <c r="AA155" s="288">
        <v>120000</v>
      </c>
      <c r="AB155" s="41" t="s">
        <v>12231</v>
      </c>
    </row>
    <row r="156" spans="1:28" x14ac:dyDescent="0.25">
      <c r="A156" s="35" t="s">
        <v>645</v>
      </c>
      <c r="B156" s="29">
        <v>45461</v>
      </c>
      <c r="C156" s="264" t="s">
        <v>8707</v>
      </c>
      <c r="D156" s="29" t="s">
        <v>16</v>
      </c>
      <c r="E156" s="240" t="s">
        <v>8708</v>
      </c>
      <c r="F156" s="29">
        <v>45524</v>
      </c>
      <c r="G156" s="35" t="s">
        <v>1269</v>
      </c>
      <c r="H156" s="35" t="s">
        <v>1272</v>
      </c>
      <c r="I156" s="29" t="s">
        <v>13053</v>
      </c>
      <c r="J156" s="41">
        <v>1</v>
      </c>
      <c r="K156" s="41" t="s">
        <v>7860</v>
      </c>
      <c r="L156" s="41" t="s">
        <v>11662</v>
      </c>
      <c r="M156" s="41" t="s">
        <v>315</v>
      </c>
      <c r="N156" s="41" t="s">
        <v>7861</v>
      </c>
      <c r="O156" s="41" t="s">
        <v>7862</v>
      </c>
      <c r="P156" s="41" t="s">
        <v>281</v>
      </c>
      <c r="Q156" s="41" t="s">
        <v>8709</v>
      </c>
      <c r="R156" s="41" t="s">
        <v>8710</v>
      </c>
      <c r="S156" s="238" t="s">
        <v>8711</v>
      </c>
      <c r="T156" s="41" t="s">
        <v>7866</v>
      </c>
      <c r="U156" s="29">
        <v>44923</v>
      </c>
      <c r="V156" s="41" t="s">
        <v>1356</v>
      </c>
      <c r="W156" s="29">
        <v>44923</v>
      </c>
      <c r="Y156" s="238" t="s">
        <v>8712</v>
      </c>
      <c r="Z156" s="288">
        <v>23339</v>
      </c>
      <c r="AA156" s="288">
        <v>23339</v>
      </c>
      <c r="AB156" s="41" t="s">
        <v>12232</v>
      </c>
    </row>
    <row r="157" spans="1:28" x14ac:dyDescent="0.25">
      <c r="A157" s="35" t="s">
        <v>1393</v>
      </c>
      <c r="B157" s="29">
        <v>45454</v>
      </c>
      <c r="C157" s="264" t="s">
        <v>8713</v>
      </c>
      <c r="D157" s="29" t="s">
        <v>16</v>
      </c>
      <c r="E157" s="240" t="s">
        <v>8461</v>
      </c>
      <c r="F157" s="29">
        <v>45524</v>
      </c>
      <c r="G157" s="35" t="s">
        <v>1269</v>
      </c>
      <c r="H157" s="35" t="s">
        <v>1273</v>
      </c>
      <c r="I157" s="29" t="s">
        <v>13050</v>
      </c>
      <c r="J157" s="41">
        <v>1</v>
      </c>
      <c r="K157" s="41" t="s">
        <v>7860</v>
      </c>
      <c r="L157" s="41" t="s">
        <v>11662</v>
      </c>
      <c r="M157" s="41" t="s">
        <v>315</v>
      </c>
      <c r="N157" s="41" t="s">
        <v>7861</v>
      </c>
      <c r="O157" s="41" t="s">
        <v>7862</v>
      </c>
      <c r="P157" s="41" t="s">
        <v>281</v>
      </c>
      <c r="Q157" s="41" t="s">
        <v>8714</v>
      </c>
      <c r="R157" s="41" t="s">
        <v>8715</v>
      </c>
      <c r="S157" s="238" t="s">
        <v>8716</v>
      </c>
      <c r="T157" s="41" t="s">
        <v>7866</v>
      </c>
      <c r="U157" s="29">
        <v>44319</v>
      </c>
      <c r="V157" s="41" t="s">
        <v>1356</v>
      </c>
      <c r="W157" s="29">
        <v>44925</v>
      </c>
      <c r="Y157" s="238" t="s">
        <v>8717</v>
      </c>
      <c r="Z157" s="288">
        <v>48639</v>
      </c>
      <c r="AA157" s="288">
        <v>48639</v>
      </c>
      <c r="AB157" s="41" t="s">
        <v>12232</v>
      </c>
    </row>
    <row r="158" spans="1:28" x14ac:dyDescent="0.25">
      <c r="A158" s="35" t="s">
        <v>645</v>
      </c>
      <c r="B158" s="29">
        <v>45461</v>
      </c>
      <c r="C158" s="264" t="s">
        <v>8718</v>
      </c>
      <c r="D158" s="29" t="s">
        <v>16</v>
      </c>
      <c r="E158" s="240" t="s">
        <v>8719</v>
      </c>
      <c r="F158" s="29">
        <v>45524</v>
      </c>
      <c r="G158" s="35" t="s">
        <v>1269</v>
      </c>
      <c r="H158" s="35" t="s">
        <v>1272</v>
      </c>
      <c r="I158" s="29" t="s">
        <v>13053</v>
      </c>
      <c r="J158" s="41">
        <v>1</v>
      </c>
      <c r="K158" s="41" t="s">
        <v>7860</v>
      </c>
      <c r="L158" s="41" t="s">
        <v>11662</v>
      </c>
      <c r="M158" s="41" t="s">
        <v>315</v>
      </c>
      <c r="N158" s="41" t="s">
        <v>7861</v>
      </c>
      <c r="O158" s="41" t="s">
        <v>7862</v>
      </c>
      <c r="P158" s="41" t="s">
        <v>281</v>
      </c>
      <c r="Q158" s="41" t="s">
        <v>8720</v>
      </c>
      <c r="R158" s="41" t="s">
        <v>8721</v>
      </c>
      <c r="S158" s="238" t="s">
        <v>8711</v>
      </c>
      <c r="T158" s="41" t="s">
        <v>7866</v>
      </c>
      <c r="U158" s="29">
        <v>44944</v>
      </c>
      <c r="V158" s="41" t="s">
        <v>1356</v>
      </c>
      <c r="W158" s="29">
        <v>44944</v>
      </c>
      <c r="Y158" s="238" t="s">
        <v>8722</v>
      </c>
      <c r="Z158" s="288">
        <v>22402</v>
      </c>
      <c r="AA158" s="288">
        <v>22402</v>
      </c>
      <c r="AB158" s="41" t="s">
        <v>12232</v>
      </c>
    </row>
    <row r="159" spans="1:28" x14ac:dyDescent="0.25">
      <c r="A159" s="35" t="s">
        <v>645</v>
      </c>
      <c r="B159" s="29">
        <v>45461</v>
      </c>
      <c r="C159" s="264" t="s">
        <v>8723</v>
      </c>
      <c r="D159" s="29" t="s">
        <v>16</v>
      </c>
      <c r="E159" s="240" t="s">
        <v>8724</v>
      </c>
      <c r="F159" s="29">
        <v>45524</v>
      </c>
      <c r="G159" s="35" t="s">
        <v>1269</v>
      </c>
      <c r="H159" s="35" t="s">
        <v>1272</v>
      </c>
      <c r="I159" s="29" t="s">
        <v>13053</v>
      </c>
      <c r="J159" s="41">
        <v>1</v>
      </c>
      <c r="K159" s="41" t="s">
        <v>7860</v>
      </c>
      <c r="L159" s="41" t="s">
        <v>11662</v>
      </c>
      <c r="M159" s="41" t="s">
        <v>315</v>
      </c>
      <c r="N159" s="41" t="s">
        <v>7861</v>
      </c>
      <c r="O159" s="41" t="s">
        <v>7862</v>
      </c>
      <c r="P159" s="41" t="s">
        <v>281</v>
      </c>
      <c r="Q159" s="41" t="s">
        <v>8725</v>
      </c>
      <c r="R159" s="41" t="s">
        <v>8726</v>
      </c>
      <c r="S159" s="238" t="s">
        <v>8711</v>
      </c>
      <c r="T159" s="41" t="s">
        <v>7866</v>
      </c>
      <c r="U159" s="29">
        <v>44964</v>
      </c>
      <c r="V159" s="41" t="s">
        <v>1356</v>
      </c>
      <c r="W159" s="29">
        <v>44964</v>
      </c>
      <c r="Y159" s="238" t="s">
        <v>8727</v>
      </c>
      <c r="Z159" s="288">
        <v>23014</v>
      </c>
      <c r="AA159" s="288">
        <v>23014</v>
      </c>
      <c r="AB159" s="41" t="s">
        <v>12232</v>
      </c>
    </row>
    <row r="160" spans="1:28" x14ac:dyDescent="0.25">
      <c r="A160" s="35" t="s">
        <v>1393</v>
      </c>
      <c r="B160" s="29">
        <v>45454</v>
      </c>
      <c r="C160" s="264" t="s">
        <v>8730</v>
      </c>
      <c r="D160" s="29" t="s">
        <v>16</v>
      </c>
      <c r="E160" s="240" t="s">
        <v>8731</v>
      </c>
      <c r="F160" s="29">
        <v>45524</v>
      </c>
      <c r="G160" s="35" t="s">
        <v>1269</v>
      </c>
      <c r="H160" s="35" t="s">
        <v>1273</v>
      </c>
      <c r="I160" s="29" t="s">
        <v>13050</v>
      </c>
      <c r="J160" s="41">
        <v>1</v>
      </c>
      <c r="K160" s="41" t="s">
        <v>7860</v>
      </c>
      <c r="L160" s="41" t="s">
        <v>11662</v>
      </c>
      <c r="M160" s="41" t="s">
        <v>315</v>
      </c>
      <c r="N160" s="41" t="s">
        <v>7861</v>
      </c>
      <c r="O160" s="41" t="s">
        <v>7862</v>
      </c>
      <c r="P160" s="41" t="s">
        <v>1371</v>
      </c>
      <c r="Q160" s="41" t="s">
        <v>8732</v>
      </c>
      <c r="R160" s="41" t="s">
        <v>8733</v>
      </c>
      <c r="S160" s="238" t="s">
        <v>8734</v>
      </c>
      <c r="T160" s="41" t="s">
        <v>7866</v>
      </c>
      <c r="U160" s="29">
        <v>44503</v>
      </c>
      <c r="V160" s="41" t="s">
        <v>1356</v>
      </c>
      <c r="W160" s="29">
        <v>45234</v>
      </c>
      <c r="Y160" s="238" t="s">
        <v>8735</v>
      </c>
      <c r="Z160" s="288">
        <v>375000</v>
      </c>
      <c r="AA160" s="288">
        <v>375000</v>
      </c>
      <c r="AB160" s="41" t="s">
        <v>12232</v>
      </c>
    </row>
    <row r="161" spans="1:28" x14ac:dyDescent="0.25">
      <c r="A161" s="35" t="s">
        <v>669</v>
      </c>
      <c r="B161" s="29">
        <v>45457</v>
      </c>
      <c r="C161" s="264" t="s">
        <v>8736</v>
      </c>
      <c r="D161" s="29" t="s">
        <v>16</v>
      </c>
      <c r="E161" s="240" t="s">
        <v>8737</v>
      </c>
      <c r="F161" s="29">
        <v>45524</v>
      </c>
      <c r="G161" s="35" t="s">
        <v>1266</v>
      </c>
      <c r="H161" s="35" t="s">
        <v>1268</v>
      </c>
      <c r="I161" s="29" t="s">
        <v>13063</v>
      </c>
      <c r="J161" s="41">
        <v>1</v>
      </c>
      <c r="K161" s="41" t="s">
        <v>7860</v>
      </c>
      <c r="L161" s="41" t="s">
        <v>11662</v>
      </c>
      <c r="M161" s="41" t="s">
        <v>315</v>
      </c>
      <c r="N161" s="41" t="s">
        <v>7861</v>
      </c>
      <c r="O161" s="41" t="s">
        <v>7862</v>
      </c>
      <c r="P161" s="41" t="s">
        <v>1371</v>
      </c>
      <c r="Q161" s="41" t="s">
        <v>8738</v>
      </c>
      <c r="R161" s="41" t="s">
        <v>8739</v>
      </c>
      <c r="S161" s="238" t="s">
        <v>8740</v>
      </c>
      <c r="T161" s="41" t="s">
        <v>7866</v>
      </c>
      <c r="U161" s="29">
        <v>44463</v>
      </c>
      <c r="V161" s="41" t="s">
        <v>1356</v>
      </c>
      <c r="W161" s="29">
        <v>45260</v>
      </c>
      <c r="Y161" s="238" t="s">
        <v>8741</v>
      </c>
      <c r="Z161" s="288">
        <v>98000</v>
      </c>
      <c r="AA161" s="288">
        <v>98000</v>
      </c>
      <c r="AB161" s="41" t="s">
        <v>12231</v>
      </c>
    </row>
    <row r="162" spans="1:28" x14ac:dyDescent="0.25">
      <c r="A162" s="35" t="s">
        <v>669</v>
      </c>
      <c r="B162" s="29">
        <v>45460</v>
      </c>
      <c r="C162" s="264" t="s">
        <v>8742</v>
      </c>
      <c r="D162" s="29" t="s">
        <v>16</v>
      </c>
      <c r="E162" s="240" t="s">
        <v>8743</v>
      </c>
      <c r="F162" s="29">
        <v>45524</v>
      </c>
      <c r="G162" s="35" t="s">
        <v>1266</v>
      </c>
      <c r="H162" s="35" t="s">
        <v>1268</v>
      </c>
      <c r="I162" s="29" t="s">
        <v>13063</v>
      </c>
      <c r="J162" s="41">
        <v>1</v>
      </c>
      <c r="K162" s="41" t="s">
        <v>7860</v>
      </c>
      <c r="L162" s="41" t="s">
        <v>11662</v>
      </c>
      <c r="M162" s="41" t="s">
        <v>315</v>
      </c>
      <c r="N162" s="41" t="s">
        <v>7861</v>
      </c>
      <c r="O162" s="41" t="s">
        <v>7862</v>
      </c>
      <c r="P162" s="41" t="s">
        <v>281</v>
      </c>
      <c r="Q162" s="41" t="s">
        <v>8744</v>
      </c>
      <c r="R162" s="41" t="s">
        <v>8745</v>
      </c>
      <c r="S162" s="238" t="s">
        <v>8746</v>
      </c>
      <c r="T162" s="41" t="s">
        <v>7866</v>
      </c>
      <c r="U162" s="29">
        <v>45245</v>
      </c>
      <c r="V162" s="41" t="s">
        <v>1356</v>
      </c>
      <c r="W162" s="29">
        <v>45274</v>
      </c>
      <c r="Y162" s="238" t="s">
        <v>8747</v>
      </c>
      <c r="Z162" s="288">
        <v>2000</v>
      </c>
      <c r="AA162" s="288">
        <v>2000</v>
      </c>
      <c r="AB162" s="41" t="s">
        <v>12231</v>
      </c>
    </row>
    <row r="163" spans="1:28" x14ac:dyDescent="0.25">
      <c r="A163" s="35" t="s">
        <v>669</v>
      </c>
      <c r="B163" s="29">
        <v>45457</v>
      </c>
      <c r="C163" s="264" t="s">
        <v>8748</v>
      </c>
      <c r="D163" s="29" t="s">
        <v>16</v>
      </c>
      <c r="E163" s="240" t="s">
        <v>8737</v>
      </c>
      <c r="F163" s="29">
        <v>45524</v>
      </c>
      <c r="G163" s="35" t="s">
        <v>1266</v>
      </c>
      <c r="H163" s="35" t="s">
        <v>1268</v>
      </c>
      <c r="I163" s="29" t="s">
        <v>13063</v>
      </c>
      <c r="J163" s="41">
        <v>1</v>
      </c>
      <c r="K163" s="41" t="s">
        <v>7860</v>
      </c>
      <c r="L163" s="41" t="s">
        <v>11662</v>
      </c>
      <c r="M163" s="41" t="s">
        <v>315</v>
      </c>
      <c r="N163" s="41" t="s">
        <v>7861</v>
      </c>
      <c r="O163" s="41" t="s">
        <v>7862</v>
      </c>
      <c r="P163" s="41" t="s">
        <v>281</v>
      </c>
      <c r="Q163" s="41" t="s">
        <v>8749</v>
      </c>
      <c r="R163" s="41" t="s">
        <v>8750</v>
      </c>
      <c r="S163" s="238" t="s">
        <v>8751</v>
      </c>
      <c r="T163" s="41" t="s">
        <v>7866</v>
      </c>
      <c r="U163" s="29">
        <v>44895</v>
      </c>
      <c r="V163" s="41" t="s">
        <v>1356</v>
      </c>
      <c r="W163" s="29">
        <v>45306</v>
      </c>
      <c r="Y163" s="238" t="s">
        <v>8752</v>
      </c>
      <c r="Z163" s="288">
        <v>67000</v>
      </c>
      <c r="AA163" s="288">
        <v>67000</v>
      </c>
      <c r="AB163" s="41" t="s">
        <v>12231</v>
      </c>
    </row>
    <row r="164" spans="1:28" x14ac:dyDescent="0.25">
      <c r="A164" s="35" t="s">
        <v>669</v>
      </c>
      <c r="B164" s="29">
        <v>45460</v>
      </c>
      <c r="C164" s="264" t="s">
        <v>8753</v>
      </c>
      <c r="D164" s="29" t="s">
        <v>16</v>
      </c>
      <c r="E164" s="240" t="s">
        <v>8743</v>
      </c>
      <c r="F164" s="29">
        <v>45524</v>
      </c>
      <c r="G164" s="35" t="s">
        <v>1266</v>
      </c>
      <c r="H164" s="35" t="s">
        <v>1268</v>
      </c>
      <c r="I164" s="29" t="s">
        <v>13063</v>
      </c>
      <c r="J164" s="41">
        <v>1</v>
      </c>
      <c r="K164" s="41" t="s">
        <v>7860</v>
      </c>
      <c r="L164" s="41" t="s">
        <v>11662</v>
      </c>
      <c r="M164" s="41" t="s">
        <v>315</v>
      </c>
      <c r="N164" s="41" t="s">
        <v>7861</v>
      </c>
      <c r="O164" s="41" t="s">
        <v>7862</v>
      </c>
      <c r="P164" s="41" t="s">
        <v>281</v>
      </c>
      <c r="Q164" s="41" t="s">
        <v>8754</v>
      </c>
      <c r="R164" s="41" t="s">
        <v>8755</v>
      </c>
      <c r="S164" s="238" t="s">
        <v>8756</v>
      </c>
      <c r="T164" s="41" t="s">
        <v>7866</v>
      </c>
      <c r="U164" s="29">
        <v>45245</v>
      </c>
      <c r="V164" s="41" t="s">
        <v>1356</v>
      </c>
      <c r="W164" s="29">
        <v>45314</v>
      </c>
      <c r="Y164" s="238" t="s">
        <v>8757</v>
      </c>
      <c r="Z164" s="288">
        <v>1900</v>
      </c>
      <c r="AA164" s="288">
        <v>1900</v>
      </c>
      <c r="AB164" s="41" t="s">
        <v>12231</v>
      </c>
    </row>
    <row r="165" spans="1:28" x14ac:dyDescent="0.25">
      <c r="A165" s="35" t="s">
        <v>1393</v>
      </c>
      <c r="B165" s="29">
        <v>45454</v>
      </c>
      <c r="C165" s="264" t="s">
        <v>8758</v>
      </c>
      <c r="D165" s="29" t="s">
        <v>16</v>
      </c>
      <c r="E165" s="240" t="s">
        <v>8759</v>
      </c>
      <c r="F165" s="29">
        <v>45524</v>
      </c>
      <c r="G165" s="35" t="s">
        <v>1269</v>
      </c>
      <c r="H165" s="35" t="s">
        <v>1273</v>
      </c>
      <c r="I165" s="29" t="s">
        <v>13050</v>
      </c>
      <c r="J165" s="41">
        <v>1</v>
      </c>
      <c r="K165" s="41" t="s">
        <v>7860</v>
      </c>
      <c r="L165" s="41" t="s">
        <v>11662</v>
      </c>
      <c r="M165" s="41" t="s">
        <v>315</v>
      </c>
      <c r="N165" s="41" t="s">
        <v>7861</v>
      </c>
      <c r="O165" s="41" t="s">
        <v>7862</v>
      </c>
      <c r="P165" s="41" t="s">
        <v>281</v>
      </c>
      <c r="Q165" s="41" t="s">
        <v>8760</v>
      </c>
      <c r="R165" s="41" t="s">
        <v>8761</v>
      </c>
      <c r="S165" s="238" t="s">
        <v>8762</v>
      </c>
      <c r="T165" s="41" t="s">
        <v>7866</v>
      </c>
      <c r="U165" s="29">
        <v>45198</v>
      </c>
      <c r="V165" s="41" t="s">
        <v>1356</v>
      </c>
      <c r="W165" s="29">
        <v>45318</v>
      </c>
      <c r="Y165" s="238" t="s">
        <v>8763</v>
      </c>
      <c r="Z165" s="288">
        <v>100000</v>
      </c>
      <c r="AA165" s="288">
        <v>100000</v>
      </c>
      <c r="AB165" s="41" t="s">
        <v>12232</v>
      </c>
    </row>
    <row r="166" spans="1:28" x14ac:dyDescent="0.25">
      <c r="A166" s="35" t="s">
        <v>669</v>
      </c>
      <c r="B166" s="29">
        <v>45460</v>
      </c>
      <c r="C166" s="264" t="s">
        <v>8764</v>
      </c>
      <c r="D166" s="29" t="s">
        <v>16</v>
      </c>
      <c r="E166" s="240" t="s">
        <v>8765</v>
      </c>
      <c r="F166" s="29">
        <v>45524</v>
      </c>
      <c r="G166" s="35" t="s">
        <v>1266</v>
      </c>
      <c r="H166" s="35" t="s">
        <v>1268</v>
      </c>
      <c r="I166" s="29" t="s">
        <v>13063</v>
      </c>
      <c r="J166" s="41">
        <v>1</v>
      </c>
      <c r="K166" s="41" t="s">
        <v>7860</v>
      </c>
      <c r="L166" s="41" t="s">
        <v>11662</v>
      </c>
      <c r="M166" s="41" t="s">
        <v>315</v>
      </c>
      <c r="N166" s="41" t="s">
        <v>7861</v>
      </c>
      <c r="O166" s="41" t="s">
        <v>7862</v>
      </c>
      <c r="P166" s="41" t="s">
        <v>281</v>
      </c>
      <c r="Q166" s="41" t="s">
        <v>8766</v>
      </c>
      <c r="R166" s="41" t="s">
        <v>8755</v>
      </c>
      <c r="S166" s="238" t="s">
        <v>8767</v>
      </c>
      <c r="T166" s="41" t="s">
        <v>7866</v>
      </c>
      <c r="U166" s="29">
        <v>45245</v>
      </c>
      <c r="V166" s="41" t="s">
        <v>1356</v>
      </c>
      <c r="W166" s="29">
        <v>45323</v>
      </c>
      <c r="Y166" s="238" t="s">
        <v>8757</v>
      </c>
      <c r="Z166" s="288">
        <v>1900</v>
      </c>
      <c r="AA166" s="288">
        <v>1900</v>
      </c>
      <c r="AB166" s="41" t="s">
        <v>12231</v>
      </c>
    </row>
    <row r="167" spans="1:28" x14ac:dyDescent="0.25">
      <c r="A167" s="35" t="s">
        <v>669</v>
      </c>
      <c r="B167" s="29">
        <v>45460</v>
      </c>
      <c r="C167" s="264" t="s">
        <v>8768</v>
      </c>
      <c r="D167" s="29" t="s">
        <v>16</v>
      </c>
      <c r="E167" s="240" t="s">
        <v>8765</v>
      </c>
      <c r="F167" s="29">
        <v>45524</v>
      </c>
      <c r="G167" s="35" t="s">
        <v>1266</v>
      </c>
      <c r="H167" s="35" t="s">
        <v>1268</v>
      </c>
      <c r="I167" s="29" t="s">
        <v>13063</v>
      </c>
      <c r="J167" s="41">
        <v>1</v>
      </c>
      <c r="K167" s="41" t="s">
        <v>7860</v>
      </c>
      <c r="L167" s="41" t="s">
        <v>11662</v>
      </c>
      <c r="M167" s="41" t="s">
        <v>315</v>
      </c>
      <c r="N167" s="41" t="s">
        <v>7861</v>
      </c>
      <c r="O167" s="41" t="s">
        <v>7862</v>
      </c>
      <c r="P167" s="41" t="s">
        <v>281</v>
      </c>
      <c r="Q167" s="41" t="s">
        <v>8769</v>
      </c>
      <c r="R167" s="41" t="s">
        <v>8770</v>
      </c>
      <c r="S167" s="238" t="s">
        <v>8771</v>
      </c>
      <c r="T167" s="41" t="s">
        <v>7866</v>
      </c>
      <c r="U167" s="29">
        <v>45245</v>
      </c>
      <c r="V167" s="41" t="s">
        <v>1356</v>
      </c>
      <c r="W167" s="29">
        <v>45342</v>
      </c>
      <c r="Y167" s="238" t="s">
        <v>8772</v>
      </c>
      <c r="Z167" s="288">
        <v>2100</v>
      </c>
      <c r="AA167" s="288">
        <v>2100</v>
      </c>
      <c r="AB167" s="41" t="s">
        <v>12231</v>
      </c>
    </row>
    <row r="168" spans="1:28" x14ac:dyDescent="0.25">
      <c r="A168" s="35" t="s">
        <v>1393</v>
      </c>
      <c r="B168" s="29">
        <v>45454</v>
      </c>
      <c r="C168" s="264" t="s">
        <v>8773</v>
      </c>
      <c r="D168" s="29" t="s">
        <v>16</v>
      </c>
      <c r="E168" s="240" t="s">
        <v>8731</v>
      </c>
      <c r="F168" s="29">
        <v>45524</v>
      </c>
      <c r="G168" s="35" t="s">
        <v>1269</v>
      </c>
      <c r="H168" s="35" t="s">
        <v>1273</v>
      </c>
      <c r="I168" s="29" t="s">
        <v>13050</v>
      </c>
      <c r="J168" s="41">
        <v>1</v>
      </c>
      <c r="K168" s="41" t="s">
        <v>7860</v>
      </c>
      <c r="L168" s="41" t="s">
        <v>11662</v>
      </c>
      <c r="M168" s="41" t="s">
        <v>315</v>
      </c>
      <c r="N168" s="41" t="s">
        <v>7861</v>
      </c>
      <c r="O168" s="41" t="s">
        <v>7862</v>
      </c>
      <c r="P168" s="41" t="s">
        <v>281</v>
      </c>
      <c r="Q168" s="41" t="s">
        <v>8774</v>
      </c>
      <c r="R168" s="41" t="s">
        <v>8775</v>
      </c>
      <c r="S168" s="238" t="s">
        <v>8776</v>
      </c>
      <c r="T168" s="41" t="s">
        <v>7866</v>
      </c>
      <c r="U168" s="29">
        <v>44216</v>
      </c>
      <c r="V168" s="41" t="s">
        <v>1356</v>
      </c>
      <c r="W168" s="29">
        <v>45343</v>
      </c>
      <c r="Y168" s="238" t="s">
        <v>8735</v>
      </c>
      <c r="Z168" s="288">
        <v>375000</v>
      </c>
      <c r="AA168" s="288">
        <v>375000</v>
      </c>
      <c r="AB168" s="41" t="s">
        <v>12232</v>
      </c>
    </row>
    <row r="169" spans="1:28" x14ac:dyDescent="0.25">
      <c r="A169" s="35" t="s">
        <v>669</v>
      </c>
      <c r="B169" s="29">
        <v>45455</v>
      </c>
      <c r="C169" s="264" t="s">
        <v>8777</v>
      </c>
      <c r="D169" s="29" t="s">
        <v>16</v>
      </c>
      <c r="E169" s="240" t="s">
        <v>8743</v>
      </c>
      <c r="F169" s="29">
        <v>45524</v>
      </c>
      <c r="G169" s="35" t="s">
        <v>1266</v>
      </c>
      <c r="H169" s="35" t="s">
        <v>1268</v>
      </c>
      <c r="I169" s="29" t="s">
        <v>13063</v>
      </c>
      <c r="J169" s="41">
        <v>1</v>
      </c>
      <c r="K169" s="41" t="s">
        <v>7860</v>
      </c>
      <c r="L169" s="41" t="s">
        <v>11662</v>
      </c>
      <c r="M169" s="41" t="s">
        <v>315</v>
      </c>
      <c r="N169" s="41" t="s">
        <v>7861</v>
      </c>
      <c r="O169" s="41" t="s">
        <v>7862</v>
      </c>
      <c r="P169" s="41" t="s">
        <v>281</v>
      </c>
      <c r="Q169" s="41" t="s">
        <v>8778</v>
      </c>
      <c r="R169" s="41" t="s">
        <v>8779</v>
      </c>
      <c r="S169" s="238" t="s">
        <v>8780</v>
      </c>
      <c r="T169" s="41" t="s">
        <v>7866</v>
      </c>
      <c r="U169" s="29">
        <v>45245</v>
      </c>
      <c r="V169" s="41" t="s">
        <v>1356</v>
      </c>
      <c r="W169" s="29">
        <v>45390</v>
      </c>
      <c r="Y169" s="238" t="s">
        <v>8781</v>
      </c>
      <c r="Z169" s="288">
        <v>1700</v>
      </c>
      <c r="AA169" s="288">
        <v>1700</v>
      </c>
      <c r="AB169" s="41" t="s">
        <v>12231</v>
      </c>
    </row>
    <row r="170" spans="1:28" x14ac:dyDescent="0.25">
      <c r="A170" s="35" t="s">
        <v>1393</v>
      </c>
      <c r="B170" s="29">
        <v>45454</v>
      </c>
      <c r="C170" s="264" t="s">
        <v>8782</v>
      </c>
      <c r="D170" s="29" t="s">
        <v>16</v>
      </c>
      <c r="E170" s="240" t="s">
        <v>8461</v>
      </c>
      <c r="F170" s="29">
        <v>45524</v>
      </c>
      <c r="G170" s="35" t="s">
        <v>1269</v>
      </c>
      <c r="H170" s="35" t="s">
        <v>1273</v>
      </c>
      <c r="I170" s="29" t="s">
        <v>13050</v>
      </c>
      <c r="J170" s="41">
        <v>1</v>
      </c>
      <c r="K170" s="41" t="s">
        <v>7860</v>
      </c>
      <c r="L170" s="41" t="s">
        <v>11662</v>
      </c>
      <c r="M170" s="41" t="s">
        <v>315</v>
      </c>
      <c r="N170" s="41" t="s">
        <v>7861</v>
      </c>
      <c r="O170" s="41" t="s">
        <v>7862</v>
      </c>
      <c r="P170" s="41" t="s">
        <v>281</v>
      </c>
      <c r="Q170" s="41" t="s">
        <v>8783</v>
      </c>
      <c r="R170" s="41" t="s">
        <v>8784</v>
      </c>
      <c r="S170" s="238" t="s">
        <v>8785</v>
      </c>
      <c r="T170" s="41" t="s">
        <v>7866</v>
      </c>
      <c r="U170" s="29">
        <v>44203</v>
      </c>
      <c r="V170" s="41" t="s">
        <v>1356</v>
      </c>
      <c r="W170" s="29">
        <v>45408</v>
      </c>
      <c r="Y170" s="238" t="s">
        <v>8786</v>
      </c>
      <c r="Z170" s="288">
        <v>197889</v>
      </c>
      <c r="AA170" s="288">
        <v>197889</v>
      </c>
      <c r="AB170" s="41" t="s">
        <v>12232</v>
      </c>
    </row>
    <row r="171" spans="1:28" x14ac:dyDescent="0.25">
      <c r="A171" s="35" t="s">
        <v>669</v>
      </c>
      <c r="B171" s="29">
        <v>45460</v>
      </c>
      <c r="C171" s="264" t="s">
        <v>8787</v>
      </c>
      <c r="D171" s="29" t="s">
        <v>16</v>
      </c>
      <c r="E171" s="240" t="s">
        <v>8743</v>
      </c>
      <c r="F171" s="29">
        <v>45524</v>
      </c>
      <c r="G171" s="35" t="s">
        <v>1266</v>
      </c>
      <c r="H171" s="35" t="s">
        <v>1268</v>
      </c>
      <c r="I171" s="29" t="s">
        <v>13063</v>
      </c>
      <c r="J171" s="41">
        <v>1</v>
      </c>
      <c r="K171" s="41" t="s">
        <v>7860</v>
      </c>
      <c r="L171" s="41" t="s">
        <v>11662</v>
      </c>
      <c r="M171" s="41" t="s">
        <v>315</v>
      </c>
      <c r="N171" s="41" t="s">
        <v>7861</v>
      </c>
      <c r="O171" s="41" t="s">
        <v>7862</v>
      </c>
      <c r="P171" s="41" t="s">
        <v>281</v>
      </c>
      <c r="Q171" s="41" t="s">
        <v>8788</v>
      </c>
      <c r="R171" s="41" t="s">
        <v>8789</v>
      </c>
      <c r="S171" s="238" t="s">
        <v>8790</v>
      </c>
      <c r="T171" s="41" t="s">
        <v>7866</v>
      </c>
      <c r="U171" s="29">
        <v>45245</v>
      </c>
      <c r="V171" s="41" t="s">
        <v>1356</v>
      </c>
      <c r="W171" s="29">
        <v>45470</v>
      </c>
      <c r="Y171" s="238" t="s">
        <v>8747</v>
      </c>
      <c r="Z171" s="288">
        <v>2000</v>
      </c>
      <c r="AA171" s="288">
        <v>2000</v>
      </c>
      <c r="AB171" s="41" t="s">
        <v>12231</v>
      </c>
    </row>
    <row r="172" spans="1:28" x14ac:dyDescent="0.25">
      <c r="A172" s="35" t="s">
        <v>1393</v>
      </c>
      <c r="B172" s="29">
        <v>45460</v>
      </c>
      <c r="C172" s="264" t="s">
        <v>8791</v>
      </c>
      <c r="D172" s="29" t="s">
        <v>16</v>
      </c>
      <c r="E172" s="240" t="s">
        <v>8792</v>
      </c>
      <c r="F172" s="29">
        <v>45524</v>
      </c>
      <c r="G172" s="35" t="s">
        <v>1269</v>
      </c>
      <c r="H172" s="35" t="s">
        <v>1273</v>
      </c>
      <c r="I172" s="29" t="s">
        <v>13050</v>
      </c>
      <c r="J172" s="41">
        <v>1</v>
      </c>
      <c r="K172" s="41" t="s">
        <v>7860</v>
      </c>
      <c r="L172" s="41" t="s">
        <v>11662</v>
      </c>
      <c r="M172" s="41" t="s">
        <v>7870</v>
      </c>
      <c r="N172" s="41" t="s">
        <v>7861</v>
      </c>
      <c r="O172" s="41" t="s">
        <v>7862</v>
      </c>
      <c r="P172" s="41" t="s">
        <v>8200</v>
      </c>
      <c r="Q172" s="41" t="s">
        <v>8793</v>
      </c>
      <c r="R172" s="41" t="s">
        <v>8794</v>
      </c>
      <c r="S172" s="238" t="s">
        <v>8795</v>
      </c>
      <c r="T172" s="41" t="s">
        <v>7866</v>
      </c>
      <c r="U172" s="29">
        <v>44776</v>
      </c>
      <c r="V172" s="41" t="s">
        <v>1413</v>
      </c>
      <c r="W172" s="29">
        <v>45473</v>
      </c>
      <c r="Y172" s="238" t="s">
        <v>8796</v>
      </c>
      <c r="Z172" s="288">
        <v>208669</v>
      </c>
      <c r="AA172" s="288">
        <v>208669</v>
      </c>
      <c r="AB172" s="41" t="s">
        <v>12232</v>
      </c>
    </row>
    <row r="173" spans="1:28" x14ac:dyDescent="0.25">
      <c r="A173" s="35" t="s">
        <v>1393</v>
      </c>
      <c r="B173" s="29">
        <v>45457</v>
      </c>
      <c r="C173" s="264" t="s">
        <v>8797</v>
      </c>
      <c r="D173" s="29" t="s">
        <v>16</v>
      </c>
      <c r="E173" s="240" t="s">
        <v>8798</v>
      </c>
      <c r="F173" s="29">
        <v>45524</v>
      </c>
      <c r="G173" s="35" t="s">
        <v>1269</v>
      </c>
      <c r="H173" s="35" t="s">
        <v>1273</v>
      </c>
      <c r="I173" s="29" t="s">
        <v>13050</v>
      </c>
      <c r="J173" s="41">
        <v>1</v>
      </c>
      <c r="K173" s="41" t="s">
        <v>7860</v>
      </c>
      <c r="L173" s="41" t="s">
        <v>11662</v>
      </c>
      <c r="M173" s="41" t="s">
        <v>315</v>
      </c>
      <c r="N173" s="41" t="s">
        <v>7861</v>
      </c>
      <c r="O173" s="41" t="s">
        <v>7862</v>
      </c>
      <c r="P173" s="41" t="s">
        <v>8667</v>
      </c>
      <c r="Q173" s="41" t="s">
        <v>8799</v>
      </c>
      <c r="R173" s="41" t="s">
        <v>8800</v>
      </c>
      <c r="S173" s="238" t="s">
        <v>8801</v>
      </c>
      <c r="T173" s="41" t="s">
        <v>7866</v>
      </c>
      <c r="U173" s="29">
        <v>44665</v>
      </c>
      <c r="V173" s="41" t="s">
        <v>1356</v>
      </c>
      <c r="W173" s="29">
        <v>45474</v>
      </c>
      <c r="Y173" s="238" t="s">
        <v>8802</v>
      </c>
      <c r="Z173" s="288">
        <v>15000</v>
      </c>
      <c r="AA173" s="288">
        <v>15000</v>
      </c>
      <c r="AB173" s="41" t="s">
        <v>12232</v>
      </c>
    </row>
    <row r="174" spans="1:28" x14ac:dyDescent="0.25">
      <c r="A174" s="35" t="s">
        <v>1393</v>
      </c>
      <c r="B174" s="29">
        <v>45460</v>
      </c>
      <c r="C174" s="264" t="s">
        <v>8803</v>
      </c>
      <c r="D174" s="29" t="s">
        <v>16</v>
      </c>
      <c r="E174" s="240" t="s">
        <v>8461</v>
      </c>
      <c r="F174" s="29">
        <v>45524</v>
      </c>
      <c r="G174" s="35" t="s">
        <v>1269</v>
      </c>
      <c r="H174" s="35" t="s">
        <v>1273</v>
      </c>
      <c r="I174" s="29" t="s">
        <v>13050</v>
      </c>
      <c r="J174" s="41">
        <v>1</v>
      </c>
      <c r="K174" s="41" t="s">
        <v>7860</v>
      </c>
      <c r="L174" s="41" t="s">
        <v>11662</v>
      </c>
      <c r="M174" s="41" t="s">
        <v>315</v>
      </c>
      <c r="N174" s="41" t="s">
        <v>7861</v>
      </c>
      <c r="O174" s="41" t="s">
        <v>7862</v>
      </c>
      <c r="P174" s="41" t="s">
        <v>8667</v>
      </c>
      <c r="Q174" s="41" t="s">
        <v>8804</v>
      </c>
      <c r="R174" s="41" t="s">
        <v>8805</v>
      </c>
      <c r="S174" s="238" t="s">
        <v>8806</v>
      </c>
      <c r="T174" s="41" t="s">
        <v>7866</v>
      </c>
      <c r="U174" s="29">
        <v>44715</v>
      </c>
      <c r="V174" s="41" t="s">
        <v>1413</v>
      </c>
      <c r="W174" s="29">
        <v>45514</v>
      </c>
      <c r="Y174" s="238" t="s">
        <v>8807</v>
      </c>
      <c r="Z174" s="288">
        <v>280</v>
      </c>
      <c r="AA174" s="288">
        <v>280</v>
      </c>
      <c r="AB174" s="41" t="s">
        <v>12232</v>
      </c>
    </row>
    <row r="175" spans="1:28" x14ac:dyDescent="0.25">
      <c r="A175" s="35" t="s">
        <v>669</v>
      </c>
      <c r="B175" s="29">
        <v>45460</v>
      </c>
      <c r="C175" s="264" t="s">
        <v>8808</v>
      </c>
      <c r="D175" s="29" t="s">
        <v>16</v>
      </c>
      <c r="E175" s="240" t="s">
        <v>8743</v>
      </c>
      <c r="F175" s="29">
        <v>45524</v>
      </c>
      <c r="G175" s="35" t="s">
        <v>1266</v>
      </c>
      <c r="H175" s="35" t="s">
        <v>1268</v>
      </c>
      <c r="I175" s="29" t="s">
        <v>13063</v>
      </c>
      <c r="J175" s="41">
        <v>1</v>
      </c>
      <c r="K175" s="41" t="s">
        <v>7860</v>
      </c>
      <c r="L175" s="41" t="s">
        <v>11662</v>
      </c>
      <c r="M175" s="41" t="s">
        <v>315</v>
      </c>
      <c r="N175" s="41" t="s">
        <v>7861</v>
      </c>
      <c r="O175" s="41" t="s">
        <v>7862</v>
      </c>
      <c r="P175" s="41" t="s">
        <v>281</v>
      </c>
      <c r="Q175" s="41" t="s">
        <v>8809</v>
      </c>
      <c r="R175" s="41" t="s">
        <v>8810</v>
      </c>
      <c r="S175" s="238" t="s">
        <v>8811</v>
      </c>
      <c r="T175" s="41" t="s">
        <v>7866</v>
      </c>
      <c r="U175" s="29">
        <v>45245</v>
      </c>
      <c r="V175" s="41" t="s">
        <v>1356</v>
      </c>
      <c r="W175" s="29">
        <v>45519</v>
      </c>
      <c r="Y175" s="238" t="s">
        <v>8757</v>
      </c>
      <c r="Z175" s="288">
        <v>1900</v>
      </c>
      <c r="AA175" s="288">
        <v>1900</v>
      </c>
      <c r="AB175" s="41" t="s">
        <v>12231</v>
      </c>
    </row>
    <row r="176" spans="1:28" x14ac:dyDescent="0.25">
      <c r="A176" s="35" t="s">
        <v>669</v>
      </c>
      <c r="B176" s="29">
        <v>45457</v>
      </c>
      <c r="C176" s="264" t="s">
        <v>8812</v>
      </c>
      <c r="D176" s="29" t="s">
        <v>16</v>
      </c>
      <c r="E176" s="240" t="s">
        <v>8737</v>
      </c>
      <c r="F176" s="29">
        <v>45524</v>
      </c>
      <c r="G176" s="35" t="s">
        <v>1266</v>
      </c>
      <c r="H176" s="35" t="s">
        <v>1268</v>
      </c>
      <c r="I176" s="29" t="s">
        <v>13063</v>
      </c>
      <c r="J176" s="41">
        <v>1</v>
      </c>
      <c r="K176" s="41" t="s">
        <v>7860</v>
      </c>
      <c r="L176" s="41" t="s">
        <v>11662</v>
      </c>
      <c r="M176" s="41" t="s">
        <v>315</v>
      </c>
      <c r="N176" s="41" t="s">
        <v>7861</v>
      </c>
      <c r="O176" s="41" t="s">
        <v>7862</v>
      </c>
      <c r="P176" s="41" t="s">
        <v>281</v>
      </c>
      <c r="Q176" s="41" t="s">
        <v>8813</v>
      </c>
      <c r="R176" s="41" t="s">
        <v>8814</v>
      </c>
      <c r="S176" s="238" t="s">
        <v>8815</v>
      </c>
      <c r="T176" s="41" t="s">
        <v>7866</v>
      </c>
      <c r="U176" s="29">
        <v>44874</v>
      </c>
      <c r="V176" s="41" t="s">
        <v>1356</v>
      </c>
      <c r="W176" s="29">
        <v>45537</v>
      </c>
      <c r="Y176" s="238" t="s">
        <v>8816</v>
      </c>
      <c r="Z176" s="288">
        <v>60000</v>
      </c>
      <c r="AA176" s="288">
        <v>60000</v>
      </c>
      <c r="AB176" s="41" t="s">
        <v>12231</v>
      </c>
    </row>
    <row r="177" spans="1:28" x14ac:dyDescent="0.25">
      <c r="A177" s="35" t="s">
        <v>1393</v>
      </c>
      <c r="B177" s="29">
        <v>45454</v>
      </c>
      <c r="C177" s="264" t="s">
        <v>8831</v>
      </c>
      <c r="D177" s="29" t="s">
        <v>16</v>
      </c>
      <c r="E177" s="240" t="s">
        <v>8731</v>
      </c>
      <c r="F177" s="29">
        <v>45524</v>
      </c>
      <c r="G177" s="35" t="s">
        <v>1269</v>
      </c>
      <c r="H177" s="35" t="s">
        <v>1273</v>
      </c>
      <c r="I177" s="29" t="s">
        <v>13050</v>
      </c>
      <c r="J177" s="41">
        <v>1</v>
      </c>
      <c r="K177" s="41" t="s">
        <v>7860</v>
      </c>
      <c r="L177" s="41" t="s">
        <v>11662</v>
      </c>
      <c r="M177" s="41" t="s">
        <v>315</v>
      </c>
      <c r="N177" s="41" t="s">
        <v>7861</v>
      </c>
      <c r="O177" s="41" t="s">
        <v>7862</v>
      </c>
      <c r="P177" s="41" t="s">
        <v>281</v>
      </c>
      <c r="Q177" s="41" t="s">
        <v>8832</v>
      </c>
      <c r="R177" s="41" t="s">
        <v>8833</v>
      </c>
      <c r="S177" s="238" t="s">
        <v>8834</v>
      </c>
      <c r="T177" s="41" t="s">
        <v>7866</v>
      </c>
      <c r="U177" s="29">
        <v>44216</v>
      </c>
      <c r="V177" s="41" t="s">
        <v>1356</v>
      </c>
      <c r="W177" s="29">
        <v>45565</v>
      </c>
      <c r="Y177" s="238" t="s">
        <v>8835</v>
      </c>
      <c r="Z177" s="288">
        <v>800000</v>
      </c>
      <c r="AA177" s="288">
        <v>800000</v>
      </c>
      <c r="AB177" s="41" t="s">
        <v>12232</v>
      </c>
    </row>
    <row r="178" spans="1:28" x14ac:dyDescent="0.25">
      <c r="A178" s="35" t="s">
        <v>1393</v>
      </c>
      <c r="B178" s="29">
        <v>45454</v>
      </c>
      <c r="C178" s="264" t="s">
        <v>8822</v>
      </c>
      <c r="D178" s="29" t="s">
        <v>16</v>
      </c>
      <c r="E178" s="240" t="s">
        <v>8731</v>
      </c>
      <c r="F178" s="29">
        <v>45524</v>
      </c>
      <c r="G178" s="35" t="s">
        <v>1269</v>
      </c>
      <c r="H178" s="35" t="s">
        <v>1273</v>
      </c>
      <c r="I178" s="29" t="s">
        <v>13050</v>
      </c>
      <c r="J178" s="41">
        <v>1</v>
      </c>
      <c r="K178" s="41" t="s">
        <v>7860</v>
      </c>
      <c r="L178" s="41" t="s">
        <v>11662</v>
      </c>
      <c r="M178" s="41" t="s">
        <v>315</v>
      </c>
      <c r="N178" s="41" t="s">
        <v>7861</v>
      </c>
      <c r="O178" s="41" t="s">
        <v>7862</v>
      </c>
      <c r="P178" s="41" t="s">
        <v>281</v>
      </c>
      <c r="Q178" s="41" t="s">
        <v>8823</v>
      </c>
      <c r="R178" s="41" t="s">
        <v>8824</v>
      </c>
      <c r="S178" s="238" t="s">
        <v>8825</v>
      </c>
      <c r="T178" s="41" t="s">
        <v>7866</v>
      </c>
      <c r="U178" s="29">
        <v>44343</v>
      </c>
      <c r="V178" s="41" t="s">
        <v>1356</v>
      </c>
      <c r="W178" s="29">
        <v>45565</v>
      </c>
      <c r="Y178" s="238" t="s">
        <v>8735</v>
      </c>
      <c r="Z178" s="288">
        <v>375000</v>
      </c>
      <c r="AA178" s="288">
        <v>375000</v>
      </c>
      <c r="AB178" s="41" t="s">
        <v>12232</v>
      </c>
    </row>
    <row r="179" spans="1:28" x14ac:dyDescent="0.25">
      <c r="A179" s="35" t="s">
        <v>1393</v>
      </c>
      <c r="B179" s="29">
        <v>45454</v>
      </c>
      <c r="C179" s="264" t="s">
        <v>8841</v>
      </c>
      <c r="D179" s="29" t="s">
        <v>16</v>
      </c>
      <c r="E179" s="240" t="s">
        <v>8461</v>
      </c>
      <c r="F179" s="29">
        <v>45524</v>
      </c>
      <c r="G179" s="35" t="s">
        <v>1269</v>
      </c>
      <c r="H179" s="35" t="s">
        <v>1273</v>
      </c>
      <c r="I179" s="29" t="s">
        <v>13050</v>
      </c>
      <c r="J179" s="41">
        <v>1</v>
      </c>
      <c r="K179" s="41" t="s">
        <v>7860</v>
      </c>
      <c r="L179" s="41" t="s">
        <v>11662</v>
      </c>
      <c r="M179" s="41" t="s">
        <v>315</v>
      </c>
      <c r="N179" s="41" t="s">
        <v>7861</v>
      </c>
      <c r="O179" s="41" t="s">
        <v>7862</v>
      </c>
      <c r="P179" s="41" t="s">
        <v>281</v>
      </c>
      <c r="Q179" s="41" t="s">
        <v>8842</v>
      </c>
      <c r="R179" s="41" t="s">
        <v>8843</v>
      </c>
      <c r="S179" s="238" t="s">
        <v>8844</v>
      </c>
      <c r="T179" s="41" t="s">
        <v>7866</v>
      </c>
      <c r="U179" s="29">
        <v>44607</v>
      </c>
      <c r="V179" s="41" t="s">
        <v>1356</v>
      </c>
      <c r="W179" s="29">
        <v>45565</v>
      </c>
      <c r="Y179" s="238" t="s">
        <v>8845</v>
      </c>
      <c r="Z179" s="288">
        <v>1741369</v>
      </c>
      <c r="AA179" s="288">
        <v>1741369</v>
      </c>
      <c r="AB179" s="41" t="s">
        <v>12232</v>
      </c>
    </row>
    <row r="180" spans="1:28" x14ac:dyDescent="0.25">
      <c r="A180" s="35" t="s">
        <v>1393</v>
      </c>
      <c r="B180" s="29">
        <v>45454</v>
      </c>
      <c r="C180" s="264" t="s">
        <v>8836</v>
      </c>
      <c r="D180" s="29" t="s">
        <v>16</v>
      </c>
      <c r="E180" s="240" t="s">
        <v>8731</v>
      </c>
      <c r="F180" s="29">
        <v>45524</v>
      </c>
      <c r="G180" s="35" t="s">
        <v>1269</v>
      </c>
      <c r="H180" s="35" t="s">
        <v>1273</v>
      </c>
      <c r="I180" s="29" t="s">
        <v>13050</v>
      </c>
      <c r="J180" s="41">
        <v>1</v>
      </c>
      <c r="K180" s="41" t="s">
        <v>7860</v>
      </c>
      <c r="L180" s="41" t="s">
        <v>11662</v>
      </c>
      <c r="M180" s="41" t="s">
        <v>315</v>
      </c>
      <c r="N180" s="41" t="s">
        <v>7861</v>
      </c>
      <c r="O180" s="41" t="s">
        <v>7862</v>
      </c>
      <c r="P180" s="41" t="s">
        <v>281</v>
      </c>
      <c r="Q180" s="41" t="s">
        <v>8837</v>
      </c>
      <c r="R180" s="41" t="s">
        <v>8838</v>
      </c>
      <c r="S180" s="238" t="s">
        <v>8839</v>
      </c>
      <c r="T180" s="41" t="s">
        <v>7866</v>
      </c>
      <c r="U180" s="29">
        <v>44440</v>
      </c>
      <c r="V180" s="41" t="s">
        <v>1356</v>
      </c>
      <c r="W180" s="29">
        <v>45565</v>
      </c>
      <c r="Y180" s="238" t="s">
        <v>8840</v>
      </c>
      <c r="Z180" s="288">
        <v>812500</v>
      </c>
      <c r="AA180" s="288">
        <v>812500</v>
      </c>
      <c r="AB180" s="41" t="s">
        <v>12232</v>
      </c>
    </row>
    <row r="181" spans="1:28" x14ac:dyDescent="0.25">
      <c r="A181" s="35" t="s">
        <v>1393</v>
      </c>
      <c r="B181" s="29">
        <v>45454</v>
      </c>
      <c r="C181" s="264" t="s">
        <v>8817</v>
      </c>
      <c r="D181" s="29" t="s">
        <v>16</v>
      </c>
      <c r="E181" s="240" t="s">
        <v>8731</v>
      </c>
      <c r="F181" s="29">
        <v>45524</v>
      </c>
      <c r="G181" s="35" t="s">
        <v>1269</v>
      </c>
      <c r="H181" s="35" t="s">
        <v>1273</v>
      </c>
      <c r="I181" s="29" t="s">
        <v>13050</v>
      </c>
      <c r="J181" s="41">
        <v>1</v>
      </c>
      <c r="K181" s="41" t="s">
        <v>7860</v>
      </c>
      <c r="L181" s="41" t="s">
        <v>11662</v>
      </c>
      <c r="M181" s="41" t="s">
        <v>315</v>
      </c>
      <c r="N181" s="41" t="s">
        <v>7861</v>
      </c>
      <c r="O181" s="41" t="s">
        <v>7862</v>
      </c>
      <c r="P181" s="41" t="s">
        <v>281</v>
      </c>
      <c r="Q181" s="41" t="s">
        <v>8818</v>
      </c>
      <c r="R181" s="41" t="s">
        <v>8819</v>
      </c>
      <c r="S181" s="238" t="s">
        <v>8820</v>
      </c>
      <c r="T181" s="41" t="s">
        <v>7866</v>
      </c>
      <c r="U181" s="29">
        <v>44473</v>
      </c>
      <c r="V181" s="41" t="s">
        <v>1356</v>
      </c>
      <c r="W181" s="29">
        <v>45565</v>
      </c>
      <c r="Y181" s="238" t="s">
        <v>8821</v>
      </c>
      <c r="Z181" s="288">
        <v>3137500</v>
      </c>
      <c r="AA181" s="288">
        <v>3137500</v>
      </c>
      <c r="AB181" s="41" t="s">
        <v>12232</v>
      </c>
    </row>
    <row r="182" spans="1:28" x14ac:dyDescent="0.25">
      <c r="A182" s="35" t="s">
        <v>1393</v>
      </c>
      <c r="B182" s="29">
        <v>45454</v>
      </c>
      <c r="C182" s="264" t="s">
        <v>8826</v>
      </c>
      <c r="D182" s="29" t="s">
        <v>16</v>
      </c>
      <c r="E182" s="240" t="s">
        <v>8731</v>
      </c>
      <c r="F182" s="29">
        <v>45524</v>
      </c>
      <c r="G182" s="35" t="s">
        <v>1269</v>
      </c>
      <c r="H182" s="35" t="s">
        <v>1273</v>
      </c>
      <c r="I182" s="29" t="s">
        <v>13050</v>
      </c>
      <c r="J182" s="41">
        <v>1</v>
      </c>
      <c r="K182" s="41" t="s">
        <v>7860</v>
      </c>
      <c r="L182" s="41" t="s">
        <v>11662</v>
      </c>
      <c r="M182" s="41" t="s">
        <v>315</v>
      </c>
      <c r="N182" s="41" t="s">
        <v>7861</v>
      </c>
      <c r="O182" s="41" t="s">
        <v>7862</v>
      </c>
      <c r="P182" s="41" t="s">
        <v>281</v>
      </c>
      <c r="Q182" s="41" t="s">
        <v>8827</v>
      </c>
      <c r="R182" s="41" t="s">
        <v>8828</v>
      </c>
      <c r="S182" s="238" t="s">
        <v>8829</v>
      </c>
      <c r="T182" s="41" t="s">
        <v>7866</v>
      </c>
      <c r="U182" s="29">
        <v>44243</v>
      </c>
      <c r="V182" s="41" t="s">
        <v>1356</v>
      </c>
      <c r="W182" s="29">
        <v>45565</v>
      </c>
      <c r="Y182" s="238" t="s">
        <v>8830</v>
      </c>
      <c r="Z182" s="288">
        <v>500000</v>
      </c>
      <c r="AA182" s="288">
        <v>500000</v>
      </c>
      <c r="AB182" s="41" t="s">
        <v>12232</v>
      </c>
    </row>
    <row r="183" spans="1:28" x14ac:dyDescent="0.25">
      <c r="A183" s="35" t="s">
        <v>1393</v>
      </c>
      <c r="B183" s="29">
        <v>45460</v>
      </c>
      <c r="C183" s="264" t="s">
        <v>8846</v>
      </c>
      <c r="D183" s="29" t="s">
        <v>16</v>
      </c>
      <c r="E183" s="240" t="s">
        <v>8461</v>
      </c>
      <c r="F183" s="29">
        <v>45524</v>
      </c>
      <c r="G183" s="35" t="s">
        <v>1269</v>
      </c>
      <c r="H183" s="35" t="s">
        <v>1273</v>
      </c>
      <c r="I183" s="29" t="s">
        <v>13050</v>
      </c>
      <c r="J183" s="41">
        <v>1</v>
      </c>
      <c r="K183" s="41" t="s">
        <v>7860</v>
      </c>
      <c r="L183" s="41" t="s">
        <v>11662</v>
      </c>
      <c r="M183" s="41" t="s">
        <v>315</v>
      </c>
      <c r="N183" s="41" t="s">
        <v>7861</v>
      </c>
      <c r="O183" s="41" t="s">
        <v>7862</v>
      </c>
      <c r="P183" s="41" t="s">
        <v>8667</v>
      </c>
      <c r="Q183" s="41" t="s">
        <v>8847</v>
      </c>
      <c r="R183" s="41" t="s">
        <v>8848</v>
      </c>
      <c r="S183" s="238" t="s">
        <v>8849</v>
      </c>
      <c r="T183" s="41" t="s">
        <v>7866</v>
      </c>
      <c r="U183" s="29">
        <v>45006</v>
      </c>
      <c r="V183" s="41" t="s">
        <v>1413</v>
      </c>
      <c r="W183" s="29">
        <v>45657</v>
      </c>
      <c r="Y183" s="238" t="s">
        <v>8850</v>
      </c>
      <c r="Z183" s="288">
        <v>910</v>
      </c>
      <c r="AA183" s="288">
        <v>910</v>
      </c>
      <c r="AB183" s="41" t="s">
        <v>12232</v>
      </c>
    </row>
    <row r="184" spans="1:28" x14ac:dyDescent="0.25">
      <c r="A184" s="35" t="s">
        <v>1393</v>
      </c>
      <c r="B184" s="29">
        <v>45454</v>
      </c>
      <c r="C184" s="264" t="s">
        <v>8856</v>
      </c>
      <c r="D184" s="29" t="s">
        <v>16</v>
      </c>
      <c r="E184" s="240" t="s">
        <v>8731</v>
      </c>
      <c r="F184" s="29">
        <v>45524</v>
      </c>
      <c r="G184" s="35" t="s">
        <v>1269</v>
      </c>
      <c r="H184" s="35" t="s">
        <v>1273</v>
      </c>
      <c r="I184" s="29" t="s">
        <v>13050</v>
      </c>
      <c r="J184" s="41">
        <v>1</v>
      </c>
      <c r="K184" s="41" t="s">
        <v>7860</v>
      </c>
      <c r="L184" s="41" t="s">
        <v>11662</v>
      </c>
      <c r="M184" s="41" t="s">
        <v>315</v>
      </c>
      <c r="N184" s="41" t="s">
        <v>7861</v>
      </c>
      <c r="O184" s="41" t="s">
        <v>7862</v>
      </c>
      <c r="P184" s="41" t="s">
        <v>1371</v>
      </c>
      <c r="Q184" s="41" t="s">
        <v>8857</v>
      </c>
      <c r="R184" s="41" t="s">
        <v>8858</v>
      </c>
      <c r="S184" s="238" t="s">
        <v>8859</v>
      </c>
      <c r="T184" s="41" t="s">
        <v>7866</v>
      </c>
      <c r="U184" s="29">
        <v>44754</v>
      </c>
      <c r="V184" s="41" t="s">
        <v>1356</v>
      </c>
      <c r="W184" s="29">
        <v>45716</v>
      </c>
      <c r="Y184" s="238" t="s">
        <v>8860</v>
      </c>
      <c r="Z184" s="288">
        <v>600000</v>
      </c>
      <c r="AA184" s="288">
        <v>600000</v>
      </c>
      <c r="AB184" s="41" t="s">
        <v>12232</v>
      </c>
    </row>
    <row r="185" spans="1:28" x14ac:dyDescent="0.25">
      <c r="A185" s="35" t="s">
        <v>1393</v>
      </c>
      <c r="B185" s="29">
        <v>45454</v>
      </c>
      <c r="C185" s="264" t="s">
        <v>8851</v>
      </c>
      <c r="D185" s="29" t="s">
        <v>16</v>
      </c>
      <c r="E185" s="240" t="s">
        <v>8731</v>
      </c>
      <c r="F185" s="29">
        <v>45524</v>
      </c>
      <c r="G185" s="35" t="s">
        <v>1269</v>
      </c>
      <c r="H185" s="35" t="s">
        <v>1273</v>
      </c>
      <c r="I185" s="29" t="s">
        <v>13050</v>
      </c>
      <c r="J185" s="41">
        <v>1</v>
      </c>
      <c r="K185" s="41" t="s">
        <v>7860</v>
      </c>
      <c r="L185" s="41" t="s">
        <v>11662</v>
      </c>
      <c r="M185" s="41" t="s">
        <v>315</v>
      </c>
      <c r="N185" s="41" t="s">
        <v>7861</v>
      </c>
      <c r="O185" s="41" t="s">
        <v>7862</v>
      </c>
      <c r="P185" s="41" t="s">
        <v>1371</v>
      </c>
      <c r="Q185" s="41" t="s">
        <v>8852</v>
      </c>
      <c r="R185" s="41" t="s">
        <v>8853</v>
      </c>
      <c r="S185" s="238" t="s">
        <v>8854</v>
      </c>
      <c r="T185" s="41" t="s">
        <v>7866</v>
      </c>
      <c r="U185" s="29">
        <v>45196</v>
      </c>
      <c r="V185" s="41" t="s">
        <v>1356</v>
      </c>
      <c r="W185" s="29">
        <v>45716</v>
      </c>
      <c r="Y185" s="238" t="s">
        <v>8855</v>
      </c>
      <c r="Z185" s="288">
        <v>468000</v>
      </c>
      <c r="AA185" s="288">
        <v>468000</v>
      </c>
      <c r="AB185" s="41" t="s">
        <v>12232</v>
      </c>
    </row>
    <row r="186" spans="1:28" x14ac:dyDescent="0.25">
      <c r="A186" s="35" t="s">
        <v>1393</v>
      </c>
      <c r="B186" s="29">
        <v>45454</v>
      </c>
      <c r="C186" s="264" t="s">
        <v>8861</v>
      </c>
      <c r="D186" s="29" t="s">
        <v>16</v>
      </c>
      <c r="E186" s="240" t="s">
        <v>8731</v>
      </c>
      <c r="F186" s="29">
        <v>45524</v>
      </c>
      <c r="G186" s="35" t="s">
        <v>1269</v>
      </c>
      <c r="H186" s="35" t="s">
        <v>1273</v>
      </c>
      <c r="I186" s="29" t="s">
        <v>13050</v>
      </c>
      <c r="J186" s="41">
        <v>1</v>
      </c>
      <c r="K186" s="41" t="s">
        <v>7860</v>
      </c>
      <c r="L186" s="41" t="s">
        <v>11662</v>
      </c>
      <c r="M186" s="41" t="s">
        <v>315</v>
      </c>
      <c r="N186" s="41" t="s">
        <v>7861</v>
      </c>
      <c r="O186" s="41" t="s">
        <v>7862</v>
      </c>
      <c r="P186" s="41" t="s">
        <v>281</v>
      </c>
      <c r="Q186" s="41" t="s">
        <v>8862</v>
      </c>
      <c r="R186" s="41" t="s">
        <v>8863</v>
      </c>
      <c r="S186" s="238" t="s">
        <v>8864</v>
      </c>
      <c r="T186" s="41" t="s">
        <v>7866</v>
      </c>
      <c r="U186" s="29">
        <v>44508</v>
      </c>
      <c r="V186" s="41" t="s">
        <v>1356</v>
      </c>
      <c r="W186" s="29">
        <v>45746</v>
      </c>
      <c r="Y186" s="238" t="s">
        <v>8639</v>
      </c>
      <c r="Z186" s="288">
        <v>750000</v>
      </c>
      <c r="AA186" s="288">
        <v>750000</v>
      </c>
      <c r="AB186" s="41" t="s">
        <v>12232</v>
      </c>
    </row>
    <row r="187" spans="1:28" x14ac:dyDescent="0.25">
      <c r="A187" s="35" t="s">
        <v>1393</v>
      </c>
      <c r="B187" s="29">
        <v>45454</v>
      </c>
      <c r="C187" s="264" t="s">
        <v>8869</v>
      </c>
      <c r="D187" s="29" t="s">
        <v>16</v>
      </c>
      <c r="E187" s="240" t="s">
        <v>8731</v>
      </c>
      <c r="F187" s="29">
        <v>45524</v>
      </c>
      <c r="G187" s="35" t="s">
        <v>1269</v>
      </c>
      <c r="H187" s="35" t="s">
        <v>1273</v>
      </c>
      <c r="I187" s="29" t="s">
        <v>13050</v>
      </c>
      <c r="J187" s="41">
        <v>1</v>
      </c>
      <c r="K187" s="41" t="s">
        <v>7860</v>
      </c>
      <c r="L187" s="41" t="s">
        <v>11662</v>
      </c>
      <c r="M187" s="41" t="s">
        <v>315</v>
      </c>
      <c r="N187" s="41" t="s">
        <v>7861</v>
      </c>
      <c r="O187" s="41" t="s">
        <v>7862</v>
      </c>
      <c r="P187" s="41" t="s">
        <v>1371</v>
      </c>
      <c r="Q187" s="41" t="s">
        <v>8870</v>
      </c>
      <c r="R187" s="41" t="s">
        <v>8871</v>
      </c>
      <c r="S187" s="238" t="s">
        <v>8734</v>
      </c>
      <c r="T187" s="41" t="s">
        <v>7866</v>
      </c>
      <c r="U187" s="29">
        <v>44754</v>
      </c>
      <c r="V187" s="41" t="s">
        <v>1356</v>
      </c>
      <c r="W187" s="29">
        <v>45808</v>
      </c>
      <c r="Y187" s="238" t="s">
        <v>8872</v>
      </c>
      <c r="Z187" s="288">
        <v>450000</v>
      </c>
      <c r="AA187" s="288">
        <v>450000</v>
      </c>
      <c r="AB187" s="41" t="s">
        <v>12232</v>
      </c>
    </row>
    <row r="188" spans="1:28" x14ac:dyDescent="0.25">
      <c r="A188" s="35" t="s">
        <v>1393</v>
      </c>
      <c r="B188" s="29">
        <v>45454</v>
      </c>
      <c r="C188" s="264" t="s">
        <v>8879</v>
      </c>
      <c r="D188" s="29" t="s">
        <v>16</v>
      </c>
      <c r="E188" s="240" t="s">
        <v>8731</v>
      </c>
      <c r="F188" s="29">
        <v>45524</v>
      </c>
      <c r="G188" s="35" t="s">
        <v>1269</v>
      </c>
      <c r="H188" s="35" t="s">
        <v>1273</v>
      </c>
      <c r="I188" s="29" t="s">
        <v>13050</v>
      </c>
      <c r="J188" s="41">
        <v>1</v>
      </c>
      <c r="K188" s="41" t="s">
        <v>7860</v>
      </c>
      <c r="L188" s="41" t="s">
        <v>11662</v>
      </c>
      <c r="M188" s="41" t="s">
        <v>315</v>
      </c>
      <c r="N188" s="41" t="s">
        <v>7861</v>
      </c>
      <c r="O188" s="41" t="s">
        <v>7862</v>
      </c>
      <c r="P188" s="41" t="s">
        <v>1371</v>
      </c>
      <c r="Q188" s="41" t="s">
        <v>8880</v>
      </c>
      <c r="R188" s="41" t="s">
        <v>8881</v>
      </c>
      <c r="S188" s="238" t="s">
        <v>8882</v>
      </c>
      <c r="T188" s="41" t="s">
        <v>7866</v>
      </c>
      <c r="U188" s="29">
        <v>45196</v>
      </c>
      <c r="V188" s="41" t="s">
        <v>1356</v>
      </c>
      <c r="W188" s="29">
        <v>45808</v>
      </c>
      <c r="Y188" s="238" t="s">
        <v>8883</v>
      </c>
      <c r="Z188" s="288">
        <v>1638000</v>
      </c>
      <c r="AA188" s="288">
        <v>1638000</v>
      </c>
      <c r="AB188" s="41" t="s">
        <v>12232</v>
      </c>
    </row>
    <row r="189" spans="1:28" x14ac:dyDescent="0.25">
      <c r="A189" s="35" t="s">
        <v>1393</v>
      </c>
      <c r="B189" s="29">
        <v>45454</v>
      </c>
      <c r="C189" s="264" t="s">
        <v>8865</v>
      </c>
      <c r="D189" s="29" t="s">
        <v>16</v>
      </c>
      <c r="E189" s="240" t="s">
        <v>8731</v>
      </c>
      <c r="F189" s="29">
        <v>45524</v>
      </c>
      <c r="G189" s="35" t="s">
        <v>1269</v>
      </c>
      <c r="H189" s="35" t="s">
        <v>1273</v>
      </c>
      <c r="I189" s="29" t="s">
        <v>13050</v>
      </c>
      <c r="J189" s="41">
        <v>1</v>
      </c>
      <c r="K189" s="41" t="s">
        <v>7860</v>
      </c>
      <c r="L189" s="41" t="s">
        <v>11662</v>
      </c>
      <c r="M189" s="41" t="s">
        <v>315</v>
      </c>
      <c r="N189" s="41" t="s">
        <v>7861</v>
      </c>
      <c r="O189" s="41" t="s">
        <v>7862</v>
      </c>
      <c r="P189" s="41" t="s">
        <v>281</v>
      </c>
      <c r="Q189" s="41" t="s">
        <v>8866</v>
      </c>
      <c r="R189" s="41" t="s">
        <v>8867</v>
      </c>
      <c r="S189" s="238" t="s">
        <v>8868</v>
      </c>
      <c r="T189" s="41" t="s">
        <v>7866</v>
      </c>
      <c r="U189" s="29">
        <v>45196</v>
      </c>
      <c r="V189" s="41" t="s">
        <v>1356</v>
      </c>
      <c r="W189" s="29">
        <v>45808</v>
      </c>
      <c r="Y189" s="238" t="s">
        <v>8639</v>
      </c>
      <c r="Z189" s="288">
        <v>750000</v>
      </c>
      <c r="AA189" s="288">
        <v>750000</v>
      </c>
      <c r="AB189" s="41" t="s">
        <v>12232</v>
      </c>
    </row>
    <row r="190" spans="1:28" x14ac:dyDescent="0.25">
      <c r="A190" s="35" t="s">
        <v>1393</v>
      </c>
      <c r="B190" s="29">
        <v>45454</v>
      </c>
      <c r="C190" s="264" t="s">
        <v>8873</v>
      </c>
      <c r="D190" s="29" t="s">
        <v>16</v>
      </c>
      <c r="E190" s="240" t="s">
        <v>8874</v>
      </c>
      <c r="F190" s="29">
        <v>45524</v>
      </c>
      <c r="G190" s="35" t="s">
        <v>1269</v>
      </c>
      <c r="H190" s="35" t="s">
        <v>1273</v>
      </c>
      <c r="I190" s="29" t="s">
        <v>13050</v>
      </c>
      <c r="J190" s="41">
        <v>1</v>
      </c>
      <c r="K190" s="41" t="s">
        <v>7860</v>
      </c>
      <c r="L190" s="41" t="s">
        <v>11662</v>
      </c>
      <c r="M190" s="41" t="s">
        <v>315</v>
      </c>
      <c r="N190" s="41" t="s">
        <v>7861</v>
      </c>
      <c r="O190" s="41" t="s">
        <v>7862</v>
      </c>
      <c r="P190" s="41" t="s">
        <v>1371</v>
      </c>
      <c r="Q190" s="41" t="s">
        <v>8875</v>
      </c>
      <c r="R190" s="41" t="s">
        <v>8876</v>
      </c>
      <c r="S190" s="238" t="s">
        <v>8877</v>
      </c>
      <c r="T190" s="41" t="s">
        <v>7866</v>
      </c>
      <c r="U190" s="29">
        <v>45196</v>
      </c>
      <c r="V190" s="41" t="s">
        <v>1356</v>
      </c>
      <c r="W190" s="29">
        <v>45808</v>
      </c>
      <c r="Y190" s="238" t="s">
        <v>8878</v>
      </c>
      <c r="Z190" s="288">
        <v>924000</v>
      </c>
      <c r="AA190" s="288">
        <v>924000</v>
      </c>
      <c r="AB190" s="41" t="s">
        <v>12232</v>
      </c>
    </row>
    <row r="191" spans="1:28" x14ac:dyDescent="0.25">
      <c r="A191" s="35" t="s">
        <v>1393</v>
      </c>
      <c r="B191" s="29">
        <v>45454</v>
      </c>
      <c r="C191" s="264" t="s">
        <v>8884</v>
      </c>
      <c r="D191" s="29" t="s">
        <v>16</v>
      </c>
      <c r="E191" s="240" t="s">
        <v>8731</v>
      </c>
      <c r="F191" s="29">
        <v>45524</v>
      </c>
      <c r="G191" s="35" t="s">
        <v>1269</v>
      </c>
      <c r="H191" s="35" t="s">
        <v>1273</v>
      </c>
      <c r="I191" s="29" t="s">
        <v>13050</v>
      </c>
      <c r="J191" s="41">
        <v>1</v>
      </c>
      <c r="K191" s="41" t="s">
        <v>7860</v>
      </c>
      <c r="L191" s="41" t="s">
        <v>11662</v>
      </c>
      <c r="M191" s="41" t="s">
        <v>315</v>
      </c>
      <c r="N191" s="41" t="s">
        <v>7861</v>
      </c>
      <c r="O191" s="41" t="s">
        <v>7862</v>
      </c>
      <c r="P191" s="41" t="s">
        <v>281</v>
      </c>
      <c r="Q191" s="41" t="s">
        <v>8885</v>
      </c>
      <c r="R191" s="41" t="s">
        <v>8886</v>
      </c>
      <c r="S191" s="238" t="s">
        <v>8887</v>
      </c>
      <c r="T191" s="41" t="s">
        <v>7866</v>
      </c>
      <c r="U191" s="29">
        <v>44754</v>
      </c>
      <c r="V191" s="41" t="s">
        <v>1356</v>
      </c>
      <c r="W191" s="29">
        <v>45838</v>
      </c>
      <c r="Y191" s="238" t="s">
        <v>8888</v>
      </c>
      <c r="Z191" s="288">
        <v>1250000</v>
      </c>
      <c r="AA191" s="288">
        <v>1250000</v>
      </c>
      <c r="AB191" s="41" t="s">
        <v>12232</v>
      </c>
    </row>
    <row r="192" spans="1:28" x14ac:dyDescent="0.25">
      <c r="A192" s="35" t="s">
        <v>1393</v>
      </c>
      <c r="B192" s="29">
        <v>45454</v>
      </c>
      <c r="C192" s="264" t="s">
        <v>8889</v>
      </c>
      <c r="D192" s="29" t="s">
        <v>16</v>
      </c>
      <c r="E192" s="240" t="s">
        <v>8890</v>
      </c>
      <c r="F192" s="29">
        <v>45524</v>
      </c>
      <c r="G192" s="35" t="s">
        <v>1269</v>
      </c>
      <c r="H192" s="35" t="s">
        <v>1273</v>
      </c>
      <c r="I192" s="29" t="s">
        <v>13050</v>
      </c>
      <c r="J192" s="41">
        <v>1</v>
      </c>
      <c r="K192" s="41" t="s">
        <v>7860</v>
      </c>
      <c r="L192" s="41" t="s">
        <v>11662</v>
      </c>
      <c r="M192" s="41" t="s">
        <v>315</v>
      </c>
      <c r="N192" s="41" t="s">
        <v>7861</v>
      </c>
      <c r="O192" s="41" t="s">
        <v>7862</v>
      </c>
      <c r="P192" s="41" t="s">
        <v>281</v>
      </c>
      <c r="Q192" s="41" t="s">
        <v>8891</v>
      </c>
      <c r="R192" s="41" t="s">
        <v>8892</v>
      </c>
      <c r="S192" s="238" t="s">
        <v>8893</v>
      </c>
      <c r="T192" s="41" t="s">
        <v>7866</v>
      </c>
      <c r="U192" s="29">
        <v>45310</v>
      </c>
      <c r="V192" s="41" t="s">
        <v>1356</v>
      </c>
      <c r="W192" s="29">
        <v>45838</v>
      </c>
      <c r="Y192" s="238" t="s">
        <v>8894</v>
      </c>
      <c r="Z192" s="288">
        <v>187500</v>
      </c>
      <c r="AA192" s="288">
        <v>187500</v>
      </c>
      <c r="AB192" s="41" t="s">
        <v>12232</v>
      </c>
    </row>
    <row r="193" spans="1:28" x14ac:dyDescent="0.25">
      <c r="A193" s="35" t="s">
        <v>1393</v>
      </c>
      <c r="B193" s="29">
        <v>45454</v>
      </c>
      <c r="C193" s="264" t="s">
        <v>8895</v>
      </c>
      <c r="D193" s="29" t="s">
        <v>16</v>
      </c>
      <c r="E193" s="240" t="s">
        <v>8890</v>
      </c>
      <c r="F193" s="29">
        <v>45524</v>
      </c>
      <c r="G193" s="35" t="s">
        <v>1269</v>
      </c>
      <c r="H193" s="35" t="s">
        <v>1273</v>
      </c>
      <c r="I193" s="29" t="s">
        <v>13050</v>
      </c>
      <c r="J193" s="41">
        <v>1</v>
      </c>
      <c r="K193" s="41" t="s">
        <v>7860</v>
      </c>
      <c r="L193" s="41" t="s">
        <v>11662</v>
      </c>
      <c r="M193" s="41" t="s">
        <v>315</v>
      </c>
      <c r="N193" s="41" t="s">
        <v>7861</v>
      </c>
      <c r="O193" s="41" t="s">
        <v>7862</v>
      </c>
      <c r="P193" s="41" t="s">
        <v>281</v>
      </c>
      <c r="Q193" s="41" t="s">
        <v>8896</v>
      </c>
      <c r="R193" s="41" t="s">
        <v>8897</v>
      </c>
      <c r="S193" s="238" t="s">
        <v>8898</v>
      </c>
      <c r="T193" s="41" t="s">
        <v>7866</v>
      </c>
      <c r="U193" s="29">
        <v>45364</v>
      </c>
      <c r="V193" s="41" t="s">
        <v>1356</v>
      </c>
      <c r="W193" s="29">
        <v>45838</v>
      </c>
      <c r="Y193" s="238" t="s">
        <v>8899</v>
      </c>
      <c r="Z193" s="288">
        <v>200000</v>
      </c>
      <c r="AA193" s="288">
        <v>200000</v>
      </c>
      <c r="AB193" s="41" t="s">
        <v>12232</v>
      </c>
    </row>
    <row r="194" spans="1:28" x14ac:dyDescent="0.25">
      <c r="A194" s="35" t="s">
        <v>1393</v>
      </c>
      <c r="B194" s="29">
        <v>45454</v>
      </c>
      <c r="C194" s="264" t="s">
        <v>8905</v>
      </c>
      <c r="D194" s="29" t="s">
        <v>16</v>
      </c>
      <c r="E194" s="240" t="s">
        <v>8874</v>
      </c>
      <c r="F194" s="29">
        <v>45524</v>
      </c>
      <c r="G194" s="35" t="s">
        <v>1269</v>
      </c>
      <c r="H194" s="35" t="s">
        <v>1273</v>
      </c>
      <c r="I194" s="29" t="s">
        <v>13050</v>
      </c>
      <c r="J194" s="41">
        <v>1</v>
      </c>
      <c r="K194" s="41" t="s">
        <v>7860</v>
      </c>
      <c r="L194" s="41" t="s">
        <v>11662</v>
      </c>
      <c r="M194" s="41" t="s">
        <v>315</v>
      </c>
      <c r="N194" s="41" t="s">
        <v>7861</v>
      </c>
      <c r="O194" s="41" t="s">
        <v>7862</v>
      </c>
      <c r="P194" s="41" t="s">
        <v>281</v>
      </c>
      <c r="Q194" s="41" t="s">
        <v>8906</v>
      </c>
      <c r="R194" s="41" t="s">
        <v>8907</v>
      </c>
      <c r="S194" s="238" t="s">
        <v>8908</v>
      </c>
      <c r="T194" s="41" t="s">
        <v>7866</v>
      </c>
      <c r="U194" s="29">
        <v>45277</v>
      </c>
      <c r="V194" s="41" t="s">
        <v>1356</v>
      </c>
      <c r="W194" s="29">
        <v>45900</v>
      </c>
      <c r="Y194" s="238" t="s">
        <v>8909</v>
      </c>
      <c r="Z194" s="288">
        <v>1500000</v>
      </c>
      <c r="AA194" s="288">
        <v>1500000</v>
      </c>
      <c r="AB194" s="41" t="s">
        <v>12232</v>
      </c>
    </row>
    <row r="195" spans="1:28" x14ac:dyDescent="0.25">
      <c r="A195" s="35" t="s">
        <v>1393</v>
      </c>
      <c r="B195" s="29">
        <v>45457</v>
      </c>
      <c r="C195" s="264" t="s">
        <v>8900</v>
      </c>
      <c r="D195" s="29" t="s">
        <v>16</v>
      </c>
      <c r="E195" s="240" t="s">
        <v>8461</v>
      </c>
      <c r="F195" s="29">
        <v>45524</v>
      </c>
      <c r="G195" s="35" t="s">
        <v>1269</v>
      </c>
      <c r="H195" s="35" t="s">
        <v>1273</v>
      </c>
      <c r="I195" s="29" t="s">
        <v>13050</v>
      </c>
      <c r="J195" s="41">
        <v>1</v>
      </c>
      <c r="K195" s="41" t="s">
        <v>7860</v>
      </c>
      <c r="L195" s="41" t="s">
        <v>11662</v>
      </c>
      <c r="M195" s="41" t="s">
        <v>315</v>
      </c>
      <c r="N195" s="41" t="s">
        <v>7861</v>
      </c>
      <c r="O195" s="41" t="s">
        <v>7862</v>
      </c>
      <c r="P195" s="41" t="s">
        <v>281</v>
      </c>
      <c r="Q195" s="41" t="s">
        <v>8901</v>
      </c>
      <c r="R195" s="41" t="s">
        <v>8902</v>
      </c>
      <c r="S195" s="238" t="s">
        <v>8903</v>
      </c>
      <c r="T195" s="41" t="s">
        <v>7866</v>
      </c>
      <c r="U195" s="29">
        <v>45366</v>
      </c>
      <c r="V195" s="41" t="s">
        <v>1356</v>
      </c>
      <c r="W195" s="29">
        <v>45900</v>
      </c>
      <c r="Y195" s="238" t="s">
        <v>8904</v>
      </c>
      <c r="Z195" s="288">
        <v>440000</v>
      </c>
      <c r="AA195" s="288">
        <v>440000</v>
      </c>
      <c r="AB195" s="41" t="s">
        <v>12232</v>
      </c>
    </row>
    <row r="196" spans="1:28" x14ac:dyDescent="0.25">
      <c r="A196" s="35" t="s">
        <v>1393</v>
      </c>
      <c r="B196" s="29">
        <v>45454</v>
      </c>
      <c r="C196" s="264" t="s">
        <v>8910</v>
      </c>
      <c r="D196" s="29" t="s">
        <v>16</v>
      </c>
      <c r="E196" s="240" t="s">
        <v>8731</v>
      </c>
      <c r="F196" s="29">
        <v>45524</v>
      </c>
      <c r="G196" s="35" t="s">
        <v>1269</v>
      </c>
      <c r="H196" s="35" t="s">
        <v>1273</v>
      </c>
      <c r="I196" s="29" t="s">
        <v>13050</v>
      </c>
      <c r="J196" s="41">
        <v>1</v>
      </c>
      <c r="K196" s="41" t="s">
        <v>7860</v>
      </c>
      <c r="L196" s="41" t="s">
        <v>11662</v>
      </c>
      <c r="M196" s="41" t="s">
        <v>315</v>
      </c>
      <c r="N196" s="41" t="s">
        <v>7861</v>
      </c>
      <c r="O196" s="41" t="s">
        <v>7862</v>
      </c>
      <c r="P196" s="41" t="s">
        <v>281</v>
      </c>
      <c r="Q196" s="41" t="s">
        <v>8911</v>
      </c>
      <c r="R196" s="41" t="s">
        <v>8867</v>
      </c>
      <c r="S196" s="238" t="s">
        <v>8912</v>
      </c>
      <c r="T196" s="41" t="s">
        <v>7866</v>
      </c>
      <c r="U196" s="29">
        <v>44742</v>
      </c>
      <c r="V196" s="41" t="s">
        <v>1356</v>
      </c>
      <c r="W196" s="29">
        <v>46081</v>
      </c>
      <c r="Y196" s="238" t="s">
        <v>8913</v>
      </c>
      <c r="Z196" s="288">
        <v>3000000</v>
      </c>
      <c r="AA196" s="288">
        <v>3000000</v>
      </c>
      <c r="AB196" s="41" t="s">
        <v>12232</v>
      </c>
    </row>
    <row r="197" spans="1:28" x14ac:dyDescent="0.25">
      <c r="A197" s="35" t="s">
        <v>1456</v>
      </c>
      <c r="B197" s="29">
        <v>45456</v>
      </c>
      <c r="C197" s="264" t="s">
        <v>8914</v>
      </c>
      <c r="D197" s="29" t="s">
        <v>16</v>
      </c>
      <c r="E197" s="240" t="s">
        <v>8915</v>
      </c>
      <c r="F197" s="29">
        <v>45524</v>
      </c>
      <c r="G197" s="35" t="s">
        <v>1262</v>
      </c>
      <c r="H197" s="35" t="s">
        <v>1264</v>
      </c>
      <c r="I197" s="29" t="s">
        <v>13069</v>
      </c>
      <c r="J197" s="41">
        <v>1</v>
      </c>
      <c r="K197" s="41" t="s">
        <v>8666</v>
      </c>
      <c r="L197" s="41" t="s">
        <v>11663</v>
      </c>
      <c r="M197" s="41" t="s">
        <v>7896</v>
      </c>
      <c r="N197" s="41" t="s">
        <v>1387</v>
      </c>
      <c r="O197" s="41" t="s">
        <v>7862</v>
      </c>
      <c r="P197" s="41" t="s">
        <v>1457</v>
      </c>
      <c r="Q197" s="41" t="s">
        <v>8916</v>
      </c>
      <c r="R197" s="41" t="s">
        <v>8917</v>
      </c>
      <c r="S197" s="238" t="s">
        <v>8918</v>
      </c>
      <c r="T197" s="41" t="s">
        <v>7866</v>
      </c>
      <c r="U197" s="29">
        <v>46022</v>
      </c>
      <c r="V197" s="41" t="s">
        <v>1356</v>
      </c>
      <c r="W197" s="29">
        <v>46935</v>
      </c>
      <c r="Y197" s="238" t="s">
        <v>8919</v>
      </c>
      <c r="Z197" s="288">
        <v>285000</v>
      </c>
      <c r="AA197" s="288">
        <v>285000</v>
      </c>
      <c r="AB197" s="41" t="s">
        <v>12232</v>
      </c>
    </row>
    <row r="198" spans="1:28" x14ac:dyDescent="0.25">
      <c r="A198" s="35" t="s">
        <v>380</v>
      </c>
      <c r="B198" s="29">
        <v>45454</v>
      </c>
      <c r="C198" s="264" t="s">
        <v>3313</v>
      </c>
      <c r="D198" s="29" t="s">
        <v>16</v>
      </c>
      <c r="E198" s="240" t="s">
        <v>8920</v>
      </c>
      <c r="F198" s="29">
        <v>45539</v>
      </c>
      <c r="G198" s="35" t="s">
        <v>1269</v>
      </c>
      <c r="H198" s="35" t="s">
        <v>1271</v>
      </c>
      <c r="I198" s="29" t="s">
        <v>13068</v>
      </c>
      <c r="J198" s="41">
        <v>1</v>
      </c>
      <c r="K198" s="41" t="s">
        <v>7860</v>
      </c>
      <c r="L198" s="41" t="s">
        <v>11662</v>
      </c>
      <c r="M198" s="41" t="s">
        <v>315</v>
      </c>
      <c r="N198" s="41" t="s">
        <v>7861</v>
      </c>
      <c r="O198" s="41" t="s">
        <v>7862</v>
      </c>
      <c r="P198" s="41" t="s">
        <v>1371</v>
      </c>
      <c r="Q198" s="41" t="s">
        <v>8921</v>
      </c>
      <c r="R198" s="41" t="s">
        <v>8922</v>
      </c>
      <c r="S198" s="238" t="s">
        <v>8923</v>
      </c>
      <c r="T198" s="41" t="s">
        <v>7866</v>
      </c>
      <c r="U198" s="29">
        <v>44347</v>
      </c>
      <c r="V198" s="41" t="s">
        <v>1413</v>
      </c>
      <c r="W198" s="29">
        <v>44006</v>
      </c>
      <c r="Y198" s="238" t="s">
        <v>8924</v>
      </c>
      <c r="Z198" s="288">
        <v>190405</v>
      </c>
      <c r="AA198" s="288">
        <v>190405</v>
      </c>
      <c r="AB198" s="41" t="s">
        <v>12229</v>
      </c>
    </row>
    <row r="199" spans="1:28" x14ac:dyDescent="0.25">
      <c r="A199" s="35" t="s">
        <v>1393</v>
      </c>
      <c r="B199" s="29">
        <v>45472</v>
      </c>
      <c r="C199" s="264" t="s">
        <v>8925</v>
      </c>
      <c r="D199" s="29" t="s">
        <v>16</v>
      </c>
      <c r="E199" s="240" t="s">
        <v>8926</v>
      </c>
      <c r="F199" s="29">
        <v>45539</v>
      </c>
      <c r="G199" s="35" t="s">
        <v>1269</v>
      </c>
      <c r="H199" s="35" t="s">
        <v>1273</v>
      </c>
      <c r="I199" s="29" t="s">
        <v>13050</v>
      </c>
      <c r="J199" s="41">
        <v>1</v>
      </c>
      <c r="K199" s="41" t="s">
        <v>7860</v>
      </c>
      <c r="L199" s="41" t="s">
        <v>11662</v>
      </c>
      <c r="M199" s="41" t="s">
        <v>315</v>
      </c>
      <c r="N199" s="41" t="s">
        <v>7861</v>
      </c>
      <c r="O199" s="41" t="s">
        <v>7862</v>
      </c>
      <c r="P199" s="41" t="s">
        <v>8468</v>
      </c>
      <c r="Q199" s="41" t="s">
        <v>8927</v>
      </c>
      <c r="R199" s="41" t="s">
        <v>8928</v>
      </c>
      <c r="S199" s="238" t="s">
        <v>8929</v>
      </c>
      <c r="T199" s="41" t="s">
        <v>7866</v>
      </c>
      <c r="U199" s="29">
        <v>44197</v>
      </c>
      <c r="V199" s="41" t="s">
        <v>1356</v>
      </c>
      <c r="W199" s="29">
        <v>44197</v>
      </c>
      <c r="Y199" s="238" t="s">
        <v>8930</v>
      </c>
      <c r="Z199" s="288">
        <v>424776</v>
      </c>
      <c r="AA199" s="288">
        <v>424776</v>
      </c>
      <c r="AB199" s="41" t="s">
        <v>12232</v>
      </c>
    </row>
    <row r="200" spans="1:28" x14ac:dyDescent="0.25">
      <c r="A200" s="35" t="s">
        <v>11630</v>
      </c>
      <c r="B200" s="29">
        <v>45463</v>
      </c>
      <c r="C200" s="264" t="s">
        <v>8931</v>
      </c>
      <c r="D200" s="29" t="s">
        <v>16</v>
      </c>
      <c r="E200" s="240" t="s">
        <v>8932</v>
      </c>
      <c r="F200" s="29">
        <v>45539</v>
      </c>
      <c r="G200" s="35" t="s">
        <v>1269</v>
      </c>
      <c r="H200" s="35" t="s">
        <v>1274</v>
      </c>
      <c r="I200" s="29" t="s">
        <v>13067</v>
      </c>
      <c r="J200" s="41">
        <v>1</v>
      </c>
      <c r="K200" s="41" t="s">
        <v>7860</v>
      </c>
      <c r="L200" s="41" t="s">
        <v>11662</v>
      </c>
      <c r="M200" s="41" t="s">
        <v>315</v>
      </c>
      <c r="N200" s="41" t="s">
        <v>7861</v>
      </c>
      <c r="O200" s="41" t="s">
        <v>7862</v>
      </c>
      <c r="P200" s="41" t="s">
        <v>1371</v>
      </c>
      <c r="Q200" s="41" t="s">
        <v>8933</v>
      </c>
      <c r="R200" s="41" t="s">
        <v>8934</v>
      </c>
      <c r="S200" s="238" t="s">
        <v>8935</v>
      </c>
      <c r="T200" s="41" t="s">
        <v>7866</v>
      </c>
      <c r="U200" s="29">
        <v>44245</v>
      </c>
      <c r="V200" s="41" t="s">
        <v>1356</v>
      </c>
      <c r="W200" s="29">
        <v>44245</v>
      </c>
      <c r="Y200" s="238" t="s">
        <v>8936</v>
      </c>
      <c r="Z200" s="288">
        <v>19619</v>
      </c>
      <c r="AA200" s="288">
        <v>19619</v>
      </c>
      <c r="AB200" s="41" t="s">
        <v>12229</v>
      </c>
    </row>
    <row r="201" spans="1:28" x14ac:dyDescent="0.25">
      <c r="A201" s="35" t="s">
        <v>1393</v>
      </c>
      <c r="B201" s="29">
        <v>45469</v>
      </c>
      <c r="C201" s="264" t="s">
        <v>8937</v>
      </c>
      <c r="D201" s="29" t="s">
        <v>16</v>
      </c>
      <c r="E201" s="240" t="s">
        <v>7877</v>
      </c>
      <c r="F201" s="29">
        <v>45539</v>
      </c>
      <c r="G201" s="35" t="s">
        <v>1269</v>
      </c>
      <c r="H201" s="35" t="s">
        <v>1273</v>
      </c>
      <c r="I201" s="29" t="s">
        <v>13050</v>
      </c>
      <c r="J201" s="41">
        <v>1</v>
      </c>
      <c r="K201" s="41" t="s">
        <v>7860</v>
      </c>
      <c r="L201" s="41" t="s">
        <v>11662</v>
      </c>
      <c r="M201" s="41" t="s">
        <v>315</v>
      </c>
      <c r="N201" s="41" t="s">
        <v>7861</v>
      </c>
      <c r="O201" s="41" t="s">
        <v>7862</v>
      </c>
      <c r="P201" s="41" t="s">
        <v>1371</v>
      </c>
      <c r="Q201" s="41" t="s">
        <v>8938</v>
      </c>
      <c r="R201" s="41" t="s">
        <v>8939</v>
      </c>
      <c r="S201" s="238" t="s">
        <v>8940</v>
      </c>
      <c r="T201" s="41" t="s">
        <v>7866</v>
      </c>
      <c r="U201" s="29">
        <v>44285</v>
      </c>
      <c r="V201" s="41" t="s">
        <v>1356</v>
      </c>
      <c r="W201" s="29">
        <v>44285</v>
      </c>
      <c r="Y201" s="238" t="s">
        <v>8941</v>
      </c>
      <c r="Z201" s="288">
        <v>12324</v>
      </c>
      <c r="AA201" s="288">
        <v>12324</v>
      </c>
      <c r="AB201" s="41" t="s">
        <v>12232</v>
      </c>
    </row>
    <row r="202" spans="1:28" x14ac:dyDescent="0.25">
      <c r="A202" s="35" t="s">
        <v>1393</v>
      </c>
      <c r="B202" s="29">
        <v>45472</v>
      </c>
      <c r="C202" s="264" t="s">
        <v>8942</v>
      </c>
      <c r="D202" s="29" t="s">
        <v>16</v>
      </c>
      <c r="E202" s="240" t="s">
        <v>8943</v>
      </c>
      <c r="F202" s="29">
        <v>45539</v>
      </c>
      <c r="G202" s="35" t="s">
        <v>1269</v>
      </c>
      <c r="H202" s="35" t="s">
        <v>1273</v>
      </c>
      <c r="I202" s="29" t="s">
        <v>13050</v>
      </c>
      <c r="J202" s="41">
        <v>1</v>
      </c>
      <c r="K202" s="41" t="s">
        <v>8421</v>
      </c>
      <c r="L202" s="41" t="s">
        <v>11772</v>
      </c>
      <c r="M202" s="41" t="s">
        <v>8422</v>
      </c>
      <c r="N202" s="41" t="s">
        <v>7861</v>
      </c>
      <c r="O202" s="41" t="s">
        <v>8423</v>
      </c>
      <c r="P202" s="41" t="s">
        <v>8944</v>
      </c>
      <c r="Q202" s="41" t="s">
        <v>8945</v>
      </c>
      <c r="R202" s="41" t="s">
        <v>8946</v>
      </c>
      <c r="S202" s="238" t="s">
        <v>8947</v>
      </c>
      <c r="T202" s="41" t="s">
        <v>7866</v>
      </c>
      <c r="U202" s="29">
        <v>44270</v>
      </c>
      <c r="V202" s="41" t="s">
        <v>1356</v>
      </c>
      <c r="W202" s="29">
        <v>44296</v>
      </c>
      <c r="Y202" s="238" t="s">
        <v>8948</v>
      </c>
      <c r="Z202" s="288">
        <v>50000</v>
      </c>
      <c r="AA202" s="288">
        <v>50000</v>
      </c>
      <c r="AB202" s="41" t="s">
        <v>12232</v>
      </c>
    </row>
    <row r="203" spans="1:28" x14ac:dyDescent="0.25">
      <c r="A203" s="35" t="s">
        <v>482</v>
      </c>
      <c r="B203" s="29">
        <v>45472</v>
      </c>
      <c r="C203" s="264" t="s">
        <v>8949</v>
      </c>
      <c r="D203" s="29" t="s">
        <v>16</v>
      </c>
      <c r="E203" s="240" t="s">
        <v>8950</v>
      </c>
      <c r="F203" s="29">
        <v>45539</v>
      </c>
      <c r="G203" s="35" t="s">
        <v>1262</v>
      </c>
      <c r="H203" s="35" t="s">
        <v>1263</v>
      </c>
      <c r="I203" s="29" t="s">
        <v>13077</v>
      </c>
      <c r="J203" s="41">
        <v>1</v>
      </c>
      <c r="K203" s="41" t="s">
        <v>7888</v>
      </c>
      <c r="L203" s="41" t="s">
        <v>7888</v>
      </c>
      <c r="M203" s="41" t="s">
        <v>315</v>
      </c>
      <c r="N203" s="41" t="s">
        <v>7861</v>
      </c>
      <c r="O203" s="41" t="s">
        <v>7862</v>
      </c>
      <c r="P203" s="41" t="s">
        <v>281</v>
      </c>
      <c r="Q203" s="41" t="s">
        <v>8951</v>
      </c>
      <c r="R203" s="41" t="s">
        <v>8952</v>
      </c>
      <c r="S203" s="238" t="s">
        <v>8953</v>
      </c>
      <c r="T203" s="41" t="s">
        <v>7866</v>
      </c>
      <c r="U203" s="29">
        <v>44299</v>
      </c>
      <c r="V203" s="41" t="s">
        <v>1356</v>
      </c>
      <c r="W203" s="29">
        <v>44299</v>
      </c>
      <c r="Y203" s="238" t="s">
        <v>8954</v>
      </c>
      <c r="Z203" s="288">
        <v>57457</v>
      </c>
      <c r="AA203" s="288">
        <v>57457</v>
      </c>
      <c r="AB203" s="41" t="s">
        <v>12232</v>
      </c>
    </row>
    <row r="204" spans="1:28" x14ac:dyDescent="0.25">
      <c r="A204" s="35" t="s">
        <v>1393</v>
      </c>
      <c r="B204" s="29">
        <v>45472</v>
      </c>
      <c r="C204" s="264" t="s">
        <v>8955</v>
      </c>
      <c r="D204" s="29" t="s">
        <v>16</v>
      </c>
      <c r="E204" s="240" t="s">
        <v>8943</v>
      </c>
      <c r="F204" s="29">
        <v>45539</v>
      </c>
      <c r="G204" s="35" t="s">
        <v>1269</v>
      </c>
      <c r="H204" s="35" t="s">
        <v>1273</v>
      </c>
      <c r="I204" s="29" t="s">
        <v>13050</v>
      </c>
      <c r="J204" s="41">
        <v>1</v>
      </c>
      <c r="K204" s="41" t="s">
        <v>8421</v>
      </c>
      <c r="L204" s="41" t="s">
        <v>11772</v>
      </c>
      <c r="M204" s="41" t="s">
        <v>8422</v>
      </c>
      <c r="N204" s="41" t="s">
        <v>7861</v>
      </c>
      <c r="O204" s="41" t="s">
        <v>8423</v>
      </c>
      <c r="P204" s="41" t="s">
        <v>8944</v>
      </c>
      <c r="Q204" s="41" t="s">
        <v>8956</v>
      </c>
      <c r="R204" s="41" t="s">
        <v>8957</v>
      </c>
      <c r="S204" s="238" t="s">
        <v>8958</v>
      </c>
      <c r="T204" s="41" t="s">
        <v>7866</v>
      </c>
      <c r="U204" s="29">
        <v>44270</v>
      </c>
      <c r="V204" s="41" t="s">
        <v>1356</v>
      </c>
      <c r="W204" s="29">
        <v>44320</v>
      </c>
      <c r="Y204" s="238" t="s">
        <v>8816</v>
      </c>
      <c r="Z204" s="288">
        <v>60000</v>
      </c>
      <c r="AA204" s="288">
        <v>60000</v>
      </c>
      <c r="AB204" s="41" t="s">
        <v>12232</v>
      </c>
    </row>
    <row r="205" spans="1:28" x14ac:dyDescent="0.25">
      <c r="A205" s="35" t="s">
        <v>357</v>
      </c>
      <c r="B205" s="29">
        <v>45463</v>
      </c>
      <c r="C205" s="264" t="s">
        <v>8959</v>
      </c>
      <c r="D205" s="29" t="s">
        <v>16</v>
      </c>
      <c r="E205" s="240" t="s">
        <v>7877</v>
      </c>
      <c r="F205" s="29">
        <v>45539</v>
      </c>
      <c r="G205" s="35" t="s">
        <v>1269</v>
      </c>
      <c r="H205" s="35" t="s">
        <v>1272</v>
      </c>
      <c r="I205" s="29" t="s">
        <v>13070</v>
      </c>
      <c r="J205" s="41">
        <v>1</v>
      </c>
      <c r="K205" s="41" t="s">
        <v>7860</v>
      </c>
      <c r="L205" s="41" t="s">
        <v>11662</v>
      </c>
      <c r="M205" s="41" t="s">
        <v>315</v>
      </c>
      <c r="N205" s="41" t="s">
        <v>7861</v>
      </c>
      <c r="O205" s="41" t="s">
        <v>7862</v>
      </c>
      <c r="P205" s="41" t="s">
        <v>8468</v>
      </c>
      <c r="Q205" s="41" t="s">
        <v>8960</v>
      </c>
      <c r="R205" s="41" t="s">
        <v>8961</v>
      </c>
      <c r="S205" s="238" t="s">
        <v>8962</v>
      </c>
      <c r="T205" s="41" t="s">
        <v>7866</v>
      </c>
      <c r="U205" s="29">
        <v>44344</v>
      </c>
      <c r="V205" s="41" t="s">
        <v>1356</v>
      </c>
      <c r="W205" s="29">
        <v>44344</v>
      </c>
      <c r="Y205" s="238" t="s">
        <v>8963</v>
      </c>
      <c r="Z205" s="288">
        <v>53348</v>
      </c>
      <c r="AA205" s="288">
        <v>53348</v>
      </c>
      <c r="AB205" s="41" t="s">
        <v>12229</v>
      </c>
    </row>
    <row r="206" spans="1:28" x14ac:dyDescent="0.25">
      <c r="A206" s="35" t="s">
        <v>1393</v>
      </c>
      <c r="B206" s="29">
        <v>45470</v>
      </c>
      <c r="C206" s="264" t="s">
        <v>8964</v>
      </c>
      <c r="D206" s="29" t="s">
        <v>16</v>
      </c>
      <c r="E206" s="240" t="s">
        <v>8965</v>
      </c>
      <c r="F206" s="29">
        <v>45539</v>
      </c>
      <c r="G206" s="35" t="s">
        <v>1269</v>
      </c>
      <c r="H206" s="35" t="s">
        <v>1273</v>
      </c>
      <c r="I206" s="29" t="s">
        <v>13050</v>
      </c>
      <c r="J206" s="41">
        <v>1</v>
      </c>
      <c r="K206" s="41" t="s">
        <v>7860</v>
      </c>
      <c r="L206" s="41" t="s">
        <v>11662</v>
      </c>
      <c r="M206" s="41" t="s">
        <v>315</v>
      </c>
      <c r="N206" s="41" t="s">
        <v>7861</v>
      </c>
      <c r="O206" s="41" t="s">
        <v>7862</v>
      </c>
      <c r="P206" s="41" t="s">
        <v>281</v>
      </c>
      <c r="Q206" s="41" t="s">
        <v>8966</v>
      </c>
      <c r="R206" s="41" t="s">
        <v>8967</v>
      </c>
      <c r="S206" s="238" t="s">
        <v>8968</v>
      </c>
      <c r="T206" s="41" t="s">
        <v>7866</v>
      </c>
      <c r="U206" s="29">
        <v>44347</v>
      </c>
      <c r="V206" s="41" t="s">
        <v>1356</v>
      </c>
      <c r="W206" s="29">
        <v>44347</v>
      </c>
      <c r="Y206" s="238" t="s">
        <v>8969</v>
      </c>
      <c r="Z206" s="288">
        <v>16057</v>
      </c>
      <c r="AA206" s="288">
        <v>16057</v>
      </c>
      <c r="AB206" s="41" t="s">
        <v>12232</v>
      </c>
    </row>
    <row r="207" spans="1:28" x14ac:dyDescent="0.25">
      <c r="A207" s="35" t="s">
        <v>11630</v>
      </c>
      <c r="B207" s="29">
        <v>45467</v>
      </c>
      <c r="C207" s="264" t="s">
        <v>8970</v>
      </c>
      <c r="D207" s="29" t="s">
        <v>16</v>
      </c>
      <c r="E207" s="240" t="s">
        <v>8971</v>
      </c>
      <c r="F207" s="29">
        <v>45539</v>
      </c>
      <c r="G207" s="35" t="s">
        <v>1269</v>
      </c>
      <c r="H207" s="35" t="s">
        <v>1274</v>
      </c>
      <c r="I207" s="29" t="s">
        <v>13067</v>
      </c>
      <c r="J207" s="41">
        <v>1</v>
      </c>
      <c r="K207" s="41" t="s">
        <v>7895</v>
      </c>
      <c r="L207" s="41" t="s">
        <v>7895</v>
      </c>
      <c r="M207" s="41" t="s">
        <v>7896</v>
      </c>
      <c r="N207" s="41" t="s">
        <v>7897</v>
      </c>
      <c r="O207" s="41" t="s">
        <v>7862</v>
      </c>
      <c r="P207" s="41" t="s">
        <v>322</v>
      </c>
      <c r="Q207" s="41" t="s">
        <v>8972</v>
      </c>
      <c r="R207" s="41" t="s">
        <v>8973</v>
      </c>
      <c r="S207" s="238" t="s">
        <v>8974</v>
      </c>
      <c r="T207" s="41" t="s">
        <v>7866</v>
      </c>
      <c r="U207" s="29">
        <v>44350</v>
      </c>
      <c r="V207" s="41" t="s">
        <v>1356</v>
      </c>
      <c r="W207" s="29">
        <v>44350</v>
      </c>
      <c r="Y207" s="238" t="s">
        <v>8975</v>
      </c>
      <c r="Z207" s="288">
        <v>22296</v>
      </c>
      <c r="AA207" s="288">
        <v>22296</v>
      </c>
      <c r="AB207" s="41" t="s">
        <v>12229</v>
      </c>
    </row>
    <row r="208" spans="1:28" x14ac:dyDescent="0.25">
      <c r="A208" s="35" t="s">
        <v>1393</v>
      </c>
      <c r="B208" s="29">
        <v>45467</v>
      </c>
      <c r="C208" s="264" t="s">
        <v>8976</v>
      </c>
      <c r="D208" s="29" t="s">
        <v>16</v>
      </c>
      <c r="E208" s="240" t="s">
        <v>7877</v>
      </c>
      <c r="F208" s="29">
        <v>45539</v>
      </c>
      <c r="G208" s="35" t="s">
        <v>1269</v>
      </c>
      <c r="H208" s="35" t="s">
        <v>1273</v>
      </c>
      <c r="I208" s="29" t="s">
        <v>13050</v>
      </c>
      <c r="J208" s="41">
        <v>1</v>
      </c>
      <c r="K208" s="41" t="s">
        <v>7895</v>
      </c>
      <c r="L208" s="41" t="s">
        <v>7895</v>
      </c>
      <c r="M208" s="41" t="s">
        <v>7896</v>
      </c>
      <c r="N208" s="41" t="s">
        <v>7897</v>
      </c>
      <c r="O208" s="41" t="s">
        <v>7862</v>
      </c>
      <c r="P208" s="41" t="s">
        <v>322</v>
      </c>
      <c r="Q208" s="41" t="s">
        <v>8977</v>
      </c>
      <c r="R208" s="41" t="s">
        <v>8978</v>
      </c>
      <c r="S208" s="238" t="s">
        <v>8979</v>
      </c>
      <c r="T208" s="41" t="s">
        <v>7866</v>
      </c>
      <c r="U208" s="29">
        <v>44366</v>
      </c>
      <c r="V208" s="41" t="s">
        <v>1356</v>
      </c>
      <c r="W208" s="29">
        <v>44366</v>
      </c>
      <c r="Y208" s="238" t="s">
        <v>8980</v>
      </c>
      <c r="Z208" s="288">
        <v>220330</v>
      </c>
      <c r="AA208" s="288">
        <v>220330</v>
      </c>
      <c r="AB208" s="41" t="s">
        <v>12232</v>
      </c>
    </row>
    <row r="209" spans="1:28" x14ac:dyDescent="0.25">
      <c r="A209" s="35" t="s">
        <v>11630</v>
      </c>
      <c r="B209" s="29">
        <v>45472</v>
      </c>
      <c r="C209" s="264" t="s">
        <v>8981</v>
      </c>
      <c r="D209" s="29" t="s">
        <v>16</v>
      </c>
      <c r="E209" s="240" t="s">
        <v>8982</v>
      </c>
      <c r="F209" s="29">
        <v>45539</v>
      </c>
      <c r="G209" s="35" t="s">
        <v>1269</v>
      </c>
      <c r="H209" s="35" t="s">
        <v>1274</v>
      </c>
      <c r="I209" s="29" t="s">
        <v>13067</v>
      </c>
      <c r="J209" s="41">
        <v>1</v>
      </c>
      <c r="K209" s="41" t="s">
        <v>7860</v>
      </c>
      <c r="L209" s="41" t="s">
        <v>11662</v>
      </c>
      <c r="M209" s="41" t="s">
        <v>7870</v>
      </c>
      <c r="N209" s="41" t="s">
        <v>7861</v>
      </c>
      <c r="O209" s="41" t="s">
        <v>7862</v>
      </c>
      <c r="P209" s="41" t="s">
        <v>7871</v>
      </c>
      <c r="Q209" s="41" t="s">
        <v>8983</v>
      </c>
      <c r="R209" s="41" t="s">
        <v>8984</v>
      </c>
      <c r="S209" s="238" t="s">
        <v>8985</v>
      </c>
      <c r="T209" s="41" t="s">
        <v>7866</v>
      </c>
      <c r="U209" s="29">
        <v>44376</v>
      </c>
      <c r="V209" s="41" t="s">
        <v>1356</v>
      </c>
      <c r="W209" s="29">
        <v>44376</v>
      </c>
      <c r="Y209" s="238" t="s">
        <v>8986</v>
      </c>
      <c r="Z209" s="288">
        <v>170014</v>
      </c>
      <c r="AA209" s="288">
        <v>170014</v>
      </c>
      <c r="AB209" s="41" t="s">
        <v>12229</v>
      </c>
    </row>
    <row r="210" spans="1:28" x14ac:dyDescent="0.25">
      <c r="A210" s="35" t="s">
        <v>1393</v>
      </c>
      <c r="B210" s="29">
        <v>45472</v>
      </c>
      <c r="C210" s="264" t="s">
        <v>8987</v>
      </c>
      <c r="D210" s="29" t="s">
        <v>16</v>
      </c>
      <c r="E210" s="240" t="s">
        <v>8988</v>
      </c>
      <c r="F210" s="29">
        <v>45539</v>
      </c>
      <c r="G210" s="35" t="s">
        <v>1269</v>
      </c>
      <c r="H210" s="35" t="s">
        <v>1273</v>
      </c>
      <c r="I210" s="29" t="s">
        <v>13050</v>
      </c>
      <c r="J210" s="41">
        <v>1</v>
      </c>
      <c r="K210" s="41" t="s">
        <v>269</v>
      </c>
      <c r="L210" s="41" t="s">
        <v>11772</v>
      </c>
      <c r="M210" s="41" t="s">
        <v>7896</v>
      </c>
      <c r="N210" s="41" t="s">
        <v>7861</v>
      </c>
      <c r="O210" s="41" t="s">
        <v>7862</v>
      </c>
      <c r="P210" s="41" t="s">
        <v>269</v>
      </c>
      <c r="Q210" s="41" t="s">
        <v>8989</v>
      </c>
      <c r="R210" s="41" t="s">
        <v>8990</v>
      </c>
      <c r="S210" s="238" t="s">
        <v>8991</v>
      </c>
      <c r="T210" s="41" t="s">
        <v>7866</v>
      </c>
      <c r="U210" s="29">
        <v>44256</v>
      </c>
      <c r="V210" s="41" t="s">
        <v>1356</v>
      </c>
      <c r="W210" s="29">
        <v>44378</v>
      </c>
      <c r="Y210" s="238" t="s">
        <v>8992</v>
      </c>
      <c r="Z210" s="288">
        <v>59000</v>
      </c>
      <c r="AA210" s="288">
        <v>59000</v>
      </c>
      <c r="AB210" s="41" t="s">
        <v>12232</v>
      </c>
    </row>
    <row r="211" spans="1:28" x14ac:dyDescent="0.25">
      <c r="A211" s="35" t="s">
        <v>1393</v>
      </c>
      <c r="B211" s="29">
        <v>45472</v>
      </c>
      <c r="C211" s="264" t="s">
        <v>8993</v>
      </c>
      <c r="D211" s="29" t="s">
        <v>16</v>
      </c>
      <c r="E211" s="240" t="s">
        <v>8988</v>
      </c>
      <c r="F211" s="29">
        <v>45539</v>
      </c>
      <c r="G211" s="35" t="s">
        <v>1269</v>
      </c>
      <c r="H211" s="35" t="s">
        <v>1273</v>
      </c>
      <c r="I211" s="29" t="s">
        <v>13050</v>
      </c>
      <c r="J211" s="41">
        <v>1</v>
      </c>
      <c r="K211" s="41" t="s">
        <v>269</v>
      </c>
      <c r="L211" s="41" t="s">
        <v>11772</v>
      </c>
      <c r="M211" s="41" t="s">
        <v>7896</v>
      </c>
      <c r="N211" s="41" t="s">
        <v>7861</v>
      </c>
      <c r="O211" s="41" t="s">
        <v>7862</v>
      </c>
      <c r="P211" s="41" t="s">
        <v>269</v>
      </c>
      <c r="Q211" s="41" t="s">
        <v>8994</v>
      </c>
      <c r="R211" s="41" t="s">
        <v>8995</v>
      </c>
      <c r="S211" s="238" t="s">
        <v>8991</v>
      </c>
      <c r="T211" s="41" t="s">
        <v>7866</v>
      </c>
      <c r="U211" s="29">
        <v>44256</v>
      </c>
      <c r="V211" s="41" t="s">
        <v>1356</v>
      </c>
      <c r="W211" s="29">
        <v>44378</v>
      </c>
      <c r="Y211" s="238" t="s">
        <v>8996</v>
      </c>
      <c r="Z211" s="288">
        <v>59000</v>
      </c>
      <c r="AA211" s="288">
        <v>59000</v>
      </c>
      <c r="AB211" s="41" t="s">
        <v>12232</v>
      </c>
    </row>
    <row r="212" spans="1:28" x14ac:dyDescent="0.25">
      <c r="A212" s="35" t="s">
        <v>1393</v>
      </c>
      <c r="B212" s="29">
        <v>45472</v>
      </c>
      <c r="C212" s="264" t="s">
        <v>8997</v>
      </c>
      <c r="D212" s="29" t="s">
        <v>16</v>
      </c>
      <c r="E212" s="240" t="s">
        <v>8988</v>
      </c>
      <c r="F212" s="29">
        <v>45539</v>
      </c>
      <c r="G212" s="35" t="s">
        <v>1269</v>
      </c>
      <c r="H212" s="35" t="s">
        <v>1273</v>
      </c>
      <c r="I212" s="29" t="s">
        <v>13050</v>
      </c>
      <c r="J212" s="41">
        <v>1</v>
      </c>
      <c r="K212" s="41" t="s">
        <v>269</v>
      </c>
      <c r="L212" s="41" t="s">
        <v>11772</v>
      </c>
      <c r="M212" s="41" t="s">
        <v>7896</v>
      </c>
      <c r="N212" s="41" t="s">
        <v>7861</v>
      </c>
      <c r="O212" s="41" t="s">
        <v>7862</v>
      </c>
      <c r="P212" s="41" t="s">
        <v>269</v>
      </c>
      <c r="Q212" s="41" t="s">
        <v>8998</v>
      </c>
      <c r="R212" s="41" t="s">
        <v>8999</v>
      </c>
      <c r="S212" s="238" t="s">
        <v>8991</v>
      </c>
      <c r="T212" s="41" t="s">
        <v>7866</v>
      </c>
      <c r="U212" s="29">
        <v>44256</v>
      </c>
      <c r="V212" s="41" t="s">
        <v>1356</v>
      </c>
      <c r="W212" s="29">
        <v>44378</v>
      </c>
      <c r="Y212" s="238" t="s">
        <v>8996</v>
      </c>
      <c r="Z212" s="288">
        <v>59000</v>
      </c>
      <c r="AA212" s="288">
        <v>59000</v>
      </c>
      <c r="AB212" s="41" t="s">
        <v>12232</v>
      </c>
    </row>
    <row r="213" spans="1:28" x14ac:dyDescent="0.25">
      <c r="A213" s="35" t="s">
        <v>1393</v>
      </c>
      <c r="B213" s="29">
        <v>45472</v>
      </c>
      <c r="C213" s="264" t="s">
        <v>9000</v>
      </c>
      <c r="D213" s="29" t="s">
        <v>16</v>
      </c>
      <c r="E213" s="240" t="s">
        <v>8988</v>
      </c>
      <c r="F213" s="29">
        <v>45539</v>
      </c>
      <c r="G213" s="35" t="s">
        <v>1269</v>
      </c>
      <c r="H213" s="35" t="s">
        <v>1273</v>
      </c>
      <c r="I213" s="29" t="s">
        <v>13050</v>
      </c>
      <c r="J213" s="41">
        <v>1</v>
      </c>
      <c r="K213" s="41" t="s">
        <v>269</v>
      </c>
      <c r="L213" s="41" t="s">
        <v>11772</v>
      </c>
      <c r="M213" s="41" t="s">
        <v>7896</v>
      </c>
      <c r="N213" s="41" t="s">
        <v>7861</v>
      </c>
      <c r="O213" s="41" t="s">
        <v>7862</v>
      </c>
      <c r="P213" s="41" t="s">
        <v>269</v>
      </c>
      <c r="Q213" s="41" t="s">
        <v>9001</v>
      </c>
      <c r="R213" s="41" t="s">
        <v>9002</v>
      </c>
      <c r="S213" s="238" t="s">
        <v>8991</v>
      </c>
      <c r="T213" s="41" t="s">
        <v>7866</v>
      </c>
      <c r="U213" s="29">
        <v>44256</v>
      </c>
      <c r="V213" s="41" t="s">
        <v>1356</v>
      </c>
      <c r="W213" s="29">
        <v>44378</v>
      </c>
      <c r="Y213" s="238" t="s">
        <v>8996</v>
      </c>
      <c r="Z213" s="288">
        <v>59000</v>
      </c>
      <c r="AA213" s="288">
        <v>59000</v>
      </c>
      <c r="AB213" s="41" t="s">
        <v>12232</v>
      </c>
    </row>
    <row r="214" spans="1:28" x14ac:dyDescent="0.25">
      <c r="A214" s="35" t="s">
        <v>1393</v>
      </c>
      <c r="B214" s="29">
        <v>45472</v>
      </c>
      <c r="C214" s="264" t="s">
        <v>9003</v>
      </c>
      <c r="D214" s="29" t="s">
        <v>16</v>
      </c>
      <c r="E214" s="240" t="s">
        <v>8988</v>
      </c>
      <c r="F214" s="29">
        <v>45539</v>
      </c>
      <c r="G214" s="35" t="s">
        <v>1269</v>
      </c>
      <c r="H214" s="35" t="s">
        <v>1273</v>
      </c>
      <c r="I214" s="29" t="s">
        <v>13050</v>
      </c>
      <c r="J214" s="41">
        <v>1</v>
      </c>
      <c r="K214" s="41" t="s">
        <v>269</v>
      </c>
      <c r="L214" s="41" t="s">
        <v>11772</v>
      </c>
      <c r="M214" s="41" t="s">
        <v>7896</v>
      </c>
      <c r="N214" s="41" t="s">
        <v>7861</v>
      </c>
      <c r="O214" s="41" t="s">
        <v>7862</v>
      </c>
      <c r="P214" s="41" t="s">
        <v>269</v>
      </c>
      <c r="Q214" s="41" t="s">
        <v>9004</v>
      </c>
      <c r="R214" s="41" t="s">
        <v>9005</v>
      </c>
      <c r="S214" s="238" t="s">
        <v>8991</v>
      </c>
      <c r="T214" s="41" t="s">
        <v>7866</v>
      </c>
      <c r="U214" s="29">
        <v>44256</v>
      </c>
      <c r="V214" s="41" t="s">
        <v>1356</v>
      </c>
      <c r="W214" s="29">
        <v>44378</v>
      </c>
      <c r="Y214" s="238" t="s">
        <v>8996</v>
      </c>
      <c r="Z214" s="288">
        <v>59000</v>
      </c>
      <c r="AA214" s="288">
        <v>59000</v>
      </c>
      <c r="AB214" s="41" t="s">
        <v>12232</v>
      </c>
    </row>
    <row r="215" spans="1:28" x14ac:dyDescent="0.25">
      <c r="A215" s="35" t="s">
        <v>1393</v>
      </c>
      <c r="B215" s="29">
        <v>45472</v>
      </c>
      <c r="C215" s="264" t="s">
        <v>9006</v>
      </c>
      <c r="D215" s="29" t="s">
        <v>16</v>
      </c>
      <c r="E215" s="240" t="s">
        <v>9007</v>
      </c>
      <c r="F215" s="29">
        <v>45539</v>
      </c>
      <c r="G215" s="35" t="s">
        <v>1269</v>
      </c>
      <c r="H215" s="35" t="s">
        <v>1273</v>
      </c>
      <c r="I215" s="29" t="s">
        <v>13050</v>
      </c>
      <c r="J215" s="41">
        <v>1</v>
      </c>
      <c r="K215" s="41" t="s">
        <v>7895</v>
      </c>
      <c r="L215" s="41" t="s">
        <v>7895</v>
      </c>
      <c r="M215" s="41" t="s">
        <v>7965</v>
      </c>
      <c r="N215" s="41" t="s">
        <v>7897</v>
      </c>
      <c r="O215" s="41" t="s">
        <v>7862</v>
      </c>
      <c r="P215" s="41" t="s">
        <v>275</v>
      </c>
      <c r="Q215" s="41" t="s">
        <v>9008</v>
      </c>
      <c r="R215" s="41" t="s">
        <v>9009</v>
      </c>
      <c r="S215" s="238" t="s">
        <v>9010</v>
      </c>
      <c r="T215" s="41" t="s">
        <v>7866</v>
      </c>
      <c r="U215" s="29">
        <v>44390</v>
      </c>
      <c r="V215" s="41" t="s">
        <v>1356</v>
      </c>
      <c r="W215" s="29">
        <v>44390</v>
      </c>
      <c r="Y215" s="238" t="s">
        <v>9011</v>
      </c>
      <c r="Z215" s="288">
        <v>42726</v>
      </c>
      <c r="AA215" s="288">
        <v>42726</v>
      </c>
      <c r="AB215" s="41" t="s">
        <v>12232</v>
      </c>
    </row>
    <row r="216" spans="1:28" x14ac:dyDescent="0.25">
      <c r="A216" s="35" t="s">
        <v>1393</v>
      </c>
      <c r="B216" s="29">
        <v>45472</v>
      </c>
      <c r="C216" s="264" t="s">
        <v>9012</v>
      </c>
      <c r="D216" s="29" t="s">
        <v>16</v>
      </c>
      <c r="E216" s="240" t="s">
        <v>8950</v>
      </c>
      <c r="F216" s="29">
        <v>45539</v>
      </c>
      <c r="G216" s="35" t="s">
        <v>1269</v>
      </c>
      <c r="H216" s="35" t="s">
        <v>1273</v>
      </c>
      <c r="I216" s="29" t="s">
        <v>13050</v>
      </c>
      <c r="J216" s="41">
        <v>1</v>
      </c>
      <c r="K216" s="41" t="s">
        <v>7888</v>
      </c>
      <c r="L216" s="41" t="s">
        <v>7888</v>
      </c>
      <c r="M216" s="41" t="s">
        <v>7965</v>
      </c>
      <c r="N216" s="41" t="s">
        <v>7861</v>
      </c>
      <c r="O216" s="41" t="s">
        <v>7862</v>
      </c>
      <c r="P216" s="41" t="s">
        <v>9013</v>
      </c>
      <c r="Q216" s="41" t="s">
        <v>9014</v>
      </c>
      <c r="R216" s="41" t="s">
        <v>9015</v>
      </c>
      <c r="S216" s="238" t="s">
        <v>9016</v>
      </c>
      <c r="T216" s="41" t="s">
        <v>7866</v>
      </c>
      <c r="U216" s="29">
        <v>44392</v>
      </c>
      <c r="V216" s="41" t="s">
        <v>1356</v>
      </c>
      <c r="W216" s="29">
        <v>44392</v>
      </c>
      <c r="Y216" s="238" t="s">
        <v>9017</v>
      </c>
      <c r="Z216" s="288">
        <v>43079</v>
      </c>
      <c r="AA216" s="288">
        <v>43079</v>
      </c>
      <c r="AB216" s="41" t="s">
        <v>12232</v>
      </c>
    </row>
    <row r="217" spans="1:28" x14ac:dyDescent="0.25">
      <c r="A217" s="35" t="s">
        <v>1393</v>
      </c>
      <c r="B217" s="29">
        <v>45467</v>
      </c>
      <c r="C217" s="264" t="s">
        <v>9018</v>
      </c>
      <c r="D217" s="29" t="s">
        <v>16</v>
      </c>
      <c r="E217" s="240" t="s">
        <v>9019</v>
      </c>
      <c r="F217" s="29">
        <v>45539</v>
      </c>
      <c r="G217" s="35" t="s">
        <v>1269</v>
      </c>
      <c r="H217" s="35" t="s">
        <v>1273</v>
      </c>
      <c r="I217" s="29" t="s">
        <v>13050</v>
      </c>
      <c r="J217" s="41">
        <v>1</v>
      </c>
      <c r="K217" s="41" t="s">
        <v>7860</v>
      </c>
      <c r="L217" s="41" t="s">
        <v>11662</v>
      </c>
      <c r="M217" s="41" t="s">
        <v>315</v>
      </c>
      <c r="N217" s="41" t="s">
        <v>7861</v>
      </c>
      <c r="O217" s="41" t="s">
        <v>7862</v>
      </c>
      <c r="P217" s="41" t="s">
        <v>8468</v>
      </c>
      <c r="Q217" s="41" t="s">
        <v>9020</v>
      </c>
      <c r="R217" s="41" t="s">
        <v>9021</v>
      </c>
      <c r="S217" s="238" t="s">
        <v>9022</v>
      </c>
      <c r="T217" s="41" t="s">
        <v>7866</v>
      </c>
      <c r="U217" s="29">
        <v>44414</v>
      </c>
      <c r="V217" s="41" t="s">
        <v>1356</v>
      </c>
      <c r="W217" s="29">
        <v>44414</v>
      </c>
      <c r="Y217" s="238" t="s">
        <v>9023</v>
      </c>
      <c r="Z217" s="288">
        <v>70929</v>
      </c>
      <c r="AA217" s="288">
        <v>70929</v>
      </c>
      <c r="AB217" s="41" t="s">
        <v>12232</v>
      </c>
    </row>
    <row r="218" spans="1:28" x14ac:dyDescent="0.25">
      <c r="A218" s="35" t="s">
        <v>1393</v>
      </c>
      <c r="B218" s="29">
        <v>45470</v>
      </c>
      <c r="C218" s="264" t="s">
        <v>9024</v>
      </c>
      <c r="D218" s="29" t="s">
        <v>16</v>
      </c>
      <c r="E218" s="240" t="s">
        <v>9025</v>
      </c>
      <c r="F218" s="29">
        <v>45539</v>
      </c>
      <c r="G218" s="35" t="s">
        <v>1269</v>
      </c>
      <c r="H218" s="35" t="s">
        <v>1273</v>
      </c>
      <c r="I218" s="29" t="s">
        <v>13050</v>
      </c>
      <c r="J218" s="41">
        <v>1</v>
      </c>
      <c r="K218" s="41" t="s">
        <v>7860</v>
      </c>
      <c r="L218" s="41" t="s">
        <v>11662</v>
      </c>
      <c r="M218" s="41" t="s">
        <v>315</v>
      </c>
      <c r="N218" s="41" t="s">
        <v>7861</v>
      </c>
      <c r="O218" s="41" t="s">
        <v>7862</v>
      </c>
      <c r="P218" s="41" t="s">
        <v>281</v>
      </c>
      <c r="Q218" s="41" t="s">
        <v>9026</v>
      </c>
      <c r="R218" s="41" t="s">
        <v>9027</v>
      </c>
      <c r="S218" s="238" t="s">
        <v>9028</v>
      </c>
      <c r="T218" s="41" t="s">
        <v>7866</v>
      </c>
      <c r="U218" s="29">
        <v>44421</v>
      </c>
      <c r="V218" s="41" t="s">
        <v>1356</v>
      </c>
      <c r="W218" s="29">
        <v>44421</v>
      </c>
      <c r="Y218" s="238" t="s">
        <v>9029</v>
      </c>
      <c r="Z218" s="288">
        <v>729398</v>
      </c>
      <c r="AA218" s="288">
        <v>729398</v>
      </c>
      <c r="AB218" s="41" t="s">
        <v>12232</v>
      </c>
    </row>
    <row r="219" spans="1:28" x14ac:dyDescent="0.25">
      <c r="A219" s="35" t="s">
        <v>1393</v>
      </c>
      <c r="B219" s="29">
        <v>45469</v>
      </c>
      <c r="C219" s="264" t="s">
        <v>9030</v>
      </c>
      <c r="D219" s="29" t="s">
        <v>16</v>
      </c>
      <c r="E219" s="240" t="s">
        <v>9031</v>
      </c>
      <c r="F219" s="29">
        <v>45539</v>
      </c>
      <c r="G219" s="35" t="s">
        <v>1269</v>
      </c>
      <c r="H219" s="35" t="s">
        <v>1273</v>
      </c>
      <c r="I219" s="29" t="s">
        <v>13050</v>
      </c>
      <c r="J219" s="41">
        <v>1</v>
      </c>
      <c r="K219" s="41" t="s">
        <v>7860</v>
      </c>
      <c r="L219" s="41" t="s">
        <v>11662</v>
      </c>
      <c r="M219" s="41" t="s">
        <v>315</v>
      </c>
      <c r="N219" s="41" t="s">
        <v>7861</v>
      </c>
      <c r="O219" s="41" t="s">
        <v>7862</v>
      </c>
      <c r="P219" s="41" t="s">
        <v>281</v>
      </c>
      <c r="Q219" s="41" t="s">
        <v>9032</v>
      </c>
      <c r="R219" s="41" t="s">
        <v>9033</v>
      </c>
      <c r="S219" s="238" t="s">
        <v>9034</v>
      </c>
      <c r="T219" s="41" t="s">
        <v>7866</v>
      </c>
      <c r="U219" s="29">
        <v>44279</v>
      </c>
      <c r="V219" s="41" t="s">
        <v>1413</v>
      </c>
      <c r="W219" s="29">
        <v>44478</v>
      </c>
      <c r="Y219" s="238" t="s">
        <v>9035</v>
      </c>
      <c r="Z219" s="288">
        <v>7627</v>
      </c>
      <c r="AA219" s="288">
        <v>7627</v>
      </c>
      <c r="AB219" s="41" t="s">
        <v>12232</v>
      </c>
    </row>
    <row r="220" spans="1:28" x14ac:dyDescent="0.25">
      <c r="A220" s="35" t="s">
        <v>1393</v>
      </c>
      <c r="B220" s="29">
        <v>45469</v>
      </c>
      <c r="C220" s="264" t="s">
        <v>9036</v>
      </c>
      <c r="D220" s="29" t="s">
        <v>16</v>
      </c>
      <c r="E220" s="240" t="s">
        <v>9031</v>
      </c>
      <c r="F220" s="29">
        <v>45539</v>
      </c>
      <c r="G220" s="35" t="s">
        <v>1269</v>
      </c>
      <c r="H220" s="35" t="s">
        <v>1273</v>
      </c>
      <c r="I220" s="29" t="s">
        <v>13050</v>
      </c>
      <c r="J220" s="41">
        <v>1</v>
      </c>
      <c r="K220" s="41" t="s">
        <v>7860</v>
      </c>
      <c r="L220" s="41" t="s">
        <v>11662</v>
      </c>
      <c r="M220" s="41" t="s">
        <v>315</v>
      </c>
      <c r="N220" s="41" t="s">
        <v>7861</v>
      </c>
      <c r="O220" s="41" t="s">
        <v>7862</v>
      </c>
      <c r="P220" s="41" t="s">
        <v>281</v>
      </c>
      <c r="Q220" s="41" t="s">
        <v>9037</v>
      </c>
      <c r="R220" s="41" t="s">
        <v>9038</v>
      </c>
      <c r="S220" s="238" t="s">
        <v>9039</v>
      </c>
      <c r="T220" s="41" t="s">
        <v>7866</v>
      </c>
      <c r="U220" s="29">
        <v>44495</v>
      </c>
      <c r="V220" s="41" t="s">
        <v>1413</v>
      </c>
      <c r="W220" s="29">
        <v>44478</v>
      </c>
      <c r="Y220" s="238" t="s">
        <v>9040</v>
      </c>
      <c r="Z220" s="288">
        <v>10204</v>
      </c>
      <c r="AA220" s="288">
        <v>10204</v>
      </c>
      <c r="AB220" s="41" t="s">
        <v>12232</v>
      </c>
    </row>
    <row r="221" spans="1:28" x14ac:dyDescent="0.25">
      <c r="A221" s="35" t="s">
        <v>1393</v>
      </c>
      <c r="B221" s="29">
        <v>45469</v>
      </c>
      <c r="C221" s="264" t="s">
        <v>9041</v>
      </c>
      <c r="D221" s="29" t="s">
        <v>16</v>
      </c>
      <c r="E221" s="240" t="s">
        <v>9031</v>
      </c>
      <c r="F221" s="29">
        <v>45539</v>
      </c>
      <c r="G221" s="35" t="s">
        <v>1269</v>
      </c>
      <c r="H221" s="35" t="s">
        <v>1273</v>
      </c>
      <c r="I221" s="29" t="s">
        <v>13050</v>
      </c>
      <c r="J221" s="41">
        <v>1</v>
      </c>
      <c r="K221" s="41" t="s">
        <v>7860</v>
      </c>
      <c r="L221" s="41" t="s">
        <v>11662</v>
      </c>
      <c r="M221" s="41" t="s">
        <v>315</v>
      </c>
      <c r="N221" s="41" t="s">
        <v>7861</v>
      </c>
      <c r="O221" s="41" t="s">
        <v>7862</v>
      </c>
      <c r="P221" s="41" t="s">
        <v>281</v>
      </c>
      <c r="Q221" s="41" t="s">
        <v>9042</v>
      </c>
      <c r="R221" s="41" t="s">
        <v>9043</v>
      </c>
      <c r="S221" s="238" t="s">
        <v>9044</v>
      </c>
      <c r="T221" s="41" t="s">
        <v>7866</v>
      </c>
      <c r="U221" s="29">
        <v>44490</v>
      </c>
      <c r="V221" s="41" t="s">
        <v>1413</v>
      </c>
      <c r="W221" s="29">
        <v>44478</v>
      </c>
      <c r="Y221" s="238" t="s">
        <v>9045</v>
      </c>
      <c r="Z221" s="288">
        <v>9832</v>
      </c>
      <c r="AA221" s="288">
        <v>9832</v>
      </c>
      <c r="AB221" s="41" t="s">
        <v>12232</v>
      </c>
    </row>
    <row r="222" spans="1:28" x14ac:dyDescent="0.25">
      <c r="A222" s="35" t="s">
        <v>12095</v>
      </c>
      <c r="B222" s="29">
        <v>45470</v>
      </c>
      <c r="C222" s="264" t="s">
        <v>9046</v>
      </c>
      <c r="D222" s="29" t="s">
        <v>16</v>
      </c>
      <c r="E222" s="240" t="s">
        <v>9047</v>
      </c>
      <c r="F222" s="29">
        <v>45539</v>
      </c>
      <c r="G222" s="35" t="s">
        <v>1269</v>
      </c>
      <c r="H222" s="35" t="s">
        <v>1272</v>
      </c>
      <c r="I222" s="29" t="s">
        <v>13059</v>
      </c>
      <c r="J222" s="41">
        <v>1</v>
      </c>
      <c r="K222" s="41" t="s">
        <v>7860</v>
      </c>
      <c r="L222" s="41" t="s">
        <v>11662</v>
      </c>
      <c r="M222" s="41" t="s">
        <v>315</v>
      </c>
      <c r="N222" s="41" t="s">
        <v>7861</v>
      </c>
      <c r="O222" s="41" t="s">
        <v>7862</v>
      </c>
      <c r="P222" s="41" t="s">
        <v>1371</v>
      </c>
      <c r="Q222" s="41" t="s">
        <v>9048</v>
      </c>
      <c r="R222" s="41" t="s">
        <v>9049</v>
      </c>
      <c r="S222" s="238" t="s">
        <v>9050</v>
      </c>
      <c r="T222" s="41" t="s">
        <v>7866</v>
      </c>
      <c r="U222" s="29">
        <v>44312</v>
      </c>
      <c r="V222" s="41" t="s">
        <v>1356</v>
      </c>
      <c r="W222" s="29">
        <v>44489</v>
      </c>
      <c r="Y222" s="238" t="s">
        <v>9051</v>
      </c>
      <c r="Z222" s="288">
        <v>80329</v>
      </c>
      <c r="AA222" s="288">
        <v>80329</v>
      </c>
      <c r="AB222" s="41" t="s">
        <v>12232</v>
      </c>
    </row>
    <row r="223" spans="1:28" x14ac:dyDescent="0.25">
      <c r="A223" s="35" t="s">
        <v>12095</v>
      </c>
      <c r="B223" s="29">
        <v>45470</v>
      </c>
      <c r="C223" s="264" t="s">
        <v>9052</v>
      </c>
      <c r="D223" s="29" t="s">
        <v>16</v>
      </c>
      <c r="E223" s="240" t="s">
        <v>7947</v>
      </c>
      <c r="F223" s="29">
        <v>45539</v>
      </c>
      <c r="G223" s="35" t="s">
        <v>1269</v>
      </c>
      <c r="H223" s="35" t="s">
        <v>1272</v>
      </c>
      <c r="I223" s="29" t="s">
        <v>13059</v>
      </c>
      <c r="J223" s="41">
        <v>1</v>
      </c>
      <c r="K223" s="41" t="s">
        <v>7860</v>
      </c>
      <c r="L223" s="41" t="s">
        <v>11662</v>
      </c>
      <c r="M223" s="41" t="s">
        <v>315</v>
      </c>
      <c r="N223" s="41" t="s">
        <v>7861</v>
      </c>
      <c r="O223" s="41" t="s">
        <v>7862</v>
      </c>
      <c r="P223" s="41" t="s">
        <v>1371</v>
      </c>
      <c r="Q223" s="41" t="s">
        <v>9053</v>
      </c>
      <c r="R223" s="41" t="s">
        <v>9054</v>
      </c>
      <c r="S223" s="238" t="s">
        <v>9055</v>
      </c>
      <c r="T223" s="41" t="s">
        <v>7866</v>
      </c>
      <c r="U223" s="29">
        <v>44308</v>
      </c>
      <c r="V223" s="41" t="s">
        <v>1356</v>
      </c>
      <c r="W223" s="29">
        <v>44489</v>
      </c>
      <c r="Y223" s="238" t="s">
        <v>9056</v>
      </c>
      <c r="Z223" s="288">
        <v>63915</v>
      </c>
      <c r="AA223" s="288">
        <v>63915</v>
      </c>
      <c r="AB223" s="41" t="s">
        <v>12232</v>
      </c>
    </row>
    <row r="224" spans="1:28" x14ac:dyDescent="0.25">
      <c r="A224" s="35" t="s">
        <v>1393</v>
      </c>
      <c r="B224" s="29">
        <v>45467</v>
      </c>
      <c r="C224" s="264" t="s">
        <v>9057</v>
      </c>
      <c r="D224" s="29" t="s">
        <v>16</v>
      </c>
      <c r="E224" s="240" t="s">
        <v>9058</v>
      </c>
      <c r="F224" s="29">
        <v>45539</v>
      </c>
      <c r="G224" s="35" t="s">
        <v>1269</v>
      </c>
      <c r="H224" s="35" t="s">
        <v>1273</v>
      </c>
      <c r="I224" s="29" t="s">
        <v>13050</v>
      </c>
      <c r="J224" s="41">
        <v>1</v>
      </c>
      <c r="K224" s="41" t="s">
        <v>7860</v>
      </c>
      <c r="L224" s="41" t="s">
        <v>11662</v>
      </c>
      <c r="M224" s="41" t="s">
        <v>315</v>
      </c>
      <c r="N224" s="41" t="s">
        <v>7861</v>
      </c>
      <c r="O224" s="41" t="s">
        <v>7862</v>
      </c>
      <c r="P224" s="41" t="s">
        <v>281</v>
      </c>
      <c r="Q224" s="41" t="s">
        <v>9059</v>
      </c>
      <c r="R224" s="41" t="s">
        <v>9060</v>
      </c>
      <c r="S224" s="238" t="s">
        <v>9061</v>
      </c>
      <c r="T224" s="41" t="s">
        <v>7866</v>
      </c>
      <c r="U224" s="29">
        <v>44282</v>
      </c>
      <c r="V224" s="41" t="s">
        <v>1356</v>
      </c>
      <c r="W224" s="29">
        <v>44499</v>
      </c>
      <c r="Y224" s="238" t="s">
        <v>9062</v>
      </c>
      <c r="Z224" s="288">
        <v>18409</v>
      </c>
      <c r="AA224" s="288">
        <v>18409</v>
      </c>
      <c r="AB224" s="41" t="s">
        <v>12232</v>
      </c>
    </row>
    <row r="225" spans="1:28" x14ac:dyDescent="0.25">
      <c r="A225" s="35" t="s">
        <v>1393</v>
      </c>
      <c r="B225" s="29">
        <v>45472</v>
      </c>
      <c r="C225" s="264" t="s">
        <v>9065</v>
      </c>
      <c r="D225" s="29" t="s">
        <v>16</v>
      </c>
      <c r="E225" s="240" t="s">
        <v>9066</v>
      </c>
      <c r="F225" s="29">
        <v>45539</v>
      </c>
      <c r="G225" s="35" t="s">
        <v>1269</v>
      </c>
      <c r="H225" s="35" t="s">
        <v>1273</v>
      </c>
      <c r="I225" s="29" t="s">
        <v>13050</v>
      </c>
      <c r="J225" s="41">
        <v>1</v>
      </c>
      <c r="K225" s="41" t="s">
        <v>8421</v>
      </c>
      <c r="L225" s="41" t="s">
        <v>11772</v>
      </c>
      <c r="M225" s="41" t="s">
        <v>8422</v>
      </c>
      <c r="N225" s="41" t="s">
        <v>7861</v>
      </c>
      <c r="O225" s="41" t="s">
        <v>8423</v>
      </c>
      <c r="P225" s="41" t="s">
        <v>8526</v>
      </c>
      <c r="Q225" s="41" t="s">
        <v>9067</v>
      </c>
      <c r="R225" s="41" t="s">
        <v>9068</v>
      </c>
      <c r="S225" s="238" t="s">
        <v>9069</v>
      </c>
      <c r="T225" s="41" t="s">
        <v>7866</v>
      </c>
      <c r="U225" s="29">
        <v>44544</v>
      </c>
      <c r="V225" s="41" t="s">
        <v>1356</v>
      </c>
      <c r="W225" s="29">
        <v>44544</v>
      </c>
      <c r="Y225" s="238" t="s">
        <v>9070</v>
      </c>
      <c r="Z225" s="288">
        <v>4659</v>
      </c>
      <c r="AA225" s="288">
        <v>4659</v>
      </c>
      <c r="AB225" s="41" t="s">
        <v>12232</v>
      </c>
    </row>
    <row r="226" spans="1:28" x14ac:dyDescent="0.25">
      <c r="A226" s="35" t="s">
        <v>1393</v>
      </c>
      <c r="B226" s="29">
        <v>45467</v>
      </c>
      <c r="C226" s="264" t="s">
        <v>9071</v>
      </c>
      <c r="D226" s="29" t="s">
        <v>16</v>
      </c>
      <c r="E226" s="240" t="s">
        <v>7877</v>
      </c>
      <c r="F226" s="29">
        <v>45539</v>
      </c>
      <c r="G226" s="35" t="s">
        <v>1269</v>
      </c>
      <c r="H226" s="35" t="s">
        <v>1273</v>
      </c>
      <c r="I226" s="29" t="s">
        <v>13050</v>
      </c>
      <c r="J226" s="41">
        <v>1</v>
      </c>
      <c r="K226" s="41" t="s">
        <v>7860</v>
      </c>
      <c r="L226" s="41" t="s">
        <v>11662</v>
      </c>
      <c r="M226" s="41" t="s">
        <v>315</v>
      </c>
      <c r="N226" s="41" t="s">
        <v>7861</v>
      </c>
      <c r="O226" s="41" t="s">
        <v>7862</v>
      </c>
      <c r="P226" s="41" t="s">
        <v>281</v>
      </c>
      <c r="Q226" s="41" t="s">
        <v>9072</v>
      </c>
      <c r="R226" s="41" t="s">
        <v>9073</v>
      </c>
      <c r="S226" s="238" t="s">
        <v>9074</v>
      </c>
      <c r="T226" s="41" t="s">
        <v>7866</v>
      </c>
      <c r="U226" s="29">
        <v>44547</v>
      </c>
      <c r="V226" s="41" t="s">
        <v>1356</v>
      </c>
      <c r="W226" s="29">
        <v>44547</v>
      </c>
      <c r="Y226" s="238" t="s">
        <v>9075</v>
      </c>
      <c r="Z226" s="288">
        <v>12389</v>
      </c>
      <c r="AA226" s="288">
        <v>12389</v>
      </c>
      <c r="AB226" s="41" t="s">
        <v>12232</v>
      </c>
    </row>
    <row r="227" spans="1:28" x14ac:dyDescent="0.25">
      <c r="A227" s="35" t="s">
        <v>1393</v>
      </c>
      <c r="B227" s="29">
        <v>45472</v>
      </c>
      <c r="C227" s="264" t="s">
        <v>9076</v>
      </c>
      <c r="D227" s="29" t="s">
        <v>16</v>
      </c>
      <c r="E227" s="240" t="s">
        <v>8943</v>
      </c>
      <c r="F227" s="29">
        <v>45539</v>
      </c>
      <c r="G227" s="35" t="s">
        <v>1269</v>
      </c>
      <c r="H227" s="35" t="s">
        <v>1273</v>
      </c>
      <c r="I227" s="29" t="s">
        <v>13050</v>
      </c>
      <c r="J227" s="41">
        <v>1</v>
      </c>
      <c r="K227" s="41" t="s">
        <v>269</v>
      </c>
      <c r="L227" s="41" t="s">
        <v>11772</v>
      </c>
      <c r="M227" s="41" t="s">
        <v>7896</v>
      </c>
      <c r="N227" s="41" t="s">
        <v>7897</v>
      </c>
      <c r="O227" s="41" t="s">
        <v>7862</v>
      </c>
      <c r="P227" s="41" t="s">
        <v>8193</v>
      </c>
      <c r="Q227" s="41" t="s">
        <v>9077</v>
      </c>
      <c r="R227" s="41" t="s">
        <v>9078</v>
      </c>
      <c r="S227" s="238" t="s">
        <v>9079</v>
      </c>
      <c r="T227" s="41" t="s">
        <v>7866</v>
      </c>
      <c r="U227" s="29">
        <v>44436</v>
      </c>
      <c r="V227" s="41" t="s">
        <v>1356</v>
      </c>
      <c r="W227" s="29">
        <v>44565</v>
      </c>
      <c r="Y227" s="238" t="s">
        <v>9080</v>
      </c>
      <c r="Z227" s="288">
        <v>32052</v>
      </c>
      <c r="AA227" s="288">
        <v>32052</v>
      </c>
      <c r="AB227" s="41" t="s">
        <v>12232</v>
      </c>
    </row>
    <row r="228" spans="1:28" x14ac:dyDescent="0.25">
      <c r="A228" s="35" t="s">
        <v>1393</v>
      </c>
      <c r="B228" s="29">
        <v>45472</v>
      </c>
      <c r="C228" s="264" t="s">
        <v>9081</v>
      </c>
      <c r="D228" s="29" t="s">
        <v>16</v>
      </c>
      <c r="E228" s="240" t="s">
        <v>8943</v>
      </c>
      <c r="F228" s="29">
        <v>45539</v>
      </c>
      <c r="G228" s="35" t="s">
        <v>1269</v>
      </c>
      <c r="H228" s="35" t="s">
        <v>1273</v>
      </c>
      <c r="I228" s="29" t="s">
        <v>13050</v>
      </c>
      <c r="J228" s="41">
        <v>1</v>
      </c>
      <c r="K228" s="41" t="s">
        <v>269</v>
      </c>
      <c r="L228" s="41" t="s">
        <v>11772</v>
      </c>
      <c r="M228" s="41" t="s">
        <v>7896</v>
      </c>
      <c r="N228" s="41" t="s">
        <v>7897</v>
      </c>
      <c r="O228" s="41" t="s">
        <v>7862</v>
      </c>
      <c r="P228" s="41" t="s">
        <v>8193</v>
      </c>
      <c r="Q228" s="41" t="s">
        <v>9082</v>
      </c>
      <c r="R228" s="41" t="s">
        <v>9083</v>
      </c>
      <c r="S228" s="238" t="s">
        <v>9084</v>
      </c>
      <c r="T228" s="41" t="s">
        <v>7866</v>
      </c>
      <c r="U228" s="29">
        <v>44436</v>
      </c>
      <c r="V228" s="41" t="s">
        <v>1356</v>
      </c>
      <c r="W228" s="29">
        <v>44565</v>
      </c>
      <c r="Y228" s="238" t="s">
        <v>9085</v>
      </c>
      <c r="Z228" s="288">
        <v>34982</v>
      </c>
      <c r="AA228" s="288">
        <v>34982</v>
      </c>
      <c r="AB228" s="41" t="s">
        <v>12232</v>
      </c>
    </row>
    <row r="229" spans="1:28" x14ac:dyDescent="0.25">
      <c r="A229" s="35" t="s">
        <v>1393</v>
      </c>
      <c r="B229" s="29">
        <v>45472</v>
      </c>
      <c r="C229" s="264" t="s">
        <v>9086</v>
      </c>
      <c r="D229" s="29" t="s">
        <v>16</v>
      </c>
      <c r="E229" s="240" t="s">
        <v>8943</v>
      </c>
      <c r="F229" s="29">
        <v>45539</v>
      </c>
      <c r="G229" s="35" t="s">
        <v>1269</v>
      </c>
      <c r="H229" s="35" t="s">
        <v>1273</v>
      </c>
      <c r="I229" s="29" t="s">
        <v>13050</v>
      </c>
      <c r="J229" s="41">
        <v>1</v>
      </c>
      <c r="K229" s="41" t="s">
        <v>269</v>
      </c>
      <c r="L229" s="41" t="s">
        <v>11772</v>
      </c>
      <c r="M229" s="41" t="s">
        <v>7896</v>
      </c>
      <c r="N229" s="41" t="s">
        <v>7897</v>
      </c>
      <c r="O229" s="41" t="s">
        <v>7862</v>
      </c>
      <c r="P229" s="41" t="s">
        <v>8193</v>
      </c>
      <c r="Q229" s="41" t="s">
        <v>9087</v>
      </c>
      <c r="R229" s="41" t="s">
        <v>9088</v>
      </c>
      <c r="S229" s="238" t="s">
        <v>9089</v>
      </c>
      <c r="T229" s="41" t="s">
        <v>7866</v>
      </c>
      <c r="U229" s="29">
        <v>44436</v>
      </c>
      <c r="V229" s="41" t="s">
        <v>1356</v>
      </c>
      <c r="W229" s="29">
        <v>44566</v>
      </c>
      <c r="Y229" s="238" t="s">
        <v>9090</v>
      </c>
      <c r="Z229" s="288">
        <v>33426</v>
      </c>
      <c r="AA229" s="288">
        <v>33426</v>
      </c>
      <c r="AB229" s="41" t="s">
        <v>12232</v>
      </c>
    </row>
    <row r="230" spans="1:28" x14ac:dyDescent="0.25">
      <c r="A230" s="35" t="s">
        <v>1393</v>
      </c>
      <c r="B230" s="29">
        <v>45469</v>
      </c>
      <c r="C230" s="264" t="s">
        <v>9091</v>
      </c>
      <c r="D230" s="29" t="s">
        <v>16</v>
      </c>
      <c r="E230" s="240" t="s">
        <v>9092</v>
      </c>
      <c r="F230" s="29">
        <v>45539</v>
      </c>
      <c r="G230" s="35" t="s">
        <v>1269</v>
      </c>
      <c r="H230" s="35" t="s">
        <v>1273</v>
      </c>
      <c r="I230" s="29" t="s">
        <v>13050</v>
      </c>
      <c r="J230" s="41">
        <v>1</v>
      </c>
      <c r="K230" s="41" t="s">
        <v>7860</v>
      </c>
      <c r="L230" s="41" t="s">
        <v>11662</v>
      </c>
      <c r="M230" s="41" t="s">
        <v>315</v>
      </c>
      <c r="N230" s="41" t="s">
        <v>7861</v>
      </c>
      <c r="O230" s="41" t="s">
        <v>7862</v>
      </c>
      <c r="P230" s="41" t="s">
        <v>281</v>
      </c>
      <c r="Q230" s="41" t="s">
        <v>9093</v>
      </c>
      <c r="R230" s="41" t="s">
        <v>9094</v>
      </c>
      <c r="S230" s="238" t="s">
        <v>9095</v>
      </c>
      <c r="T230" s="41" t="s">
        <v>7866</v>
      </c>
      <c r="U230" s="29">
        <v>44428</v>
      </c>
      <c r="V230" s="41" t="s">
        <v>1356</v>
      </c>
      <c r="W230" s="29">
        <v>44571</v>
      </c>
      <c r="Y230" s="238" t="s">
        <v>9096</v>
      </c>
      <c r="Z230" s="288">
        <v>14482</v>
      </c>
      <c r="AA230" s="288">
        <v>14482</v>
      </c>
      <c r="AB230" s="41" t="s">
        <v>12232</v>
      </c>
    </row>
    <row r="231" spans="1:28" x14ac:dyDescent="0.25">
      <c r="A231" s="35" t="s">
        <v>1393</v>
      </c>
      <c r="B231" s="29">
        <v>45469</v>
      </c>
      <c r="C231" s="264" t="s">
        <v>8041</v>
      </c>
      <c r="D231" s="29" t="s">
        <v>16</v>
      </c>
      <c r="E231" s="240" t="s">
        <v>7877</v>
      </c>
      <c r="F231" s="29">
        <v>45539</v>
      </c>
      <c r="G231" s="35" t="s">
        <v>1269</v>
      </c>
      <c r="H231" s="35" t="s">
        <v>1273</v>
      </c>
      <c r="I231" s="29" t="s">
        <v>13050</v>
      </c>
      <c r="J231" s="41">
        <v>1</v>
      </c>
      <c r="K231" s="41" t="s">
        <v>7860</v>
      </c>
      <c r="L231" s="41" t="s">
        <v>11662</v>
      </c>
      <c r="M231" s="41" t="s">
        <v>315</v>
      </c>
      <c r="N231" s="41" t="s">
        <v>7861</v>
      </c>
      <c r="O231" s="41" t="s">
        <v>7862</v>
      </c>
      <c r="P231" s="41" t="s">
        <v>281</v>
      </c>
      <c r="Q231" s="41" t="s">
        <v>9097</v>
      </c>
      <c r="R231" s="41" t="s">
        <v>9098</v>
      </c>
      <c r="S231" s="238" t="s">
        <v>9099</v>
      </c>
      <c r="T231" s="41" t="s">
        <v>7866</v>
      </c>
      <c r="U231" s="29">
        <v>44573</v>
      </c>
      <c r="V231" s="41" t="s">
        <v>1356</v>
      </c>
      <c r="W231" s="29">
        <v>44573</v>
      </c>
      <c r="Y231" s="238" t="s">
        <v>9100</v>
      </c>
      <c r="Z231" s="288">
        <v>36760</v>
      </c>
      <c r="AA231" s="288">
        <v>36760</v>
      </c>
      <c r="AB231" s="41" t="s">
        <v>12232</v>
      </c>
    </row>
    <row r="232" spans="1:28" x14ac:dyDescent="0.25">
      <c r="A232" s="35" t="s">
        <v>1393</v>
      </c>
      <c r="B232" s="29">
        <v>45472</v>
      </c>
      <c r="C232" s="264" t="s">
        <v>9101</v>
      </c>
      <c r="D232" s="29" t="s">
        <v>16</v>
      </c>
      <c r="E232" s="240" t="s">
        <v>8943</v>
      </c>
      <c r="F232" s="29">
        <v>45539</v>
      </c>
      <c r="G232" s="35" t="s">
        <v>1269</v>
      </c>
      <c r="H232" s="35" t="s">
        <v>1273</v>
      </c>
      <c r="I232" s="29" t="s">
        <v>13050</v>
      </c>
      <c r="J232" s="41">
        <v>1</v>
      </c>
      <c r="K232" s="41" t="s">
        <v>269</v>
      </c>
      <c r="L232" s="41" t="s">
        <v>11772</v>
      </c>
      <c r="M232" s="41" t="s">
        <v>7896</v>
      </c>
      <c r="N232" s="41" t="s">
        <v>7897</v>
      </c>
      <c r="O232" s="41" t="s">
        <v>7862</v>
      </c>
      <c r="P232" s="41" t="s">
        <v>8193</v>
      </c>
      <c r="Q232" s="41" t="s">
        <v>9102</v>
      </c>
      <c r="R232" s="41" t="s">
        <v>9103</v>
      </c>
      <c r="S232" s="238" t="s">
        <v>9104</v>
      </c>
      <c r="T232" s="41" t="s">
        <v>7866</v>
      </c>
      <c r="U232" s="29">
        <v>44436</v>
      </c>
      <c r="V232" s="41" t="s">
        <v>1356</v>
      </c>
      <c r="W232" s="29">
        <v>44577</v>
      </c>
      <c r="Y232" s="238" t="s">
        <v>9105</v>
      </c>
      <c r="Z232" s="288">
        <v>34355</v>
      </c>
      <c r="AA232" s="288">
        <v>34355</v>
      </c>
      <c r="AB232" s="41" t="s">
        <v>12232</v>
      </c>
    </row>
    <row r="233" spans="1:28" x14ac:dyDescent="0.25">
      <c r="A233" s="35" t="s">
        <v>1393</v>
      </c>
      <c r="B233" s="29">
        <v>45472</v>
      </c>
      <c r="C233" s="264" t="s">
        <v>9106</v>
      </c>
      <c r="D233" s="29" t="s">
        <v>16</v>
      </c>
      <c r="E233" s="240" t="s">
        <v>8943</v>
      </c>
      <c r="F233" s="29">
        <v>45539</v>
      </c>
      <c r="G233" s="35" t="s">
        <v>1269</v>
      </c>
      <c r="H233" s="35" t="s">
        <v>1273</v>
      </c>
      <c r="I233" s="29" t="s">
        <v>13050</v>
      </c>
      <c r="J233" s="41">
        <v>1</v>
      </c>
      <c r="K233" s="41" t="s">
        <v>269</v>
      </c>
      <c r="L233" s="41" t="s">
        <v>11772</v>
      </c>
      <c r="M233" s="41" t="s">
        <v>7896</v>
      </c>
      <c r="N233" s="41" t="s">
        <v>7897</v>
      </c>
      <c r="O233" s="41" t="s">
        <v>7862</v>
      </c>
      <c r="P233" s="41" t="s">
        <v>8193</v>
      </c>
      <c r="Q233" s="41" t="s">
        <v>9107</v>
      </c>
      <c r="R233" s="41" t="s">
        <v>9108</v>
      </c>
      <c r="S233" s="238" t="s">
        <v>9109</v>
      </c>
      <c r="T233" s="41" t="s">
        <v>7866</v>
      </c>
      <c r="U233" s="29">
        <v>44436</v>
      </c>
      <c r="V233" s="41" t="s">
        <v>1356</v>
      </c>
      <c r="W233" s="29">
        <v>44581</v>
      </c>
      <c r="Y233" s="238" t="s">
        <v>9110</v>
      </c>
      <c r="Z233" s="288">
        <v>38501</v>
      </c>
      <c r="AA233" s="288">
        <v>38501</v>
      </c>
      <c r="AB233" s="41" t="s">
        <v>12232</v>
      </c>
    </row>
    <row r="234" spans="1:28" x14ac:dyDescent="0.25">
      <c r="A234" s="35" t="s">
        <v>1393</v>
      </c>
      <c r="B234" s="29">
        <v>45472</v>
      </c>
      <c r="C234" s="264" t="s">
        <v>9111</v>
      </c>
      <c r="D234" s="29" t="s">
        <v>16</v>
      </c>
      <c r="E234" s="240" t="s">
        <v>8943</v>
      </c>
      <c r="F234" s="29">
        <v>45539</v>
      </c>
      <c r="G234" s="35" t="s">
        <v>1269</v>
      </c>
      <c r="H234" s="35" t="s">
        <v>1273</v>
      </c>
      <c r="I234" s="29" t="s">
        <v>13050</v>
      </c>
      <c r="J234" s="41">
        <v>1</v>
      </c>
      <c r="K234" s="41" t="s">
        <v>269</v>
      </c>
      <c r="L234" s="41" t="s">
        <v>11772</v>
      </c>
      <c r="M234" s="41" t="s">
        <v>7896</v>
      </c>
      <c r="N234" s="41" t="s">
        <v>7897</v>
      </c>
      <c r="O234" s="41" t="s">
        <v>7862</v>
      </c>
      <c r="P234" s="41" t="s">
        <v>8193</v>
      </c>
      <c r="Q234" s="41" t="s">
        <v>9112</v>
      </c>
      <c r="R234" s="41" t="s">
        <v>9113</v>
      </c>
      <c r="S234" s="238" t="s">
        <v>9114</v>
      </c>
      <c r="T234" s="41" t="s">
        <v>7866</v>
      </c>
      <c r="U234" s="29">
        <v>44436</v>
      </c>
      <c r="V234" s="41" t="s">
        <v>1356</v>
      </c>
      <c r="W234" s="29">
        <v>44586</v>
      </c>
      <c r="Y234" s="238" t="s">
        <v>9115</v>
      </c>
      <c r="Z234" s="288">
        <v>40000</v>
      </c>
      <c r="AA234" s="288">
        <v>40000</v>
      </c>
      <c r="AB234" s="41" t="s">
        <v>12232</v>
      </c>
    </row>
    <row r="235" spans="1:28" x14ac:dyDescent="0.25">
      <c r="A235" s="35" t="s">
        <v>1393</v>
      </c>
      <c r="B235" s="29">
        <v>45467</v>
      </c>
      <c r="C235" s="264" t="s">
        <v>9116</v>
      </c>
      <c r="D235" s="29" t="s">
        <v>16</v>
      </c>
      <c r="E235" s="240" t="s">
        <v>7877</v>
      </c>
      <c r="F235" s="29">
        <v>45539</v>
      </c>
      <c r="G235" s="35" t="s">
        <v>1269</v>
      </c>
      <c r="H235" s="35" t="s">
        <v>1273</v>
      </c>
      <c r="I235" s="29" t="s">
        <v>13050</v>
      </c>
      <c r="J235" s="41">
        <v>1</v>
      </c>
      <c r="K235" s="41" t="s">
        <v>7860</v>
      </c>
      <c r="L235" s="41" t="s">
        <v>11662</v>
      </c>
      <c r="M235" s="41" t="s">
        <v>7870</v>
      </c>
      <c r="N235" s="41" t="s">
        <v>7861</v>
      </c>
      <c r="O235" s="41" t="s">
        <v>7862</v>
      </c>
      <c r="P235" s="41" t="s">
        <v>7871</v>
      </c>
      <c r="Q235" s="41" t="s">
        <v>9117</v>
      </c>
      <c r="R235" s="41" t="s">
        <v>9118</v>
      </c>
      <c r="S235" s="238" t="s">
        <v>9119</v>
      </c>
      <c r="T235" s="41" t="s">
        <v>7866</v>
      </c>
      <c r="U235" s="29">
        <v>44379</v>
      </c>
      <c r="V235" s="41" t="s">
        <v>1356</v>
      </c>
      <c r="W235" s="29">
        <v>44607</v>
      </c>
      <c r="Y235" s="238" t="s">
        <v>9120</v>
      </c>
      <c r="Z235" s="288">
        <v>37108</v>
      </c>
      <c r="AA235" s="288">
        <v>37108</v>
      </c>
      <c r="AB235" s="41" t="s">
        <v>12232</v>
      </c>
    </row>
    <row r="236" spans="1:28" x14ac:dyDescent="0.25">
      <c r="A236" s="35" t="s">
        <v>1393</v>
      </c>
      <c r="B236" s="29">
        <v>45472</v>
      </c>
      <c r="C236" s="264" t="s">
        <v>9116</v>
      </c>
      <c r="D236" s="29" t="s">
        <v>16</v>
      </c>
      <c r="E236" s="240" t="s">
        <v>9121</v>
      </c>
      <c r="F236" s="29">
        <v>45539</v>
      </c>
      <c r="G236" s="35" t="s">
        <v>1269</v>
      </c>
      <c r="H236" s="35" t="s">
        <v>1273</v>
      </c>
      <c r="I236" s="29" t="s">
        <v>13050</v>
      </c>
      <c r="J236" s="41">
        <v>1</v>
      </c>
      <c r="K236" s="41" t="s">
        <v>7860</v>
      </c>
      <c r="L236" s="41" t="s">
        <v>11662</v>
      </c>
      <c r="M236" s="41" t="s">
        <v>7870</v>
      </c>
      <c r="N236" s="41" t="s">
        <v>7861</v>
      </c>
      <c r="O236" s="41" t="s">
        <v>7862</v>
      </c>
      <c r="P236" s="41" t="s">
        <v>7871</v>
      </c>
      <c r="Q236" s="41" t="s">
        <v>9122</v>
      </c>
      <c r="R236" s="41" t="s">
        <v>9123</v>
      </c>
      <c r="S236" s="238" t="s">
        <v>9119</v>
      </c>
      <c r="T236" s="41" t="s">
        <v>7866</v>
      </c>
      <c r="U236" s="29">
        <v>44607</v>
      </c>
      <c r="V236" s="41" t="s">
        <v>1356</v>
      </c>
      <c r="W236" s="29">
        <v>44607</v>
      </c>
      <c r="Y236" s="238" t="s">
        <v>9124</v>
      </c>
      <c r="Z236" s="288">
        <v>37108</v>
      </c>
      <c r="AA236" s="288">
        <v>37108</v>
      </c>
      <c r="AB236" s="41" t="s">
        <v>12232</v>
      </c>
    </row>
    <row r="237" spans="1:28" x14ac:dyDescent="0.25">
      <c r="A237" s="35" t="s">
        <v>1393</v>
      </c>
      <c r="B237" s="29">
        <v>45462</v>
      </c>
      <c r="C237" s="264" t="s">
        <v>9125</v>
      </c>
      <c r="D237" s="29" t="s">
        <v>16</v>
      </c>
      <c r="E237" s="240" t="s">
        <v>7877</v>
      </c>
      <c r="F237" s="29">
        <v>45539</v>
      </c>
      <c r="G237" s="35" t="s">
        <v>1269</v>
      </c>
      <c r="H237" s="35" t="s">
        <v>1273</v>
      </c>
      <c r="I237" s="29" t="s">
        <v>13050</v>
      </c>
      <c r="J237" s="41">
        <v>1</v>
      </c>
      <c r="K237" s="41" t="s">
        <v>7860</v>
      </c>
      <c r="L237" s="41" t="s">
        <v>11662</v>
      </c>
      <c r="M237" s="41" t="s">
        <v>315</v>
      </c>
      <c r="N237" s="41" t="s">
        <v>7861</v>
      </c>
      <c r="O237" s="41" t="s">
        <v>7862</v>
      </c>
      <c r="P237" s="41" t="s">
        <v>281</v>
      </c>
      <c r="Q237" s="41" t="s">
        <v>9130</v>
      </c>
      <c r="R237" s="41" t="s">
        <v>9131</v>
      </c>
      <c r="S237" s="238" t="s">
        <v>9128</v>
      </c>
      <c r="T237" s="41" t="s">
        <v>7866</v>
      </c>
      <c r="U237" s="29">
        <v>44610</v>
      </c>
      <c r="V237" s="41" t="s">
        <v>1413</v>
      </c>
      <c r="W237" s="29">
        <v>44610</v>
      </c>
      <c r="Y237" s="238" t="s">
        <v>9129</v>
      </c>
      <c r="Z237" s="288">
        <v>14604</v>
      </c>
      <c r="AA237" s="288">
        <v>14604</v>
      </c>
      <c r="AB237" s="41" t="s">
        <v>12232</v>
      </c>
    </row>
    <row r="238" spans="1:28" x14ac:dyDescent="0.25">
      <c r="A238" s="35" t="s">
        <v>1393</v>
      </c>
      <c r="B238" s="29">
        <v>45472</v>
      </c>
      <c r="C238" s="264" t="s">
        <v>9125</v>
      </c>
      <c r="D238" s="29" t="s">
        <v>16</v>
      </c>
      <c r="E238" s="240" t="s">
        <v>7877</v>
      </c>
      <c r="F238" s="29">
        <v>45539</v>
      </c>
      <c r="G238" s="35" t="s">
        <v>1269</v>
      </c>
      <c r="H238" s="35" t="s">
        <v>1273</v>
      </c>
      <c r="I238" s="29" t="s">
        <v>13050</v>
      </c>
      <c r="J238" s="41">
        <v>1</v>
      </c>
      <c r="K238" s="41" t="s">
        <v>7860</v>
      </c>
      <c r="L238" s="41" t="s">
        <v>11662</v>
      </c>
      <c r="M238" s="41" t="s">
        <v>315</v>
      </c>
      <c r="N238" s="41" t="s">
        <v>7861</v>
      </c>
      <c r="O238" s="41" t="s">
        <v>7862</v>
      </c>
      <c r="P238" s="41" t="s">
        <v>281</v>
      </c>
      <c r="Q238" s="41" t="s">
        <v>9126</v>
      </c>
      <c r="R238" s="41" t="s">
        <v>9127</v>
      </c>
      <c r="S238" s="238" t="s">
        <v>9128</v>
      </c>
      <c r="T238" s="41" t="s">
        <v>7866</v>
      </c>
      <c r="U238" s="29">
        <v>44610</v>
      </c>
      <c r="V238" s="41" t="s">
        <v>1356</v>
      </c>
      <c r="W238" s="29">
        <v>44610</v>
      </c>
      <c r="Y238" s="238" t="s">
        <v>9129</v>
      </c>
      <c r="Z238" s="288">
        <v>14604</v>
      </c>
      <c r="AA238" s="288">
        <v>14604</v>
      </c>
      <c r="AB238" s="41" t="s">
        <v>12232</v>
      </c>
    </row>
    <row r="239" spans="1:28" x14ac:dyDescent="0.25">
      <c r="A239" s="35" t="s">
        <v>1393</v>
      </c>
      <c r="B239" s="29">
        <v>45472</v>
      </c>
      <c r="C239" s="264" t="s">
        <v>9132</v>
      </c>
      <c r="D239" s="29" t="s">
        <v>16</v>
      </c>
      <c r="E239" s="240" t="s">
        <v>9133</v>
      </c>
      <c r="F239" s="29">
        <v>45539</v>
      </c>
      <c r="G239" s="35" t="s">
        <v>1269</v>
      </c>
      <c r="H239" s="35" t="s">
        <v>1273</v>
      </c>
      <c r="I239" s="29" t="s">
        <v>13050</v>
      </c>
      <c r="J239" s="41">
        <v>1</v>
      </c>
      <c r="K239" s="41" t="s">
        <v>7860</v>
      </c>
      <c r="L239" s="41" t="s">
        <v>11662</v>
      </c>
      <c r="M239" s="41" t="s">
        <v>7870</v>
      </c>
      <c r="N239" s="41" t="s">
        <v>7861</v>
      </c>
      <c r="O239" s="41" t="s">
        <v>7862</v>
      </c>
      <c r="P239" s="41" t="s">
        <v>7871</v>
      </c>
      <c r="Q239" s="41" t="s">
        <v>9134</v>
      </c>
      <c r="R239" s="41" t="s">
        <v>9135</v>
      </c>
      <c r="S239" s="238" t="s">
        <v>9136</v>
      </c>
      <c r="T239" s="41" t="s">
        <v>7866</v>
      </c>
      <c r="U239" s="29">
        <v>44612</v>
      </c>
      <c r="V239" s="41" t="s">
        <v>1356</v>
      </c>
      <c r="W239" s="29">
        <v>44612</v>
      </c>
      <c r="Y239" s="238" t="s">
        <v>9137</v>
      </c>
      <c r="Z239" s="288">
        <v>47526</v>
      </c>
      <c r="AA239" s="288">
        <v>47526</v>
      </c>
      <c r="AB239" s="41" t="s">
        <v>12232</v>
      </c>
    </row>
    <row r="240" spans="1:28" x14ac:dyDescent="0.25">
      <c r="A240" s="35" t="s">
        <v>1393</v>
      </c>
      <c r="B240" s="29">
        <v>45467</v>
      </c>
      <c r="C240" s="264" t="s">
        <v>9138</v>
      </c>
      <c r="D240" s="29" t="s">
        <v>16</v>
      </c>
      <c r="E240" s="240" t="s">
        <v>7877</v>
      </c>
      <c r="F240" s="29">
        <v>45539</v>
      </c>
      <c r="G240" s="35" t="s">
        <v>1269</v>
      </c>
      <c r="H240" s="35" t="s">
        <v>1273</v>
      </c>
      <c r="I240" s="29" t="s">
        <v>13050</v>
      </c>
      <c r="J240" s="41">
        <v>1</v>
      </c>
      <c r="K240" s="41" t="s">
        <v>7860</v>
      </c>
      <c r="L240" s="41" t="s">
        <v>11662</v>
      </c>
      <c r="M240" s="41" t="s">
        <v>315</v>
      </c>
      <c r="N240" s="41" t="s">
        <v>7861</v>
      </c>
      <c r="O240" s="41" t="s">
        <v>7862</v>
      </c>
      <c r="P240" s="41" t="s">
        <v>281</v>
      </c>
      <c r="Q240" s="41" t="s">
        <v>9139</v>
      </c>
      <c r="R240" s="41" t="s">
        <v>9140</v>
      </c>
      <c r="S240" s="238" t="s">
        <v>9141</v>
      </c>
      <c r="T240" s="41" t="s">
        <v>7866</v>
      </c>
      <c r="U240" s="29">
        <v>44625</v>
      </c>
      <c r="V240" s="41" t="s">
        <v>1356</v>
      </c>
      <c r="W240" s="29">
        <v>44625</v>
      </c>
      <c r="Y240" s="238" t="s">
        <v>9142</v>
      </c>
      <c r="Z240" s="288">
        <v>13567</v>
      </c>
      <c r="AA240" s="288">
        <v>13567</v>
      </c>
      <c r="AB240" s="41" t="s">
        <v>12232</v>
      </c>
    </row>
    <row r="241" spans="1:28" x14ac:dyDescent="0.25">
      <c r="A241" s="35" t="s">
        <v>1393</v>
      </c>
      <c r="B241" s="29">
        <v>45469</v>
      </c>
      <c r="C241" s="264" t="s">
        <v>9143</v>
      </c>
      <c r="D241" s="29" t="s">
        <v>16</v>
      </c>
      <c r="E241" s="240" t="s">
        <v>7877</v>
      </c>
      <c r="F241" s="29">
        <v>45539</v>
      </c>
      <c r="G241" s="35" t="s">
        <v>1269</v>
      </c>
      <c r="H241" s="35" t="s">
        <v>1273</v>
      </c>
      <c r="I241" s="29" t="s">
        <v>13050</v>
      </c>
      <c r="J241" s="41">
        <v>1</v>
      </c>
      <c r="K241" s="41" t="s">
        <v>7860</v>
      </c>
      <c r="L241" s="41" t="s">
        <v>11662</v>
      </c>
      <c r="M241" s="41" t="s">
        <v>315</v>
      </c>
      <c r="N241" s="41" t="s">
        <v>7861</v>
      </c>
      <c r="O241" s="41" t="s">
        <v>7862</v>
      </c>
      <c r="P241" s="41" t="s">
        <v>1371</v>
      </c>
      <c r="Q241" s="41" t="s">
        <v>9144</v>
      </c>
      <c r="R241" s="41" t="s">
        <v>9145</v>
      </c>
      <c r="S241" s="238" t="s">
        <v>9146</v>
      </c>
      <c r="T241" s="41" t="s">
        <v>7866</v>
      </c>
      <c r="U241" s="29">
        <v>44650</v>
      </c>
      <c r="V241" s="41" t="s">
        <v>1356</v>
      </c>
      <c r="W241" s="29">
        <v>44650</v>
      </c>
      <c r="Y241" s="238" t="s">
        <v>9147</v>
      </c>
      <c r="Z241" s="288">
        <v>13579</v>
      </c>
      <c r="AA241" s="288">
        <v>13579</v>
      </c>
      <c r="AB241" s="41" t="s">
        <v>12232</v>
      </c>
    </row>
    <row r="242" spans="1:28" x14ac:dyDescent="0.25">
      <c r="A242" s="35" t="s">
        <v>1393</v>
      </c>
      <c r="B242" s="29">
        <v>45467</v>
      </c>
      <c r="C242" s="264" t="s">
        <v>9159</v>
      </c>
      <c r="D242" s="29" t="s">
        <v>16</v>
      </c>
      <c r="E242" s="240" t="s">
        <v>9160</v>
      </c>
      <c r="F242" s="29">
        <v>45539</v>
      </c>
      <c r="G242" s="35" t="s">
        <v>1269</v>
      </c>
      <c r="H242" s="35" t="s">
        <v>1273</v>
      </c>
      <c r="I242" s="29" t="s">
        <v>13050</v>
      </c>
      <c r="J242" s="41">
        <v>1</v>
      </c>
      <c r="K242" s="41" t="s">
        <v>7860</v>
      </c>
      <c r="L242" s="41" t="s">
        <v>11662</v>
      </c>
      <c r="M242" s="41" t="s">
        <v>315</v>
      </c>
      <c r="N242" s="41" t="s">
        <v>7861</v>
      </c>
      <c r="O242" s="41" t="s">
        <v>7862</v>
      </c>
      <c r="P242" s="41" t="s">
        <v>281</v>
      </c>
      <c r="Q242" s="41" t="s">
        <v>9161</v>
      </c>
      <c r="R242" s="41" t="s">
        <v>9162</v>
      </c>
      <c r="S242" s="238" t="s">
        <v>9163</v>
      </c>
      <c r="T242" s="41" t="s">
        <v>7866</v>
      </c>
      <c r="U242" s="29">
        <v>44519</v>
      </c>
      <c r="V242" s="41" t="s">
        <v>1356</v>
      </c>
      <c r="W242" s="29">
        <v>44651</v>
      </c>
      <c r="Y242" s="238" t="s">
        <v>9164</v>
      </c>
      <c r="Z242" s="288">
        <v>61364</v>
      </c>
      <c r="AA242" s="288">
        <v>61364</v>
      </c>
      <c r="AB242" s="41" t="s">
        <v>12232</v>
      </c>
    </row>
    <row r="243" spans="1:28" x14ac:dyDescent="0.25">
      <c r="A243" s="35" t="s">
        <v>1393</v>
      </c>
      <c r="B243" s="29">
        <v>45468</v>
      </c>
      <c r="C243" s="264" t="s">
        <v>9177</v>
      </c>
      <c r="D243" s="29" t="s">
        <v>16</v>
      </c>
      <c r="E243" s="240" t="s">
        <v>9178</v>
      </c>
      <c r="F243" s="29">
        <v>45539</v>
      </c>
      <c r="G243" s="35" t="s">
        <v>1269</v>
      </c>
      <c r="H243" s="35" t="s">
        <v>1273</v>
      </c>
      <c r="I243" s="29" t="s">
        <v>13050</v>
      </c>
      <c r="J243" s="41">
        <v>1</v>
      </c>
      <c r="K243" s="41" t="s">
        <v>7860</v>
      </c>
      <c r="L243" s="41" t="s">
        <v>11662</v>
      </c>
      <c r="M243" s="41" t="s">
        <v>315</v>
      </c>
      <c r="N243" s="41" t="s">
        <v>7861</v>
      </c>
      <c r="O243" s="41" t="s">
        <v>7862</v>
      </c>
      <c r="P243" s="41" t="s">
        <v>281</v>
      </c>
      <c r="Q243" s="41" t="s">
        <v>9179</v>
      </c>
      <c r="R243" s="41" t="s">
        <v>9180</v>
      </c>
      <c r="S243" s="238" t="s">
        <v>9181</v>
      </c>
      <c r="T243" s="41" t="s">
        <v>7866</v>
      </c>
      <c r="U243" s="29">
        <v>44531</v>
      </c>
      <c r="V243" s="41" t="s">
        <v>1356</v>
      </c>
      <c r="W243" s="29">
        <v>44651</v>
      </c>
      <c r="Y243" s="238" t="s">
        <v>9153</v>
      </c>
      <c r="Z243" s="288">
        <v>20455</v>
      </c>
      <c r="AA243" s="288">
        <v>20455</v>
      </c>
      <c r="AB243" s="41" t="s">
        <v>12232</v>
      </c>
    </row>
    <row r="244" spans="1:28" x14ac:dyDescent="0.25">
      <c r="A244" s="35" t="s">
        <v>1393</v>
      </c>
      <c r="B244" s="29">
        <v>45468</v>
      </c>
      <c r="C244" s="264" t="s">
        <v>9148</v>
      </c>
      <c r="D244" s="29" t="s">
        <v>16</v>
      </c>
      <c r="E244" s="240" t="s">
        <v>9149</v>
      </c>
      <c r="F244" s="29">
        <v>45539</v>
      </c>
      <c r="G244" s="35" t="s">
        <v>1269</v>
      </c>
      <c r="H244" s="35" t="s">
        <v>1273</v>
      </c>
      <c r="I244" s="29" t="s">
        <v>13050</v>
      </c>
      <c r="J244" s="41">
        <v>1</v>
      </c>
      <c r="K244" s="41" t="s">
        <v>7860</v>
      </c>
      <c r="L244" s="41" t="s">
        <v>11662</v>
      </c>
      <c r="M244" s="41" t="s">
        <v>315</v>
      </c>
      <c r="N244" s="41" t="s">
        <v>7861</v>
      </c>
      <c r="O244" s="41" t="s">
        <v>7862</v>
      </c>
      <c r="P244" s="41" t="s">
        <v>281</v>
      </c>
      <c r="Q244" s="41" t="s">
        <v>9150</v>
      </c>
      <c r="R244" s="41" t="s">
        <v>9151</v>
      </c>
      <c r="S244" s="238" t="s">
        <v>9152</v>
      </c>
      <c r="T244" s="41" t="s">
        <v>7866</v>
      </c>
      <c r="U244" s="29">
        <v>44531</v>
      </c>
      <c r="V244" s="41" t="s">
        <v>1356</v>
      </c>
      <c r="W244" s="29">
        <v>44651</v>
      </c>
      <c r="Y244" s="238" t="s">
        <v>9153</v>
      </c>
      <c r="Z244" s="288">
        <v>20455</v>
      </c>
      <c r="AA244" s="288">
        <v>20455</v>
      </c>
      <c r="AB244" s="41" t="s">
        <v>12232</v>
      </c>
    </row>
    <row r="245" spans="1:28" x14ac:dyDescent="0.25">
      <c r="A245" s="35" t="s">
        <v>1393</v>
      </c>
      <c r="B245" s="29">
        <v>45468</v>
      </c>
      <c r="C245" s="264" t="s">
        <v>9154</v>
      </c>
      <c r="D245" s="29" t="s">
        <v>16</v>
      </c>
      <c r="E245" s="240" t="s">
        <v>9155</v>
      </c>
      <c r="F245" s="29">
        <v>45539</v>
      </c>
      <c r="G245" s="35" t="s">
        <v>1269</v>
      </c>
      <c r="H245" s="35" t="s">
        <v>1273</v>
      </c>
      <c r="I245" s="29" t="s">
        <v>13050</v>
      </c>
      <c r="J245" s="41">
        <v>1</v>
      </c>
      <c r="K245" s="41" t="s">
        <v>7860</v>
      </c>
      <c r="L245" s="41" t="s">
        <v>11662</v>
      </c>
      <c r="M245" s="41" t="s">
        <v>315</v>
      </c>
      <c r="N245" s="41" t="s">
        <v>7861</v>
      </c>
      <c r="O245" s="41" t="s">
        <v>7862</v>
      </c>
      <c r="P245" s="41" t="s">
        <v>281</v>
      </c>
      <c r="Q245" s="41" t="s">
        <v>9156</v>
      </c>
      <c r="R245" s="41" t="s">
        <v>9157</v>
      </c>
      <c r="S245" s="238" t="s">
        <v>9158</v>
      </c>
      <c r="T245" s="41" t="s">
        <v>7866</v>
      </c>
      <c r="U245" s="29">
        <v>44531</v>
      </c>
      <c r="V245" s="41" t="s">
        <v>1356</v>
      </c>
      <c r="W245" s="29">
        <v>44651</v>
      </c>
      <c r="Y245" s="238" t="s">
        <v>9153</v>
      </c>
      <c r="Z245" s="288">
        <v>20455</v>
      </c>
      <c r="AA245" s="288">
        <v>20455</v>
      </c>
      <c r="AB245" s="41" t="s">
        <v>12232</v>
      </c>
    </row>
    <row r="246" spans="1:28" x14ac:dyDescent="0.25">
      <c r="A246" s="35" t="s">
        <v>1393</v>
      </c>
      <c r="B246" s="29">
        <v>45468</v>
      </c>
      <c r="C246" s="264" t="s">
        <v>9171</v>
      </c>
      <c r="D246" s="29" t="s">
        <v>16</v>
      </c>
      <c r="E246" s="240" t="s">
        <v>9172</v>
      </c>
      <c r="F246" s="29">
        <v>45539</v>
      </c>
      <c r="G246" s="35" t="s">
        <v>1269</v>
      </c>
      <c r="H246" s="35" t="s">
        <v>1273</v>
      </c>
      <c r="I246" s="29" t="s">
        <v>13050</v>
      </c>
      <c r="J246" s="41">
        <v>1</v>
      </c>
      <c r="K246" s="41" t="s">
        <v>7860</v>
      </c>
      <c r="L246" s="41" t="s">
        <v>11662</v>
      </c>
      <c r="M246" s="41" t="s">
        <v>315</v>
      </c>
      <c r="N246" s="41" t="s">
        <v>7861</v>
      </c>
      <c r="O246" s="41" t="s">
        <v>7862</v>
      </c>
      <c r="P246" s="41" t="s">
        <v>281</v>
      </c>
      <c r="Q246" s="41" t="s">
        <v>9173</v>
      </c>
      <c r="R246" s="41" t="s">
        <v>9174</v>
      </c>
      <c r="S246" s="238" t="s">
        <v>9175</v>
      </c>
      <c r="T246" s="41" t="s">
        <v>7866</v>
      </c>
      <c r="U246" s="29">
        <v>44651</v>
      </c>
      <c r="V246" s="41" t="s">
        <v>1356</v>
      </c>
      <c r="W246" s="29">
        <v>44651</v>
      </c>
      <c r="Y246" s="238" t="s">
        <v>9176</v>
      </c>
      <c r="Z246" s="288">
        <v>8365</v>
      </c>
      <c r="AA246" s="288">
        <v>8365</v>
      </c>
      <c r="AB246" s="41" t="s">
        <v>12232</v>
      </c>
    </row>
    <row r="247" spans="1:28" x14ac:dyDescent="0.25">
      <c r="A247" s="35" t="s">
        <v>1393</v>
      </c>
      <c r="B247" s="29">
        <v>45469</v>
      </c>
      <c r="C247" s="264" t="s">
        <v>9165</v>
      </c>
      <c r="D247" s="29" t="s">
        <v>16</v>
      </c>
      <c r="E247" s="240" t="s">
        <v>9166</v>
      </c>
      <c r="F247" s="29">
        <v>45539</v>
      </c>
      <c r="G247" s="35" t="s">
        <v>1269</v>
      </c>
      <c r="H247" s="35" t="s">
        <v>1273</v>
      </c>
      <c r="I247" s="29" t="s">
        <v>13050</v>
      </c>
      <c r="J247" s="41">
        <v>1</v>
      </c>
      <c r="K247" s="41" t="s">
        <v>7860</v>
      </c>
      <c r="L247" s="41" t="s">
        <v>11662</v>
      </c>
      <c r="M247" s="41" t="s">
        <v>315</v>
      </c>
      <c r="N247" s="41" t="s">
        <v>7861</v>
      </c>
      <c r="O247" s="41" t="s">
        <v>7862</v>
      </c>
      <c r="P247" s="41" t="s">
        <v>281</v>
      </c>
      <c r="Q247" s="41" t="s">
        <v>9167</v>
      </c>
      <c r="R247" s="41" t="s">
        <v>9168</v>
      </c>
      <c r="S247" s="238" t="s">
        <v>9169</v>
      </c>
      <c r="T247" s="41" t="s">
        <v>7866</v>
      </c>
      <c r="U247" s="29">
        <v>44651</v>
      </c>
      <c r="V247" s="41" t="s">
        <v>1356</v>
      </c>
      <c r="W247" s="29">
        <v>44651</v>
      </c>
      <c r="Y247" s="238" t="s">
        <v>9170</v>
      </c>
      <c r="Z247" s="288">
        <v>68136</v>
      </c>
      <c r="AA247" s="288">
        <v>68136</v>
      </c>
      <c r="AB247" s="41" t="s">
        <v>12232</v>
      </c>
    </row>
    <row r="248" spans="1:28" x14ac:dyDescent="0.25">
      <c r="A248" s="35" t="s">
        <v>1393</v>
      </c>
      <c r="B248" s="29">
        <v>45469</v>
      </c>
      <c r="C248" s="264" t="s">
        <v>9182</v>
      </c>
      <c r="D248" s="29" t="s">
        <v>16</v>
      </c>
      <c r="E248" s="240" t="s">
        <v>9183</v>
      </c>
      <c r="F248" s="29">
        <v>45539</v>
      </c>
      <c r="G248" s="35" t="s">
        <v>1269</v>
      </c>
      <c r="H248" s="35" t="s">
        <v>1273</v>
      </c>
      <c r="I248" s="29" t="s">
        <v>13050</v>
      </c>
      <c r="J248" s="41">
        <v>1</v>
      </c>
      <c r="K248" s="41" t="s">
        <v>7860</v>
      </c>
      <c r="L248" s="41" t="s">
        <v>11662</v>
      </c>
      <c r="M248" s="41" t="s">
        <v>315</v>
      </c>
      <c r="N248" s="41" t="s">
        <v>7861</v>
      </c>
      <c r="O248" s="41" t="s">
        <v>7862</v>
      </c>
      <c r="P248" s="41" t="s">
        <v>281</v>
      </c>
      <c r="Q248" s="41" t="s">
        <v>9184</v>
      </c>
      <c r="R248" s="41" t="s">
        <v>9185</v>
      </c>
      <c r="S248" s="238" t="s">
        <v>9186</v>
      </c>
      <c r="T248" s="41" t="s">
        <v>7866</v>
      </c>
      <c r="U248" s="29">
        <v>44302</v>
      </c>
      <c r="V248" s="41" t="s">
        <v>1356</v>
      </c>
      <c r="W248" s="29">
        <v>44652</v>
      </c>
      <c r="Y248" s="238" t="s">
        <v>9187</v>
      </c>
      <c r="Z248" s="288">
        <v>493615</v>
      </c>
      <c r="AA248" s="288">
        <v>493615</v>
      </c>
      <c r="AB248" s="41" t="s">
        <v>12232</v>
      </c>
    </row>
    <row r="249" spans="1:28" x14ac:dyDescent="0.25">
      <c r="A249" s="35" t="s">
        <v>1393</v>
      </c>
      <c r="B249" s="29">
        <v>45472</v>
      </c>
      <c r="C249" s="264" t="s">
        <v>9193</v>
      </c>
      <c r="D249" s="29" t="s">
        <v>16</v>
      </c>
      <c r="E249" s="240" t="s">
        <v>8950</v>
      </c>
      <c r="F249" s="29">
        <v>45539</v>
      </c>
      <c r="G249" s="35" t="s">
        <v>1269</v>
      </c>
      <c r="H249" s="35" t="s">
        <v>1273</v>
      </c>
      <c r="I249" s="29" t="s">
        <v>13050</v>
      </c>
      <c r="J249" s="41">
        <v>1</v>
      </c>
      <c r="K249" s="41" t="s">
        <v>7888</v>
      </c>
      <c r="L249" s="41" t="s">
        <v>7888</v>
      </c>
      <c r="M249" s="41" t="s">
        <v>7870</v>
      </c>
      <c r="N249" s="41" t="s">
        <v>7861</v>
      </c>
      <c r="O249" s="41" t="s">
        <v>7862</v>
      </c>
      <c r="P249" s="41" t="s">
        <v>7966</v>
      </c>
      <c r="Q249" s="41" t="s">
        <v>9194</v>
      </c>
      <c r="R249" s="41" t="s">
        <v>9190</v>
      </c>
      <c r="S249" s="238" t="s">
        <v>9195</v>
      </c>
      <c r="T249" s="41" t="s">
        <v>7866</v>
      </c>
      <c r="U249" s="29">
        <v>44655</v>
      </c>
      <c r="V249" s="41" t="s">
        <v>1356</v>
      </c>
      <c r="W249" s="29">
        <v>44655</v>
      </c>
      <c r="Y249" s="238" t="s">
        <v>9196</v>
      </c>
      <c r="Z249" s="288">
        <v>1227231</v>
      </c>
      <c r="AA249" s="288">
        <v>1227231</v>
      </c>
      <c r="AB249" s="41" t="s">
        <v>12232</v>
      </c>
    </row>
    <row r="250" spans="1:28" x14ac:dyDescent="0.25">
      <c r="A250" s="35" t="s">
        <v>1393</v>
      </c>
      <c r="B250" s="29">
        <v>45472</v>
      </c>
      <c r="C250" s="264" t="s">
        <v>9188</v>
      </c>
      <c r="D250" s="29" t="s">
        <v>16</v>
      </c>
      <c r="E250" s="240" t="s">
        <v>8950</v>
      </c>
      <c r="F250" s="29">
        <v>45539</v>
      </c>
      <c r="G250" s="35" t="s">
        <v>1269</v>
      </c>
      <c r="H250" s="35" t="s">
        <v>1273</v>
      </c>
      <c r="I250" s="29" t="s">
        <v>13050</v>
      </c>
      <c r="J250" s="41">
        <v>1</v>
      </c>
      <c r="K250" s="41" t="s">
        <v>7888</v>
      </c>
      <c r="L250" s="41" t="s">
        <v>7888</v>
      </c>
      <c r="M250" s="41" t="s">
        <v>7870</v>
      </c>
      <c r="N250" s="41" t="s">
        <v>7861</v>
      </c>
      <c r="O250" s="41" t="s">
        <v>7862</v>
      </c>
      <c r="P250" s="41" t="s">
        <v>7966</v>
      </c>
      <c r="Q250" s="41" t="s">
        <v>9189</v>
      </c>
      <c r="R250" s="41" t="s">
        <v>9190</v>
      </c>
      <c r="S250" s="238" t="s">
        <v>9191</v>
      </c>
      <c r="T250" s="41" t="s">
        <v>7866</v>
      </c>
      <c r="U250" s="29">
        <v>44655</v>
      </c>
      <c r="V250" s="41" t="s">
        <v>1356</v>
      </c>
      <c r="W250" s="29">
        <v>44655</v>
      </c>
      <c r="Y250" s="238" t="s">
        <v>9192</v>
      </c>
      <c r="Z250" s="288">
        <v>52000</v>
      </c>
      <c r="AA250" s="288">
        <v>52000</v>
      </c>
      <c r="AB250" s="41" t="s">
        <v>12232</v>
      </c>
    </row>
    <row r="251" spans="1:28" x14ac:dyDescent="0.25">
      <c r="A251" s="35" t="s">
        <v>1393</v>
      </c>
      <c r="B251" s="29">
        <v>45468</v>
      </c>
      <c r="C251" s="264" t="s">
        <v>9197</v>
      </c>
      <c r="D251" s="29" t="s">
        <v>16</v>
      </c>
      <c r="E251" s="240" t="s">
        <v>9198</v>
      </c>
      <c r="F251" s="29">
        <v>45539</v>
      </c>
      <c r="G251" s="35" t="s">
        <v>1269</v>
      </c>
      <c r="H251" s="35" t="s">
        <v>1273</v>
      </c>
      <c r="I251" s="29" t="s">
        <v>13050</v>
      </c>
      <c r="J251" s="41">
        <v>1</v>
      </c>
      <c r="K251" s="41" t="s">
        <v>7860</v>
      </c>
      <c r="L251" s="41" t="s">
        <v>11662</v>
      </c>
      <c r="M251" s="41" t="s">
        <v>315</v>
      </c>
      <c r="N251" s="41" t="s">
        <v>7861</v>
      </c>
      <c r="O251" s="41" t="s">
        <v>7862</v>
      </c>
      <c r="P251" s="41" t="s">
        <v>8468</v>
      </c>
      <c r="Q251" s="41" t="s">
        <v>9199</v>
      </c>
      <c r="R251" s="41" t="s">
        <v>9200</v>
      </c>
      <c r="S251" s="238" t="s">
        <v>9201</v>
      </c>
      <c r="T251" s="41" t="s">
        <v>7866</v>
      </c>
      <c r="U251" s="29">
        <v>44673</v>
      </c>
      <c r="V251" s="41" t="s">
        <v>1356</v>
      </c>
      <c r="W251" s="29">
        <v>44673</v>
      </c>
      <c r="Y251" s="238" t="s">
        <v>9202</v>
      </c>
      <c r="Z251" s="288">
        <v>338981</v>
      </c>
      <c r="AA251" s="288">
        <v>338981</v>
      </c>
      <c r="AB251" s="41" t="s">
        <v>12232</v>
      </c>
    </row>
    <row r="252" spans="1:28" x14ac:dyDescent="0.25">
      <c r="A252" s="35" t="s">
        <v>1393</v>
      </c>
      <c r="B252" s="29">
        <v>45472</v>
      </c>
      <c r="C252" s="264" t="s">
        <v>9203</v>
      </c>
      <c r="D252" s="29" t="s">
        <v>16</v>
      </c>
      <c r="E252" s="240" t="s">
        <v>9204</v>
      </c>
      <c r="F252" s="29">
        <v>45539</v>
      </c>
      <c r="G252" s="35" t="s">
        <v>1269</v>
      </c>
      <c r="H252" s="35" t="s">
        <v>1273</v>
      </c>
      <c r="I252" s="29" t="s">
        <v>13050</v>
      </c>
      <c r="J252" s="41">
        <v>1</v>
      </c>
      <c r="K252" s="41" t="s">
        <v>7860</v>
      </c>
      <c r="L252" s="41" t="s">
        <v>11662</v>
      </c>
      <c r="M252" s="41" t="s">
        <v>315</v>
      </c>
      <c r="N252" s="41" t="s">
        <v>7861</v>
      </c>
      <c r="O252" s="41" t="s">
        <v>7862</v>
      </c>
      <c r="P252" s="41" t="s">
        <v>1500</v>
      </c>
      <c r="Q252" s="41" t="s">
        <v>9205</v>
      </c>
      <c r="R252" s="41" t="s">
        <v>9206</v>
      </c>
      <c r="S252" s="238" t="s">
        <v>9207</v>
      </c>
      <c r="T252" s="41" t="s">
        <v>7866</v>
      </c>
      <c r="U252" s="29">
        <v>44680</v>
      </c>
      <c r="V252" s="41" t="s">
        <v>1356</v>
      </c>
      <c r="W252" s="29">
        <v>44682</v>
      </c>
      <c r="Y252" s="238" t="s">
        <v>9208</v>
      </c>
      <c r="Z252" s="288">
        <v>74742</v>
      </c>
      <c r="AA252" s="288">
        <v>74742</v>
      </c>
      <c r="AB252" s="41" t="s">
        <v>12232</v>
      </c>
    </row>
    <row r="253" spans="1:28" x14ac:dyDescent="0.25">
      <c r="A253" s="35" t="s">
        <v>1393</v>
      </c>
      <c r="B253" s="29">
        <v>45467</v>
      </c>
      <c r="C253" s="264" t="s">
        <v>9209</v>
      </c>
      <c r="D253" s="29" t="s">
        <v>16</v>
      </c>
      <c r="E253" s="240" t="s">
        <v>7877</v>
      </c>
      <c r="F253" s="29">
        <v>45539</v>
      </c>
      <c r="G253" s="35" t="s">
        <v>1269</v>
      </c>
      <c r="H253" s="35" t="s">
        <v>1273</v>
      </c>
      <c r="I253" s="29" t="s">
        <v>13050</v>
      </c>
      <c r="J253" s="41">
        <v>1</v>
      </c>
      <c r="K253" s="41" t="s">
        <v>7860</v>
      </c>
      <c r="L253" s="41" t="s">
        <v>11662</v>
      </c>
      <c r="M253" s="41" t="s">
        <v>315</v>
      </c>
      <c r="N253" s="41" t="s">
        <v>7861</v>
      </c>
      <c r="O253" s="41" t="s">
        <v>7862</v>
      </c>
      <c r="P253" s="41" t="s">
        <v>281</v>
      </c>
      <c r="Q253" s="41" t="s">
        <v>9210</v>
      </c>
      <c r="R253" s="41" t="s">
        <v>9211</v>
      </c>
      <c r="S253" s="238" t="s">
        <v>9212</v>
      </c>
      <c r="T253" s="41" t="s">
        <v>7866</v>
      </c>
      <c r="U253" s="29">
        <v>44683</v>
      </c>
      <c r="V253" s="41" t="s">
        <v>1356</v>
      </c>
      <c r="W253" s="29">
        <v>44683</v>
      </c>
      <c r="Y253" s="238" t="s">
        <v>9213</v>
      </c>
      <c r="Z253" s="288">
        <v>119118</v>
      </c>
      <c r="AA253" s="288">
        <v>119118</v>
      </c>
      <c r="AB253" s="41" t="s">
        <v>12232</v>
      </c>
    </row>
    <row r="254" spans="1:28" x14ac:dyDescent="0.25">
      <c r="A254" s="35" t="s">
        <v>1393</v>
      </c>
      <c r="B254" s="29">
        <v>45468</v>
      </c>
      <c r="C254" s="264" t="s">
        <v>9214</v>
      </c>
      <c r="D254" s="29" t="s">
        <v>16</v>
      </c>
      <c r="E254" s="240" t="s">
        <v>9198</v>
      </c>
      <c r="F254" s="29">
        <v>45539</v>
      </c>
      <c r="G254" s="35" t="s">
        <v>1269</v>
      </c>
      <c r="H254" s="35" t="s">
        <v>1273</v>
      </c>
      <c r="I254" s="29" t="s">
        <v>13050</v>
      </c>
      <c r="J254" s="41">
        <v>1</v>
      </c>
      <c r="K254" s="41" t="s">
        <v>7860</v>
      </c>
      <c r="L254" s="41" t="s">
        <v>11662</v>
      </c>
      <c r="M254" s="41" t="s">
        <v>315</v>
      </c>
      <c r="N254" s="41" t="s">
        <v>7861</v>
      </c>
      <c r="O254" s="41" t="s">
        <v>7862</v>
      </c>
      <c r="P254" s="41" t="s">
        <v>8468</v>
      </c>
      <c r="Q254" s="41" t="s">
        <v>9215</v>
      </c>
      <c r="R254" s="41" t="s">
        <v>9216</v>
      </c>
      <c r="S254" s="238" t="s">
        <v>9217</v>
      </c>
      <c r="T254" s="41" t="s">
        <v>7866</v>
      </c>
      <c r="U254" s="29">
        <v>44690</v>
      </c>
      <c r="V254" s="41" t="s">
        <v>1356</v>
      </c>
      <c r="W254" s="29">
        <v>44690</v>
      </c>
      <c r="Y254" s="238" t="s">
        <v>9218</v>
      </c>
      <c r="Z254" s="288">
        <v>25951</v>
      </c>
      <c r="AA254" s="288">
        <v>25951</v>
      </c>
      <c r="AB254" s="41" t="s">
        <v>12232</v>
      </c>
    </row>
    <row r="255" spans="1:28" x14ac:dyDescent="0.25">
      <c r="A255" s="35" t="s">
        <v>1393</v>
      </c>
      <c r="B255" s="29">
        <v>45472</v>
      </c>
      <c r="C255" s="264" t="s">
        <v>9219</v>
      </c>
      <c r="D255" s="29" t="s">
        <v>16</v>
      </c>
      <c r="E255" s="240" t="s">
        <v>7859</v>
      </c>
      <c r="F255" s="29">
        <v>45539</v>
      </c>
      <c r="G255" s="35" t="s">
        <v>1269</v>
      </c>
      <c r="H255" s="35" t="s">
        <v>1273</v>
      </c>
      <c r="I255" s="29" t="s">
        <v>13050</v>
      </c>
      <c r="J255" s="41">
        <v>1</v>
      </c>
      <c r="K255" s="41" t="s">
        <v>7860</v>
      </c>
      <c r="L255" s="41" t="s">
        <v>11662</v>
      </c>
      <c r="M255" s="41" t="s">
        <v>315</v>
      </c>
      <c r="N255" s="41" t="s">
        <v>7861</v>
      </c>
      <c r="O255" s="41" t="s">
        <v>7862</v>
      </c>
      <c r="P255" s="41" t="s">
        <v>281</v>
      </c>
      <c r="Q255" s="41" t="s">
        <v>9220</v>
      </c>
      <c r="R255" s="41" t="s">
        <v>9221</v>
      </c>
      <c r="S255" s="238" t="s">
        <v>9222</v>
      </c>
      <c r="T255" s="41" t="s">
        <v>7866</v>
      </c>
      <c r="U255" s="29">
        <v>44713</v>
      </c>
      <c r="V255" s="41" t="s">
        <v>1356</v>
      </c>
      <c r="W255" s="29">
        <v>44713</v>
      </c>
      <c r="Y255" s="238" t="s">
        <v>9223</v>
      </c>
      <c r="Z255" s="288">
        <v>12000</v>
      </c>
      <c r="AA255" s="288">
        <v>12000</v>
      </c>
      <c r="AB255" s="41" t="s">
        <v>12232</v>
      </c>
    </row>
    <row r="256" spans="1:28" x14ac:dyDescent="0.25">
      <c r="A256" s="35" t="s">
        <v>1393</v>
      </c>
      <c r="B256" s="29">
        <v>45467</v>
      </c>
      <c r="C256" s="264" t="s">
        <v>9224</v>
      </c>
      <c r="D256" s="29" t="s">
        <v>16</v>
      </c>
      <c r="E256" s="240" t="s">
        <v>9225</v>
      </c>
      <c r="F256" s="29">
        <v>45539</v>
      </c>
      <c r="G256" s="35" t="s">
        <v>1269</v>
      </c>
      <c r="H256" s="35" t="s">
        <v>1273</v>
      </c>
      <c r="I256" s="29" t="s">
        <v>13050</v>
      </c>
      <c r="J256" s="41">
        <v>1</v>
      </c>
      <c r="K256" s="41" t="s">
        <v>7888</v>
      </c>
      <c r="L256" s="41" t="s">
        <v>7888</v>
      </c>
      <c r="M256" s="41" t="s">
        <v>7965</v>
      </c>
      <c r="N256" s="41" t="s">
        <v>7861</v>
      </c>
      <c r="O256" s="41" t="s">
        <v>7862</v>
      </c>
      <c r="P256" s="41" t="s">
        <v>9013</v>
      </c>
      <c r="Q256" s="41" t="s">
        <v>9226</v>
      </c>
      <c r="R256" s="41" t="s">
        <v>9227</v>
      </c>
      <c r="S256" s="238" t="s">
        <v>9228</v>
      </c>
      <c r="T256" s="41" t="s">
        <v>7866</v>
      </c>
      <c r="U256" s="29">
        <v>44714</v>
      </c>
      <c r="V256" s="41" t="s">
        <v>1413</v>
      </c>
      <c r="W256" s="29">
        <v>44714</v>
      </c>
      <c r="Y256" s="238" t="s">
        <v>9229</v>
      </c>
      <c r="Z256" s="288">
        <v>53799</v>
      </c>
      <c r="AA256" s="288">
        <v>53799</v>
      </c>
      <c r="AB256" s="41" t="s">
        <v>12232</v>
      </c>
    </row>
    <row r="257" spans="1:28" x14ac:dyDescent="0.25">
      <c r="A257" s="35" t="s">
        <v>1393</v>
      </c>
      <c r="B257" s="29">
        <v>45467</v>
      </c>
      <c r="C257" s="264" t="s">
        <v>9230</v>
      </c>
      <c r="D257" s="29" t="s">
        <v>16</v>
      </c>
      <c r="E257" s="240" t="s">
        <v>9231</v>
      </c>
      <c r="F257" s="29">
        <v>45539</v>
      </c>
      <c r="G257" s="35" t="s">
        <v>1269</v>
      </c>
      <c r="H257" s="35" t="s">
        <v>1273</v>
      </c>
      <c r="I257" s="29" t="s">
        <v>13050</v>
      </c>
      <c r="J257" s="41">
        <v>1</v>
      </c>
      <c r="K257" s="41" t="s">
        <v>7888</v>
      </c>
      <c r="L257" s="41" t="s">
        <v>7888</v>
      </c>
      <c r="M257" s="41" t="s">
        <v>7965</v>
      </c>
      <c r="N257" s="41" t="s">
        <v>7861</v>
      </c>
      <c r="O257" s="41" t="s">
        <v>7862</v>
      </c>
      <c r="P257" s="41" t="s">
        <v>7966</v>
      </c>
      <c r="Q257" s="41" t="s">
        <v>9232</v>
      </c>
      <c r="R257" s="41" t="s">
        <v>9233</v>
      </c>
      <c r="S257" s="238" t="s">
        <v>9234</v>
      </c>
      <c r="T257" s="41" t="s">
        <v>7866</v>
      </c>
      <c r="U257" s="29">
        <v>44718</v>
      </c>
      <c r="V257" s="41" t="s">
        <v>1356</v>
      </c>
      <c r="W257" s="29">
        <v>44718</v>
      </c>
      <c r="Y257" s="238" t="s">
        <v>9235</v>
      </c>
      <c r="Z257" s="288">
        <v>333938</v>
      </c>
      <c r="AA257" s="288">
        <v>333938</v>
      </c>
      <c r="AB257" s="41" t="s">
        <v>12232</v>
      </c>
    </row>
    <row r="258" spans="1:28" x14ac:dyDescent="0.25">
      <c r="A258" s="35" t="s">
        <v>5985</v>
      </c>
      <c r="B258" s="29">
        <v>45464</v>
      </c>
      <c r="C258" s="264" t="s">
        <v>9236</v>
      </c>
      <c r="D258" s="29" t="s">
        <v>16</v>
      </c>
      <c r="E258" s="240" t="s">
        <v>286</v>
      </c>
      <c r="F258" s="29">
        <v>45539</v>
      </c>
      <c r="G258" s="35" t="s">
        <v>1262</v>
      </c>
      <c r="H258" s="35" t="s">
        <v>1263</v>
      </c>
      <c r="I258" s="29" t="s">
        <v>13074</v>
      </c>
      <c r="J258" s="41">
        <v>1</v>
      </c>
      <c r="K258" s="41" t="s">
        <v>7888</v>
      </c>
      <c r="L258" s="41" t="s">
        <v>7888</v>
      </c>
      <c r="M258" s="41" t="s">
        <v>7965</v>
      </c>
      <c r="N258" s="41" t="s">
        <v>7861</v>
      </c>
      <c r="O258" s="41" t="s">
        <v>7862</v>
      </c>
      <c r="P258" s="41" t="s">
        <v>7966</v>
      </c>
      <c r="Q258" s="41" t="s">
        <v>9237</v>
      </c>
      <c r="R258" s="41" t="s">
        <v>9238</v>
      </c>
      <c r="S258" s="238" t="s">
        <v>9239</v>
      </c>
      <c r="T258" s="41" t="s">
        <v>7866</v>
      </c>
      <c r="U258" s="29">
        <v>44747</v>
      </c>
      <c r="V258" s="41" t="s">
        <v>1356</v>
      </c>
      <c r="W258" s="29">
        <v>44747</v>
      </c>
      <c r="Y258" s="238" t="s">
        <v>9192</v>
      </c>
      <c r="Z258" s="288">
        <v>52000</v>
      </c>
      <c r="AA258" s="288">
        <v>52000</v>
      </c>
      <c r="AB258" s="41" t="s">
        <v>12228</v>
      </c>
    </row>
    <row r="259" spans="1:28" x14ac:dyDescent="0.25">
      <c r="A259" s="35" t="s">
        <v>1393</v>
      </c>
      <c r="B259" s="29">
        <v>45472</v>
      </c>
      <c r="C259" s="264" t="s">
        <v>9240</v>
      </c>
      <c r="D259" s="29" t="s">
        <v>16</v>
      </c>
      <c r="E259" s="240" t="s">
        <v>8943</v>
      </c>
      <c r="F259" s="29">
        <v>45539</v>
      </c>
      <c r="G259" s="35" t="s">
        <v>1269</v>
      </c>
      <c r="H259" s="35" t="s">
        <v>1273</v>
      </c>
      <c r="I259" s="29" t="s">
        <v>13050</v>
      </c>
      <c r="J259" s="41">
        <v>1</v>
      </c>
      <c r="K259" s="41" t="s">
        <v>269</v>
      </c>
      <c r="L259" s="41" t="s">
        <v>11772</v>
      </c>
      <c r="M259" s="41" t="s">
        <v>7896</v>
      </c>
      <c r="N259" s="41" t="s">
        <v>7897</v>
      </c>
      <c r="O259" s="41" t="s">
        <v>7862</v>
      </c>
      <c r="P259" s="41" t="s">
        <v>8193</v>
      </c>
      <c r="Q259" s="41" t="s">
        <v>9241</v>
      </c>
      <c r="R259" s="41" t="s">
        <v>9242</v>
      </c>
      <c r="S259" s="238" t="s">
        <v>9243</v>
      </c>
      <c r="T259" s="41" t="s">
        <v>7866</v>
      </c>
      <c r="U259" s="29">
        <v>44691</v>
      </c>
      <c r="V259" s="41" t="s">
        <v>1356</v>
      </c>
      <c r="W259" s="29">
        <v>44749</v>
      </c>
      <c r="Y259" s="238" t="s">
        <v>9244</v>
      </c>
      <c r="Z259" s="288">
        <v>53600</v>
      </c>
      <c r="AA259" s="288">
        <v>53600</v>
      </c>
      <c r="AB259" s="41" t="s">
        <v>12232</v>
      </c>
    </row>
    <row r="260" spans="1:28" x14ac:dyDescent="0.25">
      <c r="A260" s="35" t="s">
        <v>1393</v>
      </c>
      <c r="B260" s="29">
        <v>45472</v>
      </c>
      <c r="C260" s="264" t="s">
        <v>9245</v>
      </c>
      <c r="D260" s="29" t="s">
        <v>16</v>
      </c>
      <c r="E260" s="240" t="s">
        <v>8943</v>
      </c>
      <c r="F260" s="29">
        <v>45539</v>
      </c>
      <c r="G260" s="35" t="s">
        <v>1269</v>
      </c>
      <c r="H260" s="35" t="s">
        <v>1273</v>
      </c>
      <c r="I260" s="29" t="s">
        <v>13050</v>
      </c>
      <c r="J260" s="41">
        <v>1</v>
      </c>
      <c r="K260" s="41" t="s">
        <v>269</v>
      </c>
      <c r="L260" s="41" t="s">
        <v>11772</v>
      </c>
      <c r="M260" s="41" t="s">
        <v>7896</v>
      </c>
      <c r="N260" s="41" t="s">
        <v>7897</v>
      </c>
      <c r="O260" s="41" t="s">
        <v>7862</v>
      </c>
      <c r="P260" s="41" t="s">
        <v>8193</v>
      </c>
      <c r="Q260" s="41" t="s">
        <v>9246</v>
      </c>
      <c r="R260" s="41" t="s">
        <v>9247</v>
      </c>
      <c r="S260" s="238" t="s">
        <v>9248</v>
      </c>
      <c r="T260" s="41" t="s">
        <v>7866</v>
      </c>
      <c r="U260" s="29">
        <v>44705</v>
      </c>
      <c r="V260" s="41" t="s">
        <v>1356</v>
      </c>
      <c r="W260" s="29">
        <v>44749</v>
      </c>
      <c r="Y260" s="238" t="s">
        <v>9249</v>
      </c>
      <c r="Z260" s="288">
        <v>52000</v>
      </c>
      <c r="AA260" s="288">
        <v>52000</v>
      </c>
      <c r="AB260" s="41" t="s">
        <v>12232</v>
      </c>
    </row>
    <row r="261" spans="1:28" x14ac:dyDescent="0.25">
      <c r="A261" s="35" t="s">
        <v>1393</v>
      </c>
      <c r="B261" s="29">
        <v>45472</v>
      </c>
      <c r="C261" s="264" t="s">
        <v>9250</v>
      </c>
      <c r="D261" s="29" t="s">
        <v>16</v>
      </c>
      <c r="E261" s="240" t="s">
        <v>8943</v>
      </c>
      <c r="F261" s="29">
        <v>45539</v>
      </c>
      <c r="G261" s="35" t="s">
        <v>1269</v>
      </c>
      <c r="H261" s="35" t="s">
        <v>1273</v>
      </c>
      <c r="I261" s="29" t="s">
        <v>13050</v>
      </c>
      <c r="J261" s="41">
        <v>1</v>
      </c>
      <c r="K261" s="41" t="s">
        <v>269</v>
      </c>
      <c r="L261" s="41" t="s">
        <v>11772</v>
      </c>
      <c r="M261" s="41" t="s">
        <v>7896</v>
      </c>
      <c r="N261" s="41" t="s">
        <v>7897</v>
      </c>
      <c r="O261" s="41" t="s">
        <v>7862</v>
      </c>
      <c r="P261" s="41" t="s">
        <v>8193</v>
      </c>
      <c r="Q261" s="41" t="s">
        <v>9251</v>
      </c>
      <c r="R261" s="41" t="s">
        <v>9252</v>
      </c>
      <c r="S261" s="238" t="s">
        <v>9248</v>
      </c>
      <c r="T261" s="41" t="s">
        <v>7866</v>
      </c>
      <c r="U261" s="29">
        <v>44705</v>
      </c>
      <c r="V261" s="41" t="s">
        <v>1356</v>
      </c>
      <c r="W261" s="29">
        <v>44749</v>
      </c>
      <c r="Y261" s="238" t="s">
        <v>9192</v>
      </c>
      <c r="Z261" s="288">
        <v>52000</v>
      </c>
      <c r="AA261" s="288">
        <v>52000</v>
      </c>
      <c r="AB261" s="41" t="s">
        <v>12232</v>
      </c>
    </row>
    <row r="262" spans="1:28" x14ac:dyDescent="0.25">
      <c r="A262" s="35" t="s">
        <v>1393</v>
      </c>
      <c r="B262" s="29">
        <v>45472</v>
      </c>
      <c r="C262" s="264" t="s">
        <v>9253</v>
      </c>
      <c r="D262" s="29" t="s">
        <v>16</v>
      </c>
      <c r="E262" s="240" t="s">
        <v>8943</v>
      </c>
      <c r="F262" s="29">
        <v>45539</v>
      </c>
      <c r="G262" s="35" t="s">
        <v>1269</v>
      </c>
      <c r="H262" s="35" t="s">
        <v>1273</v>
      </c>
      <c r="I262" s="29" t="s">
        <v>13050</v>
      </c>
      <c r="J262" s="41">
        <v>1</v>
      </c>
      <c r="K262" s="41" t="s">
        <v>269</v>
      </c>
      <c r="L262" s="41" t="s">
        <v>11772</v>
      </c>
      <c r="M262" s="41" t="s">
        <v>7896</v>
      </c>
      <c r="N262" s="41" t="s">
        <v>7897</v>
      </c>
      <c r="O262" s="41" t="s">
        <v>7862</v>
      </c>
      <c r="P262" s="41" t="s">
        <v>8193</v>
      </c>
      <c r="Q262" s="41" t="s">
        <v>9254</v>
      </c>
      <c r="R262" s="41" t="s">
        <v>9255</v>
      </c>
      <c r="S262" s="238" t="s">
        <v>9256</v>
      </c>
      <c r="U262" s="29">
        <v>44697</v>
      </c>
      <c r="V262" s="41" t="s">
        <v>1356</v>
      </c>
      <c r="W262" s="29">
        <v>44753</v>
      </c>
      <c r="Y262" s="238" t="s">
        <v>9257</v>
      </c>
      <c r="Z262" s="288">
        <v>56000</v>
      </c>
      <c r="AA262" s="288">
        <v>56000</v>
      </c>
      <c r="AB262" s="41" t="s">
        <v>12232</v>
      </c>
    </row>
    <row r="263" spans="1:28" x14ac:dyDescent="0.25">
      <c r="A263" s="35" t="s">
        <v>1393</v>
      </c>
      <c r="B263" s="29">
        <v>45472</v>
      </c>
      <c r="C263" s="264" t="s">
        <v>9262</v>
      </c>
      <c r="D263" s="29" t="s">
        <v>16</v>
      </c>
      <c r="E263" s="240" t="s">
        <v>8943</v>
      </c>
      <c r="F263" s="29">
        <v>45539</v>
      </c>
      <c r="G263" s="35" t="s">
        <v>1269</v>
      </c>
      <c r="H263" s="35" t="s">
        <v>1273</v>
      </c>
      <c r="I263" s="29" t="s">
        <v>13050</v>
      </c>
      <c r="J263" s="41">
        <v>1</v>
      </c>
      <c r="K263" s="41" t="s">
        <v>269</v>
      </c>
      <c r="L263" s="41" t="s">
        <v>11772</v>
      </c>
      <c r="M263" s="41" t="s">
        <v>7896</v>
      </c>
      <c r="N263" s="41" t="s">
        <v>7897</v>
      </c>
      <c r="O263" s="41" t="s">
        <v>7862</v>
      </c>
      <c r="P263" s="41" t="s">
        <v>8193</v>
      </c>
      <c r="Q263" s="41" t="s">
        <v>9263</v>
      </c>
      <c r="R263" s="41" t="s">
        <v>9264</v>
      </c>
      <c r="S263" s="238" t="s">
        <v>9265</v>
      </c>
      <c r="U263" s="29">
        <v>44684</v>
      </c>
      <c r="V263" s="41" t="s">
        <v>1356</v>
      </c>
      <c r="W263" s="29">
        <v>44757</v>
      </c>
      <c r="Y263" s="238" t="s">
        <v>9266</v>
      </c>
      <c r="Z263" s="288">
        <v>32440</v>
      </c>
      <c r="AA263" s="288">
        <v>32440</v>
      </c>
      <c r="AB263" s="41" t="s">
        <v>12232</v>
      </c>
    </row>
    <row r="264" spans="1:28" x14ac:dyDescent="0.25">
      <c r="A264" s="35" t="s">
        <v>1393</v>
      </c>
      <c r="B264" s="29">
        <v>45472</v>
      </c>
      <c r="C264" s="264" t="s">
        <v>9267</v>
      </c>
      <c r="D264" s="29" t="s">
        <v>16</v>
      </c>
      <c r="E264" s="240" t="s">
        <v>8943</v>
      </c>
      <c r="F264" s="29">
        <v>45539</v>
      </c>
      <c r="G264" s="35" t="s">
        <v>1269</v>
      </c>
      <c r="H264" s="35" t="s">
        <v>1273</v>
      </c>
      <c r="I264" s="29" t="s">
        <v>13050</v>
      </c>
      <c r="J264" s="41">
        <v>1</v>
      </c>
      <c r="K264" s="41" t="s">
        <v>269</v>
      </c>
      <c r="L264" s="41" t="s">
        <v>11772</v>
      </c>
      <c r="M264" s="41" t="s">
        <v>7896</v>
      </c>
      <c r="N264" s="41" t="s">
        <v>7897</v>
      </c>
      <c r="O264" s="41" t="s">
        <v>7862</v>
      </c>
      <c r="P264" s="41" t="s">
        <v>8193</v>
      </c>
      <c r="Q264" s="41" t="s">
        <v>9268</v>
      </c>
      <c r="R264" s="41" t="s">
        <v>9269</v>
      </c>
      <c r="S264" s="238" t="s">
        <v>9270</v>
      </c>
      <c r="T264" s="41" t="s">
        <v>7866</v>
      </c>
      <c r="U264" s="29">
        <v>44684</v>
      </c>
      <c r="V264" s="41" t="s">
        <v>1356</v>
      </c>
      <c r="W264" s="29">
        <v>44757</v>
      </c>
      <c r="Y264" s="238" t="s">
        <v>9271</v>
      </c>
      <c r="Z264" s="288">
        <v>36312</v>
      </c>
      <c r="AA264" s="288">
        <v>36312</v>
      </c>
      <c r="AB264" s="41" t="s">
        <v>12232</v>
      </c>
    </row>
    <row r="265" spans="1:28" x14ac:dyDescent="0.25">
      <c r="A265" s="35" t="s">
        <v>1393</v>
      </c>
      <c r="B265" s="29">
        <v>45472</v>
      </c>
      <c r="C265" s="264" t="s">
        <v>9272</v>
      </c>
      <c r="D265" s="29" t="s">
        <v>16</v>
      </c>
      <c r="E265" s="240" t="s">
        <v>8943</v>
      </c>
      <c r="F265" s="29">
        <v>45539</v>
      </c>
      <c r="G265" s="35" t="s">
        <v>1269</v>
      </c>
      <c r="H265" s="35" t="s">
        <v>1273</v>
      </c>
      <c r="I265" s="29" t="s">
        <v>13050</v>
      </c>
      <c r="J265" s="41">
        <v>1</v>
      </c>
      <c r="K265" s="41" t="s">
        <v>269</v>
      </c>
      <c r="L265" s="41" t="s">
        <v>11772</v>
      </c>
      <c r="M265" s="41" t="s">
        <v>7896</v>
      </c>
      <c r="N265" s="41" t="s">
        <v>7897</v>
      </c>
      <c r="O265" s="41" t="s">
        <v>7862</v>
      </c>
      <c r="P265" s="41" t="s">
        <v>8193</v>
      </c>
      <c r="Q265" s="41" t="s">
        <v>9273</v>
      </c>
      <c r="R265" s="41" t="s">
        <v>9274</v>
      </c>
      <c r="S265" s="238" t="s">
        <v>9275</v>
      </c>
      <c r="U265" s="29">
        <v>44684</v>
      </c>
      <c r="V265" s="41" t="s">
        <v>1356</v>
      </c>
      <c r="W265" s="29">
        <v>44757</v>
      </c>
      <c r="Y265" s="238" t="s">
        <v>9276</v>
      </c>
      <c r="Z265" s="288">
        <v>32424</v>
      </c>
      <c r="AA265" s="288">
        <v>32424</v>
      </c>
      <c r="AB265" s="41" t="s">
        <v>12232</v>
      </c>
    </row>
    <row r="266" spans="1:28" x14ac:dyDescent="0.25">
      <c r="A266" s="35" t="s">
        <v>1393</v>
      </c>
      <c r="B266" s="29">
        <v>45472</v>
      </c>
      <c r="C266" s="264" t="s">
        <v>9277</v>
      </c>
      <c r="D266" s="29" t="s">
        <v>16</v>
      </c>
      <c r="E266" s="240" t="s">
        <v>8943</v>
      </c>
      <c r="F266" s="29">
        <v>45539</v>
      </c>
      <c r="G266" s="35" t="s">
        <v>1269</v>
      </c>
      <c r="H266" s="35" t="s">
        <v>1273</v>
      </c>
      <c r="I266" s="29" t="s">
        <v>13050</v>
      </c>
      <c r="J266" s="41">
        <v>1</v>
      </c>
      <c r="K266" s="41" t="s">
        <v>269</v>
      </c>
      <c r="L266" s="41" t="s">
        <v>11772</v>
      </c>
      <c r="M266" s="41" t="s">
        <v>7896</v>
      </c>
      <c r="N266" s="41" t="s">
        <v>7897</v>
      </c>
      <c r="O266" s="41" t="s">
        <v>7862</v>
      </c>
      <c r="P266" s="41" t="s">
        <v>8193</v>
      </c>
      <c r="Q266" s="41" t="s">
        <v>9278</v>
      </c>
      <c r="R266" s="41" t="s">
        <v>9279</v>
      </c>
      <c r="S266" s="238" t="s">
        <v>9280</v>
      </c>
      <c r="T266" s="41" t="s">
        <v>7866</v>
      </c>
      <c r="U266" s="29">
        <v>44684</v>
      </c>
      <c r="V266" s="41" t="s">
        <v>1356</v>
      </c>
      <c r="W266" s="29">
        <v>44757</v>
      </c>
      <c r="Y266" s="238" t="s">
        <v>9281</v>
      </c>
      <c r="Z266" s="288">
        <v>38248</v>
      </c>
      <c r="AA266" s="288">
        <v>38248</v>
      </c>
      <c r="AB266" s="41" t="s">
        <v>12232</v>
      </c>
    </row>
    <row r="267" spans="1:28" x14ac:dyDescent="0.25">
      <c r="A267" s="35" t="s">
        <v>1393</v>
      </c>
      <c r="B267" s="29">
        <v>45472</v>
      </c>
      <c r="C267" s="264" t="s">
        <v>9282</v>
      </c>
      <c r="D267" s="29" t="s">
        <v>16</v>
      </c>
      <c r="E267" s="240" t="s">
        <v>8943</v>
      </c>
      <c r="F267" s="29">
        <v>45539</v>
      </c>
      <c r="G267" s="35" t="s">
        <v>1269</v>
      </c>
      <c r="H267" s="35" t="s">
        <v>1273</v>
      </c>
      <c r="I267" s="29" t="s">
        <v>13050</v>
      </c>
      <c r="J267" s="41">
        <v>1</v>
      </c>
      <c r="K267" s="41" t="s">
        <v>269</v>
      </c>
      <c r="L267" s="41" t="s">
        <v>11772</v>
      </c>
      <c r="M267" s="41" t="s">
        <v>7896</v>
      </c>
      <c r="N267" s="41" t="s">
        <v>7897</v>
      </c>
      <c r="O267" s="41" t="s">
        <v>7862</v>
      </c>
      <c r="P267" s="41" t="s">
        <v>8193</v>
      </c>
      <c r="Q267" s="41" t="s">
        <v>9283</v>
      </c>
      <c r="R267" s="41" t="s">
        <v>9284</v>
      </c>
      <c r="S267" s="238" t="s">
        <v>9285</v>
      </c>
      <c r="T267" s="41" t="s">
        <v>7866</v>
      </c>
      <c r="U267" s="29">
        <v>44684</v>
      </c>
      <c r="V267" s="41" t="s">
        <v>1356</v>
      </c>
      <c r="W267" s="29">
        <v>44757</v>
      </c>
      <c r="Y267" s="238" t="s">
        <v>9286</v>
      </c>
      <c r="Z267" s="288">
        <v>36512</v>
      </c>
      <c r="AA267" s="288">
        <v>36512</v>
      </c>
      <c r="AB267" s="41" t="s">
        <v>12232</v>
      </c>
    </row>
    <row r="268" spans="1:28" x14ac:dyDescent="0.25">
      <c r="A268" s="35" t="s">
        <v>1393</v>
      </c>
      <c r="B268" s="29">
        <v>45473</v>
      </c>
      <c r="C268" s="264" t="s">
        <v>9258</v>
      </c>
      <c r="D268" s="29" t="s">
        <v>16</v>
      </c>
      <c r="E268" s="240" t="s">
        <v>8943</v>
      </c>
      <c r="F268" s="29">
        <v>45539</v>
      </c>
      <c r="G268" s="35" t="s">
        <v>1269</v>
      </c>
      <c r="H268" s="35" t="s">
        <v>1273</v>
      </c>
      <c r="I268" s="29" t="s">
        <v>13050</v>
      </c>
      <c r="J268" s="41">
        <v>1</v>
      </c>
      <c r="K268" s="41" t="s">
        <v>255</v>
      </c>
      <c r="L268" s="41" t="s">
        <v>255</v>
      </c>
      <c r="M268" s="41" t="s">
        <v>7870</v>
      </c>
      <c r="N268" s="41" t="s">
        <v>7861</v>
      </c>
      <c r="O268" s="41" t="s">
        <v>7862</v>
      </c>
      <c r="P268" s="41" t="s">
        <v>256</v>
      </c>
      <c r="Q268" s="41" t="s">
        <v>9259</v>
      </c>
      <c r="R268" s="41" t="s">
        <v>1393</v>
      </c>
      <c r="S268" s="238" t="s">
        <v>9260</v>
      </c>
      <c r="T268" s="41" t="s">
        <v>7866</v>
      </c>
      <c r="U268" s="29">
        <v>44757</v>
      </c>
      <c r="V268" s="41" t="s">
        <v>1356</v>
      </c>
      <c r="W268" s="29">
        <v>44757</v>
      </c>
      <c r="Y268" s="238" t="s">
        <v>9261</v>
      </c>
      <c r="Z268" s="288">
        <v>12500</v>
      </c>
      <c r="AA268" s="288">
        <v>12500</v>
      </c>
      <c r="AB268" s="41" t="s">
        <v>12232</v>
      </c>
    </row>
    <row r="269" spans="1:28" x14ac:dyDescent="0.25">
      <c r="A269" s="35" t="s">
        <v>1393</v>
      </c>
      <c r="B269" s="29">
        <v>45472</v>
      </c>
      <c r="C269" s="264" t="s">
        <v>9287</v>
      </c>
      <c r="D269" s="29" t="s">
        <v>16</v>
      </c>
      <c r="E269" s="240" t="s">
        <v>8943</v>
      </c>
      <c r="F269" s="29">
        <v>45539</v>
      </c>
      <c r="G269" s="35" t="s">
        <v>1269</v>
      </c>
      <c r="H269" s="35" t="s">
        <v>1273</v>
      </c>
      <c r="I269" s="29" t="s">
        <v>13050</v>
      </c>
      <c r="J269" s="41">
        <v>1</v>
      </c>
      <c r="K269" s="41" t="s">
        <v>269</v>
      </c>
      <c r="L269" s="41" t="s">
        <v>11772</v>
      </c>
      <c r="M269" s="41" t="s">
        <v>7896</v>
      </c>
      <c r="N269" s="41" t="s">
        <v>7897</v>
      </c>
      <c r="O269" s="41" t="s">
        <v>7862</v>
      </c>
      <c r="P269" s="41" t="s">
        <v>8193</v>
      </c>
      <c r="Q269" s="41" t="s">
        <v>9288</v>
      </c>
      <c r="R269" s="41" t="s">
        <v>9289</v>
      </c>
      <c r="S269" s="238" t="s">
        <v>9290</v>
      </c>
      <c r="T269" s="41" t="s">
        <v>7866</v>
      </c>
      <c r="U269" s="29">
        <v>44719</v>
      </c>
      <c r="V269" s="41" t="s">
        <v>1356</v>
      </c>
      <c r="W269" s="29">
        <v>44761</v>
      </c>
      <c r="Y269" s="238" t="s">
        <v>9291</v>
      </c>
      <c r="Z269" s="288">
        <v>25848</v>
      </c>
      <c r="AA269" s="288">
        <v>25848</v>
      </c>
      <c r="AB269" s="41" t="s">
        <v>12232</v>
      </c>
    </row>
    <row r="270" spans="1:28" x14ac:dyDescent="0.25">
      <c r="A270" s="35" t="s">
        <v>1393</v>
      </c>
      <c r="B270" s="29">
        <v>45472</v>
      </c>
      <c r="C270" s="264" t="s">
        <v>9292</v>
      </c>
      <c r="D270" s="29" t="s">
        <v>16</v>
      </c>
      <c r="E270" s="240" t="s">
        <v>8943</v>
      </c>
      <c r="F270" s="29">
        <v>45539</v>
      </c>
      <c r="G270" s="35" t="s">
        <v>1269</v>
      </c>
      <c r="H270" s="35" t="s">
        <v>1273</v>
      </c>
      <c r="I270" s="29" t="s">
        <v>13050</v>
      </c>
      <c r="J270" s="41">
        <v>1</v>
      </c>
      <c r="K270" s="41" t="s">
        <v>269</v>
      </c>
      <c r="L270" s="41" t="s">
        <v>11772</v>
      </c>
      <c r="M270" s="41" t="s">
        <v>7896</v>
      </c>
      <c r="N270" s="41" t="s">
        <v>7897</v>
      </c>
      <c r="O270" s="41" t="s">
        <v>7862</v>
      </c>
      <c r="P270" s="41" t="s">
        <v>8193</v>
      </c>
      <c r="Q270" s="41" t="s">
        <v>9293</v>
      </c>
      <c r="R270" s="41" t="s">
        <v>9294</v>
      </c>
      <c r="S270" s="238" t="s">
        <v>9295</v>
      </c>
      <c r="T270" s="41" t="s">
        <v>7866</v>
      </c>
      <c r="U270" s="29">
        <v>44732</v>
      </c>
      <c r="V270" s="41" t="s">
        <v>1356</v>
      </c>
      <c r="W270" s="29">
        <v>44764</v>
      </c>
      <c r="Y270" s="238" t="s">
        <v>9296</v>
      </c>
      <c r="Z270" s="288">
        <v>48000</v>
      </c>
      <c r="AA270" s="288">
        <v>48000</v>
      </c>
      <c r="AB270" s="41" t="s">
        <v>12232</v>
      </c>
    </row>
    <row r="271" spans="1:28" x14ac:dyDescent="0.25">
      <c r="A271" s="35" t="s">
        <v>1393</v>
      </c>
      <c r="B271" s="29">
        <v>45472</v>
      </c>
      <c r="C271" s="264" t="s">
        <v>9297</v>
      </c>
      <c r="D271" s="29" t="s">
        <v>16</v>
      </c>
      <c r="E271" s="240" t="s">
        <v>8943</v>
      </c>
      <c r="F271" s="29">
        <v>45539</v>
      </c>
      <c r="G271" s="35" t="s">
        <v>1269</v>
      </c>
      <c r="H271" s="35" t="s">
        <v>1273</v>
      </c>
      <c r="I271" s="29" t="s">
        <v>13050</v>
      </c>
      <c r="J271" s="41">
        <v>1</v>
      </c>
      <c r="K271" s="41" t="s">
        <v>269</v>
      </c>
      <c r="L271" s="41" t="s">
        <v>11772</v>
      </c>
      <c r="M271" s="41" t="s">
        <v>7896</v>
      </c>
      <c r="N271" s="41" t="s">
        <v>7897</v>
      </c>
      <c r="O271" s="41" t="s">
        <v>7862</v>
      </c>
      <c r="P271" s="41" t="s">
        <v>8193</v>
      </c>
      <c r="Q271" s="41" t="s">
        <v>9298</v>
      </c>
      <c r="R271" s="41" t="s">
        <v>9294</v>
      </c>
      <c r="S271" s="238" t="s">
        <v>9299</v>
      </c>
      <c r="T271" s="41" t="s">
        <v>7866</v>
      </c>
      <c r="U271" s="29">
        <v>44732</v>
      </c>
      <c r="V271" s="41" t="s">
        <v>1356</v>
      </c>
      <c r="W271" s="29">
        <v>44765</v>
      </c>
      <c r="Y271" s="238" t="s">
        <v>8948</v>
      </c>
      <c r="Z271" s="288">
        <v>50000</v>
      </c>
      <c r="AA271" s="288">
        <v>50000</v>
      </c>
      <c r="AB271" s="41" t="s">
        <v>12232</v>
      </c>
    </row>
    <row r="272" spans="1:28" x14ac:dyDescent="0.25">
      <c r="A272" s="35" t="s">
        <v>1393</v>
      </c>
      <c r="B272" s="29">
        <v>45472</v>
      </c>
      <c r="C272" s="264" t="s">
        <v>9304</v>
      </c>
      <c r="D272" s="29" t="s">
        <v>16</v>
      </c>
      <c r="E272" s="240" t="s">
        <v>8129</v>
      </c>
      <c r="F272" s="29">
        <v>45539</v>
      </c>
      <c r="G272" s="35" t="s">
        <v>1269</v>
      </c>
      <c r="H272" s="35" t="s">
        <v>1273</v>
      </c>
      <c r="I272" s="29" t="s">
        <v>13050</v>
      </c>
      <c r="J272" s="41">
        <v>1</v>
      </c>
      <c r="K272" s="41" t="s">
        <v>7860</v>
      </c>
      <c r="L272" s="41" t="s">
        <v>11662</v>
      </c>
      <c r="M272" s="41" t="s">
        <v>315</v>
      </c>
      <c r="N272" s="41" t="s">
        <v>7861</v>
      </c>
      <c r="O272" s="41" t="s">
        <v>7862</v>
      </c>
      <c r="P272" s="41" t="s">
        <v>281</v>
      </c>
      <c r="Q272" s="41" t="s">
        <v>9305</v>
      </c>
      <c r="R272" s="41" t="s">
        <v>9306</v>
      </c>
      <c r="S272" s="238" t="s">
        <v>9307</v>
      </c>
      <c r="T272" s="41" t="s">
        <v>7866</v>
      </c>
      <c r="U272" s="29">
        <v>44768</v>
      </c>
      <c r="V272" s="41" t="s">
        <v>1356</v>
      </c>
      <c r="W272" s="29">
        <v>44768</v>
      </c>
      <c r="Y272" s="238" t="s">
        <v>9308</v>
      </c>
      <c r="Z272" s="288">
        <v>28521</v>
      </c>
      <c r="AA272" s="288">
        <v>28521</v>
      </c>
      <c r="AB272" s="41" t="s">
        <v>12232</v>
      </c>
    </row>
    <row r="273" spans="1:28" x14ac:dyDescent="0.25">
      <c r="A273" s="35" t="s">
        <v>1393</v>
      </c>
      <c r="B273" s="29">
        <v>45472</v>
      </c>
      <c r="C273" s="264" t="s">
        <v>9300</v>
      </c>
      <c r="D273" s="29" t="s">
        <v>16</v>
      </c>
      <c r="E273" s="240" t="s">
        <v>8943</v>
      </c>
      <c r="F273" s="29">
        <v>45539</v>
      </c>
      <c r="G273" s="35" t="s">
        <v>1269</v>
      </c>
      <c r="H273" s="35" t="s">
        <v>1273</v>
      </c>
      <c r="I273" s="29" t="s">
        <v>13050</v>
      </c>
      <c r="J273" s="41">
        <v>1</v>
      </c>
      <c r="K273" s="41" t="s">
        <v>269</v>
      </c>
      <c r="L273" s="41" t="s">
        <v>11772</v>
      </c>
      <c r="M273" s="41" t="s">
        <v>7896</v>
      </c>
      <c r="N273" s="41" t="s">
        <v>7897</v>
      </c>
      <c r="O273" s="41" t="s">
        <v>7862</v>
      </c>
      <c r="P273" s="41" t="s">
        <v>8193</v>
      </c>
      <c r="Q273" s="41" t="s">
        <v>9301</v>
      </c>
      <c r="R273" s="41" t="s">
        <v>9294</v>
      </c>
      <c r="S273" s="238" t="s">
        <v>9302</v>
      </c>
      <c r="T273" s="41" t="s">
        <v>7866</v>
      </c>
      <c r="U273" s="29">
        <v>45097</v>
      </c>
      <c r="V273" s="41" t="s">
        <v>1356</v>
      </c>
      <c r="W273" s="29">
        <v>44768</v>
      </c>
      <c r="Y273" s="238" t="s">
        <v>9303</v>
      </c>
      <c r="Z273" s="288">
        <v>52160</v>
      </c>
      <c r="AA273" s="288">
        <v>52160</v>
      </c>
      <c r="AB273" s="41" t="s">
        <v>12232</v>
      </c>
    </row>
    <row r="274" spans="1:28" x14ac:dyDescent="0.25">
      <c r="A274" s="35" t="s">
        <v>1393</v>
      </c>
      <c r="B274" s="29">
        <v>45470</v>
      </c>
      <c r="C274" s="264" t="s">
        <v>9309</v>
      </c>
      <c r="D274" s="29" t="s">
        <v>16</v>
      </c>
      <c r="E274" s="240" t="s">
        <v>7877</v>
      </c>
      <c r="F274" s="29">
        <v>45539</v>
      </c>
      <c r="G274" s="35" t="s">
        <v>1269</v>
      </c>
      <c r="H274" s="35" t="s">
        <v>1273</v>
      </c>
      <c r="I274" s="29" t="s">
        <v>13050</v>
      </c>
      <c r="J274" s="41">
        <v>1</v>
      </c>
      <c r="K274" s="41" t="s">
        <v>7888</v>
      </c>
      <c r="L274" s="41" t="s">
        <v>7888</v>
      </c>
      <c r="M274" s="41" t="s">
        <v>7965</v>
      </c>
      <c r="N274" s="41" t="s">
        <v>7861</v>
      </c>
      <c r="O274" s="41" t="s">
        <v>7862</v>
      </c>
      <c r="P274" s="41" t="s">
        <v>9013</v>
      </c>
      <c r="Q274" s="41" t="s">
        <v>9310</v>
      </c>
      <c r="R274" s="41" t="s">
        <v>9311</v>
      </c>
      <c r="S274" s="238" t="s">
        <v>9312</v>
      </c>
      <c r="T274" s="41" t="s">
        <v>7866</v>
      </c>
      <c r="U274" s="29">
        <v>44774</v>
      </c>
      <c r="V274" s="41" t="s">
        <v>1356</v>
      </c>
      <c r="W274" s="29">
        <v>44774</v>
      </c>
      <c r="Y274" s="238" t="s">
        <v>9313</v>
      </c>
      <c r="Z274" s="288">
        <v>9431</v>
      </c>
      <c r="AA274" s="288">
        <v>9431</v>
      </c>
      <c r="AB274" s="41" t="s">
        <v>12232</v>
      </c>
    </row>
    <row r="275" spans="1:28" x14ac:dyDescent="0.25">
      <c r="A275" s="35" t="s">
        <v>1126</v>
      </c>
      <c r="B275" s="29">
        <v>45467</v>
      </c>
      <c r="C275" s="264" t="s">
        <v>9314</v>
      </c>
      <c r="D275" s="29" t="s">
        <v>16</v>
      </c>
      <c r="E275" s="240" t="s">
        <v>9315</v>
      </c>
      <c r="F275" s="29">
        <v>45539</v>
      </c>
      <c r="G275" s="35" t="s">
        <v>1269</v>
      </c>
      <c r="H275" s="35" t="s">
        <v>1274</v>
      </c>
      <c r="I275" s="29" t="s">
        <v>13076</v>
      </c>
      <c r="J275" s="41">
        <v>1</v>
      </c>
      <c r="K275" s="41" t="s">
        <v>7860</v>
      </c>
      <c r="L275" s="41" t="s">
        <v>11662</v>
      </c>
      <c r="M275" s="41" t="s">
        <v>315</v>
      </c>
      <c r="N275" s="41" t="s">
        <v>7861</v>
      </c>
      <c r="O275" s="41" t="s">
        <v>7862</v>
      </c>
      <c r="P275" s="41" t="s">
        <v>281</v>
      </c>
      <c r="Q275" s="41" t="s">
        <v>9316</v>
      </c>
      <c r="R275" s="41" t="s">
        <v>9317</v>
      </c>
      <c r="S275" s="238" t="s">
        <v>9318</v>
      </c>
      <c r="T275" s="41" t="s">
        <v>7866</v>
      </c>
      <c r="U275" s="29">
        <v>44781</v>
      </c>
      <c r="V275" s="41" t="s">
        <v>1356</v>
      </c>
      <c r="W275" s="29">
        <v>44781</v>
      </c>
      <c r="Y275" s="238" t="s">
        <v>9319</v>
      </c>
      <c r="Z275" s="288">
        <v>274074</v>
      </c>
      <c r="AA275" s="288">
        <v>274074</v>
      </c>
      <c r="AB275" s="41" t="s">
        <v>12229</v>
      </c>
    </row>
    <row r="276" spans="1:28" x14ac:dyDescent="0.25">
      <c r="A276" s="35" t="s">
        <v>1393</v>
      </c>
      <c r="B276" s="29">
        <v>45472</v>
      </c>
      <c r="C276" s="264" t="s">
        <v>9320</v>
      </c>
      <c r="D276" s="29" t="s">
        <v>16</v>
      </c>
      <c r="E276" s="240" t="s">
        <v>8943</v>
      </c>
      <c r="F276" s="29">
        <v>45539</v>
      </c>
      <c r="G276" s="35" t="s">
        <v>1269</v>
      </c>
      <c r="H276" s="35" t="s">
        <v>1273</v>
      </c>
      <c r="I276" s="29" t="s">
        <v>13050</v>
      </c>
      <c r="J276" s="41">
        <v>1</v>
      </c>
      <c r="K276" s="41" t="s">
        <v>269</v>
      </c>
      <c r="L276" s="41" t="s">
        <v>11772</v>
      </c>
      <c r="M276" s="41" t="s">
        <v>7896</v>
      </c>
      <c r="N276" s="41" t="s">
        <v>7897</v>
      </c>
      <c r="O276" s="41" t="s">
        <v>7862</v>
      </c>
      <c r="P276" s="41" t="s">
        <v>8193</v>
      </c>
      <c r="Q276" s="41" t="s">
        <v>9321</v>
      </c>
      <c r="R276" s="41" t="s">
        <v>9322</v>
      </c>
      <c r="S276" s="238" t="s">
        <v>9323</v>
      </c>
      <c r="T276" s="41" t="s">
        <v>7866</v>
      </c>
      <c r="U276" s="29">
        <v>44747</v>
      </c>
      <c r="V276" s="41" t="s">
        <v>1356</v>
      </c>
      <c r="W276" s="29">
        <v>44794</v>
      </c>
      <c r="Y276" s="238" t="s">
        <v>9324</v>
      </c>
      <c r="Z276" s="288">
        <v>49000</v>
      </c>
      <c r="AA276" s="288">
        <v>49000</v>
      </c>
      <c r="AB276" s="41" t="s">
        <v>12232</v>
      </c>
    </row>
    <row r="277" spans="1:28" x14ac:dyDescent="0.25">
      <c r="A277" s="35" t="s">
        <v>1393</v>
      </c>
      <c r="B277" s="29">
        <v>45472</v>
      </c>
      <c r="C277" s="264" t="s">
        <v>9325</v>
      </c>
      <c r="D277" s="29" t="s">
        <v>16</v>
      </c>
      <c r="E277" s="240" t="s">
        <v>8943</v>
      </c>
      <c r="F277" s="29">
        <v>45539</v>
      </c>
      <c r="G277" s="35" t="s">
        <v>1269</v>
      </c>
      <c r="H277" s="35" t="s">
        <v>1273</v>
      </c>
      <c r="I277" s="29" t="s">
        <v>13050</v>
      </c>
      <c r="J277" s="41">
        <v>1</v>
      </c>
      <c r="K277" s="41" t="s">
        <v>269</v>
      </c>
      <c r="L277" s="41" t="s">
        <v>11772</v>
      </c>
      <c r="M277" s="41" t="s">
        <v>7896</v>
      </c>
      <c r="N277" s="41" t="s">
        <v>7897</v>
      </c>
      <c r="O277" s="41" t="s">
        <v>7862</v>
      </c>
      <c r="P277" s="41" t="s">
        <v>8193</v>
      </c>
      <c r="Q277" s="41" t="s">
        <v>9326</v>
      </c>
      <c r="R277" s="41" t="s">
        <v>9327</v>
      </c>
      <c r="S277" s="238" t="s">
        <v>9328</v>
      </c>
      <c r="T277" s="41" t="s">
        <v>7866</v>
      </c>
      <c r="U277" s="29">
        <v>44732</v>
      </c>
      <c r="V277" s="41" t="s">
        <v>1356</v>
      </c>
      <c r="W277" s="29">
        <v>44798</v>
      </c>
      <c r="Y277" s="238" t="s">
        <v>9192</v>
      </c>
      <c r="Z277" s="288">
        <v>52000</v>
      </c>
      <c r="AA277" s="288">
        <v>52000</v>
      </c>
      <c r="AB277" s="41" t="s">
        <v>12232</v>
      </c>
    </row>
    <row r="278" spans="1:28" x14ac:dyDescent="0.25">
      <c r="A278" s="35" t="s">
        <v>1393</v>
      </c>
      <c r="B278" s="29">
        <v>45469</v>
      </c>
      <c r="C278" s="264" t="s">
        <v>9329</v>
      </c>
      <c r="D278" s="29" t="s">
        <v>16</v>
      </c>
      <c r="E278" s="240" t="s">
        <v>9330</v>
      </c>
      <c r="F278" s="29">
        <v>45539</v>
      </c>
      <c r="G278" s="35" t="s">
        <v>1269</v>
      </c>
      <c r="H278" s="35" t="s">
        <v>1273</v>
      </c>
      <c r="I278" s="29" t="s">
        <v>13050</v>
      </c>
      <c r="J278" s="41">
        <v>1</v>
      </c>
      <c r="K278" s="41" t="s">
        <v>7860</v>
      </c>
      <c r="L278" s="41" t="s">
        <v>11662</v>
      </c>
      <c r="M278" s="41" t="s">
        <v>315</v>
      </c>
      <c r="N278" s="41" t="s">
        <v>7861</v>
      </c>
      <c r="O278" s="41" t="s">
        <v>7862</v>
      </c>
      <c r="P278" s="41" t="s">
        <v>8468</v>
      </c>
      <c r="Q278" s="41" t="s">
        <v>9331</v>
      </c>
      <c r="R278" s="41" t="s">
        <v>9332</v>
      </c>
      <c r="S278" s="238" t="s">
        <v>9333</v>
      </c>
      <c r="T278" s="41" t="s">
        <v>7866</v>
      </c>
      <c r="U278" s="29">
        <v>44814</v>
      </c>
      <c r="V278" s="41" t="s">
        <v>1356</v>
      </c>
      <c r="W278" s="29">
        <v>44814</v>
      </c>
      <c r="Y278" s="238" t="s">
        <v>9334</v>
      </c>
      <c r="Z278" s="288">
        <v>217960</v>
      </c>
      <c r="AA278" s="288">
        <v>217960</v>
      </c>
      <c r="AB278" s="41" t="s">
        <v>12232</v>
      </c>
    </row>
    <row r="279" spans="1:28" x14ac:dyDescent="0.25">
      <c r="A279" s="35" t="s">
        <v>1359</v>
      </c>
      <c r="B279" s="29">
        <v>45469</v>
      </c>
      <c r="C279" s="264" t="s">
        <v>9335</v>
      </c>
      <c r="D279" s="29" t="s">
        <v>16</v>
      </c>
      <c r="E279" s="240" t="s">
        <v>9336</v>
      </c>
      <c r="F279" s="29">
        <v>45539</v>
      </c>
      <c r="G279" s="35" t="s">
        <v>1266</v>
      </c>
      <c r="H279" s="35" t="s">
        <v>1268</v>
      </c>
      <c r="I279" s="29" t="s">
        <v>13052</v>
      </c>
      <c r="J279" s="41">
        <v>1</v>
      </c>
      <c r="K279" s="41" t="s">
        <v>7895</v>
      </c>
      <c r="L279" s="41" t="s">
        <v>7895</v>
      </c>
      <c r="M279" s="41" t="s">
        <v>7896</v>
      </c>
      <c r="N279" s="41" t="s">
        <v>7897</v>
      </c>
      <c r="O279" s="41" t="s">
        <v>7862</v>
      </c>
      <c r="P279" s="41" t="s">
        <v>322</v>
      </c>
      <c r="Q279" s="41" t="s">
        <v>9337</v>
      </c>
      <c r="R279" s="41" t="s">
        <v>9338</v>
      </c>
      <c r="S279" s="238" t="s">
        <v>9339</v>
      </c>
      <c r="T279" s="41" t="s">
        <v>7866</v>
      </c>
      <c r="U279" s="29">
        <v>44830</v>
      </c>
      <c r="V279" s="41" t="s">
        <v>1356</v>
      </c>
      <c r="W279" s="29">
        <v>44830</v>
      </c>
      <c r="Y279" s="238" t="s">
        <v>8816</v>
      </c>
      <c r="Z279" s="288">
        <v>60000</v>
      </c>
      <c r="AA279" s="288">
        <v>60000</v>
      </c>
      <c r="AB279" s="41" t="s">
        <v>12229</v>
      </c>
    </row>
    <row r="280" spans="1:28" x14ac:dyDescent="0.25">
      <c r="A280" s="35" t="s">
        <v>1393</v>
      </c>
      <c r="B280" s="29">
        <v>45470</v>
      </c>
      <c r="C280" s="264" t="s">
        <v>9340</v>
      </c>
      <c r="D280" s="29" t="s">
        <v>16</v>
      </c>
      <c r="E280" s="240" t="s">
        <v>9341</v>
      </c>
      <c r="F280" s="29">
        <v>45539</v>
      </c>
      <c r="G280" s="35" t="s">
        <v>1269</v>
      </c>
      <c r="H280" s="35" t="s">
        <v>1273</v>
      </c>
      <c r="I280" s="29" t="s">
        <v>13050</v>
      </c>
      <c r="J280" s="41">
        <v>1</v>
      </c>
      <c r="K280" s="41" t="s">
        <v>7860</v>
      </c>
      <c r="L280" s="41" t="s">
        <v>11662</v>
      </c>
      <c r="M280" s="41" t="s">
        <v>315</v>
      </c>
      <c r="N280" s="41" t="s">
        <v>7861</v>
      </c>
      <c r="O280" s="41" t="s">
        <v>7862</v>
      </c>
      <c r="P280" s="41" t="s">
        <v>1371</v>
      </c>
      <c r="Q280" s="41" t="s">
        <v>9342</v>
      </c>
      <c r="R280" s="41" t="s">
        <v>9343</v>
      </c>
      <c r="S280" s="238" t="s">
        <v>9344</v>
      </c>
      <c r="T280" s="41" t="s">
        <v>7866</v>
      </c>
      <c r="U280" s="29">
        <v>44834</v>
      </c>
      <c r="V280" s="41" t="s">
        <v>1356</v>
      </c>
      <c r="W280" s="29">
        <v>44834</v>
      </c>
      <c r="Y280" s="238" t="s">
        <v>9345</v>
      </c>
      <c r="Z280" s="288">
        <v>330215</v>
      </c>
      <c r="AA280" s="288">
        <v>330215</v>
      </c>
      <c r="AB280" s="41" t="s">
        <v>12232</v>
      </c>
    </row>
    <row r="281" spans="1:28" x14ac:dyDescent="0.25">
      <c r="A281" s="35" t="s">
        <v>1393</v>
      </c>
      <c r="B281" s="29">
        <v>45470</v>
      </c>
      <c r="C281" s="264" t="s">
        <v>9346</v>
      </c>
      <c r="D281" s="29" t="s">
        <v>16</v>
      </c>
      <c r="E281" s="240" t="s">
        <v>9347</v>
      </c>
      <c r="F281" s="29">
        <v>45539</v>
      </c>
      <c r="G281" s="35" t="s">
        <v>1269</v>
      </c>
      <c r="H281" s="35" t="s">
        <v>1273</v>
      </c>
      <c r="I281" s="29" t="s">
        <v>13050</v>
      </c>
      <c r="J281" s="41">
        <v>1</v>
      </c>
      <c r="K281" s="41" t="s">
        <v>7860</v>
      </c>
      <c r="L281" s="41" t="s">
        <v>11662</v>
      </c>
      <c r="M281" s="41" t="s">
        <v>315</v>
      </c>
      <c r="N281" s="41" t="s">
        <v>7861</v>
      </c>
      <c r="O281" s="41" t="s">
        <v>7862</v>
      </c>
      <c r="P281" s="41" t="s">
        <v>281</v>
      </c>
      <c r="Q281" s="41" t="s">
        <v>9348</v>
      </c>
      <c r="R281" s="41" t="s">
        <v>9349</v>
      </c>
      <c r="S281" s="238" t="s">
        <v>9350</v>
      </c>
      <c r="T281" s="41" t="s">
        <v>7866</v>
      </c>
      <c r="U281" s="29">
        <v>44835</v>
      </c>
      <c r="V281" s="41" t="s">
        <v>1356</v>
      </c>
      <c r="W281" s="29">
        <v>44835</v>
      </c>
      <c r="Y281" s="238" t="s">
        <v>9351</v>
      </c>
      <c r="Z281" s="288">
        <v>462579</v>
      </c>
      <c r="AA281" s="288">
        <v>462579</v>
      </c>
      <c r="AB281" s="41" t="s">
        <v>12232</v>
      </c>
    </row>
    <row r="282" spans="1:28" x14ac:dyDescent="0.25">
      <c r="A282" s="35" t="s">
        <v>1393</v>
      </c>
      <c r="B282" s="29">
        <v>45472</v>
      </c>
      <c r="C282" s="264" t="s">
        <v>9352</v>
      </c>
      <c r="D282" s="29" t="s">
        <v>16</v>
      </c>
      <c r="E282" s="240" t="s">
        <v>7877</v>
      </c>
      <c r="F282" s="29">
        <v>45539</v>
      </c>
      <c r="G282" s="35" t="s">
        <v>1269</v>
      </c>
      <c r="H282" s="35" t="s">
        <v>1273</v>
      </c>
      <c r="I282" s="29" t="s">
        <v>13050</v>
      </c>
      <c r="J282" s="41">
        <v>1</v>
      </c>
      <c r="K282" s="41" t="s">
        <v>7860</v>
      </c>
      <c r="L282" s="41" t="s">
        <v>11662</v>
      </c>
      <c r="M282" s="41" t="s">
        <v>315</v>
      </c>
      <c r="N282" s="41" t="s">
        <v>7861</v>
      </c>
      <c r="O282" s="41" t="s">
        <v>7862</v>
      </c>
      <c r="P282" s="41" t="s">
        <v>1371</v>
      </c>
      <c r="Q282" s="41" t="s">
        <v>9353</v>
      </c>
      <c r="R282" s="41" t="s">
        <v>8143</v>
      </c>
      <c r="S282" s="238" t="s">
        <v>9354</v>
      </c>
      <c r="T282" s="41" t="s">
        <v>7866</v>
      </c>
      <c r="U282" s="29">
        <v>44847</v>
      </c>
      <c r="V282" s="41" t="s">
        <v>1356</v>
      </c>
      <c r="W282" s="29">
        <v>44847</v>
      </c>
      <c r="Y282" s="238" t="s">
        <v>9355</v>
      </c>
      <c r="Z282" s="288">
        <v>217758</v>
      </c>
      <c r="AA282" s="288">
        <v>217758</v>
      </c>
      <c r="AB282" s="41" t="s">
        <v>12232</v>
      </c>
    </row>
    <row r="283" spans="1:28" x14ac:dyDescent="0.25">
      <c r="A283" s="35" t="s">
        <v>1393</v>
      </c>
      <c r="B283" s="29">
        <v>45467</v>
      </c>
      <c r="C283" s="264" t="s">
        <v>8146</v>
      </c>
      <c r="D283" s="29" t="s">
        <v>16</v>
      </c>
      <c r="E283" s="240" t="s">
        <v>9356</v>
      </c>
      <c r="F283" s="29">
        <v>45539</v>
      </c>
      <c r="G283" s="35" t="s">
        <v>1269</v>
      </c>
      <c r="H283" s="35" t="s">
        <v>1273</v>
      </c>
      <c r="I283" s="29" t="s">
        <v>13050</v>
      </c>
      <c r="J283" s="41">
        <v>1</v>
      </c>
      <c r="K283" s="41" t="s">
        <v>7888</v>
      </c>
      <c r="L283" s="41" t="s">
        <v>7888</v>
      </c>
      <c r="M283" s="41" t="s">
        <v>7965</v>
      </c>
      <c r="N283" s="41" t="s">
        <v>7861</v>
      </c>
      <c r="O283" s="41" t="s">
        <v>7862</v>
      </c>
      <c r="P283" s="41" t="s">
        <v>7966</v>
      </c>
      <c r="Q283" s="41" t="s">
        <v>9357</v>
      </c>
      <c r="R283" s="41" t="s">
        <v>9358</v>
      </c>
      <c r="S283" s="238" t="s">
        <v>9359</v>
      </c>
      <c r="T283" s="41" t="s">
        <v>7866</v>
      </c>
      <c r="U283" s="29">
        <v>44849</v>
      </c>
      <c r="V283" s="41" t="s">
        <v>1356</v>
      </c>
      <c r="W283" s="29">
        <v>44849</v>
      </c>
      <c r="Y283" s="238" t="s">
        <v>9360</v>
      </c>
      <c r="Z283" s="288">
        <v>7671049</v>
      </c>
      <c r="AA283" s="288">
        <v>7671049</v>
      </c>
      <c r="AB283" s="41" t="s">
        <v>12232</v>
      </c>
    </row>
    <row r="284" spans="1:28" x14ac:dyDescent="0.25">
      <c r="A284" s="35" t="s">
        <v>1393</v>
      </c>
      <c r="B284" s="29">
        <v>45472</v>
      </c>
      <c r="C284" s="264" t="s">
        <v>8146</v>
      </c>
      <c r="D284" s="29" t="s">
        <v>16</v>
      </c>
      <c r="E284" s="240" t="s">
        <v>7972</v>
      </c>
      <c r="F284" s="29">
        <v>45539</v>
      </c>
      <c r="G284" s="35" t="s">
        <v>1269</v>
      </c>
      <c r="H284" s="35" t="s">
        <v>1273</v>
      </c>
      <c r="I284" s="29" t="s">
        <v>13050</v>
      </c>
      <c r="J284" s="41">
        <v>1</v>
      </c>
      <c r="K284" s="41" t="s">
        <v>7888</v>
      </c>
      <c r="L284" s="41" t="s">
        <v>7888</v>
      </c>
      <c r="M284" s="41" t="s">
        <v>7965</v>
      </c>
      <c r="N284" s="41" t="s">
        <v>7861</v>
      </c>
      <c r="O284" s="41" t="s">
        <v>7862</v>
      </c>
      <c r="P284" s="41" t="s">
        <v>7966</v>
      </c>
      <c r="Q284" s="41" t="s">
        <v>9361</v>
      </c>
      <c r="R284" s="41" t="s">
        <v>9362</v>
      </c>
      <c r="S284" s="238" t="s">
        <v>9363</v>
      </c>
      <c r="T284" s="41" t="s">
        <v>7866</v>
      </c>
      <c r="U284" s="29">
        <v>44849</v>
      </c>
      <c r="V284" s="41" t="s">
        <v>1356</v>
      </c>
      <c r="W284" s="29">
        <v>44849</v>
      </c>
      <c r="Y284" s="238" t="s">
        <v>9364</v>
      </c>
      <c r="Z284" s="288">
        <v>1534210</v>
      </c>
      <c r="AA284" s="288">
        <v>1534210</v>
      </c>
      <c r="AB284" s="41" t="s">
        <v>12232</v>
      </c>
    </row>
    <row r="285" spans="1:28" x14ac:dyDescent="0.25">
      <c r="A285" s="35" t="s">
        <v>1393</v>
      </c>
      <c r="B285" s="29">
        <v>45467</v>
      </c>
      <c r="C285" s="264" t="s">
        <v>9365</v>
      </c>
      <c r="D285" s="29" t="s">
        <v>16</v>
      </c>
      <c r="E285" s="240" t="s">
        <v>7877</v>
      </c>
      <c r="F285" s="29">
        <v>45539</v>
      </c>
      <c r="G285" s="35" t="s">
        <v>1269</v>
      </c>
      <c r="H285" s="35" t="s">
        <v>1273</v>
      </c>
      <c r="I285" s="29" t="s">
        <v>13050</v>
      </c>
      <c r="J285" s="41">
        <v>1</v>
      </c>
      <c r="K285" s="41" t="s">
        <v>7860</v>
      </c>
      <c r="L285" s="41" t="s">
        <v>11662</v>
      </c>
      <c r="M285" s="41" t="s">
        <v>7870</v>
      </c>
      <c r="N285" s="41" t="s">
        <v>7861</v>
      </c>
      <c r="O285" s="41" t="s">
        <v>7862</v>
      </c>
      <c r="P285" s="41" t="s">
        <v>7871</v>
      </c>
      <c r="Q285" s="41" t="s">
        <v>9366</v>
      </c>
      <c r="R285" s="41" t="s">
        <v>9367</v>
      </c>
      <c r="S285" s="238" t="s">
        <v>9368</v>
      </c>
      <c r="T285" s="41" t="s">
        <v>7866</v>
      </c>
      <c r="U285" s="29">
        <v>44927</v>
      </c>
      <c r="V285" s="41" t="s">
        <v>1356</v>
      </c>
      <c r="W285" s="29">
        <v>44927</v>
      </c>
      <c r="Y285" s="238" t="s">
        <v>9369</v>
      </c>
      <c r="Z285" s="288">
        <v>53310</v>
      </c>
      <c r="AA285" s="288">
        <v>53310</v>
      </c>
      <c r="AB285" s="41" t="s">
        <v>12232</v>
      </c>
    </row>
    <row r="286" spans="1:28" x14ac:dyDescent="0.25">
      <c r="A286" s="35" t="s">
        <v>1393</v>
      </c>
      <c r="B286" s="29">
        <v>45472</v>
      </c>
      <c r="C286" s="264" t="s">
        <v>9370</v>
      </c>
      <c r="D286" s="29" t="s">
        <v>16</v>
      </c>
      <c r="E286" s="240" t="s">
        <v>8943</v>
      </c>
      <c r="F286" s="29">
        <v>45539</v>
      </c>
      <c r="G286" s="35" t="s">
        <v>1269</v>
      </c>
      <c r="H286" s="35" t="s">
        <v>1273</v>
      </c>
      <c r="I286" s="29" t="s">
        <v>13050</v>
      </c>
      <c r="J286" s="41">
        <v>1</v>
      </c>
      <c r="K286" s="41" t="s">
        <v>269</v>
      </c>
      <c r="L286" s="41" t="s">
        <v>11772</v>
      </c>
      <c r="M286" s="41" t="s">
        <v>7896</v>
      </c>
      <c r="N286" s="41" t="s">
        <v>7897</v>
      </c>
      <c r="O286" s="41" t="s">
        <v>7862</v>
      </c>
      <c r="P286" s="41" t="s">
        <v>8193</v>
      </c>
      <c r="Q286" s="41" t="s">
        <v>9371</v>
      </c>
      <c r="R286" s="41" t="s">
        <v>9372</v>
      </c>
      <c r="S286" s="238" t="s">
        <v>9373</v>
      </c>
      <c r="T286" s="41" t="s">
        <v>7866</v>
      </c>
      <c r="U286" s="29">
        <v>44818</v>
      </c>
      <c r="V286" s="41" t="s">
        <v>1356</v>
      </c>
      <c r="W286" s="29">
        <v>44936</v>
      </c>
      <c r="Y286" s="238" t="s">
        <v>9374</v>
      </c>
      <c r="Z286" s="288">
        <v>56000</v>
      </c>
      <c r="AA286" s="288">
        <v>56000</v>
      </c>
      <c r="AB286" s="41" t="s">
        <v>12232</v>
      </c>
    </row>
    <row r="287" spans="1:28" x14ac:dyDescent="0.25">
      <c r="A287" s="35" t="s">
        <v>1393</v>
      </c>
      <c r="B287" s="29">
        <v>45472</v>
      </c>
      <c r="C287" s="264" t="s">
        <v>9380</v>
      </c>
      <c r="D287" s="29" t="s">
        <v>16</v>
      </c>
      <c r="E287" s="240" t="s">
        <v>7859</v>
      </c>
      <c r="F287" s="29">
        <v>45539</v>
      </c>
      <c r="G287" s="35" t="s">
        <v>1269</v>
      </c>
      <c r="H287" s="35" t="s">
        <v>1273</v>
      </c>
      <c r="I287" s="29" t="s">
        <v>13050</v>
      </c>
      <c r="J287" s="41">
        <v>1</v>
      </c>
      <c r="K287" s="41" t="s">
        <v>7860</v>
      </c>
      <c r="L287" s="41" t="s">
        <v>11662</v>
      </c>
      <c r="M287" s="41" t="s">
        <v>315</v>
      </c>
      <c r="N287" s="41" t="s">
        <v>7861</v>
      </c>
      <c r="O287" s="41" t="s">
        <v>7862</v>
      </c>
      <c r="P287" s="41" t="s">
        <v>281</v>
      </c>
      <c r="Q287" s="41" t="s">
        <v>9381</v>
      </c>
      <c r="R287" s="41" t="s">
        <v>9382</v>
      </c>
      <c r="S287" s="238" t="s">
        <v>9383</v>
      </c>
      <c r="T287" s="41" t="s">
        <v>7866</v>
      </c>
      <c r="U287" s="29">
        <v>44938</v>
      </c>
      <c r="V287" s="41" t="s">
        <v>1356</v>
      </c>
      <c r="W287" s="29">
        <v>44938</v>
      </c>
      <c r="Y287" s="238" t="s">
        <v>9384</v>
      </c>
      <c r="Z287" s="288">
        <v>13200</v>
      </c>
      <c r="AA287" s="288">
        <v>13200</v>
      </c>
      <c r="AB287" s="41" t="s">
        <v>12232</v>
      </c>
    </row>
    <row r="288" spans="1:28" x14ac:dyDescent="0.25">
      <c r="A288" s="35" t="s">
        <v>1393</v>
      </c>
      <c r="B288" s="29">
        <v>45472</v>
      </c>
      <c r="C288" s="264" t="s">
        <v>9375</v>
      </c>
      <c r="D288" s="29" t="s">
        <v>16</v>
      </c>
      <c r="E288" s="240" t="s">
        <v>8943</v>
      </c>
      <c r="F288" s="29">
        <v>45539</v>
      </c>
      <c r="G288" s="35" t="s">
        <v>1269</v>
      </c>
      <c r="H288" s="35" t="s">
        <v>1273</v>
      </c>
      <c r="I288" s="29" t="s">
        <v>13050</v>
      </c>
      <c r="J288" s="41">
        <v>1</v>
      </c>
      <c r="K288" s="41" t="s">
        <v>269</v>
      </c>
      <c r="L288" s="41" t="s">
        <v>11772</v>
      </c>
      <c r="M288" s="41" t="s">
        <v>7896</v>
      </c>
      <c r="N288" s="41" t="s">
        <v>7897</v>
      </c>
      <c r="O288" s="41" t="s">
        <v>7862</v>
      </c>
      <c r="P288" s="41" t="s">
        <v>8193</v>
      </c>
      <c r="Q288" s="41" t="s">
        <v>9376</v>
      </c>
      <c r="R288" s="41" t="s">
        <v>9377</v>
      </c>
      <c r="S288" s="238" t="s">
        <v>9378</v>
      </c>
      <c r="T288" s="41" t="s">
        <v>7866</v>
      </c>
      <c r="U288" s="29">
        <v>44900</v>
      </c>
      <c r="V288" s="41" t="s">
        <v>1356</v>
      </c>
      <c r="W288" s="29">
        <v>44938</v>
      </c>
      <c r="Y288" s="238" t="s">
        <v>9379</v>
      </c>
      <c r="Z288" s="288">
        <v>38559</v>
      </c>
      <c r="AA288" s="288">
        <v>38559</v>
      </c>
      <c r="AB288" s="41" t="s">
        <v>12232</v>
      </c>
    </row>
    <row r="289" spans="1:28" x14ac:dyDescent="0.25">
      <c r="A289" s="35" t="s">
        <v>1393</v>
      </c>
      <c r="B289" s="29">
        <v>45472</v>
      </c>
      <c r="C289" s="264" t="s">
        <v>9385</v>
      </c>
      <c r="D289" s="29" t="s">
        <v>16</v>
      </c>
      <c r="E289" s="240" t="s">
        <v>8943</v>
      </c>
      <c r="F289" s="29">
        <v>45539</v>
      </c>
      <c r="G289" s="35" t="s">
        <v>1269</v>
      </c>
      <c r="H289" s="35" t="s">
        <v>1273</v>
      </c>
      <c r="I289" s="29" t="s">
        <v>13050</v>
      </c>
      <c r="J289" s="41">
        <v>1</v>
      </c>
      <c r="K289" s="41" t="s">
        <v>269</v>
      </c>
      <c r="L289" s="41" t="s">
        <v>11772</v>
      </c>
      <c r="M289" s="41" t="s">
        <v>7896</v>
      </c>
      <c r="N289" s="41" t="s">
        <v>7897</v>
      </c>
      <c r="O289" s="41" t="s">
        <v>7862</v>
      </c>
      <c r="P289" s="41" t="s">
        <v>8193</v>
      </c>
      <c r="Q289" s="41" t="s">
        <v>9386</v>
      </c>
      <c r="R289" s="41" t="s">
        <v>9387</v>
      </c>
      <c r="S289" s="238" t="s">
        <v>9388</v>
      </c>
      <c r="T289" s="41" t="s">
        <v>7866</v>
      </c>
      <c r="U289" s="29">
        <v>44900</v>
      </c>
      <c r="V289" s="41" t="s">
        <v>1356</v>
      </c>
      <c r="W289" s="29">
        <v>44940</v>
      </c>
      <c r="Y289" s="238" t="s">
        <v>9389</v>
      </c>
      <c r="Z289" s="288">
        <v>15804</v>
      </c>
      <c r="AA289" s="288">
        <v>15804</v>
      </c>
      <c r="AB289" s="41" t="s">
        <v>12232</v>
      </c>
    </row>
    <row r="290" spans="1:28" x14ac:dyDescent="0.25">
      <c r="A290" s="35" t="s">
        <v>1393</v>
      </c>
      <c r="B290" s="29">
        <v>45472</v>
      </c>
      <c r="C290" s="264" t="s">
        <v>9390</v>
      </c>
      <c r="D290" s="29" t="s">
        <v>16</v>
      </c>
      <c r="E290" s="240" t="s">
        <v>8943</v>
      </c>
      <c r="F290" s="29">
        <v>45539</v>
      </c>
      <c r="G290" s="35" t="s">
        <v>1269</v>
      </c>
      <c r="H290" s="35" t="s">
        <v>1273</v>
      </c>
      <c r="I290" s="29" t="s">
        <v>13050</v>
      </c>
      <c r="J290" s="41">
        <v>1</v>
      </c>
      <c r="K290" s="41" t="s">
        <v>269</v>
      </c>
      <c r="L290" s="41" t="s">
        <v>11772</v>
      </c>
      <c r="M290" s="41" t="s">
        <v>7896</v>
      </c>
      <c r="N290" s="41" t="s">
        <v>7897</v>
      </c>
      <c r="O290" s="41" t="s">
        <v>7862</v>
      </c>
      <c r="P290" s="41" t="s">
        <v>8193</v>
      </c>
      <c r="Q290" s="41" t="s">
        <v>9391</v>
      </c>
      <c r="R290" s="41" t="s">
        <v>9392</v>
      </c>
      <c r="S290" s="238" t="s">
        <v>9393</v>
      </c>
      <c r="T290" s="41" t="s">
        <v>7866</v>
      </c>
      <c r="U290" s="29">
        <v>44726</v>
      </c>
      <c r="V290" s="41" t="s">
        <v>1356</v>
      </c>
      <c r="W290" s="29">
        <v>44942</v>
      </c>
      <c r="Y290" s="238" t="s">
        <v>9394</v>
      </c>
      <c r="Z290" s="288">
        <v>37033.519999999997</v>
      </c>
      <c r="AA290" s="288">
        <v>37033.519999999997</v>
      </c>
      <c r="AB290" s="41" t="s">
        <v>12232</v>
      </c>
    </row>
    <row r="291" spans="1:28" x14ac:dyDescent="0.25">
      <c r="A291" s="35" t="s">
        <v>1393</v>
      </c>
      <c r="B291" s="29">
        <v>45472</v>
      </c>
      <c r="C291" s="264" t="s">
        <v>9401</v>
      </c>
      <c r="D291" s="29" t="s">
        <v>16</v>
      </c>
      <c r="E291" s="240" t="s">
        <v>9396</v>
      </c>
      <c r="F291" s="29">
        <v>45539</v>
      </c>
      <c r="G291" s="35" t="s">
        <v>1269</v>
      </c>
      <c r="H291" s="35" t="s">
        <v>1273</v>
      </c>
      <c r="I291" s="29" t="s">
        <v>13050</v>
      </c>
      <c r="J291" s="41">
        <v>1</v>
      </c>
      <c r="K291" s="41" t="s">
        <v>7860</v>
      </c>
      <c r="L291" s="41" t="s">
        <v>11662</v>
      </c>
      <c r="M291" s="41" t="s">
        <v>315</v>
      </c>
      <c r="N291" s="41" t="s">
        <v>7861</v>
      </c>
      <c r="O291" s="41" t="s">
        <v>7862</v>
      </c>
      <c r="P291" s="41" t="s">
        <v>281</v>
      </c>
      <c r="Q291" s="41" t="s">
        <v>9402</v>
      </c>
      <c r="R291" s="41" t="s">
        <v>9398</v>
      </c>
      <c r="S291" s="238" t="s">
        <v>9399</v>
      </c>
      <c r="T291" s="41" t="s">
        <v>7866</v>
      </c>
      <c r="U291" s="29">
        <v>44948</v>
      </c>
      <c r="V291" s="41" t="s">
        <v>1356</v>
      </c>
      <c r="W291" s="29">
        <v>44948</v>
      </c>
      <c r="Y291" s="238" t="s">
        <v>9400</v>
      </c>
      <c r="Z291" s="288">
        <v>12650</v>
      </c>
      <c r="AA291" s="288">
        <v>12650</v>
      </c>
      <c r="AB291" s="41" t="s">
        <v>12232</v>
      </c>
    </row>
    <row r="292" spans="1:28" x14ac:dyDescent="0.25">
      <c r="A292" s="35" t="s">
        <v>1393</v>
      </c>
      <c r="B292" s="29">
        <v>45472</v>
      </c>
      <c r="C292" s="264" t="s">
        <v>9395</v>
      </c>
      <c r="D292" s="29" t="s">
        <v>16</v>
      </c>
      <c r="E292" s="240" t="s">
        <v>9396</v>
      </c>
      <c r="F292" s="29">
        <v>45539</v>
      </c>
      <c r="G292" s="35" t="s">
        <v>1269</v>
      </c>
      <c r="H292" s="35" t="s">
        <v>1273</v>
      </c>
      <c r="I292" s="29" t="s">
        <v>13050</v>
      </c>
      <c r="J292" s="41">
        <v>1</v>
      </c>
      <c r="K292" s="41" t="s">
        <v>7860</v>
      </c>
      <c r="L292" s="41" t="s">
        <v>11662</v>
      </c>
      <c r="M292" s="41" t="s">
        <v>315</v>
      </c>
      <c r="N292" s="41" t="s">
        <v>7861</v>
      </c>
      <c r="O292" s="41" t="s">
        <v>7862</v>
      </c>
      <c r="P292" s="41" t="s">
        <v>281</v>
      </c>
      <c r="Q292" s="41" t="s">
        <v>9397</v>
      </c>
      <c r="R292" s="41" t="s">
        <v>9398</v>
      </c>
      <c r="S292" s="238" t="s">
        <v>9399</v>
      </c>
      <c r="T292" s="41" t="s">
        <v>7866</v>
      </c>
      <c r="U292" s="29">
        <v>44948</v>
      </c>
      <c r="V292" s="41" t="s">
        <v>1356</v>
      </c>
      <c r="W292" s="29">
        <v>44948</v>
      </c>
      <c r="Y292" s="238" t="s">
        <v>9400</v>
      </c>
      <c r="Z292" s="288">
        <v>12650</v>
      </c>
      <c r="AA292" s="288">
        <v>12650</v>
      </c>
      <c r="AB292" s="41" t="s">
        <v>12232</v>
      </c>
    </row>
    <row r="293" spans="1:28" x14ac:dyDescent="0.25">
      <c r="A293" s="35" t="s">
        <v>1393</v>
      </c>
      <c r="B293" s="29">
        <v>45472</v>
      </c>
      <c r="C293" s="264" t="s">
        <v>9403</v>
      </c>
      <c r="D293" s="29" t="s">
        <v>16</v>
      </c>
      <c r="E293" s="240" t="s">
        <v>8943</v>
      </c>
      <c r="F293" s="29">
        <v>45539</v>
      </c>
      <c r="G293" s="35" t="s">
        <v>1269</v>
      </c>
      <c r="H293" s="35" t="s">
        <v>1273</v>
      </c>
      <c r="I293" s="29" t="s">
        <v>13050</v>
      </c>
      <c r="J293" s="41">
        <v>1</v>
      </c>
      <c r="K293" s="41" t="s">
        <v>269</v>
      </c>
      <c r="L293" s="41" t="s">
        <v>11772</v>
      </c>
      <c r="M293" s="41" t="s">
        <v>7896</v>
      </c>
      <c r="N293" s="41" t="s">
        <v>7897</v>
      </c>
      <c r="O293" s="41" t="s">
        <v>7862</v>
      </c>
      <c r="P293" s="41" t="s">
        <v>8193</v>
      </c>
      <c r="Q293" s="41" t="s">
        <v>9404</v>
      </c>
      <c r="R293" s="41" t="s">
        <v>9405</v>
      </c>
      <c r="S293" s="238" t="s">
        <v>9406</v>
      </c>
      <c r="T293" s="41" t="s">
        <v>7866</v>
      </c>
      <c r="U293" s="29">
        <v>44929</v>
      </c>
      <c r="V293" s="41" t="s">
        <v>1356</v>
      </c>
      <c r="W293" s="29">
        <v>44949</v>
      </c>
      <c r="Y293" s="238" t="s">
        <v>9407</v>
      </c>
      <c r="Z293" s="288">
        <v>60510</v>
      </c>
      <c r="AA293" s="288">
        <v>60510</v>
      </c>
      <c r="AB293" s="41" t="s">
        <v>12232</v>
      </c>
    </row>
    <row r="294" spans="1:28" x14ac:dyDescent="0.25">
      <c r="A294" s="35" t="s">
        <v>1393</v>
      </c>
      <c r="B294" s="29">
        <v>45472</v>
      </c>
      <c r="C294" s="264" t="s">
        <v>9408</v>
      </c>
      <c r="D294" s="29" t="s">
        <v>16</v>
      </c>
      <c r="E294" s="240" t="s">
        <v>8943</v>
      </c>
      <c r="F294" s="29">
        <v>45539</v>
      </c>
      <c r="G294" s="35" t="s">
        <v>1269</v>
      </c>
      <c r="H294" s="35" t="s">
        <v>1273</v>
      </c>
      <c r="I294" s="29" t="s">
        <v>13050</v>
      </c>
      <c r="J294" s="41">
        <v>1</v>
      </c>
      <c r="K294" s="41" t="s">
        <v>269</v>
      </c>
      <c r="L294" s="41" t="s">
        <v>11772</v>
      </c>
      <c r="M294" s="41" t="s">
        <v>7896</v>
      </c>
      <c r="N294" s="41" t="s">
        <v>7897</v>
      </c>
      <c r="O294" s="41" t="s">
        <v>7862</v>
      </c>
      <c r="P294" s="41" t="s">
        <v>8193</v>
      </c>
      <c r="Q294" s="41" t="s">
        <v>9409</v>
      </c>
      <c r="R294" s="41" t="s">
        <v>9410</v>
      </c>
      <c r="S294" s="238" t="s">
        <v>9411</v>
      </c>
      <c r="T294" s="41" t="s">
        <v>7866</v>
      </c>
      <c r="U294" s="29">
        <v>44873</v>
      </c>
      <c r="V294" s="41" t="s">
        <v>1356</v>
      </c>
      <c r="W294" s="29">
        <v>44954</v>
      </c>
      <c r="Y294" s="238" t="s">
        <v>9412</v>
      </c>
      <c r="Z294" s="288">
        <v>47864</v>
      </c>
      <c r="AA294" s="288">
        <v>47864</v>
      </c>
      <c r="AB294" s="41" t="s">
        <v>12232</v>
      </c>
    </row>
    <row r="295" spans="1:28" x14ac:dyDescent="0.25">
      <c r="A295" s="35" t="s">
        <v>1393</v>
      </c>
      <c r="B295" s="29">
        <v>45472</v>
      </c>
      <c r="C295" s="264" t="s">
        <v>9413</v>
      </c>
      <c r="D295" s="29" t="s">
        <v>16</v>
      </c>
      <c r="E295" s="240" t="s">
        <v>8943</v>
      </c>
      <c r="F295" s="29">
        <v>45539</v>
      </c>
      <c r="G295" s="35" t="s">
        <v>1269</v>
      </c>
      <c r="H295" s="35" t="s">
        <v>1273</v>
      </c>
      <c r="I295" s="29" t="s">
        <v>13050</v>
      </c>
      <c r="J295" s="41">
        <v>1</v>
      </c>
      <c r="K295" s="41" t="s">
        <v>269</v>
      </c>
      <c r="L295" s="41" t="s">
        <v>11772</v>
      </c>
      <c r="M295" s="41" t="s">
        <v>7896</v>
      </c>
      <c r="N295" s="41" t="s">
        <v>7897</v>
      </c>
      <c r="O295" s="41" t="s">
        <v>7862</v>
      </c>
      <c r="P295" s="41" t="s">
        <v>8193</v>
      </c>
      <c r="Q295" s="41" t="s">
        <v>9414</v>
      </c>
      <c r="R295" s="41" t="s">
        <v>9415</v>
      </c>
      <c r="S295" s="238" t="s">
        <v>9416</v>
      </c>
      <c r="T295" s="41" t="s">
        <v>7866</v>
      </c>
      <c r="U295" s="29">
        <v>44889</v>
      </c>
      <c r="V295" s="41" t="s">
        <v>1356</v>
      </c>
      <c r="W295" s="29">
        <v>44956</v>
      </c>
      <c r="Y295" s="238" t="s">
        <v>9296</v>
      </c>
      <c r="Z295" s="288">
        <v>48000</v>
      </c>
      <c r="AA295" s="288">
        <v>48000</v>
      </c>
      <c r="AB295" s="41" t="s">
        <v>12232</v>
      </c>
    </row>
    <row r="296" spans="1:28" x14ac:dyDescent="0.25">
      <c r="A296" s="35" t="s">
        <v>1393</v>
      </c>
      <c r="B296" s="29">
        <v>45472</v>
      </c>
      <c r="C296" s="264" t="s">
        <v>9417</v>
      </c>
      <c r="D296" s="29" t="s">
        <v>16</v>
      </c>
      <c r="E296" s="240" t="s">
        <v>7877</v>
      </c>
      <c r="F296" s="29">
        <v>45539</v>
      </c>
      <c r="G296" s="35" t="s">
        <v>1269</v>
      </c>
      <c r="H296" s="35" t="s">
        <v>1273</v>
      </c>
      <c r="I296" s="29" t="s">
        <v>13050</v>
      </c>
      <c r="J296" s="41">
        <v>1</v>
      </c>
      <c r="K296" s="41" t="s">
        <v>7860</v>
      </c>
      <c r="L296" s="41" t="s">
        <v>11662</v>
      </c>
      <c r="M296" s="41" t="s">
        <v>7870</v>
      </c>
      <c r="N296" s="41" t="s">
        <v>7861</v>
      </c>
      <c r="O296" s="41" t="s">
        <v>7862</v>
      </c>
      <c r="P296" s="41" t="s">
        <v>7871</v>
      </c>
      <c r="Q296" s="41" t="s">
        <v>9418</v>
      </c>
      <c r="R296" s="41" t="s">
        <v>9419</v>
      </c>
      <c r="S296" s="238" t="s">
        <v>9420</v>
      </c>
      <c r="T296" s="41" t="s">
        <v>7866</v>
      </c>
      <c r="U296" s="29">
        <v>44961</v>
      </c>
      <c r="V296" s="41" t="s">
        <v>1356</v>
      </c>
      <c r="W296" s="29">
        <v>44961</v>
      </c>
      <c r="Y296" s="238" t="s">
        <v>9421</v>
      </c>
      <c r="Z296" s="288">
        <v>44831</v>
      </c>
      <c r="AA296" s="288">
        <v>44831</v>
      </c>
      <c r="AB296" s="41" t="s">
        <v>12232</v>
      </c>
    </row>
    <row r="297" spans="1:28" x14ac:dyDescent="0.25">
      <c r="A297" s="35" t="s">
        <v>1393</v>
      </c>
      <c r="B297" s="29">
        <v>45472</v>
      </c>
      <c r="C297" s="264" t="s">
        <v>9422</v>
      </c>
      <c r="D297" s="29" t="s">
        <v>16</v>
      </c>
      <c r="E297" s="240" t="s">
        <v>9423</v>
      </c>
      <c r="F297" s="29">
        <v>45539</v>
      </c>
      <c r="G297" s="35" t="s">
        <v>1269</v>
      </c>
      <c r="H297" s="35" t="s">
        <v>1273</v>
      </c>
      <c r="I297" s="29" t="s">
        <v>13050</v>
      </c>
      <c r="J297" s="41">
        <v>1</v>
      </c>
      <c r="K297" s="41" t="s">
        <v>269</v>
      </c>
      <c r="L297" s="41" t="s">
        <v>11772</v>
      </c>
      <c r="M297" s="41" t="s">
        <v>7896</v>
      </c>
      <c r="N297" s="41" t="s">
        <v>7897</v>
      </c>
      <c r="O297" s="41" t="s">
        <v>7862</v>
      </c>
      <c r="P297" s="41" t="s">
        <v>8193</v>
      </c>
      <c r="Q297" s="41" t="s">
        <v>9424</v>
      </c>
      <c r="R297" s="41" t="s">
        <v>9425</v>
      </c>
      <c r="S297" s="238" t="s">
        <v>12226</v>
      </c>
      <c r="T297" s="41" t="s">
        <v>7866</v>
      </c>
      <c r="U297" s="29">
        <v>44936</v>
      </c>
      <c r="V297" s="41" t="s">
        <v>1356</v>
      </c>
      <c r="W297" s="29">
        <v>44984</v>
      </c>
      <c r="Y297" s="238" t="s">
        <v>9426</v>
      </c>
      <c r="Z297" s="288">
        <v>29656</v>
      </c>
      <c r="AA297" s="288">
        <v>29656</v>
      </c>
      <c r="AB297" s="41" t="s">
        <v>12232</v>
      </c>
    </row>
    <row r="298" spans="1:28" x14ac:dyDescent="0.25">
      <c r="A298" s="35" t="s">
        <v>1393</v>
      </c>
      <c r="B298" s="29">
        <v>45472</v>
      </c>
      <c r="C298" s="264" t="s">
        <v>9427</v>
      </c>
      <c r="D298" s="29" t="s">
        <v>16</v>
      </c>
      <c r="E298" s="240" t="s">
        <v>8943</v>
      </c>
      <c r="F298" s="29">
        <v>45539</v>
      </c>
      <c r="G298" s="35" t="s">
        <v>1269</v>
      </c>
      <c r="H298" s="35" t="s">
        <v>1273</v>
      </c>
      <c r="I298" s="29" t="s">
        <v>13050</v>
      </c>
      <c r="J298" s="41">
        <v>1</v>
      </c>
      <c r="K298" s="41" t="s">
        <v>7888</v>
      </c>
      <c r="L298" s="41" t="s">
        <v>7888</v>
      </c>
      <c r="M298" s="41" t="s">
        <v>7965</v>
      </c>
      <c r="N298" s="41" t="s">
        <v>7861</v>
      </c>
      <c r="O298" s="41" t="s">
        <v>7862</v>
      </c>
      <c r="P298" s="41" t="s">
        <v>9013</v>
      </c>
      <c r="Q298" s="41" t="s">
        <v>9428</v>
      </c>
      <c r="R298" s="41" t="s">
        <v>9429</v>
      </c>
      <c r="S298" s="238" t="s">
        <v>9430</v>
      </c>
      <c r="T298" s="41" t="s">
        <v>7866</v>
      </c>
      <c r="U298" s="29">
        <v>44988</v>
      </c>
      <c r="V298" s="41" t="s">
        <v>1356</v>
      </c>
      <c r="W298" s="29">
        <v>44988</v>
      </c>
      <c r="Y298" s="238" t="s">
        <v>9431</v>
      </c>
      <c r="Z298" s="288">
        <v>58000</v>
      </c>
      <c r="AA298" s="288">
        <v>58000</v>
      </c>
      <c r="AB298" s="41" t="s">
        <v>12232</v>
      </c>
    </row>
    <row r="299" spans="1:28" x14ac:dyDescent="0.25">
      <c r="A299" s="35" t="s">
        <v>1042</v>
      </c>
      <c r="B299" s="29">
        <v>45467</v>
      </c>
      <c r="C299" s="264" t="s">
        <v>9445</v>
      </c>
      <c r="D299" s="29" t="s">
        <v>16</v>
      </c>
      <c r="E299" s="240" t="s">
        <v>9446</v>
      </c>
      <c r="F299" s="29">
        <v>45539</v>
      </c>
      <c r="G299" s="35" t="s">
        <v>1269</v>
      </c>
      <c r="H299" s="35" t="s">
        <v>1274</v>
      </c>
      <c r="I299" s="29" t="s">
        <v>13048</v>
      </c>
      <c r="J299" s="41">
        <v>1</v>
      </c>
      <c r="K299" s="41" t="s">
        <v>7860</v>
      </c>
      <c r="L299" s="41" t="s">
        <v>11662</v>
      </c>
      <c r="M299" s="41" t="s">
        <v>7870</v>
      </c>
      <c r="N299" s="41" t="s">
        <v>7861</v>
      </c>
      <c r="O299" s="41" t="s">
        <v>7862</v>
      </c>
      <c r="P299" s="41" t="s">
        <v>8200</v>
      </c>
      <c r="Q299" s="41" t="s">
        <v>9447</v>
      </c>
      <c r="R299" s="41" t="s">
        <v>9448</v>
      </c>
      <c r="S299" s="238" t="s">
        <v>9449</v>
      </c>
      <c r="T299" s="41" t="s">
        <v>7866</v>
      </c>
      <c r="U299" s="29">
        <v>44986</v>
      </c>
      <c r="V299" s="41" t="s">
        <v>1356</v>
      </c>
      <c r="W299" s="29">
        <v>45017</v>
      </c>
      <c r="Y299" s="238" t="s">
        <v>9450</v>
      </c>
      <c r="Z299" s="288">
        <v>269819</v>
      </c>
      <c r="AA299" s="288">
        <v>269819</v>
      </c>
      <c r="AB299" s="41" t="s">
        <v>12231</v>
      </c>
    </row>
    <row r="300" spans="1:28" x14ac:dyDescent="0.25">
      <c r="A300" s="35" t="s">
        <v>1393</v>
      </c>
      <c r="B300" s="29">
        <v>45472</v>
      </c>
      <c r="C300" s="264" t="s">
        <v>9441</v>
      </c>
      <c r="D300" s="29" t="s">
        <v>16</v>
      </c>
      <c r="E300" s="240" t="s">
        <v>7877</v>
      </c>
      <c r="F300" s="29">
        <v>45539</v>
      </c>
      <c r="G300" s="35" t="s">
        <v>1269</v>
      </c>
      <c r="H300" s="35" t="s">
        <v>1273</v>
      </c>
      <c r="I300" s="29" t="s">
        <v>13050</v>
      </c>
      <c r="J300" s="41">
        <v>1</v>
      </c>
      <c r="K300" s="41" t="s">
        <v>7860</v>
      </c>
      <c r="L300" s="41" t="s">
        <v>11662</v>
      </c>
      <c r="M300" s="41" t="s">
        <v>7870</v>
      </c>
      <c r="N300" s="41" t="s">
        <v>7861</v>
      </c>
      <c r="O300" s="41" t="s">
        <v>7862</v>
      </c>
      <c r="P300" s="41" t="s">
        <v>7871</v>
      </c>
      <c r="Q300" s="41" t="s">
        <v>9442</v>
      </c>
      <c r="R300" s="41" t="s">
        <v>9443</v>
      </c>
      <c r="S300" s="238" t="s">
        <v>9444</v>
      </c>
      <c r="T300" s="41" t="s">
        <v>7866</v>
      </c>
      <c r="U300" s="29">
        <v>45017</v>
      </c>
      <c r="V300" s="41" t="s">
        <v>1356</v>
      </c>
      <c r="W300" s="29">
        <v>45017</v>
      </c>
      <c r="Y300" s="238" t="s">
        <v>9436</v>
      </c>
      <c r="Z300" s="288">
        <v>91889</v>
      </c>
      <c r="AA300" s="288">
        <v>91889</v>
      </c>
      <c r="AB300" s="41" t="s">
        <v>12232</v>
      </c>
    </row>
    <row r="301" spans="1:28" x14ac:dyDescent="0.25">
      <c r="A301" s="35" t="s">
        <v>1393</v>
      </c>
      <c r="B301" s="29">
        <v>45472</v>
      </c>
      <c r="C301" s="264" t="s">
        <v>9437</v>
      </c>
      <c r="D301" s="29" t="s">
        <v>16</v>
      </c>
      <c r="E301" s="240" t="s">
        <v>7877</v>
      </c>
      <c r="F301" s="29">
        <v>45539</v>
      </c>
      <c r="G301" s="35" t="s">
        <v>1269</v>
      </c>
      <c r="H301" s="35" t="s">
        <v>1273</v>
      </c>
      <c r="I301" s="29" t="s">
        <v>13050</v>
      </c>
      <c r="J301" s="41">
        <v>1</v>
      </c>
      <c r="K301" s="41" t="s">
        <v>7860</v>
      </c>
      <c r="L301" s="41" t="s">
        <v>11662</v>
      </c>
      <c r="M301" s="41" t="s">
        <v>7870</v>
      </c>
      <c r="N301" s="41" t="s">
        <v>7861</v>
      </c>
      <c r="O301" s="41" t="s">
        <v>7862</v>
      </c>
      <c r="P301" s="41" t="s">
        <v>7871</v>
      </c>
      <c r="Q301" s="41" t="s">
        <v>9438</v>
      </c>
      <c r="R301" s="41" t="s">
        <v>9439</v>
      </c>
      <c r="S301" s="238" t="s">
        <v>9440</v>
      </c>
      <c r="T301" s="41" t="s">
        <v>7866</v>
      </c>
      <c r="U301" s="29">
        <v>45017</v>
      </c>
      <c r="V301" s="41" t="s">
        <v>1356</v>
      </c>
      <c r="W301" s="29">
        <v>45017</v>
      </c>
      <c r="Y301" s="238" t="s">
        <v>9436</v>
      </c>
      <c r="Z301" s="288">
        <v>91889</v>
      </c>
      <c r="AA301" s="288">
        <v>91889</v>
      </c>
      <c r="AB301" s="41" t="s">
        <v>12232</v>
      </c>
    </row>
    <row r="302" spans="1:28" x14ac:dyDescent="0.25">
      <c r="A302" s="35" t="s">
        <v>1393</v>
      </c>
      <c r="B302" s="29">
        <v>45472</v>
      </c>
      <c r="C302" s="264" t="s">
        <v>9432</v>
      </c>
      <c r="D302" s="29" t="s">
        <v>16</v>
      </c>
      <c r="E302" s="240" t="s">
        <v>7877</v>
      </c>
      <c r="F302" s="29">
        <v>45539</v>
      </c>
      <c r="G302" s="35" t="s">
        <v>1269</v>
      </c>
      <c r="H302" s="35" t="s">
        <v>1273</v>
      </c>
      <c r="I302" s="29" t="s">
        <v>13050</v>
      </c>
      <c r="J302" s="41">
        <v>1</v>
      </c>
      <c r="K302" s="41" t="s">
        <v>7860</v>
      </c>
      <c r="L302" s="41" t="s">
        <v>11662</v>
      </c>
      <c r="M302" s="41" t="s">
        <v>7870</v>
      </c>
      <c r="N302" s="41" t="s">
        <v>7861</v>
      </c>
      <c r="O302" s="41" t="s">
        <v>7862</v>
      </c>
      <c r="P302" s="41" t="s">
        <v>7871</v>
      </c>
      <c r="Q302" s="41" t="s">
        <v>9433</v>
      </c>
      <c r="R302" s="41" t="s">
        <v>9434</v>
      </c>
      <c r="S302" s="238" t="s">
        <v>9435</v>
      </c>
      <c r="T302" s="41" t="s">
        <v>7866</v>
      </c>
      <c r="U302" s="29">
        <v>45017</v>
      </c>
      <c r="V302" s="41" t="s">
        <v>1356</v>
      </c>
      <c r="W302" s="29">
        <v>45017</v>
      </c>
      <c r="Y302" s="238" t="s">
        <v>9436</v>
      </c>
      <c r="Z302" s="288">
        <v>91889</v>
      </c>
      <c r="AA302" s="288">
        <v>91889</v>
      </c>
      <c r="AB302" s="41" t="s">
        <v>12232</v>
      </c>
    </row>
    <row r="303" spans="1:28" x14ac:dyDescent="0.25">
      <c r="A303" s="35" t="s">
        <v>357</v>
      </c>
      <c r="B303" s="29">
        <v>45472</v>
      </c>
      <c r="C303" s="264" t="s">
        <v>9451</v>
      </c>
      <c r="D303" s="29" t="s">
        <v>16</v>
      </c>
      <c r="E303" s="240" t="s">
        <v>9452</v>
      </c>
      <c r="F303" s="29">
        <v>45539</v>
      </c>
      <c r="G303" s="35" t="s">
        <v>1269</v>
      </c>
      <c r="H303" s="35" t="s">
        <v>1272</v>
      </c>
      <c r="I303" s="29" t="s">
        <v>13070</v>
      </c>
      <c r="J303" s="41">
        <v>1</v>
      </c>
      <c r="K303" s="41" t="s">
        <v>7860</v>
      </c>
      <c r="L303" s="41" t="s">
        <v>11662</v>
      </c>
      <c r="M303" s="41" t="s">
        <v>7870</v>
      </c>
      <c r="N303" s="41" t="s">
        <v>7861</v>
      </c>
      <c r="O303" s="41" t="s">
        <v>7862</v>
      </c>
      <c r="P303" s="41" t="s">
        <v>7871</v>
      </c>
      <c r="Q303" s="41" t="s">
        <v>9453</v>
      </c>
      <c r="R303" s="41" t="s">
        <v>9454</v>
      </c>
      <c r="S303" s="238" t="s">
        <v>9455</v>
      </c>
      <c r="T303" s="41" t="s">
        <v>7866</v>
      </c>
      <c r="U303" s="29">
        <v>45036</v>
      </c>
      <c r="V303" s="41" t="s">
        <v>1356</v>
      </c>
      <c r="W303" s="29">
        <v>45036</v>
      </c>
      <c r="Y303" s="238" t="s">
        <v>8816</v>
      </c>
      <c r="Z303" s="288">
        <v>60000</v>
      </c>
      <c r="AA303" s="288">
        <v>60000</v>
      </c>
      <c r="AB303" s="41" t="s">
        <v>12229</v>
      </c>
    </row>
    <row r="304" spans="1:28" x14ac:dyDescent="0.25">
      <c r="A304" s="35" t="s">
        <v>2327</v>
      </c>
      <c r="B304" s="29">
        <v>45467</v>
      </c>
      <c r="C304" s="264" t="s">
        <v>9456</v>
      </c>
      <c r="D304" s="29" t="s">
        <v>16</v>
      </c>
      <c r="E304" s="240" t="s">
        <v>9457</v>
      </c>
      <c r="F304" s="29">
        <v>45539</v>
      </c>
      <c r="G304" s="35" t="s">
        <v>1262</v>
      </c>
      <c r="H304" s="35" t="s">
        <v>1265</v>
      </c>
      <c r="I304" s="29" t="s">
        <v>13078</v>
      </c>
      <c r="J304" s="41">
        <v>1</v>
      </c>
      <c r="K304" s="41" t="s">
        <v>7888</v>
      </c>
      <c r="L304" s="41" t="s">
        <v>7888</v>
      </c>
      <c r="M304" s="41" t="s">
        <v>7965</v>
      </c>
      <c r="N304" s="41" t="s">
        <v>7861</v>
      </c>
      <c r="O304" s="41" t="s">
        <v>7862</v>
      </c>
      <c r="P304" s="41" t="s">
        <v>7966</v>
      </c>
      <c r="Q304" s="41" t="s">
        <v>9458</v>
      </c>
      <c r="R304" s="41" t="s">
        <v>9459</v>
      </c>
      <c r="S304" s="238" t="s">
        <v>9460</v>
      </c>
      <c r="T304" s="41" t="s">
        <v>7866</v>
      </c>
      <c r="U304" s="29">
        <v>45043</v>
      </c>
      <c r="V304" s="41" t="s">
        <v>1356</v>
      </c>
      <c r="W304" s="29">
        <v>45043</v>
      </c>
      <c r="Y304" s="238" t="s">
        <v>9461</v>
      </c>
      <c r="Z304" s="288">
        <v>26000</v>
      </c>
      <c r="AA304" s="288">
        <v>26000</v>
      </c>
      <c r="AB304" s="41" t="s">
        <v>12232</v>
      </c>
    </row>
    <row r="305" spans="1:28" x14ac:dyDescent="0.25">
      <c r="A305" s="35" t="s">
        <v>1393</v>
      </c>
      <c r="B305" s="29">
        <v>45470</v>
      </c>
      <c r="C305" s="264" t="s">
        <v>8369</v>
      </c>
      <c r="D305" s="29" t="s">
        <v>16</v>
      </c>
      <c r="E305" s="240" t="s">
        <v>8370</v>
      </c>
      <c r="F305" s="29">
        <v>45539</v>
      </c>
      <c r="G305" s="35" t="s">
        <v>1269</v>
      </c>
      <c r="H305" s="35" t="s">
        <v>1273</v>
      </c>
      <c r="I305" s="29" t="s">
        <v>13050</v>
      </c>
      <c r="J305" s="41">
        <v>1</v>
      </c>
      <c r="K305" s="41" t="s">
        <v>255</v>
      </c>
      <c r="L305" s="41" t="s">
        <v>255</v>
      </c>
      <c r="M305" s="41" t="s">
        <v>7870</v>
      </c>
      <c r="N305" s="41" t="s">
        <v>7861</v>
      </c>
      <c r="O305" s="41" t="s">
        <v>7862</v>
      </c>
      <c r="P305" s="41" t="s">
        <v>7871</v>
      </c>
      <c r="Q305" s="41" t="s">
        <v>9462</v>
      </c>
      <c r="R305" s="41" t="s">
        <v>9463</v>
      </c>
      <c r="S305" s="238" t="s">
        <v>8373</v>
      </c>
      <c r="T305" s="41" t="s">
        <v>7866</v>
      </c>
      <c r="U305" s="29">
        <v>45047</v>
      </c>
      <c r="V305" s="41" t="s">
        <v>1356</v>
      </c>
      <c r="W305" s="29">
        <v>45047</v>
      </c>
      <c r="Y305" s="238" t="s">
        <v>9464</v>
      </c>
      <c r="Z305" s="288">
        <v>2621990</v>
      </c>
      <c r="AA305" s="288">
        <v>2621990</v>
      </c>
      <c r="AB305" s="41" t="s">
        <v>12232</v>
      </c>
    </row>
    <row r="306" spans="1:28" x14ac:dyDescent="0.25">
      <c r="A306" s="35" t="s">
        <v>986</v>
      </c>
      <c r="B306" s="29">
        <v>45472</v>
      </c>
      <c r="C306" s="264" t="s">
        <v>9465</v>
      </c>
      <c r="D306" s="29" t="s">
        <v>16</v>
      </c>
      <c r="E306" s="240" t="s">
        <v>9466</v>
      </c>
      <c r="F306" s="29">
        <v>45539</v>
      </c>
      <c r="G306" s="35" t="s">
        <v>1269</v>
      </c>
      <c r="H306" s="35" t="s">
        <v>1273</v>
      </c>
      <c r="I306" s="29" t="s">
        <v>13065</v>
      </c>
      <c r="J306" s="41">
        <v>1</v>
      </c>
      <c r="K306" s="41" t="s">
        <v>7860</v>
      </c>
      <c r="L306" s="41" t="s">
        <v>11662</v>
      </c>
      <c r="M306" s="41" t="s">
        <v>315</v>
      </c>
      <c r="N306" s="41" t="s">
        <v>7861</v>
      </c>
      <c r="O306" s="41" t="s">
        <v>7862</v>
      </c>
      <c r="P306" s="41" t="s">
        <v>281</v>
      </c>
      <c r="Q306" s="41" t="s">
        <v>9467</v>
      </c>
      <c r="R306" s="41" t="s">
        <v>9468</v>
      </c>
      <c r="S306" s="238" t="s">
        <v>9469</v>
      </c>
      <c r="T306" s="41" t="s">
        <v>7866</v>
      </c>
      <c r="U306" s="29">
        <v>44559</v>
      </c>
      <c r="V306" s="41" t="s">
        <v>1356</v>
      </c>
      <c r="W306" s="29">
        <v>45047</v>
      </c>
      <c r="Y306" s="238" t="s">
        <v>9470</v>
      </c>
      <c r="Z306" s="288">
        <v>5605</v>
      </c>
      <c r="AA306" s="288">
        <v>5605</v>
      </c>
      <c r="AB306" s="41" t="s">
        <v>12232</v>
      </c>
    </row>
    <row r="307" spans="1:28" x14ac:dyDescent="0.25">
      <c r="A307" s="35" t="s">
        <v>1393</v>
      </c>
      <c r="B307" s="29">
        <v>45461</v>
      </c>
      <c r="C307" s="264" t="s">
        <v>9471</v>
      </c>
      <c r="D307" s="29" t="s">
        <v>16</v>
      </c>
      <c r="E307" s="240" t="s">
        <v>8461</v>
      </c>
      <c r="F307" s="29">
        <v>45539</v>
      </c>
      <c r="G307" s="35" t="s">
        <v>1269</v>
      </c>
      <c r="H307" s="35" t="s">
        <v>1273</v>
      </c>
      <c r="I307" s="29" t="s">
        <v>13050</v>
      </c>
      <c r="J307" s="41">
        <v>1</v>
      </c>
      <c r="K307" s="41" t="s">
        <v>7941</v>
      </c>
      <c r="L307" s="41" t="s">
        <v>11663</v>
      </c>
      <c r="M307" s="41" t="s">
        <v>7896</v>
      </c>
      <c r="N307" s="41" t="s">
        <v>7861</v>
      </c>
      <c r="O307" s="41" t="s">
        <v>7862</v>
      </c>
      <c r="P307" s="41" t="s">
        <v>9472</v>
      </c>
      <c r="Q307" s="41" t="s">
        <v>9473</v>
      </c>
      <c r="R307" s="41" t="s">
        <v>9474</v>
      </c>
      <c r="S307" s="238" t="s">
        <v>9475</v>
      </c>
      <c r="T307" s="41" t="s">
        <v>7866</v>
      </c>
      <c r="U307" s="29">
        <v>44242</v>
      </c>
      <c r="V307" s="41" t="s">
        <v>1413</v>
      </c>
      <c r="W307" s="29">
        <v>45075</v>
      </c>
      <c r="Y307" s="238" t="s">
        <v>9476</v>
      </c>
      <c r="Z307" s="288">
        <v>7300</v>
      </c>
      <c r="AA307" s="288">
        <v>7300</v>
      </c>
      <c r="AB307" s="41" t="s">
        <v>12232</v>
      </c>
    </row>
    <row r="308" spans="1:28" x14ac:dyDescent="0.25">
      <c r="A308" s="35" t="s">
        <v>1393</v>
      </c>
      <c r="B308" s="29">
        <v>45472</v>
      </c>
      <c r="C308" s="264" t="s">
        <v>9477</v>
      </c>
      <c r="D308" s="29" t="s">
        <v>16</v>
      </c>
      <c r="E308" s="240" t="s">
        <v>7877</v>
      </c>
      <c r="F308" s="29">
        <v>45539</v>
      </c>
      <c r="G308" s="35" t="s">
        <v>1269</v>
      </c>
      <c r="H308" s="35" t="s">
        <v>1273</v>
      </c>
      <c r="I308" s="29" t="s">
        <v>13050</v>
      </c>
      <c r="J308" s="41">
        <v>1</v>
      </c>
      <c r="K308" s="41" t="s">
        <v>7860</v>
      </c>
      <c r="L308" s="41" t="s">
        <v>11662</v>
      </c>
      <c r="M308" s="41" t="s">
        <v>7870</v>
      </c>
      <c r="N308" s="41" t="s">
        <v>7861</v>
      </c>
      <c r="O308" s="41" t="s">
        <v>7862</v>
      </c>
      <c r="P308" s="41" t="s">
        <v>7871</v>
      </c>
      <c r="Q308" s="41" t="s">
        <v>9478</v>
      </c>
      <c r="R308" s="41" t="s">
        <v>9479</v>
      </c>
      <c r="S308" s="238" t="s">
        <v>9480</v>
      </c>
      <c r="T308" s="41" t="s">
        <v>7866</v>
      </c>
      <c r="U308" s="29">
        <v>45078</v>
      </c>
      <c r="V308" s="41" t="s">
        <v>1356</v>
      </c>
      <c r="W308" s="29">
        <v>45078</v>
      </c>
      <c r="Y308" s="238" t="s">
        <v>9436</v>
      </c>
      <c r="Z308" s="288">
        <v>91889</v>
      </c>
      <c r="AA308" s="288">
        <v>91889</v>
      </c>
      <c r="AB308" s="41" t="s">
        <v>12232</v>
      </c>
    </row>
    <row r="309" spans="1:28" x14ac:dyDescent="0.25">
      <c r="A309" s="35" t="s">
        <v>1393</v>
      </c>
      <c r="B309" s="29">
        <v>45472</v>
      </c>
      <c r="C309" s="264" t="s">
        <v>9481</v>
      </c>
      <c r="D309" s="29" t="s">
        <v>16</v>
      </c>
      <c r="E309" s="240" t="s">
        <v>7877</v>
      </c>
      <c r="F309" s="29">
        <v>45539</v>
      </c>
      <c r="G309" s="35" t="s">
        <v>1269</v>
      </c>
      <c r="H309" s="35" t="s">
        <v>1273</v>
      </c>
      <c r="I309" s="29" t="s">
        <v>13050</v>
      </c>
      <c r="J309" s="41">
        <v>1</v>
      </c>
      <c r="K309" s="41" t="s">
        <v>7860</v>
      </c>
      <c r="L309" s="41" t="s">
        <v>11662</v>
      </c>
      <c r="M309" s="41" t="s">
        <v>7870</v>
      </c>
      <c r="N309" s="41" t="s">
        <v>7861</v>
      </c>
      <c r="O309" s="41" t="s">
        <v>7862</v>
      </c>
      <c r="P309" s="41" t="s">
        <v>7871</v>
      </c>
      <c r="Q309" s="41" t="s">
        <v>9482</v>
      </c>
      <c r="R309" s="41" t="s">
        <v>9479</v>
      </c>
      <c r="S309" s="238" t="s">
        <v>9483</v>
      </c>
      <c r="T309" s="41" t="s">
        <v>7866</v>
      </c>
      <c r="U309" s="29">
        <v>45078</v>
      </c>
      <c r="V309" s="41" t="s">
        <v>1356</v>
      </c>
      <c r="W309" s="29">
        <v>45078</v>
      </c>
      <c r="Y309" s="238" t="s">
        <v>9484</v>
      </c>
      <c r="Z309" s="288">
        <v>91889</v>
      </c>
      <c r="AA309" s="288">
        <v>91889</v>
      </c>
      <c r="AB309" s="41" t="s">
        <v>12232</v>
      </c>
    </row>
    <row r="310" spans="1:28" x14ac:dyDescent="0.25">
      <c r="A310" s="35" t="s">
        <v>1015</v>
      </c>
      <c r="B310" s="29">
        <v>45470</v>
      </c>
      <c r="C310" s="264" t="s">
        <v>9352</v>
      </c>
      <c r="D310" s="29" t="s">
        <v>16</v>
      </c>
      <c r="E310" s="240" t="s">
        <v>9485</v>
      </c>
      <c r="F310" s="29">
        <v>45539</v>
      </c>
      <c r="G310" s="35" t="s">
        <v>1269</v>
      </c>
      <c r="H310" s="35" t="s">
        <v>1270</v>
      </c>
      <c r="I310" s="29" t="s">
        <v>13083</v>
      </c>
      <c r="J310" s="41">
        <v>1</v>
      </c>
      <c r="K310" s="41" t="s">
        <v>7860</v>
      </c>
      <c r="L310" s="41" t="s">
        <v>11662</v>
      </c>
      <c r="M310" s="41" t="s">
        <v>315</v>
      </c>
      <c r="N310" s="41" t="s">
        <v>7861</v>
      </c>
      <c r="O310" s="41" t="s">
        <v>7862</v>
      </c>
      <c r="P310" s="41" t="s">
        <v>1371</v>
      </c>
      <c r="Q310" s="41" t="s">
        <v>9486</v>
      </c>
      <c r="R310" s="41" t="s">
        <v>9487</v>
      </c>
      <c r="S310" s="238" t="s">
        <v>9354</v>
      </c>
      <c r="T310" s="41" t="s">
        <v>7866</v>
      </c>
      <c r="U310" s="29">
        <v>44847</v>
      </c>
      <c r="V310" s="41" t="s">
        <v>1356</v>
      </c>
      <c r="W310" s="29">
        <v>45082</v>
      </c>
      <c r="Y310" s="238" t="s">
        <v>9488</v>
      </c>
      <c r="Z310" s="288">
        <v>151995</v>
      </c>
      <c r="AA310" s="288">
        <v>151995</v>
      </c>
      <c r="AB310" s="41" t="s">
        <v>12229</v>
      </c>
    </row>
    <row r="311" spans="1:28" x14ac:dyDescent="0.25">
      <c r="A311" s="35" t="s">
        <v>1393</v>
      </c>
      <c r="B311" s="29">
        <v>45472</v>
      </c>
      <c r="C311" s="264" t="s">
        <v>9489</v>
      </c>
      <c r="D311" s="29" t="s">
        <v>16</v>
      </c>
      <c r="E311" s="240" t="s">
        <v>9490</v>
      </c>
      <c r="F311" s="29">
        <v>45539</v>
      </c>
      <c r="G311" s="35" t="s">
        <v>1269</v>
      </c>
      <c r="H311" s="35" t="s">
        <v>1273</v>
      </c>
      <c r="I311" s="29" t="s">
        <v>13050</v>
      </c>
      <c r="J311" s="41">
        <v>1</v>
      </c>
      <c r="K311" s="41" t="s">
        <v>255</v>
      </c>
      <c r="L311" s="41" t="s">
        <v>255</v>
      </c>
      <c r="M311" s="41" t="s">
        <v>7870</v>
      </c>
      <c r="N311" s="41" t="s">
        <v>7861</v>
      </c>
      <c r="O311" s="41" t="s">
        <v>7862</v>
      </c>
      <c r="P311" s="41" t="s">
        <v>7871</v>
      </c>
      <c r="Q311" s="41" t="s">
        <v>9491</v>
      </c>
      <c r="R311" s="41" t="s">
        <v>9492</v>
      </c>
      <c r="S311" s="238" t="s">
        <v>9493</v>
      </c>
      <c r="T311" s="41" t="s">
        <v>7866</v>
      </c>
      <c r="U311" s="29">
        <v>44645</v>
      </c>
      <c r="V311" s="41" t="s">
        <v>1356</v>
      </c>
      <c r="W311" s="29">
        <v>45086</v>
      </c>
      <c r="Y311" s="238" t="s">
        <v>9494</v>
      </c>
      <c r="Z311" s="288">
        <v>28000</v>
      </c>
      <c r="AA311" s="288">
        <v>28000</v>
      </c>
      <c r="AB311" s="41" t="s">
        <v>12232</v>
      </c>
    </row>
    <row r="312" spans="1:28" x14ac:dyDescent="0.25">
      <c r="A312" s="35" t="s">
        <v>11630</v>
      </c>
      <c r="B312" s="29">
        <v>45472</v>
      </c>
      <c r="C312" s="264" t="s">
        <v>9495</v>
      </c>
      <c r="D312" s="29" t="s">
        <v>16</v>
      </c>
      <c r="E312" s="240" t="s">
        <v>9496</v>
      </c>
      <c r="F312" s="29">
        <v>45539</v>
      </c>
      <c r="G312" s="35" t="s">
        <v>1269</v>
      </c>
      <c r="H312" s="35" t="s">
        <v>1274</v>
      </c>
      <c r="I312" s="29" t="s">
        <v>13067</v>
      </c>
      <c r="J312" s="41">
        <v>1</v>
      </c>
      <c r="K312" s="41" t="s">
        <v>7860</v>
      </c>
      <c r="L312" s="41" t="s">
        <v>11662</v>
      </c>
      <c r="M312" s="41" t="s">
        <v>315</v>
      </c>
      <c r="N312" s="41" t="s">
        <v>7861</v>
      </c>
      <c r="O312" s="41" t="s">
        <v>7862</v>
      </c>
      <c r="P312" s="41" t="s">
        <v>281</v>
      </c>
      <c r="Q312" s="41" t="s">
        <v>9497</v>
      </c>
      <c r="R312" s="41" t="s">
        <v>9498</v>
      </c>
      <c r="S312" s="238" t="s">
        <v>9499</v>
      </c>
      <c r="T312" s="41" t="s">
        <v>7866</v>
      </c>
      <c r="U312" s="29">
        <v>45089</v>
      </c>
      <c r="V312" s="41" t="s">
        <v>1356</v>
      </c>
      <c r="W312" s="29">
        <v>45089</v>
      </c>
      <c r="Y312" s="238" t="s">
        <v>9500</v>
      </c>
      <c r="Z312" s="288">
        <v>177367</v>
      </c>
      <c r="AA312" s="288">
        <v>177367</v>
      </c>
      <c r="AB312" s="41" t="s">
        <v>12229</v>
      </c>
    </row>
    <row r="313" spans="1:28" x14ac:dyDescent="0.25">
      <c r="A313" s="35" t="s">
        <v>1393</v>
      </c>
      <c r="B313" s="29">
        <v>45472</v>
      </c>
      <c r="C313" s="264" t="s">
        <v>9501</v>
      </c>
      <c r="D313" s="29" t="s">
        <v>16</v>
      </c>
      <c r="E313" s="240" t="s">
        <v>8943</v>
      </c>
      <c r="F313" s="29">
        <v>45539</v>
      </c>
      <c r="G313" s="35" t="s">
        <v>1269</v>
      </c>
      <c r="H313" s="35" t="s">
        <v>1273</v>
      </c>
      <c r="I313" s="29" t="s">
        <v>13050</v>
      </c>
      <c r="J313" s="41">
        <v>1</v>
      </c>
      <c r="K313" s="41" t="s">
        <v>269</v>
      </c>
      <c r="L313" s="41" t="s">
        <v>11772</v>
      </c>
      <c r="M313" s="41" t="s">
        <v>7896</v>
      </c>
      <c r="N313" s="41" t="s">
        <v>7897</v>
      </c>
      <c r="O313" s="41" t="s">
        <v>7862</v>
      </c>
      <c r="P313" s="41" t="s">
        <v>8193</v>
      </c>
      <c r="Q313" s="41" t="s">
        <v>9502</v>
      </c>
      <c r="R313" s="41" t="s">
        <v>9503</v>
      </c>
      <c r="S313" s="238" t="s">
        <v>9504</v>
      </c>
      <c r="T313" s="41" t="s">
        <v>7866</v>
      </c>
      <c r="U313" s="29">
        <v>44936</v>
      </c>
      <c r="V313" s="41" t="s">
        <v>1356</v>
      </c>
      <c r="W313" s="29">
        <v>45119</v>
      </c>
      <c r="Y313" s="238" t="s">
        <v>9296</v>
      </c>
      <c r="Z313" s="288">
        <v>48000</v>
      </c>
      <c r="AA313" s="288">
        <v>48000</v>
      </c>
      <c r="AB313" s="41" t="s">
        <v>12232</v>
      </c>
    </row>
    <row r="314" spans="1:28" x14ac:dyDescent="0.25">
      <c r="A314" s="35" t="s">
        <v>1393</v>
      </c>
      <c r="B314" s="29">
        <v>45472</v>
      </c>
      <c r="C314" s="264" t="s">
        <v>9505</v>
      </c>
      <c r="D314" s="29" t="s">
        <v>16</v>
      </c>
      <c r="E314" s="240" t="s">
        <v>8943</v>
      </c>
      <c r="F314" s="29">
        <v>45539</v>
      </c>
      <c r="G314" s="35" t="s">
        <v>1269</v>
      </c>
      <c r="H314" s="35" t="s">
        <v>1273</v>
      </c>
      <c r="I314" s="29" t="s">
        <v>13050</v>
      </c>
      <c r="J314" s="41">
        <v>1</v>
      </c>
      <c r="K314" s="41" t="s">
        <v>269</v>
      </c>
      <c r="L314" s="41" t="s">
        <v>11772</v>
      </c>
      <c r="M314" s="41" t="s">
        <v>7896</v>
      </c>
      <c r="N314" s="41" t="s">
        <v>7897</v>
      </c>
      <c r="O314" s="41" t="s">
        <v>7862</v>
      </c>
      <c r="P314" s="41" t="s">
        <v>8193</v>
      </c>
      <c r="Q314" s="41" t="s">
        <v>9506</v>
      </c>
      <c r="R314" s="41" t="s">
        <v>9507</v>
      </c>
      <c r="S314" s="238" t="s">
        <v>9508</v>
      </c>
      <c r="T314" s="41" t="s">
        <v>7866</v>
      </c>
      <c r="U314" s="29">
        <v>45054</v>
      </c>
      <c r="V314" s="41" t="s">
        <v>1356</v>
      </c>
      <c r="W314" s="29">
        <v>45121</v>
      </c>
      <c r="Y314" s="238" t="s">
        <v>9296</v>
      </c>
      <c r="Z314" s="288">
        <v>48000</v>
      </c>
      <c r="AA314" s="288">
        <v>48000</v>
      </c>
      <c r="AB314" s="41" t="s">
        <v>12232</v>
      </c>
    </row>
    <row r="315" spans="1:28" x14ac:dyDescent="0.25">
      <c r="A315" s="35" t="s">
        <v>1393</v>
      </c>
      <c r="B315" s="29">
        <v>45472</v>
      </c>
      <c r="C315" s="264" t="s">
        <v>9509</v>
      </c>
      <c r="D315" s="29" t="s">
        <v>16</v>
      </c>
      <c r="E315" s="240" t="s">
        <v>8943</v>
      </c>
      <c r="F315" s="29">
        <v>45539</v>
      </c>
      <c r="G315" s="35" t="s">
        <v>1269</v>
      </c>
      <c r="H315" s="35" t="s">
        <v>1273</v>
      </c>
      <c r="I315" s="29" t="s">
        <v>13050</v>
      </c>
      <c r="J315" s="41">
        <v>1</v>
      </c>
      <c r="K315" s="41" t="s">
        <v>269</v>
      </c>
      <c r="L315" s="41" t="s">
        <v>11772</v>
      </c>
      <c r="M315" s="41" t="s">
        <v>7896</v>
      </c>
      <c r="N315" s="41" t="s">
        <v>7897</v>
      </c>
      <c r="O315" s="41" t="s">
        <v>7862</v>
      </c>
      <c r="P315" s="41" t="s">
        <v>8193</v>
      </c>
      <c r="Q315" s="41" t="s">
        <v>9510</v>
      </c>
      <c r="R315" s="41" t="s">
        <v>9511</v>
      </c>
      <c r="S315" s="238" t="s">
        <v>9512</v>
      </c>
      <c r="T315" s="41" t="s">
        <v>7866</v>
      </c>
      <c r="U315" s="29">
        <v>45087</v>
      </c>
      <c r="V315" s="41" t="s">
        <v>1356</v>
      </c>
      <c r="W315" s="29">
        <v>45126</v>
      </c>
      <c r="Y315" s="238" t="s">
        <v>9513</v>
      </c>
      <c r="Z315" s="288">
        <v>49600</v>
      </c>
      <c r="AA315" s="288">
        <v>49600</v>
      </c>
      <c r="AB315" s="41" t="s">
        <v>12232</v>
      </c>
    </row>
    <row r="316" spans="1:28" x14ac:dyDescent="0.25">
      <c r="A316" s="35" t="s">
        <v>5668</v>
      </c>
      <c r="B316" s="29">
        <v>45473</v>
      </c>
      <c r="C316" s="264" t="s">
        <v>9518</v>
      </c>
      <c r="D316" s="29" t="s">
        <v>16</v>
      </c>
      <c r="E316" s="240" t="s">
        <v>8950</v>
      </c>
      <c r="F316" s="29">
        <v>45539</v>
      </c>
      <c r="G316" s="35" t="s">
        <v>1262</v>
      </c>
      <c r="H316" s="35" t="s">
        <v>1263</v>
      </c>
      <c r="I316" s="29" t="s">
        <v>13092</v>
      </c>
      <c r="J316" s="41">
        <v>1</v>
      </c>
      <c r="K316" s="41" t="s">
        <v>7888</v>
      </c>
      <c r="L316" s="41" t="s">
        <v>7888</v>
      </c>
      <c r="M316" s="41" t="s">
        <v>315</v>
      </c>
      <c r="N316" s="41" t="s">
        <v>7861</v>
      </c>
      <c r="O316" s="41" t="s">
        <v>7862</v>
      </c>
      <c r="P316" s="41" t="s">
        <v>281</v>
      </c>
      <c r="Q316" s="41" t="s">
        <v>9519</v>
      </c>
      <c r="R316" s="41" t="s">
        <v>9520</v>
      </c>
      <c r="S316" s="238" t="s">
        <v>9517</v>
      </c>
      <c r="T316" s="41" t="s">
        <v>7866</v>
      </c>
      <c r="U316" s="29">
        <v>45138</v>
      </c>
      <c r="V316" s="41" t="s">
        <v>1356</v>
      </c>
      <c r="W316" s="29">
        <v>45138</v>
      </c>
      <c r="Y316" s="238" t="s">
        <v>8948</v>
      </c>
      <c r="Z316" s="288">
        <v>50000</v>
      </c>
      <c r="AA316" s="288">
        <v>50000</v>
      </c>
      <c r="AB316" s="41" t="s">
        <v>12232</v>
      </c>
    </row>
    <row r="317" spans="1:28" x14ac:dyDescent="0.25">
      <c r="A317" s="35" t="s">
        <v>2327</v>
      </c>
      <c r="B317" s="29">
        <v>45473</v>
      </c>
      <c r="C317" s="264" t="s">
        <v>9514</v>
      </c>
      <c r="D317" s="29" t="s">
        <v>16</v>
      </c>
      <c r="E317" s="240" t="s">
        <v>8950</v>
      </c>
      <c r="F317" s="29">
        <v>45539</v>
      </c>
      <c r="G317" s="35" t="s">
        <v>1262</v>
      </c>
      <c r="H317" s="35" t="s">
        <v>1265</v>
      </c>
      <c r="I317" s="29" t="s">
        <v>13078</v>
      </c>
      <c r="J317" s="41">
        <v>1</v>
      </c>
      <c r="K317" s="41" t="s">
        <v>7888</v>
      </c>
      <c r="L317" s="41" t="s">
        <v>7888</v>
      </c>
      <c r="M317" s="41" t="s">
        <v>315</v>
      </c>
      <c r="N317" s="41" t="s">
        <v>7861</v>
      </c>
      <c r="O317" s="41" t="s">
        <v>7862</v>
      </c>
      <c r="P317" s="41" t="s">
        <v>281</v>
      </c>
      <c r="Q317" s="41" t="s">
        <v>9515</v>
      </c>
      <c r="R317" s="41" t="s">
        <v>9516</v>
      </c>
      <c r="S317" s="238" t="s">
        <v>9517</v>
      </c>
      <c r="T317" s="41" t="s">
        <v>7866</v>
      </c>
      <c r="U317" s="29">
        <v>45138</v>
      </c>
      <c r="V317" s="41" t="s">
        <v>1356</v>
      </c>
      <c r="W317" s="29">
        <v>45138</v>
      </c>
      <c r="Y317" s="238" t="s">
        <v>8948</v>
      </c>
      <c r="Z317" s="288">
        <v>50000</v>
      </c>
      <c r="AA317" s="288">
        <v>50000</v>
      </c>
      <c r="AB317" s="41" t="s">
        <v>12232</v>
      </c>
    </row>
    <row r="318" spans="1:28" x14ac:dyDescent="0.25">
      <c r="A318" s="35" t="s">
        <v>1393</v>
      </c>
      <c r="B318" s="29">
        <v>45468</v>
      </c>
      <c r="C318" s="264" t="s">
        <v>9521</v>
      </c>
      <c r="D318" s="29" t="s">
        <v>16</v>
      </c>
      <c r="E318" s="240" t="s">
        <v>9522</v>
      </c>
      <c r="F318" s="29">
        <v>45539</v>
      </c>
      <c r="G318" s="35" t="s">
        <v>1269</v>
      </c>
      <c r="H318" s="35" t="s">
        <v>1273</v>
      </c>
      <c r="I318" s="29" t="s">
        <v>13050</v>
      </c>
      <c r="J318" s="41">
        <v>1</v>
      </c>
      <c r="K318" s="41" t="s">
        <v>7860</v>
      </c>
      <c r="L318" s="41" t="s">
        <v>11662</v>
      </c>
      <c r="M318" s="41" t="s">
        <v>7870</v>
      </c>
      <c r="N318" s="41" t="s">
        <v>7861</v>
      </c>
      <c r="O318" s="41" t="s">
        <v>7862</v>
      </c>
      <c r="P318" s="41" t="s">
        <v>7871</v>
      </c>
      <c r="Q318" s="41" t="s">
        <v>9523</v>
      </c>
      <c r="R318" s="41" t="s">
        <v>9524</v>
      </c>
      <c r="S318" s="238" t="s">
        <v>9525</v>
      </c>
      <c r="T318" s="41" t="s">
        <v>7866</v>
      </c>
      <c r="U318" s="29">
        <v>44270</v>
      </c>
      <c r="V318" s="41" t="s">
        <v>1356</v>
      </c>
      <c r="W318" s="29">
        <v>45162</v>
      </c>
      <c r="Y318" s="238" t="s">
        <v>9526</v>
      </c>
      <c r="Z318" s="288">
        <v>35300</v>
      </c>
      <c r="AA318" s="288">
        <v>35300</v>
      </c>
      <c r="AB318" s="41" t="s">
        <v>12232</v>
      </c>
    </row>
    <row r="319" spans="1:28" x14ac:dyDescent="0.25">
      <c r="A319" s="35" t="s">
        <v>1393</v>
      </c>
      <c r="B319" s="29">
        <v>45467</v>
      </c>
      <c r="C319" s="264" t="s">
        <v>9527</v>
      </c>
      <c r="D319" s="29" t="s">
        <v>16</v>
      </c>
      <c r="E319" s="240" t="s">
        <v>9231</v>
      </c>
      <c r="F319" s="29">
        <v>45539</v>
      </c>
      <c r="G319" s="35" t="s">
        <v>1269</v>
      </c>
      <c r="H319" s="35" t="s">
        <v>1273</v>
      </c>
      <c r="I319" s="29" t="s">
        <v>13050</v>
      </c>
      <c r="J319" s="41">
        <v>1</v>
      </c>
      <c r="K319" s="41" t="s">
        <v>7888</v>
      </c>
      <c r="L319" s="41" t="s">
        <v>7888</v>
      </c>
      <c r="M319" s="41" t="s">
        <v>7965</v>
      </c>
      <c r="N319" s="41" t="s">
        <v>7861</v>
      </c>
      <c r="O319" s="41" t="s">
        <v>7862</v>
      </c>
      <c r="P319" s="41" t="s">
        <v>3263</v>
      </c>
      <c r="Q319" s="41" t="s">
        <v>9528</v>
      </c>
      <c r="R319" s="41" t="s">
        <v>9233</v>
      </c>
      <c r="S319" s="238" t="s">
        <v>9529</v>
      </c>
      <c r="T319" s="41" t="s">
        <v>7866</v>
      </c>
      <c r="U319" s="29">
        <v>45200</v>
      </c>
      <c r="V319" s="41" t="s">
        <v>1356</v>
      </c>
      <c r="W319" s="29">
        <v>45200</v>
      </c>
      <c r="Y319" s="238" t="s">
        <v>9530</v>
      </c>
      <c r="Z319" s="288">
        <v>59070</v>
      </c>
      <c r="AA319" s="288">
        <v>59070</v>
      </c>
      <c r="AB319" s="41" t="s">
        <v>12232</v>
      </c>
    </row>
    <row r="320" spans="1:28" x14ac:dyDescent="0.25">
      <c r="A320" s="35" t="s">
        <v>1471</v>
      </c>
      <c r="B320" s="29">
        <v>45467</v>
      </c>
      <c r="C320" s="264" t="s">
        <v>9531</v>
      </c>
      <c r="D320" s="29" t="s">
        <v>16</v>
      </c>
      <c r="E320" s="240" t="s">
        <v>9532</v>
      </c>
      <c r="F320" s="29">
        <v>45539</v>
      </c>
      <c r="G320" s="35" t="s">
        <v>1269</v>
      </c>
      <c r="H320" s="35" t="s">
        <v>1273</v>
      </c>
      <c r="I320" s="29" t="s">
        <v>13079</v>
      </c>
      <c r="J320" s="41">
        <v>1</v>
      </c>
      <c r="K320" s="41" t="s">
        <v>7860</v>
      </c>
      <c r="L320" s="41" t="s">
        <v>11662</v>
      </c>
      <c r="M320" s="41" t="s">
        <v>315</v>
      </c>
      <c r="N320" s="41" t="s">
        <v>7861</v>
      </c>
      <c r="O320" s="41" t="s">
        <v>7862</v>
      </c>
      <c r="P320" s="41" t="s">
        <v>281</v>
      </c>
      <c r="Q320" s="41" t="s">
        <v>9533</v>
      </c>
      <c r="R320" s="41" t="s">
        <v>9534</v>
      </c>
      <c r="S320" s="238" t="s">
        <v>9535</v>
      </c>
      <c r="T320" s="41" t="s">
        <v>7866</v>
      </c>
      <c r="U320" s="29">
        <v>45017</v>
      </c>
      <c r="V320" s="41" t="s">
        <v>1356</v>
      </c>
      <c r="W320" s="29">
        <v>45292</v>
      </c>
      <c r="Y320" s="238" t="s">
        <v>9536</v>
      </c>
      <c r="Z320" s="288">
        <v>201218</v>
      </c>
      <c r="AA320" s="288">
        <v>201218</v>
      </c>
      <c r="AB320" s="41" t="s">
        <v>12232</v>
      </c>
    </row>
    <row r="321" spans="1:28" x14ac:dyDescent="0.25">
      <c r="A321" s="35" t="s">
        <v>1393</v>
      </c>
      <c r="B321" s="29">
        <v>45472</v>
      </c>
      <c r="C321" s="264" t="s">
        <v>9537</v>
      </c>
      <c r="D321" s="29" t="s">
        <v>16</v>
      </c>
      <c r="E321" s="240" t="s">
        <v>8943</v>
      </c>
      <c r="F321" s="29">
        <v>45539</v>
      </c>
      <c r="G321" s="35" t="s">
        <v>1269</v>
      </c>
      <c r="H321" s="35" t="s">
        <v>1273</v>
      </c>
      <c r="I321" s="29" t="s">
        <v>13050</v>
      </c>
      <c r="J321" s="41">
        <v>1</v>
      </c>
      <c r="K321" s="41" t="s">
        <v>269</v>
      </c>
      <c r="L321" s="41" t="s">
        <v>11772</v>
      </c>
      <c r="M321" s="41" t="s">
        <v>7896</v>
      </c>
      <c r="N321" s="41" t="s">
        <v>7897</v>
      </c>
      <c r="O321" s="41" t="s">
        <v>7862</v>
      </c>
      <c r="P321" s="41" t="s">
        <v>8193</v>
      </c>
      <c r="Q321" s="41" t="s">
        <v>9538</v>
      </c>
      <c r="R321" s="41" t="s">
        <v>9539</v>
      </c>
      <c r="S321" s="238" t="s">
        <v>9540</v>
      </c>
      <c r="T321" s="41" t="s">
        <v>7866</v>
      </c>
      <c r="U321" s="29">
        <v>45275</v>
      </c>
      <c r="V321" s="41" t="s">
        <v>1356</v>
      </c>
      <c r="W321" s="29">
        <v>45304</v>
      </c>
      <c r="Y321" s="238" t="s">
        <v>9296</v>
      </c>
      <c r="Z321" s="288">
        <v>48000</v>
      </c>
      <c r="AA321" s="288">
        <v>48000</v>
      </c>
      <c r="AB321" s="41" t="s">
        <v>12232</v>
      </c>
    </row>
    <row r="322" spans="1:28" x14ac:dyDescent="0.25">
      <c r="A322" s="35" t="s">
        <v>1393</v>
      </c>
      <c r="B322" s="29">
        <v>45470</v>
      </c>
      <c r="C322" s="264" t="s">
        <v>9541</v>
      </c>
      <c r="D322" s="29" t="s">
        <v>16</v>
      </c>
      <c r="E322" s="240" t="s">
        <v>9166</v>
      </c>
      <c r="F322" s="29">
        <v>45539</v>
      </c>
      <c r="G322" s="35" t="s">
        <v>1269</v>
      </c>
      <c r="H322" s="35" t="s">
        <v>1273</v>
      </c>
      <c r="I322" s="29" t="s">
        <v>13050</v>
      </c>
      <c r="J322" s="41">
        <v>1</v>
      </c>
      <c r="K322" s="41" t="s">
        <v>7860</v>
      </c>
      <c r="L322" s="41" t="s">
        <v>11662</v>
      </c>
      <c r="M322" s="41" t="s">
        <v>315</v>
      </c>
      <c r="N322" s="41" t="s">
        <v>7861</v>
      </c>
      <c r="O322" s="41" t="s">
        <v>7862</v>
      </c>
      <c r="P322" s="41" t="s">
        <v>281</v>
      </c>
      <c r="Q322" s="41" t="s">
        <v>9542</v>
      </c>
      <c r="R322" s="41" t="s">
        <v>9543</v>
      </c>
      <c r="S322" s="238" t="s">
        <v>9544</v>
      </c>
      <c r="T322" s="41" t="s">
        <v>7866</v>
      </c>
      <c r="U322" s="29">
        <v>45322</v>
      </c>
      <c r="V322" s="41" t="s">
        <v>1356</v>
      </c>
      <c r="W322" s="29">
        <v>45322</v>
      </c>
      <c r="Y322" s="238" t="s">
        <v>9545</v>
      </c>
      <c r="Z322" s="288">
        <v>1459717</v>
      </c>
      <c r="AA322" s="288">
        <v>1459717</v>
      </c>
      <c r="AB322" s="41" t="s">
        <v>12232</v>
      </c>
    </row>
    <row r="323" spans="1:28" x14ac:dyDescent="0.25">
      <c r="A323" s="35" t="s">
        <v>1393</v>
      </c>
      <c r="B323" s="29">
        <v>45469</v>
      </c>
      <c r="C323" s="264" t="s">
        <v>9546</v>
      </c>
      <c r="D323" s="29" t="s">
        <v>16</v>
      </c>
      <c r="E323" s="240" t="s">
        <v>9547</v>
      </c>
      <c r="F323" s="29">
        <v>45539</v>
      </c>
      <c r="G323" s="35" t="s">
        <v>1269</v>
      </c>
      <c r="H323" s="35" t="s">
        <v>1273</v>
      </c>
      <c r="I323" s="29" t="s">
        <v>13050</v>
      </c>
      <c r="J323" s="41">
        <v>1</v>
      </c>
      <c r="K323" s="41" t="s">
        <v>7860</v>
      </c>
      <c r="L323" s="41" t="s">
        <v>11662</v>
      </c>
      <c r="M323" s="41" t="s">
        <v>315</v>
      </c>
      <c r="N323" s="41" t="s">
        <v>7861</v>
      </c>
      <c r="O323" s="41" t="s">
        <v>7862</v>
      </c>
      <c r="P323" s="41" t="s">
        <v>281</v>
      </c>
      <c r="Q323" s="41" t="s">
        <v>9548</v>
      </c>
      <c r="R323" s="41" t="s">
        <v>9549</v>
      </c>
      <c r="S323" s="238" t="s">
        <v>9550</v>
      </c>
      <c r="T323" s="41" t="s">
        <v>7866</v>
      </c>
      <c r="U323" s="29">
        <v>45222</v>
      </c>
      <c r="V323" s="41" t="s">
        <v>1356</v>
      </c>
      <c r="W323" s="29">
        <v>45325</v>
      </c>
      <c r="Y323" s="238" t="s">
        <v>9551</v>
      </c>
      <c r="Z323" s="288">
        <v>9614</v>
      </c>
      <c r="AA323" s="288">
        <v>9614</v>
      </c>
      <c r="AB323" s="41" t="s">
        <v>12232</v>
      </c>
    </row>
    <row r="324" spans="1:28" x14ac:dyDescent="0.25">
      <c r="A324" s="35" t="s">
        <v>1393</v>
      </c>
      <c r="B324" s="29">
        <v>45469</v>
      </c>
      <c r="C324" s="264" t="s">
        <v>9552</v>
      </c>
      <c r="D324" s="29" t="s">
        <v>16</v>
      </c>
      <c r="E324" s="240" t="s">
        <v>9553</v>
      </c>
      <c r="F324" s="29">
        <v>45539</v>
      </c>
      <c r="G324" s="35" t="s">
        <v>1269</v>
      </c>
      <c r="H324" s="35" t="s">
        <v>1273</v>
      </c>
      <c r="I324" s="29" t="s">
        <v>13050</v>
      </c>
      <c r="J324" s="41">
        <v>1</v>
      </c>
      <c r="K324" s="41" t="s">
        <v>7860</v>
      </c>
      <c r="L324" s="41" t="s">
        <v>11662</v>
      </c>
      <c r="M324" s="41" t="s">
        <v>315</v>
      </c>
      <c r="N324" s="41" t="s">
        <v>7861</v>
      </c>
      <c r="O324" s="41" t="s">
        <v>7862</v>
      </c>
      <c r="P324" s="41" t="s">
        <v>281</v>
      </c>
      <c r="Q324" s="41" t="s">
        <v>9554</v>
      </c>
      <c r="R324" s="41" t="s">
        <v>9555</v>
      </c>
      <c r="S324" s="238" t="s">
        <v>9556</v>
      </c>
      <c r="T324" s="41" t="s">
        <v>7866</v>
      </c>
      <c r="U324" s="29">
        <v>45189</v>
      </c>
      <c r="V324" s="41" t="s">
        <v>1356</v>
      </c>
      <c r="W324" s="29">
        <v>45335</v>
      </c>
      <c r="Y324" s="238" t="s">
        <v>9557</v>
      </c>
      <c r="Z324" s="288">
        <v>7855</v>
      </c>
      <c r="AA324" s="288">
        <v>7855</v>
      </c>
      <c r="AB324" s="41" t="s">
        <v>12232</v>
      </c>
    </row>
    <row r="325" spans="1:28" x14ac:dyDescent="0.25">
      <c r="A325" s="35" t="s">
        <v>1393</v>
      </c>
      <c r="B325" s="29">
        <v>45467</v>
      </c>
      <c r="C325" s="264" t="s">
        <v>9558</v>
      </c>
      <c r="D325" s="29" t="s">
        <v>16</v>
      </c>
      <c r="E325" s="240" t="s">
        <v>9559</v>
      </c>
      <c r="F325" s="29">
        <v>45539</v>
      </c>
      <c r="G325" s="35" t="s">
        <v>1269</v>
      </c>
      <c r="H325" s="35" t="s">
        <v>1273</v>
      </c>
      <c r="I325" s="29" t="s">
        <v>13050</v>
      </c>
      <c r="J325" s="41">
        <v>1</v>
      </c>
      <c r="K325" s="41" t="s">
        <v>7888</v>
      </c>
      <c r="L325" s="41" t="s">
        <v>7888</v>
      </c>
      <c r="M325" s="41" t="s">
        <v>7965</v>
      </c>
      <c r="N325" s="41" t="s">
        <v>7861</v>
      </c>
      <c r="O325" s="41" t="s">
        <v>7862</v>
      </c>
      <c r="P325" s="41" t="s">
        <v>3263</v>
      </c>
      <c r="Q325" s="41" t="s">
        <v>9560</v>
      </c>
      <c r="R325" s="41" t="s">
        <v>9233</v>
      </c>
      <c r="S325" s="238" t="s">
        <v>9529</v>
      </c>
      <c r="T325" s="41" t="s">
        <v>7866</v>
      </c>
      <c r="U325" s="29">
        <v>45361</v>
      </c>
      <c r="V325" s="41" t="s">
        <v>1356</v>
      </c>
      <c r="W325" s="29">
        <v>45361</v>
      </c>
      <c r="Y325" s="238" t="s">
        <v>9561</v>
      </c>
      <c r="Z325" s="288">
        <v>37853</v>
      </c>
      <c r="AA325" s="288">
        <v>37853</v>
      </c>
      <c r="AB325" s="41" t="s">
        <v>12232</v>
      </c>
    </row>
    <row r="326" spans="1:28" x14ac:dyDescent="0.25">
      <c r="A326" s="35" t="s">
        <v>1393</v>
      </c>
      <c r="B326" s="29">
        <v>45467</v>
      </c>
      <c r="C326" s="264" t="s">
        <v>9562</v>
      </c>
      <c r="D326" s="29" t="s">
        <v>16</v>
      </c>
      <c r="E326" s="240" t="s">
        <v>9563</v>
      </c>
      <c r="F326" s="29">
        <v>45539</v>
      </c>
      <c r="G326" s="35" t="s">
        <v>1269</v>
      </c>
      <c r="H326" s="35" t="s">
        <v>1273</v>
      </c>
      <c r="I326" s="29" t="s">
        <v>13050</v>
      </c>
      <c r="J326" s="41">
        <v>1</v>
      </c>
      <c r="K326" s="41" t="s">
        <v>7860</v>
      </c>
      <c r="L326" s="41" t="s">
        <v>11662</v>
      </c>
      <c r="M326" s="41" t="s">
        <v>315</v>
      </c>
      <c r="N326" s="41" t="s">
        <v>7861</v>
      </c>
      <c r="O326" s="41" t="s">
        <v>7862</v>
      </c>
      <c r="P326" s="41" t="s">
        <v>281</v>
      </c>
      <c r="Q326" s="41" t="s">
        <v>9564</v>
      </c>
      <c r="R326" s="41" t="s">
        <v>9565</v>
      </c>
      <c r="S326" s="238" t="s">
        <v>9566</v>
      </c>
      <c r="T326" s="41" t="s">
        <v>7866</v>
      </c>
      <c r="U326" s="29">
        <v>45093</v>
      </c>
      <c r="V326" s="41" t="s">
        <v>1356</v>
      </c>
      <c r="W326" s="29">
        <v>45371</v>
      </c>
      <c r="Y326" s="238" t="s">
        <v>9567</v>
      </c>
      <c r="Z326" s="288">
        <v>30682</v>
      </c>
      <c r="AA326" s="288">
        <v>30682</v>
      </c>
      <c r="AB326" s="41" t="s">
        <v>12232</v>
      </c>
    </row>
    <row r="327" spans="1:28" x14ac:dyDescent="0.25">
      <c r="A327" s="35" t="s">
        <v>1393</v>
      </c>
      <c r="B327" s="29">
        <v>45469</v>
      </c>
      <c r="C327" s="264" t="s">
        <v>9568</v>
      </c>
      <c r="D327" s="29" t="s">
        <v>16</v>
      </c>
      <c r="E327" s="240" t="s">
        <v>9547</v>
      </c>
      <c r="F327" s="29">
        <v>45539</v>
      </c>
      <c r="G327" s="35" t="s">
        <v>1269</v>
      </c>
      <c r="H327" s="35" t="s">
        <v>1273</v>
      </c>
      <c r="I327" s="29" t="s">
        <v>13050</v>
      </c>
      <c r="J327" s="41">
        <v>1</v>
      </c>
      <c r="K327" s="41" t="s">
        <v>7860</v>
      </c>
      <c r="L327" s="41" t="s">
        <v>11662</v>
      </c>
      <c r="M327" s="41" t="s">
        <v>315</v>
      </c>
      <c r="N327" s="41" t="s">
        <v>7861</v>
      </c>
      <c r="O327" s="41" t="s">
        <v>7862</v>
      </c>
      <c r="P327" s="41" t="s">
        <v>281</v>
      </c>
      <c r="Q327" s="41" t="s">
        <v>9569</v>
      </c>
      <c r="R327" s="41" t="s">
        <v>9570</v>
      </c>
      <c r="S327" s="238" t="s">
        <v>9571</v>
      </c>
      <c r="T327" s="41" t="s">
        <v>7866</v>
      </c>
      <c r="U327" s="29">
        <v>45345</v>
      </c>
      <c r="V327" s="41" t="s">
        <v>1356</v>
      </c>
      <c r="W327" s="29">
        <v>45379</v>
      </c>
      <c r="Y327" s="238" t="s">
        <v>9572</v>
      </c>
      <c r="Z327" s="288">
        <v>511</v>
      </c>
      <c r="AA327" s="288">
        <v>511</v>
      </c>
      <c r="AB327" s="41" t="s">
        <v>12232</v>
      </c>
    </row>
    <row r="328" spans="1:28" x14ac:dyDescent="0.25">
      <c r="A328" s="35" t="s">
        <v>1393</v>
      </c>
      <c r="B328" s="29">
        <v>45467</v>
      </c>
      <c r="C328" s="264" t="s">
        <v>9573</v>
      </c>
      <c r="D328" s="29" t="s">
        <v>16</v>
      </c>
      <c r="E328" s="240" t="s">
        <v>9574</v>
      </c>
      <c r="F328" s="29">
        <v>45539</v>
      </c>
      <c r="G328" s="35" t="s">
        <v>1269</v>
      </c>
      <c r="H328" s="35" t="s">
        <v>1273</v>
      </c>
      <c r="I328" s="29" t="s">
        <v>13050</v>
      </c>
      <c r="J328" s="41">
        <v>1</v>
      </c>
      <c r="K328" s="41" t="s">
        <v>7860</v>
      </c>
      <c r="L328" s="41" t="s">
        <v>11662</v>
      </c>
      <c r="M328" s="41" t="s">
        <v>315</v>
      </c>
      <c r="N328" s="41" t="s">
        <v>7861</v>
      </c>
      <c r="O328" s="41" t="s">
        <v>7862</v>
      </c>
      <c r="P328" s="41" t="s">
        <v>281</v>
      </c>
      <c r="Q328" s="41" t="s">
        <v>9575</v>
      </c>
      <c r="R328" s="41" t="s">
        <v>9576</v>
      </c>
      <c r="S328" s="238" t="s">
        <v>9577</v>
      </c>
      <c r="T328" s="41" t="s">
        <v>7866</v>
      </c>
      <c r="U328" s="29">
        <v>44909</v>
      </c>
      <c r="V328" s="41" t="s">
        <v>1356</v>
      </c>
      <c r="W328" s="29">
        <v>45381</v>
      </c>
      <c r="Y328" s="238" t="s">
        <v>9578</v>
      </c>
      <c r="Z328" s="288">
        <v>40909</v>
      </c>
      <c r="AA328" s="288">
        <v>40909</v>
      </c>
      <c r="AB328" s="41" t="s">
        <v>12232</v>
      </c>
    </row>
    <row r="329" spans="1:28" x14ac:dyDescent="0.25">
      <c r="A329" s="35" t="s">
        <v>1359</v>
      </c>
      <c r="B329" s="29">
        <v>45462</v>
      </c>
      <c r="C329" s="264" t="s">
        <v>9579</v>
      </c>
      <c r="D329" s="29" t="s">
        <v>16</v>
      </c>
      <c r="E329" s="240" t="s">
        <v>9580</v>
      </c>
      <c r="F329" s="29">
        <v>45539</v>
      </c>
      <c r="G329" s="35" t="s">
        <v>1266</v>
      </c>
      <c r="H329" s="35" t="s">
        <v>1268</v>
      </c>
      <c r="I329" s="29" t="s">
        <v>13052</v>
      </c>
      <c r="J329" s="41">
        <v>1</v>
      </c>
      <c r="K329" s="41" t="s">
        <v>7860</v>
      </c>
      <c r="L329" s="41" t="s">
        <v>11662</v>
      </c>
      <c r="M329" s="41" t="s">
        <v>315</v>
      </c>
      <c r="N329" s="41" t="s">
        <v>7861</v>
      </c>
      <c r="O329" s="41" t="s">
        <v>7862</v>
      </c>
      <c r="P329" s="41" t="s">
        <v>8468</v>
      </c>
      <c r="Q329" s="41" t="s">
        <v>9581</v>
      </c>
      <c r="R329" s="41" t="s">
        <v>9582</v>
      </c>
      <c r="S329" s="238" t="s">
        <v>9583</v>
      </c>
      <c r="T329" s="41" t="s">
        <v>7866</v>
      </c>
      <c r="U329" s="29">
        <v>45042</v>
      </c>
      <c r="V329" s="41" t="s">
        <v>1413</v>
      </c>
      <c r="W329" s="29">
        <v>45406</v>
      </c>
      <c r="Y329" s="238" t="s">
        <v>9584</v>
      </c>
      <c r="Z329" s="288">
        <v>70010</v>
      </c>
      <c r="AA329" s="288">
        <v>70010</v>
      </c>
      <c r="AB329" s="41" t="s">
        <v>12229</v>
      </c>
    </row>
    <row r="330" spans="1:28" x14ac:dyDescent="0.25">
      <c r="A330" s="35" t="s">
        <v>1393</v>
      </c>
      <c r="B330" s="29">
        <v>45467</v>
      </c>
      <c r="C330" s="264" t="s">
        <v>9432</v>
      </c>
      <c r="D330" s="29" t="s">
        <v>16</v>
      </c>
      <c r="E330" s="240" t="s">
        <v>9585</v>
      </c>
      <c r="F330" s="29">
        <v>45539</v>
      </c>
      <c r="G330" s="35" t="s">
        <v>1269</v>
      </c>
      <c r="H330" s="35" t="s">
        <v>1273</v>
      </c>
      <c r="I330" s="29" t="s">
        <v>13050</v>
      </c>
      <c r="J330" s="41">
        <v>1</v>
      </c>
      <c r="K330" s="41" t="s">
        <v>7860</v>
      </c>
      <c r="L330" s="41" t="s">
        <v>11662</v>
      </c>
      <c r="M330" s="41" t="s">
        <v>7870</v>
      </c>
      <c r="N330" s="41" t="s">
        <v>7861</v>
      </c>
      <c r="O330" s="41" t="s">
        <v>7862</v>
      </c>
      <c r="P330" s="41" t="s">
        <v>7871</v>
      </c>
      <c r="Q330" s="41" t="s">
        <v>9586</v>
      </c>
      <c r="R330" s="41" t="s">
        <v>9587</v>
      </c>
      <c r="S330" s="238" t="s">
        <v>9588</v>
      </c>
      <c r="T330" s="41" t="s">
        <v>7866</v>
      </c>
      <c r="U330" s="29">
        <v>45017</v>
      </c>
      <c r="V330" s="41" t="s">
        <v>1356</v>
      </c>
      <c r="W330" s="29">
        <v>45413</v>
      </c>
      <c r="Y330" s="238" t="s">
        <v>9589</v>
      </c>
      <c r="Z330" s="288">
        <v>83499</v>
      </c>
      <c r="AA330" s="288">
        <v>83499</v>
      </c>
      <c r="AB330" s="41" t="s">
        <v>12232</v>
      </c>
    </row>
    <row r="331" spans="1:28" x14ac:dyDescent="0.25">
      <c r="A331" s="35" t="s">
        <v>1393</v>
      </c>
      <c r="B331" s="29">
        <v>45469</v>
      </c>
      <c r="C331" s="264" t="s">
        <v>9590</v>
      </c>
      <c r="D331" s="29" t="s">
        <v>16</v>
      </c>
      <c r="E331" s="240" t="s">
        <v>9591</v>
      </c>
      <c r="F331" s="29">
        <v>45539</v>
      </c>
      <c r="G331" s="35" t="s">
        <v>1269</v>
      </c>
      <c r="H331" s="35" t="s">
        <v>1273</v>
      </c>
      <c r="I331" s="29" t="s">
        <v>13050</v>
      </c>
      <c r="J331" s="41">
        <v>1</v>
      </c>
      <c r="K331" s="41" t="s">
        <v>7860</v>
      </c>
      <c r="L331" s="41" t="s">
        <v>11662</v>
      </c>
      <c r="M331" s="41" t="s">
        <v>315</v>
      </c>
      <c r="N331" s="41" t="s">
        <v>7861</v>
      </c>
      <c r="O331" s="41" t="s">
        <v>7862</v>
      </c>
      <c r="P331" s="41" t="s">
        <v>281</v>
      </c>
      <c r="Q331" s="41" t="s">
        <v>9592</v>
      </c>
      <c r="R331" s="41" t="s">
        <v>9593</v>
      </c>
      <c r="S331" s="238" t="s">
        <v>9594</v>
      </c>
      <c r="T331" s="41" t="s">
        <v>7866</v>
      </c>
      <c r="U331" s="29">
        <v>45146</v>
      </c>
      <c r="V331" s="41" t="s">
        <v>1413</v>
      </c>
      <c r="W331" s="29">
        <v>45413</v>
      </c>
      <c r="Y331" s="238" t="s">
        <v>9595</v>
      </c>
      <c r="Z331" s="288">
        <v>310404</v>
      </c>
      <c r="AA331" s="288">
        <v>310404</v>
      </c>
      <c r="AB331" s="41" t="s">
        <v>12232</v>
      </c>
    </row>
    <row r="332" spans="1:28" x14ac:dyDescent="0.25">
      <c r="A332" s="35" t="s">
        <v>335</v>
      </c>
      <c r="B332" s="29">
        <v>45453</v>
      </c>
      <c r="C332" s="264" t="s">
        <v>9596</v>
      </c>
      <c r="D332" s="29" t="s">
        <v>16</v>
      </c>
      <c r="E332" s="240" t="s">
        <v>9597</v>
      </c>
      <c r="F332" s="29">
        <v>45539</v>
      </c>
      <c r="G332" s="35" t="s">
        <v>1269</v>
      </c>
      <c r="H332" s="35" t="s">
        <v>1270</v>
      </c>
      <c r="I332" s="29" t="s">
        <v>13062</v>
      </c>
      <c r="J332" s="41">
        <v>1</v>
      </c>
      <c r="K332" s="41" t="s">
        <v>9598</v>
      </c>
      <c r="L332" s="41" t="s">
        <v>11662</v>
      </c>
      <c r="M332" s="41" t="s">
        <v>7896</v>
      </c>
      <c r="N332" s="41" t="s">
        <v>7897</v>
      </c>
      <c r="O332" s="41" t="s">
        <v>7862</v>
      </c>
      <c r="P332" s="41" t="s">
        <v>9599</v>
      </c>
      <c r="Q332" s="41" t="s">
        <v>9600</v>
      </c>
      <c r="R332" s="41" t="s">
        <v>9601</v>
      </c>
      <c r="S332" s="238" t="s">
        <v>9602</v>
      </c>
      <c r="T332" s="41" t="s">
        <v>7866</v>
      </c>
      <c r="U332" s="29">
        <v>45148</v>
      </c>
      <c r="V332" s="41" t="s">
        <v>1413</v>
      </c>
      <c r="W332" s="29">
        <v>45432</v>
      </c>
      <c r="Y332" s="238" t="s">
        <v>9603</v>
      </c>
      <c r="Z332" s="288">
        <v>7741550</v>
      </c>
      <c r="AA332" s="288">
        <v>7741550</v>
      </c>
      <c r="AB332" s="41" t="s">
        <v>12232</v>
      </c>
    </row>
    <row r="333" spans="1:28" x14ac:dyDescent="0.25">
      <c r="A333" s="35" t="s">
        <v>1393</v>
      </c>
      <c r="B333" s="29">
        <v>45469</v>
      </c>
      <c r="C333" s="264" t="s">
        <v>9604</v>
      </c>
      <c r="D333" s="29" t="s">
        <v>16</v>
      </c>
      <c r="E333" s="240" t="s">
        <v>9553</v>
      </c>
      <c r="F333" s="29">
        <v>45539</v>
      </c>
      <c r="G333" s="35" t="s">
        <v>1269</v>
      </c>
      <c r="H333" s="35" t="s">
        <v>1273</v>
      </c>
      <c r="I333" s="29" t="s">
        <v>13050</v>
      </c>
      <c r="J333" s="41">
        <v>1</v>
      </c>
      <c r="K333" s="41" t="s">
        <v>7860</v>
      </c>
      <c r="L333" s="41" t="s">
        <v>11662</v>
      </c>
      <c r="M333" s="41" t="s">
        <v>315</v>
      </c>
      <c r="N333" s="41" t="s">
        <v>7861</v>
      </c>
      <c r="O333" s="41" t="s">
        <v>7862</v>
      </c>
      <c r="P333" s="41" t="s">
        <v>281</v>
      </c>
      <c r="Q333" s="41" t="s">
        <v>9605</v>
      </c>
      <c r="R333" s="41" t="s">
        <v>9606</v>
      </c>
      <c r="S333" s="238" t="s">
        <v>9607</v>
      </c>
      <c r="T333" s="41" t="s">
        <v>7866</v>
      </c>
      <c r="U333" s="29">
        <v>45200</v>
      </c>
      <c r="V333" s="41" t="s">
        <v>1356</v>
      </c>
      <c r="W333" s="29">
        <v>45436</v>
      </c>
      <c r="Y333" s="238" t="s">
        <v>9608</v>
      </c>
      <c r="Z333" s="288">
        <v>1002</v>
      </c>
      <c r="AA333" s="288">
        <v>1002</v>
      </c>
      <c r="AB333" s="41" t="s">
        <v>12232</v>
      </c>
    </row>
    <row r="334" spans="1:28" x14ac:dyDescent="0.25">
      <c r="A334" s="35" t="s">
        <v>1393</v>
      </c>
      <c r="B334" s="29">
        <v>45472</v>
      </c>
      <c r="C334" s="264" t="s">
        <v>9609</v>
      </c>
      <c r="D334" s="29" t="s">
        <v>16</v>
      </c>
      <c r="E334" s="240" t="s">
        <v>9172</v>
      </c>
      <c r="F334" s="29">
        <v>45539</v>
      </c>
      <c r="G334" s="35" t="s">
        <v>1269</v>
      </c>
      <c r="H334" s="35" t="s">
        <v>1273</v>
      </c>
      <c r="I334" s="29" t="s">
        <v>13050</v>
      </c>
      <c r="J334" s="41">
        <v>1</v>
      </c>
      <c r="K334" s="41" t="s">
        <v>7860</v>
      </c>
      <c r="L334" s="41" t="s">
        <v>11662</v>
      </c>
      <c r="M334" s="41" t="s">
        <v>315</v>
      </c>
      <c r="N334" s="41" t="s">
        <v>7861</v>
      </c>
      <c r="O334" s="41" t="s">
        <v>7862</v>
      </c>
      <c r="P334" s="41" t="s">
        <v>281</v>
      </c>
      <c r="Q334" s="41" t="s">
        <v>9610</v>
      </c>
      <c r="R334" s="41" t="s">
        <v>9611</v>
      </c>
      <c r="S334" s="238" t="s">
        <v>9612</v>
      </c>
      <c r="T334" s="41" t="s">
        <v>7866</v>
      </c>
      <c r="U334" s="29">
        <v>45443</v>
      </c>
      <c r="V334" s="41" t="s">
        <v>1356</v>
      </c>
      <c r="W334" s="29">
        <v>45443</v>
      </c>
      <c r="Y334" s="238" t="s">
        <v>9613</v>
      </c>
      <c r="Z334" s="288">
        <v>29678</v>
      </c>
      <c r="AA334" s="288">
        <v>29678</v>
      </c>
      <c r="AB334" s="41" t="s">
        <v>12232</v>
      </c>
    </row>
    <row r="335" spans="1:28" x14ac:dyDescent="0.25">
      <c r="A335" s="35" t="s">
        <v>1393</v>
      </c>
      <c r="B335" s="29">
        <v>45469</v>
      </c>
      <c r="C335" s="264" t="s">
        <v>9614</v>
      </c>
      <c r="D335" s="29" t="s">
        <v>16</v>
      </c>
      <c r="E335" s="240" t="s">
        <v>9553</v>
      </c>
      <c r="F335" s="29">
        <v>45539</v>
      </c>
      <c r="G335" s="35" t="s">
        <v>1269</v>
      </c>
      <c r="H335" s="35" t="s">
        <v>1273</v>
      </c>
      <c r="I335" s="29" t="s">
        <v>13050</v>
      </c>
      <c r="J335" s="41">
        <v>1</v>
      </c>
      <c r="K335" s="41" t="s">
        <v>7860</v>
      </c>
      <c r="L335" s="41" t="s">
        <v>11662</v>
      </c>
      <c r="M335" s="41" t="s">
        <v>315</v>
      </c>
      <c r="N335" s="41" t="s">
        <v>7861</v>
      </c>
      <c r="O335" s="41" t="s">
        <v>7862</v>
      </c>
      <c r="P335" s="41" t="s">
        <v>281</v>
      </c>
      <c r="Q335" s="41" t="s">
        <v>9615</v>
      </c>
      <c r="R335" s="41" t="s">
        <v>9616</v>
      </c>
      <c r="S335" s="238" t="s">
        <v>9617</v>
      </c>
      <c r="T335" s="41" t="s">
        <v>7866</v>
      </c>
      <c r="U335" s="29">
        <v>45292</v>
      </c>
      <c r="V335" s="41" t="s">
        <v>1356</v>
      </c>
      <c r="W335" s="29">
        <v>45447</v>
      </c>
      <c r="Y335" s="238" t="s">
        <v>9618</v>
      </c>
      <c r="Z335" s="288">
        <v>818</v>
      </c>
      <c r="AA335" s="288">
        <v>818</v>
      </c>
      <c r="AB335" s="41" t="s">
        <v>12232</v>
      </c>
    </row>
    <row r="336" spans="1:28" x14ac:dyDescent="0.25">
      <c r="A336" s="35" t="s">
        <v>482</v>
      </c>
      <c r="B336" s="29">
        <v>45467</v>
      </c>
      <c r="C336" s="264" t="s">
        <v>9624</v>
      </c>
      <c r="D336" s="29" t="s">
        <v>16</v>
      </c>
      <c r="E336" s="240" t="s">
        <v>9625</v>
      </c>
      <c r="F336" s="29">
        <v>45539</v>
      </c>
      <c r="G336" s="35" t="s">
        <v>1262</v>
      </c>
      <c r="H336" s="35" t="s">
        <v>1263</v>
      </c>
      <c r="I336" s="29" t="s">
        <v>13077</v>
      </c>
      <c r="J336" s="41">
        <v>1</v>
      </c>
      <c r="K336" s="41" t="s">
        <v>7941</v>
      </c>
      <c r="L336" s="41" t="s">
        <v>11663</v>
      </c>
      <c r="M336" s="41" t="s">
        <v>7870</v>
      </c>
      <c r="N336" s="41" t="s">
        <v>7861</v>
      </c>
      <c r="O336" s="41" t="s">
        <v>7862</v>
      </c>
      <c r="P336" s="41" t="s">
        <v>7871</v>
      </c>
      <c r="Q336" s="41" t="s">
        <v>9626</v>
      </c>
      <c r="R336" s="41" t="s">
        <v>9627</v>
      </c>
      <c r="S336" s="238" t="s">
        <v>9628</v>
      </c>
      <c r="T336" s="41" t="s">
        <v>7866</v>
      </c>
      <c r="U336" s="29">
        <v>45474</v>
      </c>
      <c r="V336" s="41" t="s">
        <v>1356</v>
      </c>
      <c r="W336" s="29">
        <v>45474</v>
      </c>
      <c r="Y336" s="238" t="s">
        <v>9629</v>
      </c>
      <c r="Z336" s="288">
        <v>250000</v>
      </c>
      <c r="AA336" s="288">
        <v>250000</v>
      </c>
      <c r="AB336" s="41" t="s">
        <v>12232</v>
      </c>
    </row>
    <row r="337" spans="1:28" x14ac:dyDescent="0.25">
      <c r="A337" s="35" t="s">
        <v>1393</v>
      </c>
      <c r="B337" s="29">
        <v>45467</v>
      </c>
      <c r="C337" s="264" t="s">
        <v>9619</v>
      </c>
      <c r="D337" s="29" t="s">
        <v>16</v>
      </c>
      <c r="E337" s="240" t="s">
        <v>9620</v>
      </c>
      <c r="F337" s="29">
        <v>45539</v>
      </c>
      <c r="G337" s="35" t="s">
        <v>1269</v>
      </c>
      <c r="H337" s="35" t="s">
        <v>1273</v>
      </c>
      <c r="I337" s="29" t="s">
        <v>13050</v>
      </c>
      <c r="J337" s="41">
        <v>1</v>
      </c>
      <c r="K337" s="41" t="s">
        <v>7860</v>
      </c>
      <c r="L337" s="41" t="s">
        <v>11662</v>
      </c>
      <c r="M337" s="41" t="s">
        <v>7870</v>
      </c>
      <c r="N337" s="41" t="s">
        <v>7861</v>
      </c>
      <c r="O337" s="41" t="s">
        <v>7862</v>
      </c>
      <c r="P337" s="41" t="s">
        <v>7871</v>
      </c>
      <c r="Q337" s="41" t="s">
        <v>9621</v>
      </c>
      <c r="R337" s="41" t="s">
        <v>9622</v>
      </c>
      <c r="S337" s="238" t="s">
        <v>9623</v>
      </c>
      <c r="T337" s="41" t="s">
        <v>7866</v>
      </c>
      <c r="U337" s="29">
        <v>45078</v>
      </c>
      <c r="V337" s="41" t="s">
        <v>1356</v>
      </c>
      <c r="W337" s="29">
        <v>45474</v>
      </c>
      <c r="Y337" s="238" t="s">
        <v>9589</v>
      </c>
      <c r="Z337" s="288">
        <v>83499</v>
      </c>
      <c r="AA337" s="288">
        <v>83499</v>
      </c>
      <c r="AB337" s="41" t="s">
        <v>12232</v>
      </c>
    </row>
    <row r="338" spans="1:28" x14ac:dyDescent="0.25">
      <c r="A338" s="35" t="s">
        <v>1393</v>
      </c>
      <c r="B338" s="29">
        <v>45467</v>
      </c>
      <c r="C338" s="264" t="s">
        <v>9630</v>
      </c>
      <c r="D338" s="29" t="s">
        <v>16</v>
      </c>
      <c r="E338" s="240" t="s">
        <v>9631</v>
      </c>
      <c r="F338" s="29">
        <v>45539</v>
      </c>
      <c r="G338" s="35" t="s">
        <v>1269</v>
      </c>
      <c r="H338" s="35" t="s">
        <v>1273</v>
      </c>
      <c r="I338" s="29" t="s">
        <v>13050</v>
      </c>
      <c r="J338" s="41">
        <v>1</v>
      </c>
      <c r="K338" s="41" t="s">
        <v>7860</v>
      </c>
      <c r="L338" s="41" t="s">
        <v>11662</v>
      </c>
      <c r="M338" s="41" t="s">
        <v>7870</v>
      </c>
      <c r="N338" s="41" t="s">
        <v>7861</v>
      </c>
      <c r="O338" s="41" t="s">
        <v>7862</v>
      </c>
      <c r="P338" s="41" t="s">
        <v>7871</v>
      </c>
      <c r="Q338" s="41" t="s">
        <v>9632</v>
      </c>
      <c r="R338" s="41" t="s">
        <v>9633</v>
      </c>
      <c r="S338" s="238" t="s">
        <v>9634</v>
      </c>
      <c r="T338" s="41" t="s">
        <v>7866</v>
      </c>
      <c r="U338" s="29">
        <v>44972</v>
      </c>
      <c r="V338" s="41" t="s">
        <v>1356</v>
      </c>
      <c r="W338" s="29">
        <v>45488</v>
      </c>
      <c r="Y338" s="238" t="s">
        <v>9635</v>
      </c>
      <c r="Z338" s="288">
        <v>9000</v>
      </c>
      <c r="AA338" s="288">
        <v>9000</v>
      </c>
      <c r="AB338" s="41" t="s">
        <v>12232</v>
      </c>
    </row>
    <row r="339" spans="1:28" x14ac:dyDescent="0.25">
      <c r="A339" s="35" t="s">
        <v>1393</v>
      </c>
      <c r="B339" s="29">
        <v>45472</v>
      </c>
      <c r="C339" s="264" t="s">
        <v>9636</v>
      </c>
      <c r="D339" s="29" t="s">
        <v>16</v>
      </c>
      <c r="E339" s="240" t="s">
        <v>8943</v>
      </c>
      <c r="F339" s="29">
        <v>45539</v>
      </c>
      <c r="G339" s="35" t="s">
        <v>1269</v>
      </c>
      <c r="H339" s="35" t="s">
        <v>1273</v>
      </c>
      <c r="I339" s="29" t="s">
        <v>13050</v>
      </c>
      <c r="J339" s="41">
        <v>1</v>
      </c>
      <c r="K339" s="41" t="s">
        <v>269</v>
      </c>
      <c r="L339" s="41" t="s">
        <v>11772</v>
      </c>
      <c r="M339" s="41" t="s">
        <v>7896</v>
      </c>
      <c r="N339" s="41" t="s">
        <v>7897</v>
      </c>
      <c r="O339" s="41" t="s">
        <v>7862</v>
      </c>
      <c r="P339" s="41" t="s">
        <v>8193</v>
      </c>
      <c r="Q339" s="41" t="s">
        <v>9637</v>
      </c>
      <c r="R339" s="41" t="s">
        <v>9638</v>
      </c>
      <c r="S339" s="238" t="s">
        <v>9639</v>
      </c>
      <c r="T339" s="41" t="s">
        <v>7866</v>
      </c>
      <c r="U339" s="29">
        <v>44900</v>
      </c>
      <c r="V339" s="41" t="s">
        <v>1356</v>
      </c>
      <c r="W339" s="29">
        <v>45493</v>
      </c>
      <c r="Y339" s="238" t="s">
        <v>9296</v>
      </c>
      <c r="Z339" s="288">
        <v>48000</v>
      </c>
      <c r="AA339" s="288">
        <v>48000</v>
      </c>
      <c r="AB339" s="41" t="s">
        <v>12232</v>
      </c>
    </row>
    <row r="340" spans="1:28" x14ac:dyDescent="0.25">
      <c r="A340" s="35" t="s">
        <v>1393</v>
      </c>
      <c r="B340" s="29">
        <v>45472</v>
      </c>
      <c r="C340" s="264" t="s">
        <v>9640</v>
      </c>
      <c r="D340" s="29" t="s">
        <v>16</v>
      </c>
      <c r="E340" s="240" t="s">
        <v>9641</v>
      </c>
      <c r="F340" s="29">
        <v>45539</v>
      </c>
      <c r="G340" s="35" t="s">
        <v>1269</v>
      </c>
      <c r="H340" s="35" t="s">
        <v>1273</v>
      </c>
      <c r="I340" s="29" t="s">
        <v>13050</v>
      </c>
      <c r="J340" s="41">
        <v>1</v>
      </c>
      <c r="K340" s="41" t="s">
        <v>269</v>
      </c>
      <c r="L340" s="41" t="s">
        <v>11772</v>
      </c>
      <c r="M340" s="41" t="s">
        <v>7896</v>
      </c>
      <c r="N340" s="41" t="s">
        <v>7897</v>
      </c>
      <c r="O340" s="41" t="s">
        <v>7862</v>
      </c>
      <c r="P340" s="41" t="s">
        <v>8193</v>
      </c>
      <c r="Q340" s="41" t="s">
        <v>9642</v>
      </c>
      <c r="R340" s="41" t="s">
        <v>9643</v>
      </c>
      <c r="S340" s="238" t="s">
        <v>9644</v>
      </c>
      <c r="T340" s="41" t="s">
        <v>7866</v>
      </c>
      <c r="U340" s="29">
        <v>45003</v>
      </c>
      <c r="V340" s="41" t="s">
        <v>1356</v>
      </c>
      <c r="W340" s="29">
        <v>45493</v>
      </c>
      <c r="Y340" s="238" t="s">
        <v>9296</v>
      </c>
      <c r="Z340" s="288">
        <v>48000</v>
      </c>
      <c r="AA340" s="288">
        <v>48000</v>
      </c>
      <c r="AB340" s="41" t="s">
        <v>12232</v>
      </c>
    </row>
    <row r="341" spans="1:28" x14ac:dyDescent="0.25">
      <c r="A341" s="35" t="s">
        <v>1393</v>
      </c>
      <c r="B341" s="29">
        <v>45472</v>
      </c>
      <c r="C341" s="264" t="s">
        <v>9645</v>
      </c>
      <c r="D341" s="29" t="s">
        <v>16</v>
      </c>
      <c r="E341" s="240" t="s">
        <v>8943</v>
      </c>
      <c r="F341" s="29">
        <v>45539</v>
      </c>
      <c r="G341" s="35" t="s">
        <v>1269</v>
      </c>
      <c r="H341" s="35" t="s">
        <v>1273</v>
      </c>
      <c r="I341" s="29" t="s">
        <v>13050</v>
      </c>
      <c r="J341" s="41">
        <v>1</v>
      </c>
      <c r="K341" s="41" t="s">
        <v>269</v>
      </c>
      <c r="L341" s="41" t="s">
        <v>11772</v>
      </c>
      <c r="M341" s="41" t="s">
        <v>7896</v>
      </c>
      <c r="N341" s="41" t="s">
        <v>7897</v>
      </c>
      <c r="O341" s="41" t="s">
        <v>7862</v>
      </c>
      <c r="P341" s="41" t="s">
        <v>8193</v>
      </c>
      <c r="Q341" s="41" t="s">
        <v>9646</v>
      </c>
      <c r="R341" s="41" t="s">
        <v>9647</v>
      </c>
      <c r="S341" s="238" t="s">
        <v>9648</v>
      </c>
      <c r="T341" s="41" t="s">
        <v>7866</v>
      </c>
      <c r="U341" s="29">
        <v>44917</v>
      </c>
      <c r="V341" s="41" t="s">
        <v>1356</v>
      </c>
      <c r="W341" s="29">
        <v>45498</v>
      </c>
      <c r="Y341" s="238" t="s">
        <v>9296</v>
      </c>
      <c r="Z341" s="288">
        <v>48000</v>
      </c>
      <c r="AA341" s="288">
        <v>48000</v>
      </c>
      <c r="AB341" s="41" t="s">
        <v>12232</v>
      </c>
    </row>
    <row r="342" spans="1:28" x14ac:dyDescent="0.25">
      <c r="A342" s="35" t="s">
        <v>1381</v>
      </c>
      <c r="B342" s="29">
        <v>45468</v>
      </c>
      <c r="C342" s="264" t="s">
        <v>9649</v>
      </c>
      <c r="D342" s="29" t="s">
        <v>16</v>
      </c>
      <c r="E342" s="240" t="s">
        <v>9650</v>
      </c>
      <c r="F342" s="29">
        <v>45539</v>
      </c>
      <c r="G342" s="35" t="s">
        <v>1266</v>
      </c>
      <c r="H342" s="35" t="s">
        <v>1267</v>
      </c>
      <c r="I342" s="29" t="s">
        <v>13049</v>
      </c>
      <c r="J342" s="41">
        <v>1</v>
      </c>
      <c r="K342" s="41" t="s">
        <v>7860</v>
      </c>
      <c r="L342" s="41" t="s">
        <v>11662</v>
      </c>
      <c r="M342" s="41" t="s">
        <v>315</v>
      </c>
      <c r="N342" s="41" t="s">
        <v>7861</v>
      </c>
      <c r="O342" s="41" t="s">
        <v>7862</v>
      </c>
      <c r="P342" s="41" t="s">
        <v>281</v>
      </c>
      <c r="Q342" s="41" t="s">
        <v>9651</v>
      </c>
      <c r="R342" s="41" t="s">
        <v>9652</v>
      </c>
      <c r="S342" s="238" t="s">
        <v>9653</v>
      </c>
      <c r="T342" s="41" t="s">
        <v>7866</v>
      </c>
      <c r="U342" s="29">
        <v>45220</v>
      </c>
      <c r="V342" s="41" t="s">
        <v>1356</v>
      </c>
      <c r="W342" s="29">
        <v>45536</v>
      </c>
      <c r="Y342" s="238" t="s">
        <v>9654</v>
      </c>
      <c r="Z342" s="288">
        <v>13000</v>
      </c>
      <c r="AA342" s="288">
        <v>13000</v>
      </c>
      <c r="AB342" s="41" t="s">
        <v>12231</v>
      </c>
    </row>
    <row r="343" spans="1:28" x14ac:dyDescent="0.25">
      <c r="A343" s="35" t="s">
        <v>1196</v>
      </c>
      <c r="B343" s="29">
        <v>45463</v>
      </c>
      <c r="C343" s="264" t="s">
        <v>9655</v>
      </c>
      <c r="D343" s="29" t="s">
        <v>16</v>
      </c>
      <c r="E343" s="240" t="s">
        <v>9656</v>
      </c>
      <c r="F343" s="29">
        <v>45539</v>
      </c>
      <c r="G343" s="35" t="s">
        <v>1262</v>
      </c>
      <c r="H343" s="35" t="s">
        <v>1263</v>
      </c>
      <c r="I343" s="29" t="s">
        <v>13073</v>
      </c>
      <c r="J343" s="41">
        <v>1</v>
      </c>
      <c r="K343" s="41" t="s">
        <v>8421</v>
      </c>
      <c r="L343" s="41" t="s">
        <v>11772</v>
      </c>
      <c r="M343" s="41" t="s">
        <v>8422</v>
      </c>
      <c r="N343" s="41" t="s">
        <v>7861</v>
      </c>
      <c r="O343" s="41" t="s">
        <v>8423</v>
      </c>
      <c r="P343" s="41" t="s">
        <v>9064</v>
      </c>
      <c r="Q343" s="41" t="s">
        <v>9657</v>
      </c>
      <c r="R343" s="41" t="s">
        <v>9658</v>
      </c>
      <c r="S343" s="238" t="s">
        <v>9659</v>
      </c>
      <c r="T343" s="41" t="s">
        <v>7866</v>
      </c>
      <c r="U343" s="29">
        <v>45505</v>
      </c>
      <c r="V343" s="41" t="s">
        <v>1356</v>
      </c>
      <c r="W343" s="29">
        <v>45537</v>
      </c>
      <c r="Y343" s="238" t="s">
        <v>9660</v>
      </c>
      <c r="Z343" s="288">
        <v>435880</v>
      </c>
      <c r="AA343" s="288">
        <v>435880</v>
      </c>
      <c r="AB343" s="41" t="s">
        <v>12228</v>
      </c>
    </row>
    <row r="344" spans="1:28" x14ac:dyDescent="0.25">
      <c r="A344" s="35" t="s">
        <v>1393</v>
      </c>
      <c r="B344" s="29">
        <v>45472</v>
      </c>
      <c r="C344" s="264" t="s">
        <v>9661</v>
      </c>
      <c r="D344" s="29" t="s">
        <v>16</v>
      </c>
      <c r="E344" s="240" t="s">
        <v>8943</v>
      </c>
      <c r="F344" s="29">
        <v>45539</v>
      </c>
      <c r="G344" s="35" t="s">
        <v>1269</v>
      </c>
      <c r="H344" s="35" t="s">
        <v>1273</v>
      </c>
      <c r="I344" s="29" t="s">
        <v>13050</v>
      </c>
      <c r="J344" s="41">
        <v>1</v>
      </c>
      <c r="K344" s="41" t="s">
        <v>7860</v>
      </c>
      <c r="L344" s="41" t="s">
        <v>11662</v>
      </c>
      <c r="M344" s="41" t="s">
        <v>7870</v>
      </c>
      <c r="N344" s="41" t="s">
        <v>7861</v>
      </c>
      <c r="O344" s="41" t="s">
        <v>7862</v>
      </c>
      <c r="P344" s="41" t="s">
        <v>8200</v>
      </c>
      <c r="Q344" s="41" t="s">
        <v>9662</v>
      </c>
      <c r="R344" s="41" t="s">
        <v>9663</v>
      </c>
      <c r="S344" s="238" t="s">
        <v>9664</v>
      </c>
      <c r="T344" s="41" t="s">
        <v>7866</v>
      </c>
      <c r="U344" s="29">
        <v>44300</v>
      </c>
      <c r="V344" s="41" t="s">
        <v>1356</v>
      </c>
      <c r="W344" s="29">
        <v>45656</v>
      </c>
      <c r="Y344" s="238" t="s">
        <v>8706</v>
      </c>
      <c r="Z344" s="288">
        <v>120000</v>
      </c>
      <c r="AA344" s="288">
        <v>120000</v>
      </c>
      <c r="AB344" s="41" t="s">
        <v>12232</v>
      </c>
    </row>
    <row r="345" spans="1:28" x14ac:dyDescent="0.25">
      <c r="A345" s="35" t="s">
        <v>482</v>
      </c>
      <c r="B345" s="29">
        <v>45467</v>
      </c>
      <c r="C345" s="264" t="s">
        <v>9670</v>
      </c>
      <c r="D345" s="29" t="s">
        <v>16</v>
      </c>
      <c r="E345" s="240" t="s">
        <v>9666</v>
      </c>
      <c r="F345" s="29">
        <v>45539</v>
      </c>
      <c r="G345" s="35" t="s">
        <v>1262</v>
      </c>
      <c r="H345" s="35" t="s">
        <v>1263</v>
      </c>
      <c r="I345" s="29" t="s">
        <v>13077</v>
      </c>
      <c r="J345" s="41">
        <v>1</v>
      </c>
      <c r="K345" s="41" t="s">
        <v>255</v>
      </c>
      <c r="L345" s="41" t="s">
        <v>255</v>
      </c>
      <c r="M345" s="41" t="s">
        <v>7870</v>
      </c>
      <c r="N345" s="41" t="s">
        <v>7861</v>
      </c>
      <c r="O345" s="41" t="s">
        <v>7862</v>
      </c>
      <c r="P345" s="41" t="s">
        <v>256</v>
      </c>
      <c r="Q345" s="41" t="s">
        <v>9671</v>
      </c>
      <c r="R345" s="41" t="s">
        <v>9672</v>
      </c>
      <c r="S345" s="238" t="s">
        <v>9669</v>
      </c>
      <c r="T345" s="41" t="s">
        <v>7866</v>
      </c>
      <c r="U345" s="29">
        <v>45658</v>
      </c>
      <c r="V345" s="41" t="s">
        <v>1356</v>
      </c>
      <c r="W345" s="29">
        <v>45658</v>
      </c>
      <c r="Y345" s="238" t="s">
        <v>8763</v>
      </c>
      <c r="Z345" s="288">
        <v>100000</v>
      </c>
      <c r="AA345" s="288">
        <v>100000</v>
      </c>
      <c r="AB345" s="41" t="s">
        <v>12232</v>
      </c>
    </row>
    <row r="346" spans="1:28" x14ac:dyDescent="0.25">
      <c r="A346" s="35" t="s">
        <v>1393</v>
      </c>
      <c r="B346" s="29">
        <v>45468</v>
      </c>
      <c r="C346" s="264" t="s">
        <v>9665</v>
      </c>
      <c r="D346" s="29" t="s">
        <v>16</v>
      </c>
      <c r="E346" s="240" t="s">
        <v>9666</v>
      </c>
      <c r="F346" s="29">
        <v>45539</v>
      </c>
      <c r="G346" s="35" t="s">
        <v>1269</v>
      </c>
      <c r="H346" s="35" t="s">
        <v>1273</v>
      </c>
      <c r="I346" s="29" t="s">
        <v>13050</v>
      </c>
      <c r="J346" s="41">
        <v>1</v>
      </c>
      <c r="K346" s="41" t="s">
        <v>255</v>
      </c>
      <c r="L346" s="41" t="s">
        <v>255</v>
      </c>
      <c r="M346" s="41" t="s">
        <v>7870</v>
      </c>
      <c r="N346" s="41" t="s">
        <v>7861</v>
      </c>
      <c r="O346" s="41" t="s">
        <v>7862</v>
      </c>
      <c r="P346" s="41" t="s">
        <v>256</v>
      </c>
      <c r="Q346" s="41" t="s">
        <v>9667</v>
      </c>
      <c r="R346" s="41" t="s">
        <v>9668</v>
      </c>
      <c r="S346" s="238" t="s">
        <v>9669</v>
      </c>
      <c r="T346" s="41" t="s">
        <v>7866</v>
      </c>
      <c r="U346" s="29">
        <v>45658</v>
      </c>
      <c r="V346" s="41" t="s">
        <v>1356</v>
      </c>
      <c r="W346" s="29">
        <v>45658</v>
      </c>
      <c r="Y346" s="238" t="s">
        <v>8763</v>
      </c>
      <c r="Z346" s="288">
        <v>100000</v>
      </c>
      <c r="AA346" s="288">
        <v>100000</v>
      </c>
      <c r="AB346" s="41" t="s">
        <v>12232</v>
      </c>
    </row>
    <row r="347" spans="1:28" x14ac:dyDescent="0.25">
      <c r="A347" s="35" t="s">
        <v>1393</v>
      </c>
      <c r="B347" s="29">
        <v>45454</v>
      </c>
      <c r="C347" s="264" t="s">
        <v>9673</v>
      </c>
      <c r="D347" s="29" t="s">
        <v>16</v>
      </c>
      <c r="E347" s="240" t="s">
        <v>8890</v>
      </c>
      <c r="F347" s="29">
        <v>45539</v>
      </c>
      <c r="G347" s="35" t="s">
        <v>1269</v>
      </c>
      <c r="H347" s="35" t="s">
        <v>1273</v>
      </c>
      <c r="I347" s="29" t="s">
        <v>13050</v>
      </c>
      <c r="J347" s="41">
        <v>1</v>
      </c>
      <c r="K347" s="41" t="s">
        <v>7860</v>
      </c>
      <c r="L347" s="41" t="s">
        <v>11662</v>
      </c>
      <c r="M347" s="41" t="s">
        <v>315</v>
      </c>
      <c r="N347" s="41" t="s">
        <v>7861</v>
      </c>
      <c r="O347" s="41" t="s">
        <v>7862</v>
      </c>
      <c r="P347" s="41" t="s">
        <v>281</v>
      </c>
      <c r="Q347" s="41" t="s">
        <v>9674</v>
      </c>
      <c r="R347" s="41" t="s">
        <v>9675</v>
      </c>
      <c r="S347" s="238" t="s">
        <v>9676</v>
      </c>
      <c r="T347" s="41" t="s">
        <v>7866</v>
      </c>
      <c r="U347" s="29">
        <v>45310</v>
      </c>
      <c r="V347" s="41" t="s">
        <v>1356</v>
      </c>
      <c r="W347" s="29">
        <v>45838</v>
      </c>
      <c r="Y347" s="238" t="s">
        <v>9677</v>
      </c>
      <c r="Z347" s="288">
        <v>387500</v>
      </c>
      <c r="AA347" s="288">
        <v>387500</v>
      </c>
      <c r="AB347" s="41" t="s">
        <v>12232</v>
      </c>
    </row>
    <row r="348" spans="1:28" x14ac:dyDescent="0.25">
      <c r="A348" s="35" t="s">
        <v>1052</v>
      </c>
      <c r="B348" s="29">
        <v>45463</v>
      </c>
      <c r="C348" s="264" t="s">
        <v>9678</v>
      </c>
      <c r="D348" s="29" t="s">
        <v>16</v>
      </c>
      <c r="E348" s="240" t="s">
        <v>9679</v>
      </c>
      <c r="F348" s="29">
        <v>45539</v>
      </c>
      <c r="G348" s="35" t="s">
        <v>1269</v>
      </c>
      <c r="H348" s="35" t="s">
        <v>1273</v>
      </c>
      <c r="I348" s="29" t="s">
        <v>13066</v>
      </c>
      <c r="J348" s="41">
        <v>1</v>
      </c>
      <c r="K348" s="41" t="s">
        <v>7860</v>
      </c>
      <c r="L348" s="41" t="s">
        <v>11662</v>
      </c>
      <c r="M348" s="41" t="s">
        <v>315</v>
      </c>
      <c r="N348" s="41" t="s">
        <v>7861</v>
      </c>
      <c r="O348" s="41" t="s">
        <v>7862</v>
      </c>
      <c r="P348" s="41" t="s">
        <v>281</v>
      </c>
      <c r="Q348" s="41" t="s">
        <v>9680</v>
      </c>
      <c r="R348" s="41" t="s">
        <v>9681</v>
      </c>
      <c r="S348" s="238" t="s">
        <v>9682</v>
      </c>
      <c r="T348" s="41" t="s">
        <v>7866</v>
      </c>
      <c r="U348" s="29">
        <v>45198</v>
      </c>
      <c r="V348" s="41" t="s">
        <v>1413</v>
      </c>
      <c r="W348" s="29">
        <v>45839</v>
      </c>
      <c r="Y348" s="238" t="s">
        <v>9683</v>
      </c>
      <c r="Z348" s="288">
        <v>23920</v>
      </c>
      <c r="AA348" s="288">
        <v>23920</v>
      </c>
      <c r="AB348" s="41" t="s">
        <v>12232</v>
      </c>
    </row>
    <row r="349" spans="1:28" x14ac:dyDescent="0.25">
      <c r="A349" s="35" t="s">
        <v>1393</v>
      </c>
      <c r="B349" s="29">
        <v>45464</v>
      </c>
      <c r="C349" s="264" t="s">
        <v>9684</v>
      </c>
      <c r="D349" s="29" t="s">
        <v>16</v>
      </c>
      <c r="E349" s="240" t="s">
        <v>8792</v>
      </c>
      <c r="F349" s="29">
        <v>45539</v>
      </c>
      <c r="G349" s="35" t="s">
        <v>1269</v>
      </c>
      <c r="H349" s="35" t="s">
        <v>1273</v>
      </c>
      <c r="I349" s="29" t="s">
        <v>13050</v>
      </c>
      <c r="J349" s="41">
        <v>1</v>
      </c>
      <c r="K349" s="41" t="s">
        <v>7860</v>
      </c>
      <c r="L349" s="41" t="s">
        <v>11662</v>
      </c>
      <c r="M349" s="41" t="s">
        <v>7870</v>
      </c>
      <c r="N349" s="41" t="s">
        <v>7861</v>
      </c>
      <c r="O349" s="41" t="s">
        <v>7862</v>
      </c>
      <c r="P349" s="41" t="s">
        <v>8200</v>
      </c>
      <c r="Q349" s="41" t="s">
        <v>9685</v>
      </c>
      <c r="R349" s="41" t="s">
        <v>9686</v>
      </c>
      <c r="S349" s="238" t="s">
        <v>9687</v>
      </c>
      <c r="T349" s="41" t="s">
        <v>7866</v>
      </c>
      <c r="U349" s="29">
        <v>45357</v>
      </c>
      <c r="V349" s="41" t="s">
        <v>1413</v>
      </c>
      <c r="W349" s="29">
        <v>45905</v>
      </c>
      <c r="Y349" s="238" t="s">
        <v>9688</v>
      </c>
      <c r="Z349" s="288">
        <v>312300</v>
      </c>
      <c r="AA349" s="288">
        <v>312300</v>
      </c>
      <c r="AB349" s="41" t="s">
        <v>12232</v>
      </c>
    </row>
    <row r="350" spans="1:28" x14ac:dyDescent="0.25">
      <c r="A350" s="35" t="s">
        <v>1393</v>
      </c>
      <c r="B350" s="29">
        <v>45464</v>
      </c>
      <c r="C350" s="264" t="s">
        <v>9694</v>
      </c>
      <c r="D350" s="29" t="s">
        <v>16</v>
      </c>
      <c r="E350" s="240" t="s">
        <v>8792</v>
      </c>
      <c r="F350" s="29">
        <v>45539</v>
      </c>
      <c r="G350" s="35" t="s">
        <v>1269</v>
      </c>
      <c r="H350" s="35" t="s">
        <v>1273</v>
      </c>
      <c r="I350" s="29" t="s">
        <v>13050</v>
      </c>
      <c r="J350" s="41">
        <v>1</v>
      </c>
      <c r="K350" s="41" t="s">
        <v>7860</v>
      </c>
      <c r="L350" s="41" t="s">
        <v>11662</v>
      </c>
      <c r="M350" s="41" t="s">
        <v>7870</v>
      </c>
      <c r="N350" s="41" t="s">
        <v>7861</v>
      </c>
      <c r="O350" s="41" t="s">
        <v>7862</v>
      </c>
      <c r="P350" s="41" t="s">
        <v>8200</v>
      </c>
      <c r="Q350" s="41" t="s">
        <v>9695</v>
      </c>
      <c r="R350" s="41" t="s">
        <v>9696</v>
      </c>
      <c r="S350" s="238" t="s">
        <v>9697</v>
      </c>
      <c r="T350" s="41" t="s">
        <v>7866</v>
      </c>
      <c r="U350" s="29">
        <v>45358</v>
      </c>
      <c r="V350" s="41" t="s">
        <v>1413</v>
      </c>
      <c r="W350" s="29">
        <v>45906</v>
      </c>
      <c r="Y350" s="238" t="s">
        <v>9698</v>
      </c>
      <c r="Z350" s="288">
        <v>138800</v>
      </c>
      <c r="AA350" s="288">
        <v>138800</v>
      </c>
      <c r="AB350" s="41" t="s">
        <v>12232</v>
      </c>
    </row>
    <row r="351" spans="1:28" x14ac:dyDescent="0.25">
      <c r="A351" s="35" t="s">
        <v>1393</v>
      </c>
      <c r="B351" s="29">
        <v>45464</v>
      </c>
      <c r="C351" s="264" t="s">
        <v>9689</v>
      </c>
      <c r="D351" s="29" t="s">
        <v>16</v>
      </c>
      <c r="E351" s="240" t="s">
        <v>8792</v>
      </c>
      <c r="F351" s="29">
        <v>45539</v>
      </c>
      <c r="G351" s="35" t="s">
        <v>1269</v>
      </c>
      <c r="H351" s="35" t="s">
        <v>1273</v>
      </c>
      <c r="I351" s="29" t="s">
        <v>13050</v>
      </c>
      <c r="J351" s="41">
        <v>1</v>
      </c>
      <c r="K351" s="41" t="s">
        <v>7860</v>
      </c>
      <c r="L351" s="41" t="s">
        <v>11662</v>
      </c>
      <c r="M351" s="41" t="s">
        <v>7870</v>
      </c>
      <c r="N351" s="41" t="s">
        <v>7861</v>
      </c>
      <c r="O351" s="41" t="s">
        <v>7862</v>
      </c>
      <c r="P351" s="41" t="s">
        <v>8200</v>
      </c>
      <c r="Q351" s="41" t="s">
        <v>9690</v>
      </c>
      <c r="R351" s="41" t="s">
        <v>9691</v>
      </c>
      <c r="S351" s="238" t="s">
        <v>9692</v>
      </c>
      <c r="T351" s="41" t="s">
        <v>7866</v>
      </c>
      <c r="U351" s="29">
        <v>45358</v>
      </c>
      <c r="V351" s="41" t="s">
        <v>1413</v>
      </c>
      <c r="W351" s="29">
        <v>45906</v>
      </c>
      <c r="Y351" s="238" t="s">
        <v>9693</v>
      </c>
      <c r="Z351" s="288">
        <v>69400</v>
      </c>
      <c r="AA351" s="288">
        <v>69400</v>
      </c>
      <c r="AB351" s="41" t="s">
        <v>12232</v>
      </c>
    </row>
    <row r="352" spans="1:28" x14ac:dyDescent="0.25">
      <c r="A352" s="35" t="s">
        <v>1393</v>
      </c>
      <c r="B352" s="29">
        <v>45464</v>
      </c>
      <c r="C352" s="264" t="s">
        <v>9699</v>
      </c>
      <c r="D352" s="29" t="s">
        <v>16</v>
      </c>
      <c r="E352" s="240" t="s">
        <v>8792</v>
      </c>
      <c r="F352" s="29">
        <v>45539</v>
      </c>
      <c r="G352" s="35" t="s">
        <v>1269</v>
      </c>
      <c r="H352" s="35" t="s">
        <v>1273</v>
      </c>
      <c r="I352" s="29" t="s">
        <v>13050</v>
      </c>
      <c r="J352" s="41">
        <v>1</v>
      </c>
      <c r="K352" s="41" t="s">
        <v>7860</v>
      </c>
      <c r="L352" s="41" t="s">
        <v>11662</v>
      </c>
      <c r="M352" s="41" t="s">
        <v>7870</v>
      </c>
      <c r="N352" s="41" t="s">
        <v>7861</v>
      </c>
      <c r="O352" s="41" t="s">
        <v>7862</v>
      </c>
      <c r="P352" s="41" t="s">
        <v>8200</v>
      </c>
      <c r="Q352" s="41" t="s">
        <v>9700</v>
      </c>
      <c r="R352" s="41" t="s">
        <v>9701</v>
      </c>
      <c r="S352" s="238" t="s">
        <v>9702</v>
      </c>
      <c r="T352" s="41" t="s">
        <v>7866</v>
      </c>
      <c r="U352" s="29">
        <v>45362</v>
      </c>
      <c r="V352" s="41" t="s">
        <v>1413</v>
      </c>
      <c r="W352" s="29">
        <v>45910</v>
      </c>
      <c r="Y352" s="238" t="s">
        <v>9703</v>
      </c>
      <c r="Z352" s="288">
        <v>173500</v>
      </c>
      <c r="AA352" s="288">
        <v>173500</v>
      </c>
      <c r="AB352" s="41" t="s">
        <v>12232</v>
      </c>
    </row>
    <row r="353" spans="1:28" x14ac:dyDescent="0.25">
      <c r="A353" s="35" t="s">
        <v>4174</v>
      </c>
      <c r="B353" s="29">
        <v>45464</v>
      </c>
      <c r="C353" s="264" t="s">
        <v>9704</v>
      </c>
      <c r="D353" s="29" t="s">
        <v>16</v>
      </c>
      <c r="E353" s="240" t="s">
        <v>9705</v>
      </c>
      <c r="F353" s="29">
        <v>45539</v>
      </c>
      <c r="G353" s="35" t="s">
        <v>1262</v>
      </c>
      <c r="H353" s="35" t="s">
        <v>1265</v>
      </c>
      <c r="I353" s="29" t="s">
        <v>13075</v>
      </c>
      <c r="J353" s="41">
        <v>1</v>
      </c>
      <c r="K353" s="41" t="s">
        <v>8421</v>
      </c>
      <c r="L353" s="41" t="s">
        <v>11772</v>
      </c>
      <c r="M353" s="41" t="s">
        <v>8422</v>
      </c>
      <c r="N353" s="41" t="s">
        <v>7861</v>
      </c>
      <c r="O353" s="41" t="s">
        <v>8423</v>
      </c>
      <c r="P353" s="41" t="s">
        <v>9706</v>
      </c>
      <c r="Q353" s="41" t="s">
        <v>9707</v>
      </c>
      <c r="R353" s="41" t="s">
        <v>9708</v>
      </c>
      <c r="S353" s="238" t="s">
        <v>9709</v>
      </c>
      <c r="T353" s="41" t="s">
        <v>7866</v>
      </c>
      <c r="U353" s="29">
        <v>44713</v>
      </c>
      <c r="V353" s="41" t="s">
        <v>1356</v>
      </c>
      <c r="W353" s="29">
        <v>46023</v>
      </c>
      <c r="Y353" s="238" t="s">
        <v>9710</v>
      </c>
      <c r="Z353" s="288">
        <v>141365</v>
      </c>
      <c r="AA353" s="288">
        <v>141365</v>
      </c>
      <c r="AB353" s="41" t="s">
        <v>12228</v>
      </c>
    </row>
    <row r="354" spans="1:28" x14ac:dyDescent="0.25">
      <c r="A354" s="35" t="s">
        <v>1393</v>
      </c>
      <c r="B354" s="29">
        <v>45461</v>
      </c>
      <c r="C354" s="264" t="s">
        <v>9711</v>
      </c>
      <c r="D354" s="29" t="s">
        <v>16</v>
      </c>
      <c r="E354" s="240" t="s">
        <v>8461</v>
      </c>
      <c r="F354" s="29">
        <v>45539</v>
      </c>
      <c r="G354" s="35" t="s">
        <v>1269</v>
      </c>
      <c r="H354" s="35" t="s">
        <v>1273</v>
      </c>
      <c r="I354" s="29" t="s">
        <v>13050</v>
      </c>
      <c r="J354" s="41">
        <v>1</v>
      </c>
      <c r="K354" s="41" t="s">
        <v>7941</v>
      </c>
      <c r="L354" s="41" t="s">
        <v>11663</v>
      </c>
      <c r="M354" s="41" t="s">
        <v>7896</v>
      </c>
      <c r="N354" s="41" t="s">
        <v>7861</v>
      </c>
      <c r="O354" s="41" t="s">
        <v>7862</v>
      </c>
      <c r="P354" s="41" t="s">
        <v>9472</v>
      </c>
      <c r="Q354" s="41" t="s">
        <v>9712</v>
      </c>
      <c r="R354" s="41" t="s">
        <v>9713</v>
      </c>
      <c r="S354" s="238" t="s">
        <v>9714</v>
      </c>
      <c r="T354" s="41" t="s">
        <v>7866</v>
      </c>
      <c r="U354" s="29">
        <v>45399</v>
      </c>
      <c r="V354" s="41" t="s">
        <v>1413</v>
      </c>
      <c r="W354" s="29">
        <v>46142</v>
      </c>
      <c r="Y354" s="238" t="s">
        <v>9715</v>
      </c>
      <c r="Z354" s="288">
        <v>9125</v>
      </c>
      <c r="AA354" s="288">
        <v>9125</v>
      </c>
      <c r="AB354" s="41" t="s">
        <v>12232</v>
      </c>
    </row>
    <row r="355" spans="1:28" x14ac:dyDescent="0.25">
      <c r="A355" s="35" t="s">
        <v>1393</v>
      </c>
      <c r="B355" s="29">
        <v>45467</v>
      </c>
      <c r="C355" s="264" t="s">
        <v>9716</v>
      </c>
      <c r="D355" s="29" t="s">
        <v>16</v>
      </c>
      <c r="E355" s="240" t="s">
        <v>9717</v>
      </c>
      <c r="F355" s="29">
        <v>45539</v>
      </c>
      <c r="G355" s="35" t="s">
        <v>1269</v>
      </c>
      <c r="H355" s="35" t="s">
        <v>1273</v>
      </c>
      <c r="I355" s="29" t="s">
        <v>13050</v>
      </c>
      <c r="J355" s="41">
        <v>1</v>
      </c>
      <c r="K355" s="41" t="s">
        <v>7860</v>
      </c>
      <c r="L355" s="41" t="s">
        <v>11662</v>
      </c>
      <c r="M355" s="41" t="s">
        <v>315</v>
      </c>
      <c r="N355" s="41" t="s">
        <v>7861</v>
      </c>
      <c r="O355" s="41" t="s">
        <v>7862</v>
      </c>
      <c r="P355" s="41" t="s">
        <v>8468</v>
      </c>
      <c r="Q355" s="41" t="s">
        <v>9718</v>
      </c>
      <c r="R355" s="41" t="s">
        <v>9719</v>
      </c>
      <c r="S355" s="238" t="s">
        <v>9720</v>
      </c>
      <c r="T355" s="41" t="s">
        <v>7866</v>
      </c>
      <c r="U355" s="29">
        <v>44692</v>
      </c>
      <c r="V355" s="41" t="s">
        <v>1356</v>
      </c>
      <c r="W355" s="29">
        <v>46753</v>
      </c>
      <c r="Y355" s="238" t="s">
        <v>9721</v>
      </c>
      <c r="Z355" s="288">
        <v>1815521</v>
      </c>
      <c r="AA355" s="288">
        <v>1815521</v>
      </c>
      <c r="AB355" s="41" t="s">
        <v>12232</v>
      </c>
    </row>
    <row r="356" spans="1:28" x14ac:dyDescent="0.25">
      <c r="A356" s="35" t="s">
        <v>1359</v>
      </c>
      <c r="B356" s="29">
        <v>45449</v>
      </c>
      <c r="C356" s="264" t="s">
        <v>9722</v>
      </c>
      <c r="D356" s="29" t="s">
        <v>16</v>
      </c>
      <c r="E356" s="240" t="s">
        <v>9723</v>
      </c>
      <c r="F356" s="29">
        <v>45539</v>
      </c>
      <c r="G356" s="35" t="s">
        <v>1266</v>
      </c>
      <c r="H356" s="35" t="s">
        <v>1268</v>
      </c>
      <c r="I356" s="29" t="s">
        <v>13052</v>
      </c>
      <c r="J356" s="41">
        <v>1</v>
      </c>
      <c r="K356" s="41" t="s">
        <v>7860</v>
      </c>
      <c r="L356" s="41" t="s">
        <v>11662</v>
      </c>
      <c r="M356" s="41" t="s">
        <v>315</v>
      </c>
      <c r="N356" s="41" t="s">
        <v>7861</v>
      </c>
      <c r="O356" s="41" t="s">
        <v>7862</v>
      </c>
      <c r="P356" s="41" t="s">
        <v>1371</v>
      </c>
      <c r="Q356" s="41" t="s">
        <v>9724</v>
      </c>
      <c r="R356" s="41" t="s">
        <v>9725</v>
      </c>
      <c r="S356" s="238" t="s">
        <v>9726</v>
      </c>
      <c r="T356" s="41" t="s">
        <v>7866</v>
      </c>
      <c r="U356" s="29">
        <v>45835</v>
      </c>
      <c r="V356" s="41" t="s">
        <v>1356</v>
      </c>
      <c r="W356" s="29">
        <v>47057</v>
      </c>
      <c r="Y356" s="238" t="s">
        <v>9727</v>
      </c>
      <c r="Z356" s="288">
        <v>174729</v>
      </c>
      <c r="AA356" s="288">
        <v>174729</v>
      </c>
      <c r="AB356" s="41" t="s">
        <v>12229</v>
      </c>
    </row>
    <row r="357" spans="1:28" x14ac:dyDescent="0.25">
      <c r="A357" s="35" t="s">
        <v>1359</v>
      </c>
      <c r="B357" s="29">
        <v>45449</v>
      </c>
      <c r="C357" s="264" t="s">
        <v>9728</v>
      </c>
      <c r="D357" s="29" t="s">
        <v>16</v>
      </c>
      <c r="E357" s="240" t="s">
        <v>9729</v>
      </c>
      <c r="F357" s="29">
        <v>45539</v>
      </c>
      <c r="G357" s="35" t="s">
        <v>1266</v>
      </c>
      <c r="H357" s="35" t="s">
        <v>1268</v>
      </c>
      <c r="I357" s="29" t="s">
        <v>13052</v>
      </c>
      <c r="J357" s="41">
        <v>1</v>
      </c>
      <c r="K357" s="41" t="s">
        <v>7860</v>
      </c>
      <c r="L357" s="41" t="s">
        <v>11662</v>
      </c>
      <c r="M357" s="41" t="s">
        <v>315</v>
      </c>
      <c r="N357" s="41" t="s">
        <v>7861</v>
      </c>
      <c r="O357" s="41" t="s">
        <v>7862</v>
      </c>
      <c r="P357" s="41" t="s">
        <v>1371</v>
      </c>
      <c r="Q357" s="41" t="s">
        <v>9730</v>
      </c>
      <c r="R357" s="41" t="s">
        <v>9731</v>
      </c>
      <c r="S357" s="238" t="s">
        <v>9732</v>
      </c>
      <c r="T357" s="41" t="s">
        <v>7866</v>
      </c>
      <c r="U357" s="29">
        <v>45835</v>
      </c>
      <c r="V357" s="41" t="s">
        <v>1356</v>
      </c>
      <c r="W357" s="29">
        <v>47057</v>
      </c>
      <c r="Y357" s="238" t="s">
        <v>9733</v>
      </c>
      <c r="Z357" s="288">
        <v>139783</v>
      </c>
      <c r="AA357" s="288">
        <v>139783</v>
      </c>
      <c r="AB357" s="41" t="s">
        <v>12229</v>
      </c>
    </row>
    <row r="358" spans="1:28" x14ac:dyDescent="0.25">
      <c r="A358" s="35" t="s">
        <v>1393</v>
      </c>
      <c r="B358" s="29">
        <v>45473</v>
      </c>
      <c r="C358" s="264" t="s">
        <v>9734</v>
      </c>
      <c r="D358" s="29" t="s">
        <v>16</v>
      </c>
      <c r="E358" s="240" t="s">
        <v>8943</v>
      </c>
      <c r="F358" s="29">
        <v>45548</v>
      </c>
      <c r="G358" s="35" t="s">
        <v>1269</v>
      </c>
      <c r="H358" s="35" t="s">
        <v>1273</v>
      </c>
      <c r="I358" s="29" t="s">
        <v>13050</v>
      </c>
      <c r="J358" s="41">
        <v>1</v>
      </c>
      <c r="K358" s="41" t="s">
        <v>8421</v>
      </c>
      <c r="L358" s="41" t="s">
        <v>11772</v>
      </c>
      <c r="M358" s="41" t="s">
        <v>8422</v>
      </c>
      <c r="N358" s="41" t="s">
        <v>7861</v>
      </c>
      <c r="O358" s="41" t="s">
        <v>8423</v>
      </c>
      <c r="P358" s="41" t="s">
        <v>9064</v>
      </c>
      <c r="Q358" s="41" t="s">
        <v>9735</v>
      </c>
      <c r="R358" s="41" t="s">
        <v>9736</v>
      </c>
      <c r="S358" s="238" t="s">
        <v>9737</v>
      </c>
      <c r="T358" s="41" t="s">
        <v>7866</v>
      </c>
      <c r="U358" s="29">
        <v>44209</v>
      </c>
      <c r="V358" s="41" t="s">
        <v>1413</v>
      </c>
      <c r="W358" s="29">
        <v>44253</v>
      </c>
      <c r="Y358" s="238" t="s">
        <v>9738</v>
      </c>
      <c r="Z358" s="288">
        <v>230000</v>
      </c>
      <c r="AA358" s="288">
        <v>230000</v>
      </c>
      <c r="AB358" s="41" t="s">
        <v>12232</v>
      </c>
    </row>
    <row r="359" spans="1:28" x14ac:dyDescent="0.25">
      <c r="A359" s="35" t="s">
        <v>1393</v>
      </c>
      <c r="B359" s="29">
        <v>45473</v>
      </c>
      <c r="C359" s="264" t="s">
        <v>9739</v>
      </c>
      <c r="D359" s="29" t="s">
        <v>16</v>
      </c>
      <c r="E359" s="240" t="s">
        <v>9740</v>
      </c>
      <c r="F359" s="29">
        <v>45548</v>
      </c>
      <c r="G359" s="35" t="s">
        <v>1269</v>
      </c>
      <c r="H359" s="35" t="s">
        <v>1273</v>
      </c>
      <c r="I359" s="29" t="s">
        <v>13050</v>
      </c>
      <c r="J359" s="41">
        <v>1</v>
      </c>
      <c r="K359" s="41" t="s">
        <v>255</v>
      </c>
      <c r="L359" s="41" t="s">
        <v>255</v>
      </c>
      <c r="M359" s="41" t="s">
        <v>7870</v>
      </c>
      <c r="N359" s="41" t="s">
        <v>7861</v>
      </c>
      <c r="O359" s="41" t="s">
        <v>7862</v>
      </c>
      <c r="P359" s="41" t="s">
        <v>256</v>
      </c>
      <c r="Q359" s="41" t="s">
        <v>9741</v>
      </c>
      <c r="R359" s="41" t="s">
        <v>9742</v>
      </c>
      <c r="S359" s="238" t="s">
        <v>9743</v>
      </c>
      <c r="T359" s="41" t="s">
        <v>7866</v>
      </c>
      <c r="U359" s="29">
        <v>44278</v>
      </c>
      <c r="V359" s="41" t="s">
        <v>1413</v>
      </c>
      <c r="W359" s="29">
        <v>44278</v>
      </c>
      <c r="Y359" s="238" t="s">
        <v>9744</v>
      </c>
      <c r="Z359" s="288">
        <v>70520</v>
      </c>
      <c r="AA359" s="288">
        <v>70520</v>
      </c>
      <c r="AB359" s="41" t="s">
        <v>12232</v>
      </c>
    </row>
    <row r="360" spans="1:28" x14ac:dyDescent="0.25">
      <c r="A360" s="35" t="s">
        <v>1471</v>
      </c>
      <c r="B360" s="29">
        <v>45473</v>
      </c>
      <c r="C360" s="264" t="s">
        <v>9745</v>
      </c>
      <c r="D360" s="29" t="s">
        <v>16</v>
      </c>
      <c r="E360" s="240" t="s">
        <v>9746</v>
      </c>
      <c r="F360" s="29">
        <v>45548</v>
      </c>
      <c r="G360" s="35" t="s">
        <v>1269</v>
      </c>
      <c r="H360" s="35" t="s">
        <v>1273</v>
      </c>
      <c r="I360" s="29" t="s">
        <v>13079</v>
      </c>
      <c r="J360" s="41">
        <v>1</v>
      </c>
      <c r="K360" s="41" t="s">
        <v>7888</v>
      </c>
      <c r="L360" s="41" t="s">
        <v>7888</v>
      </c>
      <c r="M360" s="41" t="s">
        <v>7965</v>
      </c>
      <c r="N360" s="41" t="s">
        <v>7861</v>
      </c>
      <c r="O360" s="41" t="s">
        <v>7862</v>
      </c>
      <c r="P360" s="41" t="s">
        <v>7966</v>
      </c>
      <c r="Q360" s="41" t="s">
        <v>9747</v>
      </c>
      <c r="R360" s="41" t="s">
        <v>9748</v>
      </c>
      <c r="S360" s="238" t="s">
        <v>9749</v>
      </c>
      <c r="T360" s="41" t="s">
        <v>7866</v>
      </c>
      <c r="U360" s="29">
        <v>44251</v>
      </c>
      <c r="V360" s="41" t="s">
        <v>1356</v>
      </c>
      <c r="W360" s="29">
        <v>44279</v>
      </c>
      <c r="Y360" s="238" t="s">
        <v>9750</v>
      </c>
      <c r="Z360" s="288">
        <v>880000</v>
      </c>
      <c r="AA360" s="288">
        <v>880000</v>
      </c>
      <c r="AB360" s="41" t="s">
        <v>12232</v>
      </c>
    </row>
    <row r="361" spans="1:28" x14ac:dyDescent="0.25">
      <c r="A361" s="35" t="s">
        <v>1393</v>
      </c>
      <c r="B361" s="29">
        <v>45473</v>
      </c>
      <c r="C361" s="264" t="s">
        <v>9751</v>
      </c>
      <c r="D361" s="29" t="s">
        <v>16</v>
      </c>
      <c r="E361" s="240" t="s">
        <v>8943</v>
      </c>
      <c r="F361" s="29">
        <v>45548</v>
      </c>
      <c r="G361" s="35" t="s">
        <v>1269</v>
      </c>
      <c r="H361" s="35" t="s">
        <v>1273</v>
      </c>
      <c r="I361" s="29" t="s">
        <v>13050</v>
      </c>
      <c r="J361" s="41">
        <v>1</v>
      </c>
      <c r="K361" s="41" t="s">
        <v>8421</v>
      </c>
      <c r="L361" s="41" t="s">
        <v>11772</v>
      </c>
      <c r="M361" s="41" t="s">
        <v>8422</v>
      </c>
      <c r="N361" s="41" t="s">
        <v>7861</v>
      </c>
      <c r="O361" s="41" t="s">
        <v>8423</v>
      </c>
      <c r="P361" s="41" t="s">
        <v>8944</v>
      </c>
      <c r="Q361" s="41" t="s">
        <v>9752</v>
      </c>
      <c r="R361" s="41" t="s">
        <v>9753</v>
      </c>
      <c r="S361" s="238" t="s">
        <v>9754</v>
      </c>
      <c r="T361" s="41" t="s">
        <v>7866</v>
      </c>
      <c r="U361" s="29">
        <v>44265</v>
      </c>
      <c r="V361" s="41" t="s">
        <v>1356</v>
      </c>
      <c r="W361" s="29">
        <v>44291</v>
      </c>
      <c r="Y361" s="238" t="s">
        <v>8763</v>
      </c>
      <c r="Z361" s="288">
        <v>100000</v>
      </c>
      <c r="AA361" s="288">
        <v>100000</v>
      </c>
      <c r="AB361" s="41" t="s">
        <v>12232</v>
      </c>
    </row>
    <row r="362" spans="1:28" x14ac:dyDescent="0.25">
      <c r="A362" s="35" t="s">
        <v>1393</v>
      </c>
      <c r="B362" s="29">
        <v>45473</v>
      </c>
      <c r="C362" s="264" t="s">
        <v>9755</v>
      </c>
      <c r="D362" s="29" t="s">
        <v>16</v>
      </c>
      <c r="E362" s="240" t="s">
        <v>8943</v>
      </c>
      <c r="F362" s="29">
        <v>45548</v>
      </c>
      <c r="G362" s="35" t="s">
        <v>1269</v>
      </c>
      <c r="H362" s="35" t="s">
        <v>1273</v>
      </c>
      <c r="I362" s="29" t="s">
        <v>13050</v>
      </c>
      <c r="J362" s="41">
        <v>1</v>
      </c>
      <c r="K362" s="41" t="s">
        <v>8421</v>
      </c>
      <c r="L362" s="41" t="s">
        <v>11772</v>
      </c>
      <c r="M362" s="41" t="s">
        <v>8422</v>
      </c>
      <c r="N362" s="41" t="s">
        <v>7861</v>
      </c>
      <c r="O362" s="41" t="s">
        <v>8423</v>
      </c>
      <c r="P362" s="41" t="s">
        <v>9064</v>
      </c>
      <c r="Q362" s="41" t="s">
        <v>9756</v>
      </c>
      <c r="R362" s="41" t="s">
        <v>9757</v>
      </c>
      <c r="S362" s="238" t="s">
        <v>9758</v>
      </c>
      <c r="T362" s="41" t="s">
        <v>7866</v>
      </c>
      <c r="U362" s="29">
        <v>44229</v>
      </c>
      <c r="V362" s="41" t="s">
        <v>1413</v>
      </c>
      <c r="W362" s="29">
        <v>44294</v>
      </c>
      <c r="Y362" s="238" t="s">
        <v>9759</v>
      </c>
      <c r="Z362" s="288">
        <v>92000</v>
      </c>
      <c r="AA362" s="288">
        <v>92000</v>
      </c>
      <c r="AB362" s="41" t="s">
        <v>12232</v>
      </c>
    </row>
    <row r="363" spans="1:28" x14ac:dyDescent="0.25">
      <c r="A363" s="35" t="s">
        <v>1393</v>
      </c>
      <c r="B363" s="29">
        <v>45473</v>
      </c>
      <c r="C363" s="264" t="s">
        <v>9763</v>
      </c>
      <c r="D363" s="29" t="s">
        <v>16</v>
      </c>
      <c r="E363" s="240" t="s">
        <v>8943</v>
      </c>
      <c r="F363" s="29">
        <v>45548</v>
      </c>
      <c r="G363" s="35" t="s">
        <v>1269</v>
      </c>
      <c r="H363" s="35" t="s">
        <v>1273</v>
      </c>
      <c r="I363" s="29" t="s">
        <v>13050</v>
      </c>
      <c r="J363" s="41">
        <v>1</v>
      </c>
      <c r="K363" s="41" t="s">
        <v>8421</v>
      </c>
      <c r="L363" s="41" t="s">
        <v>11772</v>
      </c>
      <c r="M363" s="41" t="s">
        <v>8422</v>
      </c>
      <c r="N363" s="41" t="s">
        <v>7861</v>
      </c>
      <c r="O363" s="41" t="s">
        <v>8423</v>
      </c>
      <c r="P363" s="41" t="s">
        <v>8944</v>
      </c>
      <c r="Q363" s="41" t="s">
        <v>9764</v>
      </c>
      <c r="R363" s="41" t="s">
        <v>9753</v>
      </c>
      <c r="S363" s="238" t="s">
        <v>9754</v>
      </c>
      <c r="T363" s="41" t="s">
        <v>7866</v>
      </c>
      <c r="U363" s="29">
        <v>44265</v>
      </c>
      <c r="V363" s="41" t="s">
        <v>1356</v>
      </c>
      <c r="W363" s="29">
        <v>44320</v>
      </c>
      <c r="Y363" s="238" t="s">
        <v>8948</v>
      </c>
      <c r="Z363" s="288">
        <v>50000</v>
      </c>
      <c r="AA363" s="288">
        <v>50000</v>
      </c>
      <c r="AB363" s="41" t="s">
        <v>12232</v>
      </c>
    </row>
    <row r="364" spans="1:28" x14ac:dyDescent="0.25">
      <c r="A364" s="35" t="s">
        <v>1393</v>
      </c>
      <c r="B364" s="29">
        <v>45473</v>
      </c>
      <c r="C364" s="264" t="s">
        <v>9760</v>
      </c>
      <c r="D364" s="29" t="s">
        <v>16</v>
      </c>
      <c r="E364" s="240" t="s">
        <v>8943</v>
      </c>
      <c r="F364" s="29">
        <v>45548</v>
      </c>
      <c r="G364" s="35" t="s">
        <v>1269</v>
      </c>
      <c r="H364" s="35" t="s">
        <v>1273</v>
      </c>
      <c r="I364" s="29" t="s">
        <v>13050</v>
      </c>
      <c r="J364" s="41">
        <v>1</v>
      </c>
      <c r="K364" s="41" t="s">
        <v>8421</v>
      </c>
      <c r="L364" s="41" t="s">
        <v>11772</v>
      </c>
      <c r="M364" s="41" t="s">
        <v>8422</v>
      </c>
      <c r="N364" s="41" t="s">
        <v>7861</v>
      </c>
      <c r="O364" s="41" t="s">
        <v>8423</v>
      </c>
      <c r="P364" s="41" t="s">
        <v>9064</v>
      </c>
      <c r="Q364" s="41" t="s">
        <v>9761</v>
      </c>
      <c r="R364" s="41" t="s">
        <v>9762</v>
      </c>
      <c r="S364" s="238" t="s">
        <v>8958</v>
      </c>
      <c r="T364" s="41" t="s">
        <v>7866</v>
      </c>
      <c r="U364" s="29">
        <v>44270</v>
      </c>
      <c r="V364" s="41" t="s">
        <v>1356</v>
      </c>
      <c r="W364" s="29">
        <v>44320</v>
      </c>
      <c r="Y364" s="238" t="s">
        <v>8706</v>
      </c>
      <c r="Z364" s="288">
        <v>120000</v>
      </c>
      <c r="AA364" s="288">
        <v>120000</v>
      </c>
      <c r="AB364" s="41" t="s">
        <v>12232</v>
      </c>
    </row>
    <row r="365" spans="1:28" x14ac:dyDescent="0.25">
      <c r="A365" s="35" t="s">
        <v>1393</v>
      </c>
      <c r="B365" s="29">
        <v>45473</v>
      </c>
      <c r="C365" s="264" t="s">
        <v>9765</v>
      </c>
      <c r="D365" s="29" t="s">
        <v>16</v>
      </c>
      <c r="E365" s="240" t="s">
        <v>8943</v>
      </c>
      <c r="F365" s="29">
        <v>45548</v>
      </c>
      <c r="G365" s="35" t="s">
        <v>1269</v>
      </c>
      <c r="H365" s="35" t="s">
        <v>1273</v>
      </c>
      <c r="I365" s="29" t="s">
        <v>13050</v>
      </c>
      <c r="J365" s="41">
        <v>1</v>
      </c>
      <c r="K365" s="41" t="s">
        <v>8421</v>
      </c>
      <c r="L365" s="41" t="s">
        <v>11772</v>
      </c>
      <c r="M365" s="41" t="s">
        <v>8422</v>
      </c>
      <c r="N365" s="41" t="s">
        <v>7861</v>
      </c>
      <c r="O365" s="41" t="s">
        <v>8423</v>
      </c>
      <c r="P365" s="41" t="s">
        <v>9064</v>
      </c>
      <c r="Q365" s="41" t="s">
        <v>9766</v>
      </c>
      <c r="R365" s="41" t="s">
        <v>8946</v>
      </c>
      <c r="S365" s="238" t="s">
        <v>8947</v>
      </c>
      <c r="T365" s="41" t="s">
        <v>7866</v>
      </c>
      <c r="U365" s="29">
        <v>44270</v>
      </c>
      <c r="V365" s="41" t="s">
        <v>1356</v>
      </c>
      <c r="W365" s="29">
        <v>44321</v>
      </c>
      <c r="Y365" s="238" t="s">
        <v>8763</v>
      </c>
      <c r="Z365" s="288">
        <v>100000</v>
      </c>
      <c r="AA365" s="288">
        <v>100000</v>
      </c>
      <c r="AB365" s="41" t="s">
        <v>12232</v>
      </c>
    </row>
    <row r="366" spans="1:28" x14ac:dyDescent="0.25">
      <c r="A366" s="35" t="s">
        <v>1393</v>
      </c>
      <c r="B366" s="29">
        <v>45473</v>
      </c>
      <c r="C366" s="264" t="s">
        <v>9782</v>
      </c>
      <c r="D366" s="29" t="s">
        <v>16</v>
      </c>
      <c r="E366" s="240" t="s">
        <v>8943</v>
      </c>
      <c r="F366" s="29">
        <v>45548</v>
      </c>
      <c r="G366" s="35" t="s">
        <v>1269</v>
      </c>
      <c r="H366" s="35" t="s">
        <v>1273</v>
      </c>
      <c r="I366" s="29" t="s">
        <v>13050</v>
      </c>
      <c r="J366" s="41">
        <v>1</v>
      </c>
      <c r="K366" s="41" t="s">
        <v>8421</v>
      </c>
      <c r="L366" s="41" t="s">
        <v>11772</v>
      </c>
      <c r="M366" s="41" t="s">
        <v>8422</v>
      </c>
      <c r="N366" s="41" t="s">
        <v>7861</v>
      </c>
      <c r="O366" s="41" t="s">
        <v>8423</v>
      </c>
      <c r="P366" s="41" t="s">
        <v>8944</v>
      </c>
      <c r="Q366" s="41" t="s">
        <v>9783</v>
      </c>
      <c r="R366" s="41" t="s">
        <v>9784</v>
      </c>
      <c r="S366" s="238" t="s">
        <v>9785</v>
      </c>
      <c r="T366" s="41" t="s">
        <v>7866</v>
      </c>
      <c r="U366" s="29">
        <v>44270</v>
      </c>
      <c r="V366" s="41" t="s">
        <v>1356</v>
      </c>
      <c r="W366" s="29">
        <v>44331</v>
      </c>
      <c r="Y366" s="238" t="s">
        <v>9777</v>
      </c>
      <c r="Z366" s="288">
        <v>30000</v>
      </c>
      <c r="AA366" s="288">
        <v>30000</v>
      </c>
      <c r="AB366" s="41" t="s">
        <v>12232</v>
      </c>
    </row>
    <row r="367" spans="1:28" x14ac:dyDescent="0.25">
      <c r="A367" s="35" t="s">
        <v>1393</v>
      </c>
      <c r="B367" s="29">
        <v>45473</v>
      </c>
      <c r="C367" s="264" t="s">
        <v>9786</v>
      </c>
      <c r="D367" s="29" t="s">
        <v>16</v>
      </c>
      <c r="E367" s="240" t="s">
        <v>8943</v>
      </c>
      <c r="F367" s="29">
        <v>45548</v>
      </c>
      <c r="G367" s="35" t="s">
        <v>1269</v>
      </c>
      <c r="H367" s="35" t="s">
        <v>1273</v>
      </c>
      <c r="I367" s="29" t="s">
        <v>13050</v>
      </c>
      <c r="J367" s="41">
        <v>1</v>
      </c>
      <c r="K367" s="41" t="s">
        <v>8421</v>
      </c>
      <c r="L367" s="41" t="s">
        <v>11772</v>
      </c>
      <c r="M367" s="41" t="s">
        <v>8422</v>
      </c>
      <c r="N367" s="41" t="s">
        <v>7861</v>
      </c>
      <c r="O367" s="41" t="s">
        <v>8423</v>
      </c>
      <c r="P367" s="41" t="s">
        <v>8944</v>
      </c>
      <c r="Q367" s="41" t="s">
        <v>9787</v>
      </c>
      <c r="R367" s="41" t="s">
        <v>9784</v>
      </c>
      <c r="S367" s="238" t="s">
        <v>9785</v>
      </c>
      <c r="T367" s="41" t="s">
        <v>7866</v>
      </c>
      <c r="U367" s="29">
        <v>44270</v>
      </c>
      <c r="V367" s="41" t="s">
        <v>1356</v>
      </c>
      <c r="W367" s="29">
        <v>44331</v>
      </c>
      <c r="Y367" s="238" t="s">
        <v>8816</v>
      </c>
      <c r="Z367" s="288">
        <v>60000</v>
      </c>
      <c r="AA367" s="288">
        <v>60000</v>
      </c>
      <c r="AB367" s="41" t="s">
        <v>12232</v>
      </c>
    </row>
    <row r="368" spans="1:28" x14ac:dyDescent="0.25">
      <c r="A368" s="35" t="s">
        <v>1393</v>
      </c>
      <c r="B368" s="29">
        <v>45473</v>
      </c>
      <c r="C368" s="264" t="s">
        <v>9767</v>
      </c>
      <c r="D368" s="29" t="s">
        <v>16</v>
      </c>
      <c r="E368" s="240" t="s">
        <v>8943</v>
      </c>
      <c r="F368" s="29">
        <v>45548</v>
      </c>
      <c r="G368" s="35" t="s">
        <v>1269</v>
      </c>
      <c r="H368" s="35" t="s">
        <v>1273</v>
      </c>
      <c r="I368" s="29" t="s">
        <v>13050</v>
      </c>
      <c r="J368" s="41">
        <v>1</v>
      </c>
      <c r="K368" s="41" t="s">
        <v>8421</v>
      </c>
      <c r="L368" s="41" t="s">
        <v>11772</v>
      </c>
      <c r="M368" s="41" t="s">
        <v>8422</v>
      </c>
      <c r="N368" s="41" t="s">
        <v>7861</v>
      </c>
      <c r="O368" s="41" t="s">
        <v>8423</v>
      </c>
      <c r="P368" s="41" t="s">
        <v>9064</v>
      </c>
      <c r="Q368" s="41" t="s">
        <v>9771</v>
      </c>
      <c r="R368" s="41" t="s">
        <v>9772</v>
      </c>
      <c r="S368" s="238" t="s">
        <v>9770</v>
      </c>
      <c r="T368" s="41" t="s">
        <v>7866</v>
      </c>
      <c r="U368" s="29">
        <v>44270</v>
      </c>
      <c r="V368" s="41" t="s">
        <v>1356</v>
      </c>
      <c r="W368" s="29">
        <v>44331</v>
      </c>
      <c r="Y368" s="238" t="s">
        <v>9115</v>
      </c>
      <c r="Z368" s="288">
        <v>40000</v>
      </c>
      <c r="AA368" s="288">
        <v>40000</v>
      </c>
      <c r="AB368" s="41" t="s">
        <v>12232</v>
      </c>
    </row>
    <row r="369" spans="1:28" x14ac:dyDescent="0.25">
      <c r="A369" s="35" t="s">
        <v>1393</v>
      </c>
      <c r="B369" s="29">
        <v>45473</v>
      </c>
      <c r="C369" s="264" t="s">
        <v>9778</v>
      </c>
      <c r="D369" s="29" t="s">
        <v>16</v>
      </c>
      <c r="E369" s="240" t="s">
        <v>8943</v>
      </c>
      <c r="F369" s="29">
        <v>45548</v>
      </c>
      <c r="G369" s="35" t="s">
        <v>1269</v>
      </c>
      <c r="H369" s="35" t="s">
        <v>1273</v>
      </c>
      <c r="I369" s="29" t="s">
        <v>13050</v>
      </c>
      <c r="J369" s="41">
        <v>1</v>
      </c>
      <c r="K369" s="41" t="s">
        <v>8421</v>
      </c>
      <c r="L369" s="41" t="s">
        <v>11772</v>
      </c>
      <c r="M369" s="41" t="s">
        <v>8422</v>
      </c>
      <c r="N369" s="41" t="s">
        <v>7861</v>
      </c>
      <c r="O369" s="41" t="s">
        <v>8423</v>
      </c>
      <c r="P369" s="41" t="s">
        <v>9064</v>
      </c>
      <c r="Q369" s="41" t="s">
        <v>9779</v>
      </c>
      <c r="R369" s="41" t="s">
        <v>9780</v>
      </c>
      <c r="S369" s="238" t="s">
        <v>9781</v>
      </c>
      <c r="T369" s="41" t="s">
        <v>7866</v>
      </c>
      <c r="U369" s="29">
        <v>44270</v>
      </c>
      <c r="V369" s="41" t="s">
        <v>1356</v>
      </c>
      <c r="W369" s="29">
        <v>44331</v>
      </c>
      <c r="Y369" s="238" t="s">
        <v>8816</v>
      </c>
      <c r="Z369" s="288">
        <v>60000</v>
      </c>
      <c r="AA369" s="288">
        <v>60000</v>
      </c>
      <c r="AB369" s="41" t="s">
        <v>12232</v>
      </c>
    </row>
    <row r="370" spans="1:28" x14ac:dyDescent="0.25">
      <c r="A370" s="35" t="s">
        <v>1393</v>
      </c>
      <c r="B370" s="29">
        <v>45473</v>
      </c>
      <c r="C370" s="264" t="s">
        <v>9773</v>
      </c>
      <c r="D370" s="29" t="s">
        <v>16</v>
      </c>
      <c r="E370" s="240" t="s">
        <v>8943</v>
      </c>
      <c r="F370" s="29">
        <v>45548</v>
      </c>
      <c r="G370" s="35" t="s">
        <v>1269</v>
      </c>
      <c r="H370" s="35" t="s">
        <v>1273</v>
      </c>
      <c r="I370" s="29" t="s">
        <v>13050</v>
      </c>
      <c r="J370" s="41">
        <v>1</v>
      </c>
      <c r="K370" s="41" t="s">
        <v>8421</v>
      </c>
      <c r="L370" s="41" t="s">
        <v>11772</v>
      </c>
      <c r="M370" s="41" t="s">
        <v>8422</v>
      </c>
      <c r="N370" s="41" t="s">
        <v>7861</v>
      </c>
      <c r="O370" s="41" t="s">
        <v>8423</v>
      </c>
      <c r="P370" s="41" t="s">
        <v>9064</v>
      </c>
      <c r="Q370" s="41" t="s">
        <v>9774</v>
      </c>
      <c r="R370" s="41" t="s">
        <v>9775</v>
      </c>
      <c r="S370" s="238" t="s">
        <v>9776</v>
      </c>
      <c r="T370" s="41" t="s">
        <v>7866</v>
      </c>
      <c r="U370" s="29">
        <v>44270</v>
      </c>
      <c r="V370" s="41" t="s">
        <v>1356</v>
      </c>
      <c r="W370" s="29">
        <v>44331</v>
      </c>
      <c r="Y370" s="238" t="s">
        <v>9777</v>
      </c>
      <c r="Z370" s="288">
        <v>30000</v>
      </c>
      <c r="AA370" s="288">
        <v>30000</v>
      </c>
      <c r="AB370" s="41" t="s">
        <v>12232</v>
      </c>
    </row>
    <row r="371" spans="1:28" x14ac:dyDescent="0.25">
      <c r="A371" s="35" t="s">
        <v>1393</v>
      </c>
      <c r="B371" s="29">
        <v>45473</v>
      </c>
      <c r="C371" s="264" t="s">
        <v>9767</v>
      </c>
      <c r="D371" s="29" t="s">
        <v>16</v>
      </c>
      <c r="E371" s="240" t="s">
        <v>8943</v>
      </c>
      <c r="F371" s="29">
        <v>45548</v>
      </c>
      <c r="G371" s="35" t="s">
        <v>1269</v>
      </c>
      <c r="H371" s="35" t="s">
        <v>1273</v>
      </c>
      <c r="I371" s="29" t="s">
        <v>13050</v>
      </c>
      <c r="J371" s="41">
        <v>1</v>
      </c>
      <c r="K371" s="41" t="s">
        <v>8421</v>
      </c>
      <c r="L371" s="41" t="s">
        <v>11772</v>
      </c>
      <c r="M371" s="41" t="s">
        <v>8422</v>
      </c>
      <c r="N371" s="41" t="s">
        <v>7861</v>
      </c>
      <c r="O371" s="41" t="s">
        <v>8423</v>
      </c>
      <c r="P371" s="41" t="s">
        <v>9064</v>
      </c>
      <c r="Q371" s="41" t="s">
        <v>9768</v>
      </c>
      <c r="R371" s="41" t="s">
        <v>9769</v>
      </c>
      <c r="S371" s="238" t="s">
        <v>9770</v>
      </c>
      <c r="T371" s="41" t="s">
        <v>7866</v>
      </c>
      <c r="U371" s="29">
        <v>44270</v>
      </c>
      <c r="V371" s="41" t="s">
        <v>1356</v>
      </c>
      <c r="W371" s="29">
        <v>44331</v>
      </c>
      <c r="Y371" s="238" t="s">
        <v>9115</v>
      </c>
      <c r="Z371" s="288">
        <v>40000</v>
      </c>
      <c r="AA371" s="288">
        <v>40000</v>
      </c>
      <c r="AB371" s="41" t="s">
        <v>12232</v>
      </c>
    </row>
    <row r="372" spans="1:28" x14ac:dyDescent="0.25">
      <c r="A372" s="35" t="s">
        <v>1393</v>
      </c>
      <c r="B372" s="29">
        <v>45473</v>
      </c>
      <c r="C372" s="264" t="s">
        <v>9788</v>
      </c>
      <c r="D372" s="29" t="s">
        <v>16</v>
      </c>
      <c r="E372" s="240" t="s">
        <v>8943</v>
      </c>
      <c r="F372" s="29">
        <v>45548</v>
      </c>
      <c r="G372" s="35" t="s">
        <v>1269</v>
      </c>
      <c r="H372" s="35" t="s">
        <v>1273</v>
      </c>
      <c r="I372" s="29" t="s">
        <v>13050</v>
      </c>
      <c r="J372" s="41">
        <v>1</v>
      </c>
      <c r="K372" s="41" t="s">
        <v>8421</v>
      </c>
      <c r="L372" s="41" t="s">
        <v>11772</v>
      </c>
      <c r="M372" s="41" t="s">
        <v>8422</v>
      </c>
      <c r="N372" s="41" t="s">
        <v>7861</v>
      </c>
      <c r="O372" s="41" t="s">
        <v>8423</v>
      </c>
      <c r="P372" s="41" t="s">
        <v>9064</v>
      </c>
      <c r="Q372" s="41" t="s">
        <v>9789</v>
      </c>
      <c r="R372" s="41" t="s">
        <v>9790</v>
      </c>
      <c r="S372" s="238" t="s">
        <v>9791</v>
      </c>
      <c r="T372" s="41" t="s">
        <v>7866</v>
      </c>
      <c r="U372" s="29">
        <v>44270</v>
      </c>
      <c r="V372" s="41" t="s">
        <v>1356</v>
      </c>
      <c r="W372" s="29">
        <v>44341</v>
      </c>
      <c r="Y372" s="238" t="s">
        <v>8057</v>
      </c>
      <c r="Z372" s="288">
        <v>20000</v>
      </c>
      <c r="AA372" s="288">
        <v>20000</v>
      </c>
      <c r="AB372" s="41" t="s">
        <v>12232</v>
      </c>
    </row>
    <row r="373" spans="1:28" x14ac:dyDescent="0.25">
      <c r="A373" s="35" t="s">
        <v>1393</v>
      </c>
      <c r="B373" s="29">
        <v>45473</v>
      </c>
      <c r="C373" s="264" t="s">
        <v>9792</v>
      </c>
      <c r="D373" s="29" t="s">
        <v>16</v>
      </c>
      <c r="E373" s="240" t="s">
        <v>8943</v>
      </c>
      <c r="F373" s="29">
        <v>45548</v>
      </c>
      <c r="G373" s="35" t="s">
        <v>1269</v>
      </c>
      <c r="H373" s="35" t="s">
        <v>1273</v>
      </c>
      <c r="I373" s="29" t="s">
        <v>13050</v>
      </c>
      <c r="J373" s="41">
        <v>1</v>
      </c>
      <c r="K373" s="41" t="s">
        <v>269</v>
      </c>
      <c r="L373" s="41" t="s">
        <v>11772</v>
      </c>
      <c r="M373" s="41" t="s">
        <v>7896</v>
      </c>
      <c r="N373" s="41" t="s">
        <v>7861</v>
      </c>
      <c r="O373" s="41" t="s">
        <v>7862</v>
      </c>
      <c r="P373" s="41" t="s">
        <v>269</v>
      </c>
      <c r="Q373" s="41" t="s">
        <v>9793</v>
      </c>
      <c r="R373" s="41" t="s">
        <v>9794</v>
      </c>
      <c r="S373" s="238" t="s">
        <v>8991</v>
      </c>
      <c r="T373" s="41" t="s">
        <v>7866</v>
      </c>
      <c r="U373" s="29">
        <v>44287</v>
      </c>
      <c r="V373" s="41" t="s">
        <v>1356</v>
      </c>
      <c r="W373" s="29">
        <v>44348</v>
      </c>
      <c r="Y373" s="238" t="s">
        <v>8057</v>
      </c>
      <c r="Z373" s="288">
        <v>20000</v>
      </c>
      <c r="AA373" s="288">
        <v>20000</v>
      </c>
      <c r="AB373" s="41" t="s">
        <v>12232</v>
      </c>
    </row>
    <row r="374" spans="1:28" x14ac:dyDescent="0.25">
      <c r="A374" s="35" t="s">
        <v>1393</v>
      </c>
      <c r="B374" s="29">
        <v>45473</v>
      </c>
      <c r="C374" s="264" t="s">
        <v>9795</v>
      </c>
      <c r="D374" s="29" t="s">
        <v>16</v>
      </c>
      <c r="E374" s="240" t="s">
        <v>9796</v>
      </c>
      <c r="F374" s="29">
        <v>45548</v>
      </c>
      <c r="G374" s="35" t="s">
        <v>1269</v>
      </c>
      <c r="H374" s="35" t="s">
        <v>1273</v>
      </c>
      <c r="I374" s="29" t="s">
        <v>13050</v>
      </c>
      <c r="J374" s="41">
        <v>1</v>
      </c>
      <c r="K374" s="41" t="s">
        <v>7860</v>
      </c>
      <c r="L374" s="41" t="s">
        <v>11662</v>
      </c>
      <c r="M374" s="41" t="s">
        <v>315</v>
      </c>
      <c r="N374" s="41" t="s">
        <v>7861</v>
      </c>
      <c r="O374" s="41" t="s">
        <v>7862</v>
      </c>
      <c r="P374" s="41" t="s">
        <v>281</v>
      </c>
      <c r="Q374" s="41" t="s">
        <v>9797</v>
      </c>
      <c r="R374" s="41" t="s">
        <v>9798</v>
      </c>
      <c r="S374" s="238" t="s">
        <v>9799</v>
      </c>
      <c r="T374" s="41" t="s">
        <v>7866</v>
      </c>
      <c r="U374" s="29">
        <v>44203</v>
      </c>
      <c r="V374" s="41" t="s">
        <v>1413</v>
      </c>
      <c r="W374" s="29">
        <v>44364</v>
      </c>
      <c r="Y374" s="238" t="s">
        <v>9800</v>
      </c>
      <c r="Z374" s="288">
        <v>3170</v>
      </c>
      <c r="AA374" s="288">
        <v>3170</v>
      </c>
      <c r="AB374" s="41" t="s">
        <v>12232</v>
      </c>
    </row>
    <row r="375" spans="1:28" x14ac:dyDescent="0.25">
      <c r="A375" s="35" t="s">
        <v>1393</v>
      </c>
      <c r="B375" s="29">
        <v>45473</v>
      </c>
      <c r="C375" s="264" t="s">
        <v>9801</v>
      </c>
      <c r="D375" s="29" t="s">
        <v>16</v>
      </c>
      <c r="E375" s="240" t="s">
        <v>9802</v>
      </c>
      <c r="F375" s="29">
        <v>45548</v>
      </c>
      <c r="G375" s="35" t="s">
        <v>1269</v>
      </c>
      <c r="H375" s="35" t="s">
        <v>1273</v>
      </c>
      <c r="I375" s="29" t="s">
        <v>13050</v>
      </c>
      <c r="J375" s="41">
        <v>1</v>
      </c>
      <c r="K375" s="41" t="s">
        <v>269</v>
      </c>
      <c r="L375" s="41" t="s">
        <v>11772</v>
      </c>
      <c r="M375" s="41" t="s">
        <v>7896</v>
      </c>
      <c r="N375" s="41" t="s">
        <v>1387</v>
      </c>
      <c r="O375" s="41" t="s">
        <v>7862</v>
      </c>
      <c r="P375" s="41" t="s">
        <v>269</v>
      </c>
      <c r="Q375" s="41" t="s">
        <v>9803</v>
      </c>
      <c r="R375" s="41" t="s">
        <v>9804</v>
      </c>
      <c r="S375" s="238" t="s">
        <v>9805</v>
      </c>
      <c r="T375" s="41" t="s">
        <v>7866</v>
      </c>
      <c r="U375" s="29">
        <v>44197</v>
      </c>
      <c r="V375" s="41" t="s">
        <v>1356</v>
      </c>
      <c r="W375" s="29">
        <v>44368</v>
      </c>
      <c r="Y375" s="238" t="s">
        <v>9806</v>
      </c>
      <c r="Z375" s="288">
        <v>275748</v>
      </c>
      <c r="AA375" s="288">
        <v>275748</v>
      </c>
      <c r="AB375" s="41" t="s">
        <v>12232</v>
      </c>
    </row>
    <row r="376" spans="1:28" x14ac:dyDescent="0.25">
      <c r="A376" s="35" t="s">
        <v>1393</v>
      </c>
      <c r="B376" s="29">
        <v>45473</v>
      </c>
      <c r="C376" s="264" t="s">
        <v>9807</v>
      </c>
      <c r="D376" s="29" t="s">
        <v>16</v>
      </c>
      <c r="E376" s="240" t="s">
        <v>9808</v>
      </c>
      <c r="F376" s="29">
        <v>45548</v>
      </c>
      <c r="G376" s="35" t="s">
        <v>1269</v>
      </c>
      <c r="H376" s="35" t="s">
        <v>1273</v>
      </c>
      <c r="I376" s="29" t="s">
        <v>13050</v>
      </c>
      <c r="J376" s="41">
        <v>1</v>
      </c>
      <c r="K376" s="41" t="s">
        <v>269</v>
      </c>
      <c r="L376" s="41" t="s">
        <v>11772</v>
      </c>
      <c r="M376" s="41" t="s">
        <v>7896</v>
      </c>
      <c r="N376" s="41" t="s">
        <v>7861</v>
      </c>
      <c r="O376" s="41" t="s">
        <v>7862</v>
      </c>
      <c r="P376" s="41" t="s">
        <v>269</v>
      </c>
      <c r="Q376" s="41" t="s">
        <v>9809</v>
      </c>
      <c r="R376" s="41" t="s">
        <v>9810</v>
      </c>
      <c r="S376" s="238" t="s">
        <v>9811</v>
      </c>
      <c r="T376" s="41" t="s">
        <v>7866</v>
      </c>
      <c r="U376" s="29">
        <v>44378</v>
      </c>
      <c r="V376" s="41" t="s">
        <v>1356</v>
      </c>
      <c r="W376" s="29">
        <v>44378</v>
      </c>
      <c r="Y376" s="238" t="s">
        <v>9812</v>
      </c>
      <c r="Z376" s="288">
        <v>646639</v>
      </c>
      <c r="AA376" s="288">
        <v>646639</v>
      </c>
      <c r="AB376" s="41" t="s">
        <v>12232</v>
      </c>
    </row>
    <row r="377" spans="1:28" x14ac:dyDescent="0.25">
      <c r="A377" s="35" t="s">
        <v>1471</v>
      </c>
      <c r="B377" s="29">
        <v>45473</v>
      </c>
      <c r="C377" s="264" t="s">
        <v>9813</v>
      </c>
      <c r="D377" s="29" t="s">
        <v>16</v>
      </c>
      <c r="E377" s="240" t="s">
        <v>9746</v>
      </c>
      <c r="F377" s="29">
        <v>45548</v>
      </c>
      <c r="G377" s="35" t="s">
        <v>1269</v>
      </c>
      <c r="H377" s="35" t="s">
        <v>1273</v>
      </c>
      <c r="I377" s="29" t="s">
        <v>13079</v>
      </c>
      <c r="J377" s="41">
        <v>1</v>
      </c>
      <c r="K377" s="41" t="s">
        <v>7888</v>
      </c>
      <c r="L377" s="41" t="s">
        <v>7888</v>
      </c>
      <c r="M377" s="41" t="s">
        <v>7965</v>
      </c>
      <c r="N377" s="41" t="s">
        <v>7861</v>
      </c>
      <c r="O377" s="41" t="s">
        <v>7862</v>
      </c>
      <c r="P377" s="41" t="s">
        <v>7966</v>
      </c>
      <c r="Q377" s="41" t="s">
        <v>9814</v>
      </c>
      <c r="R377" s="41" t="s">
        <v>9815</v>
      </c>
      <c r="S377" s="238" t="s">
        <v>9816</v>
      </c>
      <c r="T377" s="41" t="s">
        <v>7866</v>
      </c>
      <c r="U377" s="29">
        <v>44298</v>
      </c>
      <c r="V377" s="41" t="s">
        <v>1356</v>
      </c>
      <c r="W377" s="29">
        <v>44382</v>
      </c>
      <c r="Y377" s="238" t="s">
        <v>9115</v>
      </c>
      <c r="Z377" s="288">
        <v>40000</v>
      </c>
      <c r="AA377" s="288">
        <v>40000</v>
      </c>
      <c r="AB377" s="41" t="s">
        <v>12232</v>
      </c>
    </row>
    <row r="378" spans="1:28" x14ac:dyDescent="0.25">
      <c r="A378" s="35" t="s">
        <v>1471</v>
      </c>
      <c r="B378" s="29">
        <v>45473</v>
      </c>
      <c r="C378" s="264" t="s">
        <v>9817</v>
      </c>
      <c r="D378" s="29" t="s">
        <v>16</v>
      </c>
      <c r="E378" s="240" t="s">
        <v>9746</v>
      </c>
      <c r="F378" s="29">
        <v>45548</v>
      </c>
      <c r="G378" s="35" t="s">
        <v>1269</v>
      </c>
      <c r="H378" s="35" t="s">
        <v>1273</v>
      </c>
      <c r="I378" s="29" t="s">
        <v>13079</v>
      </c>
      <c r="J378" s="41">
        <v>1</v>
      </c>
      <c r="K378" s="41" t="s">
        <v>7888</v>
      </c>
      <c r="L378" s="41" t="s">
        <v>7888</v>
      </c>
      <c r="M378" s="41" t="s">
        <v>7965</v>
      </c>
      <c r="N378" s="41" t="s">
        <v>7861</v>
      </c>
      <c r="O378" s="41" t="s">
        <v>7862</v>
      </c>
      <c r="P378" s="41" t="s">
        <v>7966</v>
      </c>
      <c r="Q378" s="41" t="s">
        <v>9818</v>
      </c>
      <c r="R378" s="41" t="s">
        <v>9819</v>
      </c>
      <c r="S378" s="238" t="s">
        <v>9816</v>
      </c>
      <c r="T378" s="41" t="s">
        <v>7866</v>
      </c>
      <c r="U378" s="29">
        <v>44292</v>
      </c>
      <c r="V378" s="41" t="s">
        <v>1356</v>
      </c>
      <c r="W378" s="29">
        <v>44383</v>
      </c>
      <c r="Y378" s="238" t="s">
        <v>9115</v>
      </c>
      <c r="Z378" s="288">
        <v>40000</v>
      </c>
      <c r="AA378" s="288">
        <v>40000</v>
      </c>
      <c r="AB378" s="41" t="s">
        <v>12232</v>
      </c>
    </row>
    <row r="379" spans="1:28" x14ac:dyDescent="0.25">
      <c r="A379" s="35" t="s">
        <v>1471</v>
      </c>
      <c r="B379" s="29">
        <v>45473</v>
      </c>
      <c r="C379" s="264" t="s">
        <v>9820</v>
      </c>
      <c r="D379" s="29" t="s">
        <v>16</v>
      </c>
      <c r="E379" s="240" t="s">
        <v>9746</v>
      </c>
      <c r="F379" s="29">
        <v>45548</v>
      </c>
      <c r="G379" s="35" t="s">
        <v>1269</v>
      </c>
      <c r="H379" s="35" t="s">
        <v>1273</v>
      </c>
      <c r="I379" s="29" t="s">
        <v>13079</v>
      </c>
      <c r="J379" s="41">
        <v>1</v>
      </c>
      <c r="K379" s="41" t="s">
        <v>7888</v>
      </c>
      <c r="L379" s="41" t="s">
        <v>7888</v>
      </c>
      <c r="M379" s="41" t="s">
        <v>7965</v>
      </c>
      <c r="N379" s="41" t="s">
        <v>7861</v>
      </c>
      <c r="O379" s="41" t="s">
        <v>7862</v>
      </c>
      <c r="P379" s="41" t="s">
        <v>7966</v>
      </c>
      <c r="Q379" s="41" t="s">
        <v>9821</v>
      </c>
      <c r="R379" s="41" t="s">
        <v>9822</v>
      </c>
      <c r="S379" s="238" t="s">
        <v>9816</v>
      </c>
      <c r="T379" s="41" t="s">
        <v>7866</v>
      </c>
      <c r="U379" s="29">
        <v>44296</v>
      </c>
      <c r="V379" s="41" t="s">
        <v>1356</v>
      </c>
      <c r="W379" s="29">
        <v>44385</v>
      </c>
      <c r="Y379" s="238" t="s">
        <v>9823</v>
      </c>
      <c r="Z379" s="288">
        <v>42000</v>
      </c>
      <c r="AA379" s="288">
        <v>42000</v>
      </c>
      <c r="AB379" s="41" t="s">
        <v>12232</v>
      </c>
    </row>
    <row r="380" spans="1:28" x14ac:dyDescent="0.25">
      <c r="A380" s="35" t="s">
        <v>1471</v>
      </c>
      <c r="B380" s="29">
        <v>45473</v>
      </c>
      <c r="C380" s="264" t="s">
        <v>9824</v>
      </c>
      <c r="D380" s="29" t="s">
        <v>16</v>
      </c>
      <c r="E380" s="240" t="s">
        <v>9746</v>
      </c>
      <c r="F380" s="29">
        <v>45548</v>
      </c>
      <c r="G380" s="35" t="s">
        <v>1269</v>
      </c>
      <c r="H380" s="35" t="s">
        <v>1273</v>
      </c>
      <c r="I380" s="29" t="s">
        <v>13079</v>
      </c>
      <c r="J380" s="41">
        <v>1</v>
      </c>
      <c r="K380" s="41" t="s">
        <v>7888</v>
      </c>
      <c r="L380" s="41" t="s">
        <v>7888</v>
      </c>
      <c r="M380" s="41" t="s">
        <v>7965</v>
      </c>
      <c r="N380" s="41" t="s">
        <v>7861</v>
      </c>
      <c r="O380" s="41" t="s">
        <v>7862</v>
      </c>
      <c r="P380" s="41" t="s">
        <v>7966</v>
      </c>
      <c r="Q380" s="41" t="s">
        <v>9825</v>
      </c>
      <c r="R380" s="41" t="s">
        <v>9826</v>
      </c>
      <c r="S380" s="238" t="s">
        <v>9816</v>
      </c>
      <c r="T380" s="41" t="s">
        <v>7866</v>
      </c>
      <c r="U380" s="29">
        <v>44300</v>
      </c>
      <c r="V380" s="41" t="s">
        <v>1356</v>
      </c>
      <c r="W380" s="29">
        <v>44407</v>
      </c>
      <c r="Y380" s="238" t="s">
        <v>9115</v>
      </c>
      <c r="Z380" s="288">
        <v>40000</v>
      </c>
      <c r="AA380" s="288">
        <v>40000</v>
      </c>
      <c r="AB380" s="41" t="s">
        <v>12232</v>
      </c>
    </row>
    <row r="381" spans="1:28" x14ac:dyDescent="0.25">
      <c r="A381" s="35" t="s">
        <v>1471</v>
      </c>
      <c r="B381" s="29">
        <v>45473</v>
      </c>
      <c r="C381" s="264" t="s">
        <v>9827</v>
      </c>
      <c r="D381" s="29" t="s">
        <v>16</v>
      </c>
      <c r="E381" s="240" t="s">
        <v>9746</v>
      </c>
      <c r="F381" s="29">
        <v>45548</v>
      </c>
      <c r="G381" s="35" t="s">
        <v>1269</v>
      </c>
      <c r="H381" s="35" t="s">
        <v>1273</v>
      </c>
      <c r="I381" s="29" t="s">
        <v>13079</v>
      </c>
      <c r="J381" s="41">
        <v>1</v>
      </c>
      <c r="K381" s="41" t="s">
        <v>7888</v>
      </c>
      <c r="L381" s="41" t="s">
        <v>7888</v>
      </c>
      <c r="M381" s="41" t="s">
        <v>7965</v>
      </c>
      <c r="N381" s="41" t="s">
        <v>7861</v>
      </c>
      <c r="O381" s="41" t="s">
        <v>7862</v>
      </c>
      <c r="P381" s="41" t="s">
        <v>7966</v>
      </c>
      <c r="Q381" s="41" t="s">
        <v>9828</v>
      </c>
      <c r="R381" s="41" t="s">
        <v>9829</v>
      </c>
      <c r="S381" s="238" t="s">
        <v>9749</v>
      </c>
      <c r="T381" s="41" t="s">
        <v>7866</v>
      </c>
      <c r="U381" s="29">
        <v>44294</v>
      </c>
      <c r="V381" s="41" t="s">
        <v>1356</v>
      </c>
      <c r="W381" s="29">
        <v>44419</v>
      </c>
      <c r="Y381" s="238" t="s">
        <v>9823</v>
      </c>
      <c r="Z381" s="288">
        <v>42000</v>
      </c>
      <c r="AA381" s="288">
        <v>42000</v>
      </c>
      <c r="AB381" s="41" t="s">
        <v>12232</v>
      </c>
    </row>
    <row r="382" spans="1:28" x14ac:dyDescent="0.25">
      <c r="A382" s="35" t="s">
        <v>1471</v>
      </c>
      <c r="B382" s="29">
        <v>45473</v>
      </c>
      <c r="C382" s="264" t="s">
        <v>9830</v>
      </c>
      <c r="D382" s="29" t="s">
        <v>16</v>
      </c>
      <c r="E382" s="240" t="s">
        <v>9746</v>
      </c>
      <c r="F382" s="29">
        <v>45548</v>
      </c>
      <c r="G382" s="35" t="s">
        <v>1269</v>
      </c>
      <c r="H382" s="35" t="s">
        <v>1273</v>
      </c>
      <c r="I382" s="29" t="s">
        <v>13079</v>
      </c>
      <c r="J382" s="41">
        <v>1</v>
      </c>
      <c r="K382" s="41" t="s">
        <v>7888</v>
      </c>
      <c r="L382" s="41" t="s">
        <v>7888</v>
      </c>
      <c r="M382" s="41" t="s">
        <v>7965</v>
      </c>
      <c r="N382" s="41" t="s">
        <v>7861</v>
      </c>
      <c r="O382" s="41" t="s">
        <v>7862</v>
      </c>
      <c r="P382" s="41" t="s">
        <v>7966</v>
      </c>
      <c r="Q382" s="41" t="s">
        <v>9831</v>
      </c>
      <c r="R382" s="41" t="s">
        <v>9832</v>
      </c>
      <c r="S382" s="238" t="s">
        <v>9816</v>
      </c>
      <c r="T382" s="41" t="s">
        <v>7866</v>
      </c>
      <c r="U382" s="29">
        <v>44300</v>
      </c>
      <c r="V382" s="41" t="s">
        <v>1356</v>
      </c>
      <c r="W382" s="29">
        <v>44426</v>
      </c>
      <c r="Y382" s="238" t="s">
        <v>9833</v>
      </c>
      <c r="Z382" s="288">
        <v>42540</v>
      </c>
      <c r="AA382" s="288">
        <v>42540</v>
      </c>
      <c r="AB382" s="41" t="s">
        <v>12232</v>
      </c>
    </row>
    <row r="383" spans="1:28" x14ac:dyDescent="0.25">
      <c r="A383" s="35" t="s">
        <v>1393</v>
      </c>
      <c r="B383" s="29">
        <v>45473</v>
      </c>
      <c r="C383" s="264" t="s">
        <v>9834</v>
      </c>
      <c r="D383" s="29" t="s">
        <v>16</v>
      </c>
      <c r="E383" s="240" t="s">
        <v>9835</v>
      </c>
      <c r="F383" s="29">
        <v>45548</v>
      </c>
      <c r="G383" s="35" t="s">
        <v>1269</v>
      </c>
      <c r="H383" s="35" t="s">
        <v>1273</v>
      </c>
      <c r="I383" s="29" t="s">
        <v>13050</v>
      </c>
      <c r="J383" s="41">
        <v>1</v>
      </c>
      <c r="K383" s="41" t="s">
        <v>7860</v>
      </c>
      <c r="L383" s="41" t="s">
        <v>11662</v>
      </c>
      <c r="M383" s="41" t="s">
        <v>315</v>
      </c>
      <c r="N383" s="41" t="s">
        <v>7861</v>
      </c>
      <c r="O383" s="41" t="s">
        <v>7862</v>
      </c>
      <c r="P383" s="41" t="s">
        <v>281</v>
      </c>
      <c r="Q383" s="41" t="s">
        <v>9836</v>
      </c>
      <c r="R383" s="41" t="s">
        <v>9837</v>
      </c>
      <c r="S383" s="238" t="s">
        <v>9838</v>
      </c>
      <c r="T383" s="41" t="s">
        <v>7866</v>
      </c>
      <c r="U383" s="29">
        <v>44231</v>
      </c>
      <c r="V383" s="41" t="s">
        <v>1413</v>
      </c>
      <c r="W383" s="29">
        <v>44436</v>
      </c>
      <c r="Y383" s="238" t="s">
        <v>9839</v>
      </c>
      <c r="Z383" s="288">
        <v>5872</v>
      </c>
      <c r="AA383" s="288">
        <v>5872</v>
      </c>
      <c r="AB383" s="41" t="s">
        <v>12232</v>
      </c>
    </row>
    <row r="384" spans="1:28" x14ac:dyDescent="0.25">
      <c r="A384" s="35" t="s">
        <v>1393</v>
      </c>
      <c r="B384" s="29">
        <v>45473</v>
      </c>
      <c r="C384" s="264" t="s">
        <v>9840</v>
      </c>
      <c r="D384" s="29" t="s">
        <v>16</v>
      </c>
      <c r="E384" s="240" t="s">
        <v>8943</v>
      </c>
      <c r="F384" s="29">
        <v>45548</v>
      </c>
      <c r="G384" s="35" t="s">
        <v>1269</v>
      </c>
      <c r="H384" s="35" t="s">
        <v>1273</v>
      </c>
      <c r="I384" s="29" t="s">
        <v>13050</v>
      </c>
      <c r="J384" s="41">
        <v>1</v>
      </c>
      <c r="K384" s="41" t="s">
        <v>7895</v>
      </c>
      <c r="L384" s="41" t="s">
        <v>7895</v>
      </c>
      <c r="M384" s="41" t="s">
        <v>7896</v>
      </c>
      <c r="N384" s="41" t="s">
        <v>7897</v>
      </c>
      <c r="O384" s="41" t="s">
        <v>7862</v>
      </c>
      <c r="P384" s="41" t="s">
        <v>322</v>
      </c>
      <c r="Q384" s="41" t="s">
        <v>9841</v>
      </c>
      <c r="R384" s="41" t="s">
        <v>9842</v>
      </c>
      <c r="S384" s="238" t="s">
        <v>9843</v>
      </c>
      <c r="T384" s="41" t="s">
        <v>7866</v>
      </c>
      <c r="U384" s="29">
        <v>44231</v>
      </c>
      <c r="V384" s="41" t="s">
        <v>1356</v>
      </c>
      <c r="W384" s="29">
        <v>44454</v>
      </c>
      <c r="Y384" s="238" t="s">
        <v>9844</v>
      </c>
      <c r="Z384" s="288">
        <v>82000</v>
      </c>
      <c r="AA384" s="288">
        <v>82000</v>
      </c>
      <c r="AB384" s="41" t="s">
        <v>12232</v>
      </c>
    </row>
    <row r="385" spans="1:28" x14ac:dyDescent="0.25">
      <c r="A385" s="35" t="s">
        <v>1196</v>
      </c>
      <c r="B385" s="29">
        <v>45473</v>
      </c>
      <c r="C385" s="264" t="s">
        <v>9845</v>
      </c>
      <c r="D385" s="29" t="s">
        <v>16</v>
      </c>
      <c r="E385" s="240" t="s">
        <v>9846</v>
      </c>
      <c r="F385" s="29">
        <v>45548</v>
      </c>
      <c r="G385" s="35" t="s">
        <v>1262</v>
      </c>
      <c r="H385" s="35" t="s">
        <v>1263</v>
      </c>
      <c r="I385" s="29" t="s">
        <v>13073</v>
      </c>
      <c r="J385" s="41">
        <v>1</v>
      </c>
      <c r="K385" s="41" t="s">
        <v>7888</v>
      </c>
      <c r="L385" s="41" t="s">
        <v>7888</v>
      </c>
      <c r="M385" s="41" t="s">
        <v>7965</v>
      </c>
      <c r="N385" s="41" t="s">
        <v>7861</v>
      </c>
      <c r="O385" s="41" t="s">
        <v>7862</v>
      </c>
      <c r="P385" s="41" t="s">
        <v>3263</v>
      </c>
      <c r="Q385" s="41" t="s">
        <v>9847</v>
      </c>
      <c r="R385" s="41" t="s">
        <v>9848</v>
      </c>
      <c r="S385" s="238" t="s">
        <v>9849</v>
      </c>
      <c r="T385" s="41" t="s">
        <v>7866</v>
      </c>
      <c r="U385" s="29">
        <v>44506</v>
      </c>
      <c r="V385" s="41" t="s">
        <v>1413</v>
      </c>
      <c r="W385" s="29">
        <v>44506</v>
      </c>
      <c r="Y385" s="238" t="s">
        <v>9850</v>
      </c>
      <c r="Z385" s="288">
        <v>43758</v>
      </c>
      <c r="AA385" s="288">
        <v>43758</v>
      </c>
      <c r="AB385" s="41" t="s">
        <v>12228</v>
      </c>
    </row>
    <row r="386" spans="1:28" x14ac:dyDescent="0.25">
      <c r="A386" s="35" t="s">
        <v>1393</v>
      </c>
      <c r="B386" s="29">
        <v>45473</v>
      </c>
      <c r="C386" s="264" t="s">
        <v>9851</v>
      </c>
      <c r="D386" s="29" t="s">
        <v>16</v>
      </c>
      <c r="E386" s="240" t="s">
        <v>8943</v>
      </c>
      <c r="F386" s="29">
        <v>45548</v>
      </c>
      <c r="G386" s="35" t="s">
        <v>1269</v>
      </c>
      <c r="H386" s="35" t="s">
        <v>1273</v>
      </c>
      <c r="I386" s="29" t="s">
        <v>13050</v>
      </c>
      <c r="J386" s="41">
        <v>1</v>
      </c>
      <c r="K386" s="41" t="s">
        <v>7860</v>
      </c>
      <c r="L386" s="41" t="s">
        <v>11662</v>
      </c>
      <c r="M386" s="41" t="s">
        <v>7870</v>
      </c>
      <c r="N386" s="41" t="s">
        <v>7861</v>
      </c>
      <c r="O386" s="41" t="s">
        <v>7862</v>
      </c>
      <c r="P386" s="41" t="s">
        <v>7871</v>
      </c>
      <c r="Q386" s="41" t="s">
        <v>9852</v>
      </c>
      <c r="R386" s="41" t="s">
        <v>9853</v>
      </c>
      <c r="S386" s="238" t="s">
        <v>9854</v>
      </c>
      <c r="T386" s="41" t="s">
        <v>7866</v>
      </c>
      <c r="U386" s="29">
        <v>44453</v>
      </c>
      <c r="V386" s="41" t="s">
        <v>1356</v>
      </c>
      <c r="W386" s="29">
        <v>44515</v>
      </c>
      <c r="Y386" s="238" t="s">
        <v>9374</v>
      </c>
      <c r="Z386" s="288">
        <v>56000</v>
      </c>
      <c r="AA386" s="288">
        <v>56000</v>
      </c>
      <c r="AB386" s="41" t="s">
        <v>12232</v>
      </c>
    </row>
    <row r="387" spans="1:28" x14ac:dyDescent="0.25">
      <c r="A387" s="35" t="s">
        <v>1393</v>
      </c>
      <c r="B387" s="29">
        <v>45473</v>
      </c>
      <c r="C387" s="264" t="s">
        <v>9855</v>
      </c>
      <c r="D387" s="29" t="s">
        <v>16</v>
      </c>
      <c r="E387" s="240" t="s">
        <v>9856</v>
      </c>
      <c r="F387" s="29">
        <v>45548</v>
      </c>
      <c r="G387" s="35" t="s">
        <v>1269</v>
      </c>
      <c r="H387" s="35" t="s">
        <v>1273</v>
      </c>
      <c r="I387" s="29" t="s">
        <v>13050</v>
      </c>
      <c r="J387" s="41">
        <v>1</v>
      </c>
      <c r="K387" s="41" t="s">
        <v>7888</v>
      </c>
      <c r="L387" s="41" t="s">
        <v>7888</v>
      </c>
      <c r="M387" s="41" t="s">
        <v>7965</v>
      </c>
      <c r="N387" s="41" t="s">
        <v>7861</v>
      </c>
      <c r="O387" s="41" t="s">
        <v>7862</v>
      </c>
      <c r="P387" s="41" t="s">
        <v>3263</v>
      </c>
      <c r="Q387" s="41" t="s">
        <v>9857</v>
      </c>
      <c r="R387" s="41" t="s">
        <v>9858</v>
      </c>
      <c r="S387" s="238" t="s">
        <v>9859</v>
      </c>
      <c r="T387" s="41" t="s">
        <v>7866</v>
      </c>
      <c r="U387" s="29">
        <v>44538</v>
      </c>
      <c r="V387" s="41" t="s">
        <v>1413</v>
      </c>
      <c r="W387" s="29">
        <v>44538</v>
      </c>
      <c r="Y387" s="238" t="s">
        <v>9860</v>
      </c>
      <c r="Z387" s="288">
        <v>230700</v>
      </c>
      <c r="AA387" s="288">
        <v>230700</v>
      </c>
      <c r="AB387" s="41" t="s">
        <v>12232</v>
      </c>
    </row>
    <row r="388" spans="1:28" x14ac:dyDescent="0.25">
      <c r="A388" s="35" t="s">
        <v>1471</v>
      </c>
      <c r="B388" s="29">
        <v>45473</v>
      </c>
      <c r="C388" s="264" t="s">
        <v>9861</v>
      </c>
      <c r="D388" s="29" t="s">
        <v>16</v>
      </c>
      <c r="E388" s="240" t="s">
        <v>9746</v>
      </c>
      <c r="F388" s="29">
        <v>45548</v>
      </c>
      <c r="G388" s="35" t="s">
        <v>1269</v>
      </c>
      <c r="H388" s="35" t="s">
        <v>1273</v>
      </c>
      <c r="I388" s="29" t="s">
        <v>13079</v>
      </c>
      <c r="J388" s="41">
        <v>1</v>
      </c>
      <c r="K388" s="41" t="s">
        <v>7888</v>
      </c>
      <c r="L388" s="41" t="s">
        <v>7888</v>
      </c>
      <c r="M388" s="41" t="s">
        <v>7965</v>
      </c>
      <c r="N388" s="41" t="s">
        <v>7861</v>
      </c>
      <c r="O388" s="41" t="s">
        <v>7862</v>
      </c>
      <c r="P388" s="41" t="s">
        <v>7966</v>
      </c>
      <c r="Q388" s="41" t="s">
        <v>9862</v>
      </c>
      <c r="R388" s="41" t="s">
        <v>9863</v>
      </c>
      <c r="S388" s="238" t="s">
        <v>9749</v>
      </c>
      <c r="T388" s="41" t="s">
        <v>7866</v>
      </c>
      <c r="U388" s="29">
        <v>44314</v>
      </c>
      <c r="V388" s="41" t="s">
        <v>1356</v>
      </c>
      <c r="W388" s="29">
        <v>44636</v>
      </c>
      <c r="Y388" s="238" t="s">
        <v>8040</v>
      </c>
      <c r="Z388" s="288">
        <v>35000</v>
      </c>
      <c r="AA388" s="288">
        <v>35000</v>
      </c>
      <c r="AB388" s="41" t="s">
        <v>12232</v>
      </c>
    </row>
    <row r="389" spans="1:28" x14ac:dyDescent="0.25">
      <c r="A389" s="35" t="s">
        <v>1393</v>
      </c>
      <c r="B389" s="29">
        <v>45473</v>
      </c>
      <c r="C389" s="264" t="s">
        <v>9868</v>
      </c>
      <c r="D389" s="29" t="s">
        <v>16</v>
      </c>
      <c r="E389" s="240" t="s">
        <v>8943</v>
      </c>
      <c r="F389" s="29">
        <v>45548</v>
      </c>
      <c r="G389" s="35" t="s">
        <v>1269</v>
      </c>
      <c r="H389" s="35" t="s">
        <v>1273</v>
      </c>
      <c r="I389" s="29" t="s">
        <v>13050</v>
      </c>
      <c r="J389" s="41">
        <v>1</v>
      </c>
      <c r="K389" s="41" t="s">
        <v>7888</v>
      </c>
      <c r="L389" s="41" t="s">
        <v>7888</v>
      </c>
      <c r="M389" s="41" t="s">
        <v>7965</v>
      </c>
      <c r="N389" s="41" t="s">
        <v>7861</v>
      </c>
      <c r="O389" s="41" t="s">
        <v>7862</v>
      </c>
      <c r="P389" s="41" t="s">
        <v>7966</v>
      </c>
      <c r="Q389" s="41" t="s">
        <v>9869</v>
      </c>
      <c r="R389" s="41" t="s">
        <v>9870</v>
      </c>
      <c r="S389" s="238" t="s">
        <v>9871</v>
      </c>
      <c r="T389" s="41" t="s">
        <v>7866</v>
      </c>
      <c r="U389" s="29">
        <v>44657</v>
      </c>
      <c r="V389" s="41" t="s">
        <v>1356</v>
      </c>
      <c r="W389" s="29">
        <v>44694</v>
      </c>
      <c r="Y389" s="238" t="s">
        <v>9115</v>
      </c>
      <c r="Z389" s="288">
        <v>40000</v>
      </c>
      <c r="AA389" s="288">
        <v>40000</v>
      </c>
      <c r="AB389" s="41" t="s">
        <v>12232</v>
      </c>
    </row>
    <row r="390" spans="1:28" x14ac:dyDescent="0.25">
      <c r="A390" s="35" t="s">
        <v>1393</v>
      </c>
      <c r="B390" s="29">
        <v>45473</v>
      </c>
      <c r="C390" s="264" t="s">
        <v>9872</v>
      </c>
      <c r="D390" s="29" t="s">
        <v>16</v>
      </c>
      <c r="E390" s="240" t="s">
        <v>8943</v>
      </c>
      <c r="F390" s="29">
        <v>45548</v>
      </c>
      <c r="G390" s="35" t="s">
        <v>1269</v>
      </c>
      <c r="H390" s="35" t="s">
        <v>1273</v>
      </c>
      <c r="I390" s="29" t="s">
        <v>13050</v>
      </c>
      <c r="J390" s="41">
        <v>1</v>
      </c>
      <c r="K390" s="41" t="s">
        <v>7888</v>
      </c>
      <c r="L390" s="41" t="s">
        <v>7888</v>
      </c>
      <c r="M390" s="41" t="s">
        <v>7965</v>
      </c>
      <c r="N390" s="41" t="s">
        <v>7861</v>
      </c>
      <c r="O390" s="41" t="s">
        <v>7862</v>
      </c>
      <c r="P390" s="41" t="s">
        <v>7966</v>
      </c>
      <c r="Q390" s="41" t="s">
        <v>9873</v>
      </c>
      <c r="R390" s="41" t="s">
        <v>9874</v>
      </c>
      <c r="S390" s="238" t="s">
        <v>9871</v>
      </c>
      <c r="T390" s="41" t="s">
        <v>7866</v>
      </c>
      <c r="U390" s="29">
        <v>44657</v>
      </c>
      <c r="V390" s="41" t="s">
        <v>1356</v>
      </c>
      <c r="W390" s="29">
        <v>44694</v>
      </c>
      <c r="Y390" s="238" t="s">
        <v>9777</v>
      </c>
      <c r="Z390" s="288">
        <v>30000</v>
      </c>
      <c r="AA390" s="288">
        <v>30000</v>
      </c>
      <c r="AB390" s="41" t="s">
        <v>12232</v>
      </c>
    </row>
    <row r="391" spans="1:28" x14ac:dyDescent="0.25">
      <c r="A391" s="35" t="s">
        <v>1393</v>
      </c>
      <c r="B391" s="29">
        <v>45473</v>
      </c>
      <c r="C391" s="264" t="s">
        <v>9875</v>
      </c>
      <c r="D391" s="29" t="s">
        <v>16</v>
      </c>
      <c r="E391" s="240" t="s">
        <v>8943</v>
      </c>
      <c r="F391" s="29">
        <v>45548</v>
      </c>
      <c r="G391" s="35" t="s">
        <v>1269</v>
      </c>
      <c r="H391" s="35" t="s">
        <v>1273</v>
      </c>
      <c r="I391" s="29" t="s">
        <v>13050</v>
      </c>
      <c r="J391" s="41">
        <v>1</v>
      </c>
      <c r="K391" s="41" t="s">
        <v>7888</v>
      </c>
      <c r="L391" s="41" t="s">
        <v>7888</v>
      </c>
      <c r="M391" s="41" t="s">
        <v>7965</v>
      </c>
      <c r="N391" s="41" t="s">
        <v>7861</v>
      </c>
      <c r="O391" s="41" t="s">
        <v>7862</v>
      </c>
      <c r="P391" s="41" t="s">
        <v>7966</v>
      </c>
      <c r="Q391" s="41" t="s">
        <v>9876</v>
      </c>
      <c r="R391" s="41" t="s">
        <v>9877</v>
      </c>
      <c r="S391" s="238" t="s">
        <v>9878</v>
      </c>
      <c r="T391" s="41" t="s">
        <v>7866</v>
      </c>
      <c r="U391" s="29">
        <v>44657</v>
      </c>
      <c r="V391" s="41" t="s">
        <v>1356</v>
      </c>
      <c r="W391" s="29">
        <v>44694</v>
      </c>
      <c r="Y391" s="238" t="s">
        <v>9115</v>
      </c>
      <c r="Z391" s="288">
        <v>40000</v>
      </c>
      <c r="AA391" s="288">
        <v>40000</v>
      </c>
      <c r="AB391" s="41" t="s">
        <v>12232</v>
      </c>
    </row>
    <row r="392" spans="1:28" x14ac:dyDescent="0.25">
      <c r="A392" s="35" t="s">
        <v>1393</v>
      </c>
      <c r="B392" s="29">
        <v>45473</v>
      </c>
      <c r="C392" s="264" t="s">
        <v>9879</v>
      </c>
      <c r="D392" s="29" t="s">
        <v>16</v>
      </c>
      <c r="E392" s="240" t="s">
        <v>8943</v>
      </c>
      <c r="F392" s="29">
        <v>45548</v>
      </c>
      <c r="G392" s="35" t="s">
        <v>1269</v>
      </c>
      <c r="H392" s="35" t="s">
        <v>1273</v>
      </c>
      <c r="I392" s="29" t="s">
        <v>13050</v>
      </c>
      <c r="J392" s="41">
        <v>1</v>
      </c>
      <c r="K392" s="41" t="s">
        <v>7888</v>
      </c>
      <c r="L392" s="41" t="s">
        <v>7888</v>
      </c>
      <c r="M392" s="41" t="s">
        <v>7965</v>
      </c>
      <c r="N392" s="41" t="s">
        <v>7861</v>
      </c>
      <c r="O392" s="41" t="s">
        <v>7862</v>
      </c>
      <c r="P392" s="41" t="s">
        <v>7966</v>
      </c>
      <c r="Q392" s="41" t="s">
        <v>9880</v>
      </c>
      <c r="R392" s="41" t="s">
        <v>9881</v>
      </c>
      <c r="S392" s="238" t="s">
        <v>9882</v>
      </c>
      <c r="T392" s="41" t="s">
        <v>7866</v>
      </c>
      <c r="U392" s="29">
        <v>44657</v>
      </c>
      <c r="V392" s="41" t="s">
        <v>1356</v>
      </c>
      <c r="W392" s="29">
        <v>44694</v>
      </c>
      <c r="Y392" s="238" t="s">
        <v>9115</v>
      </c>
      <c r="Z392" s="288">
        <v>40000</v>
      </c>
      <c r="AA392" s="288">
        <v>40000</v>
      </c>
      <c r="AB392" s="41" t="s">
        <v>12232</v>
      </c>
    </row>
    <row r="393" spans="1:28" x14ac:dyDescent="0.25">
      <c r="A393" s="35" t="s">
        <v>1393</v>
      </c>
      <c r="B393" s="29">
        <v>45473</v>
      </c>
      <c r="C393" s="264" t="s">
        <v>9883</v>
      </c>
      <c r="D393" s="29" t="s">
        <v>16</v>
      </c>
      <c r="E393" s="240" t="s">
        <v>8943</v>
      </c>
      <c r="F393" s="29">
        <v>45548</v>
      </c>
      <c r="G393" s="35" t="s">
        <v>1269</v>
      </c>
      <c r="H393" s="35" t="s">
        <v>1273</v>
      </c>
      <c r="I393" s="29" t="s">
        <v>13050</v>
      </c>
      <c r="J393" s="41">
        <v>1</v>
      </c>
      <c r="K393" s="41" t="s">
        <v>7888</v>
      </c>
      <c r="L393" s="41" t="s">
        <v>7888</v>
      </c>
      <c r="M393" s="41" t="s">
        <v>7965</v>
      </c>
      <c r="N393" s="41" t="s">
        <v>7861</v>
      </c>
      <c r="O393" s="41" t="s">
        <v>7862</v>
      </c>
      <c r="P393" s="41" t="s">
        <v>7966</v>
      </c>
      <c r="Q393" s="41" t="s">
        <v>9884</v>
      </c>
      <c r="R393" s="41" t="s">
        <v>9885</v>
      </c>
      <c r="S393" s="238" t="s">
        <v>9886</v>
      </c>
      <c r="T393" s="41" t="s">
        <v>7866</v>
      </c>
      <c r="U393" s="29">
        <v>44657</v>
      </c>
      <c r="V393" s="41" t="s">
        <v>1356</v>
      </c>
      <c r="W393" s="29">
        <v>44694</v>
      </c>
      <c r="Y393" s="238" t="s">
        <v>9115</v>
      </c>
      <c r="Z393" s="288">
        <v>40000</v>
      </c>
      <c r="AA393" s="288">
        <v>40000</v>
      </c>
      <c r="AB393" s="41" t="s">
        <v>12232</v>
      </c>
    </row>
    <row r="394" spans="1:28" x14ac:dyDescent="0.25">
      <c r="A394" s="35" t="s">
        <v>1393</v>
      </c>
      <c r="B394" s="29">
        <v>45473</v>
      </c>
      <c r="C394" s="264" t="s">
        <v>9864</v>
      </c>
      <c r="D394" s="29" t="s">
        <v>16</v>
      </c>
      <c r="E394" s="240" t="s">
        <v>8943</v>
      </c>
      <c r="F394" s="29">
        <v>45548</v>
      </c>
      <c r="G394" s="35" t="s">
        <v>1269</v>
      </c>
      <c r="H394" s="35" t="s">
        <v>1273</v>
      </c>
      <c r="I394" s="29" t="s">
        <v>13050</v>
      </c>
      <c r="J394" s="41">
        <v>1</v>
      </c>
      <c r="K394" s="41" t="s">
        <v>7888</v>
      </c>
      <c r="L394" s="41" t="s">
        <v>7888</v>
      </c>
      <c r="M394" s="41" t="s">
        <v>7965</v>
      </c>
      <c r="N394" s="41" t="s">
        <v>7861</v>
      </c>
      <c r="O394" s="41" t="s">
        <v>7862</v>
      </c>
      <c r="P394" s="41" t="s">
        <v>7966</v>
      </c>
      <c r="Q394" s="41" t="s">
        <v>9865</v>
      </c>
      <c r="R394" s="41" t="s">
        <v>9866</v>
      </c>
      <c r="S394" s="238" t="s">
        <v>9867</v>
      </c>
      <c r="T394" s="41" t="s">
        <v>7866</v>
      </c>
      <c r="U394" s="29">
        <v>44657</v>
      </c>
      <c r="V394" s="41" t="s">
        <v>1356</v>
      </c>
      <c r="W394" s="29">
        <v>44694</v>
      </c>
      <c r="Y394" s="238" t="s">
        <v>9115</v>
      </c>
      <c r="Z394" s="288">
        <v>40000</v>
      </c>
      <c r="AA394" s="288">
        <v>40000</v>
      </c>
      <c r="AB394" s="41" t="s">
        <v>12232</v>
      </c>
    </row>
    <row r="395" spans="1:28" x14ac:dyDescent="0.25">
      <c r="A395" s="35" t="s">
        <v>4141</v>
      </c>
      <c r="B395" s="29">
        <v>45473</v>
      </c>
      <c r="C395" s="264" t="s">
        <v>9887</v>
      </c>
      <c r="D395" s="29" t="s">
        <v>16</v>
      </c>
      <c r="E395" s="240" t="s">
        <v>9893</v>
      </c>
      <c r="F395" s="29">
        <v>45548</v>
      </c>
      <c r="G395" s="35" t="s">
        <v>1262</v>
      </c>
      <c r="H395" s="35" t="s">
        <v>1263</v>
      </c>
      <c r="I395" s="29" t="s">
        <v>13085</v>
      </c>
      <c r="J395" s="41">
        <v>1</v>
      </c>
      <c r="K395" s="41" t="s">
        <v>7888</v>
      </c>
      <c r="L395" s="41" t="s">
        <v>7888</v>
      </c>
      <c r="M395" s="41" t="s">
        <v>7965</v>
      </c>
      <c r="N395" s="41" t="s">
        <v>7861</v>
      </c>
      <c r="O395" s="41" t="s">
        <v>7862</v>
      </c>
      <c r="P395" s="41" t="s">
        <v>3263</v>
      </c>
      <c r="Q395" s="41" t="s">
        <v>9894</v>
      </c>
      <c r="R395" s="41" t="s">
        <v>9895</v>
      </c>
      <c r="S395" s="238" t="s">
        <v>9896</v>
      </c>
      <c r="T395" s="41" t="s">
        <v>7866</v>
      </c>
      <c r="U395" s="29">
        <v>44726</v>
      </c>
      <c r="V395" s="41" t="s">
        <v>1413</v>
      </c>
      <c r="W395" s="29">
        <v>44726</v>
      </c>
      <c r="Y395" s="238" t="s">
        <v>9897</v>
      </c>
      <c r="Z395" s="288">
        <v>5300000</v>
      </c>
      <c r="AA395" s="288">
        <v>5300000</v>
      </c>
      <c r="AB395" s="41" t="s">
        <v>12228</v>
      </c>
    </row>
    <row r="396" spans="1:28" x14ac:dyDescent="0.25">
      <c r="A396" s="35" t="s">
        <v>4141</v>
      </c>
      <c r="B396" s="29">
        <v>45473</v>
      </c>
      <c r="C396" s="264" t="s">
        <v>9887</v>
      </c>
      <c r="D396" s="29" t="s">
        <v>16</v>
      </c>
      <c r="E396" s="240" t="s">
        <v>9888</v>
      </c>
      <c r="F396" s="29">
        <v>45548</v>
      </c>
      <c r="G396" s="35" t="s">
        <v>1262</v>
      </c>
      <c r="H396" s="35" t="s">
        <v>1263</v>
      </c>
      <c r="I396" s="29" t="s">
        <v>13085</v>
      </c>
      <c r="J396" s="41">
        <v>1</v>
      </c>
      <c r="K396" s="41" t="s">
        <v>7888</v>
      </c>
      <c r="L396" s="41" t="s">
        <v>7888</v>
      </c>
      <c r="M396" s="41" t="s">
        <v>7965</v>
      </c>
      <c r="N396" s="41" t="s">
        <v>7861</v>
      </c>
      <c r="O396" s="41" t="s">
        <v>7862</v>
      </c>
      <c r="P396" s="41" t="s">
        <v>3263</v>
      </c>
      <c r="Q396" s="41" t="s">
        <v>9889</v>
      </c>
      <c r="R396" s="41" t="s">
        <v>9890</v>
      </c>
      <c r="S396" s="238" t="s">
        <v>9891</v>
      </c>
      <c r="T396" s="41" t="s">
        <v>7866</v>
      </c>
      <c r="U396" s="29">
        <v>44726</v>
      </c>
      <c r="V396" s="41" t="s">
        <v>1413</v>
      </c>
      <c r="W396" s="29">
        <v>44726</v>
      </c>
      <c r="Y396" s="238" t="s">
        <v>9892</v>
      </c>
      <c r="Z396" s="288">
        <v>530000</v>
      </c>
      <c r="AA396" s="288">
        <v>530000</v>
      </c>
      <c r="AB396" s="41" t="s">
        <v>12228</v>
      </c>
    </row>
    <row r="397" spans="1:28" x14ac:dyDescent="0.25">
      <c r="A397" s="35" t="s">
        <v>1393</v>
      </c>
      <c r="B397" s="29">
        <v>45473</v>
      </c>
      <c r="C397" s="264" t="s">
        <v>9898</v>
      </c>
      <c r="D397" s="29" t="s">
        <v>16</v>
      </c>
      <c r="E397" s="240" t="s">
        <v>9899</v>
      </c>
      <c r="F397" s="29">
        <v>45548</v>
      </c>
      <c r="G397" s="35" t="s">
        <v>1269</v>
      </c>
      <c r="H397" s="35" t="s">
        <v>1273</v>
      </c>
      <c r="I397" s="29" t="s">
        <v>13050</v>
      </c>
      <c r="J397" s="41">
        <v>1</v>
      </c>
      <c r="K397" s="41" t="s">
        <v>8421</v>
      </c>
      <c r="L397" s="41" t="s">
        <v>11772</v>
      </c>
      <c r="M397" s="41" t="s">
        <v>8422</v>
      </c>
      <c r="N397" s="41" t="s">
        <v>7861</v>
      </c>
      <c r="O397" s="41" t="s">
        <v>8423</v>
      </c>
      <c r="P397" s="41" t="s">
        <v>8944</v>
      </c>
      <c r="Q397" s="41" t="s">
        <v>9900</v>
      </c>
      <c r="R397" s="41" t="s">
        <v>9901</v>
      </c>
      <c r="S397" s="238" t="s">
        <v>9902</v>
      </c>
      <c r="T397" s="41" t="s">
        <v>7866</v>
      </c>
      <c r="U397" s="29">
        <v>44738</v>
      </c>
      <c r="V397" s="41" t="s">
        <v>1413</v>
      </c>
      <c r="W397" s="29">
        <v>44738</v>
      </c>
      <c r="Y397" s="238" t="s">
        <v>9903</v>
      </c>
      <c r="Z397" s="288">
        <v>74520</v>
      </c>
      <c r="AA397" s="288">
        <v>74520</v>
      </c>
      <c r="AB397" s="41" t="s">
        <v>12232</v>
      </c>
    </row>
    <row r="398" spans="1:28" x14ac:dyDescent="0.25">
      <c r="A398" s="35" t="s">
        <v>1393</v>
      </c>
      <c r="B398" s="29">
        <v>45473</v>
      </c>
      <c r="C398" s="264" t="s">
        <v>9904</v>
      </c>
      <c r="D398" s="29" t="s">
        <v>16</v>
      </c>
      <c r="E398" s="240" t="s">
        <v>9905</v>
      </c>
      <c r="F398" s="29">
        <v>45548</v>
      </c>
      <c r="G398" s="35" t="s">
        <v>1269</v>
      </c>
      <c r="H398" s="35" t="s">
        <v>1273</v>
      </c>
      <c r="I398" s="29" t="s">
        <v>13050</v>
      </c>
      <c r="J398" s="41">
        <v>1</v>
      </c>
      <c r="K398" s="41" t="s">
        <v>7860</v>
      </c>
      <c r="L398" s="41" t="s">
        <v>11662</v>
      </c>
      <c r="M398" s="41" t="s">
        <v>7870</v>
      </c>
      <c r="N398" s="41" t="s">
        <v>7861</v>
      </c>
      <c r="O398" s="41" t="s">
        <v>7862</v>
      </c>
      <c r="P398" s="41" t="s">
        <v>7871</v>
      </c>
      <c r="Q398" s="41" t="s">
        <v>9906</v>
      </c>
      <c r="R398" s="41" t="s">
        <v>9907</v>
      </c>
      <c r="S398" s="238" t="s">
        <v>9908</v>
      </c>
      <c r="T398" s="41" t="s">
        <v>7866</v>
      </c>
      <c r="U398" s="29">
        <v>44743</v>
      </c>
      <c r="V398" s="41" t="s">
        <v>1413</v>
      </c>
      <c r="W398" s="29">
        <v>44743</v>
      </c>
      <c r="Y398" s="238" t="s">
        <v>9909</v>
      </c>
      <c r="Z398" s="288">
        <v>400340</v>
      </c>
      <c r="AA398" s="288">
        <v>400340</v>
      </c>
      <c r="AB398" s="41" t="s">
        <v>12232</v>
      </c>
    </row>
    <row r="399" spans="1:28" x14ac:dyDescent="0.25">
      <c r="A399" s="35" t="s">
        <v>1393</v>
      </c>
      <c r="B399" s="29">
        <v>45473</v>
      </c>
      <c r="C399" s="264" t="s">
        <v>9910</v>
      </c>
      <c r="D399" s="29" t="s">
        <v>16</v>
      </c>
      <c r="E399" s="240" t="s">
        <v>8943</v>
      </c>
      <c r="F399" s="29">
        <v>45548</v>
      </c>
      <c r="G399" s="35" t="s">
        <v>1269</v>
      </c>
      <c r="H399" s="35" t="s">
        <v>1273</v>
      </c>
      <c r="I399" s="29" t="s">
        <v>13050</v>
      </c>
      <c r="J399" s="41">
        <v>1</v>
      </c>
      <c r="K399" s="41" t="s">
        <v>8421</v>
      </c>
      <c r="L399" s="41" t="s">
        <v>11772</v>
      </c>
      <c r="M399" s="41" t="s">
        <v>8422</v>
      </c>
      <c r="N399" s="41" t="s">
        <v>7861</v>
      </c>
      <c r="O399" s="41" t="s">
        <v>8423</v>
      </c>
      <c r="P399" s="41" t="s">
        <v>9064</v>
      </c>
      <c r="Q399" s="41" t="s">
        <v>9911</v>
      </c>
      <c r="R399" s="41" t="s">
        <v>9912</v>
      </c>
      <c r="S399" s="238" t="s">
        <v>9913</v>
      </c>
      <c r="T399" s="41" t="s">
        <v>7866</v>
      </c>
      <c r="U399" s="29">
        <v>44539</v>
      </c>
      <c r="V399" s="41" t="s">
        <v>1413</v>
      </c>
      <c r="W399" s="29">
        <v>44828</v>
      </c>
      <c r="Y399" s="238" t="s">
        <v>9914</v>
      </c>
      <c r="Z399" s="288">
        <v>290000</v>
      </c>
      <c r="AA399" s="288">
        <v>290000</v>
      </c>
      <c r="AB399" s="41" t="s">
        <v>12232</v>
      </c>
    </row>
    <row r="400" spans="1:28" x14ac:dyDescent="0.25">
      <c r="A400" s="35" t="s">
        <v>1393</v>
      </c>
      <c r="B400" s="29">
        <v>45473</v>
      </c>
      <c r="C400" s="264" t="s">
        <v>9915</v>
      </c>
      <c r="D400" s="29" t="s">
        <v>16</v>
      </c>
      <c r="E400" s="240" t="s">
        <v>9916</v>
      </c>
      <c r="F400" s="29">
        <v>45548</v>
      </c>
      <c r="G400" s="35" t="s">
        <v>1269</v>
      </c>
      <c r="H400" s="35" t="s">
        <v>1273</v>
      </c>
      <c r="I400" s="29" t="s">
        <v>13050</v>
      </c>
      <c r="J400" s="41">
        <v>1</v>
      </c>
      <c r="K400" s="41" t="s">
        <v>7888</v>
      </c>
      <c r="L400" s="41" t="s">
        <v>7888</v>
      </c>
      <c r="M400" s="41" t="s">
        <v>7965</v>
      </c>
      <c r="N400" s="41" t="s">
        <v>7861</v>
      </c>
      <c r="O400" s="41" t="s">
        <v>7862</v>
      </c>
      <c r="P400" s="41" t="s">
        <v>7966</v>
      </c>
      <c r="Q400" s="41" t="s">
        <v>9917</v>
      </c>
      <c r="R400" s="41" t="s">
        <v>9918</v>
      </c>
      <c r="S400" s="238" t="s">
        <v>9919</v>
      </c>
      <c r="T400" s="41" t="s">
        <v>7866</v>
      </c>
      <c r="U400" s="29">
        <v>44839</v>
      </c>
      <c r="V400" s="41" t="s">
        <v>1356</v>
      </c>
      <c r="W400" s="29">
        <v>44839</v>
      </c>
      <c r="Y400" s="238" t="s">
        <v>9920</v>
      </c>
      <c r="Z400" s="288">
        <v>44800</v>
      </c>
      <c r="AA400" s="288">
        <v>44800</v>
      </c>
      <c r="AB400" s="41" t="s">
        <v>12232</v>
      </c>
    </row>
    <row r="401" spans="1:28" x14ac:dyDescent="0.25">
      <c r="A401" s="35" t="s">
        <v>1393</v>
      </c>
      <c r="B401" s="29">
        <v>45473</v>
      </c>
      <c r="C401" s="264" t="s">
        <v>9921</v>
      </c>
      <c r="D401" s="29" t="s">
        <v>16</v>
      </c>
      <c r="E401" s="240" t="s">
        <v>9922</v>
      </c>
      <c r="F401" s="29">
        <v>45548</v>
      </c>
      <c r="G401" s="35" t="s">
        <v>1269</v>
      </c>
      <c r="H401" s="35" t="s">
        <v>1273</v>
      </c>
      <c r="I401" s="29" t="s">
        <v>13050</v>
      </c>
      <c r="J401" s="41">
        <v>1</v>
      </c>
      <c r="K401" s="41" t="s">
        <v>7860</v>
      </c>
      <c r="L401" s="41" t="s">
        <v>11662</v>
      </c>
      <c r="M401" s="41" t="s">
        <v>7870</v>
      </c>
      <c r="N401" s="41" t="s">
        <v>7861</v>
      </c>
      <c r="O401" s="41" t="s">
        <v>7862</v>
      </c>
      <c r="P401" s="41" t="s">
        <v>7871</v>
      </c>
      <c r="Q401" s="41" t="s">
        <v>9923</v>
      </c>
      <c r="R401" s="41" t="s">
        <v>9924</v>
      </c>
      <c r="S401" s="238" t="s">
        <v>9925</v>
      </c>
      <c r="T401" s="41" t="s">
        <v>7866</v>
      </c>
      <c r="U401" s="29">
        <v>44812</v>
      </c>
      <c r="V401" s="41" t="s">
        <v>1413</v>
      </c>
      <c r="W401" s="29">
        <v>44927</v>
      </c>
      <c r="Y401" s="238" t="s">
        <v>9926</v>
      </c>
      <c r="Z401" s="288">
        <v>27000</v>
      </c>
      <c r="AA401" s="288">
        <v>27000</v>
      </c>
      <c r="AB401" s="41" t="s">
        <v>12232</v>
      </c>
    </row>
    <row r="402" spans="1:28" x14ac:dyDescent="0.25">
      <c r="A402" s="35" t="s">
        <v>1393</v>
      </c>
      <c r="B402" s="29">
        <v>45472</v>
      </c>
      <c r="C402" s="264" t="s">
        <v>9927</v>
      </c>
      <c r="D402" s="29" t="s">
        <v>16</v>
      </c>
      <c r="E402" s="240" t="s">
        <v>7859</v>
      </c>
      <c r="F402" s="29">
        <v>45548</v>
      </c>
      <c r="G402" s="35" t="s">
        <v>1269</v>
      </c>
      <c r="H402" s="35" t="s">
        <v>1273</v>
      </c>
      <c r="I402" s="29" t="s">
        <v>13050</v>
      </c>
      <c r="J402" s="41">
        <v>1</v>
      </c>
      <c r="K402" s="41" t="s">
        <v>7860</v>
      </c>
      <c r="L402" s="41" t="s">
        <v>11662</v>
      </c>
      <c r="M402" s="41" t="s">
        <v>315</v>
      </c>
      <c r="N402" s="41" t="s">
        <v>7861</v>
      </c>
      <c r="O402" s="41" t="s">
        <v>7862</v>
      </c>
      <c r="P402" s="41" t="s">
        <v>281</v>
      </c>
      <c r="Q402" s="41" t="s">
        <v>9928</v>
      </c>
      <c r="R402" s="41" t="s">
        <v>9929</v>
      </c>
      <c r="S402" s="238" t="s">
        <v>9930</v>
      </c>
      <c r="T402" s="41" t="s">
        <v>7866</v>
      </c>
      <c r="U402" s="29">
        <v>45015</v>
      </c>
      <c r="V402" s="41" t="s">
        <v>1356</v>
      </c>
      <c r="W402" s="29">
        <v>45015</v>
      </c>
      <c r="Y402" s="238" t="s">
        <v>9931</v>
      </c>
      <c r="Z402" s="288">
        <v>31500</v>
      </c>
      <c r="AA402" s="288">
        <v>31500</v>
      </c>
      <c r="AB402" s="41" t="s">
        <v>12232</v>
      </c>
    </row>
    <row r="403" spans="1:28" x14ac:dyDescent="0.25">
      <c r="A403" s="35" t="s">
        <v>1393</v>
      </c>
      <c r="B403" s="29">
        <v>45473</v>
      </c>
      <c r="C403" s="264" t="s">
        <v>9932</v>
      </c>
      <c r="D403" s="29" t="s">
        <v>16</v>
      </c>
      <c r="E403" s="240" t="s">
        <v>9933</v>
      </c>
      <c r="F403" s="29">
        <v>45548</v>
      </c>
      <c r="G403" s="35" t="s">
        <v>1269</v>
      </c>
      <c r="H403" s="35" t="s">
        <v>1273</v>
      </c>
      <c r="I403" s="29" t="s">
        <v>13050</v>
      </c>
      <c r="J403" s="41">
        <v>1</v>
      </c>
      <c r="K403" s="41" t="s">
        <v>7860</v>
      </c>
      <c r="L403" s="41" t="s">
        <v>11662</v>
      </c>
      <c r="M403" s="41" t="s">
        <v>7870</v>
      </c>
      <c r="N403" s="41" t="s">
        <v>7861</v>
      </c>
      <c r="O403" s="41" t="s">
        <v>7862</v>
      </c>
      <c r="P403" s="41" t="s">
        <v>7871</v>
      </c>
      <c r="Q403" s="41" t="s">
        <v>9934</v>
      </c>
      <c r="R403" s="41" t="s">
        <v>9935</v>
      </c>
      <c r="S403" s="238" t="s">
        <v>9936</v>
      </c>
      <c r="T403" s="41" t="s">
        <v>7866</v>
      </c>
      <c r="U403" s="29">
        <v>45077</v>
      </c>
      <c r="V403" s="41" t="s">
        <v>1413</v>
      </c>
      <c r="W403" s="29">
        <v>45077</v>
      </c>
      <c r="Y403" s="238" t="s">
        <v>9937</v>
      </c>
      <c r="Z403" s="288">
        <v>55000</v>
      </c>
      <c r="AA403" s="288">
        <v>55000</v>
      </c>
      <c r="AB403" s="41" t="s">
        <v>12232</v>
      </c>
    </row>
    <row r="404" spans="1:28" x14ac:dyDescent="0.25">
      <c r="A404" s="35" t="s">
        <v>1393</v>
      </c>
      <c r="B404" s="29">
        <v>45473</v>
      </c>
      <c r="C404" s="264" t="s">
        <v>9938</v>
      </c>
      <c r="D404" s="29" t="s">
        <v>16</v>
      </c>
      <c r="E404" s="240" t="s">
        <v>9939</v>
      </c>
      <c r="F404" s="29">
        <v>45548</v>
      </c>
      <c r="G404" s="35" t="s">
        <v>1269</v>
      </c>
      <c r="H404" s="35" t="s">
        <v>1273</v>
      </c>
      <c r="I404" s="29" t="s">
        <v>13050</v>
      </c>
      <c r="J404" s="41">
        <v>1</v>
      </c>
      <c r="K404" s="41" t="s">
        <v>7860</v>
      </c>
      <c r="L404" s="41" t="s">
        <v>11662</v>
      </c>
      <c r="M404" s="41" t="s">
        <v>315</v>
      </c>
      <c r="N404" s="41" t="s">
        <v>7861</v>
      </c>
      <c r="O404" s="41" t="s">
        <v>7862</v>
      </c>
      <c r="P404" s="41" t="s">
        <v>1371</v>
      </c>
      <c r="Q404" s="41" t="s">
        <v>9940</v>
      </c>
      <c r="R404" s="41" t="s">
        <v>9941</v>
      </c>
      <c r="S404" s="238" t="s">
        <v>9942</v>
      </c>
      <c r="T404" s="41" t="s">
        <v>7866</v>
      </c>
      <c r="U404" s="29">
        <v>44608</v>
      </c>
      <c r="V404" s="41" t="s">
        <v>1356</v>
      </c>
      <c r="W404" s="29">
        <v>45108</v>
      </c>
      <c r="Y404" s="238" t="s">
        <v>9943</v>
      </c>
      <c r="Z404" s="288">
        <v>915053</v>
      </c>
      <c r="AA404" s="288">
        <v>915053</v>
      </c>
      <c r="AB404" s="41" t="s">
        <v>12232</v>
      </c>
    </row>
    <row r="405" spans="1:28" x14ac:dyDescent="0.25">
      <c r="A405" s="35" t="s">
        <v>335</v>
      </c>
      <c r="B405" s="29">
        <v>45467</v>
      </c>
      <c r="C405" s="264" t="s">
        <v>9944</v>
      </c>
      <c r="D405" s="29" t="s">
        <v>16</v>
      </c>
      <c r="E405" s="240" t="s">
        <v>9945</v>
      </c>
      <c r="F405" s="29">
        <v>45548</v>
      </c>
      <c r="G405" s="35" t="s">
        <v>1269</v>
      </c>
      <c r="H405" s="35" t="s">
        <v>1270</v>
      </c>
      <c r="I405" s="29" t="s">
        <v>13062</v>
      </c>
      <c r="J405" s="41">
        <v>1</v>
      </c>
      <c r="K405" s="41" t="s">
        <v>7860</v>
      </c>
      <c r="L405" s="41" t="s">
        <v>11662</v>
      </c>
      <c r="M405" s="41" t="s">
        <v>315</v>
      </c>
      <c r="N405" s="41" t="s">
        <v>7861</v>
      </c>
      <c r="O405" s="41" t="s">
        <v>7862</v>
      </c>
      <c r="P405" s="41" t="s">
        <v>281</v>
      </c>
      <c r="Q405" s="41" t="s">
        <v>9946</v>
      </c>
      <c r="R405" s="41" t="s">
        <v>9947</v>
      </c>
      <c r="S405" s="238" t="s">
        <v>9948</v>
      </c>
      <c r="T405" s="41" t="s">
        <v>7866</v>
      </c>
      <c r="U405" s="29">
        <v>44984</v>
      </c>
      <c r="V405" s="41" t="s">
        <v>1356</v>
      </c>
      <c r="W405" s="29">
        <v>45194</v>
      </c>
      <c r="Y405" s="238" t="s">
        <v>9949</v>
      </c>
      <c r="Z405" s="288">
        <v>23553</v>
      </c>
      <c r="AA405" s="288">
        <v>23553</v>
      </c>
      <c r="AB405" s="41" t="s">
        <v>12232</v>
      </c>
    </row>
    <row r="406" spans="1:28" x14ac:dyDescent="0.25">
      <c r="A406" s="35" t="s">
        <v>1393</v>
      </c>
      <c r="B406" s="29">
        <v>45473</v>
      </c>
      <c r="C406" s="264" t="s">
        <v>9950</v>
      </c>
      <c r="D406" s="29" t="s">
        <v>16</v>
      </c>
      <c r="E406" s="240" t="s">
        <v>9835</v>
      </c>
      <c r="F406" s="29">
        <v>45548</v>
      </c>
      <c r="G406" s="35" t="s">
        <v>1269</v>
      </c>
      <c r="H406" s="35" t="s">
        <v>1273</v>
      </c>
      <c r="I406" s="29" t="s">
        <v>13050</v>
      </c>
      <c r="J406" s="41">
        <v>1</v>
      </c>
      <c r="K406" s="41" t="s">
        <v>7860</v>
      </c>
      <c r="L406" s="41" t="s">
        <v>11662</v>
      </c>
      <c r="M406" s="41" t="s">
        <v>315</v>
      </c>
      <c r="N406" s="41" t="s">
        <v>7861</v>
      </c>
      <c r="O406" s="41" t="s">
        <v>7862</v>
      </c>
      <c r="P406" s="41" t="s">
        <v>281</v>
      </c>
      <c r="Q406" s="41" t="s">
        <v>9951</v>
      </c>
      <c r="R406" s="41" t="s">
        <v>9952</v>
      </c>
      <c r="S406" s="238" t="s">
        <v>9838</v>
      </c>
      <c r="T406" s="41" t="s">
        <v>7866</v>
      </c>
      <c r="U406" s="29">
        <v>44990</v>
      </c>
      <c r="V406" s="41" t="s">
        <v>1413</v>
      </c>
      <c r="W406" s="29">
        <v>45231</v>
      </c>
      <c r="Y406" s="238" t="s">
        <v>9953</v>
      </c>
      <c r="Z406" s="288">
        <v>7340</v>
      </c>
      <c r="AA406" s="288">
        <v>7340</v>
      </c>
      <c r="AB406" s="41" t="s">
        <v>12232</v>
      </c>
    </row>
    <row r="407" spans="1:28" x14ac:dyDescent="0.25">
      <c r="A407" s="35" t="s">
        <v>1393</v>
      </c>
      <c r="B407" s="29">
        <v>45473</v>
      </c>
      <c r="C407" s="264" t="s">
        <v>9954</v>
      </c>
      <c r="D407" s="29" t="s">
        <v>16</v>
      </c>
      <c r="E407" s="240" t="s">
        <v>9955</v>
      </c>
      <c r="F407" s="29">
        <v>45548</v>
      </c>
      <c r="G407" s="35" t="s">
        <v>1269</v>
      </c>
      <c r="H407" s="35" t="s">
        <v>1273</v>
      </c>
      <c r="I407" s="29" t="s">
        <v>13050</v>
      </c>
      <c r="J407" s="41">
        <v>1</v>
      </c>
      <c r="K407" s="41" t="s">
        <v>8421</v>
      </c>
      <c r="L407" s="41" t="s">
        <v>11772</v>
      </c>
      <c r="M407" s="41" t="s">
        <v>8422</v>
      </c>
      <c r="N407" s="41" t="s">
        <v>7861</v>
      </c>
      <c r="O407" s="41" t="s">
        <v>8423</v>
      </c>
      <c r="P407" s="41" t="s">
        <v>9064</v>
      </c>
      <c r="Q407" s="41" t="s">
        <v>9956</v>
      </c>
      <c r="R407" s="41" t="s">
        <v>9957</v>
      </c>
      <c r="S407" s="238" t="s">
        <v>9958</v>
      </c>
      <c r="T407" s="41" t="s">
        <v>7866</v>
      </c>
      <c r="U407" s="29">
        <v>45292</v>
      </c>
      <c r="V407" s="41" t="s">
        <v>1413</v>
      </c>
      <c r="W407" s="29">
        <v>45292</v>
      </c>
      <c r="Y407" s="238" t="s">
        <v>9959</v>
      </c>
      <c r="Z407" s="288">
        <v>3405640</v>
      </c>
      <c r="AA407" s="288">
        <v>3405640</v>
      </c>
      <c r="AB407" s="41" t="s">
        <v>12232</v>
      </c>
    </row>
    <row r="408" spans="1:28" x14ac:dyDescent="0.25">
      <c r="A408" s="35" t="s">
        <v>1393</v>
      </c>
      <c r="B408" s="29">
        <v>45473</v>
      </c>
      <c r="C408" s="264" t="s">
        <v>9960</v>
      </c>
      <c r="D408" s="29" t="s">
        <v>16</v>
      </c>
      <c r="E408" s="240" t="s">
        <v>9961</v>
      </c>
      <c r="F408" s="29">
        <v>45548</v>
      </c>
      <c r="G408" s="35" t="s">
        <v>1269</v>
      </c>
      <c r="H408" s="35" t="s">
        <v>1273</v>
      </c>
      <c r="I408" s="29" t="s">
        <v>13050</v>
      </c>
      <c r="J408" s="41">
        <v>1</v>
      </c>
      <c r="K408" s="41" t="s">
        <v>269</v>
      </c>
      <c r="L408" s="41" t="s">
        <v>11772</v>
      </c>
      <c r="M408" s="41" t="s">
        <v>7896</v>
      </c>
      <c r="N408" s="41" t="s">
        <v>7897</v>
      </c>
      <c r="O408" s="41" t="s">
        <v>7862</v>
      </c>
      <c r="P408" s="41" t="s">
        <v>8193</v>
      </c>
      <c r="Q408" s="41" t="s">
        <v>9962</v>
      </c>
      <c r="R408" s="41" t="s">
        <v>9963</v>
      </c>
      <c r="S408" s="238" t="s">
        <v>9964</v>
      </c>
      <c r="T408" s="41" t="s">
        <v>7866</v>
      </c>
      <c r="U408" s="29">
        <v>45327</v>
      </c>
      <c r="V408" s="41" t="s">
        <v>1413</v>
      </c>
      <c r="W408" s="29">
        <v>45327</v>
      </c>
      <c r="Y408" s="238" t="s">
        <v>9965</v>
      </c>
      <c r="Z408" s="288">
        <v>448210</v>
      </c>
      <c r="AA408" s="288">
        <v>448210</v>
      </c>
      <c r="AB408" s="41" t="s">
        <v>12232</v>
      </c>
    </row>
    <row r="409" spans="1:28" x14ac:dyDescent="0.25">
      <c r="A409" s="35" t="s">
        <v>1393</v>
      </c>
      <c r="B409" s="29">
        <v>45473</v>
      </c>
      <c r="C409" s="264" t="s">
        <v>9972</v>
      </c>
      <c r="D409" s="29" t="s">
        <v>16</v>
      </c>
      <c r="E409" s="240" t="s">
        <v>9967</v>
      </c>
      <c r="F409" s="29">
        <v>45548</v>
      </c>
      <c r="G409" s="35" t="s">
        <v>1269</v>
      </c>
      <c r="H409" s="35" t="s">
        <v>1273</v>
      </c>
      <c r="I409" s="29" t="s">
        <v>13050</v>
      </c>
      <c r="J409" s="41">
        <v>1</v>
      </c>
      <c r="K409" s="41" t="s">
        <v>7860</v>
      </c>
      <c r="L409" s="41" t="s">
        <v>11662</v>
      </c>
      <c r="M409" s="41" t="s">
        <v>315</v>
      </c>
      <c r="N409" s="41" t="s">
        <v>7861</v>
      </c>
      <c r="O409" s="41" t="s">
        <v>7862</v>
      </c>
      <c r="P409" s="41" t="s">
        <v>281</v>
      </c>
      <c r="Q409" s="41" t="s">
        <v>9973</v>
      </c>
      <c r="R409" s="41" t="s">
        <v>9974</v>
      </c>
      <c r="S409" s="238" t="s">
        <v>9970</v>
      </c>
      <c r="T409" s="41" t="s">
        <v>7866</v>
      </c>
      <c r="U409" s="29">
        <v>44697</v>
      </c>
      <c r="V409" s="41" t="s">
        <v>1356</v>
      </c>
      <c r="W409" s="29">
        <v>45382</v>
      </c>
      <c r="Y409" s="238" t="s">
        <v>9975</v>
      </c>
      <c r="Z409" s="288">
        <v>320000</v>
      </c>
      <c r="AA409" s="288">
        <v>320000</v>
      </c>
      <c r="AB409" s="41" t="s">
        <v>12232</v>
      </c>
    </row>
    <row r="410" spans="1:28" x14ac:dyDescent="0.25">
      <c r="A410" s="35" t="s">
        <v>1393</v>
      </c>
      <c r="B410" s="29">
        <v>45473</v>
      </c>
      <c r="C410" s="264" t="s">
        <v>9966</v>
      </c>
      <c r="D410" s="29" t="s">
        <v>16</v>
      </c>
      <c r="E410" s="240" t="s">
        <v>9967</v>
      </c>
      <c r="F410" s="29">
        <v>45548</v>
      </c>
      <c r="G410" s="35" t="s">
        <v>1269</v>
      </c>
      <c r="H410" s="35" t="s">
        <v>1273</v>
      </c>
      <c r="I410" s="29" t="s">
        <v>13050</v>
      </c>
      <c r="J410" s="41">
        <v>1</v>
      </c>
      <c r="K410" s="41" t="s">
        <v>7860</v>
      </c>
      <c r="L410" s="41" t="s">
        <v>11662</v>
      </c>
      <c r="M410" s="41" t="s">
        <v>315</v>
      </c>
      <c r="N410" s="41" t="s">
        <v>7861</v>
      </c>
      <c r="O410" s="41" t="s">
        <v>7862</v>
      </c>
      <c r="P410" s="41" t="s">
        <v>281</v>
      </c>
      <c r="Q410" s="41" t="s">
        <v>9968</v>
      </c>
      <c r="R410" s="41" t="s">
        <v>9969</v>
      </c>
      <c r="S410" s="238" t="s">
        <v>9970</v>
      </c>
      <c r="T410" s="41" t="s">
        <v>7866</v>
      </c>
      <c r="U410" s="29">
        <v>44790</v>
      </c>
      <c r="V410" s="41" t="s">
        <v>1356</v>
      </c>
      <c r="W410" s="29">
        <v>45382</v>
      </c>
      <c r="Y410" s="238" t="s">
        <v>9971</v>
      </c>
      <c r="Z410" s="288">
        <v>646000</v>
      </c>
      <c r="AA410" s="288">
        <v>646000</v>
      </c>
      <c r="AB410" s="41" t="s">
        <v>12232</v>
      </c>
    </row>
    <row r="411" spans="1:28" x14ac:dyDescent="0.25">
      <c r="A411" s="35" t="s">
        <v>1393</v>
      </c>
      <c r="B411" s="29">
        <v>45473</v>
      </c>
      <c r="C411" s="264" t="s">
        <v>9976</v>
      </c>
      <c r="D411" s="29" t="s">
        <v>16</v>
      </c>
      <c r="E411" s="240" t="s">
        <v>9977</v>
      </c>
      <c r="F411" s="29">
        <v>45548</v>
      </c>
      <c r="G411" s="35" t="s">
        <v>1269</v>
      </c>
      <c r="H411" s="35" t="s">
        <v>1273</v>
      </c>
      <c r="I411" s="29" t="s">
        <v>13050</v>
      </c>
      <c r="J411" s="41">
        <v>1</v>
      </c>
      <c r="K411" s="41" t="s">
        <v>7860</v>
      </c>
      <c r="L411" s="41" t="s">
        <v>11662</v>
      </c>
      <c r="M411" s="41" t="s">
        <v>315</v>
      </c>
      <c r="N411" s="41" t="s">
        <v>7861</v>
      </c>
      <c r="O411" s="41" t="s">
        <v>7862</v>
      </c>
      <c r="P411" s="41" t="s">
        <v>281</v>
      </c>
      <c r="Q411" s="41" t="s">
        <v>9978</v>
      </c>
      <c r="R411" s="41" t="s">
        <v>9979</v>
      </c>
      <c r="S411" s="238" t="s">
        <v>9980</v>
      </c>
      <c r="T411" s="41" t="s">
        <v>7866</v>
      </c>
      <c r="U411" s="29">
        <v>44629</v>
      </c>
      <c r="V411" s="41" t="s">
        <v>1356</v>
      </c>
      <c r="W411" s="29">
        <v>45383</v>
      </c>
      <c r="Y411" s="238" t="s">
        <v>9981</v>
      </c>
      <c r="Z411" s="288">
        <v>332746</v>
      </c>
      <c r="AA411" s="288">
        <v>332746</v>
      </c>
      <c r="AB411" s="41" t="s">
        <v>12232</v>
      </c>
    </row>
    <row r="412" spans="1:28" x14ac:dyDescent="0.25">
      <c r="A412" s="35" t="s">
        <v>1542</v>
      </c>
      <c r="B412" s="29">
        <v>45469</v>
      </c>
      <c r="C412" s="264" t="s">
        <v>9982</v>
      </c>
      <c r="D412" s="29" t="s">
        <v>16</v>
      </c>
      <c r="E412" s="240" t="s">
        <v>9983</v>
      </c>
      <c r="F412" s="29">
        <v>45548</v>
      </c>
      <c r="G412" s="35" t="s">
        <v>1266</v>
      </c>
      <c r="H412" s="35" t="s">
        <v>1268</v>
      </c>
      <c r="I412" s="29" t="s">
        <v>13080</v>
      </c>
      <c r="J412" s="41">
        <v>1</v>
      </c>
      <c r="K412" s="41" t="s">
        <v>7860</v>
      </c>
      <c r="L412" s="41" t="s">
        <v>11662</v>
      </c>
      <c r="M412" s="41" t="s">
        <v>315</v>
      </c>
      <c r="N412" s="41" t="s">
        <v>7861</v>
      </c>
      <c r="O412" s="41" t="s">
        <v>7862</v>
      </c>
      <c r="P412" s="41" t="s">
        <v>1371</v>
      </c>
      <c r="Q412" s="41" t="s">
        <v>9984</v>
      </c>
      <c r="R412" s="41" t="s">
        <v>9985</v>
      </c>
      <c r="S412" s="238" t="s">
        <v>9986</v>
      </c>
      <c r="T412" s="41" t="s">
        <v>7866</v>
      </c>
      <c r="U412" s="29">
        <v>44568</v>
      </c>
      <c r="V412" s="41" t="s">
        <v>1413</v>
      </c>
      <c r="W412" s="29">
        <v>45444</v>
      </c>
      <c r="Y412" s="238" t="s">
        <v>9987</v>
      </c>
      <c r="Z412" s="288">
        <v>463742</v>
      </c>
      <c r="AA412" s="288">
        <v>463742</v>
      </c>
      <c r="AB412" s="41" t="s">
        <v>12229</v>
      </c>
    </row>
    <row r="413" spans="1:28" x14ac:dyDescent="0.25">
      <c r="A413" s="35" t="s">
        <v>1393</v>
      </c>
      <c r="B413" s="29">
        <v>45473</v>
      </c>
      <c r="C413" s="264" t="s">
        <v>9988</v>
      </c>
      <c r="D413" s="29" t="s">
        <v>16</v>
      </c>
      <c r="E413" s="240" t="s">
        <v>9989</v>
      </c>
      <c r="F413" s="29">
        <v>45548</v>
      </c>
      <c r="G413" s="35" t="s">
        <v>1269</v>
      </c>
      <c r="H413" s="35" t="s">
        <v>1273</v>
      </c>
      <c r="I413" s="29" t="s">
        <v>13050</v>
      </c>
      <c r="J413" s="41">
        <v>1</v>
      </c>
      <c r="K413" s="41" t="s">
        <v>7860</v>
      </c>
      <c r="L413" s="41" t="s">
        <v>11662</v>
      </c>
      <c r="M413" s="41" t="s">
        <v>315</v>
      </c>
      <c r="N413" s="41" t="s">
        <v>7861</v>
      </c>
      <c r="O413" s="41" t="s">
        <v>7862</v>
      </c>
      <c r="P413" s="41" t="s">
        <v>281</v>
      </c>
      <c r="Q413" s="41" t="s">
        <v>9990</v>
      </c>
      <c r="R413" s="41" t="s">
        <v>9991</v>
      </c>
      <c r="S413" s="238" t="s">
        <v>9992</v>
      </c>
      <c r="T413" s="41" t="s">
        <v>7866</v>
      </c>
      <c r="U413" s="29">
        <v>44749</v>
      </c>
      <c r="V413" s="41" t="s">
        <v>1356</v>
      </c>
      <c r="W413" s="29">
        <v>45473</v>
      </c>
      <c r="Y413" s="238" t="s">
        <v>9993</v>
      </c>
      <c r="Z413" s="288">
        <v>1261446</v>
      </c>
      <c r="AA413" s="288">
        <v>1261446</v>
      </c>
      <c r="AB413" s="41" t="s">
        <v>12232</v>
      </c>
    </row>
    <row r="414" spans="1:28" x14ac:dyDescent="0.25">
      <c r="A414" s="35" t="s">
        <v>335</v>
      </c>
      <c r="B414" s="29">
        <v>45467</v>
      </c>
      <c r="C414" s="264" t="s">
        <v>9999</v>
      </c>
      <c r="D414" s="29" t="s">
        <v>16</v>
      </c>
      <c r="E414" s="240" t="s">
        <v>9945</v>
      </c>
      <c r="F414" s="29">
        <v>45548</v>
      </c>
      <c r="G414" s="35" t="s">
        <v>1269</v>
      </c>
      <c r="H414" s="35" t="s">
        <v>1270</v>
      </c>
      <c r="I414" s="29" t="s">
        <v>13062</v>
      </c>
      <c r="J414" s="41">
        <v>1</v>
      </c>
      <c r="K414" s="41" t="s">
        <v>7860</v>
      </c>
      <c r="L414" s="41" t="s">
        <v>11662</v>
      </c>
      <c r="M414" s="41" t="s">
        <v>315</v>
      </c>
      <c r="N414" s="41" t="s">
        <v>7861</v>
      </c>
      <c r="O414" s="41" t="s">
        <v>7862</v>
      </c>
      <c r="P414" s="41" t="s">
        <v>281</v>
      </c>
      <c r="Q414" s="41" t="s">
        <v>10000</v>
      </c>
      <c r="R414" s="41" t="s">
        <v>10001</v>
      </c>
      <c r="S414" s="238" t="s">
        <v>10002</v>
      </c>
      <c r="T414" s="41" t="s">
        <v>7866</v>
      </c>
      <c r="U414" s="29">
        <v>44984</v>
      </c>
      <c r="V414" s="41" t="s">
        <v>1356</v>
      </c>
      <c r="W414" s="29">
        <v>45474</v>
      </c>
      <c r="Y414" s="238" t="s">
        <v>10003</v>
      </c>
      <c r="Z414" s="288">
        <v>294413</v>
      </c>
      <c r="AA414" s="288">
        <v>294413</v>
      </c>
      <c r="AB414" s="41" t="s">
        <v>12232</v>
      </c>
    </row>
    <row r="415" spans="1:28" x14ac:dyDescent="0.25">
      <c r="A415" s="35" t="s">
        <v>335</v>
      </c>
      <c r="B415" s="29">
        <v>45467</v>
      </c>
      <c r="C415" s="264" t="s">
        <v>10004</v>
      </c>
      <c r="D415" s="29" t="s">
        <v>16</v>
      </c>
      <c r="E415" s="240" t="s">
        <v>9945</v>
      </c>
      <c r="F415" s="29">
        <v>45548</v>
      </c>
      <c r="G415" s="35" t="s">
        <v>1269</v>
      </c>
      <c r="H415" s="35" t="s">
        <v>1270</v>
      </c>
      <c r="I415" s="29" t="s">
        <v>13062</v>
      </c>
      <c r="J415" s="41">
        <v>1</v>
      </c>
      <c r="K415" s="41" t="s">
        <v>7860</v>
      </c>
      <c r="L415" s="41" t="s">
        <v>11662</v>
      </c>
      <c r="M415" s="41" t="s">
        <v>315</v>
      </c>
      <c r="N415" s="41" t="s">
        <v>7861</v>
      </c>
      <c r="O415" s="41" t="s">
        <v>7862</v>
      </c>
      <c r="P415" s="41" t="s">
        <v>281</v>
      </c>
      <c r="Q415" s="41" t="s">
        <v>10005</v>
      </c>
      <c r="R415" s="41" t="s">
        <v>10006</v>
      </c>
      <c r="S415" s="238" t="s">
        <v>10007</v>
      </c>
      <c r="T415" s="41" t="s">
        <v>7866</v>
      </c>
      <c r="U415" s="29">
        <v>44984</v>
      </c>
      <c r="V415" s="41" t="s">
        <v>1356</v>
      </c>
      <c r="W415" s="29">
        <v>45474</v>
      </c>
      <c r="Y415" s="238" t="s">
        <v>10008</v>
      </c>
      <c r="Z415" s="288">
        <v>259083</v>
      </c>
      <c r="AA415" s="288">
        <v>259083</v>
      </c>
      <c r="AB415" s="41" t="s">
        <v>12232</v>
      </c>
    </row>
    <row r="416" spans="1:28" x14ac:dyDescent="0.25">
      <c r="A416" s="35" t="s">
        <v>1393</v>
      </c>
      <c r="B416" s="29">
        <v>45473</v>
      </c>
      <c r="C416" s="264" t="s">
        <v>10022</v>
      </c>
      <c r="D416" s="29" t="s">
        <v>16</v>
      </c>
      <c r="E416" s="240" t="s">
        <v>10023</v>
      </c>
      <c r="F416" s="29">
        <v>45548</v>
      </c>
      <c r="G416" s="35" t="s">
        <v>1269</v>
      </c>
      <c r="H416" s="35" t="s">
        <v>1273</v>
      </c>
      <c r="I416" s="29" t="s">
        <v>13050</v>
      </c>
      <c r="J416" s="41">
        <v>1</v>
      </c>
      <c r="K416" s="41" t="s">
        <v>7860</v>
      </c>
      <c r="L416" s="41" t="s">
        <v>11662</v>
      </c>
      <c r="M416" s="41" t="s">
        <v>315</v>
      </c>
      <c r="N416" s="41" t="s">
        <v>7861</v>
      </c>
      <c r="O416" s="41" t="s">
        <v>7862</v>
      </c>
      <c r="P416" s="41" t="s">
        <v>281</v>
      </c>
      <c r="Q416" s="41" t="s">
        <v>10024</v>
      </c>
      <c r="R416" s="41" t="s">
        <v>9991</v>
      </c>
      <c r="S416" s="238" t="s">
        <v>10025</v>
      </c>
      <c r="T416" s="41" t="s">
        <v>7866</v>
      </c>
      <c r="U416" s="29">
        <v>44435</v>
      </c>
      <c r="V416" s="41" t="s">
        <v>1356</v>
      </c>
      <c r="W416" s="29">
        <v>45474</v>
      </c>
      <c r="Y416" s="238" t="s">
        <v>9993</v>
      </c>
      <c r="Z416" s="288">
        <v>1261446</v>
      </c>
      <c r="AA416" s="288">
        <v>1261446</v>
      </c>
      <c r="AB416" s="41" t="s">
        <v>12232</v>
      </c>
    </row>
    <row r="417" spans="1:28" x14ac:dyDescent="0.25">
      <c r="A417" s="35" t="s">
        <v>1393</v>
      </c>
      <c r="B417" s="29">
        <v>45473</v>
      </c>
      <c r="C417" s="264" t="s">
        <v>10018</v>
      </c>
      <c r="D417" s="29" t="s">
        <v>16</v>
      </c>
      <c r="E417" s="240" t="s">
        <v>10019</v>
      </c>
      <c r="F417" s="29">
        <v>45548</v>
      </c>
      <c r="G417" s="35" t="s">
        <v>1269</v>
      </c>
      <c r="H417" s="35" t="s">
        <v>1273</v>
      </c>
      <c r="I417" s="29" t="s">
        <v>13050</v>
      </c>
      <c r="J417" s="41">
        <v>1</v>
      </c>
      <c r="K417" s="41" t="s">
        <v>7860</v>
      </c>
      <c r="L417" s="41" t="s">
        <v>11662</v>
      </c>
      <c r="M417" s="41" t="s">
        <v>315</v>
      </c>
      <c r="N417" s="41" t="s">
        <v>7861</v>
      </c>
      <c r="O417" s="41" t="s">
        <v>7862</v>
      </c>
      <c r="P417" s="41" t="s">
        <v>281</v>
      </c>
      <c r="Q417" s="41" t="s">
        <v>10020</v>
      </c>
      <c r="R417" s="41" t="s">
        <v>9991</v>
      </c>
      <c r="S417" s="238" t="s">
        <v>10021</v>
      </c>
      <c r="T417" s="41" t="s">
        <v>7866</v>
      </c>
      <c r="U417" s="29">
        <v>44749</v>
      </c>
      <c r="V417" s="41" t="s">
        <v>1356</v>
      </c>
      <c r="W417" s="29">
        <v>45474</v>
      </c>
      <c r="Y417" s="238" t="s">
        <v>9993</v>
      </c>
      <c r="Z417" s="288">
        <v>1261446</v>
      </c>
      <c r="AA417" s="288">
        <v>1261446</v>
      </c>
      <c r="AB417" s="41" t="s">
        <v>12232</v>
      </c>
    </row>
    <row r="418" spans="1:28" x14ac:dyDescent="0.25">
      <c r="A418" s="35" t="s">
        <v>1393</v>
      </c>
      <c r="B418" s="29">
        <v>45473</v>
      </c>
      <c r="C418" s="264" t="s">
        <v>10013</v>
      </c>
      <c r="D418" s="29" t="s">
        <v>16</v>
      </c>
      <c r="E418" s="240" t="s">
        <v>9977</v>
      </c>
      <c r="F418" s="29">
        <v>45548</v>
      </c>
      <c r="G418" s="35" t="s">
        <v>1269</v>
      </c>
      <c r="H418" s="35" t="s">
        <v>1273</v>
      </c>
      <c r="I418" s="29" t="s">
        <v>13050</v>
      </c>
      <c r="J418" s="41">
        <v>1</v>
      </c>
      <c r="K418" s="41" t="s">
        <v>7860</v>
      </c>
      <c r="L418" s="41" t="s">
        <v>11662</v>
      </c>
      <c r="M418" s="41" t="s">
        <v>315</v>
      </c>
      <c r="N418" s="41" t="s">
        <v>7861</v>
      </c>
      <c r="O418" s="41" t="s">
        <v>7862</v>
      </c>
      <c r="P418" s="41" t="s">
        <v>281</v>
      </c>
      <c r="Q418" s="41" t="s">
        <v>10014</v>
      </c>
      <c r="R418" s="41" t="s">
        <v>10015</v>
      </c>
      <c r="S418" s="238" t="s">
        <v>10016</v>
      </c>
      <c r="T418" s="41" t="s">
        <v>7866</v>
      </c>
      <c r="U418" s="29">
        <v>44629</v>
      </c>
      <c r="V418" s="41" t="s">
        <v>1356</v>
      </c>
      <c r="W418" s="29">
        <v>45474</v>
      </c>
      <c r="Y418" s="238" t="s">
        <v>10017</v>
      </c>
      <c r="Z418" s="288">
        <v>399295</v>
      </c>
      <c r="AA418" s="288">
        <v>399295</v>
      </c>
      <c r="AB418" s="41" t="s">
        <v>12232</v>
      </c>
    </row>
    <row r="419" spans="1:28" x14ac:dyDescent="0.25">
      <c r="A419" s="35" t="s">
        <v>1393</v>
      </c>
      <c r="B419" s="29">
        <v>45473</v>
      </c>
      <c r="C419" s="264" t="s">
        <v>10009</v>
      </c>
      <c r="D419" s="29" t="s">
        <v>16</v>
      </c>
      <c r="E419" s="240" t="s">
        <v>10010</v>
      </c>
      <c r="F419" s="29">
        <v>45548</v>
      </c>
      <c r="G419" s="35" t="s">
        <v>1269</v>
      </c>
      <c r="H419" s="35" t="s">
        <v>1273</v>
      </c>
      <c r="I419" s="29" t="s">
        <v>13050</v>
      </c>
      <c r="J419" s="41">
        <v>1</v>
      </c>
      <c r="K419" s="41" t="s">
        <v>7860</v>
      </c>
      <c r="L419" s="41" t="s">
        <v>11662</v>
      </c>
      <c r="M419" s="41" t="s">
        <v>315</v>
      </c>
      <c r="N419" s="41" t="s">
        <v>7861</v>
      </c>
      <c r="O419" s="41" t="s">
        <v>7862</v>
      </c>
      <c r="P419" s="41" t="s">
        <v>281</v>
      </c>
      <c r="Q419" s="41" t="s">
        <v>10011</v>
      </c>
      <c r="R419" s="41" t="s">
        <v>9991</v>
      </c>
      <c r="S419" s="238" t="s">
        <v>10012</v>
      </c>
      <c r="T419" s="41" t="s">
        <v>7866</v>
      </c>
      <c r="U419" s="29">
        <v>44432</v>
      </c>
      <c r="V419" s="41" t="s">
        <v>1356</v>
      </c>
      <c r="W419" s="29">
        <v>45474</v>
      </c>
      <c r="Y419" s="238" t="s">
        <v>9993</v>
      </c>
      <c r="Z419" s="288">
        <v>1261446</v>
      </c>
      <c r="AA419" s="288">
        <v>1261446</v>
      </c>
      <c r="AB419" s="41" t="s">
        <v>12232</v>
      </c>
    </row>
    <row r="420" spans="1:28" x14ac:dyDescent="0.25">
      <c r="A420" s="35" t="s">
        <v>1393</v>
      </c>
      <c r="B420" s="29">
        <v>45473</v>
      </c>
      <c r="C420" s="264" t="s">
        <v>9994</v>
      </c>
      <c r="D420" s="29" t="s">
        <v>16</v>
      </c>
      <c r="E420" s="240" t="s">
        <v>9995</v>
      </c>
      <c r="F420" s="29">
        <v>45548</v>
      </c>
      <c r="G420" s="35" t="s">
        <v>1269</v>
      </c>
      <c r="H420" s="35" t="s">
        <v>1273</v>
      </c>
      <c r="I420" s="29" t="s">
        <v>13050</v>
      </c>
      <c r="J420" s="41">
        <v>1</v>
      </c>
      <c r="K420" s="41" t="s">
        <v>7860</v>
      </c>
      <c r="L420" s="41" t="s">
        <v>11662</v>
      </c>
      <c r="M420" s="41" t="s">
        <v>315</v>
      </c>
      <c r="N420" s="41" t="s">
        <v>7861</v>
      </c>
      <c r="O420" s="41" t="s">
        <v>7862</v>
      </c>
      <c r="P420" s="41" t="s">
        <v>281</v>
      </c>
      <c r="Q420" s="41" t="s">
        <v>9996</v>
      </c>
      <c r="R420" s="41" t="s">
        <v>9991</v>
      </c>
      <c r="S420" s="238" t="s">
        <v>9997</v>
      </c>
      <c r="T420" s="41" t="s">
        <v>7866</v>
      </c>
      <c r="U420" s="29">
        <v>45028</v>
      </c>
      <c r="V420" s="41" t="s">
        <v>1356</v>
      </c>
      <c r="W420" s="29">
        <v>45474</v>
      </c>
      <c r="Y420" s="238" t="s">
        <v>9998</v>
      </c>
      <c r="Z420" s="288">
        <v>430162</v>
      </c>
      <c r="AA420" s="288">
        <v>430162</v>
      </c>
      <c r="AB420" s="41" t="s">
        <v>12232</v>
      </c>
    </row>
    <row r="421" spans="1:28" x14ac:dyDescent="0.25">
      <c r="A421" s="35" t="s">
        <v>1393</v>
      </c>
      <c r="B421" s="29">
        <v>45473</v>
      </c>
      <c r="C421" s="264" t="s">
        <v>10026</v>
      </c>
      <c r="D421" s="29" t="s">
        <v>16</v>
      </c>
      <c r="E421" s="240" t="s">
        <v>10027</v>
      </c>
      <c r="F421" s="29">
        <v>45548</v>
      </c>
      <c r="G421" s="35" t="s">
        <v>1269</v>
      </c>
      <c r="H421" s="35" t="s">
        <v>1273</v>
      </c>
      <c r="I421" s="29" t="s">
        <v>13050</v>
      </c>
      <c r="J421" s="41">
        <v>1</v>
      </c>
      <c r="K421" s="41" t="s">
        <v>7860</v>
      </c>
      <c r="L421" s="41" t="s">
        <v>11662</v>
      </c>
      <c r="M421" s="41" t="s">
        <v>315</v>
      </c>
      <c r="N421" s="41" t="s">
        <v>7861</v>
      </c>
      <c r="O421" s="41" t="s">
        <v>7862</v>
      </c>
      <c r="P421" s="41" t="s">
        <v>1371</v>
      </c>
      <c r="Q421" s="41" t="s">
        <v>10028</v>
      </c>
      <c r="R421" s="41" t="s">
        <v>10029</v>
      </c>
      <c r="S421" s="238" t="s">
        <v>10030</v>
      </c>
      <c r="T421" s="41" t="s">
        <v>7866</v>
      </c>
      <c r="U421" s="29">
        <v>45138</v>
      </c>
      <c r="V421" s="41" t="s">
        <v>1356</v>
      </c>
      <c r="W421" s="29">
        <v>45505</v>
      </c>
      <c r="Y421" s="238" t="s">
        <v>10031</v>
      </c>
      <c r="Z421" s="288">
        <v>687024</v>
      </c>
      <c r="AA421" s="288">
        <v>687024</v>
      </c>
      <c r="AB421" s="41" t="s">
        <v>12232</v>
      </c>
    </row>
    <row r="422" spans="1:28" x14ac:dyDescent="0.25">
      <c r="A422" s="35" t="s">
        <v>1393</v>
      </c>
      <c r="B422" s="29">
        <v>45473</v>
      </c>
      <c r="C422" s="264" t="s">
        <v>9966</v>
      </c>
      <c r="D422" s="29" t="s">
        <v>16</v>
      </c>
      <c r="E422" s="240" t="s">
        <v>9967</v>
      </c>
      <c r="F422" s="29">
        <v>45548</v>
      </c>
      <c r="G422" s="35" t="s">
        <v>1269</v>
      </c>
      <c r="H422" s="35" t="s">
        <v>1273</v>
      </c>
      <c r="I422" s="29" t="s">
        <v>13050</v>
      </c>
      <c r="J422" s="41">
        <v>1</v>
      </c>
      <c r="K422" s="41" t="s">
        <v>7860</v>
      </c>
      <c r="L422" s="41" t="s">
        <v>11662</v>
      </c>
      <c r="M422" s="41" t="s">
        <v>315</v>
      </c>
      <c r="N422" s="41" t="s">
        <v>7861</v>
      </c>
      <c r="O422" s="41" t="s">
        <v>7862</v>
      </c>
      <c r="P422" s="41" t="s">
        <v>281</v>
      </c>
      <c r="Q422" s="41" t="s">
        <v>10032</v>
      </c>
      <c r="R422" s="41" t="s">
        <v>10033</v>
      </c>
      <c r="S422" s="238" t="s">
        <v>9970</v>
      </c>
      <c r="T422" s="41" t="s">
        <v>7866</v>
      </c>
      <c r="U422" s="29">
        <v>45044</v>
      </c>
      <c r="V422" s="41" t="s">
        <v>1356</v>
      </c>
      <c r="W422" s="29">
        <v>45536</v>
      </c>
      <c r="Y422" s="238" t="s">
        <v>10034</v>
      </c>
      <c r="Z422" s="288">
        <v>646000</v>
      </c>
      <c r="AA422" s="288">
        <v>646000</v>
      </c>
      <c r="AB422" s="41" t="s">
        <v>12232</v>
      </c>
    </row>
    <row r="423" spans="1:28" x14ac:dyDescent="0.25">
      <c r="A423" s="35" t="s">
        <v>1393</v>
      </c>
      <c r="B423" s="29">
        <v>45473</v>
      </c>
      <c r="C423" s="264" t="s">
        <v>10035</v>
      </c>
      <c r="D423" s="29" t="s">
        <v>16</v>
      </c>
      <c r="E423" s="240" t="s">
        <v>10036</v>
      </c>
      <c r="F423" s="29">
        <v>45548</v>
      </c>
      <c r="G423" s="35" t="s">
        <v>1269</v>
      </c>
      <c r="H423" s="35" t="s">
        <v>1273</v>
      </c>
      <c r="I423" s="29" t="s">
        <v>13050</v>
      </c>
      <c r="J423" s="41">
        <v>1</v>
      </c>
      <c r="K423" s="41" t="s">
        <v>7860</v>
      </c>
      <c r="L423" s="41" t="s">
        <v>11662</v>
      </c>
      <c r="M423" s="41" t="s">
        <v>7870</v>
      </c>
      <c r="N423" s="41" t="s">
        <v>7861</v>
      </c>
      <c r="O423" s="41" t="s">
        <v>7862</v>
      </c>
      <c r="P423" s="41" t="s">
        <v>7871</v>
      </c>
      <c r="Q423" s="41" t="s">
        <v>10037</v>
      </c>
      <c r="R423" s="41" t="s">
        <v>10038</v>
      </c>
      <c r="S423" s="238" t="s">
        <v>10039</v>
      </c>
      <c r="T423" s="41" t="s">
        <v>7866</v>
      </c>
      <c r="U423" s="29">
        <v>45197</v>
      </c>
      <c r="V423" s="41" t="s">
        <v>1413</v>
      </c>
      <c r="W423" s="29">
        <v>45597</v>
      </c>
      <c r="Y423" s="238" t="s">
        <v>10040</v>
      </c>
      <c r="Z423" s="288">
        <v>16000</v>
      </c>
      <c r="AA423" s="288">
        <v>16000</v>
      </c>
      <c r="AB423" s="41" t="s">
        <v>12232</v>
      </c>
    </row>
    <row r="424" spans="1:28" x14ac:dyDescent="0.25">
      <c r="A424" s="35" t="s">
        <v>1456</v>
      </c>
      <c r="B424" s="29">
        <v>45469</v>
      </c>
      <c r="C424" s="264" t="s">
        <v>10041</v>
      </c>
      <c r="D424" s="29" t="s">
        <v>16</v>
      </c>
      <c r="E424" s="240" t="s">
        <v>10042</v>
      </c>
      <c r="F424" s="29">
        <v>45548</v>
      </c>
      <c r="G424" s="35" t="s">
        <v>1262</v>
      </c>
      <c r="H424" s="35" t="s">
        <v>1264</v>
      </c>
      <c r="I424" s="29" t="s">
        <v>13069</v>
      </c>
      <c r="J424" s="41">
        <v>1</v>
      </c>
      <c r="K424" s="41" t="s">
        <v>7860</v>
      </c>
      <c r="L424" s="41" t="s">
        <v>11662</v>
      </c>
      <c r="M424" s="41" t="s">
        <v>315</v>
      </c>
      <c r="N424" s="41" t="s">
        <v>7861</v>
      </c>
      <c r="O424" s="41" t="s">
        <v>7862</v>
      </c>
      <c r="P424" s="41" t="s">
        <v>1371</v>
      </c>
      <c r="Q424" s="41" t="s">
        <v>10043</v>
      </c>
      <c r="R424" s="41" t="s">
        <v>10044</v>
      </c>
      <c r="S424" s="238" t="s">
        <v>10045</v>
      </c>
      <c r="T424" s="41" t="s">
        <v>7866</v>
      </c>
      <c r="U424" s="29">
        <v>45016</v>
      </c>
      <c r="V424" s="41" t="s">
        <v>1356</v>
      </c>
      <c r="W424" s="29">
        <v>45627</v>
      </c>
      <c r="Y424" s="238" t="s">
        <v>10046</v>
      </c>
      <c r="Z424" s="288">
        <v>2064</v>
      </c>
      <c r="AA424" s="288">
        <v>2064</v>
      </c>
      <c r="AB424" s="41" t="s">
        <v>12232</v>
      </c>
    </row>
    <row r="425" spans="1:28" x14ac:dyDescent="0.25">
      <c r="A425" s="35" t="s">
        <v>1393</v>
      </c>
      <c r="B425" s="29">
        <v>45473</v>
      </c>
      <c r="C425" s="264" t="s">
        <v>10047</v>
      </c>
      <c r="D425" s="29" t="s">
        <v>16</v>
      </c>
      <c r="E425" s="240" t="s">
        <v>9967</v>
      </c>
      <c r="F425" s="29">
        <v>45548</v>
      </c>
      <c r="G425" s="35" t="s">
        <v>1269</v>
      </c>
      <c r="H425" s="35" t="s">
        <v>1273</v>
      </c>
      <c r="I425" s="29" t="s">
        <v>13050</v>
      </c>
      <c r="J425" s="41">
        <v>1</v>
      </c>
      <c r="K425" s="41" t="s">
        <v>7860</v>
      </c>
      <c r="L425" s="41" t="s">
        <v>11662</v>
      </c>
      <c r="M425" s="41" t="s">
        <v>315</v>
      </c>
      <c r="N425" s="41" t="s">
        <v>7861</v>
      </c>
      <c r="O425" s="41" t="s">
        <v>7862</v>
      </c>
      <c r="P425" s="41" t="s">
        <v>281</v>
      </c>
      <c r="Q425" s="41" t="s">
        <v>10048</v>
      </c>
      <c r="R425" s="41" t="s">
        <v>10049</v>
      </c>
      <c r="S425" s="238" t="s">
        <v>10050</v>
      </c>
      <c r="T425" s="41" t="s">
        <v>7866</v>
      </c>
      <c r="U425" s="29">
        <v>45006</v>
      </c>
      <c r="V425" s="41" t="s">
        <v>1356</v>
      </c>
      <c r="W425" s="29">
        <v>45646</v>
      </c>
      <c r="Y425" s="238" t="s">
        <v>10051</v>
      </c>
      <c r="Z425" s="288">
        <v>50000</v>
      </c>
      <c r="AA425" s="288">
        <v>50000</v>
      </c>
      <c r="AB425" s="41" t="s">
        <v>12232</v>
      </c>
    </row>
    <row r="426" spans="1:28" x14ac:dyDescent="0.25">
      <c r="A426" s="35" t="s">
        <v>1393</v>
      </c>
      <c r="B426" s="29">
        <v>45473</v>
      </c>
      <c r="C426" s="264" t="s">
        <v>10052</v>
      </c>
      <c r="D426" s="29" t="s">
        <v>16</v>
      </c>
      <c r="E426" s="240" t="s">
        <v>9835</v>
      </c>
      <c r="F426" s="29">
        <v>45548</v>
      </c>
      <c r="G426" s="35" t="s">
        <v>1269</v>
      </c>
      <c r="H426" s="35" t="s">
        <v>1273</v>
      </c>
      <c r="I426" s="29" t="s">
        <v>13050</v>
      </c>
      <c r="J426" s="41">
        <v>1</v>
      </c>
      <c r="K426" s="41" t="s">
        <v>7860</v>
      </c>
      <c r="L426" s="41" t="s">
        <v>11662</v>
      </c>
      <c r="M426" s="41" t="s">
        <v>315</v>
      </c>
      <c r="N426" s="41" t="s">
        <v>7861</v>
      </c>
      <c r="O426" s="41" t="s">
        <v>7862</v>
      </c>
      <c r="P426" s="41" t="s">
        <v>281</v>
      </c>
      <c r="Q426" s="41" t="s">
        <v>10053</v>
      </c>
      <c r="R426" s="41" t="s">
        <v>9952</v>
      </c>
      <c r="S426" s="238" t="s">
        <v>10054</v>
      </c>
      <c r="T426" s="41" t="s">
        <v>7866</v>
      </c>
      <c r="U426" s="29">
        <v>45509</v>
      </c>
      <c r="V426" s="41" t="s">
        <v>1413</v>
      </c>
      <c r="W426" s="29">
        <v>45783</v>
      </c>
      <c r="Y426" s="238" t="s">
        <v>10055</v>
      </c>
      <c r="Z426" s="288">
        <v>22000</v>
      </c>
      <c r="AA426" s="288">
        <v>22000</v>
      </c>
      <c r="AB426" s="41" t="s">
        <v>12232</v>
      </c>
    </row>
    <row r="427" spans="1:28" x14ac:dyDescent="0.25">
      <c r="A427" s="35" t="s">
        <v>1489</v>
      </c>
      <c r="B427" s="29">
        <v>45459</v>
      </c>
      <c r="C427" s="264" t="s">
        <v>10056</v>
      </c>
      <c r="D427" s="29" t="s">
        <v>16</v>
      </c>
      <c r="E427" s="240" t="s">
        <v>10057</v>
      </c>
      <c r="F427" s="29">
        <v>45548</v>
      </c>
      <c r="G427" s="35" t="s">
        <v>1262</v>
      </c>
      <c r="H427" s="35" t="s">
        <v>1488</v>
      </c>
      <c r="I427" s="29" t="s">
        <v>13055</v>
      </c>
      <c r="J427" s="41">
        <v>1</v>
      </c>
      <c r="K427" s="41" t="s">
        <v>7888</v>
      </c>
      <c r="L427" s="41" t="s">
        <v>7888</v>
      </c>
      <c r="M427" s="41" t="s">
        <v>7965</v>
      </c>
      <c r="N427" s="41" t="s">
        <v>7861</v>
      </c>
      <c r="O427" s="41" t="s">
        <v>7862</v>
      </c>
      <c r="P427" s="41" t="s">
        <v>9013</v>
      </c>
      <c r="Q427" s="41" t="s">
        <v>10058</v>
      </c>
      <c r="R427" s="41" t="s">
        <v>10059</v>
      </c>
      <c r="S427" s="238" t="s">
        <v>10060</v>
      </c>
      <c r="T427" s="41" t="s">
        <v>7866</v>
      </c>
      <c r="U427" s="29">
        <v>45626</v>
      </c>
      <c r="V427" s="41" t="s">
        <v>1356</v>
      </c>
      <c r="W427" s="29">
        <v>45990</v>
      </c>
      <c r="Y427" s="238" t="s">
        <v>10061</v>
      </c>
      <c r="Z427" s="288">
        <v>36000</v>
      </c>
      <c r="AA427" s="288">
        <v>36000</v>
      </c>
      <c r="AB427" s="41" t="s">
        <v>12229</v>
      </c>
    </row>
    <row r="428" spans="1:28" x14ac:dyDescent="0.25">
      <c r="A428" s="35" t="s">
        <v>1393</v>
      </c>
      <c r="B428" s="29">
        <v>45419</v>
      </c>
      <c r="C428" s="264" t="s">
        <v>10062</v>
      </c>
      <c r="D428" s="29" t="s">
        <v>16</v>
      </c>
      <c r="E428" s="240" t="s">
        <v>8446</v>
      </c>
      <c r="F428" s="29">
        <v>45548</v>
      </c>
      <c r="G428" s="35" t="s">
        <v>1269</v>
      </c>
      <c r="H428" s="35" t="s">
        <v>1273</v>
      </c>
      <c r="I428" s="29" t="s">
        <v>13050</v>
      </c>
      <c r="J428" s="41">
        <v>1</v>
      </c>
      <c r="K428" s="41" t="s">
        <v>7860</v>
      </c>
      <c r="L428" s="41" t="s">
        <v>11662</v>
      </c>
      <c r="M428" s="41" t="s">
        <v>315</v>
      </c>
      <c r="N428" s="41" t="s">
        <v>7861</v>
      </c>
      <c r="O428" s="41" t="s">
        <v>7862</v>
      </c>
      <c r="P428" s="41" t="s">
        <v>1500</v>
      </c>
      <c r="Q428" s="41" t="s">
        <v>10063</v>
      </c>
      <c r="R428" s="41" t="s">
        <v>10064</v>
      </c>
      <c r="S428" s="238" t="s">
        <v>10065</v>
      </c>
      <c r="T428" s="41" t="s">
        <v>7866</v>
      </c>
      <c r="U428" s="29">
        <v>46143</v>
      </c>
      <c r="V428" s="41" t="s">
        <v>1413</v>
      </c>
      <c r="W428" s="29">
        <v>46143</v>
      </c>
      <c r="Y428" s="238" t="s">
        <v>10066</v>
      </c>
      <c r="Z428" s="288">
        <v>2780424</v>
      </c>
      <c r="AA428" s="288">
        <v>2780424</v>
      </c>
      <c r="AB428" s="41" t="s">
        <v>12232</v>
      </c>
    </row>
    <row r="429" spans="1:28" x14ac:dyDescent="0.25">
      <c r="A429" s="35" t="s">
        <v>357</v>
      </c>
      <c r="B429" s="29">
        <v>45470</v>
      </c>
      <c r="C429" s="264" t="s">
        <v>10067</v>
      </c>
      <c r="D429" s="29" t="s">
        <v>16</v>
      </c>
      <c r="E429" s="240" t="s">
        <v>10068</v>
      </c>
      <c r="F429" s="29">
        <v>45560</v>
      </c>
      <c r="G429" s="35" t="s">
        <v>1269</v>
      </c>
      <c r="H429" s="35" t="s">
        <v>1272</v>
      </c>
      <c r="I429" s="29" t="s">
        <v>13070</v>
      </c>
      <c r="J429" s="41">
        <v>1</v>
      </c>
      <c r="K429" s="41" t="s">
        <v>7860</v>
      </c>
      <c r="L429" s="41" t="s">
        <v>11662</v>
      </c>
      <c r="M429" s="41" t="s">
        <v>7870</v>
      </c>
      <c r="N429" s="41" t="s">
        <v>7861</v>
      </c>
      <c r="O429" s="41" t="s">
        <v>7862</v>
      </c>
      <c r="P429" s="41" t="s">
        <v>7871</v>
      </c>
      <c r="Q429" s="41" t="s">
        <v>10069</v>
      </c>
      <c r="R429" s="41" t="s">
        <v>10070</v>
      </c>
      <c r="S429" s="238" t="s">
        <v>10071</v>
      </c>
      <c r="T429" s="41" t="s">
        <v>7866</v>
      </c>
      <c r="U429" s="29">
        <v>44197</v>
      </c>
      <c r="V429" s="41" t="s">
        <v>1356</v>
      </c>
      <c r="W429" s="29">
        <v>44197</v>
      </c>
      <c r="Y429" s="238" t="s">
        <v>10072</v>
      </c>
      <c r="Z429" s="288">
        <v>212289</v>
      </c>
      <c r="AA429" s="288">
        <v>212289</v>
      </c>
      <c r="AB429" s="41" t="s">
        <v>12229</v>
      </c>
    </row>
    <row r="430" spans="1:28" x14ac:dyDescent="0.25">
      <c r="A430" s="35" t="s">
        <v>1393</v>
      </c>
      <c r="B430" s="29">
        <v>45473</v>
      </c>
      <c r="C430" s="264" t="s">
        <v>10073</v>
      </c>
      <c r="D430" s="29" t="s">
        <v>16</v>
      </c>
      <c r="E430" s="240" t="s">
        <v>10074</v>
      </c>
      <c r="F430" s="29">
        <v>45560</v>
      </c>
      <c r="G430" s="35" t="s">
        <v>1269</v>
      </c>
      <c r="H430" s="35" t="s">
        <v>1273</v>
      </c>
      <c r="I430" s="29" t="s">
        <v>13050</v>
      </c>
      <c r="J430" s="41">
        <v>1</v>
      </c>
      <c r="K430" s="41" t="s">
        <v>8421</v>
      </c>
      <c r="L430" s="41" t="s">
        <v>11772</v>
      </c>
      <c r="M430" s="41" t="s">
        <v>8422</v>
      </c>
      <c r="N430" s="41" t="s">
        <v>7861</v>
      </c>
      <c r="O430" s="41" t="s">
        <v>8423</v>
      </c>
      <c r="P430" s="41" t="s">
        <v>8944</v>
      </c>
      <c r="Q430" s="41" t="s">
        <v>10075</v>
      </c>
      <c r="R430" s="41" t="s">
        <v>10076</v>
      </c>
      <c r="S430" s="238" t="s">
        <v>10077</v>
      </c>
      <c r="T430" s="41" t="s">
        <v>7866</v>
      </c>
      <c r="U430" s="29">
        <v>44348</v>
      </c>
      <c r="V430" s="41" t="s">
        <v>1413</v>
      </c>
      <c r="W430" s="29">
        <v>44348</v>
      </c>
      <c r="Y430" s="238" t="s">
        <v>10078</v>
      </c>
      <c r="Z430" s="288">
        <v>2292597</v>
      </c>
      <c r="AA430" s="288">
        <v>2292597</v>
      </c>
      <c r="AB430" s="41" t="s">
        <v>12232</v>
      </c>
    </row>
    <row r="431" spans="1:28" x14ac:dyDescent="0.25">
      <c r="A431" s="35" t="s">
        <v>1393</v>
      </c>
      <c r="B431" s="29">
        <v>45473</v>
      </c>
      <c r="C431" s="264" t="s">
        <v>10079</v>
      </c>
      <c r="D431" s="29" t="s">
        <v>16</v>
      </c>
      <c r="E431" s="240" t="s">
        <v>10080</v>
      </c>
      <c r="F431" s="29">
        <v>45560</v>
      </c>
      <c r="G431" s="35" t="s">
        <v>1269</v>
      </c>
      <c r="H431" s="35" t="s">
        <v>1273</v>
      </c>
      <c r="I431" s="29" t="s">
        <v>13050</v>
      </c>
      <c r="J431" s="41">
        <v>1</v>
      </c>
      <c r="K431" s="41" t="s">
        <v>269</v>
      </c>
      <c r="L431" s="41" t="s">
        <v>11772</v>
      </c>
      <c r="M431" s="41" t="s">
        <v>8422</v>
      </c>
      <c r="N431" s="41" t="s">
        <v>7861</v>
      </c>
      <c r="O431" s="41" t="s">
        <v>8423</v>
      </c>
      <c r="P431" s="41" t="s">
        <v>269</v>
      </c>
      <c r="Q431" s="41" t="s">
        <v>10081</v>
      </c>
      <c r="R431" s="41" t="s">
        <v>10082</v>
      </c>
      <c r="S431" s="238" t="s">
        <v>10083</v>
      </c>
      <c r="T431" s="41" t="s">
        <v>7866</v>
      </c>
      <c r="U431" s="29">
        <v>44348</v>
      </c>
      <c r="V431" s="41" t="s">
        <v>1413</v>
      </c>
      <c r="W431" s="29">
        <v>44348</v>
      </c>
      <c r="Y431" s="238" t="s">
        <v>10084</v>
      </c>
      <c r="Z431" s="288">
        <v>3220608</v>
      </c>
      <c r="AA431" s="288">
        <v>3220608</v>
      </c>
      <c r="AB431" s="41" t="s">
        <v>12232</v>
      </c>
    </row>
    <row r="432" spans="1:28" x14ac:dyDescent="0.25">
      <c r="A432" s="35" t="s">
        <v>1359</v>
      </c>
      <c r="B432" s="29">
        <v>45472</v>
      </c>
      <c r="C432" s="264" t="s">
        <v>10085</v>
      </c>
      <c r="D432" s="29" t="s">
        <v>16</v>
      </c>
      <c r="E432" s="240" t="s">
        <v>9336</v>
      </c>
      <c r="F432" s="29">
        <v>45560</v>
      </c>
      <c r="G432" s="35" t="s">
        <v>1266</v>
      </c>
      <c r="H432" s="35" t="s">
        <v>1268</v>
      </c>
      <c r="I432" s="29" t="s">
        <v>13052</v>
      </c>
      <c r="J432" s="41">
        <v>1</v>
      </c>
      <c r="K432" s="41" t="s">
        <v>7895</v>
      </c>
      <c r="L432" s="41" t="s">
        <v>7895</v>
      </c>
      <c r="M432" s="41" t="s">
        <v>7896</v>
      </c>
      <c r="N432" s="41" t="s">
        <v>7897</v>
      </c>
      <c r="O432" s="41" t="s">
        <v>7862</v>
      </c>
      <c r="P432" s="41" t="s">
        <v>322</v>
      </c>
      <c r="Q432" s="41" t="s">
        <v>10086</v>
      </c>
      <c r="R432" s="41" t="s">
        <v>10087</v>
      </c>
      <c r="S432" s="238" t="s">
        <v>10088</v>
      </c>
      <c r="T432" s="41" t="s">
        <v>7866</v>
      </c>
      <c r="U432" s="29">
        <v>44470</v>
      </c>
      <c r="V432" s="41" t="s">
        <v>1356</v>
      </c>
      <c r="W432" s="29">
        <v>44621</v>
      </c>
      <c r="Y432" s="238" t="s">
        <v>9629</v>
      </c>
      <c r="Z432" s="288">
        <v>250000</v>
      </c>
      <c r="AA432" s="288">
        <v>250000</v>
      </c>
      <c r="AB432" s="41" t="s">
        <v>12229</v>
      </c>
    </row>
    <row r="433" spans="1:28" x14ac:dyDescent="0.25">
      <c r="A433" s="35" t="s">
        <v>1359</v>
      </c>
      <c r="B433" s="29">
        <v>45471</v>
      </c>
      <c r="C433" s="264" t="s">
        <v>10089</v>
      </c>
      <c r="D433" s="29" t="s">
        <v>16</v>
      </c>
      <c r="E433" s="240" t="s">
        <v>10090</v>
      </c>
      <c r="F433" s="29">
        <v>45560</v>
      </c>
      <c r="G433" s="35" t="s">
        <v>1266</v>
      </c>
      <c r="H433" s="35" t="s">
        <v>1268</v>
      </c>
      <c r="I433" s="29" t="s">
        <v>13052</v>
      </c>
      <c r="J433" s="41">
        <v>1</v>
      </c>
      <c r="K433" s="41" t="s">
        <v>7895</v>
      </c>
      <c r="L433" s="41" t="s">
        <v>7895</v>
      </c>
      <c r="M433" s="41" t="s">
        <v>7896</v>
      </c>
      <c r="N433" s="41" t="s">
        <v>7897</v>
      </c>
      <c r="O433" s="41" t="s">
        <v>7862</v>
      </c>
      <c r="P433" s="41" t="s">
        <v>322</v>
      </c>
      <c r="Q433" s="41" t="s">
        <v>10091</v>
      </c>
      <c r="R433" s="41" t="s">
        <v>10092</v>
      </c>
      <c r="S433" s="238" t="s">
        <v>10093</v>
      </c>
      <c r="T433" s="41" t="s">
        <v>7866</v>
      </c>
      <c r="U433" s="29">
        <v>44531</v>
      </c>
      <c r="V433" s="41" t="s">
        <v>1356</v>
      </c>
      <c r="W433" s="29">
        <v>44678</v>
      </c>
      <c r="Y433" s="238" t="s">
        <v>9914</v>
      </c>
      <c r="Z433" s="288">
        <v>290000</v>
      </c>
      <c r="AA433" s="288">
        <v>290000</v>
      </c>
      <c r="AB433" s="41" t="s">
        <v>12229</v>
      </c>
    </row>
    <row r="434" spans="1:28" x14ac:dyDescent="0.25">
      <c r="A434" s="35" t="s">
        <v>482</v>
      </c>
      <c r="B434" s="29">
        <v>45473</v>
      </c>
      <c r="C434" s="264" t="s">
        <v>10094</v>
      </c>
      <c r="D434" s="29" t="s">
        <v>16</v>
      </c>
      <c r="E434" s="240" t="s">
        <v>10095</v>
      </c>
      <c r="F434" s="29">
        <v>45560</v>
      </c>
      <c r="G434" s="35" t="s">
        <v>1262</v>
      </c>
      <c r="H434" s="35" t="s">
        <v>1263</v>
      </c>
      <c r="I434" s="29" t="s">
        <v>13077</v>
      </c>
      <c r="J434" s="41">
        <v>1</v>
      </c>
      <c r="K434" s="41" t="s">
        <v>7888</v>
      </c>
      <c r="L434" s="41" t="s">
        <v>7888</v>
      </c>
      <c r="M434" s="41" t="s">
        <v>7965</v>
      </c>
      <c r="N434" s="41" t="s">
        <v>7861</v>
      </c>
      <c r="O434" s="41" t="s">
        <v>7862</v>
      </c>
      <c r="P434" s="41" t="s">
        <v>7966</v>
      </c>
      <c r="Q434" s="41" t="s">
        <v>10096</v>
      </c>
      <c r="R434" s="41" t="s">
        <v>10097</v>
      </c>
      <c r="S434" s="238" t="s">
        <v>10098</v>
      </c>
      <c r="T434" s="41" t="s">
        <v>7866</v>
      </c>
      <c r="U434" s="29">
        <v>44713</v>
      </c>
      <c r="V434" s="41" t="s">
        <v>1356</v>
      </c>
      <c r="W434" s="29">
        <v>44713</v>
      </c>
      <c r="Y434" s="238" t="s">
        <v>10099</v>
      </c>
      <c r="Z434" s="288">
        <v>675873</v>
      </c>
      <c r="AA434" s="288">
        <v>675873</v>
      </c>
      <c r="AB434" s="41" t="s">
        <v>12232</v>
      </c>
    </row>
    <row r="435" spans="1:28" x14ac:dyDescent="0.25">
      <c r="A435" s="35" t="s">
        <v>482</v>
      </c>
      <c r="B435" s="29">
        <v>45473</v>
      </c>
      <c r="C435" s="264" t="s">
        <v>10100</v>
      </c>
      <c r="D435" s="29" t="s">
        <v>16</v>
      </c>
      <c r="E435" s="240" t="s">
        <v>9893</v>
      </c>
      <c r="F435" s="29">
        <v>45560</v>
      </c>
      <c r="G435" s="35" t="s">
        <v>1262</v>
      </c>
      <c r="H435" s="35" t="s">
        <v>1263</v>
      </c>
      <c r="I435" s="29" t="s">
        <v>13077</v>
      </c>
      <c r="J435" s="41">
        <v>1</v>
      </c>
      <c r="K435" s="41" t="s">
        <v>7888</v>
      </c>
      <c r="L435" s="41" t="s">
        <v>7888</v>
      </c>
      <c r="M435" s="41" t="s">
        <v>7965</v>
      </c>
      <c r="N435" s="41" t="s">
        <v>7861</v>
      </c>
      <c r="O435" s="41" t="s">
        <v>7862</v>
      </c>
      <c r="P435" s="41" t="s">
        <v>3263</v>
      </c>
      <c r="Q435" s="41" t="s">
        <v>10101</v>
      </c>
      <c r="R435" s="41" t="s">
        <v>10102</v>
      </c>
      <c r="S435" s="238" t="s">
        <v>9896</v>
      </c>
      <c r="T435" s="41" t="s">
        <v>7866</v>
      </c>
      <c r="U435" s="29">
        <v>44726</v>
      </c>
      <c r="V435" s="41" t="s">
        <v>1413</v>
      </c>
      <c r="W435" s="29">
        <v>44726</v>
      </c>
      <c r="Y435" s="238" t="s">
        <v>10103</v>
      </c>
      <c r="Z435" s="288">
        <v>5500000</v>
      </c>
      <c r="AA435" s="288">
        <v>5500000</v>
      </c>
      <c r="AB435" s="41" t="s">
        <v>12232</v>
      </c>
    </row>
    <row r="436" spans="1:28" x14ac:dyDescent="0.25">
      <c r="A436" s="35" t="s">
        <v>306</v>
      </c>
      <c r="B436" s="29">
        <v>45471</v>
      </c>
      <c r="C436" s="264" t="s">
        <v>10104</v>
      </c>
      <c r="D436" s="29" t="s">
        <v>16</v>
      </c>
      <c r="E436" s="240" t="s">
        <v>10105</v>
      </c>
      <c r="F436" s="29">
        <v>45560</v>
      </c>
      <c r="G436" s="35" t="s">
        <v>1262</v>
      </c>
      <c r="H436" s="35" t="s">
        <v>1264</v>
      </c>
      <c r="I436" s="29" t="s">
        <v>13089</v>
      </c>
      <c r="J436" s="41">
        <v>1</v>
      </c>
      <c r="K436" s="41" t="s">
        <v>7860</v>
      </c>
      <c r="L436" s="41" t="s">
        <v>11662</v>
      </c>
      <c r="M436" s="41" t="s">
        <v>315</v>
      </c>
      <c r="N436" s="41" t="s">
        <v>7861</v>
      </c>
      <c r="O436" s="41" t="s">
        <v>7862</v>
      </c>
      <c r="P436" s="41" t="s">
        <v>1371</v>
      </c>
      <c r="Q436" s="41" t="s">
        <v>10106</v>
      </c>
      <c r="R436" s="41" t="s">
        <v>10107</v>
      </c>
      <c r="S436" s="238" t="s">
        <v>10108</v>
      </c>
      <c r="T436" s="41" t="s">
        <v>7866</v>
      </c>
      <c r="U436" s="29">
        <v>44743</v>
      </c>
      <c r="V436" s="41" t="s">
        <v>1413</v>
      </c>
      <c r="W436" s="29">
        <v>44743</v>
      </c>
      <c r="Y436" s="238" t="s">
        <v>10109</v>
      </c>
      <c r="Z436" s="288">
        <v>204301</v>
      </c>
      <c r="AA436" s="288">
        <v>204301</v>
      </c>
      <c r="AB436" s="41" t="s">
        <v>12232</v>
      </c>
    </row>
    <row r="437" spans="1:28" x14ac:dyDescent="0.25">
      <c r="A437" s="35" t="s">
        <v>1393</v>
      </c>
      <c r="B437" s="29">
        <v>45471</v>
      </c>
      <c r="C437" s="264" t="s">
        <v>10110</v>
      </c>
      <c r="D437" s="29" t="s">
        <v>16</v>
      </c>
      <c r="E437" s="240" t="s">
        <v>10111</v>
      </c>
      <c r="F437" s="29">
        <v>45560</v>
      </c>
      <c r="G437" s="35" t="s">
        <v>1269</v>
      </c>
      <c r="H437" s="35" t="s">
        <v>1273</v>
      </c>
      <c r="I437" s="29" t="s">
        <v>13050</v>
      </c>
      <c r="J437" s="41">
        <v>1</v>
      </c>
      <c r="K437" s="41" t="s">
        <v>7860</v>
      </c>
      <c r="L437" s="41" t="s">
        <v>11662</v>
      </c>
      <c r="M437" s="41" t="s">
        <v>7870</v>
      </c>
      <c r="N437" s="41" t="s">
        <v>7861</v>
      </c>
      <c r="O437" s="41" t="s">
        <v>7862</v>
      </c>
      <c r="P437" s="41" t="s">
        <v>7871</v>
      </c>
      <c r="Q437" s="41" t="s">
        <v>10112</v>
      </c>
      <c r="R437" s="41" t="s">
        <v>10113</v>
      </c>
      <c r="S437" s="238" t="s">
        <v>10114</v>
      </c>
      <c r="T437" s="41" t="s">
        <v>7866</v>
      </c>
      <c r="U437" s="29">
        <v>44276</v>
      </c>
      <c r="V437" s="41" t="s">
        <v>1356</v>
      </c>
      <c r="W437" s="29">
        <v>44764</v>
      </c>
      <c r="Y437" s="238" t="s">
        <v>10115</v>
      </c>
      <c r="Z437" s="288">
        <v>25000</v>
      </c>
      <c r="AA437" s="288">
        <v>25000</v>
      </c>
      <c r="AB437" s="41" t="s">
        <v>12232</v>
      </c>
    </row>
    <row r="438" spans="1:28" x14ac:dyDescent="0.25">
      <c r="A438" s="35" t="s">
        <v>1359</v>
      </c>
      <c r="B438" s="29">
        <v>45471</v>
      </c>
      <c r="C438" s="264" t="s">
        <v>10122</v>
      </c>
      <c r="D438" s="29" t="s">
        <v>16</v>
      </c>
      <c r="E438" s="240" t="s">
        <v>10123</v>
      </c>
      <c r="F438" s="29">
        <v>45560</v>
      </c>
      <c r="G438" s="35" t="s">
        <v>1266</v>
      </c>
      <c r="H438" s="35" t="s">
        <v>1268</v>
      </c>
      <c r="I438" s="29" t="s">
        <v>13052</v>
      </c>
      <c r="J438" s="41">
        <v>1</v>
      </c>
      <c r="K438" s="41" t="s">
        <v>7895</v>
      </c>
      <c r="L438" s="41" t="s">
        <v>7895</v>
      </c>
      <c r="M438" s="41" t="s">
        <v>7896</v>
      </c>
      <c r="N438" s="41" t="s">
        <v>7897</v>
      </c>
      <c r="O438" s="41" t="s">
        <v>7862</v>
      </c>
      <c r="P438" s="41" t="s">
        <v>322</v>
      </c>
      <c r="Q438" s="41" t="s">
        <v>10124</v>
      </c>
      <c r="R438" s="41" t="s">
        <v>10125</v>
      </c>
      <c r="S438" s="238" t="s">
        <v>10126</v>
      </c>
      <c r="T438" s="41" t="s">
        <v>7866</v>
      </c>
      <c r="U438" s="29">
        <v>44562</v>
      </c>
      <c r="V438" s="41" t="s">
        <v>1356</v>
      </c>
      <c r="W438" s="29">
        <v>44774</v>
      </c>
      <c r="Y438" s="238" t="s">
        <v>10127</v>
      </c>
      <c r="Z438" s="288">
        <v>1700000</v>
      </c>
      <c r="AA438" s="288">
        <v>1700000</v>
      </c>
      <c r="AB438" s="41" t="s">
        <v>12229</v>
      </c>
    </row>
    <row r="439" spans="1:28" x14ac:dyDescent="0.25">
      <c r="A439" s="35" t="s">
        <v>482</v>
      </c>
      <c r="B439" s="29">
        <v>45473</v>
      </c>
      <c r="C439" s="264" t="s">
        <v>10116</v>
      </c>
      <c r="D439" s="29" t="s">
        <v>16</v>
      </c>
      <c r="E439" s="240" t="s">
        <v>10117</v>
      </c>
      <c r="F439" s="29">
        <v>45560</v>
      </c>
      <c r="G439" s="35" t="s">
        <v>1262</v>
      </c>
      <c r="H439" s="35" t="s">
        <v>1263</v>
      </c>
      <c r="I439" s="29" t="s">
        <v>13077</v>
      </c>
      <c r="J439" s="41">
        <v>1</v>
      </c>
      <c r="K439" s="41" t="s">
        <v>7888</v>
      </c>
      <c r="L439" s="41" t="s">
        <v>7888</v>
      </c>
      <c r="M439" s="41" t="s">
        <v>7965</v>
      </c>
      <c r="N439" s="41" t="s">
        <v>7861</v>
      </c>
      <c r="O439" s="41" t="s">
        <v>7862</v>
      </c>
      <c r="P439" s="41" t="s">
        <v>7966</v>
      </c>
      <c r="Q439" s="41" t="s">
        <v>10118</v>
      </c>
      <c r="R439" s="41" t="s">
        <v>10119</v>
      </c>
      <c r="S439" s="238" t="s">
        <v>10120</v>
      </c>
      <c r="T439" s="41" t="s">
        <v>7866</v>
      </c>
      <c r="U439" s="29">
        <v>44774</v>
      </c>
      <c r="V439" s="41" t="s">
        <v>1356</v>
      </c>
      <c r="W439" s="29">
        <v>44774</v>
      </c>
      <c r="Y439" s="238" t="s">
        <v>10121</v>
      </c>
      <c r="Z439" s="288">
        <v>780093</v>
      </c>
      <c r="AA439" s="288">
        <v>780093</v>
      </c>
      <c r="AB439" s="41" t="s">
        <v>12232</v>
      </c>
    </row>
    <row r="440" spans="1:28" x14ac:dyDescent="0.25">
      <c r="A440" s="35" t="s">
        <v>1359</v>
      </c>
      <c r="B440" s="29">
        <v>45471</v>
      </c>
      <c r="C440" s="264" t="s">
        <v>10128</v>
      </c>
      <c r="D440" s="29" t="s">
        <v>16</v>
      </c>
      <c r="E440" s="240" t="s">
        <v>9336</v>
      </c>
      <c r="F440" s="29">
        <v>45560</v>
      </c>
      <c r="G440" s="35" t="s">
        <v>1266</v>
      </c>
      <c r="H440" s="35" t="s">
        <v>1268</v>
      </c>
      <c r="I440" s="29" t="s">
        <v>13052</v>
      </c>
      <c r="J440" s="41">
        <v>1</v>
      </c>
      <c r="K440" s="41" t="s">
        <v>7895</v>
      </c>
      <c r="L440" s="41" t="s">
        <v>7895</v>
      </c>
      <c r="M440" s="41" t="s">
        <v>7896</v>
      </c>
      <c r="N440" s="41" t="s">
        <v>7897</v>
      </c>
      <c r="O440" s="41" t="s">
        <v>7862</v>
      </c>
      <c r="P440" s="41" t="s">
        <v>322</v>
      </c>
      <c r="Q440" s="41" t="s">
        <v>10129</v>
      </c>
      <c r="R440" s="41" t="s">
        <v>10130</v>
      </c>
      <c r="S440" s="238" t="s">
        <v>10131</v>
      </c>
      <c r="T440" s="41" t="s">
        <v>7866</v>
      </c>
      <c r="U440" s="29">
        <v>44656</v>
      </c>
      <c r="V440" s="41" t="s">
        <v>1356</v>
      </c>
      <c r="W440" s="29">
        <v>44806</v>
      </c>
      <c r="Y440" s="238" t="s">
        <v>8763</v>
      </c>
      <c r="Z440" s="288">
        <v>100000</v>
      </c>
      <c r="AA440" s="288">
        <v>100000</v>
      </c>
      <c r="AB440" s="41" t="s">
        <v>12229</v>
      </c>
    </row>
    <row r="441" spans="1:28" x14ac:dyDescent="0.25">
      <c r="A441" s="35" t="s">
        <v>482</v>
      </c>
      <c r="B441" s="29">
        <v>45473</v>
      </c>
      <c r="C441" s="264" t="s">
        <v>10132</v>
      </c>
      <c r="D441" s="29" t="s">
        <v>16</v>
      </c>
      <c r="E441" s="240" t="s">
        <v>10133</v>
      </c>
      <c r="F441" s="29">
        <v>45560</v>
      </c>
      <c r="G441" s="35" t="s">
        <v>1262</v>
      </c>
      <c r="H441" s="35" t="s">
        <v>1263</v>
      </c>
      <c r="I441" s="29" t="s">
        <v>13077</v>
      </c>
      <c r="J441" s="41">
        <v>1</v>
      </c>
      <c r="K441" s="41" t="s">
        <v>7888</v>
      </c>
      <c r="L441" s="41" t="s">
        <v>7888</v>
      </c>
      <c r="M441" s="41" t="s">
        <v>7965</v>
      </c>
      <c r="N441" s="41" t="s">
        <v>7861</v>
      </c>
      <c r="O441" s="41" t="s">
        <v>7862</v>
      </c>
      <c r="P441" s="41" t="s">
        <v>7966</v>
      </c>
      <c r="Q441" s="41" t="s">
        <v>10134</v>
      </c>
      <c r="R441" s="41" t="s">
        <v>10119</v>
      </c>
      <c r="S441" s="238" t="s">
        <v>10135</v>
      </c>
      <c r="T441" s="41" t="s">
        <v>7866</v>
      </c>
      <c r="U441" s="29">
        <v>44812</v>
      </c>
      <c r="V441" s="41" t="s">
        <v>1356</v>
      </c>
      <c r="W441" s="29">
        <v>44812</v>
      </c>
      <c r="Y441" s="238" t="s">
        <v>10136</v>
      </c>
      <c r="Z441" s="288">
        <v>791210</v>
      </c>
      <c r="AA441" s="288">
        <v>791210</v>
      </c>
      <c r="AB441" s="41" t="s">
        <v>12232</v>
      </c>
    </row>
    <row r="442" spans="1:28" x14ac:dyDescent="0.25">
      <c r="A442" s="35" t="s">
        <v>453</v>
      </c>
      <c r="B442" s="29">
        <v>45473</v>
      </c>
      <c r="C442" s="264" t="s">
        <v>10137</v>
      </c>
      <c r="D442" s="29" t="s">
        <v>16</v>
      </c>
      <c r="E442" s="240" t="s">
        <v>10138</v>
      </c>
      <c r="F442" s="29">
        <v>45560</v>
      </c>
      <c r="G442" s="35" t="s">
        <v>1269</v>
      </c>
      <c r="H442" s="35" t="s">
        <v>1273</v>
      </c>
      <c r="I442" s="29" t="s">
        <v>13058</v>
      </c>
      <c r="J442" s="41">
        <v>1</v>
      </c>
      <c r="K442" s="41" t="s">
        <v>7888</v>
      </c>
      <c r="L442" s="41" t="s">
        <v>7888</v>
      </c>
      <c r="M442" s="41" t="s">
        <v>7965</v>
      </c>
      <c r="N442" s="41" t="s">
        <v>7861</v>
      </c>
      <c r="O442" s="41" t="s">
        <v>7862</v>
      </c>
      <c r="P442" s="41" t="s">
        <v>7966</v>
      </c>
      <c r="Q442" s="41" t="s">
        <v>10139</v>
      </c>
      <c r="R442" s="41" t="s">
        <v>10140</v>
      </c>
      <c r="S442" s="238" t="s">
        <v>10141</v>
      </c>
      <c r="T442" s="41" t="s">
        <v>7866</v>
      </c>
      <c r="U442" s="29">
        <v>44818</v>
      </c>
      <c r="V442" s="41" t="s">
        <v>1356</v>
      </c>
      <c r="W442" s="29">
        <v>44818</v>
      </c>
      <c r="Y442" s="238" t="s">
        <v>10142</v>
      </c>
      <c r="Z442" s="288">
        <v>1120852</v>
      </c>
      <c r="AA442" s="288">
        <v>1120852</v>
      </c>
      <c r="AB442" s="41" t="s">
        <v>12232</v>
      </c>
    </row>
    <row r="443" spans="1:28" x14ac:dyDescent="0.25">
      <c r="A443" s="35" t="s">
        <v>1359</v>
      </c>
      <c r="B443" s="29">
        <v>45471</v>
      </c>
      <c r="C443" s="264" t="s">
        <v>10144</v>
      </c>
      <c r="D443" s="29" t="s">
        <v>16</v>
      </c>
      <c r="E443" s="240" t="s">
        <v>10145</v>
      </c>
      <c r="F443" s="29">
        <v>45560</v>
      </c>
      <c r="G443" s="35" t="s">
        <v>1266</v>
      </c>
      <c r="H443" s="35" t="s">
        <v>1268</v>
      </c>
      <c r="I443" s="29" t="s">
        <v>13052</v>
      </c>
      <c r="J443" s="41">
        <v>1</v>
      </c>
      <c r="K443" s="41" t="s">
        <v>7895</v>
      </c>
      <c r="L443" s="41" t="s">
        <v>7895</v>
      </c>
      <c r="M443" s="41" t="s">
        <v>7896</v>
      </c>
      <c r="N443" s="41" t="s">
        <v>7897</v>
      </c>
      <c r="O443" s="41" t="s">
        <v>7862</v>
      </c>
      <c r="P443" s="41" t="s">
        <v>322</v>
      </c>
      <c r="Q443" s="41" t="s">
        <v>10146</v>
      </c>
      <c r="R443" s="41" t="s">
        <v>10147</v>
      </c>
      <c r="S443" s="238" t="s">
        <v>10148</v>
      </c>
      <c r="T443" s="41" t="s">
        <v>7866</v>
      </c>
      <c r="U443" s="29">
        <v>44652</v>
      </c>
      <c r="V443" s="41" t="s">
        <v>1356</v>
      </c>
      <c r="W443" s="29">
        <v>44830</v>
      </c>
      <c r="Y443" s="238" t="s">
        <v>8763</v>
      </c>
      <c r="Z443" s="288">
        <v>100000</v>
      </c>
      <c r="AA443" s="288">
        <v>100000</v>
      </c>
      <c r="AB443" s="41" t="s">
        <v>12229</v>
      </c>
    </row>
    <row r="444" spans="1:28" x14ac:dyDescent="0.25">
      <c r="A444" s="35" t="s">
        <v>1359</v>
      </c>
      <c r="B444" s="29">
        <v>45471</v>
      </c>
      <c r="C444" s="264" t="s">
        <v>9335</v>
      </c>
      <c r="D444" s="29" t="s">
        <v>16</v>
      </c>
      <c r="E444" s="240" t="s">
        <v>9336</v>
      </c>
      <c r="F444" s="29">
        <v>45560</v>
      </c>
      <c r="G444" s="35" t="s">
        <v>1266</v>
      </c>
      <c r="H444" s="35" t="s">
        <v>1268</v>
      </c>
      <c r="I444" s="29" t="s">
        <v>13052</v>
      </c>
      <c r="J444" s="41">
        <v>1</v>
      </c>
      <c r="K444" s="41" t="s">
        <v>7895</v>
      </c>
      <c r="L444" s="41" t="s">
        <v>7895</v>
      </c>
      <c r="M444" s="41" t="s">
        <v>7896</v>
      </c>
      <c r="N444" s="41" t="s">
        <v>7897</v>
      </c>
      <c r="O444" s="41" t="s">
        <v>7862</v>
      </c>
      <c r="P444" s="41" t="s">
        <v>322</v>
      </c>
      <c r="Q444" s="41" t="s">
        <v>10143</v>
      </c>
      <c r="R444" s="41" t="s">
        <v>9338</v>
      </c>
      <c r="S444" s="238" t="s">
        <v>9339</v>
      </c>
      <c r="T444" s="41" t="s">
        <v>7866</v>
      </c>
      <c r="U444" s="29">
        <v>44680</v>
      </c>
      <c r="V444" s="41" t="s">
        <v>1356</v>
      </c>
      <c r="W444" s="29">
        <v>44830</v>
      </c>
      <c r="Y444" s="238" t="s">
        <v>8763</v>
      </c>
      <c r="Z444" s="288">
        <v>100000</v>
      </c>
      <c r="AA444" s="288">
        <v>100000</v>
      </c>
      <c r="AB444" s="41" t="s">
        <v>12229</v>
      </c>
    </row>
    <row r="445" spans="1:28" x14ac:dyDescent="0.25">
      <c r="A445" s="35" t="s">
        <v>1359</v>
      </c>
      <c r="B445" s="29">
        <v>45471</v>
      </c>
      <c r="C445" s="264" t="s">
        <v>10144</v>
      </c>
      <c r="D445" s="29" t="s">
        <v>16</v>
      </c>
      <c r="E445" s="240" t="s">
        <v>10145</v>
      </c>
      <c r="F445" s="29">
        <v>45560</v>
      </c>
      <c r="G445" s="35" t="s">
        <v>1266</v>
      </c>
      <c r="H445" s="35" t="s">
        <v>1268</v>
      </c>
      <c r="I445" s="29" t="s">
        <v>13052</v>
      </c>
      <c r="J445" s="41">
        <v>1</v>
      </c>
      <c r="K445" s="41" t="s">
        <v>7895</v>
      </c>
      <c r="L445" s="41" t="s">
        <v>7895</v>
      </c>
      <c r="M445" s="41" t="s">
        <v>7896</v>
      </c>
      <c r="N445" s="41" t="s">
        <v>7897</v>
      </c>
      <c r="O445" s="41" t="s">
        <v>7862</v>
      </c>
      <c r="P445" s="41" t="s">
        <v>322</v>
      </c>
      <c r="Q445" s="41" t="s">
        <v>10149</v>
      </c>
      <c r="R445" s="41" t="s">
        <v>10147</v>
      </c>
      <c r="S445" s="238" t="s">
        <v>10150</v>
      </c>
      <c r="T445" s="41" t="s">
        <v>7866</v>
      </c>
      <c r="U445" s="29">
        <v>44652</v>
      </c>
      <c r="V445" s="41" t="s">
        <v>1356</v>
      </c>
      <c r="W445" s="29">
        <v>44854</v>
      </c>
      <c r="Y445" s="238" t="s">
        <v>8763</v>
      </c>
      <c r="Z445" s="288">
        <v>100000</v>
      </c>
      <c r="AA445" s="288">
        <v>100000</v>
      </c>
      <c r="AB445" s="41" t="s">
        <v>12229</v>
      </c>
    </row>
    <row r="446" spans="1:28" x14ac:dyDescent="0.25">
      <c r="A446" s="35" t="s">
        <v>1393</v>
      </c>
      <c r="B446" s="29">
        <v>45473</v>
      </c>
      <c r="C446" s="264" t="s">
        <v>10151</v>
      </c>
      <c r="D446" s="29" t="s">
        <v>16</v>
      </c>
      <c r="E446" s="240" t="s">
        <v>10152</v>
      </c>
      <c r="F446" s="29">
        <v>45560</v>
      </c>
      <c r="G446" s="35" t="s">
        <v>1269</v>
      </c>
      <c r="H446" s="35" t="s">
        <v>1273</v>
      </c>
      <c r="I446" s="29" t="s">
        <v>13050</v>
      </c>
      <c r="J446" s="41">
        <v>1</v>
      </c>
      <c r="K446" s="41" t="s">
        <v>7860</v>
      </c>
      <c r="L446" s="41" t="s">
        <v>11662</v>
      </c>
      <c r="M446" s="41" t="s">
        <v>315</v>
      </c>
      <c r="N446" s="41" t="s">
        <v>7861</v>
      </c>
      <c r="O446" s="41" t="s">
        <v>7862</v>
      </c>
      <c r="P446" s="41" t="s">
        <v>281</v>
      </c>
      <c r="Q446" s="41" t="s">
        <v>10153</v>
      </c>
      <c r="R446" s="41" t="s">
        <v>10154</v>
      </c>
      <c r="S446" s="238" t="s">
        <v>10155</v>
      </c>
      <c r="T446" s="41" t="s">
        <v>7866</v>
      </c>
      <c r="U446" s="29">
        <v>44576</v>
      </c>
      <c r="V446" s="41" t="s">
        <v>1413</v>
      </c>
      <c r="W446" s="29">
        <v>44854</v>
      </c>
      <c r="Y446" s="238" t="s">
        <v>10156</v>
      </c>
      <c r="Z446" s="288">
        <v>9300</v>
      </c>
      <c r="AA446" s="288">
        <v>9300</v>
      </c>
      <c r="AB446" s="41" t="s">
        <v>12232</v>
      </c>
    </row>
    <row r="447" spans="1:28" x14ac:dyDescent="0.25">
      <c r="A447" s="35" t="s">
        <v>1359</v>
      </c>
      <c r="B447" s="29">
        <v>45471</v>
      </c>
      <c r="C447" s="264" t="s">
        <v>10157</v>
      </c>
      <c r="D447" s="29" t="s">
        <v>16</v>
      </c>
      <c r="E447" s="240" t="s">
        <v>9336</v>
      </c>
      <c r="F447" s="29">
        <v>45560</v>
      </c>
      <c r="G447" s="35" t="s">
        <v>1266</v>
      </c>
      <c r="H447" s="35" t="s">
        <v>1268</v>
      </c>
      <c r="I447" s="29" t="s">
        <v>13052</v>
      </c>
      <c r="J447" s="41">
        <v>1</v>
      </c>
      <c r="K447" s="41" t="s">
        <v>7895</v>
      </c>
      <c r="L447" s="41" t="s">
        <v>7895</v>
      </c>
      <c r="M447" s="41" t="s">
        <v>7896</v>
      </c>
      <c r="N447" s="41" t="s">
        <v>7897</v>
      </c>
      <c r="O447" s="41" t="s">
        <v>7862</v>
      </c>
      <c r="P447" s="41" t="s">
        <v>322</v>
      </c>
      <c r="Q447" s="41" t="s">
        <v>10158</v>
      </c>
      <c r="R447" s="41" t="s">
        <v>10159</v>
      </c>
      <c r="S447" s="238" t="s">
        <v>10088</v>
      </c>
      <c r="T447" s="41" t="s">
        <v>7866</v>
      </c>
      <c r="U447" s="29">
        <v>44746</v>
      </c>
      <c r="V447" s="41" t="s">
        <v>1356</v>
      </c>
      <c r="W447" s="29">
        <v>44896</v>
      </c>
      <c r="Y447" s="238" t="s">
        <v>8763</v>
      </c>
      <c r="Z447" s="288">
        <v>100000</v>
      </c>
      <c r="AA447" s="288">
        <v>100000</v>
      </c>
      <c r="AB447" s="41" t="s">
        <v>12229</v>
      </c>
    </row>
    <row r="448" spans="1:28" x14ac:dyDescent="0.25">
      <c r="A448" s="35" t="s">
        <v>976</v>
      </c>
      <c r="B448" s="29">
        <v>45471</v>
      </c>
      <c r="C448" s="264" t="s">
        <v>10160</v>
      </c>
      <c r="D448" s="29" t="s">
        <v>16</v>
      </c>
      <c r="E448" s="240" t="s">
        <v>10161</v>
      </c>
      <c r="F448" s="29">
        <v>45560</v>
      </c>
      <c r="G448" s="35" t="s">
        <v>1269</v>
      </c>
      <c r="H448" s="35" t="s">
        <v>1272</v>
      </c>
      <c r="I448" s="29" t="s">
        <v>13084</v>
      </c>
      <c r="J448" s="41">
        <v>1</v>
      </c>
      <c r="K448" s="41" t="s">
        <v>255</v>
      </c>
      <c r="L448" s="41" t="s">
        <v>255</v>
      </c>
      <c r="M448" s="41" t="s">
        <v>7870</v>
      </c>
      <c r="N448" s="41" t="s">
        <v>7861</v>
      </c>
      <c r="O448" s="41" t="s">
        <v>7862</v>
      </c>
      <c r="P448" s="41" t="s">
        <v>256</v>
      </c>
      <c r="Q448" s="41" t="s">
        <v>10162</v>
      </c>
      <c r="R448" s="41" t="s">
        <v>10163</v>
      </c>
      <c r="S448" s="238" t="s">
        <v>10164</v>
      </c>
      <c r="T448" s="41" t="s">
        <v>7866</v>
      </c>
      <c r="U448" s="29">
        <v>44927</v>
      </c>
      <c r="V448" s="41" t="s">
        <v>1356</v>
      </c>
      <c r="W448" s="29">
        <v>44927</v>
      </c>
      <c r="Y448" s="238" t="s">
        <v>10165</v>
      </c>
      <c r="Z448" s="288">
        <v>138098</v>
      </c>
      <c r="AA448" s="288">
        <v>138098</v>
      </c>
      <c r="AB448" s="41" t="s">
        <v>12231</v>
      </c>
    </row>
    <row r="449" spans="1:28" x14ac:dyDescent="0.25">
      <c r="A449" s="35" t="s">
        <v>1359</v>
      </c>
      <c r="B449" s="29">
        <v>45471</v>
      </c>
      <c r="C449" s="264" t="s">
        <v>10166</v>
      </c>
      <c r="D449" s="29" t="s">
        <v>16</v>
      </c>
      <c r="E449" s="240" t="s">
        <v>10167</v>
      </c>
      <c r="F449" s="29">
        <v>45560</v>
      </c>
      <c r="G449" s="35" t="s">
        <v>1266</v>
      </c>
      <c r="H449" s="35" t="s">
        <v>1268</v>
      </c>
      <c r="I449" s="29" t="s">
        <v>13052</v>
      </c>
      <c r="J449" s="41">
        <v>1</v>
      </c>
      <c r="K449" s="41" t="s">
        <v>7895</v>
      </c>
      <c r="L449" s="41" t="s">
        <v>7895</v>
      </c>
      <c r="M449" s="41" t="s">
        <v>7896</v>
      </c>
      <c r="N449" s="41" t="s">
        <v>7897</v>
      </c>
      <c r="O449" s="41" t="s">
        <v>7862</v>
      </c>
      <c r="P449" s="41" t="s">
        <v>322</v>
      </c>
      <c r="Q449" s="41" t="s">
        <v>10168</v>
      </c>
      <c r="R449" s="41" t="s">
        <v>10169</v>
      </c>
      <c r="S449" s="238" t="s">
        <v>10088</v>
      </c>
      <c r="T449" s="41" t="s">
        <v>7866</v>
      </c>
      <c r="U449" s="29">
        <v>44808</v>
      </c>
      <c r="V449" s="41" t="s">
        <v>1356</v>
      </c>
      <c r="W449" s="29">
        <v>44958</v>
      </c>
      <c r="Y449" s="238" t="s">
        <v>10170</v>
      </c>
      <c r="Z449" s="288">
        <v>150000</v>
      </c>
      <c r="AA449" s="288">
        <v>150000</v>
      </c>
      <c r="AB449" s="41" t="s">
        <v>12229</v>
      </c>
    </row>
    <row r="450" spans="1:28" x14ac:dyDescent="0.25">
      <c r="A450" s="35" t="s">
        <v>1393</v>
      </c>
      <c r="B450" s="29">
        <v>45473</v>
      </c>
      <c r="C450" s="264" t="s">
        <v>10171</v>
      </c>
      <c r="D450" s="29" t="s">
        <v>16</v>
      </c>
      <c r="E450" s="240" t="s">
        <v>8246</v>
      </c>
      <c r="F450" s="29">
        <v>45560</v>
      </c>
      <c r="G450" s="35" t="s">
        <v>1269</v>
      </c>
      <c r="H450" s="35" t="s">
        <v>1273</v>
      </c>
      <c r="I450" s="29" t="s">
        <v>13050</v>
      </c>
      <c r="J450" s="41">
        <v>1</v>
      </c>
      <c r="K450" s="41" t="s">
        <v>7888</v>
      </c>
      <c r="L450" s="41" t="s">
        <v>7888</v>
      </c>
      <c r="M450" s="41" t="s">
        <v>7965</v>
      </c>
      <c r="N450" s="41" t="s">
        <v>7861</v>
      </c>
      <c r="O450" s="41" t="s">
        <v>7862</v>
      </c>
      <c r="P450" s="41" t="s">
        <v>7966</v>
      </c>
      <c r="Q450" s="41" t="s">
        <v>10172</v>
      </c>
      <c r="R450" s="41" t="s">
        <v>10173</v>
      </c>
      <c r="S450" s="238" t="s">
        <v>10174</v>
      </c>
      <c r="T450" s="41" t="s">
        <v>7866</v>
      </c>
      <c r="U450" s="29">
        <v>44963</v>
      </c>
      <c r="V450" s="41" t="s">
        <v>1356</v>
      </c>
      <c r="W450" s="29">
        <v>44963</v>
      </c>
      <c r="Y450" s="238" t="s">
        <v>10175</v>
      </c>
      <c r="Z450" s="288">
        <v>2297154</v>
      </c>
      <c r="AA450" s="288">
        <v>2297154</v>
      </c>
      <c r="AB450" s="41" t="s">
        <v>12232</v>
      </c>
    </row>
    <row r="451" spans="1:28" x14ac:dyDescent="0.25">
      <c r="A451" s="35" t="s">
        <v>1671</v>
      </c>
      <c r="B451" s="29">
        <v>45473</v>
      </c>
      <c r="C451" s="264" t="s">
        <v>10176</v>
      </c>
      <c r="D451" s="29" t="s">
        <v>16</v>
      </c>
      <c r="E451" s="240" t="s">
        <v>10133</v>
      </c>
      <c r="F451" s="29">
        <v>45560</v>
      </c>
      <c r="G451" s="35" t="s">
        <v>1262</v>
      </c>
      <c r="H451" s="35" t="s">
        <v>1263</v>
      </c>
      <c r="I451" s="29" t="s">
        <v>13057</v>
      </c>
      <c r="J451" s="41">
        <v>1</v>
      </c>
      <c r="K451" s="41" t="s">
        <v>7888</v>
      </c>
      <c r="L451" s="41" t="s">
        <v>7888</v>
      </c>
      <c r="M451" s="41" t="s">
        <v>7965</v>
      </c>
      <c r="N451" s="41" t="s">
        <v>7861</v>
      </c>
      <c r="O451" s="41" t="s">
        <v>7862</v>
      </c>
      <c r="P451" s="41" t="s">
        <v>7966</v>
      </c>
      <c r="Q451" s="41" t="s">
        <v>10177</v>
      </c>
      <c r="R451" s="41" t="s">
        <v>10178</v>
      </c>
      <c r="S451" s="238" t="s">
        <v>10179</v>
      </c>
      <c r="T451" s="41" t="s">
        <v>7866</v>
      </c>
      <c r="U451" s="29">
        <v>45034</v>
      </c>
      <c r="V451" s="41" t="s">
        <v>1356</v>
      </c>
      <c r="W451" s="29">
        <v>45034</v>
      </c>
      <c r="Y451" s="238" t="s">
        <v>10180</v>
      </c>
      <c r="Z451" s="288">
        <v>621725</v>
      </c>
      <c r="AA451" s="288">
        <v>621725</v>
      </c>
      <c r="AB451" s="41" t="s">
        <v>12228</v>
      </c>
    </row>
    <row r="452" spans="1:28" x14ac:dyDescent="0.25">
      <c r="A452" s="35" t="s">
        <v>4164</v>
      </c>
      <c r="B452" s="29">
        <v>45473</v>
      </c>
      <c r="C452" s="264" t="s">
        <v>10181</v>
      </c>
      <c r="D452" s="29" t="s">
        <v>16</v>
      </c>
      <c r="E452" s="240" t="s">
        <v>10182</v>
      </c>
      <c r="F452" s="29">
        <v>45560</v>
      </c>
      <c r="G452" s="35" t="s">
        <v>1262</v>
      </c>
      <c r="H452" s="35" t="s">
        <v>1265</v>
      </c>
      <c r="I452" s="29" t="s">
        <v>13093</v>
      </c>
      <c r="J452" s="41">
        <v>1</v>
      </c>
      <c r="K452" s="41" t="s">
        <v>7888</v>
      </c>
      <c r="L452" s="41" t="s">
        <v>7888</v>
      </c>
      <c r="M452" s="41" t="s">
        <v>7965</v>
      </c>
      <c r="N452" s="41" t="s">
        <v>7861</v>
      </c>
      <c r="O452" s="41" t="s">
        <v>7862</v>
      </c>
      <c r="P452" s="41" t="s">
        <v>7966</v>
      </c>
      <c r="Q452" s="41" t="s">
        <v>10183</v>
      </c>
      <c r="R452" s="41" t="s">
        <v>10184</v>
      </c>
      <c r="S452" s="238" t="s">
        <v>10185</v>
      </c>
      <c r="T452" s="41" t="s">
        <v>7866</v>
      </c>
      <c r="U452" s="29">
        <v>45061</v>
      </c>
      <c r="V452" s="41" t="s">
        <v>1356</v>
      </c>
      <c r="W452" s="29">
        <v>45061</v>
      </c>
      <c r="Y452" s="238" t="s">
        <v>10186</v>
      </c>
      <c r="Z452" s="288">
        <v>1627469</v>
      </c>
      <c r="AA452" s="288">
        <v>1627469</v>
      </c>
      <c r="AB452" s="41" t="s">
        <v>12228</v>
      </c>
    </row>
    <row r="453" spans="1:28" x14ac:dyDescent="0.25">
      <c r="A453" s="35" t="s">
        <v>1393</v>
      </c>
      <c r="B453" s="29">
        <v>45472</v>
      </c>
      <c r="C453" s="264" t="s">
        <v>9932</v>
      </c>
      <c r="D453" s="29" t="s">
        <v>16</v>
      </c>
      <c r="E453" s="240" t="s">
        <v>10187</v>
      </c>
      <c r="F453" s="29">
        <v>45560</v>
      </c>
      <c r="G453" s="35" t="s">
        <v>1269</v>
      </c>
      <c r="H453" s="35" t="s">
        <v>1273</v>
      </c>
      <c r="I453" s="29" t="s">
        <v>13050</v>
      </c>
      <c r="J453" s="41">
        <v>1</v>
      </c>
      <c r="K453" s="41" t="s">
        <v>7860</v>
      </c>
      <c r="L453" s="41" t="s">
        <v>11662</v>
      </c>
      <c r="M453" s="41" t="s">
        <v>7870</v>
      </c>
      <c r="N453" s="41" t="s">
        <v>7861</v>
      </c>
      <c r="O453" s="41" t="s">
        <v>7862</v>
      </c>
      <c r="P453" s="41" t="s">
        <v>7871</v>
      </c>
      <c r="Q453" s="41" t="s">
        <v>10188</v>
      </c>
      <c r="R453" s="41" t="s">
        <v>10189</v>
      </c>
      <c r="S453" s="238" t="s">
        <v>9936</v>
      </c>
      <c r="T453" s="41" t="s">
        <v>7866</v>
      </c>
      <c r="U453" s="29">
        <v>45077</v>
      </c>
      <c r="V453" s="41" t="s">
        <v>1413</v>
      </c>
      <c r="W453" s="29">
        <v>45077</v>
      </c>
      <c r="Y453" s="238" t="s">
        <v>9937</v>
      </c>
      <c r="Z453" s="288">
        <v>55000</v>
      </c>
      <c r="AA453" s="288">
        <v>55000</v>
      </c>
      <c r="AB453" s="41" t="s">
        <v>12232</v>
      </c>
    </row>
    <row r="454" spans="1:28" x14ac:dyDescent="0.25">
      <c r="A454" s="35" t="s">
        <v>453</v>
      </c>
      <c r="B454" s="29">
        <v>45404</v>
      </c>
      <c r="C454" s="264" t="s">
        <v>10190</v>
      </c>
      <c r="D454" s="29" t="s">
        <v>16</v>
      </c>
      <c r="E454" s="240" t="s">
        <v>10191</v>
      </c>
      <c r="F454" s="29">
        <v>45560</v>
      </c>
      <c r="G454" s="35" t="s">
        <v>1269</v>
      </c>
      <c r="H454" s="35" t="s">
        <v>1273</v>
      </c>
      <c r="I454" s="29" t="s">
        <v>13058</v>
      </c>
      <c r="J454" s="41">
        <v>1</v>
      </c>
      <c r="K454" s="41" t="s">
        <v>9598</v>
      </c>
      <c r="L454" s="41" t="s">
        <v>11662</v>
      </c>
      <c r="M454" s="41" t="s">
        <v>7896</v>
      </c>
      <c r="N454" s="41" t="s">
        <v>7897</v>
      </c>
      <c r="O454" s="41" t="s">
        <v>7862</v>
      </c>
      <c r="P454" s="41" t="s">
        <v>9599</v>
      </c>
      <c r="Q454" s="41" t="s">
        <v>10192</v>
      </c>
      <c r="R454" s="41" t="s">
        <v>10193</v>
      </c>
      <c r="S454" s="238" t="s">
        <v>10194</v>
      </c>
      <c r="U454" s="29">
        <v>44704</v>
      </c>
      <c r="V454" s="41" t="s">
        <v>1413</v>
      </c>
      <c r="W454" s="29">
        <v>45078</v>
      </c>
      <c r="Y454" s="238" t="s">
        <v>10195</v>
      </c>
      <c r="Z454" s="288">
        <v>1124113</v>
      </c>
      <c r="AA454" s="288">
        <v>1124113</v>
      </c>
      <c r="AB454" s="41" t="s">
        <v>12232</v>
      </c>
    </row>
    <row r="455" spans="1:28" x14ac:dyDescent="0.25">
      <c r="A455" s="35" t="s">
        <v>2327</v>
      </c>
      <c r="B455" s="29">
        <v>45473</v>
      </c>
      <c r="C455" s="264" t="s">
        <v>10196</v>
      </c>
      <c r="D455" s="29" t="s">
        <v>16</v>
      </c>
      <c r="E455" s="240" t="s">
        <v>10133</v>
      </c>
      <c r="F455" s="29">
        <v>45560</v>
      </c>
      <c r="G455" s="35" t="s">
        <v>1262</v>
      </c>
      <c r="H455" s="35" t="s">
        <v>1265</v>
      </c>
      <c r="I455" s="29" t="s">
        <v>13078</v>
      </c>
      <c r="J455" s="41">
        <v>1</v>
      </c>
      <c r="K455" s="41" t="s">
        <v>7888</v>
      </c>
      <c r="L455" s="41" t="s">
        <v>7888</v>
      </c>
      <c r="M455" s="41" t="s">
        <v>7965</v>
      </c>
      <c r="N455" s="41" t="s">
        <v>7861</v>
      </c>
      <c r="O455" s="41" t="s">
        <v>7862</v>
      </c>
      <c r="P455" s="41" t="s">
        <v>7966</v>
      </c>
      <c r="Q455" s="41" t="s">
        <v>10197</v>
      </c>
      <c r="R455" s="41" t="s">
        <v>10198</v>
      </c>
      <c r="S455" s="238" t="s">
        <v>10199</v>
      </c>
      <c r="T455" s="41" t="s">
        <v>7866</v>
      </c>
      <c r="U455" s="29">
        <v>45117</v>
      </c>
      <c r="V455" s="41" t="s">
        <v>1356</v>
      </c>
      <c r="W455" s="29">
        <v>45117</v>
      </c>
      <c r="Y455" s="238" t="s">
        <v>10200</v>
      </c>
      <c r="Z455" s="288">
        <v>361169</v>
      </c>
      <c r="AA455" s="288">
        <v>361169</v>
      </c>
      <c r="AB455" s="41" t="s">
        <v>12232</v>
      </c>
    </row>
    <row r="456" spans="1:28" x14ac:dyDescent="0.25">
      <c r="A456" s="35" t="s">
        <v>482</v>
      </c>
      <c r="B456" s="29">
        <v>45473</v>
      </c>
      <c r="C456" s="264" t="s">
        <v>10201</v>
      </c>
      <c r="D456" s="29" t="s">
        <v>16</v>
      </c>
      <c r="E456" s="240" t="s">
        <v>10202</v>
      </c>
      <c r="F456" s="29">
        <v>45560</v>
      </c>
      <c r="G456" s="35" t="s">
        <v>1262</v>
      </c>
      <c r="H456" s="35" t="s">
        <v>1263</v>
      </c>
      <c r="I456" s="29" t="s">
        <v>13077</v>
      </c>
      <c r="J456" s="41">
        <v>1</v>
      </c>
      <c r="K456" s="41" t="s">
        <v>7888</v>
      </c>
      <c r="L456" s="41" t="s">
        <v>7888</v>
      </c>
      <c r="M456" s="41" t="s">
        <v>7870</v>
      </c>
      <c r="N456" s="41" t="s">
        <v>7861</v>
      </c>
      <c r="O456" s="41" t="s">
        <v>7862</v>
      </c>
      <c r="P456" s="41" t="s">
        <v>7966</v>
      </c>
      <c r="Q456" s="41" t="s">
        <v>10203</v>
      </c>
      <c r="R456" s="41" t="s">
        <v>10204</v>
      </c>
      <c r="S456" s="238" t="s">
        <v>10205</v>
      </c>
      <c r="T456" s="41" t="s">
        <v>7866</v>
      </c>
      <c r="U456" s="29">
        <v>45139</v>
      </c>
      <c r="V456" s="41" t="s">
        <v>1356</v>
      </c>
      <c r="W456" s="29">
        <v>45139</v>
      </c>
      <c r="Y456" s="238" t="s">
        <v>10206</v>
      </c>
      <c r="Z456" s="288">
        <v>70000</v>
      </c>
      <c r="AA456" s="288">
        <v>70000</v>
      </c>
      <c r="AB456" s="41" t="s">
        <v>12232</v>
      </c>
    </row>
    <row r="457" spans="1:28" x14ac:dyDescent="0.25">
      <c r="A457" s="35" t="s">
        <v>262</v>
      </c>
      <c r="B457" s="29">
        <v>45473</v>
      </c>
      <c r="C457" s="264" t="s">
        <v>10207</v>
      </c>
      <c r="D457" s="29" t="s">
        <v>16</v>
      </c>
      <c r="E457" s="240" t="s">
        <v>10202</v>
      </c>
      <c r="F457" s="29">
        <v>45560</v>
      </c>
      <c r="G457" s="35" t="s">
        <v>1262</v>
      </c>
      <c r="H457" s="35" t="s">
        <v>1265</v>
      </c>
      <c r="I457" s="29" t="s">
        <v>13072</v>
      </c>
      <c r="J457" s="41">
        <v>1</v>
      </c>
      <c r="K457" s="41" t="s">
        <v>7888</v>
      </c>
      <c r="L457" s="41" t="s">
        <v>7888</v>
      </c>
      <c r="M457" s="41" t="s">
        <v>7870</v>
      </c>
      <c r="N457" s="41" t="s">
        <v>7861</v>
      </c>
      <c r="O457" s="41" t="s">
        <v>7862</v>
      </c>
      <c r="P457" s="41" t="s">
        <v>7966</v>
      </c>
      <c r="Q457" s="41" t="s">
        <v>10208</v>
      </c>
      <c r="R457" s="41" t="s">
        <v>10209</v>
      </c>
      <c r="S457" s="238" t="s">
        <v>10210</v>
      </c>
      <c r="T457" s="41" t="s">
        <v>7866</v>
      </c>
      <c r="U457" s="29">
        <v>45139</v>
      </c>
      <c r="V457" s="41" t="s">
        <v>1356</v>
      </c>
      <c r="W457" s="29">
        <v>45139</v>
      </c>
      <c r="Y457" s="238" t="s">
        <v>10206</v>
      </c>
      <c r="Z457" s="288">
        <v>70000</v>
      </c>
      <c r="AA457" s="288">
        <v>70000</v>
      </c>
      <c r="AB457" s="41" t="s">
        <v>12232</v>
      </c>
    </row>
    <row r="458" spans="1:28" x14ac:dyDescent="0.25">
      <c r="A458" s="35" t="s">
        <v>1393</v>
      </c>
      <c r="B458" s="29">
        <v>45473</v>
      </c>
      <c r="C458" s="264" t="s">
        <v>10211</v>
      </c>
      <c r="D458" s="29" t="s">
        <v>16</v>
      </c>
      <c r="E458" s="240" t="s">
        <v>10212</v>
      </c>
      <c r="F458" s="29">
        <v>45560</v>
      </c>
      <c r="G458" s="35" t="s">
        <v>1269</v>
      </c>
      <c r="H458" s="35" t="s">
        <v>1273</v>
      </c>
      <c r="I458" s="29" t="s">
        <v>13050</v>
      </c>
      <c r="J458" s="41">
        <v>1</v>
      </c>
      <c r="K458" s="41" t="s">
        <v>7860</v>
      </c>
      <c r="L458" s="41" t="s">
        <v>11662</v>
      </c>
      <c r="M458" s="41" t="s">
        <v>315</v>
      </c>
      <c r="N458" s="41" t="s">
        <v>7861</v>
      </c>
      <c r="O458" s="41" t="s">
        <v>7862</v>
      </c>
      <c r="P458" s="41" t="s">
        <v>281</v>
      </c>
      <c r="Q458" s="41" t="s">
        <v>10213</v>
      </c>
      <c r="R458" s="41" t="s">
        <v>10214</v>
      </c>
      <c r="S458" s="238" t="s">
        <v>10215</v>
      </c>
      <c r="T458" s="41" t="s">
        <v>7866</v>
      </c>
      <c r="U458" s="29">
        <v>44931</v>
      </c>
      <c r="V458" s="41" t="s">
        <v>1413</v>
      </c>
      <c r="W458" s="29">
        <v>45185</v>
      </c>
      <c r="Y458" s="238" t="s">
        <v>9953</v>
      </c>
      <c r="Z458" s="288">
        <v>7340</v>
      </c>
      <c r="AA458" s="288">
        <v>7340</v>
      </c>
      <c r="AB458" s="41" t="s">
        <v>12232</v>
      </c>
    </row>
    <row r="459" spans="1:28" x14ac:dyDescent="0.25">
      <c r="A459" s="35" t="s">
        <v>1359</v>
      </c>
      <c r="B459" s="29">
        <v>45471</v>
      </c>
      <c r="C459" s="264" t="s">
        <v>10216</v>
      </c>
      <c r="D459" s="29" t="s">
        <v>16</v>
      </c>
      <c r="E459" s="240" t="s">
        <v>10217</v>
      </c>
      <c r="F459" s="29">
        <v>45560</v>
      </c>
      <c r="G459" s="35" t="s">
        <v>1266</v>
      </c>
      <c r="H459" s="35" t="s">
        <v>1268</v>
      </c>
      <c r="I459" s="29" t="s">
        <v>13052</v>
      </c>
      <c r="J459" s="41">
        <v>1</v>
      </c>
      <c r="K459" s="41" t="s">
        <v>7895</v>
      </c>
      <c r="L459" s="41" t="s">
        <v>7895</v>
      </c>
      <c r="M459" s="41" t="s">
        <v>7896</v>
      </c>
      <c r="N459" s="41" t="s">
        <v>7897</v>
      </c>
      <c r="O459" s="41" t="s">
        <v>7862</v>
      </c>
      <c r="P459" s="41" t="s">
        <v>322</v>
      </c>
      <c r="Q459" s="41" t="s">
        <v>10218</v>
      </c>
      <c r="R459" s="41" t="s">
        <v>10219</v>
      </c>
      <c r="S459" s="238" t="s">
        <v>10220</v>
      </c>
      <c r="T459" s="41" t="s">
        <v>7866</v>
      </c>
      <c r="U459" s="29">
        <v>45017</v>
      </c>
      <c r="V459" s="41" t="s">
        <v>1356</v>
      </c>
      <c r="W459" s="29">
        <v>45200</v>
      </c>
      <c r="Y459" s="238" t="s">
        <v>10221</v>
      </c>
      <c r="Z459" s="288">
        <v>400000</v>
      </c>
      <c r="AA459" s="288">
        <v>400000</v>
      </c>
      <c r="AB459" s="41" t="s">
        <v>12229</v>
      </c>
    </row>
    <row r="460" spans="1:28" x14ac:dyDescent="0.25">
      <c r="A460" s="35" t="s">
        <v>1359</v>
      </c>
      <c r="B460" s="29">
        <v>45471</v>
      </c>
      <c r="C460" s="264" t="s">
        <v>10222</v>
      </c>
      <c r="D460" s="29" t="s">
        <v>16</v>
      </c>
      <c r="E460" s="240" t="s">
        <v>10123</v>
      </c>
      <c r="F460" s="29">
        <v>45560</v>
      </c>
      <c r="G460" s="35" t="s">
        <v>1266</v>
      </c>
      <c r="H460" s="35" t="s">
        <v>1268</v>
      </c>
      <c r="I460" s="29" t="s">
        <v>13052</v>
      </c>
      <c r="J460" s="41">
        <v>1</v>
      </c>
      <c r="K460" s="41" t="s">
        <v>7895</v>
      </c>
      <c r="L460" s="41" t="s">
        <v>7895</v>
      </c>
      <c r="M460" s="41" t="s">
        <v>7896</v>
      </c>
      <c r="N460" s="41" t="s">
        <v>7897</v>
      </c>
      <c r="O460" s="41" t="s">
        <v>7862</v>
      </c>
      <c r="P460" s="41" t="s">
        <v>322</v>
      </c>
      <c r="Q460" s="41" t="s">
        <v>10223</v>
      </c>
      <c r="R460" s="41" t="s">
        <v>10224</v>
      </c>
      <c r="S460" s="238" t="s">
        <v>10225</v>
      </c>
      <c r="T460" s="41" t="s">
        <v>7866</v>
      </c>
      <c r="U460" s="29">
        <v>45012</v>
      </c>
      <c r="V460" s="41" t="s">
        <v>1356</v>
      </c>
      <c r="W460" s="29">
        <v>45239</v>
      </c>
      <c r="Y460" s="238" t="s">
        <v>10226</v>
      </c>
      <c r="Z460" s="288">
        <v>300000</v>
      </c>
      <c r="AA460" s="288">
        <v>300000</v>
      </c>
      <c r="AB460" s="41" t="s">
        <v>12229</v>
      </c>
    </row>
    <row r="461" spans="1:28" x14ac:dyDescent="0.25">
      <c r="A461" s="35" t="s">
        <v>1359</v>
      </c>
      <c r="B461" s="29">
        <v>45471</v>
      </c>
      <c r="C461" s="264" t="s">
        <v>10227</v>
      </c>
      <c r="D461" s="29" t="s">
        <v>16</v>
      </c>
      <c r="E461" s="240" t="s">
        <v>10123</v>
      </c>
      <c r="F461" s="29">
        <v>45560</v>
      </c>
      <c r="G461" s="35" t="s">
        <v>1266</v>
      </c>
      <c r="H461" s="35" t="s">
        <v>1268</v>
      </c>
      <c r="I461" s="29" t="s">
        <v>13052</v>
      </c>
      <c r="J461" s="41">
        <v>1</v>
      </c>
      <c r="K461" s="41" t="s">
        <v>7895</v>
      </c>
      <c r="L461" s="41" t="s">
        <v>7895</v>
      </c>
      <c r="M461" s="41" t="s">
        <v>7896</v>
      </c>
      <c r="N461" s="41" t="s">
        <v>7897</v>
      </c>
      <c r="O461" s="41" t="s">
        <v>7862</v>
      </c>
      <c r="P461" s="41" t="s">
        <v>322</v>
      </c>
      <c r="Q461" s="41" t="s">
        <v>10228</v>
      </c>
      <c r="R461" s="41" t="s">
        <v>10229</v>
      </c>
      <c r="S461" s="238" t="s">
        <v>10230</v>
      </c>
      <c r="T461" s="41" t="s">
        <v>7866</v>
      </c>
      <c r="U461" s="29">
        <v>45012</v>
      </c>
      <c r="V461" s="41" t="s">
        <v>1356</v>
      </c>
      <c r="W461" s="29">
        <v>45273</v>
      </c>
      <c r="Y461" s="238" t="s">
        <v>10231</v>
      </c>
      <c r="Z461" s="288">
        <v>310000</v>
      </c>
      <c r="AA461" s="288">
        <v>310000</v>
      </c>
      <c r="AB461" s="41" t="s">
        <v>12229</v>
      </c>
    </row>
    <row r="462" spans="1:28" x14ac:dyDescent="0.25">
      <c r="A462" s="35" t="s">
        <v>13138</v>
      </c>
      <c r="B462" s="29">
        <v>45471</v>
      </c>
      <c r="C462" s="264" t="s">
        <v>10232</v>
      </c>
      <c r="D462" s="29" t="s">
        <v>16</v>
      </c>
      <c r="E462" s="240" t="s">
        <v>10233</v>
      </c>
      <c r="F462" s="29">
        <v>45560</v>
      </c>
      <c r="G462" s="35" t="s">
        <v>1269</v>
      </c>
      <c r="H462" s="35" t="s">
        <v>1272</v>
      </c>
      <c r="I462" s="29" t="s">
        <v>13045</v>
      </c>
      <c r="J462" s="41">
        <v>1</v>
      </c>
      <c r="K462" s="41" t="s">
        <v>7860</v>
      </c>
      <c r="L462" s="41" t="s">
        <v>11662</v>
      </c>
      <c r="M462" s="41" t="s">
        <v>315</v>
      </c>
      <c r="N462" s="41" t="s">
        <v>7861</v>
      </c>
      <c r="O462" s="41" t="s">
        <v>7862</v>
      </c>
      <c r="P462" s="41" t="s">
        <v>8468</v>
      </c>
      <c r="Q462" s="41" t="s">
        <v>10234</v>
      </c>
      <c r="R462" s="41" t="s">
        <v>10235</v>
      </c>
      <c r="S462" s="238" t="s">
        <v>10236</v>
      </c>
      <c r="T462" s="41" t="s">
        <v>7866</v>
      </c>
      <c r="U462" s="29">
        <v>45281</v>
      </c>
      <c r="V462" s="41" t="s">
        <v>1356</v>
      </c>
      <c r="W462" s="29">
        <v>45281</v>
      </c>
      <c r="Y462" s="238" t="s">
        <v>10237</v>
      </c>
      <c r="Z462" s="288">
        <v>43747</v>
      </c>
      <c r="AA462" s="288">
        <v>43747</v>
      </c>
      <c r="AB462" s="41" t="s">
        <v>12232</v>
      </c>
    </row>
    <row r="463" spans="1:28" x14ac:dyDescent="0.25">
      <c r="A463" s="35" t="s">
        <v>1393</v>
      </c>
      <c r="B463" s="29">
        <v>45473</v>
      </c>
      <c r="C463" s="264" t="s">
        <v>10238</v>
      </c>
      <c r="D463" s="29" t="s">
        <v>16</v>
      </c>
      <c r="E463" s="240" t="s">
        <v>10239</v>
      </c>
      <c r="F463" s="29">
        <v>45560</v>
      </c>
      <c r="G463" s="35" t="s">
        <v>1269</v>
      </c>
      <c r="H463" s="35" t="s">
        <v>1273</v>
      </c>
      <c r="I463" s="29" t="s">
        <v>13050</v>
      </c>
      <c r="J463" s="41">
        <v>1</v>
      </c>
      <c r="K463" s="41" t="s">
        <v>7860</v>
      </c>
      <c r="L463" s="41" t="s">
        <v>11662</v>
      </c>
      <c r="M463" s="41" t="s">
        <v>7870</v>
      </c>
      <c r="N463" s="41" t="s">
        <v>7861</v>
      </c>
      <c r="O463" s="41" t="s">
        <v>7862</v>
      </c>
      <c r="P463" s="41" t="s">
        <v>7871</v>
      </c>
      <c r="Q463" s="41" t="s">
        <v>10240</v>
      </c>
      <c r="R463" s="41" t="s">
        <v>10241</v>
      </c>
      <c r="S463" s="238" t="s">
        <v>10242</v>
      </c>
      <c r="T463" s="41" t="s">
        <v>7866</v>
      </c>
      <c r="U463" s="29">
        <v>44999</v>
      </c>
      <c r="V463" s="41" t="s">
        <v>1356</v>
      </c>
      <c r="W463" s="29">
        <v>45288</v>
      </c>
      <c r="Y463" s="238" t="s">
        <v>10243</v>
      </c>
      <c r="Z463" s="288">
        <v>6000</v>
      </c>
      <c r="AA463" s="288">
        <v>6000</v>
      </c>
      <c r="AB463" s="41" t="s">
        <v>12232</v>
      </c>
    </row>
    <row r="464" spans="1:28" x14ac:dyDescent="0.25">
      <c r="A464" s="35" t="s">
        <v>1393</v>
      </c>
      <c r="B464" s="29">
        <v>45471</v>
      </c>
      <c r="C464" s="264" t="s">
        <v>10244</v>
      </c>
      <c r="D464" s="29" t="s">
        <v>16</v>
      </c>
      <c r="E464" s="240" t="s">
        <v>10245</v>
      </c>
      <c r="F464" s="29">
        <v>45560</v>
      </c>
      <c r="G464" s="35" t="s">
        <v>1269</v>
      </c>
      <c r="H464" s="35" t="s">
        <v>1273</v>
      </c>
      <c r="I464" s="29" t="s">
        <v>13050</v>
      </c>
      <c r="J464" s="41">
        <v>1</v>
      </c>
      <c r="K464" s="41" t="s">
        <v>7888</v>
      </c>
      <c r="L464" s="41" t="s">
        <v>7888</v>
      </c>
      <c r="M464" s="41" t="s">
        <v>7965</v>
      </c>
      <c r="N464" s="41" t="s">
        <v>7861</v>
      </c>
      <c r="O464" s="41" t="s">
        <v>7862</v>
      </c>
      <c r="P464" s="41" t="s">
        <v>7966</v>
      </c>
      <c r="Q464" s="41" t="s">
        <v>10246</v>
      </c>
      <c r="R464" s="41" t="s">
        <v>10247</v>
      </c>
      <c r="S464" s="238" t="s">
        <v>8249</v>
      </c>
      <c r="T464" s="41" t="s">
        <v>7866</v>
      </c>
      <c r="U464" s="29">
        <v>45307</v>
      </c>
      <c r="V464" s="41" t="s">
        <v>1356</v>
      </c>
      <c r="W464" s="29">
        <v>45307</v>
      </c>
      <c r="Y464" s="238" t="s">
        <v>10248</v>
      </c>
      <c r="Z464" s="288">
        <v>46500</v>
      </c>
      <c r="AA464" s="288">
        <v>46500</v>
      </c>
      <c r="AB464" s="41" t="s">
        <v>12232</v>
      </c>
    </row>
    <row r="465" spans="1:28" x14ac:dyDescent="0.25">
      <c r="A465" s="35" t="s">
        <v>1393</v>
      </c>
      <c r="B465" s="29">
        <v>45473</v>
      </c>
      <c r="C465" s="264" t="s">
        <v>10249</v>
      </c>
      <c r="D465" s="29" t="s">
        <v>16</v>
      </c>
      <c r="E465" s="240" t="s">
        <v>10250</v>
      </c>
      <c r="F465" s="29">
        <v>45560</v>
      </c>
      <c r="G465" s="35" t="s">
        <v>1269</v>
      </c>
      <c r="H465" s="35" t="s">
        <v>1273</v>
      </c>
      <c r="I465" s="29" t="s">
        <v>13050</v>
      </c>
      <c r="J465" s="41">
        <v>1</v>
      </c>
      <c r="K465" s="41" t="s">
        <v>7860</v>
      </c>
      <c r="L465" s="41" t="s">
        <v>11662</v>
      </c>
      <c r="M465" s="41" t="s">
        <v>315</v>
      </c>
      <c r="N465" s="41" t="s">
        <v>7861</v>
      </c>
      <c r="O465" s="41" t="s">
        <v>7862</v>
      </c>
      <c r="P465" s="41" t="s">
        <v>281</v>
      </c>
      <c r="Q465" s="41" t="s">
        <v>10251</v>
      </c>
      <c r="R465" s="41" t="s">
        <v>10252</v>
      </c>
      <c r="S465" s="238" t="s">
        <v>10215</v>
      </c>
      <c r="T465" s="41" t="s">
        <v>7866</v>
      </c>
      <c r="U465" s="29">
        <v>45597</v>
      </c>
      <c r="V465" s="41" t="s">
        <v>1413</v>
      </c>
      <c r="W465" s="29">
        <v>45357</v>
      </c>
      <c r="Y465" s="238" t="s">
        <v>10253</v>
      </c>
      <c r="Z465" s="288">
        <v>7400</v>
      </c>
      <c r="AA465" s="288">
        <v>7400</v>
      </c>
      <c r="AB465" s="41" t="s">
        <v>12232</v>
      </c>
    </row>
    <row r="466" spans="1:28" x14ac:dyDescent="0.25">
      <c r="A466" s="35" t="s">
        <v>262</v>
      </c>
      <c r="B466" s="29">
        <v>45473</v>
      </c>
      <c r="C466" s="264" t="s">
        <v>10254</v>
      </c>
      <c r="D466" s="29" t="s">
        <v>16</v>
      </c>
      <c r="E466" s="240" t="s">
        <v>10202</v>
      </c>
      <c r="F466" s="29">
        <v>45560</v>
      </c>
      <c r="G466" s="35" t="s">
        <v>1262</v>
      </c>
      <c r="H466" s="35" t="s">
        <v>1265</v>
      </c>
      <c r="I466" s="29" t="s">
        <v>13072</v>
      </c>
      <c r="J466" s="41">
        <v>1</v>
      </c>
      <c r="K466" s="41" t="s">
        <v>7888</v>
      </c>
      <c r="L466" s="41" t="s">
        <v>7888</v>
      </c>
      <c r="M466" s="41" t="s">
        <v>7870</v>
      </c>
      <c r="N466" s="41" t="s">
        <v>7861</v>
      </c>
      <c r="O466" s="41" t="s">
        <v>7862</v>
      </c>
      <c r="P466" s="41" t="s">
        <v>7966</v>
      </c>
      <c r="Q466" s="41" t="s">
        <v>10255</v>
      </c>
      <c r="R466" s="41" t="s">
        <v>10209</v>
      </c>
      <c r="S466" s="238" t="s">
        <v>10205</v>
      </c>
      <c r="T466" s="41" t="s">
        <v>7866</v>
      </c>
      <c r="U466" s="29">
        <v>45366</v>
      </c>
      <c r="V466" s="41" t="s">
        <v>1356</v>
      </c>
      <c r="W466" s="29">
        <v>45366</v>
      </c>
      <c r="Y466" s="238" t="s">
        <v>10206</v>
      </c>
      <c r="Z466" s="288">
        <v>70000</v>
      </c>
      <c r="AA466" s="288">
        <v>70000</v>
      </c>
      <c r="AB466" s="41" t="s">
        <v>12232</v>
      </c>
    </row>
    <row r="467" spans="1:28" x14ac:dyDescent="0.25">
      <c r="A467" s="35" t="s">
        <v>1393</v>
      </c>
      <c r="B467" s="29">
        <v>45473</v>
      </c>
      <c r="C467" s="264" t="s">
        <v>10256</v>
      </c>
      <c r="D467" s="29" t="s">
        <v>16</v>
      </c>
      <c r="E467" s="240" t="s">
        <v>10257</v>
      </c>
      <c r="F467" s="29">
        <v>45560</v>
      </c>
      <c r="G467" s="35" t="s">
        <v>1269</v>
      </c>
      <c r="H467" s="35" t="s">
        <v>1273</v>
      </c>
      <c r="I467" s="29" t="s">
        <v>13050</v>
      </c>
      <c r="J467" s="41">
        <v>1</v>
      </c>
      <c r="K467" s="41" t="s">
        <v>7860</v>
      </c>
      <c r="L467" s="41" t="s">
        <v>11662</v>
      </c>
      <c r="M467" s="41" t="s">
        <v>315</v>
      </c>
      <c r="N467" s="41" t="s">
        <v>7861</v>
      </c>
      <c r="O467" s="41" t="s">
        <v>7862</v>
      </c>
      <c r="P467" s="41" t="s">
        <v>281</v>
      </c>
      <c r="Q467" s="41" t="s">
        <v>10258</v>
      </c>
      <c r="R467" s="41" t="s">
        <v>10259</v>
      </c>
      <c r="S467" s="238" t="s">
        <v>9838</v>
      </c>
      <c r="T467" s="41" t="s">
        <v>7866</v>
      </c>
      <c r="U467" s="29">
        <v>45189</v>
      </c>
      <c r="V467" s="41" t="s">
        <v>1413</v>
      </c>
      <c r="W467" s="29">
        <v>45382</v>
      </c>
      <c r="Y467" s="238" t="s">
        <v>10260</v>
      </c>
      <c r="Z467" s="288">
        <v>572</v>
      </c>
      <c r="AA467" s="288">
        <v>572</v>
      </c>
      <c r="AB467" s="41" t="s">
        <v>12232</v>
      </c>
    </row>
    <row r="468" spans="1:28" x14ac:dyDescent="0.25">
      <c r="A468" s="35" t="s">
        <v>1359</v>
      </c>
      <c r="B468" s="29">
        <v>45471</v>
      </c>
      <c r="C468" s="264" t="s">
        <v>10261</v>
      </c>
      <c r="D468" s="29" t="s">
        <v>16</v>
      </c>
      <c r="E468" s="240" t="s">
        <v>10262</v>
      </c>
      <c r="F468" s="29">
        <v>45560</v>
      </c>
      <c r="G468" s="35" t="s">
        <v>1266</v>
      </c>
      <c r="H468" s="35" t="s">
        <v>1268</v>
      </c>
      <c r="I468" s="29" t="s">
        <v>13052</v>
      </c>
      <c r="J468" s="41">
        <v>1</v>
      </c>
      <c r="K468" s="41" t="s">
        <v>7895</v>
      </c>
      <c r="L468" s="41" t="s">
        <v>7895</v>
      </c>
      <c r="M468" s="41" t="s">
        <v>7896</v>
      </c>
      <c r="N468" s="41" t="s">
        <v>7897</v>
      </c>
      <c r="O468" s="41" t="s">
        <v>7862</v>
      </c>
      <c r="P468" s="41" t="s">
        <v>322</v>
      </c>
      <c r="Q468" s="41" t="s">
        <v>10263</v>
      </c>
      <c r="R468" s="41" t="s">
        <v>10264</v>
      </c>
      <c r="S468" s="238" t="s">
        <v>10088</v>
      </c>
      <c r="T468" s="41" t="s">
        <v>7866</v>
      </c>
      <c r="U468" s="29">
        <v>45323</v>
      </c>
      <c r="V468" s="41" t="s">
        <v>1356</v>
      </c>
      <c r="W468" s="29">
        <v>45474</v>
      </c>
      <c r="Y468" s="238" t="s">
        <v>10170</v>
      </c>
      <c r="Z468" s="288">
        <v>150000</v>
      </c>
      <c r="AA468" s="288">
        <v>150000</v>
      </c>
      <c r="AB468" s="41" t="s">
        <v>12229</v>
      </c>
    </row>
    <row r="469" spans="1:28" x14ac:dyDescent="0.25">
      <c r="A469" s="35" t="s">
        <v>1359</v>
      </c>
      <c r="B469" s="29">
        <v>45447</v>
      </c>
      <c r="C469" s="264" t="s">
        <v>10265</v>
      </c>
      <c r="D469" s="29" t="s">
        <v>16</v>
      </c>
      <c r="E469" s="240" t="s">
        <v>10266</v>
      </c>
      <c r="F469" s="29">
        <v>45560</v>
      </c>
      <c r="G469" s="35" t="s">
        <v>1266</v>
      </c>
      <c r="H469" s="35" t="s">
        <v>1268</v>
      </c>
      <c r="I469" s="29" t="s">
        <v>13052</v>
      </c>
      <c r="J469" s="41">
        <v>1</v>
      </c>
      <c r="K469" s="41" t="s">
        <v>7860</v>
      </c>
      <c r="L469" s="41" t="s">
        <v>11662</v>
      </c>
      <c r="M469" s="41" t="s">
        <v>315</v>
      </c>
      <c r="N469" s="41" t="s">
        <v>7861</v>
      </c>
      <c r="O469" s="41" t="s">
        <v>7862</v>
      </c>
      <c r="P469" s="41" t="s">
        <v>1371</v>
      </c>
      <c r="Q469" s="41" t="s">
        <v>10267</v>
      </c>
      <c r="R469" s="41" t="s">
        <v>10268</v>
      </c>
      <c r="S469" s="238" t="s">
        <v>10269</v>
      </c>
      <c r="U469" s="29">
        <v>44825</v>
      </c>
      <c r="V469" s="41" t="s">
        <v>1356</v>
      </c>
      <c r="W469" s="29">
        <v>45495</v>
      </c>
      <c r="Y469" s="238" t="s">
        <v>10270</v>
      </c>
      <c r="Z469" s="288">
        <v>776436</v>
      </c>
      <c r="AA469" s="288">
        <v>776436</v>
      </c>
      <c r="AB469" s="41" t="s">
        <v>12229</v>
      </c>
    </row>
    <row r="470" spans="1:28" x14ac:dyDescent="0.25">
      <c r="A470" s="35" t="s">
        <v>335</v>
      </c>
      <c r="B470" s="29">
        <v>45473</v>
      </c>
      <c r="C470" s="264" t="s">
        <v>10271</v>
      </c>
      <c r="D470" s="29" t="s">
        <v>16</v>
      </c>
      <c r="E470" s="240" t="s">
        <v>10272</v>
      </c>
      <c r="F470" s="29">
        <v>45560</v>
      </c>
      <c r="G470" s="35" t="s">
        <v>1269</v>
      </c>
      <c r="H470" s="35" t="s">
        <v>1270</v>
      </c>
      <c r="I470" s="29" t="s">
        <v>13062</v>
      </c>
      <c r="J470" s="41">
        <v>1</v>
      </c>
      <c r="K470" s="41" t="s">
        <v>7941</v>
      </c>
      <c r="L470" s="41" t="s">
        <v>11663</v>
      </c>
      <c r="M470" s="41" t="s">
        <v>7965</v>
      </c>
      <c r="N470" s="41" t="s">
        <v>7861</v>
      </c>
      <c r="O470" s="41" t="s">
        <v>7862</v>
      </c>
      <c r="P470" s="41" t="s">
        <v>8454</v>
      </c>
      <c r="Q470" s="41" t="s">
        <v>10273</v>
      </c>
      <c r="R470" s="41" t="s">
        <v>10274</v>
      </c>
      <c r="S470" s="238" t="s">
        <v>10275</v>
      </c>
      <c r="T470" s="41" t="s">
        <v>7866</v>
      </c>
      <c r="U470" s="29">
        <v>45085</v>
      </c>
      <c r="V470" s="41" t="s">
        <v>1356</v>
      </c>
      <c r="W470" s="29">
        <v>45498</v>
      </c>
      <c r="Y470" s="238" t="s">
        <v>10276</v>
      </c>
      <c r="Z470" s="288">
        <v>39086</v>
      </c>
      <c r="AA470" s="288">
        <v>39086</v>
      </c>
      <c r="AB470" s="41" t="s">
        <v>12232</v>
      </c>
    </row>
    <row r="471" spans="1:28" x14ac:dyDescent="0.25">
      <c r="A471" s="35" t="s">
        <v>1359</v>
      </c>
      <c r="B471" s="29">
        <v>45472</v>
      </c>
      <c r="C471" s="264" t="s">
        <v>10277</v>
      </c>
      <c r="D471" s="29" t="s">
        <v>16</v>
      </c>
      <c r="E471" s="240" t="s">
        <v>9336</v>
      </c>
      <c r="F471" s="29">
        <v>45560</v>
      </c>
      <c r="G471" s="35" t="s">
        <v>1266</v>
      </c>
      <c r="H471" s="35" t="s">
        <v>1268</v>
      </c>
      <c r="I471" s="29" t="s">
        <v>13052</v>
      </c>
      <c r="J471" s="41">
        <v>1</v>
      </c>
      <c r="K471" s="41" t="s">
        <v>7895</v>
      </c>
      <c r="L471" s="41" t="s">
        <v>7895</v>
      </c>
      <c r="M471" s="41" t="s">
        <v>7896</v>
      </c>
      <c r="N471" s="41" t="s">
        <v>7897</v>
      </c>
      <c r="O471" s="41" t="s">
        <v>7862</v>
      </c>
      <c r="P471" s="41" t="s">
        <v>322</v>
      </c>
      <c r="Q471" s="41" t="s">
        <v>10278</v>
      </c>
      <c r="R471" s="41" t="s">
        <v>10279</v>
      </c>
      <c r="S471" s="238" t="s">
        <v>10088</v>
      </c>
      <c r="T471" s="41" t="s">
        <v>7866</v>
      </c>
      <c r="U471" s="29">
        <v>45341</v>
      </c>
      <c r="V471" s="41" t="s">
        <v>1356</v>
      </c>
      <c r="W471" s="29">
        <v>45505</v>
      </c>
      <c r="Y471" s="238" t="s">
        <v>8899</v>
      </c>
      <c r="Z471" s="288">
        <v>200000</v>
      </c>
      <c r="AA471" s="288">
        <v>200000</v>
      </c>
      <c r="AB471" s="41" t="s">
        <v>12229</v>
      </c>
    </row>
    <row r="472" spans="1:28" x14ac:dyDescent="0.25">
      <c r="A472" s="35" t="s">
        <v>1359</v>
      </c>
      <c r="B472" s="29">
        <v>45472</v>
      </c>
      <c r="C472" s="264" t="s">
        <v>10288</v>
      </c>
      <c r="D472" s="29" t="s">
        <v>16</v>
      </c>
      <c r="E472" s="240" t="s">
        <v>10289</v>
      </c>
      <c r="F472" s="29">
        <v>45560</v>
      </c>
      <c r="G472" s="35" t="s">
        <v>1266</v>
      </c>
      <c r="H472" s="35" t="s">
        <v>1268</v>
      </c>
      <c r="I472" s="29" t="s">
        <v>13052</v>
      </c>
      <c r="J472" s="41">
        <v>1</v>
      </c>
      <c r="K472" s="41" t="s">
        <v>7895</v>
      </c>
      <c r="L472" s="41" t="s">
        <v>7895</v>
      </c>
      <c r="M472" s="41" t="s">
        <v>7896</v>
      </c>
      <c r="N472" s="41" t="s">
        <v>7897</v>
      </c>
      <c r="O472" s="41" t="s">
        <v>7862</v>
      </c>
      <c r="P472" s="41" t="s">
        <v>322</v>
      </c>
      <c r="Q472" s="41" t="s">
        <v>10290</v>
      </c>
      <c r="R472" s="41" t="s">
        <v>10291</v>
      </c>
      <c r="S472" s="238" t="s">
        <v>10088</v>
      </c>
      <c r="T472" s="41" t="s">
        <v>7866</v>
      </c>
      <c r="U472" s="29">
        <v>44927</v>
      </c>
      <c r="V472" s="41" t="s">
        <v>1356</v>
      </c>
      <c r="W472" s="29">
        <v>45505</v>
      </c>
      <c r="Y472" s="238" t="s">
        <v>8899</v>
      </c>
      <c r="Z472" s="288">
        <v>200000</v>
      </c>
      <c r="AA472" s="288">
        <v>200000</v>
      </c>
      <c r="AB472" s="41" t="s">
        <v>12229</v>
      </c>
    </row>
    <row r="473" spans="1:28" x14ac:dyDescent="0.25">
      <c r="A473" s="35" t="s">
        <v>1359</v>
      </c>
      <c r="B473" s="29">
        <v>45472</v>
      </c>
      <c r="C473" s="264" t="s">
        <v>10280</v>
      </c>
      <c r="D473" s="29" t="s">
        <v>16</v>
      </c>
      <c r="E473" s="240" t="s">
        <v>9336</v>
      </c>
      <c r="F473" s="29">
        <v>45560</v>
      </c>
      <c r="G473" s="35" t="s">
        <v>1266</v>
      </c>
      <c r="H473" s="35" t="s">
        <v>1268</v>
      </c>
      <c r="I473" s="29" t="s">
        <v>13052</v>
      </c>
      <c r="J473" s="41">
        <v>1</v>
      </c>
      <c r="K473" s="41" t="s">
        <v>7895</v>
      </c>
      <c r="L473" s="41" t="s">
        <v>7895</v>
      </c>
      <c r="M473" s="41" t="s">
        <v>7896</v>
      </c>
      <c r="N473" s="41" t="s">
        <v>7897</v>
      </c>
      <c r="O473" s="41" t="s">
        <v>7862</v>
      </c>
      <c r="P473" s="41" t="s">
        <v>322</v>
      </c>
      <c r="Q473" s="41" t="s">
        <v>10281</v>
      </c>
      <c r="R473" s="41" t="s">
        <v>10282</v>
      </c>
      <c r="S473" s="238" t="s">
        <v>10283</v>
      </c>
      <c r="T473" s="41" t="s">
        <v>7866</v>
      </c>
      <c r="U473" s="29">
        <v>45323</v>
      </c>
      <c r="V473" s="41" t="s">
        <v>1356</v>
      </c>
      <c r="W473" s="29">
        <v>45505</v>
      </c>
      <c r="Y473" s="238" t="s">
        <v>10284</v>
      </c>
      <c r="Z473" s="288">
        <v>1000000</v>
      </c>
      <c r="AA473" s="288">
        <v>1000000</v>
      </c>
      <c r="AB473" s="41" t="s">
        <v>12229</v>
      </c>
    </row>
    <row r="474" spans="1:28" x14ac:dyDescent="0.25">
      <c r="A474" s="35" t="s">
        <v>1359</v>
      </c>
      <c r="B474" s="29">
        <v>45472</v>
      </c>
      <c r="C474" s="264" t="s">
        <v>10285</v>
      </c>
      <c r="D474" s="29" t="s">
        <v>16</v>
      </c>
      <c r="E474" s="240" t="s">
        <v>9336</v>
      </c>
      <c r="F474" s="29">
        <v>45560</v>
      </c>
      <c r="G474" s="35" t="s">
        <v>1266</v>
      </c>
      <c r="H474" s="35" t="s">
        <v>1268</v>
      </c>
      <c r="I474" s="29" t="s">
        <v>13052</v>
      </c>
      <c r="J474" s="41">
        <v>1</v>
      </c>
      <c r="K474" s="41" t="s">
        <v>7895</v>
      </c>
      <c r="L474" s="41" t="s">
        <v>7895</v>
      </c>
      <c r="M474" s="41" t="s">
        <v>7896</v>
      </c>
      <c r="N474" s="41" t="s">
        <v>7897</v>
      </c>
      <c r="O474" s="41" t="s">
        <v>7862</v>
      </c>
      <c r="P474" s="41" t="s">
        <v>322</v>
      </c>
      <c r="Q474" s="41" t="s">
        <v>10286</v>
      </c>
      <c r="R474" s="41" t="s">
        <v>10287</v>
      </c>
      <c r="S474" s="238" t="s">
        <v>10283</v>
      </c>
      <c r="T474" s="41" t="s">
        <v>7866</v>
      </c>
      <c r="U474" s="29">
        <v>45323</v>
      </c>
      <c r="V474" s="41" t="s">
        <v>1356</v>
      </c>
      <c r="W474" s="29">
        <v>45505</v>
      </c>
      <c r="Y474" s="238" t="s">
        <v>8830</v>
      </c>
      <c r="Z474" s="288">
        <v>500000</v>
      </c>
      <c r="AA474" s="288">
        <v>500000</v>
      </c>
      <c r="AB474" s="41" t="s">
        <v>12229</v>
      </c>
    </row>
    <row r="475" spans="1:28" x14ac:dyDescent="0.25">
      <c r="A475" s="35" t="s">
        <v>2327</v>
      </c>
      <c r="B475" s="29">
        <v>45473</v>
      </c>
      <c r="C475" s="264" t="s">
        <v>10292</v>
      </c>
      <c r="D475" s="29" t="s">
        <v>16</v>
      </c>
      <c r="E475" s="240" t="s">
        <v>10202</v>
      </c>
      <c r="F475" s="29">
        <v>45560</v>
      </c>
      <c r="G475" s="35" t="s">
        <v>1262</v>
      </c>
      <c r="H475" s="35" t="s">
        <v>1265</v>
      </c>
      <c r="I475" s="29" t="s">
        <v>13078</v>
      </c>
      <c r="J475" s="41">
        <v>1</v>
      </c>
      <c r="K475" s="41" t="s">
        <v>7888</v>
      </c>
      <c r="L475" s="41" t="s">
        <v>7888</v>
      </c>
      <c r="M475" s="41" t="s">
        <v>7870</v>
      </c>
      <c r="N475" s="41" t="s">
        <v>7861</v>
      </c>
      <c r="O475" s="41" t="s">
        <v>7862</v>
      </c>
      <c r="P475" s="41" t="s">
        <v>7966</v>
      </c>
      <c r="Q475" s="41" t="s">
        <v>10293</v>
      </c>
      <c r="R475" s="41" t="s">
        <v>10294</v>
      </c>
      <c r="S475" s="238" t="s">
        <v>10205</v>
      </c>
      <c r="T475" s="41" t="s">
        <v>7866</v>
      </c>
      <c r="U475" s="29">
        <v>45519</v>
      </c>
      <c r="V475" s="41" t="s">
        <v>1356</v>
      </c>
      <c r="W475" s="29">
        <v>45519</v>
      </c>
      <c r="Y475" s="238" t="s">
        <v>10206</v>
      </c>
      <c r="Z475" s="288">
        <v>70000</v>
      </c>
      <c r="AA475" s="288">
        <v>70000</v>
      </c>
      <c r="AB475" s="41" t="s">
        <v>12232</v>
      </c>
    </row>
    <row r="476" spans="1:28" x14ac:dyDescent="0.25">
      <c r="A476" s="35" t="s">
        <v>1393</v>
      </c>
      <c r="B476" s="29">
        <v>45473</v>
      </c>
      <c r="C476" s="264" t="s">
        <v>10295</v>
      </c>
      <c r="D476" s="29" t="s">
        <v>16</v>
      </c>
      <c r="E476" s="240" t="s">
        <v>10250</v>
      </c>
      <c r="F476" s="29">
        <v>45560</v>
      </c>
      <c r="G476" s="35" t="s">
        <v>1269</v>
      </c>
      <c r="H476" s="35" t="s">
        <v>1273</v>
      </c>
      <c r="I476" s="29" t="s">
        <v>13050</v>
      </c>
      <c r="J476" s="41">
        <v>1</v>
      </c>
      <c r="K476" s="41" t="s">
        <v>7860</v>
      </c>
      <c r="L476" s="41" t="s">
        <v>11662</v>
      </c>
      <c r="M476" s="41" t="s">
        <v>315</v>
      </c>
      <c r="N476" s="41" t="s">
        <v>7861</v>
      </c>
      <c r="O476" s="41" t="s">
        <v>7862</v>
      </c>
      <c r="P476" s="41" t="s">
        <v>281</v>
      </c>
      <c r="Q476" s="41" t="s">
        <v>10296</v>
      </c>
      <c r="R476" s="41" t="s">
        <v>10252</v>
      </c>
      <c r="S476" s="238" t="s">
        <v>10215</v>
      </c>
      <c r="T476" s="41" t="s">
        <v>7866</v>
      </c>
      <c r="U476" s="29">
        <v>45323</v>
      </c>
      <c r="V476" s="41" t="s">
        <v>1413</v>
      </c>
      <c r="W476" s="29">
        <v>45534</v>
      </c>
      <c r="Y476" s="238" t="s">
        <v>10253</v>
      </c>
      <c r="Z476" s="288">
        <v>7400</v>
      </c>
      <c r="AA476" s="288">
        <v>7400</v>
      </c>
      <c r="AB476" s="41" t="s">
        <v>12232</v>
      </c>
    </row>
    <row r="477" spans="1:28" x14ac:dyDescent="0.25">
      <c r="A477" s="35" t="s">
        <v>999</v>
      </c>
      <c r="B477" s="29">
        <v>45463</v>
      </c>
      <c r="C477" s="264" t="s">
        <v>10297</v>
      </c>
      <c r="D477" s="29" t="s">
        <v>16</v>
      </c>
      <c r="E477" s="240" t="s">
        <v>10298</v>
      </c>
      <c r="F477" s="29">
        <v>45560</v>
      </c>
      <c r="G477" s="35" t="s">
        <v>1262</v>
      </c>
      <c r="H477" s="35" t="s">
        <v>1263</v>
      </c>
      <c r="I477" s="29" t="s">
        <v>13071</v>
      </c>
      <c r="J477" s="41">
        <v>1</v>
      </c>
      <c r="K477" s="41" t="s">
        <v>7888</v>
      </c>
      <c r="L477" s="41" t="s">
        <v>7888</v>
      </c>
      <c r="M477" s="41" t="s">
        <v>7870</v>
      </c>
      <c r="N477" s="41" t="s">
        <v>7861</v>
      </c>
      <c r="O477" s="41" t="s">
        <v>7862</v>
      </c>
      <c r="P477" s="41" t="s">
        <v>7966</v>
      </c>
      <c r="Q477" s="41" t="s">
        <v>10299</v>
      </c>
      <c r="R477" s="41" t="s">
        <v>10300</v>
      </c>
      <c r="S477" s="238" t="s">
        <v>10301</v>
      </c>
      <c r="T477" s="41" t="s">
        <v>7866</v>
      </c>
      <c r="U477" s="29">
        <v>45205</v>
      </c>
      <c r="V477" s="41" t="s">
        <v>1356</v>
      </c>
      <c r="W477" s="29">
        <v>45566</v>
      </c>
      <c r="Y477" s="238" t="s">
        <v>10302</v>
      </c>
      <c r="Z477" s="288">
        <v>371852</v>
      </c>
      <c r="AA477" s="288">
        <v>371852</v>
      </c>
      <c r="AB477" s="41" t="s">
        <v>12232</v>
      </c>
    </row>
    <row r="478" spans="1:28" x14ac:dyDescent="0.25">
      <c r="A478" s="35" t="s">
        <v>1393</v>
      </c>
      <c r="B478" s="29">
        <v>45473</v>
      </c>
      <c r="C478" s="264" t="s">
        <v>10303</v>
      </c>
      <c r="D478" s="29" t="s">
        <v>16</v>
      </c>
      <c r="E478" s="240" t="s">
        <v>10250</v>
      </c>
      <c r="F478" s="29">
        <v>45560</v>
      </c>
      <c r="G478" s="35" t="s">
        <v>1269</v>
      </c>
      <c r="H478" s="35" t="s">
        <v>1273</v>
      </c>
      <c r="I478" s="29" t="s">
        <v>13050</v>
      </c>
      <c r="J478" s="41">
        <v>1</v>
      </c>
      <c r="K478" s="41" t="s">
        <v>7860</v>
      </c>
      <c r="L478" s="41" t="s">
        <v>11662</v>
      </c>
      <c r="M478" s="41" t="s">
        <v>315</v>
      </c>
      <c r="N478" s="41" t="s">
        <v>7861</v>
      </c>
      <c r="O478" s="41" t="s">
        <v>7862</v>
      </c>
      <c r="P478" s="41" t="s">
        <v>281</v>
      </c>
      <c r="Q478" s="41" t="s">
        <v>10304</v>
      </c>
      <c r="R478" s="41" t="s">
        <v>10252</v>
      </c>
      <c r="S478" s="238" t="s">
        <v>10215</v>
      </c>
      <c r="T478" s="41" t="s">
        <v>7866</v>
      </c>
      <c r="U478" s="29">
        <v>45357</v>
      </c>
      <c r="V478" s="41" t="s">
        <v>1413</v>
      </c>
      <c r="W478" s="29">
        <v>45597</v>
      </c>
      <c r="Y478" s="238" t="s">
        <v>10253</v>
      </c>
      <c r="Z478" s="288">
        <v>7400</v>
      </c>
      <c r="AA478" s="288">
        <v>7400</v>
      </c>
      <c r="AB478" s="41" t="s">
        <v>12232</v>
      </c>
    </row>
    <row r="479" spans="1:28" x14ac:dyDescent="0.25">
      <c r="A479" s="35" t="s">
        <v>1393</v>
      </c>
      <c r="B479" s="29">
        <v>45470</v>
      </c>
      <c r="C479" s="264" t="s">
        <v>10305</v>
      </c>
      <c r="D479" s="29" t="s">
        <v>16</v>
      </c>
      <c r="E479" s="240" t="s">
        <v>10306</v>
      </c>
      <c r="F479" s="29">
        <v>45560</v>
      </c>
      <c r="G479" s="35" t="s">
        <v>1269</v>
      </c>
      <c r="H479" s="35" t="s">
        <v>1273</v>
      </c>
      <c r="I479" s="29" t="s">
        <v>13050</v>
      </c>
      <c r="J479" s="41">
        <v>1</v>
      </c>
      <c r="K479" s="41" t="s">
        <v>7860</v>
      </c>
      <c r="L479" s="41" t="s">
        <v>11662</v>
      </c>
      <c r="M479" s="41" t="s">
        <v>7870</v>
      </c>
      <c r="N479" s="41" t="s">
        <v>7861</v>
      </c>
      <c r="O479" s="41" t="s">
        <v>7862</v>
      </c>
      <c r="P479" s="41" t="s">
        <v>7871</v>
      </c>
      <c r="Q479" s="41" t="s">
        <v>10307</v>
      </c>
      <c r="R479" s="41" t="s">
        <v>10308</v>
      </c>
      <c r="S479" s="238" t="s">
        <v>10309</v>
      </c>
      <c r="T479" s="41" t="s">
        <v>7866</v>
      </c>
      <c r="U479" s="29">
        <v>45302</v>
      </c>
      <c r="V479" s="41" t="s">
        <v>1413</v>
      </c>
      <c r="W479" s="29">
        <v>45611</v>
      </c>
      <c r="Y479" s="238" t="s">
        <v>10310</v>
      </c>
      <c r="Z479" s="288">
        <v>30000</v>
      </c>
      <c r="AA479" s="288">
        <v>30000</v>
      </c>
      <c r="AB479" s="41" t="s">
        <v>12232</v>
      </c>
    </row>
    <row r="480" spans="1:28" x14ac:dyDescent="0.25">
      <c r="A480" s="35" t="s">
        <v>1393</v>
      </c>
      <c r="B480" s="29">
        <v>45473</v>
      </c>
      <c r="C480" s="264" t="s">
        <v>10311</v>
      </c>
      <c r="D480" s="29" t="s">
        <v>16</v>
      </c>
      <c r="E480" s="240" t="s">
        <v>10312</v>
      </c>
      <c r="F480" s="29">
        <v>45560</v>
      </c>
      <c r="G480" s="35" t="s">
        <v>1269</v>
      </c>
      <c r="H480" s="35" t="s">
        <v>1273</v>
      </c>
      <c r="I480" s="29" t="s">
        <v>13050</v>
      </c>
      <c r="J480" s="41">
        <v>1</v>
      </c>
      <c r="K480" s="41" t="s">
        <v>7860</v>
      </c>
      <c r="L480" s="41" t="s">
        <v>11662</v>
      </c>
      <c r="M480" s="41" t="s">
        <v>315</v>
      </c>
      <c r="N480" s="41" t="s">
        <v>7861</v>
      </c>
      <c r="O480" s="41" t="s">
        <v>7862</v>
      </c>
      <c r="P480" s="41" t="s">
        <v>281</v>
      </c>
      <c r="Q480" s="41" t="s">
        <v>10313</v>
      </c>
      <c r="R480" s="41" t="s">
        <v>10314</v>
      </c>
      <c r="S480" s="238" t="s">
        <v>9838</v>
      </c>
      <c r="T480" s="41" t="s">
        <v>7866</v>
      </c>
      <c r="U480" s="29">
        <v>45355</v>
      </c>
      <c r="V480" s="41" t="s">
        <v>1413</v>
      </c>
      <c r="W480" s="29">
        <v>45621</v>
      </c>
      <c r="Y480" s="238" t="s">
        <v>10315</v>
      </c>
      <c r="Z480" s="288">
        <v>8800</v>
      </c>
      <c r="AA480" s="288">
        <v>8800</v>
      </c>
      <c r="AB480" s="41" t="s">
        <v>12232</v>
      </c>
    </row>
    <row r="481" spans="1:28" x14ac:dyDescent="0.25">
      <c r="A481" s="35" t="s">
        <v>1393</v>
      </c>
      <c r="B481" s="29">
        <v>45473</v>
      </c>
      <c r="C481" s="264" t="s">
        <v>10322</v>
      </c>
      <c r="D481" s="29" t="s">
        <v>16</v>
      </c>
      <c r="E481" s="240" t="s">
        <v>10250</v>
      </c>
      <c r="F481" s="29">
        <v>45560</v>
      </c>
      <c r="G481" s="35" t="s">
        <v>1269</v>
      </c>
      <c r="H481" s="35" t="s">
        <v>1273</v>
      </c>
      <c r="I481" s="29" t="s">
        <v>13050</v>
      </c>
      <c r="J481" s="41">
        <v>1</v>
      </c>
      <c r="K481" s="41" t="s">
        <v>7860</v>
      </c>
      <c r="L481" s="41" t="s">
        <v>11662</v>
      </c>
      <c r="M481" s="41" t="s">
        <v>315</v>
      </c>
      <c r="N481" s="41" t="s">
        <v>7861</v>
      </c>
      <c r="O481" s="41" t="s">
        <v>7862</v>
      </c>
      <c r="P481" s="41" t="s">
        <v>281</v>
      </c>
      <c r="Q481" s="41" t="s">
        <v>10323</v>
      </c>
      <c r="R481" s="41" t="s">
        <v>10252</v>
      </c>
      <c r="S481" s="238" t="s">
        <v>10215</v>
      </c>
      <c r="T481" s="41" t="s">
        <v>7866</v>
      </c>
      <c r="U481" s="29">
        <v>45357</v>
      </c>
      <c r="V481" s="41" t="s">
        <v>1413</v>
      </c>
      <c r="W481" s="29">
        <v>45627</v>
      </c>
      <c r="Y481" s="238" t="s">
        <v>10253</v>
      </c>
      <c r="Z481" s="288">
        <v>7400</v>
      </c>
      <c r="AA481" s="288">
        <v>7400</v>
      </c>
      <c r="AB481" s="41" t="s">
        <v>12232</v>
      </c>
    </row>
    <row r="482" spans="1:28" x14ac:dyDescent="0.25">
      <c r="A482" s="35" t="s">
        <v>1393</v>
      </c>
      <c r="B482" s="29">
        <v>45473</v>
      </c>
      <c r="C482" s="264" t="s">
        <v>10316</v>
      </c>
      <c r="D482" s="29" t="s">
        <v>16</v>
      </c>
      <c r="E482" s="240" t="s">
        <v>10317</v>
      </c>
      <c r="F482" s="29">
        <v>45560</v>
      </c>
      <c r="G482" s="35" t="s">
        <v>1269</v>
      </c>
      <c r="H482" s="35" t="s">
        <v>1273</v>
      </c>
      <c r="I482" s="29" t="s">
        <v>13050</v>
      </c>
      <c r="J482" s="41">
        <v>1</v>
      </c>
      <c r="K482" s="41" t="s">
        <v>7860</v>
      </c>
      <c r="L482" s="41" t="s">
        <v>11662</v>
      </c>
      <c r="M482" s="41" t="s">
        <v>7870</v>
      </c>
      <c r="N482" s="41" t="s">
        <v>7861</v>
      </c>
      <c r="O482" s="41" t="s">
        <v>7862</v>
      </c>
      <c r="P482" s="41" t="s">
        <v>7871</v>
      </c>
      <c r="Q482" s="41" t="s">
        <v>10318</v>
      </c>
      <c r="R482" s="41" t="s">
        <v>10319</v>
      </c>
      <c r="S482" s="238" t="s">
        <v>10320</v>
      </c>
      <c r="T482" s="41" t="s">
        <v>7866</v>
      </c>
      <c r="U482" s="29">
        <v>45356</v>
      </c>
      <c r="V482" s="41" t="s">
        <v>1356</v>
      </c>
      <c r="W482" s="29">
        <v>45627</v>
      </c>
      <c r="Y482" s="238" t="s">
        <v>10321</v>
      </c>
      <c r="Z482" s="288">
        <v>10000</v>
      </c>
      <c r="AA482" s="288">
        <v>10000</v>
      </c>
      <c r="AB482" s="41" t="s">
        <v>12232</v>
      </c>
    </row>
    <row r="483" spans="1:28" x14ac:dyDescent="0.25">
      <c r="A483" s="35" t="s">
        <v>1393</v>
      </c>
      <c r="B483" s="29">
        <v>45473</v>
      </c>
      <c r="C483" s="264" t="s">
        <v>10324</v>
      </c>
      <c r="D483" s="29" t="s">
        <v>16</v>
      </c>
      <c r="E483" s="240" t="s">
        <v>10325</v>
      </c>
      <c r="F483" s="29">
        <v>45560</v>
      </c>
      <c r="G483" s="35" t="s">
        <v>1269</v>
      </c>
      <c r="H483" s="35" t="s">
        <v>1273</v>
      </c>
      <c r="I483" s="29" t="s">
        <v>13050</v>
      </c>
      <c r="J483" s="41">
        <v>1</v>
      </c>
      <c r="K483" s="41" t="s">
        <v>7860</v>
      </c>
      <c r="L483" s="41" t="s">
        <v>11662</v>
      </c>
      <c r="M483" s="41" t="s">
        <v>7870</v>
      </c>
      <c r="N483" s="41" t="s">
        <v>7861</v>
      </c>
      <c r="O483" s="41" t="s">
        <v>7862</v>
      </c>
      <c r="P483" s="41" t="s">
        <v>7871</v>
      </c>
      <c r="Q483" s="41" t="s">
        <v>10326</v>
      </c>
      <c r="R483" s="41" t="s">
        <v>10327</v>
      </c>
      <c r="S483" s="238" t="s">
        <v>10320</v>
      </c>
      <c r="T483" s="41" t="s">
        <v>7866</v>
      </c>
      <c r="U483" s="29">
        <v>45383</v>
      </c>
      <c r="V483" s="41" t="s">
        <v>1356</v>
      </c>
      <c r="W483" s="29">
        <v>45657</v>
      </c>
      <c r="Y483" s="238" t="s">
        <v>10321</v>
      </c>
      <c r="Z483" s="288">
        <v>10000</v>
      </c>
      <c r="AA483" s="288">
        <v>10000</v>
      </c>
      <c r="AB483" s="41" t="s">
        <v>12232</v>
      </c>
    </row>
    <row r="484" spans="1:28" x14ac:dyDescent="0.25">
      <c r="A484" s="35" t="s">
        <v>999</v>
      </c>
      <c r="B484" s="29">
        <v>45469</v>
      </c>
      <c r="C484" s="264" t="s">
        <v>10335</v>
      </c>
      <c r="D484" s="29" t="s">
        <v>16</v>
      </c>
      <c r="E484" s="240" t="s">
        <v>10336</v>
      </c>
      <c r="F484" s="29">
        <v>45560</v>
      </c>
      <c r="G484" s="35" t="s">
        <v>1262</v>
      </c>
      <c r="H484" s="35" t="s">
        <v>1263</v>
      </c>
      <c r="I484" s="29" t="s">
        <v>13071</v>
      </c>
      <c r="J484" s="41">
        <v>1</v>
      </c>
      <c r="K484" s="41" t="s">
        <v>7860</v>
      </c>
      <c r="L484" s="41" t="s">
        <v>11662</v>
      </c>
      <c r="M484" s="41" t="s">
        <v>315</v>
      </c>
      <c r="N484" s="41" t="s">
        <v>7861</v>
      </c>
      <c r="O484" s="41" t="s">
        <v>7862</v>
      </c>
      <c r="P484" s="41" t="s">
        <v>281</v>
      </c>
      <c r="Q484" s="41" t="s">
        <v>10337</v>
      </c>
      <c r="R484" s="41" t="s">
        <v>10338</v>
      </c>
      <c r="S484" s="238" t="s">
        <v>10339</v>
      </c>
      <c r="T484" s="41" t="s">
        <v>7866</v>
      </c>
      <c r="U484" s="29">
        <v>44714</v>
      </c>
      <c r="V484" s="41" t="s">
        <v>1356</v>
      </c>
      <c r="W484" s="29">
        <v>45658</v>
      </c>
      <c r="Y484" s="238" t="s">
        <v>10340</v>
      </c>
      <c r="Z484" s="288">
        <v>190</v>
      </c>
      <c r="AA484" s="288">
        <v>190</v>
      </c>
      <c r="AB484" s="41" t="s">
        <v>12232</v>
      </c>
    </row>
    <row r="485" spans="1:28" x14ac:dyDescent="0.25">
      <c r="A485" s="35" t="s">
        <v>1359</v>
      </c>
      <c r="B485" s="29">
        <v>45471</v>
      </c>
      <c r="C485" s="264" t="s">
        <v>10332</v>
      </c>
      <c r="D485" s="29" t="s">
        <v>16</v>
      </c>
      <c r="E485" s="240" t="s">
        <v>10329</v>
      </c>
      <c r="F485" s="29">
        <v>45560</v>
      </c>
      <c r="G485" s="35" t="s">
        <v>1266</v>
      </c>
      <c r="H485" s="35" t="s">
        <v>1268</v>
      </c>
      <c r="I485" s="29" t="s">
        <v>13052</v>
      </c>
      <c r="J485" s="41">
        <v>1</v>
      </c>
      <c r="K485" s="41" t="s">
        <v>7895</v>
      </c>
      <c r="L485" s="41" t="s">
        <v>7895</v>
      </c>
      <c r="M485" s="41" t="s">
        <v>7896</v>
      </c>
      <c r="N485" s="41" t="s">
        <v>7897</v>
      </c>
      <c r="O485" s="41" t="s">
        <v>7862</v>
      </c>
      <c r="P485" s="41" t="s">
        <v>322</v>
      </c>
      <c r="Q485" s="41" t="s">
        <v>10333</v>
      </c>
      <c r="R485" s="41" t="s">
        <v>10334</v>
      </c>
      <c r="S485" s="238" t="s">
        <v>10088</v>
      </c>
      <c r="T485" s="41" t="s">
        <v>7866</v>
      </c>
      <c r="U485" s="29">
        <v>45383</v>
      </c>
      <c r="V485" s="41" t="s">
        <v>1356</v>
      </c>
      <c r="W485" s="29">
        <v>45658</v>
      </c>
      <c r="Y485" s="238" t="s">
        <v>8899</v>
      </c>
      <c r="Z485" s="288">
        <v>200000</v>
      </c>
      <c r="AA485" s="288">
        <v>200000</v>
      </c>
      <c r="AB485" s="41" t="s">
        <v>12229</v>
      </c>
    </row>
    <row r="486" spans="1:28" x14ac:dyDescent="0.25">
      <c r="A486" s="35" t="s">
        <v>1359</v>
      </c>
      <c r="B486" s="29">
        <v>45471</v>
      </c>
      <c r="C486" s="264" t="s">
        <v>10328</v>
      </c>
      <c r="D486" s="29" t="s">
        <v>16</v>
      </c>
      <c r="E486" s="240" t="s">
        <v>10329</v>
      </c>
      <c r="F486" s="29">
        <v>45560</v>
      </c>
      <c r="G486" s="35" t="s">
        <v>1266</v>
      </c>
      <c r="H486" s="35" t="s">
        <v>1268</v>
      </c>
      <c r="I486" s="29" t="s">
        <v>13052</v>
      </c>
      <c r="J486" s="41">
        <v>1</v>
      </c>
      <c r="K486" s="41" t="s">
        <v>7895</v>
      </c>
      <c r="L486" s="41" t="s">
        <v>7895</v>
      </c>
      <c r="M486" s="41" t="s">
        <v>7896</v>
      </c>
      <c r="N486" s="41" t="s">
        <v>7897</v>
      </c>
      <c r="O486" s="41" t="s">
        <v>7862</v>
      </c>
      <c r="P486" s="41" t="s">
        <v>322</v>
      </c>
      <c r="Q486" s="41" t="s">
        <v>10330</v>
      </c>
      <c r="R486" s="41" t="s">
        <v>10331</v>
      </c>
      <c r="S486" s="238" t="s">
        <v>10088</v>
      </c>
      <c r="T486" s="41" t="s">
        <v>7866</v>
      </c>
      <c r="U486" s="29">
        <v>45383</v>
      </c>
      <c r="V486" s="41" t="s">
        <v>1356</v>
      </c>
      <c r="W486" s="29">
        <v>45658</v>
      </c>
      <c r="Y486" s="238" t="s">
        <v>10170</v>
      </c>
      <c r="Z486" s="288">
        <v>150000</v>
      </c>
      <c r="AA486" s="288">
        <v>150000</v>
      </c>
      <c r="AB486" s="41" t="s">
        <v>12229</v>
      </c>
    </row>
    <row r="487" spans="1:28" x14ac:dyDescent="0.25">
      <c r="A487" s="35" t="s">
        <v>2327</v>
      </c>
      <c r="B487" s="29">
        <v>45468</v>
      </c>
      <c r="C487" s="264" t="s">
        <v>10347</v>
      </c>
      <c r="D487" s="29" t="s">
        <v>16</v>
      </c>
      <c r="E487" s="240" t="s">
        <v>10348</v>
      </c>
      <c r="F487" s="29">
        <v>45560</v>
      </c>
      <c r="G487" s="35" t="s">
        <v>1262</v>
      </c>
      <c r="H487" s="35" t="s">
        <v>1265</v>
      </c>
      <c r="I487" s="29" t="s">
        <v>13078</v>
      </c>
      <c r="J487" s="41">
        <v>1</v>
      </c>
      <c r="K487" s="41" t="s">
        <v>7860</v>
      </c>
      <c r="L487" s="41" t="s">
        <v>11662</v>
      </c>
      <c r="M487" s="41" t="s">
        <v>7896</v>
      </c>
      <c r="N487" s="41" t="s">
        <v>7861</v>
      </c>
      <c r="O487" s="41" t="s">
        <v>7862</v>
      </c>
      <c r="P487" s="41" t="s">
        <v>9472</v>
      </c>
      <c r="Q487" s="41" t="s">
        <v>10349</v>
      </c>
      <c r="R487" s="41" t="s">
        <v>10350</v>
      </c>
      <c r="S487" s="238" t="s">
        <v>10351</v>
      </c>
      <c r="T487" s="41" t="s">
        <v>7866</v>
      </c>
      <c r="U487" s="29">
        <v>45662</v>
      </c>
      <c r="V487" s="41" t="s">
        <v>1413</v>
      </c>
      <c r="W487" s="29">
        <v>45662</v>
      </c>
      <c r="Y487" s="238" t="s">
        <v>8913</v>
      </c>
      <c r="Z487" s="288">
        <v>3000000</v>
      </c>
      <c r="AA487" s="288">
        <v>3000000</v>
      </c>
      <c r="AB487" s="41" t="s">
        <v>12232</v>
      </c>
    </row>
    <row r="488" spans="1:28" x14ac:dyDescent="0.25">
      <c r="A488" s="35" t="s">
        <v>1393</v>
      </c>
      <c r="B488" s="29">
        <v>45473</v>
      </c>
      <c r="C488" s="264" t="s">
        <v>10352</v>
      </c>
      <c r="D488" s="29" t="s">
        <v>16</v>
      </c>
      <c r="E488" s="240" t="s">
        <v>10353</v>
      </c>
      <c r="F488" s="29">
        <v>45560</v>
      </c>
      <c r="G488" s="35" t="s">
        <v>1269</v>
      </c>
      <c r="H488" s="35" t="s">
        <v>1273</v>
      </c>
      <c r="I488" s="29" t="s">
        <v>13050</v>
      </c>
      <c r="J488" s="41">
        <v>1</v>
      </c>
      <c r="K488" s="41" t="s">
        <v>7860</v>
      </c>
      <c r="L488" s="41" t="s">
        <v>11662</v>
      </c>
      <c r="M488" s="41" t="s">
        <v>315</v>
      </c>
      <c r="N488" s="41" t="s">
        <v>7861</v>
      </c>
      <c r="O488" s="41" t="s">
        <v>7862</v>
      </c>
      <c r="P488" s="41" t="s">
        <v>281</v>
      </c>
      <c r="Q488" s="41" t="s">
        <v>10354</v>
      </c>
      <c r="R488" s="41" t="s">
        <v>10355</v>
      </c>
      <c r="S488" s="238" t="s">
        <v>10356</v>
      </c>
      <c r="T488" s="41" t="s">
        <v>7866</v>
      </c>
      <c r="U488" s="29">
        <v>45432</v>
      </c>
      <c r="V488" s="41" t="s">
        <v>1356</v>
      </c>
      <c r="W488" s="29">
        <v>45708</v>
      </c>
      <c r="Y488" s="238" t="s">
        <v>10357</v>
      </c>
      <c r="Z488" s="288">
        <v>27500</v>
      </c>
      <c r="AA488" s="288">
        <v>27500</v>
      </c>
      <c r="AB488" s="41" t="s">
        <v>12232</v>
      </c>
    </row>
    <row r="489" spans="1:28" x14ac:dyDescent="0.25">
      <c r="A489" s="35" t="s">
        <v>1393</v>
      </c>
      <c r="B489" s="29">
        <v>45473</v>
      </c>
      <c r="C489" s="264" t="s">
        <v>10358</v>
      </c>
      <c r="D489" s="29" t="s">
        <v>16</v>
      </c>
      <c r="E489" s="240" t="s">
        <v>10250</v>
      </c>
      <c r="F489" s="29">
        <v>45560</v>
      </c>
      <c r="G489" s="35" t="s">
        <v>1269</v>
      </c>
      <c r="H489" s="35" t="s">
        <v>1273</v>
      </c>
      <c r="I489" s="29" t="s">
        <v>13050</v>
      </c>
      <c r="J489" s="41">
        <v>1</v>
      </c>
      <c r="K489" s="41" t="s">
        <v>7860</v>
      </c>
      <c r="L489" s="41" t="s">
        <v>11662</v>
      </c>
      <c r="M489" s="41" t="s">
        <v>315</v>
      </c>
      <c r="N489" s="41" t="s">
        <v>7861</v>
      </c>
      <c r="O489" s="41" t="s">
        <v>7862</v>
      </c>
      <c r="P489" s="41" t="s">
        <v>281</v>
      </c>
      <c r="Q489" s="41" t="s">
        <v>10359</v>
      </c>
      <c r="R489" s="41" t="s">
        <v>10252</v>
      </c>
      <c r="S489" s="238" t="s">
        <v>10215</v>
      </c>
      <c r="T489" s="41" t="s">
        <v>7866</v>
      </c>
      <c r="U489" s="29">
        <v>45552</v>
      </c>
      <c r="V489" s="41" t="s">
        <v>1413</v>
      </c>
      <c r="W489" s="29">
        <v>45722</v>
      </c>
      <c r="Y489" s="238" t="s">
        <v>10253</v>
      </c>
      <c r="Z489" s="288">
        <v>7400</v>
      </c>
      <c r="AA489" s="288">
        <v>7400</v>
      </c>
      <c r="AB489" s="41" t="s">
        <v>12232</v>
      </c>
    </row>
    <row r="490" spans="1:28" x14ac:dyDescent="0.25">
      <c r="A490" s="35" t="s">
        <v>1381</v>
      </c>
      <c r="B490" s="29">
        <v>45456</v>
      </c>
      <c r="C490" s="264" t="s">
        <v>10341</v>
      </c>
      <c r="D490" s="29" t="s">
        <v>16</v>
      </c>
      <c r="E490" s="240" t="s">
        <v>10342</v>
      </c>
      <c r="F490" s="29">
        <v>45560</v>
      </c>
      <c r="G490" s="35" t="s">
        <v>1266</v>
      </c>
      <c r="H490" s="35" t="s">
        <v>1267</v>
      </c>
      <c r="I490" s="29" t="s">
        <v>13049</v>
      </c>
      <c r="J490" s="41">
        <v>1</v>
      </c>
      <c r="K490" s="41" t="s">
        <v>7895</v>
      </c>
      <c r="L490" s="41" t="s">
        <v>7895</v>
      </c>
      <c r="M490" s="41" t="s">
        <v>7896</v>
      </c>
      <c r="N490" s="41" t="s">
        <v>7897</v>
      </c>
      <c r="O490" s="41" t="s">
        <v>7862</v>
      </c>
      <c r="P490" s="41" t="s">
        <v>8232</v>
      </c>
      <c r="Q490" s="41" t="s">
        <v>10343</v>
      </c>
      <c r="R490" s="41" t="s">
        <v>10344</v>
      </c>
      <c r="S490" s="238" t="s">
        <v>10345</v>
      </c>
      <c r="T490" s="41" t="s">
        <v>7866</v>
      </c>
      <c r="U490" s="29">
        <v>45659</v>
      </c>
      <c r="V490" s="41" t="s">
        <v>1356</v>
      </c>
      <c r="W490" s="29">
        <v>45748</v>
      </c>
      <c r="Y490" s="238" t="s">
        <v>10346</v>
      </c>
      <c r="Z490" s="288">
        <v>214</v>
      </c>
      <c r="AA490" s="288">
        <v>214</v>
      </c>
      <c r="AB490" s="41" t="s">
        <v>12231</v>
      </c>
    </row>
    <row r="491" spans="1:28" x14ac:dyDescent="0.25">
      <c r="A491" s="35" t="s">
        <v>1393</v>
      </c>
      <c r="B491" s="29">
        <v>45473</v>
      </c>
      <c r="C491" s="264" t="s">
        <v>10360</v>
      </c>
      <c r="D491" s="29" t="s">
        <v>16</v>
      </c>
      <c r="E491" s="240" t="s">
        <v>10312</v>
      </c>
      <c r="F491" s="29">
        <v>45560</v>
      </c>
      <c r="G491" s="35" t="s">
        <v>1269</v>
      </c>
      <c r="H491" s="35" t="s">
        <v>1273</v>
      </c>
      <c r="I491" s="29" t="s">
        <v>13050</v>
      </c>
      <c r="J491" s="41">
        <v>1</v>
      </c>
      <c r="K491" s="41" t="s">
        <v>7860</v>
      </c>
      <c r="L491" s="41" t="s">
        <v>11662</v>
      </c>
      <c r="M491" s="41" t="s">
        <v>315</v>
      </c>
      <c r="N491" s="41" t="s">
        <v>7861</v>
      </c>
      <c r="O491" s="41" t="s">
        <v>7862</v>
      </c>
      <c r="P491" s="41" t="s">
        <v>281</v>
      </c>
      <c r="Q491" s="41" t="s">
        <v>10361</v>
      </c>
      <c r="R491" s="41" t="s">
        <v>10314</v>
      </c>
      <c r="S491" s="238" t="s">
        <v>9838</v>
      </c>
      <c r="T491" s="41" t="s">
        <v>7866</v>
      </c>
      <c r="U491" s="29">
        <v>45641</v>
      </c>
      <c r="V491" s="41" t="s">
        <v>1413</v>
      </c>
      <c r="W491" s="29">
        <v>45782</v>
      </c>
      <c r="Y491" s="238" t="s">
        <v>8802</v>
      </c>
      <c r="Z491" s="288">
        <v>15000</v>
      </c>
      <c r="AA491" s="288">
        <v>15000</v>
      </c>
      <c r="AB491" s="41" t="s">
        <v>12232</v>
      </c>
    </row>
    <row r="492" spans="1:28" x14ac:dyDescent="0.25">
      <c r="A492" s="35" t="s">
        <v>1393</v>
      </c>
      <c r="B492" s="29">
        <v>45473</v>
      </c>
      <c r="C492" s="264" t="s">
        <v>10362</v>
      </c>
      <c r="D492" s="29" t="s">
        <v>16</v>
      </c>
      <c r="E492" s="240" t="s">
        <v>10353</v>
      </c>
      <c r="F492" s="29">
        <v>45560</v>
      </c>
      <c r="G492" s="35" t="s">
        <v>1269</v>
      </c>
      <c r="H492" s="35" t="s">
        <v>1273</v>
      </c>
      <c r="I492" s="29" t="s">
        <v>13050</v>
      </c>
      <c r="J492" s="41">
        <v>1</v>
      </c>
      <c r="K492" s="41" t="s">
        <v>7860</v>
      </c>
      <c r="L492" s="41" t="s">
        <v>11662</v>
      </c>
      <c r="M492" s="41" t="s">
        <v>315</v>
      </c>
      <c r="N492" s="41" t="s">
        <v>7861</v>
      </c>
      <c r="O492" s="41" t="s">
        <v>7862</v>
      </c>
      <c r="P492" s="41" t="s">
        <v>281</v>
      </c>
      <c r="Q492" s="41" t="s">
        <v>10363</v>
      </c>
      <c r="R492" s="41" t="s">
        <v>10364</v>
      </c>
      <c r="S492" s="238" t="s">
        <v>10365</v>
      </c>
      <c r="T492" s="41" t="s">
        <v>7866</v>
      </c>
      <c r="U492" s="29">
        <v>44426</v>
      </c>
      <c r="V492" s="41" t="s">
        <v>1356</v>
      </c>
      <c r="W492" s="29">
        <v>46022</v>
      </c>
      <c r="Y492" s="238" t="s">
        <v>10366</v>
      </c>
      <c r="Z492" s="288">
        <v>2000000</v>
      </c>
      <c r="AA492" s="288">
        <v>2000000</v>
      </c>
      <c r="AB492" s="41" t="s">
        <v>12232</v>
      </c>
    </row>
    <row r="493" spans="1:28" x14ac:dyDescent="0.25">
      <c r="A493" s="35" t="s">
        <v>2327</v>
      </c>
      <c r="B493" s="29">
        <v>45471</v>
      </c>
      <c r="C493" s="264" t="s">
        <v>10446</v>
      </c>
      <c r="D493" s="29" t="s">
        <v>16</v>
      </c>
      <c r="E493" s="240" t="s">
        <v>10368</v>
      </c>
      <c r="F493" s="29">
        <v>45560</v>
      </c>
      <c r="G493" s="35" t="s">
        <v>1262</v>
      </c>
      <c r="H493" s="35" t="s">
        <v>1265</v>
      </c>
      <c r="I493" s="29" t="s">
        <v>13078</v>
      </c>
      <c r="J493" s="41">
        <v>1</v>
      </c>
      <c r="K493" s="41" t="s">
        <v>7888</v>
      </c>
      <c r="L493" s="41" t="s">
        <v>7888</v>
      </c>
      <c r="M493" s="41" t="s">
        <v>7965</v>
      </c>
      <c r="N493" s="41" t="s">
        <v>7861</v>
      </c>
      <c r="O493" s="41" t="s">
        <v>7862</v>
      </c>
      <c r="P493" s="41" t="s">
        <v>7966</v>
      </c>
      <c r="Q493" s="41" t="s">
        <v>10447</v>
      </c>
      <c r="R493" s="41" t="s">
        <v>10382</v>
      </c>
      <c r="S493" s="238" t="s">
        <v>10412</v>
      </c>
      <c r="T493" s="41" t="s">
        <v>7866</v>
      </c>
      <c r="U493" s="29">
        <v>46023</v>
      </c>
      <c r="V493" s="41" t="s">
        <v>1356</v>
      </c>
      <c r="W493" s="29">
        <v>46024</v>
      </c>
      <c r="Y493" s="238" t="s">
        <v>10284</v>
      </c>
      <c r="Z493" s="288">
        <v>1000000</v>
      </c>
      <c r="AA493" s="288">
        <v>1000000</v>
      </c>
      <c r="AB493" s="41" t="s">
        <v>12232</v>
      </c>
    </row>
    <row r="494" spans="1:28" x14ac:dyDescent="0.25">
      <c r="A494" s="35" t="s">
        <v>4141</v>
      </c>
      <c r="B494" s="29">
        <v>45471</v>
      </c>
      <c r="C494" s="264" t="s">
        <v>10426</v>
      </c>
      <c r="D494" s="29" t="s">
        <v>16</v>
      </c>
      <c r="E494" s="240" t="s">
        <v>10368</v>
      </c>
      <c r="F494" s="29">
        <v>45560</v>
      </c>
      <c r="G494" s="35" t="s">
        <v>1262</v>
      </c>
      <c r="H494" s="35" t="s">
        <v>1263</v>
      </c>
      <c r="I494" s="29" t="s">
        <v>13085</v>
      </c>
      <c r="J494" s="41">
        <v>1</v>
      </c>
      <c r="K494" s="41" t="s">
        <v>7888</v>
      </c>
      <c r="L494" s="41" t="s">
        <v>7888</v>
      </c>
      <c r="M494" s="41" t="s">
        <v>7965</v>
      </c>
      <c r="N494" s="41" t="s">
        <v>7861</v>
      </c>
      <c r="O494" s="41" t="s">
        <v>7862</v>
      </c>
      <c r="P494" s="41" t="s">
        <v>7966</v>
      </c>
      <c r="Q494" s="41" t="s">
        <v>10427</v>
      </c>
      <c r="R494" s="41" t="s">
        <v>10421</v>
      </c>
      <c r="S494" s="238" t="s">
        <v>10401</v>
      </c>
      <c r="T494" s="41" t="s">
        <v>7866</v>
      </c>
      <c r="U494" s="29">
        <v>46023</v>
      </c>
      <c r="V494" s="41" t="s">
        <v>1356</v>
      </c>
      <c r="W494" s="29">
        <v>46024</v>
      </c>
      <c r="Y494" s="238" t="s">
        <v>10284</v>
      </c>
      <c r="Z494" s="288">
        <v>1000000</v>
      </c>
      <c r="AA494" s="288">
        <v>1000000</v>
      </c>
      <c r="AB494" s="41" t="s">
        <v>12228</v>
      </c>
    </row>
    <row r="495" spans="1:28" x14ac:dyDescent="0.25">
      <c r="A495" s="35" t="s">
        <v>10450</v>
      </c>
      <c r="B495" s="29">
        <v>45471</v>
      </c>
      <c r="C495" s="264" t="s">
        <v>10451</v>
      </c>
      <c r="D495" s="29" t="s">
        <v>16</v>
      </c>
      <c r="E495" s="240" t="s">
        <v>10368</v>
      </c>
      <c r="F495" s="29">
        <v>45560</v>
      </c>
      <c r="G495" s="35" t="s">
        <v>1262</v>
      </c>
      <c r="H495" s="35" t="s">
        <v>1279</v>
      </c>
      <c r="I495" s="29" t="s">
        <v>13086</v>
      </c>
      <c r="J495" s="41">
        <v>1</v>
      </c>
      <c r="K495" s="41" t="s">
        <v>7888</v>
      </c>
      <c r="L495" s="41" t="s">
        <v>7888</v>
      </c>
      <c r="M495" s="41" t="s">
        <v>7965</v>
      </c>
      <c r="N495" s="41" t="s">
        <v>7861</v>
      </c>
      <c r="O495" s="41" t="s">
        <v>7862</v>
      </c>
      <c r="P495" s="41" t="s">
        <v>7966</v>
      </c>
      <c r="Q495" s="41" t="s">
        <v>10452</v>
      </c>
      <c r="R495" s="41" t="s">
        <v>10453</v>
      </c>
      <c r="S495" s="238" t="s">
        <v>10401</v>
      </c>
      <c r="T495" s="41" t="s">
        <v>7866</v>
      </c>
      <c r="U495" s="29">
        <v>46023</v>
      </c>
      <c r="V495" s="41" t="s">
        <v>1356</v>
      </c>
      <c r="W495" s="29">
        <v>46024</v>
      </c>
      <c r="Y495" s="238" t="s">
        <v>10284</v>
      </c>
      <c r="Z495" s="288">
        <v>1000000</v>
      </c>
      <c r="AA495" s="288">
        <v>1000000</v>
      </c>
      <c r="AB495" s="41" t="s">
        <v>12228</v>
      </c>
    </row>
    <row r="496" spans="1:28" x14ac:dyDescent="0.25">
      <c r="A496" s="35" t="s">
        <v>2327</v>
      </c>
      <c r="B496" s="29">
        <v>45471</v>
      </c>
      <c r="C496" s="264" t="s">
        <v>10444</v>
      </c>
      <c r="D496" s="29" t="s">
        <v>16</v>
      </c>
      <c r="E496" s="240" t="s">
        <v>10368</v>
      </c>
      <c r="F496" s="29">
        <v>45560</v>
      </c>
      <c r="G496" s="35" t="s">
        <v>1262</v>
      </c>
      <c r="H496" s="35" t="s">
        <v>1265</v>
      </c>
      <c r="I496" s="29" t="s">
        <v>13078</v>
      </c>
      <c r="J496" s="41">
        <v>1</v>
      </c>
      <c r="K496" s="41" t="s">
        <v>7888</v>
      </c>
      <c r="L496" s="41" t="s">
        <v>7888</v>
      </c>
      <c r="M496" s="41" t="s">
        <v>7965</v>
      </c>
      <c r="N496" s="41" t="s">
        <v>7861</v>
      </c>
      <c r="O496" s="41" t="s">
        <v>7862</v>
      </c>
      <c r="P496" s="41" t="s">
        <v>7966</v>
      </c>
      <c r="Q496" s="41" t="s">
        <v>10445</v>
      </c>
      <c r="R496" s="41" t="s">
        <v>10382</v>
      </c>
      <c r="S496" s="238" t="s">
        <v>10412</v>
      </c>
      <c r="T496" s="41" t="s">
        <v>7866</v>
      </c>
      <c r="U496" s="29">
        <v>46023</v>
      </c>
      <c r="V496" s="41" t="s">
        <v>1356</v>
      </c>
      <c r="W496" s="29">
        <v>46024</v>
      </c>
      <c r="Y496" s="238" t="s">
        <v>10284</v>
      </c>
      <c r="Z496" s="288">
        <v>1000000</v>
      </c>
      <c r="AA496" s="288">
        <v>1000000</v>
      </c>
      <c r="AB496" s="41" t="s">
        <v>12232</v>
      </c>
    </row>
    <row r="497" spans="1:28" x14ac:dyDescent="0.25">
      <c r="A497" s="35" t="s">
        <v>4141</v>
      </c>
      <c r="B497" s="29">
        <v>45471</v>
      </c>
      <c r="C497" s="264" t="s">
        <v>10424</v>
      </c>
      <c r="D497" s="29" t="s">
        <v>16</v>
      </c>
      <c r="E497" s="240" t="s">
        <v>10368</v>
      </c>
      <c r="F497" s="29">
        <v>45560</v>
      </c>
      <c r="G497" s="35" t="s">
        <v>1262</v>
      </c>
      <c r="H497" s="35" t="s">
        <v>1263</v>
      </c>
      <c r="I497" s="29" t="s">
        <v>13085</v>
      </c>
      <c r="J497" s="41">
        <v>1</v>
      </c>
      <c r="K497" s="41" t="s">
        <v>7888</v>
      </c>
      <c r="L497" s="41" t="s">
        <v>7888</v>
      </c>
      <c r="M497" s="41" t="s">
        <v>7965</v>
      </c>
      <c r="N497" s="41" t="s">
        <v>7861</v>
      </c>
      <c r="O497" s="41" t="s">
        <v>7862</v>
      </c>
      <c r="P497" s="41" t="s">
        <v>7966</v>
      </c>
      <c r="Q497" s="41" t="s">
        <v>10425</v>
      </c>
      <c r="R497" s="41" t="s">
        <v>10421</v>
      </c>
      <c r="S497" s="238" t="s">
        <v>10401</v>
      </c>
      <c r="T497" s="41" t="s">
        <v>7866</v>
      </c>
      <c r="U497" s="29">
        <v>46023</v>
      </c>
      <c r="V497" s="41" t="s">
        <v>1356</v>
      </c>
      <c r="W497" s="29">
        <v>46024</v>
      </c>
      <c r="Y497" s="238" t="s">
        <v>10284</v>
      </c>
      <c r="Z497" s="288">
        <v>1000000</v>
      </c>
      <c r="AA497" s="288">
        <v>1000000</v>
      </c>
      <c r="AB497" s="41" t="s">
        <v>12228</v>
      </c>
    </row>
    <row r="498" spans="1:28" x14ac:dyDescent="0.25">
      <c r="A498" s="35" t="s">
        <v>2327</v>
      </c>
      <c r="B498" s="29">
        <v>45471</v>
      </c>
      <c r="C498" s="264" t="s">
        <v>10442</v>
      </c>
      <c r="D498" s="29" t="s">
        <v>16</v>
      </c>
      <c r="E498" s="240" t="s">
        <v>10368</v>
      </c>
      <c r="F498" s="29">
        <v>45560</v>
      </c>
      <c r="G498" s="35" t="s">
        <v>1262</v>
      </c>
      <c r="H498" s="35" t="s">
        <v>1265</v>
      </c>
      <c r="I498" s="29" t="s">
        <v>13078</v>
      </c>
      <c r="J498" s="41">
        <v>1</v>
      </c>
      <c r="K498" s="41" t="s">
        <v>7888</v>
      </c>
      <c r="L498" s="41" t="s">
        <v>7888</v>
      </c>
      <c r="M498" s="41" t="s">
        <v>7965</v>
      </c>
      <c r="N498" s="41" t="s">
        <v>7861</v>
      </c>
      <c r="O498" s="41" t="s">
        <v>7862</v>
      </c>
      <c r="P498" s="41" t="s">
        <v>7966</v>
      </c>
      <c r="Q498" s="41" t="s">
        <v>10443</v>
      </c>
      <c r="R498" s="41" t="s">
        <v>10382</v>
      </c>
      <c r="S498" s="238" t="s">
        <v>10412</v>
      </c>
      <c r="T498" s="41" t="s">
        <v>7866</v>
      </c>
      <c r="U498" s="29">
        <v>46023</v>
      </c>
      <c r="V498" s="41" t="s">
        <v>1356</v>
      </c>
      <c r="W498" s="29">
        <v>46024</v>
      </c>
      <c r="Y498" s="238" t="s">
        <v>10284</v>
      </c>
      <c r="Z498" s="288">
        <v>1000000</v>
      </c>
      <c r="AA498" s="288">
        <v>1000000</v>
      </c>
      <c r="AB498" s="41" t="s">
        <v>12232</v>
      </c>
    </row>
    <row r="499" spans="1:28" x14ac:dyDescent="0.25">
      <c r="A499" s="35" t="s">
        <v>4141</v>
      </c>
      <c r="B499" s="29">
        <v>45471</v>
      </c>
      <c r="C499" s="264" t="s">
        <v>10422</v>
      </c>
      <c r="D499" s="29" t="s">
        <v>16</v>
      </c>
      <c r="E499" s="240" t="s">
        <v>10368</v>
      </c>
      <c r="F499" s="29">
        <v>45560</v>
      </c>
      <c r="G499" s="35" t="s">
        <v>1262</v>
      </c>
      <c r="H499" s="35" t="s">
        <v>1263</v>
      </c>
      <c r="I499" s="29" t="s">
        <v>13085</v>
      </c>
      <c r="J499" s="41">
        <v>1</v>
      </c>
      <c r="K499" s="41" t="s">
        <v>7888</v>
      </c>
      <c r="L499" s="41" t="s">
        <v>7888</v>
      </c>
      <c r="M499" s="41" t="s">
        <v>7965</v>
      </c>
      <c r="N499" s="41" t="s">
        <v>7861</v>
      </c>
      <c r="O499" s="41" t="s">
        <v>7862</v>
      </c>
      <c r="P499" s="41" t="s">
        <v>7966</v>
      </c>
      <c r="Q499" s="41" t="s">
        <v>10423</v>
      </c>
      <c r="R499" s="41" t="s">
        <v>10421</v>
      </c>
      <c r="S499" s="238" t="s">
        <v>10401</v>
      </c>
      <c r="T499" s="41" t="s">
        <v>7866</v>
      </c>
      <c r="U499" s="29">
        <v>46023</v>
      </c>
      <c r="V499" s="41" t="s">
        <v>1356</v>
      </c>
      <c r="W499" s="29">
        <v>46024</v>
      </c>
      <c r="Y499" s="238" t="s">
        <v>10284</v>
      </c>
      <c r="Z499" s="288">
        <v>1000000</v>
      </c>
      <c r="AA499" s="288">
        <v>1000000</v>
      </c>
      <c r="AB499" s="41" t="s">
        <v>12228</v>
      </c>
    </row>
    <row r="500" spans="1:28" x14ac:dyDescent="0.25">
      <c r="A500" s="35" t="s">
        <v>2327</v>
      </c>
      <c r="B500" s="29">
        <v>45471</v>
      </c>
      <c r="C500" s="264" t="s">
        <v>10440</v>
      </c>
      <c r="D500" s="29" t="s">
        <v>16</v>
      </c>
      <c r="E500" s="240" t="s">
        <v>10368</v>
      </c>
      <c r="F500" s="29">
        <v>45560</v>
      </c>
      <c r="G500" s="35" t="s">
        <v>1262</v>
      </c>
      <c r="H500" s="35" t="s">
        <v>1265</v>
      </c>
      <c r="I500" s="29" t="s">
        <v>13078</v>
      </c>
      <c r="J500" s="41">
        <v>1</v>
      </c>
      <c r="K500" s="41" t="s">
        <v>7888</v>
      </c>
      <c r="L500" s="41" t="s">
        <v>7888</v>
      </c>
      <c r="M500" s="41" t="s">
        <v>7965</v>
      </c>
      <c r="N500" s="41" t="s">
        <v>7861</v>
      </c>
      <c r="O500" s="41" t="s">
        <v>7862</v>
      </c>
      <c r="P500" s="41" t="s">
        <v>7966</v>
      </c>
      <c r="Q500" s="41" t="s">
        <v>10441</v>
      </c>
      <c r="R500" s="41" t="s">
        <v>10382</v>
      </c>
      <c r="S500" s="238" t="s">
        <v>10412</v>
      </c>
      <c r="T500" s="41" t="s">
        <v>7866</v>
      </c>
      <c r="U500" s="29">
        <v>46023</v>
      </c>
      <c r="V500" s="41" t="s">
        <v>1356</v>
      </c>
      <c r="W500" s="29">
        <v>46024</v>
      </c>
      <c r="Y500" s="238" t="s">
        <v>10284</v>
      </c>
      <c r="Z500" s="288">
        <v>1000000</v>
      </c>
      <c r="AA500" s="288">
        <v>1000000</v>
      </c>
      <c r="AB500" s="41" t="s">
        <v>12232</v>
      </c>
    </row>
    <row r="501" spans="1:28" x14ac:dyDescent="0.25">
      <c r="A501" s="35" t="s">
        <v>482</v>
      </c>
      <c r="B501" s="29">
        <v>45471</v>
      </c>
      <c r="C501" s="264" t="s">
        <v>10378</v>
      </c>
      <c r="D501" s="29" t="s">
        <v>16</v>
      </c>
      <c r="E501" s="240" t="s">
        <v>10368</v>
      </c>
      <c r="F501" s="29">
        <v>45560</v>
      </c>
      <c r="G501" s="35" t="s">
        <v>1262</v>
      </c>
      <c r="H501" s="35" t="s">
        <v>1263</v>
      </c>
      <c r="I501" s="29" t="s">
        <v>13077</v>
      </c>
      <c r="J501" s="41">
        <v>1</v>
      </c>
      <c r="K501" s="41" t="s">
        <v>7888</v>
      </c>
      <c r="L501" s="41" t="s">
        <v>7888</v>
      </c>
      <c r="M501" s="41" t="s">
        <v>7870</v>
      </c>
      <c r="N501" s="41" t="s">
        <v>7861</v>
      </c>
      <c r="O501" s="41" t="s">
        <v>7862</v>
      </c>
      <c r="P501" s="41" t="s">
        <v>7966</v>
      </c>
      <c r="Q501" s="41" t="s">
        <v>10379</v>
      </c>
      <c r="R501" s="41" t="s">
        <v>10370</v>
      </c>
      <c r="S501" s="238" t="s">
        <v>10371</v>
      </c>
      <c r="T501" s="41" t="s">
        <v>7866</v>
      </c>
      <c r="U501" s="29">
        <v>46023</v>
      </c>
      <c r="V501" s="41" t="s">
        <v>1356</v>
      </c>
      <c r="W501" s="29">
        <v>46024</v>
      </c>
      <c r="Y501" s="238" t="s">
        <v>10284</v>
      </c>
      <c r="Z501" s="288">
        <v>1000000</v>
      </c>
      <c r="AA501" s="288">
        <v>1000000</v>
      </c>
      <c r="AB501" s="41" t="s">
        <v>12232</v>
      </c>
    </row>
    <row r="502" spans="1:28" x14ac:dyDescent="0.25">
      <c r="A502" s="35" t="s">
        <v>2327</v>
      </c>
      <c r="B502" s="29">
        <v>45471</v>
      </c>
      <c r="C502" s="264" t="s">
        <v>10438</v>
      </c>
      <c r="D502" s="29" t="s">
        <v>16</v>
      </c>
      <c r="E502" s="240" t="s">
        <v>10368</v>
      </c>
      <c r="F502" s="29">
        <v>45560</v>
      </c>
      <c r="G502" s="35" t="s">
        <v>1262</v>
      </c>
      <c r="H502" s="35" t="s">
        <v>1265</v>
      </c>
      <c r="I502" s="29" t="s">
        <v>13078</v>
      </c>
      <c r="J502" s="41">
        <v>1</v>
      </c>
      <c r="K502" s="41" t="s">
        <v>7888</v>
      </c>
      <c r="L502" s="41" t="s">
        <v>7888</v>
      </c>
      <c r="M502" s="41" t="s">
        <v>7965</v>
      </c>
      <c r="N502" s="41" t="s">
        <v>7861</v>
      </c>
      <c r="O502" s="41" t="s">
        <v>7862</v>
      </c>
      <c r="P502" s="41" t="s">
        <v>7966</v>
      </c>
      <c r="Q502" s="41" t="s">
        <v>10439</v>
      </c>
      <c r="R502" s="41" t="s">
        <v>10382</v>
      </c>
      <c r="S502" s="238" t="s">
        <v>10401</v>
      </c>
      <c r="T502" s="41" t="s">
        <v>7866</v>
      </c>
      <c r="U502" s="29">
        <v>46023</v>
      </c>
      <c r="V502" s="41" t="s">
        <v>1356</v>
      </c>
      <c r="W502" s="29">
        <v>46024</v>
      </c>
      <c r="Y502" s="238" t="s">
        <v>10284</v>
      </c>
      <c r="Z502" s="288">
        <v>1000000</v>
      </c>
      <c r="AA502" s="288">
        <v>1000000</v>
      </c>
      <c r="AB502" s="41" t="s">
        <v>12232</v>
      </c>
    </row>
    <row r="503" spans="1:28" x14ac:dyDescent="0.25">
      <c r="A503" s="35" t="s">
        <v>482</v>
      </c>
      <c r="B503" s="29">
        <v>45471</v>
      </c>
      <c r="C503" s="264" t="s">
        <v>10376</v>
      </c>
      <c r="D503" s="29" t="s">
        <v>16</v>
      </c>
      <c r="E503" s="240" t="s">
        <v>10368</v>
      </c>
      <c r="F503" s="29">
        <v>45560</v>
      </c>
      <c r="G503" s="35" t="s">
        <v>1262</v>
      </c>
      <c r="H503" s="35" t="s">
        <v>1263</v>
      </c>
      <c r="I503" s="29" t="s">
        <v>13077</v>
      </c>
      <c r="J503" s="41">
        <v>1</v>
      </c>
      <c r="K503" s="41" t="s">
        <v>7888</v>
      </c>
      <c r="L503" s="41" t="s">
        <v>7888</v>
      </c>
      <c r="M503" s="41" t="s">
        <v>7870</v>
      </c>
      <c r="N503" s="41" t="s">
        <v>7861</v>
      </c>
      <c r="O503" s="41" t="s">
        <v>7862</v>
      </c>
      <c r="P503" s="41" t="s">
        <v>7966</v>
      </c>
      <c r="Q503" s="41" t="s">
        <v>10377</v>
      </c>
      <c r="R503" s="41" t="s">
        <v>10370</v>
      </c>
      <c r="S503" s="238" t="s">
        <v>10371</v>
      </c>
      <c r="T503" s="41" t="s">
        <v>7866</v>
      </c>
      <c r="U503" s="29">
        <v>46023</v>
      </c>
      <c r="V503" s="41" t="s">
        <v>1356</v>
      </c>
      <c r="W503" s="29">
        <v>46024</v>
      </c>
      <c r="Y503" s="238" t="s">
        <v>10284</v>
      </c>
      <c r="Z503" s="288">
        <v>1000000</v>
      </c>
      <c r="AA503" s="288">
        <v>1000000</v>
      </c>
      <c r="AB503" s="41" t="s">
        <v>12232</v>
      </c>
    </row>
    <row r="504" spans="1:28" x14ac:dyDescent="0.25">
      <c r="A504" s="35" t="s">
        <v>2327</v>
      </c>
      <c r="B504" s="29">
        <v>45471</v>
      </c>
      <c r="C504" s="264" t="s">
        <v>10436</v>
      </c>
      <c r="D504" s="29" t="s">
        <v>16</v>
      </c>
      <c r="E504" s="240" t="s">
        <v>10368</v>
      </c>
      <c r="F504" s="29">
        <v>45560</v>
      </c>
      <c r="G504" s="35" t="s">
        <v>1262</v>
      </c>
      <c r="H504" s="35" t="s">
        <v>1265</v>
      </c>
      <c r="I504" s="29" t="s">
        <v>13078</v>
      </c>
      <c r="J504" s="41">
        <v>1</v>
      </c>
      <c r="K504" s="41" t="s">
        <v>7888</v>
      </c>
      <c r="L504" s="41" t="s">
        <v>7888</v>
      </c>
      <c r="M504" s="41" t="s">
        <v>7965</v>
      </c>
      <c r="N504" s="41" t="s">
        <v>7861</v>
      </c>
      <c r="O504" s="41" t="s">
        <v>7862</v>
      </c>
      <c r="P504" s="41" t="s">
        <v>7966</v>
      </c>
      <c r="Q504" s="41" t="s">
        <v>10437</v>
      </c>
      <c r="R504" s="41" t="s">
        <v>10382</v>
      </c>
      <c r="S504" s="238" t="s">
        <v>10401</v>
      </c>
      <c r="T504" s="41" t="s">
        <v>7866</v>
      </c>
      <c r="U504" s="29">
        <v>46023</v>
      </c>
      <c r="V504" s="41" t="s">
        <v>1356</v>
      </c>
      <c r="W504" s="29">
        <v>46024</v>
      </c>
      <c r="Y504" s="238" t="s">
        <v>10284</v>
      </c>
      <c r="Z504" s="288">
        <v>1000000</v>
      </c>
      <c r="AA504" s="288">
        <v>1000000</v>
      </c>
      <c r="AB504" s="41" t="s">
        <v>12232</v>
      </c>
    </row>
    <row r="505" spans="1:28" x14ac:dyDescent="0.25">
      <c r="A505" s="35" t="s">
        <v>482</v>
      </c>
      <c r="B505" s="29">
        <v>45471</v>
      </c>
      <c r="C505" s="264" t="s">
        <v>10374</v>
      </c>
      <c r="D505" s="29" t="s">
        <v>16</v>
      </c>
      <c r="E505" s="240" t="s">
        <v>10368</v>
      </c>
      <c r="F505" s="29">
        <v>45560</v>
      </c>
      <c r="G505" s="35" t="s">
        <v>1262</v>
      </c>
      <c r="H505" s="35" t="s">
        <v>1263</v>
      </c>
      <c r="I505" s="29" t="s">
        <v>13077</v>
      </c>
      <c r="J505" s="41">
        <v>1</v>
      </c>
      <c r="K505" s="41" t="s">
        <v>7888</v>
      </c>
      <c r="L505" s="41" t="s">
        <v>7888</v>
      </c>
      <c r="M505" s="41" t="s">
        <v>7870</v>
      </c>
      <c r="N505" s="41" t="s">
        <v>7861</v>
      </c>
      <c r="O505" s="41" t="s">
        <v>7862</v>
      </c>
      <c r="P505" s="41" t="s">
        <v>7966</v>
      </c>
      <c r="Q505" s="41" t="s">
        <v>10375</v>
      </c>
      <c r="R505" s="41" t="s">
        <v>10370</v>
      </c>
      <c r="S505" s="238" t="s">
        <v>10371</v>
      </c>
      <c r="T505" s="41" t="s">
        <v>7866</v>
      </c>
      <c r="U505" s="29">
        <v>46023</v>
      </c>
      <c r="V505" s="41" t="s">
        <v>1356</v>
      </c>
      <c r="W505" s="29">
        <v>46024</v>
      </c>
      <c r="Y505" s="238" t="s">
        <v>10284</v>
      </c>
      <c r="Z505" s="288">
        <v>1000000</v>
      </c>
      <c r="AA505" s="288">
        <v>1000000</v>
      </c>
      <c r="AB505" s="41" t="s">
        <v>12232</v>
      </c>
    </row>
    <row r="506" spans="1:28" x14ac:dyDescent="0.25">
      <c r="A506" s="35" t="s">
        <v>4141</v>
      </c>
      <c r="B506" s="29">
        <v>45471</v>
      </c>
      <c r="C506" s="264" t="s">
        <v>10419</v>
      </c>
      <c r="D506" s="29" t="s">
        <v>16</v>
      </c>
      <c r="E506" s="240" t="s">
        <v>10368</v>
      </c>
      <c r="F506" s="29">
        <v>45560</v>
      </c>
      <c r="G506" s="35" t="s">
        <v>1262</v>
      </c>
      <c r="H506" s="35" t="s">
        <v>1263</v>
      </c>
      <c r="I506" s="29" t="s">
        <v>13085</v>
      </c>
      <c r="J506" s="41">
        <v>1</v>
      </c>
      <c r="K506" s="41" t="s">
        <v>7888</v>
      </c>
      <c r="L506" s="41" t="s">
        <v>7888</v>
      </c>
      <c r="M506" s="41" t="s">
        <v>7965</v>
      </c>
      <c r="N506" s="41" t="s">
        <v>7861</v>
      </c>
      <c r="O506" s="41" t="s">
        <v>7862</v>
      </c>
      <c r="P506" s="41" t="s">
        <v>7966</v>
      </c>
      <c r="Q506" s="41" t="s">
        <v>10420</v>
      </c>
      <c r="R506" s="41" t="s">
        <v>10421</v>
      </c>
      <c r="S506" s="238" t="s">
        <v>10401</v>
      </c>
      <c r="T506" s="41" t="s">
        <v>7866</v>
      </c>
      <c r="U506" s="29">
        <v>46023</v>
      </c>
      <c r="V506" s="41" t="s">
        <v>1356</v>
      </c>
      <c r="W506" s="29">
        <v>46024</v>
      </c>
      <c r="Y506" s="238" t="s">
        <v>10284</v>
      </c>
      <c r="Z506" s="288">
        <v>1000000</v>
      </c>
      <c r="AA506" s="288">
        <v>1000000</v>
      </c>
      <c r="AB506" s="41" t="s">
        <v>12228</v>
      </c>
    </row>
    <row r="507" spans="1:28" x14ac:dyDescent="0.25">
      <c r="A507" s="35" t="s">
        <v>482</v>
      </c>
      <c r="B507" s="29">
        <v>45471</v>
      </c>
      <c r="C507" s="264" t="s">
        <v>10372</v>
      </c>
      <c r="D507" s="29" t="s">
        <v>16</v>
      </c>
      <c r="E507" s="240" t="s">
        <v>10368</v>
      </c>
      <c r="F507" s="29">
        <v>45560</v>
      </c>
      <c r="G507" s="35" t="s">
        <v>1262</v>
      </c>
      <c r="H507" s="35" t="s">
        <v>1263</v>
      </c>
      <c r="I507" s="29" t="s">
        <v>13077</v>
      </c>
      <c r="J507" s="41">
        <v>1</v>
      </c>
      <c r="K507" s="41" t="s">
        <v>7888</v>
      </c>
      <c r="L507" s="41" t="s">
        <v>7888</v>
      </c>
      <c r="M507" s="41" t="s">
        <v>7870</v>
      </c>
      <c r="N507" s="41" t="s">
        <v>7861</v>
      </c>
      <c r="O507" s="41" t="s">
        <v>7862</v>
      </c>
      <c r="P507" s="41" t="s">
        <v>7966</v>
      </c>
      <c r="Q507" s="41" t="s">
        <v>10373</v>
      </c>
      <c r="R507" s="41" t="s">
        <v>10370</v>
      </c>
      <c r="S507" s="238" t="s">
        <v>10371</v>
      </c>
      <c r="T507" s="41" t="s">
        <v>7866</v>
      </c>
      <c r="U507" s="29">
        <v>46023</v>
      </c>
      <c r="V507" s="41" t="s">
        <v>1356</v>
      </c>
      <c r="W507" s="29">
        <v>46024</v>
      </c>
      <c r="Y507" s="238" t="s">
        <v>10284</v>
      </c>
      <c r="Z507" s="288">
        <v>1000000</v>
      </c>
      <c r="AA507" s="288">
        <v>1000000</v>
      </c>
      <c r="AB507" s="41" t="s">
        <v>12232</v>
      </c>
    </row>
    <row r="508" spans="1:28" x14ac:dyDescent="0.25">
      <c r="A508" s="35" t="s">
        <v>2327</v>
      </c>
      <c r="B508" s="29">
        <v>45471</v>
      </c>
      <c r="C508" s="264" t="s">
        <v>10434</v>
      </c>
      <c r="D508" s="29" t="s">
        <v>16</v>
      </c>
      <c r="E508" s="240" t="s">
        <v>10368</v>
      </c>
      <c r="F508" s="29">
        <v>45560</v>
      </c>
      <c r="G508" s="35" t="s">
        <v>1262</v>
      </c>
      <c r="H508" s="35" t="s">
        <v>1265</v>
      </c>
      <c r="I508" s="29" t="s">
        <v>13078</v>
      </c>
      <c r="J508" s="41">
        <v>1</v>
      </c>
      <c r="K508" s="41" t="s">
        <v>7888</v>
      </c>
      <c r="L508" s="41" t="s">
        <v>7888</v>
      </c>
      <c r="M508" s="41" t="s">
        <v>7965</v>
      </c>
      <c r="N508" s="41" t="s">
        <v>7861</v>
      </c>
      <c r="O508" s="41" t="s">
        <v>7862</v>
      </c>
      <c r="P508" s="41" t="s">
        <v>7966</v>
      </c>
      <c r="Q508" s="41" t="s">
        <v>10435</v>
      </c>
      <c r="R508" s="41" t="s">
        <v>10382</v>
      </c>
      <c r="S508" s="238" t="s">
        <v>10401</v>
      </c>
      <c r="T508" s="41" t="s">
        <v>7866</v>
      </c>
      <c r="U508" s="29">
        <v>46023</v>
      </c>
      <c r="V508" s="41" t="s">
        <v>1356</v>
      </c>
      <c r="W508" s="29">
        <v>46024</v>
      </c>
      <c r="Y508" s="238" t="s">
        <v>10284</v>
      </c>
      <c r="Z508" s="288">
        <v>1000000</v>
      </c>
      <c r="AA508" s="288">
        <v>1000000</v>
      </c>
      <c r="AB508" s="41" t="s">
        <v>12232</v>
      </c>
    </row>
    <row r="509" spans="1:28" x14ac:dyDescent="0.25">
      <c r="A509" s="35" t="s">
        <v>482</v>
      </c>
      <c r="B509" s="29">
        <v>45471</v>
      </c>
      <c r="C509" s="264" t="s">
        <v>10367</v>
      </c>
      <c r="D509" s="29" t="s">
        <v>16</v>
      </c>
      <c r="E509" s="240" t="s">
        <v>10368</v>
      </c>
      <c r="F509" s="29">
        <v>45560</v>
      </c>
      <c r="G509" s="35" t="s">
        <v>1262</v>
      </c>
      <c r="H509" s="35" t="s">
        <v>1263</v>
      </c>
      <c r="I509" s="29" t="s">
        <v>13077</v>
      </c>
      <c r="J509" s="41">
        <v>1</v>
      </c>
      <c r="K509" s="41" t="s">
        <v>7888</v>
      </c>
      <c r="L509" s="41" t="s">
        <v>7888</v>
      </c>
      <c r="M509" s="41" t="s">
        <v>7870</v>
      </c>
      <c r="N509" s="41" t="s">
        <v>7861</v>
      </c>
      <c r="O509" s="41" t="s">
        <v>7862</v>
      </c>
      <c r="P509" s="41" t="s">
        <v>7966</v>
      </c>
      <c r="Q509" s="41" t="s">
        <v>10369</v>
      </c>
      <c r="R509" s="41" t="s">
        <v>10370</v>
      </c>
      <c r="S509" s="238" t="s">
        <v>10371</v>
      </c>
      <c r="T509" s="41" t="s">
        <v>7866</v>
      </c>
      <c r="U509" s="29">
        <v>46023</v>
      </c>
      <c r="V509" s="41" t="s">
        <v>1356</v>
      </c>
      <c r="W509" s="29">
        <v>46024</v>
      </c>
      <c r="Y509" s="238" t="s">
        <v>10284</v>
      </c>
      <c r="Z509" s="288">
        <v>1000000</v>
      </c>
      <c r="AA509" s="288">
        <v>1000000</v>
      </c>
      <c r="AB509" s="41" t="s">
        <v>12232</v>
      </c>
    </row>
    <row r="510" spans="1:28" x14ac:dyDescent="0.25">
      <c r="A510" s="35" t="s">
        <v>482</v>
      </c>
      <c r="B510" s="29">
        <v>45471</v>
      </c>
      <c r="C510" s="264" t="s">
        <v>10415</v>
      </c>
      <c r="D510" s="29" t="s">
        <v>16</v>
      </c>
      <c r="E510" s="240" t="s">
        <v>10368</v>
      </c>
      <c r="F510" s="29">
        <v>45560</v>
      </c>
      <c r="G510" s="35" t="s">
        <v>1262</v>
      </c>
      <c r="H510" s="35" t="s">
        <v>1263</v>
      </c>
      <c r="I510" s="29" t="s">
        <v>13077</v>
      </c>
      <c r="J510" s="41">
        <v>1</v>
      </c>
      <c r="K510" s="41" t="s">
        <v>7888</v>
      </c>
      <c r="L510" s="41" t="s">
        <v>7888</v>
      </c>
      <c r="M510" s="41" t="s">
        <v>7965</v>
      </c>
      <c r="N510" s="41" t="s">
        <v>7861</v>
      </c>
      <c r="O510" s="41" t="s">
        <v>7862</v>
      </c>
      <c r="P510" s="41" t="s">
        <v>7966</v>
      </c>
      <c r="Q510" s="41" t="s">
        <v>10416</v>
      </c>
      <c r="R510" s="41" t="s">
        <v>10370</v>
      </c>
      <c r="S510" s="238" t="s">
        <v>10412</v>
      </c>
      <c r="T510" s="41" t="s">
        <v>7866</v>
      </c>
      <c r="U510" s="29">
        <v>46023</v>
      </c>
      <c r="V510" s="41" t="s">
        <v>1356</v>
      </c>
      <c r="W510" s="29">
        <v>46024</v>
      </c>
      <c r="Y510" s="238" t="s">
        <v>10284</v>
      </c>
      <c r="Z510" s="288">
        <v>1000000</v>
      </c>
      <c r="AA510" s="288">
        <v>1000000</v>
      </c>
      <c r="AB510" s="41" t="s">
        <v>12232</v>
      </c>
    </row>
    <row r="511" spans="1:28" x14ac:dyDescent="0.25">
      <c r="A511" s="35" t="s">
        <v>482</v>
      </c>
      <c r="B511" s="29">
        <v>45471</v>
      </c>
      <c r="C511" s="264" t="s">
        <v>10417</v>
      </c>
      <c r="D511" s="29" t="s">
        <v>16</v>
      </c>
      <c r="E511" s="240" t="s">
        <v>10368</v>
      </c>
      <c r="F511" s="29">
        <v>45560</v>
      </c>
      <c r="G511" s="35" t="s">
        <v>1262</v>
      </c>
      <c r="H511" s="35" t="s">
        <v>1263</v>
      </c>
      <c r="I511" s="29" t="s">
        <v>13077</v>
      </c>
      <c r="J511" s="41">
        <v>1</v>
      </c>
      <c r="K511" s="41" t="s">
        <v>7888</v>
      </c>
      <c r="L511" s="41" t="s">
        <v>7888</v>
      </c>
      <c r="M511" s="41" t="s">
        <v>7965</v>
      </c>
      <c r="N511" s="41" t="s">
        <v>7861</v>
      </c>
      <c r="O511" s="41" t="s">
        <v>7862</v>
      </c>
      <c r="P511" s="41" t="s">
        <v>7966</v>
      </c>
      <c r="Q511" s="41" t="s">
        <v>10418</v>
      </c>
      <c r="R511" s="41" t="s">
        <v>10370</v>
      </c>
      <c r="S511" s="238" t="s">
        <v>10412</v>
      </c>
      <c r="T511" s="41" t="s">
        <v>7866</v>
      </c>
      <c r="U511" s="29">
        <v>46023</v>
      </c>
      <c r="V511" s="41" t="s">
        <v>1356</v>
      </c>
      <c r="W511" s="29">
        <v>46024</v>
      </c>
      <c r="Y511" s="238" t="s">
        <v>10284</v>
      </c>
      <c r="Z511" s="288">
        <v>1000000</v>
      </c>
      <c r="AA511" s="288">
        <v>1000000</v>
      </c>
      <c r="AB511" s="41" t="s">
        <v>12232</v>
      </c>
    </row>
    <row r="512" spans="1:28" x14ac:dyDescent="0.25">
      <c r="A512" s="35" t="s">
        <v>482</v>
      </c>
      <c r="B512" s="29">
        <v>45471</v>
      </c>
      <c r="C512" s="264" t="s">
        <v>10413</v>
      </c>
      <c r="D512" s="29" t="s">
        <v>16</v>
      </c>
      <c r="E512" s="240" t="s">
        <v>10368</v>
      </c>
      <c r="F512" s="29">
        <v>45560</v>
      </c>
      <c r="G512" s="35" t="s">
        <v>1262</v>
      </c>
      <c r="H512" s="35" t="s">
        <v>1263</v>
      </c>
      <c r="I512" s="29" t="s">
        <v>13077</v>
      </c>
      <c r="J512" s="41">
        <v>1</v>
      </c>
      <c r="K512" s="41" t="s">
        <v>7888</v>
      </c>
      <c r="L512" s="41" t="s">
        <v>7888</v>
      </c>
      <c r="M512" s="41" t="s">
        <v>7965</v>
      </c>
      <c r="N512" s="41" t="s">
        <v>7861</v>
      </c>
      <c r="O512" s="41" t="s">
        <v>7862</v>
      </c>
      <c r="P512" s="41" t="s">
        <v>7966</v>
      </c>
      <c r="Q512" s="41" t="s">
        <v>10414</v>
      </c>
      <c r="R512" s="41" t="s">
        <v>10370</v>
      </c>
      <c r="S512" s="238" t="s">
        <v>10412</v>
      </c>
      <c r="T512" s="41" t="s">
        <v>7866</v>
      </c>
      <c r="U512" s="29">
        <v>46023</v>
      </c>
      <c r="V512" s="41" t="s">
        <v>1356</v>
      </c>
      <c r="W512" s="29">
        <v>46024</v>
      </c>
      <c r="Y512" s="238" t="s">
        <v>10284</v>
      </c>
      <c r="Z512" s="288">
        <v>1000000</v>
      </c>
      <c r="AA512" s="288">
        <v>1000000</v>
      </c>
      <c r="AB512" s="41" t="s">
        <v>12232</v>
      </c>
    </row>
    <row r="513" spans="1:28" x14ac:dyDescent="0.25">
      <c r="A513" s="35" t="s">
        <v>2327</v>
      </c>
      <c r="B513" s="29">
        <v>45471</v>
      </c>
      <c r="C513" s="264" t="s">
        <v>10432</v>
      </c>
      <c r="D513" s="29" t="s">
        <v>16</v>
      </c>
      <c r="E513" s="240" t="s">
        <v>10368</v>
      </c>
      <c r="F513" s="29">
        <v>45560</v>
      </c>
      <c r="G513" s="35" t="s">
        <v>1262</v>
      </c>
      <c r="H513" s="35" t="s">
        <v>1265</v>
      </c>
      <c r="I513" s="29" t="s">
        <v>13078</v>
      </c>
      <c r="J513" s="41">
        <v>1</v>
      </c>
      <c r="K513" s="41" t="s">
        <v>7888</v>
      </c>
      <c r="L513" s="41" t="s">
        <v>7888</v>
      </c>
      <c r="M513" s="41" t="s">
        <v>7965</v>
      </c>
      <c r="N513" s="41" t="s">
        <v>7861</v>
      </c>
      <c r="O513" s="41" t="s">
        <v>7862</v>
      </c>
      <c r="P513" s="41" t="s">
        <v>7966</v>
      </c>
      <c r="Q513" s="41" t="s">
        <v>10433</v>
      </c>
      <c r="R513" s="41" t="s">
        <v>10382</v>
      </c>
      <c r="S513" s="238" t="s">
        <v>10401</v>
      </c>
      <c r="T513" s="41" t="s">
        <v>7866</v>
      </c>
      <c r="U513" s="29">
        <v>46023</v>
      </c>
      <c r="V513" s="41" t="s">
        <v>1356</v>
      </c>
      <c r="W513" s="29">
        <v>46024</v>
      </c>
      <c r="Y513" s="238" t="s">
        <v>10284</v>
      </c>
      <c r="Z513" s="288">
        <v>1000000</v>
      </c>
      <c r="AA513" s="288">
        <v>1000000</v>
      </c>
      <c r="AB513" s="41" t="s">
        <v>12232</v>
      </c>
    </row>
    <row r="514" spans="1:28" x14ac:dyDescent="0.25">
      <c r="A514" s="35" t="s">
        <v>2327</v>
      </c>
      <c r="B514" s="29">
        <v>45471</v>
      </c>
      <c r="C514" s="264" t="s">
        <v>10430</v>
      </c>
      <c r="D514" s="29" t="s">
        <v>16</v>
      </c>
      <c r="E514" s="240" t="s">
        <v>10368</v>
      </c>
      <c r="F514" s="29">
        <v>45560</v>
      </c>
      <c r="G514" s="35" t="s">
        <v>1262</v>
      </c>
      <c r="H514" s="35" t="s">
        <v>1265</v>
      </c>
      <c r="I514" s="29" t="s">
        <v>13078</v>
      </c>
      <c r="J514" s="41">
        <v>1</v>
      </c>
      <c r="K514" s="41" t="s">
        <v>7888</v>
      </c>
      <c r="L514" s="41" t="s">
        <v>7888</v>
      </c>
      <c r="M514" s="41" t="s">
        <v>7965</v>
      </c>
      <c r="N514" s="41" t="s">
        <v>7861</v>
      </c>
      <c r="O514" s="41" t="s">
        <v>7862</v>
      </c>
      <c r="P514" s="41" t="s">
        <v>7966</v>
      </c>
      <c r="Q514" s="41" t="s">
        <v>10431</v>
      </c>
      <c r="R514" s="41" t="s">
        <v>10382</v>
      </c>
      <c r="S514" s="238" t="s">
        <v>10401</v>
      </c>
      <c r="T514" s="41" t="s">
        <v>7866</v>
      </c>
      <c r="U514" s="29">
        <v>46023</v>
      </c>
      <c r="V514" s="41" t="s">
        <v>1356</v>
      </c>
      <c r="W514" s="29">
        <v>46024</v>
      </c>
      <c r="Y514" s="238" t="s">
        <v>10284</v>
      </c>
      <c r="Z514" s="288">
        <v>1000000</v>
      </c>
      <c r="AA514" s="288">
        <v>1000000</v>
      </c>
      <c r="AB514" s="41" t="s">
        <v>12232</v>
      </c>
    </row>
    <row r="515" spans="1:28" x14ac:dyDescent="0.25">
      <c r="A515" s="35" t="s">
        <v>482</v>
      </c>
      <c r="B515" s="29">
        <v>45471</v>
      </c>
      <c r="C515" s="264" t="s">
        <v>10408</v>
      </c>
      <c r="D515" s="29" t="s">
        <v>16</v>
      </c>
      <c r="E515" s="240" t="s">
        <v>10368</v>
      </c>
      <c r="F515" s="29">
        <v>45560</v>
      </c>
      <c r="G515" s="35" t="s">
        <v>1262</v>
      </c>
      <c r="H515" s="35" t="s">
        <v>1263</v>
      </c>
      <c r="I515" s="29" t="s">
        <v>13077</v>
      </c>
      <c r="J515" s="41">
        <v>1</v>
      </c>
      <c r="K515" s="41" t="s">
        <v>7888</v>
      </c>
      <c r="L515" s="41" t="s">
        <v>7888</v>
      </c>
      <c r="M515" s="41" t="s">
        <v>7965</v>
      </c>
      <c r="N515" s="41" t="s">
        <v>7861</v>
      </c>
      <c r="O515" s="41" t="s">
        <v>7862</v>
      </c>
      <c r="P515" s="41" t="s">
        <v>7966</v>
      </c>
      <c r="Q515" s="41" t="s">
        <v>10409</v>
      </c>
      <c r="R515" s="41" t="s">
        <v>10370</v>
      </c>
      <c r="S515" s="238" t="s">
        <v>10401</v>
      </c>
      <c r="T515" s="41" t="s">
        <v>7866</v>
      </c>
      <c r="U515" s="29">
        <v>46023</v>
      </c>
      <c r="V515" s="41" t="s">
        <v>1356</v>
      </c>
      <c r="W515" s="29">
        <v>46024</v>
      </c>
      <c r="Y515" s="238" t="s">
        <v>10284</v>
      </c>
      <c r="Z515" s="288">
        <v>1000000</v>
      </c>
      <c r="AA515" s="288">
        <v>1000000</v>
      </c>
      <c r="AB515" s="41" t="s">
        <v>12232</v>
      </c>
    </row>
    <row r="516" spans="1:28" x14ac:dyDescent="0.25">
      <c r="A516" s="35" t="s">
        <v>482</v>
      </c>
      <c r="B516" s="29">
        <v>45471</v>
      </c>
      <c r="C516" s="264" t="s">
        <v>10410</v>
      </c>
      <c r="D516" s="29" t="s">
        <v>16</v>
      </c>
      <c r="E516" s="240" t="s">
        <v>10368</v>
      </c>
      <c r="F516" s="29">
        <v>45560</v>
      </c>
      <c r="G516" s="35" t="s">
        <v>1262</v>
      </c>
      <c r="H516" s="35" t="s">
        <v>1263</v>
      </c>
      <c r="I516" s="29" t="s">
        <v>13077</v>
      </c>
      <c r="J516" s="41">
        <v>1</v>
      </c>
      <c r="K516" s="41" t="s">
        <v>7888</v>
      </c>
      <c r="L516" s="41" t="s">
        <v>7888</v>
      </c>
      <c r="M516" s="41" t="s">
        <v>7965</v>
      </c>
      <c r="N516" s="41" t="s">
        <v>7861</v>
      </c>
      <c r="O516" s="41" t="s">
        <v>7862</v>
      </c>
      <c r="P516" s="41" t="s">
        <v>7966</v>
      </c>
      <c r="Q516" s="41" t="s">
        <v>10411</v>
      </c>
      <c r="R516" s="41" t="s">
        <v>10370</v>
      </c>
      <c r="S516" s="238" t="s">
        <v>10412</v>
      </c>
      <c r="T516" s="41" t="s">
        <v>7866</v>
      </c>
      <c r="U516" s="29">
        <v>46023</v>
      </c>
      <c r="V516" s="41" t="s">
        <v>1356</v>
      </c>
      <c r="W516" s="29">
        <v>46024</v>
      </c>
      <c r="Y516" s="238" t="s">
        <v>10284</v>
      </c>
      <c r="Z516" s="288">
        <v>1000000</v>
      </c>
      <c r="AA516" s="288">
        <v>1000000</v>
      </c>
      <c r="AB516" s="41" t="s">
        <v>12232</v>
      </c>
    </row>
    <row r="517" spans="1:28" x14ac:dyDescent="0.25">
      <c r="A517" s="35" t="s">
        <v>482</v>
      </c>
      <c r="B517" s="29">
        <v>45471</v>
      </c>
      <c r="C517" s="264" t="s">
        <v>10406</v>
      </c>
      <c r="D517" s="29" t="s">
        <v>16</v>
      </c>
      <c r="E517" s="240" t="s">
        <v>10368</v>
      </c>
      <c r="F517" s="29">
        <v>45560</v>
      </c>
      <c r="G517" s="35" t="s">
        <v>1262</v>
      </c>
      <c r="H517" s="35" t="s">
        <v>1263</v>
      </c>
      <c r="I517" s="29" t="s">
        <v>13077</v>
      </c>
      <c r="J517" s="41">
        <v>1</v>
      </c>
      <c r="K517" s="41" t="s">
        <v>7888</v>
      </c>
      <c r="L517" s="41" t="s">
        <v>7888</v>
      </c>
      <c r="M517" s="41" t="s">
        <v>7965</v>
      </c>
      <c r="N517" s="41" t="s">
        <v>7861</v>
      </c>
      <c r="O517" s="41" t="s">
        <v>7862</v>
      </c>
      <c r="P517" s="41" t="s">
        <v>7966</v>
      </c>
      <c r="Q517" s="41" t="s">
        <v>10407</v>
      </c>
      <c r="R517" s="41" t="s">
        <v>10370</v>
      </c>
      <c r="S517" s="238" t="s">
        <v>10401</v>
      </c>
      <c r="T517" s="41" t="s">
        <v>7866</v>
      </c>
      <c r="U517" s="29">
        <v>46023</v>
      </c>
      <c r="V517" s="41" t="s">
        <v>1356</v>
      </c>
      <c r="W517" s="29">
        <v>46024</v>
      </c>
      <c r="Y517" s="238" t="s">
        <v>10284</v>
      </c>
      <c r="Z517" s="288">
        <v>1000000</v>
      </c>
      <c r="AA517" s="288">
        <v>1000000</v>
      </c>
      <c r="AB517" s="41" t="s">
        <v>12232</v>
      </c>
    </row>
    <row r="518" spans="1:28" x14ac:dyDescent="0.25">
      <c r="A518" s="35" t="s">
        <v>482</v>
      </c>
      <c r="B518" s="29">
        <v>45471</v>
      </c>
      <c r="C518" s="264" t="s">
        <v>10404</v>
      </c>
      <c r="D518" s="29" t="s">
        <v>16</v>
      </c>
      <c r="E518" s="240" t="s">
        <v>10368</v>
      </c>
      <c r="F518" s="29">
        <v>45560</v>
      </c>
      <c r="G518" s="35" t="s">
        <v>1262</v>
      </c>
      <c r="H518" s="35" t="s">
        <v>1263</v>
      </c>
      <c r="I518" s="29" t="s">
        <v>13077</v>
      </c>
      <c r="J518" s="41">
        <v>1</v>
      </c>
      <c r="K518" s="41" t="s">
        <v>7888</v>
      </c>
      <c r="L518" s="41" t="s">
        <v>7888</v>
      </c>
      <c r="M518" s="41" t="s">
        <v>7965</v>
      </c>
      <c r="N518" s="41" t="s">
        <v>7861</v>
      </c>
      <c r="O518" s="41" t="s">
        <v>7862</v>
      </c>
      <c r="P518" s="41" t="s">
        <v>7966</v>
      </c>
      <c r="Q518" s="41" t="s">
        <v>10405</v>
      </c>
      <c r="R518" s="41" t="s">
        <v>10370</v>
      </c>
      <c r="S518" s="238" t="s">
        <v>10401</v>
      </c>
      <c r="T518" s="41" t="s">
        <v>7866</v>
      </c>
      <c r="U518" s="29">
        <v>46023</v>
      </c>
      <c r="V518" s="41" t="s">
        <v>1356</v>
      </c>
      <c r="W518" s="29">
        <v>46024</v>
      </c>
      <c r="Y518" s="238" t="s">
        <v>10284</v>
      </c>
      <c r="Z518" s="288">
        <v>1000000</v>
      </c>
      <c r="AA518" s="288">
        <v>1000000</v>
      </c>
      <c r="AB518" s="41" t="s">
        <v>12232</v>
      </c>
    </row>
    <row r="519" spans="1:28" x14ac:dyDescent="0.25">
      <c r="A519" s="35" t="s">
        <v>999</v>
      </c>
      <c r="B519" s="29">
        <v>45471</v>
      </c>
      <c r="C519" s="264" t="s">
        <v>10464</v>
      </c>
      <c r="D519" s="29" t="s">
        <v>16</v>
      </c>
      <c r="E519" s="240" t="s">
        <v>10368</v>
      </c>
      <c r="F519" s="29">
        <v>45560</v>
      </c>
      <c r="G519" s="35" t="s">
        <v>1262</v>
      </c>
      <c r="H519" s="35" t="s">
        <v>1263</v>
      </c>
      <c r="I519" s="29" t="s">
        <v>13071</v>
      </c>
      <c r="J519" s="41">
        <v>1</v>
      </c>
      <c r="K519" s="41" t="s">
        <v>7888</v>
      </c>
      <c r="L519" s="41" t="s">
        <v>7888</v>
      </c>
      <c r="M519" s="41" t="s">
        <v>7965</v>
      </c>
      <c r="N519" s="41" t="s">
        <v>7861</v>
      </c>
      <c r="O519" s="41" t="s">
        <v>7862</v>
      </c>
      <c r="P519" s="41" t="s">
        <v>7966</v>
      </c>
      <c r="Q519" s="41" t="s">
        <v>10465</v>
      </c>
      <c r="R519" s="41" t="s">
        <v>10394</v>
      </c>
      <c r="S519" s="238" t="s">
        <v>10401</v>
      </c>
      <c r="T519" s="41" t="s">
        <v>7866</v>
      </c>
      <c r="U519" s="29">
        <v>46023</v>
      </c>
      <c r="V519" s="41" t="s">
        <v>1356</v>
      </c>
      <c r="W519" s="29">
        <v>46024</v>
      </c>
      <c r="Y519" s="238" t="s">
        <v>10284</v>
      </c>
      <c r="Z519" s="288">
        <v>1000000</v>
      </c>
      <c r="AA519" s="288">
        <v>1000000</v>
      </c>
      <c r="AB519" s="41" t="s">
        <v>12232</v>
      </c>
    </row>
    <row r="520" spans="1:28" x14ac:dyDescent="0.25">
      <c r="A520" s="35" t="s">
        <v>10450</v>
      </c>
      <c r="B520" s="29">
        <v>45471</v>
      </c>
      <c r="C520" s="264" t="s">
        <v>10454</v>
      </c>
      <c r="D520" s="29" t="s">
        <v>16</v>
      </c>
      <c r="E520" s="240" t="s">
        <v>10368</v>
      </c>
      <c r="F520" s="29">
        <v>45560</v>
      </c>
      <c r="G520" s="35" t="s">
        <v>1262</v>
      </c>
      <c r="H520" s="35" t="s">
        <v>1279</v>
      </c>
      <c r="I520" s="29" t="s">
        <v>13086</v>
      </c>
      <c r="J520" s="41">
        <v>1</v>
      </c>
      <c r="K520" s="41" t="s">
        <v>7888</v>
      </c>
      <c r="L520" s="41" t="s">
        <v>7888</v>
      </c>
      <c r="M520" s="41" t="s">
        <v>7965</v>
      </c>
      <c r="N520" s="41" t="s">
        <v>7861</v>
      </c>
      <c r="O520" s="41" t="s">
        <v>7862</v>
      </c>
      <c r="P520" s="41" t="s">
        <v>7966</v>
      </c>
      <c r="Q520" s="41" t="s">
        <v>10455</v>
      </c>
      <c r="R520" s="41" t="s">
        <v>10453</v>
      </c>
      <c r="S520" s="238" t="s">
        <v>10401</v>
      </c>
      <c r="T520" s="41" t="s">
        <v>7866</v>
      </c>
      <c r="U520" s="29">
        <v>46023</v>
      </c>
      <c r="V520" s="41" t="s">
        <v>1356</v>
      </c>
      <c r="W520" s="29">
        <v>46024</v>
      </c>
      <c r="Y520" s="238" t="s">
        <v>10284</v>
      </c>
      <c r="Z520" s="288">
        <v>1000000</v>
      </c>
      <c r="AA520" s="288">
        <v>1000000</v>
      </c>
      <c r="AB520" s="41" t="s">
        <v>12228</v>
      </c>
    </row>
    <row r="521" spans="1:28" x14ac:dyDescent="0.25">
      <c r="A521" s="35" t="s">
        <v>2327</v>
      </c>
      <c r="B521" s="29">
        <v>45471</v>
      </c>
      <c r="C521" s="264" t="s">
        <v>10448</v>
      </c>
      <c r="D521" s="29" t="s">
        <v>16</v>
      </c>
      <c r="E521" s="240" t="s">
        <v>10368</v>
      </c>
      <c r="F521" s="29">
        <v>45560</v>
      </c>
      <c r="G521" s="35" t="s">
        <v>1262</v>
      </c>
      <c r="H521" s="35" t="s">
        <v>1265</v>
      </c>
      <c r="I521" s="29" t="s">
        <v>13078</v>
      </c>
      <c r="J521" s="41">
        <v>1</v>
      </c>
      <c r="K521" s="41" t="s">
        <v>7888</v>
      </c>
      <c r="L521" s="41" t="s">
        <v>7888</v>
      </c>
      <c r="M521" s="41" t="s">
        <v>7965</v>
      </c>
      <c r="N521" s="41" t="s">
        <v>7861</v>
      </c>
      <c r="O521" s="41" t="s">
        <v>7862</v>
      </c>
      <c r="P521" s="41" t="s">
        <v>7966</v>
      </c>
      <c r="Q521" s="41" t="s">
        <v>10449</v>
      </c>
      <c r="R521" s="41" t="s">
        <v>10382</v>
      </c>
      <c r="S521" s="238" t="s">
        <v>10412</v>
      </c>
      <c r="T521" s="41" t="s">
        <v>7866</v>
      </c>
      <c r="U521" s="29">
        <v>46023</v>
      </c>
      <c r="V521" s="41" t="s">
        <v>1356</v>
      </c>
      <c r="W521" s="29">
        <v>46024</v>
      </c>
      <c r="Y521" s="238" t="s">
        <v>10284</v>
      </c>
      <c r="Z521" s="288">
        <v>1000000</v>
      </c>
      <c r="AA521" s="288">
        <v>1000000</v>
      </c>
      <c r="AB521" s="41" t="s">
        <v>12232</v>
      </c>
    </row>
    <row r="522" spans="1:28" x14ac:dyDescent="0.25">
      <c r="A522" s="35" t="s">
        <v>999</v>
      </c>
      <c r="B522" s="29">
        <v>45471</v>
      </c>
      <c r="C522" s="264" t="s">
        <v>10466</v>
      </c>
      <c r="D522" s="29" t="s">
        <v>16</v>
      </c>
      <c r="E522" s="240" t="s">
        <v>10368</v>
      </c>
      <c r="F522" s="29">
        <v>45560</v>
      </c>
      <c r="G522" s="35" t="s">
        <v>1262</v>
      </c>
      <c r="H522" s="35" t="s">
        <v>1263</v>
      </c>
      <c r="I522" s="29" t="s">
        <v>13071</v>
      </c>
      <c r="J522" s="41">
        <v>1</v>
      </c>
      <c r="K522" s="41" t="s">
        <v>7888</v>
      </c>
      <c r="L522" s="41" t="s">
        <v>7888</v>
      </c>
      <c r="M522" s="41" t="s">
        <v>7965</v>
      </c>
      <c r="N522" s="41" t="s">
        <v>7861</v>
      </c>
      <c r="O522" s="41" t="s">
        <v>7862</v>
      </c>
      <c r="P522" s="41" t="s">
        <v>7966</v>
      </c>
      <c r="Q522" s="41" t="s">
        <v>10467</v>
      </c>
      <c r="R522" s="41" t="s">
        <v>10394</v>
      </c>
      <c r="S522" s="238" t="s">
        <v>10401</v>
      </c>
      <c r="T522" s="41" t="s">
        <v>7866</v>
      </c>
      <c r="U522" s="29">
        <v>46023</v>
      </c>
      <c r="V522" s="41" t="s">
        <v>1356</v>
      </c>
      <c r="W522" s="29">
        <v>46024</v>
      </c>
      <c r="Y522" s="238" t="s">
        <v>10284</v>
      </c>
      <c r="Z522" s="288">
        <v>1000000</v>
      </c>
      <c r="AA522" s="288">
        <v>1000000</v>
      </c>
      <c r="AB522" s="41" t="s">
        <v>12232</v>
      </c>
    </row>
    <row r="523" spans="1:28" x14ac:dyDescent="0.25">
      <c r="A523" s="35" t="s">
        <v>4141</v>
      </c>
      <c r="B523" s="29">
        <v>45471</v>
      </c>
      <c r="C523" s="264" t="s">
        <v>10428</v>
      </c>
      <c r="D523" s="29" t="s">
        <v>16</v>
      </c>
      <c r="E523" s="240" t="s">
        <v>10368</v>
      </c>
      <c r="F523" s="29">
        <v>45560</v>
      </c>
      <c r="G523" s="35" t="s">
        <v>1262</v>
      </c>
      <c r="H523" s="35" t="s">
        <v>1263</v>
      </c>
      <c r="I523" s="29" t="s">
        <v>13085</v>
      </c>
      <c r="J523" s="41">
        <v>1</v>
      </c>
      <c r="K523" s="41" t="s">
        <v>7888</v>
      </c>
      <c r="L523" s="41" t="s">
        <v>7888</v>
      </c>
      <c r="M523" s="41" t="s">
        <v>7965</v>
      </c>
      <c r="N523" s="41" t="s">
        <v>7861</v>
      </c>
      <c r="O523" s="41" t="s">
        <v>7862</v>
      </c>
      <c r="P523" s="41" t="s">
        <v>7966</v>
      </c>
      <c r="Q523" s="41" t="s">
        <v>10429</v>
      </c>
      <c r="R523" s="41" t="s">
        <v>10421</v>
      </c>
      <c r="S523" s="238" t="s">
        <v>10401</v>
      </c>
      <c r="T523" s="41" t="s">
        <v>7866</v>
      </c>
      <c r="U523" s="29">
        <v>46023</v>
      </c>
      <c r="V523" s="41" t="s">
        <v>1356</v>
      </c>
      <c r="W523" s="29">
        <v>46024</v>
      </c>
      <c r="Y523" s="238" t="s">
        <v>10284</v>
      </c>
      <c r="Z523" s="288">
        <v>1000000</v>
      </c>
      <c r="AA523" s="288">
        <v>1000000</v>
      </c>
      <c r="AB523" s="41" t="s">
        <v>12228</v>
      </c>
    </row>
    <row r="524" spans="1:28" x14ac:dyDescent="0.25">
      <c r="A524" s="35" t="s">
        <v>10450</v>
      </c>
      <c r="B524" s="29">
        <v>45471</v>
      </c>
      <c r="C524" s="264" t="s">
        <v>10456</v>
      </c>
      <c r="D524" s="29" t="s">
        <v>16</v>
      </c>
      <c r="E524" s="240" t="s">
        <v>10368</v>
      </c>
      <c r="F524" s="29">
        <v>45560</v>
      </c>
      <c r="G524" s="35" t="s">
        <v>1262</v>
      </c>
      <c r="H524" s="35" t="s">
        <v>1279</v>
      </c>
      <c r="I524" s="29" t="s">
        <v>13086</v>
      </c>
      <c r="J524" s="41">
        <v>1</v>
      </c>
      <c r="K524" s="41" t="s">
        <v>7888</v>
      </c>
      <c r="L524" s="41" t="s">
        <v>7888</v>
      </c>
      <c r="M524" s="41" t="s">
        <v>7965</v>
      </c>
      <c r="N524" s="41" t="s">
        <v>7861</v>
      </c>
      <c r="O524" s="41" t="s">
        <v>7862</v>
      </c>
      <c r="P524" s="41" t="s">
        <v>7966</v>
      </c>
      <c r="Q524" s="41" t="s">
        <v>10457</v>
      </c>
      <c r="R524" s="41" t="s">
        <v>10453</v>
      </c>
      <c r="S524" s="238" t="s">
        <v>10401</v>
      </c>
      <c r="T524" s="41" t="s">
        <v>7866</v>
      </c>
      <c r="U524" s="29">
        <v>46023</v>
      </c>
      <c r="V524" s="41" t="s">
        <v>1356</v>
      </c>
      <c r="W524" s="29">
        <v>46024</v>
      </c>
      <c r="Y524" s="238" t="s">
        <v>10284</v>
      </c>
      <c r="Z524" s="288">
        <v>1000000</v>
      </c>
      <c r="AA524" s="288">
        <v>1000000</v>
      </c>
      <c r="AB524" s="41" t="s">
        <v>12228</v>
      </c>
    </row>
    <row r="525" spans="1:28" x14ac:dyDescent="0.25">
      <c r="A525" s="35" t="s">
        <v>999</v>
      </c>
      <c r="B525" s="29">
        <v>45471</v>
      </c>
      <c r="C525" s="264" t="s">
        <v>10468</v>
      </c>
      <c r="D525" s="29" t="s">
        <v>16</v>
      </c>
      <c r="E525" s="240" t="s">
        <v>10368</v>
      </c>
      <c r="F525" s="29">
        <v>45560</v>
      </c>
      <c r="G525" s="35" t="s">
        <v>1262</v>
      </c>
      <c r="H525" s="35" t="s">
        <v>1263</v>
      </c>
      <c r="I525" s="29" t="s">
        <v>13071</v>
      </c>
      <c r="J525" s="41">
        <v>1</v>
      </c>
      <c r="K525" s="41" t="s">
        <v>7888</v>
      </c>
      <c r="L525" s="41" t="s">
        <v>7888</v>
      </c>
      <c r="M525" s="41" t="s">
        <v>7965</v>
      </c>
      <c r="N525" s="41" t="s">
        <v>7861</v>
      </c>
      <c r="O525" s="41" t="s">
        <v>7862</v>
      </c>
      <c r="P525" s="41" t="s">
        <v>7966</v>
      </c>
      <c r="Q525" s="41" t="s">
        <v>10469</v>
      </c>
      <c r="R525" s="41" t="s">
        <v>10394</v>
      </c>
      <c r="S525" s="238" t="s">
        <v>10401</v>
      </c>
      <c r="T525" s="41" t="s">
        <v>7866</v>
      </c>
      <c r="U525" s="29">
        <v>46023</v>
      </c>
      <c r="V525" s="41" t="s">
        <v>1356</v>
      </c>
      <c r="W525" s="29">
        <v>46024</v>
      </c>
      <c r="Y525" s="238" t="s">
        <v>10284</v>
      </c>
      <c r="Z525" s="288">
        <v>1000000</v>
      </c>
      <c r="AA525" s="288">
        <v>1000000</v>
      </c>
      <c r="AB525" s="41" t="s">
        <v>12232</v>
      </c>
    </row>
    <row r="526" spans="1:28" x14ac:dyDescent="0.25">
      <c r="A526" s="35" t="s">
        <v>2327</v>
      </c>
      <c r="B526" s="29">
        <v>45471</v>
      </c>
      <c r="C526" s="264" t="s">
        <v>10380</v>
      </c>
      <c r="D526" s="29" t="s">
        <v>16</v>
      </c>
      <c r="E526" s="240" t="s">
        <v>10368</v>
      </c>
      <c r="F526" s="29">
        <v>45560</v>
      </c>
      <c r="G526" s="35" t="s">
        <v>1262</v>
      </c>
      <c r="H526" s="35" t="s">
        <v>1265</v>
      </c>
      <c r="I526" s="29" t="s">
        <v>13078</v>
      </c>
      <c r="J526" s="41">
        <v>1</v>
      </c>
      <c r="K526" s="41" t="s">
        <v>7888</v>
      </c>
      <c r="L526" s="41" t="s">
        <v>7888</v>
      </c>
      <c r="M526" s="41" t="s">
        <v>7870</v>
      </c>
      <c r="N526" s="41" t="s">
        <v>7861</v>
      </c>
      <c r="O526" s="41" t="s">
        <v>7862</v>
      </c>
      <c r="P526" s="41" t="s">
        <v>7966</v>
      </c>
      <c r="Q526" s="41" t="s">
        <v>10381</v>
      </c>
      <c r="R526" s="41" t="s">
        <v>10382</v>
      </c>
      <c r="S526" s="238" t="s">
        <v>10383</v>
      </c>
      <c r="T526" s="41" t="s">
        <v>7866</v>
      </c>
      <c r="U526" s="29">
        <v>46023</v>
      </c>
      <c r="V526" s="41" t="s">
        <v>1356</v>
      </c>
      <c r="W526" s="29">
        <v>46024</v>
      </c>
      <c r="Y526" s="238" t="s">
        <v>10284</v>
      </c>
      <c r="Z526" s="288">
        <v>1000000</v>
      </c>
      <c r="AA526" s="288">
        <v>1000000</v>
      </c>
      <c r="AB526" s="41" t="s">
        <v>12232</v>
      </c>
    </row>
    <row r="527" spans="1:28" x14ac:dyDescent="0.25">
      <c r="A527" s="35" t="s">
        <v>999</v>
      </c>
      <c r="B527" s="29">
        <v>45471</v>
      </c>
      <c r="C527" s="264" t="s">
        <v>10470</v>
      </c>
      <c r="D527" s="29" t="s">
        <v>16</v>
      </c>
      <c r="E527" s="240" t="s">
        <v>10368</v>
      </c>
      <c r="F527" s="29">
        <v>45560</v>
      </c>
      <c r="G527" s="35" t="s">
        <v>1262</v>
      </c>
      <c r="H527" s="35" t="s">
        <v>1263</v>
      </c>
      <c r="I527" s="29" t="s">
        <v>13071</v>
      </c>
      <c r="J527" s="41">
        <v>1</v>
      </c>
      <c r="K527" s="41" t="s">
        <v>7888</v>
      </c>
      <c r="L527" s="41" t="s">
        <v>7888</v>
      </c>
      <c r="M527" s="41" t="s">
        <v>7965</v>
      </c>
      <c r="N527" s="41" t="s">
        <v>7861</v>
      </c>
      <c r="O527" s="41" t="s">
        <v>7862</v>
      </c>
      <c r="P527" s="41" t="s">
        <v>7966</v>
      </c>
      <c r="Q527" s="41" t="s">
        <v>10471</v>
      </c>
      <c r="R527" s="41" t="s">
        <v>10394</v>
      </c>
      <c r="S527" s="238" t="s">
        <v>10401</v>
      </c>
      <c r="T527" s="41" t="s">
        <v>7866</v>
      </c>
      <c r="U527" s="29">
        <v>46023</v>
      </c>
      <c r="V527" s="41" t="s">
        <v>1356</v>
      </c>
      <c r="W527" s="29">
        <v>46024</v>
      </c>
      <c r="Y527" s="238" t="s">
        <v>10284</v>
      </c>
      <c r="Z527" s="288">
        <v>1000000</v>
      </c>
      <c r="AA527" s="288">
        <v>1000000</v>
      </c>
      <c r="AB527" s="41" t="s">
        <v>12232</v>
      </c>
    </row>
    <row r="528" spans="1:28" x14ac:dyDescent="0.25">
      <c r="A528" s="35" t="s">
        <v>2327</v>
      </c>
      <c r="B528" s="29">
        <v>45471</v>
      </c>
      <c r="C528" s="264" t="s">
        <v>10384</v>
      </c>
      <c r="D528" s="29" t="s">
        <v>16</v>
      </c>
      <c r="E528" s="240" t="s">
        <v>10368</v>
      </c>
      <c r="F528" s="29">
        <v>45560</v>
      </c>
      <c r="G528" s="35" t="s">
        <v>1262</v>
      </c>
      <c r="H528" s="35" t="s">
        <v>1265</v>
      </c>
      <c r="I528" s="29" t="s">
        <v>13078</v>
      </c>
      <c r="J528" s="41">
        <v>1</v>
      </c>
      <c r="K528" s="41" t="s">
        <v>7888</v>
      </c>
      <c r="L528" s="41" t="s">
        <v>7888</v>
      </c>
      <c r="M528" s="41" t="s">
        <v>7870</v>
      </c>
      <c r="N528" s="41" t="s">
        <v>7861</v>
      </c>
      <c r="O528" s="41" t="s">
        <v>7862</v>
      </c>
      <c r="P528" s="41" t="s">
        <v>7966</v>
      </c>
      <c r="Q528" s="41" t="s">
        <v>10385</v>
      </c>
      <c r="R528" s="41" t="s">
        <v>10382</v>
      </c>
      <c r="S528" s="238" t="s">
        <v>10383</v>
      </c>
      <c r="T528" s="41" t="s">
        <v>7866</v>
      </c>
      <c r="U528" s="29">
        <v>46023</v>
      </c>
      <c r="V528" s="41" t="s">
        <v>1356</v>
      </c>
      <c r="W528" s="29">
        <v>46024</v>
      </c>
      <c r="Y528" s="238" t="s">
        <v>10284</v>
      </c>
      <c r="Z528" s="288">
        <v>1000000</v>
      </c>
      <c r="AA528" s="288">
        <v>1000000</v>
      </c>
      <c r="AB528" s="41" t="s">
        <v>12232</v>
      </c>
    </row>
    <row r="529" spans="1:28" x14ac:dyDescent="0.25">
      <c r="A529" s="35" t="s">
        <v>999</v>
      </c>
      <c r="B529" s="29">
        <v>45471</v>
      </c>
      <c r="C529" s="264" t="s">
        <v>10472</v>
      </c>
      <c r="D529" s="29" t="s">
        <v>16</v>
      </c>
      <c r="E529" s="240" t="s">
        <v>10368</v>
      </c>
      <c r="F529" s="29">
        <v>45560</v>
      </c>
      <c r="G529" s="35" t="s">
        <v>1262</v>
      </c>
      <c r="H529" s="35" t="s">
        <v>1263</v>
      </c>
      <c r="I529" s="29" t="s">
        <v>13071</v>
      </c>
      <c r="J529" s="41">
        <v>1</v>
      </c>
      <c r="K529" s="41" t="s">
        <v>7888</v>
      </c>
      <c r="L529" s="41" t="s">
        <v>7888</v>
      </c>
      <c r="M529" s="41" t="s">
        <v>7965</v>
      </c>
      <c r="N529" s="41" t="s">
        <v>7861</v>
      </c>
      <c r="O529" s="41" t="s">
        <v>7862</v>
      </c>
      <c r="P529" s="41" t="s">
        <v>7966</v>
      </c>
      <c r="Q529" s="41" t="s">
        <v>10473</v>
      </c>
      <c r="R529" s="41" t="s">
        <v>10394</v>
      </c>
      <c r="S529" s="238" t="s">
        <v>10401</v>
      </c>
      <c r="T529" s="41" t="s">
        <v>7866</v>
      </c>
      <c r="U529" s="29">
        <v>46023</v>
      </c>
      <c r="V529" s="41" t="s">
        <v>1356</v>
      </c>
      <c r="W529" s="29">
        <v>46024</v>
      </c>
      <c r="Y529" s="238" t="s">
        <v>10284</v>
      </c>
      <c r="Z529" s="288">
        <v>1000000</v>
      </c>
      <c r="AA529" s="288">
        <v>1000000</v>
      </c>
      <c r="AB529" s="41" t="s">
        <v>12232</v>
      </c>
    </row>
    <row r="530" spans="1:28" x14ac:dyDescent="0.25">
      <c r="A530" s="35" t="s">
        <v>2327</v>
      </c>
      <c r="B530" s="29">
        <v>45471</v>
      </c>
      <c r="C530" s="264" t="s">
        <v>10386</v>
      </c>
      <c r="D530" s="29" t="s">
        <v>16</v>
      </c>
      <c r="E530" s="240" t="s">
        <v>10368</v>
      </c>
      <c r="F530" s="29">
        <v>45560</v>
      </c>
      <c r="G530" s="35" t="s">
        <v>1262</v>
      </c>
      <c r="H530" s="35" t="s">
        <v>1265</v>
      </c>
      <c r="I530" s="29" t="s">
        <v>13078</v>
      </c>
      <c r="J530" s="41">
        <v>1</v>
      </c>
      <c r="K530" s="41" t="s">
        <v>7888</v>
      </c>
      <c r="L530" s="41" t="s">
        <v>7888</v>
      </c>
      <c r="M530" s="41" t="s">
        <v>7870</v>
      </c>
      <c r="N530" s="41" t="s">
        <v>7861</v>
      </c>
      <c r="O530" s="41" t="s">
        <v>7862</v>
      </c>
      <c r="P530" s="41" t="s">
        <v>7966</v>
      </c>
      <c r="Q530" s="41" t="s">
        <v>10387</v>
      </c>
      <c r="R530" s="41" t="s">
        <v>10382</v>
      </c>
      <c r="S530" s="238" t="s">
        <v>10383</v>
      </c>
      <c r="T530" s="41" t="s">
        <v>7866</v>
      </c>
      <c r="U530" s="29">
        <v>46023</v>
      </c>
      <c r="V530" s="41" t="s">
        <v>1356</v>
      </c>
      <c r="W530" s="29">
        <v>46024</v>
      </c>
      <c r="Y530" s="238" t="s">
        <v>10284</v>
      </c>
      <c r="Z530" s="288">
        <v>1000000</v>
      </c>
      <c r="AA530" s="288">
        <v>1000000</v>
      </c>
      <c r="AB530" s="41" t="s">
        <v>12232</v>
      </c>
    </row>
    <row r="531" spans="1:28" x14ac:dyDescent="0.25">
      <c r="A531" s="35" t="s">
        <v>10450</v>
      </c>
      <c r="B531" s="29">
        <v>45471</v>
      </c>
      <c r="C531" s="264" t="s">
        <v>10458</v>
      </c>
      <c r="D531" s="29" t="s">
        <v>16</v>
      </c>
      <c r="E531" s="240" t="s">
        <v>10368</v>
      </c>
      <c r="F531" s="29">
        <v>45560</v>
      </c>
      <c r="G531" s="35" t="s">
        <v>1262</v>
      </c>
      <c r="H531" s="35" t="s">
        <v>1279</v>
      </c>
      <c r="I531" s="29" t="s">
        <v>13086</v>
      </c>
      <c r="J531" s="41">
        <v>1</v>
      </c>
      <c r="K531" s="41" t="s">
        <v>7888</v>
      </c>
      <c r="L531" s="41" t="s">
        <v>7888</v>
      </c>
      <c r="M531" s="41" t="s">
        <v>7965</v>
      </c>
      <c r="N531" s="41" t="s">
        <v>7861</v>
      </c>
      <c r="O531" s="41" t="s">
        <v>7862</v>
      </c>
      <c r="P531" s="41" t="s">
        <v>7966</v>
      </c>
      <c r="Q531" s="41" t="s">
        <v>10459</v>
      </c>
      <c r="R531" s="41" t="s">
        <v>10453</v>
      </c>
      <c r="S531" s="238" t="s">
        <v>10401</v>
      </c>
      <c r="T531" s="41" t="s">
        <v>7866</v>
      </c>
      <c r="U531" s="29">
        <v>46023</v>
      </c>
      <c r="V531" s="41" t="s">
        <v>1356</v>
      </c>
      <c r="W531" s="29">
        <v>46024</v>
      </c>
      <c r="Y531" s="238" t="s">
        <v>10284</v>
      </c>
      <c r="Z531" s="288">
        <v>1000000</v>
      </c>
      <c r="AA531" s="288">
        <v>1000000</v>
      </c>
      <c r="AB531" s="41" t="s">
        <v>12228</v>
      </c>
    </row>
    <row r="532" spans="1:28" x14ac:dyDescent="0.25">
      <c r="A532" s="35" t="s">
        <v>2327</v>
      </c>
      <c r="B532" s="29">
        <v>45471</v>
      </c>
      <c r="C532" s="264" t="s">
        <v>10388</v>
      </c>
      <c r="D532" s="29" t="s">
        <v>16</v>
      </c>
      <c r="E532" s="240" t="s">
        <v>10368</v>
      </c>
      <c r="F532" s="29">
        <v>45560</v>
      </c>
      <c r="G532" s="35" t="s">
        <v>1262</v>
      </c>
      <c r="H532" s="35" t="s">
        <v>1265</v>
      </c>
      <c r="I532" s="29" t="s">
        <v>13078</v>
      </c>
      <c r="J532" s="41">
        <v>1</v>
      </c>
      <c r="K532" s="41" t="s">
        <v>7888</v>
      </c>
      <c r="L532" s="41" t="s">
        <v>7888</v>
      </c>
      <c r="M532" s="41" t="s">
        <v>7870</v>
      </c>
      <c r="N532" s="41" t="s">
        <v>7861</v>
      </c>
      <c r="O532" s="41" t="s">
        <v>7862</v>
      </c>
      <c r="P532" s="41" t="s">
        <v>7966</v>
      </c>
      <c r="Q532" s="41" t="s">
        <v>10389</v>
      </c>
      <c r="R532" s="41" t="s">
        <v>10382</v>
      </c>
      <c r="S532" s="238" t="s">
        <v>10383</v>
      </c>
      <c r="T532" s="41" t="s">
        <v>7866</v>
      </c>
      <c r="U532" s="29">
        <v>46023</v>
      </c>
      <c r="V532" s="41" t="s">
        <v>1356</v>
      </c>
      <c r="W532" s="29">
        <v>46024</v>
      </c>
      <c r="Y532" s="238" t="s">
        <v>10284</v>
      </c>
      <c r="Z532" s="288">
        <v>1000000</v>
      </c>
      <c r="AA532" s="288">
        <v>1000000</v>
      </c>
      <c r="AB532" s="41" t="s">
        <v>12232</v>
      </c>
    </row>
    <row r="533" spans="1:28" x14ac:dyDescent="0.25">
      <c r="A533" s="35" t="s">
        <v>999</v>
      </c>
      <c r="B533" s="29">
        <v>45471</v>
      </c>
      <c r="C533" s="264" t="s">
        <v>10474</v>
      </c>
      <c r="D533" s="29" t="s">
        <v>16</v>
      </c>
      <c r="E533" s="240" t="s">
        <v>10368</v>
      </c>
      <c r="F533" s="29">
        <v>45560</v>
      </c>
      <c r="G533" s="35" t="s">
        <v>1262</v>
      </c>
      <c r="H533" s="35" t="s">
        <v>1263</v>
      </c>
      <c r="I533" s="29" t="s">
        <v>13071</v>
      </c>
      <c r="J533" s="41">
        <v>1</v>
      </c>
      <c r="K533" s="41" t="s">
        <v>7888</v>
      </c>
      <c r="L533" s="41" t="s">
        <v>7888</v>
      </c>
      <c r="M533" s="41" t="s">
        <v>7965</v>
      </c>
      <c r="N533" s="41" t="s">
        <v>7861</v>
      </c>
      <c r="O533" s="41" t="s">
        <v>7862</v>
      </c>
      <c r="P533" s="41" t="s">
        <v>7966</v>
      </c>
      <c r="Q533" s="41" t="s">
        <v>10475</v>
      </c>
      <c r="R533" s="41" t="s">
        <v>10394</v>
      </c>
      <c r="S533" s="238" t="s">
        <v>10412</v>
      </c>
      <c r="T533" s="41" t="s">
        <v>7866</v>
      </c>
      <c r="U533" s="29">
        <v>46023</v>
      </c>
      <c r="V533" s="41" t="s">
        <v>1356</v>
      </c>
      <c r="W533" s="29">
        <v>46024</v>
      </c>
      <c r="Y533" s="238" t="s">
        <v>10284</v>
      </c>
      <c r="Z533" s="288">
        <v>1000000</v>
      </c>
      <c r="AA533" s="288">
        <v>1000000</v>
      </c>
      <c r="AB533" s="41" t="s">
        <v>12232</v>
      </c>
    </row>
    <row r="534" spans="1:28" x14ac:dyDescent="0.25">
      <c r="A534" s="35" t="s">
        <v>999</v>
      </c>
      <c r="B534" s="29">
        <v>45471</v>
      </c>
      <c r="C534" s="264" t="s">
        <v>10476</v>
      </c>
      <c r="D534" s="29" t="s">
        <v>16</v>
      </c>
      <c r="E534" s="240" t="s">
        <v>10368</v>
      </c>
      <c r="F534" s="29">
        <v>45560</v>
      </c>
      <c r="G534" s="35" t="s">
        <v>1262</v>
      </c>
      <c r="H534" s="35" t="s">
        <v>1263</v>
      </c>
      <c r="I534" s="29" t="s">
        <v>13071</v>
      </c>
      <c r="J534" s="41">
        <v>1</v>
      </c>
      <c r="K534" s="41" t="s">
        <v>7888</v>
      </c>
      <c r="L534" s="41" t="s">
        <v>7888</v>
      </c>
      <c r="M534" s="41" t="s">
        <v>7965</v>
      </c>
      <c r="N534" s="41" t="s">
        <v>7861</v>
      </c>
      <c r="O534" s="41" t="s">
        <v>7862</v>
      </c>
      <c r="P534" s="41" t="s">
        <v>7966</v>
      </c>
      <c r="Q534" s="41" t="s">
        <v>10477</v>
      </c>
      <c r="R534" s="41" t="s">
        <v>10394</v>
      </c>
      <c r="S534" s="238" t="s">
        <v>10412</v>
      </c>
      <c r="T534" s="41" t="s">
        <v>7866</v>
      </c>
      <c r="U534" s="29">
        <v>46023</v>
      </c>
      <c r="V534" s="41" t="s">
        <v>1356</v>
      </c>
      <c r="W534" s="29">
        <v>46024</v>
      </c>
      <c r="Y534" s="238" t="s">
        <v>10284</v>
      </c>
      <c r="Z534" s="288">
        <v>1000000</v>
      </c>
      <c r="AA534" s="288">
        <v>1000000</v>
      </c>
      <c r="AB534" s="41" t="s">
        <v>12232</v>
      </c>
    </row>
    <row r="535" spans="1:28" x14ac:dyDescent="0.25">
      <c r="A535" s="35" t="s">
        <v>10450</v>
      </c>
      <c r="B535" s="29">
        <v>45471</v>
      </c>
      <c r="C535" s="264" t="s">
        <v>10460</v>
      </c>
      <c r="D535" s="29" t="s">
        <v>16</v>
      </c>
      <c r="E535" s="240" t="s">
        <v>10368</v>
      </c>
      <c r="F535" s="29">
        <v>45560</v>
      </c>
      <c r="G535" s="35" t="s">
        <v>1262</v>
      </c>
      <c r="H535" s="35" t="s">
        <v>1279</v>
      </c>
      <c r="I535" s="29" t="s">
        <v>13086</v>
      </c>
      <c r="J535" s="41">
        <v>1</v>
      </c>
      <c r="K535" s="41" t="s">
        <v>7888</v>
      </c>
      <c r="L535" s="41" t="s">
        <v>7888</v>
      </c>
      <c r="M535" s="41" t="s">
        <v>7965</v>
      </c>
      <c r="N535" s="41" t="s">
        <v>7861</v>
      </c>
      <c r="O535" s="41" t="s">
        <v>7862</v>
      </c>
      <c r="P535" s="41" t="s">
        <v>7966</v>
      </c>
      <c r="Q535" s="41" t="s">
        <v>10461</v>
      </c>
      <c r="R535" s="41" t="s">
        <v>10453</v>
      </c>
      <c r="S535" s="238" t="s">
        <v>10401</v>
      </c>
      <c r="T535" s="41" t="s">
        <v>7866</v>
      </c>
      <c r="U535" s="29">
        <v>46023</v>
      </c>
      <c r="V535" s="41" t="s">
        <v>1356</v>
      </c>
      <c r="W535" s="29">
        <v>46024</v>
      </c>
      <c r="Y535" s="238" t="s">
        <v>10284</v>
      </c>
      <c r="Z535" s="288">
        <v>1000000</v>
      </c>
      <c r="AA535" s="288">
        <v>1000000</v>
      </c>
      <c r="AB535" s="41" t="s">
        <v>12228</v>
      </c>
    </row>
    <row r="536" spans="1:28" x14ac:dyDescent="0.25">
      <c r="A536" s="35" t="s">
        <v>2327</v>
      </c>
      <c r="B536" s="29">
        <v>45471</v>
      </c>
      <c r="C536" s="264" t="s">
        <v>10390</v>
      </c>
      <c r="D536" s="29" t="s">
        <v>16</v>
      </c>
      <c r="E536" s="240" t="s">
        <v>10368</v>
      </c>
      <c r="F536" s="29">
        <v>45560</v>
      </c>
      <c r="G536" s="35" t="s">
        <v>1262</v>
      </c>
      <c r="H536" s="35" t="s">
        <v>1265</v>
      </c>
      <c r="I536" s="29" t="s">
        <v>13078</v>
      </c>
      <c r="J536" s="41">
        <v>1</v>
      </c>
      <c r="K536" s="41" t="s">
        <v>7888</v>
      </c>
      <c r="L536" s="41" t="s">
        <v>7888</v>
      </c>
      <c r="M536" s="41" t="s">
        <v>7870</v>
      </c>
      <c r="N536" s="41" t="s">
        <v>7861</v>
      </c>
      <c r="O536" s="41" t="s">
        <v>7862</v>
      </c>
      <c r="P536" s="41" t="s">
        <v>7966</v>
      </c>
      <c r="Q536" s="41" t="s">
        <v>10391</v>
      </c>
      <c r="R536" s="41" t="s">
        <v>10382</v>
      </c>
      <c r="S536" s="238" t="s">
        <v>10383</v>
      </c>
      <c r="T536" s="41" t="s">
        <v>7866</v>
      </c>
      <c r="U536" s="29">
        <v>46023</v>
      </c>
      <c r="V536" s="41" t="s">
        <v>1356</v>
      </c>
      <c r="W536" s="29">
        <v>46024</v>
      </c>
      <c r="Y536" s="238" t="s">
        <v>10284</v>
      </c>
      <c r="Z536" s="288">
        <v>1000000</v>
      </c>
      <c r="AA536" s="288">
        <v>1000000</v>
      </c>
      <c r="AB536" s="41" t="s">
        <v>12232</v>
      </c>
    </row>
    <row r="537" spans="1:28" x14ac:dyDescent="0.25">
      <c r="A537" s="35" t="s">
        <v>999</v>
      </c>
      <c r="B537" s="29">
        <v>45471</v>
      </c>
      <c r="C537" s="264" t="s">
        <v>10478</v>
      </c>
      <c r="D537" s="29" t="s">
        <v>16</v>
      </c>
      <c r="E537" s="240" t="s">
        <v>10368</v>
      </c>
      <c r="F537" s="29">
        <v>45560</v>
      </c>
      <c r="G537" s="35" t="s">
        <v>1262</v>
      </c>
      <c r="H537" s="35" t="s">
        <v>1263</v>
      </c>
      <c r="I537" s="29" t="s">
        <v>13071</v>
      </c>
      <c r="J537" s="41">
        <v>1</v>
      </c>
      <c r="K537" s="41" t="s">
        <v>7888</v>
      </c>
      <c r="L537" s="41" t="s">
        <v>7888</v>
      </c>
      <c r="M537" s="41" t="s">
        <v>7965</v>
      </c>
      <c r="N537" s="41" t="s">
        <v>7861</v>
      </c>
      <c r="O537" s="41" t="s">
        <v>7862</v>
      </c>
      <c r="P537" s="41" t="s">
        <v>7966</v>
      </c>
      <c r="Q537" s="41" t="s">
        <v>10479</v>
      </c>
      <c r="R537" s="41" t="s">
        <v>10394</v>
      </c>
      <c r="S537" s="238" t="s">
        <v>10412</v>
      </c>
      <c r="T537" s="41" t="s">
        <v>7866</v>
      </c>
      <c r="U537" s="29">
        <v>46023</v>
      </c>
      <c r="V537" s="41" t="s">
        <v>1356</v>
      </c>
      <c r="W537" s="29">
        <v>46024</v>
      </c>
      <c r="Y537" s="238" t="s">
        <v>10284</v>
      </c>
      <c r="Z537" s="288">
        <v>1000000</v>
      </c>
      <c r="AA537" s="288">
        <v>1000000</v>
      </c>
      <c r="AB537" s="41" t="s">
        <v>12232</v>
      </c>
    </row>
    <row r="538" spans="1:28" x14ac:dyDescent="0.25">
      <c r="A538" s="35" t="s">
        <v>999</v>
      </c>
      <c r="B538" s="29">
        <v>45471</v>
      </c>
      <c r="C538" s="264" t="s">
        <v>10480</v>
      </c>
      <c r="D538" s="29" t="s">
        <v>16</v>
      </c>
      <c r="E538" s="240" t="s">
        <v>10368</v>
      </c>
      <c r="F538" s="29">
        <v>45560</v>
      </c>
      <c r="G538" s="35" t="s">
        <v>1262</v>
      </c>
      <c r="H538" s="35" t="s">
        <v>1263</v>
      </c>
      <c r="I538" s="29" t="s">
        <v>13071</v>
      </c>
      <c r="J538" s="41">
        <v>1</v>
      </c>
      <c r="K538" s="41" t="s">
        <v>7888</v>
      </c>
      <c r="L538" s="41" t="s">
        <v>7888</v>
      </c>
      <c r="M538" s="41" t="s">
        <v>7965</v>
      </c>
      <c r="N538" s="41" t="s">
        <v>7861</v>
      </c>
      <c r="O538" s="41" t="s">
        <v>7862</v>
      </c>
      <c r="P538" s="41" t="s">
        <v>7966</v>
      </c>
      <c r="Q538" s="41" t="s">
        <v>10481</v>
      </c>
      <c r="R538" s="41" t="s">
        <v>10394</v>
      </c>
      <c r="S538" s="238" t="s">
        <v>10412</v>
      </c>
      <c r="T538" s="41" t="s">
        <v>7866</v>
      </c>
      <c r="U538" s="29">
        <v>46023</v>
      </c>
      <c r="V538" s="41" t="s">
        <v>1356</v>
      </c>
      <c r="W538" s="29">
        <v>46024</v>
      </c>
      <c r="Y538" s="238" t="s">
        <v>10284</v>
      </c>
      <c r="Z538" s="288">
        <v>1000000</v>
      </c>
      <c r="AA538" s="288">
        <v>1000000</v>
      </c>
      <c r="AB538" s="41" t="s">
        <v>12232</v>
      </c>
    </row>
    <row r="539" spans="1:28" x14ac:dyDescent="0.25">
      <c r="A539" s="35" t="s">
        <v>10450</v>
      </c>
      <c r="B539" s="29">
        <v>45471</v>
      </c>
      <c r="C539" s="264" t="s">
        <v>10462</v>
      </c>
      <c r="D539" s="29" t="s">
        <v>16</v>
      </c>
      <c r="E539" s="240" t="s">
        <v>10368</v>
      </c>
      <c r="F539" s="29">
        <v>45560</v>
      </c>
      <c r="G539" s="35" t="s">
        <v>1262</v>
      </c>
      <c r="H539" s="35" t="s">
        <v>1279</v>
      </c>
      <c r="I539" s="29" t="s">
        <v>13086</v>
      </c>
      <c r="J539" s="41">
        <v>1</v>
      </c>
      <c r="K539" s="41" t="s">
        <v>7888</v>
      </c>
      <c r="L539" s="41" t="s">
        <v>7888</v>
      </c>
      <c r="M539" s="41" t="s">
        <v>7965</v>
      </c>
      <c r="N539" s="41" t="s">
        <v>7861</v>
      </c>
      <c r="O539" s="41" t="s">
        <v>7862</v>
      </c>
      <c r="P539" s="41" t="s">
        <v>7966</v>
      </c>
      <c r="Q539" s="41" t="s">
        <v>10463</v>
      </c>
      <c r="R539" s="41" t="s">
        <v>10453</v>
      </c>
      <c r="S539" s="238" t="s">
        <v>10412</v>
      </c>
      <c r="T539" s="41" t="s">
        <v>7866</v>
      </c>
      <c r="U539" s="29">
        <v>46023</v>
      </c>
      <c r="V539" s="41" t="s">
        <v>1356</v>
      </c>
      <c r="W539" s="29">
        <v>46024</v>
      </c>
      <c r="Y539" s="238" t="s">
        <v>10284</v>
      </c>
      <c r="Z539" s="288">
        <v>1000000</v>
      </c>
      <c r="AA539" s="288">
        <v>1000000</v>
      </c>
      <c r="AB539" s="41" t="s">
        <v>12228</v>
      </c>
    </row>
    <row r="540" spans="1:28" x14ac:dyDescent="0.25">
      <c r="A540" s="35" t="s">
        <v>999</v>
      </c>
      <c r="B540" s="29">
        <v>45471</v>
      </c>
      <c r="C540" s="264" t="s">
        <v>10482</v>
      </c>
      <c r="D540" s="29" t="s">
        <v>16</v>
      </c>
      <c r="E540" s="240" t="s">
        <v>10368</v>
      </c>
      <c r="F540" s="29">
        <v>45560</v>
      </c>
      <c r="G540" s="35" t="s">
        <v>1262</v>
      </c>
      <c r="H540" s="35" t="s">
        <v>1263</v>
      </c>
      <c r="I540" s="29" t="s">
        <v>13071</v>
      </c>
      <c r="J540" s="41">
        <v>1</v>
      </c>
      <c r="K540" s="41" t="s">
        <v>7888</v>
      </c>
      <c r="L540" s="41" t="s">
        <v>7888</v>
      </c>
      <c r="M540" s="41" t="s">
        <v>7965</v>
      </c>
      <c r="N540" s="41" t="s">
        <v>7861</v>
      </c>
      <c r="O540" s="41" t="s">
        <v>7862</v>
      </c>
      <c r="P540" s="41" t="s">
        <v>7966</v>
      </c>
      <c r="Q540" s="41" t="s">
        <v>10483</v>
      </c>
      <c r="R540" s="41" t="s">
        <v>10394</v>
      </c>
      <c r="S540" s="238" t="s">
        <v>10412</v>
      </c>
      <c r="T540" s="41" t="s">
        <v>7866</v>
      </c>
      <c r="U540" s="29">
        <v>46023</v>
      </c>
      <c r="V540" s="41" t="s">
        <v>1356</v>
      </c>
      <c r="W540" s="29">
        <v>46024</v>
      </c>
      <c r="Y540" s="238" t="s">
        <v>10284</v>
      </c>
      <c r="Z540" s="288">
        <v>1000000</v>
      </c>
      <c r="AA540" s="288">
        <v>1000000</v>
      </c>
      <c r="AB540" s="41" t="s">
        <v>12232</v>
      </c>
    </row>
    <row r="541" spans="1:28" x14ac:dyDescent="0.25">
      <c r="A541" s="35" t="s">
        <v>4161</v>
      </c>
      <c r="B541" s="29">
        <v>45471</v>
      </c>
      <c r="C541" s="264" t="s">
        <v>10398</v>
      </c>
      <c r="D541" s="29" t="s">
        <v>16</v>
      </c>
      <c r="E541" s="240" t="s">
        <v>10368</v>
      </c>
      <c r="F541" s="29">
        <v>45560</v>
      </c>
      <c r="G541" s="35" t="s">
        <v>1262</v>
      </c>
      <c r="H541" s="35" t="s">
        <v>1265</v>
      </c>
      <c r="I541" s="29" t="s">
        <v>13088</v>
      </c>
      <c r="J541" s="41">
        <v>1</v>
      </c>
      <c r="K541" s="41" t="s">
        <v>7888</v>
      </c>
      <c r="L541" s="41" t="s">
        <v>7888</v>
      </c>
      <c r="M541" s="41" t="s">
        <v>7965</v>
      </c>
      <c r="N541" s="41" t="s">
        <v>7861</v>
      </c>
      <c r="O541" s="41" t="s">
        <v>7862</v>
      </c>
      <c r="P541" s="41" t="s">
        <v>7966</v>
      </c>
      <c r="Q541" s="41" t="s">
        <v>10399</v>
      </c>
      <c r="R541" s="41" t="s">
        <v>10400</v>
      </c>
      <c r="S541" s="238" t="s">
        <v>10401</v>
      </c>
      <c r="T541" s="41" t="s">
        <v>7866</v>
      </c>
      <c r="U541" s="29">
        <v>46023</v>
      </c>
      <c r="V541" s="41" t="s">
        <v>1356</v>
      </c>
      <c r="W541" s="29">
        <v>46024</v>
      </c>
      <c r="Y541" s="238" t="s">
        <v>10284</v>
      </c>
      <c r="Z541" s="288">
        <v>1000000</v>
      </c>
      <c r="AA541" s="288">
        <v>1000000</v>
      </c>
      <c r="AB541" s="41" t="s">
        <v>12232</v>
      </c>
    </row>
    <row r="542" spans="1:28" x14ac:dyDescent="0.25">
      <c r="A542" s="35" t="s">
        <v>4161</v>
      </c>
      <c r="B542" s="29">
        <v>45471</v>
      </c>
      <c r="C542" s="264" t="s">
        <v>10402</v>
      </c>
      <c r="D542" s="29" t="s">
        <v>16</v>
      </c>
      <c r="E542" s="240" t="s">
        <v>10368</v>
      </c>
      <c r="F542" s="29">
        <v>45560</v>
      </c>
      <c r="G542" s="35" t="s">
        <v>1262</v>
      </c>
      <c r="H542" s="35" t="s">
        <v>1265</v>
      </c>
      <c r="I542" s="29" t="s">
        <v>13088</v>
      </c>
      <c r="J542" s="41">
        <v>1</v>
      </c>
      <c r="K542" s="41" t="s">
        <v>7888</v>
      </c>
      <c r="L542" s="41" t="s">
        <v>7888</v>
      </c>
      <c r="M542" s="41" t="s">
        <v>7965</v>
      </c>
      <c r="N542" s="41" t="s">
        <v>7861</v>
      </c>
      <c r="O542" s="41" t="s">
        <v>7862</v>
      </c>
      <c r="P542" s="41" t="s">
        <v>7966</v>
      </c>
      <c r="Q542" s="41" t="s">
        <v>10403</v>
      </c>
      <c r="R542" s="41" t="s">
        <v>10400</v>
      </c>
      <c r="S542" s="238" t="s">
        <v>10401</v>
      </c>
      <c r="T542" s="41" t="s">
        <v>7866</v>
      </c>
      <c r="U542" s="29">
        <v>46023</v>
      </c>
      <c r="V542" s="41" t="s">
        <v>1356</v>
      </c>
      <c r="W542" s="29">
        <v>46024</v>
      </c>
      <c r="Y542" s="238" t="s">
        <v>10284</v>
      </c>
      <c r="Z542" s="288">
        <v>1000000</v>
      </c>
      <c r="AA542" s="288">
        <v>1000000</v>
      </c>
      <c r="AB542" s="41" t="s">
        <v>12232</v>
      </c>
    </row>
    <row r="543" spans="1:28" x14ac:dyDescent="0.25">
      <c r="A543" s="35" t="s">
        <v>999</v>
      </c>
      <c r="B543" s="29">
        <v>45471</v>
      </c>
      <c r="C543" s="264" t="s">
        <v>10392</v>
      </c>
      <c r="D543" s="29" t="s">
        <v>16</v>
      </c>
      <c r="E543" s="240" t="s">
        <v>10368</v>
      </c>
      <c r="F543" s="29">
        <v>45560</v>
      </c>
      <c r="G543" s="35" t="s">
        <v>1262</v>
      </c>
      <c r="H543" s="35" t="s">
        <v>1263</v>
      </c>
      <c r="I543" s="29" t="s">
        <v>13071</v>
      </c>
      <c r="J543" s="41">
        <v>1</v>
      </c>
      <c r="K543" s="41" t="s">
        <v>7888</v>
      </c>
      <c r="L543" s="41" t="s">
        <v>7888</v>
      </c>
      <c r="M543" s="41" t="s">
        <v>7870</v>
      </c>
      <c r="N543" s="41" t="s">
        <v>7861</v>
      </c>
      <c r="O543" s="41" t="s">
        <v>7862</v>
      </c>
      <c r="P543" s="41" t="s">
        <v>7966</v>
      </c>
      <c r="Q543" s="41" t="s">
        <v>10393</v>
      </c>
      <c r="R543" s="41" t="s">
        <v>10394</v>
      </c>
      <c r="S543" s="238" t="s">
        <v>10395</v>
      </c>
      <c r="T543" s="41" t="s">
        <v>7866</v>
      </c>
      <c r="U543" s="29">
        <v>46023</v>
      </c>
      <c r="V543" s="41" t="s">
        <v>1356</v>
      </c>
      <c r="W543" s="29">
        <v>46024</v>
      </c>
      <c r="Y543" s="238" t="s">
        <v>10284</v>
      </c>
      <c r="Z543" s="288">
        <v>1000000</v>
      </c>
      <c r="AA543" s="288">
        <v>1000000</v>
      </c>
      <c r="AB543" s="41" t="s">
        <v>12232</v>
      </c>
    </row>
    <row r="544" spans="1:28" x14ac:dyDescent="0.25">
      <c r="A544" s="35" t="s">
        <v>999</v>
      </c>
      <c r="B544" s="29">
        <v>45471</v>
      </c>
      <c r="C544" s="264" t="s">
        <v>10396</v>
      </c>
      <c r="D544" s="29" t="s">
        <v>16</v>
      </c>
      <c r="E544" s="240" t="s">
        <v>10368</v>
      </c>
      <c r="F544" s="29">
        <v>45560</v>
      </c>
      <c r="G544" s="35" t="s">
        <v>1262</v>
      </c>
      <c r="H544" s="35" t="s">
        <v>1263</v>
      </c>
      <c r="I544" s="29" t="s">
        <v>13071</v>
      </c>
      <c r="J544" s="41">
        <v>1</v>
      </c>
      <c r="K544" s="41" t="s">
        <v>7888</v>
      </c>
      <c r="L544" s="41" t="s">
        <v>7888</v>
      </c>
      <c r="M544" s="41" t="s">
        <v>7870</v>
      </c>
      <c r="N544" s="41" t="s">
        <v>7861</v>
      </c>
      <c r="O544" s="41" t="s">
        <v>7862</v>
      </c>
      <c r="P544" s="41" t="s">
        <v>7966</v>
      </c>
      <c r="Q544" s="41" t="s">
        <v>10397</v>
      </c>
      <c r="R544" s="41" t="s">
        <v>10394</v>
      </c>
      <c r="S544" s="238" t="s">
        <v>10395</v>
      </c>
      <c r="T544" s="41" t="s">
        <v>7866</v>
      </c>
      <c r="U544" s="29">
        <v>46023</v>
      </c>
      <c r="V544" s="41" t="s">
        <v>1356</v>
      </c>
      <c r="W544" s="29">
        <v>46024</v>
      </c>
      <c r="Y544" s="238" t="s">
        <v>10284</v>
      </c>
      <c r="Z544" s="288">
        <v>1000000</v>
      </c>
      <c r="AA544" s="288">
        <v>1000000</v>
      </c>
      <c r="AB544" s="41" t="s">
        <v>12232</v>
      </c>
    </row>
    <row r="545" spans="1:28" x14ac:dyDescent="0.25">
      <c r="A545" s="35" t="s">
        <v>1393</v>
      </c>
      <c r="B545" s="29">
        <v>45473</v>
      </c>
      <c r="C545" s="264" t="s">
        <v>10484</v>
      </c>
      <c r="D545" s="29" t="s">
        <v>16</v>
      </c>
      <c r="E545" s="240" t="s">
        <v>10353</v>
      </c>
      <c r="F545" s="29">
        <v>45560</v>
      </c>
      <c r="G545" s="35" t="s">
        <v>1269</v>
      </c>
      <c r="H545" s="35" t="s">
        <v>1273</v>
      </c>
      <c r="I545" s="29" t="s">
        <v>13050</v>
      </c>
      <c r="J545" s="41">
        <v>1</v>
      </c>
      <c r="K545" s="41" t="s">
        <v>7860</v>
      </c>
      <c r="L545" s="41" t="s">
        <v>11662</v>
      </c>
      <c r="M545" s="41" t="s">
        <v>315</v>
      </c>
      <c r="N545" s="41" t="s">
        <v>7861</v>
      </c>
      <c r="O545" s="41" t="s">
        <v>7862</v>
      </c>
      <c r="P545" s="41" t="s">
        <v>281</v>
      </c>
      <c r="Q545" s="41" t="s">
        <v>10485</v>
      </c>
      <c r="R545" s="41" t="s">
        <v>10486</v>
      </c>
      <c r="S545" s="238" t="s">
        <v>10365</v>
      </c>
      <c r="T545" s="41" t="s">
        <v>7866</v>
      </c>
      <c r="U545" s="29">
        <v>45323</v>
      </c>
      <c r="V545" s="41" t="s">
        <v>1356</v>
      </c>
      <c r="W545" s="29">
        <v>46053</v>
      </c>
      <c r="Y545" s="238" t="s">
        <v>10487</v>
      </c>
      <c r="Z545" s="288">
        <v>3230000</v>
      </c>
      <c r="AA545" s="288">
        <v>3230000</v>
      </c>
      <c r="AB545" s="41" t="s">
        <v>12232</v>
      </c>
    </row>
    <row r="546" spans="1:28" x14ac:dyDescent="0.25">
      <c r="A546" s="35" t="s">
        <v>1052</v>
      </c>
      <c r="B546" s="29">
        <v>45471</v>
      </c>
      <c r="C546" s="264" t="s">
        <v>10488</v>
      </c>
      <c r="D546" s="29" t="s">
        <v>16</v>
      </c>
      <c r="E546" s="240" t="s">
        <v>8515</v>
      </c>
      <c r="F546" s="29">
        <v>45560</v>
      </c>
      <c r="G546" s="35" t="s">
        <v>1269</v>
      </c>
      <c r="H546" s="35" t="s">
        <v>1273</v>
      </c>
      <c r="I546" s="29" t="s">
        <v>13066</v>
      </c>
      <c r="J546" s="41">
        <v>1</v>
      </c>
      <c r="K546" s="41" t="s">
        <v>7860</v>
      </c>
      <c r="L546" s="41" t="s">
        <v>11662</v>
      </c>
      <c r="M546" s="41" t="s">
        <v>315</v>
      </c>
      <c r="N546" s="41" t="s">
        <v>7861</v>
      </c>
      <c r="O546" s="41" t="s">
        <v>7862</v>
      </c>
      <c r="P546" s="41" t="s">
        <v>8468</v>
      </c>
      <c r="Q546" s="41" t="s">
        <v>10489</v>
      </c>
      <c r="R546" s="41" t="s">
        <v>10490</v>
      </c>
      <c r="S546" s="238" t="s">
        <v>10491</v>
      </c>
      <c r="T546" s="41" t="s">
        <v>7866</v>
      </c>
      <c r="U546" s="29">
        <v>45510</v>
      </c>
      <c r="V546" s="41" t="s">
        <v>1356</v>
      </c>
      <c r="W546" s="29">
        <v>46840</v>
      </c>
      <c r="Y546" s="238" t="s">
        <v>10492</v>
      </c>
      <c r="Z546" s="288">
        <v>207789.4</v>
      </c>
      <c r="AA546" s="288">
        <v>207789.4</v>
      </c>
      <c r="AB546" s="41" t="s">
        <v>12232</v>
      </c>
    </row>
    <row r="547" spans="1:28" x14ac:dyDescent="0.25">
      <c r="A547" s="35" t="s">
        <v>1393</v>
      </c>
      <c r="B547" s="29">
        <v>45473</v>
      </c>
      <c r="C547" s="264" t="s">
        <v>10493</v>
      </c>
      <c r="D547" s="29" t="s">
        <v>16</v>
      </c>
      <c r="E547" s="240" t="s">
        <v>10494</v>
      </c>
      <c r="F547" s="29">
        <v>45569</v>
      </c>
      <c r="G547" s="35" t="s">
        <v>1269</v>
      </c>
      <c r="H547" s="35" t="s">
        <v>1273</v>
      </c>
      <c r="I547" s="29" t="s">
        <v>13050</v>
      </c>
      <c r="J547" s="41">
        <v>1</v>
      </c>
      <c r="K547" s="41" t="s">
        <v>7860</v>
      </c>
      <c r="L547" s="41" t="s">
        <v>11662</v>
      </c>
      <c r="M547" s="41" t="s">
        <v>315</v>
      </c>
      <c r="N547" s="41" t="s">
        <v>7861</v>
      </c>
      <c r="O547" s="41" t="s">
        <v>7862</v>
      </c>
      <c r="P547" s="41" t="s">
        <v>281</v>
      </c>
      <c r="Q547" s="41" t="s">
        <v>10495</v>
      </c>
      <c r="R547" s="41" t="s">
        <v>10496</v>
      </c>
      <c r="S547" s="238" t="s">
        <v>10497</v>
      </c>
      <c r="T547" s="41" t="s">
        <v>7866</v>
      </c>
      <c r="U547" s="29">
        <v>44197</v>
      </c>
      <c r="V547" s="41" t="s">
        <v>1356</v>
      </c>
      <c r="W547" s="29">
        <v>44197</v>
      </c>
      <c r="Y547" s="238" t="s">
        <v>10498</v>
      </c>
      <c r="Z547" s="288">
        <v>21481</v>
      </c>
      <c r="AA547" s="288">
        <v>21481</v>
      </c>
      <c r="AB547" s="41" t="s">
        <v>12232</v>
      </c>
    </row>
    <row r="548" spans="1:28" x14ac:dyDescent="0.25">
      <c r="A548" s="35" t="s">
        <v>1393</v>
      </c>
      <c r="B548" s="29">
        <v>45472</v>
      </c>
      <c r="C548" s="264" t="s">
        <v>10499</v>
      </c>
      <c r="D548" s="29" t="s">
        <v>16</v>
      </c>
      <c r="E548" s="240" t="s">
        <v>10500</v>
      </c>
      <c r="F548" s="29">
        <v>45569</v>
      </c>
      <c r="G548" s="35" t="s">
        <v>1269</v>
      </c>
      <c r="H548" s="35" t="s">
        <v>1273</v>
      </c>
      <c r="I548" s="29" t="s">
        <v>13050</v>
      </c>
      <c r="J548" s="41">
        <v>1</v>
      </c>
      <c r="K548" s="41" t="s">
        <v>7888</v>
      </c>
      <c r="L548" s="41" t="s">
        <v>7888</v>
      </c>
      <c r="M548" s="41" t="s">
        <v>7965</v>
      </c>
      <c r="N548" s="41" t="s">
        <v>7861</v>
      </c>
      <c r="O548" s="41" t="s">
        <v>7862</v>
      </c>
      <c r="P548" s="41" t="s">
        <v>7966</v>
      </c>
      <c r="Q548" s="41" t="s">
        <v>10501</v>
      </c>
      <c r="R548" s="41" t="s">
        <v>10502</v>
      </c>
      <c r="S548" s="238" t="s">
        <v>10503</v>
      </c>
      <c r="T548" s="41" t="s">
        <v>7866</v>
      </c>
      <c r="U548" s="29">
        <v>44214</v>
      </c>
      <c r="V548" s="41" t="s">
        <v>1413</v>
      </c>
      <c r="W548" s="29">
        <v>44214</v>
      </c>
      <c r="Y548" s="238" t="s">
        <v>10504</v>
      </c>
      <c r="Z548" s="288">
        <v>195630</v>
      </c>
      <c r="AA548" s="288">
        <v>195630</v>
      </c>
      <c r="AB548" s="41" t="s">
        <v>12232</v>
      </c>
    </row>
    <row r="549" spans="1:28" x14ac:dyDescent="0.25">
      <c r="A549" s="35" t="s">
        <v>1393</v>
      </c>
      <c r="B549" s="29">
        <v>45472</v>
      </c>
      <c r="C549" s="264" t="s">
        <v>10505</v>
      </c>
      <c r="D549" s="29" t="s">
        <v>16</v>
      </c>
      <c r="E549" s="240" t="s">
        <v>10500</v>
      </c>
      <c r="F549" s="29">
        <v>45569</v>
      </c>
      <c r="G549" s="35" t="s">
        <v>1269</v>
      </c>
      <c r="H549" s="35" t="s">
        <v>1273</v>
      </c>
      <c r="I549" s="29" t="s">
        <v>13050</v>
      </c>
      <c r="J549" s="41">
        <v>1</v>
      </c>
      <c r="K549" s="41" t="s">
        <v>7888</v>
      </c>
      <c r="L549" s="41" t="s">
        <v>7888</v>
      </c>
      <c r="M549" s="41" t="s">
        <v>7965</v>
      </c>
      <c r="N549" s="41" t="s">
        <v>7861</v>
      </c>
      <c r="O549" s="41" t="s">
        <v>7862</v>
      </c>
      <c r="P549" s="41" t="s">
        <v>7966</v>
      </c>
      <c r="Q549" s="41" t="s">
        <v>10506</v>
      </c>
      <c r="R549" s="41" t="s">
        <v>10502</v>
      </c>
      <c r="S549" s="238" t="s">
        <v>10503</v>
      </c>
      <c r="T549" s="41" t="s">
        <v>7866</v>
      </c>
      <c r="U549" s="29">
        <v>44239</v>
      </c>
      <c r="V549" s="41" t="s">
        <v>1413</v>
      </c>
      <c r="W549" s="29">
        <v>44239</v>
      </c>
      <c r="Y549" s="238" t="s">
        <v>10504</v>
      </c>
      <c r="Z549" s="288">
        <v>195630</v>
      </c>
      <c r="AA549" s="288">
        <v>195630</v>
      </c>
      <c r="AB549" s="41" t="s">
        <v>12232</v>
      </c>
    </row>
    <row r="550" spans="1:28" x14ac:dyDescent="0.25">
      <c r="A550" s="35" t="s">
        <v>1393</v>
      </c>
      <c r="B550" s="29">
        <v>45472</v>
      </c>
      <c r="C550" s="264" t="s">
        <v>10507</v>
      </c>
      <c r="D550" s="29" t="s">
        <v>16</v>
      </c>
      <c r="E550" s="240" t="s">
        <v>10500</v>
      </c>
      <c r="F550" s="29">
        <v>45569</v>
      </c>
      <c r="G550" s="35" t="s">
        <v>1269</v>
      </c>
      <c r="H550" s="35" t="s">
        <v>1273</v>
      </c>
      <c r="I550" s="29" t="s">
        <v>13050</v>
      </c>
      <c r="J550" s="41">
        <v>1</v>
      </c>
      <c r="K550" s="41" t="s">
        <v>7888</v>
      </c>
      <c r="L550" s="41" t="s">
        <v>7888</v>
      </c>
      <c r="M550" s="41" t="s">
        <v>7965</v>
      </c>
      <c r="N550" s="41" t="s">
        <v>7861</v>
      </c>
      <c r="O550" s="41" t="s">
        <v>7862</v>
      </c>
      <c r="P550" s="41" t="s">
        <v>7966</v>
      </c>
      <c r="Q550" s="41" t="s">
        <v>10508</v>
      </c>
      <c r="R550" s="41" t="s">
        <v>10502</v>
      </c>
      <c r="S550" s="238" t="s">
        <v>10503</v>
      </c>
      <c r="T550" s="41" t="s">
        <v>7866</v>
      </c>
      <c r="U550" s="29">
        <v>44279</v>
      </c>
      <c r="V550" s="41" t="s">
        <v>1413</v>
      </c>
      <c r="W550" s="29">
        <v>44279</v>
      </c>
      <c r="Y550" s="238" t="s">
        <v>10504</v>
      </c>
      <c r="Z550" s="288">
        <v>195630</v>
      </c>
      <c r="AA550" s="288">
        <v>195630</v>
      </c>
      <c r="AB550" s="41" t="s">
        <v>12232</v>
      </c>
    </row>
    <row r="551" spans="1:28" x14ac:dyDescent="0.25">
      <c r="A551" s="35" t="s">
        <v>1393</v>
      </c>
      <c r="B551" s="29">
        <v>45473</v>
      </c>
      <c r="C551" s="264" t="s">
        <v>10509</v>
      </c>
      <c r="D551" s="29" t="s">
        <v>16</v>
      </c>
      <c r="E551" s="240" t="s">
        <v>10510</v>
      </c>
      <c r="F551" s="29">
        <v>45569</v>
      </c>
      <c r="G551" s="35" t="s">
        <v>1269</v>
      </c>
      <c r="H551" s="35" t="s">
        <v>1273</v>
      </c>
      <c r="I551" s="29" t="s">
        <v>13050</v>
      </c>
      <c r="J551" s="41">
        <v>1</v>
      </c>
      <c r="K551" s="41" t="s">
        <v>7860</v>
      </c>
      <c r="L551" s="41" t="s">
        <v>11662</v>
      </c>
      <c r="M551" s="41" t="s">
        <v>315</v>
      </c>
      <c r="N551" s="41" t="s">
        <v>7861</v>
      </c>
      <c r="O551" s="41" t="s">
        <v>7862</v>
      </c>
      <c r="P551" s="41" t="s">
        <v>8468</v>
      </c>
      <c r="Q551" s="41" t="s">
        <v>10511</v>
      </c>
      <c r="R551" s="41" t="s">
        <v>10512</v>
      </c>
      <c r="S551" s="238" t="s">
        <v>10513</v>
      </c>
      <c r="T551" s="41" t="s">
        <v>7866</v>
      </c>
      <c r="U551" s="29">
        <v>44287</v>
      </c>
      <c r="V551" s="41" t="s">
        <v>1356</v>
      </c>
      <c r="W551" s="29">
        <v>44287</v>
      </c>
      <c r="Y551" s="238" t="s">
        <v>9494</v>
      </c>
      <c r="Z551" s="288">
        <v>28000</v>
      </c>
      <c r="AA551" s="288">
        <v>28000</v>
      </c>
      <c r="AB551" s="41" t="s">
        <v>12232</v>
      </c>
    </row>
    <row r="552" spans="1:28" x14ac:dyDescent="0.25">
      <c r="A552" s="35" t="s">
        <v>1393</v>
      </c>
      <c r="B552" s="29">
        <v>45472</v>
      </c>
      <c r="C552" s="264" t="s">
        <v>10514</v>
      </c>
      <c r="D552" s="29" t="s">
        <v>16</v>
      </c>
      <c r="E552" s="240" t="s">
        <v>10500</v>
      </c>
      <c r="F552" s="29">
        <v>45569</v>
      </c>
      <c r="G552" s="35" t="s">
        <v>1269</v>
      </c>
      <c r="H552" s="35" t="s">
        <v>1273</v>
      </c>
      <c r="I552" s="29" t="s">
        <v>13050</v>
      </c>
      <c r="J552" s="41">
        <v>1</v>
      </c>
      <c r="K552" s="41" t="s">
        <v>7888</v>
      </c>
      <c r="L552" s="41" t="s">
        <v>7888</v>
      </c>
      <c r="M552" s="41" t="s">
        <v>7965</v>
      </c>
      <c r="N552" s="41" t="s">
        <v>7861</v>
      </c>
      <c r="O552" s="41" t="s">
        <v>7862</v>
      </c>
      <c r="P552" s="41" t="s">
        <v>7966</v>
      </c>
      <c r="Q552" s="41" t="s">
        <v>10515</v>
      </c>
      <c r="R552" s="41" t="s">
        <v>10502</v>
      </c>
      <c r="S552" s="238" t="s">
        <v>10503</v>
      </c>
      <c r="T552" s="41" t="s">
        <v>7866</v>
      </c>
      <c r="U552" s="29">
        <v>44441</v>
      </c>
      <c r="V552" s="41" t="s">
        <v>1413</v>
      </c>
      <c r="W552" s="29">
        <v>44441</v>
      </c>
      <c r="Y552" s="238" t="s">
        <v>10504</v>
      </c>
      <c r="Z552" s="288">
        <v>195630</v>
      </c>
      <c r="AA552" s="288">
        <v>195630</v>
      </c>
      <c r="AB552" s="41" t="s">
        <v>12232</v>
      </c>
    </row>
    <row r="553" spans="1:28" x14ac:dyDescent="0.25">
      <c r="A553" s="35" t="s">
        <v>1393</v>
      </c>
      <c r="B553" s="29">
        <v>45472</v>
      </c>
      <c r="C553" s="264" t="s">
        <v>10516</v>
      </c>
      <c r="D553" s="29" t="s">
        <v>16</v>
      </c>
      <c r="E553" s="240" t="s">
        <v>10500</v>
      </c>
      <c r="F553" s="29">
        <v>45569</v>
      </c>
      <c r="G553" s="35" t="s">
        <v>1269</v>
      </c>
      <c r="H553" s="35" t="s">
        <v>1273</v>
      </c>
      <c r="I553" s="29" t="s">
        <v>13050</v>
      </c>
      <c r="J553" s="41">
        <v>1</v>
      </c>
      <c r="K553" s="41" t="s">
        <v>7888</v>
      </c>
      <c r="L553" s="41" t="s">
        <v>7888</v>
      </c>
      <c r="M553" s="41" t="s">
        <v>7965</v>
      </c>
      <c r="N553" s="41" t="s">
        <v>7861</v>
      </c>
      <c r="O553" s="41" t="s">
        <v>7862</v>
      </c>
      <c r="P553" s="41" t="s">
        <v>7966</v>
      </c>
      <c r="Q553" s="41" t="s">
        <v>10517</v>
      </c>
      <c r="R553" s="41" t="s">
        <v>10502</v>
      </c>
      <c r="S553" s="238" t="s">
        <v>10503</v>
      </c>
      <c r="T553" s="41" t="s">
        <v>7866</v>
      </c>
      <c r="U553" s="29">
        <v>44466</v>
      </c>
      <c r="V553" s="41" t="s">
        <v>1413</v>
      </c>
      <c r="W553" s="29">
        <v>44466</v>
      </c>
      <c r="Y553" s="238" t="s">
        <v>10504</v>
      </c>
      <c r="Z553" s="288">
        <v>195630</v>
      </c>
      <c r="AA553" s="288">
        <v>195630</v>
      </c>
      <c r="AB553" s="41" t="s">
        <v>12232</v>
      </c>
    </row>
    <row r="554" spans="1:28" x14ac:dyDescent="0.25">
      <c r="A554" s="35" t="s">
        <v>1393</v>
      </c>
      <c r="B554" s="29">
        <v>45472</v>
      </c>
      <c r="C554" s="264" t="s">
        <v>10518</v>
      </c>
      <c r="D554" s="29" t="s">
        <v>16</v>
      </c>
      <c r="E554" s="240" t="s">
        <v>10500</v>
      </c>
      <c r="F554" s="29">
        <v>45569</v>
      </c>
      <c r="G554" s="35" t="s">
        <v>1269</v>
      </c>
      <c r="H554" s="35" t="s">
        <v>1273</v>
      </c>
      <c r="I554" s="29" t="s">
        <v>13050</v>
      </c>
      <c r="J554" s="41">
        <v>1</v>
      </c>
      <c r="K554" s="41" t="s">
        <v>7888</v>
      </c>
      <c r="L554" s="41" t="s">
        <v>7888</v>
      </c>
      <c r="M554" s="41" t="s">
        <v>7965</v>
      </c>
      <c r="N554" s="41" t="s">
        <v>7861</v>
      </c>
      <c r="O554" s="41" t="s">
        <v>7862</v>
      </c>
      <c r="P554" s="41" t="s">
        <v>7966</v>
      </c>
      <c r="Q554" s="41" t="s">
        <v>10519</v>
      </c>
      <c r="R554" s="41" t="s">
        <v>10502</v>
      </c>
      <c r="S554" s="238" t="s">
        <v>10503</v>
      </c>
      <c r="T554" s="41" t="s">
        <v>7866</v>
      </c>
      <c r="U554" s="29">
        <v>44488</v>
      </c>
      <c r="V554" s="41" t="s">
        <v>1413</v>
      </c>
      <c r="W554" s="29">
        <v>44488</v>
      </c>
      <c r="Y554" s="238" t="s">
        <v>10504</v>
      </c>
      <c r="Z554" s="288">
        <v>195630</v>
      </c>
      <c r="AA554" s="288">
        <v>195630</v>
      </c>
      <c r="AB554" s="41" t="s">
        <v>12232</v>
      </c>
    </row>
    <row r="555" spans="1:28" x14ac:dyDescent="0.25">
      <c r="A555" s="35" t="s">
        <v>1393</v>
      </c>
      <c r="B555" s="29">
        <v>45472</v>
      </c>
      <c r="C555" s="264" t="s">
        <v>10520</v>
      </c>
      <c r="D555" s="29" t="s">
        <v>16</v>
      </c>
      <c r="E555" s="240" t="s">
        <v>10500</v>
      </c>
      <c r="F555" s="29">
        <v>45569</v>
      </c>
      <c r="G555" s="35" t="s">
        <v>1269</v>
      </c>
      <c r="H555" s="35" t="s">
        <v>1273</v>
      </c>
      <c r="I555" s="29" t="s">
        <v>13050</v>
      </c>
      <c r="J555" s="41">
        <v>1</v>
      </c>
      <c r="K555" s="41" t="s">
        <v>7888</v>
      </c>
      <c r="L555" s="41" t="s">
        <v>7888</v>
      </c>
      <c r="M555" s="41" t="s">
        <v>7965</v>
      </c>
      <c r="N555" s="41" t="s">
        <v>7861</v>
      </c>
      <c r="O555" s="41" t="s">
        <v>7862</v>
      </c>
      <c r="P555" s="41" t="s">
        <v>7966</v>
      </c>
      <c r="Q555" s="41" t="s">
        <v>10521</v>
      </c>
      <c r="R555" s="41" t="s">
        <v>10502</v>
      </c>
      <c r="S555" s="238" t="s">
        <v>10503</v>
      </c>
      <c r="T555" s="41" t="s">
        <v>7866</v>
      </c>
      <c r="U555" s="29">
        <v>44520</v>
      </c>
      <c r="V555" s="41" t="s">
        <v>1413</v>
      </c>
      <c r="W555" s="29">
        <v>44520</v>
      </c>
      <c r="Y555" s="238" t="s">
        <v>10504</v>
      </c>
      <c r="Z555" s="288">
        <v>195630</v>
      </c>
      <c r="AA555" s="288">
        <v>195630</v>
      </c>
      <c r="AB555" s="41" t="s">
        <v>12232</v>
      </c>
    </row>
    <row r="556" spans="1:28" x14ac:dyDescent="0.25">
      <c r="A556" s="35" t="s">
        <v>1393</v>
      </c>
      <c r="B556" s="29">
        <v>45472</v>
      </c>
      <c r="C556" s="264" t="s">
        <v>10522</v>
      </c>
      <c r="D556" s="29" t="s">
        <v>16</v>
      </c>
      <c r="E556" s="240" t="s">
        <v>10500</v>
      </c>
      <c r="F556" s="29">
        <v>45569</v>
      </c>
      <c r="G556" s="35" t="s">
        <v>1269</v>
      </c>
      <c r="H556" s="35" t="s">
        <v>1273</v>
      </c>
      <c r="I556" s="29" t="s">
        <v>13050</v>
      </c>
      <c r="J556" s="41">
        <v>1</v>
      </c>
      <c r="K556" s="41" t="s">
        <v>7888</v>
      </c>
      <c r="L556" s="41" t="s">
        <v>7888</v>
      </c>
      <c r="M556" s="41" t="s">
        <v>7965</v>
      </c>
      <c r="N556" s="41" t="s">
        <v>7861</v>
      </c>
      <c r="O556" s="41" t="s">
        <v>7862</v>
      </c>
      <c r="P556" s="41" t="s">
        <v>7966</v>
      </c>
      <c r="Q556" s="41" t="s">
        <v>10523</v>
      </c>
      <c r="R556" s="41" t="s">
        <v>10502</v>
      </c>
      <c r="S556" s="238" t="s">
        <v>10503</v>
      </c>
      <c r="T556" s="41" t="s">
        <v>7866</v>
      </c>
      <c r="U556" s="29">
        <v>44550</v>
      </c>
      <c r="V556" s="41" t="s">
        <v>1413</v>
      </c>
      <c r="W556" s="29">
        <v>44550</v>
      </c>
      <c r="Y556" s="238" t="s">
        <v>10504</v>
      </c>
      <c r="Z556" s="288">
        <v>195630</v>
      </c>
      <c r="AA556" s="288">
        <v>195630</v>
      </c>
      <c r="AB556" s="41" t="s">
        <v>12232</v>
      </c>
    </row>
    <row r="557" spans="1:28" x14ac:dyDescent="0.25">
      <c r="A557" s="35" t="s">
        <v>1393</v>
      </c>
      <c r="B557" s="29">
        <v>45473</v>
      </c>
      <c r="C557" s="264" t="s">
        <v>10524</v>
      </c>
      <c r="D557" s="29" t="s">
        <v>16</v>
      </c>
      <c r="E557" s="240" t="s">
        <v>10494</v>
      </c>
      <c r="F557" s="29">
        <v>45569</v>
      </c>
      <c r="G557" s="35" t="s">
        <v>1269</v>
      </c>
      <c r="H557" s="35" t="s">
        <v>1273</v>
      </c>
      <c r="I557" s="29" t="s">
        <v>13050</v>
      </c>
      <c r="J557" s="41">
        <v>1</v>
      </c>
      <c r="K557" s="41" t="s">
        <v>7860</v>
      </c>
      <c r="L557" s="41" t="s">
        <v>11662</v>
      </c>
      <c r="M557" s="41" t="s">
        <v>315</v>
      </c>
      <c r="N557" s="41" t="s">
        <v>7861</v>
      </c>
      <c r="O557" s="41" t="s">
        <v>7862</v>
      </c>
      <c r="P557" s="41" t="s">
        <v>281</v>
      </c>
      <c r="Q557" s="41" t="s">
        <v>10525</v>
      </c>
      <c r="R557" s="41" t="s">
        <v>10526</v>
      </c>
      <c r="S557" s="238" t="s">
        <v>10497</v>
      </c>
      <c r="T557" s="41" t="s">
        <v>7866</v>
      </c>
      <c r="U557" s="29">
        <v>44562</v>
      </c>
      <c r="V557" s="41" t="s">
        <v>1356</v>
      </c>
      <c r="W557" s="29">
        <v>44562</v>
      </c>
      <c r="Y557" s="238" t="s">
        <v>10498</v>
      </c>
      <c r="Z557" s="288">
        <v>21481</v>
      </c>
      <c r="AA557" s="288">
        <v>21481</v>
      </c>
      <c r="AB557" s="41" t="s">
        <v>12232</v>
      </c>
    </row>
    <row r="558" spans="1:28" x14ac:dyDescent="0.25">
      <c r="A558" s="35" t="s">
        <v>1393</v>
      </c>
      <c r="B558" s="29">
        <v>45472</v>
      </c>
      <c r="C558" s="264" t="s">
        <v>10527</v>
      </c>
      <c r="D558" s="29" t="s">
        <v>16</v>
      </c>
      <c r="E558" s="240" t="s">
        <v>10500</v>
      </c>
      <c r="F558" s="29">
        <v>45569</v>
      </c>
      <c r="G558" s="35" t="s">
        <v>1269</v>
      </c>
      <c r="H558" s="35" t="s">
        <v>1273</v>
      </c>
      <c r="I558" s="29" t="s">
        <v>13050</v>
      </c>
      <c r="J558" s="41">
        <v>1</v>
      </c>
      <c r="K558" s="41" t="s">
        <v>7888</v>
      </c>
      <c r="L558" s="41" t="s">
        <v>7888</v>
      </c>
      <c r="M558" s="41" t="s">
        <v>7965</v>
      </c>
      <c r="N558" s="41" t="s">
        <v>7861</v>
      </c>
      <c r="O558" s="41" t="s">
        <v>7862</v>
      </c>
      <c r="P558" s="41" t="s">
        <v>7966</v>
      </c>
      <c r="Q558" s="41" t="s">
        <v>10528</v>
      </c>
      <c r="R558" s="41" t="s">
        <v>10502</v>
      </c>
      <c r="S558" s="238" t="s">
        <v>10503</v>
      </c>
      <c r="T558" s="41" t="s">
        <v>7866</v>
      </c>
      <c r="U558" s="29">
        <v>44582</v>
      </c>
      <c r="V558" s="41" t="s">
        <v>1413</v>
      </c>
      <c r="W558" s="29">
        <v>44582</v>
      </c>
      <c r="Y558" s="238" t="s">
        <v>10504</v>
      </c>
      <c r="Z558" s="288">
        <v>195630</v>
      </c>
      <c r="AA558" s="288">
        <v>195630</v>
      </c>
      <c r="AB558" s="41" t="s">
        <v>12232</v>
      </c>
    </row>
    <row r="559" spans="1:28" x14ac:dyDescent="0.25">
      <c r="A559" s="35" t="s">
        <v>1393</v>
      </c>
      <c r="B559" s="29">
        <v>45473</v>
      </c>
      <c r="C559" s="264" t="s">
        <v>10529</v>
      </c>
      <c r="D559" s="29" t="s">
        <v>16</v>
      </c>
      <c r="E559" s="240" t="s">
        <v>9172</v>
      </c>
      <c r="F559" s="29">
        <v>45569</v>
      </c>
      <c r="G559" s="35" t="s">
        <v>1269</v>
      </c>
      <c r="H559" s="35" t="s">
        <v>1273</v>
      </c>
      <c r="I559" s="29" t="s">
        <v>13050</v>
      </c>
      <c r="J559" s="41">
        <v>1</v>
      </c>
      <c r="K559" s="41" t="s">
        <v>7860</v>
      </c>
      <c r="L559" s="41" t="s">
        <v>11662</v>
      </c>
      <c r="M559" s="41" t="s">
        <v>7870</v>
      </c>
      <c r="N559" s="41" t="s">
        <v>7861</v>
      </c>
      <c r="O559" s="41" t="s">
        <v>7862</v>
      </c>
      <c r="P559" s="41" t="s">
        <v>7871</v>
      </c>
      <c r="Q559" s="41" t="s">
        <v>10530</v>
      </c>
      <c r="R559" s="41" t="s">
        <v>10531</v>
      </c>
      <c r="S559" s="238" t="s">
        <v>10532</v>
      </c>
      <c r="T559" s="41" t="s">
        <v>7866</v>
      </c>
      <c r="U559" s="29">
        <v>44585</v>
      </c>
      <c r="V559" s="41" t="s">
        <v>1356</v>
      </c>
      <c r="W559" s="29">
        <v>44585</v>
      </c>
      <c r="Y559" s="238" t="s">
        <v>10533</v>
      </c>
      <c r="Z559" s="288">
        <v>82444</v>
      </c>
      <c r="AA559" s="288">
        <v>82444</v>
      </c>
      <c r="AB559" s="41" t="s">
        <v>12232</v>
      </c>
    </row>
    <row r="560" spans="1:28" x14ac:dyDescent="0.25">
      <c r="A560" s="35" t="s">
        <v>1393</v>
      </c>
      <c r="B560" s="29">
        <v>45473</v>
      </c>
      <c r="C560" s="264" t="s">
        <v>10534</v>
      </c>
      <c r="D560" s="29" t="s">
        <v>16</v>
      </c>
      <c r="E560" s="240" t="s">
        <v>10535</v>
      </c>
      <c r="F560" s="29">
        <v>45569</v>
      </c>
      <c r="G560" s="35" t="s">
        <v>1269</v>
      </c>
      <c r="H560" s="35" t="s">
        <v>1273</v>
      </c>
      <c r="I560" s="29" t="s">
        <v>13050</v>
      </c>
      <c r="J560" s="41">
        <v>1</v>
      </c>
      <c r="K560" s="41" t="s">
        <v>7860</v>
      </c>
      <c r="L560" s="41" t="s">
        <v>11662</v>
      </c>
      <c r="M560" s="41" t="s">
        <v>7870</v>
      </c>
      <c r="N560" s="41" t="s">
        <v>7861</v>
      </c>
      <c r="O560" s="41" t="s">
        <v>7862</v>
      </c>
      <c r="P560" s="41" t="s">
        <v>7871</v>
      </c>
      <c r="Q560" s="41" t="s">
        <v>10536</v>
      </c>
      <c r="R560" s="41" t="s">
        <v>10537</v>
      </c>
      <c r="S560" s="238" t="s">
        <v>10538</v>
      </c>
      <c r="T560" s="41" t="s">
        <v>7866</v>
      </c>
      <c r="U560" s="29">
        <v>44600</v>
      </c>
      <c r="V560" s="41" t="s">
        <v>1356</v>
      </c>
      <c r="W560" s="29">
        <v>44600</v>
      </c>
      <c r="Y560" s="238" t="s">
        <v>10539</v>
      </c>
      <c r="Z560" s="288">
        <v>100330</v>
      </c>
      <c r="AA560" s="288">
        <v>100330</v>
      </c>
      <c r="AB560" s="41" t="s">
        <v>12232</v>
      </c>
    </row>
    <row r="561" spans="1:28" x14ac:dyDescent="0.25">
      <c r="A561" s="35" t="s">
        <v>1393</v>
      </c>
      <c r="B561" s="29">
        <v>45473</v>
      </c>
      <c r="C561" s="264" t="s">
        <v>10540</v>
      </c>
      <c r="D561" s="29" t="s">
        <v>16</v>
      </c>
      <c r="E561" s="240" t="s">
        <v>10541</v>
      </c>
      <c r="F561" s="29">
        <v>45569</v>
      </c>
      <c r="G561" s="35" t="s">
        <v>1269</v>
      </c>
      <c r="H561" s="35" t="s">
        <v>1273</v>
      </c>
      <c r="I561" s="29" t="s">
        <v>13050</v>
      </c>
      <c r="J561" s="41">
        <v>1</v>
      </c>
      <c r="K561" s="41" t="s">
        <v>7860</v>
      </c>
      <c r="L561" s="41" t="s">
        <v>11662</v>
      </c>
      <c r="M561" s="41" t="s">
        <v>7870</v>
      </c>
      <c r="N561" s="41" t="s">
        <v>7861</v>
      </c>
      <c r="O561" s="41" t="s">
        <v>7862</v>
      </c>
      <c r="P561" s="41" t="s">
        <v>7871</v>
      </c>
      <c r="Q561" s="41" t="s">
        <v>10542</v>
      </c>
      <c r="R561" s="41" t="s">
        <v>10543</v>
      </c>
      <c r="S561" s="238" t="s">
        <v>10320</v>
      </c>
      <c r="T561" s="41" t="s">
        <v>7866</v>
      </c>
      <c r="U561" s="29">
        <v>44424</v>
      </c>
      <c r="V561" s="41" t="s">
        <v>1356</v>
      </c>
      <c r="W561" s="29">
        <v>44607</v>
      </c>
      <c r="Y561" s="238" t="s">
        <v>8057</v>
      </c>
      <c r="Z561" s="288">
        <v>20000</v>
      </c>
      <c r="AA561" s="288">
        <v>20000</v>
      </c>
      <c r="AB561" s="41" t="s">
        <v>12232</v>
      </c>
    </row>
    <row r="562" spans="1:28" x14ac:dyDescent="0.25">
      <c r="A562" s="35" t="s">
        <v>1393</v>
      </c>
      <c r="B562" s="29">
        <v>45472</v>
      </c>
      <c r="C562" s="264" t="s">
        <v>10544</v>
      </c>
      <c r="D562" s="29" t="s">
        <v>16</v>
      </c>
      <c r="E562" s="240" t="s">
        <v>10500</v>
      </c>
      <c r="F562" s="29">
        <v>45569</v>
      </c>
      <c r="G562" s="35" t="s">
        <v>1269</v>
      </c>
      <c r="H562" s="35" t="s">
        <v>1273</v>
      </c>
      <c r="I562" s="29" t="s">
        <v>13050</v>
      </c>
      <c r="J562" s="41">
        <v>1</v>
      </c>
      <c r="K562" s="41" t="s">
        <v>7888</v>
      </c>
      <c r="L562" s="41" t="s">
        <v>7888</v>
      </c>
      <c r="M562" s="41" t="s">
        <v>7965</v>
      </c>
      <c r="N562" s="41" t="s">
        <v>7861</v>
      </c>
      <c r="O562" s="41" t="s">
        <v>7862</v>
      </c>
      <c r="P562" s="41" t="s">
        <v>7966</v>
      </c>
      <c r="Q562" s="41" t="s">
        <v>10545</v>
      </c>
      <c r="R562" s="41" t="s">
        <v>10502</v>
      </c>
      <c r="S562" s="238" t="s">
        <v>10503</v>
      </c>
      <c r="T562" s="41" t="s">
        <v>7866</v>
      </c>
      <c r="U562" s="29">
        <v>44621</v>
      </c>
      <c r="V562" s="41" t="s">
        <v>1413</v>
      </c>
      <c r="W562" s="29">
        <v>44621</v>
      </c>
      <c r="Y562" s="238" t="s">
        <v>10504</v>
      </c>
      <c r="Z562" s="288">
        <v>195630</v>
      </c>
      <c r="AA562" s="288">
        <v>195630</v>
      </c>
      <c r="AB562" s="41" t="s">
        <v>12232</v>
      </c>
    </row>
    <row r="563" spans="1:28" x14ac:dyDescent="0.25">
      <c r="A563" s="35" t="s">
        <v>1393</v>
      </c>
      <c r="B563" s="29">
        <v>45473</v>
      </c>
      <c r="C563" s="264" t="s">
        <v>10546</v>
      </c>
      <c r="D563" s="29" t="s">
        <v>16</v>
      </c>
      <c r="E563" s="240" t="s">
        <v>10547</v>
      </c>
      <c r="F563" s="29">
        <v>45569</v>
      </c>
      <c r="G563" s="35" t="s">
        <v>1269</v>
      </c>
      <c r="H563" s="35" t="s">
        <v>1273</v>
      </c>
      <c r="I563" s="29" t="s">
        <v>13050</v>
      </c>
      <c r="J563" s="41">
        <v>1</v>
      </c>
      <c r="K563" s="41" t="s">
        <v>7860</v>
      </c>
      <c r="L563" s="41" t="s">
        <v>11662</v>
      </c>
      <c r="M563" s="41" t="s">
        <v>315</v>
      </c>
      <c r="N563" s="41" t="s">
        <v>7861</v>
      </c>
      <c r="O563" s="41" t="s">
        <v>7862</v>
      </c>
      <c r="P563" s="41" t="s">
        <v>281</v>
      </c>
      <c r="Q563" s="41" t="s">
        <v>10548</v>
      </c>
      <c r="R563" s="41" t="s">
        <v>10549</v>
      </c>
      <c r="S563" s="238" t="s">
        <v>10550</v>
      </c>
      <c r="T563" s="41" t="s">
        <v>7866</v>
      </c>
      <c r="U563" s="29">
        <v>44621</v>
      </c>
      <c r="V563" s="41" t="s">
        <v>1356</v>
      </c>
      <c r="W563" s="29">
        <v>44621</v>
      </c>
      <c r="Y563" s="238" t="s">
        <v>10551</v>
      </c>
      <c r="Z563" s="288">
        <v>76026</v>
      </c>
      <c r="AA563" s="288">
        <v>76026</v>
      </c>
      <c r="AB563" s="41" t="s">
        <v>12232</v>
      </c>
    </row>
    <row r="564" spans="1:28" x14ac:dyDescent="0.25">
      <c r="A564" s="35" t="s">
        <v>1393</v>
      </c>
      <c r="B564" s="29">
        <v>45473</v>
      </c>
      <c r="C564" s="264" t="s">
        <v>10552</v>
      </c>
      <c r="D564" s="29" t="s">
        <v>16</v>
      </c>
      <c r="E564" s="240" t="s">
        <v>10535</v>
      </c>
      <c r="F564" s="29">
        <v>45569</v>
      </c>
      <c r="G564" s="35" t="s">
        <v>1269</v>
      </c>
      <c r="H564" s="35" t="s">
        <v>1273</v>
      </c>
      <c r="I564" s="29" t="s">
        <v>13050</v>
      </c>
      <c r="J564" s="41">
        <v>1</v>
      </c>
      <c r="K564" s="41" t="s">
        <v>7860</v>
      </c>
      <c r="L564" s="41" t="s">
        <v>11662</v>
      </c>
      <c r="M564" s="41" t="s">
        <v>7870</v>
      </c>
      <c r="N564" s="41" t="s">
        <v>7861</v>
      </c>
      <c r="O564" s="41" t="s">
        <v>7862</v>
      </c>
      <c r="P564" s="41" t="s">
        <v>7871</v>
      </c>
      <c r="Q564" s="41" t="s">
        <v>10553</v>
      </c>
      <c r="R564" s="41" t="s">
        <v>10554</v>
      </c>
      <c r="S564" s="238" t="s">
        <v>10538</v>
      </c>
      <c r="T564" s="41" t="s">
        <v>7866</v>
      </c>
      <c r="U564" s="29">
        <v>44362</v>
      </c>
      <c r="V564" s="41" t="s">
        <v>1356</v>
      </c>
      <c r="W564" s="29">
        <v>44682</v>
      </c>
      <c r="Y564" s="238" t="s">
        <v>9494</v>
      </c>
      <c r="Z564" s="288">
        <v>28000</v>
      </c>
      <c r="AA564" s="288">
        <v>28000</v>
      </c>
      <c r="AB564" s="41" t="s">
        <v>12232</v>
      </c>
    </row>
    <row r="565" spans="1:28" x14ac:dyDescent="0.25">
      <c r="A565" s="35" t="s">
        <v>1393</v>
      </c>
      <c r="B565" s="29">
        <v>45473</v>
      </c>
      <c r="C565" s="264" t="s">
        <v>10555</v>
      </c>
      <c r="D565" s="29" t="s">
        <v>16</v>
      </c>
      <c r="E565" s="240" t="s">
        <v>10535</v>
      </c>
      <c r="F565" s="29">
        <v>45569</v>
      </c>
      <c r="G565" s="35" t="s">
        <v>1269</v>
      </c>
      <c r="H565" s="35" t="s">
        <v>1273</v>
      </c>
      <c r="I565" s="29" t="s">
        <v>13050</v>
      </c>
      <c r="J565" s="41">
        <v>1</v>
      </c>
      <c r="K565" s="41" t="s">
        <v>7860</v>
      </c>
      <c r="L565" s="41" t="s">
        <v>11662</v>
      </c>
      <c r="M565" s="41" t="s">
        <v>7870</v>
      </c>
      <c r="N565" s="41" t="s">
        <v>7861</v>
      </c>
      <c r="O565" s="41" t="s">
        <v>7862</v>
      </c>
      <c r="P565" s="41" t="s">
        <v>7871</v>
      </c>
      <c r="Q565" s="41" t="s">
        <v>10556</v>
      </c>
      <c r="R565" s="41" t="s">
        <v>10557</v>
      </c>
      <c r="S565" s="238" t="s">
        <v>10538</v>
      </c>
      <c r="T565" s="41" t="s">
        <v>7866</v>
      </c>
      <c r="U565" s="29">
        <v>44696</v>
      </c>
      <c r="V565" s="41" t="s">
        <v>1356</v>
      </c>
      <c r="W565" s="29">
        <v>44696</v>
      </c>
      <c r="Y565" s="238" t="s">
        <v>9494</v>
      </c>
      <c r="Z565" s="288">
        <v>28000</v>
      </c>
      <c r="AA565" s="288">
        <v>28000</v>
      </c>
      <c r="AB565" s="41" t="s">
        <v>12232</v>
      </c>
    </row>
    <row r="566" spans="1:28" x14ac:dyDescent="0.25">
      <c r="A566" s="35" t="s">
        <v>1393</v>
      </c>
      <c r="B566" s="29">
        <v>45472</v>
      </c>
      <c r="C566" s="264" t="s">
        <v>10558</v>
      </c>
      <c r="D566" s="29" t="s">
        <v>16</v>
      </c>
      <c r="E566" s="240" t="s">
        <v>10500</v>
      </c>
      <c r="F566" s="29">
        <v>45569</v>
      </c>
      <c r="G566" s="35" t="s">
        <v>1269</v>
      </c>
      <c r="H566" s="35" t="s">
        <v>1273</v>
      </c>
      <c r="I566" s="29" t="s">
        <v>13050</v>
      </c>
      <c r="J566" s="41">
        <v>1</v>
      </c>
      <c r="K566" s="41" t="s">
        <v>7888</v>
      </c>
      <c r="L566" s="41" t="s">
        <v>7888</v>
      </c>
      <c r="M566" s="41" t="s">
        <v>7965</v>
      </c>
      <c r="N566" s="41" t="s">
        <v>7861</v>
      </c>
      <c r="O566" s="41" t="s">
        <v>7862</v>
      </c>
      <c r="P566" s="41" t="s">
        <v>7966</v>
      </c>
      <c r="Q566" s="41" t="s">
        <v>10559</v>
      </c>
      <c r="R566" s="41" t="s">
        <v>10502</v>
      </c>
      <c r="S566" s="238" t="s">
        <v>10503</v>
      </c>
      <c r="T566" s="41" t="s">
        <v>7866</v>
      </c>
      <c r="U566" s="29">
        <v>44700</v>
      </c>
      <c r="V566" s="41" t="s">
        <v>1413</v>
      </c>
      <c r="W566" s="29">
        <v>44700</v>
      </c>
      <c r="Y566" s="238" t="s">
        <v>10504</v>
      </c>
      <c r="Z566" s="288">
        <v>195630</v>
      </c>
      <c r="AA566" s="288">
        <v>195630</v>
      </c>
      <c r="AB566" s="41" t="s">
        <v>12232</v>
      </c>
    </row>
    <row r="567" spans="1:28" x14ac:dyDescent="0.25">
      <c r="A567" s="35" t="s">
        <v>1393</v>
      </c>
      <c r="B567" s="29">
        <v>45472</v>
      </c>
      <c r="C567" s="264" t="s">
        <v>10560</v>
      </c>
      <c r="D567" s="29" t="s">
        <v>16</v>
      </c>
      <c r="E567" s="240" t="s">
        <v>10561</v>
      </c>
      <c r="F567" s="29">
        <v>45569</v>
      </c>
      <c r="G567" s="35" t="s">
        <v>1269</v>
      </c>
      <c r="H567" s="35" t="s">
        <v>1273</v>
      </c>
      <c r="I567" s="29" t="s">
        <v>13050</v>
      </c>
      <c r="J567" s="41">
        <v>1</v>
      </c>
      <c r="K567" s="41" t="s">
        <v>7888</v>
      </c>
      <c r="L567" s="41" t="s">
        <v>7888</v>
      </c>
      <c r="M567" s="41" t="s">
        <v>7965</v>
      </c>
      <c r="N567" s="41" t="s">
        <v>7861</v>
      </c>
      <c r="O567" s="41" t="s">
        <v>7862</v>
      </c>
      <c r="P567" s="41" t="s">
        <v>7966</v>
      </c>
      <c r="Q567" s="41" t="s">
        <v>10562</v>
      </c>
      <c r="R567" s="41" t="s">
        <v>10563</v>
      </c>
      <c r="S567" s="238" t="s">
        <v>10564</v>
      </c>
      <c r="T567" s="41" t="s">
        <v>7866</v>
      </c>
      <c r="U567" s="29">
        <v>44713</v>
      </c>
      <c r="V567" s="41" t="s">
        <v>1413</v>
      </c>
      <c r="W567" s="29">
        <v>44713</v>
      </c>
      <c r="Y567" s="238" t="s">
        <v>10565</v>
      </c>
      <c r="Z567" s="288">
        <v>15588662</v>
      </c>
      <c r="AA567" s="288">
        <v>15588662</v>
      </c>
      <c r="AB567" s="41" t="s">
        <v>12232</v>
      </c>
    </row>
    <row r="568" spans="1:28" x14ac:dyDescent="0.25">
      <c r="A568" s="35" t="s">
        <v>1393</v>
      </c>
      <c r="B568" s="29">
        <v>45473</v>
      </c>
      <c r="C568" s="264" t="s">
        <v>10566</v>
      </c>
      <c r="D568" s="29" t="s">
        <v>16</v>
      </c>
      <c r="E568" s="240" t="s">
        <v>10535</v>
      </c>
      <c r="F568" s="29">
        <v>45569</v>
      </c>
      <c r="G568" s="35" t="s">
        <v>1269</v>
      </c>
      <c r="H568" s="35" t="s">
        <v>1273</v>
      </c>
      <c r="I568" s="29" t="s">
        <v>13050</v>
      </c>
      <c r="J568" s="41">
        <v>1</v>
      </c>
      <c r="K568" s="41" t="s">
        <v>7860</v>
      </c>
      <c r="L568" s="41" t="s">
        <v>11662</v>
      </c>
      <c r="M568" s="41" t="s">
        <v>7870</v>
      </c>
      <c r="N568" s="41" t="s">
        <v>7861</v>
      </c>
      <c r="O568" s="41" t="s">
        <v>7862</v>
      </c>
      <c r="P568" s="41" t="s">
        <v>7871</v>
      </c>
      <c r="Q568" s="41" t="s">
        <v>10567</v>
      </c>
      <c r="R568" s="41" t="s">
        <v>10568</v>
      </c>
      <c r="S568" s="238" t="s">
        <v>10538</v>
      </c>
      <c r="T568" s="41" t="s">
        <v>7866</v>
      </c>
      <c r="U568" s="29">
        <v>44722</v>
      </c>
      <c r="V568" s="41" t="s">
        <v>1356</v>
      </c>
      <c r="W568" s="29">
        <v>44722</v>
      </c>
      <c r="Y568" s="238" t="s">
        <v>10569</v>
      </c>
      <c r="Z568" s="288">
        <v>18158</v>
      </c>
      <c r="AA568" s="288">
        <v>18158</v>
      </c>
      <c r="AB568" s="41" t="s">
        <v>12232</v>
      </c>
    </row>
    <row r="569" spans="1:28" x14ac:dyDescent="0.25">
      <c r="A569" s="35" t="s">
        <v>1393</v>
      </c>
      <c r="B569" s="29">
        <v>45473</v>
      </c>
      <c r="C569" s="264" t="s">
        <v>10570</v>
      </c>
      <c r="D569" s="29" t="s">
        <v>16</v>
      </c>
      <c r="E569" s="240" t="s">
        <v>10535</v>
      </c>
      <c r="F569" s="29">
        <v>45569</v>
      </c>
      <c r="G569" s="35" t="s">
        <v>1269</v>
      </c>
      <c r="H569" s="35" t="s">
        <v>1273</v>
      </c>
      <c r="I569" s="29" t="s">
        <v>13050</v>
      </c>
      <c r="J569" s="41">
        <v>1</v>
      </c>
      <c r="K569" s="41" t="s">
        <v>7860</v>
      </c>
      <c r="L569" s="41" t="s">
        <v>11662</v>
      </c>
      <c r="M569" s="41" t="s">
        <v>7870</v>
      </c>
      <c r="N569" s="41" t="s">
        <v>7861</v>
      </c>
      <c r="O569" s="41" t="s">
        <v>7862</v>
      </c>
      <c r="P569" s="41" t="s">
        <v>8200</v>
      </c>
      <c r="Q569" s="41" t="s">
        <v>10571</v>
      </c>
      <c r="R569" s="41" t="s">
        <v>10572</v>
      </c>
      <c r="S569" s="238" t="s">
        <v>10538</v>
      </c>
      <c r="T569" s="41" t="s">
        <v>7866</v>
      </c>
      <c r="U569" s="29">
        <v>44727</v>
      </c>
      <c r="V569" s="41" t="s">
        <v>1356</v>
      </c>
      <c r="W569" s="29">
        <v>44727</v>
      </c>
      <c r="Y569" s="238" t="s">
        <v>9494</v>
      </c>
      <c r="Z569" s="288">
        <v>28000</v>
      </c>
      <c r="AA569" s="288">
        <v>28000</v>
      </c>
      <c r="AB569" s="41" t="s">
        <v>12232</v>
      </c>
    </row>
    <row r="570" spans="1:28" x14ac:dyDescent="0.25">
      <c r="A570" s="35" t="s">
        <v>1393</v>
      </c>
      <c r="B570" s="29">
        <v>45472</v>
      </c>
      <c r="C570" s="264" t="s">
        <v>10573</v>
      </c>
      <c r="D570" s="29" t="s">
        <v>16</v>
      </c>
      <c r="E570" s="240" t="s">
        <v>10500</v>
      </c>
      <c r="F570" s="29">
        <v>45569</v>
      </c>
      <c r="G570" s="35" t="s">
        <v>1269</v>
      </c>
      <c r="H570" s="35" t="s">
        <v>1273</v>
      </c>
      <c r="I570" s="29" t="s">
        <v>13050</v>
      </c>
      <c r="J570" s="41">
        <v>1</v>
      </c>
      <c r="K570" s="41" t="s">
        <v>7888</v>
      </c>
      <c r="L570" s="41" t="s">
        <v>7888</v>
      </c>
      <c r="M570" s="41" t="s">
        <v>7965</v>
      </c>
      <c r="N570" s="41" t="s">
        <v>7861</v>
      </c>
      <c r="O570" s="41" t="s">
        <v>7862</v>
      </c>
      <c r="P570" s="41" t="s">
        <v>7966</v>
      </c>
      <c r="Q570" s="41" t="s">
        <v>10574</v>
      </c>
      <c r="R570" s="41" t="s">
        <v>10502</v>
      </c>
      <c r="S570" s="238" t="s">
        <v>10503</v>
      </c>
      <c r="T570" s="41" t="s">
        <v>7866</v>
      </c>
      <c r="U570" s="29">
        <v>44728</v>
      </c>
      <c r="V570" s="41" t="s">
        <v>1413</v>
      </c>
      <c r="W570" s="29">
        <v>44728</v>
      </c>
      <c r="Y570" s="238" t="s">
        <v>10504</v>
      </c>
      <c r="Z570" s="288">
        <v>195630</v>
      </c>
      <c r="AA570" s="288">
        <v>195630</v>
      </c>
      <c r="AB570" s="41" t="s">
        <v>12232</v>
      </c>
    </row>
    <row r="571" spans="1:28" x14ac:dyDescent="0.25">
      <c r="A571" s="35" t="s">
        <v>1393</v>
      </c>
      <c r="B571" s="29">
        <v>45472</v>
      </c>
      <c r="C571" s="264" t="s">
        <v>10575</v>
      </c>
      <c r="D571" s="29" t="s">
        <v>16</v>
      </c>
      <c r="E571" s="240" t="s">
        <v>10500</v>
      </c>
      <c r="F571" s="29">
        <v>45569</v>
      </c>
      <c r="G571" s="35" t="s">
        <v>1269</v>
      </c>
      <c r="H571" s="35" t="s">
        <v>1273</v>
      </c>
      <c r="I571" s="29" t="s">
        <v>13050</v>
      </c>
      <c r="J571" s="41">
        <v>1</v>
      </c>
      <c r="K571" s="41" t="s">
        <v>7888</v>
      </c>
      <c r="L571" s="41" t="s">
        <v>7888</v>
      </c>
      <c r="M571" s="41" t="s">
        <v>7965</v>
      </c>
      <c r="N571" s="41" t="s">
        <v>7861</v>
      </c>
      <c r="O571" s="41" t="s">
        <v>7862</v>
      </c>
      <c r="P571" s="41" t="s">
        <v>7966</v>
      </c>
      <c r="Q571" s="41" t="s">
        <v>10576</v>
      </c>
      <c r="R571" s="41" t="s">
        <v>10502</v>
      </c>
      <c r="S571" s="238" t="s">
        <v>10503</v>
      </c>
      <c r="T571" s="41" t="s">
        <v>7866</v>
      </c>
      <c r="U571" s="29">
        <v>44750</v>
      </c>
      <c r="V571" s="41" t="s">
        <v>1413</v>
      </c>
      <c r="W571" s="29">
        <v>44750</v>
      </c>
      <c r="Y571" s="238" t="s">
        <v>10504</v>
      </c>
      <c r="Z571" s="288">
        <v>195630</v>
      </c>
      <c r="AA571" s="288">
        <v>195630</v>
      </c>
      <c r="AB571" s="41" t="s">
        <v>12232</v>
      </c>
    </row>
    <row r="572" spans="1:28" x14ac:dyDescent="0.25">
      <c r="A572" s="35" t="s">
        <v>1393</v>
      </c>
      <c r="B572" s="29">
        <v>45472</v>
      </c>
      <c r="C572" s="264" t="s">
        <v>10577</v>
      </c>
      <c r="D572" s="29" t="s">
        <v>16</v>
      </c>
      <c r="E572" s="240" t="s">
        <v>10500</v>
      </c>
      <c r="F572" s="29">
        <v>45569</v>
      </c>
      <c r="G572" s="35" t="s">
        <v>1269</v>
      </c>
      <c r="H572" s="35" t="s">
        <v>1273</v>
      </c>
      <c r="I572" s="29" t="s">
        <v>13050</v>
      </c>
      <c r="J572" s="41">
        <v>1</v>
      </c>
      <c r="K572" s="41" t="s">
        <v>7888</v>
      </c>
      <c r="L572" s="41" t="s">
        <v>7888</v>
      </c>
      <c r="M572" s="41" t="s">
        <v>7965</v>
      </c>
      <c r="N572" s="41" t="s">
        <v>7861</v>
      </c>
      <c r="O572" s="41" t="s">
        <v>7862</v>
      </c>
      <c r="P572" s="41" t="s">
        <v>7966</v>
      </c>
      <c r="Q572" s="41" t="s">
        <v>10578</v>
      </c>
      <c r="R572" s="41" t="s">
        <v>10502</v>
      </c>
      <c r="S572" s="238" t="s">
        <v>10503</v>
      </c>
      <c r="T572" s="41" t="s">
        <v>7866</v>
      </c>
      <c r="U572" s="29">
        <v>44766</v>
      </c>
      <c r="V572" s="41" t="s">
        <v>1413</v>
      </c>
      <c r="W572" s="29">
        <v>44766</v>
      </c>
      <c r="Y572" s="238" t="s">
        <v>10504</v>
      </c>
      <c r="Z572" s="288">
        <v>195630</v>
      </c>
      <c r="AA572" s="288">
        <v>195630</v>
      </c>
      <c r="AB572" s="41" t="s">
        <v>12232</v>
      </c>
    </row>
    <row r="573" spans="1:28" x14ac:dyDescent="0.25">
      <c r="A573" s="35" t="s">
        <v>1393</v>
      </c>
      <c r="B573" s="29">
        <v>45472</v>
      </c>
      <c r="C573" s="264" t="s">
        <v>10579</v>
      </c>
      <c r="D573" s="29" t="s">
        <v>16</v>
      </c>
      <c r="E573" s="240" t="s">
        <v>10500</v>
      </c>
      <c r="F573" s="29">
        <v>45569</v>
      </c>
      <c r="G573" s="35" t="s">
        <v>1269</v>
      </c>
      <c r="H573" s="35" t="s">
        <v>1273</v>
      </c>
      <c r="I573" s="29" t="s">
        <v>13050</v>
      </c>
      <c r="J573" s="41">
        <v>1</v>
      </c>
      <c r="K573" s="41" t="s">
        <v>7888</v>
      </c>
      <c r="L573" s="41" t="s">
        <v>7888</v>
      </c>
      <c r="M573" s="41" t="s">
        <v>7965</v>
      </c>
      <c r="N573" s="41" t="s">
        <v>7861</v>
      </c>
      <c r="O573" s="41" t="s">
        <v>7862</v>
      </c>
      <c r="P573" s="41" t="s">
        <v>7966</v>
      </c>
      <c r="Q573" s="41" t="s">
        <v>10580</v>
      </c>
      <c r="R573" s="41" t="s">
        <v>10502</v>
      </c>
      <c r="S573" s="238" t="s">
        <v>10503</v>
      </c>
      <c r="T573" s="41" t="s">
        <v>7866</v>
      </c>
      <c r="U573" s="29">
        <v>44789</v>
      </c>
      <c r="V573" s="41" t="s">
        <v>1413</v>
      </c>
      <c r="W573" s="29">
        <v>44789</v>
      </c>
      <c r="Y573" s="238" t="s">
        <v>10504</v>
      </c>
      <c r="Z573" s="288">
        <v>195630</v>
      </c>
      <c r="AA573" s="288">
        <v>195630</v>
      </c>
      <c r="AB573" s="41" t="s">
        <v>12232</v>
      </c>
    </row>
    <row r="574" spans="1:28" x14ac:dyDescent="0.25">
      <c r="A574" s="35" t="s">
        <v>1393</v>
      </c>
      <c r="B574" s="29">
        <v>45473</v>
      </c>
      <c r="C574" s="264" t="s">
        <v>10581</v>
      </c>
      <c r="D574" s="29" t="s">
        <v>16</v>
      </c>
      <c r="E574" s="240" t="s">
        <v>10582</v>
      </c>
      <c r="F574" s="29">
        <v>45569</v>
      </c>
      <c r="G574" s="35" t="s">
        <v>1269</v>
      </c>
      <c r="H574" s="35" t="s">
        <v>1273</v>
      </c>
      <c r="I574" s="29" t="s">
        <v>13050</v>
      </c>
      <c r="J574" s="41">
        <v>1</v>
      </c>
      <c r="K574" s="41" t="s">
        <v>7860</v>
      </c>
      <c r="L574" s="41" t="s">
        <v>11662</v>
      </c>
      <c r="M574" s="41" t="s">
        <v>7870</v>
      </c>
      <c r="N574" s="41" t="s">
        <v>7861</v>
      </c>
      <c r="O574" s="41" t="s">
        <v>7862</v>
      </c>
      <c r="P574" s="41" t="s">
        <v>7871</v>
      </c>
      <c r="Q574" s="41" t="s">
        <v>10583</v>
      </c>
      <c r="R574" s="41" t="s">
        <v>10584</v>
      </c>
      <c r="S574" s="238" t="s">
        <v>10320</v>
      </c>
      <c r="T574" s="41" t="s">
        <v>7866</v>
      </c>
      <c r="U574" s="29">
        <v>44566</v>
      </c>
      <c r="V574" s="41" t="s">
        <v>1356</v>
      </c>
      <c r="W574" s="29">
        <v>44791</v>
      </c>
      <c r="Y574" s="238" t="s">
        <v>9777</v>
      </c>
      <c r="Z574" s="288">
        <v>30000</v>
      </c>
      <c r="AA574" s="288">
        <v>30000</v>
      </c>
      <c r="AB574" s="41" t="s">
        <v>12232</v>
      </c>
    </row>
    <row r="575" spans="1:28" x14ac:dyDescent="0.25">
      <c r="A575" s="35" t="s">
        <v>1393</v>
      </c>
      <c r="B575" s="29">
        <v>45472</v>
      </c>
      <c r="C575" s="264" t="s">
        <v>10585</v>
      </c>
      <c r="D575" s="29" t="s">
        <v>16</v>
      </c>
      <c r="E575" s="240" t="s">
        <v>10500</v>
      </c>
      <c r="F575" s="29">
        <v>45569</v>
      </c>
      <c r="G575" s="35" t="s">
        <v>1269</v>
      </c>
      <c r="H575" s="35" t="s">
        <v>1273</v>
      </c>
      <c r="I575" s="29" t="s">
        <v>13050</v>
      </c>
      <c r="J575" s="41">
        <v>1</v>
      </c>
      <c r="K575" s="41" t="s">
        <v>7888</v>
      </c>
      <c r="L575" s="41" t="s">
        <v>7888</v>
      </c>
      <c r="M575" s="41" t="s">
        <v>7965</v>
      </c>
      <c r="N575" s="41" t="s">
        <v>7861</v>
      </c>
      <c r="O575" s="41" t="s">
        <v>7862</v>
      </c>
      <c r="P575" s="41" t="s">
        <v>7966</v>
      </c>
      <c r="Q575" s="41" t="s">
        <v>10586</v>
      </c>
      <c r="R575" s="41" t="s">
        <v>10502</v>
      </c>
      <c r="S575" s="238" t="s">
        <v>10503</v>
      </c>
      <c r="T575" s="41" t="s">
        <v>7866</v>
      </c>
      <c r="U575" s="29">
        <v>44813</v>
      </c>
      <c r="V575" s="41" t="s">
        <v>1413</v>
      </c>
      <c r="W575" s="29">
        <v>44813</v>
      </c>
      <c r="Y575" s="238" t="s">
        <v>10504</v>
      </c>
      <c r="Z575" s="288">
        <v>195630</v>
      </c>
      <c r="AA575" s="288">
        <v>195630</v>
      </c>
      <c r="AB575" s="41" t="s">
        <v>12232</v>
      </c>
    </row>
    <row r="576" spans="1:28" x14ac:dyDescent="0.25">
      <c r="A576" s="35" t="s">
        <v>1393</v>
      </c>
      <c r="B576" s="29">
        <v>45472</v>
      </c>
      <c r="C576" s="264" t="s">
        <v>10587</v>
      </c>
      <c r="D576" s="29" t="s">
        <v>16</v>
      </c>
      <c r="E576" s="240" t="s">
        <v>10500</v>
      </c>
      <c r="F576" s="29">
        <v>45569</v>
      </c>
      <c r="G576" s="35" t="s">
        <v>1269</v>
      </c>
      <c r="H576" s="35" t="s">
        <v>1273</v>
      </c>
      <c r="I576" s="29" t="s">
        <v>13050</v>
      </c>
      <c r="J576" s="41">
        <v>1</v>
      </c>
      <c r="K576" s="41" t="s">
        <v>7888</v>
      </c>
      <c r="L576" s="41" t="s">
        <v>7888</v>
      </c>
      <c r="M576" s="41" t="s">
        <v>7965</v>
      </c>
      <c r="N576" s="41" t="s">
        <v>7861</v>
      </c>
      <c r="O576" s="41" t="s">
        <v>7862</v>
      </c>
      <c r="P576" s="41" t="s">
        <v>7966</v>
      </c>
      <c r="Q576" s="41" t="s">
        <v>10588</v>
      </c>
      <c r="R576" s="41" t="s">
        <v>10502</v>
      </c>
      <c r="S576" s="238" t="s">
        <v>10503</v>
      </c>
      <c r="T576" s="41" t="s">
        <v>7866</v>
      </c>
      <c r="U576" s="29">
        <v>44828</v>
      </c>
      <c r="V576" s="41" t="s">
        <v>1413</v>
      </c>
      <c r="W576" s="29">
        <v>44828</v>
      </c>
      <c r="Y576" s="238" t="s">
        <v>10504</v>
      </c>
      <c r="Z576" s="288">
        <v>195630</v>
      </c>
      <c r="AA576" s="288">
        <v>195630</v>
      </c>
      <c r="AB576" s="41" t="s">
        <v>12232</v>
      </c>
    </row>
    <row r="577" spans="1:28" x14ac:dyDescent="0.25">
      <c r="A577" s="35" t="s">
        <v>1393</v>
      </c>
      <c r="B577" s="29">
        <v>45473</v>
      </c>
      <c r="C577" s="264" t="s">
        <v>10589</v>
      </c>
      <c r="D577" s="29" t="s">
        <v>16</v>
      </c>
      <c r="E577" s="240" t="s">
        <v>10590</v>
      </c>
      <c r="F577" s="29">
        <v>45569</v>
      </c>
      <c r="G577" s="35" t="s">
        <v>1269</v>
      </c>
      <c r="H577" s="35" t="s">
        <v>1273</v>
      </c>
      <c r="I577" s="29" t="s">
        <v>13050</v>
      </c>
      <c r="J577" s="41">
        <v>1</v>
      </c>
      <c r="K577" s="41" t="s">
        <v>7860</v>
      </c>
      <c r="L577" s="41" t="s">
        <v>11662</v>
      </c>
      <c r="M577" s="41" t="s">
        <v>315</v>
      </c>
      <c r="N577" s="41" t="s">
        <v>7861</v>
      </c>
      <c r="O577" s="41" t="s">
        <v>7862</v>
      </c>
      <c r="P577" s="41" t="s">
        <v>1371</v>
      </c>
      <c r="Q577" s="41" t="s">
        <v>10591</v>
      </c>
      <c r="R577" s="41" t="s">
        <v>10592</v>
      </c>
      <c r="S577" s="238" t="s">
        <v>10593</v>
      </c>
      <c r="T577" s="41" t="s">
        <v>7866</v>
      </c>
      <c r="U577" s="29">
        <v>44828</v>
      </c>
      <c r="V577" s="41" t="s">
        <v>1356</v>
      </c>
      <c r="W577" s="29">
        <v>44828</v>
      </c>
      <c r="Y577" s="238" t="s">
        <v>10594</v>
      </c>
      <c r="Z577" s="288">
        <v>926789</v>
      </c>
      <c r="AA577" s="288">
        <v>926789</v>
      </c>
      <c r="AB577" s="41" t="s">
        <v>12232</v>
      </c>
    </row>
    <row r="578" spans="1:28" x14ac:dyDescent="0.25">
      <c r="A578" s="35" t="s">
        <v>1393</v>
      </c>
      <c r="B578" s="29">
        <v>45472</v>
      </c>
      <c r="C578" s="264" t="s">
        <v>10595</v>
      </c>
      <c r="D578" s="29" t="s">
        <v>16</v>
      </c>
      <c r="E578" s="240" t="s">
        <v>10500</v>
      </c>
      <c r="F578" s="29">
        <v>45569</v>
      </c>
      <c r="G578" s="35" t="s">
        <v>1269</v>
      </c>
      <c r="H578" s="35" t="s">
        <v>1273</v>
      </c>
      <c r="I578" s="29" t="s">
        <v>13050</v>
      </c>
      <c r="J578" s="41">
        <v>1</v>
      </c>
      <c r="K578" s="41" t="s">
        <v>7888</v>
      </c>
      <c r="L578" s="41" t="s">
        <v>7888</v>
      </c>
      <c r="M578" s="41" t="s">
        <v>7965</v>
      </c>
      <c r="N578" s="41" t="s">
        <v>7861</v>
      </c>
      <c r="O578" s="41" t="s">
        <v>7862</v>
      </c>
      <c r="P578" s="41" t="s">
        <v>7966</v>
      </c>
      <c r="Q578" s="41" t="s">
        <v>10596</v>
      </c>
      <c r="R578" s="41" t="s">
        <v>10502</v>
      </c>
      <c r="S578" s="238" t="s">
        <v>10503</v>
      </c>
      <c r="T578" s="41" t="s">
        <v>7866</v>
      </c>
      <c r="U578" s="29">
        <v>44852</v>
      </c>
      <c r="V578" s="41" t="s">
        <v>1413</v>
      </c>
      <c r="W578" s="29">
        <v>44852</v>
      </c>
      <c r="Y578" s="238" t="s">
        <v>10504</v>
      </c>
      <c r="Z578" s="288">
        <v>195630</v>
      </c>
      <c r="AA578" s="288">
        <v>195630</v>
      </c>
      <c r="AB578" s="41" t="s">
        <v>12232</v>
      </c>
    </row>
    <row r="579" spans="1:28" x14ac:dyDescent="0.25">
      <c r="A579" s="35" t="s">
        <v>1393</v>
      </c>
      <c r="B579" s="29">
        <v>45473</v>
      </c>
      <c r="C579" s="264" t="s">
        <v>10597</v>
      </c>
      <c r="D579" s="29" t="s">
        <v>16</v>
      </c>
      <c r="E579" s="240" t="s">
        <v>10598</v>
      </c>
      <c r="F579" s="29">
        <v>45569</v>
      </c>
      <c r="G579" s="35" t="s">
        <v>1269</v>
      </c>
      <c r="H579" s="35" t="s">
        <v>1273</v>
      </c>
      <c r="I579" s="29" t="s">
        <v>13050</v>
      </c>
      <c r="J579" s="41">
        <v>1</v>
      </c>
      <c r="K579" s="41" t="s">
        <v>7860</v>
      </c>
      <c r="L579" s="41" t="s">
        <v>11662</v>
      </c>
      <c r="M579" s="41" t="s">
        <v>7870</v>
      </c>
      <c r="N579" s="41" t="s">
        <v>7861</v>
      </c>
      <c r="O579" s="41" t="s">
        <v>7862</v>
      </c>
      <c r="P579" s="41" t="s">
        <v>8200</v>
      </c>
      <c r="Q579" s="41" t="s">
        <v>10599</v>
      </c>
      <c r="R579" s="41" t="s">
        <v>10600</v>
      </c>
      <c r="S579" s="238" t="s">
        <v>10601</v>
      </c>
      <c r="T579" s="41" t="s">
        <v>7866</v>
      </c>
      <c r="U579" s="29">
        <v>44866</v>
      </c>
      <c r="V579" s="41" t="s">
        <v>1356</v>
      </c>
      <c r="W579" s="29">
        <v>44866</v>
      </c>
      <c r="Y579" s="238" t="s">
        <v>10602</v>
      </c>
      <c r="Z579" s="288" t="s">
        <v>8663</v>
      </c>
      <c r="AA579" s="288" t="s">
        <v>8663</v>
      </c>
      <c r="AB579" s="41" t="s">
        <v>12232</v>
      </c>
    </row>
    <row r="580" spans="1:28" x14ac:dyDescent="0.25">
      <c r="A580" s="35" t="s">
        <v>1393</v>
      </c>
      <c r="B580" s="29">
        <v>45472</v>
      </c>
      <c r="C580" s="264" t="s">
        <v>10603</v>
      </c>
      <c r="D580" s="29" t="s">
        <v>16</v>
      </c>
      <c r="E580" s="240" t="s">
        <v>10500</v>
      </c>
      <c r="F580" s="29">
        <v>45569</v>
      </c>
      <c r="G580" s="35" t="s">
        <v>1269</v>
      </c>
      <c r="H580" s="35" t="s">
        <v>1273</v>
      </c>
      <c r="I580" s="29" t="s">
        <v>13050</v>
      </c>
      <c r="J580" s="41">
        <v>1</v>
      </c>
      <c r="K580" s="41" t="s">
        <v>7888</v>
      </c>
      <c r="L580" s="41" t="s">
        <v>7888</v>
      </c>
      <c r="M580" s="41" t="s">
        <v>7965</v>
      </c>
      <c r="N580" s="41" t="s">
        <v>7861</v>
      </c>
      <c r="O580" s="41" t="s">
        <v>7862</v>
      </c>
      <c r="P580" s="41" t="s">
        <v>7966</v>
      </c>
      <c r="Q580" s="41" t="s">
        <v>10604</v>
      </c>
      <c r="R580" s="41" t="s">
        <v>10502</v>
      </c>
      <c r="S580" s="238" t="s">
        <v>10503</v>
      </c>
      <c r="T580" s="41" t="s">
        <v>7866</v>
      </c>
      <c r="U580" s="29">
        <v>44879</v>
      </c>
      <c r="V580" s="41" t="s">
        <v>1413</v>
      </c>
      <c r="W580" s="29">
        <v>44879</v>
      </c>
      <c r="Y580" s="238" t="s">
        <v>10504</v>
      </c>
      <c r="Z580" s="288">
        <v>195630</v>
      </c>
      <c r="AA580" s="288">
        <v>195630</v>
      </c>
      <c r="AB580" s="41" t="s">
        <v>12232</v>
      </c>
    </row>
    <row r="581" spans="1:28" x14ac:dyDescent="0.25">
      <c r="A581" s="35" t="s">
        <v>1393</v>
      </c>
      <c r="B581" s="29">
        <v>45473</v>
      </c>
      <c r="C581" s="264" t="s">
        <v>10605</v>
      </c>
      <c r="D581" s="29" t="s">
        <v>16</v>
      </c>
      <c r="E581" s="240" t="s">
        <v>10535</v>
      </c>
      <c r="F581" s="29">
        <v>45569</v>
      </c>
      <c r="G581" s="35" t="s">
        <v>1269</v>
      </c>
      <c r="H581" s="35" t="s">
        <v>1273</v>
      </c>
      <c r="I581" s="29" t="s">
        <v>13050</v>
      </c>
      <c r="J581" s="41">
        <v>1</v>
      </c>
      <c r="K581" s="41" t="s">
        <v>7860</v>
      </c>
      <c r="L581" s="41" t="s">
        <v>11662</v>
      </c>
      <c r="M581" s="41" t="s">
        <v>7870</v>
      </c>
      <c r="N581" s="41" t="s">
        <v>7861</v>
      </c>
      <c r="O581" s="41" t="s">
        <v>7862</v>
      </c>
      <c r="P581" s="41" t="s">
        <v>7871</v>
      </c>
      <c r="Q581" s="41" t="s">
        <v>10606</v>
      </c>
      <c r="R581" s="41" t="s">
        <v>10607</v>
      </c>
      <c r="S581" s="238" t="s">
        <v>10538</v>
      </c>
      <c r="T581" s="41" t="s">
        <v>7866</v>
      </c>
      <c r="U581" s="29">
        <v>44888</v>
      </c>
      <c r="V581" s="41" t="s">
        <v>1356</v>
      </c>
      <c r="W581" s="29">
        <v>44888</v>
      </c>
      <c r="Y581" s="238" t="s">
        <v>9494</v>
      </c>
      <c r="Z581" s="288">
        <v>28000</v>
      </c>
      <c r="AA581" s="288">
        <v>28000</v>
      </c>
      <c r="AB581" s="41" t="s">
        <v>12232</v>
      </c>
    </row>
    <row r="582" spans="1:28" x14ac:dyDescent="0.25">
      <c r="A582" s="35" t="s">
        <v>1393</v>
      </c>
      <c r="B582" s="29">
        <v>45472</v>
      </c>
      <c r="C582" s="264" t="s">
        <v>10608</v>
      </c>
      <c r="D582" s="29" t="s">
        <v>16</v>
      </c>
      <c r="E582" s="240" t="s">
        <v>10500</v>
      </c>
      <c r="F582" s="29">
        <v>45569</v>
      </c>
      <c r="G582" s="35" t="s">
        <v>1269</v>
      </c>
      <c r="H582" s="35" t="s">
        <v>1273</v>
      </c>
      <c r="I582" s="29" t="s">
        <v>13050</v>
      </c>
      <c r="J582" s="41">
        <v>1</v>
      </c>
      <c r="K582" s="41" t="s">
        <v>7888</v>
      </c>
      <c r="L582" s="41" t="s">
        <v>7888</v>
      </c>
      <c r="M582" s="41" t="s">
        <v>7965</v>
      </c>
      <c r="N582" s="41" t="s">
        <v>7861</v>
      </c>
      <c r="O582" s="41" t="s">
        <v>7862</v>
      </c>
      <c r="P582" s="41" t="s">
        <v>7966</v>
      </c>
      <c r="Q582" s="41" t="s">
        <v>10609</v>
      </c>
      <c r="R582" s="41" t="s">
        <v>10502</v>
      </c>
      <c r="S582" s="238" t="s">
        <v>10503</v>
      </c>
      <c r="T582" s="41" t="s">
        <v>7866</v>
      </c>
      <c r="U582" s="29">
        <v>44914</v>
      </c>
      <c r="V582" s="41" t="s">
        <v>1413</v>
      </c>
      <c r="W582" s="29">
        <v>44914</v>
      </c>
      <c r="Y582" s="238" t="s">
        <v>10504</v>
      </c>
      <c r="Z582" s="288">
        <v>195630</v>
      </c>
      <c r="AA582" s="288">
        <v>195630</v>
      </c>
      <c r="AB582" s="41" t="s">
        <v>12232</v>
      </c>
    </row>
    <row r="583" spans="1:28" x14ac:dyDescent="0.25">
      <c r="A583" s="35" t="s">
        <v>1393</v>
      </c>
      <c r="B583" s="29">
        <v>45473</v>
      </c>
      <c r="C583" s="264" t="s">
        <v>10610</v>
      </c>
      <c r="D583" s="29" t="s">
        <v>16</v>
      </c>
      <c r="E583" s="240" t="s">
        <v>10494</v>
      </c>
      <c r="F583" s="29">
        <v>45569</v>
      </c>
      <c r="G583" s="35" t="s">
        <v>1269</v>
      </c>
      <c r="H583" s="35" t="s">
        <v>1273</v>
      </c>
      <c r="I583" s="29" t="s">
        <v>13050</v>
      </c>
      <c r="J583" s="41">
        <v>1</v>
      </c>
      <c r="K583" s="41" t="s">
        <v>7860</v>
      </c>
      <c r="L583" s="41" t="s">
        <v>11662</v>
      </c>
      <c r="M583" s="41" t="s">
        <v>315</v>
      </c>
      <c r="N583" s="41" t="s">
        <v>7861</v>
      </c>
      <c r="O583" s="41" t="s">
        <v>7862</v>
      </c>
      <c r="P583" s="41" t="s">
        <v>281</v>
      </c>
      <c r="Q583" s="41" t="s">
        <v>10611</v>
      </c>
      <c r="R583" s="41" t="s">
        <v>10526</v>
      </c>
      <c r="S583" s="238" t="s">
        <v>10497</v>
      </c>
      <c r="T583" s="41" t="s">
        <v>7866</v>
      </c>
      <c r="U583" s="29">
        <v>44927</v>
      </c>
      <c r="V583" s="41" t="s">
        <v>1356</v>
      </c>
      <c r="W583" s="29">
        <v>44927</v>
      </c>
      <c r="Y583" s="238" t="s">
        <v>10498</v>
      </c>
      <c r="Z583" s="288">
        <v>21481</v>
      </c>
      <c r="AA583" s="288">
        <v>21481</v>
      </c>
      <c r="AB583" s="41" t="s">
        <v>12232</v>
      </c>
    </row>
    <row r="584" spans="1:28" x14ac:dyDescent="0.25">
      <c r="A584" s="35" t="s">
        <v>1393</v>
      </c>
      <c r="B584" s="29">
        <v>45473</v>
      </c>
      <c r="C584" s="264" t="s">
        <v>10612</v>
      </c>
      <c r="D584" s="29" t="s">
        <v>16</v>
      </c>
      <c r="E584" s="240" t="s">
        <v>10613</v>
      </c>
      <c r="F584" s="29">
        <v>45569</v>
      </c>
      <c r="G584" s="35" t="s">
        <v>1269</v>
      </c>
      <c r="H584" s="35" t="s">
        <v>1273</v>
      </c>
      <c r="I584" s="29" t="s">
        <v>13050</v>
      </c>
      <c r="J584" s="41">
        <v>1</v>
      </c>
      <c r="K584" s="41" t="s">
        <v>7860</v>
      </c>
      <c r="L584" s="41" t="s">
        <v>11662</v>
      </c>
      <c r="M584" s="41" t="s">
        <v>7870</v>
      </c>
      <c r="N584" s="41" t="s">
        <v>7861</v>
      </c>
      <c r="O584" s="41" t="s">
        <v>7862</v>
      </c>
      <c r="P584" s="41" t="s">
        <v>7871</v>
      </c>
      <c r="Q584" s="41" t="s">
        <v>10614</v>
      </c>
      <c r="R584" s="41" t="s">
        <v>10615</v>
      </c>
      <c r="S584" s="238" t="s">
        <v>10320</v>
      </c>
      <c r="T584" s="41" t="s">
        <v>7866</v>
      </c>
      <c r="U584" s="29">
        <v>44624</v>
      </c>
      <c r="V584" s="41" t="s">
        <v>1356</v>
      </c>
      <c r="W584" s="29">
        <v>44933</v>
      </c>
      <c r="Y584" s="238" t="s">
        <v>10321</v>
      </c>
      <c r="Z584" s="288">
        <v>10000</v>
      </c>
      <c r="AA584" s="288">
        <v>10000</v>
      </c>
      <c r="AB584" s="41" t="s">
        <v>12232</v>
      </c>
    </row>
    <row r="585" spans="1:28" x14ac:dyDescent="0.25">
      <c r="A585" s="35" t="s">
        <v>262</v>
      </c>
      <c r="B585" s="29">
        <v>45473</v>
      </c>
      <c r="C585" s="264" t="s">
        <v>10616</v>
      </c>
      <c r="D585" s="29" t="s">
        <v>16</v>
      </c>
      <c r="E585" s="240" t="s">
        <v>7953</v>
      </c>
      <c r="F585" s="29">
        <v>45569</v>
      </c>
      <c r="G585" s="35" t="s">
        <v>1262</v>
      </c>
      <c r="H585" s="35" t="s">
        <v>1265</v>
      </c>
      <c r="I585" s="29" t="s">
        <v>13072</v>
      </c>
      <c r="J585" s="41">
        <v>1</v>
      </c>
      <c r="K585" s="41" t="s">
        <v>7888</v>
      </c>
      <c r="L585" s="41" t="s">
        <v>7888</v>
      </c>
      <c r="M585" s="41" t="s">
        <v>7965</v>
      </c>
      <c r="N585" s="41" t="s">
        <v>7861</v>
      </c>
      <c r="O585" s="41" t="s">
        <v>7862</v>
      </c>
      <c r="P585" s="41" t="s">
        <v>7966</v>
      </c>
      <c r="Q585" s="41" t="s">
        <v>10617</v>
      </c>
      <c r="R585" s="41" t="s">
        <v>10618</v>
      </c>
      <c r="S585" s="238" t="s">
        <v>10619</v>
      </c>
      <c r="T585" s="41" t="s">
        <v>7866</v>
      </c>
      <c r="U585" s="29">
        <v>44942</v>
      </c>
      <c r="V585" s="41" t="s">
        <v>1356</v>
      </c>
      <c r="W585" s="29">
        <v>44942</v>
      </c>
      <c r="Y585" s="238" t="s">
        <v>10620</v>
      </c>
      <c r="Z585" s="288">
        <v>72030</v>
      </c>
      <c r="AA585" s="288">
        <v>72030</v>
      </c>
      <c r="AB585" s="41" t="s">
        <v>12232</v>
      </c>
    </row>
    <row r="586" spans="1:28" x14ac:dyDescent="0.25">
      <c r="A586" s="35" t="s">
        <v>1393</v>
      </c>
      <c r="B586" s="29">
        <v>45472</v>
      </c>
      <c r="C586" s="264" t="s">
        <v>10626</v>
      </c>
      <c r="D586" s="29" t="s">
        <v>16</v>
      </c>
      <c r="E586" s="240" t="s">
        <v>10500</v>
      </c>
      <c r="F586" s="29">
        <v>45569</v>
      </c>
      <c r="G586" s="35" t="s">
        <v>1269</v>
      </c>
      <c r="H586" s="35" t="s">
        <v>1273</v>
      </c>
      <c r="I586" s="29" t="s">
        <v>13050</v>
      </c>
      <c r="J586" s="41">
        <v>1</v>
      </c>
      <c r="K586" s="41" t="s">
        <v>7888</v>
      </c>
      <c r="L586" s="41" t="s">
        <v>7888</v>
      </c>
      <c r="M586" s="41" t="s">
        <v>7965</v>
      </c>
      <c r="N586" s="41" t="s">
        <v>7861</v>
      </c>
      <c r="O586" s="41" t="s">
        <v>7862</v>
      </c>
      <c r="P586" s="41" t="s">
        <v>7966</v>
      </c>
      <c r="Q586" s="41" t="s">
        <v>10627</v>
      </c>
      <c r="R586" s="41" t="s">
        <v>10502</v>
      </c>
      <c r="S586" s="238" t="s">
        <v>10503</v>
      </c>
      <c r="T586" s="41" t="s">
        <v>7866</v>
      </c>
      <c r="U586" s="29">
        <v>44965</v>
      </c>
      <c r="V586" s="41" t="s">
        <v>1413</v>
      </c>
      <c r="W586" s="29">
        <v>44965</v>
      </c>
      <c r="Y586" s="238" t="s">
        <v>10504</v>
      </c>
      <c r="Z586" s="288">
        <v>195630</v>
      </c>
      <c r="AA586" s="288">
        <v>195630</v>
      </c>
      <c r="AB586" s="41" t="s">
        <v>12232</v>
      </c>
    </row>
    <row r="587" spans="1:28" x14ac:dyDescent="0.25">
      <c r="A587" s="35" t="s">
        <v>1393</v>
      </c>
      <c r="B587" s="29">
        <v>45473</v>
      </c>
      <c r="C587" s="264" t="s">
        <v>10621</v>
      </c>
      <c r="D587" s="29" t="s">
        <v>16</v>
      </c>
      <c r="E587" s="240" t="s">
        <v>8943</v>
      </c>
      <c r="F587" s="29">
        <v>45569</v>
      </c>
      <c r="G587" s="35" t="s">
        <v>1269</v>
      </c>
      <c r="H587" s="35" t="s">
        <v>1273</v>
      </c>
      <c r="I587" s="29" t="s">
        <v>13050</v>
      </c>
      <c r="J587" s="41">
        <v>1</v>
      </c>
      <c r="K587" s="41" t="s">
        <v>8421</v>
      </c>
      <c r="L587" s="41" t="s">
        <v>11772</v>
      </c>
      <c r="M587" s="41" t="s">
        <v>8422</v>
      </c>
      <c r="N587" s="41" t="s">
        <v>7861</v>
      </c>
      <c r="O587" s="41" t="s">
        <v>8423</v>
      </c>
      <c r="P587" s="41" t="s">
        <v>8944</v>
      </c>
      <c r="Q587" s="41" t="s">
        <v>10622</v>
      </c>
      <c r="R587" s="41" t="s">
        <v>10623</v>
      </c>
      <c r="S587" s="238" t="s">
        <v>10624</v>
      </c>
      <c r="T587" s="41" t="s">
        <v>7866</v>
      </c>
      <c r="U587" s="29">
        <v>44846</v>
      </c>
      <c r="V587" s="41" t="s">
        <v>1356</v>
      </c>
      <c r="W587" s="29">
        <v>44965</v>
      </c>
      <c r="Y587" s="238" t="s">
        <v>10625</v>
      </c>
      <c r="Z587" s="288">
        <v>90000</v>
      </c>
      <c r="AA587" s="288">
        <v>90000</v>
      </c>
      <c r="AB587" s="41" t="s">
        <v>12232</v>
      </c>
    </row>
    <row r="588" spans="1:28" x14ac:dyDescent="0.25">
      <c r="A588" s="35" t="s">
        <v>1393</v>
      </c>
      <c r="B588" s="29">
        <v>45473</v>
      </c>
      <c r="C588" s="264" t="s">
        <v>10628</v>
      </c>
      <c r="D588" s="29" t="s">
        <v>16</v>
      </c>
      <c r="E588" s="240" t="s">
        <v>10535</v>
      </c>
      <c r="F588" s="29">
        <v>45569</v>
      </c>
      <c r="G588" s="35" t="s">
        <v>1269</v>
      </c>
      <c r="H588" s="35" t="s">
        <v>1273</v>
      </c>
      <c r="I588" s="29" t="s">
        <v>13050</v>
      </c>
      <c r="J588" s="41">
        <v>1</v>
      </c>
      <c r="K588" s="41" t="s">
        <v>7860</v>
      </c>
      <c r="L588" s="41" t="s">
        <v>11662</v>
      </c>
      <c r="M588" s="41" t="s">
        <v>7870</v>
      </c>
      <c r="N588" s="41" t="s">
        <v>7861</v>
      </c>
      <c r="O588" s="41" t="s">
        <v>7862</v>
      </c>
      <c r="P588" s="41" t="s">
        <v>7871</v>
      </c>
      <c r="Q588" s="41" t="s">
        <v>10629</v>
      </c>
      <c r="R588" s="41" t="s">
        <v>10630</v>
      </c>
      <c r="S588" s="238" t="s">
        <v>10538</v>
      </c>
      <c r="T588" s="41" t="s">
        <v>7866</v>
      </c>
      <c r="U588" s="29">
        <v>44517</v>
      </c>
      <c r="V588" s="41" t="s">
        <v>1356</v>
      </c>
      <c r="W588" s="29">
        <v>45047</v>
      </c>
      <c r="Y588" s="238" t="s">
        <v>10631</v>
      </c>
      <c r="Z588" s="288">
        <v>68093</v>
      </c>
      <c r="AA588" s="288">
        <v>68093</v>
      </c>
      <c r="AB588" s="41" t="s">
        <v>12232</v>
      </c>
    </row>
    <row r="589" spans="1:28" x14ac:dyDescent="0.25">
      <c r="A589" s="35" t="s">
        <v>1393</v>
      </c>
      <c r="B589" s="29">
        <v>45472</v>
      </c>
      <c r="C589" s="264" t="s">
        <v>10632</v>
      </c>
      <c r="D589" s="29" t="s">
        <v>16</v>
      </c>
      <c r="E589" s="240" t="s">
        <v>10500</v>
      </c>
      <c r="F589" s="29">
        <v>45569</v>
      </c>
      <c r="G589" s="35" t="s">
        <v>1269</v>
      </c>
      <c r="H589" s="35" t="s">
        <v>1273</v>
      </c>
      <c r="I589" s="29" t="s">
        <v>13050</v>
      </c>
      <c r="J589" s="41">
        <v>1</v>
      </c>
      <c r="K589" s="41" t="s">
        <v>7888</v>
      </c>
      <c r="L589" s="41" t="s">
        <v>7888</v>
      </c>
      <c r="M589" s="41" t="s">
        <v>7965</v>
      </c>
      <c r="N589" s="41" t="s">
        <v>7861</v>
      </c>
      <c r="O589" s="41" t="s">
        <v>7862</v>
      </c>
      <c r="P589" s="41" t="s">
        <v>7966</v>
      </c>
      <c r="Q589" s="41" t="s">
        <v>10633</v>
      </c>
      <c r="R589" s="41" t="s">
        <v>10502</v>
      </c>
      <c r="S589" s="238" t="s">
        <v>10503</v>
      </c>
      <c r="T589" s="41" t="s">
        <v>7866</v>
      </c>
      <c r="U589" s="29">
        <v>45067</v>
      </c>
      <c r="V589" s="41" t="s">
        <v>1413</v>
      </c>
      <c r="W589" s="29">
        <v>45067</v>
      </c>
      <c r="Y589" s="238" t="s">
        <v>10504</v>
      </c>
      <c r="Z589" s="288">
        <v>195630</v>
      </c>
      <c r="AA589" s="288">
        <v>195630</v>
      </c>
      <c r="AB589" s="41" t="s">
        <v>12232</v>
      </c>
    </row>
    <row r="590" spans="1:28" x14ac:dyDescent="0.25">
      <c r="A590" s="35" t="s">
        <v>1393</v>
      </c>
      <c r="B590" s="29">
        <v>45473</v>
      </c>
      <c r="C590" s="264" t="s">
        <v>10634</v>
      </c>
      <c r="D590" s="29" t="s">
        <v>16</v>
      </c>
      <c r="E590" s="240" t="s">
        <v>10535</v>
      </c>
      <c r="F590" s="29">
        <v>45569</v>
      </c>
      <c r="G590" s="35" t="s">
        <v>1269</v>
      </c>
      <c r="H590" s="35" t="s">
        <v>1273</v>
      </c>
      <c r="I590" s="29" t="s">
        <v>13050</v>
      </c>
      <c r="J590" s="41">
        <v>1</v>
      </c>
      <c r="K590" s="41" t="s">
        <v>7860</v>
      </c>
      <c r="L590" s="41" t="s">
        <v>11662</v>
      </c>
      <c r="M590" s="41" t="s">
        <v>7870</v>
      </c>
      <c r="N590" s="41" t="s">
        <v>7861</v>
      </c>
      <c r="O590" s="41" t="s">
        <v>7862</v>
      </c>
      <c r="P590" s="41" t="s">
        <v>7871</v>
      </c>
      <c r="Q590" s="41" t="s">
        <v>10635</v>
      </c>
      <c r="R590" s="41" t="s">
        <v>10636</v>
      </c>
      <c r="S590" s="238" t="s">
        <v>10538</v>
      </c>
      <c r="T590" s="41" t="s">
        <v>7866</v>
      </c>
      <c r="U590" s="29">
        <v>45089</v>
      </c>
      <c r="V590" s="41" t="s">
        <v>1356</v>
      </c>
      <c r="W590" s="29">
        <v>45089</v>
      </c>
      <c r="Y590" s="238" t="s">
        <v>9494</v>
      </c>
      <c r="Z590" s="288">
        <v>28000</v>
      </c>
      <c r="AA590" s="288">
        <v>28000</v>
      </c>
      <c r="AB590" s="41" t="s">
        <v>12232</v>
      </c>
    </row>
    <row r="591" spans="1:28" x14ac:dyDescent="0.25">
      <c r="A591" s="35" t="s">
        <v>1393</v>
      </c>
      <c r="B591" s="29">
        <v>45473</v>
      </c>
      <c r="C591" s="264" t="s">
        <v>10637</v>
      </c>
      <c r="D591" s="29" t="s">
        <v>16</v>
      </c>
      <c r="E591" s="240" t="s">
        <v>10535</v>
      </c>
      <c r="F591" s="29">
        <v>45569</v>
      </c>
      <c r="G591" s="35" t="s">
        <v>1269</v>
      </c>
      <c r="H591" s="35" t="s">
        <v>1273</v>
      </c>
      <c r="I591" s="29" t="s">
        <v>13050</v>
      </c>
      <c r="J591" s="41">
        <v>1</v>
      </c>
      <c r="K591" s="41" t="s">
        <v>7860</v>
      </c>
      <c r="L591" s="41" t="s">
        <v>11662</v>
      </c>
      <c r="M591" s="41" t="s">
        <v>7870</v>
      </c>
      <c r="N591" s="41" t="s">
        <v>7861</v>
      </c>
      <c r="O591" s="41" t="s">
        <v>7862</v>
      </c>
      <c r="P591" s="41" t="s">
        <v>7871</v>
      </c>
      <c r="Q591" s="41" t="s">
        <v>10638</v>
      </c>
      <c r="R591" s="41" t="s">
        <v>10639</v>
      </c>
      <c r="S591" s="238" t="s">
        <v>10538</v>
      </c>
      <c r="T591" s="41" t="s">
        <v>7866</v>
      </c>
      <c r="U591" s="29">
        <v>45101</v>
      </c>
      <c r="V591" s="41" t="s">
        <v>1356</v>
      </c>
      <c r="W591" s="29">
        <v>45101</v>
      </c>
      <c r="Y591" s="238" t="s">
        <v>9494</v>
      </c>
      <c r="Z591" s="288">
        <v>28000</v>
      </c>
      <c r="AA591" s="288">
        <v>28000</v>
      </c>
      <c r="AB591" s="41" t="s">
        <v>12232</v>
      </c>
    </row>
    <row r="592" spans="1:28" x14ac:dyDescent="0.25">
      <c r="A592" s="35" t="s">
        <v>1393</v>
      </c>
      <c r="B592" s="29">
        <v>45472</v>
      </c>
      <c r="C592" s="264" t="s">
        <v>10640</v>
      </c>
      <c r="D592" s="29" t="s">
        <v>16</v>
      </c>
      <c r="E592" s="240" t="s">
        <v>10500</v>
      </c>
      <c r="F592" s="29">
        <v>45569</v>
      </c>
      <c r="G592" s="35" t="s">
        <v>1269</v>
      </c>
      <c r="H592" s="35" t="s">
        <v>1273</v>
      </c>
      <c r="I592" s="29" t="s">
        <v>13050</v>
      </c>
      <c r="J592" s="41">
        <v>1</v>
      </c>
      <c r="K592" s="41" t="s">
        <v>7888</v>
      </c>
      <c r="L592" s="41" t="s">
        <v>7888</v>
      </c>
      <c r="M592" s="41" t="s">
        <v>7965</v>
      </c>
      <c r="N592" s="41" t="s">
        <v>7861</v>
      </c>
      <c r="O592" s="41" t="s">
        <v>7862</v>
      </c>
      <c r="P592" s="41" t="s">
        <v>7966</v>
      </c>
      <c r="Q592" s="41" t="s">
        <v>10641</v>
      </c>
      <c r="R592" s="41" t="s">
        <v>10502</v>
      </c>
      <c r="S592" s="238" t="s">
        <v>10503</v>
      </c>
      <c r="T592" s="41" t="s">
        <v>7866</v>
      </c>
      <c r="U592" s="29">
        <v>45103</v>
      </c>
      <c r="V592" s="41" t="s">
        <v>1413</v>
      </c>
      <c r="W592" s="29">
        <v>45103</v>
      </c>
      <c r="Y592" s="238" t="s">
        <v>10504</v>
      </c>
      <c r="Z592" s="288">
        <v>195630</v>
      </c>
      <c r="AA592" s="288">
        <v>195630</v>
      </c>
      <c r="AB592" s="41" t="s">
        <v>12232</v>
      </c>
    </row>
    <row r="593" spans="1:28" x14ac:dyDescent="0.25">
      <c r="A593" s="35" t="s">
        <v>1393</v>
      </c>
      <c r="B593" s="29">
        <v>45473</v>
      </c>
      <c r="C593" s="264" t="s">
        <v>10642</v>
      </c>
      <c r="D593" s="29" t="s">
        <v>16</v>
      </c>
      <c r="E593" s="240" t="s">
        <v>10643</v>
      </c>
      <c r="F593" s="29">
        <v>45569</v>
      </c>
      <c r="G593" s="35" t="s">
        <v>1269</v>
      </c>
      <c r="H593" s="35" t="s">
        <v>1273</v>
      </c>
      <c r="I593" s="29" t="s">
        <v>13050</v>
      </c>
      <c r="J593" s="41">
        <v>1</v>
      </c>
      <c r="K593" s="41" t="s">
        <v>7860</v>
      </c>
      <c r="L593" s="41" t="s">
        <v>11662</v>
      </c>
      <c r="M593" s="41" t="s">
        <v>7870</v>
      </c>
      <c r="N593" s="41" t="s">
        <v>7861</v>
      </c>
      <c r="O593" s="41" t="s">
        <v>7862</v>
      </c>
      <c r="P593" s="41" t="s">
        <v>7871</v>
      </c>
      <c r="Q593" s="41" t="s">
        <v>10644</v>
      </c>
      <c r="R593" s="41" t="s">
        <v>10645</v>
      </c>
      <c r="S593" s="238" t="s">
        <v>10320</v>
      </c>
      <c r="T593" s="41" t="s">
        <v>7866</v>
      </c>
      <c r="U593" s="29">
        <v>44885</v>
      </c>
      <c r="V593" s="41" t="s">
        <v>1356</v>
      </c>
      <c r="W593" s="29">
        <v>45131</v>
      </c>
      <c r="Y593" s="238" t="s">
        <v>8057</v>
      </c>
      <c r="Z593" s="288">
        <v>20000</v>
      </c>
      <c r="AA593" s="288">
        <v>20000</v>
      </c>
      <c r="AB593" s="41" t="s">
        <v>12232</v>
      </c>
    </row>
    <row r="594" spans="1:28" x14ac:dyDescent="0.25">
      <c r="A594" s="35" t="s">
        <v>1393</v>
      </c>
      <c r="B594" s="29">
        <v>45472</v>
      </c>
      <c r="C594" s="264" t="s">
        <v>10646</v>
      </c>
      <c r="D594" s="29" t="s">
        <v>16</v>
      </c>
      <c r="E594" s="240" t="s">
        <v>10500</v>
      </c>
      <c r="F594" s="29">
        <v>45569</v>
      </c>
      <c r="G594" s="35" t="s">
        <v>1269</v>
      </c>
      <c r="H594" s="35" t="s">
        <v>1273</v>
      </c>
      <c r="I594" s="29" t="s">
        <v>13050</v>
      </c>
      <c r="J594" s="41">
        <v>1</v>
      </c>
      <c r="K594" s="41" t="s">
        <v>7888</v>
      </c>
      <c r="L594" s="41" t="s">
        <v>7888</v>
      </c>
      <c r="M594" s="41" t="s">
        <v>7965</v>
      </c>
      <c r="N594" s="41" t="s">
        <v>7861</v>
      </c>
      <c r="O594" s="41" t="s">
        <v>7862</v>
      </c>
      <c r="P594" s="41" t="s">
        <v>7966</v>
      </c>
      <c r="Q594" s="41" t="s">
        <v>10647</v>
      </c>
      <c r="R594" s="41" t="s">
        <v>10502</v>
      </c>
      <c r="S594" s="238" t="s">
        <v>10503</v>
      </c>
      <c r="T594" s="41" t="s">
        <v>7866</v>
      </c>
      <c r="U594" s="29">
        <v>45132</v>
      </c>
      <c r="V594" s="41" t="s">
        <v>1413</v>
      </c>
      <c r="W594" s="29">
        <v>45132</v>
      </c>
      <c r="Y594" s="238" t="s">
        <v>10504</v>
      </c>
      <c r="Z594" s="288">
        <v>195630</v>
      </c>
      <c r="AA594" s="288">
        <v>195630</v>
      </c>
      <c r="AB594" s="41" t="s">
        <v>12232</v>
      </c>
    </row>
    <row r="595" spans="1:28" x14ac:dyDescent="0.25">
      <c r="A595" s="35" t="s">
        <v>5668</v>
      </c>
      <c r="B595" s="29">
        <v>45473</v>
      </c>
      <c r="C595" s="264" t="s">
        <v>10648</v>
      </c>
      <c r="D595" s="29" t="s">
        <v>16</v>
      </c>
      <c r="E595" s="240" t="s">
        <v>8950</v>
      </c>
      <c r="F595" s="29">
        <v>45569</v>
      </c>
      <c r="G595" s="35" t="s">
        <v>1262</v>
      </c>
      <c r="H595" s="35" t="s">
        <v>1263</v>
      </c>
      <c r="I595" s="29" t="s">
        <v>13092</v>
      </c>
      <c r="J595" s="41">
        <v>1</v>
      </c>
      <c r="K595" s="41" t="s">
        <v>7888</v>
      </c>
      <c r="L595" s="41" t="s">
        <v>7888</v>
      </c>
      <c r="M595" s="41" t="s">
        <v>315</v>
      </c>
      <c r="N595" s="41" t="s">
        <v>7861</v>
      </c>
      <c r="O595" s="41" t="s">
        <v>7862</v>
      </c>
      <c r="P595" s="41" t="s">
        <v>281</v>
      </c>
      <c r="Q595" s="41" t="s">
        <v>10649</v>
      </c>
      <c r="R595" s="41" t="s">
        <v>10650</v>
      </c>
      <c r="S595" s="238" t="s">
        <v>10651</v>
      </c>
      <c r="T595" s="41" t="s">
        <v>7866</v>
      </c>
      <c r="U595" s="29">
        <v>45143</v>
      </c>
      <c r="V595" s="41" t="s">
        <v>1356</v>
      </c>
      <c r="W595" s="29">
        <v>45143</v>
      </c>
      <c r="Y595" s="238" t="s">
        <v>8948</v>
      </c>
      <c r="Z595" s="288">
        <v>50000</v>
      </c>
      <c r="AA595" s="288">
        <v>50000</v>
      </c>
      <c r="AB595" s="41" t="s">
        <v>12232</v>
      </c>
    </row>
    <row r="596" spans="1:28" x14ac:dyDescent="0.25">
      <c r="A596" s="35" t="s">
        <v>2327</v>
      </c>
      <c r="B596" s="29">
        <v>45473</v>
      </c>
      <c r="C596" s="264" t="s">
        <v>9514</v>
      </c>
      <c r="D596" s="29" t="s">
        <v>16</v>
      </c>
      <c r="E596" s="240" t="s">
        <v>8950</v>
      </c>
      <c r="F596" s="29">
        <v>45569</v>
      </c>
      <c r="G596" s="35" t="s">
        <v>1262</v>
      </c>
      <c r="H596" s="35" t="s">
        <v>1265</v>
      </c>
      <c r="I596" s="29" t="s">
        <v>13078</v>
      </c>
      <c r="J596" s="41">
        <v>1</v>
      </c>
      <c r="K596" s="41" t="s">
        <v>7888</v>
      </c>
      <c r="L596" s="41" t="s">
        <v>7888</v>
      </c>
      <c r="M596" s="41" t="s">
        <v>315</v>
      </c>
      <c r="N596" s="41" t="s">
        <v>7861</v>
      </c>
      <c r="O596" s="41" t="s">
        <v>7862</v>
      </c>
      <c r="P596" s="41" t="s">
        <v>281</v>
      </c>
      <c r="Q596" s="41" t="s">
        <v>10652</v>
      </c>
      <c r="R596" s="41" t="s">
        <v>9516</v>
      </c>
      <c r="S596" s="238" t="s">
        <v>10651</v>
      </c>
      <c r="T596" s="41" t="s">
        <v>7866</v>
      </c>
      <c r="U596" s="29">
        <v>45143</v>
      </c>
      <c r="V596" s="41" t="s">
        <v>1356</v>
      </c>
      <c r="W596" s="29">
        <v>45143</v>
      </c>
      <c r="Y596" s="238" t="s">
        <v>8948</v>
      </c>
      <c r="Z596" s="288">
        <v>50000</v>
      </c>
      <c r="AA596" s="288">
        <v>50000</v>
      </c>
      <c r="AB596" s="41" t="s">
        <v>12232</v>
      </c>
    </row>
    <row r="597" spans="1:28" x14ac:dyDescent="0.25">
      <c r="A597" s="35" t="s">
        <v>1393</v>
      </c>
      <c r="B597" s="29">
        <v>45472</v>
      </c>
      <c r="C597" s="264" t="s">
        <v>10653</v>
      </c>
      <c r="D597" s="29" t="s">
        <v>16</v>
      </c>
      <c r="E597" s="240" t="s">
        <v>10500</v>
      </c>
      <c r="F597" s="29">
        <v>45569</v>
      </c>
      <c r="G597" s="35" t="s">
        <v>1269</v>
      </c>
      <c r="H597" s="35" t="s">
        <v>1273</v>
      </c>
      <c r="I597" s="29" t="s">
        <v>13050</v>
      </c>
      <c r="J597" s="41">
        <v>1</v>
      </c>
      <c r="K597" s="41" t="s">
        <v>7888</v>
      </c>
      <c r="L597" s="41" t="s">
        <v>7888</v>
      </c>
      <c r="M597" s="41" t="s">
        <v>7965</v>
      </c>
      <c r="N597" s="41" t="s">
        <v>7861</v>
      </c>
      <c r="O597" s="41" t="s">
        <v>7862</v>
      </c>
      <c r="P597" s="41" t="s">
        <v>7966</v>
      </c>
      <c r="Q597" s="41" t="s">
        <v>10654</v>
      </c>
      <c r="R597" s="41" t="s">
        <v>10502</v>
      </c>
      <c r="S597" s="238" t="s">
        <v>10503</v>
      </c>
      <c r="T597" s="41" t="s">
        <v>7866</v>
      </c>
      <c r="U597" s="29">
        <v>45156</v>
      </c>
      <c r="V597" s="41" t="s">
        <v>1413</v>
      </c>
      <c r="W597" s="29">
        <v>45156</v>
      </c>
      <c r="Y597" s="238" t="s">
        <v>10504</v>
      </c>
      <c r="Z597" s="288">
        <v>195630</v>
      </c>
      <c r="AA597" s="288">
        <v>195630</v>
      </c>
      <c r="AB597" s="41" t="s">
        <v>12232</v>
      </c>
    </row>
    <row r="598" spans="1:28" x14ac:dyDescent="0.25">
      <c r="A598" s="35" t="s">
        <v>1393</v>
      </c>
      <c r="B598" s="29">
        <v>45472</v>
      </c>
      <c r="C598" s="264" t="s">
        <v>10655</v>
      </c>
      <c r="D598" s="29" t="s">
        <v>16</v>
      </c>
      <c r="E598" s="240" t="s">
        <v>10500</v>
      </c>
      <c r="F598" s="29">
        <v>45569</v>
      </c>
      <c r="G598" s="35" t="s">
        <v>1269</v>
      </c>
      <c r="H598" s="35" t="s">
        <v>1273</v>
      </c>
      <c r="I598" s="29" t="s">
        <v>13050</v>
      </c>
      <c r="J598" s="41">
        <v>1</v>
      </c>
      <c r="K598" s="41" t="s">
        <v>7888</v>
      </c>
      <c r="L598" s="41" t="s">
        <v>7888</v>
      </c>
      <c r="M598" s="41" t="s">
        <v>7965</v>
      </c>
      <c r="N598" s="41" t="s">
        <v>7861</v>
      </c>
      <c r="O598" s="41" t="s">
        <v>7862</v>
      </c>
      <c r="P598" s="41" t="s">
        <v>7966</v>
      </c>
      <c r="Q598" s="41" t="s">
        <v>10656</v>
      </c>
      <c r="R598" s="41" t="s">
        <v>10502</v>
      </c>
      <c r="S598" s="238" t="s">
        <v>10503</v>
      </c>
      <c r="T598" s="41" t="s">
        <v>7866</v>
      </c>
      <c r="U598" s="29">
        <v>45183</v>
      </c>
      <c r="V598" s="41" t="s">
        <v>1413</v>
      </c>
      <c r="W598" s="29">
        <v>45183</v>
      </c>
      <c r="Y598" s="238" t="s">
        <v>10504</v>
      </c>
      <c r="Z598" s="288">
        <v>195630</v>
      </c>
      <c r="AA598" s="288">
        <v>195630</v>
      </c>
      <c r="AB598" s="41" t="s">
        <v>12232</v>
      </c>
    </row>
    <row r="599" spans="1:28" x14ac:dyDescent="0.25">
      <c r="A599" s="35" t="s">
        <v>1393</v>
      </c>
      <c r="B599" s="29">
        <v>45472</v>
      </c>
      <c r="C599" s="264" t="s">
        <v>10657</v>
      </c>
      <c r="D599" s="29" t="s">
        <v>16</v>
      </c>
      <c r="E599" s="240" t="s">
        <v>10500</v>
      </c>
      <c r="F599" s="29">
        <v>45569</v>
      </c>
      <c r="G599" s="35" t="s">
        <v>1269</v>
      </c>
      <c r="H599" s="35" t="s">
        <v>1273</v>
      </c>
      <c r="I599" s="29" t="s">
        <v>13050</v>
      </c>
      <c r="J599" s="41">
        <v>1</v>
      </c>
      <c r="K599" s="41" t="s">
        <v>7888</v>
      </c>
      <c r="L599" s="41" t="s">
        <v>7888</v>
      </c>
      <c r="M599" s="41" t="s">
        <v>7965</v>
      </c>
      <c r="N599" s="41" t="s">
        <v>7861</v>
      </c>
      <c r="O599" s="41" t="s">
        <v>7862</v>
      </c>
      <c r="P599" s="41" t="s">
        <v>7966</v>
      </c>
      <c r="Q599" s="41" t="s">
        <v>10658</v>
      </c>
      <c r="R599" s="41" t="s">
        <v>10502</v>
      </c>
      <c r="S599" s="238" t="s">
        <v>10503</v>
      </c>
      <c r="T599" s="41" t="s">
        <v>7866</v>
      </c>
      <c r="U599" s="29">
        <v>45206</v>
      </c>
      <c r="V599" s="41" t="s">
        <v>1413</v>
      </c>
      <c r="W599" s="29">
        <v>45206</v>
      </c>
      <c r="Y599" s="238" t="s">
        <v>10504</v>
      </c>
      <c r="Z599" s="288">
        <v>195630</v>
      </c>
      <c r="AA599" s="288">
        <v>195630</v>
      </c>
      <c r="AB599" s="41" t="s">
        <v>12232</v>
      </c>
    </row>
    <row r="600" spans="1:28" x14ac:dyDescent="0.25">
      <c r="A600" s="35" t="s">
        <v>1393</v>
      </c>
      <c r="B600" s="29">
        <v>45473</v>
      </c>
      <c r="C600" s="264" t="s">
        <v>10661</v>
      </c>
      <c r="D600" s="29" t="s">
        <v>16</v>
      </c>
      <c r="E600" s="240" t="s">
        <v>10662</v>
      </c>
      <c r="F600" s="29">
        <v>45569</v>
      </c>
      <c r="G600" s="35" t="s">
        <v>1269</v>
      </c>
      <c r="H600" s="35" t="s">
        <v>1273</v>
      </c>
      <c r="I600" s="29" t="s">
        <v>13050</v>
      </c>
      <c r="J600" s="41">
        <v>1</v>
      </c>
      <c r="K600" s="41" t="s">
        <v>7860</v>
      </c>
      <c r="L600" s="41" t="s">
        <v>11662</v>
      </c>
      <c r="M600" s="41" t="s">
        <v>7870</v>
      </c>
      <c r="N600" s="41" t="s">
        <v>7861</v>
      </c>
      <c r="O600" s="41" t="s">
        <v>7862</v>
      </c>
      <c r="P600" s="41" t="s">
        <v>7871</v>
      </c>
      <c r="Q600" s="41" t="s">
        <v>10663</v>
      </c>
      <c r="R600" s="41" t="s">
        <v>10664</v>
      </c>
      <c r="S600" s="238" t="s">
        <v>10320</v>
      </c>
      <c r="T600" s="41" t="s">
        <v>7866</v>
      </c>
      <c r="U600" s="29">
        <v>45026</v>
      </c>
      <c r="V600" s="41" t="s">
        <v>1356</v>
      </c>
      <c r="W600" s="29">
        <v>45231</v>
      </c>
      <c r="Y600" s="238" t="s">
        <v>10321</v>
      </c>
      <c r="Z600" s="288">
        <v>10000</v>
      </c>
      <c r="AA600" s="288">
        <v>10000</v>
      </c>
      <c r="AB600" s="41" t="s">
        <v>12232</v>
      </c>
    </row>
    <row r="601" spans="1:28" x14ac:dyDescent="0.25">
      <c r="A601" s="35" t="s">
        <v>1393</v>
      </c>
      <c r="B601" s="29">
        <v>45473</v>
      </c>
      <c r="C601" s="264" t="s">
        <v>10634</v>
      </c>
      <c r="D601" s="29" t="s">
        <v>16</v>
      </c>
      <c r="E601" s="240" t="s">
        <v>10535</v>
      </c>
      <c r="F601" s="29">
        <v>45569</v>
      </c>
      <c r="G601" s="35" t="s">
        <v>1269</v>
      </c>
      <c r="H601" s="35" t="s">
        <v>1273</v>
      </c>
      <c r="I601" s="29" t="s">
        <v>13050</v>
      </c>
      <c r="J601" s="41">
        <v>1</v>
      </c>
      <c r="K601" s="41" t="s">
        <v>7860</v>
      </c>
      <c r="L601" s="41" t="s">
        <v>11662</v>
      </c>
      <c r="M601" s="41" t="s">
        <v>7870</v>
      </c>
      <c r="N601" s="41" t="s">
        <v>7861</v>
      </c>
      <c r="O601" s="41" t="s">
        <v>7862</v>
      </c>
      <c r="P601" s="41" t="s">
        <v>7871</v>
      </c>
      <c r="Q601" s="41" t="s">
        <v>10659</v>
      </c>
      <c r="R601" s="41" t="s">
        <v>10660</v>
      </c>
      <c r="S601" s="238" t="s">
        <v>10538</v>
      </c>
      <c r="T601" s="41" t="s">
        <v>7866</v>
      </c>
      <c r="U601" s="29">
        <v>44931</v>
      </c>
      <c r="V601" s="41" t="s">
        <v>1356</v>
      </c>
      <c r="W601" s="29">
        <v>45231</v>
      </c>
      <c r="Y601" s="238" t="s">
        <v>9494</v>
      </c>
      <c r="Z601" s="288">
        <v>28000</v>
      </c>
      <c r="AA601" s="288">
        <v>28000</v>
      </c>
      <c r="AB601" s="41" t="s">
        <v>12232</v>
      </c>
    </row>
    <row r="602" spans="1:28" x14ac:dyDescent="0.25">
      <c r="A602" s="35" t="s">
        <v>1393</v>
      </c>
      <c r="B602" s="29">
        <v>45472</v>
      </c>
      <c r="C602" s="264" t="s">
        <v>10665</v>
      </c>
      <c r="D602" s="29" t="s">
        <v>16</v>
      </c>
      <c r="E602" s="240" t="s">
        <v>10500</v>
      </c>
      <c r="F602" s="29">
        <v>45569</v>
      </c>
      <c r="G602" s="35" t="s">
        <v>1269</v>
      </c>
      <c r="H602" s="35" t="s">
        <v>1273</v>
      </c>
      <c r="I602" s="29" t="s">
        <v>13050</v>
      </c>
      <c r="J602" s="41">
        <v>1</v>
      </c>
      <c r="K602" s="41" t="s">
        <v>7888</v>
      </c>
      <c r="L602" s="41" t="s">
        <v>7888</v>
      </c>
      <c r="M602" s="41" t="s">
        <v>7965</v>
      </c>
      <c r="N602" s="41" t="s">
        <v>7861</v>
      </c>
      <c r="O602" s="41" t="s">
        <v>7862</v>
      </c>
      <c r="P602" s="41" t="s">
        <v>7966</v>
      </c>
      <c r="Q602" s="41" t="s">
        <v>10666</v>
      </c>
      <c r="R602" s="41" t="s">
        <v>10502</v>
      </c>
      <c r="S602" s="238" t="s">
        <v>10503</v>
      </c>
      <c r="T602" s="41" t="s">
        <v>7866</v>
      </c>
      <c r="U602" s="29">
        <v>45240</v>
      </c>
      <c r="V602" s="41" t="s">
        <v>1413</v>
      </c>
      <c r="W602" s="29">
        <v>45240</v>
      </c>
      <c r="Y602" s="238" t="s">
        <v>10504</v>
      </c>
      <c r="Z602" s="288">
        <v>195630</v>
      </c>
      <c r="AA602" s="288">
        <v>195630</v>
      </c>
      <c r="AB602" s="41" t="s">
        <v>12232</v>
      </c>
    </row>
    <row r="603" spans="1:28" x14ac:dyDescent="0.25">
      <c r="A603" s="35" t="s">
        <v>1393</v>
      </c>
      <c r="B603" s="29">
        <v>45473</v>
      </c>
      <c r="C603" s="264" t="s">
        <v>10667</v>
      </c>
      <c r="D603" s="29" t="s">
        <v>16</v>
      </c>
      <c r="E603" s="240" t="s">
        <v>10668</v>
      </c>
      <c r="F603" s="29">
        <v>45569</v>
      </c>
      <c r="G603" s="35" t="s">
        <v>1269</v>
      </c>
      <c r="H603" s="35" t="s">
        <v>1273</v>
      </c>
      <c r="I603" s="29" t="s">
        <v>13050</v>
      </c>
      <c r="J603" s="41">
        <v>1</v>
      </c>
      <c r="K603" s="41" t="s">
        <v>7860</v>
      </c>
      <c r="L603" s="41" t="s">
        <v>11662</v>
      </c>
      <c r="M603" s="41" t="s">
        <v>7870</v>
      </c>
      <c r="N603" s="41" t="s">
        <v>7861</v>
      </c>
      <c r="O603" s="41" t="s">
        <v>7862</v>
      </c>
      <c r="P603" s="41" t="s">
        <v>7871</v>
      </c>
      <c r="Q603" s="41" t="s">
        <v>10669</v>
      </c>
      <c r="R603" s="41" t="s">
        <v>10670</v>
      </c>
      <c r="S603" s="238" t="s">
        <v>10320</v>
      </c>
      <c r="T603" s="41" t="s">
        <v>7866</v>
      </c>
      <c r="U603" s="29">
        <v>44962</v>
      </c>
      <c r="V603" s="41" t="s">
        <v>1356</v>
      </c>
      <c r="W603" s="29">
        <v>45253</v>
      </c>
      <c r="Y603" s="238" t="s">
        <v>10321</v>
      </c>
      <c r="Z603" s="288">
        <v>10000</v>
      </c>
      <c r="AA603" s="288">
        <v>10000</v>
      </c>
      <c r="AB603" s="41" t="s">
        <v>12232</v>
      </c>
    </row>
    <row r="604" spans="1:28" x14ac:dyDescent="0.25">
      <c r="A604" s="35" t="s">
        <v>1393</v>
      </c>
      <c r="B604" s="29">
        <v>45472</v>
      </c>
      <c r="C604" s="264" t="s">
        <v>10671</v>
      </c>
      <c r="D604" s="29" t="s">
        <v>16</v>
      </c>
      <c r="E604" s="240" t="s">
        <v>10500</v>
      </c>
      <c r="F604" s="29">
        <v>45569</v>
      </c>
      <c r="G604" s="35" t="s">
        <v>1269</v>
      </c>
      <c r="H604" s="35" t="s">
        <v>1273</v>
      </c>
      <c r="I604" s="29" t="s">
        <v>13050</v>
      </c>
      <c r="J604" s="41">
        <v>1</v>
      </c>
      <c r="K604" s="41" t="s">
        <v>7888</v>
      </c>
      <c r="L604" s="41" t="s">
        <v>7888</v>
      </c>
      <c r="M604" s="41" t="s">
        <v>7965</v>
      </c>
      <c r="N604" s="41" t="s">
        <v>7861</v>
      </c>
      <c r="O604" s="41" t="s">
        <v>7862</v>
      </c>
      <c r="P604" s="41" t="s">
        <v>7966</v>
      </c>
      <c r="Q604" s="41" t="s">
        <v>10672</v>
      </c>
      <c r="R604" s="41" t="s">
        <v>10502</v>
      </c>
      <c r="S604" s="238" t="s">
        <v>10503</v>
      </c>
      <c r="T604" s="41" t="s">
        <v>7866</v>
      </c>
      <c r="U604" s="29">
        <v>45287</v>
      </c>
      <c r="V604" s="41" t="s">
        <v>1413</v>
      </c>
      <c r="W604" s="29">
        <v>45287</v>
      </c>
      <c r="Y604" s="238" t="s">
        <v>10504</v>
      </c>
      <c r="Z604" s="288">
        <v>195630</v>
      </c>
      <c r="AA604" s="288">
        <v>195630</v>
      </c>
      <c r="AB604" s="41" t="s">
        <v>12232</v>
      </c>
    </row>
    <row r="605" spans="1:28" x14ac:dyDescent="0.25">
      <c r="A605" s="35" t="s">
        <v>1393</v>
      </c>
      <c r="B605" s="29">
        <v>45473</v>
      </c>
      <c r="C605" s="264" t="s">
        <v>10673</v>
      </c>
      <c r="D605" s="29" t="s">
        <v>16</v>
      </c>
      <c r="E605" s="240" t="s">
        <v>10494</v>
      </c>
      <c r="F605" s="29">
        <v>45569</v>
      </c>
      <c r="G605" s="35" t="s">
        <v>1269</v>
      </c>
      <c r="H605" s="35" t="s">
        <v>1273</v>
      </c>
      <c r="I605" s="29" t="s">
        <v>13050</v>
      </c>
      <c r="J605" s="41">
        <v>1</v>
      </c>
      <c r="K605" s="41" t="s">
        <v>7860</v>
      </c>
      <c r="L605" s="41" t="s">
        <v>11662</v>
      </c>
      <c r="M605" s="41" t="s">
        <v>315</v>
      </c>
      <c r="N605" s="41" t="s">
        <v>7861</v>
      </c>
      <c r="O605" s="41" t="s">
        <v>7862</v>
      </c>
      <c r="P605" s="41" t="s">
        <v>281</v>
      </c>
      <c r="Q605" s="41" t="s">
        <v>10674</v>
      </c>
      <c r="R605" s="41" t="s">
        <v>10526</v>
      </c>
      <c r="S605" s="238" t="s">
        <v>10497</v>
      </c>
      <c r="T605" s="41" t="s">
        <v>7866</v>
      </c>
      <c r="U605" s="29">
        <v>45292</v>
      </c>
      <c r="V605" s="41" t="s">
        <v>1356</v>
      </c>
      <c r="W605" s="29">
        <v>45292</v>
      </c>
      <c r="Y605" s="238" t="s">
        <v>10498</v>
      </c>
      <c r="Z605" s="288">
        <v>21481</v>
      </c>
      <c r="AA605" s="288">
        <v>21481</v>
      </c>
      <c r="AB605" s="41" t="s">
        <v>12232</v>
      </c>
    </row>
    <row r="606" spans="1:28" x14ac:dyDescent="0.25">
      <c r="A606" s="35" t="s">
        <v>1393</v>
      </c>
      <c r="B606" s="29">
        <v>45472</v>
      </c>
      <c r="C606" s="264" t="s">
        <v>10675</v>
      </c>
      <c r="D606" s="29" t="s">
        <v>16</v>
      </c>
      <c r="E606" s="240" t="s">
        <v>10500</v>
      </c>
      <c r="F606" s="29">
        <v>45569</v>
      </c>
      <c r="G606" s="35" t="s">
        <v>1269</v>
      </c>
      <c r="H606" s="35" t="s">
        <v>1273</v>
      </c>
      <c r="I606" s="29" t="s">
        <v>13050</v>
      </c>
      <c r="J606" s="41">
        <v>1</v>
      </c>
      <c r="K606" s="41" t="s">
        <v>7888</v>
      </c>
      <c r="L606" s="41" t="s">
        <v>7888</v>
      </c>
      <c r="M606" s="41" t="s">
        <v>7965</v>
      </c>
      <c r="N606" s="41" t="s">
        <v>7861</v>
      </c>
      <c r="O606" s="41" t="s">
        <v>7862</v>
      </c>
      <c r="P606" s="41" t="s">
        <v>7966</v>
      </c>
      <c r="Q606" s="41" t="s">
        <v>10676</v>
      </c>
      <c r="R606" s="41" t="s">
        <v>10502</v>
      </c>
      <c r="S606" s="238" t="s">
        <v>10503</v>
      </c>
      <c r="T606" s="41" t="s">
        <v>7866</v>
      </c>
      <c r="U606" s="29">
        <v>45352</v>
      </c>
      <c r="V606" s="41" t="s">
        <v>1413</v>
      </c>
      <c r="W606" s="29">
        <v>45352</v>
      </c>
      <c r="Y606" s="238" t="s">
        <v>10504</v>
      </c>
      <c r="Z606" s="288">
        <v>195630</v>
      </c>
      <c r="AA606" s="288">
        <v>195630</v>
      </c>
      <c r="AB606" s="41" t="s">
        <v>12232</v>
      </c>
    </row>
    <row r="607" spans="1:28" x14ac:dyDescent="0.25">
      <c r="A607" s="35" t="s">
        <v>1393</v>
      </c>
      <c r="B607" s="29">
        <v>45473</v>
      </c>
      <c r="C607" s="264" t="s">
        <v>10552</v>
      </c>
      <c r="D607" s="29" t="s">
        <v>16</v>
      </c>
      <c r="E607" s="240" t="s">
        <v>10535</v>
      </c>
      <c r="F607" s="29">
        <v>45569</v>
      </c>
      <c r="G607" s="35" t="s">
        <v>1269</v>
      </c>
      <c r="H607" s="35" t="s">
        <v>1273</v>
      </c>
      <c r="I607" s="29" t="s">
        <v>13050</v>
      </c>
      <c r="J607" s="41">
        <v>1</v>
      </c>
      <c r="K607" s="41" t="s">
        <v>7860</v>
      </c>
      <c r="L607" s="41" t="s">
        <v>11662</v>
      </c>
      <c r="M607" s="41" t="s">
        <v>7870</v>
      </c>
      <c r="N607" s="41" t="s">
        <v>7861</v>
      </c>
      <c r="O607" s="41" t="s">
        <v>7862</v>
      </c>
      <c r="P607" s="41" t="s">
        <v>7871</v>
      </c>
      <c r="Q607" s="41" t="s">
        <v>10677</v>
      </c>
      <c r="R607" s="41" t="s">
        <v>10678</v>
      </c>
      <c r="S607" s="238" t="s">
        <v>10538</v>
      </c>
      <c r="T607" s="41" t="s">
        <v>7866</v>
      </c>
      <c r="U607" s="29">
        <v>44740</v>
      </c>
      <c r="V607" s="41" t="s">
        <v>1356</v>
      </c>
      <c r="W607" s="29">
        <v>45361</v>
      </c>
      <c r="Y607" s="238" t="s">
        <v>10679</v>
      </c>
      <c r="Z607" s="288">
        <v>22580</v>
      </c>
      <c r="AA607" s="288">
        <v>22580</v>
      </c>
      <c r="AB607" s="41" t="s">
        <v>12232</v>
      </c>
    </row>
    <row r="608" spans="1:28" x14ac:dyDescent="0.25">
      <c r="A608" s="35" t="s">
        <v>1393</v>
      </c>
      <c r="B608" s="29">
        <v>45473</v>
      </c>
      <c r="C608" s="264" t="s">
        <v>10680</v>
      </c>
      <c r="D608" s="29" t="s">
        <v>16</v>
      </c>
      <c r="E608" s="240" t="s">
        <v>10681</v>
      </c>
      <c r="F608" s="29">
        <v>45569</v>
      </c>
      <c r="G608" s="35" t="s">
        <v>1269</v>
      </c>
      <c r="H608" s="35" t="s">
        <v>1273</v>
      </c>
      <c r="I608" s="29" t="s">
        <v>13050</v>
      </c>
      <c r="J608" s="41">
        <v>1</v>
      </c>
      <c r="K608" s="41" t="s">
        <v>7860</v>
      </c>
      <c r="L608" s="41" t="s">
        <v>11662</v>
      </c>
      <c r="M608" s="41" t="s">
        <v>7870</v>
      </c>
      <c r="N608" s="41" t="s">
        <v>7861</v>
      </c>
      <c r="O608" s="41" t="s">
        <v>7862</v>
      </c>
      <c r="P608" s="41" t="s">
        <v>7871</v>
      </c>
      <c r="Q608" s="41" t="s">
        <v>10682</v>
      </c>
      <c r="R608" s="41" t="s">
        <v>10670</v>
      </c>
      <c r="S608" s="238" t="s">
        <v>10320</v>
      </c>
      <c r="T608" s="41" t="s">
        <v>7866</v>
      </c>
      <c r="U608" s="29">
        <v>45194</v>
      </c>
      <c r="V608" s="41" t="s">
        <v>1356</v>
      </c>
      <c r="W608" s="29">
        <v>45375</v>
      </c>
      <c r="Y608" s="238" t="s">
        <v>10321</v>
      </c>
      <c r="Z608" s="288">
        <v>10000</v>
      </c>
      <c r="AA608" s="288">
        <v>10000</v>
      </c>
      <c r="AB608" s="41" t="s">
        <v>12232</v>
      </c>
    </row>
    <row r="609" spans="1:28" x14ac:dyDescent="0.25">
      <c r="A609" s="35" t="s">
        <v>1393</v>
      </c>
      <c r="B609" s="29">
        <v>45473</v>
      </c>
      <c r="C609" s="264" t="s">
        <v>10683</v>
      </c>
      <c r="D609" s="29" t="s">
        <v>16</v>
      </c>
      <c r="E609" s="240" t="s">
        <v>10684</v>
      </c>
      <c r="F609" s="29">
        <v>45569</v>
      </c>
      <c r="G609" s="35" t="s">
        <v>1269</v>
      </c>
      <c r="H609" s="35" t="s">
        <v>1273</v>
      </c>
      <c r="I609" s="29" t="s">
        <v>13050</v>
      </c>
      <c r="J609" s="41">
        <v>1</v>
      </c>
      <c r="K609" s="41" t="s">
        <v>7860</v>
      </c>
      <c r="L609" s="41" t="s">
        <v>11662</v>
      </c>
      <c r="M609" s="41" t="s">
        <v>7870</v>
      </c>
      <c r="N609" s="41" t="s">
        <v>7861</v>
      </c>
      <c r="O609" s="41" t="s">
        <v>7862</v>
      </c>
      <c r="P609" s="41" t="s">
        <v>7871</v>
      </c>
      <c r="Q609" s="41" t="s">
        <v>10685</v>
      </c>
      <c r="R609" s="41" t="s">
        <v>10686</v>
      </c>
      <c r="S609" s="238" t="s">
        <v>10320</v>
      </c>
      <c r="T609" s="41" t="s">
        <v>7866</v>
      </c>
      <c r="U609" s="29">
        <v>45264</v>
      </c>
      <c r="V609" s="41" t="s">
        <v>1356</v>
      </c>
      <c r="W609" s="29">
        <v>45473</v>
      </c>
      <c r="Y609" s="238" t="s">
        <v>10321</v>
      </c>
      <c r="Z609" s="288">
        <v>10000</v>
      </c>
      <c r="AA609" s="288">
        <v>10000</v>
      </c>
      <c r="AB609" s="41" t="s">
        <v>12232</v>
      </c>
    </row>
    <row r="610" spans="1:28" x14ac:dyDescent="0.25">
      <c r="A610" s="35" t="s">
        <v>306</v>
      </c>
      <c r="B610" s="29">
        <v>45474</v>
      </c>
      <c r="C610" s="264" t="s">
        <v>10687</v>
      </c>
      <c r="D610" s="29" t="s">
        <v>16</v>
      </c>
      <c r="E610" s="240" t="s">
        <v>10688</v>
      </c>
      <c r="F610" s="29">
        <v>45569</v>
      </c>
      <c r="G610" s="35" t="s">
        <v>1262</v>
      </c>
      <c r="H610" s="35" t="s">
        <v>1264</v>
      </c>
      <c r="I610" s="29" t="s">
        <v>13089</v>
      </c>
      <c r="J610" s="41">
        <v>1</v>
      </c>
      <c r="K610" s="41" t="s">
        <v>7860</v>
      </c>
      <c r="L610" s="41" t="s">
        <v>11662</v>
      </c>
      <c r="M610" s="41" t="s">
        <v>315</v>
      </c>
      <c r="N610" s="41" t="s">
        <v>7861</v>
      </c>
      <c r="O610" s="41" t="s">
        <v>7862</v>
      </c>
      <c r="P610" s="41" t="s">
        <v>1371</v>
      </c>
      <c r="Q610" s="41" t="s">
        <v>10689</v>
      </c>
      <c r="R610" s="41" t="s">
        <v>10690</v>
      </c>
      <c r="S610" s="238" t="s">
        <v>10691</v>
      </c>
      <c r="T610" s="41" t="s">
        <v>7866</v>
      </c>
      <c r="U610" s="29">
        <v>45488</v>
      </c>
      <c r="V610" s="41" t="s">
        <v>1356</v>
      </c>
      <c r="W610" s="29">
        <v>45488</v>
      </c>
      <c r="Y610" s="238" t="s">
        <v>10692</v>
      </c>
      <c r="Z610" s="288">
        <v>331347</v>
      </c>
      <c r="AA610" s="288">
        <v>331347</v>
      </c>
      <c r="AB610" s="41" t="s">
        <v>12232</v>
      </c>
    </row>
    <row r="611" spans="1:28" x14ac:dyDescent="0.25">
      <c r="A611" s="35" t="s">
        <v>1393</v>
      </c>
      <c r="B611" s="29">
        <v>45473</v>
      </c>
      <c r="C611" s="264" t="s">
        <v>10316</v>
      </c>
      <c r="D611" s="29" t="s">
        <v>16</v>
      </c>
      <c r="E611" s="240" t="s">
        <v>10317</v>
      </c>
      <c r="F611" s="29">
        <v>45569</v>
      </c>
      <c r="G611" s="35" t="s">
        <v>1269</v>
      </c>
      <c r="H611" s="35" t="s">
        <v>1273</v>
      </c>
      <c r="I611" s="29" t="s">
        <v>13050</v>
      </c>
      <c r="J611" s="41">
        <v>1</v>
      </c>
      <c r="K611" s="41" t="s">
        <v>7860</v>
      </c>
      <c r="L611" s="41" t="s">
        <v>11662</v>
      </c>
      <c r="M611" s="41" t="s">
        <v>7870</v>
      </c>
      <c r="N611" s="41" t="s">
        <v>7861</v>
      </c>
      <c r="O611" s="41" t="s">
        <v>7862</v>
      </c>
      <c r="P611" s="41" t="s">
        <v>7871</v>
      </c>
      <c r="Q611" s="41" t="s">
        <v>10693</v>
      </c>
      <c r="R611" s="41" t="s">
        <v>10319</v>
      </c>
      <c r="S611" s="238" t="s">
        <v>10320</v>
      </c>
      <c r="T611" s="41" t="s">
        <v>7866</v>
      </c>
      <c r="U611" s="29">
        <v>45356</v>
      </c>
      <c r="V611" s="41" t="s">
        <v>1356</v>
      </c>
      <c r="W611" s="29">
        <v>45627</v>
      </c>
      <c r="Y611" s="238" t="s">
        <v>10321</v>
      </c>
      <c r="Z611" s="288">
        <v>10000</v>
      </c>
      <c r="AA611" s="288">
        <v>10000</v>
      </c>
      <c r="AB611" s="41" t="s">
        <v>12232</v>
      </c>
    </row>
    <row r="612" spans="1:28" x14ac:dyDescent="0.25">
      <c r="A612" s="35" t="s">
        <v>1393</v>
      </c>
      <c r="B612" s="29">
        <v>45473</v>
      </c>
      <c r="C612" s="264" t="s">
        <v>10694</v>
      </c>
      <c r="D612" s="29" t="s">
        <v>16</v>
      </c>
      <c r="E612" s="240" t="s">
        <v>10695</v>
      </c>
      <c r="F612" s="29">
        <v>45569</v>
      </c>
      <c r="G612" s="35" t="s">
        <v>1269</v>
      </c>
      <c r="H612" s="35" t="s">
        <v>1273</v>
      </c>
      <c r="I612" s="29" t="s">
        <v>13050</v>
      </c>
      <c r="J612" s="41">
        <v>1</v>
      </c>
      <c r="K612" s="41" t="s">
        <v>7860</v>
      </c>
      <c r="L612" s="41" t="s">
        <v>11662</v>
      </c>
      <c r="M612" s="41" t="s">
        <v>7870</v>
      </c>
      <c r="N612" s="41" t="s">
        <v>7861</v>
      </c>
      <c r="O612" s="41" t="s">
        <v>7862</v>
      </c>
      <c r="P612" s="41" t="s">
        <v>7871</v>
      </c>
      <c r="Q612" s="41" t="s">
        <v>10696</v>
      </c>
      <c r="R612" s="41" t="s">
        <v>10697</v>
      </c>
      <c r="S612" s="238" t="s">
        <v>10320</v>
      </c>
      <c r="T612" s="41" t="s">
        <v>7866</v>
      </c>
      <c r="U612" s="29">
        <v>45356</v>
      </c>
      <c r="V612" s="41" t="s">
        <v>1356</v>
      </c>
      <c r="W612" s="29">
        <v>45627</v>
      </c>
      <c r="Y612" s="238" t="s">
        <v>10321</v>
      </c>
      <c r="Z612" s="288">
        <v>10000</v>
      </c>
      <c r="AA612" s="288">
        <v>10000</v>
      </c>
      <c r="AB612" s="41" t="s">
        <v>12232</v>
      </c>
    </row>
    <row r="613" spans="1:28" x14ac:dyDescent="0.25">
      <c r="A613" s="35" t="s">
        <v>1393</v>
      </c>
      <c r="B613" s="29">
        <v>45473</v>
      </c>
      <c r="C613" s="264" t="s">
        <v>10703</v>
      </c>
      <c r="D613" s="29" t="s">
        <v>16</v>
      </c>
      <c r="E613" s="240" t="s">
        <v>10704</v>
      </c>
      <c r="F613" s="29">
        <v>45569</v>
      </c>
      <c r="G613" s="35" t="s">
        <v>1269</v>
      </c>
      <c r="H613" s="35" t="s">
        <v>1273</v>
      </c>
      <c r="I613" s="29" t="s">
        <v>13050</v>
      </c>
      <c r="J613" s="41">
        <v>1</v>
      </c>
      <c r="K613" s="41" t="s">
        <v>7860</v>
      </c>
      <c r="L613" s="41" t="s">
        <v>11662</v>
      </c>
      <c r="M613" s="41" t="s">
        <v>7870</v>
      </c>
      <c r="N613" s="41" t="s">
        <v>7861</v>
      </c>
      <c r="O613" s="41" t="s">
        <v>7862</v>
      </c>
      <c r="P613" s="41" t="s">
        <v>7871</v>
      </c>
      <c r="Q613" s="41" t="s">
        <v>10705</v>
      </c>
      <c r="R613" s="41" t="s">
        <v>10706</v>
      </c>
      <c r="S613" s="238" t="s">
        <v>10320</v>
      </c>
      <c r="T613" s="41" t="s">
        <v>7866</v>
      </c>
      <c r="U613" s="29">
        <v>45356</v>
      </c>
      <c r="V613" s="41" t="s">
        <v>1356</v>
      </c>
      <c r="W613" s="29">
        <v>45627</v>
      </c>
      <c r="Y613" s="238" t="s">
        <v>10321</v>
      </c>
      <c r="Z613" s="288">
        <v>10000</v>
      </c>
      <c r="AA613" s="288">
        <v>10000</v>
      </c>
      <c r="AB613" s="41" t="s">
        <v>12232</v>
      </c>
    </row>
    <row r="614" spans="1:28" x14ac:dyDescent="0.25">
      <c r="A614" s="35" t="s">
        <v>1393</v>
      </c>
      <c r="B614" s="29">
        <v>45473</v>
      </c>
      <c r="C614" s="264" t="s">
        <v>10698</v>
      </c>
      <c r="D614" s="29" t="s">
        <v>16</v>
      </c>
      <c r="E614" s="240" t="s">
        <v>10699</v>
      </c>
      <c r="F614" s="29">
        <v>45569</v>
      </c>
      <c r="G614" s="35" t="s">
        <v>1269</v>
      </c>
      <c r="H614" s="35" t="s">
        <v>1273</v>
      </c>
      <c r="I614" s="29" t="s">
        <v>13050</v>
      </c>
      <c r="J614" s="41">
        <v>1</v>
      </c>
      <c r="K614" s="41" t="s">
        <v>7860</v>
      </c>
      <c r="L614" s="41" t="s">
        <v>11662</v>
      </c>
      <c r="M614" s="41" t="s">
        <v>7870</v>
      </c>
      <c r="N614" s="41" t="s">
        <v>7861</v>
      </c>
      <c r="O614" s="41" t="s">
        <v>7862</v>
      </c>
      <c r="P614" s="41" t="s">
        <v>7871</v>
      </c>
      <c r="Q614" s="41" t="s">
        <v>10700</v>
      </c>
      <c r="R614" s="41" t="s">
        <v>10701</v>
      </c>
      <c r="S614" s="238" t="s">
        <v>10320</v>
      </c>
      <c r="T614" s="41" t="s">
        <v>7866</v>
      </c>
      <c r="U614" s="29">
        <v>45356</v>
      </c>
      <c r="V614" s="41" t="s">
        <v>1356</v>
      </c>
      <c r="W614" s="29">
        <v>45627</v>
      </c>
      <c r="Y614" s="238" t="s">
        <v>10702</v>
      </c>
      <c r="Z614" s="288">
        <v>11000</v>
      </c>
      <c r="AA614" s="288">
        <v>11000</v>
      </c>
      <c r="AB614" s="41" t="s">
        <v>12232</v>
      </c>
    </row>
    <row r="615" spans="1:28" x14ac:dyDescent="0.25">
      <c r="A615" s="35" t="s">
        <v>1393</v>
      </c>
      <c r="B615" s="29">
        <v>45473</v>
      </c>
      <c r="C615" s="264" t="s">
        <v>10712</v>
      </c>
      <c r="D615" s="29" t="s">
        <v>16</v>
      </c>
      <c r="E615" s="240" t="s">
        <v>10713</v>
      </c>
      <c r="F615" s="29">
        <v>45569</v>
      </c>
      <c r="G615" s="35" t="s">
        <v>1269</v>
      </c>
      <c r="H615" s="35" t="s">
        <v>1273</v>
      </c>
      <c r="I615" s="29" t="s">
        <v>13050</v>
      </c>
      <c r="J615" s="41">
        <v>1</v>
      </c>
      <c r="K615" s="41" t="s">
        <v>7860</v>
      </c>
      <c r="L615" s="41" t="s">
        <v>11662</v>
      </c>
      <c r="M615" s="41" t="s">
        <v>315</v>
      </c>
      <c r="N615" s="41" t="s">
        <v>7861</v>
      </c>
      <c r="O615" s="41" t="s">
        <v>7862</v>
      </c>
      <c r="P615" s="41" t="s">
        <v>281</v>
      </c>
      <c r="Q615" s="41" t="s">
        <v>10714</v>
      </c>
      <c r="R615" s="41" t="s">
        <v>10715</v>
      </c>
      <c r="S615" s="238" t="s">
        <v>10716</v>
      </c>
      <c r="T615" s="41" t="s">
        <v>7866</v>
      </c>
      <c r="U615" s="29">
        <v>45505</v>
      </c>
      <c r="V615" s="41" t="s">
        <v>1356</v>
      </c>
      <c r="W615" s="29">
        <v>45657</v>
      </c>
      <c r="Y615" s="238" t="s">
        <v>10717</v>
      </c>
      <c r="Z615" s="288">
        <v>1248180</v>
      </c>
      <c r="AA615" s="288">
        <v>1248180</v>
      </c>
      <c r="AB615" s="41" t="s">
        <v>12232</v>
      </c>
    </row>
    <row r="616" spans="1:28" x14ac:dyDescent="0.25">
      <c r="A616" s="35" t="s">
        <v>1393</v>
      </c>
      <c r="B616" s="29">
        <v>45473</v>
      </c>
      <c r="C616" s="264" t="s">
        <v>10708</v>
      </c>
      <c r="D616" s="29" t="s">
        <v>16</v>
      </c>
      <c r="E616" s="240" t="s">
        <v>10709</v>
      </c>
      <c r="F616" s="29">
        <v>45569</v>
      </c>
      <c r="G616" s="35" t="s">
        <v>1269</v>
      </c>
      <c r="H616" s="35" t="s">
        <v>1273</v>
      </c>
      <c r="I616" s="29" t="s">
        <v>13050</v>
      </c>
      <c r="J616" s="41">
        <v>1</v>
      </c>
      <c r="K616" s="41" t="s">
        <v>7860</v>
      </c>
      <c r="L616" s="41" t="s">
        <v>11662</v>
      </c>
      <c r="M616" s="41" t="s">
        <v>7870</v>
      </c>
      <c r="N616" s="41" t="s">
        <v>7861</v>
      </c>
      <c r="O616" s="41" t="s">
        <v>7862</v>
      </c>
      <c r="P616" s="41" t="s">
        <v>7871</v>
      </c>
      <c r="Q616" s="41" t="s">
        <v>10710</v>
      </c>
      <c r="R616" s="41" t="s">
        <v>10711</v>
      </c>
      <c r="S616" s="238" t="s">
        <v>10320</v>
      </c>
      <c r="T616" s="41" t="s">
        <v>7866</v>
      </c>
      <c r="U616" s="29">
        <v>45383</v>
      </c>
      <c r="V616" s="41" t="s">
        <v>1356</v>
      </c>
      <c r="W616" s="29">
        <v>45657</v>
      </c>
      <c r="Y616" s="238" t="s">
        <v>9115</v>
      </c>
      <c r="Z616" s="288">
        <v>40000</v>
      </c>
      <c r="AA616" s="288">
        <v>40000</v>
      </c>
      <c r="AB616" s="41" t="s">
        <v>12232</v>
      </c>
    </row>
    <row r="617" spans="1:28" x14ac:dyDescent="0.25">
      <c r="A617" s="35" t="s">
        <v>1393</v>
      </c>
      <c r="B617" s="29">
        <v>45473</v>
      </c>
      <c r="C617" s="264" t="s">
        <v>10324</v>
      </c>
      <c r="D617" s="29" t="s">
        <v>16</v>
      </c>
      <c r="E617" s="240" t="s">
        <v>10325</v>
      </c>
      <c r="F617" s="29">
        <v>45569</v>
      </c>
      <c r="G617" s="35" t="s">
        <v>1269</v>
      </c>
      <c r="H617" s="35" t="s">
        <v>1273</v>
      </c>
      <c r="I617" s="29" t="s">
        <v>13050</v>
      </c>
      <c r="J617" s="41">
        <v>1</v>
      </c>
      <c r="K617" s="41" t="s">
        <v>7860</v>
      </c>
      <c r="L617" s="41" t="s">
        <v>11662</v>
      </c>
      <c r="M617" s="41" t="s">
        <v>7870</v>
      </c>
      <c r="N617" s="41" t="s">
        <v>7861</v>
      </c>
      <c r="O617" s="41" t="s">
        <v>7862</v>
      </c>
      <c r="P617" s="41" t="s">
        <v>7871</v>
      </c>
      <c r="Q617" s="41" t="s">
        <v>10707</v>
      </c>
      <c r="R617" s="41" t="s">
        <v>10327</v>
      </c>
      <c r="S617" s="238" t="s">
        <v>10320</v>
      </c>
      <c r="T617" s="41" t="s">
        <v>7866</v>
      </c>
      <c r="U617" s="29">
        <v>45383</v>
      </c>
      <c r="V617" s="41" t="s">
        <v>1356</v>
      </c>
      <c r="W617" s="29">
        <v>45657</v>
      </c>
      <c r="Y617" s="238" t="s">
        <v>10321</v>
      </c>
      <c r="Z617" s="288">
        <v>10000</v>
      </c>
      <c r="AA617" s="288">
        <v>10000</v>
      </c>
      <c r="AB617" s="41" t="s">
        <v>12232</v>
      </c>
    </row>
    <row r="618" spans="1:28" x14ac:dyDescent="0.25">
      <c r="A618" s="35" t="s">
        <v>1393</v>
      </c>
      <c r="B618" s="29">
        <v>45473</v>
      </c>
      <c r="C618" s="264" t="s">
        <v>10722</v>
      </c>
      <c r="D618" s="29" t="s">
        <v>16</v>
      </c>
      <c r="E618" s="240" t="s">
        <v>10723</v>
      </c>
      <c r="F618" s="29">
        <v>45569</v>
      </c>
      <c r="G618" s="35" t="s">
        <v>1269</v>
      </c>
      <c r="H618" s="35" t="s">
        <v>1273</v>
      </c>
      <c r="I618" s="29" t="s">
        <v>13050</v>
      </c>
      <c r="J618" s="41">
        <v>1</v>
      </c>
      <c r="K618" s="41" t="s">
        <v>7860</v>
      </c>
      <c r="L618" s="41" t="s">
        <v>11662</v>
      </c>
      <c r="M618" s="41" t="s">
        <v>7870</v>
      </c>
      <c r="N618" s="41" t="s">
        <v>7861</v>
      </c>
      <c r="O618" s="41" t="s">
        <v>7862</v>
      </c>
      <c r="P618" s="41" t="s">
        <v>7871</v>
      </c>
      <c r="Q618" s="41" t="s">
        <v>10724</v>
      </c>
      <c r="R618" s="41" t="s">
        <v>10725</v>
      </c>
      <c r="S618" s="238" t="s">
        <v>10320</v>
      </c>
      <c r="T618" s="41" t="s">
        <v>7866</v>
      </c>
      <c r="U618" s="29">
        <v>45458</v>
      </c>
      <c r="V618" s="41" t="s">
        <v>1356</v>
      </c>
      <c r="W618" s="29">
        <v>45658</v>
      </c>
      <c r="Y618" s="238" t="s">
        <v>10321</v>
      </c>
      <c r="Z618" s="288">
        <v>10000</v>
      </c>
      <c r="AA618" s="288">
        <v>10000</v>
      </c>
      <c r="AB618" s="41" t="s">
        <v>12232</v>
      </c>
    </row>
    <row r="619" spans="1:28" x14ac:dyDescent="0.25">
      <c r="A619" s="35" t="s">
        <v>1393</v>
      </c>
      <c r="B619" s="29">
        <v>45473</v>
      </c>
      <c r="C619" s="264" t="s">
        <v>10718</v>
      </c>
      <c r="D619" s="29" t="s">
        <v>16</v>
      </c>
      <c r="E619" s="240" t="s">
        <v>10719</v>
      </c>
      <c r="F619" s="29">
        <v>45569</v>
      </c>
      <c r="G619" s="35" t="s">
        <v>1269</v>
      </c>
      <c r="H619" s="35" t="s">
        <v>1273</v>
      </c>
      <c r="I619" s="29" t="s">
        <v>13050</v>
      </c>
      <c r="J619" s="41">
        <v>1</v>
      </c>
      <c r="K619" s="41" t="s">
        <v>7860</v>
      </c>
      <c r="L619" s="41" t="s">
        <v>11662</v>
      </c>
      <c r="M619" s="41" t="s">
        <v>7870</v>
      </c>
      <c r="N619" s="41" t="s">
        <v>7861</v>
      </c>
      <c r="O619" s="41" t="s">
        <v>7862</v>
      </c>
      <c r="P619" s="41" t="s">
        <v>7871</v>
      </c>
      <c r="Q619" s="41" t="s">
        <v>10720</v>
      </c>
      <c r="R619" s="41" t="s">
        <v>10721</v>
      </c>
      <c r="S619" s="238" t="s">
        <v>10320</v>
      </c>
      <c r="T619" s="41" t="s">
        <v>7866</v>
      </c>
      <c r="U619" s="29">
        <v>45458</v>
      </c>
      <c r="V619" s="41" t="s">
        <v>1356</v>
      </c>
      <c r="W619" s="29">
        <v>45658</v>
      </c>
      <c r="Y619" s="238" t="s">
        <v>10321</v>
      </c>
      <c r="Z619" s="288">
        <v>10000</v>
      </c>
      <c r="AA619" s="288">
        <v>10000</v>
      </c>
      <c r="AB619" s="41" t="s">
        <v>12232</v>
      </c>
    </row>
    <row r="620" spans="1:28" x14ac:dyDescent="0.25">
      <c r="A620" s="35" t="s">
        <v>1393</v>
      </c>
      <c r="B620" s="29">
        <v>45474</v>
      </c>
      <c r="C620" s="264" t="s">
        <v>10726</v>
      </c>
      <c r="D620" s="29" t="s">
        <v>16</v>
      </c>
      <c r="E620" s="240" t="s">
        <v>10353</v>
      </c>
      <c r="F620" s="29">
        <v>45569</v>
      </c>
      <c r="G620" s="35" t="s">
        <v>1269</v>
      </c>
      <c r="H620" s="35" t="s">
        <v>1273</v>
      </c>
      <c r="I620" s="29" t="s">
        <v>13050</v>
      </c>
      <c r="J620" s="41">
        <v>1</v>
      </c>
      <c r="K620" s="41" t="s">
        <v>7860</v>
      </c>
      <c r="L620" s="41" t="s">
        <v>11662</v>
      </c>
      <c r="M620" s="41" t="s">
        <v>315</v>
      </c>
      <c r="N620" s="41" t="s">
        <v>7861</v>
      </c>
      <c r="O620" s="41" t="s">
        <v>7862</v>
      </c>
      <c r="P620" s="41" t="s">
        <v>8468</v>
      </c>
      <c r="Q620" s="41" t="s">
        <v>10731</v>
      </c>
      <c r="R620" s="41" t="s">
        <v>10728</v>
      </c>
      <c r="S620" s="238" t="s">
        <v>10729</v>
      </c>
      <c r="T620" s="41" t="s">
        <v>7866</v>
      </c>
      <c r="U620" s="29">
        <v>46113</v>
      </c>
      <c r="V620" s="41" t="s">
        <v>1413</v>
      </c>
      <c r="W620" s="29">
        <v>47938</v>
      </c>
      <c r="Y620" s="238" t="s">
        <v>10730</v>
      </c>
      <c r="Z620" s="288">
        <v>5100000</v>
      </c>
      <c r="AA620" s="288">
        <v>5100000</v>
      </c>
      <c r="AB620" s="41" t="s">
        <v>12232</v>
      </c>
    </row>
    <row r="621" spans="1:28" x14ac:dyDescent="0.25">
      <c r="A621" s="35" t="s">
        <v>1393</v>
      </c>
      <c r="B621" s="29">
        <v>45474</v>
      </c>
      <c r="C621" s="264" t="s">
        <v>10726</v>
      </c>
      <c r="D621" s="29" t="s">
        <v>16</v>
      </c>
      <c r="E621" s="240" t="s">
        <v>10353</v>
      </c>
      <c r="F621" s="29">
        <v>45569</v>
      </c>
      <c r="G621" s="35" t="s">
        <v>1269</v>
      </c>
      <c r="H621" s="35" t="s">
        <v>1273</v>
      </c>
      <c r="I621" s="29" t="s">
        <v>13050</v>
      </c>
      <c r="J621" s="41">
        <v>1</v>
      </c>
      <c r="K621" s="41" t="s">
        <v>7860</v>
      </c>
      <c r="L621" s="41" t="s">
        <v>11662</v>
      </c>
      <c r="M621" s="41" t="s">
        <v>315</v>
      </c>
      <c r="N621" s="41" t="s">
        <v>7861</v>
      </c>
      <c r="O621" s="41" t="s">
        <v>7862</v>
      </c>
      <c r="P621" s="41" t="s">
        <v>8468</v>
      </c>
      <c r="Q621" s="41" t="s">
        <v>10727</v>
      </c>
      <c r="R621" s="41" t="s">
        <v>10728</v>
      </c>
      <c r="S621" s="238" t="s">
        <v>10729</v>
      </c>
      <c r="T621" s="41" t="s">
        <v>7866</v>
      </c>
      <c r="U621" s="29">
        <v>46113</v>
      </c>
      <c r="V621" s="41" t="s">
        <v>1413</v>
      </c>
      <c r="W621" s="29">
        <v>47938</v>
      </c>
      <c r="Y621" s="238" t="s">
        <v>10730</v>
      </c>
      <c r="Z621" s="288">
        <v>5100000</v>
      </c>
      <c r="AA621" s="288">
        <v>5100000</v>
      </c>
      <c r="AB621" s="41" t="s">
        <v>12232</v>
      </c>
    </row>
    <row r="622" spans="1:28" x14ac:dyDescent="0.25">
      <c r="A622" s="35" t="s">
        <v>1393</v>
      </c>
      <c r="B622" s="29">
        <v>45472</v>
      </c>
      <c r="C622" s="264" t="s">
        <v>10732</v>
      </c>
      <c r="D622" s="29" t="s">
        <v>16</v>
      </c>
      <c r="E622" s="240" t="s">
        <v>10733</v>
      </c>
      <c r="F622" s="29">
        <v>45579</v>
      </c>
      <c r="G622" s="35" t="s">
        <v>1269</v>
      </c>
      <c r="H622" s="35" t="s">
        <v>1273</v>
      </c>
      <c r="I622" s="29" t="s">
        <v>13050</v>
      </c>
      <c r="J622" s="41">
        <v>1</v>
      </c>
      <c r="K622" s="41" t="s">
        <v>7860</v>
      </c>
      <c r="L622" s="41" t="s">
        <v>11662</v>
      </c>
      <c r="M622" s="41" t="s">
        <v>315</v>
      </c>
      <c r="N622" s="41" t="s">
        <v>7861</v>
      </c>
      <c r="O622" s="41" t="s">
        <v>7862</v>
      </c>
      <c r="P622" s="41" t="s">
        <v>281</v>
      </c>
      <c r="Q622" s="41" t="s">
        <v>10734</v>
      </c>
      <c r="R622" s="41" t="s">
        <v>10735</v>
      </c>
      <c r="S622" s="238" t="s">
        <v>10736</v>
      </c>
      <c r="T622" s="41" t="s">
        <v>7866</v>
      </c>
      <c r="U622" s="29">
        <v>44220</v>
      </c>
      <c r="V622" s="41" t="s">
        <v>1356</v>
      </c>
      <c r="W622" s="29">
        <v>44220</v>
      </c>
      <c r="Y622" s="238" t="s">
        <v>10737</v>
      </c>
      <c r="Z622" s="288">
        <v>163204</v>
      </c>
      <c r="AA622" s="288">
        <v>163204</v>
      </c>
      <c r="AB622" s="41" t="s">
        <v>12232</v>
      </c>
    </row>
    <row r="623" spans="1:28" x14ac:dyDescent="0.25">
      <c r="A623" s="35" t="s">
        <v>12095</v>
      </c>
      <c r="B623" s="29">
        <v>45472</v>
      </c>
      <c r="C623" s="264" t="s">
        <v>10738</v>
      </c>
      <c r="D623" s="29" t="s">
        <v>16</v>
      </c>
      <c r="E623" s="240" t="s">
        <v>7877</v>
      </c>
      <c r="F623" s="29">
        <v>45579</v>
      </c>
      <c r="G623" s="35" t="s">
        <v>1269</v>
      </c>
      <c r="H623" s="35" t="s">
        <v>1272</v>
      </c>
      <c r="I623" s="29" t="s">
        <v>13059</v>
      </c>
      <c r="J623" s="41">
        <v>1</v>
      </c>
      <c r="K623" s="41" t="s">
        <v>7860</v>
      </c>
      <c r="L623" s="41" t="s">
        <v>11662</v>
      </c>
      <c r="M623" s="41" t="s">
        <v>315</v>
      </c>
      <c r="N623" s="41" t="s">
        <v>7861</v>
      </c>
      <c r="O623" s="41" t="s">
        <v>7862</v>
      </c>
      <c r="P623" s="41" t="s">
        <v>8468</v>
      </c>
      <c r="Q623" s="41" t="s">
        <v>10739</v>
      </c>
      <c r="R623" s="41" t="s">
        <v>10740</v>
      </c>
      <c r="S623" s="238" t="s">
        <v>10741</v>
      </c>
      <c r="T623" s="41" t="s">
        <v>7866</v>
      </c>
      <c r="U623" s="29">
        <v>44226</v>
      </c>
      <c r="V623" s="41" t="s">
        <v>1356</v>
      </c>
      <c r="W623" s="29">
        <v>44226</v>
      </c>
      <c r="Y623" s="238" t="s">
        <v>10742</v>
      </c>
      <c r="Z623" s="288">
        <v>125681</v>
      </c>
      <c r="AA623" s="288">
        <v>125681</v>
      </c>
      <c r="AB623" s="41" t="s">
        <v>12232</v>
      </c>
    </row>
    <row r="624" spans="1:28" x14ac:dyDescent="0.25">
      <c r="A624" s="35" t="s">
        <v>1393</v>
      </c>
      <c r="B624" s="29">
        <v>45472</v>
      </c>
      <c r="C624" s="264" t="s">
        <v>10743</v>
      </c>
      <c r="D624" s="29" t="s">
        <v>16</v>
      </c>
      <c r="E624" s="240" t="s">
        <v>10744</v>
      </c>
      <c r="F624" s="29">
        <v>45579</v>
      </c>
      <c r="G624" s="35" t="s">
        <v>1269</v>
      </c>
      <c r="H624" s="35" t="s">
        <v>1273</v>
      </c>
      <c r="I624" s="29" t="s">
        <v>13050</v>
      </c>
      <c r="J624" s="41">
        <v>1</v>
      </c>
      <c r="K624" s="41" t="s">
        <v>7860</v>
      </c>
      <c r="L624" s="41" t="s">
        <v>11662</v>
      </c>
      <c r="M624" s="41" t="s">
        <v>315</v>
      </c>
      <c r="N624" s="41" t="s">
        <v>7861</v>
      </c>
      <c r="O624" s="41" t="s">
        <v>7862</v>
      </c>
      <c r="P624" s="41" t="s">
        <v>281</v>
      </c>
      <c r="Q624" s="41" t="s">
        <v>10745</v>
      </c>
      <c r="R624" s="41" t="s">
        <v>10746</v>
      </c>
      <c r="S624" s="238" t="s">
        <v>10747</v>
      </c>
      <c r="T624" s="41" t="s">
        <v>7866</v>
      </c>
      <c r="U624" s="29">
        <v>44260</v>
      </c>
      <c r="V624" s="41" t="s">
        <v>1356</v>
      </c>
      <c r="W624" s="29">
        <v>44260</v>
      </c>
      <c r="Y624" s="238" t="s">
        <v>10748</v>
      </c>
      <c r="Z624" s="288">
        <v>13398</v>
      </c>
      <c r="AA624" s="288">
        <v>13398</v>
      </c>
      <c r="AB624" s="41" t="s">
        <v>12232</v>
      </c>
    </row>
    <row r="625" spans="1:28" x14ac:dyDescent="0.25">
      <c r="A625" s="35" t="s">
        <v>453</v>
      </c>
      <c r="B625" s="29">
        <v>45472</v>
      </c>
      <c r="C625" s="264" t="s">
        <v>10749</v>
      </c>
      <c r="D625" s="29" t="s">
        <v>16</v>
      </c>
      <c r="E625" s="240" t="s">
        <v>10750</v>
      </c>
      <c r="F625" s="29">
        <v>45579</v>
      </c>
      <c r="G625" s="35" t="s">
        <v>1269</v>
      </c>
      <c r="H625" s="35" t="s">
        <v>1273</v>
      </c>
      <c r="I625" s="29" t="s">
        <v>13058</v>
      </c>
      <c r="J625" s="41">
        <v>1</v>
      </c>
      <c r="K625" s="41" t="s">
        <v>7860</v>
      </c>
      <c r="L625" s="41" t="s">
        <v>11662</v>
      </c>
      <c r="M625" s="41" t="s">
        <v>315</v>
      </c>
      <c r="N625" s="41" t="s">
        <v>7861</v>
      </c>
      <c r="O625" s="41" t="s">
        <v>7862</v>
      </c>
      <c r="P625" s="41" t="s">
        <v>281</v>
      </c>
      <c r="Q625" s="41" t="s">
        <v>10751</v>
      </c>
      <c r="R625" s="41" t="s">
        <v>10752</v>
      </c>
      <c r="S625" s="238" t="s">
        <v>10753</v>
      </c>
      <c r="T625" s="41" t="s">
        <v>7866</v>
      </c>
      <c r="U625" s="29">
        <v>44267</v>
      </c>
      <c r="V625" s="41" t="s">
        <v>1356</v>
      </c>
      <c r="W625" s="29">
        <v>44267</v>
      </c>
      <c r="Y625" s="238" t="s">
        <v>10754</v>
      </c>
      <c r="Z625" s="288">
        <v>259292</v>
      </c>
      <c r="AA625" s="288">
        <v>259292</v>
      </c>
      <c r="AB625" s="41" t="s">
        <v>12232</v>
      </c>
    </row>
    <row r="626" spans="1:28" x14ac:dyDescent="0.25">
      <c r="A626" s="35" t="s">
        <v>1393</v>
      </c>
      <c r="B626" s="29">
        <v>45472</v>
      </c>
      <c r="C626" s="264" t="s">
        <v>10755</v>
      </c>
      <c r="D626" s="29" t="s">
        <v>16</v>
      </c>
      <c r="E626" s="240" t="s">
        <v>7877</v>
      </c>
      <c r="F626" s="29">
        <v>45579</v>
      </c>
      <c r="G626" s="35" t="s">
        <v>1269</v>
      </c>
      <c r="H626" s="35" t="s">
        <v>1273</v>
      </c>
      <c r="I626" s="29" t="s">
        <v>13050</v>
      </c>
      <c r="J626" s="41">
        <v>1</v>
      </c>
      <c r="K626" s="41" t="s">
        <v>7860</v>
      </c>
      <c r="L626" s="41" t="s">
        <v>11662</v>
      </c>
      <c r="M626" s="41" t="s">
        <v>315</v>
      </c>
      <c r="N626" s="41" t="s">
        <v>7861</v>
      </c>
      <c r="O626" s="41" t="s">
        <v>7862</v>
      </c>
      <c r="P626" s="41" t="s">
        <v>281</v>
      </c>
      <c r="Q626" s="41" t="s">
        <v>10756</v>
      </c>
      <c r="R626" s="41" t="s">
        <v>10757</v>
      </c>
      <c r="S626" s="238" t="s">
        <v>10758</v>
      </c>
      <c r="T626" s="41" t="s">
        <v>7866</v>
      </c>
      <c r="U626" s="29">
        <v>44280</v>
      </c>
      <c r="V626" s="41" t="s">
        <v>1356</v>
      </c>
      <c r="W626" s="29">
        <v>44280</v>
      </c>
      <c r="Y626" s="238" t="s">
        <v>10759</v>
      </c>
      <c r="Z626" s="288">
        <v>19898</v>
      </c>
      <c r="AA626" s="288">
        <v>19898</v>
      </c>
      <c r="AB626" s="41" t="s">
        <v>12232</v>
      </c>
    </row>
    <row r="627" spans="1:28" x14ac:dyDescent="0.25">
      <c r="A627" s="35" t="s">
        <v>1393</v>
      </c>
      <c r="B627" s="29">
        <v>45472</v>
      </c>
      <c r="C627" s="264" t="s">
        <v>10760</v>
      </c>
      <c r="D627" s="29" t="s">
        <v>16</v>
      </c>
      <c r="E627" s="240" t="s">
        <v>7877</v>
      </c>
      <c r="F627" s="29">
        <v>45579</v>
      </c>
      <c r="G627" s="35" t="s">
        <v>1269</v>
      </c>
      <c r="H627" s="35" t="s">
        <v>1273</v>
      </c>
      <c r="I627" s="29" t="s">
        <v>13050</v>
      </c>
      <c r="J627" s="41">
        <v>1</v>
      </c>
      <c r="K627" s="41" t="s">
        <v>7860</v>
      </c>
      <c r="L627" s="41" t="s">
        <v>11662</v>
      </c>
      <c r="M627" s="41" t="s">
        <v>315</v>
      </c>
      <c r="N627" s="41" t="s">
        <v>7861</v>
      </c>
      <c r="O627" s="41" t="s">
        <v>7862</v>
      </c>
      <c r="P627" s="41" t="s">
        <v>1371</v>
      </c>
      <c r="Q627" s="41" t="s">
        <v>10761</v>
      </c>
      <c r="R627" s="41" t="s">
        <v>10762</v>
      </c>
      <c r="S627" s="238" t="s">
        <v>10763</v>
      </c>
      <c r="T627" s="41" t="s">
        <v>7866</v>
      </c>
      <c r="U627" s="29">
        <v>44285</v>
      </c>
      <c r="V627" s="41" t="s">
        <v>1356</v>
      </c>
      <c r="W627" s="29">
        <v>44285</v>
      </c>
      <c r="Y627" s="238" t="s">
        <v>10764</v>
      </c>
      <c r="Z627" s="288">
        <v>29356</v>
      </c>
      <c r="AA627" s="288">
        <v>29356</v>
      </c>
      <c r="AB627" s="41" t="s">
        <v>12232</v>
      </c>
    </row>
    <row r="628" spans="1:28" x14ac:dyDescent="0.25">
      <c r="A628" s="35" t="s">
        <v>1393</v>
      </c>
      <c r="B628" s="29">
        <v>45470</v>
      </c>
      <c r="C628" s="264" t="s">
        <v>10765</v>
      </c>
      <c r="D628" s="29" t="s">
        <v>16</v>
      </c>
      <c r="E628" s="240" t="s">
        <v>7877</v>
      </c>
      <c r="F628" s="29">
        <v>45579</v>
      </c>
      <c r="G628" s="35" t="s">
        <v>1269</v>
      </c>
      <c r="H628" s="35" t="s">
        <v>1273</v>
      </c>
      <c r="I628" s="29" t="s">
        <v>13050</v>
      </c>
      <c r="J628" s="41">
        <v>1</v>
      </c>
      <c r="K628" s="41" t="s">
        <v>7860</v>
      </c>
      <c r="L628" s="41" t="s">
        <v>11662</v>
      </c>
      <c r="M628" s="41" t="s">
        <v>7870</v>
      </c>
      <c r="N628" s="41" t="s">
        <v>7861</v>
      </c>
      <c r="O628" s="41" t="s">
        <v>7862</v>
      </c>
      <c r="P628" s="41" t="s">
        <v>7871</v>
      </c>
      <c r="Q628" s="41" t="s">
        <v>10766</v>
      </c>
      <c r="R628" s="41" t="s">
        <v>10767</v>
      </c>
      <c r="S628" s="238" t="s">
        <v>10768</v>
      </c>
      <c r="T628" s="41" t="s">
        <v>7866</v>
      </c>
      <c r="U628" s="29">
        <v>44369</v>
      </c>
      <c r="V628" s="41" t="s">
        <v>1356</v>
      </c>
      <c r="W628" s="29">
        <v>44369</v>
      </c>
      <c r="Y628" s="238" t="s">
        <v>10769</v>
      </c>
      <c r="Z628" s="288">
        <v>4877</v>
      </c>
      <c r="AA628" s="288">
        <v>4877</v>
      </c>
      <c r="AB628" s="41" t="s">
        <v>12232</v>
      </c>
    </row>
    <row r="629" spans="1:28" x14ac:dyDescent="0.25">
      <c r="A629" s="35" t="s">
        <v>11630</v>
      </c>
      <c r="B629" s="29">
        <v>45471</v>
      </c>
      <c r="C629" s="264" t="s">
        <v>10770</v>
      </c>
      <c r="D629" s="29" t="s">
        <v>16</v>
      </c>
      <c r="E629" s="240" t="s">
        <v>10771</v>
      </c>
      <c r="F629" s="29">
        <v>45579</v>
      </c>
      <c r="G629" s="35" t="s">
        <v>1269</v>
      </c>
      <c r="H629" s="35" t="s">
        <v>1274</v>
      </c>
      <c r="I629" s="29" t="s">
        <v>13067</v>
      </c>
      <c r="J629" s="41">
        <v>1</v>
      </c>
      <c r="K629" s="41" t="s">
        <v>7860</v>
      </c>
      <c r="L629" s="41" t="s">
        <v>11662</v>
      </c>
      <c r="M629" s="41" t="s">
        <v>7870</v>
      </c>
      <c r="N629" s="41" t="s">
        <v>7861</v>
      </c>
      <c r="O629" s="41" t="s">
        <v>7862</v>
      </c>
      <c r="P629" s="41" t="s">
        <v>7871</v>
      </c>
      <c r="Q629" s="41" t="s">
        <v>10772</v>
      </c>
      <c r="R629" s="41" t="s">
        <v>10773</v>
      </c>
      <c r="S629" s="238" t="s">
        <v>10774</v>
      </c>
      <c r="T629" s="41" t="s">
        <v>7866</v>
      </c>
      <c r="U629" s="29">
        <v>44351</v>
      </c>
      <c r="V629" s="41" t="s">
        <v>1356</v>
      </c>
      <c r="W629" s="29">
        <v>44375</v>
      </c>
      <c r="Y629" s="238" t="s">
        <v>8948</v>
      </c>
      <c r="Z629" s="288">
        <v>50000</v>
      </c>
      <c r="AA629" s="288">
        <v>50000</v>
      </c>
      <c r="AB629" s="41" t="s">
        <v>12229</v>
      </c>
    </row>
    <row r="630" spans="1:28" x14ac:dyDescent="0.25">
      <c r="A630" s="35" t="s">
        <v>11630</v>
      </c>
      <c r="B630" s="29">
        <v>45472</v>
      </c>
      <c r="C630" s="264" t="s">
        <v>10775</v>
      </c>
      <c r="D630" s="29" t="s">
        <v>16</v>
      </c>
      <c r="E630" s="240" t="s">
        <v>10776</v>
      </c>
      <c r="F630" s="29">
        <v>45579</v>
      </c>
      <c r="G630" s="35" t="s">
        <v>1269</v>
      </c>
      <c r="H630" s="35" t="s">
        <v>1274</v>
      </c>
      <c r="I630" s="29" t="s">
        <v>13067</v>
      </c>
      <c r="J630" s="41">
        <v>1</v>
      </c>
      <c r="K630" s="41" t="s">
        <v>7860</v>
      </c>
      <c r="L630" s="41" t="s">
        <v>11662</v>
      </c>
      <c r="M630" s="41" t="s">
        <v>7870</v>
      </c>
      <c r="N630" s="41" t="s">
        <v>7861</v>
      </c>
      <c r="O630" s="41" t="s">
        <v>7862</v>
      </c>
      <c r="P630" s="41" t="s">
        <v>7871</v>
      </c>
      <c r="Q630" s="41" t="s">
        <v>10777</v>
      </c>
      <c r="R630" s="41" t="s">
        <v>10778</v>
      </c>
      <c r="S630" s="238" t="s">
        <v>10779</v>
      </c>
      <c r="T630" s="41" t="s">
        <v>7866</v>
      </c>
      <c r="U630" s="29">
        <v>44376</v>
      </c>
      <c r="V630" s="41" t="s">
        <v>1356</v>
      </c>
      <c r="W630" s="29">
        <v>44376</v>
      </c>
      <c r="Y630" s="238" t="s">
        <v>10780</v>
      </c>
      <c r="Z630" s="288">
        <v>105535</v>
      </c>
      <c r="AA630" s="288">
        <v>105535</v>
      </c>
      <c r="AB630" s="41" t="s">
        <v>12229</v>
      </c>
    </row>
    <row r="631" spans="1:28" x14ac:dyDescent="0.25">
      <c r="A631" s="35" t="s">
        <v>1393</v>
      </c>
      <c r="B631" s="29">
        <v>45473</v>
      </c>
      <c r="C631" s="264" t="s">
        <v>10781</v>
      </c>
      <c r="D631" s="29" t="s">
        <v>16</v>
      </c>
      <c r="E631" s="240" t="s">
        <v>10782</v>
      </c>
      <c r="F631" s="29">
        <v>45579</v>
      </c>
      <c r="G631" s="35" t="s">
        <v>1269</v>
      </c>
      <c r="H631" s="35" t="s">
        <v>1273</v>
      </c>
      <c r="I631" s="29" t="s">
        <v>13050</v>
      </c>
      <c r="J631" s="41">
        <v>1</v>
      </c>
      <c r="K631" s="41" t="s">
        <v>7860</v>
      </c>
      <c r="L631" s="41" t="s">
        <v>11662</v>
      </c>
      <c r="M631" s="41" t="s">
        <v>7870</v>
      </c>
      <c r="N631" s="41" t="s">
        <v>7861</v>
      </c>
      <c r="O631" s="41" t="s">
        <v>7862</v>
      </c>
      <c r="P631" s="41" t="s">
        <v>7871</v>
      </c>
      <c r="Q631" s="41" t="s">
        <v>10783</v>
      </c>
      <c r="R631" s="41" t="s">
        <v>10784</v>
      </c>
      <c r="S631" s="238" t="s">
        <v>10320</v>
      </c>
      <c r="T631" s="41" t="s">
        <v>7866</v>
      </c>
      <c r="U631" s="29">
        <v>44197</v>
      </c>
      <c r="V631" s="41" t="s">
        <v>1356</v>
      </c>
      <c r="W631" s="29">
        <v>44378</v>
      </c>
      <c r="Y631" s="238" t="s">
        <v>10321</v>
      </c>
      <c r="Z631" s="288">
        <v>10000</v>
      </c>
      <c r="AA631" s="288">
        <v>10000</v>
      </c>
      <c r="AB631" s="41" t="s">
        <v>12232</v>
      </c>
    </row>
    <row r="632" spans="1:28" x14ac:dyDescent="0.25">
      <c r="A632" s="35" t="s">
        <v>1489</v>
      </c>
      <c r="B632" s="29">
        <v>45472</v>
      </c>
      <c r="C632" s="264" t="s">
        <v>10785</v>
      </c>
      <c r="D632" s="29" t="s">
        <v>16</v>
      </c>
      <c r="E632" s="240" t="s">
        <v>7877</v>
      </c>
      <c r="F632" s="29">
        <v>45579</v>
      </c>
      <c r="G632" s="35" t="s">
        <v>1262</v>
      </c>
      <c r="H632" s="35" t="s">
        <v>1488</v>
      </c>
      <c r="I632" s="29" t="s">
        <v>13055</v>
      </c>
      <c r="J632" s="41">
        <v>1</v>
      </c>
      <c r="K632" s="41" t="s">
        <v>7860</v>
      </c>
      <c r="L632" s="41" t="s">
        <v>11662</v>
      </c>
      <c r="M632" s="41" t="s">
        <v>315</v>
      </c>
      <c r="N632" s="41" t="s">
        <v>7861</v>
      </c>
      <c r="O632" s="41" t="s">
        <v>7862</v>
      </c>
      <c r="P632" s="41" t="s">
        <v>1371</v>
      </c>
      <c r="Q632" s="41" t="s">
        <v>10786</v>
      </c>
      <c r="R632" s="41" t="s">
        <v>10787</v>
      </c>
      <c r="S632" s="238" t="s">
        <v>10788</v>
      </c>
      <c r="T632" s="41" t="s">
        <v>7866</v>
      </c>
      <c r="U632" s="29">
        <v>44397</v>
      </c>
      <c r="V632" s="41" t="s">
        <v>1356</v>
      </c>
      <c r="W632" s="29">
        <v>44397</v>
      </c>
      <c r="Y632" s="238" t="s">
        <v>10789</v>
      </c>
      <c r="Z632" s="288">
        <v>552258</v>
      </c>
      <c r="AA632" s="288">
        <v>552258</v>
      </c>
      <c r="AB632" s="41" t="s">
        <v>12229</v>
      </c>
    </row>
    <row r="633" spans="1:28" x14ac:dyDescent="0.25">
      <c r="A633" s="35" t="s">
        <v>1393</v>
      </c>
      <c r="B633" s="29">
        <v>45471</v>
      </c>
      <c r="C633" s="264" t="s">
        <v>10790</v>
      </c>
      <c r="D633" s="29" t="s">
        <v>16</v>
      </c>
      <c r="E633" s="240" t="s">
        <v>10791</v>
      </c>
      <c r="F633" s="29">
        <v>45579</v>
      </c>
      <c r="G633" s="35" t="s">
        <v>1269</v>
      </c>
      <c r="H633" s="35" t="s">
        <v>1273</v>
      </c>
      <c r="I633" s="29" t="s">
        <v>13050</v>
      </c>
      <c r="J633" s="41">
        <v>1</v>
      </c>
      <c r="K633" s="41" t="s">
        <v>7860</v>
      </c>
      <c r="L633" s="41" t="s">
        <v>11662</v>
      </c>
      <c r="M633" s="41" t="s">
        <v>315</v>
      </c>
      <c r="N633" s="41" t="s">
        <v>7861</v>
      </c>
      <c r="O633" s="41" t="s">
        <v>7862</v>
      </c>
      <c r="P633" s="41" t="s">
        <v>281</v>
      </c>
      <c r="Q633" s="41" t="s">
        <v>10792</v>
      </c>
      <c r="R633" s="41" t="s">
        <v>10793</v>
      </c>
      <c r="S633" s="238" t="s">
        <v>10794</v>
      </c>
      <c r="T633" s="41" t="s">
        <v>7866</v>
      </c>
      <c r="U633" s="29">
        <v>44409</v>
      </c>
      <c r="V633" s="41" t="s">
        <v>1356</v>
      </c>
      <c r="W633" s="29">
        <v>44409</v>
      </c>
      <c r="Y633" s="238" t="s">
        <v>10795</v>
      </c>
      <c r="Z633" s="288">
        <v>4480</v>
      </c>
      <c r="AA633" s="288">
        <v>4480</v>
      </c>
      <c r="AB633" s="41" t="s">
        <v>12232</v>
      </c>
    </row>
    <row r="634" spans="1:28" x14ac:dyDescent="0.25">
      <c r="A634" s="35" t="s">
        <v>1393</v>
      </c>
      <c r="B634" s="29">
        <v>45472</v>
      </c>
      <c r="C634" s="264" t="s">
        <v>10796</v>
      </c>
      <c r="D634" s="29" t="s">
        <v>16</v>
      </c>
      <c r="E634" s="240" t="s">
        <v>10797</v>
      </c>
      <c r="F634" s="29">
        <v>45579</v>
      </c>
      <c r="G634" s="35" t="s">
        <v>1269</v>
      </c>
      <c r="H634" s="35" t="s">
        <v>1273</v>
      </c>
      <c r="I634" s="29" t="s">
        <v>13050</v>
      </c>
      <c r="J634" s="41">
        <v>1</v>
      </c>
      <c r="K634" s="41" t="s">
        <v>7860</v>
      </c>
      <c r="L634" s="41" t="s">
        <v>11662</v>
      </c>
      <c r="M634" s="41" t="s">
        <v>7870</v>
      </c>
      <c r="N634" s="41" t="s">
        <v>7861</v>
      </c>
      <c r="O634" s="41" t="s">
        <v>7862</v>
      </c>
      <c r="P634" s="41" t="s">
        <v>8200</v>
      </c>
      <c r="Q634" s="41" t="s">
        <v>10798</v>
      </c>
      <c r="R634" s="41" t="s">
        <v>10799</v>
      </c>
      <c r="S634" s="238" t="s">
        <v>10800</v>
      </c>
      <c r="T634" s="41" t="s">
        <v>7866</v>
      </c>
      <c r="U634" s="29">
        <v>44421</v>
      </c>
      <c r="V634" s="41" t="s">
        <v>1356</v>
      </c>
      <c r="W634" s="29">
        <v>44421</v>
      </c>
      <c r="Y634" s="238" t="s">
        <v>10801</v>
      </c>
      <c r="Z634" s="288">
        <v>165471</v>
      </c>
      <c r="AA634" s="288">
        <v>165471</v>
      </c>
      <c r="AB634" s="41" t="s">
        <v>12232</v>
      </c>
    </row>
    <row r="635" spans="1:28" x14ac:dyDescent="0.25">
      <c r="A635" s="35" t="s">
        <v>986</v>
      </c>
      <c r="B635" s="29">
        <v>45470</v>
      </c>
      <c r="C635" s="264" t="s">
        <v>7923</v>
      </c>
      <c r="D635" s="29" t="s">
        <v>16</v>
      </c>
      <c r="E635" s="240" t="s">
        <v>10802</v>
      </c>
      <c r="F635" s="29">
        <v>45579</v>
      </c>
      <c r="G635" s="35" t="s">
        <v>1269</v>
      </c>
      <c r="H635" s="35" t="s">
        <v>1273</v>
      </c>
      <c r="I635" s="29" t="s">
        <v>13065</v>
      </c>
      <c r="J635" s="41">
        <v>1</v>
      </c>
      <c r="K635" s="41" t="s">
        <v>7860</v>
      </c>
      <c r="L635" s="41" t="s">
        <v>11662</v>
      </c>
      <c r="M635" s="41" t="s">
        <v>315</v>
      </c>
      <c r="N635" s="41" t="s">
        <v>7861</v>
      </c>
      <c r="O635" s="41" t="s">
        <v>7862</v>
      </c>
      <c r="P635" s="41" t="s">
        <v>1500</v>
      </c>
      <c r="Q635" s="41" t="s">
        <v>10803</v>
      </c>
      <c r="R635" s="41" t="s">
        <v>10804</v>
      </c>
      <c r="S635" s="238" t="s">
        <v>10805</v>
      </c>
      <c r="T635" s="41" t="s">
        <v>7866</v>
      </c>
      <c r="U635" s="29">
        <v>44430</v>
      </c>
      <c r="V635" s="41" t="s">
        <v>1356</v>
      </c>
      <c r="W635" s="29">
        <v>44430</v>
      </c>
      <c r="Y635" s="238" t="s">
        <v>10806</v>
      </c>
      <c r="Z635" s="288">
        <v>267554</v>
      </c>
      <c r="AA635" s="288">
        <v>267554</v>
      </c>
      <c r="AB635" s="41" t="s">
        <v>12232</v>
      </c>
    </row>
    <row r="636" spans="1:28" x14ac:dyDescent="0.25">
      <c r="A636" s="35" t="s">
        <v>12095</v>
      </c>
      <c r="B636" s="29">
        <v>45472</v>
      </c>
      <c r="C636" s="264" t="s">
        <v>10807</v>
      </c>
      <c r="D636" s="29" t="s">
        <v>16</v>
      </c>
      <c r="E636" s="240" t="s">
        <v>10808</v>
      </c>
      <c r="F636" s="29">
        <v>45579</v>
      </c>
      <c r="G636" s="35" t="s">
        <v>1269</v>
      </c>
      <c r="H636" s="35" t="s">
        <v>1272</v>
      </c>
      <c r="I636" s="29" t="s">
        <v>13059</v>
      </c>
      <c r="J636" s="41">
        <v>1</v>
      </c>
      <c r="K636" s="41" t="s">
        <v>7860</v>
      </c>
      <c r="L636" s="41" t="s">
        <v>11662</v>
      </c>
      <c r="M636" s="41" t="s">
        <v>315</v>
      </c>
      <c r="N636" s="41" t="s">
        <v>7861</v>
      </c>
      <c r="O636" s="41" t="s">
        <v>7862</v>
      </c>
      <c r="P636" s="41" t="s">
        <v>1371</v>
      </c>
      <c r="Q636" s="41" t="s">
        <v>10809</v>
      </c>
      <c r="R636" s="41" t="s">
        <v>10810</v>
      </c>
      <c r="S636" s="238" t="s">
        <v>10811</v>
      </c>
      <c r="T636" s="41" t="s">
        <v>7866</v>
      </c>
      <c r="U636" s="29">
        <v>44440</v>
      </c>
      <c r="V636" s="41" t="s">
        <v>1356</v>
      </c>
      <c r="W636" s="29">
        <v>44440</v>
      </c>
      <c r="Y636" s="238" t="s">
        <v>10812</v>
      </c>
      <c r="Z636" s="288">
        <v>133608</v>
      </c>
      <c r="AA636" s="288">
        <v>133608</v>
      </c>
      <c r="AB636" s="41" t="s">
        <v>12232</v>
      </c>
    </row>
    <row r="637" spans="1:28" x14ac:dyDescent="0.25">
      <c r="A637" s="35" t="s">
        <v>1456</v>
      </c>
      <c r="B637" s="29">
        <v>45472</v>
      </c>
      <c r="C637" s="264" t="s">
        <v>7934</v>
      </c>
      <c r="D637" s="29" t="s">
        <v>16</v>
      </c>
      <c r="E637" s="240" t="s">
        <v>7935</v>
      </c>
      <c r="F637" s="29">
        <v>45579</v>
      </c>
      <c r="G637" s="35" t="s">
        <v>1262</v>
      </c>
      <c r="H637" s="35" t="s">
        <v>1264</v>
      </c>
      <c r="I637" s="29" t="s">
        <v>13069</v>
      </c>
      <c r="J637" s="41">
        <v>1</v>
      </c>
      <c r="K637" s="41" t="s">
        <v>7860</v>
      </c>
      <c r="L637" s="41" t="s">
        <v>11662</v>
      </c>
      <c r="M637" s="41" t="s">
        <v>315</v>
      </c>
      <c r="N637" s="41" t="s">
        <v>7861</v>
      </c>
      <c r="O637" s="41" t="s">
        <v>7862</v>
      </c>
      <c r="P637" s="41" t="s">
        <v>281</v>
      </c>
      <c r="Q637" s="41" t="s">
        <v>10813</v>
      </c>
      <c r="R637" s="41" t="s">
        <v>10814</v>
      </c>
      <c r="S637" s="238" t="s">
        <v>7938</v>
      </c>
      <c r="T637" s="41" t="s">
        <v>7866</v>
      </c>
      <c r="U637" s="29">
        <v>44469</v>
      </c>
      <c r="V637" s="41" t="s">
        <v>1356</v>
      </c>
      <c r="W637" s="29">
        <v>44469</v>
      </c>
      <c r="Y637" s="238" t="s">
        <v>7939</v>
      </c>
      <c r="Z637" s="288">
        <v>8387</v>
      </c>
      <c r="AA637" s="288">
        <v>8387</v>
      </c>
      <c r="AB637" s="41" t="s">
        <v>12232</v>
      </c>
    </row>
    <row r="638" spans="1:28" x14ac:dyDescent="0.25">
      <c r="A638" s="35" t="s">
        <v>12095</v>
      </c>
      <c r="B638" s="29">
        <v>45472</v>
      </c>
      <c r="C638" s="264" t="s">
        <v>10815</v>
      </c>
      <c r="D638" s="29" t="s">
        <v>16</v>
      </c>
      <c r="E638" s="240" t="s">
        <v>7877</v>
      </c>
      <c r="F638" s="29">
        <v>45579</v>
      </c>
      <c r="G638" s="35" t="s">
        <v>1269</v>
      </c>
      <c r="H638" s="35" t="s">
        <v>1272</v>
      </c>
      <c r="I638" s="29" t="s">
        <v>13059</v>
      </c>
      <c r="J638" s="41">
        <v>1</v>
      </c>
      <c r="K638" s="41" t="s">
        <v>7860</v>
      </c>
      <c r="L638" s="41" t="s">
        <v>11662</v>
      </c>
      <c r="M638" s="41" t="s">
        <v>315</v>
      </c>
      <c r="N638" s="41" t="s">
        <v>7861</v>
      </c>
      <c r="O638" s="41" t="s">
        <v>7862</v>
      </c>
      <c r="P638" s="41" t="s">
        <v>1371</v>
      </c>
      <c r="Q638" s="41" t="s">
        <v>10816</v>
      </c>
      <c r="R638" s="41" t="s">
        <v>10817</v>
      </c>
      <c r="S638" s="238" t="s">
        <v>10818</v>
      </c>
      <c r="T638" s="41" t="s">
        <v>7866</v>
      </c>
      <c r="U638" s="29">
        <v>44496</v>
      </c>
      <c r="V638" s="41" t="s">
        <v>1356</v>
      </c>
      <c r="W638" s="29">
        <v>44496</v>
      </c>
      <c r="Y638" s="238" t="s">
        <v>10819</v>
      </c>
      <c r="Z638" s="288">
        <v>122474</v>
      </c>
      <c r="AA638" s="288">
        <v>122474</v>
      </c>
      <c r="AB638" s="41" t="s">
        <v>12232</v>
      </c>
    </row>
    <row r="639" spans="1:28" x14ac:dyDescent="0.25">
      <c r="A639" s="35" t="s">
        <v>1489</v>
      </c>
      <c r="B639" s="29">
        <v>45472</v>
      </c>
      <c r="C639" s="264" t="s">
        <v>10820</v>
      </c>
      <c r="D639" s="29" t="s">
        <v>16</v>
      </c>
      <c r="E639" s="240" t="s">
        <v>7877</v>
      </c>
      <c r="F639" s="29">
        <v>45579</v>
      </c>
      <c r="G639" s="35" t="s">
        <v>1262</v>
      </c>
      <c r="H639" s="35" t="s">
        <v>1488</v>
      </c>
      <c r="I639" s="29" t="s">
        <v>13055</v>
      </c>
      <c r="J639" s="41">
        <v>1</v>
      </c>
      <c r="K639" s="41" t="s">
        <v>7860</v>
      </c>
      <c r="L639" s="41" t="s">
        <v>11662</v>
      </c>
      <c r="M639" s="41" t="s">
        <v>315</v>
      </c>
      <c r="N639" s="41" t="s">
        <v>7861</v>
      </c>
      <c r="O639" s="41" t="s">
        <v>7862</v>
      </c>
      <c r="P639" s="41" t="s">
        <v>1371</v>
      </c>
      <c r="Q639" s="41" t="s">
        <v>10821</v>
      </c>
      <c r="R639" s="41" t="s">
        <v>10822</v>
      </c>
      <c r="S639" s="238" t="s">
        <v>10823</v>
      </c>
      <c r="T639" s="41" t="s">
        <v>7866</v>
      </c>
      <c r="U639" s="29">
        <v>44534</v>
      </c>
      <c r="V639" s="41" t="s">
        <v>1356</v>
      </c>
      <c r="W639" s="29">
        <v>44534</v>
      </c>
      <c r="Y639" s="238" t="s">
        <v>10824</v>
      </c>
      <c r="Z639" s="288">
        <v>499817</v>
      </c>
      <c r="AA639" s="288">
        <v>499817</v>
      </c>
      <c r="AB639" s="41" t="s">
        <v>12229</v>
      </c>
    </row>
    <row r="640" spans="1:28" x14ac:dyDescent="0.25">
      <c r="A640" s="35" t="s">
        <v>1393</v>
      </c>
      <c r="B640" s="29">
        <v>45472</v>
      </c>
      <c r="C640" s="264" t="s">
        <v>9071</v>
      </c>
      <c r="D640" s="29" t="s">
        <v>16</v>
      </c>
      <c r="E640" s="240" t="s">
        <v>7877</v>
      </c>
      <c r="F640" s="29">
        <v>45579</v>
      </c>
      <c r="G640" s="35" t="s">
        <v>1269</v>
      </c>
      <c r="H640" s="35" t="s">
        <v>1273</v>
      </c>
      <c r="I640" s="29" t="s">
        <v>13050</v>
      </c>
      <c r="J640" s="41">
        <v>1</v>
      </c>
      <c r="K640" s="41" t="s">
        <v>7860</v>
      </c>
      <c r="L640" s="41" t="s">
        <v>11662</v>
      </c>
      <c r="M640" s="41" t="s">
        <v>315</v>
      </c>
      <c r="N640" s="41" t="s">
        <v>7861</v>
      </c>
      <c r="O640" s="41" t="s">
        <v>7862</v>
      </c>
      <c r="P640" s="41" t="s">
        <v>281</v>
      </c>
      <c r="Q640" s="41" t="s">
        <v>10825</v>
      </c>
      <c r="R640" s="41" t="s">
        <v>10826</v>
      </c>
      <c r="S640" s="238" t="s">
        <v>10827</v>
      </c>
      <c r="T640" s="41" t="s">
        <v>7866</v>
      </c>
      <c r="U640" s="29">
        <v>44547</v>
      </c>
      <c r="V640" s="41" t="s">
        <v>1356</v>
      </c>
      <c r="W640" s="29">
        <v>44547</v>
      </c>
      <c r="Y640" s="238" t="s">
        <v>9075</v>
      </c>
      <c r="Z640" s="288">
        <v>12389</v>
      </c>
      <c r="AA640" s="288">
        <v>12389</v>
      </c>
      <c r="AB640" s="41" t="s">
        <v>12232</v>
      </c>
    </row>
    <row r="641" spans="1:28" x14ac:dyDescent="0.25">
      <c r="A641" s="35" t="s">
        <v>1393</v>
      </c>
      <c r="B641" s="29">
        <v>45472</v>
      </c>
      <c r="C641" s="264" t="s">
        <v>10828</v>
      </c>
      <c r="D641" s="29" t="s">
        <v>16</v>
      </c>
      <c r="E641" s="240" t="s">
        <v>10829</v>
      </c>
      <c r="F641" s="29">
        <v>45579</v>
      </c>
      <c r="G641" s="35" t="s">
        <v>1269</v>
      </c>
      <c r="H641" s="35" t="s">
        <v>1273</v>
      </c>
      <c r="I641" s="29" t="s">
        <v>13050</v>
      </c>
      <c r="J641" s="41">
        <v>1</v>
      </c>
      <c r="K641" s="41" t="s">
        <v>7860</v>
      </c>
      <c r="L641" s="41" t="s">
        <v>11662</v>
      </c>
      <c r="M641" s="41" t="s">
        <v>315</v>
      </c>
      <c r="N641" s="41" t="s">
        <v>7861</v>
      </c>
      <c r="O641" s="41" t="s">
        <v>7862</v>
      </c>
      <c r="P641" s="41" t="s">
        <v>281</v>
      </c>
      <c r="Q641" s="41" t="s">
        <v>10830</v>
      </c>
      <c r="R641" s="41" t="s">
        <v>10831</v>
      </c>
      <c r="S641" s="238" t="s">
        <v>10832</v>
      </c>
      <c r="T641" s="41" t="s">
        <v>7866</v>
      </c>
      <c r="U641" s="29">
        <v>44425</v>
      </c>
      <c r="V641" s="41" t="s">
        <v>1356</v>
      </c>
      <c r="W641" s="29">
        <v>44560</v>
      </c>
      <c r="Y641" s="238" t="s">
        <v>10833</v>
      </c>
      <c r="Z641" s="288">
        <v>36787</v>
      </c>
      <c r="AA641" s="288">
        <v>36787</v>
      </c>
      <c r="AB641" s="41" t="s">
        <v>12232</v>
      </c>
    </row>
    <row r="642" spans="1:28" x14ac:dyDescent="0.25">
      <c r="A642" s="35" t="s">
        <v>1393</v>
      </c>
      <c r="B642" s="29">
        <v>45472</v>
      </c>
      <c r="C642" s="264" t="s">
        <v>10834</v>
      </c>
      <c r="D642" s="29" t="s">
        <v>16</v>
      </c>
      <c r="E642" s="240" t="s">
        <v>9172</v>
      </c>
      <c r="F642" s="29">
        <v>45579</v>
      </c>
      <c r="G642" s="35" t="s">
        <v>1269</v>
      </c>
      <c r="H642" s="35" t="s">
        <v>1273</v>
      </c>
      <c r="I642" s="29" t="s">
        <v>13050</v>
      </c>
      <c r="J642" s="41">
        <v>1</v>
      </c>
      <c r="K642" s="41" t="s">
        <v>7860</v>
      </c>
      <c r="L642" s="41" t="s">
        <v>11662</v>
      </c>
      <c r="M642" s="41" t="s">
        <v>7870</v>
      </c>
      <c r="N642" s="41" t="s">
        <v>7861</v>
      </c>
      <c r="O642" s="41" t="s">
        <v>7862</v>
      </c>
      <c r="P642" s="41" t="s">
        <v>7871</v>
      </c>
      <c r="Q642" s="41" t="s">
        <v>10835</v>
      </c>
      <c r="R642" s="41" t="s">
        <v>10836</v>
      </c>
      <c r="S642" s="238" t="s">
        <v>10837</v>
      </c>
      <c r="T642" s="41" t="s">
        <v>7866</v>
      </c>
      <c r="U642" s="29">
        <v>44562</v>
      </c>
      <c r="V642" s="41" t="s">
        <v>1356</v>
      </c>
      <c r="W642" s="29">
        <v>44562</v>
      </c>
      <c r="Y642" s="238" t="s">
        <v>10533</v>
      </c>
      <c r="Z642" s="288">
        <v>82444</v>
      </c>
      <c r="AA642" s="288">
        <v>82444</v>
      </c>
      <c r="AB642" s="41" t="s">
        <v>12232</v>
      </c>
    </row>
    <row r="643" spans="1:28" x14ac:dyDescent="0.25">
      <c r="A643" s="35" t="s">
        <v>1393</v>
      </c>
      <c r="B643" s="29">
        <v>45472</v>
      </c>
      <c r="C643" s="264" t="s">
        <v>10838</v>
      </c>
      <c r="D643" s="29" t="s">
        <v>16</v>
      </c>
      <c r="E643" s="240" t="s">
        <v>7877</v>
      </c>
      <c r="F643" s="29">
        <v>45579</v>
      </c>
      <c r="G643" s="35" t="s">
        <v>1269</v>
      </c>
      <c r="H643" s="35" t="s">
        <v>1273</v>
      </c>
      <c r="I643" s="29" t="s">
        <v>13050</v>
      </c>
      <c r="J643" s="41">
        <v>1</v>
      </c>
      <c r="K643" s="41" t="s">
        <v>7860</v>
      </c>
      <c r="L643" s="41" t="s">
        <v>11662</v>
      </c>
      <c r="M643" s="41" t="s">
        <v>315</v>
      </c>
      <c r="N643" s="41" t="s">
        <v>7861</v>
      </c>
      <c r="O643" s="41" t="s">
        <v>7862</v>
      </c>
      <c r="P643" s="41" t="s">
        <v>281</v>
      </c>
      <c r="Q643" s="41" t="s">
        <v>10839</v>
      </c>
      <c r="R643" s="41" t="s">
        <v>10840</v>
      </c>
      <c r="S643" s="238" t="s">
        <v>10841</v>
      </c>
      <c r="T643" s="41" t="s">
        <v>7866</v>
      </c>
      <c r="U643" s="29">
        <v>44586</v>
      </c>
      <c r="V643" s="41" t="s">
        <v>1356</v>
      </c>
      <c r="W643" s="29">
        <v>44586</v>
      </c>
      <c r="Y643" s="238" t="s">
        <v>10842</v>
      </c>
      <c r="Z643" s="288">
        <v>13886</v>
      </c>
      <c r="AA643" s="288">
        <v>13886</v>
      </c>
      <c r="AB643" s="41" t="s">
        <v>12232</v>
      </c>
    </row>
    <row r="644" spans="1:28" x14ac:dyDescent="0.25">
      <c r="A644" s="35" t="s">
        <v>1393</v>
      </c>
      <c r="B644" s="29">
        <v>45472</v>
      </c>
      <c r="C644" s="264" t="s">
        <v>10843</v>
      </c>
      <c r="D644" s="29" t="s">
        <v>16</v>
      </c>
      <c r="E644" s="240" t="s">
        <v>7877</v>
      </c>
      <c r="F644" s="29">
        <v>45579</v>
      </c>
      <c r="G644" s="35" t="s">
        <v>1269</v>
      </c>
      <c r="H644" s="35" t="s">
        <v>1273</v>
      </c>
      <c r="I644" s="29" t="s">
        <v>13050</v>
      </c>
      <c r="J644" s="41">
        <v>1</v>
      </c>
      <c r="K644" s="41" t="s">
        <v>7860</v>
      </c>
      <c r="L644" s="41" t="s">
        <v>11662</v>
      </c>
      <c r="M644" s="41" t="s">
        <v>315</v>
      </c>
      <c r="N644" s="41" t="s">
        <v>7861</v>
      </c>
      <c r="O644" s="41" t="s">
        <v>7862</v>
      </c>
      <c r="P644" s="41" t="s">
        <v>281</v>
      </c>
      <c r="Q644" s="41" t="s">
        <v>10844</v>
      </c>
      <c r="R644" s="41" t="s">
        <v>10845</v>
      </c>
      <c r="S644" s="238" t="s">
        <v>10846</v>
      </c>
      <c r="T644" s="41" t="s">
        <v>7866</v>
      </c>
      <c r="U644" s="29">
        <v>44596</v>
      </c>
      <c r="V644" s="41" t="s">
        <v>1356</v>
      </c>
      <c r="W644" s="29">
        <v>44596</v>
      </c>
      <c r="Y644" s="238" t="s">
        <v>10847</v>
      </c>
      <c r="Z644" s="288">
        <v>16889</v>
      </c>
      <c r="AA644" s="288">
        <v>16889</v>
      </c>
      <c r="AB644" s="41" t="s">
        <v>12232</v>
      </c>
    </row>
    <row r="645" spans="1:28" x14ac:dyDescent="0.25">
      <c r="A645" s="35" t="s">
        <v>1393</v>
      </c>
      <c r="B645" s="29">
        <v>45472</v>
      </c>
      <c r="C645" s="264" t="s">
        <v>10848</v>
      </c>
      <c r="D645" s="29" t="s">
        <v>16</v>
      </c>
      <c r="E645" s="240" t="s">
        <v>7877</v>
      </c>
      <c r="F645" s="29">
        <v>45579</v>
      </c>
      <c r="G645" s="35" t="s">
        <v>1269</v>
      </c>
      <c r="H645" s="35" t="s">
        <v>1273</v>
      </c>
      <c r="I645" s="29" t="s">
        <v>13050</v>
      </c>
      <c r="J645" s="41">
        <v>1</v>
      </c>
      <c r="K645" s="41" t="s">
        <v>7860</v>
      </c>
      <c r="L645" s="41" t="s">
        <v>11662</v>
      </c>
      <c r="M645" s="41" t="s">
        <v>315</v>
      </c>
      <c r="N645" s="41" t="s">
        <v>7861</v>
      </c>
      <c r="O645" s="41" t="s">
        <v>7862</v>
      </c>
      <c r="P645" s="41" t="s">
        <v>281</v>
      </c>
      <c r="Q645" s="41" t="s">
        <v>10849</v>
      </c>
      <c r="R645" s="41" t="s">
        <v>10850</v>
      </c>
      <c r="S645" s="238" t="s">
        <v>10851</v>
      </c>
      <c r="T645" s="41" t="s">
        <v>7866</v>
      </c>
      <c r="U645" s="29">
        <v>44422</v>
      </c>
      <c r="V645" s="41" t="s">
        <v>1356</v>
      </c>
      <c r="W645" s="29">
        <v>44647</v>
      </c>
      <c r="Y645" s="238" t="s">
        <v>10852</v>
      </c>
      <c r="Z645" s="288">
        <v>55592</v>
      </c>
      <c r="AA645" s="288">
        <v>55592</v>
      </c>
      <c r="AB645" s="41" t="s">
        <v>12232</v>
      </c>
    </row>
    <row r="646" spans="1:28" x14ac:dyDescent="0.25">
      <c r="A646" s="35" t="s">
        <v>1359</v>
      </c>
      <c r="B646" s="29">
        <v>45470</v>
      </c>
      <c r="C646" s="264" t="s">
        <v>10853</v>
      </c>
      <c r="D646" s="29" t="s">
        <v>16</v>
      </c>
      <c r="E646" s="240" t="s">
        <v>10854</v>
      </c>
      <c r="F646" s="29">
        <v>45579</v>
      </c>
      <c r="G646" s="35" t="s">
        <v>1266</v>
      </c>
      <c r="H646" s="35" t="s">
        <v>1268</v>
      </c>
      <c r="I646" s="29" t="s">
        <v>13052</v>
      </c>
      <c r="J646" s="41">
        <v>1</v>
      </c>
      <c r="K646" s="41" t="s">
        <v>7860</v>
      </c>
      <c r="L646" s="41" t="s">
        <v>11662</v>
      </c>
      <c r="M646" s="41" t="s">
        <v>7870</v>
      </c>
      <c r="N646" s="41" t="s">
        <v>7861</v>
      </c>
      <c r="O646" s="41" t="s">
        <v>7862</v>
      </c>
      <c r="P646" s="41" t="s">
        <v>7871</v>
      </c>
      <c r="Q646" s="41" t="s">
        <v>10855</v>
      </c>
      <c r="R646" s="41" t="s">
        <v>10856</v>
      </c>
      <c r="S646" s="238" t="s">
        <v>10857</v>
      </c>
      <c r="T646" s="41" t="s">
        <v>7866</v>
      </c>
      <c r="U646" s="29">
        <v>44663</v>
      </c>
      <c r="V646" s="41" t="s">
        <v>1356</v>
      </c>
      <c r="W646" s="29">
        <v>44663</v>
      </c>
      <c r="Y646" s="238" t="s">
        <v>10858</v>
      </c>
      <c r="Z646" s="288">
        <v>91643</v>
      </c>
      <c r="AA646" s="288">
        <v>91643</v>
      </c>
      <c r="AB646" s="41" t="s">
        <v>12229</v>
      </c>
    </row>
    <row r="647" spans="1:28" x14ac:dyDescent="0.25">
      <c r="A647" s="35" t="s">
        <v>12095</v>
      </c>
      <c r="B647" s="29">
        <v>45472</v>
      </c>
      <c r="C647" s="264" t="s">
        <v>10859</v>
      </c>
      <c r="D647" s="29" t="s">
        <v>16</v>
      </c>
      <c r="E647" s="240" t="s">
        <v>7877</v>
      </c>
      <c r="F647" s="29">
        <v>45579</v>
      </c>
      <c r="G647" s="35" t="s">
        <v>1269</v>
      </c>
      <c r="H647" s="35" t="s">
        <v>1272</v>
      </c>
      <c r="I647" s="29" t="s">
        <v>13059</v>
      </c>
      <c r="J647" s="41">
        <v>1</v>
      </c>
      <c r="K647" s="41" t="s">
        <v>7860</v>
      </c>
      <c r="L647" s="41" t="s">
        <v>11662</v>
      </c>
      <c r="M647" s="41" t="s">
        <v>315</v>
      </c>
      <c r="N647" s="41" t="s">
        <v>7861</v>
      </c>
      <c r="O647" s="41" t="s">
        <v>7862</v>
      </c>
      <c r="P647" s="41" t="s">
        <v>8468</v>
      </c>
      <c r="Q647" s="41" t="s">
        <v>10860</v>
      </c>
      <c r="R647" s="41" t="s">
        <v>10861</v>
      </c>
      <c r="S647" s="238" t="s">
        <v>10862</v>
      </c>
      <c r="T647" s="41" t="s">
        <v>7866</v>
      </c>
      <c r="U647" s="29">
        <v>44665</v>
      </c>
      <c r="V647" s="41" t="s">
        <v>1356</v>
      </c>
      <c r="W647" s="29">
        <v>44665</v>
      </c>
      <c r="Y647" s="238" t="s">
        <v>10863</v>
      </c>
      <c r="Z647" s="288">
        <v>27615</v>
      </c>
      <c r="AA647" s="288">
        <v>27615</v>
      </c>
      <c r="AB647" s="41" t="s">
        <v>12232</v>
      </c>
    </row>
    <row r="648" spans="1:28" x14ac:dyDescent="0.25">
      <c r="A648" s="35" t="s">
        <v>1393</v>
      </c>
      <c r="B648" s="29">
        <v>45470</v>
      </c>
      <c r="C648" s="264" t="s">
        <v>10864</v>
      </c>
      <c r="D648" s="29" t="s">
        <v>16</v>
      </c>
      <c r="E648" s="240" t="s">
        <v>10865</v>
      </c>
      <c r="F648" s="29">
        <v>45579</v>
      </c>
      <c r="G648" s="35" t="s">
        <v>1269</v>
      </c>
      <c r="H648" s="35" t="s">
        <v>1273</v>
      </c>
      <c r="I648" s="29" t="s">
        <v>13050</v>
      </c>
      <c r="J648" s="41">
        <v>1</v>
      </c>
      <c r="K648" s="41" t="s">
        <v>7860</v>
      </c>
      <c r="L648" s="41" t="s">
        <v>11662</v>
      </c>
      <c r="M648" s="41" t="s">
        <v>315</v>
      </c>
      <c r="N648" s="41" t="s">
        <v>7861</v>
      </c>
      <c r="O648" s="41" t="s">
        <v>7862</v>
      </c>
      <c r="P648" s="41" t="s">
        <v>281</v>
      </c>
      <c r="Q648" s="41" t="s">
        <v>10866</v>
      </c>
      <c r="R648" s="41" t="s">
        <v>10867</v>
      </c>
      <c r="S648" s="238" t="s">
        <v>10868</v>
      </c>
      <c r="T648" s="41" t="s">
        <v>7866</v>
      </c>
      <c r="U648" s="29">
        <v>44285</v>
      </c>
      <c r="V648" s="41" t="s">
        <v>1356</v>
      </c>
      <c r="W648" s="29">
        <v>44676</v>
      </c>
      <c r="Y648" s="238" t="s">
        <v>10869</v>
      </c>
      <c r="Z648" s="288">
        <v>7159</v>
      </c>
      <c r="AA648" s="288">
        <v>7159</v>
      </c>
      <c r="AB648" s="41" t="s">
        <v>12232</v>
      </c>
    </row>
    <row r="649" spans="1:28" x14ac:dyDescent="0.25">
      <c r="A649" s="35" t="s">
        <v>1393</v>
      </c>
      <c r="B649" s="29">
        <v>45470</v>
      </c>
      <c r="C649" s="264" t="s">
        <v>10870</v>
      </c>
      <c r="D649" s="29" t="s">
        <v>16</v>
      </c>
      <c r="E649" s="240" t="s">
        <v>7877</v>
      </c>
      <c r="F649" s="29">
        <v>45579</v>
      </c>
      <c r="G649" s="35" t="s">
        <v>1269</v>
      </c>
      <c r="H649" s="35" t="s">
        <v>1273</v>
      </c>
      <c r="I649" s="29" t="s">
        <v>13050</v>
      </c>
      <c r="J649" s="41">
        <v>1</v>
      </c>
      <c r="K649" s="41" t="s">
        <v>7860</v>
      </c>
      <c r="L649" s="41" t="s">
        <v>11662</v>
      </c>
      <c r="M649" s="41" t="s">
        <v>315</v>
      </c>
      <c r="N649" s="41" t="s">
        <v>7861</v>
      </c>
      <c r="O649" s="41" t="s">
        <v>7862</v>
      </c>
      <c r="P649" s="41" t="s">
        <v>281</v>
      </c>
      <c r="Q649" s="41" t="s">
        <v>10871</v>
      </c>
      <c r="R649" s="41" t="s">
        <v>10872</v>
      </c>
      <c r="S649" s="238" t="s">
        <v>10873</v>
      </c>
      <c r="T649" s="41" t="s">
        <v>7866</v>
      </c>
      <c r="U649" s="29">
        <v>44678</v>
      </c>
      <c r="V649" s="41" t="s">
        <v>1356</v>
      </c>
      <c r="W649" s="29">
        <v>44678</v>
      </c>
      <c r="Y649" s="238" t="s">
        <v>10874</v>
      </c>
      <c r="Z649" s="288">
        <v>8250</v>
      </c>
      <c r="AA649" s="288">
        <v>8250</v>
      </c>
      <c r="AB649" s="41" t="s">
        <v>12232</v>
      </c>
    </row>
    <row r="650" spans="1:28" x14ac:dyDescent="0.25">
      <c r="A650" s="35" t="s">
        <v>1393</v>
      </c>
      <c r="B650" s="29">
        <v>45472</v>
      </c>
      <c r="C650" s="264" t="s">
        <v>10881</v>
      </c>
      <c r="D650" s="29" t="s">
        <v>16</v>
      </c>
      <c r="E650" s="240" t="s">
        <v>10882</v>
      </c>
      <c r="F650" s="29">
        <v>45579</v>
      </c>
      <c r="G650" s="35" t="s">
        <v>1269</v>
      </c>
      <c r="H650" s="35" t="s">
        <v>1273</v>
      </c>
      <c r="I650" s="29" t="s">
        <v>13050</v>
      </c>
      <c r="J650" s="41">
        <v>1</v>
      </c>
      <c r="K650" s="41" t="s">
        <v>7860</v>
      </c>
      <c r="L650" s="41" t="s">
        <v>11662</v>
      </c>
      <c r="M650" s="41" t="s">
        <v>315</v>
      </c>
      <c r="N650" s="41" t="s">
        <v>7861</v>
      </c>
      <c r="O650" s="41" t="s">
        <v>7862</v>
      </c>
      <c r="P650" s="41" t="s">
        <v>281</v>
      </c>
      <c r="Q650" s="41" t="s">
        <v>10883</v>
      </c>
      <c r="R650" s="41" t="s">
        <v>10884</v>
      </c>
      <c r="S650" s="238" t="s">
        <v>10885</v>
      </c>
      <c r="T650" s="41" t="s">
        <v>7866</v>
      </c>
      <c r="U650" s="29">
        <v>44678</v>
      </c>
      <c r="V650" s="41" t="s">
        <v>1356</v>
      </c>
      <c r="W650" s="29">
        <v>44678</v>
      </c>
      <c r="Y650" s="238" t="s">
        <v>10886</v>
      </c>
      <c r="Z650" s="288">
        <v>523907</v>
      </c>
      <c r="AA650" s="288">
        <v>523907</v>
      </c>
      <c r="AB650" s="41" t="s">
        <v>12232</v>
      </c>
    </row>
    <row r="651" spans="1:28" x14ac:dyDescent="0.25">
      <c r="A651" s="35" t="s">
        <v>1393</v>
      </c>
      <c r="B651" s="29">
        <v>45472</v>
      </c>
      <c r="C651" s="264" t="s">
        <v>10875</v>
      </c>
      <c r="D651" s="29" t="s">
        <v>16</v>
      </c>
      <c r="E651" s="240" t="s">
        <v>10876</v>
      </c>
      <c r="F651" s="29">
        <v>45579</v>
      </c>
      <c r="G651" s="35" t="s">
        <v>1269</v>
      </c>
      <c r="H651" s="35" t="s">
        <v>1273</v>
      </c>
      <c r="I651" s="29" t="s">
        <v>13050</v>
      </c>
      <c r="J651" s="41">
        <v>1</v>
      </c>
      <c r="K651" s="41" t="s">
        <v>7860</v>
      </c>
      <c r="L651" s="41" t="s">
        <v>11662</v>
      </c>
      <c r="M651" s="41" t="s">
        <v>315</v>
      </c>
      <c r="N651" s="41" t="s">
        <v>7861</v>
      </c>
      <c r="O651" s="41" t="s">
        <v>7862</v>
      </c>
      <c r="P651" s="41" t="s">
        <v>281</v>
      </c>
      <c r="Q651" s="41" t="s">
        <v>10877</v>
      </c>
      <c r="R651" s="41" t="s">
        <v>10878</v>
      </c>
      <c r="S651" s="238" t="s">
        <v>10879</v>
      </c>
      <c r="T651" s="41" t="s">
        <v>7866</v>
      </c>
      <c r="U651" s="29">
        <v>44678</v>
      </c>
      <c r="V651" s="41" t="s">
        <v>1356</v>
      </c>
      <c r="W651" s="29">
        <v>44678</v>
      </c>
      <c r="Y651" s="238" t="s">
        <v>10880</v>
      </c>
      <c r="Z651" s="288">
        <v>7578</v>
      </c>
      <c r="AA651" s="288">
        <v>7578</v>
      </c>
      <c r="AB651" s="41" t="s">
        <v>12232</v>
      </c>
    </row>
    <row r="652" spans="1:28" x14ac:dyDescent="0.25">
      <c r="A652" s="35" t="s">
        <v>1393</v>
      </c>
      <c r="B652" s="29">
        <v>45472</v>
      </c>
      <c r="C652" s="264" t="s">
        <v>10887</v>
      </c>
      <c r="D652" s="29" t="s">
        <v>16</v>
      </c>
      <c r="E652" s="240" t="s">
        <v>7877</v>
      </c>
      <c r="F652" s="29">
        <v>45579</v>
      </c>
      <c r="G652" s="35" t="s">
        <v>1269</v>
      </c>
      <c r="H652" s="35" t="s">
        <v>1273</v>
      </c>
      <c r="I652" s="29" t="s">
        <v>13050</v>
      </c>
      <c r="J652" s="41">
        <v>1</v>
      </c>
      <c r="K652" s="41" t="s">
        <v>7888</v>
      </c>
      <c r="L652" s="41" t="s">
        <v>7888</v>
      </c>
      <c r="M652" s="41" t="s">
        <v>7965</v>
      </c>
      <c r="N652" s="41" t="s">
        <v>7861</v>
      </c>
      <c r="O652" s="41" t="s">
        <v>7862</v>
      </c>
      <c r="P652" s="41" t="s">
        <v>7966</v>
      </c>
      <c r="Q652" s="41" t="s">
        <v>10888</v>
      </c>
      <c r="R652" s="41" t="s">
        <v>9362</v>
      </c>
      <c r="S652" s="238" t="s">
        <v>10889</v>
      </c>
      <c r="T652" s="41" t="s">
        <v>7866</v>
      </c>
      <c r="U652" s="29">
        <v>44692</v>
      </c>
      <c r="V652" s="41" t="s">
        <v>1356</v>
      </c>
      <c r="W652" s="29">
        <v>44692</v>
      </c>
      <c r="Y652" s="238" t="s">
        <v>10890</v>
      </c>
      <c r="Z652" s="288">
        <v>5004811</v>
      </c>
      <c r="AA652" s="288">
        <v>5004811</v>
      </c>
      <c r="AB652" s="41" t="s">
        <v>12232</v>
      </c>
    </row>
    <row r="653" spans="1:28" x14ac:dyDescent="0.25">
      <c r="A653" s="35" t="s">
        <v>1393</v>
      </c>
      <c r="B653" s="29">
        <v>45469</v>
      </c>
      <c r="C653" s="264" t="s">
        <v>10560</v>
      </c>
      <c r="D653" s="29" t="s">
        <v>16</v>
      </c>
      <c r="E653" s="240" t="s">
        <v>10891</v>
      </c>
      <c r="F653" s="29">
        <v>45579</v>
      </c>
      <c r="G653" s="35" t="s">
        <v>1269</v>
      </c>
      <c r="H653" s="35" t="s">
        <v>1273</v>
      </c>
      <c r="I653" s="29" t="s">
        <v>13050</v>
      </c>
      <c r="J653" s="41">
        <v>1</v>
      </c>
      <c r="K653" s="41" t="s">
        <v>7888</v>
      </c>
      <c r="L653" s="41" t="s">
        <v>7888</v>
      </c>
      <c r="M653" s="41" t="s">
        <v>7965</v>
      </c>
      <c r="N653" s="41" t="s">
        <v>7861</v>
      </c>
      <c r="O653" s="41" t="s">
        <v>7862</v>
      </c>
      <c r="P653" s="41" t="s">
        <v>7966</v>
      </c>
      <c r="Q653" s="41" t="s">
        <v>10892</v>
      </c>
      <c r="R653" s="41" t="s">
        <v>10893</v>
      </c>
      <c r="S653" s="238" t="s">
        <v>10894</v>
      </c>
      <c r="T653" s="41" t="s">
        <v>7866</v>
      </c>
      <c r="U653" s="29">
        <v>44713</v>
      </c>
      <c r="V653" s="41" t="s">
        <v>1413</v>
      </c>
      <c r="W653" s="29">
        <v>44713</v>
      </c>
      <c r="Y653" s="238" t="s">
        <v>10895</v>
      </c>
      <c r="Z653" s="288">
        <v>1558866</v>
      </c>
      <c r="AA653" s="288">
        <v>1558866</v>
      </c>
      <c r="AB653" s="41" t="s">
        <v>12232</v>
      </c>
    </row>
    <row r="654" spans="1:28" x14ac:dyDescent="0.25">
      <c r="A654" s="35" t="s">
        <v>1393</v>
      </c>
      <c r="B654" s="29">
        <v>45472</v>
      </c>
      <c r="C654" s="264" t="s">
        <v>10896</v>
      </c>
      <c r="D654" s="29" t="s">
        <v>16</v>
      </c>
      <c r="E654" s="240" t="s">
        <v>10897</v>
      </c>
      <c r="F654" s="29">
        <v>45579</v>
      </c>
      <c r="G654" s="35" t="s">
        <v>1269</v>
      </c>
      <c r="H654" s="35" t="s">
        <v>1273</v>
      </c>
      <c r="I654" s="29" t="s">
        <v>13050</v>
      </c>
      <c r="J654" s="41">
        <v>1</v>
      </c>
      <c r="K654" s="41" t="s">
        <v>7860</v>
      </c>
      <c r="L654" s="41" t="s">
        <v>11662</v>
      </c>
      <c r="M654" s="41" t="s">
        <v>315</v>
      </c>
      <c r="N654" s="41" t="s">
        <v>7861</v>
      </c>
      <c r="O654" s="41" t="s">
        <v>7862</v>
      </c>
      <c r="P654" s="41" t="s">
        <v>8468</v>
      </c>
      <c r="Q654" s="41" t="s">
        <v>10898</v>
      </c>
      <c r="R654" s="41" t="s">
        <v>10899</v>
      </c>
      <c r="S654" s="238" t="s">
        <v>10900</v>
      </c>
      <c r="T654" s="41" t="s">
        <v>7866</v>
      </c>
      <c r="U654" s="29">
        <v>44722</v>
      </c>
      <c r="V654" s="41" t="s">
        <v>1356</v>
      </c>
      <c r="W654" s="29">
        <v>44722</v>
      </c>
      <c r="Y654" s="238" t="s">
        <v>10901</v>
      </c>
      <c r="Z654" s="288">
        <v>25255</v>
      </c>
      <c r="AA654" s="288">
        <v>25255</v>
      </c>
      <c r="AB654" s="41" t="s">
        <v>12232</v>
      </c>
    </row>
    <row r="655" spans="1:28" x14ac:dyDescent="0.25">
      <c r="A655" s="35" t="s">
        <v>1359</v>
      </c>
      <c r="B655" s="29">
        <v>45471</v>
      </c>
      <c r="C655" s="264" t="s">
        <v>10902</v>
      </c>
      <c r="D655" s="29" t="s">
        <v>16</v>
      </c>
      <c r="E655" s="240" t="s">
        <v>10903</v>
      </c>
      <c r="F655" s="29">
        <v>45579</v>
      </c>
      <c r="G655" s="35" t="s">
        <v>1266</v>
      </c>
      <c r="H655" s="35" t="s">
        <v>1268</v>
      </c>
      <c r="I655" s="29" t="s">
        <v>13052</v>
      </c>
      <c r="J655" s="41">
        <v>1</v>
      </c>
      <c r="K655" s="41" t="s">
        <v>7895</v>
      </c>
      <c r="L655" s="41" t="s">
        <v>7895</v>
      </c>
      <c r="M655" s="41" t="s">
        <v>7896</v>
      </c>
      <c r="N655" s="41" t="s">
        <v>7897</v>
      </c>
      <c r="O655" s="41" t="s">
        <v>7862</v>
      </c>
      <c r="P655" s="41" t="s">
        <v>322</v>
      </c>
      <c r="Q655" s="41" t="s">
        <v>10904</v>
      </c>
      <c r="R655" s="41" t="s">
        <v>10905</v>
      </c>
      <c r="S655" s="238" t="s">
        <v>10088</v>
      </c>
      <c r="T655" s="41" t="s">
        <v>7866</v>
      </c>
      <c r="U655" s="29">
        <v>44603</v>
      </c>
      <c r="V655" s="41" t="s">
        <v>1356</v>
      </c>
      <c r="W655" s="29">
        <v>44753</v>
      </c>
      <c r="Y655" s="238" t="s">
        <v>8899</v>
      </c>
      <c r="Z655" s="288">
        <v>200000</v>
      </c>
      <c r="AA655" s="288">
        <v>200000</v>
      </c>
      <c r="AB655" s="41" t="s">
        <v>12229</v>
      </c>
    </row>
    <row r="656" spans="1:28" x14ac:dyDescent="0.25">
      <c r="A656" s="35" t="s">
        <v>1393</v>
      </c>
      <c r="B656" s="29">
        <v>45472</v>
      </c>
      <c r="C656" s="264" t="s">
        <v>10906</v>
      </c>
      <c r="D656" s="29" t="s">
        <v>16</v>
      </c>
      <c r="E656" s="240" t="s">
        <v>10907</v>
      </c>
      <c r="F656" s="29">
        <v>45579</v>
      </c>
      <c r="G656" s="35" t="s">
        <v>1269</v>
      </c>
      <c r="H656" s="35" t="s">
        <v>1273</v>
      </c>
      <c r="I656" s="29" t="s">
        <v>13050</v>
      </c>
      <c r="J656" s="41">
        <v>1</v>
      </c>
      <c r="K656" s="41" t="s">
        <v>7888</v>
      </c>
      <c r="L656" s="41" t="s">
        <v>7888</v>
      </c>
      <c r="M656" s="41" t="s">
        <v>7965</v>
      </c>
      <c r="N656" s="41" t="s">
        <v>7861</v>
      </c>
      <c r="O656" s="41" t="s">
        <v>7862</v>
      </c>
      <c r="P656" s="41" t="s">
        <v>7966</v>
      </c>
      <c r="Q656" s="41" t="s">
        <v>10908</v>
      </c>
      <c r="R656" s="41" t="s">
        <v>10909</v>
      </c>
      <c r="S656" s="238" t="s">
        <v>10564</v>
      </c>
      <c r="T656" s="41" t="s">
        <v>7866</v>
      </c>
      <c r="U656" s="29">
        <v>44779</v>
      </c>
      <c r="V656" s="41" t="s">
        <v>1356</v>
      </c>
      <c r="W656" s="29">
        <v>44779</v>
      </c>
      <c r="Y656" s="238" t="s">
        <v>10910</v>
      </c>
      <c r="Z656" s="288">
        <v>2270653</v>
      </c>
      <c r="AA656" s="288">
        <v>2270653</v>
      </c>
      <c r="AB656" s="41" t="s">
        <v>12232</v>
      </c>
    </row>
    <row r="657" spans="1:28" x14ac:dyDescent="0.25">
      <c r="A657" s="35" t="s">
        <v>1393</v>
      </c>
      <c r="B657" s="29">
        <v>45472</v>
      </c>
      <c r="C657" s="264" t="s">
        <v>10911</v>
      </c>
      <c r="D657" s="29" t="s">
        <v>16</v>
      </c>
      <c r="E657" s="240" t="s">
        <v>8943</v>
      </c>
      <c r="F657" s="29">
        <v>45579</v>
      </c>
      <c r="G657" s="35" t="s">
        <v>1269</v>
      </c>
      <c r="H657" s="35" t="s">
        <v>1273</v>
      </c>
      <c r="I657" s="29" t="s">
        <v>13050</v>
      </c>
      <c r="J657" s="41">
        <v>1</v>
      </c>
      <c r="K657" s="41" t="s">
        <v>269</v>
      </c>
      <c r="L657" s="41" t="s">
        <v>11772</v>
      </c>
      <c r="M657" s="41" t="s">
        <v>7896</v>
      </c>
      <c r="N657" s="41" t="s">
        <v>7897</v>
      </c>
      <c r="O657" s="41" t="s">
        <v>7862</v>
      </c>
      <c r="P657" s="41" t="s">
        <v>8193</v>
      </c>
      <c r="Q657" s="41" t="s">
        <v>10912</v>
      </c>
      <c r="R657" s="41" t="s">
        <v>10913</v>
      </c>
      <c r="S657" s="238" t="s">
        <v>10914</v>
      </c>
      <c r="T657" s="41" t="s">
        <v>7866</v>
      </c>
      <c r="U657" s="29">
        <v>44720</v>
      </c>
      <c r="V657" s="41" t="s">
        <v>1356</v>
      </c>
      <c r="W657" s="29">
        <v>44781</v>
      </c>
      <c r="Y657" s="238" t="s">
        <v>10915</v>
      </c>
      <c r="Z657" s="288">
        <v>52000</v>
      </c>
      <c r="AA657" s="288">
        <v>52000</v>
      </c>
      <c r="AB657" s="41" t="s">
        <v>12232</v>
      </c>
    </row>
    <row r="658" spans="1:28" x14ac:dyDescent="0.25">
      <c r="A658" s="35" t="s">
        <v>1393</v>
      </c>
      <c r="B658" s="29">
        <v>45472</v>
      </c>
      <c r="C658" s="264" t="s">
        <v>10916</v>
      </c>
      <c r="D658" s="29" t="s">
        <v>16</v>
      </c>
      <c r="E658" s="240" t="s">
        <v>8129</v>
      </c>
      <c r="F658" s="29">
        <v>45579</v>
      </c>
      <c r="G658" s="35" t="s">
        <v>1269</v>
      </c>
      <c r="H658" s="35" t="s">
        <v>1273</v>
      </c>
      <c r="I658" s="29" t="s">
        <v>13050</v>
      </c>
      <c r="J658" s="41">
        <v>1</v>
      </c>
      <c r="K658" s="41" t="s">
        <v>7860</v>
      </c>
      <c r="L658" s="41" t="s">
        <v>11662</v>
      </c>
      <c r="M658" s="41" t="s">
        <v>315</v>
      </c>
      <c r="N658" s="41" t="s">
        <v>7861</v>
      </c>
      <c r="O658" s="41" t="s">
        <v>7862</v>
      </c>
      <c r="P658" s="41" t="s">
        <v>281</v>
      </c>
      <c r="Q658" s="41" t="s">
        <v>10917</v>
      </c>
      <c r="R658" s="41" t="s">
        <v>10918</v>
      </c>
      <c r="S658" s="238" t="s">
        <v>10919</v>
      </c>
      <c r="T658" s="41" t="s">
        <v>7866</v>
      </c>
      <c r="U658" s="29">
        <v>44797</v>
      </c>
      <c r="V658" s="41" t="s">
        <v>1356</v>
      </c>
      <c r="W658" s="29">
        <v>44797</v>
      </c>
      <c r="Y658" s="238" t="s">
        <v>10920</v>
      </c>
      <c r="Z658" s="288">
        <v>7824</v>
      </c>
      <c r="AA658" s="288">
        <v>7824</v>
      </c>
      <c r="AB658" s="41" t="s">
        <v>12232</v>
      </c>
    </row>
    <row r="659" spans="1:28" x14ac:dyDescent="0.25">
      <c r="A659" s="35" t="s">
        <v>302</v>
      </c>
      <c r="B659" s="29">
        <v>45404</v>
      </c>
      <c r="C659" s="264" t="s">
        <v>10921</v>
      </c>
      <c r="D659" s="29" t="s">
        <v>16</v>
      </c>
      <c r="E659" s="240" t="s">
        <v>10922</v>
      </c>
      <c r="F659" s="29">
        <v>45579</v>
      </c>
      <c r="G659" s="35" t="s">
        <v>1262</v>
      </c>
      <c r="H659" s="35" t="s">
        <v>1263</v>
      </c>
      <c r="I659" s="29" t="s">
        <v>13056</v>
      </c>
      <c r="J659" s="41">
        <v>1</v>
      </c>
      <c r="K659" s="41" t="s">
        <v>7888</v>
      </c>
      <c r="L659" s="41" t="s">
        <v>7888</v>
      </c>
      <c r="M659" s="41" t="s">
        <v>7965</v>
      </c>
      <c r="N659" s="41" t="s">
        <v>7861</v>
      </c>
      <c r="O659" s="41" t="s">
        <v>7862</v>
      </c>
      <c r="P659" s="41" t="s">
        <v>3263</v>
      </c>
      <c r="Q659" s="41" t="s">
        <v>10923</v>
      </c>
      <c r="R659" s="41" t="s">
        <v>10924</v>
      </c>
      <c r="S659" s="238" t="s">
        <v>10925</v>
      </c>
      <c r="T659" s="41" t="s">
        <v>7866</v>
      </c>
      <c r="U659" s="29">
        <v>44805</v>
      </c>
      <c r="V659" s="41" t="s">
        <v>1356</v>
      </c>
      <c r="W659" s="29">
        <v>44805</v>
      </c>
      <c r="Y659" s="238" t="s">
        <v>10926</v>
      </c>
      <c r="Z659" s="288">
        <v>400000</v>
      </c>
      <c r="AA659" s="288">
        <v>400000</v>
      </c>
      <c r="AB659" s="41" t="s">
        <v>12228</v>
      </c>
    </row>
    <row r="660" spans="1:28" x14ac:dyDescent="0.25">
      <c r="A660" s="35" t="s">
        <v>1671</v>
      </c>
      <c r="B660" s="29">
        <v>45404</v>
      </c>
      <c r="C660" s="264" t="s">
        <v>10927</v>
      </c>
      <c r="D660" s="29" t="s">
        <v>16</v>
      </c>
      <c r="E660" s="240" t="s">
        <v>10922</v>
      </c>
      <c r="F660" s="29">
        <v>45579</v>
      </c>
      <c r="G660" s="35" t="s">
        <v>1262</v>
      </c>
      <c r="H660" s="35" t="s">
        <v>1263</v>
      </c>
      <c r="I660" s="29" t="s">
        <v>13057</v>
      </c>
      <c r="J660" s="41">
        <v>1</v>
      </c>
      <c r="K660" s="41" t="s">
        <v>7888</v>
      </c>
      <c r="L660" s="41" t="s">
        <v>7888</v>
      </c>
      <c r="M660" s="41" t="s">
        <v>7965</v>
      </c>
      <c r="N660" s="41" t="s">
        <v>7861</v>
      </c>
      <c r="O660" s="41" t="s">
        <v>7862</v>
      </c>
      <c r="P660" s="41" t="s">
        <v>3263</v>
      </c>
      <c r="Q660" s="41" t="s">
        <v>10928</v>
      </c>
      <c r="R660" s="41" t="s">
        <v>10929</v>
      </c>
      <c r="S660" s="238" t="s">
        <v>10930</v>
      </c>
      <c r="T660" s="41" t="s">
        <v>7866</v>
      </c>
      <c r="U660" s="29">
        <v>44805</v>
      </c>
      <c r="V660" s="41" t="s">
        <v>1356</v>
      </c>
      <c r="W660" s="29">
        <v>44805</v>
      </c>
      <c r="Y660" s="238" t="s">
        <v>10931</v>
      </c>
      <c r="Z660" s="288">
        <v>450000</v>
      </c>
      <c r="AA660" s="288">
        <v>450000</v>
      </c>
      <c r="AB660" s="41" t="s">
        <v>12228</v>
      </c>
    </row>
    <row r="661" spans="1:28" x14ac:dyDescent="0.25">
      <c r="A661" s="35" t="s">
        <v>1393</v>
      </c>
      <c r="B661" s="29">
        <v>45470</v>
      </c>
      <c r="C661" s="264" t="s">
        <v>10932</v>
      </c>
      <c r="D661" s="29" t="s">
        <v>16</v>
      </c>
      <c r="E661" s="240" t="s">
        <v>7877</v>
      </c>
      <c r="F661" s="29">
        <v>45579</v>
      </c>
      <c r="G661" s="35" t="s">
        <v>1269</v>
      </c>
      <c r="H661" s="35" t="s">
        <v>1273</v>
      </c>
      <c r="I661" s="29" t="s">
        <v>13050</v>
      </c>
      <c r="J661" s="41">
        <v>1</v>
      </c>
      <c r="K661" s="41" t="s">
        <v>7860</v>
      </c>
      <c r="L661" s="41" t="s">
        <v>11662</v>
      </c>
      <c r="M661" s="41" t="s">
        <v>7870</v>
      </c>
      <c r="N661" s="41" t="s">
        <v>7861</v>
      </c>
      <c r="O661" s="41" t="s">
        <v>7862</v>
      </c>
      <c r="P661" s="41" t="s">
        <v>7871</v>
      </c>
      <c r="Q661" s="41" t="s">
        <v>10933</v>
      </c>
      <c r="R661" s="41" t="s">
        <v>10934</v>
      </c>
      <c r="S661" s="238" t="s">
        <v>10935</v>
      </c>
      <c r="T661" s="41" t="s">
        <v>7866</v>
      </c>
      <c r="U661" s="29">
        <v>44823</v>
      </c>
      <c r="V661" s="41" t="s">
        <v>1356</v>
      </c>
      <c r="W661" s="29">
        <v>44823</v>
      </c>
      <c r="Y661" s="238" t="s">
        <v>10936</v>
      </c>
      <c r="Z661" s="288">
        <v>51221</v>
      </c>
      <c r="AA661" s="288">
        <v>51221</v>
      </c>
      <c r="AB661" s="41" t="s">
        <v>12232</v>
      </c>
    </row>
    <row r="662" spans="1:28" x14ac:dyDescent="0.25">
      <c r="A662" s="35" t="s">
        <v>609</v>
      </c>
      <c r="B662" s="29">
        <v>45471</v>
      </c>
      <c r="C662" s="264" t="s">
        <v>10937</v>
      </c>
      <c r="D662" s="29" t="s">
        <v>16</v>
      </c>
      <c r="E662" s="240" t="s">
        <v>10938</v>
      </c>
      <c r="F662" s="29">
        <v>45579</v>
      </c>
      <c r="G662" s="35" t="s">
        <v>1266</v>
      </c>
      <c r="H662" s="35" t="s">
        <v>1267</v>
      </c>
      <c r="I662" s="29" t="s">
        <v>13090</v>
      </c>
      <c r="J662" s="41">
        <v>1</v>
      </c>
      <c r="K662" s="41" t="s">
        <v>7895</v>
      </c>
      <c r="L662" s="41" t="s">
        <v>7895</v>
      </c>
      <c r="M662" s="41" t="s">
        <v>7896</v>
      </c>
      <c r="N662" s="41" t="s">
        <v>7897</v>
      </c>
      <c r="O662" s="41" t="s">
        <v>7862</v>
      </c>
      <c r="P662" s="41" t="s">
        <v>322</v>
      </c>
      <c r="Q662" s="41" t="s">
        <v>10939</v>
      </c>
      <c r="R662" s="41" t="s">
        <v>10940</v>
      </c>
      <c r="S662" s="238" t="s">
        <v>10088</v>
      </c>
      <c r="T662" s="41" t="s">
        <v>7866</v>
      </c>
      <c r="U662" s="29">
        <v>44287</v>
      </c>
      <c r="V662" s="41" t="s">
        <v>1356</v>
      </c>
      <c r="W662" s="29">
        <v>44835</v>
      </c>
      <c r="Y662" s="238" t="s">
        <v>8763</v>
      </c>
      <c r="Z662" s="288">
        <v>100000</v>
      </c>
      <c r="AA662" s="288">
        <v>100000</v>
      </c>
      <c r="AB662" s="41" t="s">
        <v>12229</v>
      </c>
    </row>
    <row r="663" spans="1:28" x14ac:dyDescent="0.25">
      <c r="A663" s="35" t="s">
        <v>1393</v>
      </c>
      <c r="B663" s="29">
        <v>45472</v>
      </c>
      <c r="C663" s="264" t="s">
        <v>10941</v>
      </c>
      <c r="D663" s="29" t="s">
        <v>16</v>
      </c>
      <c r="E663" s="240" t="s">
        <v>10942</v>
      </c>
      <c r="F663" s="29">
        <v>45579</v>
      </c>
      <c r="G663" s="35" t="s">
        <v>1269</v>
      </c>
      <c r="H663" s="35" t="s">
        <v>1273</v>
      </c>
      <c r="I663" s="29" t="s">
        <v>13050</v>
      </c>
      <c r="J663" s="41">
        <v>1</v>
      </c>
      <c r="K663" s="41" t="s">
        <v>7860</v>
      </c>
      <c r="L663" s="41" t="s">
        <v>11662</v>
      </c>
      <c r="M663" s="41" t="s">
        <v>7870</v>
      </c>
      <c r="N663" s="41" t="s">
        <v>7861</v>
      </c>
      <c r="O663" s="41" t="s">
        <v>7862</v>
      </c>
      <c r="P663" s="41" t="s">
        <v>7871</v>
      </c>
      <c r="Q663" s="41" t="s">
        <v>10943</v>
      </c>
      <c r="R663" s="41" t="s">
        <v>10944</v>
      </c>
      <c r="S663" s="238" t="s">
        <v>10945</v>
      </c>
      <c r="T663" s="41" t="s">
        <v>7866</v>
      </c>
      <c r="U663" s="29">
        <v>44910</v>
      </c>
      <c r="V663" s="41" t="s">
        <v>1356</v>
      </c>
      <c r="W663" s="29">
        <v>44910</v>
      </c>
      <c r="Y663" s="238" t="s">
        <v>10946</v>
      </c>
      <c r="Z663" s="288">
        <v>26888</v>
      </c>
      <c r="AA663" s="288">
        <v>26888</v>
      </c>
      <c r="AB663" s="41" t="s">
        <v>12232</v>
      </c>
    </row>
    <row r="664" spans="1:28" x14ac:dyDescent="0.25">
      <c r="A664" s="35" t="s">
        <v>2334</v>
      </c>
      <c r="B664" s="29">
        <v>45472</v>
      </c>
      <c r="C664" s="264" t="s">
        <v>10952</v>
      </c>
      <c r="D664" s="29" t="s">
        <v>16</v>
      </c>
      <c r="E664" s="240" t="s">
        <v>10953</v>
      </c>
      <c r="F664" s="29">
        <v>45579</v>
      </c>
      <c r="G664" s="35" t="s">
        <v>1269</v>
      </c>
      <c r="H664" s="35" t="s">
        <v>1274</v>
      </c>
      <c r="I664" s="29" t="s">
        <v>13091</v>
      </c>
      <c r="J664" s="41">
        <v>1</v>
      </c>
      <c r="K664" s="41" t="s">
        <v>7941</v>
      </c>
      <c r="L664" s="41" t="s">
        <v>11663</v>
      </c>
      <c r="M664" s="41" t="s">
        <v>7965</v>
      </c>
      <c r="N664" s="41" t="s">
        <v>7861</v>
      </c>
      <c r="O664" s="41" t="s">
        <v>7862</v>
      </c>
      <c r="P664" s="41" t="s">
        <v>8454</v>
      </c>
      <c r="Q664" s="41" t="s">
        <v>10954</v>
      </c>
      <c r="R664" s="41" t="s">
        <v>10955</v>
      </c>
      <c r="S664" s="238" t="s">
        <v>10956</v>
      </c>
      <c r="T664" s="41" t="s">
        <v>7866</v>
      </c>
      <c r="U664" s="29">
        <v>44896</v>
      </c>
      <c r="V664" s="41" t="s">
        <v>1413</v>
      </c>
      <c r="W664" s="29">
        <v>44927</v>
      </c>
      <c r="Y664" s="238" t="s">
        <v>10206</v>
      </c>
      <c r="Z664" s="288">
        <v>70000</v>
      </c>
      <c r="AA664" s="288">
        <v>70000</v>
      </c>
      <c r="AB664" s="41" t="s">
        <v>12231</v>
      </c>
    </row>
    <row r="665" spans="1:28" x14ac:dyDescent="0.25">
      <c r="A665" s="35" t="s">
        <v>2334</v>
      </c>
      <c r="B665" s="29">
        <v>45472</v>
      </c>
      <c r="C665" s="264" t="s">
        <v>10947</v>
      </c>
      <c r="D665" s="29" t="s">
        <v>16</v>
      </c>
      <c r="E665" s="240" t="s">
        <v>10948</v>
      </c>
      <c r="F665" s="29">
        <v>45579</v>
      </c>
      <c r="G665" s="35" t="s">
        <v>1269</v>
      </c>
      <c r="H665" s="35" t="s">
        <v>1274</v>
      </c>
      <c r="I665" s="29" t="s">
        <v>13091</v>
      </c>
      <c r="J665" s="41">
        <v>1</v>
      </c>
      <c r="K665" s="41" t="s">
        <v>8666</v>
      </c>
      <c r="L665" s="41" t="s">
        <v>11663</v>
      </c>
      <c r="M665" s="41" t="s">
        <v>7965</v>
      </c>
      <c r="N665" s="41" t="s">
        <v>277</v>
      </c>
      <c r="O665" s="41" t="s">
        <v>7862</v>
      </c>
      <c r="P665" s="41" t="s">
        <v>8454</v>
      </c>
      <c r="Q665" s="41" t="s">
        <v>10949</v>
      </c>
      <c r="R665" s="41" t="s">
        <v>10950</v>
      </c>
      <c r="S665" s="238" t="s">
        <v>10951</v>
      </c>
      <c r="T665" s="41" t="s">
        <v>7866</v>
      </c>
      <c r="U665" s="29">
        <v>44927</v>
      </c>
      <c r="V665" s="41" t="s">
        <v>1413</v>
      </c>
      <c r="W665" s="29">
        <v>44927</v>
      </c>
      <c r="Y665" s="238" t="s">
        <v>8816</v>
      </c>
      <c r="Z665" s="288">
        <v>60000</v>
      </c>
      <c r="AA665" s="288">
        <v>60000</v>
      </c>
      <c r="AB665" s="41" t="s">
        <v>12231</v>
      </c>
    </row>
    <row r="666" spans="1:28" x14ac:dyDescent="0.25">
      <c r="A666" s="35" t="s">
        <v>1393</v>
      </c>
      <c r="B666" s="29">
        <v>45473</v>
      </c>
      <c r="C666" s="264" t="s">
        <v>10957</v>
      </c>
      <c r="D666" s="29" t="s">
        <v>16</v>
      </c>
      <c r="E666" s="240" t="s">
        <v>10958</v>
      </c>
      <c r="F666" s="29">
        <v>45579</v>
      </c>
      <c r="G666" s="35" t="s">
        <v>1269</v>
      </c>
      <c r="H666" s="35" t="s">
        <v>1273</v>
      </c>
      <c r="I666" s="29" t="s">
        <v>13050</v>
      </c>
      <c r="J666" s="41">
        <v>1</v>
      </c>
      <c r="K666" s="41" t="s">
        <v>7860</v>
      </c>
      <c r="L666" s="41" t="s">
        <v>11662</v>
      </c>
      <c r="M666" s="41" t="s">
        <v>7870</v>
      </c>
      <c r="N666" s="41" t="s">
        <v>7861</v>
      </c>
      <c r="O666" s="41" t="s">
        <v>7862</v>
      </c>
      <c r="P666" s="41" t="s">
        <v>7871</v>
      </c>
      <c r="Q666" s="41" t="s">
        <v>10959</v>
      </c>
      <c r="R666" s="41" t="s">
        <v>10960</v>
      </c>
      <c r="S666" s="238" t="s">
        <v>10320</v>
      </c>
      <c r="T666" s="41" t="s">
        <v>7866</v>
      </c>
      <c r="U666" s="29">
        <v>44623</v>
      </c>
      <c r="V666" s="41" t="s">
        <v>1356</v>
      </c>
      <c r="W666" s="29">
        <v>44934</v>
      </c>
      <c r="Y666" s="238" t="s">
        <v>10321</v>
      </c>
      <c r="Z666" s="288">
        <v>10000</v>
      </c>
      <c r="AA666" s="288">
        <v>10000</v>
      </c>
      <c r="AB666" s="41" t="s">
        <v>12232</v>
      </c>
    </row>
    <row r="667" spans="1:28" x14ac:dyDescent="0.25">
      <c r="A667" s="35" t="s">
        <v>1393</v>
      </c>
      <c r="B667" s="29">
        <v>45473</v>
      </c>
      <c r="C667" s="264" t="s">
        <v>10961</v>
      </c>
      <c r="D667" s="29" t="s">
        <v>16</v>
      </c>
      <c r="E667" s="240" t="s">
        <v>10962</v>
      </c>
      <c r="F667" s="29">
        <v>45579</v>
      </c>
      <c r="G667" s="35" t="s">
        <v>1269</v>
      </c>
      <c r="H667" s="35" t="s">
        <v>1273</v>
      </c>
      <c r="I667" s="29" t="s">
        <v>13050</v>
      </c>
      <c r="J667" s="41">
        <v>1</v>
      </c>
      <c r="K667" s="41" t="s">
        <v>7860</v>
      </c>
      <c r="L667" s="41" t="s">
        <v>11662</v>
      </c>
      <c r="M667" s="41" t="s">
        <v>7870</v>
      </c>
      <c r="N667" s="41" t="s">
        <v>7861</v>
      </c>
      <c r="O667" s="41" t="s">
        <v>7862</v>
      </c>
      <c r="P667" s="41" t="s">
        <v>7871</v>
      </c>
      <c r="Q667" s="41" t="s">
        <v>10963</v>
      </c>
      <c r="R667" s="41" t="s">
        <v>10964</v>
      </c>
      <c r="S667" s="238" t="s">
        <v>10320</v>
      </c>
      <c r="T667" s="41" t="s">
        <v>7866</v>
      </c>
      <c r="U667" s="29">
        <v>44798</v>
      </c>
      <c r="V667" s="41" t="s">
        <v>1356</v>
      </c>
      <c r="W667" s="29">
        <v>44981</v>
      </c>
      <c r="Y667" s="238" t="s">
        <v>10321</v>
      </c>
      <c r="Z667" s="288">
        <v>10000</v>
      </c>
      <c r="AA667" s="288">
        <v>10000</v>
      </c>
      <c r="AB667" s="41" t="s">
        <v>12232</v>
      </c>
    </row>
    <row r="668" spans="1:28" x14ac:dyDescent="0.25">
      <c r="A668" s="35" t="s">
        <v>1393</v>
      </c>
      <c r="B668" s="29">
        <v>45473</v>
      </c>
      <c r="C668" s="264" t="s">
        <v>10965</v>
      </c>
      <c r="D668" s="29" t="s">
        <v>16</v>
      </c>
      <c r="E668" s="240" t="s">
        <v>10966</v>
      </c>
      <c r="F668" s="29">
        <v>45579</v>
      </c>
      <c r="G668" s="35" t="s">
        <v>1269</v>
      </c>
      <c r="H668" s="35" t="s">
        <v>1273</v>
      </c>
      <c r="I668" s="29" t="s">
        <v>13050</v>
      </c>
      <c r="J668" s="41">
        <v>1</v>
      </c>
      <c r="K668" s="41" t="s">
        <v>7860</v>
      </c>
      <c r="L668" s="41" t="s">
        <v>11662</v>
      </c>
      <c r="M668" s="41" t="s">
        <v>7870</v>
      </c>
      <c r="N668" s="41" t="s">
        <v>7861</v>
      </c>
      <c r="O668" s="41" t="s">
        <v>7862</v>
      </c>
      <c r="P668" s="41" t="s">
        <v>7871</v>
      </c>
      <c r="Q668" s="41" t="s">
        <v>10967</v>
      </c>
      <c r="R668" s="41" t="s">
        <v>10968</v>
      </c>
      <c r="S668" s="238" t="s">
        <v>10320</v>
      </c>
      <c r="T668" s="41" t="s">
        <v>7866</v>
      </c>
      <c r="U668" s="29">
        <v>44808</v>
      </c>
      <c r="V668" s="41" t="s">
        <v>1356</v>
      </c>
      <c r="W668" s="29">
        <v>44988</v>
      </c>
      <c r="Y668" s="238" t="s">
        <v>9115</v>
      </c>
      <c r="Z668" s="288">
        <v>40000</v>
      </c>
      <c r="AA668" s="288">
        <v>40000</v>
      </c>
      <c r="AB668" s="41" t="s">
        <v>12232</v>
      </c>
    </row>
    <row r="669" spans="1:28" x14ac:dyDescent="0.25">
      <c r="A669" s="35" t="s">
        <v>1393</v>
      </c>
      <c r="B669" s="29">
        <v>45473</v>
      </c>
      <c r="C669" s="264" t="s">
        <v>10969</v>
      </c>
      <c r="D669" s="29" t="s">
        <v>16</v>
      </c>
      <c r="E669" s="240" t="s">
        <v>10970</v>
      </c>
      <c r="F669" s="29">
        <v>45579</v>
      </c>
      <c r="G669" s="35" t="s">
        <v>1269</v>
      </c>
      <c r="H669" s="35" t="s">
        <v>1273</v>
      </c>
      <c r="I669" s="29" t="s">
        <v>13050</v>
      </c>
      <c r="J669" s="41">
        <v>1</v>
      </c>
      <c r="K669" s="41" t="s">
        <v>7860</v>
      </c>
      <c r="L669" s="41" t="s">
        <v>11662</v>
      </c>
      <c r="M669" s="41" t="s">
        <v>7870</v>
      </c>
      <c r="N669" s="41" t="s">
        <v>7861</v>
      </c>
      <c r="O669" s="41" t="s">
        <v>7862</v>
      </c>
      <c r="P669" s="41" t="s">
        <v>7871</v>
      </c>
      <c r="Q669" s="41" t="s">
        <v>10971</v>
      </c>
      <c r="R669" s="41" t="s">
        <v>10972</v>
      </c>
      <c r="S669" s="238" t="s">
        <v>10320</v>
      </c>
      <c r="T669" s="41" t="s">
        <v>7866</v>
      </c>
      <c r="U669" s="29">
        <v>44829</v>
      </c>
      <c r="V669" s="41" t="s">
        <v>1356</v>
      </c>
      <c r="W669" s="29">
        <v>45016</v>
      </c>
      <c r="Y669" s="238" t="s">
        <v>10321</v>
      </c>
      <c r="Z669" s="288">
        <v>10000</v>
      </c>
      <c r="AA669" s="288">
        <v>10000</v>
      </c>
      <c r="AB669" s="41" t="s">
        <v>12232</v>
      </c>
    </row>
    <row r="670" spans="1:28" x14ac:dyDescent="0.25">
      <c r="A670" s="35" t="s">
        <v>1393</v>
      </c>
      <c r="B670" s="29">
        <v>45473</v>
      </c>
      <c r="C670" s="264" t="s">
        <v>10977</v>
      </c>
      <c r="D670" s="29" t="s">
        <v>16</v>
      </c>
      <c r="E670" s="240" t="s">
        <v>10978</v>
      </c>
      <c r="F670" s="29">
        <v>45579</v>
      </c>
      <c r="G670" s="35" t="s">
        <v>1269</v>
      </c>
      <c r="H670" s="35" t="s">
        <v>1273</v>
      </c>
      <c r="I670" s="29" t="s">
        <v>13050</v>
      </c>
      <c r="J670" s="41">
        <v>1</v>
      </c>
      <c r="K670" s="41" t="s">
        <v>7860</v>
      </c>
      <c r="L670" s="41" t="s">
        <v>11662</v>
      </c>
      <c r="M670" s="41" t="s">
        <v>7870</v>
      </c>
      <c r="N670" s="41" t="s">
        <v>7861</v>
      </c>
      <c r="O670" s="41" t="s">
        <v>7862</v>
      </c>
      <c r="P670" s="41" t="s">
        <v>7871</v>
      </c>
      <c r="Q670" s="41" t="s">
        <v>10979</v>
      </c>
      <c r="R670" s="41" t="s">
        <v>10980</v>
      </c>
      <c r="S670" s="238" t="s">
        <v>10320</v>
      </c>
      <c r="T670" s="41" t="s">
        <v>7866</v>
      </c>
      <c r="U670" s="29">
        <v>44875</v>
      </c>
      <c r="V670" s="41" t="s">
        <v>1356</v>
      </c>
      <c r="W670" s="29">
        <v>45037</v>
      </c>
      <c r="Y670" s="238" t="s">
        <v>9777</v>
      </c>
      <c r="Z670" s="288">
        <v>30000</v>
      </c>
      <c r="AA670" s="288">
        <v>30000</v>
      </c>
      <c r="AB670" s="41" t="s">
        <v>12232</v>
      </c>
    </row>
    <row r="671" spans="1:28" x14ac:dyDescent="0.25">
      <c r="A671" s="35" t="s">
        <v>1393</v>
      </c>
      <c r="B671" s="29">
        <v>45473</v>
      </c>
      <c r="C671" s="264" t="s">
        <v>10973</v>
      </c>
      <c r="D671" s="29" t="s">
        <v>16</v>
      </c>
      <c r="E671" s="240" t="s">
        <v>10974</v>
      </c>
      <c r="F671" s="29">
        <v>45579</v>
      </c>
      <c r="G671" s="35" t="s">
        <v>1269</v>
      </c>
      <c r="H671" s="35" t="s">
        <v>1273</v>
      </c>
      <c r="I671" s="29" t="s">
        <v>13050</v>
      </c>
      <c r="J671" s="41">
        <v>1</v>
      </c>
      <c r="K671" s="41" t="s">
        <v>7860</v>
      </c>
      <c r="L671" s="41" t="s">
        <v>11662</v>
      </c>
      <c r="M671" s="41" t="s">
        <v>7870</v>
      </c>
      <c r="N671" s="41" t="s">
        <v>7861</v>
      </c>
      <c r="O671" s="41" t="s">
        <v>7862</v>
      </c>
      <c r="P671" s="41" t="s">
        <v>7871</v>
      </c>
      <c r="Q671" s="41" t="s">
        <v>10975</v>
      </c>
      <c r="R671" s="41" t="s">
        <v>10976</v>
      </c>
      <c r="S671" s="238" t="s">
        <v>10320</v>
      </c>
      <c r="T671" s="41" t="s">
        <v>7866</v>
      </c>
      <c r="U671" s="29">
        <v>44829</v>
      </c>
      <c r="V671" s="41" t="s">
        <v>1356</v>
      </c>
      <c r="W671" s="29">
        <v>45037</v>
      </c>
      <c r="Y671" s="238" t="s">
        <v>8057</v>
      </c>
      <c r="Z671" s="288">
        <v>20000</v>
      </c>
      <c r="AA671" s="288">
        <v>20000</v>
      </c>
      <c r="AB671" s="41" t="s">
        <v>12232</v>
      </c>
    </row>
    <row r="672" spans="1:28" x14ac:dyDescent="0.25">
      <c r="A672" s="35" t="s">
        <v>1359</v>
      </c>
      <c r="B672" s="29">
        <v>45449</v>
      </c>
      <c r="C672" s="264" t="s">
        <v>10981</v>
      </c>
      <c r="D672" s="29" t="s">
        <v>16</v>
      </c>
      <c r="E672" s="240" t="s">
        <v>10982</v>
      </c>
      <c r="F672" s="29">
        <v>45579</v>
      </c>
      <c r="G672" s="35" t="s">
        <v>1266</v>
      </c>
      <c r="H672" s="35" t="s">
        <v>1268</v>
      </c>
      <c r="I672" s="29" t="s">
        <v>13052</v>
      </c>
      <c r="J672" s="41">
        <v>1</v>
      </c>
      <c r="K672" s="41" t="s">
        <v>7860</v>
      </c>
      <c r="L672" s="41" t="s">
        <v>11662</v>
      </c>
      <c r="M672" s="41" t="s">
        <v>315</v>
      </c>
      <c r="N672" s="41" t="s">
        <v>7861</v>
      </c>
      <c r="O672" s="41" t="s">
        <v>7862</v>
      </c>
      <c r="P672" s="41" t="s">
        <v>281</v>
      </c>
      <c r="Q672" s="41" t="s">
        <v>10983</v>
      </c>
      <c r="R672" s="41" t="s">
        <v>10984</v>
      </c>
      <c r="S672" s="238" t="s">
        <v>10985</v>
      </c>
      <c r="T672" s="41" t="s">
        <v>7866</v>
      </c>
      <c r="U672" s="29">
        <v>44749</v>
      </c>
      <c r="V672" s="41" t="s">
        <v>1413</v>
      </c>
      <c r="W672" s="29">
        <v>45071</v>
      </c>
      <c r="Y672" s="238" t="s">
        <v>10986</v>
      </c>
      <c r="Z672" s="288">
        <v>76858</v>
      </c>
      <c r="AA672" s="288">
        <v>76858</v>
      </c>
      <c r="AB672" s="41" t="s">
        <v>12229</v>
      </c>
    </row>
    <row r="673" spans="1:28" x14ac:dyDescent="0.25">
      <c r="A673" s="35" t="s">
        <v>1393</v>
      </c>
      <c r="B673" s="29">
        <v>45472</v>
      </c>
      <c r="C673" s="264" t="s">
        <v>9619</v>
      </c>
      <c r="D673" s="29" t="s">
        <v>16</v>
      </c>
      <c r="E673" s="240" t="s">
        <v>9620</v>
      </c>
      <c r="F673" s="29">
        <v>45579</v>
      </c>
      <c r="G673" s="35" t="s">
        <v>1269</v>
      </c>
      <c r="H673" s="35" t="s">
        <v>1273</v>
      </c>
      <c r="I673" s="29" t="s">
        <v>13050</v>
      </c>
      <c r="J673" s="41">
        <v>1</v>
      </c>
      <c r="K673" s="41" t="s">
        <v>7860</v>
      </c>
      <c r="L673" s="41" t="s">
        <v>11662</v>
      </c>
      <c r="M673" s="41" t="s">
        <v>7870</v>
      </c>
      <c r="N673" s="41" t="s">
        <v>7861</v>
      </c>
      <c r="O673" s="41" t="s">
        <v>7862</v>
      </c>
      <c r="P673" s="41" t="s">
        <v>7871</v>
      </c>
      <c r="Q673" s="41" t="s">
        <v>10987</v>
      </c>
      <c r="R673" s="41" t="s">
        <v>10988</v>
      </c>
      <c r="S673" s="238" t="s">
        <v>10989</v>
      </c>
      <c r="T673" s="41" t="s">
        <v>7866</v>
      </c>
      <c r="U673" s="29">
        <v>45078</v>
      </c>
      <c r="V673" s="41" t="s">
        <v>1356</v>
      </c>
      <c r="W673" s="29">
        <v>45078</v>
      </c>
      <c r="Y673" s="238" t="s">
        <v>9589</v>
      </c>
      <c r="Z673" s="288">
        <v>83499</v>
      </c>
      <c r="AA673" s="288">
        <v>83499</v>
      </c>
      <c r="AB673" s="41" t="s">
        <v>12232</v>
      </c>
    </row>
    <row r="674" spans="1:28" x14ac:dyDescent="0.25">
      <c r="A674" s="35" t="s">
        <v>1393</v>
      </c>
      <c r="B674" s="29">
        <v>45472</v>
      </c>
      <c r="C674" s="264" t="s">
        <v>10990</v>
      </c>
      <c r="D674" s="29" t="s">
        <v>16</v>
      </c>
      <c r="E674" s="240" t="s">
        <v>10991</v>
      </c>
      <c r="F674" s="29">
        <v>45579</v>
      </c>
      <c r="G674" s="35" t="s">
        <v>1269</v>
      </c>
      <c r="H674" s="35" t="s">
        <v>1273</v>
      </c>
      <c r="I674" s="29" t="s">
        <v>13050</v>
      </c>
      <c r="J674" s="41">
        <v>1</v>
      </c>
      <c r="K674" s="41" t="s">
        <v>7860</v>
      </c>
      <c r="L674" s="41" t="s">
        <v>11662</v>
      </c>
      <c r="M674" s="41" t="s">
        <v>315</v>
      </c>
      <c r="N674" s="41" t="s">
        <v>7861</v>
      </c>
      <c r="O674" s="41" t="s">
        <v>7862</v>
      </c>
      <c r="P674" s="41" t="s">
        <v>1500</v>
      </c>
      <c r="Q674" s="41" t="s">
        <v>10992</v>
      </c>
      <c r="R674" s="41" t="s">
        <v>10993</v>
      </c>
      <c r="S674" s="238" t="s">
        <v>10994</v>
      </c>
      <c r="T674" s="41" t="s">
        <v>7866</v>
      </c>
      <c r="U674" s="29">
        <v>44574</v>
      </c>
      <c r="V674" s="41" t="s">
        <v>1356</v>
      </c>
      <c r="W674" s="29">
        <v>45095</v>
      </c>
      <c r="Y674" s="238" t="s">
        <v>10995</v>
      </c>
      <c r="Z674" s="288">
        <v>121712</v>
      </c>
      <c r="AA674" s="288">
        <v>121712</v>
      </c>
      <c r="AB674" s="41" t="s">
        <v>12232</v>
      </c>
    </row>
    <row r="675" spans="1:28" x14ac:dyDescent="0.25">
      <c r="A675" s="35" t="s">
        <v>1393</v>
      </c>
      <c r="B675" s="29">
        <v>45472</v>
      </c>
      <c r="C675" s="264" t="s">
        <v>10996</v>
      </c>
      <c r="D675" s="29" t="s">
        <v>16</v>
      </c>
      <c r="E675" s="240" t="s">
        <v>10997</v>
      </c>
      <c r="F675" s="29">
        <v>45579</v>
      </c>
      <c r="G675" s="35" t="s">
        <v>1269</v>
      </c>
      <c r="H675" s="35" t="s">
        <v>1273</v>
      </c>
      <c r="I675" s="29" t="s">
        <v>13050</v>
      </c>
      <c r="J675" s="41">
        <v>1</v>
      </c>
      <c r="K675" s="41" t="s">
        <v>7860</v>
      </c>
      <c r="L675" s="41" t="s">
        <v>11662</v>
      </c>
      <c r="M675" s="41" t="s">
        <v>315</v>
      </c>
      <c r="N675" s="41" t="s">
        <v>7861</v>
      </c>
      <c r="O675" s="41" t="s">
        <v>7862</v>
      </c>
      <c r="P675" s="41" t="s">
        <v>281</v>
      </c>
      <c r="Q675" s="41" t="s">
        <v>10998</v>
      </c>
      <c r="R675" s="41" t="s">
        <v>10999</v>
      </c>
      <c r="S675" s="238" t="s">
        <v>11000</v>
      </c>
      <c r="T675" s="41" t="s">
        <v>7866</v>
      </c>
      <c r="U675" s="29">
        <v>45184</v>
      </c>
      <c r="V675" s="41" t="s">
        <v>1356</v>
      </c>
      <c r="W675" s="29">
        <v>45184</v>
      </c>
      <c r="Y675" s="238" t="s">
        <v>11001</v>
      </c>
      <c r="Z675" s="288">
        <v>39757</v>
      </c>
      <c r="AA675" s="288">
        <v>39757</v>
      </c>
      <c r="AB675" s="41" t="s">
        <v>12232</v>
      </c>
    </row>
    <row r="676" spans="1:28" x14ac:dyDescent="0.25">
      <c r="A676" s="35" t="s">
        <v>1393</v>
      </c>
      <c r="B676" s="29">
        <v>45473</v>
      </c>
      <c r="C676" s="264" t="s">
        <v>11002</v>
      </c>
      <c r="D676" s="29" t="s">
        <v>16</v>
      </c>
      <c r="E676" s="240" t="s">
        <v>11003</v>
      </c>
      <c r="F676" s="29">
        <v>45579</v>
      </c>
      <c r="G676" s="35" t="s">
        <v>1269</v>
      </c>
      <c r="H676" s="35" t="s">
        <v>1273</v>
      </c>
      <c r="I676" s="29" t="s">
        <v>13050</v>
      </c>
      <c r="J676" s="41">
        <v>1</v>
      </c>
      <c r="K676" s="41" t="s">
        <v>7860</v>
      </c>
      <c r="L676" s="41" t="s">
        <v>11662</v>
      </c>
      <c r="M676" s="41" t="s">
        <v>7870</v>
      </c>
      <c r="N676" s="41" t="s">
        <v>7861</v>
      </c>
      <c r="O676" s="41" t="s">
        <v>7862</v>
      </c>
      <c r="P676" s="41" t="s">
        <v>7871</v>
      </c>
      <c r="Q676" s="41" t="s">
        <v>11004</v>
      </c>
      <c r="R676" s="41" t="s">
        <v>11005</v>
      </c>
      <c r="S676" s="238" t="s">
        <v>10320</v>
      </c>
      <c r="T676" s="41" t="s">
        <v>7866</v>
      </c>
      <c r="U676" s="29">
        <v>45066</v>
      </c>
      <c r="V676" s="41" t="s">
        <v>1356</v>
      </c>
      <c r="W676" s="29">
        <v>45268</v>
      </c>
      <c r="Y676" s="238" t="s">
        <v>10321</v>
      </c>
      <c r="Z676" s="288">
        <v>10000</v>
      </c>
      <c r="AA676" s="288">
        <v>10000</v>
      </c>
      <c r="AB676" s="41" t="s">
        <v>12232</v>
      </c>
    </row>
    <row r="677" spans="1:28" x14ac:dyDescent="0.25">
      <c r="A677" s="35" t="s">
        <v>1393</v>
      </c>
      <c r="B677" s="29">
        <v>45472</v>
      </c>
      <c r="C677" s="264" t="s">
        <v>11006</v>
      </c>
      <c r="D677" s="29" t="s">
        <v>16</v>
      </c>
      <c r="E677" s="240" t="s">
        <v>11007</v>
      </c>
      <c r="F677" s="29">
        <v>45579</v>
      </c>
      <c r="G677" s="35" t="s">
        <v>1269</v>
      </c>
      <c r="H677" s="35" t="s">
        <v>1273</v>
      </c>
      <c r="I677" s="29" t="s">
        <v>13050</v>
      </c>
      <c r="J677" s="41">
        <v>1</v>
      </c>
      <c r="K677" s="41" t="s">
        <v>7860</v>
      </c>
      <c r="L677" s="41" t="s">
        <v>11662</v>
      </c>
      <c r="M677" s="41" t="s">
        <v>7870</v>
      </c>
      <c r="N677" s="41" t="s">
        <v>7861</v>
      </c>
      <c r="O677" s="41" t="s">
        <v>7862</v>
      </c>
      <c r="P677" s="41" t="s">
        <v>7871</v>
      </c>
      <c r="Q677" s="41" t="s">
        <v>11008</v>
      </c>
      <c r="R677" s="41" t="s">
        <v>11009</v>
      </c>
      <c r="S677" s="238" t="s">
        <v>11010</v>
      </c>
      <c r="T677" s="41" t="s">
        <v>7866</v>
      </c>
      <c r="U677" s="29">
        <v>44819</v>
      </c>
      <c r="V677" s="41" t="s">
        <v>1356</v>
      </c>
      <c r="W677" s="29">
        <v>45275</v>
      </c>
      <c r="Y677" s="238" t="s">
        <v>11011</v>
      </c>
      <c r="Z677" s="288">
        <v>55334</v>
      </c>
      <c r="AA677" s="288">
        <v>55334</v>
      </c>
      <c r="AB677" s="41" t="s">
        <v>12232</v>
      </c>
    </row>
    <row r="678" spans="1:28" x14ac:dyDescent="0.25">
      <c r="A678" s="35" t="s">
        <v>1393</v>
      </c>
      <c r="B678" s="29">
        <v>45470</v>
      </c>
      <c r="C678" s="264" t="s">
        <v>11016</v>
      </c>
      <c r="D678" s="29" t="s">
        <v>16</v>
      </c>
      <c r="E678" s="240" t="s">
        <v>9547</v>
      </c>
      <c r="F678" s="29">
        <v>45579</v>
      </c>
      <c r="G678" s="35" t="s">
        <v>1269</v>
      </c>
      <c r="H678" s="35" t="s">
        <v>1273</v>
      </c>
      <c r="I678" s="29" t="s">
        <v>13050</v>
      </c>
      <c r="J678" s="41">
        <v>1</v>
      </c>
      <c r="K678" s="41" t="s">
        <v>7860</v>
      </c>
      <c r="L678" s="41" t="s">
        <v>11662</v>
      </c>
      <c r="M678" s="41" t="s">
        <v>315</v>
      </c>
      <c r="N678" s="41" t="s">
        <v>7861</v>
      </c>
      <c r="O678" s="41" t="s">
        <v>7862</v>
      </c>
      <c r="P678" s="41" t="s">
        <v>281</v>
      </c>
      <c r="Q678" s="41" t="s">
        <v>11017</v>
      </c>
      <c r="R678" s="41" t="s">
        <v>11018</v>
      </c>
      <c r="S678" s="238" t="s">
        <v>11019</v>
      </c>
      <c r="T678" s="41" t="s">
        <v>7866</v>
      </c>
      <c r="U678" s="29">
        <v>45055</v>
      </c>
      <c r="V678" s="41" t="s">
        <v>1356</v>
      </c>
      <c r="W678" s="29">
        <v>45292</v>
      </c>
      <c r="Y678" s="238" t="s">
        <v>11020</v>
      </c>
      <c r="Z678" s="288">
        <v>4909</v>
      </c>
      <c r="AA678" s="288">
        <v>4909</v>
      </c>
      <c r="AB678" s="41" t="s">
        <v>12232</v>
      </c>
    </row>
    <row r="679" spans="1:28" x14ac:dyDescent="0.25">
      <c r="A679" s="35" t="s">
        <v>1393</v>
      </c>
      <c r="B679" s="29">
        <v>45472</v>
      </c>
      <c r="C679" s="264" t="s">
        <v>8352</v>
      </c>
      <c r="D679" s="29" t="s">
        <v>16</v>
      </c>
      <c r="E679" s="240" t="s">
        <v>11021</v>
      </c>
      <c r="F679" s="29">
        <v>45579</v>
      </c>
      <c r="G679" s="35" t="s">
        <v>1269</v>
      </c>
      <c r="H679" s="35" t="s">
        <v>1273</v>
      </c>
      <c r="I679" s="29" t="s">
        <v>13050</v>
      </c>
      <c r="J679" s="41">
        <v>1</v>
      </c>
      <c r="K679" s="41" t="s">
        <v>7860</v>
      </c>
      <c r="L679" s="41" t="s">
        <v>11662</v>
      </c>
      <c r="M679" s="41" t="s">
        <v>7870</v>
      </c>
      <c r="N679" s="41" t="s">
        <v>7861</v>
      </c>
      <c r="O679" s="41" t="s">
        <v>7862</v>
      </c>
      <c r="P679" s="41" t="s">
        <v>8200</v>
      </c>
      <c r="Q679" s="41" t="s">
        <v>11022</v>
      </c>
      <c r="R679" s="41" t="s">
        <v>11023</v>
      </c>
      <c r="S679" s="238" t="s">
        <v>11024</v>
      </c>
      <c r="T679" s="41" t="s">
        <v>7866</v>
      </c>
      <c r="U679" s="29">
        <v>45292</v>
      </c>
      <c r="V679" s="41" t="s">
        <v>1356</v>
      </c>
      <c r="W679" s="29">
        <v>45292</v>
      </c>
      <c r="Y679" s="238" t="s">
        <v>8465</v>
      </c>
      <c r="Z679" s="288">
        <v>143324</v>
      </c>
      <c r="AA679" s="288">
        <v>143324</v>
      </c>
      <c r="AB679" s="41" t="s">
        <v>12232</v>
      </c>
    </row>
    <row r="680" spans="1:28" x14ac:dyDescent="0.25">
      <c r="A680" s="35" t="s">
        <v>1393</v>
      </c>
      <c r="B680" s="29">
        <v>45473</v>
      </c>
      <c r="C680" s="264" t="s">
        <v>11012</v>
      </c>
      <c r="D680" s="29" t="s">
        <v>16</v>
      </c>
      <c r="E680" s="240" t="s">
        <v>11013</v>
      </c>
      <c r="F680" s="29">
        <v>45579</v>
      </c>
      <c r="G680" s="35" t="s">
        <v>1269</v>
      </c>
      <c r="H680" s="35" t="s">
        <v>1273</v>
      </c>
      <c r="I680" s="29" t="s">
        <v>13050</v>
      </c>
      <c r="J680" s="41">
        <v>1</v>
      </c>
      <c r="K680" s="41" t="s">
        <v>7860</v>
      </c>
      <c r="L680" s="41" t="s">
        <v>11662</v>
      </c>
      <c r="M680" s="41" t="s">
        <v>7870</v>
      </c>
      <c r="N680" s="41" t="s">
        <v>7861</v>
      </c>
      <c r="O680" s="41" t="s">
        <v>7862</v>
      </c>
      <c r="P680" s="41" t="s">
        <v>7871</v>
      </c>
      <c r="Q680" s="41" t="s">
        <v>11014</v>
      </c>
      <c r="R680" s="41" t="s">
        <v>11015</v>
      </c>
      <c r="S680" s="238" t="s">
        <v>10320</v>
      </c>
      <c r="T680" s="41" t="s">
        <v>7866</v>
      </c>
      <c r="U680" s="29">
        <v>45013</v>
      </c>
      <c r="V680" s="41" t="s">
        <v>1356</v>
      </c>
      <c r="W680" s="29">
        <v>45292</v>
      </c>
      <c r="Y680" s="238" t="s">
        <v>10321</v>
      </c>
      <c r="Z680" s="288">
        <v>10000</v>
      </c>
      <c r="AA680" s="288">
        <v>10000</v>
      </c>
      <c r="AB680" s="41" t="s">
        <v>12232</v>
      </c>
    </row>
    <row r="681" spans="1:28" x14ac:dyDescent="0.25">
      <c r="A681" s="35" t="s">
        <v>1393</v>
      </c>
      <c r="B681" s="29">
        <v>45472</v>
      </c>
      <c r="C681" s="264" t="s">
        <v>9541</v>
      </c>
      <c r="D681" s="29" t="s">
        <v>16</v>
      </c>
      <c r="E681" s="240" t="s">
        <v>11025</v>
      </c>
      <c r="F681" s="29">
        <v>45579</v>
      </c>
      <c r="G681" s="35" t="s">
        <v>1269</v>
      </c>
      <c r="H681" s="35" t="s">
        <v>1273</v>
      </c>
      <c r="I681" s="29" t="s">
        <v>13050</v>
      </c>
      <c r="J681" s="41">
        <v>1</v>
      </c>
      <c r="K681" s="41" t="s">
        <v>7860</v>
      </c>
      <c r="L681" s="41" t="s">
        <v>11662</v>
      </c>
      <c r="M681" s="41" t="s">
        <v>315</v>
      </c>
      <c r="N681" s="41" t="s">
        <v>7861</v>
      </c>
      <c r="O681" s="41" t="s">
        <v>7862</v>
      </c>
      <c r="P681" s="41" t="s">
        <v>281</v>
      </c>
      <c r="Q681" s="41" t="s">
        <v>11026</v>
      </c>
      <c r="R681" s="41" t="s">
        <v>11027</v>
      </c>
      <c r="S681" s="238" t="s">
        <v>9544</v>
      </c>
      <c r="T681" s="41" t="s">
        <v>7866</v>
      </c>
      <c r="U681" s="29">
        <v>45322</v>
      </c>
      <c r="V681" s="41" t="s">
        <v>1356</v>
      </c>
      <c r="W681" s="29">
        <v>45322</v>
      </c>
      <c r="Y681" s="238" t="s">
        <v>11028</v>
      </c>
      <c r="Z681" s="288">
        <v>191376</v>
      </c>
      <c r="AA681" s="288">
        <v>191376</v>
      </c>
      <c r="AB681" s="41" t="s">
        <v>12232</v>
      </c>
    </row>
    <row r="682" spans="1:28" x14ac:dyDescent="0.25">
      <c r="A682" s="35" t="s">
        <v>1393</v>
      </c>
      <c r="B682" s="29">
        <v>45470</v>
      </c>
      <c r="C682" s="264" t="s">
        <v>11029</v>
      </c>
      <c r="D682" s="29" t="s">
        <v>16</v>
      </c>
      <c r="E682" s="240" t="s">
        <v>11030</v>
      </c>
      <c r="F682" s="29">
        <v>45579</v>
      </c>
      <c r="G682" s="35" t="s">
        <v>1269</v>
      </c>
      <c r="H682" s="35" t="s">
        <v>1273</v>
      </c>
      <c r="I682" s="29" t="s">
        <v>13050</v>
      </c>
      <c r="J682" s="41">
        <v>1</v>
      </c>
      <c r="K682" s="41" t="s">
        <v>7860</v>
      </c>
      <c r="L682" s="41" t="s">
        <v>11662</v>
      </c>
      <c r="M682" s="41" t="s">
        <v>315</v>
      </c>
      <c r="N682" s="41" t="s">
        <v>7861</v>
      </c>
      <c r="O682" s="41" t="s">
        <v>7862</v>
      </c>
      <c r="P682" s="41" t="s">
        <v>1500</v>
      </c>
      <c r="Q682" s="41" t="s">
        <v>11031</v>
      </c>
      <c r="R682" s="41" t="s">
        <v>11032</v>
      </c>
      <c r="S682" s="238" t="s">
        <v>11033</v>
      </c>
      <c r="T682" s="41" t="s">
        <v>7866</v>
      </c>
      <c r="U682" s="29">
        <v>44929</v>
      </c>
      <c r="V682" s="41" t="s">
        <v>1356</v>
      </c>
      <c r="W682" s="29">
        <v>45382</v>
      </c>
      <c r="Y682" s="238" t="s">
        <v>11034</v>
      </c>
      <c r="Z682" s="288">
        <v>135988</v>
      </c>
      <c r="AA682" s="288">
        <v>135988</v>
      </c>
      <c r="AB682" s="41" t="s">
        <v>12232</v>
      </c>
    </row>
    <row r="683" spans="1:28" x14ac:dyDescent="0.25">
      <c r="A683" s="35" t="s">
        <v>1393</v>
      </c>
      <c r="B683" s="29">
        <v>45502</v>
      </c>
      <c r="C683" s="264" t="s">
        <v>11035</v>
      </c>
      <c r="D683" s="29" t="s">
        <v>16</v>
      </c>
      <c r="E683" s="240" t="s">
        <v>7859</v>
      </c>
      <c r="F683" s="29">
        <v>45579</v>
      </c>
      <c r="G683" s="35" t="s">
        <v>1269</v>
      </c>
      <c r="H683" s="35" t="s">
        <v>1273</v>
      </c>
      <c r="I683" s="29" t="s">
        <v>13050</v>
      </c>
      <c r="J683" s="41">
        <v>1</v>
      </c>
      <c r="K683" s="41" t="s">
        <v>7860</v>
      </c>
      <c r="L683" s="41" t="s">
        <v>11662</v>
      </c>
      <c r="M683" s="41" t="s">
        <v>315</v>
      </c>
      <c r="N683" s="41" t="s">
        <v>7861</v>
      </c>
      <c r="O683" s="41" t="s">
        <v>7862</v>
      </c>
      <c r="P683" s="41" t="s">
        <v>281</v>
      </c>
      <c r="Q683" s="41" t="s">
        <v>11036</v>
      </c>
      <c r="R683" s="41" t="s">
        <v>11037</v>
      </c>
      <c r="S683" s="238" t="s">
        <v>11038</v>
      </c>
      <c r="T683" s="41" t="s">
        <v>7866</v>
      </c>
      <c r="U683" s="29">
        <v>45382</v>
      </c>
      <c r="V683" s="41" t="s">
        <v>1356</v>
      </c>
      <c r="W683" s="29">
        <v>45382</v>
      </c>
      <c r="Y683" s="238" t="s">
        <v>11039</v>
      </c>
      <c r="Z683" s="288">
        <v>46607</v>
      </c>
      <c r="AA683" s="288">
        <v>46607</v>
      </c>
      <c r="AB683" s="41" t="s">
        <v>12232</v>
      </c>
    </row>
    <row r="684" spans="1:28" x14ac:dyDescent="0.25">
      <c r="A684" s="35" t="s">
        <v>1359</v>
      </c>
      <c r="B684" s="29">
        <v>45472</v>
      </c>
      <c r="C684" s="264" t="s">
        <v>11040</v>
      </c>
      <c r="D684" s="29" t="s">
        <v>16</v>
      </c>
      <c r="E684" s="240" t="s">
        <v>9336</v>
      </c>
      <c r="F684" s="29">
        <v>45579</v>
      </c>
      <c r="G684" s="35" t="s">
        <v>1266</v>
      </c>
      <c r="H684" s="35" t="s">
        <v>1268</v>
      </c>
      <c r="I684" s="29" t="s">
        <v>13052</v>
      </c>
      <c r="J684" s="41">
        <v>1</v>
      </c>
      <c r="K684" s="41" t="s">
        <v>7895</v>
      </c>
      <c r="L684" s="41" t="s">
        <v>7895</v>
      </c>
      <c r="M684" s="41" t="s">
        <v>7896</v>
      </c>
      <c r="N684" s="41" t="s">
        <v>7897</v>
      </c>
      <c r="O684" s="41" t="s">
        <v>7862</v>
      </c>
      <c r="P684" s="41" t="s">
        <v>322</v>
      </c>
      <c r="Q684" s="41" t="s">
        <v>11041</v>
      </c>
      <c r="R684" s="41" t="s">
        <v>11042</v>
      </c>
      <c r="S684" s="238" t="s">
        <v>10088</v>
      </c>
      <c r="T684" s="41" t="s">
        <v>7866</v>
      </c>
      <c r="U684" s="29">
        <v>45273</v>
      </c>
      <c r="V684" s="41" t="s">
        <v>1356</v>
      </c>
      <c r="W684" s="29">
        <v>45384</v>
      </c>
      <c r="Y684" s="238" t="s">
        <v>8899</v>
      </c>
      <c r="Z684" s="288">
        <v>200000</v>
      </c>
      <c r="AA684" s="288">
        <v>200000</v>
      </c>
      <c r="AB684" s="41" t="s">
        <v>12229</v>
      </c>
    </row>
    <row r="685" spans="1:28" x14ac:dyDescent="0.25">
      <c r="A685" s="35" t="s">
        <v>1393</v>
      </c>
      <c r="B685" s="29">
        <v>45473</v>
      </c>
      <c r="C685" s="264" t="s">
        <v>10683</v>
      </c>
      <c r="D685" s="29" t="s">
        <v>16</v>
      </c>
      <c r="E685" s="240" t="s">
        <v>10684</v>
      </c>
      <c r="F685" s="29">
        <v>45579</v>
      </c>
      <c r="G685" s="35" t="s">
        <v>1269</v>
      </c>
      <c r="H685" s="35" t="s">
        <v>1273</v>
      </c>
      <c r="I685" s="29" t="s">
        <v>13050</v>
      </c>
      <c r="J685" s="41">
        <v>1</v>
      </c>
      <c r="K685" s="41" t="s">
        <v>7860</v>
      </c>
      <c r="L685" s="41" t="s">
        <v>11662</v>
      </c>
      <c r="M685" s="41" t="s">
        <v>7870</v>
      </c>
      <c r="N685" s="41" t="s">
        <v>7861</v>
      </c>
      <c r="O685" s="41" t="s">
        <v>7862</v>
      </c>
      <c r="P685" s="41" t="s">
        <v>7871</v>
      </c>
      <c r="Q685" s="41" t="s">
        <v>11043</v>
      </c>
      <c r="R685" s="41" t="s">
        <v>10686</v>
      </c>
      <c r="S685" s="238" t="s">
        <v>10320</v>
      </c>
      <c r="T685" s="41" t="s">
        <v>7866</v>
      </c>
      <c r="U685" s="29">
        <v>45264</v>
      </c>
      <c r="V685" s="41" t="s">
        <v>1356</v>
      </c>
      <c r="W685" s="29">
        <v>45473</v>
      </c>
      <c r="Y685" s="238" t="s">
        <v>10321</v>
      </c>
      <c r="Z685" s="288">
        <v>10000</v>
      </c>
      <c r="AA685" s="288">
        <v>10000</v>
      </c>
      <c r="AB685" s="41" t="s">
        <v>12232</v>
      </c>
    </row>
    <row r="686" spans="1:28" x14ac:dyDescent="0.25">
      <c r="A686" s="35" t="s">
        <v>1393</v>
      </c>
      <c r="B686" s="29">
        <v>45473</v>
      </c>
      <c r="C686" s="264" t="s">
        <v>11044</v>
      </c>
      <c r="D686" s="29" t="s">
        <v>16</v>
      </c>
      <c r="E686" s="240" t="s">
        <v>11045</v>
      </c>
      <c r="F686" s="29">
        <v>45579</v>
      </c>
      <c r="G686" s="35" t="s">
        <v>1269</v>
      </c>
      <c r="H686" s="35" t="s">
        <v>1273</v>
      </c>
      <c r="I686" s="29" t="s">
        <v>13050</v>
      </c>
      <c r="J686" s="41">
        <v>1</v>
      </c>
      <c r="K686" s="41" t="s">
        <v>7860</v>
      </c>
      <c r="L686" s="41" t="s">
        <v>11662</v>
      </c>
      <c r="M686" s="41" t="s">
        <v>7870</v>
      </c>
      <c r="N686" s="41" t="s">
        <v>7861</v>
      </c>
      <c r="O686" s="41" t="s">
        <v>7862</v>
      </c>
      <c r="P686" s="41" t="s">
        <v>7871</v>
      </c>
      <c r="Q686" s="41" t="s">
        <v>11046</v>
      </c>
      <c r="R686" s="41" t="s">
        <v>11047</v>
      </c>
      <c r="S686" s="238" t="s">
        <v>10320</v>
      </c>
      <c r="T686" s="41" t="s">
        <v>7866</v>
      </c>
      <c r="U686" s="29">
        <v>45275</v>
      </c>
      <c r="V686" s="41" t="s">
        <v>1356</v>
      </c>
      <c r="W686" s="29">
        <v>45476</v>
      </c>
      <c r="Y686" s="238" t="s">
        <v>10321</v>
      </c>
      <c r="Z686" s="288">
        <v>10000</v>
      </c>
      <c r="AA686" s="288">
        <v>10000</v>
      </c>
      <c r="AB686" s="41" t="s">
        <v>12232</v>
      </c>
    </row>
    <row r="687" spans="1:28" x14ac:dyDescent="0.25">
      <c r="A687" s="35" t="s">
        <v>1393</v>
      </c>
      <c r="B687" s="29">
        <v>45500</v>
      </c>
      <c r="C687" s="264" t="s">
        <v>11048</v>
      </c>
      <c r="D687" s="29" t="s">
        <v>16</v>
      </c>
      <c r="E687" s="240" t="s">
        <v>11049</v>
      </c>
      <c r="F687" s="29">
        <v>45579</v>
      </c>
      <c r="G687" s="35" t="s">
        <v>1269</v>
      </c>
      <c r="H687" s="35" t="s">
        <v>1273</v>
      </c>
      <c r="I687" s="29" t="s">
        <v>13050</v>
      </c>
      <c r="J687" s="41">
        <v>1</v>
      </c>
      <c r="K687" s="41" t="s">
        <v>7860</v>
      </c>
      <c r="L687" s="41" t="s">
        <v>11662</v>
      </c>
      <c r="M687" s="41" t="s">
        <v>315</v>
      </c>
      <c r="N687" s="41" t="s">
        <v>7861</v>
      </c>
      <c r="O687" s="41" t="s">
        <v>7862</v>
      </c>
      <c r="P687" s="41" t="s">
        <v>281</v>
      </c>
      <c r="Q687" s="41" t="s">
        <v>11050</v>
      </c>
      <c r="R687" s="41" t="s">
        <v>9991</v>
      </c>
      <c r="S687" s="238" t="s">
        <v>11051</v>
      </c>
      <c r="T687" s="41" t="s">
        <v>7866</v>
      </c>
      <c r="U687" s="29">
        <v>45321</v>
      </c>
      <c r="V687" s="41" t="s">
        <v>1356</v>
      </c>
      <c r="W687" s="29">
        <v>45566</v>
      </c>
      <c r="Y687" s="238" t="s">
        <v>11052</v>
      </c>
      <c r="Z687" s="288">
        <v>1035124</v>
      </c>
      <c r="AA687" s="288">
        <v>1035124</v>
      </c>
      <c r="AB687" s="41" t="s">
        <v>12232</v>
      </c>
    </row>
    <row r="688" spans="1:28" x14ac:dyDescent="0.25">
      <c r="A688" s="35" t="s">
        <v>1393</v>
      </c>
      <c r="B688" s="29">
        <v>45470</v>
      </c>
      <c r="C688" s="264" t="s">
        <v>11053</v>
      </c>
      <c r="D688" s="29" t="s">
        <v>16</v>
      </c>
      <c r="E688" s="240" t="s">
        <v>9547</v>
      </c>
      <c r="F688" s="29">
        <v>45579</v>
      </c>
      <c r="G688" s="35" t="s">
        <v>1269</v>
      </c>
      <c r="H688" s="35" t="s">
        <v>1273</v>
      </c>
      <c r="I688" s="29" t="s">
        <v>13050</v>
      </c>
      <c r="J688" s="41">
        <v>1</v>
      </c>
      <c r="K688" s="41" t="s">
        <v>7860</v>
      </c>
      <c r="L688" s="41" t="s">
        <v>11662</v>
      </c>
      <c r="M688" s="41" t="s">
        <v>315</v>
      </c>
      <c r="N688" s="41" t="s">
        <v>7861</v>
      </c>
      <c r="O688" s="41" t="s">
        <v>7862</v>
      </c>
      <c r="P688" s="41" t="s">
        <v>281</v>
      </c>
      <c r="Q688" s="41" t="s">
        <v>11054</v>
      </c>
      <c r="R688" s="41" t="s">
        <v>11055</v>
      </c>
      <c r="S688" s="238" t="s">
        <v>11056</v>
      </c>
      <c r="T688" s="41" t="s">
        <v>7866</v>
      </c>
      <c r="U688" s="29">
        <v>45055</v>
      </c>
      <c r="V688" s="41" t="s">
        <v>1356</v>
      </c>
      <c r="W688" s="29">
        <v>45575</v>
      </c>
      <c r="Y688" s="238" t="s">
        <v>11057</v>
      </c>
      <c r="Z688" s="288">
        <v>2864</v>
      </c>
      <c r="AA688" s="288">
        <v>2864</v>
      </c>
      <c r="AB688" s="41" t="s">
        <v>12232</v>
      </c>
    </row>
    <row r="689" spans="1:28" x14ac:dyDescent="0.25">
      <c r="A689" s="35" t="s">
        <v>1393</v>
      </c>
      <c r="B689" s="29">
        <v>45473</v>
      </c>
      <c r="C689" s="264" t="s">
        <v>11064</v>
      </c>
      <c r="D689" s="29" t="s">
        <v>16</v>
      </c>
      <c r="E689" s="240" t="s">
        <v>11065</v>
      </c>
      <c r="F689" s="29">
        <v>45579</v>
      </c>
      <c r="G689" s="35" t="s">
        <v>1269</v>
      </c>
      <c r="H689" s="35" t="s">
        <v>1273</v>
      </c>
      <c r="I689" s="29" t="s">
        <v>13050</v>
      </c>
      <c r="J689" s="41">
        <v>1</v>
      </c>
      <c r="K689" s="41" t="s">
        <v>7860</v>
      </c>
      <c r="L689" s="41" t="s">
        <v>11662</v>
      </c>
      <c r="M689" s="41" t="s">
        <v>7870</v>
      </c>
      <c r="N689" s="41" t="s">
        <v>7861</v>
      </c>
      <c r="O689" s="41" t="s">
        <v>7862</v>
      </c>
      <c r="P689" s="41" t="s">
        <v>7871</v>
      </c>
      <c r="Q689" s="41" t="s">
        <v>11066</v>
      </c>
      <c r="R689" s="41" t="s">
        <v>11067</v>
      </c>
      <c r="S689" s="238" t="s">
        <v>10320</v>
      </c>
      <c r="T689" s="41" t="s">
        <v>7866</v>
      </c>
      <c r="U689" s="29">
        <v>45356</v>
      </c>
      <c r="V689" s="41" t="s">
        <v>1356</v>
      </c>
      <c r="W689" s="29">
        <v>45627</v>
      </c>
      <c r="Y689" s="238" t="s">
        <v>9777</v>
      </c>
      <c r="Z689" s="288">
        <v>30000</v>
      </c>
      <c r="AA689" s="288">
        <v>30000</v>
      </c>
      <c r="AB689" s="41" t="s">
        <v>12232</v>
      </c>
    </row>
    <row r="690" spans="1:28" x14ac:dyDescent="0.25">
      <c r="A690" s="35" t="s">
        <v>1393</v>
      </c>
      <c r="B690" s="29">
        <v>45473</v>
      </c>
      <c r="C690" s="264" t="s">
        <v>11068</v>
      </c>
      <c r="D690" s="29" t="s">
        <v>16</v>
      </c>
      <c r="E690" s="240" t="s">
        <v>11069</v>
      </c>
      <c r="F690" s="29">
        <v>45579</v>
      </c>
      <c r="G690" s="35" t="s">
        <v>1269</v>
      </c>
      <c r="H690" s="35" t="s">
        <v>1273</v>
      </c>
      <c r="I690" s="29" t="s">
        <v>13050</v>
      </c>
      <c r="J690" s="41">
        <v>1</v>
      </c>
      <c r="K690" s="41" t="s">
        <v>7860</v>
      </c>
      <c r="L690" s="41" t="s">
        <v>11662</v>
      </c>
      <c r="M690" s="41" t="s">
        <v>7870</v>
      </c>
      <c r="N690" s="41" t="s">
        <v>7861</v>
      </c>
      <c r="O690" s="41" t="s">
        <v>7862</v>
      </c>
      <c r="P690" s="41" t="s">
        <v>7871</v>
      </c>
      <c r="Q690" s="41" t="s">
        <v>11070</v>
      </c>
      <c r="R690" s="41" t="s">
        <v>11071</v>
      </c>
      <c r="S690" s="238" t="s">
        <v>10320</v>
      </c>
      <c r="T690" s="41" t="s">
        <v>7866</v>
      </c>
      <c r="U690" s="29">
        <v>45356</v>
      </c>
      <c r="V690" s="41" t="s">
        <v>1356</v>
      </c>
      <c r="W690" s="29">
        <v>45627</v>
      </c>
      <c r="Y690" s="238" t="s">
        <v>10321</v>
      </c>
      <c r="Z690" s="288">
        <v>10000</v>
      </c>
      <c r="AA690" s="288">
        <v>10000</v>
      </c>
      <c r="AB690" s="41" t="s">
        <v>12232</v>
      </c>
    </row>
    <row r="691" spans="1:28" x14ac:dyDescent="0.25">
      <c r="A691" s="35" t="s">
        <v>1393</v>
      </c>
      <c r="B691" s="29">
        <v>45473</v>
      </c>
      <c r="C691" s="264" t="s">
        <v>11072</v>
      </c>
      <c r="D691" s="29" t="s">
        <v>16</v>
      </c>
      <c r="E691" s="240" t="s">
        <v>11073</v>
      </c>
      <c r="F691" s="29">
        <v>45579</v>
      </c>
      <c r="G691" s="35" t="s">
        <v>1269</v>
      </c>
      <c r="H691" s="35" t="s">
        <v>1273</v>
      </c>
      <c r="I691" s="29" t="s">
        <v>13050</v>
      </c>
      <c r="J691" s="41">
        <v>1</v>
      </c>
      <c r="K691" s="41" t="s">
        <v>7860</v>
      </c>
      <c r="L691" s="41" t="s">
        <v>11662</v>
      </c>
      <c r="M691" s="41" t="s">
        <v>7870</v>
      </c>
      <c r="N691" s="41" t="s">
        <v>7861</v>
      </c>
      <c r="O691" s="41" t="s">
        <v>7862</v>
      </c>
      <c r="P691" s="41" t="s">
        <v>7871</v>
      </c>
      <c r="Q691" s="41" t="s">
        <v>11074</v>
      </c>
      <c r="R691" s="41" t="s">
        <v>11075</v>
      </c>
      <c r="S691" s="238" t="s">
        <v>10320</v>
      </c>
      <c r="T691" s="41" t="s">
        <v>7866</v>
      </c>
      <c r="U691" s="29">
        <v>45356</v>
      </c>
      <c r="V691" s="41" t="s">
        <v>1356</v>
      </c>
      <c r="W691" s="29">
        <v>45627</v>
      </c>
      <c r="Y691" s="238" t="s">
        <v>8057</v>
      </c>
      <c r="Z691" s="288">
        <v>20000</v>
      </c>
      <c r="AA691" s="288">
        <v>20000</v>
      </c>
      <c r="AB691" s="41" t="s">
        <v>12232</v>
      </c>
    </row>
    <row r="692" spans="1:28" x14ac:dyDescent="0.25">
      <c r="A692" s="35" t="s">
        <v>1393</v>
      </c>
      <c r="B692" s="29">
        <v>45473</v>
      </c>
      <c r="C692" s="264" t="s">
        <v>11060</v>
      </c>
      <c r="D692" s="29" t="s">
        <v>16</v>
      </c>
      <c r="E692" s="240" t="s">
        <v>11061</v>
      </c>
      <c r="F692" s="29">
        <v>45579</v>
      </c>
      <c r="G692" s="35" t="s">
        <v>1269</v>
      </c>
      <c r="H692" s="35" t="s">
        <v>1273</v>
      </c>
      <c r="I692" s="29" t="s">
        <v>13050</v>
      </c>
      <c r="J692" s="41">
        <v>1</v>
      </c>
      <c r="K692" s="41" t="s">
        <v>7860</v>
      </c>
      <c r="L692" s="41" t="s">
        <v>11662</v>
      </c>
      <c r="M692" s="41" t="s">
        <v>7870</v>
      </c>
      <c r="N692" s="41" t="s">
        <v>7861</v>
      </c>
      <c r="O692" s="41" t="s">
        <v>7862</v>
      </c>
      <c r="P692" s="41" t="s">
        <v>7871</v>
      </c>
      <c r="Q692" s="41" t="s">
        <v>11062</v>
      </c>
      <c r="R692" s="41" t="s">
        <v>11063</v>
      </c>
      <c r="S692" s="238" t="s">
        <v>10320</v>
      </c>
      <c r="T692" s="41" t="s">
        <v>7866</v>
      </c>
      <c r="U692" s="29">
        <v>45356</v>
      </c>
      <c r="V692" s="41" t="s">
        <v>1356</v>
      </c>
      <c r="W692" s="29">
        <v>45627</v>
      </c>
      <c r="Y692" s="238" t="s">
        <v>8057</v>
      </c>
      <c r="Z692" s="288">
        <v>20000</v>
      </c>
      <c r="AA692" s="288">
        <v>20000</v>
      </c>
      <c r="AB692" s="41" t="s">
        <v>12232</v>
      </c>
    </row>
    <row r="693" spans="1:28" x14ac:dyDescent="0.25">
      <c r="A693" s="35" t="s">
        <v>1393</v>
      </c>
      <c r="B693" s="29">
        <v>45473</v>
      </c>
      <c r="C693" s="264" t="s">
        <v>11080</v>
      </c>
      <c r="D693" s="29" t="s">
        <v>16</v>
      </c>
      <c r="E693" s="240" t="s">
        <v>11081</v>
      </c>
      <c r="F693" s="29">
        <v>45579</v>
      </c>
      <c r="G693" s="35" t="s">
        <v>1269</v>
      </c>
      <c r="H693" s="35" t="s">
        <v>1273</v>
      </c>
      <c r="I693" s="29" t="s">
        <v>13050</v>
      </c>
      <c r="J693" s="41">
        <v>1</v>
      </c>
      <c r="K693" s="41" t="s">
        <v>7860</v>
      </c>
      <c r="L693" s="41" t="s">
        <v>11662</v>
      </c>
      <c r="M693" s="41" t="s">
        <v>7870</v>
      </c>
      <c r="N693" s="41" t="s">
        <v>7861</v>
      </c>
      <c r="O693" s="41" t="s">
        <v>7862</v>
      </c>
      <c r="P693" s="41" t="s">
        <v>7871</v>
      </c>
      <c r="Q693" s="41" t="s">
        <v>11082</v>
      </c>
      <c r="R693" s="41" t="s">
        <v>10701</v>
      </c>
      <c r="S693" s="238" t="s">
        <v>10320</v>
      </c>
      <c r="T693" s="41" t="s">
        <v>7866</v>
      </c>
      <c r="U693" s="29">
        <v>45356</v>
      </c>
      <c r="V693" s="41" t="s">
        <v>1356</v>
      </c>
      <c r="W693" s="29">
        <v>45627</v>
      </c>
      <c r="Y693" s="238" t="s">
        <v>10702</v>
      </c>
      <c r="Z693" s="288">
        <v>11000</v>
      </c>
      <c r="AA693" s="288">
        <v>11000</v>
      </c>
      <c r="AB693" s="41" t="s">
        <v>12232</v>
      </c>
    </row>
    <row r="694" spans="1:28" x14ac:dyDescent="0.25">
      <c r="A694" s="35" t="s">
        <v>1393</v>
      </c>
      <c r="B694" s="29">
        <v>45473</v>
      </c>
      <c r="C694" s="264" t="s">
        <v>11083</v>
      </c>
      <c r="D694" s="29" t="s">
        <v>16</v>
      </c>
      <c r="E694" s="240" t="s">
        <v>11084</v>
      </c>
      <c r="F694" s="29">
        <v>45579</v>
      </c>
      <c r="G694" s="35" t="s">
        <v>1269</v>
      </c>
      <c r="H694" s="35" t="s">
        <v>1273</v>
      </c>
      <c r="I694" s="29" t="s">
        <v>13050</v>
      </c>
      <c r="J694" s="41">
        <v>1</v>
      </c>
      <c r="K694" s="41" t="s">
        <v>7860</v>
      </c>
      <c r="L694" s="41" t="s">
        <v>11662</v>
      </c>
      <c r="M694" s="41" t="s">
        <v>7870</v>
      </c>
      <c r="N694" s="41" t="s">
        <v>7861</v>
      </c>
      <c r="O694" s="41" t="s">
        <v>7862</v>
      </c>
      <c r="P694" s="41" t="s">
        <v>7871</v>
      </c>
      <c r="Q694" s="41" t="s">
        <v>11085</v>
      </c>
      <c r="R694" s="41" t="s">
        <v>11086</v>
      </c>
      <c r="S694" s="238" t="s">
        <v>10320</v>
      </c>
      <c r="T694" s="41" t="s">
        <v>7866</v>
      </c>
      <c r="U694" s="29">
        <v>45356</v>
      </c>
      <c r="V694" s="41" t="s">
        <v>1356</v>
      </c>
      <c r="W694" s="29">
        <v>45627</v>
      </c>
      <c r="Y694" s="238" t="s">
        <v>8057</v>
      </c>
      <c r="Z694" s="288">
        <v>20000</v>
      </c>
      <c r="AA694" s="288">
        <v>20000</v>
      </c>
      <c r="AB694" s="41" t="s">
        <v>12232</v>
      </c>
    </row>
    <row r="695" spans="1:28" x14ac:dyDescent="0.25">
      <c r="A695" s="35" t="s">
        <v>1393</v>
      </c>
      <c r="B695" s="29">
        <v>45473</v>
      </c>
      <c r="C695" s="264" t="s">
        <v>11058</v>
      </c>
      <c r="D695" s="29" t="s">
        <v>16</v>
      </c>
      <c r="E695" s="240" t="s">
        <v>10974</v>
      </c>
      <c r="F695" s="29">
        <v>45579</v>
      </c>
      <c r="G695" s="35" t="s">
        <v>1269</v>
      </c>
      <c r="H695" s="35" t="s">
        <v>1273</v>
      </c>
      <c r="I695" s="29" t="s">
        <v>13050</v>
      </c>
      <c r="J695" s="41">
        <v>1</v>
      </c>
      <c r="K695" s="41" t="s">
        <v>7860</v>
      </c>
      <c r="L695" s="41" t="s">
        <v>11662</v>
      </c>
      <c r="M695" s="41" t="s">
        <v>7870</v>
      </c>
      <c r="N695" s="41" t="s">
        <v>7861</v>
      </c>
      <c r="O695" s="41" t="s">
        <v>7862</v>
      </c>
      <c r="P695" s="41" t="s">
        <v>7871</v>
      </c>
      <c r="Q695" s="41" t="s">
        <v>11059</v>
      </c>
      <c r="R695" s="41" t="s">
        <v>10976</v>
      </c>
      <c r="S695" s="238" t="s">
        <v>10320</v>
      </c>
      <c r="T695" s="41" t="s">
        <v>7866</v>
      </c>
      <c r="U695" s="29">
        <v>45356</v>
      </c>
      <c r="V695" s="41" t="s">
        <v>1356</v>
      </c>
      <c r="W695" s="29">
        <v>45627</v>
      </c>
      <c r="Y695" s="238" t="s">
        <v>8057</v>
      </c>
      <c r="Z695" s="288">
        <v>20000</v>
      </c>
      <c r="AA695" s="288">
        <v>20000</v>
      </c>
      <c r="AB695" s="41" t="s">
        <v>12232</v>
      </c>
    </row>
    <row r="696" spans="1:28" x14ac:dyDescent="0.25">
      <c r="A696" s="35" t="s">
        <v>1393</v>
      </c>
      <c r="B696" s="29">
        <v>45473</v>
      </c>
      <c r="C696" s="264" t="s">
        <v>11076</v>
      </c>
      <c r="D696" s="29" t="s">
        <v>16</v>
      </c>
      <c r="E696" s="240" t="s">
        <v>11077</v>
      </c>
      <c r="F696" s="29">
        <v>45579</v>
      </c>
      <c r="G696" s="35" t="s">
        <v>1269</v>
      </c>
      <c r="H696" s="35" t="s">
        <v>1273</v>
      </c>
      <c r="I696" s="29" t="s">
        <v>13050</v>
      </c>
      <c r="J696" s="41">
        <v>1</v>
      </c>
      <c r="K696" s="41" t="s">
        <v>7860</v>
      </c>
      <c r="L696" s="41" t="s">
        <v>11662</v>
      </c>
      <c r="M696" s="41" t="s">
        <v>7870</v>
      </c>
      <c r="N696" s="41" t="s">
        <v>7861</v>
      </c>
      <c r="O696" s="41" t="s">
        <v>7862</v>
      </c>
      <c r="P696" s="41" t="s">
        <v>7871</v>
      </c>
      <c r="Q696" s="41" t="s">
        <v>11078</v>
      </c>
      <c r="R696" s="41" t="s">
        <v>11079</v>
      </c>
      <c r="S696" s="238" t="s">
        <v>10320</v>
      </c>
      <c r="T696" s="41" t="s">
        <v>7866</v>
      </c>
      <c r="U696" s="29">
        <v>45356</v>
      </c>
      <c r="V696" s="41" t="s">
        <v>1356</v>
      </c>
      <c r="W696" s="29">
        <v>45627</v>
      </c>
      <c r="Y696" s="238" t="s">
        <v>8057</v>
      </c>
      <c r="Z696" s="288">
        <v>20000</v>
      </c>
      <c r="AA696" s="288">
        <v>20000</v>
      </c>
      <c r="AB696" s="41" t="s">
        <v>12232</v>
      </c>
    </row>
    <row r="697" spans="1:28" x14ac:dyDescent="0.25">
      <c r="A697" s="35" t="s">
        <v>1393</v>
      </c>
      <c r="B697" s="29">
        <v>45473</v>
      </c>
      <c r="C697" s="264" t="s">
        <v>10708</v>
      </c>
      <c r="D697" s="29" t="s">
        <v>16</v>
      </c>
      <c r="E697" s="240" t="s">
        <v>10709</v>
      </c>
      <c r="F697" s="29">
        <v>45579</v>
      </c>
      <c r="G697" s="35" t="s">
        <v>1269</v>
      </c>
      <c r="H697" s="35" t="s">
        <v>1273</v>
      </c>
      <c r="I697" s="29" t="s">
        <v>13050</v>
      </c>
      <c r="J697" s="41">
        <v>1</v>
      </c>
      <c r="K697" s="41" t="s">
        <v>7860</v>
      </c>
      <c r="L697" s="41" t="s">
        <v>11662</v>
      </c>
      <c r="M697" s="41" t="s">
        <v>7870</v>
      </c>
      <c r="N697" s="41" t="s">
        <v>7861</v>
      </c>
      <c r="O697" s="41" t="s">
        <v>7862</v>
      </c>
      <c r="P697" s="41" t="s">
        <v>7871</v>
      </c>
      <c r="Q697" s="41" t="s">
        <v>11087</v>
      </c>
      <c r="R697" s="41" t="s">
        <v>10711</v>
      </c>
      <c r="S697" s="238" t="s">
        <v>10320</v>
      </c>
      <c r="T697" s="41" t="s">
        <v>7866</v>
      </c>
      <c r="U697" s="29">
        <v>45383</v>
      </c>
      <c r="V697" s="41" t="s">
        <v>1356</v>
      </c>
      <c r="W697" s="29">
        <v>45657</v>
      </c>
      <c r="Y697" s="238" t="s">
        <v>9115</v>
      </c>
      <c r="Z697" s="288">
        <v>40000</v>
      </c>
      <c r="AA697" s="288">
        <v>40000</v>
      </c>
      <c r="AB697" s="41" t="s">
        <v>12232</v>
      </c>
    </row>
    <row r="698" spans="1:28" x14ac:dyDescent="0.25">
      <c r="A698" s="35" t="s">
        <v>314</v>
      </c>
      <c r="B698" s="29">
        <v>45469</v>
      </c>
      <c r="C698" s="264" t="s">
        <v>11113</v>
      </c>
      <c r="D698" s="29" t="s">
        <v>16</v>
      </c>
      <c r="E698" s="240" t="s">
        <v>10336</v>
      </c>
      <c r="F698" s="29">
        <v>45579</v>
      </c>
      <c r="G698" s="35" t="s">
        <v>1262</v>
      </c>
      <c r="H698" s="35" t="s">
        <v>1265</v>
      </c>
      <c r="I698" s="29" t="s">
        <v>13081</v>
      </c>
      <c r="J698" s="41">
        <v>1</v>
      </c>
      <c r="K698" s="41" t="s">
        <v>7860</v>
      </c>
      <c r="L698" s="41" t="s">
        <v>11662</v>
      </c>
      <c r="M698" s="41" t="s">
        <v>315</v>
      </c>
      <c r="N698" s="41" t="s">
        <v>7861</v>
      </c>
      <c r="O698" s="41" t="s">
        <v>7862</v>
      </c>
      <c r="P698" s="41" t="s">
        <v>281</v>
      </c>
      <c r="Q698" s="41" t="s">
        <v>11114</v>
      </c>
      <c r="R698" s="41" t="s">
        <v>11115</v>
      </c>
      <c r="S698" s="238" t="s">
        <v>11116</v>
      </c>
      <c r="T698" s="41" t="s">
        <v>7866</v>
      </c>
      <c r="U698" s="29">
        <v>45450</v>
      </c>
      <c r="V698" s="41" t="s">
        <v>1356</v>
      </c>
      <c r="W698" s="29">
        <v>45658</v>
      </c>
      <c r="Y698" s="238" t="s">
        <v>11117</v>
      </c>
      <c r="Z698" s="288">
        <v>283291</v>
      </c>
      <c r="AA698" s="288">
        <v>283291</v>
      </c>
      <c r="AB698" s="41" t="s">
        <v>12232</v>
      </c>
    </row>
    <row r="699" spans="1:28" x14ac:dyDescent="0.25">
      <c r="A699" s="35" t="s">
        <v>11092</v>
      </c>
      <c r="B699" s="29">
        <v>45469</v>
      </c>
      <c r="C699" s="264" t="s">
        <v>11093</v>
      </c>
      <c r="D699" s="29" t="s">
        <v>16</v>
      </c>
      <c r="E699" s="240" t="s">
        <v>10336</v>
      </c>
      <c r="F699" s="29">
        <v>45579</v>
      </c>
      <c r="G699" s="35" t="s">
        <v>1262</v>
      </c>
      <c r="H699" s="35" t="s">
        <v>1488</v>
      </c>
      <c r="I699" s="29" t="s">
        <v>13082</v>
      </c>
      <c r="J699" s="41">
        <v>1</v>
      </c>
      <c r="K699" s="41" t="s">
        <v>7860</v>
      </c>
      <c r="L699" s="41" t="s">
        <v>11662</v>
      </c>
      <c r="M699" s="41" t="s">
        <v>315</v>
      </c>
      <c r="N699" s="41" t="s">
        <v>7861</v>
      </c>
      <c r="O699" s="41" t="s">
        <v>7862</v>
      </c>
      <c r="P699" s="41" t="s">
        <v>281</v>
      </c>
      <c r="Q699" s="41" t="s">
        <v>11094</v>
      </c>
      <c r="R699" s="41" t="s">
        <v>11095</v>
      </c>
      <c r="S699" s="238" t="s">
        <v>11096</v>
      </c>
      <c r="T699" s="41" t="s">
        <v>7866</v>
      </c>
      <c r="U699" s="29">
        <v>45062</v>
      </c>
      <c r="V699" s="41" t="s">
        <v>1356</v>
      </c>
      <c r="W699" s="29">
        <v>45658</v>
      </c>
      <c r="Y699" s="238" t="s">
        <v>11097</v>
      </c>
      <c r="Z699" s="288">
        <v>1272</v>
      </c>
      <c r="AA699" s="288">
        <v>1272</v>
      </c>
      <c r="AB699" s="41" t="s">
        <v>12229</v>
      </c>
    </row>
    <row r="700" spans="1:28" x14ac:dyDescent="0.25">
      <c r="A700" s="35" t="s">
        <v>314</v>
      </c>
      <c r="B700" s="29">
        <v>45469</v>
      </c>
      <c r="C700" s="264" t="s">
        <v>11108</v>
      </c>
      <c r="D700" s="29" t="s">
        <v>16</v>
      </c>
      <c r="E700" s="240" t="s">
        <v>10336</v>
      </c>
      <c r="F700" s="29">
        <v>45579</v>
      </c>
      <c r="G700" s="35" t="s">
        <v>1262</v>
      </c>
      <c r="H700" s="35" t="s">
        <v>1265</v>
      </c>
      <c r="I700" s="29" t="s">
        <v>13081</v>
      </c>
      <c r="J700" s="41">
        <v>1</v>
      </c>
      <c r="K700" s="41" t="s">
        <v>7860</v>
      </c>
      <c r="L700" s="41" t="s">
        <v>11662</v>
      </c>
      <c r="M700" s="41" t="s">
        <v>315</v>
      </c>
      <c r="N700" s="41" t="s">
        <v>7861</v>
      </c>
      <c r="O700" s="41" t="s">
        <v>7862</v>
      </c>
      <c r="P700" s="41" t="s">
        <v>281</v>
      </c>
      <c r="Q700" s="41" t="s">
        <v>11109</v>
      </c>
      <c r="R700" s="41" t="s">
        <v>11110</v>
      </c>
      <c r="S700" s="238" t="s">
        <v>11111</v>
      </c>
      <c r="T700" s="41" t="s">
        <v>7866</v>
      </c>
      <c r="U700" s="29">
        <v>44629</v>
      </c>
      <c r="V700" s="41" t="s">
        <v>1356</v>
      </c>
      <c r="W700" s="29">
        <v>45658</v>
      </c>
      <c r="Y700" s="238" t="s">
        <v>11112</v>
      </c>
      <c r="Z700" s="288">
        <v>615.6</v>
      </c>
      <c r="AA700" s="288">
        <v>615.6</v>
      </c>
      <c r="AB700" s="41" t="s">
        <v>12232</v>
      </c>
    </row>
    <row r="701" spans="1:28" x14ac:dyDescent="0.25">
      <c r="A701" s="35" t="s">
        <v>1671</v>
      </c>
      <c r="B701" s="29">
        <v>45469</v>
      </c>
      <c r="C701" s="264" t="s">
        <v>11103</v>
      </c>
      <c r="D701" s="29" t="s">
        <v>16</v>
      </c>
      <c r="E701" s="240" t="s">
        <v>10336</v>
      </c>
      <c r="F701" s="29">
        <v>45579</v>
      </c>
      <c r="G701" s="35" t="s">
        <v>1262</v>
      </c>
      <c r="H701" s="35" t="s">
        <v>1263</v>
      </c>
      <c r="I701" s="29" t="s">
        <v>13057</v>
      </c>
      <c r="J701" s="41">
        <v>1</v>
      </c>
      <c r="K701" s="41" t="s">
        <v>7860</v>
      </c>
      <c r="L701" s="41" t="s">
        <v>11662</v>
      </c>
      <c r="M701" s="41" t="s">
        <v>315</v>
      </c>
      <c r="N701" s="41" t="s">
        <v>7861</v>
      </c>
      <c r="O701" s="41" t="s">
        <v>7862</v>
      </c>
      <c r="P701" s="41" t="s">
        <v>281</v>
      </c>
      <c r="Q701" s="41" t="s">
        <v>11104</v>
      </c>
      <c r="R701" s="41" t="s">
        <v>11105</v>
      </c>
      <c r="S701" s="238" t="s">
        <v>11106</v>
      </c>
      <c r="T701" s="41" t="s">
        <v>7866</v>
      </c>
      <c r="U701" s="29">
        <v>45182</v>
      </c>
      <c r="V701" s="41" t="s">
        <v>1356</v>
      </c>
      <c r="W701" s="29">
        <v>45658</v>
      </c>
      <c r="Y701" s="238" t="s">
        <v>11107</v>
      </c>
      <c r="Z701" s="288">
        <v>35128</v>
      </c>
      <c r="AA701" s="288">
        <v>35128</v>
      </c>
      <c r="AB701" s="41" t="s">
        <v>12228</v>
      </c>
    </row>
    <row r="702" spans="1:28" x14ac:dyDescent="0.25">
      <c r="A702" s="35" t="s">
        <v>1671</v>
      </c>
      <c r="B702" s="29">
        <v>45469</v>
      </c>
      <c r="C702" s="264" t="s">
        <v>11098</v>
      </c>
      <c r="D702" s="29" t="s">
        <v>16</v>
      </c>
      <c r="E702" s="240" t="s">
        <v>10336</v>
      </c>
      <c r="F702" s="29">
        <v>45579</v>
      </c>
      <c r="G702" s="35" t="s">
        <v>1262</v>
      </c>
      <c r="H702" s="35" t="s">
        <v>1263</v>
      </c>
      <c r="I702" s="29" t="s">
        <v>13057</v>
      </c>
      <c r="J702" s="41">
        <v>1</v>
      </c>
      <c r="K702" s="41" t="s">
        <v>7860</v>
      </c>
      <c r="L702" s="41" t="s">
        <v>11662</v>
      </c>
      <c r="M702" s="41" t="s">
        <v>315</v>
      </c>
      <c r="N702" s="41" t="s">
        <v>7861</v>
      </c>
      <c r="O702" s="41" t="s">
        <v>7862</v>
      </c>
      <c r="P702" s="41" t="s">
        <v>281</v>
      </c>
      <c r="Q702" s="41" t="s">
        <v>11099</v>
      </c>
      <c r="R702" s="41" t="s">
        <v>11100</v>
      </c>
      <c r="S702" s="238" t="s">
        <v>11101</v>
      </c>
      <c r="T702" s="41" t="s">
        <v>7866</v>
      </c>
      <c r="U702" s="29">
        <v>45162</v>
      </c>
      <c r="V702" s="41" t="s">
        <v>1356</v>
      </c>
      <c r="W702" s="29">
        <v>45658</v>
      </c>
      <c r="Y702" s="238" t="s">
        <v>11102</v>
      </c>
      <c r="Z702" s="288">
        <v>26857</v>
      </c>
      <c r="AA702" s="288">
        <v>26857</v>
      </c>
      <c r="AB702" s="41" t="s">
        <v>12228</v>
      </c>
    </row>
    <row r="703" spans="1:28" x14ac:dyDescent="0.25">
      <c r="A703" s="35" t="s">
        <v>1359</v>
      </c>
      <c r="B703" s="29">
        <v>45471</v>
      </c>
      <c r="C703" s="264" t="s">
        <v>11088</v>
      </c>
      <c r="D703" s="29" t="s">
        <v>16</v>
      </c>
      <c r="E703" s="240" t="s">
        <v>11089</v>
      </c>
      <c r="F703" s="29">
        <v>45579</v>
      </c>
      <c r="G703" s="35" t="s">
        <v>1266</v>
      </c>
      <c r="H703" s="35" t="s">
        <v>1268</v>
      </c>
      <c r="I703" s="29" t="s">
        <v>13052</v>
      </c>
      <c r="J703" s="41">
        <v>1</v>
      </c>
      <c r="K703" s="41" t="s">
        <v>7895</v>
      </c>
      <c r="L703" s="41" t="s">
        <v>7895</v>
      </c>
      <c r="M703" s="41" t="s">
        <v>7896</v>
      </c>
      <c r="N703" s="41" t="s">
        <v>7897</v>
      </c>
      <c r="O703" s="41" t="s">
        <v>7862</v>
      </c>
      <c r="P703" s="41" t="s">
        <v>322</v>
      </c>
      <c r="Q703" s="41" t="s">
        <v>11090</v>
      </c>
      <c r="R703" s="41" t="s">
        <v>11091</v>
      </c>
      <c r="S703" s="238" t="s">
        <v>10088</v>
      </c>
      <c r="T703" s="41" t="s">
        <v>7866</v>
      </c>
      <c r="U703" s="29">
        <v>45444</v>
      </c>
      <c r="V703" s="41" t="s">
        <v>1356</v>
      </c>
      <c r="W703" s="29">
        <v>45658</v>
      </c>
      <c r="Y703" s="238" t="s">
        <v>10226</v>
      </c>
      <c r="Z703" s="288">
        <v>300000</v>
      </c>
      <c r="AA703" s="288">
        <v>300000</v>
      </c>
      <c r="AB703" s="41" t="s">
        <v>12229</v>
      </c>
    </row>
    <row r="704" spans="1:28" x14ac:dyDescent="0.25">
      <c r="A704" s="35" t="s">
        <v>1393</v>
      </c>
      <c r="B704" s="29">
        <v>45533</v>
      </c>
      <c r="C704" s="264" t="s">
        <v>11130</v>
      </c>
      <c r="D704" s="29" t="s">
        <v>16</v>
      </c>
      <c r="E704" s="240" t="s">
        <v>11119</v>
      </c>
      <c r="F704" s="29">
        <v>45579</v>
      </c>
      <c r="G704" s="35" t="s">
        <v>1269</v>
      </c>
      <c r="H704" s="35" t="s">
        <v>1273</v>
      </c>
      <c r="I704" s="29" t="s">
        <v>13050</v>
      </c>
      <c r="J704" s="41">
        <v>1</v>
      </c>
      <c r="K704" s="41" t="s">
        <v>7860</v>
      </c>
      <c r="L704" s="41" t="s">
        <v>11662</v>
      </c>
      <c r="M704" s="41" t="s">
        <v>315</v>
      </c>
      <c r="N704" s="41" t="s">
        <v>7861</v>
      </c>
      <c r="O704" s="41" t="s">
        <v>7862</v>
      </c>
      <c r="P704" s="41" t="s">
        <v>1500</v>
      </c>
      <c r="Q704" s="41" t="s">
        <v>11131</v>
      </c>
      <c r="R704" s="41" t="s">
        <v>11132</v>
      </c>
      <c r="S704" s="238" t="s">
        <v>11133</v>
      </c>
      <c r="T704" s="41" t="s">
        <v>7866</v>
      </c>
      <c r="U704" s="29">
        <v>45658</v>
      </c>
      <c r="V704" s="41" t="s">
        <v>1413</v>
      </c>
      <c r="W704" s="29">
        <v>45717</v>
      </c>
      <c r="Y704" s="238" t="s">
        <v>11134</v>
      </c>
      <c r="Z704" s="288">
        <v>522314</v>
      </c>
      <c r="AA704" s="288">
        <v>522314</v>
      </c>
      <c r="AB704" s="41" t="s">
        <v>12232</v>
      </c>
    </row>
    <row r="705" spans="1:28" x14ac:dyDescent="0.25">
      <c r="A705" s="35" t="s">
        <v>1393</v>
      </c>
      <c r="B705" s="29">
        <v>45533</v>
      </c>
      <c r="C705" s="264" t="s">
        <v>11118</v>
      </c>
      <c r="D705" s="29" t="s">
        <v>16</v>
      </c>
      <c r="E705" s="240" t="s">
        <v>11119</v>
      </c>
      <c r="F705" s="29">
        <v>45579</v>
      </c>
      <c r="G705" s="35" t="s">
        <v>1269</v>
      </c>
      <c r="H705" s="35" t="s">
        <v>1273</v>
      </c>
      <c r="I705" s="29" t="s">
        <v>13050</v>
      </c>
      <c r="J705" s="41">
        <v>1</v>
      </c>
      <c r="K705" s="41" t="s">
        <v>7860</v>
      </c>
      <c r="L705" s="41" t="s">
        <v>11662</v>
      </c>
      <c r="M705" s="41" t="s">
        <v>315</v>
      </c>
      <c r="N705" s="41" t="s">
        <v>7861</v>
      </c>
      <c r="O705" s="41" t="s">
        <v>7862</v>
      </c>
      <c r="P705" s="41" t="s">
        <v>1500</v>
      </c>
      <c r="Q705" s="41" t="s">
        <v>11120</v>
      </c>
      <c r="R705" s="41" t="s">
        <v>11121</v>
      </c>
      <c r="S705" s="238" t="s">
        <v>11122</v>
      </c>
      <c r="T705" s="41" t="s">
        <v>7866</v>
      </c>
      <c r="U705" s="29">
        <v>45658</v>
      </c>
      <c r="V705" s="41" t="s">
        <v>1413</v>
      </c>
      <c r="W705" s="29">
        <v>45717</v>
      </c>
      <c r="Y705" s="238" t="s">
        <v>11123</v>
      </c>
      <c r="Z705" s="288">
        <v>652891</v>
      </c>
      <c r="AA705" s="288">
        <v>652891</v>
      </c>
      <c r="AB705" s="41" t="s">
        <v>12232</v>
      </c>
    </row>
    <row r="706" spans="1:28" x14ac:dyDescent="0.25">
      <c r="A706" s="35" t="s">
        <v>1393</v>
      </c>
      <c r="B706" s="29">
        <v>45537</v>
      </c>
      <c r="C706" s="264" t="s">
        <v>11124</v>
      </c>
      <c r="D706" s="29" t="s">
        <v>16</v>
      </c>
      <c r="E706" s="240" t="s">
        <v>11125</v>
      </c>
      <c r="F706" s="29">
        <v>45579</v>
      </c>
      <c r="G706" s="35" t="s">
        <v>1269</v>
      </c>
      <c r="H706" s="35" t="s">
        <v>1273</v>
      </c>
      <c r="I706" s="29" t="s">
        <v>13050</v>
      </c>
      <c r="J706" s="41">
        <v>1</v>
      </c>
      <c r="K706" s="41" t="s">
        <v>7860</v>
      </c>
      <c r="L706" s="41" t="s">
        <v>11662</v>
      </c>
      <c r="M706" s="41" t="s">
        <v>315</v>
      </c>
      <c r="N706" s="41" t="s">
        <v>7861</v>
      </c>
      <c r="O706" s="41" t="s">
        <v>7862</v>
      </c>
      <c r="P706" s="41" t="s">
        <v>1500</v>
      </c>
      <c r="Q706" s="41" t="s">
        <v>11126</v>
      </c>
      <c r="R706" s="41" t="s">
        <v>11127</v>
      </c>
      <c r="S706" s="238" t="s">
        <v>11128</v>
      </c>
      <c r="T706" s="41" t="s">
        <v>7866</v>
      </c>
      <c r="U706" s="29">
        <v>45658</v>
      </c>
      <c r="V706" s="41" t="s">
        <v>1413</v>
      </c>
      <c r="W706" s="29">
        <v>45717</v>
      </c>
      <c r="Y706" s="238" t="s">
        <v>11129</v>
      </c>
      <c r="Z706" s="288">
        <v>881412</v>
      </c>
      <c r="AA706" s="288">
        <v>881412</v>
      </c>
      <c r="AB706" s="41" t="s">
        <v>12232</v>
      </c>
    </row>
    <row r="707" spans="1:28" x14ac:dyDescent="0.25">
      <c r="A707" s="35" t="s">
        <v>1393</v>
      </c>
      <c r="B707" s="29">
        <v>45512</v>
      </c>
      <c r="C707" s="264" t="s">
        <v>11135</v>
      </c>
      <c r="D707" s="29" t="s">
        <v>16</v>
      </c>
      <c r="E707" s="240" t="s">
        <v>7908</v>
      </c>
      <c r="F707" s="29">
        <v>45579</v>
      </c>
      <c r="G707" s="35" t="s">
        <v>1269</v>
      </c>
      <c r="H707" s="35" t="s">
        <v>1273</v>
      </c>
      <c r="I707" s="29" t="s">
        <v>13050</v>
      </c>
      <c r="J707" s="41">
        <v>1</v>
      </c>
      <c r="K707" s="41" t="s">
        <v>7860</v>
      </c>
      <c r="L707" s="41" t="s">
        <v>11662</v>
      </c>
      <c r="M707" s="41" t="s">
        <v>315</v>
      </c>
      <c r="N707" s="41" t="s">
        <v>7861</v>
      </c>
      <c r="O707" s="41" t="s">
        <v>7862</v>
      </c>
      <c r="P707" s="41" t="s">
        <v>1500</v>
      </c>
      <c r="Q707" s="41" t="s">
        <v>11136</v>
      </c>
      <c r="R707" s="41" t="s">
        <v>11137</v>
      </c>
      <c r="S707" s="238" t="s">
        <v>11138</v>
      </c>
      <c r="T707" s="41" t="s">
        <v>7866</v>
      </c>
      <c r="U707" s="29">
        <v>45566</v>
      </c>
      <c r="V707" s="41" t="s">
        <v>1413</v>
      </c>
      <c r="W707" s="29">
        <v>45723</v>
      </c>
      <c r="Y707" s="238" t="s">
        <v>11139</v>
      </c>
      <c r="Z707" s="288">
        <v>1027548</v>
      </c>
      <c r="AA707" s="288">
        <v>1027548</v>
      </c>
      <c r="AB707" s="41" t="s">
        <v>12232</v>
      </c>
    </row>
    <row r="708" spans="1:28" x14ac:dyDescent="0.25">
      <c r="A708" s="35" t="s">
        <v>1393</v>
      </c>
      <c r="B708" s="29">
        <v>45481</v>
      </c>
      <c r="C708" s="264" t="s">
        <v>11140</v>
      </c>
      <c r="D708" s="29" t="s">
        <v>16</v>
      </c>
      <c r="E708" s="240" t="s">
        <v>11141</v>
      </c>
      <c r="F708" s="29">
        <v>45579</v>
      </c>
      <c r="G708" s="35" t="s">
        <v>1269</v>
      </c>
      <c r="H708" s="35" t="s">
        <v>1273</v>
      </c>
      <c r="I708" s="29" t="s">
        <v>13050</v>
      </c>
      <c r="J708" s="41">
        <v>1</v>
      </c>
      <c r="K708" s="41" t="s">
        <v>7860</v>
      </c>
      <c r="L708" s="41" t="s">
        <v>11662</v>
      </c>
      <c r="M708" s="41" t="s">
        <v>315</v>
      </c>
      <c r="N708" s="41" t="s">
        <v>7861</v>
      </c>
      <c r="O708" s="41" t="s">
        <v>7862</v>
      </c>
      <c r="P708" s="41" t="s">
        <v>281</v>
      </c>
      <c r="Q708" s="41" t="s">
        <v>11142</v>
      </c>
      <c r="R708" s="41" t="s">
        <v>11143</v>
      </c>
      <c r="S708" s="238" t="s">
        <v>11144</v>
      </c>
      <c r="T708" s="41" t="s">
        <v>7866</v>
      </c>
      <c r="U708" s="29">
        <v>45304</v>
      </c>
      <c r="V708" s="41" t="s">
        <v>1356</v>
      </c>
      <c r="W708" s="29">
        <v>45747</v>
      </c>
      <c r="Y708" s="238" t="s">
        <v>9494</v>
      </c>
      <c r="Z708" s="288">
        <v>28000</v>
      </c>
      <c r="AA708" s="288">
        <v>28000</v>
      </c>
      <c r="AB708" s="41" t="s">
        <v>12232</v>
      </c>
    </row>
    <row r="709" spans="1:28" x14ac:dyDescent="0.25">
      <c r="A709" s="35" t="s">
        <v>1393</v>
      </c>
      <c r="B709" s="29">
        <v>45560</v>
      </c>
      <c r="C709" s="264" t="s">
        <v>11145</v>
      </c>
      <c r="D709" s="29" t="s">
        <v>16</v>
      </c>
      <c r="E709" s="240" t="s">
        <v>11146</v>
      </c>
      <c r="F709" s="29">
        <v>45579</v>
      </c>
      <c r="G709" s="35" t="s">
        <v>1269</v>
      </c>
      <c r="H709" s="35" t="s">
        <v>1273</v>
      </c>
      <c r="I709" s="29" t="s">
        <v>13050</v>
      </c>
      <c r="J709" s="41">
        <v>1</v>
      </c>
      <c r="K709" s="41" t="s">
        <v>7860</v>
      </c>
      <c r="L709" s="41" t="s">
        <v>11662</v>
      </c>
      <c r="M709" s="41" t="s">
        <v>315</v>
      </c>
      <c r="N709" s="41" t="s">
        <v>7861</v>
      </c>
      <c r="O709" s="41" t="s">
        <v>7862</v>
      </c>
      <c r="P709" s="41" t="s">
        <v>1371</v>
      </c>
      <c r="Q709" s="41" t="s">
        <v>11147</v>
      </c>
      <c r="R709" s="41" t="s">
        <v>11148</v>
      </c>
      <c r="S709" s="238" t="s">
        <v>11149</v>
      </c>
      <c r="T709" s="41" t="s">
        <v>7866</v>
      </c>
      <c r="U709" s="29">
        <v>45426</v>
      </c>
      <c r="V709" s="41" t="s">
        <v>1356</v>
      </c>
      <c r="W709" s="29">
        <v>45747</v>
      </c>
      <c r="Y709" s="238" t="s">
        <v>11150</v>
      </c>
      <c r="Z709" s="288">
        <v>255410</v>
      </c>
      <c r="AA709" s="288">
        <v>255410</v>
      </c>
      <c r="AB709" s="41" t="s">
        <v>12232</v>
      </c>
    </row>
    <row r="710" spans="1:28" x14ac:dyDescent="0.25">
      <c r="A710" s="35" t="s">
        <v>1393</v>
      </c>
      <c r="B710" s="29">
        <v>45560</v>
      </c>
      <c r="C710" s="264" t="s">
        <v>11151</v>
      </c>
      <c r="D710" s="29" t="s">
        <v>16</v>
      </c>
      <c r="E710" s="240" t="s">
        <v>11152</v>
      </c>
      <c r="F710" s="29">
        <v>45579</v>
      </c>
      <c r="G710" s="35" t="s">
        <v>1269</v>
      </c>
      <c r="H710" s="35" t="s">
        <v>1273</v>
      </c>
      <c r="I710" s="29" t="s">
        <v>13050</v>
      </c>
      <c r="J710" s="41">
        <v>1</v>
      </c>
      <c r="K710" s="41" t="s">
        <v>7860</v>
      </c>
      <c r="L710" s="41" t="s">
        <v>11662</v>
      </c>
      <c r="M710" s="41" t="s">
        <v>315</v>
      </c>
      <c r="N710" s="41" t="s">
        <v>7861</v>
      </c>
      <c r="O710" s="41" t="s">
        <v>7862</v>
      </c>
      <c r="P710" s="41" t="s">
        <v>1371</v>
      </c>
      <c r="Q710" s="41" t="s">
        <v>11153</v>
      </c>
      <c r="R710" s="41" t="s">
        <v>11154</v>
      </c>
      <c r="S710" s="238" t="s">
        <v>11155</v>
      </c>
      <c r="T710" s="41" t="s">
        <v>7866</v>
      </c>
      <c r="U710" s="29">
        <v>45412</v>
      </c>
      <c r="V710" s="41" t="s">
        <v>1356</v>
      </c>
      <c r="W710" s="29">
        <v>45747</v>
      </c>
      <c r="Y710" s="238" t="s">
        <v>11156</v>
      </c>
      <c r="Z710" s="288">
        <v>175779</v>
      </c>
      <c r="AA710" s="288">
        <v>175779</v>
      </c>
      <c r="AB710" s="41" t="s">
        <v>12232</v>
      </c>
    </row>
    <row r="711" spans="1:28" x14ac:dyDescent="0.25">
      <c r="A711" s="35" t="s">
        <v>1393</v>
      </c>
      <c r="B711" s="29">
        <v>45478</v>
      </c>
      <c r="C711" s="264" t="s">
        <v>11157</v>
      </c>
      <c r="D711" s="29" t="s">
        <v>16</v>
      </c>
      <c r="E711" s="240" t="s">
        <v>11158</v>
      </c>
      <c r="F711" s="29">
        <v>45579</v>
      </c>
      <c r="G711" s="35" t="s">
        <v>1269</v>
      </c>
      <c r="H711" s="35" t="s">
        <v>1273</v>
      </c>
      <c r="I711" s="29" t="s">
        <v>13050</v>
      </c>
      <c r="J711" s="41">
        <v>1</v>
      </c>
      <c r="K711" s="41" t="s">
        <v>7860</v>
      </c>
      <c r="L711" s="41" t="s">
        <v>11662</v>
      </c>
      <c r="M711" s="41" t="s">
        <v>315</v>
      </c>
      <c r="N711" s="41" t="s">
        <v>7861</v>
      </c>
      <c r="O711" s="41" t="s">
        <v>7862</v>
      </c>
      <c r="P711" s="41" t="s">
        <v>281</v>
      </c>
      <c r="Q711" s="41" t="s">
        <v>11159</v>
      </c>
      <c r="R711" s="41" t="s">
        <v>11160</v>
      </c>
      <c r="S711" s="238" t="s">
        <v>11161</v>
      </c>
      <c r="T711" s="41" t="s">
        <v>7866</v>
      </c>
      <c r="U711" s="29">
        <v>45413</v>
      </c>
      <c r="V711" s="41" t="s">
        <v>1356</v>
      </c>
      <c r="W711" s="29">
        <v>45748</v>
      </c>
      <c r="Y711" s="238" t="s">
        <v>11162</v>
      </c>
      <c r="Z711" s="288">
        <v>423634</v>
      </c>
      <c r="AA711" s="288">
        <v>423634</v>
      </c>
      <c r="AB711" s="41" t="s">
        <v>12232</v>
      </c>
    </row>
    <row r="712" spans="1:28" x14ac:dyDescent="0.25">
      <c r="A712" s="35" t="s">
        <v>1359</v>
      </c>
      <c r="B712" s="29">
        <v>45449</v>
      </c>
      <c r="C712" s="264" t="s">
        <v>11163</v>
      </c>
      <c r="D712" s="29" t="s">
        <v>16</v>
      </c>
      <c r="E712" s="240" t="s">
        <v>10982</v>
      </c>
      <c r="F712" s="29">
        <v>45579</v>
      </c>
      <c r="G712" s="35" t="s">
        <v>1266</v>
      </c>
      <c r="H712" s="35" t="s">
        <v>1268</v>
      </c>
      <c r="I712" s="29" t="s">
        <v>13052</v>
      </c>
      <c r="J712" s="41">
        <v>1</v>
      </c>
      <c r="K712" s="41" t="s">
        <v>7860</v>
      </c>
      <c r="L712" s="41" t="s">
        <v>11662</v>
      </c>
      <c r="M712" s="41" t="s">
        <v>315</v>
      </c>
      <c r="N712" s="41" t="s">
        <v>7861</v>
      </c>
      <c r="O712" s="41" t="s">
        <v>7862</v>
      </c>
      <c r="P712" s="41" t="s">
        <v>281</v>
      </c>
      <c r="Q712" s="41" t="s">
        <v>11164</v>
      </c>
      <c r="R712" s="41" t="s">
        <v>11165</v>
      </c>
      <c r="S712" s="238" t="s">
        <v>11166</v>
      </c>
      <c r="T712" s="41" t="s">
        <v>7866</v>
      </c>
      <c r="U712" s="29">
        <v>45014</v>
      </c>
      <c r="V712" s="41" t="s">
        <v>1413</v>
      </c>
      <c r="W712" s="29">
        <v>45870</v>
      </c>
      <c r="Y712" s="238" t="s">
        <v>11167</v>
      </c>
      <c r="Z712" s="288">
        <v>319624</v>
      </c>
      <c r="AA712" s="288">
        <v>319624</v>
      </c>
      <c r="AB712" s="41" t="s">
        <v>12229</v>
      </c>
    </row>
    <row r="713" spans="1:28" x14ac:dyDescent="0.25">
      <c r="A713" s="35" t="s">
        <v>1080</v>
      </c>
      <c r="B713" s="29">
        <v>45569</v>
      </c>
      <c r="C713" s="264" t="s">
        <v>11168</v>
      </c>
      <c r="D713" s="29" t="s">
        <v>16</v>
      </c>
      <c r="E713" s="240" t="s">
        <v>11169</v>
      </c>
      <c r="F713" s="29">
        <v>45579</v>
      </c>
      <c r="G713" s="35" t="s">
        <v>1269</v>
      </c>
      <c r="H713" s="35" t="s">
        <v>1273</v>
      </c>
      <c r="I713" s="29" t="s">
        <v>13054</v>
      </c>
      <c r="J713" s="41">
        <v>1</v>
      </c>
      <c r="K713" s="41" t="s">
        <v>7860</v>
      </c>
      <c r="L713" s="41" t="s">
        <v>11662</v>
      </c>
      <c r="M713" s="41" t="s">
        <v>315</v>
      </c>
      <c r="N713" s="41" t="s">
        <v>7861</v>
      </c>
      <c r="O713" s="41" t="s">
        <v>7862</v>
      </c>
      <c r="P713" s="41" t="s">
        <v>1371</v>
      </c>
      <c r="Q713" s="41" t="s">
        <v>11170</v>
      </c>
      <c r="R713" s="41" t="s">
        <v>11171</v>
      </c>
      <c r="S713" s="238" t="s">
        <v>11172</v>
      </c>
      <c r="T713" s="41" t="s">
        <v>7866</v>
      </c>
      <c r="U713" s="29">
        <v>45596</v>
      </c>
      <c r="V713" s="41" t="s">
        <v>1356</v>
      </c>
      <c r="W713" s="29">
        <v>45992</v>
      </c>
      <c r="Y713" s="238" t="s">
        <v>11173</v>
      </c>
      <c r="Z713" s="288">
        <v>55860</v>
      </c>
      <c r="AA713" s="288">
        <v>55860</v>
      </c>
      <c r="AB713" s="41" t="s">
        <v>12232</v>
      </c>
    </row>
    <row r="714" spans="1:28" x14ac:dyDescent="0.25">
      <c r="A714" s="35" t="s">
        <v>1080</v>
      </c>
      <c r="B714" s="29">
        <v>45401</v>
      </c>
      <c r="C714" s="264" t="s">
        <v>11180</v>
      </c>
      <c r="D714" s="29" t="s">
        <v>16</v>
      </c>
      <c r="E714" s="240" t="s">
        <v>11181</v>
      </c>
      <c r="F714" s="29">
        <v>45579</v>
      </c>
      <c r="G714" s="35" t="s">
        <v>1269</v>
      </c>
      <c r="H714" s="35" t="s">
        <v>1273</v>
      </c>
      <c r="I714" s="29" t="s">
        <v>13054</v>
      </c>
      <c r="J714" s="41">
        <v>1</v>
      </c>
      <c r="K714" s="41" t="s">
        <v>7860</v>
      </c>
      <c r="L714" s="41" t="s">
        <v>11662</v>
      </c>
      <c r="M714" s="41" t="s">
        <v>315</v>
      </c>
      <c r="N714" s="41" t="s">
        <v>7861</v>
      </c>
      <c r="O714" s="41" t="s">
        <v>7862</v>
      </c>
      <c r="P714" s="41" t="s">
        <v>281</v>
      </c>
      <c r="Q714" s="41" t="s">
        <v>11182</v>
      </c>
      <c r="R714" s="41" t="s">
        <v>11183</v>
      </c>
      <c r="S714" s="238" t="s">
        <v>11184</v>
      </c>
      <c r="T714" s="41" t="s">
        <v>7866</v>
      </c>
      <c r="U714" s="29">
        <v>45992</v>
      </c>
      <c r="V714" s="41" t="s">
        <v>1356</v>
      </c>
      <c r="W714" s="29">
        <v>46023</v>
      </c>
      <c r="Y714" s="238" t="s">
        <v>11185</v>
      </c>
      <c r="Z714" s="288">
        <v>155000</v>
      </c>
      <c r="AA714" s="288">
        <v>155000</v>
      </c>
      <c r="AB714" s="41" t="s">
        <v>12232</v>
      </c>
    </row>
    <row r="715" spans="1:28" x14ac:dyDescent="0.25">
      <c r="A715" s="35" t="s">
        <v>1090</v>
      </c>
      <c r="B715" s="29">
        <v>45493</v>
      </c>
      <c r="C715" s="264" t="s">
        <v>11174</v>
      </c>
      <c r="D715" s="29" t="s">
        <v>16</v>
      </c>
      <c r="E715" s="240" t="s">
        <v>11175</v>
      </c>
      <c r="F715" s="29">
        <v>45579</v>
      </c>
      <c r="G715" s="35" t="s">
        <v>1266</v>
      </c>
      <c r="H715" s="35" t="s">
        <v>1278</v>
      </c>
      <c r="I715" s="29" t="s">
        <v>13094</v>
      </c>
      <c r="J715" s="41">
        <v>1</v>
      </c>
      <c r="K715" s="41" t="s">
        <v>7860</v>
      </c>
      <c r="L715" s="41" t="s">
        <v>11662</v>
      </c>
      <c r="M715" s="41" t="s">
        <v>7870</v>
      </c>
      <c r="N715" s="41" t="s">
        <v>7861</v>
      </c>
      <c r="O715" s="41" t="s">
        <v>7862</v>
      </c>
      <c r="P715" s="41" t="s">
        <v>7871</v>
      </c>
      <c r="Q715" s="41" t="s">
        <v>11176</v>
      </c>
      <c r="R715" s="41" t="s">
        <v>11177</v>
      </c>
      <c r="S715" s="238" t="s">
        <v>11178</v>
      </c>
      <c r="T715" s="41" t="s">
        <v>7866</v>
      </c>
      <c r="U715" s="29">
        <v>45627</v>
      </c>
      <c r="V715" s="41" t="s">
        <v>1413</v>
      </c>
      <c r="W715" s="29">
        <v>46023</v>
      </c>
      <c r="Y715" s="238" t="s">
        <v>11179</v>
      </c>
      <c r="Z715" s="288">
        <v>150000</v>
      </c>
      <c r="AA715" s="288">
        <v>150000</v>
      </c>
      <c r="AB715" s="41" t="s">
        <v>12229</v>
      </c>
    </row>
    <row r="716" spans="1:28" x14ac:dyDescent="0.25">
      <c r="A716" s="35" t="s">
        <v>1393</v>
      </c>
      <c r="B716" s="29">
        <v>45512</v>
      </c>
      <c r="C716" s="264" t="s">
        <v>11186</v>
      </c>
      <c r="D716" s="29" t="s">
        <v>16</v>
      </c>
      <c r="E716" s="240" t="s">
        <v>7908</v>
      </c>
      <c r="F716" s="29">
        <v>45579</v>
      </c>
      <c r="G716" s="35" t="s">
        <v>1269</v>
      </c>
      <c r="H716" s="35" t="s">
        <v>1273</v>
      </c>
      <c r="I716" s="29" t="s">
        <v>13050</v>
      </c>
      <c r="J716" s="41">
        <v>1</v>
      </c>
      <c r="K716" s="41" t="s">
        <v>7860</v>
      </c>
      <c r="L716" s="41" t="s">
        <v>11662</v>
      </c>
      <c r="M716" s="41" t="s">
        <v>315</v>
      </c>
      <c r="N716" s="41" t="s">
        <v>7861</v>
      </c>
      <c r="O716" s="41" t="s">
        <v>7862</v>
      </c>
      <c r="P716" s="41" t="s">
        <v>1500</v>
      </c>
      <c r="Q716" s="41" t="s">
        <v>11187</v>
      </c>
      <c r="R716" s="41" t="s">
        <v>11188</v>
      </c>
      <c r="S716" s="238" t="s">
        <v>11189</v>
      </c>
      <c r="T716" s="41" t="s">
        <v>7866</v>
      </c>
      <c r="U716" s="29">
        <v>45488</v>
      </c>
      <c r="V716" s="41" t="s">
        <v>1413</v>
      </c>
      <c r="W716" s="29">
        <v>46026</v>
      </c>
      <c r="Y716" s="238" t="s">
        <v>11190</v>
      </c>
      <c r="Z716" s="288">
        <v>604440</v>
      </c>
      <c r="AA716" s="288">
        <v>604440</v>
      </c>
      <c r="AB716" s="41" t="s">
        <v>12232</v>
      </c>
    </row>
    <row r="717" spans="1:28" x14ac:dyDescent="0.25">
      <c r="A717" s="35" t="s">
        <v>1126</v>
      </c>
      <c r="B717" s="29">
        <v>45565</v>
      </c>
      <c r="C717" s="264" t="s">
        <v>11197</v>
      </c>
      <c r="D717" s="29" t="s">
        <v>16</v>
      </c>
      <c r="E717" s="240" t="s">
        <v>11192</v>
      </c>
      <c r="F717" s="29">
        <v>45579</v>
      </c>
      <c r="G717" s="35" t="s">
        <v>1269</v>
      </c>
      <c r="H717" s="35" t="s">
        <v>1274</v>
      </c>
      <c r="I717" s="29" t="s">
        <v>13076</v>
      </c>
      <c r="J717" s="41">
        <v>1</v>
      </c>
      <c r="K717" s="41" t="s">
        <v>7860</v>
      </c>
      <c r="L717" s="41" t="s">
        <v>11662</v>
      </c>
      <c r="M717" s="41" t="s">
        <v>315</v>
      </c>
      <c r="N717" s="41" t="s">
        <v>7861</v>
      </c>
      <c r="O717" s="41" t="s">
        <v>7862</v>
      </c>
      <c r="P717" s="41" t="s">
        <v>281</v>
      </c>
      <c r="Q717" s="41" t="s">
        <v>11198</v>
      </c>
      <c r="R717" s="41" t="s">
        <v>11199</v>
      </c>
      <c r="S717" s="238" t="s">
        <v>11200</v>
      </c>
      <c r="T717" s="41" t="s">
        <v>7866</v>
      </c>
      <c r="U717" s="29">
        <v>45607</v>
      </c>
      <c r="V717" s="41" t="s">
        <v>1356</v>
      </c>
      <c r="W717" s="29">
        <v>46296</v>
      </c>
      <c r="Y717" s="238" t="s">
        <v>11201</v>
      </c>
      <c r="Z717" s="288">
        <v>438324</v>
      </c>
      <c r="AA717" s="288">
        <v>438324</v>
      </c>
      <c r="AB717" s="41" t="s">
        <v>12229</v>
      </c>
    </row>
    <row r="718" spans="1:28" x14ac:dyDescent="0.25">
      <c r="A718" s="35" t="s">
        <v>1126</v>
      </c>
      <c r="B718" s="29">
        <v>45565</v>
      </c>
      <c r="C718" s="264" t="s">
        <v>11191</v>
      </c>
      <c r="D718" s="29" t="s">
        <v>16</v>
      </c>
      <c r="E718" s="240" t="s">
        <v>11192</v>
      </c>
      <c r="F718" s="29">
        <v>45579</v>
      </c>
      <c r="G718" s="35" t="s">
        <v>1269</v>
      </c>
      <c r="H718" s="35" t="s">
        <v>1274</v>
      </c>
      <c r="I718" s="29" t="s">
        <v>13076</v>
      </c>
      <c r="J718" s="41">
        <v>1</v>
      </c>
      <c r="K718" s="41" t="s">
        <v>7860</v>
      </c>
      <c r="L718" s="41" t="s">
        <v>11662</v>
      </c>
      <c r="M718" s="41" t="s">
        <v>315</v>
      </c>
      <c r="N718" s="41" t="s">
        <v>7861</v>
      </c>
      <c r="O718" s="41" t="s">
        <v>7862</v>
      </c>
      <c r="P718" s="41" t="s">
        <v>281</v>
      </c>
      <c r="Q718" s="41" t="s">
        <v>11193</v>
      </c>
      <c r="R718" s="41" t="s">
        <v>11194</v>
      </c>
      <c r="S718" s="238" t="s">
        <v>11195</v>
      </c>
      <c r="T718" s="41" t="s">
        <v>7866</v>
      </c>
      <c r="U718" s="29">
        <v>45607</v>
      </c>
      <c r="V718" s="41" t="s">
        <v>1356</v>
      </c>
      <c r="W718" s="29">
        <v>46296</v>
      </c>
      <c r="Y718" s="238" t="s">
        <v>11196</v>
      </c>
      <c r="Z718" s="288">
        <v>311158</v>
      </c>
      <c r="AA718" s="288">
        <v>311158</v>
      </c>
      <c r="AB718" s="41" t="s">
        <v>12229</v>
      </c>
    </row>
    <row r="719" spans="1:28" x14ac:dyDescent="0.25">
      <c r="A719" s="35" t="s">
        <v>1052</v>
      </c>
      <c r="B719" s="29">
        <v>45554</v>
      </c>
      <c r="C719" s="264" t="s">
        <v>11202</v>
      </c>
      <c r="D719" s="29" t="s">
        <v>16</v>
      </c>
      <c r="E719" s="240" t="s">
        <v>11203</v>
      </c>
      <c r="F719" s="29">
        <v>45579</v>
      </c>
      <c r="G719" s="35" t="s">
        <v>1269</v>
      </c>
      <c r="H719" s="35" t="s">
        <v>1273</v>
      </c>
      <c r="I719" s="29" t="s">
        <v>13066</v>
      </c>
      <c r="J719" s="41">
        <v>1</v>
      </c>
      <c r="K719" s="41" t="s">
        <v>7860</v>
      </c>
      <c r="L719" s="41" t="s">
        <v>11662</v>
      </c>
      <c r="M719" s="41" t="s">
        <v>315</v>
      </c>
      <c r="N719" s="41" t="s">
        <v>7861</v>
      </c>
      <c r="O719" s="41" t="s">
        <v>7862</v>
      </c>
      <c r="P719" s="41" t="s">
        <v>8468</v>
      </c>
      <c r="Q719" s="41" t="s">
        <v>11204</v>
      </c>
      <c r="R719" s="41" t="s">
        <v>11205</v>
      </c>
      <c r="S719" s="238" t="s">
        <v>11206</v>
      </c>
      <c r="T719" s="41" t="s">
        <v>7866</v>
      </c>
      <c r="U719" s="29">
        <v>45658</v>
      </c>
      <c r="V719" s="41" t="s">
        <v>1356</v>
      </c>
      <c r="W719" s="29">
        <v>48029</v>
      </c>
      <c r="Y719" s="238" t="s">
        <v>11207</v>
      </c>
      <c r="Z719" s="288">
        <v>4139176</v>
      </c>
      <c r="AA719" s="288">
        <v>4139176</v>
      </c>
      <c r="AB719" s="41" t="s">
        <v>12232</v>
      </c>
    </row>
    <row r="720" spans="1:28" x14ac:dyDescent="0.25">
      <c r="A720" s="35" t="s">
        <v>1359</v>
      </c>
      <c r="B720" s="29">
        <v>45471</v>
      </c>
      <c r="C720" s="264" t="s">
        <v>11259</v>
      </c>
      <c r="D720" s="29" t="s">
        <v>16</v>
      </c>
      <c r="E720" s="240" t="s">
        <v>11260</v>
      </c>
      <c r="F720" s="29">
        <v>45616</v>
      </c>
      <c r="G720" s="35" t="s">
        <v>1266</v>
      </c>
      <c r="H720" s="35" t="s">
        <v>1268</v>
      </c>
      <c r="I720" s="29" t="s">
        <v>13052</v>
      </c>
      <c r="J720" s="41">
        <v>1</v>
      </c>
      <c r="K720" s="41" t="s">
        <v>7941</v>
      </c>
      <c r="L720" s="41" t="s">
        <v>11663</v>
      </c>
      <c r="M720" s="41" t="s">
        <v>7870</v>
      </c>
      <c r="N720" s="41" t="s">
        <v>7861</v>
      </c>
      <c r="O720" s="41" t="s">
        <v>7862</v>
      </c>
      <c r="P720" s="41" t="s">
        <v>7871</v>
      </c>
      <c r="Q720" s="41" t="s">
        <v>11261</v>
      </c>
      <c r="R720" s="41" t="s">
        <v>11262</v>
      </c>
      <c r="S720" s="238" t="s">
        <v>11263</v>
      </c>
      <c r="T720" s="41" t="s">
        <v>7866</v>
      </c>
      <c r="U720" s="29">
        <v>44219</v>
      </c>
      <c r="V720" s="41" t="s">
        <v>1356</v>
      </c>
      <c r="W720" s="29">
        <v>44219</v>
      </c>
      <c r="Y720" s="238" t="s">
        <v>11264</v>
      </c>
      <c r="Z720" s="288">
        <v>35244</v>
      </c>
      <c r="AA720" s="288">
        <v>35244</v>
      </c>
      <c r="AB720" s="41" t="s">
        <v>12229</v>
      </c>
    </row>
    <row r="721" spans="1:28" x14ac:dyDescent="0.25">
      <c r="A721" s="35" t="s">
        <v>1359</v>
      </c>
      <c r="B721" s="29">
        <v>45471</v>
      </c>
      <c r="C721" s="264" t="s">
        <v>11232</v>
      </c>
      <c r="D721" s="29" t="s">
        <v>16</v>
      </c>
      <c r="E721" s="240" t="s">
        <v>11233</v>
      </c>
      <c r="F721" s="29">
        <v>45616</v>
      </c>
      <c r="G721" s="35" t="s">
        <v>1266</v>
      </c>
      <c r="H721" s="35" t="s">
        <v>1268</v>
      </c>
      <c r="I721" s="29" t="s">
        <v>13052</v>
      </c>
      <c r="J721" s="41">
        <v>1</v>
      </c>
      <c r="K721" s="41" t="s">
        <v>7895</v>
      </c>
      <c r="L721" s="41" t="s">
        <v>7895</v>
      </c>
      <c r="M721" s="41" t="s">
        <v>7896</v>
      </c>
      <c r="N721" s="41" t="s">
        <v>7897</v>
      </c>
      <c r="O721" s="41" t="s">
        <v>7862</v>
      </c>
      <c r="P721" s="41" t="s">
        <v>322</v>
      </c>
      <c r="Q721" s="41" t="s">
        <v>11234</v>
      </c>
      <c r="R721" s="41" t="s">
        <v>11235</v>
      </c>
      <c r="S721" s="238" t="s">
        <v>10088</v>
      </c>
      <c r="T721" s="41" t="s">
        <v>7866</v>
      </c>
      <c r="U721" s="29">
        <v>44593</v>
      </c>
      <c r="V721" s="41" t="s">
        <v>1356</v>
      </c>
      <c r="W721" s="29">
        <v>44805</v>
      </c>
      <c r="Y721" s="238" t="s">
        <v>8830</v>
      </c>
      <c r="Z721" s="288">
        <v>500000</v>
      </c>
      <c r="AA721" s="288">
        <v>500000</v>
      </c>
      <c r="AB721" s="41" t="s">
        <v>12229</v>
      </c>
    </row>
    <row r="722" spans="1:28" x14ac:dyDescent="0.25">
      <c r="A722" s="35" t="s">
        <v>1359</v>
      </c>
      <c r="B722" s="29">
        <v>45471</v>
      </c>
      <c r="C722" s="264" t="s">
        <v>11265</v>
      </c>
      <c r="D722" s="29" t="s">
        <v>16</v>
      </c>
      <c r="E722" s="240" t="s">
        <v>11215</v>
      </c>
      <c r="F722" s="29">
        <v>45616</v>
      </c>
      <c r="G722" s="35" t="s">
        <v>1266</v>
      </c>
      <c r="H722" s="35" t="s">
        <v>1268</v>
      </c>
      <c r="I722" s="29" t="s">
        <v>13052</v>
      </c>
      <c r="J722" s="41">
        <v>1</v>
      </c>
      <c r="K722" s="41" t="s">
        <v>7860</v>
      </c>
      <c r="L722" s="41" t="s">
        <v>11662</v>
      </c>
      <c r="M722" s="41" t="s">
        <v>315</v>
      </c>
      <c r="N722" s="41" t="s">
        <v>7861</v>
      </c>
      <c r="O722" s="41" t="s">
        <v>7862</v>
      </c>
      <c r="P722" s="41" t="s">
        <v>1371</v>
      </c>
      <c r="Q722" s="41" t="s">
        <v>11266</v>
      </c>
      <c r="R722" s="41" t="s">
        <v>11267</v>
      </c>
      <c r="S722" s="238" t="s">
        <v>11268</v>
      </c>
      <c r="T722" s="41" t="s">
        <v>7866</v>
      </c>
      <c r="U722" s="29">
        <v>44313</v>
      </c>
      <c r="V722" s="41" t="s">
        <v>1413</v>
      </c>
      <c r="W722" s="29">
        <v>44893</v>
      </c>
      <c r="Y722" s="238" t="s">
        <v>11269</v>
      </c>
      <c r="Z722" s="288">
        <v>780468</v>
      </c>
      <c r="AA722" s="288">
        <v>780468</v>
      </c>
      <c r="AB722" s="41" t="s">
        <v>12229</v>
      </c>
    </row>
    <row r="723" spans="1:28" x14ac:dyDescent="0.25">
      <c r="A723" s="35" t="s">
        <v>1393</v>
      </c>
      <c r="B723" s="29">
        <v>45470</v>
      </c>
      <c r="C723" s="264" t="s">
        <v>11249</v>
      </c>
      <c r="D723" s="29" t="s">
        <v>16</v>
      </c>
      <c r="E723" s="240" t="s">
        <v>11250</v>
      </c>
      <c r="F723" s="29">
        <v>45616</v>
      </c>
      <c r="G723" s="35" t="s">
        <v>1269</v>
      </c>
      <c r="H723" s="35" t="s">
        <v>1273</v>
      </c>
      <c r="I723" s="29" t="s">
        <v>13050</v>
      </c>
      <c r="J723" s="41">
        <v>1</v>
      </c>
      <c r="K723" s="41" t="s">
        <v>7860</v>
      </c>
      <c r="L723" s="41" t="s">
        <v>11662</v>
      </c>
      <c r="M723" s="41" t="s">
        <v>315</v>
      </c>
      <c r="N723" s="41" t="s">
        <v>7861</v>
      </c>
      <c r="O723" s="41" t="s">
        <v>7862</v>
      </c>
      <c r="P723" s="41" t="s">
        <v>1500</v>
      </c>
      <c r="Q723" s="41" t="s">
        <v>11251</v>
      </c>
      <c r="R723" s="41" t="s">
        <v>11252</v>
      </c>
      <c r="S723" s="238" t="s">
        <v>11253</v>
      </c>
      <c r="T723" s="41" t="s">
        <v>7866</v>
      </c>
      <c r="U723" s="29">
        <v>44664</v>
      </c>
      <c r="V723" s="41" t="s">
        <v>1356</v>
      </c>
      <c r="W723" s="29">
        <v>45095</v>
      </c>
      <c r="Y723" s="238" t="s">
        <v>11254</v>
      </c>
      <c r="Z723" s="288">
        <v>132850</v>
      </c>
      <c r="AA723" s="288">
        <v>132850</v>
      </c>
      <c r="AB723" s="41" t="s">
        <v>12232</v>
      </c>
    </row>
    <row r="724" spans="1:28" x14ac:dyDescent="0.25">
      <c r="A724" s="35" t="s">
        <v>262</v>
      </c>
      <c r="B724" s="29">
        <v>45463</v>
      </c>
      <c r="C724" s="264" t="s">
        <v>11243</v>
      </c>
      <c r="D724" s="29" t="s">
        <v>16</v>
      </c>
      <c r="E724" s="240" t="s">
        <v>11244</v>
      </c>
      <c r="F724" s="29">
        <v>45616</v>
      </c>
      <c r="G724" s="35" t="s">
        <v>1262</v>
      </c>
      <c r="H724" s="35" t="s">
        <v>1265</v>
      </c>
      <c r="I724" s="29" t="s">
        <v>13072</v>
      </c>
      <c r="J724" s="41">
        <v>1</v>
      </c>
      <c r="K724" s="41" t="s">
        <v>7888</v>
      </c>
      <c r="L724" s="41" t="s">
        <v>7888</v>
      </c>
      <c r="M724" s="41" t="s">
        <v>7965</v>
      </c>
      <c r="N724" s="41" t="s">
        <v>7861</v>
      </c>
      <c r="O724" s="41" t="s">
        <v>7862</v>
      </c>
      <c r="P724" s="41" t="s">
        <v>7966</v>
      </c>
      <c r="Q724" s="41" t="s">
        <v>11245</v>
      </c>
      <c r="R724" s="41" t="s">
        <v>11246</v>
      </c>
      <c r="S724" s="238" t="s">
        <v>11247</v>
      </c>
      <c r="T724" s="41" t="s">
        <v>7866</v>
      </c>
      <c r="U724" s="29">
        <v>45215</v>
      </c>
      <c r="V724" s="41" t="s">
        <v>1356</v>
      </c>
      <c r="W724" s="29">
        <v>45215</v>
      </c>
      <c r="Y724" s="238" t="s">
        <v>11248</v>
      </c>
      <c r="Z724" s="288">
        <v>118516</v>
      </c>
      <c r="AA724" s="288">
        <v>118516</v>
      </c>
      <c r="AB724" s="41" t="s">
        <v>12232</v>
      </c>
    </row>
    <row r="725" spans="1:28" x14ac:dyDescent="0.25">
      <c r="A725" s="35" t="s">
        <v>1393</v>
      </c>
      <c r="B725" s="29">
        <v>45471</v>
      </c>
      <c r="C725" s="264" t="s">
        <v>11220</v>
      </c>
      <c r="D725" s="29" t="s">
        <v>16</v>
      </c>
      <c r="E725" s="240" t="s">
        <v>11221</v>
      </c>
      <c r="F725" s="29">
        <v>45616</v>
      </c>
      <c r="G725" s="35" t="s">
        <v>1269</v>
      </c>
      <c r="H725" s="35" t="s">
        <v>1273</v>
      </c>
      <c r="I725" s="29" t="s">
        <v>13050</v>
      </c>
      <c r="J725" s="41">
        <v>1</v>
      </c>
      <c r="K725" s="41" t="s">
        <v>7860</v>
      </c>
      <c r="L725" s="41" t="s">
        <v>11662</v>
      </c>
      <c r="M725" s="41" t="s">
        <v>315</v>
      </c>
      <c r="N725" s="41" t="s">
        <v>7861</v>
      </c>
      <c r="O725" s="41" t="s">
        <v>7862</v>
      </c>
      <c r="P725" s="41" t="s">
        <v>281</v>
      </c>
      <c r="Q725" s="41" t="s">
        <v>11222</v>
      </c>
      <c r="R725" s="41" t="s">
        <v>11223</v>
      </c>
      <c r="S725" s="238" t="s">
        <v>11224</v>
      </c>
      <c r="T725" s="41" t="s">
        <v>7866</v>
      </c>
      <c r="U725" s="29">
        <v>45055</v>
      </c>
      <c r="V725" s="41" t="s">
        <v>1356</v>
      </c>
      <c r="W725" s="29">
        <v>45292</v>
      </c>
      <c r="Y725" s="238" t="s">
        <v>11225</v>
      </c>
      <c r="Z725" s="288">
        <v>4909</v>
      </c>
      <c r="AA725" s="288">
        <v>4909</v>
      </c>
      <c r="AB725" s="41" t="s">
        <v>12232</v>
      </c>
    </row>
    <row r="726" spans="1:28" x14ac:dyDescent="0.25">
      <c r="A726" s="35" t="s">
        <v>1393</v>
      </c>
      <c r="B726" s="29">
        <v>45471</v>
      </c>
      <c r="C726" s="264" t="s">
        <v>9546</v>
      </c>
      <c r="D726" s="29" t="s">
        <v>16</v>
      </c>
      <c r="E726" s="240" t="s">
        <v>9547</v>
      </c>
      <c r="F726" s="29">
        <v>45616</v>
      </c>
      <c r="G726" s="35" t="s">
        <v>1269</v>
      </c>
      <c r="H726" s="35" t="s">
        <v>1273</v>
      </c>
      <c r="I726" s="29" t="s">
        <v>13050</v>
      </c>
      <c r="J726" s="41">
        <v>1</v>
      </c>
      <c r="K726" s="41" t="s">
        <v>7860</v>
      </c>
      <c r="L726" s="41" t="s">
        <v>11662</v>
      </c>
      <c r="M726" s="41" t="s">
        <v>315</v>
      </c>
      <c r="N726" s="41" t="s">
        <v>7861</v>
      </c>
      <c r="O726" s="41" t="s">
        <v>7862</v>
      </c>
      <c r="P726" s="41" t="s">
        <v>281</v>
      </c>
      <c r="Q726" s="41" t="s">
        <v>11255</v>
      </c>
      <c r="R726" s="41" t="s">
        <v>11256</v>
      </c>
      <c r="S726" s="238" t="s">
        <v>11257</v>
      </c>
      <c r="T726" s="41" t="s">
        <v>7866</v>
      </c>
      <c r="U726" s="29">
        <v>45189</v>
      </c>
      <c r="V726" s="41" t="s">
        <v>1356</v>
      </c>
      <c r="W726" s="29">
        <v>45342</v>
      </c>
      <c r="Y726" s="238" t="s">
        <v>11258</v>
      </c>
      <c r="Z726" s="288">
        <v>6668</v>
      </c>
      <c r="AA726" s="288">
        <v>6668</v>
      </c>
      <c r="AB726" s="41" t="s">
        <v>12232</v>
      </c>
    </row>
    <row r="727" spans="1:28" x14ac:dyDescent="0.25">
      <c r="A727" s="35" t="s">
        <v>1393</v>
      </c>
      <c r="B727" s="29">
        <v>45472</v>
      </c>
      <c r="C727" s="264" t="s">
        <v>11226</v>
      </c>
      <c r="D727" s="29" t="s">
        <v>16</v>
      </c>
      <c r="E727" s="240" t="s">
        <v>11227</v>
      </c>
      <c r="F727" s="29">
        <v>45616</v>
      </c>
      <c r="G727" s="35" t="s">
        <v>1269</v>
      </c>
      <c r="H727" s="35" t="s">
        <v>1273</v>
      </c>
      <c r="I727" s="29" t="s">
        <v>13050</v>
      </c>
      <c r="J727" s="41">
        <v>1</v>
      </c>
      <c r="K727" s="41" t="s">
        <v>8421</v>
      </c>
      <c r="L727" s="41" t="s">
        <v>11772</v>
      </c>
      <c r="M727" s="41" t="s">
        <v>8422</v>
      </c>
      <c r="N727" s="41" t="s">
        <v>7861</v>
      </c>
      <c r="O727" s="41" t="s">
        <v>8423</v>
      </c>
      <c r="P727" s="41" t="s">
        <v>9064</v>
      </c>
      <c r="Q727" s="41" t="s">
        <v>11228</v>
      </c>
      <c r="R727" s="41" t="s">
        <v>11229</v>
      </c>
      <c r="S727" s="238" t="s">
        <v>11230</v>
      </c>
      <c r="T727" s="41" t="s">
        <v>7866</v>
      </c>
      <c r="U727" s="29">
        <v>45474</v>
      </c>
      <c r="V727" s="41" t="s">
        <v>1413</v>
      </c>
      <c r="W727" s="29">
        <v>45474</v>
      </c>
      <c r="Y727" s="238" t="s">
        <v>11231</v>
      </c>
      <c r="Z727" s="288">
        <v>1222636</v>
      </c>
      <c r="AA727" s="288">
        <v>1222636</v>
      </c>
      <c r="AB727" s="41" t="s">
        <v>12232</v>
      </c>
    </row>
    <row r="728" spans="1:28" x14ac:dyDescent="0.25">
      <c r="A728" s="35" t="s">
        <v>1393</v>
      </c>
      <c r="B728" s="29">
        <v>45471</v>
      </c>
      <c r="C728" s="264" t="s">
        <v>11240</v>
      </c>
      <c r="D728" s="29" t="s">
        <v>16</v>
      </c>
      <c r="E728" s="240" t="s">
        <v>9547</v>
      </c>
      <c r="F728" s="29">
        <v>45616</v>
      </c>
      <c r="G728" s="35" t="s">
        <v>1269</v>
      </c>
      <c r="H728" s="35" t="s">
        <v>1273</v>
      </c>
      <c r="I728" s="29" t="s">
        <v>13050</v>
      </c>
      <c r="J728" s="41">
        <v>1</v>
      </c>
      <c r="K728" s="41" t="s">
        <v>7860</v>
      </c>
      <c r="L728" s="41" t="s">
        <v>11662</v>
      </c>
      <c r="M728" s="41" t="s">
        <v>315</v>
      </c>
      <c r="N728" s="41" t="s">
        <v>7861</v>
      </c>
      <c r="O728" s="41" t="s">
        <v>7862</v>
      </c>
      <c r="P728" s="41" t="s">
        <v>281</v>
      </c>
      <c r="Q728" s="41" t="s">
        <v>11241</v>
      </c>
      <c r="R728" s="41" t="s">
        <v>11055</v>
      </c>
      <c r="S728" s="238" t="s">
        <v>11242</v>
      </c>
      <c r="T728" s="41" t="s">
        <v>7866</v>
      </c>
      <c r="U728" s="29">
        <v>45055</v>
      </c>
      <c r="V728" s="41" t="s">
        <v>1356</v>
      </c>
      <c r="W728" s="29">
        <v>45575</v>
      </c>
      <c r="Y728" s="238" t="s">
        <v>11057</v>
      </c>
      <c r="Z728" s="288">
        <v>2864</v>
      </c>
      <c r="AA728" s="288">
        <v>2864</v>
      </c>
      <c r="AB728" s="41" t="s">
        <v>12232</v>
      </c>
    </row>
    <row r="729" spans="1:28" x14ac:dyDescent="0.25">
      <c r="A729" s="35" t="s">
        <v>1359</v>
      </c>
      <c r="B729" s="29">
        <v>45471</v>
      </c>
      <c r="C729" s="264" t="s">
        <v>11214</v>
      </c>
      <c r="D729" s="29" t="s">
        <v>16</v>
      </c>
      <c r="E729" s="240" t="s">
        <v>11215</v>
      </c>
      <c r="F729" s="29">
        <v>45616</v>
      </c>
      <c r="G729" s="35" t="s">
        <v>1266</v>
      </c>
      <c r="H729" s="35" t="s">
        <v>1268</v>
      </c>
      <c r="I729" s="29" t="s">
        <v>13052</v>
      </c>
      <c r="J729" s="41">
        <v>1</v>
      </c>
      <c r="K729" s="41" t="s">
        <v>7860</v>
      </c>
      <c r="L729" s="41" t="s">
        <v>11662</v>
      </c>
      <c r="M729" s="41" t="s">
        <v>315</v>
      </c>
      <c r="N729" s="41" t="s">
        <v>7861</v>
      </c>
      <c r="O729" s="41" t="s">
        <v>7862</v>
      </c>
      <c r="P729" s="41" t="s">
        <v>281</v>
      </c>
      <c r="Q729" s="41" t="s">
        <v>11216</v>
      </c>
      <c r="R729" s="41" t="s">
        <v>11217</v>
      </c>
      <c r="S729" s="238" t="s">
        <v>11218</v>
      </c>
      <c r="T729" s="41" t="s">
        <v>7866</v>
      </c>
      <c r="U729" s="29">
        <v>44784</v>
      </c>
      <c r="V729" s="41" t="s">
        <v>1413</v>
      </c>
      <c r="W729" s="29">
        <v>45627</v>
      </c>
      <c r="Y729" s="238" t="s">
        <v>11219</v>
      </c>
      <c r="Z729" s="288">
        <v>602309</v>
      </c>
      <c r="AA729" s="288">
        <v>602309</v>
      </c>
      <c r="AB729" s="41" t="s">
        <v>12229</v>
      </c>
    </row>
    <row r="730" spans="1:28" x14ac:dyDescent="0.25">
      <c r="A730" s="35" t="s">
        <v>1393</v>
      </c>
      <c r="B730" s="29">
        <v>25569</v>
      </c>
      <c r="C730" s="264" t="s">
        <v>11236</v>
      </c>
      <c r="D730" s="29" t="s">
        <v>16</v>
      </c>
      <c r="E730" s="240" t="s">
        <v>11152</v>
      </c>
      <c r="F730" s="29">
        <v>45616</v>
      </c>
      <c r="G730" s="35" t="s">
        <v>1269</v>
      </c>
      <c r="H730" s="35" t="s">
        <v>1273</v>
      </c>
      <c r="I730" s="29" t="s">
        <v>13050</v>
      </c>
      <c r="J730" s="41">
        <v>1</v>
      </c>
      <c r="K730" s="41" t="s">
        <v>7860</v>
      </c>
      <c r="L730" s="41" t="s">
        <v>11662</v>
      </c>
      <c r="M730" s="41" t="s">
        <v>315</v>
      </c>
      <c r="N730" s="41" t="s">
        <v>7861</v>
      </c>
      <c r="O730" s="41" t="s">
        <v>7862</v>
      </c>
      <c r="P730" s="41" t="s">
        <v>1500</v>
      </c>
      <c r="Q730" s="41" t="s">
        <v>11237</v>
      </c>
      <c r="R730" s="41" t="s">
        <v>10029</v>
      </c>
      <c r="S730" s="238" t="s">
        <v>11238</v>
      </c>
      <c r="T730" s="41" t="s">
        <v>7866</v>
      </c>
      <c r="U730" s="29">
        <v>44432</v>
      </c>
      <c r="V730" s="41" t="s">
        <v>1356</v>
      </c>
      <c r="W730" s="29">
        <v>45814</v>
      </c>
      <c r="Y730" s="238" t="s">
        <v>11239</v>
      </c>
      <c r="Z730" s="288">
        <v>1821501</v>
      </c>
      <c r="AA730" s="288">
        <v>1821501</v>
      </c>
      <c r="AB730" s="41" t="s">
        <v>12232</v>
      </c>
    </row>
    <row r="731" spans="1:28" x14ac:dyDescent="0.25">
      <c r="A731" s="35" t="s">
        <v>1080</v>
      </c>
      <c r="B731" s="29">
        <v>45589</v>
      </c>
      <c r="C731" s="264" t="s">
        <v>11208</v>
      </c>
      <c r="D731" s="29" t="s">
        <v>16</v>
      </c>
      <c r="E731" s="240" t="s">
        <v>11209</v>
      </c>
      <c r="F731" s="29">
        <v>45616</v>
      </c>
      <c r="G731" s="35" t="s">
        <v>1269</v>
      </c>
      <c r="H731" s="35" t="s">
        <v>1273</v>
      </c>
      <c r="I731" s="29" t="s">
        <v>13054</v>
      </c>
      <c r="J731" s="41">
        <v>1</v>
      </c>
      <c r="K731" s="41" t="s">
        <v>7860</v>
      </c>
      <c r="L731" s="41" t="s">
        <v>11662</v>
      </c>
      <c r="M731" s="41" t="s">
        <v>315</v>
      </c>
      <c r="N731" s="41" t="s">
        <v>7861</v>
      </c>
      <c r="O731" s="41" t="s">
        <v>7862</v>
      </c>
      <c r="P731" s="41" t="s">
        <v>281</v>
      </c>
      <c r="Q731" s="41" t="s">
        <v>11210</v>
      </c>
      <c r="R731" s="41" t="s">
        <v>11211</v>
      </c>
      <c r="S731" s="238" t="s">
        <v>11212</v>
      </c>
      <c r="T731" s="41" t="s">
        <v>7866</v>
      </c>
      <c r="U731" s="29">
        <v>45597</v>
      </c>
      <c r="V731" s="41" t="s">
        <v>1356</v>
      </c>
      <c r="W731" s="29">
        <v>45870</v>
      </c>
      <c r="Y731" s="238" t="s">
        <v>11213</v>
      </c>
      <c r="Z731" s="288">
        <v>31544</v>
      </c>
      <c r="AA731" s="288">
        <v>31544</v>
      </c>
      <c r="AB731" s="41" t="s">
        <v>12232</v>
      </c>
    </row>
    <row r="732" spans="1:28" x14ac:dyDescent="0.25">
      <c r="A732" s="35" t="s">
        <v>357</v>
      </c>
      <c r="B732" s="29">
        <v>45461</v>
      </c>
      <c r="C732" s="264" t="s">
        <v>11281</v>
      </c>
      <c r="D732" s="29" t="s">
        <v>16</v>
      </c>
      <c r="E732" s="240" t="s">
        <v>11282</v>
      </c>
      <c r="F732" s="29">
        <v>45628</v>
      </c>
      <c r="G732" s="35" t="s">
        <v>1269</v>
      </c>
      <c r="H732" s="35" t="s">
        <v>1272</v>
      </c>
      <c r="I732" s="29" t="s">
        <v>13070</v>
      </c>
      <c r="J732" s="41">
        <v>1</v>
      </c>
      <c r="K732" s="41" t="s">
        <v>255</v>
      </c>
      <c r="L732" s="41" t="s">
        <v>255</v>
      </c>
      <c r="M732" s="41" t="s">
        <v>7870</v>
      </c>
      <c r="N732" s="41" t="s">
        <v>7861</v>
      </c>
      <c r="O732" s="41" t="s">
        <v>7862</v>
      </c>
      <c r="P732" s="41" t="s">
        <v>256</v>
      </c>
      <c r="Q732" s="41" t="s">
        <v>11283</v>
      </c>
      <c r="R732" s="41" t="s">
        <v>11284</v>
      </c>
      <c r="S732" s="238" t="s">
        <v>11285</v>
      </c>
      <c r="T732" s="41" t="s">
        <v>7866</v>
      </c>
      <c r="U732" s="29">
        <v>45502</v>
      </c>
      <c r="V732" s="41" t="s">
        <v>1356</v>
      </c>
      <c r="W732" s="29">
        <v>45530</v>
      </c>
      <c r="Y732" s="238" t="s">
        <v>11286</v>
      </c>
      <c r="Z732" s="288">
        <v>177900</v>
      </c>
      <c r="AA732" s="288">
        <v>177900</v>
      </c>
      <c r="AB732" s="41" t="s">
        <v>12229</v>
      </c>
    </row>
    <row r="733" spans="1:28" x14ac:dyDescent="0.25">
      <c r="A733" s="35" t="s">
        <v>5657</v>
      </c>
      <c r="B733" s="29">
        <v>45603</v>
      </c>
      <c r="C733" s="264" t="s">
        <v>11276</v>
      </c>
      <c r="D733" s="29" t="s">
        <v>16</v>
      </c>
      <c r="E733" s="240" t="s">
        <v>11277</v>
      </c>
      <c r="F733" s="29">
        <v>45628</v>
      </c>
      <c r="G733" s="35" t="s">
        <v>1269</v>
      </c>
      <c r="H733" s="35" t="s">
        <v>1274</v>
      </c>
      <c r="I733" s="29" t="s">
        <v>13095</v>
      </c>
      <c r="J733" s="41">
        <v>1</v>
      </c>
      <c r="K733" s="41" t="s">
        <v>7895</v>
      </c>
      <c r="L733" s="41" t="s">
        <v>7895</v>
      </c>
      <c r="M733" s="41" t="s">
        <v>7896</v>
      </c>
      <c r="N733" s="41" t="s">
        <v>7897</v>
      </c>
      <c r="O733" s="41" t="s">
        <v>7862</v>
      </c>
      <c r="P733" s="41" t="s">
        <v>322</v>
      </c>
      <c r="Q733" s="41" t="s">
        <v>11278</v>
      </c>
      <c r="R733" s="41" t="s">
        <v>11279</v>
      </c>
      <c r="S733" s="238" t="s">
        <v>11280</v>
      </c>
      <c r="T733" s="41" t="s">
        <v>7866</v>
      </c>
      <c r="U733" s="29">
        <v>45533</v>
      </c>
      <c r="V733" s="41" t="s">
        <v>1413</v>
      </c>
      <c r="W733" s="29">
        <v>45901</v>
      </c>
      <c r="Y733" s="238" t="s">
        <v>10115</v>
      </c>
      <c r="Z733" s="288">
        <v>25000</v>
      </c>
      <c r="AA733" s="288">
        <v>25000</v>
      </c>
      <c r="AB733" s="41" t="s">
        <v>12231</v>
      </c>
    </row>
    <row r="734" spans="1:28" x14ac:dyDescent="0.25">
      <c r="A734" s="35" t="s">
        <v>1393</v>
      </c>
      <c r="B734" s="29">
        <v>45625</v>
      </c>
      <c r="C734" s="264" t="s">
        <v>11270</v>
      </c>
      <c r="D734" s="29" t="s">
        <v>16</v>
      </c>
      <c r="E734" s="240" t="s">
        <v>11271</v>
      </c>
      <c r="F734" s="29">
        <v>45628</v>
      </c>
      <c r="G734" s="35" t="s">
        <v>1269</v>
      </c>
      <c r="H734" s="35" t="s">
        <v>1273</v>
      </c>
      <c r="I734" s="29" t="s">
        <v>13050</v>
      </c>
      <c r="J734" s="41">
        <v>1</v>
      </c>
      <c r="K734" s="41" t="s">
        <v>7860</v>
      </c>
      <c r="L734" s="41" t="s">
        <v>11662</v>
      </c>
      <c r="M734" s="41" t="s">
        <v>315</v>
      </c>
      <c r="N734" s="41" t="s">
        <v>7861</v>
      </c>
      <c r="O734" s="41" t="s">
        <v>7862</v>
      </c>
      <c r="P734" s="41" t="s">
        <v>281</v>
      </c>
      <c r="Q734" s="41" t="s">
        <v>11272</v>
      </c>
      <c r="R734" s="41" t="s">
        <v>11273</v>
      </c>
      <c r="S734" s="238" t="s">
        <v>11274</v>
      </c>
      <c r="T734" s="41" t="s">
        <v>7866</v>
      </c>
      <c r="U734" s="29">
        <v>45962</v>
      </c>
      <c r="V734" s="41" t="s">
        <v>1356</v>
      </c>
      <c r="W734" s="29">
        <v>46357</v>
      </c>
      <c r="Y734" s="238" t="s">
        <v>11275</v>
      </c>
      <c r="Z734" s="288">
        <v>662256</v>
      </c>
      <c r="AA734" s="288">
        <v>662256</v>
      </c>
      <c r="AB734" s="41" t="s">
        <v>12232</v>
      </c>
    </row>
    <row r="735" spans="1:28" x14ac:dyDescent="0.25">
      <c r="A735" s="35" t="s">
        <v>11630</v>
      </c>
      <c r="B735" s="29">
        <v>45470</v>
      </c>
      <c r="C735" s="264" t="s">
        <v>11403</v>
      </c>
      <c r="D735" s="29" t="s">
        <v>16</v>
      </c>
      <c r="E735" s="240" t="s">
        <v>11404</v>
      </c>
      <c r="F735" s="29">
        <v>45659</v>
      </c>
      <c r="G735" s="35" t="s">
        <v>1269</v>
      </c>
      <c r="H735" s="35" t="s">
        <v>1274</v>
      </c>
      <c r="I735" s="29" t="s">
        <v>13067</v>
      </c>
      <c r="J735" s="41">
        <v>1</v>
      </c>
      <c r="K735" s="41" t="s">
        <v>7895</v>
      </c>
      <c r="L735" s="41" t="s">
        <v>7895</v>
      </c>
      <c r="M735" s="41" t="s">
        <v>7896</v>
      </c>
      <c r="N735" s="41" t="s">
        <v>7897</v>
      </c>
      <c r="O735" s="41" t="s">
        <v>7862</v>
      </c>
      <c r="P735" s="41" t="s">
        <v>322</v>
      </c>
      <c r="Q735" s="41" t="s">
        <v>11405</v>
      </c>
      <c r="R735" s="41" t="s">
        <v>11406</v>
      </c>
      <c r="S735" s="238" t="s">
        <v>11407</v>
      </c>
      <c r="T735" s="41" t="s">
        <v>7866</v>
      </c>
      <c r="U735" s="29">
        <v>44371</v>
      </c>
      <c r="V735" s="41" t="s">
        <v>1356</v>
      </c>
      <c r="W735" s="29">
        <v>44371</v>
      </c>
      <c r="Y735" s="238" t="s">
        <v>11408</v>
      </c>
      <c r="Z735" s="288">
        <v>38967</v>
      </c>
      <c r="AA735" s="288">
        <v>38967</v>
      </c>
      <c r="AB735" s="41" t="s">
        <v>12229</v>
      </c>
    </row>
    <row r="736" spans="1:28" x14ac:dyDescent="0.25">
      <c r="A736" s="35" t="s">
        <v>1471</v>
      </c>
      <c r="B736" s="29">
        <v>45473</v>
      </c>
      <c r="C736" s="264" t="s">
        <v>11409</v>
      </c>
      <c r="D736" s="29" t="s">
        <v>16</v>
      </c>
      <c r="E736" s="240" t="s">
        <v>11390</v>
      </c>
      <c r="F736" s="29">
        <v>45659</v>
      </c>
      <c r="G736" s="35" t="s">
        <v>1269</v>
      </c>
      <c r="H736" s="35" t="s">
        <v>1273</v>
      </c>
      <c r="I736" s="29" t="s">
        <v>13079</v>
      </c>
      <c r="J736" s="41">
        <v>1</v>
      </c>
      <c r="K736" s="41" t="s">
        <v>8421</v>
      </c>
      <c r="L736" s="41" t="s">
        <v>11772</v>
      </c>
      <c r="M736" s="41" t="s">
        <v>8422</v>
      </c>
      <c r="N736" s="41" t="s">
        <v>7861</v>
      </c>
      <c r="O736" s="41" t="s">
        <v>8423</v>
      </c>
      <c r="P736" s="41" t="s">
        <v>8944</v>
      </c>
      <c r="Q736" s="41" t="s">
        <v>11410</v>
      </c>
      <c r="R736" s="41" t="s">
        <v>11411</v>
      </c>
      <c r="S736" s="238" t="s">
        <v>11393</v>
      </c>
      <c r="T736" s="41" t="s">
        <v>7866</v>
      </c>
      <c r="U736" s="29">
        <v>44252</v>
      </c>
      <c r="V736" s="41" t="s">
        <v>1356</v>
      </c>
      <c r="W736" s="29">
        <v>44376</v>
      </c>
      <c r="Y736" s="238" t="s">
        <v>8057</v>
      </c>
      <c r="Z736" s="288">
        <v>20000</v>
      </c>
      <c r="AA736" s="288">
        <v>20000</v>
      </c>
      <c r="AB736" s="41" t="s">
        <v>12232</v>
      </c>
    </row>
    <row r="737" spans="1:28" x14ac:dyDescent="0.25">
      <c r="A737" s="35" t="s">
        <v>1471</v>
      </c>
      <c r="B737" s="29">
        <v>45473</v>
      </c>
      <c r="C737" s="264" t="s">
        <v>11394</v>
      </c>
      <c r="D737" s="29" t="s">
        <v>16</v>
      </c>
      <c r="E737" s="240" t="s">
        <v>11390</v>
      </c>
      <c r="F737" s="29">
        <v>45659</v>
      </c>
      <c r="G737" s="35" t="s">
        <v>1269</v>
      </c>
      <c r="H737" s="35" t="s">
        <v>1273</v>
      </c>
      <c r="I737" s="29" t="s">
        <v>13079</v>
      </c>
      <c r="J737" s="41">
        <v>1</v>
      </c>
      <c r="K737" s="41" t="s">
        <v>8421</v>
      </c>
      <c r="L737" s="41" t="s">
        <v>11772</v>
      </c>
      <c r="M737" s="41" t="s">
        <v>8422</v>
      </c>
      <c r="N737" s="41" t="s">
        <v>7861</v>
      </c>
      <c r="O737" s="41" t="s">
        <v>8423</v>
      </c>
      <c r="P737" s="41" t="s">
        <v>8944</v>
      </c>
      <c r="Q737" s="41" t="s">
        <v>11395</v>
      </c>
      <c r="R737" s="41" t="s">
        <v>11396</v>
      </c>
      <c r="S737" s="238" t="s">
        <v>11397</v>
      </c>
      <c r="T737" s="41" t="s">
        <v>7866</v>
      </c>
      <c r="U737" s="29">
        <v>44250</v>
      </c>
      <c r="V737" s="41" t="s">
        <v>1356</v>
      </c>
      <c r="W737" s="29">
        <v>44397</v>
      </c>
      <c r="Y737" s="238" t="s">
        <v>8948</v>
      </c>
      <c r="Z737" s="288">
        <v>50000</v>
      </c>
      <c r="AA737" s="288">
        <v>50000</v>
      </c>
      <c r="AB737" s="41" t="s">
        <v>12232</v>
      </c>
    </row>
    <row r="738" spans="1:28" x14ac:dyDescent="0.25">
      <c r="A738" s="35" t="s">
        <v>1393</v>
      </c>
      <c r="B738" s="29">
        <v>45472</v>
      </c>
      <c r="C738" s="264" t="s">
        <v>11383</v>
      </c>
      <c r="D738" s="29" t="s">
        <v>16</v>
      </c>
      <c r="E738" s="240" t="s">
        <v>11384</v>
      </c>
      <c r="F738" s="29">
        <v>45659</v>
      </c>
      <c r="G738" s="35" t="s">
        <v>1269</v>
      </c>
      <c r="H738" s="35" t="s">
        <v>1273</v>
      </c>
      <c r="I738" s="29" t="s">
        <v>13050</v>
      </c>
      <c r="J738" s="41">
        <v>1</v>
      </c>
      <c r="K738" s="41" t="s">
        <v>7895</v>
      </c>
      <c r="L738" s="41" t="s">
        <v>7895</v>
      </c>
      <c r="M738" s="41" t="s">
        <v>7965</v>
      </c>
      <c r="N738" s="41" t="s">
        <v>7897</v>
      </c>
      <c r="O738" s="41" t="s">
        <v>7862</v>
      </c>
      <c r="P738" s="41" t="s">
        <v>275</v>
      </c>
      <c r="Q738" s="41" t="s">
        <v>11385</v>
      </c>
      <c r="R738" s="41" t="s">
        <v>11386</v>
      </c>
      <c r="S738" s="238" t="s">
        <v>11387</v>
      </c>
      <c r="T738" s="41" t="s">
        <v>7866</v>
      </c>
      <c r="U738" s="29">
        <v>44417</v>
      </c>
      <c r="V738" s="41" t="s">
        <v>1356</v>
      </c>
      <c r="W738" s="29">
        <v>44417</v>
      </c>
      <c r="Y738" s="238" t="s">
        <v>11388</v>
      </c>
      <c r="Z738" s="288">
        <v>53859</v>
      </c>
      <c r="AA738" s="288">
        <v>53859</v>
      </c>
      <c r="AB738" s="41" t="s">
        <v>12232</v>
      </c>
    </row>
    <row r="739" spans="1:28" x14ac:dyDescent="0.25">
      <c r="A739" s="35" t="s">
        <v>1471</v>
      </c>
      <c r="B739" s="29">
        <v>25569</v>
      </c>
      <c r="C739" s="264" t="s">
        <v>11389</v>
      </c>
      <c r="D739" s="29" t="s">
        <v>16</v>
      </c>
      <c r="E739" s="240" t="s">
        <v>11390</v>
      </c>
      <c r="F739" s="29">
        <v>45659</v>
      </c>
      <c r="G739" s="35" t="s">
        <v>1269</v>
      </c>
      <c r="H739" s="35" t="s">
        <v>1273</v>
      </c>
      <c r="I739" s="29" t="s">
        <v>13079</v>
      </c>
      <c r="J739" s="41">
        <v>1</v>
      </c>
      <c r="K739" s="41" t="s">
        <v>8421</v>
      </c>
      <c r="L739" s="41" t="s">
        <v>11772</v>
      </c>
      <c r="M739" s="41" t="s">
        <v>8422</v>
      </c>
      <c r="N739" s="41" t="s">
        <v>7861</v>
      </c>
      <c r="O739" s="41" t="s">
        <v>8423</v>
      </c>
      <c r="P739" s="41" t="s">
        <v>8944</v>
      </c>
      <c r="Q739" s="41" t="s">
        <v>11391</v>
      </c>
      <c r="R739" s="41" t="s">
        <v>11392</v>
      </c>
      <c r="S739" s="238" t="s">
        <v>11393</v>
      </c>
      <c r="T739" s="41" t="s">
        <v>7866</v>
      </c>
      <c r="U739" s="29">
        <v>44279</v>
      </c>
      <c r="V739" s="41" t="s">
        <v>1356</v>
      </c>
      <c r="W739" s="29">
        <v>44727</v>
      </c>
      <c r="Y739" s="238" t="s">
        <v>9777</v>
      </c>
      <c r="Z739" s="288">
        <v>30000</v>
      </c>
      <c r="AA739" s="288">
        <v>30000</v>
      </c>
      <c r="AB739" s="41" t="s">
        <v>12232</v>
      </c>
    </row>
    <row r="740" spans="1:28" x14ac:dyDescent="0.25">
      <c r="A740" s="35" t="s">
        <v>1393</v>
      </c>
      <c r="B740" s="29">
        <v>45473</v>
      </c>
      <c r="C740" s="264" t="s">
        <v>11317</v>
      </c>
      <c r="D740" s="29" t="s">
        <v>16</v>
      </c>
      <c r="E740" s="240" t="s">
        <v>11318</v>
      </c>
      <c r="F740" s="29">
        <v>45659</v>
      </c>
      <c r="G740" s="35" t="s">
        <v>1269</v>
      </c>
      <c r="H740" s="35" t="s">
        <v>1273</v>
      </c>
      <c r="I740" s="29" t="s">
        <v>13050</v>
      </c>
      <c r="J740" s="41">
        <v>1</v>
      </c>
      <c r="K740" s="41" t="s">
        <v>7895</v>
      </c>
      <c r="L740" s="41" t="s">
        <v>7895</v>
      </c>
      <c r="M740" s="41" t="s">
        <v>7965</v>
      </c>
      <c r="N740" s="41" t="s">
        <v>7897</v>
      </c>
      <c r="O740" s="41" t="s">
        <v>7862</v>
      </c>
      <c r="P740" s="41" t="s">
        <v>275</v>
      </c>
      <c r="Q740" s="41" t="s">
        <v>11319</v>
      </c>
      <c r="R740" s="41" t="s">
        <v>11320</v>
      </c>
      <c r="S740" s="238" t="s">
        <v>11321</v>
      </c>
      <c r="T740" s="41" t="s">
        <v>7866</v>
      </c>
      <c r="U740" s="29">
        <v>44774</v>
      </c>
      <c r="V740" s="41" t="s">
        <v>1356</v>
      </c>
      <c r="W740" s="29">
        <v>44774</v>
      </c>
      <c r="Y740" s="238" t="s">
        <v>11322</v>
      </c>
      <c r="Z740" s="288">
        <v>28000</v>
      </c>
      <c r="AA740" s="288">
        <v>28000</v>
      </c>
      <c r="AB740" s="41" t="s">
        <v>12232</v>
      </c>
    </row>
    <row r="741" spans="1:28" x14ac:dyDescent="0.25">
      <c r="A741" s="35" t="s">
        <v>1359</v>
      </c>
      <c r="B741" s="29">
        <v>25569</v>
      </c>
      <c r="C741" s="264" t="s">
        <v>11329</v>
      </c>
      <c r="D741" s="29" t="s">
        <v>16</v>
      </c>
      <c r="E741" s="240" t="s">
        <v>11330</v>
      </c>
      <c r="F741" s="29">
        <v>45659</v>
      </c>
      <c r="G741" s="35" t="s">
        <v>1266</v>
      </c>
      <c r="H741" s="35" t="s">
        <v>1268</v>
      </c>
      <c r="I741" s="29" t="s">
        <v>13052</v>
      </c>
      <c r="J741" s="41">
        <v>1</v>
      </c>
      <c r="K741" s="41" t="s">
        <v>7860</v>
      </c>
      <c r="L741" s="41" t="s">
        <v>11662</v>
      </c>
      <c r="M741" s="41" t="s">
        <v>315</v>
      </c>
      <c r="N741" s="41" t="s">
        <v>7861</v>
      </c>
      <c r="O741" s="41" t="s">
        <v>7862</v>
      </c>
      <c r="P741" s="41" t="s">
        <v>8468</v>
      </c>
      <c r="Q741" s="41" t="s">
        <v>11331</v>
      </c>
      <c r="R741" s="41" t="s">
        <v>11332</v>
      </c>
      <c r="S741" s="238" t="s">
        <v>11333</v>
      </c>
      <c r="T741" s="41" t="s">
        <v>7866</v>
      </c>
      <c r="U741" s="29">
        <v>44571</v>
      </c>
      <c r="V741" s="41" t="s">
        <v>1356</v>
      </c>
      <c r="W741" s="29">
        <v>44927</v>
      </c>
      <c r="Y741" s="238" t="s">
        <v>11334</v>
      </c>
      <c r="Z741" s="288">
        <v>6320</v>
      </c>
      <c r="AA741" s="288">
        <v>6320</v>
      </c>
      <c r="AB741" s="41" t="s">
        <v>12229</v>
      </c>
    </row>
    <row r="742" spans="1:28" x14ac:dyDescent="0.25">
      <c r="A742" s="35" t="s">
        <v>1393</v>
      </c>
      <c r="B742" s="29">
        <v>45472</v>
      </c>
      <c r="C742" s="264" t="s">
        <v>11293</v>
      </c>
      <c r="D742" s="29" t="s">
        <v>16</v>
      </c>
      <c r="E742" s="240" t="s">
        <v>11294</v>
      </c>
      <c r="F742" s="29">
        <v>45659</v>
      </c>
      <c r="G742" s="35" t="s">
        <v>1269</v>
      </c>
      <c r="H742" s="35" t="s">
        <v>1273</v>
      </c>
      <c r="I742" s="29" t="s">
        <v>13050</v>
      </c>
      <c r="J742" s="41">
        <v>1</v>
      </c>
      <c r="K742" s="41" t="s">
        <v>7860</v>
      </c>
      <c r="L742" s="41" t="s">
        <v>11662</v>
      </c>
      <c r="M742" s="41" t="s">
        <v>7870</v>
      </c>
      <c r="N742" s="41" t="s">
        <v>7861</v>
      </c>
      <c r="O742" s="41" t="s">
        <v>7862</v>
      </c>
      <c r="P742" s="41" t="s">
        <v>7871</v>
      </c>
      <c r="Q742" s="41" t="s">
        <v>11295</v>
      </c>
      <c r="R742" s="41" t="s">
        <v>11296</v>
      </c>
      <c r="S742" s="238" t="s">
        <v>11297</v>
      </c>
      <c r="T742" s="41" t="s">
        <v>7866</v>
      </c>
      <c r="U742" s="29">
        <v>45017</v>
      </c>
      <c r="V742" s="41" t="s">
        <v>1356</v>
      </c>
      <c r="W742" s="29">
        <v>45017</v>
      </c>
      <c r="Y742" s="238" t="s">
        <v>11298</v>
      </c>
      <c r="Z742" s="288">
        <v>50339</v>
      </c>
      <c r="AA742" s="288">
        <v>50339</v>
      </c>
      <c r="AB742" s="41" t="s">
        <v>12232</v>
      </c>
    </row>
    <row r="743" spans="1:28" x14ac:dyDescent="0.25">
      <c r="A743" s="35" t="s">
        <v>1359</v>
      </c>
      <c r="B743" s="29">
        <v>45473</v>
      </c>
      <c r="C743" s="264" t="s">
        <v>11287</v>
      </c>
      <c r="D743" s="29" t="s">
        <v>16</v>
      </c>
      <c r="E743" s="240" t="s">
        <v>11288</v>
      </c>
      <c r="F743" s="29">
        <v>45659</v>
      </c>
      <c r="G743" s="35" t="s">
        <v>1266</v>
      </c>
      <c r="H743" s="35" t="s">
        <v>1268</v>
      </c>
      <c r="I743" s="29" t="s">
        <v>13052</v>
      </c>
      <c r="J743" s="41">
        <v>1</v>
      </c>
      <c r="K743" s="41" t="s">
        <v>7860</v>
      </c>
      <c r="L743" s="41" t="s">
        <v>11662</v>
      </c>
      <c r="M743" s="41" t="s">
        <v>315</v>
      </c>
      <c r="N743" s="41" t="s">
        <v>7861</v>
      </c>
      <c r="O743" s="41" t="s">
        <v>7862</v>
      </c>
      <c r="P743" s="41" t="s">
        <v>8468</v>
      </c>
      <c r="Q743" s="41" t="s">
        <v>11289</v>
      </c>
      <c r="R743" s="41" t="s">
        <v>11290</v>
      </c>
      <c r="S743" s="238" t="s">
        <v>11291</v>
      </c>
      <c r="T743" s="41" t="s">
        <v>7866</v>
      </c>
      <c r="U743" s="29">
        <v>44866</v>
      </c>
      <c r="V743" s="41" t="s">
        <v>1356</v>
      </c>
      <c r="W743" s="29">
        <v>45017</v>
      </c>
      <c r="Y743" s="238" t="s">
        <v>11292</v>
      </c>
      <c r="Z743" s="288">
        <v>2920</v>
      </c>
      <c r="AA743" s="288">
        <v>2920</v>
      </c>
      <c r="AB743" s="41" t="s">
        <v>12229</v>
      </c>
    </row>
    <row r="744" spans="1:28" x14ac:dyDescent="0.25">
      <c r="A744" s="35" t="s">
        <v>1359</v>
      </c>
      <c r="B744" s="29">
        <v>45473</v>
      </c>
      <c r="C744" s="264" t="s">
        <v>11323</v>
      </c>
      <c r="D744" s="29" t="s">
        <v>16</v>
      </c>
      <c r="E744" s="240" t="s">
        <v>11324</v>
      </c>
      <c r="F744" s="29">
        <v>45659</v>
      </c>
      <c r="G744" s="35" t="s">
        <v>1266</v>
      </c>
      <c r="H744" s="35" t="s">
        <v>1268</v>
      </c>
      <c r="I744" s="29" t="s">
        <v>13052</v>
      </c>
      <c r="J744" s="41">
        <v>1</v>
      </c>
      <c r="K744" s="41" t="s">
        <v>7860</v>
      </c>
      <c r="L744" s="41" t="s">
        <v>11662</v>
      </c>
      <c r="M744" s="41" t="s">
        <v>315</v>
      </c>
      <c r="N744" s="41" t="s">
        <v>7861</v>
      </c>
      <c r="O744" s="41" t="s">
        <v>7862</v>
      </c>
      <c r="P744" s="41" t="s">
        <v>8468</v>
      </c>
      <c r="Q744" s="41" t="s">
        <v>11325</v>
      </c>
      <c r="R744" s="41" t="s">
        <v>11326</v>
      </c>
      <c r="S744" s="238" t="s">
        <v>11327</v>
      </c>
      <c r="T744" s="41" t="s">
        <v>7866</v>
      </c>
      <c r="U744" s="29">
        <v>44855</v>
      </c>
      <c r="V744" s="41" t="s">
        <v>1356</v>
      </c>
      <c r="W744" s="29">
        <v>45323</v>
      </c>
      <c r="Y744" s="238" t="s">
        <v>11328</v>
      </c>
      <c r="Z744" s="288">
        <v>30020</v>
      </c>
      <c r="AA744" s="288">
        <v>30020</v>
      </c>
      <c r="AB744" s="41" t="s">
        <v>12229</v>
      </c>
    </row>
    <row r="745" spans="1:28" x14ac:dyDescent="0.25">
      <c r="A745" s="35" t="s">
        <v>1359</v>
      </c>
      <c r="B745" s="29">
        <v>45473</v>
      </c>
      <c r="C745" s="264" t="s">
        <v>11299</v>
      </c>
      <c r="D745" s="29" t="s">
        <v>16</v>
      </c>
      <c r="E745" s="240" t="s">
        <v>11300</v>
      </c>
      <c r="F745" s="29">
        <v>45659</v>
      </c>
      <c r="G745" s="35" t="s">
        <v>1266</v>
      </c>
      <c r="H745" s="35" t="s">
        <v>1268</v>
      </c>
      <c r="I745" s="29" t="s">
        <v>13052</v>
      </c>
      <c r="J745" s="41">
        <v>1</v>
      </c>
      <c r="K745" s="41" t="s">
        <v>7860</v>
      </c>
      <c r="L745" s="41" t="s">
        <v>11662</v>
      </c>
      <c r="M745" s="41" t="s">
        <v>315</v>
      </c>
      <c r="N745" s="41" t="s">
        <v>7861</v>
      </c>
      <c r="O745" s="41" t="s">
        <v>7862</v>
      </c>
      <c r="P745" s="41" t="s">
        <v>8468</v>
      </c>
      <c r="Q745" s="41" t="s">
        <v>11301</v>
      </c>
      <c r="R745" s="41" t="s">
        <v>11302</v>
      </c>
      <c r="S745" s="238" t="s">
        <v>11303</v>
      </c>
      <c r="T745" s="41" t="s">
        <v>7866</v>
      </c>
      <c r="U745" s="29">
        <v>44805</v>
      </c>
      <c r="V745" s="41" t="s">
        <v>1356</v>
      </c>
      <c r="W745" s="29">
        <v>45383</v>
      </c>
      <c r="Y745" s="238" t="s">
        <v>11304</v>
      </c>
      <c r="Z745" s="288">
        <v>5610</v>
      </c>
      <c r="AA745" s="288">
        <v>5610</v>
      </c>
      <c r="AB745" s="41" t="s">
        <v>12229</v>
      </c>
    </row>
    <row r="746" spans="1:28" x14ac:dyDescent="0.25">
      <c r="A746" s="35" t="s">
        <v>1393</v>
      </c>
      <c r="B746" s="29">
        <v>45652</v>
      </c>
      <c r="C746" s="264" t="s">
        <v>11418</v>
      </c>
      <c r="D746" s="29" t="s">
        <v>16</v>
      </c>
      <c r="E746" s="240" t="s">
        <v>11306</v>
      </c>
      <c r="F746" s="29">
        <v>45659</v>
      </c>
      <c r="G746" s="35" t="s">
        <v>1269</v>
      </c>
      <c r="H746" s="35" t="s">
        <v>1273</v>
      </c>
      <c r="I746" s="29" t="s">
        <v>13050</v>
      </c>
      <c r="J746" s="41">
        <v>1</v>
      </c>
      <c r="K746" s="41" t="s">
        <v>7860</v>
      </c>
      <c r="L746" s="41" t="s">
        <v>11662</v>
      </c>
      <c r="M746" s="41" t="s">
        <v>315</v>
      </c>
      <c r="N746" s="41" t="s">
        <v>7861</v>
      </c>
      <c r="O746" s="41" t="s">
        <v>7862</v>
      </c>
      <c r="P746" s="41" t="s">
        <v>281</v>
      </c>
      <c r="Q746" s="41" t="s">
        <v>11419</v>
      </c>
      <c r="R746" s="41" t="s">
        <v>11420</v>
      </c>
      <c r="S746" s="238" t="s">
        <v>11421</v>
      </c>
      <c r="T746" s="41" t="s">
        <v>7866</v>
      </c>
      <c r="U746" s="29">
        <v>45596</v>
      </c>
      <c r="V746" s="41" t="s">
        <v>1356</v>
      </c>
      <c r="W746" s="29">
        <v>45596</v>
      </c>
      <c r="Y746" s="238" t="s">
        <v>11422</v>
      </c>
      <c r="Z746" s="288">
        <v>110000</v>
      </c>
      <c r="AA746" s="288">
        <v>110000</v>
      </c>
      <c r="AB746" s="41" t="s">
        <v>12232</v>
      </c>
    </row>
    <row r="747" spans="1:28" x14ac:dyDescent="0.25">
      <c r="A747" s="35" t="s">
        <v>1393</v>
      </c>
      <c r="B747" s="29">
        <v>45632</v>
      </c>
      <c r="C747" s="264" t="s">
        <v>11398</v>
      </c>
      <c r="D747" s="29" t="s">
        <v>16</v>
      </c>
      <c r="E747" s="240" t="s">
        <v>8943</v>
      </c>
      <c r="F747" s="29">
        <v>45659</v>
      </c>
      <c r="G747" s="35" t="s">
        <v>1269</v>
      </c>
      <c r="H747" s="35" t="s">
        <v>1273</v>
      </c>
      <c r="I747" s="29" t="s">
        <v>13050</v>
      </c>
      <c r="J747" s="41">
        <v>1</v>
      </c>
      <c r="K747" s="41" t="s">
        <v>269</v>
      </c>
      <c r="L747" s="41" t="s">
        <v>11772</v>
      </c>
      <c r="M747" s="41" t="s">
        <v>7896</v>
      </c>
      <c r="N747" s="41" t="s">
        <v>7897</v>
      </c>
      <c r="O747" s="41" t="s">
        <v>7862</v>
      </c>
      <c r="P747" s="41" t="s">
        <v>8193</v>
      </c>
      <c r="Q747" s="41" t="s">
        <v>11399</v>
      </c>
      <c r="R747" s="41" t="s">
        <v>11400</v>
      </c>
      <c r="S747" s="238" t="s">
        <v>11401</v>
      </c>
      <c r="T747" s="41" t="s">
        <v>7866</v>
      </c>
      <c r="U747" s="29">
        <v>45566</v>
      </c>
      <c r="V747" s="41" t="s">
        <v>1356</v>
      </c>
      <c r="W747" s="29">
        <v>45650</v>
      </c>
      <c r="Y747" s="238" t="s">
        <v>11402</v>
      </c>
      <c r="Z747" s="288">
        <v>55000</v>
      </c>
      <c r="AA747" s="288">
        <v>55000</v>
      </c>
      <c r="AB747" s="41" t="s">
        <v>12232</v>
      </c>
    </row>
    <row r="748" spans="1:28" x14ac:dyDescent="0.25">
      <c r="A748" s="35" t="s">
        <v>1393</v>
      </c>
      <c r="B748" s="29">
        <v>45637</v>
      </c>
      <c r="C748" s="264" t="s">
        <v>11346</v>
      </c>
      <c r="D748" s="29" t="s">
        <v>16</v>
      </c>
      <c r="E748" s="240" t="s">
        <v>11347</v>
      </c>
      <c r="F748" s="29">
        <v>45659</v>
      </c>
      <c r="G748" s="35" t="s">
        <v>1269</v>
      </c>
      <c r="H748" s="35" t="s">
        <v>1273</v>
      </c>
      <c r="I748" s="29" t="s">
        <v>13050</v>
      </c>
      <c r="J748" s="41">
        <v>1</v>
      </c>
      <c r="K748" s="41" t="s">
        <v>7860</v>
      </c>
      <c r="L748" s="41" t="s">
        <v>11662</v>
      </c>
      <c r="M748" s="41" t="s">
        <v>315</v>
      </c>
      <c r="N748" s="41" t="s">
        <v>7861</v>
      </c>
      <c r="O748" s="41" t="s">
        <v>7862</v>
      </c>
      <c r="P748" s="41" t="s">
        <v>281</v>
      </c>
      <c r="Q748" s="41" t="s">
        <v>11348</v>
      </c>
      <c r="R748" s="41" t="s">
        <v>11349</v>
      </c>
      <c r="S748" s="238" t="s">
        <v>11315</v>
      </c>
      <c r="T748" s="41" t="s">
        <v>7866</v>
      </c>
      <c r="U748" s="29">
        <v>45657</v>
      </c>
      <c r="V748" s="41" t="s">
        <v>1356</v>
      </c>
      <c r="W748" s="29">
        <v>45658</v>
      </c>
      <c r="Y748" s="238" t="s">
        <v>11316</v>
      </c>
      <c r="Z748" s="288">
        <v>7500</v>
      </c>
      <c r="AA748" s="288">
        <v>7500</v>
      </c>
      <c r="AB748" s="41" t="s">
        <v>12232</v>
      </c>
    </row>
    <row r="749" spans="1:28" x14ac:dyDescent="0.25">
      <c r="A749" s="35" t="s">
        <v>1393</v>
      </c>
      <c r="B749" s="29">
        <v>45638</v>
      </c>
      <c r="C749" s="264" t="s">
        <v>11340</v>
      </c>
      <c r="D749" s="29" t="s">
        <v>16</v>
      </c>
      <c r="E749" s="240" t="s">
        <v>11341</v>
      </c>
      <c r="F749" s="29">
        <v>45659</v>
      </c>
      <c r="G749" s="35" t="s">
        <v>1269</v>
      </c>
      <c r="H749" s="35" t="s">
        <v>1273</v>
      </c>
      <c r="I749" s="29" t="s">
        <v>13050</v>
      </c>
      <c r="J749" s="41">
        <v>1</v>
      </c>
      <c r="K749" s="41" t="s">
        <v>7860</v>
      </c>
      <c r="L749" s="41" t="s">
        <v>11662</v>
      </c>
      <c r="M749" s="41" t="s">
        <v>7870</v>
      </c>
      <c r="N749" s="41" t="s">
        <v>7861</v>
      </c>
      <c r="O749" s="41" t="s">
        <v>7862</v>
      </c>
      <c r="P749" s="41" t="s">
        <v>7871</v>
      </c>
      <c r="Q749" s="41" t="s">
        <v>11342</v>
      </c>
      <c r="R749" s="41" t="s">
        <v>11343</v>
      </c>
      <c r="S749" s="238" t="s">
        <v>11344</v>
      </c>
      <c r="T749" s="41" t="s">
        <v>7866</v>
      </c>
      <c r="U749" s="29">
        <v>45463</v>
      </c>
      <c r="V749" s="41" t="s">
        <v>1356</v>
      </c>
      <c r="W749" s="29">
        <v>45658</v>
      </c>
      <c r="Y749" s="238" t="s">
        <v>11345</v>
      </c>
      <c r="Z749" s="288">
        <v>27694</v>
      </c>
      <c r="AA749" s="288">
        <v>27694</v>
      </c>
      <c r="AB749" s="41" t="s">
        <v>12232</v>
      </c>
    </row>
    <row r="750" spans="1:28" x14ac:dyDescent="0.25">
      <c r="A750" s="35" t="s">
        <v>1393</v>
      </c>
      <c r="B750" s="29">
        <v>45650</v>
      </c>
      <c r="C750" s="264" t="s">
        <v>8479</v>
      </c>
      <c r="D750" s="29" t="s">
        <v>16</v>
      </c>
      <c r="E750" s="240" t="s">
        <v>11335</v>
      </c>
      <c r="F750" s="29">
        <v>45659</v>
      </c>
      <c r="G750" s="35" t="s">
        <v>1269</v>
      </c>
      <c r="H750" s="35" t="s">
        <v>1273</v>
      </c>
      <c r="I750" s="29" t="s">
        <v>13050</v>
      </c>
      <c r="J750" s="41">
        <v>1</v>
      </c>
      <c r="K750" s="41" t="s">
        <v>7860</v>
      </c>
      <c r="L750" s="41" t="s">
        <v>11662</v>
      </c>
      <c r="M750" s="41" t="s">
        <v>315</v>
      </c>
      <c r="N750" s="41" t="s">
        <v>7861</v>
      </c>
      <c r="O750" s="41" t="s">
        <v>7862</v>
      </c>
      <c r="P750" s="41" t="s">
        <v>1371</v>
      </c>
      <c r="Q750" s="41" t="s">
        <v>11336</v>
      </c>
      <c r="R750" s="41" t="s">
        <v>11337</v>
      </c>
      <c r="S750" s="238" t="s">
        <v>11338</v>
      </c>
      <c r="T750" s="41" t="s">
        <v>7866</v>
      </c>
      <c r="U750" s="29">
        <v>45524</v>
      </c>
      <c r="V750" s="41" t="s">
        <v>1356</v>
      </c>
      <c r="W750" s="29">
        <v>45658</v>
      </c>
      <c r="Y750" s="238" t="s">
        <v>11339</v>
      </c>
      <c r="Z750" s="288">
        <v>594540</v>
      </c>
      <c r="AA750" s="288">
        <v>594540</v>
      </c>
      <c r="AB750" s="41" t="s">
        <v>12232</v>
      </c>
    </row>
    <row r="751" spans="1:28" x14ac:dyDescent="0.25">
      <c r="A751" s="35" t="s">
        <v>1393</v>
      </c>
      <c r="B751" s="29">
        <v>45637</v>
      </c>
      <c r="C751" s="264" t="s">
        <v>11311</v>
      </c>
      <c r="D751" s="29" t="s">
        <v>16</v>
      </c>
      <c r="E751" s="240" t="s">
        <v>11312</v>
      </c>
      <c r="F751" s="29">
        <v>45659</v>
      </c>
      <c r="G751" s="35" t="s">
        <v>1269</v>
      </c>
      <c r="H751" s="35" t="s">
        <v>1273</v>
      </c>
      <c r="I751" s="29" t="s">
        <v>13050</v>
      </c>
      <c r="J751" s="41">
        <v>1</v>
      </c>
      <c r="K751" s="41" t="s">
        <v>7860</v>
      </c>
      <c r="L751" s="41" t="s">
        <v>11662</v>
      </c>
      <c r="M751" s="41" t="s">
        <v>315</v>
      </c>
      <c r="N751" s="41" t="s">
        <v>7861</v>
      </c>
      <c r="O751" s="41" t="s">
        <v>7862</v>
      </c>
      <c r="P751" s="41" t="s">
        <v>281</v>
      </c>
      <c r="Q751" s="41" t="s">
        <v>11313</v>
      </c>
      <c r="R751" s="41" t="s">
        <v>11314</v>
      </c>
      <c r="S751" s="238" t="s">
        <v>11315</v>
      </c>
      <c r="T751" s="41" t="s">
        <v>7866</v>
      </c>
      <c r="U751" s="29">
        <v>45731</v>
      </c>
      <c r="V751" s="41" t="s">
        <v>1356</v>
      </c>
      <c r="W751" s="29">
        <v>45748</v>
      </c>
      <c r="Y751" s="238" t="s">
        <v>11316</v>
      </c>
      <c r="Z751" s="288">
        <v>7500</v>
      </c>
      <c r="AA751" s="288">
        <v>7500</v>
      </c>
      <c r="AB751" s="41" t="s">
        <v>12232</v>
      </c>
    </row>
    <row r="752" spans="1:28" x14ac:dyDescent="0.25">
      <c r="A752" s="35" t="s">
        <v>1393</v>
      </c>
      <c r="B752" s="29">
        <v>45652</v>
      </c>
      <c r="C752" s="264" t="s">
        <v>11305</v>
      </c>
      <c r="D752" s="29" t="s">
        <v>16</v>
      </c>
      <c r="E752" s="240" t="s">
        <v>11306</v>
      </c>
      <c r="F752" s="29">
        <v>45659</v>
      </c>
      <c r="G752" s="35" t="s">
        <v>1269</v>
      </c>
      <c r="H752" s="35" t="s">
        <v>1273</v>
      </c>
      <c r="I752" s="29" t="s">
        <v>13050</v>
      </c>
      <c r="J752" s="41">
        <v>1</v>
      </c>
      <c r="K752" s="41" t="s">
        <v>7860</v>
      </c>
      <c r="L752" s="41" t="s">
        <v>11662</v>
      </c>
      <c r="M752" s="41" t="s">
        <v>315</v>
      </c>
      <c r="N752" s="41" t="s">
        <v>7861</v>
      </c>
      <c r="O752" s="41" t="s">
        <v>7862</v>
      </c>
      <c r="P752" s="41" t="s">
        <v>1371</v>
      </c>
      <c r="Q752" s="41" t="s">
        <v>11307</v>
      </c>
      <c r="R752" s="41" t="s">
        <v>11308</v>
      </c>
      <c r="S752" s="238" t="s">
        <v>11309</v>
      </c>
      <c r="T752" s="41" t="s">
        <v>7866</v>
      </c>
      <c r="U752" s="29">
        <v>45506</v>
      </c>
      <c r="V752" s="41" t="s">
        <v>1356</v>
      </c>
      <c r="W752" s="29">
        <v>45748</v>
      </c>
      <c r="Y752" s="238" t="s">
        <v>11310</v>
      </c>
      <c r="Z752" s="288">
        <v>159256</v>
      </c>
      <c r="AA752" s="288">
        <v>159256</v>
      </c>
      <c r="AB752" s="41" t="s">
        <v>12232</v>
      </c>
    </row>
    <row r="753" spans="1:28" x14ac:dyDescent="0.25">
      <c r="A753" s="35" t="s">
        <v>1359</v>
      </c>
      <c r="B753" s="29">
        <v>25569</v>
      </c>
      <c r="C753" s="264" t="s">
        <v>11372</v>
      </c>
      <c r="D753" s="29" t="s">
        <v>16</v>
      </c>
      <c r="E753" s="240" t="s">
        <v>11300</v>
      </c>
      <c r="F753" s="29">
        <v>45659</v>
      </c>
      <c r="G753" s="35" t="s">
        <v>1266</v>
      </c>
      <c r="H753" s="35" t="s">
        <v>1268</v>
      </c>
      <c r="I753" s="29" t="s">
        <v>13052</v>
      </c>
      <c r="J753" s="41">
        <v>1</v>
      </c>
      <c r="K753" s="41" t="s">
        <v>7860</v>
      </c>
      <c r="L753" s="41" t="s">
        <v>11662</v>
      </c>
      <c r="M753" s="41" t="s">
        <v>315</v>
      </c>
      <c r="N753" s="41" t="s">
        <v>7861</v>
      </c>
      <c r="O753" s="41" t="s">
        <v>7862</v>
      </c>
      <c r="P753" s="41" t="s">
        <v>8468</v>
      </c>
      <c r="Q753" s="41" t="s">
        <v>11373</v>
      </c>
      <c r="R753" s="41" t="s">
        <v>11374</v>
      </c>
      <c r="S753" s="238" t="s">
        <v>11375</v>
      </c>
      <c r="T753" s="41" t="s">
        <v>7866</v>
      </c>
      <c r="U753" s="29">
        <v>45170</v>
      </c>
      <c r="V753" s="41" t="s">
        <v>1356</v>
      </c>
      <c r="W753" s="29">
        <v>45778</v>
      </c>
      <c r="Y753" s="238" t="s">
        <v>11376</v>
      </c>
      <c r="Z753" s="288">
        <v>17540</v>
      </c>
      <c r="AA753" s="288">
        <v>17540</v>
      </c>
      <c r="AB753" s="41" t="s">
        <v>12229</v>
      </c>
    </row>
    <row r="754" spans="1:28" x14ac:dyDescent="0.25">
      <c r="A754" s="35" t="s">
        <v>1359</v>
      </c>
      <c r="B754" s="29">
        <v>25569</v>
      </c>
      <c r="C754" s="264" t="s">
        <v>11366</v>
      </c>
      <c r="D754" s="29" t="s">
        <v>16</v>
      </c>
      <c r="E754" s="240" t="s">
        <v>11367</v>
      </c>
      <c r="F754" s="29">
        <v>45659</v>
      </c>
      <c r="G754" s="35" t="s">
        <v>1266</v>
      </c>
      <c r="H754" s="35" t="s">
        <v>1268</v>
      </c>
      <c r="I754" s="29" t="s">
        <v>13052</v>
      </c>
      <c r="J754" s="41">
        <v>1</v>
      </c>
      <c r="K754" s="41" t="s">
        <v>7860</v>
      </c>
      <c r="L754" s="41" t="s">
        <v>11662</v>
      </c>
      <c r="M754" s="41" t="s">
        <v>315</v>
      </c>
      <c r="N754" s="41" t="s">
        <v>7861</v>
      </c>
      <c r="O754" s="41" t="s">
        <v>7862</v>
      </c>
      <c r="P754" s="41" t="s">
        <v>8468</v>
      </c>
      <c r="Q754" s="41" t="s">
        <v>11368</v>
      </c>
      <c r="R754" s="41" t="s">
        <v>11369</v>
      </c>
      <c r="S754" s="238" t="s">
        <v>11370</v>
      </c>
      <c r="T754" s="41" t="s">
        <v>7866</v>
      </c>
      <c r="U754" s="29">
        <v>44586</v>
      </c>
      <c r="V754" s="41" t="s">
        <v>1356</v>
      </c>
      <c r="W754" s="29">
        <v>45778</v>
      </c>
      <c r="Y754" s="238" t="s">
        <v>11371</v>
      </c>
      <c r="Z754" s="288">
        <v>123740</v>
      </c>
      <c r="AA754" s="288">
        <v>123740</v>
      </c>
      <c r="AB754" s="41" t="s">
        <v>12229</v>
      </c>
    </row>
    <row r="755" spans="1:28" x14ac:dyDescent="0.25">
      <c r="A755" s="35" t="s">
        <v>1359</v>
      </c>
      <c r="B755" s="29">
        <v>45473</v>
      </c>
      <c r="C755" s="264" t="s">
        <v>11360</v>
      </c>
      <c r="D755" s="29" t="s">
        <v>16</v>
      </c>
      <c r="E755" s="240" t="s">
        <v>11361</v>
      </c>
      <c r="F755" s="29">
        <v>45659</v>
      </c>
      <c r="G755" s="35" t="s">
        <v>1266</v>
      </c>
      <c r="H755" s="35" t="s">
        <v>1268</v>
      </c>
      <c r="I755" s="29" t="s">
        <v>13052</v>
      </c>
      <c r="J755" s="41">
        <v>1</v>
      </c>
      <c r="K755" s="41" t="s">
        <v>7860</v>
      </c>
      <c r="L755" s="41" t="s">
        <v>11662</v>
      </c>
      <c r="M755" s="41" t="s">
        <v>315</v>
      </c>
      <c r="N755" s="41" t="s">
        <v>7861</v>
      </c>
      <c r="O755" s="41" t="s">
        <v>7862</v>
      </c>
      <c r="P755" s="41" t="s">
        <v>8468</v>
      </c>
      <c r="Q755" s="41" t="s">
        <v>11362</v>
      </c>
      <c r="R755" s="41" t="s">
        <v>11363</v>
      </c>
      <c r="S755" s="238" t="s">
        <v>11364</v>
      </c>
      <c r="T755" s="41" t="s">
        <v>7866</v>
      </c>
      <c r="U755" s="29">
        <v>45170</v>
      </c>
      <c r="V755" s="41" t="s">
        <v>1356</v>
      </c>
      <c r="W755" s="29">
        <v>45778</v>
      </c>
      <c r="Y755" s="238" t="s">
        <v>11365</v>
      </c>
      <c r="Z755" s="288">
        <v>14300</v>
      </c>
      <c r="AA755" s="288">
        <v>14300</v>
      </c>
      <c r="AB755" s="41" t="s">
        <v>12229</v>
      </c>
    </row>
    <row r="756" spans="1:28" x14ac:dyDescent="0.25">
      <c r="A756" s="35" t="s">
        <v>1393</v>
      </c>
      <c r="B756" s="29">
        <v>45650</v>
      </c>
      <c r="C756" s="264" t="s">
        <v>11377</v>
      </c>
      <c r="D756" s="29" t="s">
        <v>16</v>
      </c>
      <c r="E756" s="240" t="s">
        <v>11378</v>
      </c>
      <c r="F756" s="29">
        <v>45659</v>
      </c>
      <c r="G756" s="35" t="s">
        <v>1269</v>
      </c>
      <c r="H756" s="35" t="s">
        <v>1273</v>
      </c>
      <c r="I756" s="29" t="s">
        <v>13050</v>
      </c>
      <c r="J756" s="41">
        <v>1</v>
      </c>
      <c r="K756" s="41" t="s">
        <v>7860</v>
      </c>
      <c r="L756" s="41" t="s">
        <v>11662</v>
      </c>
      <c r="M756" s="41" t="s">
        <v>315</v>
      </c>
      <c r="N756" s="41" t="s">
        <v>7861</v>
      </c>
      <c r="O756" s="41" t="s">
        <v>7862</v>
      </c>
      <c r="P756" s="41" t="s">
        <v>281</v>
      </c>
      <c r="Q756" s="41" t="s">
        <v>11379</v>
      </c>
      <c r="R756" s="41" t="s">
        <v>11380</v>
      </c>
      <c r="S756" s="238" t="s">
        <v>11381</v>
      </c>
      <c r="T756" s="41" t="s">
        <v>7866</v>
      </c>
      <c r="U756" s="29">
        <v>45475</v>
      </c>
      <c r="V756" s="41" t="s">
        <v>1356</v>
      </c>
      <c r="W756" s="29">
        <v>45779</v>
      </c>
      <c r="Y756" s="238" t="s">
        <v>11382</v>
      </c>
      <c r="Z756" s="288">
        <v>1017962</v>
      </c>
      <c r="AA756" s="288">
        <v>1017962</v>
      </c>
      <c r="AB756" s="41" t="s">
        <v>12232</v>
      </c>
    </row>
    <row r="757" spans="1:28" x14ac:dyDescent="0.25">
      <c r="A757" s="35" t="s">
        <v>1393</v>
      </c>
      <c r="B757" s="29">
        <v>45650</v>
      </c>
      <c r="C757" s="264" t="s">
        <v>11356</v>
      </c>
      <c r="D757" s="29" t="s">
        <v>16</v>
      </c>
      <c r="E757" s="240" t="s">
        <v>11351</v>
      </c>
      <c r="F757" s="29">
        <v>45659</v>
      </c>
      <c r="G757" s="35" t="s">
        <v>1269</v>
      </c>
      <c r="H757" s="35" t="s">
        <v>1273</v>
      </c>
      <c r="I757" s="29" t="s">
        <v>13050</v>
      </c>
      <c r="J757" s="41">
        <v>1</v>
      </c>
      <c r="K757" s="41" t="s">
        <v>7860</v>
      </c>
      <c r="L757" s="41" t="s">
        <v>11662</v>
      </c>
      <c r="M757" s="41" t="s">
        <v>315</v>
      </c>
      <c r="N757" s="41" t="s">
        <v>7861</v>
      </c>
      <c r="O757" s="41" t="s">
        <v>7862</v>
      </c>
      <c r="P757" s="41" t="s">
        <v>1500</v>
      </c>
      <c r="Q757" s="41" t="s">
        <v>11357</v>
      </c>
      <c r="R757" s="41" t="s">
        <v>11358</v>
      </c>
      <c r="S757" s="238" t="s">
        <v>11359</v>
      </c>
      <c r="T757" s="41" t="s">
        <v>7866</v>
      </c>
      <c r="U757" s="29">
        <v>45809</v>
      </c>
      <c r="V757" s="41" t="s">
        <v>1356</v>
      </c>
      <c r="W757" s="29">
        <v>46174</v>
      </c>
      <c r="Y757" s="238" t="s">
        <v>11355</v>
      </c>
      <c r="Z757" s="288">
        <v>1000000</v>
      </c>
      <c r="AA757" s="288">
        <v>1000000</v>
      </c>
      <c r="AB757" s="41" t="s">
        <v>12232</v>
      </c>
    </row>
    <row r="758" spans="1:28" x14ac:dyDescent="0.25">
      <c r="A758" s="35" t="s">
        <v>1393</v>
      </c>
      <c r="B758" s="29">
        <v>45650</v>
      </c>
      <c r="C758" s="264" t="s">
        <v>11350</v>
      </c>
      <c r="D758" s="29" t="s">
        <v>16</v>
      </c>
      <c r="E758" s="240" t="s">
        <v>11351</v>
      </c>
      <c r="F758" s="29">
        <v>45659</v>
      </c>
      <c r="G758" s="35" t="s">
        <v>1269</v>
      </c>
      <c r="H758" s="35" t="s">
        <v>1273</v>
      </c>
      <c r="I758" s="29" t="s">
        <v>13050</v>
      </c>
      <c r="J758" s="41">
        <v>1</v>
      </c>
      <c r="K758" s="41" t="s">
        <v>7860</v>
      </c>
      <c r="L758" s="41" t="s">
        <v>11662</v>
      </c>
      <c r="M758" s="41" t="s">
        <v>315</v>
      </c>
      <c r="N758" s="41" t="s">
        <v>7861</v>
      </c>
      <c r="O758" s="41" t="s">
        <v>7862</v>
      </c>
      <c r="P758" s="41" t="s">
        <v>1500</v>
      </c>
      <c r="Q758" s="41" t="s">
        <v>11352</v>
      </c>
      <c r="R758" s="41" t="s">
        <v>11353</v>
      </c>
      <c r="S758" s="238" t="s">
        <v>11354</v>
      </c>
      <c r="T758" s="41" t="s">
        <v>7866</v>
      </c>
      <c r="U758" s="29">
        <v>45809</v>
      </c>
      <c r="V758" s="41" t="s">
        <v>1356</v>
      </c>
      <c r="W758" s="29">
        <v>46174</v>
      </c>
      <c r="Y758" s="238" t="s">
        <v>11355</v>
      </c>
      <c r="Z758" s="288">
        <v>1000000</v>
      </c>
      <c r="AA758" s="288">
        <v>1000000</v>
      </c>
      <c r="AB758" s="41" t="s">
        <v>12232</v>
      </c>
    </row>
    <row r="759" spans="1:28" x14ac:dyDescent="0.25">
      <c r="A759" s="35" t="s">
        <v>1393</v>
      </c>
      <c r="B759" s="29">
        <v>45637</v>
      </c>
      <c r="C759" s="264" t="s">
        <v>11412</v>
      </c>
      <c r="D759" s="29" t="s">
        <v>16</v>
      </c>
      <c r="E759" s="240" t="s">
        <v>11413</v>
      </c>
      <c r="F759" s="29">
        <v>45659</v>
      </c>
      <c r="G759" s="35" t="s">
        <v>1269</v>
      </c>
      <c r="H759" s="35" t="s">
        <v>1273</v>
      </c>
      <c r="I759" s="29" t="s">
        <v>13050</v>
      </c>
      <c r="J759" s="41">
        <v>1</v>
      </c>
      <c r="K759" s="41" t="s">
        <v>7860</v>
      </c>
      <c r="L759" s="41" t="s">
        <v>11662</v>
      </c>
      <c r="M759" s="41" t="s">
        <v>315</v>
      </c>
      <c r="N759" s="41" t="s">
        <v>7861</v>
      </c>
      <c r="O759" s="41" t="s">
        <v>7862</v>
      </c>
      <c r="P759" s="41" t="s">
        <v>1500</v>
      </c>
      <c r="Q759" s="41" t="s">
        <v>11414</v>
      </c>
      <c r="R759" s="41" t="s">
        <v>11415</v>
      </c>
      <c r="S759" s="238" t="s">
        <v>11416</v>
      </c>
      <c r="T759" s="41" t="s">
        <v>7866</v>
      </c>
      <c r="U759" s="29">
        <v>46356</v>
      </c>
      <c r="V759" s="41" t="s">
        <v>1413</v>
      </c>
      <c r="W759" s="29">
        <v>46356</v>
      </c>
      <c r="Y759" s="238" t="s">
        <v>11417</v>
      </c>
      <c r="Z759" s="288">
        <v>692478</v>
      </c>
      <c r="AA759" s="288">
        <v>692478</v>
      </c>
      <c r="AB759" s="41" t="s">
        <v>12232</v>
      </c>
    </row>
    <row r="760" spans="1:28" x14ac:dyDescent="0.25">
      <c r="A760" s="35" t="s">
        <v>1671</v>
      </c>
      <c r="B760" s="29">
        <v>45666</v>
      </c>
      <c r="C760" s="264" t="s">
        <v>12607</v>
      </c>
      <c r="D760" s="29" t="s">
        <v>16</v>
      </c>
      <c r="E760" s="240" t="s">
        <v>12608</v>
      </c>
      <c r="F760" s="29">
        <v>45678</v>
      </c>
      <c r="G760" s="35" t="s">
        <v>1262</v>
      </c>
      <c r="H760" s="35" t="s">
        <v>1263</v>
      </c>
      <c r="I760" s="29" t="s">
        <v>13057</v>
      </c>
      <c r="J760" s="41">
        <v>1</v>
      </c>
      <c r="K760" s="41" t="s">
        <v>7888</v>
      </c>
      <c r="L760" s="41" t="s">
        <v>7888</v>
      </c>
      <c r="M760" s="41" t="s">
        <v>7965</v>
      </c>
      <c r="N760" s="41" t="s">
        <v>7861</v>
      </c>
      <c r="O760" s="41" t="s">
        <v>7862</v>
      </c>
      <c r="P760" s="41" t="s">
        <v>7966</v>
      </c>
      <c r="Q760" s="41" t="s">
        <v>12685</v>
      </c>
      <c r="R760" s="41" t="s">
        <v>13033</v>
      </c>
      <c r="S760" s="238" t="s">
        <v>13034</v>
      </c>
      <c r="T760" s="41" t="s">
        <v>7866</v>
      </c>
      <c r="U760" s="29">
        <v>45489</v>
      </c>
      <c r="V760" s="41" t="s">
        <v>1356</v>
      </c>
      <c r="W760" s="29">
        <v>45489</v>
      </c>
      <c r="Y760" s="238" t="s">
        <v>13035</v>
      </c>
      <c r="Z760" s="288">
        <v>200000</v>
      </c>
      <c r="AA760" s="288">
        <v>200000</v>
      </c>
      <c r="AB760" s="41" t="s">
        <v>12228</v>
      </c>
    </row>
    <row r="761" spans="1:28" x14ac:dyDescent="0.25">
      <c r="A761" s="35" t="s">
        <v>1080</v>
      </c>
      <c r="B761" s="29">
        <v>45666</v>
      </c>
      <c r="C761" s="264" t="s">
        <v>12603</v>
      </c>
      <c r="D761" s="29" t="s">
        <v>16</v>
      </c>
      <c r="E761" s="240" t="s">
        <v>12604</v>
      </c>
      <c r="F761" s="29">
        <v>45678</v>
      </c>
      <c r="G761" s="35" t="s">
        <v>1269</v>
      </c>
      <c r="H761" s="35" t="s">
        <v>1273</v>
      </c>
      <c r="I761" s="29" t="s">
        <v>13054</v>
      </c>
      <c r="J761" s="41">
        <v>1</v>
      </c>
      <c r="K761" s="41" t="s">
        <v>7888</v>
      </c>
      <c r="L761" s="41" t="s">
        <v>7888</v>
      </c>
      <c r="M761" s="41" t="s">
        <v>7965</v>
      </c>
      <c r="N761" s="41" t="s">
        <v>7861</v>
      </c>
      <c r="O761" s="41" t="s">
        <v>7862</v>
      </c>
      <c r="P761" s="41" t="s">
        <v>7966</v>
      </c>
      <c r="Q761" s="41" t="s">
        <v>12681</v>
      </c>
      <c r="R761" s="41" t="s">
        <v>13028</v>
      </c>
      <c r="S761" s="238" t="s">
        <v>13029</v>
      </c>
      <c r="T761" s="41" t="s">
        <v>7866</v>
      </c>
      <c r="U761" s="29">
        <v>45635</v>
      </c>
      <c r="V761" s="41" t="s">
        <v>1356</v>
      </c>
      <c r="W761" s="29">
        <v>45635</v>
      </c>
      <c r="Y761" s="238" t="s">
        <v>13030</v>
      </c>
      <c r="Z761" s="288">
        <v>400000</v>
      </c>
      <c r="AA761" s="288">
        <v>400000</v>
      </c>
      <c r="AB761" s="41" t="s">
        <v>12232</v>
      </c>
    </row>
    <row r="762" spans="1:28" x14ac:dyDescent="0.25">
      <c r="A762" s="35" t="s">
        <v>1393</v>
      </c>
      <c r="B762" s="29">
        <v>45666</v>
      </c>
      <c r="C762" s="264" t="s">
        <v>12483</v>
      </c>
      <c r="D762" s="29" t="s">
        <v>16</v>
      </c>
      <c r="E762" s="240" t="s">
        <v>12484</v>
      </c>
      <c r="F762" s="29">
        <v>45678</v>
      </c>
      <c r="G762" s="35" t="s">
        <v>1269</v>
      </c>
      <c r="H762" s="35" t="s">
        <v>1273</v>
      </c>
      <c r="I762" s="29" t="s">
        <v>13050</v>
      </c>
      <c r="J762" s="41">
        <v>1</v>
      </c>
      <c r="K762" s="41" t="s">
        <v>7860</v>
      </c>
      <c r="L762" s="41" t="s">
        <v>11662</v>
      </c>
      <c r="M762" s="41" t="s">
        <v>7870</v>
      </c>
      <c r="N762" s="41" t="s">
        <v>7861</v>
      </c>
      <c r="O762" s="41" t="s">
        <v>8423</v>
      </c>
      <c r="P762" s="41" t="s">
        <v>8200</v>
      </c>
      <c r="Q762" s="41" t="s">
        <v>12816</v>
      </c>
      <c r="R762" s="41" t="s">
        <v>10113</v>
      </c>
      <c r="S762" s="238" t="s">
        <v>12953</v>
      </c>
      <c r="T762" s="41" t="s">
        <v>7866</v>
      </c>
      <c r="U762" s="29">
        <v>45670</v>
      </c>
      <c r="V762" s="41" t="s">
        <v>1356</v>
      </c>
      <c r="W762" s="29">
        <v>45670</v>
      </c>
      <c r="Y762" s="238" t="s">
        <v>12954</v>
      </c>
      <c r="Z762" s="288">
        <v>65000</v>
      </c>
      <c r="AA762" s="288">
        <v>65000</v>
      </c>
      <c r="AB762" s="41" t="s">
        <v>12232</v>
      </c>
    </row>
    <row r="763" spans="1:28" x14ac:dyDescent="0.25">
      <c r="A763" s="35" t="s">
        <v>1456</v>
      </c>
      <c r="B763" s="29">
        <v>45670</v>
      </c>
      <c r="C763" s="264" t="s">
        <v>12384</v>
      </c>
      <c r="D763" s="29" t="s">
        <v>16</v>
      </c>
      <c r="E763" s="240" t="s">
        <v>12385</v>
      </c>
      <c r="F763" s="29">
        <v>45678</v>
      </c>
      <c r="G763" s="35" t="s">
        <v>1262</v>
      </c>
      <c r="H763" s="35" t="s">
        <v>1264</v>
      </c>
      <c r="I763" s="29" t="s">
        <v>13069</v>
      </c>
      <c r="J763" s="41">
        <v>1</v>
      </c>
      <c r="K763" s="41" t="s">
        <v>7860</v>
      </c>
      <c r="L763" s="41" t="s">
        <v>11662</v>
      </c>
      <c r="M763" s="41" t="s">
        <v>315</v>
      </c>
      <c r="N763" s="41" t="s">
        <v>7861</v>
      </c>
      <c r="O763" s="41" t="s">
        <v>7862</v>
      </c>
      <c r="P763" s="41" t="s">
        <v>281</v>
      </c>
      <c r="Q763" s="41" t="s">
        <v>12727</v>
      </c>
      <c r="R763" s="41" t="s">
        <v>12873</v>
      </c>
      <c r="S763" s="238" t="s">
        <v>12874</v>
      </c>
      <c r="T763" s="41" t="s">
        <v>7866</v>
      </c>
      <c r="U763" s="29">
        <v>45708</v>
      </c>
      <c r="V763" s="41" t="s">
        <v>1356</v>
      </c>
      <c r="W763" s="29">
        <v>45839</v>
      </c>
      <c r="Y763" s="238" t="s">
        <v>12875</v>
      </c>
      <c r="Z763" s="288">
        <v>430000</v>
      </c>
      <c r="AA763" s="288">
        <v>430000</v>
      </c>
      <c r="AB763" s="41" t="s">
        <v>12232</v>
      </c>
    </row>
    <row r="764" spans="1:28" x14ac:dyDescent="0.25">
      <c r="A764" s="35" t="s">
        <v>1393</v>
      </c>
      <c r="B764" s="29">
        <v>45671</v>
      </c>
      <c r="C764" s="264" t="s">
        <v>12417</v>
      </c>
      <c r="D764" s="29" t="s">
        <v>16</v>
      </c>
      <c r="E764" s="240" t="s">
        <v>12416</v>
      </c>
      <c r="F764" s="29">
        <v>45678</v>
      </c>
      <c r="G764" s="35" t="s">
        <v>1269</v>
      </c>
      <c r="H764" s="35" t="s">
        <v>1273</v>
      </c>
      <c r="I764" s="29" t="s">
        <v>13050</v>
      </c>
      <c r="J764" s="41">
        <v>1</v>
      </c>
      <c r="K764" s="41" t="s">
        <v>7860</v>
      </c>
      <c r="L764" s="41" t="s">
        <v>11662</v>
      </c>
      <c r="M764" s="41" t="s">
        <v>315</v>
      </c>
      <c r="N764" s="41" t="s">
        <v>7861</v>
      </c>
      <c r="O764" s="41" t="s">
        <v>7862</v>
      </c>
      <c r="P764" s="41" t="s">
        <v>281</v>
      </c>
      <c r="Q764" s="41" t="s">
        <v>12753</v>
      </c>
      <c r="R764" s="41" t="s">
        <v>12896</v>
      </c>
      <c r="S764" s="238" t="s">
        <v>12897</v>
      </c>
      <c r="T764" s="41" t="s">
        <v>7866</v>
      </c>
      <c r="U764" s="29">
        <v>45839</v>
      </c>
      <c r="V764" s="41" t="s">
        <v>1356</v>
      </c>
      <c r="W764" s="29">
        <v>45839</v>
      </c>
      <c r="Y764" s="238" t="s">
        <v>12895</v>
      </c>
      <c r="Z764" s="288">
        <v>571590</v>
      </c>
      <c r="AA764" s="288">
        <v>571590</v>
      </c>
      <c r="AB764" s="41" t="s">
        <v>12232</v>
      </c>
    </row>
    <row r="765" spans="1:28" x14ac:dyDescent="0.25">
      <c r="A765" s="35" t="s">
        <v>1393</v>
      </c>
      <c r="B765" s="29">
        <v>45671</v>
      </c>
      <c r="C765" s="264" t="s">
        <v>12418</v>
      </c>
      <c r="D765" s="29" t="s">
        <v>16</v>
      </c>
      <c r="E765" s="240" t="s">
        <v>12416</v>
      </c>
      <c r="F765" s="29">
        <v>45678</v>
      </c>
      <c r="G765" s="35" t="s">
        <v>1269</v>
      </c>
      <c r="H765" s="35" t="s">
        <v>1273</v>
      </c>
      <c r="I765" s="29" t="s">
        <v>13050</v>
      </c>
      <c r="J765" s="41">
        <v>1</v>
      </c>
      <c r="K765" s="41" t="s">
        <v>7860</v>
      </c>
      <c r="L765" s="41" t="s">
        <v>11662</v>
      </c>
      <c r="M765" s="41" t="s">
        <v>315</v>
      </c>
      <c r="N765" s="41" t="s">
        <v>7861</v>
      </c>
      <c r="O765" s="41" t="s">
        <v>7862</v>
      </c>
      <c r="P765" s="41" t="s">
        <v>8468</v>
      </c>
      <c r="Q765" s="41" t="s">
        <v>12754</v>
      </c>
      <c r="R765" s="41" t="s">
        <v>12898</v>
      </c>
      <c r="S765" s="238" t="s">
        <v>12899</v>
      </c>
      <c r="T765" s="41" t="s">
        <v>7866</v>
      </c>
      <c r="U765" s="29">
        <v>45839</v>
      </c>
      <c r="V765" s="41" t="s">
        <v>1356</v>
      </c>
      <c r="W765" s="29">
        <v>45839</v>
      </c>
      <c r="Y765" s="238" t="s">
        <v>12900</v>
      </c>
      <c r="Z765" s="288">
        <v>152424</v>
      </c>
      <c r="AA765" s="288">
        <v>152424</v>
      </c>
      <c r="AB765" s="41" t="s">
        <v>12232</v>
      </c>
    </row>
    <row r="766" spans="1:28" x14ac:dyDescent="0.25">
      <c r="A766" s="35" t="s">
        <v>1393</v>
      </c>
      <c r="B766" s="29">
        <v>45671</v>
      </c>
      <c r="C766" s="264" t="s">
        <v>12422</v>
      </c>
      <c r="D766" s="29" t="s">
        <v>16</v>
      </c>
      <c r="E766" s="240" t="s">
        <v>8461</v>
      </c>
      <c r="F766" s="29">
        <v>45678</v>
      </c>
      <c r="G766" s="35" t="s">
        <v>1269</v>
      </c>
      <c r="H766" s="35" t="s">
        <v>1273</v>
      </c>
      <c r="I766" s="29" t="s">
        <v>13050</v>
      </c>
      <c r="J766" s="41">
        <v>1</v>
      </c>
      <c r="K766" s="41" t="s">
        <v>7860</v>
      </c>
      <c r="L766" s="41" t="s">
        <v>11662</v>
      </c>
      <c r="M766" s="41" t="s">
        <v>315</v>
      </c>
      <c r="N766" s="41" t="s">
        <v>7861</v>
      </c>
      <c r="O766" s="41" t="s">
        <v>7862</v>
      </c>
      <c r="P766" s="41" t="s">
        <v>281</v>
      </c>
      <c r="Q766" s="41" t="s">
        <v>12757</v>
      </c>
      <c r="R766" s="41" t="s">
        <v>12903</v>
      </c>
      <c r="S766" s="238" t="s">
        <v>12904</v>
      </c>
      <c r="T766" s="41" t="s">
        <v>7866</v>
      </c>
      <c r="U766" s="29">
        <v>45602</v>
      </c>
      <c r="V766" s="41" t="s">
        <v>1356</v>
      </c>
      <c r="W766" s="29">
        <v>45900</v>
      </c>
      <c r="Y766" s="238" t="s">
        <v>12905</v>
      </c>
      <c r="Z766" s="288">
        <v>65000</v>
      </c>
      <c r="AA766" s="288">
        <v>65000</v>
      </c>
      <c r="AB766" s="41" t="s">
        <v>12232</v>
      </c>
    </row>
    <row r="767" spans="1:28" x14ac:dyDescent="0.25">
      <c r="A767" s="35" t="s">
        <v>12279</v>
      </c>
      <c r="B767" s="29">
        <v>45670</v>
      </c>
      <c r="C767" s="264" t="s">
        <v>12600</v>
      </c>
      <c r="D767" s="29" t="s">
        <v>16</v>
      </c>
      <c r="E767" s="240" t="s">
        <v>12601</v>
      </c>
      <c r="F767" s="29">
        <v>45678</v>
      </c>
      <c r="G767" s="35" t="s">
        <v>1275</v>
      </c>
      <c r="H767" s="35" t="s">
        <v>1893</v>
      </c>
      <c r="I767" s="29" t="s">
        <v>13096</v>
      </c>
      <c r="J767" s="41">
        <v>1</v>
      </c>
      <c r="K767" s="41" t="s">
        <v>8421</v>
      </c>
      <c r="L767" s="41" t="s">
        <v>11772</v>
      </c>
      <c r="M767" s="41" t="s">
        <v>8422</v>
      </c>
      <c r="N767" s="41" t="s">
        <v>7861</v>
      </c>
      <c r="O767" s="41" t="s">
        <v>8423</v>
      </c>
      <c r="P767" s="41" t="s">
        <v>8526</v>
      </c>
      <c r="Q767" s="41" t="s">
        <v>12679</v>
      </c>
      <c r="R767" s="41" t="s">
        <v>13025</v>
      </c>
      <c r="S767" s="238" t="s">
        <v>13026</v>
      </c>
      <c r="T767" s="41" t="s">
        <v>7866</v>
      </c>
      <c r="U767" s="29">
        <v>45719</v>
      </c>
      <c r="V767" s="41" t="s">
        <v>1356</v>
      </c>
      <c r="W767" s="29">
        <v>45930</v>
      </c>
      <c r="Y767" s="238" t="s">
        <v>13027</v>
      </c>
      <c r="Z767" s="288">
        <v>20000</v>
      </c>
      <c r="AA767" s="288">
        <v>20000</v>
      </c>
      <c r="AB767" s="41" t="s">
        <v>12231</v>
      </c>
    </row>
    <row r="768" spans="1:28" x14ac:dyDescent="0.25">
      <c r="A768" s="35" t="s">
        <v>1456</v>
      </c>
      <c r="B768" s="29">
        <v>45670</v>
      </c>
      <c r="C768" s="264" t="s">
        <v>12380</v>
      </c>
      <c r="D768" s="29" t="s">
        <v>16</v>
      </c>
      <c r="E768" s="240" t="s">
        <v>12381</v>
      </c>
      <c r="F768" s="29">
        <v>45678</v>
      </c>
      <c r="G768" s="35" t="s">
        <v>1262</v>
      </c>
      <c r="H768" s="35" t="s">
        <v>1264</v>
      </c>
      <c r="I768" s="29" t="s">
        <v>13069</v>
      </c>
      <c r="J768" s="41">
        <v>1</v>
      </c>
      <c r="K768" s="41" t="s">
        <v>7860</v>
      </c>
      <c r="L768" s="41" t="s">
        <v>11662</v>
      </c>
      <c r="M768" s="41" t="s">
        <v>315</v>
      </c>
      <c r="N768" s="41" t="s">
        <v>7861</v>
      </c>
      <c r="O768" s="41" t="s">
        <v>7862</v>
      </c>
      <c r="P768" s="41" t="s">
        <v>281</v>
      </c>
      <c r="Q768" s="41" t="s">
        <v>12725</v>
      </c>
      <c r="R768" s="41" t="s">
        <v>12869</v>
      </c>
      <c r="S768" s="238" t="s">
        <v>12870</v>
      </c>
      <c r="T768" s="41" t="s">
        <v>7866</v>
      </c>
      <c r="U768" s="29">
        <v>45809</v>
      </c>
      <c r="V768" s="41" t="s">
        <v>1356</v>
      </c>
      <c r="W768" s="29">
        <v>45931</v>
      </c>
      <c r="Y768" s="238" t="s">
        <v>12871</v>
      </c>
      <c r="Z768" s="288">
        <v>1200000</v>
      </c>
      <c r="AA768" s="288">
        <v>1200000</v>
      </c>
      <c r="AB768" s="41" t="s">
        <v>12232</v>
      </c>
    </row>
    <row r="769" spans="1:28" x14ac:dyDescent="0.25">
      <c r="A769" s="35" t="s">
        <v>1393</v>
      </c>
      <c r="B769" s="29">
        <v>45617</v>
      </c>
      <c r="C769" s="264" t="s">
        <v>12499</v>
      </c>
      <c r="D769" s="29" t="s">
        <v>16</v>
      </c>
      <c r="E769" s="240" t="s">
        <v>8731</v>
      </c>
      <c r="F769" s="29">
        <v>45678</v>
      </c>
      <c r="G769" s="35" t="s">
        <v>1269</v>
      </c>
      <c r="H769" s="35" t="s">
        <v>1273</v>
      </c>
      <c r="I769" s="29" t="s">
        <v>13050</v>
      </c>
      <c r="J769" s="41">
        <v>1</v>
      </c>
      <c r="K769" s="41" t="s">
        <v>7860</v>
      </c>
      <c r="L769" s="41" t="s">
        <v>11662</v>
      </c>
      <c r="M769" s="41" t="s">
        <v>315</v>
      </c>
      <c r="N769" s="41" t="s">
        <v>7861</v>
      </c>
      <c r="O769" s="41" t="s">
        <v>7862</v>
      </c>
      <c r="P769" s="41" t="s">
        <v>1371</v>
      </c>
      <c r="Q769" s="41" t="s">
        <v>12827</v>
      </c>
      <c r="R769" s="41" t="s">
        <v>12963</v>
      </c>
      <c r="S769" s="238" t="s">
        <v>12964</v>
      </c>
      <c r="T769" s="41" t="s">
        <v>7866</v>
      </c>
      <c r="U769" s="29">
        <v>45453</v>
      </c>
      <c r="V769" s="41" t="s">
        <v>1356</v>
      </c>
      <c r="W769" s="29">
        <v>45991</v>
      </c>
      <c r="Y769" s="238" t="s">
        <v>12965</v>
      </c>
      <c r="Z769" s="288">
        <v>2622000</v>
      </c>
      <c r="AA769" s="288">
        <v>2622000</v>
      </c>
      <c r="AB769" s="41" t="s">
        <v>12232</v>
      </c>
    </row>
    <row r="770" spans="1:28" x14ac:dyDescent="0.25">
      <c r="A770" s="35" t="s">
        <v>1393</v>
      </c>
      <c r="B770" s="29">
        <v>45617</v>
      </c>
      <c r="C770" s="264" t="s">
        <v>12500</v>
      </c>
      <c r="D770" s="29" t="s">
        <v>16</v>
      </c>
      <c r="E770" s="240" t="s">
        <v>8731</v>
      </c>
      <c r="F770" s="29">
        <v>45678</v>
      </c>
      <c r="G770" s="35" t="s">
        <v>1269</v>
      </c>
      <c r="H770" s="35" t="s">
        <v>1273</v>
      </c>
      <c r="I770" s="29" t="s">
        <v>13050</v>
      </c>
      <c r="J770" s="41">
        <v>1</v>
      </c>
      <c r="K770" s="41" t="s">
        <v>7860</v>
      </c>
      <c r="L770" s="41" t="s">
        <v>11662</v>
      </c>
      <c r="M770" s="41" t="s">
        <v>315</v>
      </c>
      <c r="N770" s="41" t="s">
        <v>7861</v>
      </c>
      <c r="O770" s="41" t="s">
        <v>7862</v>
      </c>
      <c r="P770" s="41" t="s">
        <v>281</v>
      </c>
      <c r="Q770" s="41" t="s">
        <v>12828</v>
      </c>
      <c r="R770" s="41" t="s">
        <v>12966</v>
      </c>
      <c r="S770" s="238" t="s">
        <v>12967</v>
      </c>
      <c r="T770" s="41" t="s">
        <v>7866</v>
      </c>
      <c r="U770" s="29">
        <v>45502</v>
      </c>
      <c r="V770" s="41" t="s">
        <v>1356</v>
      </c>
      <c r="W770" s="29">
        <v>46112</v>
      </c>
      <c r="Y770" s="238" t="s">
        <v>12968</v>
      </c>
      <c r="Z770" s="288">
        <v>500000</v>
      </c>
      <c r="AA770" s="288">
        <v>500000</v>
      </c>
      <c r="AB770" s="41" t="s">
        <v>12232</v>
      </c>
    </row>
    <row r="771" spans="1:28" x14ac:dyDescent="0.25">
      <c r="A771" s="35" t="s">
        <v>1393</v>
      </c>
      <c r="B771" s="29">
        <v>45617</v>
      </c>
      <c r="C771" s="264" t="s">
        <v>12498</v>
      </c>
      <c r="D771" s="29" t="s">
        <v>16</v>
      </c>
      <c r="E771" s="240" t="s">
        <v>8731</v>
      </c>
      <c r="F771" s="29">
        <v>45678</v>
      </c>
      <c r="G771" s="35" t="s">
        <v>1269</v>
      </c>
      <c r="H771" s="35" t="s">
        <v>1273</v>
      </c>
      <c r="I771" s="29" t="s">
        <v>13050</v>
      </c>
      <c r="J771" s="41">
        <v>1</v>
      </c>
      <c r="K771" s="41" t="s">
        <v>7860</v>
      </c>
      <c r="L771" s="41" t="s">
        <v>11662</v>
      </c>
      <c r="M771" s="41" t="s">
        <v>315</v>
      </c>
      <c r="N771" s="41" t="s">
        <v>7861</v>
      </c>
      <c r="O771" s="41" t="s">
        <v>7862</v>
      </c>
      <c r="P771" s="41" t="s">
        <v>281</v>
      </c>
      <c r="Q771" s="41" t="s">
        <v>12826</v>
      </c>
      <c r="R771" s="41" t="s">
        <v>12960</v>
      </c>
      <c r="S771" s="238" t="s">
        <v>12961</v>
      </c>
      <c r="T771" s="41" t="s">
        <v>7866</v>
      </c>
      <c r="U771" s="29">
        <v>45578</v>
      </c>
      <c r="V771" s="41" t="s">
        <v>1356</v>
      </c>
      <c r="W771" s="29">
        <v>46112</v>
      </c>
      <c r="Y771" s="238" t="s">
        <v>12962</v>
      </c>
      <c r="Z771" s="288">
        <v>625000</v>
      </c>
      <c r="AA771" s="288">
        <v>625000</v>
      </c>
      <c r="AB771" s="41" t="s">
        <v>12232</v>
      </c>
    </row>
    <row r="772" spans="1:28" x14ac:dyDescent="0.25">
      <c r="A772" s="35" t="s">
        <v>1393</v>
      </c>
      <c r="B772" s="29">
        <v>45617</v>
      </c>
      <c r="C772" s="264" t="s">
        <v>12497</v>
      </c>
      <c r="D772" s="29" t="s">
        <v>16</v>
      </c>
      <c r="E772" s="240" t="s">
        <v>8731</v>
      </c>
      <c r="F772" s="29">
        <v>45678</v>
      </c>
      <c r="G772" s="35" t="s">
        <v>1269</v>
      </c>
      <c r="H772" s="35" t="s">
        <v>1273</v>
      </c>
      <c r="I772" s="29" t="s">
        <v>13050</v>
      </c>
      <c r="J772" s="41">
        <v>1</v>
      </c>
      <c r="K772" s="41" t="s">
        <v>7860</v>
      </c>
      <c r="L772" s="41" t="s">
        <v>11662</v>
      </c>
      <c r="M772" s="41" t="s">
        <v>315</v>
      </c>
      <c r="N772" s="41" t="s">
        <v>7861</v>
      </c>
      <c r="O772" s="41" t="s">
        <v>7862</v>
      </c>
      <c r="P772" s="41" t="s">
        <v>281</v>
      </c>
      <c r="Q772" s="41" t="s">
        <v>12825</v>
      </c>
      <c r="R772" s="41" t="s">
        <v>12960</v>
      </c>
      <c r="S772" s="238" t="s">
        <v>12961</v>
      </c>
      <c r="T772" s="41" t="s">
        <v>7866</v>
      </c>
      <c r="U772" s="29">
        <v>45578</v>
      </c>
      <c r="V772" s="41" t="s">
        <v>1356</v>
      </c>
      <c r="W772" s="29">
        <v>46112</v>
      </c>
      <c r="Y772" s="238" t="s">
        <v>12962</v>
      </c>
      <c r="Z772" s="288">
        <v>625000</v>
      </c>
      <c r="AA772" s="288">
        <v>625000</v>
      </c>
      <c r="AB772" s="41" t="s">
        <v>12232</v>
      </c>
    </row>
    <row r="773" spans="1:28" x14ac:dyDescent="0.25">
      <c r="A773" s="35" t="s">
        <v>1393</v>
      </c>
      <c r="B773" s="29">
        <v>45671</v>
      </c>
      <c r="C773" s="264" t="s">
        <v>12415</v>
      </c>
      <c r="D773" s="29" t="s">
        <v>16</v>
      </c>
      <c r="E773" s="240" t="s">
        <v>12416</v>
      </c>
      <c r="F773" s="29">
        <v>45678</v>
      </c>
      <c r="G773" s="35" t="s">
        <v>1269</v>
      </c>
      <c r="H773" s="35" t="s">
        <v>1273</v>
      </c>
      <c r="I773" s="29" t="s">
        <v>13050</v>
      </c>
      <c r="J773" s="41">
        <v>1</v>
      </c>
      <c r="K773" s="41" t="s">
        <v>7860</v>
      </c>
      <c r="L773" s="41" t="s">
        <v>11662</v>
      </c>
      <c r="M773" s="41" t="s">
        <v>315</v>
      </c>
      <c r="N773" s="41" t="s">
        <v>7861</v>
      </c>
      <c r="O773" s="41" t="s">
        <v>7862</v>
      </c>
      <c r="P773" s="41" t="s">
        <v>281</v>
      </c>
      <c r="Q773" s="41" t="s">
        <v>12752</v>
      </c>
      <c r="R773" s="41" t="s">
        <v>12893</v>
      </c>
      <c r="S773" s="238" t="s">
        <v>12894</v>
      </c>
      <c r="T773" s="41" t="s">
        <v>7866</v>
      </c>
      <c r="U773" s="29">
        <v>46388</v>
      </c>
      <c r="V773" s="41" t="s">
        <v>1356</v>
      </c>
      <c r="W773" s="29">
        <v>46388</v>
      </c>
      <c r="Y773" s="238" t="s">
        <v>12895</v>
      </c>
      <c r="Z773" s="288">
        <v>571590</v>
      </c>
      <c r="AA773" s="288">
        <v>571590</v>
      </c>
      <c r="AB773" s="41" t="s">
        <v>12232</v>
      </c>
    </row>
    <row r="774" spans="1:28" x14ac:dyDescent="0.25">
      <c r="A774" s="35" t="s">
        <v>1006</v>
      </c>
      <c r="B774" s="29">
        <v>45372</v>
      </c>
      <c r="C774" s="264" t="s">
        <v>12585</v>
      </c>
      <c r="D774" s="29" t="s">
        <v>17</v>
      </c>
      <c r="E774" s="240" t="s">
        <v>12586</v>
      </c>
      <c r="F774" s="29">
        <v>45678</v>
      </c>
      <c r="G774" s="35" t="s">
        <v>1262</v>
      </c>
      <c r="H774" s="35" t="s">
        <v>1263</v>
      </c>
      <c r="I774" s="29" t="s">
        <v>13087</v>
      </c>
      <c r="J774" s="41">
        <v>1</v>
      </c>
      <c r="K774" s="41" t="s">
        <v>7888</v>
      </c>
      <c r="L774" s="41" t="s">
        <v>7888</v>
      </c>
      <c r="M774" s="41" t="s">
        <v>7870</v>
      </c>
      <c r="N774" s="41" t="s">
        <v>7861</v>
      </c>
      <c r="O774" s="41" t="s">
        <v>7862</v>
      </c>
      <c r="P774" s="41" t="s">
        <v>7966</v>
      </c>
      <c r="Q774" s="41" t="s">
        <v>12672</v>
      </c>
      <c r="R774" s="41"/>
      <c r="S774" s="238" t="s">
        <v>13020</v>
      </c>
      <c r="T774" s="41" t="s">
        <v>7866</v>
      </c>
      <c r="U774" s="29"/>
      <c r="W774" s="29">
        <v>45200</v>
      </c>
      <c r="X774" s="41">
        <v>10</v>
      </c>
      <c r="Y774" s="238">
        <v>4200000</v>
      </c>
      <c r="Z774" s="288">
        <v>4200000</v>
      </c>
      <c r="AA774" s="288">
        <v>4200000</v>
      </c>
      <c r="AB774" s="41" t="s">
        <v>12228</v>
      </c>
    </row>
    <row r="775" spans="1:28" x14ac:dyDescent="0.25">
      <c r="A775" s="35" t="s">
        <v>10450</v>
      </c>
      <c r="B775" s="29">
        <v>45402</v>
      </c>
      <c r="C775" s="264" t="s">
        <v>12378</v>
      </c>
      <c r="D775" s="29" t="s">
        <v>17</v>
      </c>
      <c r="E775" s="240" t="s">
        <v>12379</v>
      </c>
      <c r="F775" s="29">
        <v>45678</v>
      </c>
      <c r="G775" s="35" t="s">
        <v>1262</v>
      </c>
      <c r="H775" s="35" t="s">
        <v>1279</v>
      </c>
      <c r="I775" s="29" t="s">
        <v>13086</v>
      </c>
      <c r="J775" s="41">
        <v>1</v>
      </c>
      <c r="K775" s="41" t="s">
        <v>7888</v>
      </c>
      <c r="L775" s="41" t="s">
        <v>7888</v>
      </c>
      <c r="M775" s="41" t="s">
        <v>7965</v>
      </c>
      <c r="N775" s="41" t="s">
        <v>7861</v>
      </c>
      <c r="O775" s="41" t="s">
        <v>7862</v>
      </c>
      <c r="P775" s="41" t="s">
        <v>9013</v>
      </c>
      <c r="Q775" s="41" t="s">
        <v>12723</v>
      </c>
      <c r="R775" s="41"/>
      <c r="S775" s="238" t="s">
        <v>12868</v>
      </c>
      <c r="T775" s="41" t="s">
        <v>7866</v>
      </c>
      <c r="U775" s="29"/>
      <c r="W775" s="29">
        <v>45444</v>
      </c>
      <c r="X775" s="41">
        <v>10</v>
      </c>
      <c r="Y775" s="238">
        <v>100000</v>
      </c>
      <c r="Z775" s="288">
        <v>100000</v>
      </c>
      <c r="AA775" s="288">
        <v>100000</v>
      </c>
      <c r="AB775" s="41" t="s">
        <v>12228</v>
      </c>
    </row>
    <row r="776" spans="1:28" x14ac:dyDescent="0.25">
      <c r="A776" s="35" t="s">
        <v>12243</v>
      </c>
      <c r="B776" s="29">
        <v>45406</v>
      </c>
      <c r="C776" s="264" t="s">
        <v>12365</v>
      </c>
      <c r="D776" s="29" t="s">
        <v>17</v>
      </c>
      <c r="E776" s="240" t="s">
        <v>12366</v>
      </c>
      <c r="F776" s="29">
        <v>45678</v>
      </c>
      <c r="G776" s="35" t="s">
        <v>1266</v>
      </c>
      <c r="H776" s="35" t="s">
        <v>12244</v>
      </c>
      <c r="I776" s="29" t="s">
        <v>13105</v>
      </c>
      <c r="J776" s="41">
        <v>1</v>
      </c>
      <c r="K776" s="41" t="s">
        <v>8421</v>
      </c>
      <c r="L776" s="41" t="s">
        <v>11772</v>
      </c>
      <c r="M776" s="41" t="s">
        <v>8422</v>
      </c>
      <c r="N776" s="41" t="s">
        <v>7861</v>
      </c>
      <c r="O776" s="41" t="s">
        <v>8423</v>
      </c>
      <c r="P776" s="41" t="s">
        <v>9064</v>
      </c>
      <c r="Q776" s="41" t="s">
        <v>12716</v>
      </c>
      <c r="R776" s="41"/>
      <c r="S776" s="238" t="s">
        <v>12863</v>
      </c>
      <c r="T776" s="41" t="s">
        <v>7866</v>
      </c>
      <c r="U776" s="29"/>
      <c r="W776" s="29">
        <v>45444</v>
      </c>
      <c r="X776" s="41">
        <v>10</v>
      </c>
      <c r="Y776" s="238">
        <v>42009</v>
      </c>
      <c r="Z776" s="288">
        <v>42009</v>
      </c>
      <c r="AA776" s="288">
        <v>42009</v>
      </c>
      <c r="AB776" s="41" t="s">
        <v>12231</v>
      </c>
    </row>
    <row r="777" spans="1:28" x14ac:dyDescent="0.25">
      <c r="A777" s="35" t="s">
        <v>1393</v>
      </c>
      <c r="B777" s="29">
        <v>45413</v>
      </c>
      <c r="C777" s="264" t="s">
        <v>12511</v>
      </c>
      <c r="D777" s="29" t="s">
        <v>17</v>
      </c>
      <c r="E777" s="240" t="s">
        <v>12512</v>
      </c>
      <c r="F777" s="29">
        <v>45678</v>
      </c>
      <c r="G777" s="35" t="s">
        <v>1269</v>
      </c>
      <c r="H777" s="35" t="s">
        <v>1273</v>
      </c>
      <c r="I777" s="29" t="s">
        <v>13050</v>
      </c>
      <c r="J777" s="41">
        <v>1</v>
      </c>
      <c r="K777" s="41" t="s">
        <v>8421</v>
      </c>
      <c r="L777" s="41" t="s">
        <v>11772</v>
      </c>
      <c r="M777" s="41" t="s">
        <v>8422</v>
      </c>
      <c r="N777" s="41" t="s">
        <v>7861</v>
      </c>
      <c r="O777" s="41" t="s">
        <v>8423</v>
      </c>
      <c r="P777" s="41" t="s">
        <v>9064</v>
      </c>
      <c r="Q777" s="41" t="s">
        <v>12836</v>
      </c>
      <c r="R777" s="41"/>
      <c r="S777" s="238" t="s">
        <v>12976</v>
      </c>
      <c r="T777" s="41" t="s">
        <v>7866</v>
      </c>
      <c r="U777" s="29"/>
      <c r="W777" s="29">
        <v>44197</v>
      </c>
      <c r="X777" s="41">
        <v>10</v>
      </c>
      <c r="Y777" s="238">
        <v>103909</v>
      </c>
      <c r="Z777" s="288">
        <v>103909</v>
      </c>
      <c r="AA777" s="288">
        <v>103909</v>
      </c>
      <c r="AB777" s="41" t="s">
        <v>12232</v>
      </c>
    </row>
    <row r="778" spans="1:28" x14ac:dyDescent="0.25">
      <c r="A778" s="35" t="s">
        <v>1041</v>
      </c>
      <c r="B778" s="29">
        <v>45457</v>
      </c>
      <c r="C778" s="264" t="s">
        <v>12573</v>
      </c>
      <c r="D778" s="29" t="s">
        <v>17</v>
      </c>
      <c r="E778" s="240" t="s">
        <v>8729</v>
      </c>
      <c r="F778" s="29">
        <v>45678</v>
      </c>
      <c r="G778" s="35" t="s">
        <v>1266</v>
      </c>
      <c r="H778" s="35" t="s">
        <v>1268</v>
      </c>
      <c r="I778" s="29" t="s">
        <v>13106</v>
      </c>
      <c r="J778" s="41">
        <v>1</v>
      </c>
      <c r="K778" s="41" t="s">
        <v>8421</v>
      </c>
      <c r="L778" s="41" t="s">
        <v>11772</v>
      </c>
      <c r="M778" s="41" t="s">
        <v>8422</v>
      </c>
      <c r="N778" s="41" t="s">
        <v>7861</v>
      </c>
      <c r="O778" s="41" t="s">
        <v>7862</v>
      </c>
      <c r="P778" s="41" t="s">
        <v>8424</v>
      </c>
      <c r="Q778" s="41" t="s">
        <v>12660</v>
      </c>
      <c r="R778" s="41"/>
      <c r="S778" s="238" t="s">
        <v>13010</v>
      </c>
      <c r="T778" s="41" t="s">
        <v>7866</v>
      </c>
      <c r="U778" s="29"/>
      <c r="W778" s="29">
        <v>44440</v>
      </c>
      <c r="X778" s="41">
        <v>10</v>
      </c>
      <c r="Y778" s="238">
        <v>478920</v>
      </c>
      <c r="Z778" s="288">
        <v>478920</v>
      </c>
      <c r="AA778" s="288">
        <v>478920</v>
      </c>
      <c r="AB778" s="41" t="s">
        <v>12229</v>
      </c>
    </row>
    <row r="779" spans="1:28" x14ac:dyDescent="0.25">
      <c r="A779" s="35" t="s">
        <v>1041</v>
      </c>
      <c r="B779" s="29">
        <v>45457</v>
      </c>
      <c r="C779" s="264" t="s">
        <v>12574</v>
      </c>
      <c r="D779" s="29" t="s">
        <v>17</v>
      </c>
      <c r="E779" s="240" t="s">
        <v>8729</v>
      </c>
      <c r="F779" s="29">
        <v>45678</v>
      </c>
      <c r="G779" s="35" t="s">
        <v>1266</v>
      </c>
      <c r="H779" s="35" t="s">
        <v>1268</v>
      </c>
      <c r="I779" s="29" t="s">
        <v>13106</v>
      </c>
      <c r="J779" s="41">
        <v>1</v>
      </c>
      <c r="K779" s="41" t="s">
        <v>8421</v>
      </c>
      <c r="L779" s="41" t="s">
        <v>11772</v>
      </c>
      <c r="M779" s="41" t="s">
        <v>8422</v>
      </c>
      <c r="N779" s="41" t="s">
        <v>7861</v>
      </c>
      <c r="O779" s="41" t="s">
        <v>7862</v>
      </c>
      <c r="P779" s="41" t="s">
        <v>8424</v>
      </c>
      <c r="Q779" s="41" t="s">
        <v>12661</v>
      </c>
      <c r="R779" s="41"/>
      <c r="S779" s="238" t="s">
        <v>13011</v>
      </c>
      <c r="T779" s="41" t="s">
        <v>7866</v>
      </c>
      <c r="U779" s="29"/>
      <c r="W779" s="29">
        <v>44201</v>
      </c>
      <c r="X779" s="41">
        <v>10</v>
      </c>
      <c r="Y779" s="238">
        <v>1172968</v>
      </c>
      <c r="Z779" s="288">
        <v>1172968</v>
      </c>
      <c r="AA779" s="288">
        <v>1172968</v>
      </c>
      <c r="AB779" s="41" t="s">
        <v>12229</v>
      </c>
    </row>
    <row r="780" spans="1:28" x14ac:dyDescent="0.25">
      <c r="A780" s="35" t="s">
        <v>1393</v>
      </c>
      <c r="B780" s="29">
        <v>45468</v>
      </c>
      <c r="C780" s="264" t="s">
        <v>12510</v>
      </c>
      <c r="D780" s="29" t="s">
        <v>17</v>
      </c>
      <c r="E780" s="240" t="s">
        <v>9231</v>
      </c>
      <c r="F780" s="29">
        <v>45678</v>
      </c>
      <c r="G780" s="35" t="s">
        <v>1269</v>
      </c>
      <c r="H780" s="35" t="s">
        <v>1273</v>
      </c>
      <c r="I780" s="29" t="s">
        <v>13050</v>
      </c>
      <c r="J780" s="41">
        <v>1</v>
      </c>
      <c r="K780" s="41" t="s">
        <v>7888</v>
      </c>
      <c r="L780" s="41" t="s">
        <v>7888</v>
      </c>
      <c r="M780" s="41" t="s">
        <v>7965</v>
      </c>
      <c r="N780" s="41" t="s">
        <v>7861</v>
      </c>
      <c r="O780" s="41" t="s">
        <v>7862</v>
      </c>
      <c r="P780" s="41" t="s">
        <v>3263</v>
      </c>
      <c r="Q780" s="41" t="s">
        <v>12835</v>
      </c>
      <c r="R780" s="41"/>
      <c r="S780" s="238" t="s">
        <v>12975</v>
      </c>
      <c r="T780" s="41" t="s">
        <v>7866</v>
      </c>
      <c r="U780" s="29"/>
      <c r="W780" s="29">
        <v>45200</v>
      </c>
      <c r="X780" s="41">
        <v>10</v>
      </c>
      <c r="Y780" s="238">
        <v>1172968</v>
      </c>
      <c r="Z780" s="288">
        <v>1172968</v>
      </c>
      <c r="AA780" s="288">
        <v>1172968</v>
      </c>
      <c r="AB780" s="41" t="s">
        <v>12232</v>
      </c>
    </row>
    <row r="781" spans="1:28" x14ac:dyDescent="0.25">
      <c r="A781" s="35" t="s">
        <v>1393</v>
      </c>
      <c r="B781" s="29">
        <v>45469</v>
      </c>
      <c r="C781" s="264" t="s">
        <v>12508</v>
      </c>
      <c r="D781" s="29" t="s">
        <v>17</v>
      </c>
      <c r="E781" s="240" t="s">
        <v>12509</v>
      </c>
      <c r="F781" s="29">
        <v>45678</v>
      </c>
      <c r="G781" s="35" t="s">
        <v>1269</v>
      </c>
      <c r="H781" s="35" t="s">
        <v>1273</v>
      </c>
      <c r="I781" s="29" t="s">
        <v>13050</v>
      </c>
      <c r="J781" s="41">
        <v>1</v>
      </c>
      <c r="K781" s="41" t="s">
        <v>8421</v>
      </c>
      <c r="L781" s="41" t="s">
        <v>11772</v>
      </c>
      <c r="M781" s="41" t="s">
        <v>8422</v>
      </c>
      <c r="N781" s="41" t="s">
        <v>7861</v>
      </c>
      <c r="O781" s="41" t="s">
        <v>8423</v>
      </c>
      <c r="P781" s="41" t="s">
        <v>9064</v>
      </c>
      <c r="Q781" s="41" t="s">
        <v>12834</v>
      </c>
      <c r="R781" s="41"/>
      <c r="S781" s="238" t="s">
        <v>12974</v>
      </c>
      <c r="T781" s="41" t="s">
        <v>7866</v>
      </c>
      <c r="U781" s="29"/>
      <c r="W781" s="29">
        <v>44839</v>
      </c>
      <c r="X781" s="41">
        <v>10</v>
      </c>
      <c r="Y781" s="238">
        <v>58875</v>
      </c>
      <c r="Z781" s="288">
        <v>58875</v>
      </c>
      <c r="AA781" s="288">
        <v>58875</v>
      </c>
      <c r="AB781" s="41" t="s">
        <v>12232</v>
      </c>
    </row>
    <row r="782" spans="1:28" x14ac:dyDescent="0.25">
      <c r="A782" s="35" t="s">
        <v>12253</v>
      </c>
      <c r="B782" s="29">
        <v>45470</v>
      </c>
      <c r="C782" s="264" t="s">
        <v>12338</v>
      </c>
      <c r="D782" s="29" t="s">
        <v>17</v>
      </c>
      <c r="E782" s="240" t="s">
        <v>12339</v>
      </c>
      <c r="F782" s="29">
        <v>45678</v>
      </c>
      <c r="G782" s="35" t="s">
        <v>1262</v>
      </c>
      <c r="H782" s="35" t="s">
        <v>1265</v>
      </c>
      <c r="I782" s="29" t="s">
        <v>13107</v>
      </c>
      <c r="J782" s="41">
        <v>1</v>
      </c>
      <c r="K782" s="41" t="s">
        <v>8421</v>
      </c>
      <c r="L782" s="41" t="s">
        <v>11772</v>
      </c>
      <c r="M782" s="41" t="s">
        <v>8422</v>
      </c>
      <c r="N782" s="41" t="s">
        <v>7861</v>
      </c>
      <c r="O782" s="41" t="s">
        <v>7862</v>
      </c>
      <c r="P782" s="41" t="s">
        <v>8424</v>
      </c>
      <c r="Q782" s="41" t="s">
        <v>12699</v>
      </c>
      <c r="R782" s="41"/>
      <c r="S782" s="238" t="s">
        <v>12847</v>
      </c>
      <c r="T782" s="41" t="s">
        <v>7866</v>
      </c>
      <c r="U782" s="29"/>
      <c r="W782" s="29">
        <v>45036</v>
      </c>
      <c r="X782" s="41">
        <v>10</v>
      </c>
      <c r="Y782" s="238">
        <v>4437348</v>
      </c>
      <c r="Z782" s="288">
        <v>4437348</v>
      </c>
      <c r="AA782" s="288">
        <v>4437348</v>
      </c>
      <c r="AB782" s="41" t="s">
        <v>12228</v>
      </c>
    </row>
    <row r="783" spans="1:28" x14ac:dyDescent="0.25">
      <c r="A783" s="35" t="s">
        <v>2327</v>
      </c>
      <c r="B783" s="29">
        <v>45472</v>
      </c>
      <c r="C783" s="264" t="s">
        <v>12558</v>
      </c>
      <c r="D783" s="29" t="s">
        <v>17</v>
      </c>
      <c r="E783" s="240" t="s">
        <v>9457</v>
      </c>
      <c r="F783" s="29">
        <v>45678</v>
      </c>
      <c r="G783" s="35" t="s">
        <v>1262</v>
      </c>
      <c r="H783" s="35" t="s">
        <v>1265</v>
      </c>
      <c r="I783" s="29" t="s">
        <v>13078</v>
      </c>
      <c r="J783" s="41">
        <v>1</v>
      </c>
      <c r="K783" s="41" t="s">
        <v>7888</v>
      </c>
      <c r="L783" s="41" t="s">
        <v>7888</v>
      </c>
      <c r="M783" s="41" t="s">
        <v>7965</v>
      </c>
      <c r="N783" s="41" t="s">
        <v>7861</v>
      </c>
      <c r="O783" s="41" t="s">
        <v>7862</v>
      </c>
      <c r="P783" s="41" t="s">
        <v>7966</v>
      </c>
      <c r="Q783" s="41" t="s">
        <v>12651</v>
      </c>
      <c r="R783" s="41"/>
      <c r="S783" s="238" t="s">
        <v>13003</v>
      </c>
      <c r="T783" s="41" t="s">
        <v>12855</v>
      </c>
      <c r="U783" s="29"/>
      <c r="W783" s="29">
        <v>45043</v>
      </c>
      <c r="X783" s="41">
        <v>7</v>
      </c>
      <c r="Y783" s="238">
        <v>26000</v>
      </c>
      <c r="Z783" s="288">
        <v>26000</v>
      </c>
      <c r="AA783" s="288">
        <v>26000</v>
      </c>
      <c r="AB783" s="41" t="s">
        <v>12232</v>
      </c>
    </row>
    <row r="784" spans="1:28" x14ac:dyDescent="0.25">
      <c r="A784" s="35" t="s">
        <v>11573</v>
      </c>
      <c r="B784" s="29">
        <v>45473</v>
      </c>
      <c r="C784" s="264" t="s">
        <v>12554</v>
      </c>
      <c r="D784" s="29" t="s">
        <v>17</v>
      </c>
      <c r="E784" s="240" t="s">
        <v>12555</v>
      </c>
      <c r="F784" s="29">
        <v>45678</v>
      </c>
      <c r="G784" s="35" t="s">
        <v>1260</v>
      </c>
      <c r="H784" s="35" t="s">
        <v>13125</v>
      </c>
      <c r="I784" s="29" t="s">
        <v>13108</v>
      </c>
      <c r="J784" s="41">
        <v>1</v>
      </c>
      <c r="K784" s="41" t="s">
        <v>255</v>
      </c>
      <c r="L784" s="41" t="s">
        <v>255</v>
      </c>
      <c r="M784" s="41" t="s">
        <v>7870</v>
      </c>
      <c r="N784" s="41" t="s">
        <v>7861</v>
      </c>
      <c r="O784" s="41" t="s">
        <v>7862</v>
      </c>
      <c r="P784" s="41" t="s">
        <v>256</v>
      </c>
      <c r="Q784" s="41" t="s">
        <v>12647</v>
      </c>
      <c r="R784" s="41"/>
      <c r="S784" s="238" t="s">
        <v>13000</v>
      </c>
      <c r="T784" s="41" t="s">
        <v>7866</v>
      </c>
      <c r="U784" s="29"/>
      <c r="W784" s="29">
        <v>44630</v>
      </c>
      <c r="X784" s="41">
        <v>7</v>
      </c>
      <c r="Y784" s="238">
        <v>70000</v>
      </c>
      <c r="Z784" s="288">
        <v>70000</v>
      </c>
      <c r="AA784" s="288">
        <v>70000</v>
      </c>
      <c r="AB784" s="41" t="s">
        <v>12231</v>
      </c>
    </row>
    <row r="785" spans="1:28" x14ac:dyDescent="0.25">
      <c r="A785" s="35" t="s">
        <v>1471</v>
      </c>
      <c r="B785" s="29">
        <v>45473</v>
      </c>
      <c r="C785" s="264" t="s">
        <v>12567</v>
      </c>
      <c r="D785" s="29" t="s">
        <v>17</v>
      </c>
      <c r="E785" s="240" t="s">
        <v>12568</v>
      </c>
      <c r="F785" s="29">
        <v>45678</v>
      </c>
      <c r="G785" s="35" t="s">
        <v>1269</v>
      </c>
      <c r="H785" s="35" t="s">
        <v>1273</v>
      </c>
      <c r="I785" s="29" t="s">
        <v>13079</v>
      </c>
      <c r="J785" s="41">
        <v>1</v>
      </c>
      <c r="K785" s="41" t="s">
        <v>7860</v>
      </c>
      <c r="L785" s="41" t="s">
        <v>11662</v>
      </c>
      <c r="M785" s="41" t="s">
        <v>315</v>
      </c>
      <c r="N785" s="41" t="s">
        <v>7861</v>
      </c>
      <c r="O785" s="41" t="s">
        <v>7862</v>
      </c>
      <c r="P785" s="41" t="s">
        <v>281</v>
      </c>
      <c r="Q785" s="41" t="s">
        <v>12657</v>
      </c>
      <c r="R785" s="41"/>
      <c r="S785" s="238" t="s">
        <v>13007</v>
      </c>
      <c r="T785" s="41" t="s">
        <v>12855</v>
      </c>
      <c r="U785" s="29"/>
      <c r="W785" s="29">
        <v>44264</v>
      </c>
      <c r="X785" s="41">
        <v>10</v>
      </c>
      <c r="Y785" s="238">
        <v>12000</v>
      </c>
      <c r="Z785" s="288">
        <v>12000</v>
      </c>
      <c r="AA785" s="288">
        <v>12000</v>
      </c>
      <c r="AB785" s="41" t="s">
        <v>12232</v>
      </c>
    </row>
    <row r="786" spans="1:28" x14ac:dyDescent="0.25">
      <c r="A786" s="35" t="s">
        <v>1471</v>
      </c>
      <c r="B786" s="29">
        <v>45473</v>
      </c>
      <c r="C786" s="264" t="s">
        <v>12569</v>
      </c>
      <c r="D786" s="29" t="s">
        <v>17</v>
      </c>
      <c r="E786" s="240" t="s">
        <v>12570</v>
      </c>
      <c r="F786" s="29">
        <v>45678</v>
      </c>
      <c r="G786" s="35" t="s">
        <v>1269</v>
      </c>
      <c r="H786" s="35" t="s">
        <v>1273</v>
      </c>
      <c r="I786" s="29" t="s">
        <v>13079</v>
      </c>
      <c r="J786" s="41">
        <v>1</v>
      </c>
      <c r="K786" s="41" t="s">
        <v>7860</v>
      </c>
      <c r="L786" s="41" t="s">
        <v>11662</v>
      </c>
      <c r="M786" s="41" t="s">
        <v>315</v>
      </c>
      <c r="N786" s="41" t="s">
        <v>7861</v>
      </c>
      <c r="O786" s="41" t="s">
        <v>7862</v>
      </c>
      <c r="P786" s="41" t="s">
        <v>281</v>
      </c>
      <c r="Q786" s="41" t="s">
        <v>12658</v>
      </c>
      <c r="R786" s="41"/>
      <c r="S786" s="238" t="s">
        <v>13008</v>
      </c>
      <c r="T786" s="41" t="s">
        <v>12855</v>
      </c>
      <c r="U786" s="29"/>
      <c r="W786" s="29">
        <v>45360</v>
      </c>
      <c r="X786" s="41">
        <v>10</v>
      </c>
      <c r="Y786" s="238">
        <v>35000</v>
      </c>
      <c r="Z786" s="288">
        <v>35000</v>
      </c>
      <c r="AA786" s="288">
        <v>35000</v>
      </c>
      <c r="AB786" s="41" t="s">
        <v>12232</v>
      </c>
    </row>
    <row r="787" spans="1:28" x14ac:dyDescent="0.25">
      <c r="A787" s="35" t="s">
        <v>1471</v>
      </c>
      <c r="B787" s="29">
        <v>45473</v>
      </c>
      <c r="C787" s="264" t="s">
        <v>12571</v>
      </c>
      <c r="D787" s="29" t="s">
        <v>17</v>
      </c>
      <c r="E787" s="240" t="s">
        <v>12572</v>
      </c>
      <c r="F787" s="29">
        <v>45678</v>
      </c>
      <c r="G787" s="35" t="s">
        <v>1269</v>
      </c>
      <c r="H787" s="35" t="s">
        <v>1273</v>
      </c>
      <c r="I787" s="29" t="s">
        <v>13079</v>
      </c>
      <c r="J787" s="41">
        <v>1</v>
      </c>
      <c r="K787" s="41" t="s">
        <v>7860</v>
      </c>
      <c r="L787" s="41" t="s">
        <v>11662</v>
      </c>
      <c r="M787" s="41" t="s">
        <v>315</v>
      </c>
      <c r="N787" s="41" t="s">
        <v>7861</v>
      </c>
      <c r="O787" s="41" t="s">
        <v>7862</v>
      </c>
      <c r="P787" s="41" t="s">
        <v>281</v>
      </c>
      <c r="Q787" s="41" t="s">
        <v>12659</v>
      </c>
      <c r="R787" s="41"/>
      <c r="S787" s="238" t="s">
        <v>13009</v>
      </c>
      <c r="T787" s="41" t="s">
        <v>7866</v>
      </c>
      <c r="U787" s="29"/>
      <c r="W787" s="29">
        <v>44201</v>
      </c>
      <c r="X787" s="41">
        <v>10</v>
      </c>
      <c r="Y787" s="238">
        <v>24000</v>
      </c>
      <c r="Z787" s="288">
        <v>24000</v>
      </c>
      <c r="AA787" s="288">
        <v>24000</v>
      </c>
      <c r="AB787" s="41" t="s">
        <v>12232</v>
      </c>
    </row>
    <row r="788" spans="1:28" x14ac:dyDescent="0.25">
      <c r="A788" s="35" t="s">
        <v>1393</v>
      </c>
      <c r="B788" s="29">
        <v>45473</v>
      </c>
      <c r="C788" s="264" t="s">
        <v>12503</v>
      </c>
      <c r="D788" s="29" t="s">
        <v>17</v>
      </c>
      <c r="E788" s="240" t="s">
        <v>12504</v>
      </c>
      <c r="F788" s="29">
        <v>45678</v>
      </c>
      <c r="G788" s="35" t="s">
        <v>1269</v>
      </c>
      <c r="H788" s="35" t="s">
        <v>1273</v>
      </c>
      <c r="I788" s="29" t="s">
        <v>13050</v>
      </c>
      <c r="J788" s="41">
        <v>1</v>
      </c>
      <c r="K788" s="41" t="s">
        <v>7888</v>
      </c>
      <c r="L788" s="41" t="s">
        <v>7888</v>
      </c>
      <c r="M788" s="41" t="s">
        <v>7965</v>
      </c>
      <c r="N788" s="41" t="s">
        <v>7861</v>
      </c>
      <c r="O788" s="41" t="s">
        <v>7862</v>
      </c>
      <c r="P788" s="41" t="s">
        <v>7966</v>
      </c>
      <c r="Q788" s="41" t="s">
        <v>12830</v>
      </c>
      <c r="R788" s="41"/>
      <c r="S788" s="238" t="s">
        <v>12970</v>
      </c>
      <c r="T788" s="41" t="s">
        <v>7866</v>
      </c>
      <c r="U788" s="29"/>
      <c r="W788" s="29">
        <v>45141</v>
      </c>
      <c r="X788" s="41">
        <v>10</v>
      </c>
      <c r="Y788" s="238">
        <v>2300000</v>
      </c>
      <c r="Z788" s="288">
        <v>2300000</v>
      </c>
      <c r="AA788" s="288">
        <v>2300000</v>
      </c>
      <c r="AB788" s="41" t="s">
        <v>12232</v>
      </c>
    </row>
    <row r="789" spans="1:28" x14ac:dyDescent="0.25">
      <c r="A789" s="35" t="s">
        <v>1393</v>
      </c>
      <c r="B789" s="29">
        <v>45473</v>
      </c>
      <c r="C789" s="264" t="s">
        <v>12507</v>
      </c>
      <c r="D789" s="29" t="s">
        <v>17</v>
      </c>
      <c r="E789" s="240" t="s">
        <v>8943</v>
      </c>
      <c r="F789" s="29">
        <v>45678</v>
      </c>
      <c r="G789" s="35" t="s">
        <v>1269</v>
      </c>
      <c r="H789" s="35" t="s">
        <v>1273</v>
      </c>
      <c r="I789" s="29" t="s">
        <v>13050</v>
      </c>
      <c r="J789" s="41">
        <v>1</v>
      </c>
      <c r="K789" s="41" t="s">
        <v>7888</v>
      </c>
      <c r="L789" s="41" t="s">
        <v>7888</v>
      </c>
      <c r="M789" s="41" t="s">
        <v>7965</v>
      </c>
      <c r="N789" s="41" t="s">
        <v>7861</v>
      </c>
      <c r="O789" s="41" t="s">
        <v>7862</v>
      </c>
      <c r="P789" s="41" t="s">
        <v>7966</v>
      </c>
      <c r="Q789" s="41" t="s">
        <v>12833</v>
      </c>
      <c r="R789" s="41"/>
      <c r="S789" s="238" t="s">
        <v>12973</v>
      </c>
      <c r="T789" s="41" t="s">
        <v>12855</v>
      </c>
      <c r="U789" s="29"/>
      <c r="W789" s="29">
        <v>44258</v>
      </c>
      <c r="X789" s="41">
        <v>7</v>
      </c>
      <c r="Y789" s="238">
        <v>58000</v>
      </c>
      <c r="Z789" s="288">
        <v>58000</v>
      </c>
      <c r="AA789" s="288">
        <v>58000</v>
      </c>
      <c r="AB789" s="41" t="s">
        <v>12232</v>
      </c>
    </row>
    <row r="790" spans="1:28" x14ac:dyDescent="0.25">
      <c r="A790" s="35" t="s">
        <v>1671</v>
      </c>
      <c r="B790" s="29">
        <v>45473</v>
      </c>
      <c r="C790" s="264" t="s">
        <v>12590</v>
      </c>
      <c r="D790" s="29" t="s">
        <v>17</v>
      </c>
      <c r="E790" s="240" t="s">
        <v>12591</v>
      </c>
      <c r="F790" s="29">
        <v>45678</v>
      </c>
      <c r="G790" s="35" t="s">
        <v>1262</v>
      </c>
      <c r="H790" s="35" t="s">
        <v>1263</v>
      </c>
      <c r="I790" s="29" t="s">
        <v>13057</v>
      </c>
      <c r="J790" s="41">
        <v>1</v>
      </c>
      <c r="K790" s="41" t="s">
        <v>7888</v>
      </c>
      <c r="L790" s="41" t="s">
        <v>7888</v>
      </c>
      <c r="M790" s="41" t="s">
        <v>7965</v>
      </c>
      <c r="N790" s="41" t="s">
        <v>7861</v>
      </c>
      <c r="O790" s="41" t="s">
        <v>7862</v>
      </c>
      <c r="P790" s="41" t="s">
        <v>3263</v>
      </c>
      <c r="Q790" s="41" t="s">
        <v>12690</v>
      </c>
      <c r="R790" s="41"/>
      <c r="S790" s="238" t="s">
        <v>13019</v>
      </c>
      <c r="T790" s="41" t="s">
        <v>7866</v>
      </c>
      <c r="U790" s="29"/>
      <c r="W790" s="29">
        <v>44650</v>
      </c>
      <c r="X790" s="41">
        <v>7</v>
      </c>
      <c r="Y790" s="238">
        <v>59999</v>
      </c>
      <c r="Z790" s="288">
        <v>59999</v>
      </c>
      <c r="AA790" s="288">
        <v>59999</v>
      </c>
      <c r="AB790" s="41" t="s">
        <v>12228</v>
      </c>
    </row>
    <row r="791" spans="1:28" x14ac:dyDescent="0.25">
      <c r="A791" s="35" t="s">
        <v>1006</v>
      </c>
      <c r="B791" s="29">
        <v>45473</v>
      </c>
      <c r="C791" s="264" t="s">
        <v>12590</v>
      </c>
      <c r="D791" s="29" t="s">
        <v>17</v>
      </c>
      <c r="E791" s="240" t="s">
        <v>12591</v>
      </c>
      <c r="F791" s="29">
        <v>45678</v>
      </c>
      <c r="G791" s="35" t="s">
        <v>1262</v>
      </c>
      <c r="H791" s="35" t="s">
        <v>1263</v>
      </c>
      <c r="I791" s="29" t="s">
        <v>13087</v>
      </c>
      <c r="J791" s="41">
        <v>1</v>
      </c>
      <c r="K791" s="41" t="s">
        <v>7888</v>
      </c>
      <c r="L791" s="41" t="s">
        <v>7888</v>
      </c>
      <c r="M791" s="41" t="s">
        <v>7965</v>
      </c>
      <c r="N791" s="41" t="s">
        <v>7861</v>
      </c>
      <c r="O791" s="41" t="s">
        <v>7862</v>
      </c>
      <c r="P791" s="41" t="s">
        <v>3263</v>
      </c>
      <c r="Q791" s="41" t="s">
        <v>12671</v>
      </c>
      <c r="R791" s="41"/>
      <c r="S791" s="238" t="s">
        <v>13019</v>
      </c>
      <c r="T791" s="41" t="s">
        <v>7866</v>
      </c>
      <c r="U791" s="29"/>
      <c r="W791" s="29">
        <v>44650</v>
      </c>
      <c r="X791" s="41">
        <v>7</v>
      </c>
      <c r="Y791" s="238">
        <v>59999</v>
      </c>
      <c r="Z791" s="288">
        <v>59999</v>
      </c>
      <c r="AA791" s="288">
        <v>59999</v>
      </c>
      <c r="AB791" s="41" t="s">
        <v>12228</v>
      </c>
    </row>
    <row r="792" spans="1:28" x14ac:dyDescent="0.25">
      <c r="A792" s="35" t="s">
        <v>645</v>
      </c>
      <c r="B792" s="29">
        <v>45473</v>
      </c>
      <c r="C792" s="264" t="s">
        <v>12550</v>
      </c>
      <c r="D792" s="29" t="s">
        <v>17</v>
      </c>
      <c r="E792" s="240" t="s">
        <v>8943</v>
      </c>
      <c r="F792" s="29">
        <v>45678</v>
      </c>
      <c r="G792" s="35" t="s">
        <v>1269</v>
      </c>
      <c r="H792" s="35" t="s">
        <v>1272</v>
      </c>
      <c r="I792" s="29" t="s">
        <v>13053</v>
      </c>
      <c r="J792" s="41">
        <v>1</v>
      </c>
      <c r="K792" s="41" t="s">
        <v>7888</v>
      </c>
      <c r="L792" s="41" t="s">
        <v>7888</v>
      </c>
      <c r="M792" s="41" t="s">
        <v>7965</v>
      </c>
      <c r="N792" s="41" t="s">
        <v>7861</v>
      </c>
      <c r="O792" s="41" t="s">
        <v>7862</v>
      </c>
      <c r="P792" s="41" t="s">
        <v>7966</v>
      </c>
      <c r="Q792" s="41" t="s">
        <v>12643</v>
      </c>
      <c r="R792" s="41"/>
      <c r="S792" s="238" t="s">
        <v>12997</v>
      </c>
      <c r="T792" s="41" t="s">
        <v>12855</v>
      </c>
      <c r="U792" s="29"/>
      <c r="W792" s="29">
        <v>44209</v>
      </c>
      <c r="X792" s="41">
        <v>7</v>
      </c>
      <c r="Y792" s="238">
        <v>59000</v>
      </c>
      <c r="Z792" s="288">
        <v>59000</v>
      </c>
      <c r="AA792" s="288">
        <v>59000</v>
      </c>
      <c r="AB792" s="41" t="s">
        <v>12232</v>
      </c>
    </row>
    <row r="793" spans="1:28" x14ac:dyDescent="0.25">
      <c r="A793" s="35" t="s">
        <v>453</v>
      </c>
      <c r="B793" s="29">
        <v>45473</v>
      </c>
      <c r="C793" s="264" t="s">
        <v>12352</v>
      </c>
      <c r="D793" s="29" t="s">
        <v>17</v>
      </c>
      <c r="E793" s="240" t="s">
        <v>12353</v>
      </c>
      <c r="F793" s="29">
        <v>45678</v>
      </c>
      <c r="G793" s="35" t="s">
        <v>1269</v>
      </c>
      <c r="H793" s="35" t="s">
        <v>1273</v>
      </c>
      <c r="I793" s="29" t="s">
        <v>13058</v>
      </c>
      <c r="J793" s="41">
        <v>1</v>
      </c>
      <c r="K793" s="41" t="s">
        <v>7888</v>
      </c>
      <c r="L793" s="41" t="s">
        <v>7888</v>
      </c>
      <c r="M793" s="41" t="s">
        <v>7965</v>
      </c>
      <c r="N793" s="41" t="s">
        <v>7861</v>
      </c>
      <c r="O793" s="41" t="s">
        <v>7862</v>
      </c>
      <c r="P793" s="41" t="s">
        <v>7966</v>
      </c>
      <c r="Q793" s="41" t="s">
        <v>12709</v>
      </c>
      <c r="R793" s="41"/>
      <c r="S793" s="238" t="s">
        <v>12857</v>
      </c>
      <c r="T793" s="41" t="s">
        <v>7866</v>
      </c>
      <c r="U793" s="29"/>
      <c r="W793" s="29">
        <v>44515</v>
      </c>
      <c r="X793" s="41">
        <v>7</v>
      </c>
      <c r="Y793" s="238">
        <v>593368</v>
      </c>
      <c r="Z793" s="288">
        <v>593368</v>
      </c>
      <c r="AA793" s="288">
        <v>593368</v>
      </c>
      <c r="AB793" s="41" t="s">
        <v>12232</v>
      </c>
    </row>
    <row r="794" spans="1:28" x14ac:dyDescent="0.25">
      <c r="A794" s="35" t="s">
        <v>788</v>
      </c>
      <c r="B794" s="29">
        <v>45473</v>
      </c>
      <c r="C794" s="264" t="s">
        <v>12581</v>
      </c>
      <c r="D794" s="29" t="s">
        <v>17</v>
      </c>
      <c r="E794" s="240" t="s">
        <v>12582</v>
      </c>
      <c r="F794" s="29">
        <v>45678</v>
      </c>
      <c r="G794" s="35" t="s">
        <v>1269</v>
      </c>
      <c r="H794" s="35" t="s">
        <v>1272</v>
      </c>
      <c r="I794" s="29" t="s">
        <v>13102</v>
      </c>
      <c r="J794" s="41">
        <v>1</v>
      </c>
      <c r="K794" s="41" t="s">
        <v>7888</v>
      </c>
      <c r="L794" s="41" t="s">
        <v>7888</v>
      </c>
      <c r="M794" s="41" t="s">
        <v>7965</v>
      </c>
      <c r="N794" s="41" t="s">
        <v>7861</v>
      </c>
      <c r="O794" s="41" t="s">
        <v>7862</v>
      </c>
      <c r="P794" s="41" t="s">
        <v>7966</v>
      </c>
      <c r="Q794" s="41" t="s">
        <v>12666</v>
      </c>
      <c r="R794" s="41"/>
      <c r="S794" s="238" t="s">
        <v>13015</v>
      </c>
      <c r="T794" s="41" t="s">
        <v>7866</v>
      </c>
      <c r="U794" s="29"/>
      <c r="W794" s="29">
        <v>44927</v>
      </c>
      <c r="X794" s="41">
        <v>7</v>
      </c>
      <c r="Y794" s="238">
        <v>3634938</v>
      </c>
      <c r="Z794" s="288">
        <v>3634938</v>
      </c>
      <c r="AA794" s="288">
        <v>3634938</v>
      </c>
      <c r="AB794" s="41" t="s">
        <v>12232</v>
      </c>
    </row>
    <row r="795" spans="1:28" x14ac:dyDescent="0.25">
      <c r="A795" s="35" t="s">
        <v>1671</v>
      </c>
      <c r="B795" s="29">
        <v>45473</v>
      </c>
      <c r="C795" s="264" t="s">
        <v>12614</v>
      </c>
      <c r="D795" s="29" t="s">
        <v>17</v>
      </c>
      <c r="E795" s="240" t="s">
        <v>12615</v>
      </c>
      <c r="F795" s="29">
        <v>45678</v>
      </c>
      <c r="G795" s="35" t="s">
        <v>1262</v>
      </c>
      <c r="H795" s="35" t="s">
        <v>1263</v>
      </c>
      <c r="I795" s="29" t="s">
        <v>13057</v>
      </c>
      <c r="J795" s="41">
        <v>1</v>
      </c>
      <c r="K795" s="41" t="s">
        <v>7888</v>
      </c>
      <c r="L795" s="41" t="s">
        <v>7888</v>
      </c>
      <c r="M795" s="41" t="s">
        <v>7965</v>
      </c>
      <c r="N795" s="41" t="s">
        <v>7861</v>
      </c>
      <c r="O795" s="41" t="s">
        <v>7862</v>
      </c>
      <c r="P795" s="41" t="s">
        <v>7966</v>
      </c>
      <c r="Q795" s="41" t="s">
        <v>12689</v>
      </c>
      <c r="R795" s="41"/>
      <c r="S795" s="238" t="s">
        <v>13038</v>
      </c>
      <c r="T795" s="41" t="s">
        <v>7866</v>
      </c>
      <c r="U795" s="29"/>
      <c r="W795" s="29">
        <v>45078</v>
      </c>
      <c r="X795" s="41">
        <v>7</v>
      </c>
      <c r="Y795" s="238">
        <v>60000</v>
      </c>
      <c r="Z795" s="288">
        <v>60000</v>
      </c>
      <c r="AA795" s="288">
        <v>60000</v>
      </c>
      <c r="AB795" s="41" t="s">
        <v>12228</v>
      </c>
    </row>
    <row r="796" spans="1:28" x14ac:dyDescent="0.25">
      <c r="A796" s="35" t="s">
        <v>1393</v>
      </c>
      <c r="B796" s="29">
        <v>45473</v>
      </c>
      <c r="C796" s="264" t="s">
        <v>12505</v>
      </c>
      <c r="D796" s="29" t="s">
        <v>17</v>
      </c>
      <c r="E796" s="240" t="s">
        <v>8943</v>
      </c>
      <c r="F796" s="29">
        <v>45678</v>
      </c>
      <c r="G796" s="35" t="s">
        <v>1269</v>
      </c>
      <c r="H796" s="35" t="s">
        <v>1273</v>
      </c>
      <c r="I796" s="29" t="s">
        <v>13050</v>
      </c>
      <c r="J796" s="41">
        <v>1</v>
      </c>
      <c r="K796" s="41" t="s">
        <v>269</v>
      </c>
      <c r="L796" s="41" t="s">
        <v>11772</v>
      </c>
      <c r="M796" s="41" t="s">
        <v>7896</v>
      </c>
      <c r="N796" s="41" t="s">
        <v>7897</v>
      </c>
      <c r="O796" s="41" t="s">
        <v>7862</v>
      </c>
      <c r="P796" s="41" t="s">
        <v>8193</v>
      </c>
      <c r="Q796" s="41" t="s">
        <v>12831</v>
      </c>
      <c r="R796" s="41"/>
      <c r="S796" s="238" t="s">
        <v>12971</v>
      </c>
      <c r="T796" s="41" t="s">
        <v>12855</v>
      </c>
      <c r="U796" s="29"/>
      <c r="W796" s="29">
        <v>44202</v>
      </c>
      <c r="X796" s="41">
        <v>7</v>
      </c>
      <c r="Y796" s="238">
        <v>58000</v>
      </c>
      <c r="Z796" s="288">
        <v>58000</v>
      </c>
      <c r="AA796" s="288">
        <v>58000</v>
      </c>
      <c r="AB796" s="41" t="s">
        <v>12232</v>
      </c>
    </row>
    <row r="797" spans="1:28" x14ac:dyDescent="0.25">
      <c r="A797" s="35" t="s">
        <v>1393</v>
      </c>
      <c r="B797" s="29">
        <v>45473</v>
      </c>
      <c r="C797" s="264" t="s">
        <v>12506</v>
      </c>
      <c r="D797" s="29" t="s">
        <v>17</v>
      </c>
      <c r="E797" s="240" t="s">
        <v>8943</v>
      </c>
      <c r="F797" s="29">
        <v>45678</v>
      </c>
      <c r="G797" s="35" t="s">
        <v>1269</v>
      </c>
      <c r="H797" s="35" t="s">
        <v>1273</v>
      </c>
      <c r="I797" s="29" t="s">
        <v>13050</v>
      </c>
      <c r="J797" s="41">
        <v>1</v>
      </c>
      <c r="K797" s="41" t="s">
        <v>269</v>
      </c>
      <c r="L797" s="41" t="s">
        <v>11772</v>
      </c>
      <c r="M797" s="41" t="s">
        <v>7896</v>
      </c>
      <c r="N797" s="41" t="s">
        <v>7861</v>
      </c>
      <c r="O797" s="41" t="s">
        <v>7862</v>
      </c>
      <c r="P797" s="41" t="s">
        <v>269</v>
      </c>
      <c r="Q797" s="41" t="s">
        <v>12832</v>
      </c>
      <c r="R797" s="41"/>
      <c r="S797" s="238" t="s">
        <v>12972</v>
      </c>
      <c r="T797" s="41" t="s">
        <v>12855</v>
      </c>
      <c r="U797" s="29"/>
      <c r="W797" s="29">
        <v>44237</v>
      </c>
      <c r="X797" s="41">
        <v>7</v>
      </c>
      <c r="Y797" s="238">
        <v>120000</v>
      </c>
      <c r="Z797" s="288">
        <v>120000</v>
      </c>
      <c r="AA797" s="288">
        <v>120000</v>
      </c>
      <c r="AB797" s="41" t="s">
        <v>12232</v>
      </c>
    </row>
    <row r="798" spans="1:28" x14ac:dyDescent="0.25">
      <c r="A798" s="35" t="s">
        <v>4141</v>
      </c>
      <c r="B798" s="29">
        <v>45548</v>
      </c>
      <c r="C798" s="264" t="s">
        <v>12548</v>
      </c>
      <c r="D798" s="29" t="s">
        <v>17</v>
      </c>
      <c r="E798" s="240" t="s">
        <v>12549</v>
      </c>
      <c r="F798" s="29">
        <v>45678</v>
      </c>
      <c r="G798" s="35" t="s">
        <v>1262</v>
      </c>
      <c r="H798" s="35" t="s">
        <v>1263</v>
      </c>
      <c r="I798" s="29" t="s">
        <v>13085</v>
      </c>
      <c r="J798" s="41">
        <v>1</v>
      </c>
      <c r="K798" s="41" t="s">
        <v>7888</v>
      </c>
      <c r="L798" s="41" t="s">
        <v>7888</v>
      </c>
      <c r="M798" s="41" t="s">
        <v>7965</v>
      </c>
      <c r="N798" s="41" t="s">
        <v>7861</v>
      </c>
      <c r="O798" s="41" t="s">
        <v>7862</v>
      </c>
      <c r="P798" s="41" t="s">
        <v>3263</v>
      </c>
      <c r="Q798" s="41" t="s">
        <v>12642</v>
      </c>
      <c r="R798" s="41"/>
      <c r="S798" s="238" t="s">
        <v>12996</v>
      </c>
      <c r="T798" s="41" t="s">
        <v>7866</v>
      </c>
      <c r="U798" s="29"/>
      <c r="W798" s="29">
        <v>45366</v>
      </c>
      <c r="X798" s="41">
        <v>20</v>
      </c>
      <c r="Y798" s="238">
        <v>60000</v>
      </c>
      <c r="Z798" s="288">
        <v>60000</v>
      </c>
      <c r="AA798" s="288">
        <v>60000</v>
      </c>
      <c r="AB798" s="41" t="s">
        <v>12228</v>
      </c>
    </row>
    <row r="799" spans="1:28" x14ac:dyDescent="0.25">
      <c r="A799" s="35" t="s">
        <v>1393</v>
      </c>
      <c r="B799" s="29">
        <v>45554</v>
      </c>
      <c r="C799" s="264" t="s">
        <v>12501</v>
      </c>
      <c r="D799" s="29" t="s">
        <v>17</v>
      </c>
      <c r="E799" s="240" t="s">
        <v>12502</v>
      </c>
      <c r="F799" s="29">
        <v>45678</v>
      </c>
      <c r="G799" s="35" t="s">
        <v>1269</v>
      </c>
      <c r="H799" s="35" t="s">
        <v>1273</v>
      </c>
      <c r="I799" s="29" t="s">
        <v>13050</v>
      </c>
      <c r="J799" s="41">
        <v>1</v>
      </c>
      <c r="K799" s="41" t="s">
        <v>7860</v>
      </c>
      <c r="L799" s="41" t="s">
        <v>11662</v>
      </c>
      <c r="M799" s="41" t="s">
        <v>7870</v>
      </c>
      <c r="N799" s="41" t="s">
        <v>7861</v>
      </c>
      <c r="O799" s="41" t="s">
        <v>7862</v>
      </c>
      <c r="P799" s="41" t="s">
        <v>7871</v>
      </c>
      <c r="Q799" s="41" t="s">
        <v>12829</v>
      </c>
      <c r="R799" s="41"/>
      <c r="S799" s="238" t="s">
        <v>12969</v>
      </c>
      <c r="T799" s="41" t="s">
        <v>7866</v>
      </c>
      <c r="U799" s="29"/>
      <c r="W799" s="29">
        <v>45627</v>
      </c>
      <c r="X799" s="41">
        <v>10</v>
      </c>
      <c r="Y799" s="238">
        <v>50000</v>
      </c>
      <c r="Z799" s="288">
        <v>50000</v>
      </c>
      <c r="AA799" s="288">
        <v>50000</v>
      </c>
      <c r="AB799" s="41" t="s">
        <v>12232</v>
      </c>
    </row>
    <row r="800" spans="1:28" x14ac:dyDescent="0.25">
      <c r="A800" s="35" t="s">
        <v>12595</v>
      </c>
      <c r="B800" s="29">
        <v>45560</v>
      </c>
      <c r="C800" s="264" t="s">
        <v>12590</v>
      </c>
      <c r="D800" s="29" t="s">
        <v>17</v>
      </c>
      <c r="E800" s="240" t="s">
        <v>12596</v>
      </c>
      <c r="F800" s="29">
        <v>45678</v>
      </c>
      <c r="G800" s="35" t="s">
        <v>1262</v>
      </c>
      <c r="H800" s="35" t="s">
        <v>1263</v>
      </c>
      <c r="I800" s="29" t="s">
        <v>13097</v>
      </c>
      <c r="J800" s="41">
        <v>2</v>
      </c>
      <c r="K800" s="41" t="s">
        <v>7888</v>
      </c>
      <c r="L800" s="41" t="s">
        <v>7888</v>
      </c>
      <c r="M800" s="41" t="s">
        <v>7965</v>
      </c>
      <c r="N800" s="41" t="s">
        <v>7861</v>
      </c>
      <c r="O800" s="41" t="s">
        <v>7862</v>
      </c>
      <c r="P800" s="41" t="s">
        <v>3263</v>
      </c>
      <c r="Q800" s="41" t="s">
        <v>12675</v>
      </c>
      <c r="R800" s="41"/>
      <c r="S800" s="238" t="s">
        <v>13023</v>
      </c>
      <c r="T800" s="41" t="s">
        <v>7866</v>
      </c>
      <c r="U800" s="29"/>
      <c r="W800" s="29">
        <v>44650</v>
      </c>
      <c r="X800" s="41">
        <v>20</v>
      </c>
      <c r="Y800" s="238">
        <v>59999</v>
      </c>
      <c r="Z800" s="288">
        <v>59999</v>
      </c>
      <c r="AA800" s="288">
        <v>29999.5</v>
      </c>
      <c r="AB800" s="41" t="s">
        <v>12228</v>
      </c>
    </row>
    <row r="801" spans="1:28" x14ac:dyDescent="0.25">
      <c r="A801" s="35" t="s">
        <v>1177</v>
      </c>
      <c r="B801" s="29">
        <v>45566</v>
      </c>
      <c r="C801" s="264" t="s">
        <v>12544</v>
      </c>
      <c r="D801" s="29" t="s">
        <v>17</v>
      </c>
      <c r="E801" s="240" t="s">
        <v>12360</v>
      </c>
      <c r="F801" s="29">
        <v>45678</v>
      </c>
      <c r="G801" s="35" t="s">
        <v>1266</v>
      </c>
      <c r="H801" s="35" t="s">
        <v>1267</v>
      </c>
      <c r="I801" s="29" t="s">
        <v>13098</v>
      </c>
      <c r="J801" s="41">
        <v>1</v>
      </c>
      <c r="K801" s="41" t="s">
        <v>255</v>
      </c>
      <c r="L801" s="41" t="s">
        <v>255</v>
      </c>
      <c r="M801" s="41" t="s">
        <v>7870</v>
      </c>
      <c r="N801" s="41" t="s">
        <v>7861</v>
      </c>
      <c r="O801" s="41" t="s">
        <v>7862</v>
      </c>
      <c r="P801" s="41" t="s">
        <v>256</v>
      </c>
      <c r="Q801" s="41" t="s">
        <v>12638</v>
      </c>
      <c r="R801" s="41"/>
      <c r="S801" s="238" t="s">
        <v>12856</v>
      </c>
      <c r="T801" s="41" t="s">
        <v>7866</v>
      </c>
      <c r="U801" s="29"/>
      <c r="W801" s="29">
        <v>45536</v>
      </c>
      <c r="X801" s="41">
        <v>10</v>
      </c>
      <c r="Y801" s="238">
        <v>300000</v>
      </c>
      <c r="Z801" s="288">
        <v>300000</v>
      </c>
      <c r="AA801" s="288">
        <v>300000</v>
      </c>
      <c r="AB801" s="41" t="s">
        <v>12229</v>
      </c>
    </row>
    <row r="802" spans="1:28" x14ac:dyDescent="0.25">
      <c r="A802" s="35" t="s">
        <v>1133</v>
      </c>
      <c r="B802" s="29">
        <v>45566</v>
      </c>
      <c r="C802" s="264" t="s">
        <v>12371</v>
      </c>
      <c r="D802" s="29" t="s">
        <v>17</v>
      </c>
      <c r="E802" s="240" t="s">
        <v>12372</v>
      </c>
      <c r="F802" s="29">
        <v>45678</v>
      </c>
      <c r="G802" s="35" t="s">
        <v>1266</v>
      </c>
      <c r="H802" s="35" t="s">
        <v>1268</v>
      </c>
      <c r="I802" s="29" t="s">
        <v>13099</v>
      </c>
      <c r="J802" s="41">
        <v>1</v>
      </c>
      <c r="K802" s="41" t="s">
        <v>255</v>
      </c>
      <c r="L802" s="41" t="s">
        <v>255</v>
      </c>
      <c r="M802" s="41" t="s">
        <v>7870</v>
      </c>
      <c r="N802" s="41" t="s">
        <v>7861</v>
      </c>
      <c r="O802" s="41" t="s">
        <v>7862</v>
      </c>
      <c r="P802" s="41" t="s">
        <v>256</v>
      </c>
      <c r="Q802" s="41" t="s">
        <v>12719</v>
      </c>
      <c r="R802" s="41"/>
      <c r="S802" s="238" t="s">
        <v>12856</v>
      </c>
      <c r="T802" s="41" t="s">
        <v>7866</v>
      </c>
      <c r="U802" s="29"/>
      <c r="W802" s="29">
        <v>45536</v>
      </c>
      <c r="X802" s="41">
        <v>10</v>
      </c>
      <c r="Y802" s="238">
        <v>120000</v>
      </c>
      <c r="Z802" s="288">
        <v>120000</v>
      </c>
      <c r="AA802" s="288">
        <v>120000</v>
      </c>
      <c r="AB802" s="41" t="s">
        <v>12229</v>
      </c>
    </row>
    <row r="803" spans="1:28" x14ac:dyDescent="0.25">
      <c r="A803" s="35" t="s">
        <v>1359</v>
      </c>
      <c r="B803" s="29">
        <v>45566</v>
      </c>
      <c r="C803" s="264" t="s">
        <v>12359</v>
      </c>
      <c r="D803" s="29" t="s">
        <v>17</v>
      </c>
      <c r="E803" s="240" t="s">
        <v>12360</v>
      </c>
      <c r="F803" s="29">
        <v>45678</v>
      </c>
      <c r="G803" s="35" t="s">
        <v>1266</v>
      </c>
      <c r="H803" s="35" t="s">
        <v>1268</v>
      </c>
      <c r="I803" s="29" t="s">
        <v>13052</v>
      </c>
      <c r="J803" s="41">
        <v>1</v>
      </c>
      <c r="K803" s="41" t="s">
        <v>255</v>
      </c>
      <c r="L803" s="41" t="s">
        <v>255</v>
      </c>
      <c r="M803" s="41" t="s">
        <v>7870</v>
      </c>
      <c r="N803" s="41" t="s">
        <v>7861</v>
      </c>
      <c r="O803" s="41" t="s">
        <v>7862</v>
      </c>
      <c r="P803" s="41" t="s">
        <v>256</v>
      </c>
      <c r="Q803" s="41" t="s">
        <v>12713</v>
      </c>
      <c r="R803" s="41"/>
      <c r="S803" s="238" t="s">
        <v>12856</v>
      </c>
      <c r="T803" s="41" t="s">
        <v>7866</v>
      </c>
      <c r="U803" s="29"/>
      <c r="W803" s="29">
        <v>45536</v>
      </c>
      <c r="X803" s="41">
        <v>10</v>
      </c>
      <c r="Y803" s="238">
        <v>500000</v>
      </c>
      <c r="Z803" s="288">
        <v>500000</v>
      </c>
      <c r="AA803" s="288">
        <v>500000</v>
      </c>
      <c r="AB803" s="41" t="s">
        <v>12229</v>
      </c>
    </row>
    <row r="804" spans="1:28" x14ac:dyDescent="0.25">
      <c r="A804" s="35" t="s">
        <v>1452</v>
      </c>
      <c r="B804" s="29">
        <v>45566</v>
      </c>
      <c r="C804" s="264" t="s">
        <v>12225</v>
      </c>
      <c r="D804" s="29" t="s">
        <v>17</v>
      </c>
      <c r="E804" s="240" t="s">
        <v>12351</v>
      </c>
      <c r="F804" s="29">
        <v>45678</v>
      </c>
      <c r="G804" s="35" t="s">
        <v>1266</v>
      </c>
      <c r="H804" s="35" t="s">
        <v>1268</v>
      </c>
      <c r="I804" s="29" t="s">
        <v>13100</v>
      </c>
      <c r="J804" s="41">
        <v>1</v>
      </c>
      <c r="K804" s="41" t="s">
        <v>255</v>
      </c>
      <c r="L804" s="41" t="s">
        <v>255</v>
      </c>
      <c r="M804" s="41" t="s">
        <v>7870</v>
      </c>
      <c r="N804" s="41" t="s">
        <v>7861</v>
      </c>
      <c r="O804" s="41" t="s">
        <v>7862</v>
      </c>
      <c r="P804" s="41" t="s">
        <v>256</v>
      </c>
      <c r="Q804" s="41" t="s">
        <v>12724</v>
      </c>
      <c r="R804" s="41"/>
      <c r="S804" s="238" t="s">
        <v>12856</v>
      </c>
      <c r="T804" s="41" t="s">
        <v>7866</v>
      </c>
      <c r="U804" s="29"/>
      <c r="W804" s="29">
        <v>45536</v>
      </c>
      <c r="X804" s="41">
        <v>10</v>
      </c>
      <c r="Y804" s="238">
        <v>50000</v>
      </c>
      <c r="Z804" s="288">
        <v>50000</v>
      </c>
      <c r="AA804" s="288">
        <v>50000</v>
      </c>
      <c r="AB804" s="41" t="s">
        <v>12229</v>
      </c>
    </row>
    <row r="805" spans="1:28" x14ac:dyDescent="0.25">
      <c r="A805" s="35" t="s">
        <v>1456</v>
      </c>
      <c r="B805" s="29">
        <v>45566</v>
      </c>
      <c r="C805" s="264" t="s">
        <v>12386</v>
      </c>
      <c r="D805" s="29" t="s">
        <v>17</v>
      </c>
      <c r="E805" s="240" t="s">
        <v>12351</v>
      </c>
      <c r="F805" s="29">
        <v>45678</v>
      </c>
      <c r="G805" s="35" t="s">
        <v>1262</v>
      </c>
      <c r="H805" s="35" t="s">
        <v>1264</v>
      </c>
      <c r="I805" s="29" t="s">
        <v>13069</v>
      </c>
      <c r="J805" s="41">
        <v>1</v>
      </c>
      <c r="K805" s="41" t="s">
        <v>255</v>
      </c>
      <c r="L805" s="41" t="s">
        <v>255</v>
      </c>
      <c r="M805" s="41" t="s">
        <v>7870</v>
      </c>
      <c r="N805" s="41" t="s">
        <v>7861</v>
      </c>
      <c r="O805" s="41" t="s">
        <v>7862</v>
      </c>
      <c r="P805" s="41" t="s">
        <v>256</v>
      </c>
      <c r="Q805" s="41" t="s">
        <v>12728</v>
      </c>
      <c r="R805" s="41"/>
      <c r="S805" s="238" t="s">
        <v>12856</v>
      </c>
      <c r="T805" s="41" t="s">
        <v>7866</v>
      </c>
      <c r="U805" s="29"/>
      <c r="W805" s="29">
        <v>45536</v>
      </c>
      <c r="X805" s="41">
        <v>10</v>
      </c>
      <c r="Y805" s="238">
        <v>270000</v>
      </c>
      <c r="Z805" s="288">
        <v>270000</v>
      </c>
      <c r="AA805" s="288">
        <v>270000</v>
      </c>
      <c r="AB805" s="41" t="s">
        <v>12232</v>
      </c>
    </row>
    <row r="806" spans="1:28" x14ac:dyDescent="0.25">
      <c r="A806" s="35" t="s">
        <v>1489</v>
      </c>
      <c r="B806" s="29">
        <v>45566</v>
      </c>
      <c r="C806" s="264" t="s">
        <v>12599</v>
      </c>
      <c r="D806" s="29" t="s">
        <v>17</v>
      </c>
      <c r="E806" s="240" t="s">
        <v>12351</v>
      </c>
      <c r="F806" s="29">
        <v>45678</v>
      </c>
      <c r="G806" s="35" t="s">
        <v>1262</v>
      </c>
      <c r="H806" s="35" t="s">
        <v>1488</v>
      </c>
      <c r="I806" s="29" t="s">
        <v>13055</v>
      </c>
      <c r="J806" s="41">
        <v>1</v>
      </c>
      <c r="K806" s="41" t="s">
        <v>255</v>
      </c>
      <c r="L806" s="41" t="s">
        <v>255</v>
      </c>
      <c r="M806" s="41" t="s">
        <v>7870</v>
      </c>
      <c r="N806" s="41" t="s">
        <v>7861</v>
      </c>
      <c r="O806" s="41" t="s">
        <v>7862</v>
      </c>
      <c r="P806" s="41" t="s">
        <v>256</v>
      </c>
      <c r="Q806" s="41" t="s">
        <v>12678</v>
      </c>
      <c r="R806" s="41"/>
      <c r="S806" s="238" t="s">
        <v>12856</v>
      </c>
      <c r="T806" s="41" t="s">
        <v>7866</v>
      </c>
      <c r="U806" s="29"/>
      <c r="W806" s="29">
        <v>45536</v>
      </c>
      <c r="X806" s="41">
        <v>10</v>
      </c>
      <c r="Y806" s="238">
        <v>150000</v>
      </c>
      <c r="Z806" s="288">
        <v>150000</v>
      </c>
      <c r="AA806" s="288">
        <v>150000</v>
      </c>
      <c r="AB806" s="41" t="s">
        <v>12229</v>
      </c>
    </row>
    <row r="807" spans="1:28" x14ac:dyDescent="0.25">
      <c r="A807" s="35" t="s">
        <v>5668</v>
      </c>
      <c r="B807" s="29">
        <v>45566</v>
      </c>
      <c r="C807" s="264" t="s">
        <v>12619</v>
      </c>
      <c r="D807" s="29" t="s">
        <v>17</v>
      </c>
      <c r="E807" s="240" t="s">
        <v>12351</v>
      </c>
      <c r="F807" s="29">
        <v>45678</v>
      </c>
      <c r="G807" s="35" t="s">
        <v>1262</v>
      </c>
      <c r="H807" s="35" t="s">
        <v>1263</v>
      </c>
      <c r="I807" s="29" t="s">
        <v>13092</v>
      </c>
      <c r="J807" s="41">
        <v>1</v>
      </c>
      <c r="K807" s="41" t="s">
        <v>255</v>
      </c>
      <c r="L807" s="41" t="s">
        <v>255</v>
      </c>
      <c r="M807" s="41" t="s">
        <v>7870</v>
      </c>
      <c r="N807" s="41" t="s">
        <v>7861</v>
      </c>
      <c r="O807" s="41" t="s">
        <v>7862</v>
      </c>
      <c r="P807" s="41" t="s">
        <v>256</v>
      </c>
      <c r="Q807" s="41" t="s">
        <v>12694</v>
      </c>
      <c r="R807" s="41"/>
      <c r="S807" s="238" t="s">
        <v>12856</v>
      </c>
      <c r="T807" s="41" t="s">
        <v>7866</v>
      </c>
      <c r="U807" s="29"/>
      <c r="W807" s="29">
        <v>45536</v>
      </c>
      <c r="X807" s="41">
        <v>10</v>
      </c>
      <c r="Y807" s="238">
        <v>160000</v>
      </c>
      <c r="Z807" s="288">
        <v>160000</v>
      </c>
      <c r="AA807" s="288">
        <v>160000</v>
      </c>
      <c r="AB807" s="41" t="s">
        <v>12232</v>
      </c>
    </row>
    <row r="808" spans="1:28" x14ac:dyDescent="0.25">
      <c r="A808" s="35" t="s">
        <v>1006</v>
      </c>
      <c r="B808" s="29">
        <v>45566</v>
      </c>
      <c r="C808" s="264" t="s">
        <v>12589</v>
      </c>
      <c r="D808" s="29" t="s">
        <v>17</v>
      </c>
      <c r="E808" s="240" t="s">
        <v>12351</v>
      </c>
      <c r="F808" s="29">
        <v>45678</v>
      </c>
      <c r="G808" s="35" t="s">
        <v>1262</v>
      </c>
      <c r="H808" s="35" t="s">
        <v>1263</v>
      </c>
      <c r="I808" s="29" t="s">
        <v>13087</v>
      </c>
      <c r="J808" s="41">
        <v>1</v>
      </c>
      <c r="K808" s="41" t="s">
        <v>255</v>
      </c>
      <c r="L808" s="41" t="s">
        <v>255</v>
      </c>
      <c r="M808" s="41" t="s">
        <v>7870</v>
      </c>
      <c r="N808" s="41" t="s">
        <v>7861</v>
      </c>
      <c r="O808" s="41" t="s">
        <v>7862</v>
      </c>
      <c r="P808" s="41" t="s">
        <v>256</v>
      </c>
      <c r="Q808" s="41" t="s">
        <v>12670</v>
      </c>
      <c r="R808" s="41"/>
      <c r="S808" s="238" t="s">
        <v>12856</v>
      </c>
      <c r="T808" s="41" t="s">
        <v>7866</v>
      </c>
      <c r="U808" s="29"/>
      <c r="W808" s="29">
        <v>45536</v>
      </c>
      <c r="X808" s="41">
        <v>10</v>
      </c>
      <c r="Y808" s="238">
        <v>40000</v>
      </c>
      <c r="Z808" s="288">
        <v>40000</v>
      </c>
      <c r="AA808" s="288">
        <v>40000</v>
      </c>
      <c r="AB808" s="41" t="s">
        <v>12228</v>
      </c>
    </row>
    <row r="809" spans="1:28" x14ac:dyDescent="0.25">
      <c r="A809" s="35" t="s">
        <v>4141</v>
      </c>
      <c r="B809" s="29">
        <v>45566</v>
      </c>
      <c r="C809" s="264" t="s">
        <v>12547</v>
      </c>
      <c r="D809" s="29" t="s">
        <v>17</v>
      </c>
      <c r="E809" s="240" t="s">
        <v>12351</v>
      </c>
      <c r="F809" s="29">
        <v>45678</v>
      </c>
      <c r="G809" s="35" t="s">
        <v>1262</v>
      </c>
      <c r="H809" s="35" t="s">
        <v>1263</v>
      </c>
      <c r="I809" s="29" t="s">
        <v>13085</v>
      </c>
      <c r="J809" s="41">
        <v>1</v>
      </c>
      <c r="K809" s="41" t="s">
        <v>255</v>
      </c>
      <c r="L809" s="41" t="s">
        <v>255</v>
      </c>
      <c r="M809" s="41" t="s">
        <v>7870</v>
      </c>
      <c r="N809" s="41" t="s">
        <v>7861</v>
      </c>
      <c r="O809" s="41" t="s">
        <v>7862</v>
      </c>
      <c r="P809" s="41" t="s">
        <v>256</v>
      </c>
      <c r="Q809" s="41" t="s">
        <v>12641</v>
      </c>
      <c r="R809" s="41"/>
      <c r="S809" s="238" t="s">
        <v>12856</v>
      </c>
      <c r="T809" s="41" t="s">
        <v>7866</v>
      </c>
      <c r="U809" s="29"/>
      <c r="W809" s="29">
        <v>45536</v>
      </c>
      <c r="X809" s="41">
        <v>10</v>
      </c>
      <c r="Y809" s="238">
        <v>80000</v>
      </c>
      <c r="Z809" s="288">
        <v>80000</v>
      </c>
      <c r="AA809" s="288">
        <v>80000</v>
      </c>
      <c r="AB809" s="41" t="s">
        <v>12228</v>
      </c>
    </row>
    <row r="810" spans="1:28" x14ac:dyDescent="0.25">
      <c r="A810" s="35" t="s">
        <v>482</v>
      </c>
      <c r="B810" s="29">
        <v>45566</v>
      </c>
      <c r="C810" s="264" t="s">
        <v>12529</v>
      </c>
      <c r="D810" s="29" t="s">
        <v>17</v>
      </c>
      <c r="E810" s="240" t="s">
        <v>12351</v>
      </c>
      <c r="F810" s="29">
        <v>45678</v>
      </c>
      <c r="G810" s="35" t="s">
        <v>1262</v>
      </c>
      <c r="H810" s="35" t="s">
        <v>1263</v>
      </c>
      <c r="I810" s="29" t="s">
        <v>13077</v>
      </c>
      <c r="J810" s="41">
        <v>1</v>
      </c>
      <c r="K810" s="41" t="s">
        <v>255</v>
      </c>
      <c r="L810" s="41" t="s">
        <v>255</v>
      </c>
      <c r="M810" s="41" t="s">
        <v>7870</v>
      </c>
      <c r="N810" s="41" t="s">
        <v>7861</v>
      </c>
      <c r="O810" s="41" t="s">
        <v>7862</v>
      </c>
      <c r="P810" s="41" t="s">
        <v>256</v>
      </c>
      <c r="Q810" s="41" t="s">
        <v>12628</v>
      </c>
      <c r="R810" s="41"/>
      <c r="S810" s="238" t="s">
        <v>12856</v>
      </c>
      <c r="T810" s="41" t="s">
        <v>7866</v>
      </c>
      <c r="U810" s="29"/>
      <c r="W810" s="29">
        <v>45536</v>
      </c>
      <c r="X810" s="41">
        <v>10</v>
      </c>
      <c r="Y810" s="238">
        <v>130000</v>
      </c>
      <c r="Z810" s="288">
        <v>130000</v>
      </c>
      <c r="AA810" s="288">
        <v>130000</v>
      </c>
      <c r="AB810" s="41" t="s">
        <v>12232</v>
      </c>
    </row>
    <row r="811" spans="1:28" x14ac:dyDescent="0.25">
      <c r="A811" s="35" t="s">
        <v>1196</v>
      </c>
      <c r="B811" s="29">
        <v>45566</v>
      </c>
      <c r="C811" s="264" t="s">
        <v>12387</v>
      </c>
      <c r="D811" s="29" t="s">
        <v>17</v>
      </c>
      <c r="E811" s="240" t="s">
        <v>12351</v>
      </c>
      <c r="F811" s="29">
        <v>45678</v>
      </c>
      <c r="G811" s="35" t="s">
        <v>1262</v>
      </c>
      <c r="H811" s="35" t="s">
        <v>1263</v>
      </c>
      <c r="I811" s="29" t="s">
        <v>13073</v>
      </c>
      <c r="J811" s="41">
        <v>1</v>
      </c>
      <c r="K811" s="41" t="s">
        <v>255</v>
      </c>
      <c r="L811" s="41" t="s">
        <v>255</v>
      </c>
      <c r="M811" s="41" t="s">
        <v>7870</v>
      </c>
      <c r="N811" s="41" t="s">
        <v>7861</v>
      </c>
      <c r="O811" s="41" t="s">
        <v>7862</v>
      </c>
      <c r="P811" s="41" t="s">
        <v>256</v>
      </c>
      <c r="Q811" s="41" t="s">
        <v>12729</v>
      </c>
      <c r="R811" s="41"/>
      <c r="S811" s="238" t="s">
        <v>12856</v>
      </c>
      <c r="T811" s="41" t="s">
        <v>7866</v>
      </c>
      <c r="U811" s="29"/>
      <c r="W811" s="29">
        <v>45536</v>
      </c>
      <c r="X811" s="41">
        <v>10</v>
      </c>
      <c r="Y811" s="238">
        <v>310000</v>
      </c>
      <c r="Z811" s="288">
        <v>310000</v>
      </c>
      <c r="AA811" s="288">
        <v>310000</v>
      </c>
      <c r="AB811" s="41" t="s">
        <v>12228</v>
      </c>
    </row>
    <row r="812" spans="1:28" x14ac:dyDescent="0.25">
      <c r="A812" s="35" t="s">
        <v>1120</v>
      </c>
      <c r="B812" s="29">
        <v>45566</v>
      </c>
      <c r="C812" s="264" t="s">
        <v>12388</v>
      </c>
      <c r="D812" s="29" t="s">
        <v>17</v>
      </c>
      <c r="E812" s="240" t="s">
        <v>12351</v>
      </c>
      <c r="F812" s="29">
        <v>45678</v>
      </c>
      <c r="G812" s="35" t="s">
        <v>1269</v>
      </c>
      <c r="H812" s="35" t="s">
        <v>1274</v>
      </c>
      <c r="I812" s="29" t="s">
        <v>13101</v>
      </c>
      <c r="J812" s="41">
        <v>1</v>
      </c>
      <c r="K812" s="41" t="s">
        <v>255</v>
      </c>
      <c r="L812" s="41" t="s">
        <v>255</v>
      </c>
      <c r="M812" s="41" t="s">
        <v>7870</v>
      </c>
      <c r="N812" s="41" t="s">
        <v>7861</v>
      </c>
      <c r="O812" s="41" t="s">
        <v>7862</v>
      </c>
      <c r="P812" s="41" t="s">
        <v>256</v>
      </c>
      <c r="Q812" s="41" t="s">
        <v>12730</v>
      </c>
      <c r="R812" s="41"/>
      <c r="S812" s="238" t="s">
        <v>12856</v>
      </c>
      <c r="T812" s="41" t="s">
        <v>7866</v>
      </c>
      <c r="U812" s="29"/>
      <c r="W812" s="29">
        <v>45536</v>
      </c>
      <c r="X812" s="41">
        <v>10</v>
      </c>
      <c r="Y812" s="238">
        <v>15000</v>
      </c>
      <c r="Z812" s="288">
        <v>15000</v>
      </c>
      <c r="AA812" s="288">
        <v>15000</v>
      </c>
      <c r="AB812" s="41" t="s">
        <v>12229</v>
      </c>
    </row>
    <row r="813" spans="1:28" x14ac:dyDescent="0.25">
      <c r="A813" s="35" t="s">
        <v>2327</v>
      </c>
      <c r="B813" s="29">
        <v>45566</v>
      </c>
      <c r="C813" s="264" t="s">
        <v>12559</v>
      </c>
      <c r="D813" s="29" t="s">
        <v>17</v>
      </c>
      <c r="E813" s="240" t="s">
        <v>12351</v>
      </c>
      <c r="F813" s="29">
        <v>45678</v>
      </c>
      <c r="G813" s="35" t="s">
        <v>1262</v>
      </c>
      <c r="H813" s="35" t="s">
        <v>1265</v>
      </c>
      <c r="I813" s="29" t="s">
        <v>13078</v>
      </c>
      <c r="J813" s="41">
        <v>1</v>
      </c>
      <c r="K813" s="41" t="s">
        <v>255</v>
      </c>
      <c r="L813" s="41" t="s">
        <v>255</v>
      </c>
      <c r="M813" s="41" t="s">
        <v>7870</v>
      </c>
      <c r="N813" s="41" t="s">
        <v>7861</v>
      </c>
      <c r="O813" s="41" t="s">
        <v>7862</v>
      </c>
      <c r="P813" s="41" t="s">
        <v>256</v>
      </c>
      <c r="Q813" s="41" t="s">
        <v>12650</v>
      </c>
      <c r="R813" s="41"/>
      <c r="S813" s="238" t="s">
        <v>12856</v>
      </c>
      <c r="T813" s="41" t="s">
        <v>7866</v>
      </c>
      <c r="U813" s="29"/>
      <c r="W813" s="29">
        <v>45536</v>
      </c>
      <c r="X813" s="41">
        <v>10</v>
      </c>
      <c r="Y813" s="238">
        <v>540000</v>
      </c>
      <c r="Z813" s="288">
        <v>540000</v>
      </c>
      <c r="AA813" s="288">
        <v>540000</v>
      </c>
      <c r="AB813" s="41" t="s">
        <v>12232</v>
      </c>
    </row>
    <row r="814" spans="1:28" x14ac:dyDescent="0.25">
      <c r="A814" s="35" t="s">
        <v>788</v>
      </c>
      <c r="B814" s="29">
        <v>45566</v>
      </c>
      <c r="C814" s="264" t="s">
        <v>12580</v>
      </c>
      <c r="D814" s="29" t="s">
        <v>17</v>
      </c>
      <c r="E814" s="240" t="s">
        <v>12351</v>
      </c>
      <c r="F814" s="29">
        <v>45678</v>
      </c>
      <c r="G814" s="35" t="s">
        <v>1269</v>
      </c>
      <c r="H814" s="35" t="s">
        <v>1272</v>
      </c>
      <c r="I814" s="29" t="s">
        <v>13102</v>
      </c>
      <c r="J814" s="41">
        <v>1</v>
      </c>
      <c r="K814" s="41" t="s">
        <v>255</v>
      </c>
      <c r="L814" s="41" t="s">
        <v>255</v>
      </c>
      <c r="M814" s="41" t="s">
        <v>7870</v>
      </c>
      <c r="N814" s="41" t="s">
        <v>7861</v>
      </c>
      <c r="O814" s="41" t="s">
        <v>7862</v>
      </c>
      <c r="P814" s="41" t="s">
        <v>256</v>
      </c>
      <c r="Q814" s="41" t="s">
        <v>12665</v>
      </c>
      <c r="R814" s="41"/>
      <c r="S814" s="238" t="s">
        <v>12856</v>
      </c>
      <c r="T814" s="41" t="s">
        <v>7866</v>
      </c>
      <c r="U814" s="29"/>
      <c r="W814" s="29">
        <v>45536</v>
      </c>
      <c r="X814" s="41">
        <v>10</v>
      </c>
      <c r="Y814" s="238">
        <v>270000</v>
      </c>
      <c r="Z814" s="288">
        <v>270000</v>
      </c>
      <c r="AA814" s="288">
        <v>270000</v>
      </c>
      <c r="AB814" s="41" t="s">
        <v>12232</v>
      </c>
    </row>
    <row r="815" spans="1:28" x14ac:dyDescent="0.25">
      <c r="A815" s="35" t="s">
        <v>4161</v>
      </c>
      <c r="B815" s="29">
        <v>45579</v>
      </c>
      <c r="C815" s="264" t="s">
        <v>12373</v>
      </c>
      <c r="D815" s="29" t="s">
        <v>17</v>
      </c>
      <c r="E815" s="240" t="s">
        <v>12351</v>
      </c>
      <c r="F815" s="29">
        <v>45678</v>
      </c>
      <c r="G815" s="35" t="s">
        <v>1262</v>
      </c>
      <c r="H815" s="35" t="s">
        <v>1265</v>
      </c>
      <c r="I815" s="29" t="s">
        <v>13088</v>
      </c>
      <c r="J815" s="41">
        <v>1</v>
      </c>
      <c r="K815" s="41" t="s">
        <v>255</v>
      </c>
      <c r="L815" s="41" t="s">
        <v>255</v>
      </c>
      <c r="M815" s="41" t="s">
        <v>7870</v>
      </c>
      <c r="N815" s="41" t="s">
        <v>7861</v>
      </c>
      <c r="O815" s="41" t="s">
        <v>7862</v>
      </c>
      <c r="P815" s="41" t="s">
        <v>256</v>
      </c>
      <c r="Q815" s="41" t="s">
        <v>12720</v>
      </c>
      <c r="R815" s="41"/>
      <c r="S815" s="238" t="s">
        <v>12856</v>
      </c>
      <c r="T815" s="41" t="s">
        <v>7866</v>
      </c>
      <c r="U815" s="29"/>
      <c r="W815" s="29">
        <v>45536</v>
      </c>
      <c r="X815" s="41">
        <v>10</v>
      </c>
      <c r="Y815" s="238">
        <v>80000</v>
      </c>
      <c r="Z815" s="288">
        <v>80000</v>
      </c>
      <c r="AA815" s="288">
        <v>80000</v>
      </c>
      <c r="AB815" s="41" t="s">
        <v>12232</v>
      </c>
    </row>
    <row r="816" spans="1:28" x14ac:dyDescent="0.25">
      <c r="A816" s="35" t="s">
        <v>314</v>
      </c>
      <c r="B816" s="29">
        <v>45579</v>
      </c>
      <c r="C816" s="264" t="s">
        <v>12598</v>
      </c>
      <c r="D816" s="29" t="s">
        <v>17</v>
      </c>
      <c r="E816" s="240" t="s">
        <v>12351</v>
      </c>
      <c r="F816" s="29">
        <v>45678</v>
      </c>
      <c r="G816" s="35" t="s">
        <v>1262</v>
      </c>
      <c r="H816" s="35" t="s">
        <v>1265</v>
      </c>
      <c r="I816" s="29" t="s">
        <v>13081</v>
      </c>
      <c r="J816" s="41">
        <v>1</v>
      </c>
      <c r="K816" s="41" t="s">
        <v>255</v>
      </c>
      <c r="L816" s="41" t="s">
        <v>255</v>
      </c>
      <c r="M816" s="41" t="s">
        <v>7870</v>
      </c>
      <c r="N816" s="41" t="s">
        <v>7861</v>
      </c>
      <c r="O816" s="41" t="s">
        <v>7862</v>
      </c>
      <c r="P816" s="41" t="s">
        <v>256</v>
      </c>
      <c r="Q816" s="41" t="s">
        <v>12677</v>
      </c>
      <c r="R816" s="41"/>
      <c r="S816" s="238" t="s">
        <v>12856</v>
      </c>
      <c r="T816" s="41" t="s">
        <v>7866</v>
      </c>
      <c r="U816" s="29"/>
      <c r="W816" s="29">
        <v>45536</v>
      </c>
      <c r="X816" s="41">
        <v>10</v>
      </c>
      <c r="Y816" s="238">
        <v>50000</v>
      </c>
      <c r="Z816" s="288">
        <v>50000</v>
      </c>
      <c r="AA816" s="288">
        <v>50000</v>
      </c>
      <c r="AB816" s="41" t="s">
        <v>12232</v>
      </c>
    </row>
    <row r="817" spans="1:28" x14ac:dyDescent="0.25">
      <c r="A817" s="35" t="s">
        <v>306</v>
      </c>
      <c r="B817" s="29">
        <v>45579</v>
      </c>
      <c r="C817" s="264" t="s">
        <v>12545</v>
      </c>
      <c r="D817" s="29" t="s">
        <v>17</v>
      </c>
      <c r="E817" s="240" t="s">
        <v>12351</v>
      </c>
      <c r="F817" s="29">
        <v>45678</v>
      </c>
      <c r="G817" s="35" t="s">
        <v>1262</v>
      </c>
      <c r="H817" s="35" t="s">
        <v>1264</v>
      </c>
      <c r="I817" s="29" t="s">
        <v>13089</v>
      </c>
      <c r="J817" s="41">
        <v>1</v>
      </c>
      <c r="K817" s="41" t="s">
        <v>255</v>
      </c>
      <c r="L817" s="41" t="s">
        <v>255</v>
      </c>
      <c r="M817" s="41" t="s">
        <v>7870</v>
      </c>
      <c r="N817" s="41" t="s">
        <v>7861</v>
      </c>
      <c r="O817" s="41" t="s">
        <v>7862</v>
      </c>
      <c r="P817" s="41" t="s">
        <v>256</v>
      </c>
      <c r="Q817" s="41" t="s">
        <v>12639</v>
      </c>
      <c r="R817" s="41"/>
      <c r="S817" s="238" t="s">
        <v>12856</v>
      </c>
      <c r="T817" s="41" t="s">
        <v>7866</v>
      </c>
      <c r="U817" s="29"/>
      <c r="W817" s="29">
        <v>45536</v>
      </c>
      <c r="X817" s="41">
        <v>10</v>
      </c>
      <c r="Y817" s="238">
        <v>90000</v>
      </c>
      <c r="Z817" s="288">
        <v>90000</v>
      </c>
      <c r="AA817" s="288">
        <v>90000</v>
      </c>
      <c r="AB817" s="41" t="s">
        <v>12232</v>
      </c>
    </row>
    <row r="818" spans="1:28" x14ac:dyDescent="0.25">
      <c r="A818" s="35" t="s">
        <v>1029</v>
      </c>
      <c r="B818" s="29">
        <v>45579</v>
      </c>
      <c r="C818" s="264" t="s">
        <v>12605</v>
      </c>
      <c r="D818" s="29" t="s">
        <v>17</v>
      </c>
      <c r="E818" s="240" t="s">
        <v>12351</v>
      </c>
      <c r="F818" s="29">
        <v>45678</v>
      </c>
      <c r="G818" s="35" t="s">
        <v>1262</v>
      </c>
      <c r="H818" s="35" t="s">
        <v>1264</v>
      </c>
      <c r="I818" s="29" t="s">
        <v>13103</v>
      </c>
      <c r="J818" s="41">
        <v>1</v>
      </c>
      <c r="K818" s="41" t="s">
        <v>255</v>
      </c>
      <c r="L818" s="41" t="s">
        <v>255</v>
      </c>
      <c r="M818" s="41" t="s">
        <v>7870</v>
      </c>
      <c r="N818" s="41" t="s">
        <v>7861</v>
      </c>
      <c r="O818" s="41" t="s">
        <v>7862</v>
      </c>
      <c r="P818" s="41" t="s">
        <v>256</v>
      </c>
      <c r="Q818" s="41" t="s">
        <v>12682</v>
      </c>
      <c r="R818" s="41"/>
      <c r="S818" s="238" t="s">
        <v>12856</v>
      </c>
      <c r="T818" s="41" t="s">
        <v>7866</v>
      </c>
      <c r="U818" s="29"/>
      <c r="W818" s="29">
        <v>45536</v>
      </c>
      <c r="X818" s="41">
        <v>10</v>
      </c>
      <c r="Y818" s="238">
        <v>30000</v>
      </c>
      <c r="Z818" s="288">
        <v>30000</v>
      </c>
      <c r="AA818" s="288">
        <v>30000</v>
      </c>
      <c r="AB818" s="41" t="s">
        <v>12232</v>
      </c>
    </row>
    <row r="819" spans="1:28" x14ac:dyDescent="0.25">
      <c r="A819" s="35" t="s">
        <v>995</v>
      </c>
      <c r="B819" s="29">
        <v>45579</v>
      </c>
      <c r="C819" s="264" t="s">
        <v>12526</v>
      </c>
      <c r="D819" s="29" t="s">
        <v>17</v>
      </c>
      <c r="E819" s="240" t="s">
        <v>12351</v>
      </c>
      <c r="F819" s="29">
        <v>45678</v>
      </c>
      <c r="G819" s="35" t="s">
        <v>1269</v>
      </c>
      <c r="H819" s="35" t="s">
        <v>1274</v>
      </c>
      <c r="I819" s="29" t="s">
        <v>13104</v>
      </c>
      <c r="J819" s="41">
        <v>1</v>
      </c>
      <c r="K819" s="41" t="s">
        <v>255</v>
      </c>
      <c r="L819" s="41" t="s">
        <v>255</v>
      </c>
      <c r="M819" s="41" t="s">
        <v>7870</v>
      </c>
      <c r="N819" s="41" t="s">
        <v>7861</v>
      </c>
      <c r="O819" s="41" t="s">
        <v>7862</v>
      </c>
      <c r="P819" s="41" t="s">
        <v>256</v>
      </c>
      <c r="Q819" s="41" t="s">
        <v>12845</v>
      </c>
      <c r="R819" s="41"/>
      <c r="S819" s="238" t="s">
        <v>12856</v>
      </c>
      <c r="T819" s="41" t="s">
        <v>7866</v>
      </c>
      <c r="U819" s="29"/>
      <c r="W819" s="29">
        <v>45536</v>
      </c>
      <c r="X819" s="41">
        <v>10</v>
      </c>
      <c r="Y819" s="238">
        <v>30000</v>
      </c>
      <c r="Z819" s="288">
        <v>30000</v>
      </c>
      <c r="AA819" s="288">
        <v>30000</v>
      </c>
      <c r="AB819" s="41" t="s">
        <v>12232</v>
      </c>
    </row>
    <row r="820" spans="1:28" x14ac:dyDescent="0.25">
      <c r="A820" s="35" t="s">
        <v>335</v>
      </c>
      <c r="B820" s="29">
        <v>45579</v>
      </c>
      <c r="C820" s="264" t="s">
        <v>12620</v>
      </c>
      <c r="D820" s="29" t="s">
        <v>17</v>
      </c>
      <c r="E820" s="240" t="s">
        <v>12351</v>
      </c>
      <c r="F820" s="29">
        <v>45678</v>
      </c>
      <c r="G820" s="35" t="s">
        <v>1269</v>
      </c>
      <c r="H820" s="35" t="s">
        <v>1270</v>
      </c>
      <c r="I820" s="29" t="s">
        <v>13062</v>
      </c>
      <c r="J820" s="41">
        <v>1</v>
      </c>
      <c r="K820" s="41" t="s">
        <v>255</v>
      </c>
      <c r="L820" s="41" t="s">
        <v>255</v>
      </c>
      <c r="M820" s="41" t="s">
        <v>7870</v>
      </c>
      <c r="N820" s="41" t="s">
        <v>7861</v>
      </c>
      <c r="O820" s="41" t="s">
        <v>7862</v>
      </c>
      <c r="P820" s="41" t="s">
        <v>256</v>
      </c>
      <c r="Q820" s="41" t="s">
        <v>12695</v>
      </c>
      <c r="R820" s="41"/>
      <c r="S820" s="238" t="s">
        <v>12856</v>
      </c>
      <c r="T820" s="41" t="s">
        <v>7866</v>
      </c>
      <c r="U820" s="29"/>
      <c r="W820" s="29">
        <v>45536</v>
      </c>
      <c r="X820" s="41">
        <v>10</v>
      </c>
      <c r="Y820" s="238">
        <v>90000</v>
      </c>
      <c r="Z820" s="288">
        <v>90000</v>
      </c>
      <c r="AA820" s="288">
        <v>90000</v>
      </c>
      <c r="AB820" s="41" t="s">
        <v>12232</v>
      </c>
    </row>
    <row r="821" spans="1:28" x14ac:dyDescent="0.25">
      <c r="A821" s="35" t="s">
        <v>1471</v>
      </c>
      <c r="B821" s="29">
        <v>45580</v>
      </c>
      <c r="C821" s="264" t="s">
        <v>12566</v>
      </c>
      <c r="D821" s="29" t="s">
        <v>17</v>
      </c>
      <c r="E821" s="240" t="s">
        <v>12351</v>
      </c>
      <c r="F821" s="29">
        <v>45678</v>
      </c>
      <c r="G821" s="35" t="s">
        <v>1269</v>
      </c>
      <c r="H821" s="35" t="s">
        <v>1273</v>
      </c>
      <c r="I821" s="29" t="s">
        <v>13079</v>
      </c>
      <c r="J821" s="41">
        <v>1</v>
      </c>
      <c r="K821" s="41" t="s">
        <v>255</v>
      </c>
      <c r="L821" s="41" t="s">
        <v>255</v>
      </c>
      <c r="M821" s="41" t="s">
        <v>7870</v>
      </c>
      <c r="N821" s="41" t="s">
        <v>7861</v>
      </c>
      <c r="O821" s="41" t="s">
        <v>7862</v>
      </c>
      <c r="P821" s="41" t="s">
        <v>256</v>
      </c>
      <c r="Q821" s="41" t="s">
        <v>12656</v>
      </c>
      <c r="R821" s="41"/>
      <c r="S821" s="238" t="s">
        <v>12856</v>
      </c>
      <c r="T821" s="41" t="s">
        <v>7866</v>
      </c>
      <c r="U821" s="29"/>
      <c r="W821" s="29">
        <v>45536</v>
      </c>
      <c r="X821" s="41">
        <v>10</v>
      </c>
      <c r="Y821" s="238">
        <v>580000</v>
      </c>
      <c r="Z821" s="288">
        <v>580000</v>
      </c>
      <c r="AA821" s="288">
        <v>580000</v>
      </c>
      <c r="AB821" s="41" t="s">
        <v>12232</v>
      </c>
    </row>
    <row r="822" spans="1:28" x14ac:dyDescent="0.25">
      <c r="A822" s="35" t="s">
        <v>986</v>
      </c>
      <c r="B822" s="29">
        <v>45580</v>
      </c>
      <c r="C822" s="264" t="s">
        <v>12553</v>
      </c>
      <c r="D822" s="29" t="s">
        <v>17</v>
      </c>
      <c r="E822" s="240" t="s">
        <v>12351</v>
      </c>
      <c r="F822" s="29">
        <v>45678</v>
      </c>
      <c r="G822" s="35" t="s">
        <v>1269</v>
      </c>
      <c r="H822" s="35" t="s">
        <v>1273</v>
      </c>
      <c r="I822" s="29" t="s">
        <v>13065</v>
      </c>
      <c r="J822" s="41">
        <v>1</v>
      </c>
      <c r="K822" s="41" t="s">
        <v>255</v>
      </c>
      <c r="L822" s="41" t="s">
        <v>255</v>
      </c>
      <c r="M822" s="41" t="s">
        <v>7870</v>
      </c>
      <c r="N822" s="41" t="s">
        <v>7861</v>
      </c>
      <c r="O822" s="41" t="s">
        <v>7862</v>
      </c>
      <c r="P822" s="41" t="s">
        <v>256</v>
      </c>
      <c r="Q822" s="41" t="s">
        <v>12646</v>
      </c>
      <c r="R822" s="41"/>
      <c r="S822" s="238" t="s">
        <v>12856</v>
      </c>
      <c r="T822" s="41" t="s">
        <v>7866</v>
      </c>
      <c r="U822" s="29"/>
      <c r="W822" s="29">
        <v>45536</v>
      </c>
      <c r="X822" s="41">
        <v>10</v>
      </c>
      <c r="Y822" s="238">
        <v>70000</v>
      </c>
      <c r="Z822" s="288">
        <v>70000</v>
      </c>
      <c r="AA822" s="288">
        <v>70000</v>
      </c>
      <c r="AB822" s="41" t="s">
        <v>12232</v>
      </c>
    </row>
    <row r="823" spans="1:28" x14ac:dyDescent="0.25">
      <c r="A823" s="35" t="s">
        <v>453</v>
      </c>
      <c r="B823" s="29">
        <v>45580</v>
      </c>
      <c r="C823" s="264" t="s">
        <v>12350</v>
      </c>
      <c r="D823" s="29" t="s">
        <v>17</v>
      </c>
      <c r="E823" s="240" t="s">
        <v>12351</v>
      </c>
      <c r="F823" s="29">
        <v>45678</v>
      </c>
      <c r="G823" s="35" t="s">
        <v>1269</v>
      </c>
      <c r="H823" s="35" t="s">
        <v>1273</v>
      </c>
      <c r="I823" s="29" t="s">
        <v>13058</v>
      </c>
      <c r="J823" s="41">
        <v>1</v>
      </c>
      <c r="K823" s="41" t="s">
        <v>255</v>
      </c>
      <c r="L823" s="41" t="s">
        <v>255</v>
      </c>
      <c r="M823" s="41" t="s">
        <v>7870</v>
      </c>
      <c r="N823" s="41" t="s">
        <v>7861</v>
      </c>
      <c r="O823" s="41" t="s">
        <v>7862</v>
      </c>
      <c r="P823" s="41" t="s">
        <v>256</v>
      </c>
      <c r="Q823" s="41" t="s">
        <v>12708</v>
      </c>
      <c r="R823" s="41"/>
      <c r="S823" s="238" t="s">
        <v>12856</v>
      </c>
      <c r="T823" s="41" t="s">
        <v>7866</v>
      </c>
      <c r="U823" s="29"/>
      <c r="W823" s="29">
        <v>45536</v>
      </c>
      <c r="X823" s="41">
        <v>10</v>
      </c>
      <c r="Y823" s="238">
        <v>400000</v>
      </c>
      <c r="Z823" s="288">
        <v>400000</v>
      </c>
      <c r="AA823" s="288">
        <v>400000</v>
      </c>
      <c r="AB823" s="41" t="s">
        <v>12232</v>
      </c>
    </row>
    <row r="824" spans="1:28" x14ac:dyDescent="0.25">
      <c r="A824" s="35" t="s">
        <v>262</v>
      </c>
      <c r="B824" s="29">
        <v>45580</v>
      </c>
      <c r="C824" s="264" t="s">
        <v>12390</v>
      </c>
      <c r="D824" s="29" t="s">
        <v>17</v>
      </c>
      <c r="E824" s="240" t="s">
        <v>12351</v>
      </c>
      <c r="F824" s="29">
        <v>45678</v>
      </c>
      <c r="G824" s="35" t="s">
        <v>1262</v>
      </c>
      <c r="H824" s="35" t="s">
        <v>1265</v>
      </c>
      <c r="I824" s="29" t="s">
        <v>13072</v>
      </c>
      <c r="J824" s="41">
        <v>1</v>
      </c>
      <c r="K824" s="41" t="s">
        <v>255</v>
      </c>
      <c r="L824" s="41" t="s">
        <v>255</v>
      </c>
      <c r="M824" s="41" t="s">
        <v>7870</v>
      </c>
      <c r="N824" s="41" t="s">
        <v>7861</v>
      </c>
      <c r="O824" s="41" t="s">
        <v>7862</v>
      </c>
      <c r="P824" s="41" t="s">
        <v>256</v>
      </c>
      <c r="Q824" s="41" t="s">
        <v>12732</v>
      </c>
      <c r="R824" s="41"/>
      <c r="S824" s="238" t="s">
        <v>12856</v>
      </c>
      <c r="T824" s="41" t="s">
        <v>7866</v>
      </c>
      <c r="U824" s="29"/>
      <c r="W824" s="29">
        <v>45536</v>
      </c>
      <c r="X824" s="41">
        <v>10</v>
      </c>
      <c r="Y824" s="238">
        <v>80000</v>
      </c>
      <c r="Z824" s="288">
        <v>80000</v>
      </c>
      <c r="AA824" s="288">
        <v>80000</v>
      </c>
      <c r="AB824" s="41" t="s">
        <v>12232</v>
      </c>
    </row>
    <row r="825" spans="1:28" x14ac:dyDescent="0.25">
      <c r="A825" s="35" t="s">
        <v>357</v>
      </c>
      <c r="B825" s="29">
        <v>45580</v>
      </c>
      <c r="C825" s="264" t="s">
        <v>12514</v>
      </c>
      <c r="D825" s="29" t="s">
        <v>17</v>
      </c>
      <c r="E825" s="240" t="s">
        <v>12351</v>
      </c>
      <c r="F825" s="29">
        <v>45678</v>
      </c>
      <c r="G825" s="35" t="s">
        <v>1269</v>
      </c>
      <c r="H825" s="35" t="s">
        <v>1272</v>
      </c>
      <c r="I825" s="29" t="s">
        <v>13070</v>
      </c>
      <c r="J825" s="41">
        <v>1</v>
      </c>
      <c r="K825" s="41" t="s">
        <v>255</v>
      </c>
      <c r="L825" s="41" t="s">
        <v>255</v>
      </c>
      <c r="M825" s="41" t="s">
        <v>7870</v>
      </c>
      <c r="N825" s="41" t="s">
        <v>7861</v>
      </c>
      <c r="O825" s="41" t="s">
        <v>7862</v>
      </c>
      <c r="P825" s="41" t="s">
        <v>256</v>
      </c>
      <c r="Q825" s="41" t="s">
        <v>12838</v>
      </c>
      <c r="R825" s="41"/>
      <c r="S825" s="238" t="s">
        <v>12856</v>
      </c>
      <c r="T825" s="41" t="s">
        <v>7866</v>
      </c>
      <c r="U825" s="29"/>
      <c r="W825" s="29">
        <v>45536</v>
      </c>
      <c r="X825" s="41">
        <v>10</v>
      </c>
      <c r="Y825" s="238">
        <v>660000</v>
      </c>
      <c r="Z825" s="288">
        <v>660000</v>
      </c>
      <c r="AA825" s="288">
        <v>660000</v>
      </c>
      <c r="AB825" s="41" t="s">
        <v>12229</v>
      </c>
    </row>
    <row r="826" spans="1:28" x14ac:dyDescent="0.25">
      <c r="A826" s="35" t="s">
        <v>1671</v>
      </c>
      <c r="B826" s="29">
        <v>45580</v>
      </c>
      <c r="C826" s="264" t="s">
        <v>12613</v>
      </c>
      <c r="D826" s="29" t="s">
        <v>17</v>
      </c>
      <c r="E826" s="240" t="s">
        <v>12351</v>
      </c>
      <c r="F826" s="29">
        <v>45678</v>
      </c>
      <c r="G826" s="35" t="s">
        <v>1262</v>
      </c>
      <c r="H826" s="35" t="s">
        <v>1263</v>
      </c>
      <c r="I826" s="29" t="s">
        <v>13057</v>
      </c>
      <c r="J826" s="41">
        <v>1</v>
      </c>
      <c r="K826" s="41" t="s">
        <v>255</v>
      </c>
      <c r="L826" s="41" t="s">
        <v>255</v>
      </c>
      <c r="M826" s="41" t="s">
        <v>7870</v>
      </c>
      <c r="N826" s="41" t="s">
        <v>7861</v>
      </c>
      <c r="O826" s="41" t="s">
        <v>7862</v>
      </c>
      <c r="P826" s="41" t="s">
        <v>256</v>
      </c>
      <c r="Q826" s="41" t="s">
        <v>12688</v>
      </c>
      <c r="R826" s="41"/>
      <c r="S826" s="238" t="s">
        <v>12856</v>
      </c>
      <c r="T826" s="41" t="s">
        <v>7866</v>
      </c>
      <c r="U826" s="29"/>
      <c r="W826" s="29">
        <v>45536</v>
      </c>
      <c r="X826" s="41">
        <v>10</v>
      </c>
      <c r="Y826" s="238">
        <v>120000</v>
      </c>
      <c r="Z826" s="288">
        <v>120000</v>
      </c>
      <c r="AA826" s="288">
        <v>120000</v>
      </c>
      <c r="AB826" s="41" t="s">
        <v>12228</v>
      </c>
    </row>
    <row r="827" spans="1:28" x14ac:dyDescent="0.25">
      <c r="A827" s="35" t="s">
        <v>453</v>
      </c>
      <c r="B827" s="29">
        <v>45631</v>
      </c>
      <c r="C827" s="264" t="s">
        <v>12349</v>
      </c>
      <c r="D827" s="29" t="s">
        <v>17</v>
      </c>
      <c r="E827" s="240" t="s">
        <v>7877</v>
      </c>
      <c r="F827" s="29">
        <v>45678</v>
      </c>
      <c r="G827" s="35" t="s">
        <v>1269</v>
      </c>
      <c r="H827" s="35" t="s">
        <v>1273</v>
      </c>
      <c r="I827" s="29" t="s">
        <v>13058</v>
      </c>
      <c r="J827" s="41">
        <v>1</v>
      </c>
      <c r="K827" s="41" t="s">
        <v>7860</v>
      </c>
      <c r="L827" s="41" t="s">
        <v>11662</v>
      </c>
      <c r="M827" s="41" t="s">
        <v>7870</v>
      </c>
      <c r="N827" s="41" t="s">
        <v>7897</v>
      </c>
      <c r="O827" s="41" t="s">
        <v>7862</v>
      </c>
      <c r="P827" s="41" t="s">
        <v>7871</v>
      </c>
      <c r="Q827" s="41" t="s">
        <v>12707</v>
      </c>
      <c r="R827" s="41"/>
      <c r="S827" s="238" t="s">
        <v>12854</v>
      </c>
      <c r="T827" s="41" t="s">
        <v>12855</v>
      </c>
      <c r="U827" s="29"/>
      <c r="W827" s="29">
        <v>44748</v>
      </c>
      <c r="X827" s="41">
        <v>7</v>
      </c>
      <c r="Y827" s="238">
        <v>47095</v>
      </c>
      <c r="Z827" s="288">
        <v>47095</v>
      </c>
      <c r="AA827" s="288">
        <v>47095</v>
      </c>
      <c r="AB827" s="41" t="s">
        <v>12232</v>
      </c>
    </row>
    <row r="828" spans="1:28" x14ac:dyDescent="0.25">
      <c r="A828" s="35" t="s">
        <v>1393</v>
      </c>
      <c r="B828" s="29">
        <v>45631</v>
      </c>
      <c r="C828" s="264" t="s">
        <v>12496</v>
      </c>
      <c r="D828" s="29" t="s">
        <v>17</v>
      </c>
      <c r="E828" s="240" t="s">
        <v>10561</v>
      </c>
      <c r="F828" s="29">
        <v>45678</v>
      </c>
      <c r="G828" s="35" t="s">
        <v>1269</v>
      </c>
      <c r="H828" s="35" t="s">
        <v>1273</v>
      </c>
      <c r="I828" s="29" t="s">
        <v>13050</v>
      </c>
      <c r="J828" s="41">
        <v>1</v>
      </c>
      <c r="K828" s="41" t="s">
        <v>7888</v>
      </c>
      <c r="L828" s="41" t="s">
        <v>7888</v>
      </c>
      <c r="M828" s="41" t="s">
        <v>7965</v>
      </c>
      <c r="N828" s="41" t="s">
        <v>7861</v>
      </c>
      <c r="O828" s="41" t="s">
        <v>7862</v>
      </c>
      <c r="P828" s="41" t="s">
        <v>7966</v>
      </c>
      <c r="Q828" s="41" t="s">
        <v>12824</v>
      </c>
      <c r="R828" s="41"/>
      <c r="S828" s="238" t="s">
        <v>10564</v>
      </c>
      <c r="T828" s="41" t="s">
        <v>7866</v>
      </c>
      <c r="U828" s="29"/>
      <c r="W828" s="29">
        <v>44562</v>
      </c>
      <c r="X828" s="41">
        <v>10</v>
      </c>
      <c r="Y828" s="238">
        <v>19665232</v>
      </c>
      <c r="Z828" s="288">
        <v>19665232</v>
      </c>
      <c r="AA828" s="288">
        <v>19665232</v>
      </c>
      <c r="AB828" s="41" t="s">
        <v>12232</v>
      </c>
    </row>
    <row r="829" spans="1:28" x14ac:dyDescent="0.25">
      <c r="A829" s="35" t="s">
        <v>1006</v>
      </c>
      <c r="B829" s="29">
        <v>45631</v>
      </c>
      <c r="C829" s="264" t="s">
        <v>12587</v>
      </c>
      <c r="D829" s="29" t="s">
        <v>17</v>
      </c>
      <c r="E829" s="240" t="s">
        <v>12588</v>
      </c>
      <c r="F829" s="29">
        <v>45678</v>
      </c>
      <c r="G829" s="35" t="s">
        <v>1262</v>
      </c>
      <c r="H829" s="35" t="s">
        <v>1263</v>
      </c>
      <c r="I829" s="29" t="s">
        <v>13087</v>
      </c>
      <c r="J829" s="41">
        <v>1</v>
      </c>
      <c r="K829" s="41" t="s">
        <v>7888</v>
      </c>
      <c r="L829" s="41" t="s">
        <v>7888</v>
      </c>
      <c r="M829" s="41" t="s">
        <v>7965</v>
      </c>
      <c r="N829" s="41" t="s">
        <v>7861</v>
      </c>
      <c r="O829" s="41" t="s">
        <v>7862</v>
      </c>
      <c r="P829" s="41" t="s">
        <v>3263</v>
      </c>
      <c r="Q829" s="41" t="s">
        <v>12669</v>
      </c>
      <c r="R829" s="41"/>
      <c r="S829" s="238" t="s">
        <v>13018</v>
      </c>
      <c r="T829" s="41" t="s">
        <v>7866</v>
      </c>
      <c r="U829" s="29"/>
      <c r="W829" s="29">
        <v>44642</v>
      </c>
      <c r="X829" s="41">
        <v>10</v>
      </c>
      <c r="Y829" s="238">
        <v>2300000</v>
      </c>
      <c r="Z829" s="288">
        <v>2300000</v>
      </c>
      <c r="AA829" s="288">
        <v>2300000</v>
      </c>
      <c r="AB829" s="41" t="s">
        <v>12228</v>
      </c>
    </row>
    <row r="830" spans="1:28" x14ac:dyDescent="0.25">
      <c r="A830" s="35" t="s">
        <v>1471</v>
      </c>
      <c r="B830" s="29">
        <v>45632</v>
      </c>
      <c r="C830" s="264" t="s">
        <v>12564</v>
      </c>
      <c r="D830" s="29" t="s">
        <v>17</v>
      </c>
      <c r="E830" s="240" t="s">
        <v>12565</v>
      </c>
      <c r="F830" s="29">
        <v>45678</v>
      </c>
      <c r="G830" s="35" t="s">
        <v>1269</v>
      </c>
      <c r="H830" s="35" t="s">
        <v>1273</v>
      </c>
      <c r="I830" s="29" t="s">
        <v>13079</v>
      </c>
      <c r="J830" s="41">
        <v>1</v>
      </c>
      <c r="K830" s="41" t="s">
        <v>7941</v>
      </c>
      <c r="L830" s="41" t="s">
        <v>11663</v>
      </c>
      <c r="M830" s="41" t="s">
        <v>7965</v>
      </c>
      <c r="N830" s="41" t="s">
        <v>7861</v>
      </c>
      <c r="O830" s="41" t="s">
        <v>7862</v>
      </c>
      <c r="P830" s="41" t="s">
        <v>8454</v>
      </c>
      <c r="Q830" s="41" t="s">
        <v>12655</v>
      </c>
      <c r="R830" s="41"/>
      <c r="S830" s="238" t="s">
        <v>13006</v>
      </c>
      <c r="T830" s="41" t="s">
        <v>7866</v>
      </c>
      <c r="U830" s="29"/>
      <c r="W830" s="29">
        <v>44260</v>
      </c>
      <c r="X830" s="41">
        <v>7</v>
      </c>
      <c r="Y830" s="238">
        <v>44000</v>
      </c>
      <c r="Z830" s="288">
        <v>44000</v>
      </c>
      <c r="AA830" s="288">
        <v>44000</v>
      </c>
      <c r="AB830" s="41" t="s">
        <v>12232</v>
      </c>
    </row>
    <row r="831" spans="1:28" x14ac:dyDescent="0.25">
      <c r="A831" s="35" t="s">
        <v>1471</v>
      </c>
      <c r="B831" s="29">
        <v>45632</v>
      </c>
      <c r="C831" s="264" t="s">
        <v>12562</v>
      </c>
      <c r="D831" s="29" t="s">
        <v>17</v>
      </c>
      <c r="E831" s="240" t="s">
        <v>12563</v>
      </c>
      <c r="F831" s="29">
        <v>45678</v>
      </c>
      <c r="G831" s="35" t="s">
        <v>1269</v>
      </c>
      <c r="H831" s="35" t="s">
        <v>1273</v>
      </c>
      <c r="I831" s="29" t="s">
        <v>13079</v>
      </c>
      <c r="J831" s="41">
        <v>1</v>
      </c>
      <c r="K831" s="41" t="s">
        <v>7941</v>
      </c>
      <c r="L831" s="41" t="s">
        <v>11663</v>
      </c>
      <c r="M831" s="41" t="s">
        <v>7965</v>
      </c>
      <c r="N831" s="41" t="s">
        <v>7861</v>
      </c>
      <c r="O831" s="41" t="s">
        <v>7862</v>
      </c>
      <c r="P831" s="41" t="s">
        <v>8454</v>
      </c>
      <c r="Q831" s="41" t="s">
        <v>12654</v>
      </c>
      <c r="R831" s="41"/>
      <c r="S831" s="238" t="s">
        <v>13006</v>
      </c>
      <c r="T831" s="41" t="s">
        <v>12855</v>
      </c>
      <c r="U831" s="29"/>
      <c r="W831" s="29">
        <v>44229</v>
      </c>
      <c r="X831" s="41">
        <v>7</v>
      </c>
      <c r="Y831" s="238">
        <v>42000</v>
      </c>
      <c r="Z831" s="288">
        <v>42000</v>
      </c>
      <c r="AA831" s="288">
        <v>42000</v>
      </c>
      <c r="AB831" s="41" t="s">
        <v>12232</v>
      </c>
    </row>
    <row r="832" spans="1:28" x14ac:dyDescent="0.25">
      <c r="A832" s="35" t="s">
        <v>4141</v>
      </c>
      <c r="B832" s="29">
        <v>45632</v>
      </c>
      <c r="C832" s="264" t="s">
        <v>12546</v>
      </c>
      <c r="D832" s="29" t="s">
        <v>17</v>
      </c>
      <c r="E832" s="240" t="s">
        <v>12389</v>
      </c>
      <c r="F832" s="29">
        <v>45678</v>
      </c>
      <c r="G832" s="35" t="s">
        <v>1262</v>
      </c>
      <c r="H832" s="35" t="s">
        <v>1263</v>
      </c>
      <c r="I832" s="29" t="s">
        <v>13085</v>
      </c>
      <c r="J832" s="41">
        <v>1</v>
      </c>
      <c r="K832" s="41" t="s">
        <v>7888</v>
      </c>
      <c r="L832" s="41" t="s">
        <v>7888</v>
      </c>
      <c r="M832" s="41" t="s">
        <v>7965</v>
      </c>
      <c r="N832" s="41" t="s">
        <v>7861</v>
      </c>
      <c r="O832" s="41" t="s">
        <v>7862</v>
      </c>
      <c r="P832" s="41" t="s">
        <v>7966</v>
      </c>
      <c r="Q832" s="41" t="s">
        <v>12640</v>
      </c>
      <c r="R832" s="41"/>
      <c r="S832" s="238" t="s">
        <v>12995</v>
      </c>
      <c r="T832" s="41" t="s">
        <v>12855</v>
      </c>
      <c r="U832" s="29"/>
      <c r="W832" s="29">
        <v>44798</v>
      </c>
      <c r="X832" s="41">
        <v>7</v>
      </c>
      <c r="Y832" s="238">
        <v>57016</v>
      </c>
      <c r="Z832" s="288">
        <v>57016</v>
      </c>
      <c r="AA832" s="288">
        <v>57016</v>
      </c>
      <c r="AB832" s="41" t="s">
        <v>12228</v>
      </c>
    </row>
    <row r="833" spans="1:28" x14ac:dyDescent="0.25">
      <c r="A833" s="35" t="s">
        <v>13139</v>
      </c>
      <c r="B833" s="29">
        <v>45644</v>
      </c>
      <c r="C833" s="264" t="s">
        <v>12533</v>
      </c>
      <c r="D833" s="29" t="s">
        <v>17</v>
      </c>
      <c r="E833" s="240" t="s">
        <v>12534</v>
      </c>
      <c r="F833" s="29">
        <v>45678</v>
      </c>
      <c r="G833" s="35" t="s">
        <v>1262</v>
      </c>
      <c r="H833" s="35" t="s">
        <v>1263</v>
      </c>
      <c r="I833" s="29" t="s">
        <v>13109</v>
      </c>
      <c r="J833" s="41">
        <v>4</v>
      </c>
      <c r="K833" s="41" t="s">
        <v>7895</v>
      </c>
      <c r="L833" s="41" t="s">
        <v>7895</v>
      </c>
      <c r="M833" s="41" t="s">
        <v>7965</v>
      </c>
      <c r="N833" s="41" t="s">
        <v>7897</v>
      </c>
      <c r="O833" s="41" t="s">
        <v>7862</v>
      </c>
      <c r="P833" s="41" t="s">
        <v>275</v>
      </c>
      <c r="Q833" s="41" t="s">
        <v>12630</v>
      </c>
      <c r="R833" s="41"/>
      <c r="S833" s="238" t="s">
        <v>12987</v>
      </c>
      <c r="T833" s="41" t="s">
        <v>7866</v>
      </c>
      <c r="U833" s="29"/>
      <c r="W833" s="29">
        <v>45302</v>
      </c>
      <c r="X833" s="41">
        <v>20</v>
      </c>
      <c r="Y833" s="238">
        <v>10000</v>
      </c>
      <c r="Z833" s="288">
        <v>10000</v>
      </c>
      <c r="AA833" s="288">
        <v>2500</v>
      </c>
      <c r="AB833" s="41" t="s">
        <v>13135</v>
      </c>
    </row>
    <row r="834" spans="1:28" x14ac:dyDescent="0.25">
      <c r="A834" s="35" t="s">
        <v>1393</v>
      </c>
      <c r="B834" s="29">
        <v>45646</v>
      </c>
      <c r="C834" s="264" t="s">
        <v>12494</v>
      </c>
      <c r="D834" s="29" t="s">
        <v>17</v>
      </c>
      <c r="E834" s="240" t="s">
        <v>12495</v>
      </c>
      <c r="F834" s="29">
        <v>45678</v>
      </c>
      <c r="G834" s="35" t="s">
        <v>1269</v>
      </c>
      <c r="H834" s="35" t="s">
        <v>1273</v>
      </c>
      <c r="I834" s="29" t="s">
        <v>13050</v>
      </c>
      <c r="J834" s="41">
        <v>1</v>
      </c>
      <c r="K834" s="41" t="s">
        <v>7860</v>
      </c>
      <c r="L834" s="41" t="s">
        <v>11662</v>
      </c>
      <c r="M834" s="41" t="s">
        <v>7870</v>
      </c>
      <c r="N834" s="41" t="s">
        <v>7897</v>
      </c>
      <c r="O834" s="41" t="s">
        <v>7862</v>
      </c>
      <c r="P834" s="41" t="s">
        <v>8200</v>
      </c>
      <c r="Q834" s="41" t="s">
        <v>12823</v>
      </c>
      <c r="R834" s="41"/>
      <c r="S834" s="238" t="s">
        <v>12959</v>
      </c>
      <c r="T834" s="41" t="s">
        <v>7866</v>
      </c>
      <c r="U834" s="29"/>
      <c r="W834" s="29">
        <v>45383</v>
      </c>
      <c r="X834" s="41">
        <v>20</v>
      </c>
      <c r="Y834" s="238">
        <v>153205</v>
      </c>
      <c r="Z834" s="288">
        <v>153205</v>
      </c>
      <c r="AA834" s="288">
        <v>153205</v>
      </c>
      <c r="AB834" s="41" t="s">
        <v>12232</v>
      </c>
    </row>
    <row r="835" spans="1:28" x14ac:dyDescent="0.25">
      <c r="A835" s="35" t="s">
        <v>482</v>
      </c>
      <c r="B835" s="29">
        <v>45646</v>
      </c>
      <c r="C835" s="264" t="s">
        <v>12527</v>
      </c>
      <c r="D835" s="29" t="s">
        <v>17</v>
      </c>
      <c r="E835" s="240" t="s">
        <v>12528</v>
      </c>
      <c r="F835" s="29">
        <v>45678</v>
      </c>
      <c r="G835" s="35" t="s">
        <v>1262</v>
      </c>
      <c r="H835" s="35" t="s">
        <v>1263</v>
      </c>
      <c r="I835" s="29" t="s">
        <v>13077</v>
      </c>
      <c r="J835" s="41">
        <v>1</v>
      </c>
      <c r="K835" s="41" t="s">
        <v>7860</v>
      </c>
      <c r="L835" s="41" t="s">
        <v>11662</v>
      </c>
      <c r="M835" s="41" t="s">
        <v>7870</v>
      </c>
      <c r="N835" s="41" t="s">
        <v>7897</v>
      </c>
      <c r="O835" s="41" t="s">
        <v>7862</v>
      </c>
      <c r="P835" s="41" t="s">
        <v>8200</v>
      </c>
      <c r="Q835" s="41" t="s">
        <v>12627</v>
      </c>
      <c r="R835" s="41"/>
      <c r="S835" s="238" t="s">
        <v>12985</v>
      </c>
      <c r="T835" s="41" t="s">
        <v>7866</v>
      </c>
      <c r="U835" s="29"/>
      <c r="W835" s="29">
        <v>44935</v>
      </c>
      <c r="X835" s="41">
        <v>20</v>
      </c>
      <c r="Y835" s="238">
        <v>52333</v>
      </c>
      <c r="Z835" s="288">
        <v>52333</v>
      </c>
      <c r="AA835" s="288">
        <v>52333</v>
      </c>
      <c r="AB835" s="41" t="s">
        <v>12232</v>
      </c>
    </row>
    <row r="836" spans="1:28" x14ac:dyDescent="0.25">
      <c r="A836" s="35" t="s">
        <v>1393</v>
      </c>
      <c r="B836" s="29">
        <v>45657</v>
      </c>
      <c r="C836" s="264" t="s">
        <v>12492</v>
      </c>
      <c r="D836" s="29" t="s">
        <v>17</v>
      </c>
      <c r="E836" s="240" t="s">
        <v>12493</v>
      </c>
      <c r="F836" s="29">
        <v>45678</v>
      </c>
      <c r="G836" s="35" t="s">
        <v>1269</v>
      </c>
      <c r="H836" s="35" t="s">
        <v>1273</v>
      </c>
      <c r="I836" s="29" t="s">
        <v>13050</v>
      </c>
      <c r="J836" s="41">
        <v>1</v>
      </c>
      <c r="K836" s="41" t="s">
        <v>7860</v>
      </c>
      <c r="L836" s="41" t="s">
        <v>11662</v>
      </c>
      <c r="M836" s="41" t="s">
        <v>315</v>
      </c>
      <c r="N836" s="41" t="s">
        <v>7861</v>
      </c>
      <c r="O836" s="41" t="s">
        <v>7862</v>
      </c>
      <c r="P836" s="41" t="s">
        <v>281</v>
      </c>
      <c r="Q836" s="41" t="s">
        <v>12822</v>
      </c>
      <c r="R836" s="41"/>
      <c r="S836" s="238" t="s">
        <v>12958</v>
      </c>
      <c r="T836" s="41" t="s">
        <v>7866</v>
      </c>
      <c r="U836" s="29"/>
      <c r="W836" s="29">
        <v>45305</v>
      </c>
      <c r="X836" s="41">
        <v>21</v>
      </c>
      <c r="Y836" s="238">
        <v>28610</v>
      </c>
      <c r="Z836" s="288">
        <v>28610</v>
      </c>
      <c r="AA836" s="288">
        <v>28610</v>
      </c>
      <c r="AB836" s="41" t="s">
        <v>12232</v>
      </c>
    </row>
    <row r="837" spans="1:28" x14ac:dyDescent="0.25">
      <c r="A837" s="35" t="s">
        <v>2334</v>
      </c>
      <c r="B837" s="29">
        <v>45658</v>
      </c>
      <c r="C837" s="264" t="s">
        <v>12522</v>
      </c>
      <c r="D837" s="29" t="s">
        <v>17</v>
      </c>
      <c r="E837" s="240" t="s">
        <v>12523</v>
      </c>
      <c r="F837" s="29">
        <v>45678</v>
      </c>
      <c r="G837" s="35" t="s">
        <v>1269</v>
      </c>
      <c r="H837" s="35" t="s">
        <v>1274</v>
      </c>
      <c r="I837" s="29" t="s">
        <v>13091</v>
      </c>
      <c r="J837" s="41">
        <v>1</v>
      </c>
      <c r="K837" s="41" t="s">
        <v>269</v>
      </c>
      <c r="L837" s="41" t="s">
        <v>11772</v>
      </c>
      <c r="M837" s="41" t="s">
        <v>8422</v>
      </c>
      <c r="N837" s="41" t="s">
        <v>7861</v>
      </c>
      <c r="O837" s="41" t="s">
        <v>8423</v>
      </c>
      <c r="P837" s="41" t="s">
        <v>269</v>
      </c>
      <c r="Q837" s="41" t="s">
        <v>12843</v>
      </c>
      <c r="R837" s="41"/>
      <c r="S837" s="238" t="s">
        <v>12982</v>
      </c>
      <c r="T837" s="41" t="s">
        <v>7866</v>
      </c>
      <c r="U837" s="29"/>
      <c r="W837" s="29">
        <v>44805</v>
      </c>
      <c r="X837" s="41">
        <v>25</v>
      </c>
      <c r="Y837" s="238">
        <v>7000</v>
      </c>
      <c r="Z837" s="288">
        <v>7000</v>
      </c>
      <c r="AA837" s="288">
        <v>7000</v>
      </c>
      <c r="AB837" s="41" t="s">
        <v>12231</v>
      </c>
    </row>
    <row r="838" spans="1:28" x14ac:dyDescent="0.25">
      <c r="A838" s="35" t="s">
        <v>2334</v>
      </c>
      <c r="B838" s="29">
        <v>45658</v>
      </c>
      <c r="C838" s="264" t="s">
        <v>12520</v>
      </c>
      <c r="D838" s="29" t="s">
        <v>17</v>
      </c>
      <c r="E838" s="240" t="s">
        <v>12521</v>
      </c>
      <c r="F838" s="29">
        <v>45678</v>
      </c>
      <c r="G838" s="35" t="s">
        <v>1269</v>
      </c>
      <c r="H838" s="35" t="s">
        <v>1274</v>
      </c>
      <c r="I838" s="29" t="s">
        <v>13091</v>
      </c>
      <c r="J838" s="41">
        <v>1</v>
      </c>
      <c r="K838" s="41" t="s">
        <v>269</v>
      </c>
      <c r="L838" s="41" t="s">
        <v>11772</v>
      </c>
      <c r="M838" s="41" t="s">
        <v>8422</v>
      </c>
      <c r="N838" s="41" t="s">
        <v>7861</v>
      </c>
      <c r="O838" s="41" t="s">
        <v>8423</v>
      </c>
      <c r="P838" s="41" t="s">
        <v>269</v>
      </c>
      <c r="Q838" s="41" t="s">
        <v>12842</v>
      </c>
      <c r="R838" s="41"/>
      <c r="S838" s="238" t="s">
        <v>12981</v>
      </c>
      <c r="T838" s="41" t="s">
        <v>7866</v>
      </c>
      <c r="U838" s="29"/>
      <c r="W838" s="29">
        <v>45536</v>
      </c>
      <c r="X838" s="41">
        <v>25</v>
      </c>
      <c r="Y838" s="238">
        <v>28000</v>
      </c>
      <c r="Z838" s="288">
        <v>28000</v>
      </c>
      <c r="AA838" s="288">
        <v>28000</v>
      </c>
      <c r="AB838" s="41" t="s">
        <v>12231</v>
      </c>
    </row>
    <row r="839" spans="1:28" x14ac:dyDescent="0.25">
      <c r="A839" s="35" t="s">
        <v>1133</v>
      </c>
      <c r="B839" s="29">
        <v>45664</v>
      </c>
      <c r="C839" s="264" t="s">
        <v>12369</v>
      </c>
      <c r="D839" s="29" t="s">
        <v>17</v>
      </c>
      <c r="E839" s="240" t="s">
        <v>12370</v>
      </c>
      <c r="F839" s="29">
        <v>45678</v>
      </c>
      <c r="G839" s="35" t="s">
        <v>1266</v>
      </c>
      <c r="H839" s="35" t="s">
        <v>1268</v>
      </c>
      <c r="I839" s="29" t="s">
        <v>13099</v>
      </c>
      <c r="J839" s="41">
        <v>1</v>
      </c>
      <c r="K839" s="41" t="s">
        <v>7860</v>
      </c>
      <c r="L839" s="41" t="s">
        <v>11662</v>
      </c>
      <c r="M839" s="41" t="s">
        <v>7870</v>
      </c>
      <c r="N839" s="41" t="s">
        <v>7897</v>
      </c>
      <c r="O839" s="41" t="s">
        <v>7862</v>
      </c>
      <c r="P839" s="41" t="s">
        <v>8200</v>
      </c>
      <c r="Q839" s="41" t="s">
        <v>12718</v>
      </c>
      <c r="R839" s="41"/>
      <c r="S839" s="238" t="s">
        <v>12865</v>
      </c>
      <c r="T839" s="41" t="s">
        <v>7866</v>
      </c>
      <c r="U839" s="29"/>
      <c r="W839" s="29">
        <v>45383</v>
      </c>
      <c r="X839" s="41">
        <v>20</v>
      </c>
      <c r="Y839" s="238">
        <v>43791</v>
      </c>
      <c r="Z839" s="288">
        <v>43791</v>
      </c>
      <c r="AA839" s="288">
        <v>43791</v>
      </c>
      <c r="AB839" s="41" t="s">
        <v>12229</v>
      </c>
    </row>
    <row r="840" spans="1:28" x14ac:dyDescent="0.25">
      <c r="A840" s="35" t="s">
        <v>1393</v>
      </c>
      <c r="B840" s="29">
        <v>45664</v>
      </c>
      <c r="C840" s="264" t="s">
        <v>12491</v>
      </c>
      <c r="D840" s="29" t="s">
        <v>17</v>
      </c>
      <c r="E840" s="240" t="s">
        <v>12490</v>
      </c>
      <c r="F840" s="29">
        <v>45678</v>
      </c>
      <c r="G840" s="35" t="s">
        <v>1269</v>
      </c>
      <c r="H840" s="35" t="s">
        <v>1273</v>
      </c>
      <c r="I840" s="29" t="s">
        <v>13050</v>
      </c>
      <c r="J840" s="41">
        <v>1</v>
      </c>
      <c r="K840" s="41" t="s">
        <v>7888</v>
      </c>
      <c r="L840" s="41" t="s">
        <v>7888</v>
      </c>
      <c r="M840" s="41" t="s">
        <v>7965</v>
      </c>
      <c r="N840" s="41" t="s">
        <v>7861</v>
      </c>
      <c r="O840" s="41" t="s">
        <v>7862</v>
      </c>
      <c r="P840" s="41" t="s">
        <v>7966</v>
      </c>
      <c r="Q840" s="41" t="s">
        <v>12821</v>
      </c>
      <c r="R840" s="41"/>
      <c r="S840" s="238" t="s">
        <v>12957</v>
      </c>
      <c r="T840" s="41" t="s">
        <v>7866</v>
      </c>
      <c r="U840" s="29"/>
      <c r="W840" s="29">
        <v>44993</v>
      </c>
      <c r="X840" s="41">
        <v>21</v>
      </c>
      <c r="Y840" s="238">
        <v>400000</v>
      </c>
      <c r="Z840" s="288">
        <v>400000</v>
      </c>
      <c r="AA840" s="288">
        <v>400000</v>
      </c>
      <c r="AB840" s="41" t="s">
        <v>12232</v>
      </c>
    </row>
    <row r="841" spans="1:28" x14ac:dyDescent="0.25">
      <c r="A841" s="35" t="s">
        <v>1393</v>
      </c>
      <c r="B841" s="29">
        <v>45664</v>
      </c>
      <c r="C841" s="264" t="s">
        <v>12489</v>
      </c>
      <c r="D841" s="29" t="s">
        <v>17</v>
      </c>
      <c r="E841" s="240" t="s">
        <v>12490</v>
      </c>
      <c r="F841" s="29">
        <v>45678</v>
      </c>
      <c r="G841" s="35" t="s">
        <v>1269</v>
      </c>
      <c r="H841" s="35" t="s">
        <v>1273</v>
      </c>
      <c r="I841" s="29" t="s">
        <v>13050</v>
      </c>
      <c r="J841" s="41">
        <v>1</v>
      </c>
      <c r="K841" s="41" t="s">
        <v>7888</v>
      </c>
      <c r="L841" s="41" t="s">
        <v>7888</v>
      </c>
      <c r="M841" s="41" t="s">
        <v>7965</v>
      </c>
      <c r="N841" s="41" t="s">
        <v>7861</v>
      </c>
      <c r="O841" s="41" t="s">
        <v>7862</v>
      </c>
      <c r="P841" s="41" t="s">
        <v>7966</v>
      </c>
      <c r="Q841" s="41" t="s">
        <v>12820</v>
      </c>
      <c r="R841" s="41"/>
      <c r="S841" s="238" t="s">
        <v>12957</v>
      </c>
      <c r="T841" s="41" t="s">
        <v>7866</v>
      </c>
      <c r="U841" s="29"/>
      <c r="W841" s="29">
        <v>45672</v>
      </c>
      <c r="X841" s="41">
        <v>20</v>
      </c>
      <c r="Y841" s="238">
        <v>1000000</v>
      </c>
      <c r="Z841" s="288">
        <v>1000000</v>
      </c>
      <c r="AA841" s="288">
        <v>1000000</v>
      </c>
      <c r="AB841" s="41" t="s">
        <v>12232</v>
      </c>
    </row>
    <row r="842" spans="1:28" x14ac:dyDescent="0.25">
      <c r="A842" s="35" t="s">
        <v>1671</v>
      </c>
      <c r="B842" s="29">
        <v>45664</v>
      </c>
      <c r="C842" s="264" t="s">
        <v>12611</v>
      </c>
      <c r="D842" s="29" t="s">
        <v>17</v>
      </c>
      <c r="E842" s="240" t="s">
        <v>12612</v>
      </c>
      <c r="F842" s="29">
        <v>45678</v>
      </c>
      <c r="G842" s="35" t="s">
        <v>1262</v>
      </c>
      <c r="H842" s="35" t="s">
        <v>1263</v>
      </c>
      <c r="I842" s="29" t="s">
        <v>13057</v>
      </c>
      <c r="J842" s="41">
        <v>1</v>
      </c>
      <c r="K842" s="41" t="s">
        <v>7888</v>
      </c>
      <c r="L842" s="41" t="s">
        <v>7888</v>
      </c>
      <c r="M842" s="41" t="s">
        <v>7965</v>
      </c>
      <c r="N842" s="41" t="s">
        <v>7861</v>
      </c>
      <c r="O842" s="41" t="s">
        <v>7862</v>
      </c>
      <c r="P842" s="41" t="s">
        <v>7966</v>
      </c>
      <c r="Q842" s="41" t="s">
        <v>12687</v>
      </c>
      <c r="R842" s="41"/>
      <c r="S842" s="238" t="s">
        <v>13037</v>
      </c>
      <c r="T842" s="41" t="s">
        <v>7866</v>
      </c>
      <c r="U842" s="29"/>
      <c r="W842" s="29">
        <v>45689</v>
      </c>
      <c r="X842" s="41">
        <v>20</v>
      </c>
      <c r="Y842" s="238">
        <v>1000000</v>
      </c>
      <c r="Z842" s="288">
        <v>1000000</v>
      </c>
      <c r="AA842" s="288">
        <v>1000000</v>
      </c>
      <c r="AB842" s="41" t="s">
        <v>12228</v>
      </c>
    </row>
    <row r="843" spans="1:28" x14ac:dyDescent="0.25">
      <c r="A843" s="35" t="s">
        <v>12530</v>
      </c>
      <c r="B843" s="29">
        <v>45664</v>
      </c>
      <c r="C843" s="264" t="s">
        <v>12531</v>
      </c>
      <c r="D843" s="29" t="s">
        <v>17</v>
      </c>
      <c r="E843" s="240" t="s">
        <v>12532</v>
      </c>
      <c r="F843" s="29">
        <v>45678</v>
      </c>
      <c r="G843" s="35" t="s">
        <v>1262</v>
      </c>
      <c r="H843" s="35" t="s">
        <v>13126</v>
      </c>
      <c r="I843" s="29" t="s">
        <v>13113</v>
      </c>
      <c r="J843" s="41">
        <v>2</v>
      </c>
      <c r="K843" s="41" t="s">
        <v>7888</v>
      </c>
      <c r="L843" s="41" t="s">
        <v>7888</v>
      </c>
      <c r="M843" s="41" t="s">
        <v>7965</v>
      </c>
      <c r="N843" s="41" t="s">
        <v>7861</v>
      </c>
      <c r="O843" s="41" t="s">
        <v>7862</v>
      </c>
      <c r="P843" s="41" t="s">
        <v>7966</v>
      </c>
      <c r="Q843" s="41" t="s">
        <v>12629</v>
      </c>
      <c r="R843" s="41"/>
      <c r="S843" s="238" t="s">
        <v>12986</v>
      </c>
      <c r="T843" s="41" t="s">
        <v>7866</v>
      </c>
      <c r="U843" s="29"/>
      <c r="W843" s="29">
        <v>44197</v>
      </c>
      <c r="X843" s="41">
        <v>20</v>
      </c>
      <c r="Y843" s="238">
        <v>4000000</v>
      </c>
      <c r="Z843" s="288">
        <v>4000000</v>
      </c>
      <c r="AA843" s="288">
        <v>2000000</v>
      </c>
      <c r="AB843" s="41" t="s">
        <v>12232</v>
      </c>
    </row>
    <row r="844" spans="1:28" x14ac:dyDescent="0.25">
      <c r="A844" s="35" t="s">
        <v>13141</v>
      </c>
      <c r="B844" s="29">
        <v>45664</v>
      </c>
      <c r="C844" s="264" t="s">
        <v>12614</v>
      </c>
      <c r="D844" s="29" t="s">
        <v>17</v>
      </c>
      <c r="E844" s="240" t="s">
        <v>12616</v>
      </c>
      <c r="F844" s="29">
        <v>45678</v>
      </c>
      <c r="G844" s="35" t="s">
        <v>1262</v>
      </c>
      <c r="H844" s="35" t="s">
        <v>1263</v>
      </c>
      <c r="I844" s="29" t="s">
        <v>13114</v>
      </c>
      <c r="J844" s="41">
        <v>2</v>
      </c>
      <c r="K844" s="41" t="s">
        <v>7888</v>
      </c>
      <c r="L844" s="41" t="s">
        <v>7888</v>
      </c>
      <c r="M844" s="41" t="s">
        <v>7870</v>
      </c>
      <c r="N844" s="41" t="s">
        <v>7861</v>
      </c>
      <c r="O844" s="41" t="s">
        <v>7862</v>
      </c>
      <c r="P844" s="41" t="s">
        <v>7966</v>
      </c>
      <c r="Q844" s="41" t="s">
        <v>12691</v>
      </c>
      <c r="R844" s="41"/>
      <c r="S844" s="238" t="s">
        <v>13039</v>
      </c>
      <c r="T844" s="41" t="s">
        <v>7866</v>
      </c>
      <c r="U844" s="29"/>
      <c r="W844" s="29">
        <v>45078</v>
      </c>
      <c r="X844" s="41">
        <v>20</v>
      </c>
      <c r="Y844" s="238">
        <v>200000</v>
      </c>
      <c r="Z844" s="288">
        <v>200000</v>
      </c>
      <c r="AA844" s="288">
        <v>100000</v>
      </c>
      <c r="AB844" s="41" t="s">
        <v>13135</v>
      </c>
    </row>
    <row r="845" spans="1:28" x14ac:dyDescent="0.25">
      <c r="A845" s="35" t="s">
        <v>788</v>
      </c>
      <c r="B845" s="29">
        <v>45664</v>
      </c>
      <c r="C845" s="264" t="s">
        <v>12578</v>
      </c>
      <c r="D845" s="29" t="s">
        <v>17</v>
      </c>
      <c r="E845" s="240" t="s">
        <v>12579</v>
      </c>
      <c r="F845" s="29">
        <v>45678</v>
      </c>
      <c r="G845" s="35" t="s">
        <v>1269</v>
      </c>
      <c r="H845" s="35" t="s">
        <v>1272</v>
      </c>
      <c r="I845" s="29" t="s">
        <v>13102</v>
      </c>
      <c r="J845" s="41">
        <v>1</v>
      </c>
      <c r="K845" s="41" t="s">
        <v>7888</v>
      </c>
      <c r="L845" s="41" t="s">
        <v>7888</v>
      </c>
      <c r="M845" s="41" t="s">
        <v>7965</v>
      </c>
      <c r="N845" s="41" t="s">
        <v>7861</v>
      </c>
      <c r="O845" s="41" t="s">
        <v>7862</v>
      </c>
      <c r="P845" s="41" t="s">
        <v>7966</v>
      </c>
      <c r="Q845" s="41" t="s">
        <v>12664</v>
      </c>
      <c r="R845" s="41"/>
      <c r="S845" s="238" t="s">
        <v>13014</v>
      </c>
      <c r="T845" s="41" t="s">
        <v>7866</v>
      </c>
      <c r="U845" s="29"/>
      <c r="W845" s="29">
        <v>44927</v>
      </c>
      <c r="X845" s="41">
        <v>21</v>
      </c>
      <c r="Y845" s="238">
        <v>4000000</v>
      </c>
      <c r="Z845" s="288">
        <v>4000000</v>
      </c>
      <c r="AA845" s="288">
        <v>4000000</v>
      </c>
      <c r="AB845" s="41" t="s">
        <v>12232</v>
      </c>
    </row>
    <row r="846" spans="1:28" x14ac:dyDescent="0.25">
      <c r="A846" s="35" t="s">
        <v>453</v>
      </c>
      <c r="B846" s="29">
        <v>45664</v>
      </c>
      <c r="C846" s="264" t="s">
        <v>12348</v>
      </c>
      <c r="D846" s="29" t="s">
        <v>17</v>
      </c>
      <c r="E846" s="240" t="s">
        <v>12345</v>
      </c>
      <c r="F846" s="29">
        <v>45678</v>
      </c>
      <c r="G846" s="35" t="s">
        <v>1269</v>
      </c>
      <c r="H846" s="35" t="s">
        <v>1273</v>
      </c>
      <c r="I846" s="29" t="s">
        <v>13058</v>
      </c>
      <c r="J846" s="41">
        <v>1</v>
      </c>
      <c r="K846" s="41" t="s">
        <v>7888</v>
      </c>
      <c r="L846" s="41" t="s">
        <v>7888</v>
      </c>
      <c r="M846" s="41" t="s">
        <v>7965</v>
      </c>
      <c r="N846" s="41" t="s">
        <v>7861</v>
      </c>
      <c r="O846" s="41" t="s">
        <v>7862</v>
      </c>
      <c r="P846" s="41" t="s">
        <v>7966</v>
      </c>
      <c r="Q846" s="41" t="s">
        <v>12706</v>
      </c>
      <c r="R846" s="41"/>
      <c r="S846" s="238" t="s">
        <v>12853</v>
      </c>
      <c r="T846" s="41" t="s">
        <v>7866</v>
      </c>
      <c r="U846" s="29"/>
      <c r="W846" s="29">
        <v>45292</v>
      </c>
      <c r="X846" s="41">
        <v>20</v>
      </c>
      <c r="Y846" s="238">
        <v>1000000</v>
      </c>
      <c r="Z846" s="288">
        <v>1000000</v>
      </c>
      <c r="AA846" s="288">
        <v>1000000</v>
      </c>
      <c r="AB846" s="41" t="s">
        <v>12232</v>
      </c>
    </row>
    <row r="847" spans="1:28" x14ac:dyDescent="0.25">
      <c r="A847" s="35" t="s">
        <v>13140</v>
      </c>
      <c r="B847" s="29">
        <v>45664</v>
      </c>
      <c r="C847" s="264" t="s">
        <v>12367</v>
      </c>
      <c r="D847" s="29" t="s">
        <v>17</v>
      </c>
      <c r="E847" s="240" t="s">
        <v>12368</v>
      </c>
      <c r="F847" s="29">
        <v>45678</v>
      </c>
      <c r="G847" s="35" t="s">
        <v>1266</v>
      </c>
      <c r="H847" s="35" t="s">
        <v>12244</v>
      </c>
      <c r="I847" s="29" t="s">
        <v>13110</v>
      </c>
      <c r="J847" s="41">
        <v>2</v>
      </c>
      <c r="K847" s="41" t="s">
        <v>269</v>
      </c>
      <c r="L847" s="41" t="s">
        <v>11772</v>
      </c>
      <c r="M847" s="41" t="s">
        <v>8422</v>
      </c>
      <c r="N847" s="41" t="s">
        <v>7861</v>
      </c>
      <c r="O847" s="41" t="s">
        <v>8423</v>
      </c>
      <c r="P847" s="41" t="s">
        <v>269</v>
      </c>
      <c r="Q847" s="41" t="s">
        <v>12717</v>
      </c>
      <c r="R847" s="41"/>
      <c r="S847" s="238" t="s">
        <v>12864</v>
      </c>
      <c r="T847" s="41" t="s">
        <v>7866</v>
      </c>
      <c r="U847" s="29"/>
      <c r="W847" s="29">
        <v>44986</v>
      </c>
      <c r="X847" s="41">
        <v>40</v>
      </c>
      <c r="Y847" s="238">
        <v>500000</v>
      </c>
      <c r="Z847" s="288">
        <v>500000</v>
      </c>
      <c r="AA847" s="288">
        <v>250000</v>
      </c>
      <c r="AB847" s="41" t="s">
        <v>12231</v>
      </c>
    </row>
    <row r="848" spans="1:28" x14ac:dyDescent="0.25">
      <c r="A848" s="35" t="s">
        <v>2334</v>
      </c>
      <c r="B848" s="29">
        <v>45664</v>
      </c>
      <c r="C848" s="264" t="s">
        <v>12519</v>
      </c>
      <c r="D848" s="29" t="s">
        <v>17</v>
      </c>
      <c r="E848" s="240" t="s">
        <v>12518</v>
      </c>
      <c r="F848" s="29">
        <v>45678</v>
      </c>
      <c r="G848" s="35" t="s">
        <v>1269</v>
      </c>
      <c r="H848" s="35" t="s">
        <v>1274</v>
      </c>
      <c r="I848" s="29" t="s">
        <v>13091</v>
      </c>
      <c r="J848" s="41">
        <v>1</v>
      </c>
      <c r="K848" s="41" t="s">
        <v>269</v>
      </c>
      <c r="L848" s="41" t="s">
        <v>11772</v>
      </c>
      <c r="M848" s="41" t="s">
        <v>8422</v>
      </c>
      <c r="N848" s="41" t="s">
        <v>7861</v>
      </c>
      <c r="O848" s="41" t="s">
        <v>8423</v>
      </c>
      <c r="P848" s="41" t="s">
        <v>269</v>
      </c>
      <c r="Q848" s="41" t="s">
        <v>12841</v>
      </c>
      <c r="R848" s="41"/>
      <c r="S848" s="238" t="s">
        <v>12980</v>
      </c>
      <c r="T848" s="41" t="s">
        <v>7866</v>
      </c>
      <c r="U848" s="29"/>
      <c r="W848" s="29">
        <v>43922</v>
      </c>
      <c r="X848" s="41">
        <v>40</v>
      </c>
      <c r="Y848" s="238">
        <v>1021</v>
      </c>
      <c r="Z848" s="288">
        <v>1021</v>
      </c>
      <c r="AA848" s="288">
        <v>1021</v>
      </c>
      <c r="AB848" s="41" t="s">
        <v>12231</v>
      </c>
    </row>
    <row r="849" spans="1:28" x14ac:dyDescent="0.25">
      <c r="A849" s="35" t="s">
        <v>2334</v>
      </c>
      <c r="B849" s="29">
        <v>45664</v>
      </c>
      <c r="C849" s="264" t="s">
        <v>12517</v>
      </c>
      <c r="D849" s="29" t="s">
        <v>17</v>
      </c>
      <c r="E849" s="240" t="s">
        <v>12518</v>
      </c>
      <c r="F849" s="29">
        <v>45678</v>
      </c>
      <c r="G849" s="35" t="s">
        <v>1269</v>
      </c>
      <c r="H849" s="35" t="s">
        <v>1274</v>
      </c>
      <c r="I849" s="29" t="s">
        <v>13091</v>
      </c>
      <c r="J849" s="41">
        <v>1</v>
      </c>
      <c r="K849" s="41" t="s">
        <v>269</v>
      </c>
      <c r="L849" s="41" t="s">
        <v>11772</v>
      </c>
      <c r="M849" s="41" t="s">
        <v>8422</v>
      </c>
      <c r="N849" s="41" t="s">
        <v>7861</v>
      </c>
      <c r="O849" s="41" t="s">
        <v>8423</v>
      </c>
      <c r="P849" s="41" t="s">
        <v>269</v>
      </c>
      <c r="Q849" s="41" t="s">
        <v>12840</v>
      </c>
      <c r="R849" s="41"/>
      <c r="S849" s="238" t="s">
        <v>12979</v>
      </c>
      <c r="T849" s="41" t="s">
        <v>7866</v>
      </c>
      <c r="U849" s="29"/>
      <c r="W849" s="29">
        <v>44733</v>
      </c>
      <c r="X849" s="41">
        <v>40</v>
      </c>
      <c r="Y849" s="238">
        <v>1708</v>
      </c>
      <c r="Z849" s="288">
        <v>1708</v>
      </c>
      <c r="AA849" s="288">
        <v>1708</v>
      </c>
      <c r="AB849" s="41" t="s">
        <v>12231</v>
      </c>
    </row>
    <row r="850" spans="1:28" x14ac:dyDescent="0.25">
      <c r="A850" s="35" t="s">
        <v>12256</v>
      </c>
      <c r="B850" s="29">
        <v>45664</v>
      </c>
      <c r="C850" s="264" t="s">
        <v>12524</v>
      </c>
      <c r="D850" s="29" t="s">
        <v>17</v>
      </c>
      <c r="E850" s="240" t="s">
        <v>12525</v>
      </c>
      <c r="F850" s="29">
        <v>45678</v>
      </c>
      <c r="G850" s="35" t="s">
        <v>1275</v>
      </c>
      <c r="H850" s="35" t="s">
        <v>1893</v>
      </c>
      <c r="I850" s="29" t="s">
        <v>13111</v>
      </c>
      <c r="J850" s="41">
        <v>1</v>
      </c>
      <c r="K850" s="41" t="s">
        <v>269</v>
      </c>
      <c r="L850" s="41" t="s">
        <v>11772</v>
      </c>
      <c r="M850" s="41" t="s">
        <v>8422</v>
      </c>
      <c r="N850" s="41" t="s">
        <v>7861</v>
      </c>
      <c r="O850" s="41" t="s">
        <v>8423</v>
      </c>
      <c r="P850" s="41" t="s">
        <v>269</v>
      </c>
      <c r="Q850" s="41" t="s">
        <v>12844</v>
      </c>
      <c r="R850" s="41"/>
      <c r="S850" s="238" t="s">
        <v>12983</v>
      </c>
      <c r="T850" s="41" t="s">
        <v>7866</v>
      </c>
      <c r="U850" s="29"/>
      <c r="W850" s="29">
        <v>44992</v>
      </c>
      <c r="X850" s="41">
        <v>40</v>
      </c>
      <c r="Y850" s="238">
        <v>6898</v>
      </c>
      <c r="Z850" s="288">
        <v>6898</v>
      </c>
      <c r="AA850" s="288">
        <v>6898</v>
      </c>
      <c r="AB850" s="41" t="s">
        <v>12231</v>
      </c>
    </row>
    <row r="851" spans="1:28" x14ac:dyDescent="0.25">
      <c r="A851" s="35" t="s">
        <v>12583</v>
      </c>
      <c r="B851" s="29">
        <v>45664</v>
      </c>
      <c r="C851" s="264" t="s">
        <v>12584</v>
      </c>
      <c r="D851" s="29" t="s">
        <v>17</v>
      </c>
      <c r="E851" s="240" t="s">
        <v>12518</v>
      </c>
      <c r="F851" s="29">
        <v>45678</v>
      </c>
      <c r="G851" s="35" t="s">
        <v>1275</v>
      </c>
      <c r="H851" s="35" t="s">
        <v>1893</v>
      </c>
      <c r="I851" s="29" t="s">
        <v>13112</v>
      </c>
      <c r="J851" s="41">
        <v>2</v>
      </c>
      <c r="K851" s="41" t="s">
        <v>269</v>
      </c>
      <c r="L851" s="41" t="s">
        <v>11772</v>
      </c>
      <c r="M851" s="41" t="s">
        <v>8422</v>
      </c>
      <c r="N851" s="41" t="s">
        <v>7861</v>
      </c>
      <c r="O851" s="41" t="s">
        <v>8423</v>
      </c>
      <c r="P851" s="41" t="s">
        <v>269</v>
      </c>
      <c r="Q851" s="41" t="s">
        <v>12667</v>
      </c>
      <c r="R851" s="41"/>
      <c r="S851" s="238" t="s">
        <v>13016</v>
      </c>
      <c r="T851" s="41" t="s">
        <v>7866</v>
      </c>
      <c r="U851" s="29"/>
      <c r="W851" s="29">
        <v>45413</v>
      </c>
      <c r="X851" s="41">
        <v>40</v>
      </c>
      <c r="Y851" s="238">
        <v>926</v>
      </c>
      <c r="Z851" s="288">
        <v>926</v>
      </c>
      <c r="AA851" s="288">
        <v>463</v>
      </c>
      <c r="AB851" s="41" t="s">
        <v>12231</v>
      </c>
    </row>
    <row r="852" spans="1:28" x14ac:dyDescent="0.25">
      <c r="A852" s="35" t="s">
        <v>13142</v>
      </c>
      <c r="B852" s="29">
        <v>45664</v>
      </c>
      <c r="C852" s="264" t="s">
        <v>12556</v>
      </c>
      <c r="D852" s="29" t="s">
        <v>17</v>
      </c>
      <c r="E852" s="240" t="s">
        <v>12557</v>
      </c>
      <c r="F852" s="29">
        <v>45678</v>
      </c>
      <c r="G852" s="35" t="s">
        <v>13127</v>
      </c>
      <c r="H852" s="35" t="s">
        <v>13128</v>
      </c>
      <c r="I852" s="29" t="s">
        <v>13115</v>
      </c>
      <c r="J852" s="41">
        <v>8</v>
      </c>
      <c r="K852" s="41" t="s">
        <v>255</v>
      </c>
      <c r="L852" s="41" t="s">
        <v>255</v>
      </c>
      <c r="M852" s="41" t="s">
        <v>7870</v>
      </c>
      <c r="N852" s="41" t="s">
        <v>7861</v>
      </c>
      <c r="O852" s="41" t="s">
        <v>7862</v>
      </c>
      <c r="P852" s="41" t="s">
        <v>256</v>
      </c>
      <c r="Q852" s="41" t="s">
        <v>12648</v>
      </c>
      <c r="R852" s="41"/>
      <c r="S852" s="238" t="s">
        <v>13001</v>
      </c>
      <c r="T852" s="41" t="s">
        <v>7866</v>
      </c>
      <c r="U852" s="29"/>
      <c r="W852" s="29">
        <v>44630</v>
      </c>
      <c r="X852" s="41">
        <v>20</v>
      </c>
      <c r="Y852" s="238">
        <v>1000000</v>
      </c>
      <c r="Z852" s="288">
        <v>1000000</v>
      </c>
      <c r="AA852" s="288">
        <v>125000</v>
      </c>
      <c r="AB852" s="41" t="s">
        <v>13136</v>
      </c>
    </row>
    <row r="853" spans="1:28" x14ac:dyDescent="0.25">
      <c r="A853" s="35" t="s">
        <v>453</v>
      </c>
      <c r="B853" s="29">
        <v>45664</v>
      </c>
      <c r="C853" s="264" t="s">
        <v>12347</v>
      </c>
      <c r="D853" s="29" t="s">
        <v>17</v>
      </c>
      <c r="E853" s="240" t="s">
        <v>12345</v>
      </c>
      <c r="F853" s="29">
        <v>45678</v>
      </c>
      <c r="G853" s="35" t="s">
        <v>1269</v>
      </c>
      <c r="H853" s="35" t="s">
        <v>1273</v>
      </c>
      <c r="I853" s="29" t="s">
        <v>13058</v>
      </c>
      <c r="J853" s="41">
        <v>1</v>
      </c>
      <c r="K853" s="41" t="s">
        <v>269</v>
      </c>
      <c r="L853" s="41" t="s">
        <v>11772</v>
      </c>
      <c r="M853" s="41" t="s">
        <v>7896</v>
      </c>
      <c r="N853" s="41" t="s">
        <v>7897</v>
      </c>
      <c r="O853" s="41" t="s">
        <v>7862</v>
      </c>
      <c r="P853" s="41" t="s">
        <v>8193</v>
      </c>
      <c r="Q853" s="41" t="s">
        <v>12705</v>
      </c>
      <c r="R853" s="41"/>
      <c r="S853" s="238" t="s">
        <v>12852</v>
      </c>
      <c r="T853" s="41" t="s">
        <v>7866</v>
      </c>
      <c r="U853" s="29"/>
      <c r="W853" s="29">
        <v>44835</v>
      </c>
      <c r="X853" s="41">
        <v>20</v>
      </c>
      <c r="Y853" s="238">
        <v>1000000</v>
      </c>
      <c r="Z853" s="288">
        <v>1000000</v>
      </c>
      <c r="AA853" s="288">
        <v>1000000</v>
      </c>
      <c r="AB853" s="41" t="s">
        <v>12232</v>
      </c>
    </row>
    <row r="854" spans="1:28" x14ac:dyDescent="0.25">
      <c r="A854" s="35" t="s">
        <v>453</v>
      </c>
      <c r="B854" s="29">
        <v>45664</v>
      </c>
      <c r="C854" s="264" t="s">
        <v>12346</v>
      </c>
      <c r="D854" s="29" t="s">
        <v>17</v>
      </c>
      <c r="E854" s="240" t="s">
        <v>12345</v>
      </c>
      <c r="F854" s="29">
        <v>45678</v>
      </c>
      <c r="G854" s="35" t="s">
        <v>1269</v>
      </c>
      <c r="H854" s="35" t="s">
        <v>1273</v>
      </c>
      <c r="I854" s="29" t="s">
        <v>13058</v>
      </c>
      <c r="J854" s="41">
        <v>1</v>
      </c>
      <c r="K854" s="41" t="s">
        <v>8421</v>
      </c>
      <c r="L854" s="41" t="s">
        <v>11772</v>
      </c>
      <c r="M854" s="41" t="s">
        <v>8422</v>
      </c>
      <c r="N854" s="41" t="s">
        <v>7861</v>
      </c>
      <c r="O854" s="41" t="s">
        <v>8423</v>
      </c>
      <c r="P854" s="41" t="s">
        <v>8944</v>
      </c>
      <c r="Q854" s="41" t="s">
        <v>12704</v>
      </c>
      <c r="R854" s="41"/>
      <c r="S854" s="238" t="s">
        <v>12851</v>
      </c>
      <c r="T854" s="41" t="s">
        <v>7866</v>
      </c>
      <c r="U854" s="29"/>
      <c r="W854" s="29">
        <v>44835</v>
      </c>
      <c r="X854" s="41">
        <v>50</v>
      </c>
      <c r="Y854" s="238">
        <v>1000000</v>
      </c>
      <c r="Z854" s="288">
        <v>1000000</v>
      </c>
      <c r="AA854" s="288">
        <v>1000000</v>
      </c>
      <c r="AB854" s="41" t="s">
        <v>12232</v>
      </c>
    </row>
    <row r="855" spans="1:28" x14ac:dyDescent="0.25">
      <c r="A855" s="35" t="s">
        <v>453</v>
      </c>
      <c r="B855" s="29">
        <v>45664</v>
      </c>
      <c r="C855" s="264" t="s">
        <v>12344</v>
      </c>
      <c r="D855" s="29" t="s">
        <v>17</v>
      </c>
      <c r="E855" s="240" t="s">
        <v>12345</v>
      </c>
      <c r="F855" s="29">
        <v>45678</v>
      </c>
      <c r="G855" s="35" t="s">
        <v>1269</v>
      </c>
      <c r="H855" s="35" t="s">
        <v>1273</v>
      </c>
      <c r="I855" s="29" t="s">
        <v>13058</v>
      </c>
      <c r="J855" s="41">
        <v>1</v>
      </c>
      <c r="K855" s="41" t="s">
        <v>8421</v>
      </c>
      <c r="L855" s="41" t="s">
        <v>11772</v>
      </c>
      <c r="M855" s="41" t="s">
        <v>8422</v>
      </c>
      <c r="N855" s="41" t="s">
        <v>7861</v>
      </c>
      <c r="O855" s="41" t="s">
        <v>8423</v>
      </c>
      <c r="P855" s="41" t="s">
        <v>8944</v>
      </c>
      <c r="Q855" s="41" t="s">
        <v>12703</v>
      </c>
      <c r="R855" s="41"/>
      <c r="S855" s="238" t="s">
        <v>12850</v>
      </c>
      <c r="T855" s="41" t="s">
        <v>7866</v>
      </c>
      <c r="U855" s="29"/>
      <c r="W855" s="29">
        <v>45658</v>
      </c>
      <c r="X855" s="41">
        <v>50</v>
      </c>
      <c r="Y855" s="238">
        <v>2000000</v>
      </c>
      <c r="Z855" s="288">
        <v>2000000</v>
      </c>
      <c r="AA855" s="288">
        <v>2000000</v>
      </c>
      <c r="AB855" s="41" t="s">
        <v>12232</v>
      </c>
    </row>
    <row r="856" spans="1:28" x14ac:dyDescent="0.25">
      <c r="A856" s="35" t="s">
        <v>1671</v>
      </c>
      <c r="B856" s="29">
        <v>45665</v>
      </c>
      <c r="C856" s="264" t="s">
        <v>12609</v>
      </c>
      <c r="D856" s="29" t="s">
        <v>17</v>
      </c>
      <c r="E856" s="240" t="s">
        <v>12610</v>
      </c>
      <c r="F856" s="29">
        <v>45678</v>
      </c>
      <c r="G856" s="35" t="s">
        <v>1262</v>
      </c>
      <c r="H856" s="35" t="s">
        <v>1263</v>
      </c>
      <c r="I856" s="29" t="s">
        <v>13057</v>
      </c>
      <c r="J856" s="41">
        <v>1</v>
      </c>
      <c r="K856" s="41" t="s">
        <v>7888</v>
      </c>
      <c r="L856" s="41" t="s">
        <v>7888</v>
      </c>
      <c r="M856" s="41" t="s">
        <v>7965</v>
      </c>
      <c r="N856" s="41" t="s">
        <v>7861</v>
      </c>
      <c r="O856" s="41" t="s">
        <v>7862</v>
      </c>
      <c r="P856" s="41" t="s">
        <v>7966</v>
      </c>
      <c r="Q856" s="41" t="s">
        <v>12686</v>
      </c>
      <c r="R856" s="41"/>
      <c r="S856" s="238" t="s">
        <v>13036</v>
      </c>
      <c r="T856" s="41" t="s">
        <v>7866</v>
      </c>
      <c r="U856" s="29"/>
      <c r="W856" s="29">
        <v>44197</v>
      </c>
      <c r="X856" s="41">
        <v>20</v>
      </c>
      <c r="Y856" s="238">
        <v>1000000</v>
      </c>
      <c r="Z856" s="288">
        <v>1000000</v>
      </c>
      <c r="AA856" s="288">
        <v>1000000</v>
      </c>
      <c r="AB856" s="41" t="s">
        <v>12228</v>
      </c>
    </row>
    <row r="857" spans="1:28" x14ac:dyDescent="0.25">
      <c r="A857" s="35" t="s">
        <v>13143</v>
      </c>
      <c r="B857" s="29">
        <v>45665</v>
      </c>
      <c r="C857" s="264" t="s">
        <v>12363</v>
      </c>
      <c r="D857" s="29" t="s">
        <v>17</v>
      </c>
      <c r="E857" s="240" t="s">
        <v>12364</v>
      </c>
      <c r="F857" s="29">
        <v>45678</v>
      </c>
      <c r="G857" s="35" t="s">
        <v>1262</v>
      </c>
      <c r="H857" s="35" t="s">
        <v>13129</v>
      </c>
      <c r="I857" s="29" t="s">
        <v>13116</v>
      </c>
      <c r="J857" s="41">
        <v>17</v>
      </c>
      <c r="K857" s="41" t="s">
        <v>7860</v>
      </c>
      <c r="L857" s="41" t="s">
        <v>11662</v>
      </c>
      <c r="M857" s="41" t="s">
        <v>315</v>
      </c>
      <c r="N857" s="41" t="s">
        <v>7861</v>
      </c>
      <c r="O857" s="41" t="s">
        <v>7862</v>
      </c>
      <c r="P857" s="41" t="s">
        <v>1500</v>
      </c>
      <c r="Q857" s="41" t="s">
        <v>12715</v>
      </c>
      <c r="R857" s="41"/>
      <c r="S857" s="238" t="s">
        <v>12862</v>
      </c>
      <c r="T857" s="41" t="s">
        <v>7866</v>
      </c>
      <c r="U857" s="29"/>
      <c r="W857" s="29">
        <v>44927</v>
      </c>
      <c r="X857" s="41">
        <v>20</v>
      </c>
      <c r="Y857" s="238">
        <v>200000000</v>
      </c>
      <c r="Z857" s="288">
        <v>200000000</v>
      </c>
      <c r="AA857" s="288">
        <v>11764705.882352941</v>
      </c>
      <c r="AB857" s="41" t="s">
        <v>13135</v>
      </c>
    </row>
    <row r="858" spans="1:28" x14ac:dyDescent="0.25">
      <c r="A858" s="35" t="s">
        <v>1393</v>
      </c>
      <c r="B858" s="29">
        <v>45666</v>
      </c>
      <c r="C858" s="264" t="s">
        <v>12485</v>
      </c>
      <c r="D858" s="29" t="s">
        <v>17</v>
      </c>
      <c r="E858" s="240" t="s">
        <v>12486</v>
      </c>
      <c r="F858" s="29">
        <v>45678</v>
      </c>
      <c r="G858" s="35" t="s">
        <v>1269</v>
      </c>
      <c r="H858" s="35" t="s">
        <v>1273</v>
      </c>
      <c r="I858" s="29" t="s">
        <v>13050</v>
      </c>
      <c r="J858" s="41">
        <v>1</v>
      </c>
      <c r="K858" s="41" t="s">
        <v>7888</v>
      </c>
      <c r="L858" s="41" t="s">
        <v>7888</v>
      </c>
      <c r="M858" s="41" t="s">
        <v>7965</v>
      </c>
      <c r="N858" s="41" t="s">
        <v>7861</v>
      </c>
      <c r="O858" s="41" t="s">
        <v>7862</v>
      </c>
      <c r="P858" s="41" t="s">
        <v>7966</v>
      </c>
      <c r="Q858" s="41" t="s">
        <v>12817</v>
      </c>
      <c r="R858" s="41"/>
      <c r="S858" s="238" t="s">
        <v>12942</v>
      </c>
      <c r="T858" s="41" t="s">
        <v>7866</v>
      </c>
      <c r="U858" s="29"/>
      <c r="W858" s="29">
        <v>44661</v>
      </c>
      <c r="X858" s="41">
        <v>20</v>
      </c>
      <c r="Y858" s="238">
        <v>376969</v>
      </c>
      <c r="Z858" s="288">
        <v>376969</v>
      </c>
      <c r="AA858" s="288">
        <v>376969</v>
      </c>
      <c r="AB858" s="41" t="s">
        <v>12232</v>
      </c>
    </row>
    <row r="859" spans="1:28" x14ac:dyDescent="0.25">
      <c r="A859" s="35" t="s">
        <v>302</v>
      </c>
      <c r="B859" s="29">
        <v>45666</v>
      </c>
      <c r="C859" s="264" t="s">
        <v>12540</v>
      </c>
      <c r="D859" s="29" t="s">
        <v>17</v>
      </c>
      <c r="E859" s="240" t="s">
        <v>7877</v>
      </c>
      <c r="F859" s="29">
        <v>45678</v>
      </c>
      <c r="G859" s="35" t="s">
        <v>1262</v>
      </c>
      <c r="H859" s="35" t="s">
        <v>1263</v>
      </c>
      <c r="I859" s="29" t="s">
        <v>13056</v>
      </c>
      <c r="J859" s="41">
        <v>1</v>
      </c>
      <c r="K859" s="41" t="s">
        <v>7888</v>
      </c>
      <c r="L859" s="41" t="s">
        <v>7888</v>
      </c>
      <c r="M859" s="41" t="s">
        <v>7965</v>
      </c>
      <c r="N859" s="41" t="s">
        <v>7861</v>
      </c>
      <c r="O859" s="41" t="s">
        <v>7862</v>
      </c>
      <c r="P859" s="41" t="s">
        <v>7966</v>
      </c>
      <c r="Q859" s="41" t="s">
        <v>12635</v>
      </c>
      <c r="R859" s="41"/>
      <c r="S859" s="238" t="s">
        <v>12992</v>
      </c>
      <c r="T859" s="41" t="s">
        <v>7866</v>
      </c>
      <c r="U859" s="29"/>
      <c r="W859" s="29">
        <v>44241</v>
      </c>
      <c r="X859" s="41">
        <v>20</v>
      </c>
      <c r="Y859" s="238">
        <v>171329</v>
      </c>
      <c r="Z859" s="288">
        <v>171329</v>
      </c>
      <c r="AA859" s="288">
        <v>171329</v>
      </c>
      <c r="AB859" s="41" t="s">
        <v>12228</v>
      </c>
    </row>
    <row r="860" spans="1:28" x14ac:dyDescent="0.25">
      <c r="A860" s="35" t="s">
        <v>12623</v>
      </c>
      <c r="B860" s="29">
        <v>45666</v>
      </c>
      <c r="C860" s="264" t="s">
        <v>12624</v>
      </c>
      <c r="D860" s="29" t="s">
        <v>17</v>
      </c>
      <c r="E860" s="240" t="s">
        <v>12625</v>
      </c>
      <c r="F860" s="29">
        <v>45678</v>
      </c>
      <c r="G860" s="35" t="s">
        <v>1262</v>
      </c>
      <c r="H860" s="35" t="s">
        <v>1263</v>
      </c>
      <c r="I860" s="29" t="s">
        <v>13117</v>
      </c>
      <c r="J860" s="41">
        <v>2</v>
      </c>
      <c r="K860" s="41" t="s">
        <v>7888</v>
      </c>
      <c r="L860" s="41" t="s">
        <v>7888</v>
      </c>
      <c r="M860" s="41" t="s">
        <v>7965</v>
      </c>
      <c r="N860" s="41" t="s">
        <v>7861</v>
      </c>
      <c r="O860" s="41" t="s">
        <v>7862</v>
      </c>
      <c r="P860" s="41" t="s">
        <v>7966</v>
      </c>
      <c r="Q860" s="41" t="s">
        <v>12698</v>
      </c>
      <c r="R860" s="41"/>
      <c r="S860" s="238" t="s">
        <v>13043</v>
      </c>
      <c r="T860" s="41" t="s">
        <v>7866</v>
      </c>
      <c r="U860" s="29"/>
      <c r="W860" s="29">
        <v>44068</v>
      </c>
      <c r="X860" s="41">
        <v>7</v>
      </c>
      <c r="Y860" s="238">
        <v>4500000</v>
      </c>
      <c r="Z860" s="288">
        <v>4500000</v>
      </c>
      <c r="AA860" s="288">
        <v>2250000</v>
      </c>
      <c r="AB860" s="41" t="s">
        <v>12232</v>
      </c>
    </row>
    <row r="861" spans="1:28" x14ac:dyDescent="0.25">
      <c r="A861" s="35" t="s">
        <v>1006</v>
      </c>
      <c r="B861" s="29">
        <v>45666</v>
      </c>
      <c r="C861" s="264" t="s">
        <v>12585</v>
      </c>
      <c r="D861" s="29" t="s">
        <v>17</v>
      </c>
      <c r="E861" s="240" t="s">
        <v>12586</v>
      </c>
      <c r="F861" s="29">
        <v>45678</v>
      </c>
      <c r="G861" s="35" t="s">
        <v>1262</v>
      </c>
      <c r="H861" s="35" t="s">
        <v>1263</v>
      </c>
      <c r="I861" s="29" t="s">
        <v>13087</v>
      </c>
      <c r="J861" s="41">
        <v>1</v>
      </c>
      <c r="K861" s="41" t="s">
        <v>7888</v>
      </c>
      <c r="L861" s="41" t="s">
        <v>7888</v>
      </c>
      <c r="M861" s="41" t="s">
        <v>7870</v>
      </c>
      <c r="N861" s="41" t="s">
        <v>7861</v>
      </c>
      <c r="O861" s="41" t="s">
        <v>7862</v>
      </c>
      <c r="P861" s="41" t="s">
        <v>7966</v>
      </c>
      <c r="Q861" s="41" t="s">
        <v>12668</v>
      </c>
      <c r="R861" s="41"/>
      <c r="S861" s="238" t="s">
        <v>13017</v>
      </c>
      <c r="T861" s="41" t="s">
        <v>7866</v>
      </c>
      <c r="U861" s="29"/>
      <c r="W861" s="29">
        <v>45200</v>
      </c>
      <c r="X861" s="41">
        <v>20</v>
      </c>
      <c r="Y861" s="238">
        <v>4200000</v>
      </c>
      <c r="Z861" s="288">
        <v>4200000</v>
      </c>
      <c r="AA861" s="288">
        <v>4200000</v>
      </c>
      <c r="AB861" s="41" t="s">
        <v>12228</v>
      </c>
    </row>
    <row r="862" spans="1:28" x14ac:dyDescent="0.25">
      <c r="A862" s="35" t="s">
        <v>5985</v>
      </c>
      <c r="B862" s="29">
        <v>45666</v>
      </c>
      <c r="C862" s="264" t="s">
        <v>12361</v>
      </c>
      <c r="D862" s="29" t="s">
        <v>17</v>
      </c>
      <c r="E862" s="240" t="s">
        <v>12362</v>
      </c>
      <c r="F862" s="29">
        <v>45678</v>
      </c>
      <c r="G862" s="35" t="s">
        <v>1262</v>
      </c>
      <c r="H862" s="35" t="s">
        <v>1263</v>
      </c>
      <c r="I862" s="29" t="s">
        <v>13074</v>
      </c>
      <c r="J862" s="41">
        <v>1</v>
      </c>
      <c r="K862" s="41" t="s">
        <v>7888</v>
      </c>
      <c r="L862" s="41" t="s">
        <v>7888</v>
      </c>
      <c r="M862" s="41" t="s">
        <v>7870</v>
      </c>
      <c r="N862" s="41" t="s">
        <v>7861</v>
      </c>
      <c r="O862" s="41" t="s">
        <v>7862</v>
      </c>
      <c r="P862" s="41" t="s">
        <v>7966</v>
      </c>
      <c r="Q862" s="41" t="s">
        <v>12714</v>
      </c>
      <c r="R862" s="41"/>
      <c r="S862" s="238" t="s">
        <v>12861</v>
      </c>
      <c r="T862" s="41" t="s">
        <v>7866</v>
      </c>
      <c r="U862" s="29"/>
      <c r="W862" s="29">
        <v>45839</v>
      </c>
      <c r="X862" s="41">
        <v>28</v>
      </c>
      <c r="Y862" s="238">
        <v>1000000</v>
      </c>
      <c r="Z862" s="288">
        <v>1000000</v>
      </c>
      <c r="AA862" s="288">
        <v>1000000</v>
      </c>
      <c r="AB862" s="41" t="s">
        <v>12228</v>
      </c>
    </row>
    <row r="863" spans="1:28" x14ac:dyDescent="0.25">
      <c r="A863" s="35" t="s">
        <v>1393</v>
      </c>
      <c r="B863" s="29">
        <v>45667</v>
      </c>
      <c r="C863" s="264" t="s">
        <v>12478</v>
      </c>
      <c r="D863" s="29" t="s">
        <v>17</v>
      </c>
      <c r="E863" s="240" t="s">
        <v>12389</v>
      </c>
      <c r="F863" s="29">
        <v>45678</v>
      </c>
      <c r="G863" s="35" t="s">
        <v>1269</v>
      </c>
      <c r="H863" s="35" t="s">
        <v>1273</v>
      </c>
      <c r="I863" s="29" t="s">
        <v>13050</v>
      </c>
      <c r="J863" s="41">
        <v>1</v>
      </c>
      <c r="K863" s="41" t="s">
        <v>7860</v>
      </c>
      <c r="L863" s="41" t="s">
        <v>11662</v>
      </c>
      <c r="M863" s="41" t="s">
        <v>315</v>
      </c>
      <c r="N863" s="41" t="s">
        <v>7861</v>
      </c>
      <c r="O863" s="41" t="s">
        <v>7862</v>
      </c>
      <c r="P863" s="41" t="s">
        <v>281</v>
      </c>
      <c r="Q863" s="41" t="s">
        <v>12811</v>
      </c>
      <c r="R863" s="41"/>
      <c r="S863" s="238" t="s">
        <v>12949</v>
      </c>
      <c r="T863" s="41" t="s">
        <v>7866</v>
      </c>
      <c r="U863" s="29"/>
      <c r="W863" s="29">
        <v>45672</v>
      </c>
      <c r="X863" s="41">
        <v>20</v>
      </c>
      <c r="Y863" s="238">
        <v>40000</v>
      </c>
      <c r="Z863" s="288">
        <v>40000</v>
      </c>
      <c r="AA863" s="288">
        <v>40000</v>
      </c>
      <c r="AB863" s="41" t="s">
        <v>12232</v>
      </c>
    </row>
    <row r="864" spans="1:28" x14ac:dyDescent="0.25">
      <c r="A864" s="35" t="s">
        <v>1393</v>
      </c>
      <c r="B864" s="29">
        <v>45667</v>
      </c>
      <c r="C864" s="264" t="s">
        <v>12479</v>
      </c>
      <c r="D864" s="29" t="s">
        <v>17</v>
      </c>
      <c r="E864" s="240" t="s">
        <v>12389</v>
      </c>
      <c r="F864" s="29">
        <v>45678</v>
      </c>
      <c r="G864" s="35" t="s">
        <v>1269</v>
      </c>
      <c r="H864" s="35" t="s">
        <v>1273</v>
      </c>
      <c r="I864" s="29" t="s">
        <v>13050</v>
      </c>
      <c r="J864" s="41">
        <v>1</v>
      </c>
      <c r="K864" s="41" t="s">
        <v>7888</v>
      </c>
      <c r="L864" s="41" t="s">
        <v>7888</v>
      </c>
      <c r="M864" s="41" t="s">
        <v>7870</v>
      </c>
      <c r="N864" s="41" t="s">
        <v>7861</v>
      </c>
      <c r="O864" s="41" t="s">
        <v>7862</v>
      </c>
      <c r="P864" s="41" t="s">
        <v>7966</v>
      </c>
      <c r="Q864" s="41" t="s">
        <v>12812</v>
      </c>
      <c r="R864" s="41"/>
      <c r="S864" s="238" t="s">
        <v>12950</v>
      </c>
      <c r="T864" s="41" t="s">
        <v>7866</v>
      </c>
      <c r="U864" s="29"/>
      <c r="W864" s="29">
        <v>45307</v>
      </c>
      <c r="X864" s="41">
        <v>20</v>
      </c>
      <c r="Y864" s="238">
        <v>35000</v>
      </c>
      <c r="Z864" s="288">
        <v>35000</v>
      </c>
      <c r="AA864" s="288">
        <v>35000</v>
      </c>
      <c r="AB864" s="41" t="s">
        <v>12232</v>
      </c>
    </row>
    <row r="865" spans="1:28" x14ac:dyDescent="0.25">
      <c r="A865" s="35" t="s">
        <v>1393</v>
      </c>
      <c r="B865" s="29">
        <v>45667</v>
      </c>
      <c r="C865" s="264" t="s">
        <v>12482</v>
      </c>
      <c r="D865" s="29" t="s">
        <v>17</v>
      </c>
      <c r="E865" s="240" t="s">
        <v>12389</v>
      </c>
      <c r="F865" s="29">
        <v>45678</v>
      </c>
      <c r="G865" s="35" t="s">
        <v>1269</v>
      </c>
      <c r="H865" s="35" t="s">
        <v>1273</v>
      </c>
      <c r="I865" s="29" t="s">
        <v>13050</v>
      </c>
      <c r="J865" s="41">
        <v>1</v>
      </c>
      <c r="K865" s="41" t="s">
        <v>7888</v>
      </c>
      <c r="L865" s="41" t="s">
        <v>7888</v>
      </c>
      <c r="M865" s="41" t="s">
        <v>7965</v>
      </c>
      <c r="N865" s="41" t="s">
        <v>7861</v>
      </c>
      <c r="O865" s="41" t="s">
        <v>7862</v>
      </c>
      <c r="P865" s="41" t="s">
        <v>7966</v>
      </c>
      <c r="Q865" s="41" t="s">
        <v>12815</v>
      </c>
      <c r="R865" s="41"/>
      <c r="S865" s="238" t="s">
        <v>12951</v>
      </c>
      <c r="T865" s="41" t="s">
        <v>7866</v>
      </c>
      <c r="U865" s="29"/>
      <c r="W865" s="29">
        <v>44900</v>
      </c>
      <c r="X865" s="41">
        <v>20</v>
      </c>
      <c r="Y865" s="238">
        <v>231810</v>
      </c>
      <c r="Z865" s="288">
        <v>231810</v>
      </c>
      <c r="AA865" s="288">
        <v>231810</v>
      </c>
      <c r="AB865" s="41" t="s">
        <v>12232</v>
      </c>
    </row>
    <row r="866" spans="1:28" x14ac:dyDescent="0.25">
      <c r="A866" s="35" t="s">
        <v>1393</v>
      </c>
      <c r="B866" s="29">
        <v>45667</v>
      </c>
      <c r="C866" s="264" t="s">
        <v>12481</v>
      </c>
      <c r="D866" s="29" t="s">
        <v>17</v>
      </c>
      <c r="E866" s="240" t="s">
        <v>12389</v>
      </c>
      <c r="F866" s="29">
        <v>45678</v>
      </c>
      <c r="G866" s="35" t="s">
        <v>1269</v>
      </c>
      <c r="H866" s="35" t="s">
        <v>1273</v>
      </c>
      <c r="I866" s="29" t="s">
        <v>13050</v>
      </c>
      <c r="J866" s="41">
        <v>1</v>
      </c>
      <c r="K866" s="41" t="s">
        <v>7888</v>
      </c>
      <c r="L866" s="41" t="s">
        <v>7888</v>
      </c>
      <c r="M866" s="41" t="s">
        <v>7965</v>
      </c>
      <c r="N866" s="41" t="s">
        <v>7861</v>
      </c>
      <c r="O866" s="41" t="s">
        <v>7862</v>
      </c>
      <c r="P866" s="41" t="s">
        <v>7966</v>
      </c>
      <c r="Q866" s="41" t="s">
        <v>12814</v>
      </c>
      <c r="R866" s="41"/>
      <c r="S866" s="238" t="s">
        <v>12952</v>
      </c>
      <c r="T866" s="41" t="s">
        <v>7866</v>
      </c>
      <c r="U866" s="29"/>
      <c r="W866" s="29">
        <v>44835</v>
      </c>
      <c r="X866" s="41">
        <v>20</v>
      </c>
      <c r="Y866" s="238">
        <v>2269157</v>
      </c>
      <c r="Z866" s="288">
        <v>2269157</v>
      </c>
      <c r="AA866" s="288">
        <v>2269157</v>
      </c>
      <c r="AB866" s="41" t="s">
        <v>12232</v>
      </c>
    </row>
    <row r="867" spans="1:28" x14ac:dyDescent="0.25">
      <c r="A867" s="35" t="s">
        <v>1393</v>
      </c>
      <c r="B867" s="29">
        <v>45667</v>
      </c>
      <c r="C867" s="264" t="s">
        <v>12480</v>
      </c>
      <c r="D867" s="29" t="s">
        <v>17</v>
      </c>
      <c r="E867" s="240" t="s">
        <v>12389</v>
      </c>
      <c r="F867" s="29">
        <v>45678</v>
      </c>
      <c r="G867" s="35" t="s">
        <v>1269</v>
      </c>
      <c r="H867" s="35" t="s">
        <v>1273</v>
      </c>
      <c r="I867" s="29" t="s">
        <v>13050</v>
      </c>
      <c r="J867" s="41">
        <v>1</v>
      </c>
      <c r="K867" s="41" t="s">
        <v>7888</v>
      </c>
      <c r="L867" s="41" t="s">
        <v>7888</v>
      </c>
      <c r="M867" s="41" t="s">
        <v>7965</v>
      </c>
      <c r="N867" s="41" t="s">
        <v>7861</v>
      </c>
      <c r="O867" s="41" t="s">
        <v>7862</v>
      </c>
      <c r="P867" s="41" t="s">
        <v>7966</v>
      </c>
      <c r="Q867" s="41" t="s">
        <v>12813</v>
      </c>
      <c r="R867" s="41"/>
      <c r="S867" s="238" t="s">
        <v>12951</v>
      </c>
      <c r="T867" s="41" t="s">
        <v>7866</v>
      </c>
      <c r="U867" s="29"/>
      <c r="W867" s="29">
        <v>44885</v>
      </c>
      <c r="X867" s="41">
        <v>20</v>
      </c>
      <c r="Y867" s="238">
        <v>139906</v>
      </c>
      <c r="Z867" s="288">
        <v>139906</v>
      </c>
      <c r="AA867" s="288">
        <v>139906</v>
      </c>
      <c r="AB867" s="41" t="s">
        <v>12232</v>
      </c>
    </row>
    <row r="868" spans="1:28" x14ac:dyDescent="0.25">
      <c r="A868" s="35" t="s">
        <v>1393</v>
      </c>
      <c r="B868" s="29">
        <v>45667</v>
      </c>
      <c r="C868" s="264" t="s">
        <v>12477</v>
      </c>
      <c r="D868" s="29" t="s">
        <v>17</v>
      </c>
      <c r="E868" s="240" t="s">
        <v>12389</v>
      </c>
      <c r="F868" s="29">
        <v>45678</v>
      </c>
      <c r="G868" s="35" t="s">
        <v>1269</v>
      </c>
      <c r="H868" s="35" t="s">
        <v>1273</v>
      </c>
      <c r="I868" s="29" t="s">
        <v>13050</v>
      </c>
      <c r="J868" s="41">
        <v>1</v>
      </c>
      <c r="K868" s="41" t="s">
        <v>7888</v>
      </c>
      <c r="L868" s="41" t="s">
        <v>7888</v>
      </c>
      <c r="M868" s="41" t="s">
        <v>7965</v>
      </c>
      <c r="N868" s="41" t="s">
        <v>7861</v>
      </c>
      <c r="O868" s="41" t="s">
        <v>7862</v>
      </c>
      <c r="P868" s="41" t="s">
        <v>7966</v>
      </c>
      <c r="Q868" s="41" t="s">
        <v>12810</v>
      </c>
      <c r="R868" s="41"/>
      <c r="S868" s="238" t="s">
        <v>12948</v>
      </c>
      <c r="T868" s="41" t="s">
        <v>7866</v>
      </c>
      <c r="U868" s="29"/>
      <c r="W868" s="29">
        <v>45689</v>
      </c>
      <c r="X868" s="41">
        <v>20</v>
      </c>
      <c r="Y868" s="238">
        <v>70000</v>
      </c>
      <c r="Z868" s="288">
        <v>70000</v>
      </c>
      <c r="AA868" s="288">
        <v>70000</v>
      </c>
      <c r="AB868" s="41" t="s">
        <v>12232</v>
      </c>
    </row>
    <row r="869" spans="1:28" x14ac:dyDescent="0.25">
      <c r="A869" s="35" t="s">
        <v>1393</v>
      </c>
      <c r="B869" s="29">
        <v>45667</v>
      </c>
      <c r="C869" s="264" t="s">
        <v>7964</v>
      </c>
      <c r="D869" s="29" t="s">
        <v>17</v>
      </c>
      <c r="E869" s="240" t="s">
        <v>12389</v>
      </c>
      <c r="F869" s="29">
        <v>45678</v>
      </c>
      <c r="G869" s="35" t="s">
        <v>1269</v>
      </c>
      <c r="H869" s="35" t="s">
        <v>1273</v>
      </c>
      <c r="I869" s="29" t="s">
        <v>13050</v>
      </c>
      <c r="J869" s="41">
        <v>1</v>
      </c>
      <c r="K869" s="41" t="s">
        <v>7888</v>
      </c>
      <c r="L869" s="41" t="s">
        <v>7888</v>
      </c>
      <c r="M869" s="41" t="s">
        <v>7965</v>
      </c>
      <c r="N869" s="41" t="s">
        <v>7861</v>
      </c>
      <c r="O869" s="41" t="s">
        <v>7862</v>
      </c>
      <c r="P869" s="41" t="s">
        <v>7966</v>
      </c>
      <c r="Q869" s="41" t="s">
        <v>12808</v>
      </c>
      <c r="R869" s="41"/>
      <c r="S869" s="238" t="s">
        <v>12946</v>
      </c>
      <c r="T869" s="41" t="s">
        <v>7866</v>
      </c>
      <c r="U869" s="29"/>
      <c r="W869" s="29">
        <v>44551</v>
      </c>
      <c r="X869" s="41">
        <v>20</v>
      </c>
      <c r="Y869" s="238">
        <v>190438</v>
      </c>
      <c r="Z869" s="288">
        <v>190438</v>
      </c>
      <c r="AA869" s="288">
        <v>190438</v>
      </c>
      <c r="AB869" s="41" t="s">
        <v>12232</v>
      </c>
    </row>
    <row r="870" spans="1:28" x14ac:dyDescent="0.25">
      <c r="A870" s="35" t="s">
        <v>1393</v>
      </c>
      <c r="B870" s="29">
        <v>45667</v>
      </c>
      <c r="C870" s="264" t="s">
        <v>8113</v>
      </c>
      <c r="D870" s="29" t="s">
        <v>17</v>
      </c>
      <c r="E870" s="240" t="s">
        <v>12475</v>
      </c>
      <c r="F870" s="29">
        <v>45678</v>
      </c>
      <c r="G870" s="35" t="s">
        <v>1269</v>
      </c>
      <c r="H870" s="35" t="s">
        <v>1273</v>
      </c>
      <c r="I870" s="29" t="s">
        <v>13050</v>
      </c>
      <c r="J870" s="41">
        <v>1</v>
      </c>
      <c r="K870" s="41" t="s">
        <v>7888</v>
      </c>
      <c r="L870" s="41" t="s">
        <v>7888</v>
      </c>
      <c r="M870" s="41" t="s">
        <v>7965</v>
      </c>
      <c r="N870" s="41" t="s">
        <v>7861</v>
      </c>
      <c r="O870" s="41" t="s">
        <v>7862</v>
      </c>
      <c r="P870" s="41" t="s">
        <v>7966</v>
      </c>
      <c r="Q870" s="41" t="s">
        <v>12807</v>
      </c>
      <c r="R870" s="41"/>
      <c r="S870" s="238" t="s">
        <v>12945</v>
      </c>
      <c r="T870" s="41" t="s">
        <v>7866</v>
      </c>
      <c r="U870" s="29"/>
      <c r="W870" s="29">
        <v>44728</v>
      </c>
      <c r="X870" s="41">
        <v>20</v>
      </c>
      <c r="Y870" s="238">
        <v>1350340</v>
      </c>
      <c r="Z870" s="288">
        <v>1350340</v>
      </c>
      <c r="AA870" s="288">
        <v>1350340</v>
      </c>
      <c r="AB870" s="41" t="s">
        <v>12232</v>
      </c>
    </row>
    <row r="871" spans="1:28" x14ac:dyDescent="0.25">
      <c r="A871" s="35" t="s">
        <v>1393</v>
      </c>
      <c r="B871" s="29">
        <v>45667</v>
      </c>
      <c r="C871" s="264" t="s">
        <v>7983</v>
      </c>
      <c r="D871" s="29" t="s">
        <v>17</v>
      </c>
      <c r="E871" s="240" t="s">
        <v>12389</v>
      </c>
      <c r="F871" s="29">
        <v>45678</v>
      </c>
      <c r="G871" s="35" t="s">
        <v>1269</v>
      </c>
      <c r="H871" s="35" t="s">
        <v>1273</v>
      </c>
      <c r="I871" s="29" t="s">
        <v>13050</v>
      </c>
      <c r="J871" s="41">
        <v>1</v>
      </c>
      <c r="K871" s="41" t="s">
        <v>7888</v>
      </c>
      <c r="L871" s="41" t="s">
        <v>7888</v>
      </c>
      <c r="M871" s="41" t="s">
        <v>7965</v>
      </c>
      <c r="N871" s="41" t="s">
        <v>7861</v>
      </c>
      <c r="O871" s="41" t="s">
        <v>7862</v>
      </c>
      <c r="P871" s="41" t="s">
        <v>7966</v>
      </c>
      <c r="Q871" s="41" t="s">
        <v>12806</v>
      </c>
      <c r="R871" s="41"/>
      <c r="S871" s="238" t="s">
        <v>12944</v>
      </c>
      <c r="T871" s="41" t="s">
        <v>7866</v>
      </c>
      <c r="U871" s="29"/>
      <c r="W871" s="29">
        <v>44948</v>
      </c>
      <c r="X871" s="41">
        <v>20</v>
      </c>
      <c r="Y871" s="238">
        <v>74807</v>
      </c>
      <c r="Z871" s="288">
        <v>74807</v>
      </c>
      <c r="AA871" s="288">
        <v>74807</v>
      </c>
      <c r="AB871" s="41" t="s">
        <v>12232</v>
      </c>
    </row>
    <row r="872" spans="1:28" x14ac:dyDescent="0.25">
      <c r="A872" s="35" t="s">
        <v>1393</v>
      </c>
      <c r="B872" s="29">
        <v>45667</v>
      </c>
      <c r="C872" s="264" t="s">
        <v>8146</v>
      </c>
      <c r="D872" s="29" t="s">
        <v>17</v>
      </c>
      <c r="E872" s="240" t="s">
        <v>12389</v>
      </c>
      <c r="F872" s="29">
        <v>45678</v>
      </c>
      <c r="G872" s="35" t="s">
        <v>1269</v>
      </c>
      <c r="H872" s="35" t="s">
        <v>1273</v>
      </c>
      <c r="I872" s="29" t="s">
        <v>13050</v>
      </c>
      <c r="J872" s="41">
        <v>1</v>
      </c>
      <c r="K872" s="41" t="s">
        <v>7888</v>
      </c>
      <c r="L872" s="41" t="s">
        <v>7888</v>
      </c>
      <c r="M872" s="41" t="s">
        <v>7965</v>
      </c>
      <c r="N872" s="41" t="s">
        <v>7861</v>
      </c>
      <c r="O872" s="41" t="s">
        <v>7862</v>
      </c>
      <c r="P872" s="41" t="s">
        <v>7966</v>
      </c>
      <c r="Q872" s="41" t="s">
        <v>12805</v>
      </c>
      <c r="R872" s="41"/>
      <c r="S872" s="238" t="s">
        <v>12943</v>
      </c>
      <c r="T872" s="41" t="s">
        <v>7866</v>
      </c>
      <c r="U872" s="29"/>
      <c r="W872" s="29">
        <v>44849</v>
      </c>
      <c r="X872" s="41">
        <v>20</v>
      </c>
      <c r="Y872" s="238">
        <v>1534210</v>
      </c>
      <c r="Z872" s="288">
        <v>1534210</v>
      </c>
      <c r="AA872" s="288">
        <v>1534210</v>
      </c>
      <c r="AB872" s="41" t="s">
        <v>12232</v>
      </c>
    </row>
    <row r="873" spans="1:28" x14ac:dyDescent="0.25">
      <c r="A873" s="35" t="s">
        <v>1393</v>
      </c>
      <c r="B873" s="29">
        <v>45667</v>
      </c>
      <c r="C873" s="264" t="s">
        <v>10887</v>
      </c>
      <c r="D873" s="29" t="s">
        <v>17</v>
      </c>
      <c r="E873" s="240" t="s">
        <v>12389</v>
      </c>
      <c r="F873" s="29">
        <v>45678</v>
      </c>
      <c r="G873" s="35" t="s">
        <v>1269</v>
      </c>
      <c r="H873" s="35" t="s">
        <v>1273</v>
      </c>
      <c r="I873" s="29" t="s">
        <v>13050</v>
      </c>
      <c r="J873" s="41">
        <v>1</v>
      </c>
      <c r="K873" s="41" t="s">
        <v>7888</v>
      </c>
      <c r="L873" s="41" t="s">
        <v>7888</v>
      </c>
      <c r="M873" s="41" t="s">
        <v>7965</v>
      </c>
      <c r="N873" s="41" t="s">
        <v>7861</v>
      </c>
      <c r="O873" s="41" t="s">
        <v>7862</v>
      </c>
      <c r="P873" s="41" t="s">
        <v>7966</v>
      </c>
      <c r="Q873" s="41" t="s">
        <v>12804</v>
      </c>
      <c r="R873" s="41"/>
      <c r="S873" s="238" t="s">
        <v>12942</v>
      </c>
      <c r="T873" s="41" t="s">
        <v>7866</v>
      </c>
      <c r="U873" s="29"/>
      <c r="W873" s="29">
        <v>44692</v>
      </c>
      <c r="X873" s="41">
        <v>20</v>
      </c>
      <c r="Y873" s="238">
        <v>714973</v>
      </c>
      <c r="Z873" s="288">
        <v>714973</v>
      </c>
      <c r="AA873" s="288">
        <v>714973</v>
      </c>
      <c r="AB873" s="41" t="s">
        <v>12232</v>
      </c>
    </row>
    <row r="874" spans="1:28" x14ac:dyDescent="0.25">
      <c r="A874" s="35" t="s">
        <v>1393</v>
      </c>
      <c r="B874" s="29">
        <v>45667</v>
      </c>
      <c r="C874" s="264" t="s">
        <v>12446</v>
      </c>
      <c r="D874" s="29" t="s">
        <v>17</v>
      </c>
      <c r="E874" s="240" t="s">
        <v>12389</v>
      </c>
      <c r="F874" s="29">
        <v>45678</v>
      </c>
      <c r="G874" s="35" t="s">
        <v>1269</v>
      </c>
      <c r="H874" s="35" t="s">
        <v>1273</v>
      </c>
      <c r="I874" s="29" t="s">
        <v>13050</v>
      </c>
      <c r="J874" s="41">
        <v>1</v>
      </c>
      <c r="K874" s="41" t="s">
        <v>7888</v>
      </c>
      <c r="L874" s="41" t="s">
        <v>7888</v>
      </c>
      <c r="M874" s="41" t="s">
        <v>7965</v>
      </c>
      <c r="N874" s="41" t="s">
        <v>7861</v>
      </c>
      <c r="O874" s="41" t="s">
        <v>7862</v>
      </c>
      <c r="P874" s="41" t="s">
        <v>7966</v>
      </c>
      <c r="Q874" s="41" t="s">
        <v>12802</v>
      </c>
      <c r="R874" s="41"/>
      <c r="S874" s="238" t="s">
        <v>12923</v>
      </c>
      <c r="T874" s="41" t="s">
        <v>7866</v>
      </c>
      <c r="U874" s="29"/>
      <c r="W874" s="29">
        <v>45672</v>
      </c>
      <c r="X874" s="41">
        <v>20</v>
      </c>
      <c r="Y874" s="238">
        <v>40000</v>
      </c>
      <c r="Z874" s="288">
        <v>40000</v>
      </c>
      <c r="AA874" s="288">
        <v>40000</v>
      </c>
      <c r="AB874" s="41" t="s">
        <v>12232</v>
      </c>
    </row>
    <row r="875" spans="1:28" x14ac:dyDescent="0.25">
      <c r="A875" s="35" t="s">
        <v>1393</v>
      </c>
      <c r="B875" s="29">
        <v>45667</v>
      </c>
      <c r="C875" s="264" t="s">
        <v>12473</v>
      </c>
      <c r="D875" s="29" t="s">
        <v>17</v>
      </c>
      <c r="E875" s="240" t="s">
        <v>12474</v>
      </c>
      <c r="F875" s="29">
        <v>45678</v>
      </c>
      <c r="G875" s="35" t="s">
        <v>1269</v>
      </c>
      <c r="H875" s="35" t="s">
        <v>1273</v>
      </c>
      <c r="I875" s="29" t="s">
        <v>13050</v>
      </c>
      <c r="J875" s="41">
        <v>1</v>
      </c>
      <c r="K875" s="41" t="s">
        <v>7888</v>
      </c>
      <c r="L875" s="41" t="s">
        <v>7888</v>
      </c>
      <c r="M875" s="41" t="s">
        <v>7965</v>
      </c>
      <c r="N875" s="41" t="s">
        <v>7861</v>
      </c>
      <c r="O875" s="41" t="s">
        <v>7862</v>
      </c>
      <c r="P875" s="41" t="s">
        <v>7966</v>
      </c>
      <c r="Q875" s="41" t="s">
        <v>12801</v>
      </c>
      <c r="R875" s="41"/>
      <c r="S875" s="238" t="s">
        <v>12923</v>
      </c>
      <c r="T875" s="41" t="s">
        <v>7866</v>
      </c>
      <c r="U875" s="29"/>
      <c r="W875" s="29">
        <v>45672</v>
      </c>
      <c r="X875" s="41">
        <v>20</v>
      </c>
      <c r="Y875" s="238">
        <v>40000</v>
      </c>
      <c r="Z875" s="288">
        <v>40000</v>
      </c>
      <c r="AA875" s="288">
        <v>40000</v>
      </c>
      <c r="AB875" s="41" t="s">
        <v>12232</v>
      </c>
    </row>
    <row r="876" spans="1:28" x14ac:dyDescent="0.25">
      <c r="A876" s="35" t="s">
        <v>1393</v>
      </c>
      <c r="B876" s="29">
        <v>45667</v>
      </c>
      <c r="C876" s="264" t="s">
        <v>12472</v>
      </c>
      <c r="D876" s="29" t="s">
        <v>17</v>
      </c>
      <c r="E876" s="240" t="s">
        <v>12389</v>
      </c>
      <c r="F876" s="29">
        <v>45678</v>
      </c>
      <c r="G876" s="35" t="s">
        <v>1269</v>
      </c>
      <c r="H876" s="35" t="s">
        <v>1273</v>
      </c>
      <c r="I876" s="29" t="s">
        <v>13050</v>
      </c>
      <c r="J876" s="41">
        <v>1</v>
      </c>
      <c r="K876" s="41" t="s">
        <v>7888</v>
      </c>
      <c r="L876" s="41" t="s">
        <v>7888</v>
      </c>
      <c r="M876" s="41" t="s">
        <v>7965</v>
      </c>
      <c r="N876" s="41" t="s">
        <v>7861</v>
      </c>
      <c r="O876" s="41" t="s">
        <v>7862</v>
      </c>
      <c r="P876" s="41" t="s">
        <v>7966</v>
      </c>
      <c r="Q876" s="41" t="s">
        <v>12800</v>
      </c>
      <c r="R876" s="41"/>
      <c r="S876" s="238" t="s">
        <v>12923</v>
      </c>
      <c r="T876" s="41" t="s">
        <v>7866</v>
      </c>
      <c r="U876" s="29"/>
      <c r="W876" s="29">
        <v>45672</v>
      </c>
      <c r="X876" s="41">
        <v>20</v>
      </c>
      <c r="Y876" s="238">
        <v>40000</v>
      </c>
      <c r="Z876" s="288">
        <v>40000</v>
      </c>
      <c r="AA876" s="288">
        <v>40000</v>
      </c>
      <c r="AB876" s="41" t="s">
        <v>12232</v>
      </c>
    </row>
    <row r="877" spans="1:28" x14ac:dyDescent="0.25">
      <c r="A877" s="35" t="s">
        <v>1393</v>
      </c>
      <c r="B877" s="29">
        <v>45667</v>
      </c>
      <c r="C877" s="264" t="s">
        <v>12471</v>
      </c>
      <c r="D877" s="29" t="s">
        <v>17</v>
      </c>
      <c r="E877" s="240" t="s">
        <v>12389</v>
      </c>
      <c r="F877" s="29">
        <v>45678</v>
      </c>
      <c r="G877" s="35" t="s">
        <v>1269</v>
      </c>
      <c r="H877" s="35" t="s">
        <v>1273</v>
      </c>
      <c r="I877" s="29" t="s">
        <v>13050</v>
      </c>
      <c r="J877" s="41">
        <v>1</v>
      </c>
      <c r="K877" s="41" t="s">
        <v>7888</v>
      </c>
      <c r="L877" s="41" t="s">
        <v>7888</v>
      </c>
      <c r="M877" s="41" t="s">
        <v>7965</v>
      </c>
      <c r="N877" s="41" t="s">
        <v>7861</v>
      </c>
      <c r="O877" s="41" t="s">
        <v>7862</v>
      </c>
      <c r="P877" s="41" t="s">
        <v>7966</v>
      </c>
      <c r="Q877" s="41" t="s">
        <v>12799</v>
      </c>
      <c r="R877" s="41"/>
      <c r="S877" s="238" t="s">
        <v>12923</v>
      </c>
      <c r="T877" s="41" t="s">
        <v>7866</v>
      </c>
      <c r="U877" s="29"/>
      <c r="W877" s="29">
        <v>45672</v>
      </c>
      <c r="X877" s="41">
        <v>20</v>
      </c>
      <c r="Y877" s="238">
        <v>40000</v>
      </c>
      <c r="Z877" s="288">
        <v>40000</v>
      </c>
      <c r="AA877" s="288">
        <v>40000</v>
      </c>
      <c r="AB877" s="41" t="s">
        <v>12232</v>
      </c>
    </row>
    <row r="878" spans="1:28" x14ac:dyDescent="0.25">
      <c r="A878" s="35" t="s">
        <v>1393</v>
      </c>
      <c r="B878" s="29">
        <v>45667</v>
      </c>
      <c r="C878" s="264" t="s">
        <v>12470</v>
      </c>
      <c r="D878" s="29" t="s">
        <v>17</v>
      </c>
      <c r="E878" s="240" t="s">
        <v>12389</v>
      </c>
      <c r="F878" s="29">
        <v>45678</v>
      </c>
      <c r="G878" s="35" t="s">
        <v>1269</v>
      </c>
      <c r="H878" s="35" t="s">
        <v>1273</v>
      </c>
      <c r="I878" s="29" t="s">
        <v>13050</v>
      </c>
      <c r="J878" s="41">
        <v>1</v>
      </c>
      <c r="K878" s="41" t="s">
        <v>7888</v>
      </c>
      <c r="L878" s="41" t="s">
        <v>7888</v>
      </c>
      <c r="M878" s="41" t="s">
        <v>7965</v>
      </c>
      <c r="N878" s="41" t="s">
        <v>7861</v>
      </c>
      <c r="O878" s="41" t="s">
        <v>7862</v>
      </c>
      <c r="P878" s="41" t="s">
        <v>7966</v>
      </c>
      <c r="Q878" s="41" t="s">
        <v>12798</v>
      </c>
      <c r="R878" s="41"/>
      <c r="S878" s="238" t="s">
        <v>12923</v>
      </c>
      <c r="T878" s="41" t="s">
        <v>7866</v>
      </c>
      <c r="U878" s="29"/>
      <c r="W878" s="29">
        <v>45672</v>
      </c>
      <c r="X878" s="41">
        <v>20</v>
      </c>
      <c r="Y878" s="238">
        <v>40000</v>
      </c>
      <c r="Z878" s="288">
        <v>40000</v>
      </c>
      <c r="AA878" s="288">
        <v>40000</v>
      </c>
      <c r="AB878" s="41" t="s">
        <v>12232</v>
      </c>
    </row>
    <row r="879" spans="1:28" x14ac:dyDescent="0.25">
      <c r="A879" s="35" t="s">
        <v>1393</v>
      </c>
      <c r="B879" s="29">
        <v>45667</v>
      </c>
      <c r="C879" s="264" t="s">
        <v>12469</v>
      </c>
      <c r="D879" s="29" t="s">
        <v>17</v>
      </c>
      <c r="E879" s="240" t="s">
        <v>12389</v>
      </c>
      <c r="F879" s="29">
        <v>45678</v>
      </c>
      <c r="G879" s="35" t="s">
        <v>1269</v>
      </c>
      <c r="H879" s="35" t="s">
        <v>1273</v>
      </c>
      <c r="I879" s="29" t="s">
        <v>13050</v>
      </c>
      <c r="J879" s="41">
        <v>1</v>
      </c>
      <c r="K879" s="41" t="s">
        <v>7888</v>
      </c>
      <c r="L879" s="41" t="s">
        <v>7888</v>
      </c>
      <c r="M879" s="41" t="s">
        <v>7965</v>
      </c>
      <c r="N879" s="41" t="s">
        <v>7861</v>
      </c>
      <c r="O879" s="41" t="s">
        <v>7862</v>
      </c>
      <c r="P879" s="41" t="s">
        <v>7966</v>
      </c>
      <c r="Q879" s="41" t="s">
        <v>12797</v>
      </c>
      <c r="R879" s="41"/>
      <c r="S879" s="238" t="s">
        <v>12923</v>
      </c>
      <c r="T879" s="41" t="s">
        <v>7866</v>
      </c>
      <c r="U879" s="29"/>
      <c r="W879" s="29">
        <v>45672</v>
      </c>
      <c r="X879" s="41">
        <v>20</v>
      </c>
      <c r="Y879" s="238">
        <v>40000</v>
      </c>
      <c r="Z879" s="288">
        <v>40000</v>
      </c>
      <c r="AA879" s="288">
        <v>40000</v>
      </c>
      <c r="AB879" s="41" t="s">
        <v>12232</v>
      </c>
    </row>
    <row r="880" spans="1:28" x14ac:dyDescent="0.25">
      <c r="A880" s="35" t="s">
        <v>1393</v>
      </c>
      <c r="B880" s="29">
        <v>45667</v>
      </c>
      <c r="C880" s="264" t="s">
        <v>12468</v>
      </c>
      <c r="D880" s="29" t="s">
        <v>17</v>
      </c>
      <c r="E880" s="240" t="s">
        <v>12389</v>
      </c>
      <c r="F880" s="29">
        <v>45678</v>
      </c>
      <c r="G880" s="35" t="s">
        <v>1269</v>
      </c>
      <c r="H880" s="35" t="s">
        <v>1273</v>
      </c>
      <c r="I880" s="29" t="s">
        <v>13050</v>
      </c>
      <c r="J880" s="41">
        <v>1</v>
      </c>
      <c r="K880" s="41" t="s">
        <v>7888</v>
      </c>
      <c r="L880" s="41" t="s">
        <v>7888</v>
      </c>
      <c r="M880" s="41" t="s">
        <v>7965</v>
      </c>
      <c r="N880" s="41" t="s">
        <v>7861</v>
      </c>
      <c r="O880" s="41" t="s">
        <v>7862</v>
      </c>
      <c r="P880" s="41" t="s">
        <v>7966</v>
      </c>
      <c r="Q880" s="41" t="s">
        <v>12796</v>
      </c>
      <c r="R880" s="41"/>
      <c r="S880" s="238" t="s">
        <v>12923</v>
      </c>
      <c r="T880" s="41" t="s">
        <v>7866</v>
      </c>
      <c r="U880" s="29"/>
      <c r="W880" s="29">
        <v>45672</v>
      </c>
      <c r="X880" s="41">
        <v>20</v>
      </c>
      <c r="Y880" s="238">
        <v>40000</v>
      </c>
      <c r="Z880" s="288">
        <v>40000</v>
      </c>
      <c r="AA880" s="288">
        <v>40000</v>
      </c>
      <c r="AB880" s="41" t="s">
        <v>12232</v>
      </c>
    </row>
    <row r="881" spans="1:28" x14ac:dyDescent="0.25">
      <c r="A881" s="35" t="s">
        <v>1393</v>
      </c>
      <c r="B881" s="29">
        <v>45667</v>
      </c>
      <c r="C881" s="264" t="s">
        <v>12467</v>
      </c>
      <c r="D881" s="29" t="s">
        <v>17</v>
      </c>
      <c r="E881" s="240" t="s">
        <v>12389</v>
      </c>
      <c r="F881" s="29">
        <v>45678</v>
      </c>
      <c r="G881" s="35" t="s">
        <v>1269</v>
      </c>
      <c r="H881" s="35" t="s">
        <v>1273</v>
      </c>
      <c r="I881" s="29" t="s">
        <v>13050</v>
      </c>
      <c r="J881" s="41">
        <v>1</v>
      </c>
      <c r="K881" s="41" t="s">
        <v>7888</v>
      </c>
      <c r="L881" s="41" t="s">
        <v>7888</v>
      </c>
      <c r="M881" s="41" t="s">
        <v>7965</v>
      </c>
      <c r="N881" s="41" t="s">
        <v>7861</v>
      </c>
      <c r="O881" s="41" t="s">
        <v>7862</v>
      </c>
      <c r="P881" s="41" t="s">
        <v>7966</v>
      </c>
      <c r="Q881" s="41" t="s">
        <v>12795</v>
      </c>
      <c r="R881" s="41"/>
      <c r="S881" s="238" t="s">
        <v>12923</v>
      </c>
      <c r="T881" s="41" t="s">
        <v>7866</v>
      </c>
      <c r="U881" s="29"/>
      <c r="W881" s="29">
        <v>45672</v>
      </c>
      <c r="X881" s="41">
        <v>20</v>
      </c>
      <c r="Y881" s="238">
        <v>40000</v>
      </c>
      <c r="Z881" s="288">
        <v>40000</v>
      </c>
      <c r="AA881" s="288">
        <v>40000</v>
      </c>
      <c r="AB881" s="41" t="s">
        <v>12232</v>
      </c>
    </row>
    <row r="882" spans="1:28" x14ac:dyDescent="0.25">
      <c r="A882" s="35" t="s">
        <v>1393</v>
      </c>
      <c r="B882" s="29">
        <v>45667</v>
      </c>
      <c r="C882" s="264" t="s">
        <v>12476</v>
      </c>
      <c r="D882" s="29" t="s">
        <v>17</v>
      </c>
      <c r="E882" s="240" t="s">
        <v>12389</v>
      </c>
      <c r="F882" s="29">
        <v>45678</v>
      </c>
      <c r="G882" s="35" t="s">
        <v>1269</v>
      </c>
      <c r="H882" s="35" t="s">
        <v>1273</v>
      </c>
      <c r="I882" s="29" t="s">
        <v>13050</v>
      </c>
      <c r="J882" s="41">
        <v>1</v>
      </c>
      <c r="K882" s="41" t="s">
        <v>7888</v>
      </c>
      <c r="L882" s="41" t="s">
        <v>7888</v>
      </c>
      <c r="M882" s="41" t="s">
        <v>7965</v>
      </c>
      <c r="N882" s="41" t="s">
        <v>7861</v>
      </c>
      <c r="O882" s="41" t="s">
        <v>7862</v>
      </c>
      <c r="P882" s="41" t="s">
        <v>3263</v>
      </c>
      <c r="Q882" s="41" t="s">
        <v>12809</v>
      </c>
      <c r="R882" s="41"/>
      <c r="S882" s="238" t="s">
        <v>12947</v>
      </c>
      <c r="T882" s="41" t="s">
        <v>7866</v>
      </c>
      <c r="U882" s="29"/>
      <c r="W882" s="29">
        <v>45057</v>
      </c>
      <c r="X882" s="41">
        <v>20</v>
      </c>
      <c r="Y882" s="238">
        <v>10000</v>
      </c>
      <c r="Z882" s="288">
        <v>10000</v>
      </c>
      <c r="AA882" s="288">
        <v>10000</v>
      </c>
      <c r="AB882" s="41" t="s">
        <v>12232</v>
      </c>
    </row>
    <row r="883" spans="1:28" x14ac:dyDescent="0.25">
      <c r="A883" s="35" t="s">
        <v>1393</v>
      </c>
      <c r="B883" s="29">
        <v>45667</v>
      </c>
      <c r="C883" s="264" t="s">
        <v>9309</v>
      </c>
      <c r="D883" s="29" t="s">
        <v>17</v>
      </c>
      <c r="E883" s="240" t="s">
        <v>7877</v>
      </c>
      <c r="F883" s="29">
        <v>45678</v>
      </c>
      <c r="G883" s="35" t="s">
        <v>1269</v>
      </c>
      <c r="H883" s="35" t="s">
        <v>1273</v>
      </c>
      <c r="I883" s="29" t="s">
        <v>13050</v>
      </c>
      <c r="J883" s="41">
        <v>1</v>
      </c>
      <c r="K883" s="41" t="s">
        <v>7888</v>
      </c>
      <c r="L883" s="41" t="s">
        <v>7888</v>
      </c>
      <c r="M883" s="41" t="s">
        <v>7965</v>
      </c>
      <c r="N883" s="41" t="s">
        <v>7861</v>
      </c>
      <c r="O883" s="41" t="s">
        <v>7862</v>
      </c>
      <c r="P883" s="41" t="s">
        <v>9013</v>
      </c>
      <c r="Q883" s="41" t="s">
        <v>12803</v>
      </c>
      <c r="R883" s="41"/>
      <c r="S883" s="238" t="s">
        <v>12941</v>
      </c>
      <c r="T883" s="41" t="s">
        <v>7866</v>
      </c>
      <c r="U883" s="29"/>
      <c r="W883" s="29">
        <v>44828</v>
      </c>
      <c r="X883" s="41">
        <v>20</v>
      </c>
      <c r="Y883" s="238">
        <v>18778</v>
      </c>
      <c r="Z883" s="288">
        <v>18778</v>
      </c>
      <c r="AA883" s="288">
        <v>18778</v>
      </c>
      <c r="AB883" s="41" t="s">
        <v>12232</v>
      </c>
    </row>
    <row r="884" spans="1:28" x14ac:dyDescent="0.25">
      <c r="A884" s="35" t="s">
        <v>1393</v>
      </c>
      <c r="B884" s="29">
        <v>45667</v>
      </c>
      <c r="C884" s="264" t="s">
        <v>12465</v>
      </c>
      <c r="D884" s="29" t="s">
        <v>17</v>
      </c>
      <c r="E884" s="240" t="s">
        <v>12466</v>
      </c>
      <c r="F884" s="29">
        <v>45678</v>
      </c>
      <c r="G884" s="35" t="s">
        <v>1269</v>
      </c>
      <c r="H884" s="35" t="s">
        <v>1273</v>
      </c>
      <c r="I884" s="29" t="s">
        <v>13050</v>
      </c>
      <c r="J884" s="41">
        <v>1</v>
      </c>
      <c r="K884" s="41" t="s">
        <v>7888</v>
      </c>
      <c r="L884" s="41" t="s">
        <v>7888</v>
      </c>
      <c r="M884" s="41" t="s">
        <v>7965</v>
      </c>
      <c r="N884" s="41" t="s">
        <v>7861</v>
      </c>
      <c r="O884" s="41" t="s">
        <v>7862</v>
      </c>
      <c r="P884" s="41" t="s">
        <v>3263</v>
      </c>
      <c r="Q884" s="41" t="s">
        <v>12794</v>
      </c>
      <c r="R884" s="41"/>
      <c r="S884" s="238" t="s">
        <v>12940</v>
      </c>
      <c r="T884" s="41" t="s">
        <v>7866</v>
      </c>
      <c r="U884" s="29"/>
      <c r="W884" s="29">
        <v>45436</v>
      </c>
      <c r="X884" s="41">
        <v>20</v>
      </c>
      <c r="Y884" s="238">
        <v>60000</v>
      </c>
      <c r="Z884" s="288">
        <v>60000</v>
      </c>
      <c r="AA884" s="288">
        <v>60000</v>
      </c>
      <c r="AB884" s="41" t="s">
        <v>12232</v>
      </c>
    </row>
    <row r="885" spans="1:28" x14ac:dyDescent="0.25">
      <c r="A885" s="35" t="s">
        <v>788</v>
      </c>
      <c r="B885" s="29">
        <v>45667</v>
      </c>
      <c r="C885" s="264" t="s">
        <v>12576</v>
      </c>
      <c r="D885" s="29" t="s">
        <v>17</v>
      </c>
      <c r="E885" s="240" t="s">
        <v>12577</v>
      </c>
      <c r="F885" s="29">
        <v>45678</v>
      </c>
      <c r="G885" s="35" t="s">
        <v>1269</v>
      </c>
      <c r="H885" s="35" t="s">
        <v>1272</v>
      </c>
      <c r="I885" s="29" t="s">
        <v>13102</v>
      </c>
      <c r="J885" s="41">
        <v>1</v>
      </c>
      <c r="K885" s="41" t="s">
        <v>7888</v>
      </c>
      <c r="L885" s="41" t="s">
        <v>7888</v>
      </c>
      <c r="M885" s="41" t="s">
        <v>7965</v>
      </c>
      <c r="N885" s="41" t="s">
        <v>7861</v>
      </c>
      <c r="O885" s="41" t="s">
        <v>7862</v>
      </c>
      <c r="P885" s="41" t="s">
        <v>7966</v>
      </c>
      <c r="Q885" s="41" t="s">
        <v>12663</v>
      </c>
      <c r="R885" s="41"/>
      <c r="S885" s="238" t="s">
        <v>13013</v>
      </c>
      <c r="T885" s="41" t="s">
        <v>7866</v>
      </c>
      <c r="U885" s="29"/>
      <c r="W885" s="29">
        <v>45672</v>
      </c>
      <c r="X885" s="41">
        <v>20</v>
      </c>
      <c r="Y885" s="238">
        <v>3056774</v>
      </c>
      <c r="Z885" s="288">
        <v>3056774</v>
      </c>
      <c r="AA885" s="288">
        <v>3056774</v>
      </c>
      <c r="AB885" s="41" t="s">
        <v>12232</v>
      </c>
    </row>
    <row r="886" spans="1:28" x14ac:dyDescent="0.25">
      <c r="A886" s="35" t="s">
        <v>302</v>
      </c>
      <c r="B886" s="29">
        <v>45667</v>
      </c>
      <c r="C886" s="264" t="s">
        <v>8210</v>
      </c>
      <c r="D886" s="29" t="s">
        <v>17</v>
      </c>
      <c r="E886" s="240" t="s">
        <v>12389</v>
      </c>
      <c r="F886" s="29">
        <v>45678</v>
      </c>
      <c r="G886" s="35" t="s">
        <v>1262</v>
      </c>
      <c r="H886" s="35" t="s">
        <v>1263</v>
      </c>
      <c r="I886" s="29" t="s">
        <v>13056</v>
      </c>
      <c r="J886" s="41">
        <v>1</v>
      </c>
      <c r="K886" s="41" t="s">
        <v>7888</v>
      </c>
      <c r="L886" s="41" t="s">
        <v>7888</v>
      </c>
      <c r="M886" s="41" t="s">
        <v>7965</v>
      </c>
      <c r="N886" s="41" t="s">
        <v>7861</v>
      </c>
      <c r="O886" s="41" t="s">
        <v>7862</v>
      </c>
      <c r="P886" s="41" t="s">
        <v>7966</v>
      </c>
      <c r="Q886" s="41" t="s">
        <v>12634</v>
      </c>
      <c r="R886" s="41"/>
      <c r="S886" s="238" t="s">
        <v>12991</v>
      </c>
      <c r="T886" s="41" t="s">
        <v>7866</v>
      </c>
      <c r="U886" s="29"/>
      <c r="W886" s="29">
        <v>44938</v>
      </c>
      <c r="X886" s="41">
        <v>20</v>
      </c>
      <c r="Y886" s="238">
        <v>94197</v>
      </c>
      <c r="Z886" s="288">
        <v>94197</v>
      </c>
      <c r="AA886" s="288">
        <v>94197</v>
      </c>
      <c r="AB886" s="41" t="s">
        <v>12228</v>
      </c>
    </row>
    <row r="887" spans="1:28" x14ac:dyDescent="0.25">
      <c r="A887" s="35" t="s">
        <v>482</v>
      </c>
      <c r="B887" s="29">
        <v>45667</v>
      </c>
      <c r="C887" s="264" t="s">
        <v>8205</v>
      </c>
      <c r="D887" s="29" t="s">
        <v>17</v>
      </c>
      <c r="E887" s="240" t="s">
        <v>12389</v>
      </c>
      <c r="F887" s="29">
        <v>45678</v>
      </c>
      <c r="G887" s="35" t="s">
        <v>1262</v>
      </c>
      <c r="H887" s="35" t="s">
        <v>1263</v>
      </c>
      <c r="I887" s="29" t="s">
        <v>13077</v>
      </c>
      <c r="J887" s="41">
        <v>1</v>
      </c>
      <c r="K887" s="41" t="s">
        <v>7888</v>
      </c>
      <c r="L887" s="41" t="s">
        <v>7888</v>
      </c>
      <c r="M887" s="41" t="s">
        <v>7965</v>
      </c>
      <c r="N887" s="41" t="s">
        <v>7861</v>
      </c>
      <c r="O887" s="41" t="s">
        <v>7862</v>
      </c>
      <c r="P887" s="41" t="s">
        <v>7966</v>
      </c>
      <c r="Q887" s="41" t="s">
        <v>12626</v>
      </c>
      <c r="R887" s="41"/>
      <c r="S887" s="238" t="s">
        <v>12984</v>
      </c>
      <c r="T887" s="41" t="s">
        <v>7866</v>
      </c>
      <c r="U887" s="29"/>
      <c r="W887" s="29">
        <v>44959</v>
      </c>
      <c r="X887" s="41">
        <v>20</v>
      </c>
      <c r="Y887" s="238">
        <v>76131</v>
      </c>
      <c r="Z887" s="288">
        <v>76131</v>
      </c>
      <c r="AA887" s="288">
        <v>76131</v>
      </c>
      <c r="AB887" s="41" t="s">
        <v>12232</v>
      </c>
    </row>
    <row r="888" spans="1:28" x14ac:dyDescent="0.25">
      <c r="A888" s="35" t="s">
        <v>262</v>
      </c>
      <c r="B888" s="29">
        <v>45667</v>
      </c>
      <c r="C888" s="264" t="s">
        <v>10616</v>
      </c>
      <c r="D888" s="29" t="s">
        <v>17</v>
      </c>
      <c r="E888" s="240" t="s">
        <v>12389</v>
      </c>
      <c r="F888" s="29">
        <v>45678</v>
      </c>
      <c r="G888" s="35" t="s">
        <v>1262</v>
      </c>
      <c r="H888" s="35" t="s">
        <v>1265</v>
      </c>
      <c r="I888" s="29" t="s">
        <v>13072</v>
      </c>
      <c r="J888" s="41">
        <v>1</v>
      </c>
      <c r="K888" s="41" t="s">
        <v>7888</v>
      </c>
      <c r="L888" s="41" t="s">
        <v>7888</v>
      </c>
      <c r="M888" s="41" t="s">
        <v>7965</v>
      </c>
      <c r="N888" s="41" t="s">
        <v>7861</v>
      </c>
      <c r="O888" s="41" t="s">
        <v>7862</v>
      </c>
      <c r="P888" s="41" t="s">
        <v>7966</v>
      </c>
      <c r="Q888" s="41" t="s">
        <v>12731</v>
      </c>
      <c r="R888" s="41"/>
      <c r="S888" s="238" t="s">
        <v>12876</v>
      </c>
      <c r="T888" s="41" t="s">
        <v>7866</v>
      </c>
      <c r="U888" s="29"/>
      <c r="W888" s="29">
        <v>44942</v>
      </c>
      <c r="X888" s="41">
        <v>20</v>
      </c>
      <c r="Y888" s="238">
        <v>800000</v>
      </c>
      <c r="Z888" s="288">
        <v>800000</v>
      </c>
      <c r="AA888" s="288">
        <v>800000</v>
      </c>
      <c r="AB888" s="41" t="s">
        <v>12232</v>
      </c>
    </row>
    <row r="889" spans="1:28" x14ac:dyDescent="0.25">
      <c r="A889" s="35" t="s">
        <v>2327</v>
      </c>
      <c r="B889" s="29">
        <v>45667</v>
      </c>
      <c r="C889" s="264" t="s">
        <v>12558</v>
      </c>
      <c r="D889" s="29" t="s">
        <v>17</v>
      </c>
      <c r="E889" s="240" t="s">
        <v>12389</v>
      </c>
      <c r="F889" s="29">
        <v>45678</v>
      </c>
      <c r="G889" s="35" t="s">
        <v>1262</v>
      </c>
      <c r="H889" s="35" t="s">
        <v>1265</v>
      </c>
      <c r="I889" s="29" t="s">
        <v>13078</v>
      </c>
      <c r="J889" s="41">
        <v>1</v>
      </c>
      <c r="K889" s="41" t="s">
        <v>7888</v>
      </c>
      <c r="L889" s="41" t="s">
        <v>7888</v>
      </c>
      <c r="M889" s="41" t="s">
        <v>7965</v>
      </c>
      <c r="N889" s="41" t="s">
        <v>7861</v>
      </c>
      <c r="O889" s="41" t="s">
        <v>7862</v>
      </c>
      <c r="P889" s="41" t="s">
        <v>7966</v>
      </c>
      <c r="Q889" s="41" t="s">
        <v>12649</v>
      </c>
      <c r="R889" s="41"/>
      <c r="S889" s="238" t="s">
        <v>13002</v>
      </c>
      <c r="T889" s="41" t="s">
        <v>7866</v>
      </c>
      <c r="U889" s="29"/>
      <c r="W889" s="29">
        <v>45409</v>
      </c>
      <c r="X889" s="41">
        <v>20</v>
      </c>
      <c r="Y889" s="238">
        <v>216000</v>
      </c>
      <c r="Z889" s="288">
        <v>216000</v>
      </c>
      <c r="AA889" s="288">
        <v>216000</v>
      </c>
      <c r="AB889" s="41" t="s">
        <v>12232</v>
      </c>
    </row>
    <row r="890" spans="1:28" x14ac:dyDescent="0.25">
      <c r="A890" s="35" t="s">
        <v>986</v>
      </c>
      <c r="B890" s="29">
        <v>45669</v>
      </c>
      <c r="C890" s="264" t="s">
        <v>7830</v>
      </c>
      <c r="D890" s="29" t="s">
        <v>17</v>
      </c>
      <c r="E890" s="240" t="s">
        <v>12552</v>
      </c>
      <c r="F890" s="29">
        <v>45678</v>
      </c>
      <c r="G890" s="35" t="s">
        <v>1269</v>
      </c>
      <c r="H890" s="35" t="s">
        <v>1273</v>
      </c>
      <c r="I890" s="29" t="s">
        <v>13065</v>
      </c>
      <c r="J890" s="41">
        <v>1</v>
      </c>
      <c r="K890" s="41" t="s">
        <v>7941</v>
      </c>
      <c r="L890" s="41" t="s">
        <v>11663</v>
      </c>
      <c r="M890" s="41" t="s">
        <v>7965</v>
      </c>
      <c r="N890" s="41" t="s">
        <v>7861</v>
      </c>
      <c r="O890" s="41" t="s">
        <v>7862</v>
      </c>
      <c r="P890" s="41" t="s">
        <v>8454</v>
      </c>
      <c r="Q890" s="41" t="s">
        <v>12645</v>
      </c>
      <c r="R890" s="41"/>
      <c r="S890" s="238" t="s">
        <v>12999</v>
      </c>
      <c r="T890" s="41" t="s">
        <v>7866</v>
      </c>
      <c r="U890" s="29"/>
      <c r="W890" s="29">
        <v>44562</v>
      </c>
      <c r="X890" s="41">
        <v>20</v>
      </c>
      <c r="Y890" s="238">
        <v>1500000</v>
      </c>
      <c r="Z890" s="288">
        <v>1500000</v>
      </c>
      <c r="AA890" s="288">
        <v>1500000</v>
      </c>
      <c r="AB890" s="41" t="s">
        <v>12232</v>
      </c>
    </row>
    <row r="891" spans="1:28" x14ac:dyDescent="0.25">
      <c r="A891" s="35" t="s">
        <v>1359</v>
      </c>
      <c r="B891" s="29">
        <v>45670</v>
      </c>
      <c r="C891" s="264" t="s">
        <v>12357</v>
      </c>
      <c r="D891" s="29" t="s">
        <v>17</v>
      </c>
      <c r="E891" s="240" t="s">
        <v>12358</v>
      </c>
      <c r="F891" s="29">
        <v>45678</v>
      </c>
      <c r="G891" s="35" t="s">
        <v>1266</v>
      </c>
      <c r="H891" s="35" t="s">
        <v>1268</v>
      </c>
      <c r="I891" s="29" t="s">
        <v>13052</v>
      </c>
      <c r="J891" s="41">
        <v>1</v>
      </c>
      <c r="K891" s="41" t="s">
        <v>8421</v>
      </c>
      <c r="L891" s="41" t="s">
        <v>11772</v>
      </c>
      <c r="M891" s="41" t="s">
        <v>8422</v>
      </c>
      <c r="N891" s="41" t="s">
        <v>7861</v>
      </c>
      <c r="O891" s="41" t="s">
        <v>8423</v>
      </c>
      <c r="P891" s="41" t="s">
        <v>8944</v>
      </c>
      <c r="Q891" s="41" t="s">
        <v>12712</v>
      </c>
      <c r="R891" s="41"/>
      <c r="S891" s="238" t="s">
        <v>12860</v>
      </c>
      <c r="T891" s="41" t="s">
        <v>7866</v>
      </c>
      <c r="U891" s="29"/>
      <c r="W891" s="29">
        <v>45323</v>
      </c>
      <c r="X891" s="41">
        <v>60</v>
      </c>
      <c r="Y891" s="238">
        <v>4800</v>
      </c>
      <c r="Z891" s="288">
        <v>4800</v>
      </c>
      <c r="AA891" s="288">
        <v>4800</v>
      </c>
      <c r="AB891" s="41" t="s">
        <v>12229</v>
      </c>
    </row>
    <row r="892" spans="1:28" x14ac:dyDescent="0.25">
      <c r="A892" s="35" t="s">
        <v>1359</v>
      </c>
      <c r="B892" s="29">
        <v>45670</v>
      </c>
      <c r="C892" s="264" t="s">
        <v>9063</v>
      </c>
      <c r="D892" s="29" t="s">
        <v>17</v>
      </c>
      <c r="E892" s="240" t="s">
        <v>12356</v>
      </c>
      <c r="F892" s="29">
        <v>45678</v>
      </c>
      <c r="G892" s="35" t="s">
        <v>1266</v>
      </c>
      <c r="H892" s="35" t="s">
        <v>1268</v>
      </c>
      <c r="I892" s="29" t="s">
        <v>13052</v>
      </c>
      <c r="J892" s="41">
        <v>1</v>
      </c>
      <c r="K892" s="41" t="s">
        <v>8421</v>
      </c>
      <c r="L892" s="41" t="s">
        <v>11772</v>
      </c>
      <c r="M892" s="41" t="s">
        <v>8422</v>
      </c>
      <c r="N892" s="41" t="s">
        <v>7861</v>
      </c>
      <c r="O892" s="41" t="s">
        <v>8423</v>
      </c>
      <c r="P892" s="41" t="s">
        <v>8944</v>
      </c>
      <c r="Q892" s="41" t="s">
        <v>12711</v>
      </c>
      <c r="R892" s="41"/>
      <c r="S892" s="238" t="s">
        <v>12859</v>
      </c>
      <c r="T892" s="41" t="s">
        <v>7866</v>
      </c>
      <c r="U892" s="29"/>
      <c r="W892" s="29">
        <v>44503</v>
      </c>
      <c r="X892" s="41">
        <v>60</v>
      </c>
      <c r="Y892" s="238">
        <v>5000</v>
      </c>
      <c r="Z892" s="288">
        <v>5000</v>
      </c>
      <c r="AA892" s="288">
        <v>5000</v>
      </c>
      <c r="AB892" s="41" t="s">
        <v>12229</v>
      </c>
    </row>
    <row r="893" spans="1:28" x14ac:dyDescent="0.25">
      <c r="A893" s="35" t="s">
        <v>1393</v>
      </c>
      <c r="B893" s="29">
        <v>45670</v>
      </c>
      <c r="C893" s="264" t="s">
        <v>12435</v>
      </c>
      <c r="D893" s="29" t="s">
        <v>17</v>
      </c>
      <c r="E893" s="240" t="s">
        <v>12432</v>
      </c>
      <c r="F893" s="29">
        <v>45678</v>
      </c>
      <c r="G893" s="35" t="s">
        <v>1269</v>
      </c>
      <c r="H893" s="35" t="s">
        <v>1273</v>
      </c>
      <c r="I893" s="29" t="s">
        <v>13050</v>
      </c>
      <c r="J893" s="41">
        <v>1</v>
      </c>
      <c r="K893" s="41" t="s">
        <v>7895</v>
      </c>
      <c r="L893" s="41" t="s">
        <v>7895</v>
      </c>
      <c r="M893" s="41" t="s">
        <v>7965</v>
      </c>
      <c r="N893" s="41" t="s">
        <v>7897</v>
      </c>
      <c r="O893" s="41" t="s">
        <v>7862</v>
      </c>
      <c r="P893" s="41" t="s">
        <v>13153</v>
      </c>
      <c r="Q893" s="41" t="s">
        <v>12766</v>
      </c>
      <c r="R893" s="41"/>
      <c r="S893" s="238" t="s">
        <v>12914</v>
      </c>
      <c r="T893" s="41" t="s">
        <v>7866</v>
      </c>
      <c r="U893" s="29"/>
      <c r="W893" s="29">
        <v>44200</v>
      </c>
      <c r="X893" s="41">
        <v>20</v>
      </c>
      <c r="Y893" s="238">
        <v>528734</v>
      </c>
      <c r="Z893" s="288">
        <v>528734</v>
      </c>
      <c r="AA893" s="288">
        <v>528734</v>
      </c>
      <c r="AB893" s="41" t="s">
        <v>12232</v>
      </c>
    </row>
    <row r="894" spans="1:28" x14ac:dyDescent="0.25">
      <c r="A894" s="35" t="s">
        <v>1471</v>
      </c>
      <c r="B894" s="29">
        <v>45670</v>
      </c>
      <c r="C894" s="264" t="s">
        <v>12560</v>
      </c>
      <c r="D894" s="29" t="s">
        <v>17</v>
      </c>
      <c r="E894" s="240" t="s">
        <v>12426</v>
      </c>
      <c r="F894" s="29">
        <v>45678</v>
      </c>
      <c r="G894" s="35" t="s">
        <v>1269</v>
      </c>
      <c r="H894" s="35" t="s">
        <v>1273</v>
      </c>
      <c r="I894" s="29" t="s">
        <v>13079</v>
      </c>
      <c r="J894" s="41">
        <v>1</v>
      </c>
      <c r="K894" s="41" t="s">
        <v>7895</v>
      </c>
      <c r="L894" s="41" t="s">
        <v>7895</v>
      </c>
      <c r="M894" s="41" t="s">
        <v>7965</v>
      </c>
      <c r="N894" s="41" t="s">
        <v>7897</v>
      </c>
      <c r="O894" s="41" t="s">
        <v>7862</v>
      </c>
      <c r="P894" s="41" t="s">
        <v>13153</v>
      </c>
      <c r="Q894" s="41" t="s">
        <v>12652</v>
      </c>
      <c r="R894" s="41"/>
      <c r="S894" s="238" t="s">
        <v>13004</v>
      </c>
      <c r="T894" s="41" t="s">
        <v>7866</v>
      </c>
      <c r="U894" s="29"/>
      <c r="W894" s="29">
        <v>44217</v>
      </c>
      <c r="X894" s="41">
        <v>20</v>
      </c>
      <c r="Y894" s="238">
        <v>528734</v>
      </c>
      <c r="Z894" s="288">
        <v>528734</v>
      </c>
      <c r="AA894" s="288">
        <v>528734</v>
      </c>
      <c r="AB894" s="41" t="s">
        <v>12232</v>
      </c>
    </row>
    <row r="895" spans="1:28" x14ac:dyDescent="0.25">
      <c r="A895" s="35" t="s">
        <v>1393</v>
      </c>
      <c r="B895" s="29">
        <v>45670</v>
      </c>
      <c r="C895" s="264" t="s">
        <v>12425</v>
      </c>
      <c r="D895" s="29" t="s">
        <v>17</v>
      </c>
      <c r="E895" s="240" t="s">
        <v>12426</v>
      </c>
      <c r="F895" s="29">
        <v>45678</v>
      </c>
      <c r="G895" s="35" t="s">
        <v>1269</v>
      </c>
      <c r="H895" s="35" t="s">
        <v>1273</v>
      </c>
      <c r="I895" s="29" t="s">
        <v>13050</v>
      </c>
      <c r="J895" s="41">
        <v>1</v>
      </c>
      <c r="K895" s="41" t="s">
        <v>7895</v>
      </c>
      <c r="L895" s="41" t="s">
        <v>7895</v>
      </c>
      <c r="M895" s="41" t="s">
        <v>7965</v>
      </c>
      <c r="N895" s="41" t="s">
        <v>7897</v>
      </c>
      <c r="O895" s="41" t="s">
        <v>7862</v>
      </c>
      <c r="P895" s="41" t="s">
        <v>13153</v>
      </c>
      <c r="Q895" s="41" t="s">
        <v>12760</v>
      </c>
      <c r="R895" s="41"/>
      <c r="S895" s="238" t="s">
        <v>12908</v>
      </c>
      <c r="T895" s="41" t="s">
        <v>7866</v>
      </c>
      <c r="U895" s="29"/>
      <c r="W895" s="29">
        <v>44244</v>
      </c>
      <c r="X895" s="41">
        <v>20</v>
      </c>
      <c r="Y895" s="238">
        <v>658575</v>
      </c>
      <c r="Z895" s="288">
        <v>658575</v>
      </c>
      <c r="AA895" s="288">
        <v>658575</v>
      </c>
      <c r="AB895" s="41" t="s">
        <v>12232</v>
      </c>
    </row>
    <row r="896" spans="1:28" x14ac:dyDescent="0.25">
      <c r="A896" s="35" t="s">
        <v>1393</v>
      </c>
      <c r="B896" s="29">
        <v>45670</v>
      </c>
      <c r="C896" s="264" t="s">
        <v>12448</v>
      </c>
      <c r="D896" s="29" t="s">
        <v>17</v>
      </c>
      <c r="E896" s="240" t="s">
        <v>12449</v>
      </c>
      <c r="F896" s="29">
        <v>45678</v>
      </c>
      <c r="G896" s="35" t="s">
        <v>1269</v>
      </c>
      <c r="H896" s="35" t="s">
        <v>1273</v>
      </c>
      <c r="I896" s="29" t="s">
        <v>13050</v>
      </c>
      <c r="J896" s="41">
        <v>1</v>
      </c>
      <c r="K896" s="41" t="s">
        <v>255</v>
      </c>
      <c r="L896" s="41" t="s">
        <v>255</v>
      </c>
      <c r="M896" s="41" t="s">
        <v>7870</v>
      </c>
      <c r="N896" s="41" t="s">
        <v>7861</v>
      </c>
      <c r="O896" s="41" t="s">
        <v>7862</v>
      </c>
      <c r="P896" s="41" t="s">
        <v>256</v>
      </c>
      <c r="Q896" s="41" t="s">
        <v>12778</v>
      </c>
      <c r="R896" s="41"/>
      <c r="S896" s="238" t="s">
        <v>12924</v>
      </c>
      <c r="T896" s="41" t="s">
        <v>7866</v>
      </c>
      <c r="U896" s="29"/>
      <c r="W896" s="29">
        <v>45405</v>
      </c>
      <c r="X896" s="41">
        <v>30</v>
      </c>
      <c r="Y896" s="238">
        <v>50000000</v>
      </c>
      <c r="Z896" s="288">
        <v>50000000</v>
      </c>
      <c r="AA896" s="288">
        <v>50000000</v>
      </c>
      <c r="AB896" s="41" t="s">
        <v>12232</v>
      </c>
    </row>
    <row r="897" spans="1:28" x14ac:dyDescent="0.25">
      <c r="A897" s="35" t="s">
        <v>1393</v>
      </c>
      <c r="B897" s="29">
        <v>45670</v>
      </c>
      <c r="C897" s="264" t="s">
        <v>12440</v>
      </c>
      <c r="D897" s="29" t="s">
        <v>17</v>
      </c>
      <c r="E897" s="240" t="s">
        <v>12432</v>
      </c>
      <c r="F897" s="29">
        <v>45678</v>
      </c>
      <c r="G897" s="35" t="s">
        <v>1269</v>
      </c>
      <c r="H897" s="35" t="s">
        <v>1273</v>
      </c>
      <c r="I897" s="29" t="s">
        <v>13050</v>
      </c>
      <c r="J897" s="41">
        <v>1</v>
      </c>
      <c r="K897" s="41" t="s">
        <v>255</v>
      </c>
      <c r="L897" s="41" t="s">
        <v>255</v>
      </c>
      <c r="M897" s="41" t="s">
        <v>7870</v>
      </c>
      <c r="N897" s="41" t="s">
        <v>7861</v>
      </c>
      <c r="O897" s="41" t="s">
        <v>7862</v>
      </c>
      <c r="P897" s="41" t="s">
        <v>7871</v>
      </c>
      <c r="Q897" s="41" t="s">
        <v>12771</v>
      </c>
      <c r="R897" s="41"/>
      <c r="S897" s="238" t="s">
        <v>12919</v>
      </c>
      <c r="T897" s="41" t="s">
        <v>7866</v>
      </c>
      <c r="U897" s="29"/>
      <c r="W897" s="29">
        <v>44211</v>
      </c>
      <c r="X897" s="41">
        <v>20</v>
      </c>
      <c r="Y897" s="238">
        <v>715396</v>
      </c>
      <c r="Z897" s="288">
        <v>715396</v>
      </c>
      <c r="AA897" s="288">
        <v>715396</v>
      </c>
      <c r="AB897" s="41" t="s">
        <v>12232</v>
      </c>
    </row>
    <row r="898" spans="1:28" x14ac:dyDescent="0.25">
      <c r="A898" s="35" t="s">
        <v>1393</v>
      </c>
      <c r="B898" s="29">
        <v>45670</v>
      </c>
      <c r="C898" s="264" t="s">
        <v>12436</v>
      </c>
      <c r="D898" s="29" t="s">
        <v>17</v>
      </c>
      <c r="E898" s="240" t="s">
        <v>12432</v>
      </c>
      <c r="F898" s="29">
        <v>45678</v>
      </c>
      <c r="G898" s="35" t="s">
        <v>1269</v>
      </c>
      <c r="H898" s="35" t="s">
        <v>1273</v>
      </c>
      <c r="I898" s="29" t="s">
        <v>13050</v>
      </c>
      <c r="J898" s="41">
        <v>1</v>
      </c>
      <c r="K898" s="41" t="s">
        <v>255</v>
      </c>
      <c r="L898" s="41" t="s">
        <v>255</v>
      </c>
      <c r="M898" s="41" t="s">
        <v>7870</v>
      </c>
      <c r="N898" s="41" t="s">
        <v>7861</v>
      </c>
      <c r="O898" s="41" t="s">
        <v>7862</v>
      </c>
      <c r="P898" s="41" t="s">
        <v>256</v>
      </c>
      <c r="Q898" s="41" t="s">
        <v>12767</v>
      </c>
      <c r="R898" s="41"/>
      <c r="S898" s="238" t="s">
        <v>12915</v>
      </c>
      <c r="T898" s="41" t="s">
        <v>7866</v>
      </c>
      <c r="U898" s="29"/>
      <c r="W898" s="29">
        <v>44203</v>
      </c>
      <c r="X898" s="41">
        <v>20</v>
      </c>
      <c r="Y898" s="238">
        <v>5488515</v>
      </c>
      <c r="Z898" s="288">
        <v>5488515</v>
      </c>
      <c r="AA898" s="288">
        <v>5488515</v>
      </c>
      <c r="AB898" s="41" t="s">
        <v>12232</v>
      </c>
    </row>
    <row r="899" spans="1:28" x14ac:dyDescent="0.25">
      <c r="A899" s="35" t="s">
        <v>1393</v>
      </c>
      <c r="B899" s="29">
        <v>45670</v>
      </c>
      <c r="C899" s="264" t="s">
        <v>12445</v>
      </c>
      <c r="D899" s="29" t="s">
        <v>17</v>
      </c>
      <c r="E899" s="240" t="s">
        <v>12432</v>
      </c>
      <c r="F899" s="29">
        <v>45678</v>
      </c>
      <c r="G899" s="35" t="s">
        <v>1269</v>
      </c>
      <c r="H899" s="35" t="s">
        <v>1273</v>
      </c>
      <c r="I899" s="29" t="s">
        <v>13050</v>
      </c>
      <c r="J899" s="41">
        <v>1</v>
      </c>
      <c r="K899" s="41" t="s">
        <v>7941</v>
      </c>
      <c r="L899" s="41" t="s">
        <v>11663</v>
      </c>
      <c r="M899" s="41" t="s">
        <v>7965</v>
      </c>
      <c r="N899" s="41" t="s">
        <v>7861</v>
      </c>
      <c r="O899" s="41" t="s">
        <v>7862</v>
      </c>
      <c r="P899" s="41" t="s">
        <v>8454</v>
      </c>
      <c r="Q899" s="41" t="s">
        <v>12774</v>
      </c>
      <c r="R899" s="41"/>
      <c r="S899" s="238" t="s">
        <v>12922</v>
      </c>
      <c r="T899" s="41" t="s">
        <v>7866</v>
      </c>
      <c r="U899" s="29"/>
      <c r="W899" s="29">
        <v>44358</v>
      </c>
      <c r="X899" s="41">
        <v>20</v>
      </c>
      <c r="Y899" s="238">
        <v>113622</v>
      </c>
      <c r="Z899" s="288">
        <v>113622</v>
      </c>
      <c r="AA899" s="288">
        <v>113622</v>
      </c>
      <c r="AB899" s="41" t="s">
        <v>12232</v>
      </c>
    </row>
    <row r="900" spans="1:28" x14ac:dyDescent="0.25">
      <c r="A900" s="35" t="s">
        <v>1393</v>
      </c>
      <c r="B900" s="29">
        <v>45670</v>
      </c>
      <c r="C900" s="264" t="s">
        <v>12412</v>
      </c>
      <c r="D900" s="29" t="s">
        <v>17</v>
      </c>
      <c r="E900" s="240" t="s">
        <v>12407</v>
      </c>
      <c r="F900" s="29">
        <v>45678</v>
      </c>
      <c r="G900" s="35" t="s">
        <v>1269</v>
      </c>
      <c r="H900" s="35" t="s">
        <v>1273</v>
      </c>
      <c r="I900" s="29" t="s">
        <v>13050</v>
      </c>
      <c r="J900" s="41">
        <v>1</v>
      </c>
      <c r="K900" s="41" t="s">
        <v>8421</v>
      </c>
      <c r="L900" s="41" t="s">
        <v>11772</v>
      </c>
      <c r="M900" s="41" t="s">
        <v>8422</v>
      </c>
      <c r="N900" s="41" t="s">
        <v>7861</v>
      </c>
      <c r="O900" s="41" t="s">
        <v>8423</v>
      </c>
      <c r="P900" s="41" t="s">
        <v>9064</v>
      </c>
      <c r="Q900" s="41" t="s">
        <v>12758</v>
      </c>
      <c r="R900" s="41"/>
      <c r="S900" s="238" t="s">
        <v>12906</v>
      </c>
      <c r="T900" s="41" t="s">
        <v>7866</v>
      </c>
      <c r="U900" s="29"/>
      <c r="W900" s="29">
        <v>44797</v>
      </c>
      <c r="X900" s="41">
        <v>60</v>
      </c>
      <c r="Y900" s="238">
        <v>50000</v>
      </c>
      <c r="Z900" s="288">
        <v>50000</v>
      </c>
      <c r="AA900" s="288">
        <v>50000</v>
      </c>
      <c r="AB900" s="41" t="s">
        <v>12232</v>
      </c>
    </row>
    <row r="901" spans="1:28" x14ac:dyDescent="0.25">
      <c r="A901" s="35" t="s">
        <v>1393</v>
      </c>
      <c r="B901" s="29">
        <v>45670</v>
      </c>
      <c r="C901" s="264" t="s">
        <v>12443</v>
      </c>
      <c r="D901" s="29" t="s">
        <v>17</v>
      </c>
      <c r="E901" s="240" t="s">
        <v>12444</v>
      </c>
      <c r="F901" s="29">
        <v>45678</v>
      </c>
      <c r="G901" s="35" t="s">
        <v>1269</v>
      </c>
      <c r="H901" s="35" t="s">
        <v>1273</v>
      </c>
      <c r="I901" s="29" t="s">
        <v>13050</v>
      </c>
      <c r="J901" s="41">
        <v>1</v>
      </c>
      <c r="K901" s="41" t="s">
        <v>7860</v>
      </c>
      <c r="L901" s="41" t="s">
        <v>11662</v>
      </c>
      <c r="M901" s="41" t="s">
        <v>315</v>
      </c>
      <c r="N901" s="41" t="s">
        <v>7861</v>
      </c>
      <c r="O901" s="41" t="s">
        <v>7862</v>
      </c>
      <c r="P901" s="41" t="s">
        <v>1500</v>
      </c>
      <c r="Q901" s="41" t="s">
        <v>12773</v>
      </c>
      <c r="R901" s="41"/>
      <c r="S901" s="238" t="s">
        <v>12921</v>
      </c>
      <c r="T901" s="41" t="s">
        <v>7866</v>
      </c>
      <c r="U901" s="29"/>
      <c r="W901" s="29">
        <v>48668</v>
      </c>
      <c r="X901" s="41">
        <v>20</v>
      </c>
      <c r="Y901" s="238">
        <v>691152</v>
      </c>
      <c r="Z901" s="288">
        <v>691152</v>
      </c>
      <c r="AA901" s="288">
        <v>691152</v>
      </c>
      <c r="AB901" s="41" t="s">
        <v>12232</v>
      </c>
    </row>
    <row r="902" spans="1:28" x14ac:dyDescent="0.25">
      <c r="A902" s="35" t="s">
        <v>1393</v>
      </c>
      <c r="B902" s="29">
        <v>45670</v>
      </c>
      <c r="C902" s="264" t="s">
        <v>12441</v>
      </c>
      <c r="D902" s="29" t="s">
        <v>17</v>
      </c>
      <c r="E902" s="240" t="s">
        <v>12442</v>
      </c>
      <c r="F902" s="29">
        <v>45678</v>
      </c>
      <c r="G902" s="35" t="s">
        <v>1269</v>
      </c>
      <c r="H902" s="35" t="s">
        <v>1273</v>
      </c>
      <c r="I902" s="29" t="s">
        <v>13050</v>
      </c>
      <c r="J902" s="41">
        <v>1</v>
      </c>
      <c r="K902" s="41" t="s">
        <v>7860</v>
      </c>
      <c r="L902" s="41" t="s">
        <v>11662</v>
      </c>
      <c r="M902" s="41" t="s">
        <v>315</v>
      </c>
      <c r="N902" s="41" t="s">
        <v>7861</v>
      </c>
      <c r="O902" s="41" t="s">
        <v>7862</v>
      </c>
      <c r="P902" s="41" t="s">
        <v>1500</v>
      </c>
      <c r="Q902" s="41" t="s">
        <v>12772</v>
      </c>
      <c r="R902" s="41"/>
      <c r="S902" s="238" t="s">
        <v>12920</v>
      </c>
      <c r="T902" s="41" t="s">
        <v>7866</v>
      </c>
      <c r="U902" s="29"/>
      <c r="W902" s="29">
        <v>45202</v>
      </c>
      <c r="X902" s="41">
        <v>20</v>
      </c>
      <c r="Y902" s="238">
        <v>6553881</v>
      </c>
      <c r="Z902" s="288">
        <v>6553881</v>
      </c>
      <c r="AA902" s="288">
        <v>6553881</v>
      </c>
      <c r="AB902" s="41" t="s">
        <v>12232</v>
      </c>
    </row>
    <row r="903" spans="1:28" x14ac:dyDescent="0.25">
      <c r="A903" s="35" t="s">
        <v>1393</v>
      </c>
      <c r="B903" s="29">
        <v>45670</v>
      </c>
      <c r="C903" s="264" t="s">
        <v>12439</v>
      </c>
      <c r="D903" s="29" t="s">
        <v>17</v>
      </c>
      <c r="E903" s="240" t="s">
        <v>12432</v>
      </c>
      <c r="F903" s="29">
        <v>45678</v>
      </c>
      <c r="G903" s="35" t="s">
        <v>1269</v>
      </c>
      <c r="H903" s="35" t="s">
        <v>1273</v>
      </c>
      <c r="I903" s="29" t="s">
        <v>13050</v>
      </c>
      <c r="J903" s="41">
        <v>1</v>
      </c>
      <c r="K903" s="41" t="s">
        <v>7860</v>
      </c>
      <c r="L903" s="41" t="s">
        <v>11662</v>
      </c>
      <c r="M903" s="41" t="s">
        <v>315</v>
      </c>
      <c r="N903" s="41" t="s">
        <v>7861</v>
      </c>
      <c r="O903" s="41" t="s">
        <v>7862</v>
      </c>
      <c r="P903" s="41" t="s">
        <v>1500</v>
      </c>
      <c r="Q903" s="41" t="s">
        <v>12770</v>
      </c>
      <c r="R903" s="41"/>
      <c r="S903" s="238" t="s">
        <v>12918</v>
      </c>
      <c r="T903" s="41" t="s">
        <v>7866</v>
      </c>
      <c r="U903" s="29"/>
      <c r="W903" s="29">
        <v>44227</v>
      </c>
      <c r="X903" s="41">
        <v>20</v>
      </c>
      <c r="Y903" s="238">
        <v>6408367</v>
      </c>
      <c r="Z903" s="288">
        <v>6408367</v>
      </c>
      <c r="AA903" s="288">
        <v>6408367</v>
      </c>
      <c r="AB903" s="41" t="s">
        <v>12232</v>
      </c>
    </row>
    <row r="904" spans="1:28" x14ac:dyDescent="0.25">
      <c r="A904" s="35" t="s">
        <v>1393</v>
      </c>
      <c r="B904" s="29">
        <v>45670</v>
      </c>
      <c r="C904" s="264" t="s">
        <v>12438</v>
      </c>
      <c r="D904" s="29" t="s">
        <v>17</v>
      </c>
      <c r="E904" s="240" t="s">
        <v>12432</v>
      </c>
      <c r="F904" s="29">
        <v>45678</v>
      </c>
      <c r="G904" s="35" t="s">
        <v>1269</v>
      </c>
      <c r="H904" s="35" t="s">
        <v>1273</v>
      </c>
      <c r="I904" s="29" t="s">
        <v>13050</v>
      </c>
      <c r="J904" s="41">
        <v>1</v>
      </c>
      <c r="K904" s="41" t="s">
        <v>7860</v>
      </c>
      <c r="L904" s="41" t="s">
        <v>11662</v>
      </c>
      <c r="M904" s="41" t="s">
        <v>315</v>
      </c>
      <c r="N904" s="41" t="s">
        <v>7861</v>
      </c>
      <c r="O904" s="41" t="s">
        <v>7862</v>
      </c>
      <c r="P904" s="41" t="s">
        <v>1500</v>
      </c>
      <c r="Q904" s="41" t="s">
        <v>12769</v>
      </c>
      <c r="R904" s="41"/>
      <c r="S904" s="238" t="s">
        <v>12917</v>
      </c>
      <c r="T904" s="41" t="s">
        <v>7866</v>
      </c>
      <c r="U904" s="29"/>
      <c r="W904" s="29">
        <v>44211</v>
      </c>
      <c r="X904" s="41">
        <v>20</v>
      </c>
      <c r="Y904" s="238">
        <v>6488506</v>
      </c>
      <c r="Z904" s="288">
        <v>6488506</v>
      </c>
      <c r="AA904" s="288">
        <v>6488506</v>
      </c>
      <c r="AB904" s="41" t="s">
        <v>12232</v>
      </c>
    </row>
    <row r="905" spans="1:28" x14ac:dyDescent="0.25">
      <c r="A905" s="35" t="s">
        <v>1393</v>
      </c>
      <c r="B905" s="29">
        <v>45670</v>
      </c>
      <c r="C905" s="264" t="s">
        <v>12437</v>
      </c>
      <c r="D905" s="29" t="s">
        <v>17</v>
      </c>
      <c r="E905" s="240" t="s">
        <v>12432</v>
      </c>
      <c r="F905" s="29">
        <v>45678</v>
      </c>
      <c r="G905" s="35" t="s">
        <v>1269</v>
      </c>
      <c r="H905" s="35" t="s">
        <v>1273</v>
      </c>
      <c r="I905" s="29" t="s">
        <v>13050</v>
      </c>
      <c r="J905" s="41">
        <v>1</v>
      </c>
      <c r="K905" s="41" t="s">
        <v>7860</v>
      </c>
      <c r="L905" s="41" t="s">
        <v>11662</v>
      </c>
      <c r="M905" s="41" t="s">
        <v>315</v>
      </c>
      <c r="N905" s="41" t="s">
        <v>7861</v>
      </c>
      <c r="O905" s="41" t="s">
        <v>7862</v>
      </c>
      <c r="P905" s="41" t="s">
        <v>8468</v>
      </c>
      <c r="Q905" s="41" t="s">
        <v>12768</v>
      </c>
      <c r="R905" s="41"/>
      <c r="S905" s="238" t="s">
        <v>12916</v>
      </c>
      <c r="T905" s="41" t="s">
        <v>7866</v>
      </c>
      <c r="U905" s="29"/>
      <c r="W905" s="29">
        <v>44204</v>
      </c>
      <c r="X905" s="41">
        <v>20</v>
      </c>
      <c r="Y905" s="238">
        <v>10650057</v>
      </c>
      <c r="Z905" s="288">
        <v>10650057</v>
      </c>
      <c r="AA905" s="288">
        <v>10650057</v>
      </c>
      <c r="AB905" s="41" t="s">
        <v>12232</v>
      </c>
    </row>
    <row r="906" spans="1:28" x14ac:dyDescent="0.25">
      <c r="A906" s="35" t="s">
        <v>1393</v>
      </c>
      <c r="B906" s="29">
        <v>45670</v>
      </c>
      <c r="C906" s="264" t="s">
        <v>12434</v>
      </c>
      <c r="D906" s="29" t="s">
        <v>17</v>
      </c>
      <c r="E906" s="240" t="s">
        <v>12383</v>
      </c>
      <c r="F906" s="29">
        <v>45678</v>
      </c>
      <c r="G906" s="35" t="s">
        <v>1269</v>
      </c>
      <c r="H906" s="35" t="s">
        <v>1273</v>
      </c>
      <c r="I906" s="29" t="s">
        <v>13050</v>
      </c>
      <c r="J906" s="41">
        <v>1</v>
      </c>
      <c r="K906" s="41" t="s">
        <v>7860</v>
      </c>
      <c r="L906" s="41" t="s">
        <v>11662</v>
      </c>
      <c r="M906" s="41" t="s">
        <v>315</v>
      </c>
      <c r="N906" s="41" t="s">
        <v>7861</v>
      </c>
      <c r="O906" s="41" t="s">
        <v>7862</v>
      </c>
      <c r="P906" s="41" t="s">
        <v>1500</v>
      </c>
      <c r="Q906" s="41" t="s">
        <v>12765</v>
      </c>
      <c r="R906" s="41"/>
      <c r="S906" s="238" t="s">
        <v>12913</v>
      </c>
      <c r="T906" s="41" t="s">
        <v>7866</v>
      </c>
      <c r="U906" s="29"/>
      <c r="W906" s="29">
        <v>44214</v>
      </c>
      <c r="X906" s="41">
        <v>20</v>
      </c>
      <c r="Y906" s="238">
        <v>6878506</v>
      </c>
      <c r="Z906" s="288">
        <v>6878506</v>
      </c>
      <c r="AA906" s="288">
        <v>6878506</v>
      </c>
      <c r="AB906" s="41" t="s">
        <v>12232</v>
      </c>
    </row>
    <row r="907" spans="1:28" x14ac:dyDescent="0.25">
      <c r="A907" s="35" t="s">
        <v>1393</v>
      </c>
      <c r="B907" s="29">
        <v>45670</v>
      </c>
      <c r="C907" s="264" t="s">
        <v>12433</v>
      </c>
      <c r="D907" s="29" t="s">
        <v>17</v>
      </c>
      <c r="E907" s="240" t="s">
        <v>12383</v>
      </c>
      <c r="F907" s="29">
        <v>45678</v>
      </c>
      <c r="G907" s="35" t="s">
        <v>1269</v>
      </c>
      <c r="H907" s="35" t="s">
        <v>1273</v>
      </c>
      <c r="I907" s="29" t="s">
        <v>13050</v>
      </c>
      <c r="J907" s="41">
        <v>1</v>
      </c>
      <c r="K907" s="41" t="s">
        <v>7860</v>
      </c>
      <c r="L907" s="41" t="s">
        <v>11662</v>
      </c>
      <c r="M907" s="41" t="s">
        <v>315</v>
      </c>
      <c r="N907" s="41" t="s">
        <v>7861</v>
      </c>
      <c r="O907" s="41" t="s">
        <v>7862</v>
      </c>
      <c r="P907" s="41" t="s">
        <v>1500</v>
      </c>
      <c r="Q907" s="41" t="s">
        <v>12764</v>
      </c>
      <c r="R907" s="41"/>
      <c r="S907" s="238" t="s">
        <v>12912</v>
      </c>
      <c r="T907" s="41" t="s">
        <v>7866</v>
      </c>
      <c r="U907" s="29"/>
      <c r="W907" s="29">
        <v>44210</v>
      </c>
      <c r="X907" s="41">
        <v>20</v>
      </c>
      <c r="Y907" s="238">
        <v>6359506</v>
      </c>
      <c r="Z907" s="288">
        <v>6359506</v>
      </c>
      <c r="AA907" s="288">
        <v>6359506</v>
      </c>
      <c r="AB907" s="41" t="s">
        <v>12232</v>
      </c>
    </row>
    <row r="908" spans="1:28" x14ac:dyDescent="0.25">
      <c r="A908" s="35" t="s">
        <v>1080</v>
      </c>
      <c r="B908" s="29">
        <v>45670</v>
      </c>
      <c r="C908" s="264" t="s">
        <v>12602</v>
      </c>
      <c r="D908" s="29" t="s">
        <v>17</v>
      </c>
      <c r="E908" s="240" t="s">
        <v>12383</v>
      </c>
      <c r="F908" s="29">
        <v>45678</v>
      </c>
      <c r="G908" s="35" t="s">
        <v>1269</v>
      </c>
      <c r="H908" s="35" t="s">
        <v>1273</v>
      </c>
      <c r="I908" s="29" t="s">
        <v>13054</v>
      </c>
      <c r="J908" s="41">
        <v>1</v>
      </c>
      <c r="K908" s="41" t="s">
        <v>7860</v>
      </c>
      <c r="L908" s="41" t="s">
        <v>11662</v>
      </c>
      <c r="M908" s="41" t="s">
        <v>315</v>
      </c>
      <c r="N908" s="41" t="s">
        <v>7861</v>
      </c>
      <c r="O908" s="41" t="s">
        <v>7862</v>
      </c>
      <c r="P908" s="41" t="s">
        <v>1500</v>
      </c>
      <c r="Q908" s="41" t="s">
        <v>12680</v>
      </c>
      <c r="R908" s="41"/>
      <c r="S908" s="238" t="s">
        <v>12913</v>
      </c>
      <c r="T908" s="41" t="s">
        <v>7866</v>
      </c>
      <c r="U908" s="29"/>
      <c r="W908" s="29">
        <v>44214</v>
      </c>
      <c r="X908" s="41">
        <v>20</v>
      </c>
      <c r="Y908" s="238">
        <v>8886506</v>
      </c>
      <c r="Z908" s="288">
        <v>8886506</v>
      </c>
      <c r="AA908" s="288">
        <v>8886506</v>
      </c>
      <c r="AB908" s="41" t="s">
        <v>12232</v>
      </c>
    </row>
    <row r="909" spans="1:28" x14ac:dyDescent="0.25">
      <c r="A909" s="35" t="s">
        <v>12095</v>
      </c>
      <c r="B909" s="29">
        <v>45670</v>
      </c>
      <c r="C909" s="264" t="s">
        <v>12433</v>
      </c>
      <c r="D909" s="29" t="s">
        <v>17</v>
      </c>
      <c r="E909" s="240" t="s">
        <v>12383</v>
      </c>
      <c r="F909" s="29">
        <v>45678</v>
      </c>
      <c r="G909" s="35" t="s">
        <v>1269</v>
      </c>
      <c r="H909" s="35" t="s">
        <v>1272</v>
      </c>
      <c r="I909" s="29" t="s">
        <v>13059</v>
      </c>
      <c r="J909" s="41">
        <v>1</v>
      </c>
      <c r="K909" s="41" t="s">
        <v>7860</v>
      </c>
      <c r="L909" s="41" t="s">
        <v>11662</v>
      </c>
      <c r="M909" s="41" t="s">
        <v>315</v>
      </c>
      <c r="N909" s="41" t="s">
        <v>7861</v>
      </c>
      <c r="O909" s="41" t="s">
        <v>7862</v>
      </c>
      <c r="P909" s="41" t="s">
        <v>1500</v>
      </c>
      <c r="Q909" s="41" t="s">
        <v>12696</v>
      </c>
      <c r="R909" s="41"/>
      <c r="S909" s="238" t="s">
        <v>12912</v>
      </c>
      <c r="T909" s="41" t="s">
        <v>7866</v>
      </c>
      <c r="U909" s="29"/>
      <c r="W909" s="29">
        <v>44210</v>
      </c>
      <c r="X909" s="41">
        <v>20</v>
      </c>
      <c r="Y909" s="238">
        <v>6359506</v>
      </c>
      <c r="Z909" s="288">
        <v>6359506</v>
      </c>
      <c r="AA909" s="288">
        <v>6359506</v>
      </c>
      <c r="AB909" s="41" t="s">
        <v>12232</v>
      </c>
    </row>
    <row r="910" spans="1:28" x14ac:dyDescent="0.25">
      <c r="A910" s="35" t="s">
        <v>1456</v>
      </c>
      <c r="B910" s="29">
        <v>45670</v>
      </c>
      <c r="C910" s="264" t="s">
        <v>12382</v>
      </c>
      <c r="D910" s="29" t="s">
        <v>17</v>
      </c>
      <c r="E910" s="240" t="s">
        <v>12383</v>
      </c>
      <c r="F910" s="29">
        <v>45678</v>
      </c>
      <c r="G910" s="35" t="s">
        <v>1262</v>
      </c>
      <c r="H910" s="35" t="s">
        <v>1264</v>
      </c>
      <c r="I910" s="29" t="s">
        <v>13069</v>
      </c>
      <c r="J910" s="41">
        <v>1</v>
      </c>
      <c r="K910" s="41" t="s">
        <v>7860</v>
      </c>
      <c r="L910" s="41" t="s">
        <v>11662</v>
      </c>
      <c r="M910" s="41" t="s">
        <v>315</v>
      </c>
      <c r="N910" s="41" t="s">
        <v>7861</v>
      </c>
      <c r="O910" s="41" t="s">
        <v>7862</v>
      </c>
      <c r="P910" s="41" t="s">
        <v>1500</v>
      </c>
      <c r="Q910" s="41" t="s">
        <v>12726</v>
      </c>
      <c r="R910" s="41"/>
      <c r="S910" s="238" t="s">
        <v>12872</v>
      </c>
      <c r="T910" s="41" t="s">
        <v>7866</v>
      </c>
      <c r="U910" s="29"/>
      <c r="W910" s="29">
        <v>44223</v>
      </c>
      <c r="X910" s="41">
        <v>20</v>
      </c>
      <c r="Y910" s="238">
        <v>7488506</v>
      </c>
      <c r="Z910" s="288">
        <v>7488506</v>
      </c>
      <c r="AA910" s="288">
        <v>7488506</v>
      </c>
      <c r="AB910" s="41" t="s">
        <v>12232</v>
      </c>
    </row>
    <row r="911" spans="1:28" x14ac:dyDescent="0.25">
      <c r="A911" s="35" t="s">
        <v>1471</v>
      </c>
      <c r="B911" s="29">
        <v>45670</v>
      </c>
      <c r="C911" s="264" t="s">
        <v>12561</v>
      </c>
      <c r="D911" s="29" t="s">
        <v>17</v>
      </c>
      <c r="E911" s="240" t="s">
        <v>12426</v>
      </c>
      <c r="F911" s="29">
        <v>45678</v>
      </c>
      <c r="G911" s="35" t="s">
        <v>1269</v>
      </c>
      <c r="H911" s="35" t="s">
        <v>1273</v>
      </c>
      <c r="I911" s="29" t="s">
        <v>13079</v>
      </c>
      <c r="J911" s="41">
        <v>1</v>
      </c>
      <c r="K911" s="41" t="s">
        <v>7860</v>
      </c>
      <c r="L911" s="41" t="s">
        <v>11662</v>
      </c>
      <c r="M911" s="41" t="s">
        <v>315</v>
      </c>
      <c r="N911" s="41" t="s">
        <v>7861</v>
      </c>
      <c r="O911" s="41" t="s">
        <v>7862</v>
      </c>
      <c r="P911" s="41" t="s">
        <v>1500</v>
      </c>
      <c r="Q911" s="41" t="s">
        <v>12653</v>
      </c>
      <c r="R911" s="41"/>
      <c r="S911" s="238" t="s">
        <v>13005</v>
      </c>
      <c r="T911" s="41" t="s">
        <v>7866</v>
      </c>
      <c r="U911" s="29"/>
      <c r="W911" s="29">
        <v>44224</v>
      </c>
      <c r="X911" s="41">
        <v>20</v>
      </c>
      <c r="Y911" s="238">
        <v>6356446</v>
      </c>
      <c r="Z911" s="288">
        <v>6356446</v>
      </c>
      <c r="AA911" s="288">
        <v>6356446</v>
      </c>
      <c r="AB911" s="41" t="s">
        <v>12232</v>
      </c>
    </row>
    <row r="912" spans="1:28" x14ac:dyDescent="0.25">
      <c r="A912" s="35" t="s">
        <v>357</v>
      </c>
      <c r="B912" s="29">
        <v>45670</v>
      </c>
      <c r="C912" s="264" t="s">
        <v>12513</v>
      </c>
      <c r="D912" s="29" t="s">
        <v>17</v>
      </c>
      <c r="E912" s="240" t="s">
        <v>12383</v>
      </c>
      <c r="F912" s="29">
        <v>45678</v>
      </c>
      <c r="G912" s="35" t="s">
        <v>1269</v>
      </c>
      <c r="H912" s="35" t="s">
        <v>1272</v>
      </c>
      <c r="I912" s="29" t="s">
        <v>13070</v>
      </c>
      <c r="J912" s="41">
        <v>1</v>
      </c>
      <c r="K912" s="41" t="s">
        <v>7860</v>
      </c>
      <c r="L912" s="41" t="s">
        <v>11662</v>
      </c>
      <c r="M912" s="41" t="s">
        <v>315</v>
      </c>
      <c r="N912" s="41" t="s">
        <v>7861</v>
      </c>
      <c r="O912" s="41" t="s">
        <v>7862</v>
      </c>
      <c r="P912" s="41" t="s">
        <v>1500</v>
      </c>
      <c r="Q912" s="41" t="s">
        <v>12837</v>
      </c>
      <c r="R912" s="41"/>
      <c r="S912" s="238" t="s">
        <v>12977</v>
      </c>
      <c r="T912" s="41" t="s">
        <v>7866</v>
      </c>
      <c r="U912" s="29"/>
      <c r="W912" s="29">
        <v>44225</v>
      </c>
      <c r="X912" s="41">
        <v>20</v>
      </c>
      <c r="Y912" s="238">
        <v>7544506</v>
      </c>
      <c r="Z912" s="288">
        <v>7544506</v>
      </c>
      <c r="AA912" s="288">
        <v>7544506</v>
      </c>
      <c r="AB912" s="41" t="s">
        <v>12229</v>
      </c>
    </row>
    <row r="913" spans="1:28" x14ac:dyDescent="0.25">
      <c r="A913" s="35" t="s">
        <v>1393</v>
      </c>
      <c r="B913" s="29">
        <v>45670</v>
      </c>
      <c r="C913" s="264" t="s">
        <v>12429</v>
      </c>
      <c r="D913" s="29" t="s">
        <v>17</v>
      </c>
      <c r="E913" s="240" t="s">
        <v>12430</v>
      </c>
      <c r="F913" s="29">
        <v>45678</v>
      </c>
      <c r="G913" s="35" t="s">
        <v>1269</v>
      </c>
      <c r="H913" s="35" t="s">
        <v>1273</v>
      </c>
      <c r="I913" s="29" t="s">
        <v>13050</v>
      </c>
      <c r="J913" s="41">
        <v>1</v>
      </c>
      <c r="K913" s="41" t="s">
        <v>7860</v>
      </c>
      <c r="L913" s="41" t="s">
        <v>11662</v>
      </c>
      <c r="M913" s="41" t="s">
        <v>315</v>
      </c>
      <c r="N913" s="41" t="s">
        <v>7861</v>
      </c>
      <c r="O913" s="41" t="s">
        <v>7862</v>
      </c>
      <c r="P913" s="41" t="s">
        <v>281</v>
      </c>
      <c r="Q913" s="41" t="s">
        <v>12762</v>
      </c>
      <c r="R913" s="41"/>
      <c r="S913" s="238" t="s">
        <v>12910</v>
      </c>
      <c r="T913" s="41" t="s">
        <v>7866</v>
      </c>
      <c r="U913" s="29"/>
      <c r="W913" s="29">
        <v>44376</v>
      </c>
      <c r="X913" s="41">
        <v>20</v>
      </c>
      <c r="Y913" s="238">
        <v>582252</v>
      </c>
      <c r="Z913" s="288">
        <v>582252</v>
      </c>
      <c r="AA913" s="288">
        <v>582252</v>
      </c>
      <c r="AB913" s="41" t="s">
        <v>12232</v>
      </c>
    </row>
    <row r="914" spans="1:28" x14ac:dyDescent="0.25">
      <c r="A914" s="35" t="s">
        <v>13138</v>
      </c>
      <c r="B914" s="29">
        <v>45670</v>
      </c>
      <c r="C914" s="264" t="s">
        <v>12539</v>
      </c>
      <c r="D914" s="29" t="s">
        <v>17</v>
      </c>
      <c r="E914" s="240" t="s">
        <v>12383</v>
      </c>
      <c r="F914" s="29">
        <v>45678</v>
      </c>
      <c r="G914" s="35" t="s">
        <v>1269</v>
      </c>
      <c r="H914" s="35" t="s">
        <v>1272</v>
      </c>
      <c r="I914" s="29" t="s">
        <v>13045</v>
      </c>
      <c r="J914" s="41">
        <v>1</v>
      </c>
      <c r="K914" s="41" t="s">
        <v>7860</v>
      </c>
      <c r="L914" s="41" t="s">
        <v>11662</v>
      </c>
      <c r="M914" s="41" t="s">
        <v>315</v>
      </c>
      <c r="N914" s="41" t="s">
        <v>7861</v>
      </c>
      <c r="O914" s="41" t="s">
        <v>7862</v>
      </c>
      <c r="P914" s="41" t="s">
        <v>1500</v>
      </c>
      <c r="Q914" s="41" t="s">
        <v>12633</v>
      </c>
      <c r="R914" s="41"/>
      <c r="S914" s="238" t="s">
        <v>12990</v>
      </c>
      <c r="T914" s="41" t="s">
        <v>7866</v>
      </c>
      <c r="U914" s="29"/>
      <c r="W914" s="29">
        <v>44228</v>
      </c>
      <c r="X914" s="41">
        <v>20</v>
      </c>
      <c r="Y914" s="238">
        <v>6988506</v>
      </c>
      <c r="Z914" s="288">
        <v>6988506</v>
      </c>
      <c r="AA914" s="288">
        <v>6988506</v>
      </c>
      <c r="AB914" s="41" t="s">
        <v>12232</v>
      </c>
    </row>
    <row r="915" spans="1:28" x14ac:dyDescent="0.25">
      <c r="A915" s="35" t="s">
        <v>1393</v>
      </c>
      <c r="B915" s="29">
        <v>45670</v>
      </c>
      <c r="C915" s="264" t="s">
        <v>12427</v>
      </c>
      <c r="D915" s="29" t="s">
        <v>17</v>
      </c>
      <c r="E915" s="240" t="s">
        <v>12428</v>
      </c>
      <c r="F915" s="29">
        <v>45678</v>
      </c>
      <c r="G915" s="35" t="s">
        <v>1269</v>
      </c>
      <c r="H915" s="35" t="s">
        <v>1273</v>
      </c>
      <c r="I915" s="29" t="s">
        <v>13050</v>
      </c>
      <c r="J915" s="41">
        <v>1</v>
      </c>
      <c r="K915" s="41" t="s">
        <v>7860</v>
      </c>
      <c r="L915" s="41" t="s">
        <v>11662</v>
      </c>
      <c r="M915" s="41" t="s">
        <v>315</v>
      </c>
      <c r="N915" s="41" t="s">
        <v>7861</v>
      </c>
      <c r="O915" s="41" t="s">
        <v>7862</v>
      </c>
      <c r="P915" s="41" t="s">
        <v>1500</v>
      </c>
      <c r="Q915" s="41" t="s">
        <v>12761</v>
      </c>
      <c r="R915" s="41"/>
      <c r="S915" s="238" t="s">
        <v>12909</v>
      </c>
      <c r="T915" s="41" t="s">
        <v>7866</v>
      </c>
      <c r="U915" s="29"/>
      <c r="W915" s="29">
        <v>44339</v>
      </c>
      <c r="X915" s="41">
        <v>20</v>
      </c>
      <c r="Y915" s="238">
        <v>463235</v>
      </c>
      <c r="Z915" s="288">
        <v>463235</v>
      </c>
      <c r="AA915" s="288">
        <v>463235</v>
      </c>
      <c r="AB915" s="41" t="s">
        <v>12232</v>
      </c>
    </row>
    <row r="916" spans="1:28" x14ac:dyDescent="0.25">
      <c r="A916" s="35" t="s">
        <v>975</v>
      </c>
      <c r="B916" s="29">
        <v>45670</v>
      </c>
      <c r="C916" s="264" t="s">
        <v>12541</v>
      </c>
      <c r="D916" s="29" t="s">
        <v>17</v>
      </c>
      <c r="E916" s="240" t="s">
        <v>12383</v>
      </c>
      <c r="F916" s="29">
        <v>45678</v>
      </c>
      <c r="G916" s="35" t="s">
        <v>1269</v>
      </c>
      <c r="H916" s="35" t="s">
        <v>1272</v>
      </c>
      <c r="I916" s="29" t="s">
        <v>13119</v>
      </c>
      <c r="J916" s="41">
        <v>1</v>
      </c>
      <c r="K916" s="41" t="s">
        <v>7860</v>
      </c>
      <c r="L916" s="41" t="s">
        <v>11662</v>
      </c>
      <c r="M916" s="41" t="s">
        <v>315</v>
      </c>
      <c r="N916" s="41" t="s">
        <v>7861</v>
      </c>
      <c r="O916" s="41" t="s">
        <v>7862</v>
      </c>
      <c r="P916" s="41" t="s">
        <v>1500</v>
      </c>
      <c r="Q916" s="41" t="s">
        <v>12636</v>
      </c>
      <c r="R916" s="41"/>
      <c r="S916" s="238" t="s">
        <v>12993</v>
      </c>
      <c r="T916" s="41" t="s">
        <v>7866</v>
      </c>
      <c r="U916" s="29"/>
      <c r="W916" s="29">
        <v>44237</v>
      </c>
      <c r="X916" s="41">
        <v>20</v>
      </c>
      <c r="Y916" s="238">
        <v>6488555</v>
      </c>
      <c r="Z916" s="288">
        <v>6488555</v>
      </c>
      <c r="AA916" s="288">
        <v>6488555</v>
      </c>
      <c r="AB916" s="41" t="s">
        <v>12229</v>
      </c>
    </row>
    <row r="917" spans="1:28" x14ac:dyDescent="0.25">
      <c r="A917" s="35" t="s">
        <v>986</v>
      </c>
      <c r="B917" s="29">
        <v>45670</v>
      </c>
      <c r="C917" s="264" t="s">
        <v>12551</v>
      </c>
      <c r="D917" s="29" t="s">
        <v>17</v>
      </c>
      <c r="E917" s="240" t="s">
        <v>12383</v>
      </c>
      <c r="F917" s="29">
        <v>45678</v>
      </c>
      <c r="G917" s="35" t="s">
        <v>1269</v>
      </c>
      <c r="H917" s="35" t="s">
        <v>1273</v>
      </c>
      <c r="I917" s="29" t="s">
        <v>13065</v>
      </c>
      <c r="J917" s="41">
        <v>1</v>
      </c>
      <c r="K917" s="41" t="s">
        <v>7860</v>
      </c>
      <c r="L917" s="41" t="s">
        <v>11662</v>
      </c>
      <c r="M917" s="41" t="s">
        <v>315</v>
      </c>
      <c r="N917" s="41" t="s">
        <v>7861</v>
      </c>
      <c r="O917" s="41" t="s">
        <v>7862</v>
      </c>
      <c r="P917" s="41" t="s">
        <v>1500</v>
      </c>
      <c r="Q917" s="41" t="s">
        <v>12644</v>
      </c>
      <c r="R917" s="41"/>
      <c r="S917" s="238" t="s">
        <v>12998</v>
      </c>
      <c r="T917" s="41" t="s">
        <v>7866</v>
      </c>
      <c r="U917" s="29"/>
      <c r="W917" s="29">
        <v>44208</v>
      </c>
      <c r="X917" s="41">
        <v>20</v>
      </c>
      <c r="Y917" s="238">
        <v>6488533</v>
      </c>
      <c r="Z917" s="288">
        <v>6488533</v>
      </c>
      <c r="AA917" s="288">
        <v>6488533</v>
      </c>
      <c r="AB917" s="41" t="s">
        <v>12232</v>
      </c>
    </row>
    <row r="918" spans="1:28" x14ac:dyDescent="0.25">
      <c r="A918" s="35" t="s">
        <v>788</v>
      </c>
      <c r="B918" s="29">
        <v>45670</v>
      </c>
      <c r="C918" s="264" t="s">
        <v>12575</v>
      </c>
      <c r="D918" s="29" t="s">
        <v>17</v>
      </c>
      <c r="E918" s="240" t="s">
        <v>12383</v>
      </c>
      <c r="F918" s="29">
        <v>45678</v>
      </c>
      <c r="G918" s="35" t="s">
        <v>1269</v>
      </c>
      <c r="H918" s="35" t="s">
        <v>1272</v>
      </c>
      <c r="I918" s="29" t="s">
        <v>13102</v>
      </c>
      <c r="J918" s="41">
        <v>1</v>
      </c>
      <c r="K918" s="41" t="s">
        <v>7860</v>
      </c>
      <c r="L918" s="41" t="s">
        <v>11662</v>
      </c>
      <c r="M918" s="41" t="s">
        <v>315</v>
      </c>
      <c r="N918" s="41" t="s">
        <v>7861</v>
      </c>
      <c r="O918" s="41" t="s">
        <v>7862</v>
      </c>
      <c r="P918" s="41" t="s">
        <v>1500</v>
      </c>
      <c r="Q918" s="41" t="s">
        <v>12662</v>
      </c>
      <c r="R918" s="41"/>
      <c r="S918" s="238" t="s">
        <v>13012</v>
      </c>
      <c r="T918" s="41" t="s">
        <v>7866</v>
      </c>
      <c r="U918" s="29"/>
      <c r="W918" s="29">
        <v>44216</v>
      </c>
      <c r="X918" s="41">
        <v>20</v>
      </c>
      <c r="Y918" s="238">
        <v>5488506</v>
      </c>
      <c r="Z918" s="288">
        <v>5488506</v>
      </c>
      <c r="AA918" s="288">
        <v>5488506</v>
      </c>
      <c r="AB918" s="41" t="s">
        <v>12232</v>
      </c>
    </row>
    <row r="919" spans="1:28" x14ac:dyDescent="0.25">
      <c r="A919" s="35" t="s">
        <v>11630</v>
      </c>
      <c r="B919" s="29">
        <v>45670</v>
      </c>
      <c r="C919" s="264" t="s">
        <v>12606</v>
      </c>
      <c r="D919" s="29" t="s">
        <v>17</v>
      </c>
      <c r="E919" s="240" t="s">
        <v>12383</v>
      </c>
      <c r="F919" s="29">
        <v>45678</v>
      </c>
      <c r="G919" s="35" t="s">
        <v>1269</v>
      </c>
      <c r="H919" s="35" t="s">
        <v>1274</v>
      </c>
      <c r="I919" s="29" t="s">
        <v>13067</v>
      </c>
      <c r="J919" s="41">
        <v>1</v>
      </c>
      <c r="K919" s="41" t="s">
        <v>7860</v>
      </c>
      <c r="L919" s="41" t="s">
        <v>11662</v>
      </c>
      <c r="M919" s="41" t="s">
        <v>315</v>
      </c>
      <c r="N919" s="41" t="s">
        <v>7861</v>
      </c>
      <c r="O919" s="41" t="s">
        <v>7862</v>
      </c>
      <c r="P919" s="41" t="s">
        <v>1500</v>
      </c>
      <c r="Q919" s="41" t="s">
        <v>12684</v>
      </c>
      <c r="R919" s="41"/>
      <c r="S919" s="238" t="s">
        <v>13032</v>
      </c>
      <c r="T919" s="41" t="s">
        <v>7866</v>
      </c>
      <c r="U919" s="29"/>
      <c r="W919" s="29">
        <v>44225</v>
      </c>
      <c r="X919" s="41">
        <v>20</v>
      </c>
      <c r="Y919" s="238">
        <v>6488563</v>
      </c>
      <c r="Z919" s="288">
        <v>6488563</v>
      </c>
      <c r="AA919" s="288">
        <v>6488563</v>
      </c>
      <c r="AB919" s="41" t="s">
        <v>12229</v>
      </c>
    </row>
    <row r="920" spans="1:28" x14ac:dyDescent="0.25">
      <c r="A920" s="35" t="s">
        <v>568</v>
      </c>
      <c r="B920" s="29">
        <v>45670</v>
      </c>
      <c r="C920" s="264" t="s">
        <v>12597</v>
      </c>
      <c r="D920" s="29" t="s">
        <v>17</v>
      </c>
      <c r="E920" s="240" t="s">
        <v>12426</v>
      </c>
      <c r="F920" s="29">
        <v>45678</v>
      </c>
      <c r="G920" s="35" t="s">
        <v>1269</v>
      </c>
      <c r="H920" s="35" t="s">
        <v>1274</v>
      </c>
      <c r="I920" s="29" t="s">
        <v>13120</v>
      </c>
      <c r="J920" s="41">
        <v>1</v>
      </c>
      <c r="K920" s="41" t="s">
        <v>7860</v>
      </c>
      <c r="L920" s="41" t="s">
        <v>11662</v>
      </c>
      <c r="M920" s="41" t="s">
        <v>315</v>
      </c>
      <c r="N920" s="41" t="s">
        <v>7861</v>
      </c>
      <c r="O920" s="41" t="s">
        <v>7862</v>
      </c>
      <c r="P920" s="41" t="s">
        <v>1500</v>
      </c>
      <c r="Q920" s="41" t="s">
        <v>12676</v>
      </c>
      <c r="R920" s="41"/>
      <c r="S920" s="238" t="s">
        <v>13024</v>
      </c>
      <c r="T920" s="41" t="s">
        <v>7866</v>
      </c>
      <c r="U920" s="29"/>
      <c r="W920" s="29">
        <v>44236</v>
      </c>
      <c r="X920" s="41">
        <v>20</v>
      </c>
      <c r="Y920" s="238">
        <v>6958506</v>
      </c>
      <c r="Z920" s="288">
        <v>6958506</v>
      </c>
      <c r="AA920" s="288">
        <v>6958506</v>
      </c>
      <c r="AB920" s="41" t="s">
        <v>12231</v>
      </c>
    </row>
    <row r="921" spans="1:28" x14ac:dyDescent="0.25">
      <c r="A921" s="35" t="s">
        <v>11630</v>
      </c>
      <c r="B921" s="29">
        <v>45670</v>
      </c>
      <c r="C921" s="264" t="s">
        <v>12606</v>
      </c>
      <c r="D921" s="29" t="s">
        <v>17</v>
      </c>
      <c r="E921" s="240" t="s">
        <v>12383</v>
      </c>
      <c r="F921" s="29">
        <v>45678</v>
      </c>
      <c r="G921" s="35" t="s">
        <v>1269</v>
      </c>
      <c r="H921" s="35" t="s">
        <v>1274</v>
      </c>
      <c r="I921" s="29" t="s">
        <v>13067</v>
      </c>
      <c r="J921" s="41">
        <v>1</v>
      </c>
      <c r="K921" s="41" t="s">
        <v>7860</v>
      </c>
      <c r="L921" s="41" t="s">
        <v>11662</v>
      </c>
      <c r="M921" s="41" t="s">
        <v>315</v>
      </c>
      <c r="N921" s="41" t="s">
        <v>7861</v>
      </c>
      <c r="O921" s="41" t="s">
        <v>7862</v>
      </c>
      <c r="P921" s="41" t="s">
        <v>1500</v>
      </c>
      <c r="Q921" s="41" t="s">
        <v>12683</v>
      </c>
      <c r="R921" s="41"/>
      <c r="S921" s="238" t="s">
        <v>13031</v>
      </c>
      <c r="T921" s="41" t="s">
        <v>7866</v>
      </c>
      <c r="U921" s="29"/>
      <c r="W921" s="29">
        <v>44222</v>
      </c>
      <c r="X921" s="41">
        <v>20</v>
      </c>
      <c r="Y921" s="238">
        <v>6488366</v>
      </c>
      <c r="Z921" s="288">
        <v>6488366</v>
      </c>
      <c r="AA921" s="288">
        <v>6488366</v>
      </c>
      <c r="AB921" s="41" t="s">
        <v>12229</v>
      </c>
    </row>
    <row r="922" spans="1:28" x14ac:dyDescent="0.25">
      <c r="A922" s="35" t="s">
        <v>1042</v>
      </c>
      <c r="B922" s="29">
        <v>45670</v>
      </c>
      <c r="C922" s="264" t="s">
        <v>12617</v>
      </c>
      <c r="D922" s="29" t="s">
        <v>17</v>
      </c>
      <c r="E922" s="240" t="s">
        <v>12426</v>
      </c>
      <c r="F922" s="29">
        <v>45678</v>
      </c>
      <c r="G922" s="35" t="s">
        <v>1269</v>
      </c>
      <c r="H922" s="35" t="s">
        <v>1274</v>
      </c>
      <c r="I922" s="29" t="s">
        <v>13048</v>
      </c>
      <c r="J922" s="41">
        <v>1</v>
      </c>
      <c r="K922" s="41" t="s">
        <v>7860</v>
      </c>
      <c r="L922" s="41" t="s">
        <v>11662</v>
      </c>
      <c r="M922" s="41" t="s">
        <v>315</v>
      </c>
      <c r="N922" s="41" t="s">
        <v>7861</v>
      </c>
      <c r="O922" s="41" t="s">
        <v>7862</v>
      </c>
      <c r="P922" s="41" t="s">
        <v>1500</v>
      </c>
      <c r="Q922" s="41" t="s">
        <v>12692</v>
      </c>
      <c r="R922" s="41"/>
      <c r="S922" s="238" t="s">
        <v>13040</v>
      </c>
      <c r="T922" s="41" t="s">
        <v>7866</v>
      </c>
      <c r="U922" s="29"/>
      <c r="W922" s="29">
        <v>44242</v>
      </c>
      <c r="X922" s="41">
        <v>20</v>
      </c>
      <c r="Y922" s="238">
        <v>6485606</v>
      </c>
      <c r="Z922" s="288">
        <v>6485606</v>
      </c>
      <c r="AA922" s="288">
        <v>6485606</v>
      </c>
      <c r="AB922" s="41" t="s">
        <v>12231</v>
      </c>
    </row>
    <row r="923" spans="1:28" x14ac:dyDescent="0.25">
      <c r="A923" s="35" t="s">
        <v>1042</v>
      </c>
      <c r="B923" s="29">
        <v>45670</v>
      </c>
      <c r="C923" s="264" t="s">
        <v>12618</v>
      </c>
      <c r="D923" s="29" t="s">
        <v>17</v>
      </c>
      <c r="E923" s="240" t="s">
        <v>12426</v>
      </c>
      <c r="F923" s="29">
        <v>45678</v>
      </c>
      <c r="G923" s="35" t="s">
        <v>1269</v>
      </c>
      <c r="H923" s="35" t="s">
        <v>1274</v>
      </c>
      <c r="I923" s="29" t="s">
        <v>13048</v>
      </c>
      <c r="J923" s="41">
        <v>1</v>
      </c>
      <c r="K923" s="41" t="s">
        <v>7860</v>
      </c>
      <c r="L923" s="41" t="s">
        <v>11662</v>
      </c>
      <c r="M923" s="41" t="s">
        <v>7870</v>
      </c>
      <c r="N923" s="41" t="s">
        <v>7897</v>
      </c>
      <c r="O923" s="41" t="s">
        <v>7862</v>
      </c>
      <c r="P923" s="41" t="s">
        <v>8200</v>
      </c>
      <c r="Q923" s="41" t="s">
        <v>12693</v>
      </c>
      <c r="R923" s="41"/>
      <c r="S923" s="238" t="s">
        <v>13041</v>
      </c>
      <c r="T923" s="41" t="s">
        <v>7866</v>
      </c>
      <c r="U923" s="29"/>
      <c r="W923" s="29">
        <v>44238</v>
      </c>
      <c r="X923" s="41">
        <v>20</v>
      </c>
      <c r="Y923" s="238">
        <v>628576</v>
      </c>
      <c r="Z923" s="288">
        <v>628576</v>
      </c>
      <c r="AA923" s="288">
        <v>628576</v>
      </c>
      <c r="AB923" s="41" t="s">
        <v>12231</v>
      </c>
    </row>
    <row r="924" spans="1:28" x14ac:dyDescent="0.25">
      <c r="A924" s="35" t="s">
        <v>1177</v>
      </c>
      <c r="B924" s="29">
        <v>45670</v>
      </c>
      <c r="C924" s="264" t="s">
        <v>12542</v>
      </c>
      <c r="D924" s="29" t="s">
        <v>17</v>
      </c>
      <c r="E924" s="240" t="s">
        <v>12543</v>
      </c>
      <c r="F924" s="29">
        <v>45678</v>
      </c>
      <c r="G924" s="35" t="s">
        <v>1266</v>
      </c>
      <c r="H924" s="35" t="s">
        <v>1267</v>
      </c>
      <c r="I924" s="29" t="s">
        <v>13098</v>
      </c>
      <c r="J924" s="41">
        <v>1</v>
      </c>
      <c r="K924" s="41" t="s">
        <v>7860</v>
      </c>
      <c r="L924" s="41" t="s">
        <v>11662</v>
      </c>
      <c r="M924" s="41" t="s">
        <v>7870</v>
      </c>
      <c r="N924" s="41" t="s">
        <v>7897</v>
      </c>
      <c r="O924" s="41" t="s">
        <v>7862</v>
      </c>
      <c r="P924" s="41" t="s">
        <v>8200</v>
      </c>
      <c r="Q924" s="41" t="s">
        <v>12637</v>
      </c>
      <c r="R924" s="41"/>
      <c r="S924" s="238" t="s">
        <v>12994</v>
      </c>
      <c r="T924" s="41" t="s">
        <v>7866</v>
      </c>
      <c r="U924" s="29"/>
      <c r="W924" s="29">
        <v>45658</v>
      </c>
      <c r="X924" s="41">
        <v>20</v>
      </c>
      <c r="Y924" s="238">
        <v>83712</v>
      </c>
      <c r="Z924" s="288">
        <v>83712</v>
      </c>
      <c r="AA924" s="288">
        <v>83712</v>
      </c>
      <c r="AB924" s="41" t="s">
        <v>12229</v>
      </c>
    </row>
    <row r="925" spans="1:28" x14ac:dyDescent="0.25">
      <c r="A925" s="35" t="s">
        <v>1393</v>
      </c>
      <c r="B925" s="29">
        <v>45670</v>
      </c>
      <c r="C925" s="264" t="s">
        <v>12423</v>
      </c>
      <c r="D925" s="29" t="s">
        <v>17</v>
      </c>
      <c r="E925" s="240" t="s">
        <v>12424</v>
      </c>
      <c r="F925" s="29">
        <v>45678</v>
      </c>
      <c r="G925" s="35" t="s">
        <v>1269</v>
      </c>
      <c r="H925" s="35" t="s">
        <v>1273</v>
      </c>
      <c r="I925" s="29" t="s">
        <v>13050</v>
      </c>
      <c r="J925" s="41">
        <v>1</v>
      </c>
      <c r="K925" s="41" t="s">
        <v>7860</v>
      </c>
      <c r="L925" s="41" t="s">
        <v>11662</v>
      </c>
      <c r="M925" s="41" t="s">
        <v>7870</v>
      </c>
      <c r="N925" s="41" t="s">
        <v>7861</v>
      </c>
      <c r="O925" s="41" t="s">
        <v>7862</v>
      </c>
      <c r="P925" s="41" t="s">
        <v>7871</v>
      </c>
      <c r="Q925" s="41" t="s">
        <v>12759</v>
      </c>
      <c r="R925" s="41"/>
      <c r="S925" s="238" t="s">
        <v>12907</v>
      </c>
      <c r="T925" s="41" t="s">
        <v>7866</v>
      </c>
      <c r="U925" s="29"/>
      <c r="W925" s="29">
        <v>44848</v>
      </c>
      <c r="X925" s="41">
        <v>20</v>
      </c>
      <c r="Y925" s="238">
        <v>30000</v>
      </c>
      <c r="Z925" s="288">
        <v>30000</v>
      </c>
      <c r="AA925" s="288">
        <v>30000</v>
      </c>
      <c r="AB925" s="41" t="s">
        <v>12232</v>
      </c>
    </row>
    <row r="926" spans="1:28" x14ac:dyDescent="0.25">
      <c r="A926" s="35" t="s">
        <v>1393</v>
      </c>
      <c r="B926" s="29">
        <v>45670</v>
      </c>
      <c r="C926" s="264" t="s">
        <v>12447</v>
      </c>
      <c r="D926" s="29" t="s">
        <v>17</v>
      </c>
      <c r="E926" s="240" t="s">
        <v>12389</v>
      </c>
      <c r="F926" s="29">
        <v>45678</v>
      </c>
      <c r="G926" s="35" t="s">
        <v>1269</v>
      </c>
      <c r="H926" s="35" t="s">
        <v>1273</v>
      </c>
      <c r="I926" s="29" t="s">
        <v>13050</v>
      </c>
      <c r="J926" s="41">
        <v>1</v>
      </c>
      <c r="K926" s="41" t="s">
        <v>7888</v>
      </c>
      <c r="L926" s="41" t="s">
        <v>7888</v>
      </c>
      <c r="M926" s="41" t="s">
        <v>7965</v>
      </c>
      <c r="N926" s="41" t="s">
        <v>7861</v>
      </c>
      <c r="O926" s="41" t="s">
        <v>7862</v>
      </c>
      <c r="P926" s="41" t="s">
        <v>7966</v>
      </c>
      <c r="Q926" s="41" t="s">
        <v>12777</v>
      </c>
      <c r="R926" s="41"/>
      <c r="S926" s="238" t="s">
        <v>12923</v>
      </c>
      <c r="T926" s="41" t="s">
        <v>7866</v>
      </c>
      <c r="U926" s="29"/>
      <c r="W926" s="29">
        <v>45672</v>
      </c>
      <c r="X926" s="41">
        <v>20</v>
      </c>
      <c r="Y926" s="238">
        <v>40000</v>
      </c>
      <c r="Z926" s="288">
        <v>40000</v>
      </c>
      <c r="AA926" s="288">
        <v>40000</v>
      </c>
      <c r="AB926" s="41" t="s">
        <v>12232</v>
      </c>
    </row>
    <row r="927" spans="1:28" x14ac:dyDescent="0.25">
      <c r="A927" s="35" t="s">
        <v>1393</v>
      </c>
      <c r="B927" s="29">
        <v>45670</v>
      </c>
      <c r="C927" s="264" t="s">
        <v>7980</v>
      </c>
      <c r="D927" s="29" t="s">
        <v>17</v>
      </c>
      <c r="E927" s="240" t="s">
        <v>12389</v>
      </c>
      <c r="F927" s="29">
        <v>45678</v>
      </c>
      <c r="G927" s="35" t="s">
        <v>1269</v>
      </c>
      <c r="H927" s="35" t="s">
        <v>1273</v>
      </c>
      <c r="I927" s="29" t="s">
        <v>13050</v>
      </c>
      <c r="J927" s="41">
        <v>1</v>
      </c>
      <c r="K927" s="41" t="s">
        <v>7888</v>
      </c>
      <c r="L927" s="41" t="s">
        <v>7888</v>
      </c>
      <c r="M927" s="41" t="s">
        <v>7965</v>
      </c>
      <c r="N927" s="41" t="s">
        <v>7861</v>
      </c>
      <c r="O927" s="41" t="s">
        <v>7862</v>
      </c>
      <c r="P927" s="41" t="s">
        <v>7966</v>
      </c>
      <c r="Q927" s="41" t="s">
        <v>12776</v>
      </c>
      <c r="R927" s="41"/>
      <c r="S927" s="238" t="s">
        <v>12923</v>
      </c>
      <c r="T927" s="41" t="s">
        <v>7866</v>
      </c>
      <c r="U927" s="29"/>
      <c r="W927" s="29">
        <v>45672</v>
      </c>
      <c r="X927" s="41">
        <v>20</v>
      </c>
      <c r="Y927" s="238">
        <v>40000</v>
      </c>
      <c r="Z927" s="288">
        <v>40000</v>
      </c>
      <c r="AA927" s="288">
        <v>40000</v>
      </c>
      <c r="AB927" s="41" t="s">
        <v>12232</v>
      </c>
    </row>
    <row r="928" spans="1:28" x14ac:dyDescent="0.25">
      <c r="A928" s="35" t="s">
        <v>1393</v>
      </c>
      <c r="B928" s="29">
        <v>45670</v>
      </c>
      <c r="C928" s="264" t="s">
        <v>12446</v>
      </c>
      <c r="D928" s="29" t="s">
        <v>17</v>
      </c>
      <c r="E928" s="240" t="s">
        <v>12389</v>
      </c>
      <c r="F928" s="29">
        <v>45678</v>
      </c>
      <c r="G928" s="35" t="s">
        <v>1269</v>
      </c>
      <c r="H928" s="35" t="s">
        <v>1273</v>
      </c>
      <c r="I928" s="29" t="s">
        <v>13050</v>
      </c>
      <c r="J928" s="41">
        <v>1</v>
      </c>
      <c r="K928" s="41" t="s">
        <v>7888</v>
      </c>
      <c r="L928" s="41" t="s">
        <v>7888</v>
      </c>
      <c r="M928" s="41" t="s">
        <v>7965</v>
      </c>
      <c r="N928" s="41" t="s">
        <v>7861</v>
      </c>
      <c r="O928" s="41" t="s">
        <v>7862</v>
      </c>
      <c r="P928" s="41" t="s">
        <v>7966</v>
      </c>
      <c r="Q928" s="41" t="s">
        <v>12775</v>
      </c>
      <c r="R928" s="41"/>
      <c r="S928" s="238" t="s">
        <v>12923</v>
      </c>
      <c r="T928" s="41" t="s">
        <v>7866</v>
      </c>
      <c r="U928" s="29"/>
      <c r="W928" s="29">
        <v>45672</v>
      </c>
      <c r="X928" s="41">
        <v>20</v>
      </c>
      <c r="Y928" s="238">
        <v>40000</v>
      </c>
      <c r="Z928" s="288">
        <v>40000</v>
      </c>
      <c r="AA928" s="288">
        <v>40000</v>
      </c>
      <c r="AB928" s="41" t="s">
        <v>12232</v>
      </c>
    </row>
    <row r="929" spans="1:28" x14ac:dyDescent="0.25">
      <c r="A929" s="35" t="s">
        <v>10450</v>
      </c>
      <c r="B929" s="29">
        <v>45670</v>
      </c>
      <c r="C929" s="264" t="s">
        <v>12376</v>
      </c>
      <c r="D929" s="29" t="s">
        <v>17</v>
      </c>
      <c r="E929" s="240" t="s">
        <v>12377</v>
      </c>
      <c r="F929" s="29">
        <v>45678</v>
      </c>
      <c r="G929" s="35" t="s">
        <v>1262</v>
      </c>
      <c r="H929" s="35" t="s">
        <v>1279</v>
      </c>
      <c r="I929" s="29" t="s">
        <v>13086</v>
      </c>
      <c r="J929" s="41">
        <v>1</v>
      </c>
      <c r="K929" s="41" t="s">
        <v>7888</v>
      </c>
      <c r="L929" s="41" t="s">
        <v>7888</v>
      </c>
      <c r="M929" s="41" t="s">
        <v>7965</v>
      </c>
      <c r="N929" s="41" t="s">
        <v>7861</v>
      </c>
      <c r="O929" s="41" t="s">
        <v>7862</v>
      </c>
      <c r="P929" s="41" t="s">
        <v>7966</v>
      </c>
      <c r="Q929" s="41" t="s">
        <v>12722</v>
      </c>
      <c r="R929" s="41"/>
      <c r="S929" s="238" t="s">
        <v>12867</v>
      </c>
      <c r="T929" s="41" t="s">
        <v>7866</v>
      </c>
      <c r="U929" s="29"/>
      <c r="W929" s="29">
        <v>44166</v>
      </c>
      <c r="X929" s="41">
        <v>15</v>
      </c>
      <c r="Y929" s="238">
        <v>540000</v>
      </c>
      <c r="Z929" s="288">
        <v>540000</v>
      </c>
      <c r="AA929" s="288">
        <v>540000</v>
      </c>
      <c r="AB929" s="41" t="s">
        <v>12228</v>
      </c>
    </row>
    <row r="930" spans="1:28" x14ac:dyDescent="0.25">
      <c r="A930" s="35" t="s">
        <v>453</v>
      </c>
      <c r="B930" s="29">
        <v>45670</v>
      </c>
      <c r="C930" s="264" t="s">
        <v>2711</v>
      </c>
      <c r="D930" s="29" t="s">
        <v>17</v>
      </c>
      <c r="E930" s="240" t="s">
        <v>12343</v>
      </c>
      <c r="F930" s="29">
        <v>45678</v>
      </c>
      <c r="G930" s="35" t="s">
        <v>1269</v>
      </c>
      <c r="H930" s="35" t="s">
        <v>1273</v>
      </c>
      <c r="I930" s="29" t="s">
        <v>13058</v>
      </c>
      <c r="J930" s="41">
        <v>1</v>
      </c>
      <c r="K930" s="41" t="s">
        <v>7888</v>
      </c>
      <c r="L930" s="41" t="s">
        <v>7888</v>
      </c>
      <c r="M930" s="41" t="s">
        <v>7965</v>
      </c>
      <c r="N930" s="41" t="s">
        <v>7861</v>
      </c>
      <c r="O930" s="41" t="s">
        <v>7862</v>
      </c>
      <c r="P930" s="41" t="s">
        <v>7966</v>
      </c>
      <c r="Q930" s="41" t="s">
        <v>12702</v>
      </c>
      <c r="R930" s="41"/>
      <c r="S930" s="238" t="s">
        <v>12849</v>
      </c>
      <c r="T930" s="41" t="s">
        <v>7866</v>
      </c>
      <c r="U930" s="29"/>
      <c r="W930" s="29">
        <v>44197</v>
      </c>
      <c r="X930" s="41">
        <v>15</v>
      </c>
      <c r="Y930" s="238">
        <v>2548677</v>
      </c>
      <c r="Z930" s="288">
        <v>2548677</v>
      </c>
      <c r="AA930" s="288">
        <v>2548677</v>
      </c>
      <c r="AB930" s="41" t="s">
        <v>12232</v>
      </c>
    </row>
    <row r="931" spans="1:28" x14ac:dyDescent="0.25">
      <c r="A931" s="35" t="s">
        <v>13144</v>
      </c>
      <c r="B931" s="29">
        <v>45670</v>
      </c>
      <c r="C931" s="264" t="s">
        <v>10094</v>
      </c>
      <c r="D931" s="29" t="s">
        <v>17</v>
      </c>
      <c r="E931" s="240" t="s">
        <v>12594</v>
      </c>
      <c r="F931" s="29">
        <v>45678</v>
      </c>
      <c r="G931" s="35" t="s">
        <v>1262</v>
      </c>
      <c r="H931" s="35" t="s">
        <v>13130</v>
      </c>
      <c r="I931" s="29" t="s">
        <v>13118</v>
      </c>
      <c r="J931" s="41">
        <v>10</v>
      </c>
      <c r="K931" s="41" t="s">
        <v>7888</v>
      </c>
      <c r="L931" s="41" t="s">
        <v>7888</v>
      </c>
      <c r="M931" s="41" t="s">
        <v>7965</v>
      </c>
      <c r="N931" s="41" t="s">
        <v>7861</v>
      </c>
      <c r="O931" s="41" t="s">
        <v>7862</v>
      </c>
      <c r="P931" s="41" t="s">
        <v>7966</v>
      </c>
      <c r="Q931" s="41" t="s">
        <v>12674</v>
      </c>
      <c r="R931" s="41"/>
      <c r="S931" s="238" t="s">
        <v>13022</v>
      </c>
      <c r="T931" s="41" t="s">
        <v>7866</v>
      </c>
      <c r="U931" s="29"/>
      <c r="W931" s="29">
        <v>44713</v>
      </c>
      <c r="X931" s="41">
        <v>21</v>
      </c>
      <c r="Y931" s="238">
        <v>1000000</v>
      </c>
      <c r="Z931" s="288">
        <v>1000000</v>
      </c>
      <c r="AA931" s="288">
        <v>100000</v>
      </c>
      <c r="AB931" s="41" t="s">
        <v>13135</v>
      </c>
    </row>
    <row r="932" spans="1:28" x14ac:dyDescent="0.25">
      <c r="A932" s="35" t="s">
        <v>1393</v>
      </c>
      <c r="B932" s="29">
        <v>45670</v>
      </c>
      <c r="C932" s="264" t="s">
        <v>12431</v>
      </c>
      <c r="D932" s="29" t="s">
        <v>17</v>
      </c>
      <c r="E932" s="240" t="s">
        <v>12432</v>
      </c>
      <c r="F932" s="29">
        <v>45678</v>
      </c>
      <c r="G932" s="35" t="s">
        <v>1269</v>
      </c>
      <c r="H932" s="35" t="s">
        <v>1273</v>
      </c>
      <c r="I932" s="29" t="s">
        <v>13050</v>
      </c>
      <c r="J932" s="41">
        <v>1</v>
      </c>
      <c r="K932" s="41" t="s">
        <v>269</v>
      </c>
      <c r="L932" s="41" t="s">
        <v>11772</v>
      </c>
      <c r="M932" s="41" t="s">
        <v>7965</v>
      </c>
      <c r="N932" s="41" t="s">
        <v>7861</v>
      </c>
      <c r="O932" s="41" t="s">
        <v>7862</v>
      </c>
      <c r="P932" s="41" t="s">
        <v>269</v>
      </c>
      <c r="Q932" s="41" t="s">
        <v>12763</v>
      </c>
      <c r="R932" s="41"/>
      <c r="S932" s="238" t="s">
        <v>12911</v>
      </c>
      <c r="T932" s="41" t="s">
        <v>7866</v>
      </c>
      <c r="U932" s="29"/>
      <c r="W932" s="29">
        <v>44205</v>
      </c>
      <c r="X932" s="41">
        <v>20</v>
      </c>
      <c r="Y932" s="238">
        <v>2567809</v>
      </c>
      <c r="Z932" s="288">
        <v>2567809</v>
      </c>
      <c r="AA932" s="288">
        <v>2567809</v>
      </c>
      <c r="AB932" s="41" t="s">
        <v>12232</v>
      </c>
    </row>
    <row r="933" spans="1:28" x14ac:dyDescent="0.25">
      <c r="A933" s="35" t="s">
        <v>13145</v>
      </c>
      <c r="B933" s="29">
        <v>45670</v>
      </c>
      <c r="C933" s="264" t="s">
        <v>12592</v>
      </c>
      <c r="D933" s="29" t="s">
        <v>17</v>
      </c>
      <c r="E933" s="240" t="s">
        <v>12593</v>
      </c>
      <c r="F933" s="29">
        <v>45678</v>
      </c>
      <c r="G933" s="35" t="s">
        <v>1262</v>
      </c>
      <c r="H933" s="35" t="s">
        <v>13130</v>
      </c>
      <c r="I933" s="29" t="s">
        <v>13121</v>
      </c>
      <c r="J933" s="41">
        <v>6</v>
      </c>
      <c r="K933" s="41" t="s">
        <v>7888</v>
      </c>
      <c r="L933" s="41" t="s">
        <v>7888</v>
      </c>
      <c r="M933" s="41" t="s">
        <v>7965</v>
      </c>
      <c r="N933" s="41" t="s">
        <v>7861</v>
      </c>
      <c r="O933" s="41" t="s">
        <v>7862</v>
      </c>
      <c r="P933" s="41" t="s">
        <v>7966</v>
      </c>
      <c r="Q933" s="41" t="s">
        <v>12673</v>
      </c>
      <c r="R933" s="41"/>
      <c r="S933" s="238" t="s">
        <v>13021</v>
      </c>
      <c r="T933" s="41" t="s">
        <v>7866</v>
      </c>
      <c r="U933" s="29"/>
      <c r="W933" s="29">
        <v>44733</v>
      </c>
      <c r="X933" s="41">
        <v>20</v>
      </c>
      <c r="Y933" s="238">
        <v>15500</v>
      </c>
      <c r="Z933" s="288">
        <v>15500</v>
      </c>
      <c r="AA933" s="288">
        <v>2583.3333333333335</v>
      </c>
      <c r="AB933" s="41" t="s">
        <v>13135</v>
      </c>
    </row>
    <row r="934" spans="1:28" x14ac:dyDescent="0.25">
      <c r="A934" s="35" t="s">
        <v>13138</v>
      </c>
      <c r="B934" s="29">
        <v>45671</v>
      </c>
      <c r="C934" s="264" t="s">
        <v>12537</v>
      </c>
      <c r="D934" s="29" t="s">
        <v>17</v>
      </c>
      <c r="E934" s="240" t="s">
        <v>12538</v>
      </c>
      <c r="F934" s="29">
        <v>45678</v>
      </c>
      <c r="G934" s="35" t="s">
        <v>1269</v>
      </c>
      <c r="H934" s="35" t="s">
        <v>1272</v>
      </c>
      <c r="I934" s="29" t="s">
        <v>13045</v>
      </c>
      <c r="J934" s="41">
        <v>1</v>
      </c>
      <c r="K934" s="41" t="s">
        <v>8421</v>
      </c>
      <c r="L934" s="41" t="s">
        <v>11772</v>
      </c>
      <c r="M934" s="41" t="s">
        <v>8422</v>
      </c>
      <c r="N934" s="41" t="s">
        <v>7861</v>
      </c>
      <c r="O934" s="41" t="s">
        <v>8423</v>
      </c>
      <c r="P934" s="41" t="s">
        <v>8944</v>
      </c>
      <c r="Q934" s="41" t="s">
        <v>12632</v>
      </c>
      <c r="R934" s="41"/>
      <c r="S934" s="238" t="s">
        <v>12989</v>
      </c>
      <c r="T934" s="41" t="s">
        <v>7866</v>
      </c>
      <c r="U934" s="29"/>
      <c r="W934" s="29">
        <v>44927</v>
      </c>
      <c r="X934" s="41">
        <v>40</v>
      </c>
      <c r="Y934" s="238">
        <v>750000</v>
      </c>
      <c r="Z934" s="288">
        <v>750000</v>
      </c>
      <c r="AA934" s="288">
        <v>750000</v>
      </c>
      <c r="AB934" s="41" t="s">
        <v>12232</v>
      </c>
    </row>
    <row r="935" spans="1:28" x14ac:dyDescent="0.25">
      <c r="A935" s="35" t="s">
        <v>13138</v>
      </c>
      <c r="B935" s="29">
        <v>45671</v>
      </c>
      <c r="C935" s="264" t="s">
        <v>12535</v>
      </c>
      <c r="D935" s="29" t="s">
        <v>17</v>
      </c>
      <c r="E935" s="240" t="s">
        <v>12536</v>
      </c>
      <c r="F935" s="29">
        <v>45678</v>
      </c>
      <c r="G935" s="35" t="s">
        <v>1269</v>
      </c>
      <c r="H935" s="35" t="s">
        <v>1272</v>
      </c>
      <c r="I935" s="29" t="s">
        <v>13045</v>
      </c>
      <c r="J935" s="41">
        <v>1</v>
      </c>
      <c r="K935" s="41" t="s">
        <v>8421</v>
      </c>
      <c r="L935" s="41" t="s">
        <v>11772</v>
      </c>
      <c r="M935" s="41" t="s">
        <v>8422</v>
      </c>
      <c r="N935" s="41" t="s">
        <v>7861</v>
      </c>
      <c r="O935" s="41" t="s">
        <v>8423</v>
      </c>
      <c r="P935" s="41" t="s">
        <v>8944</v>
      </c>
      <c r="Q935" s="41" t="s">
        <v>12631</v>
      </c>
      <c r="R935" s="41"/>
      <c r="S935" s="238" t="s">
        <v>12988</v>
      </c>
      <c r="T935" s="41" t="s">
        <v>7866</v>
      </c>
      <c r="U935" s="29"/>
      <c r="W935" s="29">
        <v>45108</v>
      </c>
      <c r="X935" s="41">
        <v>50</v>
      </c>
      <c r="Y935" s="238">
        <v>2000000</v>
      </c>
      <c r="Z935" s="288">
        <v>2000000</v>
      </c>
      <c r="AA935" s="288">
        <v>2000000</v>
      </c>
      <c r="AB935" s="41" t="s">
        <v>12232</v>
      </c>
    </row>
    <row r="936" spans="1:28" x14ac:dyDescent="0.25">
      <c r="A936" s="35" t="s">
        <v>1393</v>
      </c>
      <c r="B936" s="29">
        <v>45671</v>
      </c>
      <c r="C936" s="264" t="s">
        <v>12409</v>
      </c>
      <c r="D936" s="29" t="s">
        <v>17</v>
      </c>
      <c r="E936" s="240" t="s">
        <v>12407</v>
      </c>
      <c r="F936" s="29">
        <v>45678</v>
      </c>
      <c r="G936" s="35" t="s">
        <v>1269</v>
      </c>
      <c r="H936" s="35" t="s">
        <v>1273</v>
      </c>
      <c r="I936" s="29" t="s">
        <v>13050</v>
      </c>
      <c r="J936" s="41">
        <v>1</v>
      </c>
      <c r="K936" s="41" t="s">
        <v>8421</v>
      </c>
      <c r="L936" s="41" t="s">
        <v>11772</v>
      </c>
      <c r="M936" s="41" t="s">
        <v>8422</v>
      </c>
      <c r="N936" s="41" t="s">
        <v>7861</v>
      </c>
      <c r="O936" s="41" t="s">
        <v>7862</v>
      </c>
      <c r="P936" s="41" t="s">
        <v>8424</v>
      </c>
      <c r="Q936" s="41" t="s">
        <v>12748</v>
      </c>
      <c r="R936" s="41"/>
      <c r="S936" s="238" t="s">
        <v>12889</v>
      </c>
      <c r="T936" s="41" t="s">
        <v>7866</v>
      </c>
      <c r="U936" s="29"/>
      <c r="W936" s="29">
        <v>45228</v>
      </c>
      <c r="X936" s="41">
        <v>60</v>
      </c>
      <c r="Y936" s="238">
        <v>650000</v>
      </c>
      <c r="Z936" s="288">
        <v>650000</v>
      </c>
      <c r="AA936" s="288">
        <v>650000</v>
      </c>
      <c r="AB936" s="41" t="s">
        <v>12232</v>
      </c>
    </row>
    <row r="937" spans="1:28" x14ac:dyDescent="0.25">
      <c r="A937" s="35" t="s">
        <v>1393</v>
      </c>
      <c r="B937" s="29">
        <v>45671</v>
      </c>
      <c r="C937" s="264" t="s">
        <v>12403</v>
      </c>
      <c r="D937" s="29" t="s">
        <v>17</v>
      </c>
      <c r="E937" s="240" t="s">
        <v>12383</v>
      </c>
      <c r="F937" s="29">
        <v>45678</v>
      </c>
      <c r="G937" s="35" t="s">
        <v>1269</v>
      </c>
      <c r="H937" s="35" t="s">
        <v>1273</v>
      </c>
      <c r="I937" s="29" t="s">
        <v>13050</v>
      </c>
      <c r="J937" s="41">
        <v>1</v>
      </c>
      <c r="K937" s="41" t="s">
        <v>269</v>
      </c>
      <c r="L937" s="41" t="s">
        <v>11772</v>
      </c>
      <c r="M937" s="41" t="s">
        <v>8422</v>
      </c>
      <c r="N937" s="41" t="s">
        <v>7861</v>
      </c>
      <c r="O937" s="41" t="s">
        <v>8423</v>
      </c>
      <c r="P937" s="41" t="s">
        <v>269</v>
      </c>
      <c r="Q937" s="41" t="s">
        <v>12743</v>
      </c>
      <c r="R937" s="41"/>
      <c r="S937" s="238" t="s">
        <v>12884</v>
      </c>
      <c r="T937" s="41" t="s">
        <v>7866</v>
      </c>
      <c r="U937" s="29"/>
      <c r="W937" s="29">
        <v>44256</v>
      </c>
      <c r="X937" s="41">
        <v>60</v>
      </c>
      <c r="Y937" s="238">
        <v>600000</v>
      </c>
      <c r="Z937" s="288">
        <v>600000</v>
      </c>
      <c r="AA937" s="288">
        <v>600000</v>
      </c>
      <c r="AB937" s="41" t="s">
        <v>12232</v>
      </c>
    </row>
    <row r="938" spans="1:28" x14ac:dyDescent="0.25">
      <c r="A938" s="35" t="s">
        <v>13147</v>
      </c>
      <c r="B938" s="29">
        <v>45671</v>
      </c>
      <c r="C938" s="264" t="s">
        <v>12515</v>
      </c>
      <c r="D938" s="29" t="s">
        <v>17</v>
      </c>
      <c r="E938" s="240" t="s">
        <v>12516</v>
      </c>
      <c r="F938" s="29">
        <v>45678</v>
      </c>
      <c r="G938" s="35" t="s">
        <v>13133</v>
      </c>
      <c r="H938" s="35" t="s">
        <v>13134</v>
      </c>
      <c r="I938" s="29" t="s">
        <v>13123</v>
      </c>
      <c r="J938" s="41">
        <v>3</v>
      </c>
      <c r="K938" s="41" t="s">
        <v>7895</v>
      </c>
      <c r="L938" s="41" t="s">
        <v>7895</v>
      </c>
      <c r="M938" s="41" t="s">
        <v>7896</v>
      </c>
      <c r="N938" s="41" t="s">
        <v>7897</v>
      </c>
      <c r="O938" s="41" t="s">
        <v>7862</v>
      </c>
      <c r="P938" s="41" t="s">
        <v>322</v>
      </c>
      <c r="Q938" s="41" t="s">
        <v>12839</v>
      </c>
      <c r="R938" s="41"/>
      <c r="S938" s="238" t="s">
        <v>12978</v>
      </c>
      <c r="T938" s="41" t="s">
        <v>7866</v>
      </c>
      <c r="U938" s="29"/>
      <c r="W938" s="29">
        <v>45717</v>
      </c>
      <c r="X938" s="41">
        <v>21</v>
      </c>
      <c r="Y938" s="238">
        <v>3500000</v>
      </c>
      <c r="Z938" s="288">
        <v>3500000</v>
      </c>
      <c r="AA938" s="288">
        <v>1166666.6666666667</v>
      </c>
      <c r="AB938" s="41" t="s">
        <v>13136</v>
      </c>
    </row>
    <row r="939" spans="1:28" x14ac:dyDescent="0.25">
      <c r="A939" s="35" t="s">
        <v>13146</v>
      </c>
      <c r="B939" s="29">
        <v>45671</v>
      </c>
      <c r="C939" s="264" t="s">
        <v>12340</v>
      </c>
      <c r="D939" s="29" t="s">
        <v>17</v>
      </c>
      <c r="E939" s="240" t="s">
        <v>12341</v>
      </c>
      <c r="F939" s="29">
        <v>45678</v>
      </c>
      <c r="G939" s="35" t="s">
        <v>13131</v>
      </c>
      <c r="H939" s="35" t="s">
        <v>13132</v>
      </c>
      <c r="I939" s="29" t="s">
        <v>13122</v>
      </c>
      <c r="J939" s="41">
        <v>48</v>
      </c>
      <c r="K939" s="41" t="s">
        <v>255</v>
      </c>
      <c r="L939" s="41" t="s">
        <v>255</v>
      </c>
      <c r="M939" s="41" t="s">
        <v>7870</v>
      </c>
      <c r="N939" s="41" t="s">
        <v>7861</v>
      </c>
      <c r="O939" s="41" t="s">
        <v>7862</v>
      </c>
      <c r="P939" s="41" t="s">
        <v>256</v>
      </c>
      <c r="Q939" s="41" t="s">
        <v>12700</v>
      </c>
      <c r="R939" s="41"/>
      <c r="S939" s="238" t="s">
        <v>12848</v>
      </c>
      <c r="T939" s="41" t="s">
        <v>7866</v>
      </c>
      <c r="U939" s="29"/>
      <c r="W939" s="29">
        <v>44483</v>
      </c>
      <c r="X939" s="41">
        <v>21</v>
      </c>
      <c r="Y939" s="238">
        <v>10000000</v>
      </c>
      <c r="Z939" s="288">
        <v>10000000</v>
      </c>
      <c r="AA939" s="288">
        <v>208333.33333333334</v>
      </c>
      <c r="AB939" s="41" t="s">
        <v>13137</v>
      </c>
    </row>
    <row r="940" spans="1:28" x14ac:dyDescent="0.25">
      <c r="A940" s="35" t="s">
        <v>1393</v>
      </c>
      <c r="B940" s="29">
        <v>45671</v>
      </c>
      <c r="C940" s="264" t="s">
        <v>12419</v>
      </c>
      <c r="D940" s="29" t="s">
        <v>17</v>
      </c>
      <c r="E940" s="240" t="s">
        <v>12420</v>
      </c>
      <c r="F940" s="29">
        <v>45678</v>
      </c>
      <c r="G940" s="35" t="s">
        <v>1269</v>
      </c>
      <c r="H940" s="35" t="s">
        <v>1273</v>
      </c>
      <c r="I940" s="29" t="s">
        <v>13050</v>
      </c>
      <c r="J940" s="41">
        <v>1</v>
      </c>
      <c r="K940" s="41" t="s">
        <v>255</v>
      </c>
      <c r="L940" s="41" t="s">
        <v>255</v>
      </c>
      <c r="M940" s="41" t="s">
        <v>7870</v>
      </c>
      <c r="N940" s="41" t="s">
        <v>7861</v>
      </c>
      <c r="O940" s="41" t="s">
        <v>7862</v>
      </c>
      <c r="P940" s="41" t="s">
        <v>256</v>
      </c>
      <c r="Q940" s="41" t="s">
        <v>12755</v>
      </c>
      <c r="R940" s="41"/>
      <c r="S940" s="238" t="s">
        <v>12901</v>
      </c>
      <c r="T940" s="41" t="s">
        <v>7866</v>
      </c>
      <c r="U940" s="29"/>
      <c r="W940" s="29">
        <v>44624</v>
      </c>
      <c r="X940" s="41">
        <v>20</v>
      </c>
      <c r="Y940" s="238">
        <v>60000</v>
      </c>
      <c r="Z940" s="288">
        <v>60000</v>
      </c>
      <c r="AA940" s="288">
        <v>60000</v>
      </c>
      <c r="AB940" s="41" t="s">
        <v>12232</v>
      </c>
    </row>
    <row r="941" spans="1:28" x14ac:dyDescent="0.25">
      <c r="A941" s="35" t="s">
        <v>1393</v>
      </c>
      <c r="B941" s="29">
        <v>45671</v>
      </c>
      <c r="C941" s="264" t="s">
        <v>12408</v>
      </c>
      <c r="D941" s="29" t="s">
        <v>17</v>
      </c>
      <c r="E941" s="240" t="s">
        <v>12407</v>
      </c>
      <c r="F941" s="29">
        <v>45678</v>
      </c>
      <c r="G941" s="35" t="s">
        <v>1269</v>
      </c>
      <c r="H941" s="35" t="s">
        <v>1273</v>
      </c>
      <c r="I941" s="29" t="s">
        <v>13050</v>
      </c>
      <c r="J941" s="41">
        <v>1</v>
      </c>
      <c r="K941" s="41" t="s">
        <v>8421</v>
      </c>
      <c r="L941" s="41" t="s">
        <v>11772</v>
      </c>
      <c r="M941" s="41" t="s">
        <v>8422</v>
      </c>
      <c r="N941" s="41" t="s">
        <v>7861</v>
      </c>
      <c r="O941" s="41" t="s">
        <v>8423</v>
      </c>
      <c r="P941" s="41" t="s">
        <v>9064</v>
      </c>
      <c r="Q941" s="41" t="s">
        <v>12747</v>
      </c>
      <c r="R941" s="41"/>
      <c r="S941" s="238" t="s">
        <v>12888</v>
      </c>
      <c r="T941" s="41" t="s">
        <v>7866</v>
      </c>
      <c r="U941" s="29"/>
      <c r="W941" s="29">
        <v>44986</v>
      </c>
      <c r="X941" s="41">
        <v>60</v>
      </c>
      <c r="Y941" s="238">
        <v>500000</v>
      </c>
      <c r="Z941" s="288">
        <v>500000</v>
      </c>
      <c r="AA941" s="288">
        <v>500000</v>
      </c>
      <c r="AB941" s="41" t="s">
        <v>12232</v>
      </c>
    </row>
    <row r="942" spans="1:28" x14ac:dyDescent="0.25">
      <c r="A942" s="35" t="s">
        <v>1393</v>
      </c>
      <c r="B942" s="29">
        <v>45671</v>
      </c>
      <c r="C942" s="264" t="s">
        <v>12406</v>
      </c>
      <c r="D942" s="29" t="s">
        <v>17</v>
      </c>
      <c r="E942" s="240" t="s">
        <v>12407</v>
      </c>
      <c r="F942" s="29">
        <v>45678</v>
      </c>
      <c r="G942" s="35" t="s">
        <v>1269</v>
      </c>
      <c r="H942" s="35" t="s">
        <v>1273</v>
      </c>
      <c r="I942" s="29" t="s">
        <v>13050</v>
      </c>
      <c r="J942" s="41">
        <v>1</v>
      </c>
      <c r="K942" s="41" t="s">
        <v>8421</v>
      </c>
      <c r="L942" s="41" t="s">
        <v>11772</v>
      </c>
      <c r="M942" s="41" t="s">
        <v>8422</v>
      </c>
      <c r="N942" s="41" t="s">
        <v>7861</v>
      </c>
      <c r="O942" s="41" t="s">
        <v>8423</v>
      </c>
      <c r="P942" s="41" t="s">
        <v>9064</v>
      </c>
      <c r="Q942" s="41" t="s">
        <v>12746</v>
      </c>
      <c r="R942" s="41"/>
      <c r="S942" s="238" t="s">
        <v>12887</v>
      </c>
      <c r="T942" s="41" t="s">
        <v>7866</v>
      </c>
      <c r="U942" s="29"/>
      <c r="W942" s="29">
        <v>44256</v>
      </c>
      <c r="X942" s="41">
        <v>60</v>
      </c>
      <c r="Y942" s="238">
        <v>600000</v>
      </c>
      <c r="Z942" s="288">
        <v>600000</v>
      </c>
      <c r="AA942" s="288">
        <v>600000</v>
      </c>
      <c r="AB942" s="41" t="s">
        <v>12232</v>
      </c>
    </row>
    <row r="943" spans="1:28" x14ac:dyDescent="0.25">
      <c r="A943" s="35" t="s">
        <v>1393</v>
      </c>
      <c r="B943" s="29">
        <v>45671</v>
      </c>
      <c r="C943" s="264" t="s">
        <v>12405</v>
      </c>
      <c r="D943" s="29" t="s">
        <v>17</v>
      </c>
      <c r="E943" s="240" t="s">
        <v>12383</v>
      </c>
      <c r="F943" s="29">
        <v>45678</v>
      </c>
      <c r="G943" s="35" t="s">
        <v>1269</v>
      </c>
      <c r="H943" s="35" t="s">
        <v>1273</v>
      </c>
      <c r="I943" s="29" t="s">
        <v>13050</v>
      </c>
      <c r="J943" s="41">
        <v>1</v>
      </c>
      <c r="K943" s="41" t="s">
        <v>8421</v>
      </c>
      <c r="L943" s="41" t="s">
        <v>11772</v>
      </c>
      <c r="M943" s="41" t="s">
        <v>8422</v>
      </c>
      <c r="N943" s="41" t="s">
        <v>7861</v>
      </c>
      <c r="O943" s="41" t="s">
        <v>8423</v>
      </c>
      <c r="P943" s="41" t="s">
        <v>9064</v>
      </c>
      <c r="Q943" s="41" t="s">
        <v>12745</v>
      </c>
      <c r="R943" s="41"/>
      <c r="S943" s="238" t="s">
        <v>12886</v>
      </c>
      <c r="T943" s="41" t="s">
        <v>7866</v>
      </c>
      <c r="U943" s="29"/>
      <c r="W943" s="29">
        <v>44348</v>
      </c>
      <c r="X943" s="41">
        <v>60</v>
      </c>
      <c r="Y943" s="238">
        <v>500000</v>
      </c>
      <c r="Z943" s="288">
        <v>500000</v>
      </c>
      <c r="AA943" s="288">
        <v>500000</v>
      </c>
      <c r="AB943" s="41" t="s">
        <v>12232</v>
      </c>
    </row>
    <row r="944" spans="1:28" x14ac:dyDescent="0.25">
      <c r="A944" s="35" t="s">
        <v>1393</v>
      </c>
      <c r="B944" s="29">
        <v>45671</v>
      </c>
      <c r="C944" s="264" t="s">
        <v>12410</v>
      </c>
      <c r="D944" s="29" t="s">
        <v>17</v>
      </c>
      <c r="E944" s="240" t="s">
        <v>12411</v>
      </c>
      <c r="F944" s="29">
        <v>45678</v>
      </c>
      <c r="G944" s="35" t="s">
        <v>1269</v>
      </c>
      <c r="H944" s="35" t="s">
        <v>1273</v>
      </c>
      <c r="I944" s="29" t="s">
        <v>13050</v>
      </c>
      <c r="J944" s="41">
        <v>1</v>
      </c>
      <c r="K944" s="41" t="s">
        <v>8421</v>
      </c>
      <c r="L944" s="41" t="s">
        <v>11772</v>
      </c>
      <c r="M944" s="41" t="s">
        <v>8422</v>
      </c>
      <c r="N944" s="41" t="s">
        <v>7861</v>
      </c>
      <c r="O944" s="41" t="s">
        <v>8423</v>
      </c>
      <c r="P944" s="41" t="s">
        <v>8944</v>
      </c>
      <c r="Q944" s="41" t="s">
        <v>12749</v>
      </c>
      <c r="R944" s="41"/>
      <c r="S944" s="238" t="s">
        <v>12890</v>
      </c>
      <c r="T944" s="41" t="s">
        <v>7866</v>
      </c>
      <c r="U944" s="29"/>
      <c r="W944" s="29">
        <v>44423</v>
      </c>
      <c r="X944" s="41">
        <v>60</v>
      </c>
      <c r="Y944" s="238">
        <v>700000</v>
      </c>
      <c r="Z944" s="288">
        <v>700000</v>
      </c>
      <c r="AA944" s="288">
        <v>700000</v>
      </c>
      <c r="AB944" s="41" t="s">
        <v>12232</v>
      </c>
    </row>
    <row r="945" spans="1:28" x14ac:dyDescent="0.25">
      <c r="A945" s="35" t="s">
        <v>1393</v>
      </c>
      <c r="B945" s="29">
        <v>45671</v>
      </c>
      <c r="C945" s="264" t="s">
        <v>12412</v>
      </c>
      <c r="D945" s="29" t="s">
        <v>17</v>
      </c>
      <c r="E945" s="240" t="s">
        <v>12411</v>
      </c>
      <c r="F945" s="29">
        <v>45678</v>
      </c>
      <c r="G945" s="35" t="s">
        <v>1269</v>
      </c>
      <c r="H945" s="35" t="s">
        <v>1273</v>
      </c>
      <c r="I945" s="29" t="s">
        <v>13050</v>
      </c>
      <c r="J945" s="41">
        <v>1</v>
      </c>
      <c r="K945" s="41" t="s">
        <v>8421</v>
      </c>
      <c r="L945" s="41" t="s">
        <v>11772</v>
      </c>
      <c r="M945" s="41" t="s">
        <v>8422</v>
      </c>
      <c r="N945" s="41" t="s">
        <v>7861</v>
      </c>
      <c r="O945" s="41" t="s">
        <v>8423</v>
      </c>
      <c r="P945" s="41" t="s">
        <v>9064</v>
      </c>
      <c r="Q945" s="41" t="s">
        <v>12750</v>
      </c>
      <c r="R945" s="41"/>
      <c r="S945" s="238" t="s">
        <v>12891</v>
      </c>
      <c r="T945" s="41" t="s">
        <v>7866</v>
      </c>
      <c r="U945" s="29"/>
      <c r="W945" s="29">
        <v>44797</v>
      </c>
      <c r="X945" s="41">
        <v>60</v>
      </c>
      <c r="Y945" s="238">
        <v>50000</v>
      </c>
      <c r="Z945" s="288">
        <v>50000</v>
      </c>
      <c r="AA945" s="288">
        <v>50000</v>
      </c>
      <c r="AB945" s="41" t="s">
        <v>12232</v>
      </c>
    </row>
    <row r="946" spans="1:28" x14ac:dyDescent="0.25">
      <c r="A946" s="35" t="s">
        <v>1393</v>
      </c>
      <c r="B946" s="29">
        <v>45671</v>
      </c>
      <c r="C946" s="264" t="s">
        <v>12421</v>
      </c>
      <c r="D946" s="29" t="s">
        <v>17</v>
      </c>
      <c r="E946" s="240" t="s">
        <v>8192</v>
      </c>
      <c r="F946" s="29">
        <v>45678</v>
      </c>
      <c r="G946" s="35" t="s">
        <v>1269</v>
      </c>
      <c r="H946" s="35" t="s">
        <v>1273</v>
      </c>
      <c r="I946" s="29" t="s">
        <v>13050</v>
      </c>
      <c r="J946" s="41">
        <v>1</v>
      </c>
      <c r="K946" s="41" t="s">
        <v>7860</v>
      </c>
      <c r="L946" s="41" t="s">
        <v>11662</v>
      </c>
      <c r="M946" s="41" t="s">
        <v>7870</v>
      </c>
      <c r="N946" s="41" t="s">
        <v>7861</v>
      </c>
      <c r="O946" s="41" t="s">
        <v>7862</v>
      </c>
      <c r="P946" s="41" t="s">
        <v>7871</v>
      </c>
      <c r="Q946" s="41" t="s">
        <v>12756</v>
      </c>
      <c r="R946" s="41"/>
      <c r="S946" s="238" t="s">
        <v>12902</v>
      </c>
      <c r="T946" s="41" t="s">
        <v>7866</v>
      </c>
      <c r="U946" s="29"/>
      <c r="W946" s="29">
        <v>44230</v>
      </c>
      <c r="X946" s="41">
        <v>20</v>
      </c>
      <c r="Y946" s="238">
        <v>60000</v>
      </c>
      <c r="Z946" s="288">
        <v>60000</v>
      </c>
      <c r="AA946" s="288">
        <v>60000</v>
      </c>
      <c r="AB946" s="41" t="s">
        <v>12232</v>
      </c>
    </row>
    <row r="947" spans="1:28" x14ac:dyDescent="0.25">
      <c r="A947" s="35" t="s">
        <v>1393</v>
      </c>
      <c r="B947" s="29">
        <v>45671</v>
      </c>
      <c r="C947" s="264" t="s">
        <v>12398</v>
      </c>
      <c r="D947" s="29" t="s">
        <v>17</v>
      </c>
      <c r="E947" s="240" t="s">
        <v>12383</v>
      </c>
      <c r="F947" s="29">
        <v>45678</v>
      </c>
      <c r="G947" s="35" t="s">
        <v>1269</v>
      </c>
      <c r="H947" s="35" t="s">
        <v>1273</v>
      </c>
      <c r="I947" s="29" t="s">
        <v>13050</v>
      </c>
      <c r="J947" s="41">
        <v>1</v>
      </c>
      <c r="K947" s="41" t="s">
        <v>7888</v>
      </c>
      <c r="L947" s="41" t="s">
        <v>7888</v>
      </c>
      <c r="M947" s="41" t="s">
        <v>7965</v>
      </c>
      <c r="N947" s="41" t="s">
        <v>7861</v>
      </c>
      <c r="O947" s="41" t="s">
        <v>7862</v>
      </c>
      <c r="P947" s="41" t="s">
        <v>7966</v>
      </c>
      <c r="Q947" s="41" t="s">
        <v>12738</v>
      </c>
      <c r="R947" s="41"/>
      <c r="S947" s="238" t="s">
        <v>12882</v>
      </c>
      <c r="T947" s="41" t="s">
        <v>7866</v>
      </c>
      <c r="U947" s="29"/>
      <c r="W947" s="29">
        <v>44520</v>
      </c>
      <c r="X947" s="41">
        <v>20</v>
      </c>
      <c r="Y947" s="238">
        <v>550000</v>
      </c>
      <c r="Z947" s="288">
        <v>550000</v>
      </c>
      <c r="AA947" s="288">
        <v>550000</v>
      </c>
      <c r="AB947" s="41" t="s">
        <v>12232</v>
      </c>
    </row>
    <row r="948" spans="1:28" x14ac:dyDescent="0.25">
      <c r="A948" s="35" t="s">
        <v>1393</v>
      </c>
      <c r="B948" s="29">
        <v>45671</v>
      </c>
      <c r="C948" s="264" t="s">
        <v>12396</v>
      </c>
      <c r="D948" s="29" t="s">
        <v>17</v>
      </c>
      <c r="E948" s="240" t="s">
        <v>12397</v>
      </c>
      <c r="F948" s="29">
        <v>45678</v>
      </c>
      <c r="G948" s="35" t="s">
        <v>1269</v>
      </c>
      <c r="H948" s="35" t="s">
        <v>1273</v>
      </c>
      <c r="I948" s="29" t="s">
        <v>13050</v>
      </c>
      <c r="J948" s="41">
        <v>1</v>
      </c>
      <c r="K948" s="41" t="s">
        <v>7888</v>
      </c>
      <c r="L948" s="41" t="s">
        <v>7888</v>
      </c>
      <c r="M948" s="41" t="s">
        <v>7965</v>
      </c>
      <c r="N948" s="41" t="s">
        <v>7861</v>
      </c>
      <c r="O948" s="41" t="s">
        <v>7862</v>
      </c>
      <c r="P948" s="41" t="s">
        <v>7966</v>
      </c>
      <c r="Q948" s="41" t="s">
        <v>12737</v>
      </c>
      <c r="R948" s="41"/>
      <c r="S948" s="238" t="s">
        <v>12881</v>
      </c>
      <c r="T948" s="41" t="s">
        <v>7866</v>
      </c>
      <c r="U948" s="29"/>
      <c r="W948" s="29">
        <v>44823</v>
      </c>
      <c r="X948" s="41">
        <v>20</v>
      </c>
      <c r="Y948" s="238">
        <v>650000</v>
      </c>
      <c r="Z948" s="288">
        <v>650000</v>
      </c>
      <c r="AA948" s="288">
        <v>650000</v>
      </c>
      <c r="AB948" s="41" t="s">
        <v>12232</v>
      </c>
    </row>
    <row r="949" spans="1:28" x14ac:dyDescent="0.25">
      <c r="A949" s="35" t="s">
        <v>1393</v>
      </c>
      <c r="B949" s="29">
        <v>45671</v>
      </c>
      <c r="C949" s="264" t="s">
        <v>12394</v>
      </c>
      <c r="D949" s="29" t="s">
        <v>17</v>
      </c>
      <c r="E949" s="240" t="s">
        <v>12395</v>
      </c>
      <c r="F949" s="29">
        <v>45678</v>
      </c>
      <c r="G949" s="35" t="s">
        <v>1269</v>
      </c>
      <c r="H949" s="35" t="s">
        <v>1273</v>
      </c>
      <c r="I949" s="29" t="s">
        <v>13050</v>
      </c>
      <c r="J949" s="41">
        <v>1</v>
      </c>
      <c r="K949" s="41" t="s">
        <v>7888</v>
      </c>
      <c r="L949" s="41" t="s">
        <v>7888</v>
      </c>
      <c r="M949" s="41" t="s">
        <v>7965</v>
      </c>
      <c r="N949" s="41" t="s">
        <v>7861</v>
      </c>
      <c r="O949" s="41" t="s">
        <v>7862</v>
      </c>
      <c r="P949" s="41" t="s">
        <v>7966</v>
      </c>
      <c r="Q949" s="41" t="s">
        <v>12736</v>
      </c>
      <c r="R949" s="41"/>
      <c r="S949" s="238" t="s">
        <v>12880</v>
      </c>
      <c r="U949" s="29"/>
      <c r="W949" s="29">
        <v>44783</v>
      </c>
      <c r="X949" s="41">
        <v>20</v>
      </c>
      <c r="Y949" s="238">
        <v>4000000</v>
      </c>
      <c r="Z949" s="288">
        <v>4000000</v>
      </c>
      <c r="AA949" s="288">
        <v>4000000</v>
      </c>
      <c r="AB949" s="41" t="s">
        <v>12232</v>
      </c>
    </row>
    <row r="950" spans="1:28" x14ac:dyDescent="0.25">
      <c r="A950" s="35" t="s">
        <v>1393</v>
      </c>
      <c r="B950" s="29">
        <v>45671</v>
      </c>
      <c r="C950" s="264" t="s">
        <v>12393</v>
      </c>
      <c r="D950" s="29" t="s">
        <v>17</v>
      </c>
      <c r="E950" s="240" t="s">
        <v>12383</v>
      </c>
      <c r="F950" s="29">
        <v>45678</v>
      </c>
      <c r="G950" s="35" t="s">
        <v>1269</v>
      </c>
      <c r="H950" s="35" t="s">
        <v>1273</v>
      </c>
      <c r="I950" s="29" t="s">
        <v>13050</v>
      </c>
      <c r="J950" s="41">
        <v>1</v>
      </c>
      <c r="K950" s="41" t="s">
        <v>7888</v>
      </c>
      <c r="L950" s="41" t="s">
        <v>7888</v>
      </c>
      <c r="M950" s="41" t="s">
        <v>7965</v>
      </c>
      <c r="N950" s="41" t="s">
        <v>7861</v>
      </c>
      <c r="O950" s="41" t="s">
        <v>7862</v>
      </c>
      <c r="P950" s="41" t="s">
        <v>7966</v>
      </c>
      <c r="Q950" s="41" t="s">
        <v>12735</v>
      </c>
      <c r="R950" s="41"/>
      <c r="S950" s="238" t="s">
        <v>12879</v>
      </c>
      <c r="T950" s="41" t="s">
        <v>7866</v>
      </c>
      <c r="U950" s="29"/>
      <c r="W950" s="29">
        <v>45013</v>
      </c>
      <c r="X950" s="41">
        <v>20</v>
      </c>
      <c r="Y950" s="238">
        <v>250000</v>
      </c>
      <c r="Z950" s="288">
        <v>250000</v>
      </c>
      <c r="AA950" s="288">
        <v>250000</v>
      </c>
      <c r="AB950" s="41" t="s">
        <v>12232</v>
      </c>
    </row>
    <row r="951" spans="1:28" x14ac:dyDescent="0.25">
      <c r="A951" s="35" t="s">
        <v>1393</v>
      </c>
      <c r="B951" s="29">
        <v>45671</v>
      </c>
      <c r="C951" s="264" t="s">
        <v>12392</v>
      </c>
      <c r="D951" s="29" t="s">
        <v>17</v>
      </c>
      <c r="E951" s="240" t="s">
        <v>12383</v>
      </c>
      <c r="F951" s="29">
        <v>45678</v>
      </c>
      <c r="G951" s="35" t="s">
        <v>1269</v>
      </c>
      <c r="H951" s="35" t="s">
        <v>1273</v>
      </c>
      <c r="I951" s="29" t="s">
        <v>13050</v>
      </c>
      <c r="J951" s="41">
        <v>1</v>
      </c>
      <c r="K951" s="41" t="s">
        <v>7888</v>
      </c>
      <c r="L951" s="41" t="s">
        <v>7888</v>
      </c>
      <c r="M951" s="41" t="s">
        <v>7965</v>
      </c>
      <c r="N951" s="41" t="s">
        <v>7861</v>
      </c>
      <c r="O951" s="41" t="s">
        <v>7862</v>
      </c>
      <c r="P951" s="41" t="s">
        <v>7966</v>
      </c>
      <c r="Q951" s="41" t="s">
        <v>12734</v>
      </c>
      <c r="R951" s="41"/>
      <c r="S951" s="238" t="s">
        <v>12878</v>
      </c>
      <c r="T951" s="41" t="s">
        <v>7866</v>
      </c>
      <c r="U951" s="29"/>
      <c r="W951" s="29">
        <v>44505</v>
      </c>
      <c r="X951" s="41">
        <v>20</v>
      </c>
      <c r="Y951" s="238">
        <v>600000</v>
      </c>
      <c r="Z951" s="288">
        <v>600000</v>
      </c>
      <c r="AA951" s="288">
        <v>600000</v>
      </c>
      <c r="AB951" s="41" t="s">
        <v>12232</v>
      </c>
    </row>
    <row r="952" spans="1:28" x14ac:dyDescent="0.25">
      <c r="A952" s="35" t="s">
        <v>999</v>
      </c>
      <c r="B952" s="29">
        <v>45671</v>
      </c>
      <c r="C952" s="264" t="s">
        <v>12621</v>
      </c>
      <c r="D952" s="29" t="s">
        <v>17</v>
      </c>
      <c r="E952" s="240" t="s">
        <v>12622</v>
      </c>
      <c r="F952" s="29">
        <v>45678</v>
      </c>
      <c r="G952" s="35" t="s">
        <v>1262</v>
      </c>
      <c r="H952" s="35" t="s">
        <v>1263</v>
      </c>
      <c r="I952" s="29" t="s">
        <v>13071</v>
      </c>
      <c r="J952" s="41">
        <v>1</v>
      </c>
      <c r="K952" s="41" t="s">
        <v>7888</v>
      </c>
      <c r="L952" s="41" t="s">
        <v>7888</v>
      </c>
      <c r="M952" s="41" t="s">
        <v>7965</v>
      </c>
      <c r="N952" s="41" t="s">
        <v>7861</v>
      </c>
      <c r="O952" s="41" t="s">
        <v>7862</v>
      </c>
      <c r="P952" s="41" t="s">
        <v>3263</v>
      </c>
      <c r="Q952" s="41" t="s">
        <v>12697</v>
      </c>
      <c r="R952" s="41"/>
      <c r="S952" s="238" t="s">
        <v>13042</v>
      </c>
      <c r="T952" s="41" t="s">
        <v>7866</v>
      </c>
      <c r="U952" s="29"/>
      <c r="W952" s="29">
        <v>45350</v>
      </c>
      <c r="X952" s="41">
        <v>20</v>
      </c>
      <c r="Y952" s="238">
        <v>200000</v>
      </c>
      <c r="Z952" s="288">
        <v>200000</v>
      </c>
      <c r="AA952" s="288">
        <v>200000</v>
      </c>
      <c r="AB952" s="41" t="s">
        <v>12232</v>
      </c>
    </row>
    <row r="953" spans="1:28" x14ac:dyDescent="0.25">
      <c r="A953" s="35" t="s">
        <v>1393</v>
      </c>
      <c r="B953" s="29">
        <v>45671</v>
      </c>
      <c r="C953" s="264" t="s">
        <v>12391</v>
      </c>
      <c r="D953" s="29" t="s">
        <v>17</v>
      </c>
      <c r="E953" s="240" t="s">
        <v>12383</v>
      </c>
      <c r="F953" s="29">
        <v>45678</v>
      </c>
      <c r="G953" s="35" t="s">
        <v>1269</v>
      </c>
      <c r="H953" s="35" t="s">
        <v>1273</v>
      </c>
      <c r="I953" s="29" t="s">
        <v>13050</v>
      </c>
      <c r="J953" s="41">
        <v>1</v>
      </c>
      <c r="K953" s="41" t="s">
        <v>7888</v>
      </c>
      <c r="L953" s="41" t="s">
        <v>7888</v>
      </c>
      <c r="M953" s="41" t="s">
        <v>7965</v>
      </c>
      <c r="N953" s="41" t="s">
        <v>7861</v>
      </c>
      <c r="O953" s="41" t="s">
        <v>7862</v>
      </c>
      <c r="P953" s="41" t="s">
        <v>3263</v>
      </c>
      <c r="Q953" s="41" t="s">
        <v>12733</v>
      </c>
      <c r="R953" s="41"/>
      <c r="S953" s="238" t="s">
        <v>12877</v>
      </c>
      <c r="T953" s="41" t="s">
        <v>7866</v>
      </c>
      <c r="U953" s="29"/>
      <c r="W953" s="29">
        <v>44317</v>
      </c>
      <c r="X953" s="41">
        <v>20</v>
      </c>
      <c r="Y953" s="238">
        <v>200000</v>
      </c>
      <c r="Z953" s="288">
        <v>200000</v>
      </c>
      <c r="AA953" s="288">
        <v>200000</v>
      </c>
      <c r="AB953" s="41" t="s">
        <v>12232</v>
      </c>
    </row>
    <row r="954" spans="1:28" x14ac:dyDescent="0.25">
      <c r="A954" s="35" t="s">
        <v>453</v>
      </c>
      <c r="B954" s="29">
        <v>45671</v>
      </c>
      <c r="C954" s="264" t="s">
        <v>12342</v>
      </c>
      <c r="D954" s="29" t="s">
        <v>17</v>
      </c>
      <c r="E954" s="240" t="s">
        <v>12343</v>
      </c>
      <c r="F954" s="29">
        <v>45678</v>
      </c>
      <c r="G954" s="35" t="s">
        <v>1269</v>
      </c>
      <c r="H954" s="35" t="s">
        <v>1273</v>
      </c>
      <c r="I954" s="29" t="s">
        <v>13058</v>
      </c>
      <c r="J954" s="41">
        <v>1</v>
      </c>
      <c r="K954" s="41" t="s">
        <v>7888</v>
      </c>
      <c r="L954" s="41" t="s">
        <v>7888</v>
      </c>
      <c r="M954" s="41" t="s">
        <v>7965</v>
      </c>
      <c r="N954" s="41" t="s">
        <v>7861</v>
      </c>
      <c r="O954" s="41" t="s">
        <v>7862</v>
      </c>
      <c r="P954" s="41" t="s">
        <v>7966</v>
      </c>
      <c r="Q954" s="41" t="s">
        <v>12701</v>
      </c>
      <c r="R954" s="41"/>
      <c r="S954" s="238" t="s">
        <v>12849</v>
      </c>
      <c r="T954" s="41" t="s">
        <v>7866</v>
      </c>
      <c r="U954" s="29"/>
      <c r="W954" s="29">
        <v>44197</v>
      </c>
      <c r="X954" s="41">
        <v>20</v>
      </c>
      <c r="Y954" s="238">
        <v>2548677</v>
      </c>
      <c r="Z954" s="288">
        <v>2548677</v>
      </c>
      <c r="AA954" s="288">
        <v>2548677</v>
      </c>
      <c r="AB954" s="41" t="s">
        <v>12232</v>
      </c>
    </row>
    <row r="955" spans="1:28" x14ac:dyDescent="0.25">
      <c r="A955" s="35" t="s">
        <v>10450</v>
      </c>
      <c r="B955" s="29">
        <v>45671</v>
      </c>
      <c r="C955" s="264" t="s">
        <v>12374</v>
      </c>
      <c r="D955" s="29" t="s">
        <v>17</v>
      </c>
      <c r="E955" s="240" t="s">
        <v>12375</v>
      </c>
      <c r="F955" s="29">
        <v>45678</v>
      </c>
      <c r="G955" s="35" t="s">
        <v>1262</v>
      </c>
      <c r="H955" s="35" t="s">
        <v>1279</v>
      </c>
      <c r="I955" s="29" t="s">
        <v>13086</v>
      </c>
      <c r="J955" s="41">
        <v>1</v>
      </c>
      <c r="K955" s="41" t="s">
        <v>7888</v>
      </c>
      <c r="L955" s="41" t="s">
        <v>7888</v>
      </c>
      <c r="M955" s="41" t="s">
        <v>7965</v>
      </c>
      <c r="N955" s="41" t="s">
        <v>7861</v>
      </c>
      <c r="O955" s="41" t="s">
        <v>7862</v>
      </c>
      <c r="P955" s="41" t="s">
        <v>9013</v>
      </c>
      <c r="Q955" s="41" t="s">
        <v>12721</v>
      </c>
      <c r="R955" s="41"/>
      <c r="S955" s="238" t="s">
        <v>12866</v>
      </c>
      <c r="T955" s="41" t="s">
        <v>7866</v>
      </c>
      <c r="U955" s="29"/>
      <c r="W955" s="29">
        <v>45002</v>
      </c>
      <c r="X955" s="41">
        <v>20</v>
      </c>
      <c r="Y955" s="238">
        <v>47314</v>
      </c>
      <c r="Z955" s="288">
        <v>47314</v>
      </c>
      <c r="AA955" s="288">
        <v>47314</v>
      </c>
      <c r="AB955" s="41" t="s">
        <v>12228</v>
      </c>
    </row>
    <row r="956" spans="1:28" x14ac:dyDescent="0.25">
      <c r="A956" s="35" t="s">
        <v>1393</v>
      </c>
      <c r="B956" s="29">
        <v>45671</v>
      </c>
      <c r="C956" s="264" t="s">
        <v>12404</v>
      </c>
      <c r="D956" s="29" t="s">
        <v>17</v>
      </c>
      <c r="E956" s="240" t="s">
        <v>12383</v>
      </c>
      <c r="F956" s="29">
        <v>45678</v>
      </c>
      <c r="G956" s="35" t="s">
        <v>1269</v>
      </c>
      <c r="H956" s="35" t="s">
        <v>1273</v>
      </c>
      <c r="I956" s="29" t="s">
        <v>13050</v>
      </c>
      <c r="J956" s="41">
        <v>1</v>
      </c>
      <c r="K956" s="41" t="s">
        <v>269</v>
      </c>
      <c r="L956" s="41" t="s">
        <v>11772</v>
      </c>
      <c r="M956" s="41" t="s">
        <v>7896</v>
      </c>
      <c r="N956" s="41" t="s">
        <v>1387</v>
      </c>
      <c r="O956" s="41" t="s">
        <v>7862</v>
      </c>
      <c r="P956" s="41" t="s">
        <v>269</v>
      </c>
      <c r="Q956" s="41" t="s">
        <v>12744</v>
      </c>
      <c r="R956" s="41"/>
      <c r="S956" s="238" t="s">
        <v>12885</v>
      </c>
      <c r="T956" s="41" t="s">
        <v>7866</v>
      </c>
      <c r="U956" s="29"/>
      <c r="W956" s="29">
        <v>44368</v>
      </c>
      <c r="X956" s="41">
        <v>60</v>
      </c>
      <c r="Y956" s="238">
        <v>600000</v>
      </c>
      <c r="Z956" s="288">
        <v>600000</v>
      </c>
      <c r="AA956" s="288">
        <v>600000</v>
      </c>
      <c r="AB956" s="41" t="s">
        <v>12232</v>
      </c>
    </row>
    <row r="957" spans="1:28" x14ac:dyDescent="0.25">
      <c r="A957" s="35" t="s">
        <v>1393</v>
      </c>
      <c r="B957" s="29">
        <v>45671</v>
      </c>
      <c r="C957" s="264" t="s">
        <v>12402</v>
      </c>
      <c r="D957" s="29" t="s">
        <v>17</v>
      </c>
      <c r="E957" s="240" t="s">
        <v>12383</v>
      </c>
      <c r="F957" s="29">
        <v>45678</v>
      </c>
      <c r="G957" s="35" t="s">
        <v>1269</v>
      </c>
      <c r="H957" s="35" t="s">
        <v>1273</v>
      </c>
      <c r="I957" s="29" t="s">
        <v>13050</v>
      </c>
      <c r="J957" s="41">
        <v>1</v>
      </c>
      <c r="K957" s="41" t="s">
        <v>8421</v>
      </c>
      <c r="L957" s="41" t="s">
        <v>11772</v>
      </c>
      <c r="M957" s="41" t="s">
        <v>8422</v>
      </c>
      <c r="N957" s="41" t="s">
        <v>7861</v>
      </c>
      <c r="O957" s="41" t="s">
        <v>8423</v>
      </c>
      <c r="P957" s="41" t="s">
        <v>8944</v>
      </c>
      <c r="Q957" s="41" t="s">
        <v>12742</v>
      </c>
      <c r="R957" s="41"/>
      <c r="S957" s="238" t="s">
        <v>12883</v>
      </c>
      <c r="T957" s="41" t="s">
        <v>7866</v>
      </c>
      <c r="U957" s="29"/>
      <c r="W957" s="29">
        <v>44331</v>
      </c>
      <c r="X957" s="41">
        <v>60</v>
      </c>
      <c r="Y957" s="238">
        <v>600000</v>
      </c>
      <c r="Z957" s="288">
        <v>600000</v>
      </c>
      <c r="AA957" s="288">
        <v>600000</v>
      </c>
      <c r="AB957" s="41" t="s">
        <v>12232</v>
      </c>
    </row>
    <row r="958" spans="1:28" x14ac:dyDescent="0.25">
      <c r="A958" s="35" t="s">
        <v>1393</v>
      </c>
      <c r="B958" s="29">
        <v>45671</v>
      </c>
      <c r="C958" s="264" t="s">
        <v>12401</v>
      </c>
      <c r="D958" s="29" t="s">
        <v>17</v>
      </c>
      <c r="E958" s="240" t="s">
        <v>12383</v>
      </c>
      <c r="F958" s="29">
        <v>45678</v>
      </c>
      <c r="G958" s="35" t="s">
        <v>1269</v>
      </c>
      <c r="H958" s="35" t="s">
        <v>1273</v>
      </c>
      <c r="I958" s="29" t="s">
        <v>13050</v>
      </c>
      <c r="J958" s="41">
        <v>1</v>
      </c>
      <c r="K958" s="41" t="s">
        <v>8421</v>
      </c>
      <c r="L958" s="41" t="s">
        <v>11772</v>
      </c>
      <c r="M958" s="41" t="s">
        <v>8422</v>
      </c>
      <c r="N958" s="41" t="s">
        <v>7861</v>
      </c>
      <c r="O958" s="41" t="s">
        <v>8423</v>
      </c>
      <c r="P958" s="41" t="s">
        <v>8944</v>
      </c>
      <c r="Q958" s="41" t="s">
        <v>12741</v>
      </c>
      <c r="R958" s="41"/>
      <c r="S958" s="238" t="s">
        <v>12883</v>
      </c>
      <c r="T958" s="41" t="s">
        <v>7866</v>
      </c>
      <c r="U958" s="29"/>
      <c r="W958" s="29">
        <v>44420</v>
      </c>
      <c r="X958" s="41">
        <v>60</v>
      </c>
      <c r="Y958" s="238">
        <v>650000</v>
      </c>
      <c r="Z958" s="288">
        <v>650000</v>
      </c>
      <c r="AA958" s="288">
        <v>650000</v>
      </c>
      <c r="AB958" s="41" t="s">
        <v>12232</v>
      </c>
    </row>
    <row r="959" spans="1:28" x14ac:dyDescent="0.25">
      <c r="A959" s="35" t="s">
        <v>1393</v>
      </c>
      <c r="B959" s="29">
        <v>45671</v>
      </c>
      <c r="C959" s="264" t="s">
        <v>12400</v>
      </c>
      <c r="D959" s="29" t="s">
        <v>17</v>
      </c>
      <c r="E959" s="240" t="s">
        <v>12383</v>
      </c>
      <c r="F959" s="29">
        <v>45678</v>
      </c>
      <c r="G959" s="35" t="s">
        <v>1269</v>
      </c>
      <c r="H959" s="35" t="s">
        <v>1273</v>
      </c>
      <c r="I959" s="29" t="s">
        <v>13050</v>
      </c>
      <c r="J959" s="41">
        <v>1</v>
      </c>
      <c r="K959" s="41" t="s">
        <v>8421</v>
      </c>
      <c r="L959" s="41" t="s">
        <v>11772</v>
      </c>
      <c r="M959" s="41" t="s">
        <v>8422</v>
      </c>
      <c r="N959" s="41" t="s">
        <v>7861</v>
      </c>
      <c r="O959" s="41" t="s">
        <v>8423</v>
      </c>
      <c r="P959" s="41" t="s">
        <v>8944</v>
      </c>
      <c r="Q959" s="41" t="s">
        <v>12740</v>
      </c>
      <c r="R959" s="41"/>
      <c r="S959" s="238" t="s">
        <v>12883</v>
      </c>
      <c r="T959" s="41" t="s">
        <v>7866</v>
      </c>
      <c r="U959" s="29"/>
      <c r="W959" s="29">
        <v>44621</v>
      </c>
      <c r="X959" s="41">
        <v>60</v>
      </c>
      <c r="Y959" s="238">
        <v>600000</v>
      </c>
      <c r="Z959" s="288">
        <v>600000</v>
      </c>
      <c r="AA959" s="288">
        <v>600000</v>
      </c>
      <c r="AB959" s="41" t="s">
        <v>12232</v>
      </c>
    </row>
    <row r="960" spans="1:28" x14ac:dyDescent="0.25">
      <c r="A960" s="35" t="s">
        <v>1393</v>
      </c>
      <c r="B960" s="29">
        <v>45671</v>
      </c>
      <c r="C960" s="264" t="s">
        <v>12399</v>
      </c>
      <c r="D960" s="29" t="s">
        <v>17</v>
      </c>
      <c r="E960" s="240" t="s">
        <v>12383</v>
      </c>
      <c r="F960" s="29">
        <v>45678</v>
      </c>
      <c r="G960" s="35" t="s">
        <v>1269</v>
      </c>
      <c r="H960" s="35" t="s">
        <v>1273</v>
      </c>
      <c r="I960" s="29" t="s">
        <v>13050</v>
      </c>
      <c r="J960" s="41">
        <v>1</v>
      </c>
      <c r="K960" s="41" t="s">
        <v>8421</v>
      </c>
      <c r="L960" s="41" t="s">
        <v>11772</v>
      </c>
      <c r="M960" s="41" t="s">
        <v>8422</v>
      </c>
      <c r="N960" s="41" t="s">
        <v>7861</v>
      </c>
      <c r="O960" s="41" t="s">
        <v>8423</v>
      </c>
      <c r="P960" s="41" t="s">
        <v>8944</v>
      </c>
      <c r="Q960" s="41" t="s">
        <v>12739</v>
      </c>
      <c r="R960" s="41"/>
      <c r="S960" s="238" t="s">
        <v>12883</v>
      </c>
      <c r="T960" s="41" t="s">
        <v>7866</v>
      </c>
      <c r="U960" s="29"/>
      <c r="W960" s="29">
        <v>44666</v>
      </c>
      <c r="X960" s="41">
        <v>60</v>
      </c>
      <c r="Y960" s="238">
        <v>600000</v>
      </c>
      <c r="Z960" s="288">
        <v>600000</v>
      </c>
      <c r="AA960" s="288">
        <v>600000</v>
      </c>
      <c r="AB960" s="41" t="s">
        <v>12232</v>
      </c>
    </row>
    <row r="961" spans="1:28" x14ac:dyDescent="0.25">
      <c r="A961" s="35" t="s">
        <v>1359</v>
      </c>
      <c r="B961" s="29">
        <v>45671</v>
      </c>
      <c r="C961" s="264" t="s">
        <v>12354</v>
      </c>
      <c r="D961" s="29" t="s">
        <v>17</v>
      </c>
      <c r="E961" s="240" t="s">
        <v>12355</v>
      </c>
      <c r="F961" s="29">
        <v>45678</v>
      </c>
      <c r="G961" s="35" t="s">
        <v>1266</v>
      </c>
      <c r="H961" s="35" t="s">
        <v>1268</v>
      </c>
      <c r="I961" s="29" t="s">
        <v>13052</v>
      </c>
      <c r="J961" s="41">
        <v>1</v>
      </c>
      <c r="K961" s="41" t="s">
        <v>8421</v>
      </c>
      <c r="L961" s="41" t="s">
        <v>11772</v>
      </c>
      <c r="M961" s="41" t="s">
        <v>8422</v>
      </c>
      <c r="N961" s="41" t="s">
        <v>7861</v>
      </c>
      <c r="O961" s="41" t="s">
        <v>7862</v>
      </c>
      <c r="P961" s="41" t="s">
        <v>8424</v>
      </c>
      <c r="Q961" s="41" t="s">
        <v>12710</v>
      </c>
      <c r="R961" s="41"/>
      <c r="S961" s="238" t="s">
        <v>12858</v>
      </c>
      <c r="T961" s="41" t="s">
        <v>7866</v>
      </c>
      <c r="U961" s="29"/>
      <c r="W961" s="29">
        <v>44876</v>
      </c>
      <c r="X961" s="41">
        <v>20</v>
      </c>
      <c r="Y961" s="238">
        <v>20000</v>
      </c>
      <c r="Z961" s="288">
        <v>20000</v>
      </c>
      <c r="AA961" s="288">
        <v>20000</v>
      </c>
      <c r="AB961" s="41" t="s">
        <v>12229</v>
      </c>
    </row>
    <row r="962" spans="1:28" x14ac:dyDescent="0.25">
      <c r="A962" s="35" t="s">
        <v>1393</v>
      </c>
      <c r="B962" s="29">
        <v>45671</v>
      </c>
      <c r="C962" s="264" t="s">
        <v>12413</v>
      </c>
      <c r="D962" s="29" t="s">
        <v>17</v>
      </c>
      <c r="E962" s="240" t="s">
        <v>12414</v>
      </c>
      <c r="F962" s="29">
        <v>45678</v>
      </c>
      <c r="G962" s="35" t="s">
        <v>1269</v>
      </c>
      <c r="H962" s="35" t="s">
        <v>1273</v>
      </c>
      <c r="I962" s="29" t="s">
        <v>13050</v>
      </c>
      <c r="J962" s="41">
        <v>1</v>
      </c>
      <c r="K962" s="41" t="s">
        <v>7860</v>
      </c>
      <c r="L962" s="41" t="s">
        <v>11662</v>
      </c>
      <c r="M962" s="41" t="s">
        <v>7870</v>
      </c>
      <c r="N962" s="41" t="s">
        <v>7861</v>
      </c>
      <c r="O962" s="41" t="s">
        <v>7862</v>
      </c>
      <c r="P962" s="41" t="s">
        <v>7871</v>
      </c>
      <c r="Q962" s="41" t="s">
        <v>12751</v>
      </c>
      <c r="R962" s="41"/>
      <c r="S962" s="238" t="s">
        <v>12892</v>
      </c>
      <c r="T962" s="41" t="s">
        <v>7866</v>
      </c>
      <c r="U962" s="29"/>
      <c r="W962" s="29">
        <v>44303</v>
      </c>
      <c r="X962" s="41">
        <v>20</v>
      </c>
      <c r="Y962" s="238">
        <v>92685</v>
      </c>
      <c r="Z962" s="288">
        <v>92685</v>
      </c>
      <c r="AA962" s="288">
        <v>92685</v>
      </c>
      <c r="AB962" s="41" t="s">
        <v>12232</v>
      </c>
    </row>
    <row r="963" spans="1:28" x14ac:dyDescent="0.25">
      <c r="A963" s="35" t="s">
        <v>1393</v>
      </c>
      <c r="B963" s="29">
        <v>45666</v>
      </c>
      <c r="C963" s="264" t="s">
        <v>12487</v>
      </c>
      <c r="D963" s="29" t="s">
        <v>17</v>
      </c>
      <c r="E963" s="240" t="s">
        <v>7877</v>
      </c>
      <c r="F963" s="29">
        <v>45684</v>
      </c>
      <c r="G963" s="35" t="s">
        <v>1269</v>
      </c>
      <c r="H963" s="35" t="s">
        <v>1273</v>
      </c>
      <c r="I963" s="29" t="s">
        <v>13050</v>
      </c>
      <c r="J963" s="41">
        <v>1</v>
      </c>
      <c r="K963" s="41" t="s">
        <v>7860</v>
      </c>
      <c r="L963" s="41" t="s">
        <v>11662</v>
      </c>
      <c r="M963" s="41" t="s">
        <v>315</v>
      </c>
      <c r="N963" s="41" t="s">
        <v>7861</v>
      </c>
      <c r="O963" s="41" t="s">
        <v>7862</v>
      </c>
      <c r="P963" s="41" t="s">
        <v>1500</v>
      </c>
      <c r="Q963" s="41" t="s">
        <v>12818</v>
      </c>
      <c r="R963" s="41"/>
      <c r="S963" s="238" t="s">
        <v>12955</v>
      </c>
      <c r="T963" s="41" t="s">
        <v>7866</v>
      </c>
      <c r="U963" s="29"/>
      <c r="W963" s="29">
        <v>44197</v>
      </c>
      <c r="Y963" s="238">
        <v>65000</v>
      </c>
      <c r="Z963" s="288">
        <v>65000</v>
      </c>
      <c r="AA963" s="288">
        <v>65000</v>
      </c>
      <c r="AB963" s="41" t="s">
        <v>12232</v>
      </c>
    </row>
    <row r="964" spans="1:28" x14ac:dyDescent="0.25">
      <c r="A964" s="35" t="s">
        <v>1393</v>
      </c>
      <c r="B964" s="29">
        <v>45666</v>
      </c>
      <c r="C964" s="264" t="s">
        <v>12488</v>
      </c>
      <c r="D964" s="29" t="s">
        <v>17</v>
      </c>
      <c r="E964" s="240" t="s">
        <v>7877</v>
      </c>
      <c r="F964" s="29">
        <v>45684</v>
      </c>
      <c r="G964" s="35" t="s">
        <v>1269</v>
      </c>
      <c r="H964" s="35" t="s">
        <v>1273</v>
      </c>
      <c r="I964" s="29" t="s">
        <v>13050</v>
      </c>
      <c r="J964" s="41">
        <v>1</v>
      </c>
      <c r="K964" s="41" t="s">
        <v>7860</v>
      </c>
      <c r="L964" s="41" t="s">
        <v>11662</v>
      </c>
      <c r="M964" s="41" t="s">
        <v>315</v>
      </c>
      <c r="N964" s="41" t="s">
        <v>7861</v>
      </c>
      <c r="O964" s="41" t="s">
        <v>7862</v>
      </c>
      <c r="P964" s="41" t="s">
        <v>1500</v>
      </c>
      <c r="Q964" s="41" t="s">
        <v>12819</v>
      </c>
      <c r="R964" s="41"/>
      <c r="S964" s="238" t="s">
        <v>12956</v>
      </c>
      <c r="T964" s="41" t="s">
        <v>7866</v>
      </c>
      <c r="U964" s="29"/>
      <c r="W964" s="29">
        <v>44197</v>
      </c>
      <c r="Y964" s="238">
        <v>45000</v>
      </c>
      <c r="Z964" s="288">
        <v>45000</v>
      </c>
      <c r="AA964" s="288">
        <v>45000</v>
      </c>
      <c r="AB964" s="41" t="s">
        <v>12232</v>
      </c>
    </row>
    <row r="965" spans="1:28" x14ac:dyDescent="0.25">
      <c r="A965" s="35" t="s">
        <v>1393</v>
      </c>
      <c r="B965" s="29">
        <v>45669</v>
      </c>
      <c r="C965" s="264" t="s">
        <v>12463</v>
      </c>
      <c r="D965" s="29" t="s">
        <v>17</v>
      </c>
      <c r="E965" s="240" t="s">
        <v>7877</v>
      </c>
      <c r="F965" s="29">
        <v>45684</v>
      </c>
      <c r="G965" s="35" t="s">
        <v>1269</v>
      </c>
      <c r="H965" s="35" t="s">
        <v>1273</v>
      </c>
      <c r="I965" s="29" t="s">
        <v>13050</v>
      </c>
      <c r="J965" s="41">
        <v>1</v>
      </c>
      <c r="K965" s="41" t="s">
        <v>7860</v>
      </c>
      <c r="L965" s="41" t="s">
        <v>11662</v>
      </c>
      <c r="M965" s="41" t="s">
        <v>7965</v>
      </c>
      <c r="N965" s="41" t="s">
        <v>7861</v>
      </c>
      <c r="O965" s="41" t="s">
        <v>7862</v>
      </c>
      <c r="P965" s="41" t="s">
        <v>13155</v>
      </c>
      <c r="Q965" s="41" t="s">
        <v>12792</v>
      </c>
      <c r="R965" s="41"/>
      <c r="S965" s="238" t="s">
        <v>12938</v>
      </c>
      <c r="T965" s="41" t="s">
        <v>12855</v>
      </c>
      <c r="U965" s="29"/>
      <c r="W965" s="29">
        <v>44229</v>
      </c>
      <c r="Y965" s="238">
        <v>90000</v>
      </c>
      <c r="Z965" s="288">
        <v>90000</v>
      </c>
      <c r="AA965" s="288">
        <v>90000</v>
      </c>
      <c r="AB965" s="41" t="s">
        <v>12232</v>
      </c>
    </row>
    <row r="966" spans="1:28" x14ac:dyDescent="0.25">
      <c r="A966" s="35" t="s">
        <v>1393</v>
      </c>
      <c r="B966" s="29">
        <v>45669</v>
      </c>
      <c r="C966" s="264" t="s">
        <v>12464</v>
      </c>
      <c r="D966" s="29" t="s">
        <v>17</v>
      </c>
      <c r="E966" s="240" t="s">
        <v>7877</v>
      </c>
      <c r="F966" s="29">
        <v>45684</v>
      </c>
      <c r="G966" s="35" t="s">
        <v>1269</v>
      </c>
      <c r="H966" s="35" t="s">
        <v>1273</v>
      </c>
      <c r="I966" s="29" t="s">
        <v>13050</v>
      </c>
      <c r="J966" s="41">
        <v>1</v>
      </c>
      <c r="K966" s="41" t="s">
        <v>7860</v>
      </c>
      <c r="L966" s="41" t="s">
        <v>11662</v>
      </c>
      <c r="M966" s="41" t="s">
        <v>7965</v>
      </c>
      <c r="N966" s="41" t="s">
        <v>7861</v>
      </c>
      <c r="O966" s="41" t="s">
        <v>7862</v>
      </c>
      <c r="P966" s="41" t="s">
        <v>13155</v>
      </c>
      <c r="Q966" s="41" t="s">
        <v>12793</v>
      </c>
      <c r="R966" s="41"/>
      <c r="S966" s="238" t="s">
        <v>12939</v>
      </c>
      <c r="T966" s="41" t="s">
        <v>12855</v>
      </c>
      <c r="U966" s="29"/>
      <c r="W966" s="29">
        <v>44214</v>
      </c>
      <c r="Y966" s="238">
        <v>71000</v>
      </c>
      <c r="Z966" s="288">
        <v>71000</v>
      </c>
      <c r="AA966" s="288">
        <v>71000</v>
      </c>
      <c r="AB966" s="41" t="s">
        <v>12232</v>
      </c>
    </row>
    <row r="967" spans="1:28" x14ac:dyDescent="0.25">
      <c r="A967" s="35" t="s">
        <v>1393</v>
      </c>
      <c r="B967" s="29">
        <v>45669</v>
      </c>
      <c r="C967" s="264" t="s">
        <v>12459</v>
      </c>
      <c r="D967" s="29" t="s">
        <v>17</v>
      </c>
      <c r="E967" s="240" t="s">
        <v>7877</v>
      </c>
      <c r="F967" s="29">
        <v>45684</v>
      </c>
      <c r="G967" s="35" t="s">
        <v>1269</v>
      </c>
      <c r="H967" s="35" t="s">
        <v>1273</v>
      </c>
      <c r="I967" s="29" t="s">
        <v>13050</v>
      </c>
      <c r="J967" s="41">
        <v>1</v>
      </c>
      <c r="K967" s="41" t="s">
        <v>7860</v>
      </c>
      <c r="L967" s="41" t="s">
        <v>11662</v>
      </c>
      <c r="M967" s="41" t="s">
        <v>315</v>
      </c>
      <c r="N967" s="41" t="s">
        <v>7861</v>
      </c>
      <c r="O967" s="41" t="s">
        <v>7862</v>
      </c>
      <c r="P967" s="41" t="s">
        <v>1371</v>
      </c>
      <c r="Q967" s="41" t="s">
        <v>12788</v>
      </c>
      <c r="R967" s="41"/>
      <c r="S967" s="238" t="s">
        <v>12934</v>
      </c>
      <c r="T967" s="41" t="s">
        <v>12855</v>
      </c>
      <c r="U967" s="29"/>
      <c r="W967" s="29">
        <v>44208</v>
      </c>
      <c r="Y967" s="238">
        <v>55000</v>
      </c>
      <c r="Z967" s="288">
        <v>55000</v>
      </c>
      <c r="AA967" s="288">
        <v>55000</v>
      </c>
      <c r="AB967" s="41" t="s">
        <v>12232</v>
      </c>
    </row>
    <row r="968" spans="1:28" x14ac:dyDescent="0.25">
      <c r="A968" s="35" t="s">
        <v>1393</v>
      </c>
      <c r="B968" s="29">
        <v>45669</v>
      </c>
      <c r="C968" s="264" t="s">
        <v>12460</v>
      </c>
      <c r="D968" s="29" t="s">
        <v>17</v>
      </c>
      <c r="E968" s="240" t="s">
        <v>7877</v>
      </c>
      <c r="F968" s="29">
        <v>45684</v>
      </c>
      <c r="G968" s="35" t="s">
        <v>1269</v>
      </c>
      <c r="H968" s="35" t="s">
        <v>1273</v>
      </c>
      <c r="I968" s="29" t="s">
        <v>13050</v>
      </c>
      <c r="J968" s="41">
        <v>1</v>
      </c>
      <c r="K968" s="41" t="s">
        <v>7860</v>
      </c>
      <c r="L968" s="41" t="s">
        <v>11662</v>
      </c>
      <c r="M968" s="41" t="s">
        <v>7870</v>
      </c>
      <c r="N968" s="41" t="s">
        <v>7861</v>
      </c>
      <c r="O968" s="41" t="s">
        <v>7862</v>
      </c>
      <c r="P968" s="41" t="s">
        <v>7871</v>
      </c>
      <c r="Q968" s="41" t="s">
        <v>12789</v>
      </c>
      <c r="R968" s="41"/>
      <c r="S968" s="238" t="s">
        <v>12935</v>
      </c>
      <c r="T968" s="41" t="s">
        <v>12855</v>
      </c>
      <c r="U968" s="29"/>
      <c r="W968" s="29">
        <v>44211</v>
      </c>
      <c r="Y968" s="238">
        <v>45000</v>
      </c>
      <c r="Z968" s="288">
        <v>45000</v>
      </c>
      <c r="AA968" s="288">
        <v>45000</v>
      </c>
      <c r="AB968" s="41" t="s">
        <v>12232</v>
      </c>
    </row>
    <row r="969" spans="1:28" x14ac:dyDescent="0.25">
      <c r="A969" s="35" t="s">
        <v>1393</v>
      </c>
      <c r="B969" s="29">
        <v>45669</v>
      </c>
      <c r="C969" s="264" t="s">
        <v>12461</v>
      </c>
      <c r="D969" s="29" t="s">
        <v>17</v>
      </c>
      <c r="E969" s="240" t="s">
        <v>7877</v>
      </c>
      <c r="F969" s="29">
        <v>45684</v>
      </c>
      <c r="G969" s="35" t="s">
        <v>1269</v>
      </c>
      <c r="H969" s="35" t="s">
        <v>1273</v>
      </c>
      <c r="I969" s="29" t="s">
        <v>13050</v>
      </c>
      <c r="J969" s="41">
        <v>1</v>
      </c>
      <c r="K969" s="41" t="s">
        <v>7860</v>
      </c>
      <c r="L969" s="41" t="s">
        <v>11662</v>
      </c>
      <c r="M969" s="41" t="s">
        <v>315</v>
      </c>
      <c r="N969" s="41" t="s">
        <v>7861</v>
      </c>
      <c r="O969" s="41" t="s">
        <v>7862</v>
      </c>
      <c r="P969" s="41" t="s">
        <v>8667</v>
      </c>
      <c r="Q969" s="41" t="s">
        <v>12790</v>
      </c>
      <c r="R969" s="41"/>
      <c r="S969" s="238" t="s">
        <v>12936</v>
      </c>
      <c r="T969" s="41" t="s">
        <v>7866</v>
      </c>
      <c r="U969" s="29"/>
      <c r="W969" s="29">
        <v>44216</v>
      </c>
      <c r="Y969" s="238">
        <v>75000</v>
      </c>
      <c r="Z969" s="288">
        <v>75000</v>
      </c>
      <c r="AA969" s="288">
        <v>75000</v>
      </c>
      <c r="AB969" s="41" t="s">
        <v>12232</v>
      </c>
    </row>
    <row r="970" spans="1:28" x14ac:dyDescent="0.25">
      <c r="A970" s="35" t="s">
        <v>1393</v>
      </c>
      <c r="B970" s="29">
        <v>45669</v>
      </c>
      <c r="C970" s="264" t="s">
        <v>12462</v>
      </c>
      <c r="D970" s="29" t="s">
        <v>17</v>
      </c>
      <c r="E970" s="240" t="s">
        <v>7877</v>
      </c>
      <c r="F970" s="29">
        <v>45684</v>
      </c>
      <c r="G970" s="35" t="s">
        <v>1269</v>
      </c>
      <c r="H970" s="35" t="s">
        <v>1273</v>
      </c>
      <c r="I970" s="29" t="s">
        <v>13050</v>
      </c>
      <c r="J970" s="41">
        <v>1</v>
      </c>
      <c r="K970" s="41" t="s">
        <v>7888</v>
      </c>
      <c r="L970" s="41" t="s">
        <v>7888</v>
      </c>
      <c r="M970" s="41" t="s">
        <v>7965</v>
      </c>
      <c r="N970" s="41" t="s">
        <v>7861</v>
      </c>
      <c r="O970" s="41" t="s">
        <v>7862</v>
      </c>
      <c r="P970" s="41" t="s">
        <v>7966</v>
      </c>
      <c r="Q970" s="41" t="s">
        <v>12791</v>
      </c>
      <c r="R970" s="41"/>
      <c r="S970" s="238" t="s">
        <v>12937</v>
      </c>
      <c r="T970" s="41" t="s">
        <v>12855</v>
      </c>
      <c r="U970" s="29"/>
      <c r="W970" s="29">
        <v>44200</v>
      </c>
      <c r="Y970" s="238">
        <v>50000</v>
      </c>
      <c r="Z970" s="288">
        <v>50000</v>
      </c>
      <c r="AA970" s="288">
        <v>50000</v>
      </c>
      <c r="AB970" s="41" t="s">
        <v>12232</v>
      </c>
    </row>
    <row r="971" spans="1:28" x14ac:dyDescent="0.25">
      <c r="A971" s="35" t="s">
        <v>1393</v>
      </c>
      <c r="B971" s="29">
        <v>45670</v>
      </c>
      <c r="C971" s="264" t="s">
        <v>12451</v>
      </c>
      <c r="D971" s="29" t="s">
        <v>17</v>
      </c>
      <c r="E971" s="240" t="s">
        <v>7877</v>
      </c>
      <c r="F971" s="29">
        <v>45684</v>
      </c>
      <c r="G971" s="35" t="s">
        <v>1269</v>
      </c>
      <c r="H971" s="35" t="s">
        <v>1273</v>
      </c>
      <c r="I971" s="29" t="s">
        <v>13050</v>
      </c>
      <c r="J971" s="41">
        <v>1</v>
      </c>
      <c r="K971" s="41" t="s">
        <v>8666</v>
      </c>
      <c r="L971" s="41" t="s">
        <v>11663</v>
      </c>
      <c r="M971" s="41" t="s">
        <v>315</v>
      </c>
      <c r="N971" s="41" t="s">
        <v>7861</v>
      </c>
      <c r="O971" s="41" t="s">
        <v>7862</v>
      </c>
      <c r="P971" s="41" t="s">
        <v>13154</v>
      </c>
      <c r="Q971" s="41" t="s">
        <v>12780</v>
      </c>
      <c r="R971" s="41"/>
      <c r="S971" s="238" t="s">
        <v>12926</v>
      </c>
      <c r="T971" s="41" t="s">
        <v>7866</v>
      </c>
      <c r="U971" s="29"/>
      <c r="W971" s="29">
        <v>44199</v>
      </c>
      <c r="Y971" s="238">
        <v>100000</v>
      </c>
      <c r="Z971" s="288">
        <v>100000</v>
      </c>
      <c r="AA971" s="288">
        <v>100000</v>
      </c>
      <c r="AB971" s="41" t="s">
        <v>12232</v>
      </c>
    </row>
    <row r="972" spans="1:28" x14ac:dyDescent="0.25">
      <c r="A972" s="35" t="s">
        <v>1393</v>
      </c>
      <c r="B972" s="29">
        <v>45670</v>
      </c>
      <c r="C972" s="264" t="s">
        <v>12452</v>
      </c>
      <c r="D972" s="29" t="s">
        <v>17</v>
      </c>
      <c r="E972" s="240" t="s">
        <v>7877</v>
      </c>
      <c r="F972" s="29">
        <v>45684</v>
      </c>
      <c r="G972" s="35" t="s">
        <v>1269</v>
      </c>
      <c r="H972" s="35" t="s">
        <v>1273</v>
      </c>
      <c r="I972" s="29" t="s">
        <v>13050</v>
      </c>
      <c r="J972" s="41">
        <v>1</v>
      </c>
      <c r="K972" s="41" t="s">
        <v>7860</v>
      </c>
      <c r="L972" s="41" t="s">
        <v>11662</v>
      </c>
      <c r="M972" s="41" t="s">
        <v>7896</v>
      </c>
      <c r="N972" s="41" t="s">
        <v>7861</v>
      </c>
      <c r="O972" s="41" t="s">
        <v>7862</v>
      </c>
      <c r="P972" s="41" t="s">
        <v>9472</v>
      </c>
      <c r="Q972" s="41" t="s">
        <v>12781</v>
      </c>
      <c r="R972" s="41"/>
      <c r="S972" s="238" t="s">
        <v>12927</v>
      </c>
      <c r="T972" s="41" t="s">
        <v>7866</v>
      </c>
      <c r="U972" s="29"/>
      <c r="W972" s="29">
        <v>44201</v>
      </c>
      <c r="Y972" s="238">
        <v>100000</v>
      </c>
      <c r="Z972" s="288">
        <v>100000</v>
      </c>
      <c r="AA972" s="288">
        <v>100000</v>
      </c>
      <c r="AB972" s="41" t="s">
        <v>12232</v>
      </c>
    </row>
    <row r="973" spans="1:28" x14ac:dyDescent="0.25">
      <c r="A973" s="35" t="s">
        <v>1393</v>
      </c>
      <c r="B973" s="29">
        <v>45670</v>
      </c>
      <c r="C973" s="264" t="s">
        <v>12453</v>
      </c>
      <c r="D973" s="29" t="s">
        <v>17</v>
      </c>
      <c r="E973" s="240" t="s">
        <v>7877</v>
      </c>
      <c r="F973" s="29">
        <v>45684</v>
      </c>
      <c r="G973" s="35" t="s">
        <v>1269</v>
      </c>
      <c r="H973" s="35" t="s">
        <v>1273</v>
      </c>
      <c r="I973" s="29" t="s">
        <v>13050</v>
      </c>
      <c r="J973" s="41">
        <v>1</v>
      </c>
      <c r="K973" s="41" t="s">
        <v>255</v>
      </c>
      <c r="L973" s="41" t="s">
        <v>255</v>
      </c>
      <c r="M973" s="41" t="s">
        <v>7870</v>
      </c>
      <c r="N973" s="41" t="s">
        <v>7861</v>
      </c>
      <c r="O973" s="41" t="s">
        <v>7862</v>
      </c>
      <c r="P973" s="41" t="s">
        <v>256</v>
      </c>
      <c r="Q973" s="41" t="s">
        <v>12782</v>
      </c>
      <c r="R973" s="41"/>
      <c r="S973" s="238" t="s">
        <v>12928</v>
      </c>
      <c r="T973" s="41" t="s">
        <v>7866</v>
      </c>
      <c r="U973" s="29"/>
      <c r="W973" s="29">
        <v>44203</v>
      </c>
      <c r="Y973" s="238">
        <v>65000</v>
      </c>
      <c r="Z973" s="288">
        <v>65000</v>
      </c>
      <c r="AA973" s="288">
        <v>65000</v>
      </c>
      <c r="AB973" s="41" t="s">
        <v>12232</v>
      </c>
    </row>
    <row r="974" spans="1:28" x14ac:dyDescent="0.25">
      <c r="A974" s="35" t="s">
        <v>1393</v>
      </c>
      <c r="B974" s="29">
        <v>45670</v>
      </c>
      <c r="C974" s="264" t="s">
        <v>12450</v>
      </c>
      <c r="D974" s="29" t="s">
        <v>17</v>
      </c>
      <c r="E974" s="240" t="s">
        <v>7877</v>
      </c>
      <c r="F974" s="29">
        <v>45684</v>
      </c>
      <c r="G974" s="35" t="s">
        <v>1269</v>
      </c>
      <c r="H974" s="35" t="s">
        <v>1273</v>
      </c>
      <c r="I974" s="29" t="s">
        <v>13050</v>
      </c>
      <c r="J974" s="41">
        <v>1</v>
      </c>
      <c r="K974" s="41" t="s">
        <v>7860</v>
      </c>
      <c r="L974" s="41" t="s">
        <v>11662</v>
      </c>
      <c r="M974" s="41" t="s">
        <v>315</v>
      </c>
      <c r="N974" s="41" t="s">
        <v>7861</v>
      </c>
      <c r="O974" s="41" t="s">
        <v>7862</v>
      </c>
      <c r="P974" s="41" t="s">
        <v>8468</v>
      </c>
      <c r="Q974" s="41" t="s">
        <v>12779</v>
      </c>
      <c r="R974" s="41"/>
      <c r="S974" s="238" t="s">
        <v>12925</v>
      </c>
      <c r="T974" s="41" t="s">
        <v>7866</v>
      </c>
      <c r="U974" s="29"/>
      <c r="W974" s="29">
        <v>44207</v>
      </c>
      <c r="Y974" s="238">
        <v>65000</v>
      </c>
      <c r="Z974" s="288">
        <v>65000</v>
      </c>
      <c r="AA974" s="288">
        <v>65000</v>
      </c>
      <c r="AB974" s="41" t="s">
        <v>12232</v>
      </c>
    </row>
    <row r="975" spans="1:28" x14ac:dyDescent="0.25">
      <c r="A975" s="35" t="s">
        <v>1393</v>
      </c>
      <c r="B975" s="29">
        <v>45670</v>
      </c>
      <c r="C975" s="264" t="s">
        <v>12454</v>
      </c>
      <c r="D975" s="29" t="s">
        <v>17</v>
      </c>
      <c r="E975" s="240" t="s">
        <v>7877</v>
      </c>
      <c r="F975" s="29">
        <v>45684</v>
      </c>
      <c r="G975" s="35" t="s">
        <v>1269</v>
      </c>
      <c r="H975" s="35" t="s">
        <v>1273</v>
      </c>
      <c r="I975" s="29" t="s">
        <v>13050</v>
      </c>
      <c r="J975" s="41">
        <v>1</v>
      </c>
      <c r="K975" s="41" t="s">
        <v>8666</v>
      </c>
      <c r="L975" s="41" t="s">
        <v>11663</v>
      </c>
      <c r="M975" s="41" t="s">
        <v>7965</v>
      </c>
      <c r="N975" s="41" t="s">
        <v>7861</v>
      </c>
      <c r="O975" s="41" t="s">
        <v>7862</v>
      </c>
      <c r="P975" s="41" t="s">
        <v>8454</v>
      </c>
      <c r="Q975" s="41" t="s">
        <v>12783</v>
      </c>
      <c r="R975" s="41"/>
      <c r="S975" s="238" t="s">
        <v>12929</v>
      </c>
      <c r="T975" s="41" t="s">
        <v>7866</v>
      </c>
      <c r="U975" s="29"/>
      <c r="W975" s="29">
        <v>44199</v>
      </c>
      <c r="Y975" s="238">
        <v>65000</v>
      </c>
      <c r="Z975" s="288">
        <v>65000</v>
      </c>
      <c r="AA975" s="288">
        <v>65000</v>
      </c>
      <c r="AB975" s="41" t="s">
        <v>12232</v>
      </c>
    </row>
    <row r="976" spans="1:28" x14ac:dyDescent="0.25">
      <c r="A976" s="35" t="s">
        <v>1393</v>
      </c>
      <c r="B976" s="29">
        <v>45670</v>
      </c>
      <c r="C976" s="264" t="s">
        <v>12455</v>
      </c>
      <c r="D976" s="29" t="s">
        <v>17</v>
      </c>
      <c r="E976" s="240" t="s">
        <v>7877</v>
      </c>
      <c r="F976" s="29">
        <v>45684</v>
      </c>
      <c r="G976" s="35" t="s">
        <v>1269</v>
      </c>
      <c r="H976" s="35" t="s">
        <v>1273</v>
      </c>
      <c r="I976" s="29" t="s">
        <v>13050</v>
      </c>
      <c r="J976" s="41">
        <v>1</v>
      </c>
      <c r="K976" s="41" t="s">
        <v>7860</v>
      </c>
      <c r="L976" s="41" t="s">
        <v>11662</v>
      </c>
      <c r="M976" s="41" t="s">
        <v>315</v>
      </c>
      <c r="N976" s="41" t="s">
        <v>7861</v>
      </c>
      <c r="O976" s="41" t="s">
        <v>7862</v>
      </c>
      <c r="P976" s="41" t="s">
        <v>8468</v>
      </c>
      <c r="Q976" s="41" t="s">
        <v>12784</v>
      </c>
      <c r="R976" s="41"/>
      <c r="S976" s="238" t="s">
        <v>12930</v>
      </c>
      <c r="T976" s="41" t="s">
        <v>12855</v>
      </c>
      <c r="U976" s="29"/>
      <c r="W976" s="29">
        <v>44204</v>
      </c>
      <c r="Y976" s="238">
        <v>98000</v>
      </c>
      <c r="Z976" s="288">
        <v>98000</v>
      </c>
      <c r="AA976" s="288">
        <v>98000</v>
      </c>
      <c r="AB976" s="41" t="s">
        <v>12232</v>
      </c>
    </row>
    <row r="977" spans="1:28" x14ac:dyDescent="0.25">
      <c r="A977" s="35" t="s">
        <v>1393</v>
      </c>
      <c r="B977" s="29">
        <v>45670</v>
      </c>
      <c r="C977" s="264" t="s">
        <v>12456</v>
      </c>
      <c r="D977" s="29" t="s">
        <v>17</v>
      </c>
      <c r="E977" s="240" t="s">
        <v>7877</v>
      </c>
      <c r="F977" s="29">
        <v>45684</v>
      </c>
      <c r="G977" s="35" t="s">
        <v>1269</v>
      </c>
      <c r="H977" s="35" t="s">
        <v>1273</v>
      </c>
      <c r="I977" s="29" t="s">
        <v>13050</v>
      </c>
      <c r="J977" s="41">
        <v>1</v>
      </c>
      <c r="K977" s="41" t="s">
        <v>7860</v>
      </c>
      <c r="L977" s="41" t="s">
        <v>11662</v>
      </c>
      <c r="M977" s="41" t="s">
        <v>315</v>
      </c>
      <c r="N977" s="41" t="s">
        <v>7861</v>
      </c>
      <c r="O977" s="41" t="s">
        <v>7862</v>
      </c>
      <c r="P977" s="41" t="s">
        <v>8468</v>
      </c>
      <c r="Q977" s="41" t="s">
        <v>12785</v>
      </c>
      <c r="R977" s="41"/>
      <c r="S977" s="238" t="s">
        <v>12931</v>
      </c>
      <c r="T977" s="41" t="s">
        <v>12855</v>
      </c>
      <c r="U977" s="29"/>
      <c r="W977" s="29">
        <v>44202</v>
      </c>
      <c r="Y977" s="238">
        <v>75000</v>
      </c>
      <c r="Z977" s="288">
        <v>75000</v>
      </c>
      <c r="AA977" s="288">
        <v>75000</v>
      </c>
      <c r="AB977" s="41" t="s">
        <v>12232</v>
      </c>
    </row>
    <row r="978" spans="1:28" x14ac:dyDescent="0.25">
      <c r="A978" s="35" t="s">
        <v>1393</v>
      </c>
      <c r="B978" s="29">
        <v>45670</v>
      </c>
      <c r="C978" s="264" t="s">
        <v>12457</v>
      </c>
      <c r="D978" s="29" t="s">
        <v>17</v>
      </c>
      <c r="E978" s="240" t="s">
        <v>7877</v>
      </c>
      <c r="F978" s="29">
        <v>45684</v>
      </c>
      <c r="G978" s="35" t="s">
        <v>1269</v>
      </c>
      <c r="H978" s="35" t="s">
        <v>1273</v>
      </c>
      <c r="I978" s="29" t="s">
        <v>13050</v>
      </c>
      <c r="J978" s="41">
        <v>1</v>
      </c>
      <c r="K978" s="41" t="s">
        <v>7860</v>
      </c>
      <c r="L978" s="41" t="s">
        <v>11662</v>
      </c>
      <c r="M978" s="41" t="s">
        <v>315</v>
      </c>
      <c r="N978" s="41" t="s">
        <v>7861</v>
      </c>
      <c r="O978" s="41" t="s">
        <v>7862</v>
      </c>
      <c r="P978" s="41" t="s">
        <v>8468</v>
      </c>
      <c r="Q978" s="41" t="s">
        <v>12786</v>
      </c>
      <c r="R978" s="41"/>
      <c r="S978" s="238" t="s">
        <v>12932</v>
      </c>
      <c r="T978" s="41" t="s">
        <v>7866</v>
      </c>
      <c r="U978" s="29"/>
      <c r="W978" s="29">
        <v>44201</v>
      </c>
      <c r="Y978" s="238">
        <v>85000</v>
      </c>
      <c r="Z978" s="288">
        <v>85000</v>
      </c>
      <c r="AA978" s="288">
        <v>85000</v>
      </c>
      <c r="AB978" s="41" t="s">
        <v>12232</v>
      </c>
    </row>
    <row r="979" spans="1:28" x14ac:dyDescent="0.25">
      <c r="A979" s="35" t="s">
        <v>1393</v>
      </c>
      <c r="B979" s="29">
        <v>45670</v>
      </c>
      <c r="C979" s="264" t="s">
        <v>12458</v>
      </c>
      <c r="D979" s="29" t="s">
        <v>17</v>
      </c>
      <c r="E979" s="240" t="s">
        <v>7877</v>
      </c>
      <c r="F979" s="29">
        <v>45684</v>
      </c>
      <c r="G979" s="35" t="s">
        <v>1269</v>
      </c>
      <c r="H979" s="35" t="s">
        <v>1273</v>
      </c>
      <c r="I979" s="29" t="s">
        <v>13050</v>
      </c>
      <c r="J979" s="41">
        <v>1</v>
      </c>
      <c r="K979" s="41" t="s">
        <v>7860</v>
      </c>
      <c r="L979" s="41" t="s">
        <v>11662</v>
      </c>
      <c r="M979" s="41" t="s">
        <v>315</v>
      </c>
      <c r="N979" s="41" t="s">
        <v>7861</v>
      </c>
      <c r="O979" s="41" t="s">
        <v>7862</v>
      </c>
      <c r="P979" s="41" t="s">
        <v>8468</v>
      </c>
      <c r="Q979" s="41" t="s">
        <v>12787</v>
      </c>
      <c r="R979" s="41"/>
      <c r="S979" s="238" t="s">
        <v>12933</v>
      </c>
      <c r="T979" s="41" t="s">
        <v>7866</v>
      </c>
      <c r="U979" s="29"/>
      <c r="W979" s="29">
        <v>44206</v>
      </c>
      <c r="Y979" s="238">
        <v>75000</v>
      </c>
      <c r="Z979" s="288">
        <v>75000</v>
      </c>
      <c r="AA979" s="288">
        <v>75000</v>
      </c>
      <c r="AB979" s="41" t="s">
        <v>12232</v>
      </c>
    </row>
    <row r="980" spans="1:28" x14ac:dyDescent="0.25">
      <c r="A980" s="35" t="s">
        <v>453</v>
      </c>
      <c r="B980" s="29">
        <v>45473</v>
      </c>
      <c r="C980" s="264" t="s">
        <v>13195</v>
      </c>
      <c r="D980" s="29" t="s">
        <v>16</v>
      </c>
      <c r="E980" s="240" t="s">
        <v>10138</v>
      </c>
      <c r="F980" s="29">
        <v>45713</v>
      </c>
      <c r="G980" s="35" t="s">
        <v>1269</v>
      </c>
      <c r="H980" s="35" t="s">
        <v>1273</v>
      </c>
      <c r="I980" s="29" t="s">
        <v>13058</v>
      </c>
      <c r="J980" s="41">
        <v>1</v>
      </c>
      <c r="K980" s="41" t="s">
        <v>7888</v>
      </c>
      <c r="L980" s="41" t="s">
        <v>7888</v>
      </c>
      <c r="M980" s="41" t="s">
        <v>7965</v>
      </c>
      <c r="N980" s="41" t="s">
        <v>7861</v>
      </c>
      <c r="O980" s="41" t="s">
        <v>7862</v>
      </c>
      <c r="P980" s="41" t="s">
        <v>3263</v>
      </c>
      <c r="Q980" s="41" t="s">
        <v>13196</v>
      </c>
      <c r="R980" s="41" t="s">
        <v>10140</v>
      </c>
      <c r="S980" s="238" t="s">
        <v>13197</v>
      </c>
      <c r="T980" s="41" t="s">
        <v>7866</v>
      </c>
      <c r="U980" s="29">
        <v>44874</v>
      </c>
      <c r="V980" s="41" t="s">
        <v>1356</v>
      </c>
      <c r="W980" s="29">
        <v>44874</v>
      </c>
      <c r="Y980" s="238" t="s">
        <v>13198</v>
      </c>
      <c r="Z980" s="288">
        <v>590307</v>
      </c>
      <c r="AA980" s="288">
        <v>590307</v>
      </c>
      <c r="AB980" s="41" t="s">
        <v>12232</v>
      </c>
    </row>
    <row r="981" spans="1:28" x14ac:dyDescent="0.25">
      <c r="A981" s="35" t="s">
        <v>1393</v>
      </c>
      <c r="B981" s="29">
        <v>45687</v>
      </c>
      <c r="C981" s="264" t="s">
        <v>13199</v>
      </c>
      <c r="D981" s="29" t="s">
        <v>16</v>
      </c>
      <c r="E981" s="240" t="s">
        <v>13200</v>
      </c>
      <c r="F981" s="29">
        <v>45713</v>
      </c>
      <c r="G981" s="35" t="s">
        <v>1269</v>
      </c>
      <c r="H981" s="35" t="s">
        <v>1273</v>
      </c>
      <c r="I981" s="29" t="s">
        <v>13050</v>
      </c>
      <c r="J981" s="41">
        <v>1</v>
      </c>
      <c r="K981" s="41" t="s">
        <v>7860</v>
      </c>
      <c r="L981" s="41" t="s">
        <v>11662</v>
      </c>
      <c r="M981" s="41" t="s">
        <v>315</v>
      </c>
      <c r="N981" s="41" t="s">
        <v>7861</v>
      </c>
      <c r="O981" s="41" t="s">
        <v>7862</v>
      </c>
      <c r="P981" s="41" t="s">
        <v>1500</v>
      </c>
      <c r="Q981" s="41" t="s">
        <v>13201</v>
      </c>
      <c r="R981" s="41" t="s">
        <v>13202</v>
      </c>
      <c r="S981" s="238" t="s">
        <v>13203</v>
      </c>
      <c r="T981" s="41" t="s">
        <v>7866</v>
      </c>
      <c r="U981" s="29">
        <v>45551</v>
      </c>
      <c r="V981" s="41" t="s">
        <v>1413</v>
      </c>
      <c r="W981" s="29">
        <v>46357</v>
      </c>
      <c r="Y981" s="238" t="s">
        <v>13204</v>
      </c>
      <c r="Z981" s="288">
        <v>855414</v>
      </c>
      <c r="AA981" s="288">
        <v>855414</v>
      </c>
      <c r="AB981" s="41" t="s">
        <v>12232</v>
      </c>
    </row>
    <row r="982" spans="1:28" x14ac:dyDescent="0.25">
      <c r="A982" s="35" t="s">
        <v>2327</v>
      </c>
      <c r="B982" s="29">
        <v>45470</v>
      </c>
      <c r="C982" s="264" t="s">
        <v>13226</v>
      </c>
      <c r="D982" s="29" t="s">
        <v>17</v>
      </c>
      <c r="E982" s="240" t="s">
        <v>286</v>
      </c>
      <c r="F982" s="29">
        <v>45713</v>
      </c>
      <c r="G982" s="35" t="s">
        <v>1262</v>
      </c>
      <c r="H982" s="35" t="s">
        <v>13265</v>
      </c>
      <c r="I982" s="29" t="s">
        <v>13078</v>
      </c>
      <c r="J982" s="41">
        <v>1</v>
      </c>
      <c r="K982" s="41" t="s">
        <v>7888</v>
      </c>
      <c r="L982" s="41" t="s">
        <v>7888</v>
      </c>
      <c r="M982" s="41" t="s">
        <v>7965</v>
      </c>
      <c r="N982" s="41" t="s">
        <v>7861</v>
      </c>
      <c r="O982" s="41" t="s">
        <v>7862</v>
      </c>
      <c r="P982" s="41" t="s">
        <v>7966</v>
      </c>
      <c r="Q982" s="41" t="s">
        <v>13227</v>
      </c>
      <c r="R982" s="41"/>
      <c r="S982" s="238" t="s">
        <v>13228</v>
      </c>
      <c r="T982" s="41" t="s">
        <v>7866</v>
      </c>
      <c r="U982" s="29"/>
      <c r="W982" s="29">
        <v>44688</v>
      </c>
      <c r="Y982" s="238">
        <v>52000</v>
      </c>
      <c r="Z982" s="288">
        <v>52000</v>
      </c>
      <c r="AA982" s="288">
        <v>52000</v>
      </c>
      <c r="AB982" s="41" t="s">
        <v>12232</v>
      </c>
    </row>
    <row r="983" spans="1:28" x14ac:dyDescent="0.25">
      <c r="A983" s="35" t="s">
        <v>999</v>
      </c>
      <c r="B983" s="29">
        <v>45470</v>
      </c>
      <c r="C983" s="264" t="s">
        <v>13229</v>
      </c>
      <c r="D983" s="29" t="s">
        <v>17</v>
      </c>
      <c r="E983" s="240" t="s">
        <v>286</v>
      </c>
      <c r="F983" s="29">
        <v>45713</v>
      </c>
      <c r="G983" s="35" t="s">
        <v>1262</v>
      </c>
      <c r="H983" s="35" t="s">
        <v>1263</v>
      </c>
      <c r="I983" s="29" t="s">
        <v>13071</v>
      </c>
      <c r="J983" s="41">
        <v>1</v>
      </c>
      <c r="K983" s="41" t="s">
        <v>7888</v>
      </c>
      <c r="L983" s="41" t="s">
        <v>7888</v>
      </c>
      <c r="M983" s="41" t="s">
        <v>7965</v>
      </c>
      <c r="N983" s="41" t="s">
        <v>7861</v>
      </c>
      <c r="O983" s="41" t="s">
        <v>7862</v>
      </c>
      <c r="P983" s="41" t="s">
        <v>7966</v>
      </c>
      <c r="Q983" s="41" t="s">
        <v>13230</v>
      </c>
      <c r="R983" s="41"/>
      <c r="S983" s="238" t="s">
        <v>13231</v>
      </c>
      <c r="T983" s="41" t="s">
        <v>12855</v>
      </c>
      <c r="U983" s="29"/>
      <c r="W983" s="29">
        <v>44562</v>
      </c>
      <c r="Y983" s="238">
        <v>52000</v>
      </c>
      <c r="Z983" s="288">
        <v>52000</v>
      </c>
      <c r="AA983" s="288">
        <v>52000</v>
      </c>
      <c r="AB983" s="41" t="s">
        <v>12232</v>
      </c>
    </row>
    <row r="984" spans="1:28" x14ac:dyDescent="0.25">
      <c r="A984" s="35" t="s">
        <v>6599</v>
      </c>
      <c r="B984" s="29">
        <v>45457</v>
      </c>
      <c r="C984" s="264" t="s">
        <v>8728</v>
      </c>
      <c r="D984" s="29" t="s">
        <v>17</v>
      </c>
      <c r="E984" s="240" t="s">
        <v>8729</v>
      </c>
      <c r="F984" s="29">
        <v>45713</v>
      </c>
      <c r="G984" s="35" t="s">
        <v>1269</v>
      </c>
      <c r="H984" s="35" t="s">
        <v>1272</v>
      </c>
      <c r="I984" s="29" t="s">
        <v>13150</v>
      </c>
      <c r="J984" s="41">
        <v>1</v>
      </c>
      <c r="K984" s="41" t="s">
        <v>7888</v>
      </c>
      <c r="L984" s="41" t="s">
        <v>7888</v>
      </c>
      <c r="M984" s="41" t="s">
        <v>7965</v>
      </c>
      <c r="N984" s="41" t="s">
        <v>7861</v>
      </c>
      <c r="O984" s="41" t="s">
        <v>7862</v>
      </c>
      <c r="P984" s="41" t="s">
        <v>7966</v>
      </c>
      <c r="Q984" s="41" t="s">
        <v>13246</v>
      </c>
      <c r="R984" s="41"/>
      <c r="S984" s="238" t="s">
        <v>13247</v>
      </c>
      <c r="T984" s="41" t="s">
        <v>7866</v>
      </c>
      <c r="U984" s="29"/>
      <c r="W984" s="29">
        <v>45035</v>
      </c>
      <c r="X984" s="41">
        <v>20</v>
      </c>
      <c r="Y984" s="238">
        <v>338000</v>
      </c>
      <c r="Z984" s="288">
        <v>338000</v>
      </c>
      <c r="AA984" s="288">
        <v>338000</v>
      </c>
      <c r="AB984" s="41" t="s">
        <v>12232</v>
      </c>
    </row>
    <row r="985" spans="1:28" x14ac:dyDescent="0.25">
      <c r="A985" s="35" t="s">
        <v>4174</v>
      </c>
      <c r="B985" s="29">
        <v>45671</v>
      </c>
      <c r="C985" s="264" t="s">
        <v>9704</v>
      </c>
      <c r="D985" s="29" t="s">
        <v>17</v>
      </c>
      <c r="E985" s="240" t="s">
        <v>13248</v>
      </c>
      <c r="F985" s="29">
        <v>45713</v>
      </c>
      <c r="G985" s="35" t="s">
        <v>1262</v>
      </c>
      <c r="H985" s="35" t="s">
        <v>1265</v>
      </c>
      <c r="I985" s="29" t="s">
        <v>13075</v>
      </c>
      <c r="J985" s="41">
        <v>1</v>
      </c>
      <c r="K985" s="41" t="s">
        <v>8421</v>
      </c>
      <c r="L985" s="41" t="s">
        <v>11772</v>
      </c>
      <c r="M985" s="41" t="s">
        <v>8422</v>
      </c>
      <c r="N985" s="41" t="s">
        <v>7861</v>
      </c>
      <c r="O985" s="41" t="s">
        <v>8423</v>
      </c>
      <c r="P985" s="41" t="s">
        <v>9706</v>
      </c>
      <c r="Q985" s="41" t="s">
        <v>13249</v>
      </c>
      <c r="R985" s="41"/>
      <c r="S985" s="238" t="s">
        <v>13250</v>
      </c>
      <c r="T985" s="41" t="s">
        <v>7866</v>
      </c>
      <c r="U985" s="29"/>
      <c r="W985" s="29">
        <v>44737</v>
      </c>
      <c r="X985" s="41">
        <v>60</v>
      </c>
      <c r="Y985" s="238">
        <v>249068</v>
      </c>
      <c r="Z985" s="288">
        <v>249068</v>
      </c>
      <c r="AA985" s="288">
        <v>249068</v>
      </c>
      <c r="AB985" s="41" t="s">
        <v>12228</v>
      </c>
    </row>
    <row r="986" spans="1:28" x14ac:dyDescent="0.25">
      <c r="A986" s="35" t="s">
        <v>1359</v>
      </c>
      <c r="B986" s="29">
        <v>45670</v>
      </c>
      <c r="C986" s="264" t="s">
        <v>13251</v>
      </c>
      <c r="D986" s="29" t="s">
        <v>17</v>
      </c>
      <c r="E986" s="240" t="s">
        <v>13252</v>
      </c>
      <c r="F986" s="29">
        <v>45713</v>
      </c>
      <c r="G986" s="35" t="s">
        <v>1266</v>
      </c>
      <c r="H986" s="35" t="s">
        <v>1268</v>
      </c>
      <c r="I986" s="29" t="s">
        <v>13052</v>
      </c>
      <c r="J986" s="41">
        <v>1</v>
      </c>
      <c r="K986" s="41" t="s">
        <v>8421</v>
      </c>
      <c r="L986" s="41" t="s">
        <v>11772</v>
      </c>
      <c r="M986" s="41" t="s">
        <v>8422</v>
      </c>
      <c r="N986" s="41" t="s">
        <v>7861</v>
      </c>
      <c r="O986" s="41" t="s">
        <v>7862</v>
      </c>
      <c r="P986" s="41" t="s">
        <v>8424</v>
      </c>
      <c r="Q986" s="41" t="s">
        <v>13253</v>
      </c>
      <c r="R986" s="41"/>
      <c r="S986" s="238" t="s">
        <v>13254</v>
      </c>
      <c r="T986" s="41" t="s">
        <v>7866</v>
      </c>
      <c r="U986" s="29"/>
      <c r="W986" s="29">
        <v>45054</v>
      </c>
      <c r="X986" s="41">
        <v>20</v>
      </c>
      <c r="Y986" s="238">
        <v>6300</v>
      </c>
      <c r="Z986" s="288">
        <v>6300</v>
      </c>
      <c r="AA986" s="288">
        <v>6300</v>
      </c>
      <c r="AB986" s="41" t="s">
        <v>12229</v>
      </c>
    </row>
    <row r="987" spans="1:28" x14ac:dyDescent="0.25">
      <c r="A987" s="35" t="s">
        <v>1359</v>
      </c>
      <c r="B987" s="29">
        <v>45703</v>
      </c>
      <c r="C987" s="264" t="s">
        <v>13242</v>
      </c>
      <c r="D987" s="29" t="s">
        <v>16</v>
      </c>
      <c r="E987" s="240" t="s">
        <v>10145</v>
      </c>
      <c r="F987" s="29">
        <v>45715</v>
      </c>
      <c r="G987" s="35" t="s">
        <v>1266</v>
      </c>
      <c r="H987" s="35" t="s">
        <v>1268</v>
      </c>
      <c r="I987" s="29" t="s">
        <v>13052</v>
      </c>
      <c r="J987" s="41">
        <v>1</v>
      </c>
      <c r="K987" s="41" t="s">
        <v>7895</v>
      </c>
      <c r="L987" s="41" t="s">
        <v>7895</v>
      </c>
      <c r="M987" s="41" t="s">
        <v>7896</v>
      </c>
      <c r="N987" s="41" t="s">
        <v>7897</v>
      </c>
      <c r="O987" s="41" t="s">
        <v>7862</v>
      </c>
      <c r="P987" s="41" t="s">
        <v>322</v>
      </c>
      <c r="Q987" s="41" t="s">
        <v>13243</v>
      </c>
      <c r="R987" s="41" t="s">
        <v>13244</v>
      </c>
      <c r="S987" s="238" t="s">
        <v>13245</v>
      </c>
      <c r="T987" s="41" t="s">
        <v>7866</v>
      </c>
      <c r="U987" s="29">
        <v>45561</v>
      </c>
      <c r="V987" s="41" t="s">
        <v>1356</v>
      </c>
      <c r="W987" s="29">
        <v>45561</v>
      </c>
      <c r="Y987" s="238" t="s">
        <v>13237</v>
      </c>
      <c r="Z987" s="288">
        <v>500000</v>
      </c>
      <c r="AA987" s="288">
        <v>500000</v>
      </c>
      <c r="AB987" s="41" t="s">
        <v>12229</v>
      </c>
    </row>
    <row r="988" spans="1:28" x14ac:dyDescent="0.25">
      <c r="A988" s="35" t="s">
        <v>1359</v>
      </c>
      <c r="B988" s="29">
        <v>45703</v>
      </c>
      <c r="C988" s="264" t="s">
        <v>13238</v>
      </c>
      <c r="D988" s="29" t="s">
        <v>16</v>
      </c>
      <c r="E988" s="240" t="s">
        <v>9336</v>
      </c>
      <c r="F988" s="29">
        <v>45715</v>
      </c>
      <c r="G988" s="35" t="s">
        <v>1266</v>
      </c>
      <c r="H988" s="35" t="s">
        <v>1268</v>
      </c>
      <c r="I988" s="29" t="s">
        <v>13052</v>
      </c>
      <c r="J988" s="41">
        <v>1</v>
      </c>
      <c r="K988" s="41" t="s">
        <v>7895</v>
      </c>
      <c r="L988" s="41" t="s">
        <v>7895</v>
      </c>
      <c r="M988" s="41" t="s">
        <v>7896</v>
      </c>
      <c r="N988" s="41" t="s">
        <v>7897</v>
      </c>
      <c r="O988" s="41" t="s">
        <v>7862</v>
      </c>
      <c r="P988" s="41" t="s">
        <v>322</v>
      </c>
      <c r="Q988" s="41" t="s">
        <v>13239</v>
      </c>
      <c r="R988" s="41" t="s">
        <v>13240</v>
      </c>
      <c r="S988" s="238" t="s">
        <v>13241</v>
      </c>
      <c r="T988" s="41" t="s">
        <v>7866</v>
      </c>
      <c r="U988" s="29">
        <v>45566</v>
      </c>
      <c r="V988" s="41" t="s">
        <v>1356</v>
      </c>
      <c r="W988" s="29">
        <v>45809</v>
      </c>
      <c r="Y988" s="238" t="s">
        <v>13237</v>
      </c>
      <c r="Z988" s="288">
        <v>500000</v>
      </c>
      <c r="AA988" s="288">
        <v>500000</v>
      </c>
      <c r="AB988" s="41" t="s">
        <v>12229</v>
      </c>
    </row>
    <row r="989" spans="1:28" x14ac:dyDescent="0.25">
      <c r="A989" s="35" t="s">
        <v>1359</v>
      </c>
      <c r="B989" s="29">
        <v>45703</v>
      </c>
      <c r="C989" s="264" t="s">
        <v>13233</v>
      </c>
      <c r="D989" s="29" t="s">
        <v>16</v>
      </c>
      <c r="E989" s="240" t="s">
        <v>9336</v>
      </c>
      <c r="F989" s="29">
        <v>45715</v>
      </c>
      <c r="G989" s="35" t="s">
        <v>1266</v>
      </c>
      <c r="H989" s="35" t="s">
        <v>1268</v>
      </c>
      <c r="I989" s="29" t="s">
        <v>13052</v>
      </c>
      <c r="J989" s="41">
        <v>1</v>
      </c>
      <c r="K989" s="41" t="s">
        <v>7895</v>
      </c>
      <c r="L989" s="41" t="s">
        <v>7895</v>
      </c>
      <c r="M989" s="41" t="s">
        <v>7896</v>
      </c>
      <c r="N989" s="41" t="s">
        <v>7897</v>
      </c>
      <c r="O989" s="41" t="s">
        <v>7862</v>
      </c>
      <c r="P989" s="41" t="s">
        <v>322</v>
      </c>
      <c r="Q989" s="41" t="s">
        <v>13234</v>
      </c>
      <c r="R989" s="41" t="s">
        <v>13235</v>
      </c>
      <c r="S989" s="238" t="s">
        <v>13236</v>
      </c>
      <c r="T989" s="41" t="s">
        <v>7866</v>
      </c>
      <c r="U989" s="29">
        <v>45717</v>
      </c>
      <c r="V989" s="41" t="s">
        <v>1356</v>
      </c>
      <c r="W989" s="29">
        <v>46023</v>
      </c>
      <c r="Y989" s="238" t="s">
        <v>13237</v>
      </c>
      <c r="Z989" s="288">
        <v>500000</v>
      </c>
      <c r="AA989" s="288">
        <v>500000</v>
      </c>
      <c r="AB989" s="41" t="s">
        <v>12229</v>
      </c>
    </row>
    <row r="990" spans="1:28" x14ac:dyDescent="0.25">
      <c r="A990" s="35" t="s">
        <v>1393</v>
      </c>
      <c r="B990" s="29">
        <v>45701</v>
      </c>
      <c r="C990" s="264" t="s">
        <v>13255</v>
      </c>
      <c r="D990" s="29" t="s">
        <v>16</v>
      </c>
      <c r="E990" s="240" t="s">
        <v>13256</v>
      </c>
      <c r="F990" s="29">
        <v>45715</v>
      </c>
      <c r="G990" s="35" t="s">
        <v>1269</v>
      </c>
      <c r="H990" s="35" t="s">
        <v>1273</v>
      </c>
      <c r="I990" s="29" t="s">
        <v>13050</v>
      </c>
      <c r="J990" s="41">
        <v>1</v>
      </c>
      <c r="K990" s="41" t="s">
        <v>7860</v>
      </c>
      <c r="L990" s="41" t="s">
        <v>11662</v>
      </c>
      <c r="M990" s="41" t="s">
        <v>315</v>
      </c>
      <c r="N990" s="41" t="s">
        <v>7861</v>
      </c>
      <c r="O990" s="41" t="s">
        <v>7862</v>
      </c>
      <c r="P990" s="41" t="s">
        <v>8468</v>
      </c>
      <c r="Q990" s="41" t="s">
        <v>13257</v>
      </c>
      <c r="R990" s="41" t="s">
        <v>13258</v>
      </c>
      <c r="S990" s="238" t="s">
        <v>13259</v>
      </c>
      <c r="T990" s="41" t="s">
        <v>7866</v>
      </c>
      <c r="U990" s="29">
        <v>45689</v>
      </c>
      <c r="V990" s="41" t="s">
        <v>1413</v>
      </c>
      <c r="W990" s="29">
        <v>46142</v>
      </c>
      <c r="Y990" s="238" t="s">
        <v>13260</v>
      </c>
      <c r="Z990" s="288">
        <v>243510</v>
      </c>
      <c r="AA990" s="288">
        <v>243510</v>
      </c>
      <c r="AB990" s="41" t="s">
        <v>12232</v>
      </c>
    </row>
    <row r="991" spans="1:28" x14ac:dyDescent="0.25">
      <c r="A991" s="35" t="s">
        <v>4184</v>
      </c>
      <c r="B991" s="29">
        <v>45454</v>
      </c>
      <c r="C991" s="264" t="s">
        <v>13261</v>
      </c>
      <c r="D991" s="29" t="s">
        <v>17</v>
      </c>
      <c r="E991" s="240" t="s">
        <v>13262</v>
      </c>
      <c r="F991" s="29">
        <v>45715</v>
      </c>
      <c r="G991" s="35" t="s">
        <v>1262</v>
      </c>
      <c r="H991" s="35" t="s">
        <v>1263</v>
      </c>
      <c r="I991" s="29" t="s">
        <v>13149</v>
      </c>
      <c r="J991" s="41">
        <v>1</v>
      </c>
      <c r="K991" s="41" t="s">
        <v>7860</v>
      </c>
      <c r="L991" s="41" t="s">
        <v>11662</v>
      </c>
      <c r="M991" s="41" t="s">
        <v>315</v>
      </c>
      <c r="N991" s="41" t="s">
        <v>7861</v>
      </c>
      <c r="O991" s="41" t="s">
        <v>7862</v>
      </c>
      <c r="P991" s="41" t="s">
        <v>1500</v>
      </c>
      <c r="Q991" s="41" t="s">
        <v>13263</v>
      </c>
      <c r="R991" s="41"/>
      <c r="S991" s="238" t="s">
        <v>13264</v>
      </c>
      <c r="T991" s="41" t="s">
        <v>7866</v>
      </c>
      <c r="U991" s="29"/>
      <c r="W991" s="29">
        <v>44927</v>
      </c>
      <c r="Y991" s="238">
        <v>14000000</v>
      </c>
      <c r="Z991" s="288">
        <v>14000000</v>
      </c>
      <c r="AA991" s="288">
        <v>14000000</v>
      </c>
      <c r="AB991" s="41" t="s">
        <v>12228</v>
      </c>
    </row>
    <row r="992" spans="1:28" x14ac:dyDescent="0.25">
      <c r="A992" s="35" t="s">
        <v>1393</v>
      </c>
      <c r="B992" s="29">
        <v>45471</v>
      </c>
      <c r="C992" s="264" t="s">
        <v>13222</v>
      </c>
      <c r="D992" s="29" t="s">
        <v>16</v>
      </c>
      <c r="E992" s="240" t="s">
        <v>13219</v>
      </c>
      <c r="F992" s="29">
        <v>45716</v>
      </c>
      <c r="G992" s="35" t="s">
        <v>1269</v>
      </c>
      <c r="H992" s="35" t="s">
        <v>1273</v>
      </c>
      <c r="I992" s="29" t="s">
        <v>13050</v>
      </c>
      <c r="J992" s="41">
        <v>1</v>
      </c>
      <c r="K992" s="41" t="s">
        <v>7860</v>
      </c>
      <c r="L992" s="41" t="s">
        <v>11662</v>
      </c>
      <c r="M992" s="41" t="s">
        <v>315</v>
      </c>
      <c r="N992" s="41" t="s">
        <v>7861</v>
      </c>
      <c r="O992" s="41" t="s">
        <v>7862</v>
      </c>
      <c r="P992" s="41" t="s">
        <v>281</v>
      </c>
      <c r="Q992" s="41" t="s">
        <v>13305</v>
      </c>
      <c r="R992" s="41" t="s">
        <v>13306</v>
      </c>
      <c r="S992" s="238" t="s">
        <v>13307</v>
      </c>
      <c r="T992" s="41" t="s">
        <v>7866</v>
      </c>
      <c r="U992" s="29">
        <v>44257</v>
      </c>
      <c r="V992" s="41" t="s">
        <v>1356</v>
      </c>
      <c r="W992" s="29">
        <v>44257</v>
      </c>
      <c r="Y992" s="238" t="s">
        <v>9578</v>
      </c>
      <c r="Z992" s="288">
        <v>40909</v>
      </c>
      <c r="AA992" s="288">
        <v>40909</v>
      </c>
      <c r="AB992" s="41" t="s">
        <v>12232</v>
      </c>
    </row>
    <row r="993" spans="1:28" x14ac:dyDescent="0.25">
      <c r="A993" s="35" t="s">
        <v>1393</v>
      </c>
      <c r="B993" s="29">
        <v>45471</v>
      </c>
      <c r="C993" s="264" t="s">
        <v>13218</v>
      </c>
      <c r="D993" s="29" t="s">
        <v>16</v>
      </c>
      <c r="E993" s="240" t="s">
        <v>13219</v>
      </c>
      <c r="F993" s="29">
        <v>45716</v>
      </c>
      <c r="G993" s="35" t="s">
        <v>1269</v>
      </c>
      <c r="H993" s="35" t="s">
        <v>1273</v>
      </c>
      <c r="I993" s="29" t="s">
        <v>13050</v>
      </c>
      <c r="J993" s="41">
        <v>1</v>
      </c>
      <c r="K993" s="41" t="s">
        <v>7860</v>
      </c>
      <c r="L993" s="41" t="s">
        <v>11662</v>
      </c>
      <c r="M993" s="41" t="s">
        <v>315</v>
      </c>
      <c r="N993" s="41" t="s">
        <v>7861</v>
      </c>
      <c r="O993" s="41" t="s">
        <v>7862</v>
      </c>
      <c r="P993" s="41" t="s">
        <v>281</v>
      </c>
      <c r="Q993" s="41" t="s">
        <v>13298</v>
      </c>
      <c r="R993" s="41" t="s">
        <v>13299</v>
      </c>
      <c r="S993" s="238" t="s">
        <v>13300</v>
      </c>
      <c r="T993" s="41" t="s">
        <v>7866</v>
      </c>
      <c r="U993" s="29">
        <v>44325</v>
      </c>
      <c r="V993" s="41" t="s">
        <v>1356</v>
      </c>
      <c r="W993" s="29">
        <v>44325</v>
      </c>
      <c r="Y993" s="238" t="s">
        <v>9153</v>
      </c>
      <c r="Z993" s="288">
        <v>20455</v>
      </c>
      <c r="AA993" s="288">
        <v>20455</v>
      </c>
      <c r="AB993" s="41" t="s">
        <v>12232</v>
      </c>
    </row>
    <row r="994" spans="1:28" x14ac:dyDescent="0.25">
      <c r="A994" s="35" t="s">
        <v>1393</v>
      </c>
      <c r="B994" s="29">
        <v>45471</v>
      </c>
      <c r="C994" s="264" t="s">
        <v>13216</v>
      </c>
      <c r="D994" s="29" t="s">
        <v>16</v>
      </c>
      <c r="E994" s="240" t="s">
        <v>13217</v>
      </c>
      <c r="F994" s="29">
        <v>45716</v>
      </c>
      <c r="G994" s="35" t="s">
        <v>1269</v>
      </c>
      <c r="H994" s="35" t="s">
        <v>1273</v>
      </c>
      <c r="I994" s="29" t="s">
        <v>13050</v>
      </c>
      <c r="J994" s="41">
        <v>1</v>
      </c>
      <c r="K994" s="41" t="s">
        <v>7860</v>
      </c>
      <c r="L994" s="41" t="s">
        <v>11662</v>
      </c>
      <c r="M994" s="41" t="s">
        <v>315</v>
      </c>
      <c r="N994" s="41" t="s">
        <v>7861</v>
      </c>
      <c r="O994" s="41" t="s">
        <v>7862</v>
      </c>
      <c r="P994" s="41" t="s">
        <v>281</v>
      </c>
      <c r="Q994" s="41" t="s">
        <v>13294</v>
      </c>
      <c r="R994" s="41" t="s">
        <v>13295</v>
      </c>
      <c r="S994" s="238" t="s">
        <v>13296</v>
      </c>
      <c r="T994" s="41" t="s">
        <v>7866</v>
      </c>
      <c r="U994" s="29">
        <v>44584</v>
      </c>
      <c r="V994" s="41" t="s">
        <v>1356</v>
      </c>
      <c r="W994" s="29">
        <v>44584</v>
      </c>
      <c r="Y994" s="238" t="s">
        <v>13297</v>
      </c>
      <c r="Z994" s="288">
        <v>20455</v>
      </c>
      <c r="AA994" s="288">
        <v>20455</v>
      </c>
      <c r="AB994" s="41" t="s">
        <v>12232</v>
      </c>
    </row>
    <row r="995" spans="1:28" x14ac:dyDescent="0.25">
      <c r="A995" s="35" t="s">
        <v>1393</v>
      </c>
      <c r="B995" s="29">
        <v>45471</v>
      </c>
      <c r="C995" s="264" t="s">
        <v>13206</v>
      </c>
      <c r="D995" s="29" t="s">
        <v>16</v>
      </c>
      <c r="E995" s="240" t="s">
        <v>13207</v>
      </c>
      <c r="F995" s="29">
        <v>45716</v>
      </c>
      <c r="G995" s="35" t="s">
        <v>1269</v>
      </c>
      <c r="H995" s="35" t="s">
        <v>1273</v>
      </c>
      <c r="I995" s="29" t="s">
        <v>13050</v>
      </c>
      <c r="J995" s="41">
        <v>1</v>
      </c>
      <c r="K995" s="41" t="s">
        <v>7860</v>
      </c>
      <c r="L995" s="41" t="s">
        <v>11662</v>
      </c>
      <c r="M995" s="41" t="s">
        <v>315</v>
      </c>
      <c r="N995" s="41" t="s">
        <v>7861</v>
      </c>
      <c r="O995" s="41" t="s">
        <v>7862</v>
      </c>
      <c r="P995" s="41" t="s">
        <v>281</v>
      </c>
      <c r="Q995" s="41" t="s">
        <v>13274</v>
      </c>
      <c r="R995" s="41" t="s">
        <v>13275</v>
      </c>
      <c r="S995" s="238" t="s">
        <v>13276</v>
      </c>
      <c r="T995" s="41" t="s">
        <v>7866</v>
      </c>
      <c r="U995" s="29">
        <v>44649</v>
      </c>
      <c r="V995" s="41" t="s">
        <v>1356</v>
      </c>
      <c r="W995" s="29">
        <v>44649</v>
      </c>
      <c r="Y995" s="238" t="s">
        <v>13277</v>
      </c>
      <c r="Z995" s="288">
        <v>3518</v>
      </c>
      <c r="AA995" s="288">
        <v>3518</v>
      </c>
      <c r="AB995" s="41" t="s">
        <v>12232</v>
      </c>
    </row>
    <row r="996" spans="1:28" x14ac:dyDescent="0.25">
      <c r="A996" s="35" t="s">
        <v>1393</v>
      </c>
      <c r="B996" s="29">
        <v>45471</v>
      </c>
      <c r="C996" s="264" t="s">
        <v>13214</v>
      </c>
      <c r="D996" s="29" t="s">
        <v>16</v>
      </c>
      <c r="E996" s="240" t="s">
        <v>13215</v>
      </c>
      <c r="F996" s="29">
        <v>45716</v>
      </c>
      <c r="G996" s="35" t="s">
        <v>1269</v>
      </c>
      <c r="H996" s="35" t="s">
        <v>1273</v>
      </c>
      <c r="I996" s="29" t="s">
        <v>13050</v>
      </c>
      <c r="J996" s="41">
        <v>1</v>
      </c>
      <c r="K996" s="41" t="s">
        <v>7860</v>
      </c>
      <c r="L996" s="41" t="s">
        <v>11662</v>
      </c>
      <c r="M996" s="41" t="s">
        <v>315</v>
      </c>
      <c r="N996" s="41" t="s">
        <v>7861</v>
      </c>
      <c r="O996" s="41" t="s">
        <v>7862</v>
      </c>
      <c r="P996" s="41" t="s">
        <v>281</v>
      </c>
      <c r="Q996" s="41" t="s">
        <v>13290</v>
      </c>
      <c r="R996" s="41" t="s">
        <v>13291</v>
      </c>
      <c r="S996" s="238" t="s">
        <v>13292</v>
      </c>
      <c r="T996" s="41" t="s">
        <v>7866</v>
      </c>
      <c r="U996" s="29">
        <v>44825</v>
      </c>
      <c r="V996" s="41" t="s">
        <v>1356</v>
      </c>
      <c r="W996" s="29">
        <v>44825</v>
      </c>
      <c r="Y996" s="238" t="s">
        <v>13293</v>
      </c>
      <c r="Z996" s="288">
        <v>40909</v>
      </c>
      <c r="AA996" s="288">
        <v>40909</v>
      </c>
      <c r="AB996" s="41" t="s">
        <v>12232</v>
      </c>
    </row>
    <row r="997" spans="1:28" x14ac:dyDescent="0.25">
      <c r="A997" s="35" t="s">
        <v>1393</v>
      </c>
      <c r="B997" s="29">
        <v>45470</v>
      </c>
      <c r="C997" s="264" t="s">
        <v>13223</v>
      </c>
      <c r="D997" s="29" t="s">
        <v>16</v>
      </c>
      <c r="E997" s="240" t="s">
        <v>13224</v>
      </c>
      <c r="F997" s="29">
        <v>45716</v>
      </c>
      <c r="G997" s="35" t="s">
        <v>1269</v>
      </c>
      <c r="H997" s="35" t="s">
        <v>1273</v>
      </c>
      <c r="I997" s="29" t="s">
        <v>13050</v>
      </c>
      <c r="J997" s="41">
        <v>1</v>
      </c>
      <c r="K997" s="41" t="s">
        <v>7888</v>
      </c>
      <c r="L997" s="41" t="s">
        <v>7888</v>
      </c>
      <c r="M997" s="41" t="s">
        <v>7965</v>
      </c>
      <c r="N997" s="41" t="s">
        <v>7861</v>
      </c>
      <c r="O997" s="41" t="s">
        <v>7862</v>
      </c>
      <c r="P997" s="41" t="s">
        <v>7966</v>
      </c>
      <c r="Q997" s="41" t="s">
        <v>13308</v>
      </c>
      <c r="R997" s="41" t="s">
        <v>13309</v>
      </c>
      <c r="S997" s="238" t="s">
        <v>13310</v>
      </c>
      <c r="T997" s="41" t="s">
        <v>7866</v>
      </c>
      <c r="U997" s="29">
        <v>44835</v>
      </c>
      <c r="V997" s="41" t="s">
        <v>1356</v>
      </c>
      <c r="W997" s="29">
        <v>44835</v>
      </c>
      <c r="Y997" s="238" t="s">
        <v>13311</v>
      </c>
      <c r="Z997" s="288">
        <v>52297</v>
      </c>
      <c r="AA997" s="288">
        <v>52297</v>
      </c>
      <c r="AB997" s="41" t="s">
        <v>12232</v>
      </c>
    </row>
    <row r="998" spans="1:28" x14ac:dyDescent="0.25">
      <c r="A998" s="35" t="s">
        <v>1393</v>
      </c>
      <c r="B998" s="29">
        <v>45471</v>
      </c>
      <c r="C998" s="264" t="s">
        <v>13212</v>
      </c>
      <c r="D998" s="29" t="s">
        <v>16</v>
      </c>
      <c r="E998" s="240" t="s">
        <v>13213</v>
      </c>
      <c r="F998" s="29">
        <v>45716</v>
      </c>
      <c r="G998" s="35" t="s">
        <v>1269</v>
      </c>
      <c r="H998" s="35" t="s">
        <v>1273</v>
      </c>
      <c r="I998" s="29" t="s">
        <v>13050</v>
      </c>
      <c r="J998" s="41">
        <v>1</v>
      </c>
      <c r="K998" s="41" t="s">
        <v>7860</v>
      </c>
      <c r="L998" s="41" t="s">
        <v>11662</v>
      </c>
      <c r="M998" s="41" t="s">
        <v>315</v>
      </c>
      <c r="N998" s="41" t="s">
        <v>7861</v>
      </c>
      <c r="O998" s="41" t="s">
        <v>7862</v>
      </c>
      <c r="P998" s="41" t="s">
        <v>281</v>
      </c>
      <c r="Q998" s="41" t="s">
        <v>13286</v>
      </c>
      <c r="R998" s="41" t="s">
        <v>13287</v>
      </c>
      <c r="S998" s="238" t="s">
        <v>13288</v>
      </c>
      <c r="T998" s="41" t="s">
        <v>7866</v>
      </c>
      <c r="U998" s="29">
        <v>44845</v>
      </c>
      <c r="V998" s="41" t="s">
        <v>1356</v>
      </c>
      <c r="W998" s="29">
        <v>44845</v>
      </c>
      <c r="Y998" s="238" t="s">
        <v>13289</v>
      </c>
      <c r="Z998" s="288">
        <v>40909</v>
      </c>
      <c r="AA998" s="288">
        <v>40909</v>
      </c>
      <c r="AB998" s="41" t="s">
        <v>12232</v>
      </c>
    </row>
    <row r="999" spans="1:28" x14ac:dyDescent="0.25">
      <c r="A999" s="35" t="s">
        <v>1393</v>
      </c>
      <c r="B999" s="29">
        <v>45471</v>
      </c>
      <c r="C999" s="264" t="s">
        <v>13220</v>
      </c>
      <c r="D999" s="29" t="s">
        <v>16</v>
      </c>
      <c r="E999" s="240" t="s">
        <v>13221</v>
      </c>
      <c r="F999" s="29">
        <v>45716</v>
      </c>
      <c r="G999" s="35" t="s">
        <v>1269</v>
      </c>
      <c r="H999" s="35" t="s">
        <v>1273</v>
      </c>
      <c r="I999" s="29" t="s">
        <v>13050</v>
      </c>
      <c r="J999" s="41">
        <v>1</v>
      </c>
      <c r="K999" s="41" t="s">
        <v>7860</v>
      </c>
      <c r="L999" s="41" t="s">
        <v>11662</v>
      </c>
      <c r="M999" s="41" t="s">
        <v>315</v>
      </c>
      <c r="N999" s="41" t="s">
        <v>7861</v>
      </c>
      <c r="O999" s="41" t="s">
        <v>7862</v>
      </c>
      <c r="P999" s="41" t="s">
        <v>281</v>
      </c>
      <c r="Q999" s="41" t="s">
        <v>13301</v>
      </c>
      <c r="R999" s="41" t="s">
        <v>13302</v>
      </c>
      <c r="S999" s="238" t="s">
        <v>13303</v>
      </c>
      <c r="T999" s="41" t="s">
        <v>7866</v>
      </c>
      <c r="U999" s="29">
        <v>44616</v>
      </c>
      <c r="V999" s="41" t="s">
        <v>1356</v>
      </c>
      <c r="W999" s="29">
        <v>44881</v>
      </c>
      <c r="Y999" s="238" t="s">
        <v>13304</v>
      </c>
      <c r="Z999" s="288">
        <v>6392</v>
      </c>
      <c r="AA999" s="288">
        <v>6392</v>
      </c>
      <c r="AB999" s="41" t="s">
        <v>12232</v>
      </c>
    </row>
    <row r="1000" spans="1:28" x14ac:dyDescent="0.25">
      <c r="A1000" s="35" t="s">
        <v>1393</v>
      </c>
      <c r="B1000" s="29">
        <v>45471</v>
      </c>
      <c r="C1000" s="264" t="s">
        <v>13205</v>
      </c>
      <c r="D1000" s="29" t="s">
        <v>16</v>
      </c>
      <c r="E1000" s="240" t="s">
        <v>8192</v>
      </c>
      <c r="F1000" s="29">
        <v>45716</v>
      </c>
      <c r="G1000" s="35" t="s">
        <v>1269</v>
      </c>
      <c r="H1000" s="35" t="s">
        <v>1273</v>
      </c>
      <c r="I1000" s="29" t="s">
        <v>13050</v>
      </c>
      <c r="J1000" s="41">
        <v>1</v>
      </c>
      <c r="K1000" s="41" t="s">
        <v>8421</v>
      </c>
      <c r="L1000" s="41" t="s">
        <v>11772</v>
      </c>
      <c r="M1000" s="41" t="s">
        <v>8422</v>
      </c>
      <c r="N1000" s="41" t="s">
        <v>7861</v>
      </c>
      <c r="O1000" s="41" t="s">
        <v>8423</v>
      </c>
      <c r="P1000" s="41" t="s">
        <v>8944</v>
      </c>
      <c r="Q1000" s="41" t="s">
        <v>13270</v>
      </c>
      <c r="R1000" s="41" t="s">
        <v>13271</v>
      </c>
      <c r="S1000" s="238" t="s">
        <v>13272</v>
      </c>
      <c r="T1000" s="41" t="s">
        <v>7866</v>
      </c>
      <c r="U1000" s="29">
        <v>44927</v>
      </c>
      <c r="V1000" s="41" t="s">
        <v>1356</v>
      </c>
      <c r="W1000" s="29">
        <v>44927</v>
      </c>
      <c r="Y1000" s="238" t="s">
        <v>13273</v>
      </c>
      <c r="Z1000" s="288">
        <v>75516</v>
      </c>
      <c r="AA1000" s="288">
        <v>75516</v>
      </c>
      <c r="AB1000" s="41" t="s">
        <v>12232</v>
      </c>
    </row>
    <row r="1001" spans="1:28" x14ac:dyDescent="0.25">
      <c r="A1001" s="35" t="s">
        <v>1393</v>
      </c>
      <c r="B1001" s="29">
        <v>45467</v>
      </c>
      <c r="C1001" s="264" t="s">
        <v>13232</v>
      </c>
      <c r="D1001" s="29" t="s">
        <v>16</v>
      </c>
      <c r="E1001" s="240" t="s">
        <v>7877</v>
      </c>
      <c r="F1001" s="29">
        <v>45716</v>
      </c>
      <c r="G1001" s="35" t="s">
        <v>1269</v>
      </c>
      <c r="H1001" s="35" t="s">
        <v>1273</v>
      </c>
      <c r="I1001" s="29" t="s">
        <v>13050</v>
      </c>
      <c r="J1001" s="41">
        <v>1</v>
      </c>
      <c r="K1001" s="41" t="s">
        <v>7860</v>
      </c>
      <c r="L1001" s="41" t="s">
        <v>11662</v>
      </c>
      <c r="M1001" s="41" t="s">
        <v>315</v>
      </c>
      <c r="N1001" s="41" t="s">
        <v>7861</v>
      </c>
      <c r="O1001" s="41" t="s">
        <v>7862</v>
      </c>
      <c r="P1001" s="41" t="s">
        <v>281</v>
      </c>
      <c r="Q1001" s="41" t="s">
        <v>13316</v>
      </c>
      <c r="R1001" s="41" t="s">
        <v>13317</v>
      </c>
      <c r="S1001" s="238" t="s">
        <v>13318</v>
      </c>
      <c r="T1001" s="41" t="s">
        <v>7866</v>
      </c>
      <c r="U1001" s="29">
        <v>44941</v>
      </c>
      <c r="V1001" s="41" t="s">
        <v>1356</v>
      </c>
      <c r="W1001" s="29">
        <v>44943</v>
      </c>
      <c r="Y1001" s="238" t="s">
        <v>13319</v>
      </c>
      <c r="Z1001" s="288">
        <v>262</v>
      </c>
      <c r="AA1001" s="288">
        <v>262</v>
      </c>
      <c r="AB1001" s="41" t="s">
        <v>12232</v>
      </c>
    </row>
    <row r="1002" spans="1:28" x14ac:dyDescent="0.25">
      <c r="A1002" s="35" t="s">
        <v>1393</v>
      </c>
      <c r="B1002" s="29">
        <v>45470</v>
      </c>
      <c r="C1002" s="264" t="s">
        <v>13225</v>
      </c>
      <c r="D1002" s="29" t="s">
        <v>16</v>
      </c>
      <c r="E1002" s="240" t="s">
        <v>7877</v>
      </c>
      <c r="F1002" s="29">
        <v>45716</v>
      </c>
      <c r="G1002" s="35" t="s">
        <v>1269</v>
      </c>
      <c r="H1002" s="35" t="s">
        <v>1273</v>
      </c>
      <c r="I1002" s="29" t="s">
        <v>13050</v>
      </c>
      <c r="J1002" s="41">
        <v>1</v>
      </c>
      <c r="K1002" s="41" t="s">
        <v>269</v>
      </c>
      <c r="L1002" s="41" t="s">
        <v>11772</v>
      </c>
      <c r="M1002" s="41" t="s">
        <v>8422</v>
      </c>
      <c r="N1002" s="41" t="s">
        <v>7861</v>
      </c>
      <c r="O1002" s="41" t="s">
        <v>8423</v>
      </c>
      <c r="P1002" s="41" t="s">
        <v>8526</v>
      </c>
      <c r="Q1002" s="41" t="s">
        <v>13312</v>
      </c>
      <c r="R1002" s="41" t="s">
        <v>13313</v>
      </c>
      <c r="S1002" s="238" t="s">
        <v>13314</v>
      </c>
      <c r="T1002" s="41" t="s">
        <v>7866</v>
      </c>
      <c r="U1002" s="29">
        <v>45292</v>
      </c>
      <c r="V1002" s="41" t="s">
        <v>1356</v>
      </c>
      <c r="W1002" s="29">
        <v>45292</v>
      </c>
      <c r="Y1002" s="238" t="s">
        <v>13315</v>
      </c>
      <c r="Z1002" s="288">
        <v>37159</v>
      </c>
      <c r="AA1002" s="288">
        <v>37159</v>
      </c>
      <c r="AB1002" s="41" t="s">
        <v>12232</v>
      </c>
    </row>
    <row r="1003" spans="1:28" x14ac:dyDescent="0.25">
      <c r="A1003" s="35" t="s">
        <v>1393</v>
      </c>
      <c r="B1003" s="29">
        <v>45471</v>
      </c>
      <c r="C1003" s="264" t="s">
        <v>13210</v>
      </c>
      <c r="D1003" s="29" t="s">
        <v>16</v>
      </c>
      <c r="E1003" s="240" t="s">
        <v>13211</v>
      </c>
      <c r="F1003" s="29">
        <v>45716</v>
      </c>
      <c r="G1003" s="35" t="s">
        <v>1269</v>
      </c>
      <c r="H1003" s="35" t="s">
        <v>1273</v>
      </c>
      <c r="I1003" s="29" t="s">
        <v>13050</v>
      </c>
      <c r="J1003" s="41">
        <v>1</v>
      </c>
      <c r="K1003" s="41" t="s">
        <v>7860</v>
      </c>
      <c r="L1003" s="41" t="s">
        <v>11662</v>
      </c>
      <c r="M1003" s="41" t="s">
        <v>315</v>
      </c>
      <c r="N1003" s="41" t="s">
        <v>7861</v>
      </c>
      <c r="O1003" s="41" t="s">
        <v>7862</v>
      </c>
      <c r="P1003" s="41" t="s">
        <v>281</v>
      </c>
      <c r="Q1003" s="41" t="s">
        <v>13282</v>
      </c>
      <c r="R1003" s="41" t="s">
        <v>13283</v>
      </c>
      <c r="S1003" s="238" t="s">
        <v>13284</v>
      </c>
      <c r="T1003" s="41" t="s">
        <v>7866</v>
      </c>
      <c r="U1003" s="29">
        <v>45174</v>
      </c>
      <c r="V1003" s="41" t="s">
        <v>1356</v>
      </c>
      <c r="W1003" s="29">
        <v>45454</v>
      </c>
      <c r="Y1003" s="238" t="s">
        <v>13285</v>
      </c>
      <c r="Z1003" s="288">
        <v>286810</v>
      </c>
      <c r="AA1003" s="288">
        <v>286810</v>
      </c>
      <c r="AB1003" s="41" t="s">
        <v>12232</v>
      </c>
    </row>
    <row r="1004" spans="1:28" x14ac:dyDescent="0.25">
      <c r="A1004" s="35" t="s">
        <v>1393</v>
      </c>
      <c r="B1004" s="29">
        <v>45471</v>
      </c>
      <c r="C1004" s="264" t="s">
        <v>13208</v>
      </c>
      <c r="D1004" s="29" t="s">
        <v>16</v>
      </c>
      <c r="E1004" s="240" t="s">
        <v>13209</v>
      </c>
      <c r="F1004" s="29">
        <v>45716</v>
      </c>
      <c r="G1004" s="35" t="s">
        <v>1269</v>
      </c>
      <c r="H1004" s="35" t="s">
        <v>1273</v>
      </c>
      <c r="I1004" s="29" t="s">
        <v>13050</v>
      </c>
      <c r="J1004" s="41">
        <v>1</v>
      </c>
      <c r="K1004" s="41" t="s">
        <v>7860</v>
      </c>
      <c r="L1004" s="41" t="s">
        <v>11662</v>
      </c>
      <c r="M1004" s="41" t="s">
        <v>315</v>
      </c>
      <c r="N1004" s="41" t="s">
        <v>7861</v>
      </c>
      <c r="O1004" s="41" t="s">
        <v>7862</v>
      </c>
      <c r="P1004" s="41" t="s">
        <v>1500</v>
      </c>
      <c r="Q1004" s="41" t="s">
        <v>13278</v>
      </c>
      <c r="R1004" s="41" t="s">
        <v>13279</v>
      </c>
      <c r="S1004" s="238" t="s">
        <v>13280</v>
      </c>
      <c r="T1004" s="41" t="s">
        <v>7866</v>
      </c>
      <c r="U1004" s="29">
        <v>45105</v>
      </c>
      <c r="V1004" s="41" t="s">
        <v>1356</v>
      </c>
      <c r="W1004" s="29">
        <v>45836</v>
      </c>
      <c r="Y1004" s="238" t="s">
        <v>13281</v>
      </c>
      <c r="Z1004" s="288">
        <v>597</v>
      </c>
      <c r="AA1004" s="288">
        <v>597</v>
      </c>
      <c r="AB1004" s="41" t="s">
        <v>12232</v>
      </c>
    </row>
  </sheetData>
  <mergeCells count="4">
    <mergeCell ref="G1:H1"/>
    <mergeCell ref="K1:P1"/>
    <mergeCell ref="K2:P2"/>
    <mergeCell ref="Q2:Y2"/>
  </mergeCells>
  <phoneticPr fontId="28" type="noConversion"/>
  <conditionalFormatting sqref="A3:B1004">
    <cfRule type="containsText" dxfId="15" priority="8" operator="containsText" text="CDM6044">
      <formula>NOT(ISERROR(SEARCH("CDM6044",A3)))</formula>
    </cfRule>
    <cfRule type="containsText" dxfId="14" priority="67" operator="containsText" text="CDM6043">
      <formula>NOT(ISERROR(SEARCH("CDM6043",A3)))</formula>
    </cfRule>
    <cfRule type="containsText" dxfId="13" priority="68" operator="containsText" text="CDM6043">
      <formula>NOT(ISERROR(SEARCH("CDM6043",A3)))</formula>
    </cfRule>
    <cfRule type="containsText" dxfId="12" priority="69" operator="containsText" text="CDM6042">
      <formula>NOT(ISERROR(SEARCH("CDM6042",A3)))</formula>
    </cfRule>
  </conditionalFormatting>
  <conditionalFormatting sqref="C4:C1004">
    <cfRule type="duplicateValues" dxfId="11" priority="1634"/>
  </conditionalFormatting>
  <conditionalFormatting sqref="F4:F1004 U4:U1004 W4:X1004">
    <cfRule type="containsText" dxfId="10" priority="49" operator="containsText" text="CDM6043">
      <formula>NOT(ISERROR(SEARCH("CDM6043",F4)))</formula>
    </cfRule>
    <cfRule type="containsText" dxfId="9" priority="50" operator="containsText" text="CDM6043">
      <formula>NOT(ISERROR(SEARCH("CDM6043",F4)))</formula>
    </cfRule>
    <cfRule type="containsText" dxfId="8" priority="51" operator="containsText" text="CDM6042">
      <formula>NOT(ISERROR(SEARCH("CDM6042",F4)))</formula>
    </cfRule>
    <cfRule type="containsText" dxfId="7" priority="52" operator="containsText" text="CDM6044">
      <formula>NOT(ISERROR(SEARCH("CDM6044",F4)))</formula>
    </cfRule>
    <cfRule type="containsText" dxfId="6" priority="53" operator="containsText" text="CDM6043">
      <formula>NOT(ISERROR(SEARCH("CDM6043",F4)))</formula>
    </cfRule>
    <cfRule type="containsText" dxfId="5" priority="54" operator="containsText" text="CDM6043">
      <formula>NOT(ISERROR(SEARCH("CDM6043",F4)))</formula>
    </cfRule>
    <cfRule type="containsText" dxfId="4" priority="55" operator="containsText" text="CDM6042">
      <formula>NOT(ISERROR(SEARCH("CDM6042",F4)))</formula>
    </cfRule>
  </conditionalFormatting>
  <dataValidations count="3">
    <dataValidation type="list" allowBlank="1" showInputMessage="1" showErrorMessage="1" sqref="D760:D979" xr:uid="{2690595C-A20F-4B2F-BCD2-8A10DD1B86C7}">
      <formula1>"PA, PoA"</formula1>
    </dataValidation>
    <dataValidation type="list" allowBlank="1" showInputMessage="1" showErrorMessage="1" sqref="M4:M1004" xr:uid="{9C1F75AF-65CF-6546-A7CD-DA8AAA66BAF3}">
      <formula1>Categories</formula1>
    </dataValidation>
    <dataValidation type="list" allowBlank="1" showInputMessage="1" showErrorMessage="1" sqref="K963:K980 K948:K961 K4:K946 K982:K989 K991:K1004 N991 N4:N946 O830:O878 N970:O980 N963:O968 O880:O946 N948:O961 N987:O989 N982:O985 O4:O828 N992:O992" xr:uid="{5FB80592-8FD9-B34A-8C93-E3CDE321731D}">
      <formula1>#REF!</formula1>
    </dataValidation>
  </dataValidations>
  <hyperlinks>
    <hyperlink ref="C412" r:id="rId1" display="https://unfcccstawebprd01.blob.core.windows.net/pacm/PriorConsiderations/pc_00396.pdf" xr:uid="{5BF4E535-0595-4DB9-949A-EBE0B763F046}"/>
    <hyperlink ref="C275" r:id="rId2" display="https://unfcccstawebprd01.blob.core.windows.net/pacm/PriorConsiderations/pc_00340.pdf" xr:uid="{2DED9934-D5B0-4D47-A83C-D0B71B8466DE}"/>
    <hyperlink ref="C442" r:id="rId3" display="https://unfcccstawebprd01.blob.core.windows.net/pacm/PriorConsiderations/pc_01173.pdf" xr:uid="{A4648EB2-110E-4328-9C73-8C01F1E97F71}"/>
    <hyperlink ref="C7" r:id="rId4" display="https://unfcccstawebprd01.blob.core.windows.net/pacm/PriorConsiderations/pc_00910.pdf" xr:uid="{B774EC2C-791E-4238-9CF1-2EC748A36D48}"/>
    <hyperlink ref="C454" r:id="rId5" display="https://unfcccstawebprd01.blob.core.windows.net/pacm/PriorConsiderations/pc_00067.pdf" xr:uid="{BAC54B84-CE4B-4893-9C91-450490BCB5F0}"/>
    <hyperlink ref="C546" r:id="rId6" display="https://unfcccstawebprd01.blob.core.windows.net/pacm/PriorConsiderations/pc_00507.pdf" xr:uid="{46D63543-07B8-4B25-9BF7-56711A6491E6}"/>
    <hyperlink ref="C152" r:id="rId7" display="https://unfcccstawebprd01.blob.core.windows.net/pacm/PriorConsiderations/pc_00506.pdf" xr:uid="{97E1FCA3-8F4A-4421-99EB-B0DBB34DBCDA}"/>
    <hyperlink ref="C154" r:id="rId8" display="https://unfcccstawebprd01.blob.core.windows.net/pacm/PriorConsiderations/pc_00505.pdf" xr:uid="{CBC6134F-E3D4-4E86-A2DE-E7EDCC4083FB}"/>
    <hyperlink ref="C131" r:id="rId9" display="https://unfcccstawebprd01.blob.core.windows.net/pacm/PriorConsiderations/pc_00504.pdf" xr:uid="{04F1B386-12D9-4FE6-8544-797A0D3857D1}"/>
    <hyperlink ref="C146" r:id="rId10" display="https://unfcccstawebprd01.blob.core.windows.net/pacm/PriorConsiderations/pc_00503.pdf" xr:uid="{42738F47-45B9-4495-B752-F6BC0680F8C9}"/>
    <hyperlink ref="C145" r:id="rId11" display="https://unfcccstawebprd01.blob.core.windows.net/pacm/PriorConsiderations/pc_00502.pdf" xr:uid="{DD7FCCEB-2468-45C3-8EC0-C34137758E2E}"/>
    <hyperlink ref="C348" r:id="rId12" display="https://unfcccstawebprd01.blob.core.windows.net/pacm/PriorConsiderations/pc_00302.pdf" xr:uid="{135E97BA-D867-4094-9F10-70934277E6CE}"/>
    <hyperlink ref="C129" r:id="rId13" display="https://unfcccstawebprd01.blob.core.windows.net/pacm/PriorConsiderations/pc_00158.pdf" xr:uid="{9CA0B894-A429-4A97-AE39-F0A1A61FC9E6}"/>
    <hyperlink ref="C432" r:id="rId14" display="https://unfcccstawebprd01.blob.core.windows.net/pacm/PriorConsiderations/pc_00683.pdf" xr:uid="{4FD24E57-99DF-4321-B6A5-FA0C4CDC99A6}"/>
    <hyperlink ref="C474" r:id="rId15" display="https://unfcccstawebprd01.blob.core.windows.net/pacm/PriorConsiderations/pc_00675.pdf" xr:uid="{6AA2A889-9032-4E04-88E0-42922229E0A9}"/>
    <hyperlink ref="C473" r:id="rId16" display="https://unfcccstawebprd01.blob.core.windows.net/pacm/PriorConsiderations/pc_00674.pdf" xr:uid="{9DF638D0-B6FA-43D0-9FB1-E5C22232BC65}"/>
    <hyperlink ref="C472" r:id="rId17" display="https://unfcccstawebprd01.blob.core.windows.net/pacm/PriorConsiderations/pc_00673.pdf" xr:uid="{92F06B10-6722-469B-BC02-800606622C7B}"/>
    <hyperlink ref="C471" r:id="rId18" display="https://unfcccstawebprd01.blob.core.windows.net/pacm/PriorConsiderations/pc_00670.pdf" xr:uid="{C78F902A-899E-4D59-AA55-62885B74B776}"/>
    <hyperlink ref="C468" r:id="rId19" display="https://unfcccstawebprd01.blob.core.windows.net/pacm/PriorConsiderations/pc_00668.pdf" xr:uid="{18521146-45F9-42D9-B21A-60DED71434CF}"/>
    <hyperlink ref="C486" r:id="rId20" display="https://unfcccstawebprd01.blob.core.windows.net/pacm/PriorConsiderations/pc_00666.pdf" xr:uid="{B8B996E0-A59A-440A-BFD5-B41D601FCE24}"/>
    <hyperlink ref="C485" r:id="rId21" display="https://unfcccstawebprd01.blob.core.windows.net/pacm/PriorConsiderations/pc_00665.pdf" xr:uid="{0359C23D-542C-4A94-9592-DB5A82080FB5}"/>
    <hyperlink ref="C433" r:id="rId22" display="https://unfcccstawebprd01.blob.core.windows.net/pacm/PriorConsiderations/pc_00664.pdf" xr:uid="{4BCC48C7-F5B3-4ABF-B564-97EBD5AE31CB}"/>
    <hyperlink ref="C438" r:id="rId23" display="https://unfcccstawebprd01.blob.core.windows.net/pacm/PriorConsiderations/pc_00663.pdf" xr:uid="{C34687FB-8471-4BEB-8F5C-5F6AE10F9F46}"/>
    <hyperlink ref="C460" r:id="rId24" display="https://unfcccstawebprd01.blob.core.windows.net/pacm/PriorConsiderations/pc_00662.pdf" xr:uid="{CDACC4C7-916B-4539-94FE-62DA2DA8BDA3}"/>
    <hyperlink ref="C461" r:id="rId25" display="https://unfcccstawebprd01.blob.core.windows.net/pacm/PriorConsiderations/pc_00661.pdf" xr:uid="{24E9DE0A-FC59-48F5-8C97-BA85D8CC3083}"/>
    <hyperlink ref="C459" r:id="rId26" display="https://unfcccstawebprd01.blob.core.windows.net/pacm/PriorConsiderations/pc_00660.pdf" xr:uid="{807236D6-F580-4D78-AAB1-568913B16AAB}"/>
    <hyperlink ref="C449" r:id="rId27" display="https://unfcccstawebprd01.blob.core.windows.net/pacm/PriorConsiderations/pc_00650.pdf" xr:uid="{C92F9FDD-5446-4386-85D0-433DC2BA50D4}"/>
    <hyperlink ref="C447" r:id="rId28" display="https://unfcccstawebprd01.blob.core.windows.net/pacm/PriorConsiderations/pc_00647.pdf" xr:uid="{6AD0B226-5B8A-4C13-8443-EAE107686925}"/>
    <hyperlink ref="C445" r:id="rId29" display="https://unfcccstawebprd01.blob.core.windows.net/pacm/PriorConsiderations/pc_00646.pdf" xr:uid="{28E5139F-31CE-47A3-8669-AE2631EA5426}"/>
    <hyperlink ref="C444" r:id="rId30" display="https://unfcccstawebprd01.blob.core.windows.net/pacm/PriorConsiderations/pc_00645.pdf" xr:uid="{7131F1B6-2527-42BF-98F4-1C66A908B33E}"/>
    <hyperlink ref="C440" r:id="rId31" display="https://unfcccstawebprd01.blob.core.windows.net/pacm/PriorConsiderations/pc_00644.pdf" xr:uid="{A3DD4ADF-754E-49B3-805E-3424CEA5DF20}"/>
    <hyperlink ref="C443" r:id="rId32" display="https://unfcccstawebprd01.blob.core.windows.net/pacm/PriorConsiderations/pc_00610.pdf" xr:uid="{A1373D7A-831F-4399-B3BA-6F3737637DB7}"/>
    <hyperlink ref="C106" r:id="rId33" display="https://unfcccstawebprd01.blob.core.windows.net/pacm/PriorConsiderations/pc_00500.pdf" xr:uid="{9724A412-78BE-42D7-8BEF-6644A253813D}"/>
    <hyperlink ref="C108" r:id="rId34" display="https://unfcccstawebprd01.blob.core.windows.net/pacm/PriorConsiderations/pc_00499.pdf" xr:uid="{EC2A20D8-B874-4B08-BE90-85BFC98EC36E}"/>
    <hyperlink ref="C279" r:id="rId35" display="https://unfcccstawebprd01.blob.core.windows.net/pacm/PriorConsiderations/pc_00430.pdf" xr:uid="{3ED49B9C-D62D-4571-9C5A-E528CA4AC267}"/>
    <hyperlink ref="C329" r:id="rId36" display="https://unfcccstawebprd01.blob.core.windows.net/pacm/PriorConsiderations/pc_00296.pdf" xr:uid="{93C2FA0E-BDE5-4520-8B39-A854DCF756DC}"/>
    <hyperlink ref="C95" r:id="rId37" display="https://unfcccstawebprd01.blob.core.windows.net/pacm/PriorConsiderations/pc_00176.pdf" xr:uid="{9E4CA935-F539-442F-A335-BD902BBDF5D7}"/>
    <hyperlink ref="C153" r:id="rId38" display="https://unfcccstawebprd01.blob.core.windows.net/pacm/PriorConsiderations/pc_00175.pdf" xr:uid="{D96EF511-3D64-4545-B787-570E86B3EC00}"/>
    <hyperlink ref="C357" r:id="rId39" display="https://unfcccstawebprd01.blob.core.windows.net/pacm/PriorConsiderations/pc_00174.pdf" xr:uid="{6F82461F-2427-4CC9-AC2E-C499A80D1A41}"/>
    <hyperlink ref="C356" r:id="rId40" display="https://unfcccstawebprd01.blob.core.windows.net/pacm/PriorConsiderations/pc_00173.pdf" xr:uid="{10F0186F-8741-4AF2-AF30-C9C01B58CD4D}"/>
    <hyperlink ref="C469" r:id="rId41" display="https://unfcccstawebprd01.blob.core.windows.net/pacm/PriorConsiderations/pc_00168.pdf" xr:uid="{D2D5A894-E12F-441C-8044-E5F426298A77}"/>
    <hyperlink ref="C147" r:id="rId42" display="https://unfcccstawebprd01.blob.core.windows.net/pacm/PriorConsiderations/pc_00111.pdf" xr:uid="{796D9EC7-6249-4EF6-BBD2-8DB2D6D8B300}"/>
    <hyperlink ref="C107" r:id="rId43" display="https://unfcccstawebprd01.blob.core.windows.net/pacm/PriorConsiderations/pc_00106.pdf" xr:uid="{CCC46EDD-8A10-42DB-86F4-F7A474816381}"/>
    <hyperlink ref="C143" r:id="rId44" display="https://unfcccstawebprd01.blob.core.windows.net/pacm/PriorConsiderations/pc_00044.pdf" xr:uid="{B9713CFB-1C1A-4BE3-A08D-B16543A6ED3C}"/>
    <hyperlink ref="C258" r:id="rId45" display="https://unfcccstawebprd01.blob.core.windows.net/pacm/PriorConsiderations/pc_00323.pdf" xr:uid="{7B515857-58BC-4022-AFE6-C23D1F4EFCF0}"/>
    <hyperlink ref="C97" r:id="rId46" display="https://unfcccstawebprd01.blob.core.windows.net/pacm/PriorConsiderations/pc_00167.pdf" xr:uid="{17E2E8BA-A4D6-47C2-A9A2-4A6299D853C8}"/>
    <hyperlink ref="C120" r:id="rId47" display="https://unfcccstawebprd01.blob.core.windows.net/pacm/PriorConsiderations/pc_00072.pdf" xr:uid="{61FEAE2C-9FCF-4853-9B81-5762DDA50C8B}"/>
    <hyperlink ref="C166" r:id="rId48" display="https://unfcccstawebprd01.blob.core.windows.net/pacm/PriorConsiderations/pc_00261.pdf" xr:uid="{F342B0CB-1D13-4890-B573-BD944C795B6B}"/>
    <hyperlink ref="C164" r:id="rId49" display="https://unfcccstawebprd01.blob.core.windows.net/pacm/PriorConsiderations/pc_00260.pdf" xr:uid="{F199F620-81AE-414A-A114-D645CAACCDB6}"/>
    <hyperlink ref="C175" r:id="rId50" display="https://unfcccstawebprd01.blob.core.windows.net/pacm/PriorConsiderations/pc_00259.pdf" xr:uid="{3900840D-64DF-4D18-A699-BE1AE06EB237}"/>
    <hyperlink ref="C162" r:id="rId51" display="https://unfcccstawebprd01.blob.core.windows.net/pacm/PriorConsiderations/pc_00258.pdf" xr:uid="{B943FF20-3785-45B8-BBC9-8308E0407477}"/>
    <hyperlink ref="C167" r:id="rId52" display="https://unfcccstawebprd01.blob.core.windows.net/pacm/PriorConsiderations/pc_00257.pdf" xr:uid="{F34DC17A-4FA9-4D54-9466-09A740F2CA4C}"/>
    <hyperlink ref="C171" r:id="rId53" display="https://unfcccstawebprd01.blob.core.windows.net/pacm/PriorConsiderations/pc_00256.pdf" xr:uid="{57A895D6-4555-4DF1-A468-1AA29245F8C8}"/>
    <hyperlink ref="C163" r:id="rId54" display="https://unfcccstawebprd01.blob.core.windows.net/pacm/PriorConsiderations/pc_00244.pdf" xr:uid="{8DD9642F-00E7-4928-B5D5-AD66EAA439EB}"/>
    <hyperlink ref="C161" r:id="rId55" display="https://unfcccstawebprd01.blob.core.windows.net/pacm/PriorConsiderations/pc_00243.pdf" xr:uid="{A0EFC403-D3C5-43F6-A885-47D7650F4CE8}"/>
    <hyperlink ref="C176" r:id="rId56" display="https://unfcccstawebprd01.blob.core.windows.net/pacm/PriorConsiderations/pc_00242.pdf" xr:uid="{977C5362-CAA3-4947-B1CD-AF5190C7A3E3}"/>
    <hyperlink ref="C169" r:id="rId57" display="https://unfcccstawebprd01.blob.core.windows.net/pacm/PriorConsiderations/pc_00238.pdf" xr:uid="{7848D0C3-35F2-4B13-B99B-5333218EE752}"/>
    <hyperlink ref="C136" r:id="rId58" display="https://unfcccstawebprd01.blob.core.windows.net/pacm/PriorConsiderations/pc_00177.pdf" xr:uid="{72C0CE8F-309F-47B1-A588-61CE92058755}"/>
    <hyperlink ref="C96" r:id="rId59" display="https://unfcccstawebprd01.blob.core.windows.net/pacm/PriorConsiderations/pc_00110.pdf" xr:uid="{9AE7DBF7-D7B2-4A91-87A9-2F0F49D9D9AA}"/>
    <hyperlink ref="C116" r:id="rId60" display="https://unfcccstawebprd01.blob.core.windows.net/pacm/PriorConsiderations/pc_00101.pdf" xr:uid="{841B5D1B-74CF-4BE8-905A-4894A4E0A728}"/>
    <hyperlink ref="C118" r:id="rId61" display="https://unfcccstawebprd01.blob.core.windows.net/pacm/PriorConsiderations/pc_00100.pdf" xr:uid="{87F1CA57-406A-4656-A97D-8833AEC58060}"/>
    <hyperlink ref="C121" r:id="rId62" display="https://unfcccstawebprd01.blob.core.windows.net/pacm/PriorConsiderations/pc_00099.pdf" xr:uid="{4C5BF7E8-BAF6-4B21-8C53-E8E0E9E9FE2F}"/>
    <hyperlink ref="C115" r:id="rId63" display="https://unfcccstawebprd01.blob.core.windows.net/pacm/PriorConsiderations/pc_00098.pdf" xr:uid="{4C23BFE3-8A32-4156-9CC3-15AB717DDFAC}"/>
    <hyperlink ref="C104" r:id="rId64" display="https://unfcccstawebprd01.blob.core.windows.net/pacm/PriorConsiderations/pc_00097.pdf" xr:uid="{723B6341-B212-450A-917B-B1EDFA18B322}"/>
    <hyperlink ref="C135" r:id="rId65" display="https://unfcccstawebprd01.blob.core.windows.net/pacm/PriorConsiderations/pc_00064.pdf" xr:uid="{E2AD9417-1553-4D86-B329-2876DFEDAA75}"/>
    <hyperlink ref="C110" r:id="rId66" display="https://unfcccstawebprd01.blob.core.windows.net/pacm/PriorConsiderations/pc_00043.pdf" xr:uid="{2F77C027-CE77-4B2A-AB86-00559B8944BF}"/>
    <hyperlink ref="C542" r:id="rId67" display="https://unfcccstawebprd01.blob.core.windows.net/pacm/PriorConsiderations/pc_00638.pdf" xr:uid="{317CDFE8-EB9A-4993-8204-FE9FF31323D8}"/>
    <hyperlink ref="C541" r:id="rId68" display="https://unfcccstawebprd01.blob.core.windows.net/pacm/PriorConsiderations/pc_00637.pdf" xr:uid="{CD6E4A1A-3D1C-4AB7-98F7-FA214C9ADCE8}"/>
    <hyperlink ref="C539" r:id="rId69" display="https://unfcccstawebprd01.blob.core.windows.net/pacm/PriorConsiderations/pc_00635.pdf" xr:uid="{A33E505D-B0D7-46D5-BE6C-12E89FBC4405}"/>
    <hyperlink ref="C535" r:id="rId70" display="https://unfcccstawebprd01.blob.core.windows.net/pacm/PriorConsiderations/pc_00631.pdf" xr:uid="{44C3AE1B-A2C2-4FEF-BB07-AB66603AB31A}"/>
    <hyperlink ref="C531" r:id="rId71" display="https://unfcccstawebprd01.blob.core.windows.net/pacm/PriorConsiderations/pc_00627.pdf" xr:uid="{9BE965F9-E902-4249-A9C2-773A3A4806C8}"/>
    <hyperlink ref="C524" r:id="rId72" display="https://unfcccstawebprd01.blob.core.windows.net/pacm/PriorConsiderations/pc_00620.pdf" xr:uid="{22A10FB5-B297-4C92-B7B9-75FDCC246ABA}"/>
    <hyperlink ref="C520" r:id="rId73" display="https://unfcccstawebprd01.blob.core.windows.net/pacm/PriorConsiderations/pc_00616.pdf" xr:uid="{2E540507-B76B-4F38-A9D3-17881240C1DA}"/>
    <hyperlink ref="C495" r:id="rId74" display="https://unfcccstawebprd01.blob.core.windows.net/pacm/PriorConsiderations/pc_00585.pdf" xr:uid="{80D95944-D452-4A9A-886B-D31FA6247EE1}"/>
    <hyperlink ref="C12" r:id="rId75" display="https://unfcccstawebprd01.blob.core.windows.net/pacm/PriorConsiderations/pc_00915.pdf" xr:uid="{33EEB2C9-4255-4746-9DB6-1CAE3823C96C}"/>
    <hyperlink ref="C424" r:id="rId76" display="https://unfcccstawebprd01.blob.core.windows.net/pacm/PriorConsiderations/pc_00429.pdf" xr:uid="{0077B679-BAD0-4150-96E9-F7452613C228}"/>
    <hyperlink ref="C197" r:id="rId77" display="https://unfcccstawebprd01.blob.core.windows.net/pacm/PriorConsiderations/pc_00239.pdf" xr:uid="{42AB3E04-33B9-44B6-AE73-DD1D48A36080}"/>
    <hyperlink ref="C385" r:id="rId78" display="https://unfcccstawebprd01.blob.core.windows.net/pacm/PriorConsiderations/pc_01149.pdf" xr:uid="{AF1624C2-C7B5-4CDD-B70D-37E9CADB51D4}"/>
    <hyperlink ref="C343" r:id="rId79" display="https://unfcccstawebprd01.blob.core.windows.net/pacm/PriorConsiderations/pc_00307.pdf" xr:uid="{44FB259E-E5E5-47DE-A4D0-30B3BE0EDBF5}"/>
    <hyperlink ref="C585" r:id="rId80" display="https://unfcccstawebprd01.blob.core.windows.net/pacm/PriorConsiderations/pc_01321.pdf" xr:uid="{CDBF3798-E6B9-48A6-B942-CFA5D6320AD4}"/>
    <hyperlink ref="C457" r:id="rId81" display="https://unfcccstawebprd01.blob.core.windows.net/pacm/PriorConsiderations/pc_01231.pdf" xr:uid="{E353B0C2-036F-4233-A5E8-BBA92634C2BD}"/>
    <hyperlink ref="C466" r:id="rId82" display="https://unfcccstawebprd01.blob.core.windows.net/pacm/PriorConsiderations/pc_01225.pdf" xr:uid="{8928CD6D-CF8D-4CEA-8C4B-0107E62DDA9C}"/>
    <hyperlink ref="C621" r:id="rId83" display="https://unfcccstawebprd01.blob.core.windows.net/pacm/PriorConsiderations/pc_01355.pdf" xr:uid="{2ED55F5D-34C0-4E14-A7A3-FD8ED1291594}"/>
    <hyperlink ref="C620" r:id="rId84" display="https://unfcccstawebprd01.blob.core.windows.net/pacm/PriorConsiderations/pc_01349.pdf" xr:uid="{F800BB27-B541-4540-835A-C4EFB0741CCD}"/>
    <hyperlink ref="C559" r:id="rId85" display="https://unfcccstawebprd01.blob.core.windows.net/pacm/PriorConsiderations/pc_01329.pdf" xr:uid="{1A009CF8-04AA-4B7E-B813-E68140CDB1AC}"/>
    <hyperlink ref="C615" r:id="rId86" display="https://unfcccstawebprd01.blob.core.windows.net/pacm/PriorConsiderations/pc_01328.pdf" xr:uid="{46EB8836-55C5-4155-AA6B-22CF02E2BB8C}"/>
    <hyperlink ref="C577" r:id="rId87" display="https://unfcccstawebprd01.blob.core.windows.net/pacm/PriorConsiderations/pc_01327.pdf" xr:uid="{90A836CC-4723-461A-8C50-0B92A4FE017B}"/>
    <hyperlink ref="C563" r:id="rId88" display="https://unfcccstawebprd01.blob.core.windows.net/pacm/PriorConsiderations/pc_01326.pdf" xr:uid="{A4D4E3C1-E2D7-40B1-9242-AE5377AD5C91}"/>
    <hyperlink ref="C547" r:id="rId89" display="https://unfcccstawebprd01.blob.core.windows.net/pacm/PriorConsiderations/pc_01325.pdf" xr:uid="{692FC65C-B146-4B12-AE04-1FAE7E91F12B}"/>
    <hyperlink ref="C557" r:id="rId90" display="https://unfcccstawebprd01.blob.core.windows.net/pacm/PriorConsiderations/pc_01324.pdf" xr:uid="{AB2F4A14-F9C0-4FAD-9D2A-C2F3B3AD1AE1}"/>
    <hyperlink ref="C583" r:id="rId91" display="https://unfcccstawebprd01.blob.core.windows.net/pacm/PriorConsiderations/pc_01323.pdf" xr:uid="{5A03D721-D651-4F8A-B56F-FB809432B2DC}"/>
    <hyperlink ref="C605" r:id="rId92" display="https://unfcccstawebprd01.blob.core.windows.net/pacm/PriorConsiderations/pc_01322.pdf" xr:uid="{4E13E534-0E6B-4AEA-AE26-4AC7E59F1331}"/>
    <hyperlink ref="C579" r:id="rId93" display="https://unfcccstawebprd01.blob.core.windows.net/pacm/PriorConsiderations/pc_01320.pdf" xr:uid="{D2B4B265-90C3-4697-96C3-4836AAA06194}"/>
    <hyperlink ref="C551" r:id="rId94" display="https://unfcccstawebprd01.blob.core.windows.net/pacm/PriorConsiderations/pc_01314.pdf" xr:uid="{5DB87689-D92E-4E1E-90AA-4910797E2097}"/>
    <hyperlink ref="C590" r:id="rId95" display="https://unfcccstawebprd01.blob.core.windows.net/pacm/PriorConsiderations/pc_01313.pdf" xr:uid="{98ACF36F-E758-4640-B8E2-01DEDB7E920A}"/>
    <hyperlink ref="C581" r:id="rId96" display="https://unfcccstawebprd01.blob.core.windows.net/pacm/PriorConsiderations/pc_01312.pdf" xr:uid="{16A7243D-1C73-49E9-A83D-363F1DA5F084}"/>
    <hyperlink ref="C591" r:id="rId97" display="https://unfcccstawebprd01.blob.core.windows.net/pacm/PriorConsiderations/pc_01311.pdf" xr:uid="{C65ABA2C-C6C1-4C89-8EB9-86A5200B0E0E}"/>
    <hyperlink ref="C569" r:id="rId98" display="https://unfcccstawebprd01.blob.core.windows.net/pacm/PriorConsiderations/pc_01310.pdf" xr:uid="{865499F2-69B6-4244-AA8F-95334D61BFAB}"/>
    <hyperlink ref="C564" r:id="rId99" display="https://unfcccstawebprd01.blob.core.windows.net/pacm/PriorConsiderations/pc_01309.pdf" xr:uid="{A76511E8-8805-48EB-A7B2-7C13617C917C}"/>
    <hyperlink ref="C601" r:id="rId100" display="https://unfcccstawebprd01.blob.core.windows.net/pacm/PriorConsiderations/pc_01308.pdf" xr:uid="{E384DBA8-B67A-427E-847F-B0A53BF39062}"/>
    <hyperlink ref="C565" r:id="rId101" display="https://unfcccstawebprd01.blob.core.windows.net/pacm/PriorConsiderations/pc_01307.pdf" xr:uid="{5C08E4FC-F340-4C69-A998-0D8C112FFB3C}"/>
    <hyperlink ref="C607" r:id="rId102" display="https://unfcccstawebprd01.blob.core.windows.net/pacm/PriorConsiderations/pc_01306.pdf" xr:uid="{7C80E746-EA4B-41E5-B25F-72B81037369B}"/>
    <hyperlink ref="C568" r:id="rId103" display="https://unfcccstawebprd01.blob.core.windows.net/pacm/PriorConsiderations/pc_01305.pdf" xr:uid="{DA4DBF09-735C-4F7F-A192-54CA12B26C01}"/>
    <hyperlink ref="C560" r:id="rId104" display="https://unfcccstawebprd01.blob.core.windows.net/pacm/PriorConsiderations/pc_01304.pdf" xr:uid="{77BB6FBE-40D0-43A4-BE19-E24F05CE392E}"/>
    <hyperlink ref="C588" r:id="rId105" display="https://unfcccstawebprd01.blob.core.windows.net/pacm/PriorConsiderations/pc_01303.pdf" xr:uid="{170F19BA-138F-4EA4-844B-60ABE981CC1F}"/>
    <hyperlink ref="C614" r:id="rId106" display="https://unfcccstawebprd01.blob.core.windows.net/pacm/PriorConsiderations/pc_01302.pdf" xr:uid="{9F219E0D-A65E-4F15-B420-D1E68D931D53}"/>
    <hyperlink ref="C593" r:id="rId107" display="https://unfcccstawebprd01.blob.core.windows.net/pacm/PriorConsiderations/pc_01291.pdf" xr:uid="{EF23C612-FC90-41D9-A3A7-E1F0CC1D2351}"/>
    <hyperlink ref="C613" r:id="rId108" display="https://unfcccstawebprd01.blob.core.windows.net/pacm/PriorConsiderations/pc_01270.pdf" xr:uid="{483266BB-98BB-4273-930C-AE9B43C4A151}"/>
    <hyperlink ref="C587" r:id="rId109" display="https://unfcccstawebprd01.blob.core.windows.net/pacm/PriorConsiderations/pc_01269.pdf" xr:uid="{393F5E0E-D303-4ED0-BA5E-850189543D7A}"/>
    <hyperlink ref="C612" r:id="rId110" display="https://unfcccstawebprd01.blob.core.windows.net/pacm/PriorConsiderations/pc_01267.pdf" xr:uid="{7D059D2C-17A2-4517-91BD-E17DF9028627}"/>
    <hyperlink ref="C574" r:id="rId111" display="https://unfcccstawebprd01.blob.core.windows.net/pacm/PriorConsiderations/pc_01265.pdf" xr:uid="{BD9B1C79-6AA4-45E8-AF37-25448FF407DB}"/>
    <hyperlink ref="C600" r:id="rId112" display="https://unfcccstawebprd01.blob.core.windows.net/pacm/PriorConsiderations/pc_01264.pdf" xr:uid="{7DCEB094-D91F-4C28-A8C5-60B065E49EEE}"/>
    <hyperlink ref="C603" r:id="rId113" display="https://unfcccstawebprd01.blob.core.windows.net/pacm/PriorConsiderations/pc_01262.pdf" xr:uid="{972D741D-E94F-4629-9B88-857F8B09EB20}"/>
    <hyperlink ref="C608" r:id="rId114" display="https://unfcccstawebprd01.blob.core.windows.net/pacm/PriorConsiderations/pc_01260.pdf" xr:uid="{A0453790-0497-4555-824D-4F1A7B4523B2}"/>
    <hyperlink ref="C561" r:id="rId115" display="https://unfcccstawebprd01.blob.core.windows.net/pacm/PriorConsiderations/pc_01259.pdf" xr:uid="{F087941B-01C7-4164-BCBE-2F69AF0A6E57}"/>
    <hyperlink ref="C619" r:id="rId116" display="https://unfcccstawebprd01.blob.core.windows.net/pacm/PriorConsiderations/pc_01257.pdf" xr:uid="{FDF7B638-A56A-4DB3-9329-D32B54D874DE}"/>
    <hyperlink ref="C617" r:id="rId117" display="https://unfcccstawebprd01.blob.core.windows.net/pacm/PriorConsiderations/pc_01256.pdf" xr:uid="{B5BBE555-F910-4F53-8122-3EF573D36193}"/>
    <hyperlink ref="C618" r:id="rId118" display="https://unfcccstawebprd01.blob.core.windows.net/pacm/PriorConsiderations/pc_01255.pdf" xr:uid="{6F20F4C1-A192-44DA-9ED0-3C632EF097CC}"/>
    <hyperlink ref="C584" r:id="rId119" display="https://unfcccstawebprd01.blob.core.windows.net/pacm/PriorConsiderations/pc_01254.pdf" xr:uid="{B09FB4CF-DEAD-4177-848D-B02A999D8550}"/>
    <hyperlink ref="C616" r:id="rId120" display="https://unfcccstawebprd01.blob.core.windows.net/pacm/PriorConsiderations/pc_01253.pdf" xr:uid="{FCF2EB19-C8A8-4CB4-8996-A8A3FAA60969}"/>
    <hyperlink ref="C611" r:id="rId121" display="https://unfcccstawebprd01.blob.core.windows.net/pacm/PriorConsiderations/pc_01252.pdf" xr:uid="{59C932EB-6216-4DCC-8BA3-C0C0F8DFFC7E}"/>
    <hyperlink ref="C609" r:id="rId122" display="https://unfcccstawebprd01.blob.core.windows.net/pacm/PriorConsiderations/pc_01251.pdf" xr:uid="{CDCA7B1B-B1EA-4908-B778-E7124992949F}"/>
    <hyperlink ref="C463" r:id="rId123" display="https://unfcccstawebprd01.blob.core.windows.net/pacm/PriorConsiderations/pc_01241.pdf" xr:uid="{E233809D-98E9-4955-A4A7-8C1ACC8588C1}"/>
    <hyperlink ref="C483" r:id="rId124" display="https://unfcccstawebprd01.blob.core.windows.net/pacm/PriorConsiderations/pc_01240.pdf" xr:uid="{9D0253DE-7B38-4032-9EDC-D461C3666D68}"/>
    <hyperlink ref="C482" r:id="rId125" display="https://unfcccstawebprd01.blob.core.windows.net/pacm/PriorConsiderations/pc_01239.pdf" xr:uid="{9B24E454-D166-4AD9-848F-EBBE9BC91FD6}"/>
    <hyperlink ref="C467" r:id="rId126" display="https://unfcccstawebprd01.blob.core.windows.net/pacm/PriorConsiderations/pc_01235.pdf" xr:uid="{56E80FE7-C9F0-4306-A6CA-5F1F0711E961}"/>
    <hyperlink ref="C458" r:id="rId127" display="https://unfcccstawebprd01.blob.core.windows.net/pacm/PriorConsiderations/pc_01233.pdf" xr:uid="{1F78FD2C-EEDC-402B-A547-65DD6E5CE61E}"/>
    <hyperlink ref="C489" r:id="rId128" display="https://unfcccstawebprd01.blob.core.windows.net/pacm/PriorConsiderations/pc_01230.pdf" xr:uid="{7207C8AD-FACC-4F5F-9482-5D2116D9A126}"/>
    <hyperlink ref="C478" r:id="rId129" display="https://unfcccstawebprd01.blob.core.windows.net/pacm/PriorConsiderations/pc_01229.pdf" xr:uid="{3BA404DF-23D6-4CF7-83BC-B1300412702A}"/>
    <hyperlink ref="C465" r:id="rId130" display="https://unfcccstawebprd01.blob.core.windows.net/pacm/PriorConsiderations/pc_01228.pdf" xr:uid="{14BCFD84-20E5-487F-BFB6-714470754BBF}"/>
    <hyperlink ref="C481" r:id="rId131" display="https://unfcccstawebprd01.blob.core.windows.net/pacm/PriorConsiderations/pc_01227.pdf" xr:uid="{5B92CB1E-415C-46F2-ABB3-ADCC76B10BC6}"/>
    <hyperlink ref="C476" r:id="rId132" display="https://unfcccstawebprd01.blob.core.windows.net/pacm/PriorConsiderations/pc_01226.pdf" xr:uid="{FB19C7D6-6C7B-44EA-A503-15A2D5DBEE6A}"/>
    <hyperlink ref="C491" r:id="rId133" display="https://unfcccstawebprd01.blob.core.windows.net/pacm/PriorConsiderations/pc_01219.pdf" xr:uid="{1153B941-6590-40B8-88AA-AF15E781EF43}"/>
    <hyperlink ref="C480" r:id="rId134" display="https://unfcccstawebprd01.blob.core.windows.net/pacm/PriorConsiderations/pc_01218.pdf" xr:uid="{84DD46F4-770E-4392-9F3A-9FA0C9472664}"/>
    <hyperlink ref="C446" r:id="rId135" display="https://unfcccstawebprd01.blob.core.windows.net/pacm/PriorConsiderations/pc_01217.pdf" xr:uid="{C0EBA7C5-CCD1-4488-A936-AA17A14FE041}"/>
    <hyperlink ref="C545" r:id="rId136" display="https://unfcccstawebprd01.blob.core.windows.net/pacm/PriorConsiderations/pc_01212.pdf" xr:uid="{3535ED01-6441-4B9D-8E6F-58587F5F4890}"/>
    <hyperlink ref="C450" r:id="rId137" display="https://unfcccstawebprd01.blob.core.windows.net/pacm/PriorConsiderations/pc_01208.pdf" xr:uid="{2DCE35FE-0786-4341-B927-96F8ECE49AE9}"/>
    <hyperlink ref="C488" r:id="rId138" display="https://unfcccstawebprd01.blob.core.windows.net/pacm/PriorConsiderations/pc_01200.pdf" xr:uid="{8E088DC5-D278-4E1E-9F87-F5DF865BFA0F}"/>
    <hyperlink ref="C492" r:id="rId139" display="https://unfcccstawebprd01.blob.core.windows.net/pacm/PriorConsiderations/pc_01194.pdf" xr:uid="{F69BF337-CED1-489E-96F3-FC1FF0DD2603}"/>
    <hyperlink ref="C431" r:id="rId140" display="https://unfcccstawebprd01.blob.core.windows.net/pacm/PriorConsiderations/pc_01193.pdf" xr:uid="{4D2463E1-0E94-4C31-84D0-BAF7561730E2}"/>
    <hyperlink ref="C430" r:id="rId141" display="https://unfcccstawebprd01.blob.core.windows.net/pacm/PriorConsiderations/pc_01192.pdf" xr:uid="{831C9B30-9B9F-4F56-886C-BB1FE88289D2}"/>
    <hyperlink ref="C374" r:id="rId142" display="https://unfcccstawebprd01.blob.core.windows.net/pacm/PriorConsiderations/pc_01189.pdf" xr:uid="{759D9E0F-1936-4C93-ABF0-1EAFB9B4DFCE}"/>
    <hyperlink ref="C383" r:id="rId143" display="https://unfcccstawebprd01.blob.core.windows.net/pacm/PriorConsiderations/pc_01188.pdf" xr:uid="{87E9B089-984A-4EA3-93B0-7E8D1600A26A}"/>
    <hyperlink ref="C406" r:id="rId144" display="https://unfcccstawebprd01.blob.core.windows.net/pacm/PriorConsiderations/pc_01187.pdf" xr:uid="{7781FF02-075F-4F1B-A76C-69EE746A1857}"/>
    <hyperlink ref="C426" r:id="rId145" display="https://unfcccstawebprd01.blob.core.windows.net/pacm/PriorConsiderations/pc_01184.pdf" xr:uid="{138FF8E1-1644-44B0-BAD3-C4D29BC0BF7C}"/>
    <hyperlink ref="C423" r:id="rId146" display="https://unfcccstawebprd01.blob.core.windows.net/pacm/PriorConsiderations/pc_01171.pdf" xr:uid="{3DC25082-A295-4850-AD9B-71F68D16B7F2}"/>
    <hyperlink ref="C371" r:id="rId147" display="https://unfcccstawebprd01.blob.core.windows.net/pacm/PriorConsiderations/pc_01156.pdf" xr:uid="{0B481DD5-1EEA-445E-9277-A35130C10698}"/>
    <hyperlink ref="C372" r:id="rId148" display="https://unfcccstawebprd01.blob.core.windows.net/pacm/PriorConsiderations/pc_01155.pdf" xr:uid="{40E049F7-D6EC-4127-989E-89FDDF8B8DB6}"/>
    <hyperlink ref="C370" r:id="rId149" display="https://unfcccstawebprd01.blob.core.windows.net/pacm/PriorConsiderations/pc_01154.pdf" xr:uid="{25EED18F-89B4-4151-A5BB-8D9D02BE08F2}"/>
    <hyperlink ref="C369" r:id="rId150" display="https://unfcccstawebprd01.blob.core.windows.net/pacm/PriorConsiderations/pc_01153.pdf" xr:uid="{43C464EB-08BD-4883-A380-3DA3EE41CF2A}"/>
    <hyperlink ref="C408" r:id="rId151" display="https://unfcccstawebprd01.blob.core.windows.net/pacm/PriorConsiderations/pc_01151.pdf" xr:uid="{79773738-EF1C-424B-B6A2-4CD50BEF7B9A}"/>
    <hyperlink ref="C368" r:id="rId152" display="https://unfcccstawebprd01.blob.core.windows.net/pacm/PriorConsiderations/pc_01148.pdf" xr:uid="{7F1CB0CC-25B9-4DA9-BF82-D5B8BF057CD8}"/>
    <hyperlink ref="C375" r:id="rId153" display="https://unfcccstawebprd01.blob.core.windows.net/pacm/PriorConsiderations/pc_01147.pdf" xr:uid="{992088B2-0B1E-49E0-80E5-F152376A8AE8}"/>
    <hyperlink ref="C400" r:id="rId154" display="https://unfcccstawebprd01.blob.core.windows.net/pacm/PriorConsiderations/pc_01146.pdf" xr:uid="{EF638BDF-6494-4804-81B6-A63D70DD4290}"/>
    <hyperlink ref="C401" r:id="rId155" display="https://unfcccstawebprd01.blob.core.windows.net/pacm/PriorConsiderations/pc_01145.pdf" xr:uid="{AD8CC354-6B5A-4E06-869C-D297ACD2B292}"/>
    <hyperlink ref="C425" r:id="rId156" display="https://unfcccstawebprd01.blob.core.windows.net/pacm/PriorConsiderations/pc_01143.pdf" xr:uid="{15C3EC42-AB8B-4267-A24D-67B096CE359F}"/>
    <hyperlink ref="C376" r:id="rId157" display="https://unfcccstawebprd01.blob.core.windows.net/pacm/PriorConsiderations/pc_01142.pdf" xr:uid="{D2CAB4E4-3B7D-44DE-80F6-C8A75DC684D0}"/>
    <hyperlink ref="C422" r:id="rId158" display="https://unfcccstawebprd01.blob.core.windows.net/pacm/PriorConsiderations/pc_01141.pdf" xr:uid="{3BE8821A-5AFA-4E77-98A7-E4F4F4573E0C}"/>
    <hyperlink ref="C407" r:id="rId159" display="https://unfcccstawebprd01.blob.core.windows.net/pacm/PriorConsiderations/pc_01140.pdf" xr:uid="{75F98998-4D12-4C3F-8222-AD6EA09CAB32}"/>
    <hyperlink ref="C397" r:id="rId160" display="https://unfcccstawebprd01.blob.core.windows.net/pacm/PriorConsiderations/pc_01139.pdf" xr:uid="{7685236A-D733-402C-A150-4CD95D51E4C9}"/>
    <hyperlink ref="C359" r:id="rId161" display="https://unfcccstawebprd01.blob.core.windows.net/pacm/PriorConsiderations/pc_01137.pdf" xr:uid="{38CD5C4B-1412-4FE5-81E3-9B8252F7BF1A}"/>
    <hyperlink ref="C387" r:id="rId162" display="https://unfcccstawebprd01.blob.core.windows.net/pacm/PriorConsiderations/pc_01135.pdf" xr:uid="{24F08FD9-3D30-4E1A-AC0C-DBA6D8237465}"/>
    <hyperlink ref="C410" r:id="rId163" display="https://unfcccstawebprd01.blob.core.windows.net/pacm/PriorConsiderations/pc_01134.pdf" xr:uid="{90A92402-6988-459B-8EC2-B3D1DB66D3E7}"/>
    <hyperlink ref="C398" r:id="rId164" display="https://unfcccstawebprd01.blob.core.windows.net/pacm/PriorConsiderations/pc_01133.pdf" xr:uid="{60AA8FEF-10E9-4033-9489-A3A4027B9B12}"/>
    <hyperlink ref="C409" r:id="rId165" display="https://unfcccstawebprd01.blob.core.windows.net/pacm/PriorConsiderations/pc_01132.pdf" xr:uid="{63392B0D-1F7F-4B29-BFFC-1B38CC0863ED}"/>
    <hyperlink ref="C367" r:id="rId166" display="https://unfcccstawebprd01.blob.core.windows.net/pacm/PriorConsiderations/pc_01125.pdf" xr:uid="{971E93CE-BA20-4FFB-8AC3-D78E84600FBC}"/>
    <hyperlink ref="C361" r:id="rId167" display="https://unfcccstawebprd01.blob.core.windows.net/pacm/PriorConsiderations/pc_01124.pdf" xr:uid="{04593C5B-93BC-4B99-84AE-F728C1A5506E}"/>
    <hyperlink ref="C365" r:id="rId168" display="https://unfcccstawebprd01.blob.core.windows.net/pacm/PriorConsiderations/pc_01122.pdf" xr:uid="{AA821C3C-4034-4615-9DB2-9DB6532142D2}"/>
    <hyperlink ref="C420" r:id="rId169" display="https://unfcccstawebprd01.blob.core.windows.net/pacm/PriorConsiderations/pc_01121.pdf" xr:uid="{5D57BB7A-9682-4A29-A698-3CB81BD22904}"/>
    <hyperlink ref="C394" r:id="rId170" display="https://unfcccstawebprd01.blob.core.windows.net/pacm/PriorConsiderations/pc_01119.pdf" xr:uid="{4C368156-E9E7-4765-953E-AECACF68ED45}"/>
    <hyperlink ref="C364" r:id="rId171" display="https://unfcccstawebprd01.blob.core.windows.net/pacm/PriorConsiderations/pc_01118.pdf" xr:uid="{4451712A-54C2-440B-80E0-34B63253B042}"/>
    <hyperlink ref="C419" r:id="rId172" display="https://unfcccstawebprd01.blob.core.windows.net/pacm/PriorConsiderations/pc_01117.pdf" xr:uid="{18CDC7C4-F93A-4F9E-AEA6-3E424501BADD}"/>
    <hyperlink ref="C393" r:id="rId173" display="https://unfcccstawebprd01.blob.core.windows.net/pacm/PriorConsiderations/pc_01116.pdf" xr:uid="{B763AB39-441B-4782-807B-37CB5FC220F4}"/>
    <hyperlink ref="C392" r:id="rId174" display="https://unfcccstawebprd01.blob.core.windows.net/pacm/PriorConsiderations/pc_01115.pdf" xr:uid="{DDE3D93D-49F5-4C32-A7C7-79D04C442F3A}"/>
    <hyperlink ref="C391" r:id="rId175" display="https://unfcccstawebprd01.blob.core.windows.net/pacm/PriorConsiderations/pc_01114.pdf" xr:uid="{0E03F9A1-95D6-487C-97A7-F6FBD6144722}"/>
    <hyperlink ref="C390" r:id="rId176" display="https://unfcccstawebprd01.blob.core.windows.net/pacm/PriorConsiderations/pc_01113.pdf" xr:uid="{FEC7EFCE-7699-482C-872C-10BC1FCE6857}"/>
    <hyperlink ref="C399" r:id="rId177" display="https://unfcccstawebprd01.blob.core.windows.net/pacm/PriorConsiderations/pc_01112.pdf" xr:uid="{64714831-75CF-4BF2-9AAC-D109B47C28E9}"/>
    <hyperlink ref="C389" r:id="rId178" display="https://unfcccstawebprd01.blob.core.windows.net/pacm/PriorConsiderations/pc_01111.pdf" xr:uid="{83CCD4B7-1CCA-4F01-957E-A6D7FBBA712E}"/>
    <hyperlink ref="C411" r:id="rId179" display="https://unfcccstawebprd01.blob.core.windows.net/pacm/PriorConsiderations/pc_01110.pdf" xr:uid="{60632C2B-64BA-41F6-9BBC-325A8D8E8D02}"/>
    <hyperlink ref="C418" r:id="rId180" display="https://unfcccstawebprd01.blob.core.windows.net/pacm/PriorConsiderations/pc_01109.pdf" xr:uid="{0865229B-93C6-4244-9146-36B3A6D1C588}"/>
    <hyperlink ref="C417" r:id="rId181" display="https://unfcccstawebprd01.blob.core.windows.net/pacm/PriorConsiderations/pc_01108.pdf" xr:uid="{E57BB430-6C41-45BC-A3ED-DDE006D026E8}"/>
    <hyperlink ref="C416" r:id="rId182" display="https://unfcccstawebprd01.blob.core.windows.net/pacm/PriorConsiderations/pc_01107.pdf" xr:uid="{BB256474-CB1B-422E-A3C1-0668BD375928}"/>
    <hyperlink ref="C358" r:id="rId183" display="https://unfcccstawebprd01.blob.core.windows.net/pacm/PriorConsiderations/pc_01106.pdf" xr:uid="{8F6A4445-63DE-4F51-AA5E-7601B887151A}"/>
    <hyperlink ref="C421" r:id="rId184" display="https://unfcccstawebprd01.blob.core.windows.net/pacm/PriorConsiderations/pc_01105.pdf" xr:uid="{C56AA338-7219-4628-80AB-EA20B645B1FF}"/>
    <hyperlink ref="C404" r:id="rId185" display="https://unfcccstawebprd01.blob.core.windows.net/pacm/PriorConsiderations/pc_01104.pdf" xr:uid="{E29A10F4-2940-400D-A9B0-EF73F3ACC4E5}"/>
    <hyperlink ref="C413" r:id="rId186" display="https://unfcccstawebprd01.blob.core.windows.net/pacm/PriorConsiderations/pc_01103.pdf" xr:uid="{D0AA8277-09DC-4B80-9F67-B144187FE1B5}"/>
    <hyperlink ref="C403" r:id="rId187" display="https://unfcccstawebprd01.blob.core.windows.net/pacm/PriorConsiderations/pc_01102.pdf" xr:uid="{800A7753-CE6F-492F-9EE9-53EEB90D04C6}"/>
    <hyperlink ref="C362" r:id="rId188" display="https://unfcccstawebprd01.blob.core.windows.net/pacm/PriorConsiderations/pc_01101.pdf" xr:uid="{3DC54DE4-D2F8-47BE-A6B8-D4934A9A0B8A}"/>
    <hyperlink ref="C384" r:id="rId189" display="https://unfcccstawebprd01.blob.core.windows.net/pacm/PriorConsiderations/pc_01100.pdf" xr:uid="{A6DE6166-D5BD-4721-9488-C74924501410}"/>
    <hyperlink ref="C366" r:id="rId190" display="https://unfcccstawebprd01.blob.core.windows.net/pacm/PriorConsiderations/pc_01099.pdf" xr:uid="{C6E4718D-07AB-463E-B279-FB6885622983}"/>
    <hyperlink ref="C363" r:id="rId191" display="https://unfcccstawebprd01.blob.core.windows.net/pacm/PriorConsiderations/pc_01098.pdf" xr:uid="{DA6A8985-DEB5-4F69-A5BD-5E820CF2D0CE}"/>
    <hyperlink ref="C373" r:id="rId192" display="https://unfcccstawebprd01.blob.core.windows.net/pacm/PriorConsiderations/pc_01097.pdf" xr:uid="{E2CF4DEF-553C-4773-BCAA-55436A8B3F41}"/>
    <hyperlink ref="C386" r:id="rId193" display="https://unfcccstawebprd01.blob.core.windows.net/pacm/PriorConsiderations/pc_01091.pdf" xr:uid="{87741329-FC9A-48B8-8216-01BD972BE833}"/>
    <hyperlink ref="C268" r:id="rId194" display="https://unfcccstawebprd01.blob.core.windows.net/pacm/PriorConsiderations/pc_01090.pdf" xr:uid="{C1B9B745-57CE-4886-8DFF-34A400393A3E}"/>
    <hyperlink ref="C215" r:id="rId195" display="https://unfcccstawebprd01.blob.core.windows.net/pacm/PriorConsiderations/pc_01082.pdf" xr:uid="{5CBB4EA9-6F3F-49CA-98D7-6D4D91946243}"/>
    <hyperlink ref="C315" r:id="rId196" display="https://unfcccstawebprd01.blob.core.windows.net/pacm/PriorConsiderations/pc_01081.pdf" xr:uid="{D040D854-09CD-43AE-88A3-6377D75B227C}"/>
    <hyperlink ref="C290" r:id="rId197" display="https://unfcccstawebprd01.blob.core.windows.net/pacm/PriorConsiderations/pc_01080.pdf" xr:uid="{A1FC40F6-1981-4129-B61F-60AC0BE25F04}"/>
    <hyperlink ref="C294" r:id="rId198" display="https://unfcccstawebprd01.blob.core.windows.net/pacm/PriorConsiderations/pc_01079.pdf" xr:uid="{1B5036F2-29B2-45AF-B7F4-9DF0EE26AE3F}"/>
    <hyperlink ref="C344" r:id="rId199" display="https://unfcccstawebprd01.blob.core.windows.net/pacm/PriorConsiderations/pc_01078.pdf" xr:uid="{AE7A4378-F099-4C88-85A1-B0D59E5C596F}"/>
    <hyperlink ref="C65" r:id="rId200" display="https://unfcccstawebprd01.blob.core.windows.net/pacm/PriorConsiderations/pc_01077.pdf" xr:uid="{5CAF43A3-AD62-49D6-B379-85D2BFC6D3C0}"/>
    <hyperlink ref="C62" r:id="rId201" display="https://unfcccstawebprd01.blob.core.windows.net/pacm/PriorConsiderations/pc_01076.pdf" xr:uid="{F0DAA216-29AB-4A33-83D7-34CB6F6C12E7}"/>
    <hyperlink ref="C61" r:id="rId202" display="https://unfcccstawebprd01.blob.core.windows.net/pacm/PriorConsiderations/pc_01075.pdf" xr:uid="{C4A6898D-9590-41EB-90F6-39C791E41D60}"/>
    <hyperlink ref="C60" r:id="rId203" display="https://unfcccstawebprd01.blob.core.windows.net/pacm/PriorConsiderations/pc_01074.pdf" xr:uid="{896ACB43-76B8-46A6-97F0-EFBD5978A3F1}"/>
    <hyperlink ref="C59" r:id="rId204" display="https://unfcccstawebprd01.blob.core.windows.net/pacm/PriorConsiderations/pc_01073.pdf" xr:uid="{C2E6794E-DD41-4F25-A061-82680E38EABA}"/>
    <hyperlink ref="C276" r:id="rId205" display="https://unfcccstawebprd01.blob.core.windows.net/pacm/PriorConsiderations/pc_01072.pdf" xr:uid="{C498DEA4-A46C-48C5-8DC6-D7010E82AC78}"/>
    <hyperlink ref="C313" r:id="rId206" display="https://unfcccstawebprd01.blob.core.windows.net/pacm/PriorConsiderations/pc_01071.pdf" xr:uid="{E8804392-292E-4D94-975C-D0F6B534C22F}"/>
    <hyperlink ref="C295" r:id="rId207" display="https://unfcccstawebprd01.blob.core.windows.net/pacm/PriorConsiderations/pc_01070.pdf" xr:uid="{0C5996D9-E510-466E-A794-FDB01E2B6CE7}"/>
    <hyperlink ref="C286" r:id="rId208" display="https://unfcccstawebprd01.blob.core.windows.net/pacm/PriorConsiderations/pc_01069.pdf" xr:uid="{663783FC-6913-4543-ACD0-A7DF52FDBC3A}"/>
    <hyperlink ref="C314" r:id="rId209" display="https://unfcccstawebprd01.blob.core.windows.net/pacm/PriorConsiderations/pc_01068.pdf" xr:uid="{CCB582B5-E2DB-4577-BAD0-F76627EFFD84}"/>
    <hyperlink ref="C321" r:id="rId210" display="https://unfcccstawebprd01.blob.core.windows.net/pacm/PriorConsiderations/pc_01067.pdf" xr:uid="{259AEADD-5F33-4553-9CA8-E9ECD3D5FBBE}"/>
    <hyperlink ref="C202" r:id="rId211" display="https://unfcccstawebprd01.blob.core.windows.net/pacm/PriorConsiderations/pc_01066.pdf" xr:uid="{3C472683-D8F4-4EC2-99D1-1F4BF75A9386}"/>
    <hyperlink ref="C204" r:id="rId212" display="https://unfcccstawebprd01.blob.core.windows.net/pacm/PriorConsiderations/pc_01065.pdf" xr:uid="{5AD6B7D9-B1A2-468E-AFAC-72636A76A173}"/>
    <hyperlink ref="C267" r:id="rId213" display="https://unfcccstawebprd01.blob.core.windows.net/pacm/PriorConsiderations/pc_01064.pdf" xr:uid="{6AE90464-D99B-49DB-9923-F183AF984E18}"/>
    <hyperlink ref="C266" r:id="rId214" display="https://unfcccstawebprd01.blob.core.windows.net/pacm/PriorConsiderations/pc_01063.pdf" xr:uid="{66E3B15D-CEC8-48DE-B608-24072091E660}"/>
    <hyperlink ref="C265" r:id="rId215" display="https://unfcccstawebprd01.blob.core.windows.net/pacm/PriorConsiderations/pc_01062.pdf" xr:uid="{F8FD8CBD-BA28-4500-8D25-79B4982747FA}"/>
    <hyperlink ref="C264" r:id="rId216" display="https://unfcccstawebprd01.blob.core.windows.net/pacm/PriorConsiderations/pc_01061.pdf" xr:uid="{85DF08AB-5BDB-49C2-B7A2-6157B2165D30}"/>
    <hyperlink ref="C68" r:id="rId217" display="https://unfcccstawebprd01.blob.core.windows.net/pacm/PriorConsiderations/pc_01060.pdf" xr:uid="{C19195EB-76D3-4CF9-89FC-EA0B0BE4DDCC}"/>
    <hyperlink ref="C67" r:id="rId218" display="https://unfcccstawebprd01.blob.core.windows.net/pacm/PriorConsiderations/pc_01059.pdf" xr:uid="{A5EAD1A0-9DBF-47CE-8EA8-46825EF6E537}"/>
    <hyperlink ref="C263" r:id="rId219" display="https://unfcccstawebprd01.blob.core.windows.net/pacm/PriorConsiderations/pc_01058.pdf" xr:uid="{09B83767-92B4-4490-AE7C-94AE714CDEF2}"/>
    <hyperlink ref="C214" r:id="rId220" display="https://unfcccstawebprd01.blob.core.windows.net/pacm/PriorConsiderations/pc_01057.pdf" xr:uid="{C83A42FA-474E-4CDF-99CB-7DEA970CB3BF}"/>
    <hyperlink ref="C213" r:id="rId221" display="https://unfcccstawebprd01.blob.core.windows.net/pacm/PriorConsiderations/pc_01056.pdf" xr:uid="{26064F78-7922-45AB-822B-FEFA1989E3C0}"/>
    <hyperlink ref="C212" r:id="rId222" display="https://unfcccstawebprd01.blob.core.windows.net/pacm/PriorConsiderations/pc_01055.pdf" xr:uid="{76713784-42B2-4093-9000-5EAC76C700FF}"/>
    <hyperlink ref="C341" r:id="rId223" display="https://unfcccstawebprd01.blob.core.windows.net/pacm/PriorConsiderations/pc_01054.pdf" xr:uid="{73D2A4DA-A9E8-40FF-9C2A-FEA5A2A6F27B}"/>
    <hyperlink ref="C340" r:id="rId224" display="https://unfcccstawebprd01.blob.core.windows.net/pacm/PriorConsiderations/pc_01053.pdf" xr:uid="{FFBBAE7F-70B4-449C-8405-AC8AEEB1B6FC}"/>
    <hyperlink ref="C211" r:id="rId225" display="https://unfcccstawebprd01.blob.core.windows.net/pacm/PriorConsiderations/pc_01052.pdf" xr:uid="{A922F3B6-BF98-4463-B4C8-C831CC0508BA}"/>
    <hyperlink ref="C210" r:id="rId226" display="https://unfcccstawebprd01.blob.core.windows.net/pacm/PriorConsiderations/pc_01051.pdf" xr:uid="{39063778-D2D5-4BB5-B90E-4E9BBDA29C01}"/>
    <hyperlink ref="C339" r:id="rId227" display="https://unfcccstawebprd01.blob.core.windows.net/pacm/PriorConsiderations/pc_01050.pdf" xr:uid="{47131243-9B73-478D-9A46-A055ECAD3367}"/>
    <hyperlink ref="C293" r:id="rId228" display="https://unfcccstawebprd01.blob.core.windows.net/pacm/PriorConsiderations/pc_01048.pdf" xr:uid="{FA037931-29A3-4620-87C3-9A44B6E8B297}"/>
    <hyperlink ref="C234" r:id="rId229" display="https://unfcccstawebprd01.blob.core.windows.net/pacm/PriorConsiderations/pc_01047.pdf" xr:uid="{001BCE9D-311D-41FD-ADB8-EEA29298E99D}"/>
    <hyperlink ref="C233" r:id="rId230" display="https://unfcccstawebprd01.blob.core.windows.net/pacm/PriorConsiderations/pc_01046.pdf" xr:uid="{CB100296-08E9-41A7-B356-481FFC81585C}"/>
    <hyperlink ref="C232" r:id="rId231" display="https://unfcccstawebprd01.blob.core.windows.net/pacm/PriorConsiderations/pc_01045.pdf" xr:uid="{38F122C2-3908-40F8-BA97-08C464079E76}"/>
    <hyperlink ref="C228" r:id="rId232" display="https://unfcccstawebprd01.blob.core.windows.net/pacm/PriorConsiderations/pc_01044.pdf" xr:uid="{43DB2A87-4119-4E7C-BB62-BC0C0FB21B6B}"/>
    <hyperlink ref="C229" r:id="rId233" display="https://unfcccstawebprd01.blob.core.windows.net/pacm/PriorConsiderations/pc_01043.pdf" xr:uid="{748AA55E-75DA-4552-860F-F47325CD0939}"/>
    <hyperlink ref="C227" r:id="rId234" display="https://unfcccstawebprd01.blob.core.windows.net/pacm/PriorConsiderations/pc_01042.pdf" xr:uid="{42D0E496-064D-4A71-ABA2-96DD12542836}"/>
    <hyperlink ref="C273" r:id="rId235" display="https://unfcccstawebprd01.blob.core.windows.net/pacm/PriorConsiderations/pc_01041.pdf" xr:uid="{9F9B5342-5346-4C85-AAAE-20FE73528F87}"/>
    <hyperlink ref="C271" r:id="rId236" display="https://unfcccstawebprd01.blob.core.windows.net/pacm/PriorConsiderations/pc_01040.pdf" xr:uid="{78D5AADD-1629-4778-B6BF-F82BDFA9D6B1}"/>
    <hyperlink ref="C289" r:id="rId237" display="https://unfcccstawebprd01.blob.core.windows.net/pacm/PriorConsiderations/pc_01039.pdf" xr:uid="{04914CEB-5C41-4D66-9A45-CA717B6FD5AC}"/>
    <hyperlink ref="C270" r:id="rId238" display="https://unfcccstawebprd01.blob.core.windows.net/pacm/PriorConsiderations/pc_01037.pdf" xr:uid="{86B25E28-52E9-4F99-955C-5B3AB6C11E78}"/>
    <hyperlink ref="C297" r:id="rId239" display="https://unfcccstawebprd01.blob.core.windows.net/pacm/PriorConsiderations/pc_01036.pdf" xr:uid="{8D0C9382-710A-4FE3-8D84-247B5D101525}"/>
    <hyperlink ref="C269" r:id="rId240" display="https://unfcccstawebprd01.blob.core.windows.net/pacm/PriorConsiderations/pc_01035.pdf" xr:uid="{28065FF7-8CE9-44FE-AB2F-A689611EC869}"/>
    <hyperlink ref="C250" r:id="rId241" display="https://unfcccstawebprd01.blob.core.windows.net/pacm/PriorConsiderations/pc_01033.pdf" xr:uid="{598CC90C-F9E0-4284-86B9-18C66F1560B2}"/>
    <hyperlink ref="C249" r:id="rId242" display="https://unfcccstawebprd01.blob.core.windows.net/pacm/PriorConsiderations/pc_01031.pdf" xr:uid="{335483AE-8FB7-49B5-AA0F-15B7FDB204EF}"/>
    <hyperlink ref="C261" r:id="rId243" display="https://unfcccstawebprd01.blob.core.windows.net/pacm/PriorConsiderations/pc_01028.pdf" xr:uid="{07A79D5D-6193-47F4-A6D7-0738536359F5}"/>
    <hyperlink ref="C288" r:id="rId244" display="https://unfcccstawebprd01.blob.core.windows.net/pacm/PriorConsiderations/pc_01027.pdf" xr:uid="{E0B487F3-B575-4DC5-94A1-A818688A8B47}"/>
    <hyperlink ref="C277" r:id="rId245" display="https://unfcccstawebprd01.blob.core.windows.net/pacm/PriorConsiderations/pc_01025.pdf" xr:uid="{0B187391-6B5F-434C-A5C2-0B16A6154A7F}"/>
    <hyperlink ref="C52" r:id="rId246" display="https://unfcccstawebprd01.blob.core.windows.net/pacm/PriorConsiderations/pc_01021.pdf" xr:uid="{74F4F1DC-198B-4BFF-882B-D80D7FC16066}"/>
    <hyperlink ref="C46" r:id="rId247" display="https://unfcccstawebprd01.blob.core.windows.net/pacm/PriorConsiderations/pc_01020.pdf" xr:uid="{AF67BBE3-2AD8-48A3-AAA6-014225D0FF09}"/>
    <hyperlink ref="C39" r:id="rId248" display="https://unfcccstawebprd01.blob.core.windows.net/pacm/PriorConsiderations/pc_01019.pdf" xr:uid="{47154C92-5D47-48EF-B99A-C3B2203576FD}"/>
    <hyperlink ref="C25" r:id="rId249" display="https://unfcccstawebprd01.blob.core.windows.net/pacm/PriorConsiderations/pc_01018.pdf" xr:uid="{351CAF3E-ECC3-4126-851F-CAD065E58077}"/>
    <hyperlink ref="C28" r:id="rId250" display="https://unfcccstawebprd01.blob.core.windows.net/pacm/PriorConsiderations/pc_01017.pdf" xr:uid="{C31CF776-AA5C-4691-8209-BBF0D20C08BC}"/>
    <hyperlink ref="C4" r:id="rId251" display="https://unfcccstawebprd01.blob.core.windows.net/pacm/PriorConsiderations/pc_01016.pdf" xr:uid="{1A2642D2-97EC-4D5E-91F7-3F4B8E2D3F20}"/>
    <hyperlink ref="C287" r:id="rId252" display="https://unfcccstawebprd01.blob.core.windows.net/pacm/PriorConsiderations/pc_01015.pdf" xr:uid="{12A6FAF9-DBFC-4E62-85FD-DD9C76CF7921}"/>
    <hyperlink ref="C24" r:id="rId253" display="https://unfcccstawebprd01.blob.core.windows.net/pacm/PriorConsiderations/pc_01014.pdf" xr:uid="{34D5BC62-CE55-4C60-9619-DA30E0F094AD}"/>
    <hyperlink ref="C255" r:id="rId254" display="https://unfcccstawebprd01.blob.core.windows.net/pacm/PriorConsiderations/pc_01013.pdf" xr:uid="{063CF906-6192-47AD-9703-514D90E78F45}"/>
    <hyperlink ref="C402" r:id="rId255" display="https://unfcccstawebprd01.blob.core.windows.net/pacm/PriorConsiderations/pc_01012.pdf" xr:uid="{6ED2F379-0C24-4319-B7DB-00FA48FA2C85}"/>
    <hyperlink ref="C22" r:id="rId256" display="https://unfcccstawebprd01.blob.core.windows.net/pacm/PriorConsiderations/pc_01011.pdf" xr:uid="{B5F26DB8-66F0-4365-B2FB-EE2341099589}"/>
    <hyperlink ref="C6" r:id="rId257" display="https://unfcccstawebprd01.blob.core.windows.net/pacm/PriorConsiderations/pc_01010.pdf" xr:uid="{FE1905B4-2A9E-400C-A3EB-C7DB5DAD2B4A}"/>
    <hyperlink ref="C13" r:id="rId258" display="https://unfcccstawebprd01.blob.core.windows.net/pacm/PriorConsiderations/pc_01009.pdf" xr:uid="{6D6F1EB8-6A08-40D5-8A38-875C0B23D101}"/>
    <hyperlink ref="C42" r:id="rId259" display="https://unfcccstawebprd01.blob.core.windows.net/pacm/PriorConsiderations/pc_01008.pdf" xr:uid="{B65760BB-BE26-4502-9B23-08AC8B688EA9}"/>
    <hyperlink ref="C49" r:id="rId260" display="https://unfcccstawebprd01.blob.core.windows.net/pacm/PriorConsiderations/pc_01007.pdf" xr:uid="{A7E09670-DF89-4797-AC35-19CD4D67DB2A}"/>
    <hyperlink ref="C216" r:id="rId261" display="https://unfcccstawebprd01.blob.core.windows.net/pacm/PriorConsiderations/pc_01006.pdf" xr:uid="{0685EB59-08F5-4645-8CEC-8502109DEC33}"/>
    <hyperlink ref="C260" r:id="rId262" display="https://unfcccstawebprd01.blob.core.windows.net/pacm/PriorConsiderations/pc_01005.pdf" xr:uid="{157E2718-733B-4F63-90F1-CA6B57EE3FB6}"/>
    <hyperlink ref="C259" r:id="rId263" display="https://unfcccstawebprd01.blob.core.windows.net/pacm/PriorConsiderations/pc_01004.pdf" xr:uid="{09280EDE-A853-47EE-9335-2A38C5A8D877}"/>
    <hyperlink ref="C262" r:id="rId264" display="https://unfcccstawebprd01.blob.core.windows.net/pacm/PriorConsiderations/pc_01003.pdf" xr:uid="{94DF0C8D-96BB-4CF3-9568-BB134A5B808B}"/>
    <hyperlink ref="C298" r:id="rId265" display="https://unfcccstawebprd01.blob.core.windows.net/pacm/PriorConsiderations/pc_01002.pdf" xr:uid="{7DBBB1F9-2967-4439-B64A-559DE3F54AA8}"/>
    <hyperlink ref="C309" r:id="rId266" display="https://unfcccstawebprd01.blob.core.windows.net/pacm/PriorConsiderations/pc_00998.pdf" xr:uid="{EA59DEE1-BBFA-4052-AF60-1AB18EA88A6E}"/>
    <hyperlink ref="C308" r:id="rId267" display="https://unfcccstawebprd01.blob.core.windows.net/pacm/PriorConsiderations/pc_00997.pdf" xr:uid="{C9891715-20FD-486E-B3D7-C3EF69C07400}"/>
    <hyperlink ref="C334" r:id="rId268" display="https://unfcccstawebprd01.blob.core.windows.net/pacm/PriorConsiderations/pc_00984.pdf" xr:uid="{B5339B2F-0FEE-4430-846A-9DE2D510E304}"/>
    <hyperlink ref="C238" r:id="rId269" display="https://unfcccstawebprd01.blob.core.windows.net/pacm/PriorConsiderations/pc_00983.pdf" xr:uid="{960E7E85-0712-4236-BD00-067BDB605537}"/>
    <hyperlink ref="C252" r:id="rId270" display="https://unfcccstawebprd01.blob.core.windows.net/pacm/PriorConsiderations/pc_00980.pdf" xr:uid="{4058D678-6569-48EA-8310-15AAA5B3E7E0}"/>
    <hyperlink ref="C199" r:id="rId271" display="https://unfcccstawebprd01.blob.core.windows.net/pacm/PriorConsiderations/pc_00979.pdf" xr:uid="{AC06A217-09B1-4FA4-99D0-0AE0D0B3BDF2}"/>
    <hyperlink ref="C44" r:id="rId272" display="https://unfcccstawebprd01.blob.core.windows.net/pacm/PriorConsiderations/pc_00978.pdf" xr:uid="{C9925659-3942-47A0-9AEB-2FA27E9CB584}"/>
    <hyperlink ref="C272" r:id="rId273" display="https://unfcccstawebprd01.blob.core.windows.net/pacm/PriorConsiderations/pc_00976.pdf" xr:uid="{A03B4A87-3196-4692-A0BB-CBDA2E31F50A}"/>
    <hyperlink ref="C225" r:id="rId274" display="https://unfcccstawebprd01.blob.core.windows.net/pacm/PriorConsiderations/pc_00975.pdf" xr:uid="{160DF793-4B32-41BE-86A5-E10F8F83B02E}"/>
    <hyperlink ref="C239" r:id="rId275" display="https://unfcccstawebprd01.blob.core.windows.net/pacm/PriorConsiderations/pc_00974.pdf" xr:uid="{AF222757-1ECF-4358-B855-00F5BECF1D04}"/>
    <hyperlink ref="C292" r:id="rId276" display="https://unfcccstawebprd01.blob.core.windows.net/pacm/PriorConsiderations/pc_00973.pdf" xr:uid="{29BB7D97-CE26-4C99-B745-D761F89DBFBD}"/>
    <hyperlink ref="C291" r:id="rId277" display="https://unfcccstawebprd01.blob.core.windows.net/pacm/PriorConsiderations/pc_00972.pdf" xr:uid="{F0F2B6B1-AC67-47C8-922A-E4B416311221}"/>
    <hyperlink ref="C41" r:id="rId278" display="https://unfcccstawebprd01.blob.core.windows.net/pacm/PriorConsiderations/pc_00970.pdf" xr:uid="{EE5AB47A-917C-44E4-83C5-9BA179F64DB4}"/>
    <hyperlink ref="C311" r:id="rId279" display="https://unfcccstawebprd01.blob.core.windows.net/pacm/PriorConsiderations/pc_00969.pdf" xr:uid="{A9AF31A2-D9C6-41CE-9487-C88BDACFD774}"/>
    <hyperlink ref="C296" r:id="rId280" display="https://unfcccstawebprd01.blob.core.windows.net/pacm/PriorConsiderations/pc_00967.pdf" xr:uid="{6A436A34-C207-427E-A498-56E41CB6F48A}"/>
    <hyperlink ref="C282" r:id="rId281" display="https://unfcccstawebprd01.blob.core.windows.net/pacm/PriorConsiderations/pc_00966.pdf" xr:uid="{7719A535-5312-4F72-921E-4C5D97492A14}"/>
    <hyperlink ref="C236" r:id="rId282" display="https://unfcccstawebprd01.blob.core.windows.net/pacm/PriorConsiderations/pc_00964.pdf" xr:uid="{7A45AE6F-DDBD-4B4B-9642-405AEC538ADB}"/>
    <hyperlink ref="C284" r:id="rId283" display="https://unfcccstawebprd01.blob.core.windows.net/pacm/PriorConsiderations/pc_00963.pdf" xr:uid="{F21AEE2E-3D1B-46A6-A3CA-FD8BF59DEDB6}"/>
    <hyperlink ref="C302" r:id="rId284" display="https://unfcccstawebprd01.blob.core.windows.net/pacm/PriorConsiderations/pc_00961.pdf" xr:uid="{A6629670-C49C-4CC7-8F15-2C6CEBBE97E0}"/>
    <hyperlink ref="C301" r:id="rId285" display="https://unfcccstawebprd01.blob.core.windows.net/pacm/PriorConsiderations/pc_00960.pdf" xr:uid="{8234DA1C-63EF-49FD-A703-258D338F7753}"/>
    <hyperlink ref="C300" r:id="rId286" display="https://unfcccstawebprd01.blob.core.windows.net/pacm/PriorConsiderations/pc_00958.pdf" xr:uid="{87619C6D-1F41-48E2-B05B-2F25DEF9349D}"/>
    <hyperlink ref="C31" r:id="rId287" display="https://unfcccstawebprd01.blob.core.windows.net/pacm/PriorConsiderations/pc_00955.pdf" xr:uid="{F1BB226D-EC33-47F7-9B0F-BF5949F8D91B}"/>
    <hyperlink ref="C11" r:id="rId288" display="https://unfcccstawebprd01.blob.core.windows.net/pacm/PriorConsiderations/pc_00954.pdf" xr:uid="{67A279C1-1CC4-4171-AD06-317523B6A41E}"/>
    <hyperlink ref="C69" r:id="rId289" display="https://unfcccstawebprd01.blob.core.windows.net/pacm/PriorConsiderations/pc_00952.pdf" xr:uid="{41C23AF8-AB1A-469E-AB54-9BDB7EED0A81}"/>
    <hyperlink ref="C71" r:id="rId290" display="https://unfcccstawebprd01.blob.core.windows.net/pacm/PriorConsiderations/pc_00951.pdf" xr:uid="{B39788D3-1C7C-4A06-AE99-15ADD2DAAC43}"/>
    <hyperlink ref="C76" r:id="rId291" display="https://unfcccstawebprd01.blob.core.windows.net/pacm/PriorConsiderations/pc_00950.pdf" xr:uid="{7E407A7C-1447-4DED-845A-F8566329A72F}"/>
    <hyperlink ref="C75" r:id="rId292" display="https://unfcccstawebprd01.blob.core.windows.net/pacm/PriorConsiderations/pc_00947.pdf" xr:uid="{BDC000B1-C238-4554-8C9D-080BCB442884}"/>
    <hyperlink ref="C83" r:id="rId293" display="https://unfcccstawebprd01.blob.core.windows.net/pacm/PriorConsiderations/pc_00948.pdf" xr:uid="{69250E76-6C65-4B26-AD33-9E23AD9774DE}"/>
    <hyperlink ref="C84" r:id="rId294" display="https://unfcccstawebprd01.blob.core.windows.net/pacm/PriorConsiderations/pc_00949.pdf" xr:uid="{16B89670-AAFF-453C-808F-0FACE42974C4}"/>
    <hyperlink ref="C73" r:id="rId295" display="https://unfcccstawebprd01.blob.core.windows.net/pacm/PriorConsiderations/pc_00946.pdf" xr:uid="{757E853B-B3CF-47A0-9303-BB1F11D6292A}"/>
    <hyperlink ref="C81" r:id="rId296" display="https://unfcccstawebprd01.blob.core.windows.net/pacm/PriorConsiderations/pc_00943.pdf" xr:uid="{95473DA6-DB68-42B0-9B83-C6A3AF9DCF6C}"/>
    <hyperlink ref="C77" r:id="rId297" display="https://unfcccstawebprd01.blob.core.windows.net/pacm/PriorConsiderations/pc_00940.pdf" xr:uid="{1A144D90-E9E4-476B-A9AB-31031C5B4A2C}"/>
    <hyperlink ref="C72" r:id="rId298" display="https://unfcccstawebprd01.blob.core.windows.net/pacm/PriorConsiderations/pc_00935.pdf" xr:uid="{02545453-4E02-4ECB-BF1D-67968E5AEA35}"/>
    <hyperlink ref="C82" r:id="rId299" display="https://unfcccstawebprd01.blob.core.windows.net/pacm/PriorConsiderations/pc_00934.pdf" xr:uid="{57470627-186E-4D8C-8302-81C1C56E3119}"/>
    <hyperlink ref="C79" r:id="rId300" display="https://unfcccstawebprd01.blob.core.windows.net/pacm/PriorConsiderations/pc_00933.pdf" xr:uid="{FA2B0B11-C0D3-489C-A9C1-9A320C66801F}"/>
    <hyperlink ref="C33" r:id="rId301" display="https://unfcccstawebprd01.blob.core.windows.net/pacm/PriorConsiderations/pc_00931.pdf" xr:uid="{2C478B93-D342-4F16-A8B2-276CCE8CD651}"/>
    <hyperlink ref="C23" r:id="rId302" display="https://unfcccstawebprd01.blob.core.windows.net/pacm/PriorConsiderations/pc_00929.pdf" xr:uid="{DEBE1E48-CEDF-42A1-A610-ECBB5D2CB030}"/>
    <hyperlink ref="C56" r:id="rId303" display="https://unfcccstawebprd01.blob.core.windows.net/pacm/PriorConsiderations/pc_00928.pdf" xr:uid="{78E28EBC-80A5-4D8B-98CA-46110082991D}"/>
    <hyperlink ref="C47" r:id="rId304" display="https://unfcccstawebprd01.blob.core.windows.net/pacm/PriorConsiderations/pc_00927.pdf" xr:uid="{43A588E4-69A1-4E7E-811B-B9814D58F177}"/>
    <hyperlink ref="C26" r:id="rId305" display="https://unfcccstawebprd01.blob.core.windows.net/pacm/PriorConsiderations/pc_00924.pdf" xr:uid="{FAFABB3E-9F5D-40DF-AEE2-A0147B54BE2A}"/>
    <hyperlink ref="C18" r:id="rId306" display="https://unfcccstawebprd01.blob.core.windows.net/pacm/PriorConsiderations/pc_00925.pdf" xr:uid="{C1851F86-6009-4E71-826C-031F5FF682EF}"/>
    <hyperlink ref="C29" r:id="rId307" display="https://unfcccstawebprd01.blob.core.windows.net/pacm/PriorConsiderations/pc_00923.pdf" xr:uid="{04EDD064-8220-41BD-9E5C-0D4CD3C4A973}"/>
    <hyperlink ref="C21" r:id="rId308" display="https://unfcccstawebprd01.blob.core.windows.net/pacm/PriorConsiderations/pc_00922.pdf" xr:uid="{FD72244D-265F-427D-870C-8E330D4ACA39}"/>
    <hyperlink ref="C17" r:id="rId309" display="https://unfcccstawebprd01.blob.core.windows.net/pacm/PriorConsiderations/pc_00921.pdf" xr:uid="{389FF900-4096-4862-ADA3-04B82121F41F}"/>
    <hyperlink ref="C10" r:id="rId310" display="https://unfcccstawebprd01.blob.core.windows.net/pacm/PriorConsiderations/pc_00920.pdf" xr:uid="{469DADC6-AD44-4C3A-B020-71EB21BE9C67}"/>
    <hyperlink ref="C16" r:id="rId311" display="https://unfcccstawebprd01.blob.core.windows.net/pacm/PriorConsiderations/pc_00918.pdf" xr:uid="{82BC1384-AC61-401A-8C50-574B2F642CB1}"/>
    <hyperlink ref="C48" r:id="rId312" display="https://unfcccstawebprd01.blob.core.windows.net/pacm/PriorConsiderations/pc_00917.pdf" xr:uid="{D4D20814-7F63-4979-A3F0-1AC737CF5F96}"/>
    <hyperlink ref="C9" r:id="rId313" display="https://unfcccstawebprd01.blob.core.windows.net/pacm/PriorConsiderations/pc_00916.pdf" xr:uid="{433EE15F-4E58-417E-A5B6-85B6162F3A86}"/>
    <hyperlink ref="C27" r:id="rId314" display="https://unfcccstawebprd01.blob.core.windows.net/pacm/PriorConsiderations/pc_00914.pdf" xr:uid="{2F01AA69-F9FF-49B9-8860-6AC310D9841D}"/>
    <hyperlink ref="C36" r:id="rId315" display="https://unfcccstawebprd01.blob.core.windows.net/pacm/PriorConsiderations/pc_00912.pdf" xr:uid="{2826CE38-6F1A-4692-A87C-21B73268A69C}"/>
    <hyperlink ref="C34" r:id="rId316" display="https://unfcccstawebprd01.blob.core.windows.net/pacm/PriorConsiderations/pc_00909.pdf" xr:uid="{C449C18F-8883-4F37-B266-7EE8DEBD4D3D}"/>
    <hyperlink ref="C15" r:id="rId317" display="https://unfcccstawebprd01.blob.core.windows.net/pacm/PriorConsiderations/pc_00906.pdf" xr:uid="{98FD2051-C531-4089-A8B3-560D4C784D9F}"/>
    <hyperlink ref="C5" r:id="rId318" display="https://unfcccstawebprd01.blob.core.windows.net/pacm/PriorConsiderations/pc_00905.pdf" xr:uid="{5B9A1D91-7130-42D8-A3B1-76C2686B926A}"/>
    <hyperlink ref="C606" r:id="rId319" display="https://unfcccstawebprd01.blob.core.windows.net/pacm/PriorConsiderations/pc_00790.pdf" xr:uid="{B0F1B03F-3F06-4E8F-BE85-67CE78EA5E05}"/>
    <hyperlink ref="C602" r:id="rId320" display="https://unfcccstawebprd01.blob.core.windows.net/pacm/PriorConsiderations/pc_00788.pdf" xr:uid="{DB46FC24-B7E6-46DB-9BF2-11214B76F53D}"/>
    <hyperlink ref="C604" r:id="rId321" display="https://unfcccstawebprd01.blob.core.windows.net/pacm/PriorConsiderations/pc_00787.pdf" xr:uid="{E4E07B37-DAE7-4B24-B967-1C55979E1614}"/>
    <hyperlink ref="C598" r:id="rId322" display="https://unfcccstawebprd01.blob.core.windows.net/pacm/PriorConsiderations/pc_00785.pdf" xr:uid="{CFCFB68D-1E73-4E59-86C9-E2AE53EFDC07}"/>
    <hyperlink ref="C597" r:id="rId323" display="https://unfcccstawebprd01.blob.core.windows.net/pacm/PriorConsiderations/pc_00783.pdf" xr:uid="{BF5FBAE5-40E4-42E6-BF30-A10EFF0894B0}"/>
    <hyperlink ref="C594" r:id="rId324" display="https://unfcccstawebprd01.blob.core.windows.net/pacm/PriorConsiderations/pc_00782.pdf" xr:uid="{2F70B6C1-FA90-48BF-A0E1-69B2F6DC3C90}"/>
    <hyperlink ref="C592" r:id="rId325" display="https://unfcccstawebprd01.blob.core.windows.net/pacm/PriorConsiderations/pc_00781.pdf" xr:uid="{DC8B2A4A-E1D9-424F-95C7-7F3F57C05776}"/>
    <hyperlink ref="C589" r:id="rId326" display="https://unfcccstawebprd01.blob.core.windows.net/pacm/PriorConsiderations/pc_00780.pdf" xr:uid="{A0935FA0-8196-411E-B397-58390BBFEC1C}"/>
    <hyperlink ref="C586" r:id="rId327" display="https://unfcccstawebprd01.blob.core.windows.net/pacm/PriorConsiderations/pc_00778.pdf" xr:uid="{B6AFA5AF-D58B-4A4D-BA18-78D8CC988E84}"/>
    <hyperlink ref="C582" r:id="rId328" display="https://unfcccstawebprd01.blob.core.windows.net/pacm/PriorConsiderations/pc_00777.pdf" xr:uid="{BC102D4D-5500-4C07-9309-8F02EC69B117}"/>
    <hyperlink ref="C580" r:id="rId329" display="https://unfcccstawebprd01.blob.core.windows.net/pacm/PriorConsiderations/pc_00776.pdf" xr:uid="{763E9000-2D5B-416B-9BEE-2BAE1FDD0D3A}"/>
    <hyperlink ref="C578" r:id="rId330" display="https://unfcccstawebprd01.blob.core.windows.net/pacm/PriorConsiderations/pc_00773.pdf" xr:uid="{A932D4AC-5F94-4EF0-990C-723FBA7EFCB4}"/>
    <hyperlink ref="C599" r:id="rId331" display="https://unfcccstawebprd01.blob.core.windows.net/pacm/PriorConsiderations/pc_00772.pdf" xr:uid="{B14581CB-2207-49B9-9897-B753AB082AF2}"/>
    <hyperlink ref="C576" r:id="rId332" display="https://unfcccstawebprd01.blob.core.windows.net/pacm/PriorConsiderations/pc_00751.pdf" xr:uid="{A3EA9BF5-A9A5-4A4F-A915-C13F90A61EC9}"/>
    <hyperlink ref="C575" r:id="rId333" display="https://unfcccstawebprd01.blob.core.windows.net/pacm/PriorConsiderations/pc_00748.pdf" xr:uid="{44CF909A-1FBD-4C10-A90A-455A37E6DBA1}"/>
    <hyperlink ref="C572" r:id="rId334" display="https://unfcccstawebprd01.blob.core.windows.net/pacm/PriorConsiderations/pc_00744.pdf" xr:uid="{D93CBC34-A6C1-4E7D-B0DA-AD26F97AB21B}"/>
    <hyperlink ref="C573" r:id="rId335" display="https://unfcccstawebprd01.blob.core.windows.net/pacm/PriorConsiderations/pc_00743.pdf" xr:uid="{BC32E7D5-7823-4B76-9B01-5B61903A0567}"/>
    <hyperlink ref="C571" r:id="rId336" display="https://unfcccstawebprd01.blob.core.windows.net/pacm/PriorConsiderations/pc_00742.pdf" xr:uid="{7F1B9C17-F6B8-4D3E-A156-2139BC831991}"/>
    <hyperlink ref="C570" r:id="rId337" display="https://unfcccstawebprd01.blob.core.windows.net/pacm/PriorConsiderations/pc_00741.pdf" xr:uid="{FCDF1FF0-78AF-434E-A167-2D1CF81129EB}"/>
    <hyperlink ref="C566" r:id="rId338" display="https://unfcccstawebprd01.blob.core.windows.net/pacm/PriorConsiderations/pc_00740.pdf" xr:uid="{EE6EC7FE-2F58-47E4-BB39-D34EF062900F}"/>
    <hyperlink ref="C562" r:id="rId339" display="https://unfcccstawebprd01.blob.core.windows.net/pacm/PriorConsiderations/pc_00734.pdf" xr:uid="{6E8CA5FC-33AC-4FBE-A90F-2BD150F892EB}"/>
    <hyperlink ref="C558" r:id="rId340" display="https://unfcccstawebprd01.blob.core.windows.net/pacm/PriorConsiderations/pc_00733.pdf" xr:uid="{005B71DE-BB3A-4F4F-A302-E3C955D3EFB8}"/>
    <hyperlink ref="C556" r:id="rId341" display="https://unfcccstawebprd01.blob.core.windows.net/pacm/PriorConsiderations/pc_00732.pdf" xr:uid="{0AFA68BD-6E44-4658-90CF-3C90AD9E8091}"/>
    <hyperlink ref="C555" r:id="rId342" display="https://unfcccstawebprd01.blob.core.windows.net/pacm/PriorConsiderations/pc_00729.pdf" xr:uid="{E62694A5-ED62-4A44-97D2-D11368E4433F}"/>
    <hyperlink ref="C548" r:id="rId343" display="https://unfcccstawebprd01.blob.core.windows.net/pacm/PriorConsiderations/pc_00728.pdf" xr:uid="{BD0FD286-CF54-43F9-9C78-8D5650BA6F2A}"/>
    <hyperlink ref="C567" r:id="rId344" display="https://unfcccstawebprd01.blob.core.windows.net/pacm/PriorConsiderations/pc_00710.pdf" xr:uid="{8F4E1B79-AFCF-4492-A752-D34B24D1F7EB}"/>
    <hyperlink ref="C549" r:id="rId345" display="https://unfcccstawebprd01.blob.core.windows.net/pacm/PriorConsiderations/pc_00709.pdf" xr:uid="{032563AA-9B7A-4986-BA17-BC7DC419BD01}"/>
    <hyperlink ref="C550" r:id="rId346" display="https://unfcccstawebprd01.blob.core.windows.net/pacm/PriorConsiderations/pc_00708.pdf" xr:uid="{261EC554-8872-4D11-9BEC-475AED921DA1}"/>
    <hyperlink ref="C552" r:id="rId347" display="https://unfcccstawebprd01.blob.core.windows.net/pacm/PriorConsiderations/pc_00707.pdf" xr:uid="{197D28BF-1573-46B3-9C9C-840B579D1C51}"/>
    <hyperlink ref="C553" r:id="rId348" display="https://unfcccstawebprd01.blob.core.windows.net/pacm/PriorConsiderations/pc_00706.pdf" xr:uid="{3ABC861D-E76F-4FE6-8B24-E7D7FED472DD}"/>
    <hyperlink ref="C554" r:id="rId349" display="https://unfcccstawebprd01.blob.core.windows.net/pacm/PriorConsiderations/pc_00705.pdf" xr:uid="{6E9012FE-862C-4E1D-9DB1-19B772BC07D5}"/>
    <hyperlink ref="C453" r:id="rId350" display="https://unfcccstawebprd01.blob.core.windows.net/pacm/PriorConsiderations/pc_00685.pdf" xr:uid="{CD46E758-360D-4BF3-A0B7-7CA38E4128C8}"/>
    <hyperlink ref="C464" r:id="rId351" display="https://unfcccstawebprd01.blob.core.windows.net/pacm/PriorConsiderations/pc_00571.pdf" xr:uid="{AB2A2912-8AE1-4A5D-BFDA-9CEA55A19C15}"/>
    <hyperlink ref="C437" r:id="rId352" display="https://unfcccstawebprd01.blob.core.windows.net/pacm/PriorConsiderations/pc_00570.pdf" xr:uid="{D1A0637B-4643-4214-8DDA-4A856FF14FDB}"/>
    <hyperlink ref="C64" r:id="rId353" display="https://unfcccstawebprd01.blob.core.windows.net/pacm/PriorConsiderations/pc_00556.pdf" xr:uid="{1A2C0F18-534E-444F-9463-3CDDB30504C3}"/>
    <hyperlink ref="C38" r:id="rId354" display="https://unfcccstawebprd01.blob.core.windows.net/pacm/PriorConsiderations/pc_00537.pdf" xr:uid="{C4054FE1-8D24-4EDF-99F2-E4CACAECCF56}"/>
    <hyperlink ref="C54" r:id="rId355" display="https://unfcccstawebprd01.blob.core.windows.net/pacm/PriorConsiderations/pc_00528.pdf" xr:uid="{FB48E4D9-FE4A-4C00-B195-6F7E00B3ACD0}"/>
    <hyperlink ref="C20" r:id="rId356" display="https://unfcccstawebprd01.blob.core.windows.net/pacm/PriorConsiderations/pc_00527.pdf" xr:uid="{C916021E-EC13-4F6E-9BCF-861DBC343034}"/>
    <hyperlink ref="C19" r:id="rId357" display="https://unfcccstawebprd01.blob.core.windows.net/pacm/PriorConsiderations/pc_00526.pdf" xr:uid="{9496BF7C-884E-4CCA-B631-92A0B38D7183}"/>
    <hyperlink ref="C55" r:id="rId358" display="https://unfcccstawebprd01.blob.core.windows.net/pacm/PriorConsiderations/pc_00525.pdf" xr:uid="{C189B673-09AB-4863-98FE-816DB3BE3182}"/>
    <hyperlink ref="C53" r:id="rId359" display="https://unfcccstawebprd01.blob.core.windows.net/pacm/PriorConsiderations/pc_00490.pdf" xr:uid="{15AC90AD-93FB-48E9-B1AF-AA96C7F7DD91}"/>
    <hyperlink ref="C58" r:id="rId360" display="https://unfcccstawebprd01.blob.core.windows.net/pacm/PriorConsiderations/pc_00489.pdf" xr:uid="{F151F855-8DE5-4B0F-948B-2524D257DF5C}"/>
    <hyperlink ref="C479" r:id="rId361" display="https://unfcccstawebprd01.blob.core.windows.net/pacm/PriorConsiderations/pc_00488.pdf" xr:uid="{B6B2E2D0-6688-4287-89F1-FC2DF812D0A1}"/>
    <hyperlink ref="C63" r:id="rId362" display="https://unfcccstawebprd01.blob.core.windows.net/pacm/PriorConsiderations/pc_00486.pdf" xr:uid="{51C9388B-2842-4B2E-A53B-86A0F13A55FF}"/>
    <hyperlink ref="C45" r:id="rId363" display="https://unfcccstawebprd01.blob.core.windows.net/pacm/PriorConsiderations/pc_00481.pdf" xr:uid="{D39D9311-0964-44B1-A154-0388C8C31EFE}"/>
    <hyperlink ref="C43" r:id="rId364" display="https://unfcccstawebprd01.blob.core.windows.net/pacm/PriorConsiderations/pc_00474.pdf" xr:uid="{FC1D737E-7728-4177-9657-294C9865B569}"/>
    <hyperlink ref="C35" r:id="rId365" display="https://unfcccstawebprd01.blob.core.windows.net/pacm/PriorConsiderations/pc_00473.pdf" xr:uid="{69FD8EFB-5437-433A-B258-F018E8D5917F}"/>
    <hyperlink ref="C51" r:id="rId366" display="https://unfcccstawebprd01.blob.core.windows.net/pacm/PriorConsiderations/pc_00470.pdf" xr:uid="{967518FF-814B-4C39-B128-2AE55F578D14}"/>
    <hyperlink ref="C57" r:id="rId367" display="https://unfcccstawebprd01.blob.core.windows.net/pacm/PriorConsiderations/pc_00460.pdf" xr:uid="{71BD1D14-5558-48A7-B014-B11C6472400F}"/>
    <hyperlink ref="C50" r:id="rId368" display="https://unfcccstawebprd01.blob.core.windows.net/pacm/PriorConsiderations/pc_00455.pdf" xr:uid="{198216B5-9AEB-4F2E-9228-9AFDACEE8477}"/>
    <hyperlink ref="C322" r:id="rId369" display="https://unfcccstawebprd01.blob.core.windows.net/pacm/PriorConsiderations/pc_00445.pdf" xr:uid="{22C027A2-5D13-4F40-9B7A-EAB8E33D3DEB}"/>
    <hyperlink ref="C218" r:id="rId370" display="https://unfcccstawebprd01.blob.core.windows.net/pacm/PriorConsiderations/pc_00444.pdf" xr:uid="{B9550058-6857-446E-9CDC-926712A81050}"/>
    <hyperlink ref="C305" r:id="rId371" display="https://unfcccstawebprd01.blob.core.windows.net/pacm/PriorConsiderations/pc_00440.pdf" xr:uid="{32DCBD27-89AF-41A9-A47C-35284B6A0F2B}"/>
    <hyperlink ref="C274" r:id="rId372" display="https://unfcccstawebprd01.blob.core.windows.net/pacm/PriorConsiderations/pc_00438.pdf" xr:uid="{4055EA98-07FD-4496-9911-19A654ECDF05}"/>
    <hyperlink ref="C280" r:id="rId373" display="https://unfcccstawebprd01.blob.core.windows.net/pacm/PriorConsiderations/pc_00437.pdf" xr:uid="{BE2929C3-D952-47E8-8541-92A77EDD15AF}"/>
    <hyperlink ref="C206" r:id="rId374" display="https://unfcccstawebprd01.blob.core.windows.net/pacm/PriorConsiderations/pc_00433.pdf" xr:uid="{4373FD90-3E45-4203-ACB9-9380B4E0617C}"/>
    <hyperlink ref="C281" r:id="rId375" display="https://unfcccstawebprd01.blob.core.windows.net/pacm/PriorConsiderations/pc_00432.pdf" xr:uid="{FBF0E56B-0FEC-4D97-AE81-E1CE827F231B}"/>
    <hyperlink ref="C331" r:id="rId376" display="https://unfcccstawebprd01.blob.core.windows.net/pacm/PriorConsiderations/pc_00415.pdf" xr:uid="{0BDA31A2-AFE4-4E0E-A350-369F941EC8BF}"/>
    <hyperlink ref="C221" r:id="rId377" display="https://unfcccstawebprd01.blob.core.windows.net/pacm/PriorConsiderations/pc_00414.pdf" xr:uid="{294246CD-0AA2-4180-A435-167910806BC1}"/>
    <hyperlink ref="C220" r:id="rId378" display="https://unfcccstawebprd01.blob.core.windows.net/pacm/PriorConsiderations/pc_00413.pdf" xr:uid="{9ACF94D6-AC9E-4323-BC69-2F05F3399FED}"/>
    <hyperlink ref="C219" r:id="rId379" display="https://unfcccstawebprd01.blob.core.windows.net/pacm/PriorConsiderations/pc_00412.pdf" xr:uid="{2322826B-09EE-4026-93BE-E8E85D3CB1A5}"/>
    <hyperlink ref="C201" r:id="rId380" display="https://unfcccstawebprd01.blob.core.windows.net/pacm/PriorConsiderations/pc_00402.pdf" xr:uid="{DDDC0EA6-8AFE-436C-BB3A-637807998842}"/>
    <hyperlink ref="C241" r:id="rId381" display="https://unfcccstawebprd01.blob.core.windows.net/pacm/PriorConsiderations/pc_00401.pdf" xr:uid="{5DA768F4-6322-4632-A1D4-4F3616532863}"/>
    <hyperlink ref="C248" r:id="rId382" display="https://unfcccstawebprd01.blob.core.windows.net/pacm/PriorConsiderations/pc_00400.pdf" xr:uid="{0DFDB062-40A0-4DB8-BA9D-B735B98EBCEE}"/>
    <hyperlink ref="C247" r:id="rId383" display="https://unfcccstawebprd01.blob.core.windows.net/pacm/PriorConsiderations/pc_00399.pdf" xr:uid="{B7E413E6-C688-494A-91AE-33827BA540AB}"/>
    <hyperlink ref="C231" r:id="rId384" display="https://unfcccstawebprd01.blob.core.windows.net/pacm/PriorConsiderations/pc_00398.pdf" xr:uid="{10693A30-7CE9-4729-9506-F9F555811AC8}"/>
    <hyperlink ref="C335" r:id="rId385" display="https://unfcccstawebprd01.blob.core.windows.net/pacm/PriorConsiderations/pc_00393.pdf" xr:uid="{88FF8BB3-10E1-4BE2-BE43-2E07CAE725B4}"/>
    <hyperlink ref="C333" r:id="rId386" display="https://unfcccstawebprd01.blob.core.windows.net/pacm/PriorConsiderations/pc_00392.pdf" xr:uid="{DFB96D73-84E4-4C4C-8FC9-56C4A3F33F8B}"/>
    <hyperlink ref="C324" r:id="rId387" display="https://unfcccstawebprd01.blob.core.windows.net/pacm/PriorConsiderations/pc_00391.pdf" xr:uid="{4B2E305A-2A66-412A-A49E-B4C79CE371D5}"/>
    <hyperlink ref="C327" r:id="rId388" display="https://unfcccstawebprd01.blob.core.windows.net/pacm/PriorConsiderations/pc_00390.pdf" xr:uid="{8FFC9A67-EF80-4489-A9DD-DA751781E1A5}"/>
    <hyperlink ref="C323" r:id="rId389" display="https://unfcccstawebprd01.blob.core.windows.net/pacm/PriorConsiderations/pc_00389.pdf" xr:uid="{5ACA0325-7702-49C0-BC0D-B8482F99B305}"/>
    <hyperlink ref="C230" r:id="rId390" display="https://unfcccstawebprd01.blob.core.windows.net/pacm/PriorConsiderations/pc_00388.pdf" xr:uid="{141376AE-9A84-49BE-B976-5A401A63EB95}"/>
    <hyperlink ref="C278" r:id="rId391" display="https://unfcccstawebprd01.blob.core.windows.net/pacm/PriorConsiderations/pc_00387.pdf" xr:uid="{DE887E7E-B58A-47BF-AC81-A53BBE399F12}"/>
    <hyperlink ref="C251" r:id="rId392" display="https://unfcccstawebprd01.blob.core.windows.net/pacm/PriorConsiderations/pc_00384.pdf" xr:uid="{AD31A0D9-3B42-476D-8C79-5F817BF273F4}"/>
    <hyperlink ref="C254" r:id="rId393" display="https://unfcccstawebprd01.blob.core.windows.net/pacm/PriorConsiderations/pc_00383.pdf" xr:uid="{05B124A5-BEE9-453E-A27B-BB511A2EEEAD}"/>
    <hyperlink ref="C246" r:id="rId394" display="https://unfcccstawebprd01.blob.core.windows.net/pacm/PriorConsiderations/pc_00382.pdf" xr:uid="{459E9E54-8CE4-4DB9-A29E-94B79ADB22BA}"/>
    <hyperlink ref="C245" r:id="rId395" display="https://unfcccstawebprd01.blob.core.windows.net/pacm/PriorConsiderations/pc_00378.pdf" xr:uid="{E97B47D4-81DF-4D53-8F2D-07901DE345F0}"/>
    <hyperlink ref="C244" r:id="rId396" display="https://unfcccstawebprd01.blob.core.windows.net/pacm/PriorConsiderations/pc_00377.pdf" xr:uid="{D7175266-1A82-4D3F-95D8-BDBED36A2B44}"/>
    <hyperlink ref="C243" r:id="rId397" display="https://unfcccstawebprd01.blob.core.windows.net/pacm/PriorConsiderations/pc_00376.pdf" xr:uid="{D71528D6-EB60-45C3-A52E-98EBB5FEF2CB}"/>
    <hyperlink ref="C346" r:id="rId398" display="https://unfcccstawebprd01.blob.core.windows.net/pacm/PriorConsiderations/pc_00372.pdf" xr:uid="{D38C5895-73D3-43E7-A4C8-2D5E40DEAB6E}"/>
    <hyperlink ref="C318" r:id="rId399" display="https://unfcccstawebprd01.blob.core.windows.net/pacm/PriorConsiderations/pc_00370.pdf" xr:uid="{CF5A4C47-C68E-4146-B8C5-6341C6D984DC}"/>
    <hyperlink ref="C325" r:id="rId400" display="https://unfcccstawebprd01.blob.core.windows.net/pacm/PriorConsiderations/pc_00368.pdf" xr:uid="{CEA20162-1D62-49E6-B172-5380321DE7DD}"/>
    <hyperlink ref="C319" r:id="rId401" display="https://unfcccstawebprd01.blob.core.windows.net/pacm/PriorConsiderations/pc_00364.pdf" xr:uid="{53CBF810-CF57-4459-AD27-3C3659AE0272}"/>
    <hyperlink ref="C283" r:id="rId402" display="https://unfcccstawebprd01.blob.core.windows.net/pacm/PriorConsiderations/pc_00363.pdf" xr:uid="{1CFEFF45-0F26-47FC-8E8F-5757D4C24369}"/>
    <hyperlink ref="C330" r:id="rId403" display="https://unfcccstawebprd01.blob.core.windows.net/pacm/PriorConsiderations/pc_00360.pdf" xr:uid="{704D3EDE-E0F5-42E7-9DFC-C03941635611}"/>
    <hyperlink ref="C337" r:id="rId404" display="https://unfcccstawebprd01.blob.core.windows.net/pacm/PriorConsiderations/pc_00359.pdf" xr:uid="{5402311E-5D5D-4EA6-A89F-976BC9F72E56}"/>
    <hyperlink ref="C355" r:id="rId405" display="https://unfcccstawebprd01.blob.core.windows.net/pacm/PriorConsiderations/pc_00358.pdf" xr:uid="{EB890F30-29ED-45F1-AA56-ADF1B3EB1339}"/>
    <hyperlink ref="C338" r:id="rId406" display="https://unfcccstawebprd01.blob.core.windows.net/pacm/PriorConsiderations/pc_00357.pdf" xr:uid="{A62998AB-7517-4353-9AD1-A977F1D16826}"/>
    <hyperlink ref="C285" r:id="rId407" display="https://unfcccstawebprd01.blob.core.windows.net/pacm/PriorConsiderations/pc_00356.pdf" xr:uid="{4DE53F03-11C0-41DF-B4E4-AB7CFBFCD93A}"/>
    <hyperlink ref="C256" r:id="rId408" display="https://unfcccstawebprd01.blob.core.windows.net/pacm/PriorConsiderations/pc_00355.pdf" xr:uid="{FD90A223-F264-4A43-8A15-8D93F984FF60}"/>
    <hyperlink ref="C257" r:id="rId409" display="https://unfcccstawebprd01.blob.core.windows.net/pacm/PriorConsiderations/pc_00350.pdf" xr:uid="{CB1BC071-F541-4D5D-B8CF-E1250B32718D}"/>
    <hyperlink ref="C235" r:id="rId410" display="https://unfcccstawebprd01.blob.core.windows.net/pacm/PriorConsiderations/pc_00348.pdf" xr:uid="{60B3FC5D-BEB8-4AEB-B591-06D473FE39FE}"/>
    <hyperlink ref="C224" r:id="rId411" display="https://unfcccstawebprd01.blob.core.windows.net/pacm/PriorConsiderations/pc_00345.pdf" xr:uid="{596BD193-B9ED-47D2-A029-4A0BE502B588}"/>
    <hyperlink ref="C326" r:id="rId412" display="https://unfcccstawebprd01.blob.core.windows.net/pacm/PriorConsiderations/pc_00344.pdf" xr:uid="{55EEEF34-43EA-441F-8818-564DAB69EEF0}"/>
    <hyperlink ref="C328" r:id="rId413" display="https://unfcccstawebprd01.blob.core.windows.net/pacm/PriorConsiderations/pc_00343.pdf" xr:uid="{23BAAC0F-2F15-4007-B7C4-98DA34296783}"/>
    <hyperlink ref="C242" r:id="rId414" display="https://unfcccstawebprd01.blob.core.windows.net/pacm/PriorConsiderations/pc_00341.pdf" xr:uid="{1B962001-DD2F-49DC-A724-DD8D9FEA8976}"/>
    <hyperlink ref="C226" r:id="rId415" display="https://unfcccstawebprd01.blob.core.windows.net/pacm/PriorConsiderations/pc_00334.pdf" xr:uid="{40B2806A-B52F-4C0D-A82A-660C213DA945}"/>
    <hyperlink ref="C217" r:id="rId416" display="https://unfcccstawebprd01.blob.core.windows.net/pacm/PriorConsiderations/pc_00333.pdf" xr:uid="{2D1C6FC7-8033-4AD6-87DB-94235EECA0C8}"/>
    <hyperlink ref="C240" r:id="rId417" display="https://unfcccstawebprd01.blob.core.windows.net/pacm/PriorConsiderations/pc_00332.pdf" xr:uid="{FFC52200-EAB0-4C41-A77E-7319888035B4}"/>
    <hyperlink ref="C208" r:id="rId418" display="https://unfcccstawebprd01.blob.core.windows.net/pacm/PriorConsiderations/pc_00331.pdf" xr:uid="{360EAF9E-1CD6-413B-AE5D-3ECA883D4F06}"/>
    <hyperlink ref="C253" r:id="rId419" display="https://unfcccstawebprd01.blob.core.windows.net/pacm/PriorConsiderations/pc_00330.pdf" xr:uid="{EC950FBA-1AD8-45A2-8198-E7B90C3F1B14}"/>
    <hyperlink ref="C352" r:id="rId420" display="https://unfcccstawebprd01.blob.core.windows.net/pacm/PriorConsiderations/pc_00327.pdf" xr:uid="{9245D198-79E2-49B1-8FE7-AF33D1A51A48}"/>
    <hyperlink ref="C351" r:id="rId421" display="https://unfcccstawebprd01.blob.core.windows.net/pacm/PriorConsiderations/pc_00326.pdf" xr:uid="{97252466-6E4E-4695-8024-2B3707FABDAB}"/>
    <hyperlink ref="C350" r:id="rId422" display="https://unfcccstawebprd01.blob.core.windows.net/pacm/PriorConsiderations/pc_00325.pdf" xr:uid="{88E6F841-4927-415A-BEBA-AA3FBBF8A640}"/>
    <hyperlink ref="C349" r:id="rId423" display="https://unfcccstawebprd01.blob.core.windows.net/pacm/PriorConsiderations/pc_00324.pdf" xr:uid="{301A3069-F2C4-4EE1-A56D-51A25050D04C}"/>
    <hyperlink ref="C237" r:id="rId424" display="https://unfcccstawebprd01.blob.core.windows.net/pacm/PriorConsiderations/pc_00293.pdf" xr:uid="{7BC58F42-C047-4510-9D5D-B7EF712EA52A}"/>
    <hyperlink ref="C354" r:id="rId425" display="https://unfcccstawebprd01.blob.core.windows.net/pacm/PriorConsiderations/pc_00273.pdf" xr:uid="{3DE377B7-6AE6-4E13-8F26-C82EA7FED2DC}"/>
    <hyperlink ref="C307" r:id="rId426" display="https://unfcccstawebprd01.blob.core.windows.net/pacm/PriorConsiderations/pc_00272.pdf" xr:uid="{D9FC63BD-89B7-4783-A917-B7BF8EAE796C}"/>
    <hyperlink ref="C172" r:id="rId427" display="https://unfcccstawebprd01.blob.core.windows.net/pacm/PriorConsiderations/pc_00255.pdf" xr:uid="{DE26B718-D35C-4669-9FAD-669CBE7D5724}"/>
    <hyperlink ref="C183" r:id="rId428" display="https://unfcccstawebprd01.blob.core.windows.net/pacm/PriorConsiderations/pc_00254.pdf" xr:uid="{D3A2D055-716A-4252-9AFA-8642D5C5A93A}"/>
    <hyperlink ref="C174" r:id="rId429" display="https://unfcccstawebprd01.blob.core.windows.net/pacm/PriorConsiderations/pc_00253.pdf" xr:uid="{1C88F6A9-0D16-4F28-A17A-BA8F583ED550}"/>
    <hyperlink ref="C195" r:id="rId430" display="https://unfcccstawebprd01.blob.core.windows.net/pacm/PriorConsiderations/pc_00246.pdf" xr:uid="{762FDE70-07B7-4971-A25C-3C961BED936B}"/>
    <hyperlink ref="C173" r:id="rId431" display="https://unfcccstawebprd01.blob.core.windows.net/pacm/PriorConsiderations/pc_00245.pdf" xr:uid="{14A89F79-09FA-4A38-A3D6-72D893DC4268}"/>
    <hyperlink ref="C182" r:id="rId432" display="https://unfcccstawebprd01.blob.core.windows.net/pacm/PriorConsiderations/pc_00236.pdf" xr:uid="{680D4CB4-7CCF-4D6B-BE1D-D3E73E5514C6}"/>
    <hyperlink ref="C193" r:id="rId433" display="https://unfcccstawebprd01.blob.core.windows.net/pacm/PriorConsiderations/pc_00235.pdf" xr:uid="{2533E611-DA4F-46F9-81BE-56EB2DFB4F03}"/>
    <hyperlink ref="C192" r:id="rId434" display="https://unfcccstawebprd01.blob.core.windows.net/pacm/PriorConsiderations/pc_00234.pdf" xr:uid="{0DCDC4DD-ED44-41DB-8B4B-F78941E7936D}"/>
    <hyperlink ref="C347" r:id="rId435" display="https://unfcccstawebprd01.blob.core.windows.net/pacm/PriorConsiderations/pc_00233.pdf" xr:uid="{00A68ECD-1BCC-450E-A47D-6504C9CAA770}"/>
    <hyperlink ref="C190" r:id="rId436" display="https://unfcccstawebprd01.blob.core.windows.net/pacm/PriorConsiderations/pc_00232.pdf" xr:uid="{90A9E4F6-A454-4D30-899F-814EF3677AD1}"/>
    <hyperlink ref="C194" r:id="rId437" display="https://unfcccstawebprd01.blob.core.windows.net/pacm/PriorConsiderations/pc_00231.pdf" xr:uid="{9254D094-3AC3-4C6F-9A4C-8BC9E197C40E}"/>
    <hyperlink ref="C165" r:id="rId438" display="https://unfcccstawebprd01.blob.core.windows.net/pacm/PriorConsiderations/pc_00230.pdf" xr:uid="{EF0A2FDC-8D72-4E51-940F-FD1B33766B76}"/>
    <hyperlink ref="C189" r:id="rId439" display="https://unfcccstawebprd01.blob.core.windows.net/pacm/PriorConsiderations/pc_00229.pdf" xr:uid="{29366A8A-9C4A-4A8D-BA6E-FB3D587CDCA5}"/>
    <hyperlink ref="C185" r:id="rId440" display="https://unfcccstawebprd01.blob.core.windows.net/pacm/PriorConsiderations/pc_00228.pdf" xr:uid="{2182AD02-64DE-43C7-93DD-2DCF79FEBEE8}"/>
    <hyperlink ref="C188" r:id="rId441" display="https://unfcccstawebprd01.blob.core.windows.net/pacm/PriorConsiderations/pc_00227.pdf" xr:uid="{339D56CB-50F1-4BAC-A8A0-6F7160A2F89A}"/>
    <hyperlink ref="C196" r:id="rId442" display="https://unfcccstawebprd01.blob.core.windows.net/pacm/PriorConsiderations/pc_00226.pdf" xr:uid="{70052D37-6494-43C0-9731-EE70B79FCC61}"/>
    <hyperlink ref="C187" r:id="rId443" display="https://unfcccstawebprd01.blob.core.windows.net/pacm/PriorConsiderations/pc_00225.pdf" xr:uid="{BC84E923-7C16-4A0F-89E1-82420619D14D}"/>
    <hyperlink ref="C191" r:id="rId444" display="https://unfcccstawebprd01.blob.core.windows.net/pacm/PriorConsiderations/pc_00224.pdf" xr:uid="{FB38C989-D279-44F8-923E-ED1D228C462C}"/>
    <hyperlink ref="C181" r:id="rId445" display="https://unfcccstawebprd01.blob.core.windows.net/pacm/PriorConsiderations/pc_00223.pdf" xr:uid="{B869D46A-C810-4D45-AE2E-0980DCDB5AE6}"/>
    <hyperlink ref="C186" r:id="rId446" display="https://unfcccstawebprd01.blob.core.windows.net/pacm/PriorConsiderations/pc_00222.pdf" xr:uid="{01847D12-789A-4F86-AB1A-BD8F407BC91F}"/>
    <hyperlink ref="C184" r:id="rId447" display="https://unfcccstawebprd01.blob.core.windows.net/pacm/PriorConsiderations/pc_00221.pdf" xr:uid="{095840AE-E968-4E89-8B2D-5D165F3141A0}"/>
    <hyperlink ref="C180" r:id="rId448" display="https://unfcccstawebprd01.blob.core.windows.net/pacm/PriorConsiderations/pc_00219.pdf" xr:uid="{FBBFFB7C-B8D2-4CCF-8C86-8AD7F6509A22}"/>
    <hyperlink ref="C179" r:id="rId449" display="https://unfcccstawebprd01.blob.core.windows.net/pacm/PriorConsiderations/pc_00218.pdf" xr:uid="{58BD94B3-A054-425F-8FE9-14610F63DEB7}"/>
    <hyperlink ref="C160" r:id="rId450" display="https://unfcccstawebprd01.blob.core.windows.net/pacm/PriorConsiderations/pc_00217.pdf" xr:uid="{B5363189-9881-4708-9A9E-E804B8FF1E53}"/>
    <hyperlink ref="C178" r:id="rId451" display="https://unfcccstawebprd01.blob.core.windows.net/pacm/PriorConsiderations/pc_00216.pdf" xr:uid="{692B1FC7-CF97-4975-9B4B-1E8AAF2C1938}"/>
    <hyperlink ref="C157" r:id="rId452" display="https://unfcccstawebprd01.blob.core.windows.net/pacm/PriorConsiderations/pc_00215.pdf" xr:uid="{46F0AB77-85DF-4D7E-A7A6-8911703A14AD}"/>
    <hyperlink ref="C177" r:id="rId453" display="https://unfcccstawebprd01.blob.core.windows.net/pacm/PriorConsiderations/pc_00214.pdf" xr:uid="{1851CB1E-3EFC-4D4B-907A-F7D919AA421C}"/>
    <hyperlink ref="C168" r:id="rId454" display="https://unfcccstawebprd01.blob.core.windows.net/pacm/PriorConsiderations/pc_00213.pdf" xr:uid="{0DC7C219-9AD3-4C76-84DC-61A5BC313305}"/>
    <hyperlink ref="C170" r:id="rId455" display="https://unfcccstawebprd01.blob.core.windows.net/pacm/PriorConsiderations/pc_00212.pdf" xr:uid="{9E623D7B-4459-4EBE-9141-5BE3C2BA3D7E}"/>
    <hyperlink ref="C114" r:id="rId456" display="https://unfcccstawebprd01.blob.core.windows.net/pacm/PriorConsiderations/pc_00105.pdf" xr:uid="{04B85681-FBD2-4E25-9EFE-583C100765AF}"/>
    <hyperlink ref="C112" r:id="rId457" display="https://unfcccstawebprd01.blob.core.windows.net/pacm/PriorConsiderations/pc_00104.pdf" xr:uid="{6C47F978-C80D-419B-A95C-523EDA7729B1}"/>
    <hyperlink ref="C93" r:id="rId458" display="https://unfcccstawebprd01.blob.core.windows.net/pacm/PriorConsiderations/pc_00103.pdf" xr:uid="{9DD48EF3-0333-4E16-8D78-566B56F31D05}"/>
    <hyperlink ref="C127" r:id="rId459" display="https://unfcccstawebprd01.blob.core.windows.net/pacm/PriorConsiderations/pc_00102.pdf" xr:uid="{39E6A07B-1D87-47F8-85D0-8101BD68E248}"/>
    <hyperlink ref="C428" r:id="rId460" display="https://unfcccstawebprd01.blob.core.windows.net/pacm/PriorConsiderations/pc_00096.pdf" xr:uid="{10501BB9-1E77-4BA5-9FF6-47753F8FB8B8}"/>
    <hyperlink ref="C122" r:id="rId461" display="https://unfcccstawebprd01.blob.core.windows.net/pacm/PriorConsiderations/pc_00095.pdf" xr:uid="{B7ACEE8F-EDDD-4989-966E-D51815B76A3F}"/>
    <hyperlink ref="C141" r:id="rId462" display="https://unfcccstawebprd01.blob.core.windows.net/pacm/PriorConsiderations/pc_00094.pdf" xr:uid="{6031F16F-9C0A-4087-8AAE-3D753275F023}"/>
    <hyperlink ref="C142" r:id="rId463" display="https://unfcccstawebprd01.blob.core.windows.net/pacm/PriorConsiderations/pc_00093.pdf" xr:uid="{278C9EA4-16FC-4AAE-A7E7-746D1A80C403}"/>
    <hyperlink ref="C144" r:id="rId464" display="https://unfcccstawebprd01.blob.core.windows.net/pacm/PriorConsiderations/pc_00092.pdf" xr:uid="{EDC879BA-95AB-4E91-B3F0-D3877A008A25}"/>
    <hyperlink ref="C130" r:id="rId465" display="https://unfcccstawebprd01.blob.core.windows.net/pacm/PriorConsiderations/pc_00091.pdf" xr:uid="{BE0E2D23-F7ED-4EB1-A67D-4F7BFEBCCE35}"/>
    <hyperlink ref="C126" r:id="rId466" display="https://unfcccstawebprd01.blob.core.windows.net/pacm/PriorConsiderations/pc_00090.pdf" xr:uid="{23FA2638-CDBF-493E-844B-6277A45FF737}"/>
    <hyperlink ref="C124" r:id="rId467" display="https://unfcccstawebprd01.blob.core.windows.net/pacm/PriorConsiderations/pc_00089.pdf" xr:uid="{256190B1-7320-4BED-9CAE-C130058B6D4C}"/>
    <hyperlink ref="C151" r:id="rId468" display="https://unfcccstawebprd01.blob.core.windows.net/pacm/PriorConsiderations/pc_00084.pdf" xr:uid="{5AE54DB0-2BD4-47A8-B5F5-1AD5A309B636}"/>
    <hyperlink ref="C150" r:id="rId469" display="https://unfcccstawebprd01.blob.core.windows.net/pacm/PriorConsiderations/pc_00082.pdf" xr:uid="{53D5CB08-38C1-4C0A-A252-01F01627268F}"/>
    <hyperlink ref="C139" r:id="rId470" display="https://unfcccstawebprd01.blob.core.windows.net/pacm/PriorConsiderations/pc_00079.pdf" xr:uid="{CC0C684F-4A45-4374-BB39-AF3315F2C106}"/>
    <hyperlink ref="C123" r:id="rId471" display="https://unfcccstawebprd01.blob.core.windows.net/pacm/PriorConsiderations/pc_00057.pdf" xr:uid="{CE52E22C-F2EA-495D-AA44-94D76EF8C6EE}"/>
    <hyperlink ref="C113" r:id="rId472" display="https://unfcccstawebprd01.blob.core.windows.net/pacm/PriorConsiderations/pc_00056.pdf" xr:uid="{4CF08D18-3AF5-4BD4-8520-B57FAA73A3A3}"/>
    <hyperlink ref="C105" r:id="rId473" display="https://unfcccstawebprd01.blob.core.windows.net/pacm/PriorConsiderations/pc_00055.pdf" xr:uid="{3A316FBE-D2ED-40FC-9243-961BA97CEBE3}"/>
    <hyperlink ref="C94" r:id="rId474" display="https://unfcccstawebprd01.blob.core.windows.net/pacm/PriorConsiderations/pc_00054.pdf" xr:uid="{C6C8F535-C21A-4C2B-AA25-7C64AB04C934}"/>
    <hyperlink ref="C88" r:id="rId475" display="https://unfcccstawebprd01.blob.core.windows.net/pacm/PriorConsiderations/pc_00053.pdf" xr:uid="{9AE91E5A-B1E8-4EEB-B285-A590928E643B}"/>
    <hyperlink ref="C92" r:id="rId476" display="https://unfcccstawebprd01.blob.core.windows.net/pacm/PriorConsiderations/pc_00052.pdf" xr:uid="{9D299D73-DB89-44AB-BD0F-E6BC76CE7F97}"/>
    <hyperlink ref="C91" r:id="rId477" display="https://unfcccstawebprd01.blob.core.windows.net/pacm/PriorConsiderations/pc_00051.pdf" xr:uid="{94B04C11-95EF-4733-A019-47F51296917D}"/>
    <hyperlink ref="C89" r:id="rId478" display="https://unfcccstawebprd01.blob.core.windows.net/pacm/PriorConsiderations/pc_00050.pdf" xr:uid="{7EE6D64C-D9D3-4665-854A-0F093DC94E49}"/>
    <hyperlink ref="C86" r:id="rId479" display="https://unfcccstawebprd01.blob.core.windows.net/pacm/PriorConsiderations/pc_00049.pdf" xr:uid="{BB21C0F9-43CF-46AB-90E7-18374AA2753F}"/>
    <hyperlink ref="C85" r:id="rId480" display="https://unfcccstawebprd01.blob.core.windows.net/pacm/PriorConsiderations/pc_00048.pdf" xr:uid="{7FEA3DF9-2A60-4F5F-82AE-48C6BB3E1577}"/>
    <hyperlink ref="C132" r:id="rId481" display="https://unfcccstawebprd01.blob.core.windows.net/pacm/PriorConsiderations/pc_00042.pdf" xr:uid="{C942E866-7B4D-44DA-9D1E-CB145A8AA594}"/>
    <hyperlink ref="C303" r:id="rId482" display="https://unfcccstawebprd01.blob.core.windows.net/pacm/PriorConsiderations/pc_01049.pdf" xr:uid="{F3FCFC8F-27CE-4A4C-807F-150E6CE36B76}"/>
    <hyperlink ref="C429" r:id="rId483" display="https://unfcccstawebprd01.blob.core.windows.net/pacm/PriorConsiderations/pc_00457.pdf" xr:uid="{0F27A547-10AA-403E-93DA-9F2E90D93880}"/>
    <hyperlink ref="C205" r:id="rId484" display="https://unfcccstawebprd01.blob.core.windows.net/pacm/PriorConsiderations/pc_00298.pdf" xr:uid="{EE644A22-B55E-44DA-89CA-BF58BE765823}"/>
    <hyperlink ref="C32" r:id="rId485" display="https://unfcccstawebprd01.blob.core.windows.net/pacm/PriorConsiderations/pc_00911.pdf" xr:uid="{25C15E60-DA4B-4593-8168-E06BD3203B11}"/>
    <hyperlink ref="C310" r:id="rId486" display="https://unfcccstawebprd01.blob.core.windows.net/pacm/PriorConsiderations/pc_00439.pdf" xr:uid="{AA61F329-C0A1-45F5-9F58-0C103C930B86}"/>
    <hyperlink ref="C456" r:id="rId487" display="https://unfcccstawebprd01.blob.core.windows.net/pacm/PriorConsiderations/pc_01224.pdf" xr:uid="{4E558FEF-19AE-49ED-A775-735A346F04A5}"/>
    <hyperlink ref="C434" r:id="rId488" display="https://unfcccstawebprd01.blob.core.windows.net/pacm/PriorConsiderations/pc_01220.pdf" xr:uid="{49235AC6-1E5C-4EDE-A3A3-625A14153804}"/>
    <hyperlink ref="C441" r:id="rId489" display="https://unfcccstawebprd01.blob.core.windows.net/pacm/PriorConsiderations/pc_01213.pdf" xr:uid="{05FDCE70-795D-4012-9B4D-3E383E572281}"/>
    <hyperlink ref="C439" r:id="rId490" display="https://unfcccstawebprd01.blob.core.windows.net/pacm/PriorConsiderations/pc_01211.pdf" xr:uid="{DEE81C73-E601-4B33-B664-8B1A837B8DD7}"/>
    <hyperlink ref="C435" r:id="rId491" display="https://unfcccstawebprd01.blob.core.windows.net/pacm/PriorConsiderations/pc_01126.pdf" xr:uid="{5C2B7798-F77A-4984-B615-6FFC4EBABEAD}"/>
    <hyperlink ref="C203" r:id="rId492" display="https://unfcccstawebprd01.blob.core.windows.net/pacm/PriorConsiderations/pc_01032.pdf" xr:uid="{E86B390D-6D10-423B-93ED-F14523B69258}"/>
    <hyperlink ref="C80" r:id="rId493" display="https://unfcccstawebprd01.blob.core.windows.net/pacm/PriorConsiderations/pc_00936.pdf" xr:uid="{7C5AF601-61C0-421E-9CF2-1753BDA42D01}"/>
    <hyperlink ref="C518" r:id="rId494" display="https://unfcccstawebprd01.blob.core.windows.net/pacm/PriorConsiderations/pc_00608.pdf" xr:uid="{4AB3589E-8144-45C1-BB9B-523C3F612D53}"/>
    <hyperlink ref="C517" r:id="rId495" display="https://unfcccstawebprd01.blob.core.windows.net/pacm/PriorConsiderations/pc_00607.pdf" xr:uid="{CA5C466A-FD68-42E7-A159-1CF85FB2555E}"/>
    <hyperlink ref="C516" r:id="rId496" display="https://unfcccstawebprd01.blob.core.windows.net/pacm/PriorConsiderations/pc_00606.pdf" xr:uid="{40C09EE7-D372-4B76-B44D-7BCABF69696D}"/>
    <hyperlink ref="C515" r:id="rId497" display="https://unfcccstawebprd01.blob.core.windows.net/pacm/PriorConsiderations/pc_00605.pdf" xr:uid="{E3B43200-167A-4FCB-9C75-4DA107C0BD26}"/>
    <hyperlink ref="C512" r:id="rId498" display="https://unfcccstawebprd01.blob.core.windows.net/pacm/PriorConsiderations/pc_00602.pdf" xr:uid="{465B7A03-9079-4740-A5B8-F27120E92BC2}"/>
    <hyperlink ref="C511" r:id="rId499" display="https://unfcccstawebprd01.blob.core.windows.net/pacm/PriorConsiderations/pc_00601.pdf" xr:uid="{4D17F479-6AD6-4D58-8237-0184DEE2E581}"/>
    <hyperlink ref="C510" r:id="rId500" display="https://unfcccstawebprd01.blob.core.windows.net/pacm/PriorConsiderations/pc_00600.pdf" xr:uid="{F1AE524D-075A-4144-B11F-F3CC19A955EB}"/>
    <hyperlink ref="C509" r:id="rId501" display="https://unfcccstawebprd01.blob.core.windows.net/pacm/PriorConsiderations/pc_00599.pdf" xr:uid="{19E0D3A2-FBE4-4E2B-BB15-57E81D75BF9F}"/>
    <hyperlink ref="C507" r:id="rId502" display="https://unfcccstawebprd01.blob.core.windows.net/pacm/PriorConsiderations/pc_00597.pdf" xr:uid="{F6A556A2-8AB9-4248-BB3A-0E251FEFAAC1}"/>
    <hyperlink ref="C505" r:id="rId503" display="https://unfcccstawebprd01.blob.core.windows.net/pacm/PriorConsiderations/pc_00595.pdf" xr:uid="{8FB0DDF9-B165-4553-BDE7-56EA6AE53839}"/>
    <hyperlink ref="C503" r:id="rId504" display="https://unfcccstawebprd01.blob.core.windows.net/pacm/PriorConsiderations/pc_00593.pdf" xr:uid="{D0B9871E-EEFB-4706-B778-05D16AC7E9EE}"/>
    <hyperlink ref="C501" r:id="rId505" display="https://unfcccstawebprd01.blob.core.windows.net/pacm/PriorConsiderations/pc_00591.pdf" xr:uid="{21AE3236-625F-4F2B-A20F-E1DC9AD2F190}"/>
    <hyperlink ref="C345" r:id="rId506" display="https://unfcccstawebprd01.blob.core.windows.net/pacm/PriorConsiderations/pc_00365.pdf" xr:uid="{011AE920-82E4-473C-892D-32905C5A2441}"/>
    <hyperlink ref="C336" r:id="rId507" display="https://unfcccstawebprd01.blob.core.windows.net/pacm/PriorConsiderations/pc_00351.pdf" xr:uid="{AA47B456-1DCC-4AD2-B933-2295B509B064}"/>
    <hyperlink ref="C462" r:id="rId508" display="https://unfcccstawebprd01.blob.core.windows.net/pacm/PriorConsiderations/pc_00545.pdf" xr:uid="{CD1503BF-D2A0-4057-9F5F-E6CD8E226AC3}"/>
    <hyperlink ref="C66" r:id="rId509" display="https://unfcccstawebprd01.blob.core.windows.net/pacm/PriorConsiderations/pc_00011.pdf" xr:uid="{0A010B5C-9CD5-4606-8194-FC6372E33A0B}"/>
    <hyperlink ref="C452" r:id="rId510" display="https://unfcccstawebprd01.blob.core.windows.net/pacm/PriorConsiderations/pc_01216.pdf" xr:uid="{1727B275-13E3-44E2-B693-610EE0DD4452}"/>
    <hyperlink ref="C198" r:id="rId511" display="https://unfcccstawebprd01.blob.core.windows.net/pacm/PriorConsiderations/pc_00220.pdf" xr:uid="{30ACA134-2BA4-42A0-9D8B-0D3E0800806F}"/>
    <hyperlink ref="C610" r:id="rId512" display="https://unfcccstawebprd01.blob.core.windows.net/pacm/PriorConsiderations/pc_01359.pdf" xr:uid="{FE44C288-176C-44D1-BDF4-279F47127B8D}"/>
    <hyperlink ref="C436" r:id="rId513" display="https://unfcccstawebprd01.blob.core.windows.net/pacm/PriorConsiderations/pc_00641.pdf" xr:uid="{A3BC19E6-7D5B-4A84-A73D-F97B1A08438D}"/>
    <hyperlink ref="C396" r:id="rId514" display="https://unfcccstawebprd01.blob.core.windows.net/pacm/PriorConsiderations/pc_01127.pdf" xr:uid="{4D678E91-8C75-4126-8A96-23688089190C}"/>
    <hyperlink ref="C395" r:id="rId515" display="https://unfcccstawebprd01.blob.core.windows.net/pacm/PriorConsiderations/pc_01123.pdf" xr:uid="{0A550BFA-EECE-461D-98A8-2ECC27473253}"/>
    <hyperlink ref="C523" r:id="rId516" display="https://unfcccstawebprd01.blob.core.windows.net/pacm/PriorConsiderations/pc_00619.pdf" xr:uid="{83ACFB85-A859-4A43-9359-AF0FB453C6A1}"/>
    <hyperlink ref="C506" r:id="rId517" display="https://unfcccstawebprd01.blob.core.windows.net/pacm/PriorConsiderations/pc_00596.pdf" xr:uid="{608707F7-6D2B-4877-944F-B043D527A41D}"/>
    <hyperlink ref="C499" r:id="rId518" display="https://unfcccstawebprd01.blob.core.windows.net/pacm/PriorConsiderations/pc_00589.pdf" xr:uid="{3ED254CB-9B4C-4533-A19E-7879B95F092A}"/>
    <hyperlink ref="C497" r:id="rId519" display="https://unfcccstawebprd01.blob.core.windows.net/pacm/PriorConsiderations/pc_00587.pdf" xr:uid="{54E17581-4569-4BA0-A93B-4480F98BCAFF}"/>
    <hyperlink ref="C494" r:id="rId520" display="https://unfcccstawebprd01.blob.core.windows.net/pacm/PriorConsiderations/pc_00584.pdf" xr:uid="{7DD5179A-8EB8-4E0F-B749-3AA62FA3BF13}"/>
    <hyperlink ref="C159" r:id="rId521" display="https://unfcccstawebprd01.blob.core.windows.net/pacm/PriorConsiderations/pc_00264.pdf" xr:uid="{463D869A-1F41-4E22-B5E8-55DBFAA1BAE1}"/>
    <hyperlink ref="C156" r:id="rId522" display="https://unfcccstawebprd01.blob.core.windows.net/pacm/PriorConsiderations/pc_00263.pdf" xr:uid="{B4F71D74-0F04-4CD3-AA85-FE9F0FD93741}"/>
    <hyperlink ref="C158" r:id="rId523" display="https://unfcccstawebprd01.blob.core.windows.net/pacm/PriorConsiderations/pc_00262.pdf" xr:uid="{65EB950C-6EC7-4E70-AC61-D840C076F703}"/>
    <hyperlink ref="C137" r:id="rId524" display="https://unfcccstawebprd01.blob.core.windows.net/pacm/PriorConsiderations/pc_00046.pdf" xr:uid="{D429E840-65C7-4E71-9A45-F7DDF0339D22}"/>
    <hyperlink ref="C128" r:id="rId525" display="https://unfcccstawebprd01.blob.core.windows.net/pacm/PriorConsiderations/pc_00045.pdf" xr:uid="{2C4B91A8-5B9B-4EFF-9527-E1C7768EB8A0}"/>
    <hyperlink ref="C306" r:id="rId526" display="https://unfcccstawebprd01.blob.core.windows.net/pacm/PriorConsiderations/pc_00996.pdf" xr:uid="{B737E423-F41A-41A2-90B1-380D758C6580}"/>
    <hyperlink ref="C70" r:id="rId527" display="https://unfcccstawebprd01.blob.core.windows.net/pacm/PriorConsiderations/pc_00944.pdf" xr:uid="{DC3662C6-DEBD-46D1-ACA3-A0331175CE66}"/>
    <hyperlink ref="C101" r:id="rId528" display="https://unfcccstawebprd01.blob.core.windows.net/pacm/PriorConsiderations/pc_00127.pdf" xr:uid="{9D730A11-FEA7-46CD-8444-E40B5F058FD7}"/>
    <hyperlink ref="C98" r:id="rId529" display="https://unfcccstawebprd01.blob.core.windows.net/pacm/PriorConsiderations/pc_00126.pdf" xr:uid="{9A240DF5-C6D2-4E51-A825-0B57D10E07B0}"/>
    <hyperlink ref="C596" r:id="rId530" display="https://unfcccstawebprd01.blob.core.windows.net/pacm/PriorConsiderations/pc_01301.pdf" xr:uid="{2D8CDADF-7777-40F7-81F1-8C83B5E63163}"/>
    <hyperlink ref="C475" r:id="rId531" display="https://unfcccstawebprd01.blob.core.windows.net/pacm/PriorConsiderations/pc_01223.pdf" xr:uid="{B18E2D4D-1843-48DE-BF26-DD942241EAA3}"/>
    <hyperlink ref="C455" r:id="rId532" display="https://unfcccstawebprd01.blob.core.windows.net/pacm/PriorConsiderations/pc_01215.pdf" xr:uid="{5BBDCA4F-F6FE-44FA-906E-FE18F2DCF5D6}"/>
    <hyperlink ref="C317" r:id="rId533" display="https://unfcccstawebprd01.blob.core.windows.net/pacm/PriorConsiderations/pc_01089.pdf" xr:uid="{2D351CAE-8345-434F-81D0-E4CFE68963AC}"/>
    <hyperlink ref="C536" r:id="rId534" display="https://unfcccstawebprd01.blob.core.windows.net/pacm/PriorConsiderations/pc_00632.pdf" xr:uid="{AFDEF26F-9299-4ECA-B41B-8C04814C8E97}"/>
    <hyperlink ref="C532" r:id="rId535" display="https://unfcccstawebprd01.blob.core.windows.net/pacm/PriorConsiderations/pc_00628.pdf" xr:uid="{0F3E7890-EA12-43DE-B991-8EAD630A7644}"/>
    <hyperlink ref="C530" r:id="rId536" display="https://unfcccstawebprd01.blob.core.windows.net/pacm/PriorConsiderations/pc_00626.pdf" xr:uid="{DF3AAD75-FB66-4A13-AC0A-3B2EC35A8B27}"/>
    <hyperlink ref="C528" r:id="rId537" display="https://unfcccstawebprd01.blob.core.windows.net/pacm/PriorConsiderations/pc_00624.pdf" xr:uid="{25C988FB-8082-4765-999E-63DB51A973F8}"/>
    <hyperlink ref="C526" r:id="rId538" display="https://unfcccstawebprd01.blob.core.windows.net/pacm/PriorConsiderations/pc_00622.pdf" xr:uid="{71CF4FE2-DC04-46CC-B794-D79D5584A1F9}"/>
    <hyperlink ref="C521" r:id="rId539" display="https://unfcccstawebprd01.blob.core.windows.net/pacm/PriorConsiderations/pc_00617.pdf" xr:uid="{1E10EF07-2765-4B71-802E-694C91047392}"/>
    <hyperlink ref="C514" r:id="rId540" display="https://unfcccstawebprd01.blob.core.windows.net/pacm/PriorConsiderations/pc_00604.pdf" xr:uid="{AA5E6E26-24E3-44C6-B549-A319B7CD9A05}"/>
    <hyperlink ref="C513" r:id="rId541" display="https://unfcccstawebprd01.blob.core.windows.net/pacm/PriorConsiderations/pc_00603.pdf" xr:uid="{6EFBA705-01B6-45C2-8486-3CF2C0C05CF1}"/>
    <hyperlink ref="C508" r:id="rId542" display="https://unfcccstawebprd01.blob.core.windows.net/pacm/PriorConsiderations/pc_00598.pdf" xr:uid="{E620E785-9499-4A00-988E-E0C8FB6D875D}"/>
    <hyperlink ref="C504" r:id="rId543" display="https://unfcccstawebprd01.blob.core.windows.net/pacm/PriorConsiderations/pc_00594.pdf" xr:uid="{E899E8CA-E05D-4F02-B41F-1C8B9DC0EF9D}"/>
    <hyperlink ref="C502" r:id="rId544" display="https://unfcccstawebprd01.blob.core.windows.net/pacm/PriorConsiderations/pc_00592.pdf" xr:uid="{5ED0B82C-D285-4BAF-824B-3CF6CD9224BA}"/>
    <hyperlink ref="C500" r:id="rId545" display="https://unfcccstawebprd01.blob.core.windows.net/pacm/PriorConsiderations/pc_00590.pdf" xr:uid="{04C93C4F-CC36-4466-BF57-EB9CD1403777}"/>
    <hyperlink ref="C498" r:id="rId546" display="https://unfcccstawebprd01.blob.core.windows.net/pacm/PriorConsiderations/pc_00588.pdf" xr:uid="{7FEB0BA6-FC2E-468D-907F-0656FF649D48}"/>
    <hyperlink ref="C496" r:id="rId547" display="https://unfcccstawebprd01.blob.core.windows.net/pacm/PriorConsiderations/pc_00586.pdf" xr:uid="{14351344-390D-4566-A093-655CFC541A4E}"/>
    <hyperlink ref="C493" r:id="rId548" display="https://unfcccstawebprd01.blob.core.windows.net/pacm/PriorConsiderations/pc_00583.pdf" xr:uid="{EB9E4040-55A2-4A87-AD36-ACF4C5126770}"/>
    <hyperlink ref="C487" r:id="rId549" display="https://unfcccstawebprd01.blob.core.windows.net/pacm/PriorConsiderations/pc_00381.pdf" xr:uid="{33DCDE62-B1C1-4F6A-9336-A11DD1A2F2CC}"/>
    <hyperlink ref="C304" r:id="rId550" display="https://unfcccstawebprd01.blob.core.windows.net/pacm/PriorConsiderations/pc_00362.pdf" xr:uid="{EE45C72A-71DC-4C72-8CE2-AD0F4E588545}"/>
    <hyperlink ref="C117" r:id="rId551" display="https://unfcccstawebprd01.blob.core.windows.net/pacm/PriorConsiderations/pc_00120.pdf" xr:uid="{4492D474-594E-4316-8F32-94BACB262380}"/>
    <hyperlink ref="C388" r:id="rId552" display="https://unfcccstawebprd01.blob.core.windows.net/pacm/PriorConsiderations/pc_01164.pdf" xr:uid="{D77F1801-18FB-40E1-8D66-14F74431CEBA}"/>
    <hyperlink ref="C360" r:id="rId553" display="https://unfcccstawebprd01.blob.core.windows.net/pacm/PriorConsiderations/pc_01163.pdf" xr:uid="{A83A9BD0-F0DE-4E6C-AAE3-76C2FAC0110F}"/>
    <hyperlink ref="C381" r:id="rId554" display="https://unfcccstawebprd01.blob.core.windows.net/pacm/PriorConsiderations/pc_01162.pdf" xr:uid="{589EB1E0-A832-48FB-90B6-277BEAE83423}"/>
    <hyperlink ref="C382" r:id="rId555" display="https://unfcccstawebprd01.blob.core.windows.net/pacm/PriorConsiderations/pc_01161.pdf" xr:uid="{C31EAD28-B372-4C37-ACDC-5AF3E0CA68DE}"/>
    <hyperlink ref="C380" r:id="rId556" display="https://unfcccstawebprd01.blob.core.windows.net/pacm/PriorConsiderations/pc_01160.pdf" xr:uid="{8F88B6D7-871F-4833-906D-5893595D966C}"/>
    <hyperlink ref="C379" r:id="rId557" display="https://unfcccstawebprd01.blob.core.windows.net/pacm/PriorConsiderations/pc_01159.pdf" xr:uid="{566F235F-26F1-4477-ABB8-97AB8D80F770}"/>
    <hyperlink ref="C378" r:id="rId558" display="https://unfcccstawebprd01.blob.core.windows.net/pacm/PriorConsiderations/pc_01158.pdf" xr:uid="{EC165760-5929-488D-882D-C6A8BBBCBDC0}"/>
    <hyperlink ref="C377" r:id="rId559" display="https://unfcccstawebprd01.blob.core.windows.net/pacm/PriorConsiderations/pc_01157.pdf" xr:uid="{CCFCE3C2-9A66-45EE-BD31-19EE07C82FE9}"/>
    <hyperlink ref="C320" r:id="rId560" display="https://unfcccstawebprd01.blob.core.windows.net/pacm/PriorConsiderations/pc_00366.pdf" xr:uid="{CDF6C472-73F9-41F6-962B-70B7FCA3C9BD}"/>
    <hyperlink ref="C342" r:id="rId561" display="https://unfcccstawebprd01.blob.core.windows.net/pacm/PriorConsiderations/pc_00385.pdf" xr:uid="{629972EB-E051-43DF-ACF0-C0D9AC4D6621}"/>
    <hyperlink ref="C490" r:id="rId562" display="https://unfcccstawebprd01.blob.core.windows.net/pacm/PriorConsiderations/pc_00241.pdf" xr:uid="{38A5A26A-B774-4876-8A6B-F1037296F65C}"/>
    <hyperlink ref="C155" r:id="rId563" display="https://unfcccstawebprd01.blob.core.windows.net/pacm/PriorConsiderations/pc_00068.pdf" xr:uid="{03E5BD2D-63BA-4907-B1A9-5C45AF7111B7}"/>
    <hyperlink ref="C119" r:id="rId564" display="https://unfcccstawebprd01.blob.core.windows.net/pacm/PriorConsiderations/pc_00040.pdf" xr:uid="{D98AD9B8-75D5-44A4-926C-1F2F21474954}"/>
    <hyperlink ref="C125" r:id="rId565" display="https://unfcccstawebprd01.blob.core.windows.net/pacm/PriorConsiderations/pc_00037.pdf" xr:uid="{C98D8779-020E-4B68-81DE-D3E948390B83}"/>
    <hyperlink ref="C353" r:id="rId566" display="https://unfcccstawebprd01.blob.core.windows.net/pacm/PriorConsiderations/pc_00328.pdf" xr:uid="{7699D401-B1E5-4B05-833B-971928E86167}"/>
    <hyperlink ref="C78" r:id="rId567" display="https://unfcccstawebprd01.blob.core.windows.net/pacm/PriorConsiderations/pc_00937.pdf" xr:uid="{2E765E10-A9B5-47ED-8F8C-B2C84083EA6C}"/>
    <hyperlink ref="C448" r:id="rId568" display="https://unfcccstawebprd01.blob.core.windows.net/pacm/PriorConsiderations/pc_00508.pdf" xr:uid="{B2E9A145-3197-46CC-A346-1EB46E17BABD}"/>
    <hyperlink ref="C427" r:id="rId569" display="https://unfcccstawebprd01.blob.core.windows.net/pacm/PriorConsiderations/pc_00252.pdf" xr:uid="{0B85515C-3800-4FBA-9CAF-2B9BC67FAC4F}"/>
    <hyperlink ref="C148" r:id="rId570" display="https://unfcccstawebprd01.blob.core.windows.net/pacm/PriorConsiderations/pc_00063.pdf" xr:uid="{3D07748C-CFA2-4B8A-B14A-73D7118C0ED4}"/>
    <hyperlink ref="C40" r:id="rId571" display="https://unfcccstawebprd01.blob.core.windows.net/pacm/PriorConsiderations/pc_00458.pdf" xr:uid="{441FA8DB-F5AF-4989-A94D-0702FF6EC9A5}"/>
    <hyperlink ref="C37" r:id="rId572" display="https://unfcccstawebprd01.blob.core.windows.net/pacm/PriorConsiderations/pc_00456.pdf" xr:uid="{AC4EDA8C-BC0F-41A7-AF18-E90E63E6C508}"/>
    <hyperlink ref="C140" r:id="rId573" display="https://unfcccstawebprd01.blob.core.windows.net/pacm/PriorConsiderations/pc_00086.pdf" xr:uid="{2D58B3C8-83B5-43F6-971F-62EAC916A2DB}"/>
    <hyperlink ref="C138" r:id="rId574" display="https://unfcccstawebprd01.blob.core.windows.net/pacm/PriorConsiderations/pc_00027.pdf" xr:uid="{0BBACD5E-BD39-4CAE-93FB-F8E0371A0B4C}"/>
    <hyperlink ref="C312" r:id="rId575" display="https://unfcccstawebprd01.blob.core.windows.net/pacm/PriorConsiderations/pc_00982.pdf" xr:uid="{C4DAA0EE-1B18-44CA-956D-98EED2F13630}"/>
    <hyperlink ref="C209" r:id="rId576" display="https://unfcccstawebprd01.blob.core.windows.net/pacm/PriorConsiderations/pc_00981.pdf" xr:uid="{2B09AF62-050E-43FF-A3F5-9098EC6FE857}"/>
    <hyperlink ref="C74" r:id="rId577" display="https://unfcccstawebprd01.blob.core.windows.net/pacm/PriorConsiderations/pc_00945.pdf" xr:uid="{6621704D-A59B-4862-A9AD-F05AC61B1EFB}"/>
    <hyperlink ref="C30" r:id="rId578" display="https://unfcccstawebprd01.blob.core.windows.net/pacm/PriorConsiderations/pc_00908.pdf" xr:uid="{70A9446E-5877-494C-B51E-6E5AABEAAAC5}"/>
    <hyperlink ref="C8" r:id="rId579" display="https://unfcccstawebprd01.blob.core.windows.net/pacm/PriorConsiderations/pc_00907.pdf" xr:uid="{8721C716-2CF8-4D91-A871-88662120D513}"/>
    <hyperlink ref="C207" r:id="rId580" display="https://unfcccstawebprd01.blob.core.windows.net/pacm/PriorConsiderations/pc_00369.pdf" xr:uid="{7EE9F148-C70F-4A7D-9447-0FA1479BA4B8}"/>
    <hyperlink ref="C200" r:id="rId581" display="https://unfcccstawebprd01.blob.core.windows.net/pacm/PriorConsiderations/pc_00297.pdf" xr:uid="{02AC880C-B98F-4A49-BCAE-543DE5CD960B}"/>
    <hyperlink ref="C90" r:id="rId582" display="https://unfcccstawebprd01.blob.core.windows.net/pacm/PriorConsiderations/pc_00182.pdf" xr:uid="{40DAB113-7B8A-4A9A-A6CD-86CCEB779FE4}"/>
    <hyperlink ref="C99" r:id="rId583" display="https://unfcccstawebprd01.blob.core.windows.net/pacm/PriorConsiderations/pc_00181.pdf" xr:uid="{EFA22DEF-EC01-49AE-A202-45FE5CFDBD00}"/>
    <hyperlink ref="C451" r:id="rId584" display="https://unfcccstawebprd01.blob.core.windows.net/pacm/PriorConsiderations/pc_01214.pdf" xr:uid="{5A4DCFF4-1EB8-40F3-BE64-FB0F7B329BFE}"/>
    <hyperlink ref="C299" r:id="rId585" display="https://unfcccstawebprd01.blob.core.windows.net/pacm/PriorConsiderations/pc_00346.pdf" xr:uid="{AFEB4FDC-EE5C-4945-99EA-27437EFC1121}"/>
    <hyperlink ref="C133" r:id="rId586" display="https://unfcccstawebprd01.blob.core.windows.net/pacm/PriorConsiderations/pc_00169.pdf" xr:uid="{9DD1BACA-00CF-44E9-A639-309EC955E983}"/>
    <hyperlink ref="C134" r:id="rId587" display="https://unfcccstawebprd01.blob.core.windows.net/pacm/PriorConsiderations/pc_00038.pdf" xr:uid="{67404828-ECFE-4CBF-9877-299E3B2BF0D6}"/>
    <hyperlink ref="C595" r:id="rId588" display="https://unfcccstawebprd01.blob.core.windows.net/pacm/PriorConsiderations/pc_01300.pdf" xr:uid="{9D2D152B-5971-455B-AD36-921F62430248}"/>
    <hyperlink ref="C316" r:id="rId589" display="https://unfcccstawebprd01.blob.core.windows.net/pacm/PriorConsiderations/pc_01088.pdf" xr:uid="{9397D5E9-E80B-40D2-BEBE-44497F10F4F8}"/>
    <hyperlink ref="C470" r:id="rId590" display="https://unfcccstawebprd01.blob.core.windows.net/pacm/PriorConsiderations/pc_01237.pdf" xr:uid="{F9BC31DE-B5E3-42C2-AC28-89AAAF1A1486}"/>
    <hyperlink ref="C405" r:id="rId591" display="https://unfcccstawebprd01.blob.core.windows.net/pacm/PriorConsiderations/pc_00354.pdf" xr:uid="{080C181D-DCA2-444E-8DDD-E8B842581633}"/>
    <hyperlink ref="C415" r:id="rId592" display="https://unfcccstawebprd01.blob.core.windows.net/pacm/PriorConsiderations/pc_00353.pdf" xr:uid="{BD596D63-A69E-4FF7-B822-3E3C33357528}"/>
    <hyperlink ref="C414" r:id="rId593" display="https://unfcccstawebprd01.blob.core.windows.net/pacm/PriorConsiderations/pc_00352.pdf" xr:uid="{E170FF2D-B5B7-424D-BAEB-DF4CBF099870}"/>
    <hyperlink ref="C332" r:id="rId594" display="https://unfcccstawebprd01.blob.core.windows.net/pacm/PriorConsiderations/pc_00192.pdf" xr:uid="{4A01D746-2A23-40B7-99E2-3F855C14405B}"/>
    <hyperlink ref="C109" r:id="rId595" display="https://unfcccstawebprd01.blob.core.windows.net/pacm/PriorConsiderations/pc_00088.pdf" xr:uid="{B6A7A157-677C-4394-9724-ABDC767A4767}"/>
    <hyperlink ref="C14" r:id="rId596" display="https://unfcccstawebprd01.blob.core.windows.net/pacm/PriorConsiderations/pc_00454.pdf" xr:uid="{5104DB68-D799-4E21-9878-3D170D3CF5D9}"/>
    <hyperlink ref="C223" r:id="rId597" display="https://unfcccstawebprd01.blob.core.windows.net/pacm/PriorConsiderations/pc_00453.pdf" xr:uid="{71EA2B5C-AA40-492D-953C-F72DECD8802D}"/>
    <hyperlink ref="C222" r:id="rId598" display="https://unfcccstawebprd01.blob.core.windows.net/pacm/PriorConsiderations/pc_00452.pdf" xr:uid="{263DAD5A-F93A-4493-AD9A-5ECE889B7B53}"/>
    <hyperlink ref="C111" r:id="rId599" display="https://unfcccstawebprd01.blob.core.windows.net/pacm/PriorConsiderations/pc_00077.pdf" xr:uid="{E44B0163-4A45-4D16-ADE5-02A5FAB1E2B9}"/>
    <hyperlink ref="C103" r:id="rId600" display="https://unfcccstawebprd01.blob.core.windows.net/pacm/PriorConsiderations/pc_00076.pdf" xr:uid="{44952B1E-C05D-4576-B810-10F0C798386D}"/>
    <hyperlink ref="C149" r:id="rId601" display="https://unfcccstawebprd01.blob.core.windows.net/pacm/PriorConsiderations/pc_00075.pdf" xr:uid="{1DEFD036-01FB-4A29-81FC-976BC422E0F1}"/>
    <hyperlink ref="C102" r:id="rId602" display="https://unfcccstawebprd01.blob.core.windows.net/pacm/PriorConsiderations/pc_00074.pdf" xr:uid="{C65694A5-CB5E-4F17-AFA0-3FD3518FA659}"/>
    <hyperlink ref="C87" r:id="rId603" display="https://unfcccstawebprd01.blob.core.windows.net/pacm/PriorConsiderations/pc_00073.pdf" xr:uid="{ACEF249E-62CC-447D-9C66-B790DBDA42FE}"/>
    <hyperlink ref="C100" r:id="rId604" display="https://unfcccstawebprd01.blob.core.windows.net/pacm/PriorConsiderations/pc_00069.pdf" xr:uid="{BB562A7E-596C-4B16-B815-FA4356FF737E}"/>
    <hyperlink ref="C544" r:id="rId605" display="https://unfcccstawebprd01.blob.core.windows.net/pacm/PriorConsiderations/pc_00640.pdf" xr:uid="{367A31F4-9B1E-4602-BDF3-AE2EAA4CC940}"/>
    <hyperlink ref="C543" r:id="rId606" display="https://unfcccstawebprd01.blob.core.windows.net/pacm/PriorConsiderations/pc_00639.pdf" xr:uid="{60ACC2D2-4B2B-4B1E-8E49-4501990A54C6}"/>
    <hyperlink ref="C540" r:id="rId607" display="https://unfcccstawebprd01.blob.core.windows.net/pacm/PriorConsiderations/pc_00636.pdf" xr:uid="{833B5DA1-6D66-4E84-9631-724AF5D919E7}"/>
    <hyperlink ref="C538" r:id="rId608" display="https://unfcccstawebprd01.blob.core.windows.net/pacm/PriorConsiderations/pc_00634.pdf" xr:uid="{4A7C90EF-DF28-46C2-8151-7EAA6D78C914}"/>
    <hyperlink ref="C537" r:id="rId609" display="https://unfcccstawebprd01.blob.core.windows.net/pacm/PriorConsiderations/pc_00633.pdf" xr:uid="{B16FFA9E-002B-4DB8-B426-F101539320DD}"/>
    <hyperlink ref="C534" r:id="rId610" display="https://unfcccstawebprd01.blob.core.windows.net/pacm/PriorConsiderations/pc_00630.pdf" xr:uid="{C67076F6-74E9-450F-BD06-FEF9071CA9EF}"/>
    <hyperlink ref="C533" r:id="rId611" display="https://unfcccstawebprd01.blob.core.windows.net/pacm/PriorConsiderations/pc_00629.pdf" xr:uid="{E6C97076-946D-41E6-B7F0-B9028C621A2F}"/>
    <hyperlink ref="C529" r:id="rId612" display="https://unfcccstawebprd01.blob.core.windows.net/pacm/PriorConsiderations/pc_00625.pdf" xr:uid="{2DDDD859-FB53-4BA5-B1D6-9449C4941A15}"/>
    <hyperlink ref="C527" r:id="rId613" display="https://unfcccstawebprd01.blob.core.windows.net/pacm/PriorConsiderations/pc_00623.pdf" xr:uid="{BC3C5334-E3A8-41F7-B1EB-C3539A8E9E15}"/>
    <hyperlink ref="C525" r:id="rId614" display="https://unfcccstawebprd01.blob.core.windows.net/pacm/PriorConsiderations/pc_00621.pdf" xr:uid="{E4AFFCF2-2BCE-4CCD-AA9C-0F9526593A0B}"/>
    <hyperlink ref="C522" r:id="rId615" display="https://unfcccstawebprd01.blob.core.windows.net/pacm/PriorConsiderations/pc_00618.pdf" xr:uid="{8ADA255B-EED2-4AA2-ACFD-A1FB7C7A01FC}"/>
    <hyperlink ref="C519" r:id="rId616" display="https://unfcccstawebprd01.blob.core.windows.net/pacm/PriorConsiderations/pc_00615.pdf" xr:uid="{4A667DE8-6E36-4109-9600-910615F1998E}"/>
    <hyperlink ref="C484" r:id="rId617" display="https://unfcccstawebprd01.blob.core.windows.net/pacm/PriorConsiderations/pc_00423.pdf" xr:uid="{31615A99-B7EE-4EA7-A6BA-6F3D879E5038}"/>
    <hyperlink ref="C477" r:id="rId618" display="https://unfcccstawebprd01.blob.core.windows.net/pacm/PriorConsiderations/pc_00304.pdf" xr:uid="{267A90A7-1561-45AE-B779-4A1B0D019371}"/>
    <hyperlink ref="C718" r:id="rId619" display="https://unfcccstawebprd01.blob.core.windows.net/pacm/PriorConsiderations/pc_01413.pdf" xr:uid="{A82A7521-33DE-41D3-BB07-F32ACBFE93EF}"/>
    <hyperlink ref="C717" r:id="rId620" display="https://unfcccstawebprd01.blob.core.windows.net/pacm/PriorConsiderations/pc_01412.pdf" xr:uid="{67EB4566-D404-4A48-80E3-4719B3342A91}"/>
    <hyperlink ref="C625" r:id="rId621" display="https://unfcccstawebprd01.blob.core.windows.net/pacm/PriorConsiderations/pc_00872.pdf" xr:uid="{F61450FE-FC2C-4412-BB40-ADD521E72966}"/>
    <hyperlink ref="C719" r:id="rId622" display="https://unfcccstawebprd01.blob.core.windows.net/pacm/PriorConsiderations/pc_01408.pdf" xr:uid="{80B58335-1ECC-40EB-B013-4FFAD409E371}"/>
    <hyperlink ref="C699" r:id="rId623" display="https://unfcccstawebprd01.blob.core.windows.net/pacm/PriorConsiderations/pc_00424.pdf" xr:uid="{80DF9270-97BA-40A2-B65E-EF0AFEB9DA9D}"/>
    <hyperlink ref="C684" r:id="rId624" display="https://unfcccstawebprd01.blob.core.windows.net/pacm/PriorConsiderations/pc_00672.pdf" xr:uid="{1253E60E-BE75-40FC-B598-DE2439245906}"/>
    <hyperlink ref="C703" r:id="rId625" display="https://unfcccstawebprd01.blob.core.windows.net/pacm/PriorConsiderations/pc_00659.pdf" xr:uid="{8FBC3C0B-C4F5-4458-8287-886CCD62E1C6}"/>
    <hyperlink ref="C655" r:id="rId626" display="https://unfcccstawebprd01.blob.core.windows.net/pacm/PriorConsiderations/pc_00649.pdf" xr:uid="{9ABAAC2E-CB10-456E-8F20-3C3A223A9BC0}"/>
    <hyperlink ref="C646" r:id="rId627" display="https://unfcccstawebprd01.blob.core.windows.net/pacm/PriorConsiderations/pc_00501.pdf" xr:uid="{F388E54D-918A-4BC1-BFE4-294A35F91ACD}"/>
    <hyperlink ref="C672" r:id="rId628" display="https://unfcccstawebprd01.blob.core.windows.net/pacm/PriorConsiderations/pc_00172.pdf" xr:uid="{57DDA3B2-6010-4424-B9B6-ADF386EC9C72}"/>
    <hyperlink ref="C712" r:id="rId629" display="https://unfcccstawebprd01.blob.core.windows.net/pacm/PriorConsiderations/pc_00171.pdf" xr:uid="{83890A14-805D-4A8C-B7EC-C4F2E590190E}"/>
    <hyperlink ref="C662" r:id="rId630" display="https://unfcccstawebprd01.blob.core.windows.net/pacm/PriorConsiderations/pc_00667.pdf" xr:uid="{C1C8F84F-FCA6-4B4E-84E3-3D224EB4D9EF}"/>
    <hyperlink ref="C715" r:id="rId631" display="https://unfcccstawebprd01.blob.core.windows.net/pacm/PriorConsiderations/pc_01385.pdf" xr:uid="{946817F7-DE3C-46A4-B7DD-AB03E8726701}"/>
    <hyperlink ref="C637" r:id="rId632" display="https://unfcccstawebprd01.blob.core.windows.net/pacm/PriorConsiderations/pc_00851.pdf" xr:uid="{6A2BF212-F5E9-45C8-BA39-37F67E349FFD}"/>
    <hyperlink ref="C710" r:id="rId633" display="https://unfcccstawebprd01.blob.core.windows.net/pacm/PriorConsiderations/pc_01410.pdf" xr:uid="{FD2C0EED-409A-4178-9B1C-706648C1FC9B}"/>
    <hyperlink ref="C709" r:id="rId634" display="https://unfcccstawebprd01.blob.core.windows.net/pacm/PriorConsiderations/pc_01409.pdf" xr:uid="{2D6C418A-104F-40E8-93C6-00D13889CA2F}"/>
    <hyperlink ref="C706" r:id="rId635" display="https://unfcccstawebprd01.blob.core.windows.net/pacm/PriorConsiderations/pc_01404.pdf" xr:uid="{6DD2D7B4-33B7-4955-8097-F9D389567746}"/>
    <hyperlink ref="C705" r:id="rId636" display="https://unfcccstawebprd01.blob.core.windows.net/pacm/PriorConsiderations/pc_01403.pdf" xr:uid="{A05EAE94-31E8-4D14-81C4-C6EC1972F06F}"/>
    <hyperlink ref="C704" r:id="rId637" display="https://unfcccstawebprd01.blob.core.windows.net/pacm/PriorConsiderations/pc_01402.pdf" xr:uid="{A735D160-9B9A-4129-891B-73013F8C1148}"/>
    <hyperlink ref="C707" r:id="rId638" display="https://unfcccstawebprd01.blob.core.windows.net/pacm/PriorConsiderations/pc_01391.pdf" xr:uid="{A18B481D-B276-4B44-AA06-55D270A48573}"/>
    <hyperlink ref="C716" r:id="rId639" display="https://unfcccstawebprd01.blob.core.windows.net/pacm/PriorConsiderations/pc_01390.pdf" xr:uid="{B931B305-7ED3-48AD-A898-E362AD248CD8}"/>
    <hyperlink ref="C683" r:id="rId640" display="https://unfcccstawebprd01.blob.core.windows.net/pacm/PriorConsiderations/pc_01388.pdf" xr:uid="{C8241C22-937E-4F4F-A2CA-07E4B440921A}"/>
    <hyperlink ref="C687" r:id="rId641" display="https://unfcccstawebprd01.blob.core.windows.net/pacm/PriorConsiderations/pc_01387.pdf" xr:uid="{6558DD71-39F2-4296-96FB-1B6619A97952}"/>
    <hyperlink ref="C708" r:id="rId642" display="https://unfcccstawebprd01.blob.core.windows.net/pacm/PriorConsiderations/pc_01382.pdf" xr:uid="{2A14A0DF-8371-4EB4-B922-5AD4D7B58387}"/>
    <hyperlink ref="C711" r:id="rId643" display="https://unfcccstawebprd01.blob.core.windows.net/pacm/PriorConsiderations/pc_01374.pdf" xr:uid="{BA15C41A-DD93-482F-86B6-847098415C7D}"/>
    <hyperlink ref="C686" r:id="rId644" display="https://unfcccstawebprd01.blob.core.windows.net/pacm/PriorConsiderations/pc_01290.pdf" xr:uid="{68B793D3-7E6F-460D-B8EF-EC193FA546F3}"/>
    <hyperlink ref="C676" r:id="rId645" display="https://unfcccstawebprd01.blob.core.windows.net/pacm/PriorConsiderations/pc_01289.pdf" xr:uid="{5AC4B5C2-86DB-4EFF-A7DC-862A6A25DD43}"/>
    <hyperlink ref="C671" r:id="rId646" display="https://unfcccstawebprd01.blob.core.windows.net/pacm/PriorConsiderations/pc_01288.pdf" xr:uid="{5542283D-8D0E-41F6-AE36-E8D9B4E24EE2}"/>
    <hyperlink ref="C696" r:id="rId647" display="https://unfcccstawebprd01.blob.core.windows.net/pacm/PriorConsiderations/pc_01287.pdf" xr:uid="{A6B92042-8F09-4F7D-915E-E2C00B8F1644}"/>
    <hyperlink ref="C695" r:id="rId648" display="https://unfcccstawebprd01.blob.core.windows.net/pacm/PriorConsiderations/pc_01286.pdf" xr:uid="{9295FEFD-A1C0-485E-98EE-4F013187CFFB}"/>
    <hyperlink ref="C666" r:id="rId649" display="https://unfcccstawebprd01.blob.core.windows.net/pacm/PriorConsiderations/pc_01285.pdf" xr:uid="{1DF265C3-7E0A-4B11-A6A3-2CAD3E67A46F}"/>
    <hyperlink ref="C680" r:id="rId650" display="https://unfcccstawebprd01.blob.core.windows.net/pacm/PriorConsiderations/pc_01284.pdf" xr:uid="{3C83AECB-7A17-4C5B-AED8-157178327346}"/>
    <hyperlink ref="C694" r:id="rId651" display="https://unfcccstawebprd01.blob.core.windows.net/pacm/PriorConsiderations/pc_01283.pdf" xr:uid="{449311FD-EB54-4F55-BE02-D55F955CE3DF}"/>
    <hyperlink ref="C670" r:id="rId652" display="https://unfcccstawebprd01.blob.core.windows.net/pacm/PriorConsiderations/pc_01282.pdf" xr:uid="{4EF2C4CA-D47C-453B-86C3-EA36F4150982}"/>
    <hyperlink ref="C693" r:id="rId653" display="https://unfcccstawebprd01.blob.core.windows.net/pacm/PriorConsiderations/pc_01281.pdf" xr:uid="{8353F1FE-506C-4B97-BBBF-F68BCDD39B50}"/>
    <hyperlink ref="C669" r:id="rId654" display="https://unfcccstawebprd01.blob.core.windows.net/pacm/PriorConsiderations/pc_01280.pdf" xr:uid="{F6097BFA-6D13-470E-ABCB-633470C1A7F3}"/>
    <hyperlink ref="C692" r:id="rId655" display="https://unfcccstawebprd01.blob.core.windows.net/pacm/PriorConsiderations/pc_01279.pdf" xr:uid="{D310402B-5C6B-4D38-A98B-77D016E7CC31}"/>
    <hyperlink ref="C697" r:id="rId656" display="https://unfcccstawebprd01.blob.core.windows.net/pacm/PriorConsiderations/pc_01278.pdf" xr:uid="{40DE401D-5BD4-4A2A-AE58-DF4E2A7AB2C4}"/>
    <hyperlink ref="C668" r:id="rId657" display="https://unfcccstawebprd01.blob.core.windows.net/pacm/PriorConsiderations/pc_01277.pdf" xr:uid="{9F5F81DF-0661-4BBD-95BC-19AEA39D9862}"/>
    <hyperlink ref="C691" r:id="rId658" display="https://unfcccstawebprd01.blob.core.windows.net/pacm/PriorConsiderations/pc_01276.pdf" xr:uid="{A0851880-1EAB-4E23-B046-26B2AF09A9D1}"/>
    <hyperlink ref="C667" r:id="rId659" display="https://unfcccstawebprd01.blob.core.windows.net/pacm/PriorConsiderations/pc_01275.pdf" xr:uid="{20C2D51C-6E18-4ECD-8574-29CF4CE80BCB}"/>
    <hyperlink ref="C690" r:id="rId660" display="https://unfcccstawebprd01.blob.core.windows.net/pacm/PriorConsiderations/pc_01274.pdf" xr:uid="{64429523-6B83-4041-8575-BBB0AD1E9693}"/>
    <hyperlink ref="C685" r:id="rId661" display="https://unfcccstawebprd01.blob.core.windows.net/pacm/PriorConsiderations/pc_01273.pdf" xr:uid="{0AA4ADEE-82DB-4766-90DC-3CCE13FB2381}"/>
    <hyperlink ref="C631" r:id="rId662" display="https://unfcccstawebprd01.blob.core.windows.net/pacm/PriorConsiderations/pc_01272.pdf" xr:uid="{9AC33D4F-979F-40F6-92BD-DAD95601C9EA}"/>
    <hyperlink ref="C689" r:id="rId663" display="https://unfcccstawebprd01.blob.core.windows.net/pacm/PriorConsiderations/pc_01271.pdf" xr:uid="{4D863C98-5A04-409D-A7FC-5D6F10A4851F}"/>
    <hyperlink ref="C651" r:id="rId664" display="https://unfcccstawebprd01.blob.core.windows.net/pacm/PriorConsiderations/pc_00900.pdf" xr:uid="{570AE72B-AA19-4E9E-8BAA-4F36FD50B343}"/>
    <hyperlink ref="C641" r:id="rId665" display="https://unfcccstawebprd01.blob.core.windows.net/pacm/PriorConsiderations/pc_00897.pdf" xr:uid="{CE98A688-9CB9-4DFD-8DFB-E5C4A824D927}"/>
    <hyperlink ref="C674" r:id="rId666" display="https://unfcccstawebprd01.blob.core.windows.net/pacm/PriorConsiderations/pc_00893.pdf" xr:uid="{832C9397-127E-460B-A258-DACDF13B5D88}"/>
    <hyperlink ref="C634" r:id="rId667" display="https://unfcccstawebprd01.blob.core.windows.net/pacm/PriorConsiderations/pc_00887.pdf" xr:uid="{0CAA562B-BCD6-4165-88F9-403D6BA1FF66}"/>
    <hyperlink ref="C677" r:id="rId668" display="https://unfcccstawebprd01.blob.core.windows.net/pacm/PriorConsiderations/pc_00888.pdf" xr:uid="{3765C46A-E91B-44B7-BBDE-EF24E8094B22}"/>
    <hyperlink ref="C642" r:id="rId669" display="https://unfcccstawebprd01.blob.core.windows.net/pacm/PriorConsiderations/pc_00889.pdf" xr:uid="{E3FE34E2-9382-4177-935B-8CC8402D0E23}"/>
    <hyperlink ref="C679" r:id="rId670" display="https://unfcccstawebprd01.blob.core.windows.net/pacm/PriorConsiderations/pc_00885.pdf" xr:uid="{5F74ED62-A9BA-4498-A212-C35D2CF13B72}"/>
    <hyperlink ref="C654" r:id="rId671" display="https://unfcccstawebprd01.blob.core.windows.net/pacm/PriorConsiderations/pc_00886.pdf" xr:uid="{E4ECF78A-7C3A-48B2-B798-B4CE203D2531}"/>
    <hyperlink ref="C681" r:id="rId672" display="https://unfcccstawebprd01.blob.core.windows.net/pacm/PriorConsiderations/pc_00884.pdf" xr:uid="{9928EFA9-CAFF-443F-9200-AD1E2512C6EB}"/>
    <hyperlink ref="C675" r:id="rId673" display="https://unfcccstawebprd01.blob.core.windows.net/pacm/PriorConsiderations/pc_00881.pdf" xr:uid="{FD00F61A-7A00-4BD3-B876-622DC7D8607A}"/>
    <hyperlink ref="C622" r:id="rId674" display="https://unfcccstawebprd01.blob.core.windows.net/pacm/PriorConsiderations/pc_00882.pdf" xr:uid="{6E2F0238-B194-4708-948A-5F25508149F5}"/>
    <hyperlink ref="C652" r:id="rId675" display="https://unfcccstawebprd01.blob.core.windows.net/pacm/PriorConsiderations/pc_00876.pdf" xr:uid="{C0108FC2-12CD-45F8-8E8A-04975A4E524F}"/>
    <hyperlink ref="C658" r:id="rId676" display="https://unfcccstawebprd01.blob.core.windows.net/pacm/PriorConsiderations/pc_00874.pdf" xr:uid="{C914972B-D4D5-4797-A07B-56F794439B01}"/>
    <hyperlink ref="C624" r:id="rId677" display="https://unfcccstawebprd01.blob.core.windows.net/pacm/PriorConsiderations/pc_00873.pdf" xr:uid="{8754EE05-03B7-41F5-8401-E7DE58DEC610}"/>
    <hyperlink ref="C663" r:id="rId678" display="https://unfcccstawebprd01.blob.core.windows.net/pacm/PriorConsiderations/pc_00871.pdf" xr:uid="{0730F0D1-4BF2-49DE-BE46-05B0CF4C166B}"/>
    <hyperlink ref="C673" r:id="rId679" display="https://unfcccstawebprd01.blob.core.windows.net/pacm/PriorConsiderations/pc_00866.pdf" xr:uid="{D8D354DA-AA78-44E5-8DA7-FF4AAC787D82}"/>
    <hyperlink ref="C657" r:id="rId680" display="https://unfcccstawebprd01.blob.core.windows.net/pacm/PriorConsiderations/pc_00865.pdf" xr:uid="{06AD8050-F95B-4A48-BA5B-8F61DF200282}"/>
    <hyperlink ref="C640" r:id="rId681" display="https://unfcccstawebprd01.blob.core.windows.net/pacm/PriorConsiderations/pc_00864.pdf" xr:uid="{BA3F2D8A-F4B6-4E78-8D78-C8A22C87ECC5}"/>
    <hyperlink ref="C643" r:id="rId682" display="https://unfcccstawebprd01.blob.core.windows.net/pacm/PriorConsiderations/pc_00859.pdf" xr:uid="{4F6ED957-C532-451E-A65B-27FFAF746C26}"/>
    <hyperlink ref="C626" r:id="rId683" display="https://unfcccstawebprd01.blob.core.windows.net/pacm/PriorConsiderations/pc_00853.pdf" xr:uid="{933A96EA-11D5-4046-9E10-BAE751D44B44}"/>
    <hyperlink ref="C645" r:id="rId684" display="https://unfcccstawebprd01.blob.core.windows.net/pacm/PriorConsiderations/pc_00850.pdf" xr:uid="{01B3B870-DDB8-4352-B0E6-D0FF60DAD23B}"/>
    <hyperlink ref="C644" r:id="rId685" display="https://unfcccstawebprd01.blob.core.windows.net/pacm/PriorConsiderations/pc_00847.pdf" xr:uid="{302FFE55-234D-48CA-B562-B24D9F9B490C}"/>
    <hyperlink ref="C627" r:id="rId686" display="https://unfcccstawebprd01.blob.core.windows.net/pacm/PriorConsiderations/pc_00846.pdf" xr:uid="{5411967D-6910-4CAD-B743-D66462B64D29}"/>
    <hyperlink ref="C650" r:id="rId687" display="https://unfcccstawebprd01.blob.core.windows.net/pacm/PriorConsiderations/pc_00844.pdf" xr:uid="{BEF998B9-BA1F-4D2B-A289-00D9F196BD8E}"/>
    <hyperlink ref="C656" r:id="rId688" display="https://unfcccstawebprd01.blob.core.windows.net/pacm/PriorConsiderations/pc_00839.pdf" xr:uid="{2658E62F-54EC-4259-8360-07A66FC611B1}"/>
    <hyperlink ref="C633" r:id="rId689" display="https://unfcccstawebprd01.blob.core.windows.net/pacm/PriorConsiderations/pc_00554.pdf" xr:uid="{4EC22CA2-744E-4CC3-9D9B-DD4C7E1FCBB1}"/>
    <hyperlink ref="C678" r:id="rId690" display="https://unfcccstawebprd01.blob.core.windows.net/pacm/PriorConsiderations/pc_00468.pdf" xr:uid="{3E65F8FF-B11E-4436-B2DD-793CD7809E62}"/>
    <hyperlink ref="C648" r:id="rId691" display="https://unfcccstawebprd01.blob.core.windows.net/pacm/PriorConsiderations/pc_00467.pdf" xr:uid="{F6198F3A-6527-4DD5-89D5-9FA92505BC97}"/>
    <hyperlink ref="C688" r:id="rId692" display="https://unfcccstawebprd01.blob.core.windows.net/pacm/PriorConsiderations/pc_00466.pdf" xr:uid="{A62CE037-9711-4286-A4D3-B70D955B4659}"/>
    <hyperlink ref="C682" r:id="rId693" display="https://unfcccstawebprd01.blob.core.windows.net/pacm/PriorConsiderations/pc_00464.pdf" xr:uid="{300D2631-D6DF-4397-A897-B4890ED5D0D4}"/>
    <hyperlink ref="C628" r:id="rId694" display="https://unfcccstawebprd01.blob.core.windows.net/pacm/PriorConsiderations/pc_00448.pdf" xr:uid="{66100DE7-83E1-434D-B6F6-46D21F202B67}"/>
    <hyperlink ref="C661" r:id="rId695" display="https://unfcccstawebprd01.blob.core.windows.net/pacm/PriorConsiderations/pc_00443.pdf" xr:uid="{1420D1CC-D75A-48BE-A128-C81814819BCB}"/>
    <hyperlink ref="C649" r:id="rId696" display="https://unfcccstawebprd01.blob.core.windows.net/pacm/PriorConsiderations/pc_00435.pdf" xr:uid="{292BD143-D28E-4A10-BC4E-71E0BE10C696}"/>
    <hyperlink ref="C653" r:id="rId697" display="https://unfcccstawebprd01.blob.core.windows.net/pacm/PriorConsiderations/pc_00397.pdf" xr:uid="{329E2AFD-9CF1-4583-909C-A6E769DA1029}"/>
    <hyperlink ref="C664" r:id="rId698" display="https://unfcccstawebprd01.blob.core.windows.net/pacm/PriorConsiderations/pc_00841.pdf" xr:uid="{272E2E7F-9813-4E2A-8437-7A50D98E63AB}"/>
    <hyperlink ref="C665" r:id="rId699" display="https://unfcccstawebprd01.blob.core.windows.net/pacm/PriorConsiderations/pc_00840.pdf" xr:uid="{76DF4AE4-6D02-4959-BC26-D48831845E98}"/>
    <hyperlink ref="C659" r:id="rId700" display="https://unfcccstawebprd01.blob.core.windows.net/pacm/PriorConsiderations/pc_00065.pdf" xr:uid="{E071ECAC-461D-425A-82C0-4089AC4A4F8D}"/>
    <hyperlink ref="C635" r:id="rId701" display="https://unfcccstawebprd01.blob.core.windows.net/pacm/PriorConsiderations/pc_00441.pdf" xr:uid="{F4B2FF3B-A72C-4B91-852D-C8BDDACD8CC0}"/>
    <hyperlink ref="C700" r:id="rId702" display="https://unfcccstawebprd01.blob.core.windows.net/pacm/PriorConsiderations/pc_00425.pdf" xr:uid="{4841AAB3-09C5-49C8-A255-AF5BB9FCEC3B}"/>
    <hyperlink ref="C698" r:id="rId703" display="https://unfcccstawebprd01.blob.core.windows.net/pacm/PriorConsiderations/pc_00422.pdf" xr:uid="{6D9AE9D0-3F20-4EC9-84ED-627BCEACF518}"/>
    <hyperlink ref="C639" r:id="rId704" display="https://unfcccstawebprd01.blob.core.windows.net/pacm/PriorConsiderations/pc_00862.pdf" xr:uid="{C893A645-1066-46D9-B584-544062FC501F}"/>
    <hyperlink ref="C632" r:id="rId705" display="https://unfcccstawebprd01.blob.core.windows.net/pacm/PriorConsiderations/pc_00861.pdf" xr:uid="{56838D2F-9EFC-4CAD-B4F7-302AC7A77D02}"/>
    <hyperlink ref="C713" r:id="rId706" display="https://unfcccstawebprd01.blob.core.windows.net/pacm/PriorConsiderations/pc_01414.pdf" xr:uid="{0287B4FB-0FF1-43A9-A99F-1D568831F441}"/>
    <hyperlink ref="C714" r:id="rId707" display="https://unfcccstawebprd01.blob.core.windows.net/pacm/PriorConsiderations/pc_00060.pdf" xr:uid="{C1003341-F269-441B-8915-C42BB487C94E}"/>
    <hyperlink ref="C630" r:id="rId708" display="https://unfcccstawebprd01.blob.core.windows.net/pacm/PriorConsiderations/pc_00869.pdf" xr:uid="{75DCFCFA-23D8-4C1B-BB4B-84C7E1E61D06}"/>
    <hyperlink ref="C629" r:id="rId709" display="https://unfcccstawebprd01.blob.core.windows.net/pacm/PriorConsiderations/pc_00658.pdf" xr:uid="{C0395394-43DF-4870-A27C-042B5B00CD0B}"/>
    <hyperlink ref="C702" r:id="rId710" display="https://unfcccstawebprd01.blob.core.windows.net/pacm/PriorConsiderations/pc_00427.pdf" xr:uid="{804A1584-FC7E-496A-A5A5-2CD7F5FE8990}"/>
    <hyperlink ref="C701" r:id="rId711" display="https://unfcccstawebprd01.blob.core.windows.net/pacm/PriorConsiderations/pc_00426.pdf" xr:uid="{79C1AE9C-9589-4387-A4FE-ADF89D552B6A}"/>
    <hyperlink ref="C660" r:id="rId712" display="https://unfcccstawebprd01.blob.core.windows.net/pacm/PriorConsiderations/pc_00066.pdf" xr:uid="{C9B6A647-1F8B-4C58-A5EE-2EB67AC70241}"/>
    <hyperlink ref="C623" r:id="rId713" display="https://unfcccstawebprd01.blob.core.windows.net/pacm/PriorConsiderations/pc_00863.pdf" xr:uid="{3904B85F-29A6-4A3C-B2A4-33F148D90CD3}"/>
    <hyperlink ref="C647" r:id="rId714" display="https://unfcccstawebprd01.blob.core.windows.net/pacm/PriorConsiderations/pc_00858.pdf" xr:uid="{5F232B6A-778B-45D0-ADB6-B0C8D20D82CA}"/>
    <hyperlink ref="C636" r:id="rId715" display="https://unfcccstawebprd01.blob.core.windows.net/pacm/PriorConsiderations/pc_00857.pdf" xr:uid="{6DAE06CB-E1E4-4C6B-AEDA-7661E418D7F2}"/>
    <hyperlink ref="C638" r:id="rId716" display="https://unfcccstawebprd01.blob.core.windows.net/pacm/PriorConsiderations/pc_00856.pdf" xr:uid="{A384F722-CC09-49DF-A907-69011BAEF1AA}"/>
    <hyperlink ref="C745" r:id="rId717" display="https://unfcccstawebprd01.blob.core.windows.net/pacm/PriorConsiderations/pc_01370.pdf" xr:uid="{86275ADF-21B1-4C88-962C-66D06A6C826E}"/>
    <hyperlink ref="C755" r:id="rId718" display="https://unfcccstawebprd01.blob.core.windows.net/pacm/PriorConsiderations/pc_01369.pdf" xr:uid="{A91C99A1-6984-4A87-B48F-3548ECF76DD2}"/>
    <hyperlink ref="C743" r:id="rId719" display="https://unfcccstawebprd01.blob.core.windows.net/pacm/PriorConsiderations/pc_01368.pdf" xr:uid="{8136D2F6-981D-489E-A2B4-2780D64EFBCE}"/>
    <hyperlink ref="C754" r:id="rId720" xr:uid="{38B40C32-55D3-4026-9D91-6A512CF0870D}"/>
    <hyperlink ref="C741" r:id="rId721" display="https://unfcccstawebprd01.blob.core.windows.net/pacm/PriorConsiderations/pc_01365.pdf" xr:uid="{85DF1E4F-0E2E-485F-9B46-D3183C89379C}"/>
    <hyperlink ref="C744" r:id="rId722" display="https://unfcccstawebprd01.blob.core.windows.net/pacm/PriorConsiderations/pc_01363.pdf" xr:uid="{9E1F48DB-A677-4427-BD49-778595BA9531}"/>
    <hyperlink ref="C753" r:id="rId723" display="https://unfcccstawebprd01.blob.core.windows.net/pacm/PriorConsiderations/pc_01362.pdf" xr:uid="{37F9683E-D726-4D78-904D-A6E3E546F2BE}"/>
    <hyperlink ref="C746" r:id="rId724" display="https://unfcccstawebprd01.blob.core.windows.net/pacm/PriorConsiderations/pc_01440.pdf" xr:uid="{2EDDA2F2-E595-415F-ADFE-08B070F24C4F}"/>
    <hyperlink ref="C752" r:id="rId725" display="https://unfcccstawebprd01.blob.core.windows.net/pacm/PriorConsiderations/pc_01439.pdf" xr:uid="{59CA5581-8DE8-4D87-8113-2FF4EB4C4C92}"/>
    <hyperlink ref="C758" r:id="rId726" display="https://unfcccstawebprd01.blob.core.windows.net/pacm/PriorConsiderations/pc_01438.pdf" xr:uid="{02F4E741-979A-49CD-8E80-E11563419AED}"/>
    <hyperlink ref="C757" r:id="rId727" display="https://unfcccstawebprd01.blob.core.windows.net/pacm/PriorConsiderations/pc_01437.pdf" xr:uid="{D3D5F55A-E1F8-4FBE-9C92-EAFE90852B35}"/>
    <hyperlink ref="C750" r:id="rId728" display="https://unfcccstawebprd01.blob.core.windows.net/pacm/PriorConsiderations/pc_01436.pdf" xr:uid="{20A59BC1-4FD9-4794-8F52-14CFE4722677}"/>
    <hyperlink ref="C756" r:id="rId729" display="https://unfcccstawebprd01.blob.core.windows.net/pacm/PriorConsiderations/pc_01435.pdf" xr:uid="{467280E5-05E8-4B29-AF7F-5DDFDF39D5C9}"/>
    <hyperlink ref="C749" r:id="rId730" display="https://unfcccstawebprd01.blob.core.windows.net/pacm/PriorConsiderations/pc_01428.pdf" xr:uid="{BD087986-AD68-41E5-BB82-2EDC82152A75}"/>
    <hyperlink ref="C759" r:id="rId731" display="https://unfcccstawebprd01.blob.core.windows.net/pacm/PriorConsiderations/pc_01426.pdf" xr:uid="{5EF22E3A-F16B-4007-BD9B-F4EC48307CF0}"/>
    <hyperlink ref="C751" r:id="rId732" display="https://unfcccstawebprd01.blob.core.windows.net/pacm/PriorConsiderations/pc_01425.pdf" xr:uid="{676DF0AF-DF88-4270-A09B-CB992B0CD3C9}"/>
    <hyperlink ref="C748" r:id="rId733" display="https://unfcccstawebprd01.blob.core.windows.net/pacm/PriorConsiderations/pc_01424.pdf" xr:uid="{DD58DF66-B5D3-4533-AD15-FD3EADDEA025}"/>
    <hyperlink ref="C747" r:id="rId734" display="https://unfcccstawebprd01.blob.core.windows.net/pacm/PriorConsiderations/pc_01423.pdf" xr:uid="{D54F7003-6363-420D-83FB-4DD41CD95229}"/>
    <hyperlink ref="C740" r:id="rId735" display="https://unfcccstawebprd01.blob.core.windows.net/pacm/PriorConsiderations/pc_01319.pdf" xr:uid="{545411C7-DB32-4062-B4AB-123AF32219EE}"/>
    <hyperlink ref="C738" r:id="rId736" display="https://unfcccstawebprd01.blob.core.windows.net/pacm/PriorConsiderations/pc_00904.pdf" xr:uid="{AA9A9A49-ABFA-4D19-A52E-804D8B419680}"/>
    <hyperlink ref="C742" r:id="rId737" display="https://unfcccstawebprd01.blob.core.windows.net/pacm/PriorConsiderations/pc_00849.pdf" xr:uid="{7AC3FF41-6952-42D0-A210-3A26898329B5}"/>
    <hyperlink ref="C736" r:id="rId738" display="https://unfcccstawebprd01.blob.core.windows.net/pacm/PriorConsiderations/pc_01339.pdf" xr:uid="{6BAA127A-4B0A-46AF-8004-6A253FB6F472}"/>
    <hyperlink ref="C737" r:id="rId739" display="https://unfcccstawebprd01.blob.core.windows.net/pacm/PriorConsiderations/pc_01338.pdf" xr:uid="{0F333D2C-490B-4062-8ADA-80A2600E0D4D}"/>
    <hyperlink ref="C739" r:id="rId740" display="https://unfcccstawebprd01.blob.core.windows.net/pacm/PriorConsiderations/pc_01337.pdf" xr:uid="{65DFB4C1-E312-48F8-BA6C-7B8AE379EC73}"/>
    <hyperlink ref="C735" r:id="rId741" display="https://unfcccstawebprd01.blob.core.windows.net/pacm/PriorConsiderations/pc_00434.pdf" xr:uid="{AAD9999C-9618-465B-B340-6718430306C1}"/>
    <hyperlink ref="C782" r:id="rId742" xr:uid="{0BC55F80-1314-4704-8EBE-DB3B83A42994}"/>
    <hyperlink ref="C939" r:id="rId743" xr:uid="{CBEF60D6-10C3-4DD5-A195-E3F0BF4AF074}"/>
    <hyperlink ref="C954" r:id="rId744" xr:uid="{CEB603C4-C07B-4C2C-A463-3846A98E4B68}"/>
    <hyperlink ref="C930" r:id="rId745" xr:uid="{62A395F5-2C8F-4A8E-BFC5-A2410A3F9DB7}"/>
    <hyperlink ref="C855" r:id="rId746" xr:uid="{D860E066-65F5-4BFD-8CE4-59E14EE8AA58}"/>
    <hyperlink ref="C854" r:id="rId747" xr:uid="{BC22FCDD-4257-4EC8-9C23-49048943ED62}"/>
    <hyperlink ref="C853" r:id="rId748" xr:uid="{82A3CAF3-92FA-4936-80C0-ADA868BBA9B0}"/>
    <hyperlink ref="C846" r:id="rId749" xr:uid="{E2684780-0F06-46FF-8179-858D8262DE7C}"/>
    <hyperlink ref="C827" r:id="rId750" xr:uid="{DA216CD6-C61A-4128-94D8-B986BF5B55E8}"/>
    <hyperlink ref="C823" r:id="rId751" xr:uid="{4341ABF2-4893-4681-A8B5-55BDAF74B6C9}"/>
    <hyperlink ref="C793" r:id="rId752" xr:uid="{E3D71CF1-4AD5-4EA4-8D8E-5F761EE2EC36}"/>
    <hyperlink ref="C961" r:id="rId753" xr:uid="{77B0982B-22E1-4D17-ADFD-B503CFA77DBB}"/>
    <hyperlink ref="C892" r:id="rId754" xr:uid="{14FC8C11-DDD5-4B05-A50B-41B3A7350901}"/>
    <hyperlink ref="C891" r:id="rId755" xr:uid="{0FC6A2F6-9853-413D-99E2-31F8323D49A8}"/>
    <hyperlink ref="C803" r:id="rId756" xr:uid="{736089D9-FC97-4457-89B5-F753E7E4B54B}"/>
    <hyperlink ref="C862" r:id="rId757" xr:uid="{4B230E08-E550-4A88-AA5A-069FFBAD58B8}"/>
    <hyperlink ref="C857" r:id="rId758" xr:uid="{ED3037F5-4C30-46AE-8CFA-BB92A639B5F0}"/>
    <hyperlink ref="C776" r:id="rId759" xr:uid="{B228EE34-1E90-47EF-B33C-2E2C95CE88B4}"/>
    <hyperlink ref="C847" r:id="rId760" xr:uid="{88144A11-D1E2-4780-B3EA-5A0ABFC4541F}"/>
    <hyperlink ref="C839" r:id="rId761" xr:uid="{52478FBB-9C5C-46E1-9536-CF14FCD915A0}"/>
    <hyperlink ref="C802" r:id="rId762" xr:uid="{A39D11E3-B0DE-4681-82DC-9A85736DC368}"/>
    <hyperlink ref="C815" r:id="rId763" xr:uid="{A8F965E0-F139-4790-9116-19A14D85E119}"/>
    <hyperlink ref="C955" r:id="rId764" xr:uid="{5F2CC5F6-8FB3-4A2B-B668-5C6FB87AA79E}"/>
    <hyperlink ref="C929" r:id="rId765" xr:uid="{67726FC4-564D-4448-9A21-1634DAAA522B}"/>
    <hyperlink ref="C775" r:id="rId766" xr:uid="{A0EF8443-55C2-4170-9C83-231E5E1E95C4}"/>
    <hyperlink ref="C804" r:id="rId767" xr:uid="{3686313C-200B-4D32-9D09-CCC20242994B}"/>
    <hyperlink ref="C768" r:id="rId768" xr:uid="{BBB7B0A5-54A3-4415-BCA2-8E2642B80A76}"/>
    <hyperlink ref="C910" r:id="rId769" xr:uid="{D68AC38F-EA6A-4E72-9344-862363B5A754}"/>
    <hyperlink ref="C763" r:id="rId770" xr:uid="{EE8F69EE-CED8-44A5-A95E-CF5455D3D682}"/>
    <hyperlink ref="C805" r:id="rId771" xr:uid="{65E772C5-065F-4FA3-80B0-05C6893F215B}"/>
    <hyperlink ref="C811" r:id="rId772" xr:uid="{242F9F7A-7204-413C-ABAE-8DA015F98908}"/>
    <hyperlink ref="C812" r:id="rId773" xr:uid="{D3144E4C-7F0D-4D9B-87FF-556421D0CF09}"/>
    <hyperlink ref="C888" r:id="rId774" xr:uid="{1D24D6A5-DE63-4ACC-9042-B2E4DABDD916}"/>
    <hyperlink ref="C824" r:id="rId775" xr:uid="{31AB52CF-2502-4690-8520-C48461865DC2}"/>
    <hyperlink ref="C953" r:id="rId776" xr:uid="{31DCD006-5649-407E-BAAF-783576BA1E4A}"/>
    <hyperlink ref="C951" r:id="rId777" xr:uid="{D603874B-51F5-4D3F-ADF2-A0F405221F2F}"/>
    <hyperlink ref="C950" r:id="rId778" xr:uid="{94262F3F-A74D-4995-9143-3A8A644D248F}"/>
    <hyperlink ref="C949" r:id="rId779" xr:uid="{64E33921-1F4E-4DE0-B459-D8E8C3C13C83}"/>
    <hyperlink ref="C948" r:id="rId780" xr:uid="{47A36C92-5337-46EE-B6C4-246AFC7DE1F8}"/>
    <hyperlink ref="C947" r:id="rId781" xr:uid="{C7E51C35-79BC-4E6D-90CD-6CB250D3AC64}"/>
    <hyperlink ref="C960" r:id="rId782" xr:uid="{0B12EBA7-36BF-41DF-B029-D06FB7B8CEDB}"/>
    <hyperlink ref="C959" r:id="rId783" xr:uid="{C16526DF-BE92-45DC-ABE3-A685000DB6F7}"/>
    <hyperlink ref="C958" r:id="rId784" xr:uid="{0DA005E6-F76B-426C-BFC1-B813AA126DB1}"/>
    <hyperlink ref="C957" r:id="rId785" xr:uid="{33DAC969-268D-4629-B799-C552E247A4E5}"/>
    <hyperlink ref="C937" r:id="rId786" xr:uid="{76D6CBC6-DE3F-4155-8805-3E823AD174D4}"/>
    <hyperlink ref="C956" r:id="rId787" xr:uid="{B5FED2D7-FE18-448F-8043-BEC32113806E}"/>
    <hyperlink ref="C943" r:id="rId788" xr:uid="{0A655CB2-0643-40B8-B73C-B2198BBA15DA}"/>
    <hyperlink ref="C942" r:id="rId789" xr:uid="{167B3597-CEE2-444B-AF5A-7D2E0F7A2011}"/>
    <hyperlink ref="C941" r:id="rId790" xr:uid="{A44E5CEC-7110-45E9-9FE3-0388BAF5EE51}"/>
    <hyperlink ref="C936" r:id="rId791" xr:uid="{35C53066-D444-4294-A537-6A955C71CD22}"/>
    <hyperlink ref="C944" r:id="rId792" xr:uid="{3BEC561A-19F8-4458-B6D9-E25DCE950FE4}"/>
    <hyperlink ref="C945" r:id="rId793" xr:uid="{9D1DA7DD-0F23-4B89-903F-E0636033A5D2}"/>
    <hyperlink ref="C962" r:id="rId794" xr:uid="{7ACEDF2F-2B9C-4EE1-AED4-7BE051A94564}"/>
    <hyperlink ref="C773" r:id="rId795" xr:uid="{687A7AC0-0CD5-4C9D-A7EC-5CD4BE654507}"/>
    <hyperlink ref="C764" r:id="rId796" xr:uid="{A8B7CC6A-D7CB-4461-BB3E-98EF2924CD47}"/>
    <hyperlink ref="C765" r:id="rId797" xr:uid="{EBB74E7E-F0D6-4A53-B1CD-225DD489AB09}"/>
    <hyperlink ref="C940" r:id="rId798" xr:uid="{930EE189-E91D-4B06-A020-ACDA8E7CEF16}"/>
    <hyperlink ref="C946" r:id="rId799" xr:uid="{D1E303E3-6C40-4BC3-B5AF-0328B40FB779}"/>
    <hyperlink ref="C766" r:id="rId800" xr:uid="{B397943E-5DFF-403E-9C08-26961A01CB33}"/>
    <hyperlink ref="C900" r:id="rId801" xr:uid="{91045C14-9CFA-4E21-9639-A95F6CA11E2C}"/>
    <hyperlink ref="C925" r:id="rId802" xr:uid="{B8051240-EC42-4CEA-9595-485B4B468309}"/>
    <hyperlink ref="C895" r:id="rId803" xr:uid="{DDD59D46-590A-4B5A-ADD0-695A70ECC208}"/>
    <hyperlink ref="C915" r:id="rId804" xr:uid="{F1DBCD74-B9BF-40F5-A223-6B78D655DE18}"/>
    <hyperlink ref="C913" r:id="rId805" xr:uid="{2484FEAA-B707-432E-A4FC-D30F582326A1}"/>
    <hyperlink ref="C932" r:id="rId806" xr:uid="{0462FB81-40B7-45AA-8927-AF5240F70E61}"/>
    <hyperlink ref="C907" r:id="rId807" xr:uid="{633051AC-438D-4D4C-80B1-B240793E1860}"/>
    <hyperlink ref="C906" r:id="rId808" xr:uid="{4BA17AF8-692F-4046-A182-7E58409B6000}"/>
    <hyperlink ref="C893" r:id="rId809" xr:uid="{FFF89046-76FF-4BA0-9578-FEF63135D7D1}"/>
    <hyperlink ref="C898" r:id="rId810" xr:uid="{B312E83D-6783-4278-8C41-831FBF0A6EFE}"/>
    <hyperlink ref="C905" r:id="rId811" xr:uid="{0D87F9D0-EC5F-4AEC-AFB5-F65EE3D8A478}"/>
    <hyperlink ref="C904" r:id="rId812" xr:uid="{A3742584-FAD1-489E-BB92-C645A288A8FA}"/>
    <hyperlink ref="C903" r:id="rId813" xr:uid="{766BD3EE-8A9E-40FB-A16E-8856AA332BDA}"/>
    <hyperlink ref="C897" r:id="rId814" xr:uid="{0575D123-0090-41B8-87D1-FD4ABED666EA}"/>
    <hyperlink ref="C902" r:id="rId815" xr:uid="{FC5295E2-47B2-44F9-A254-613E77EBF3FD}"/>
    <hyperlink ref="C901" r:id="rId816" xr:uid="{8DA4A830-E950-4C4D-B574-F8465B522A8C}"/>
    <hyperlink ref="C899" r:id="rId817" xr:uid="{F577B502-5241-4A80-AB8F-FF9C41AA1362}"/>
    <hyperlink ref="C928" r:id="rId818" xr:uid="{69D061C9-279C-4576-82C8-904EF5026968}"/>
    <hyperlink ref="C927" r:id="rId819" xr:uid="{4BB053F0-0307-4DA8-BB13-EF9C93B651B1}"/>
    <hyperlink ref="C926" r:id="rId820" xr:uid="{F50ED808-0E25-40CD-803F-FE8A3AB5B43B}"/>
    <hyperlink ref="C896" r:id="rId821" xr:uid="{BF5833D4-854E-4AA4-A851-5F19CC3471F4}"/>
    <hyperlink ref="C974" r:id="rId822" xr:uid="{C8251779-485F-4FCF-8443-56A54AFFE501}"/>
    <hyperlink ref="C971" r:id="rId823" xr:uid="{8FB3CF91-9BD6-4E26-9BAA-2A84B15DC672}"/>
    <hyperlink ref="C972" r:id="rId824" xr:uid="{50009851-06F9-4636-92B7-FCDE1B91C365}"/>
    <hyperlink ref="C973" r:id="rId825" xr:uid="{EA774C01-D807-4DC0-86C9-D91A06FA7D64}"/>
    <hyperlink ref="C975" r:id="rId826" xr:uid="{958BF33F-4B63-4B9A-BCE8-096AEB1C31EF}"/>
    <hyperlink ref="C976" r:id="rId827" xr:uid="{67A9E15F-D8AF-46DD-85A7-75D14C6B34F7}"/>
    <hyperlink ref="C977" r:id="rId828" xr:uid="{4391061B-C6C9-4970-BD1A-C8B5D3D9B7BC}"/>
    <hyperlink ref="C978" r:id="rId829" xr:uid="{C405BD71-8A04-4B7D-9200-7B9AB111F65F}"/>
    <hyperlink ref="C979" r:id="rId830" xr:uid="{F0C8364A-95AC-420B-A359-587F0865C905}"/>
    <hyperlink ref="C967" r:id="rId831" xr:uid="{A730B408-FAFE-479F-8DF2-D5ABC080FC7F}"/>
    <hyperlink ref="C968" r:id="rId832" xr:uid="{868E0572-A210-464D-B738-757972EB9CE8}"/>
    <hyperlink ref="C969" r:id="rId833" xr:uid="{6F913785-217B-4793-8AF6-47564F37B4E0}"/>
    <hyperlink ref="C970" r:id="rId834" xr:uid="{2104240E-8C01-45C0-9BF9-23B2BE58DBCC}"/>
    <hyperlink ref="C965" r:id="rId835" xr:uid="{BDDC1F5A-BD86-43EA-A675-037DD26052AF}"/>
    <hyperlink ref="C966" r:id="rId836" xr:uid="{CF9006D6-377B-47D6-A419-D5E461D1D327}"/>
    <hyperlink ref="C884" r:id="rId837" xr:uid="{EA1B6286-1E28-44D4-8E86-679E19479257}"/>
    <hyperlink ref="C881" r:id="rId838" xr:uid="{2F60F24A-1EE0-4E22-B225-B9B5F4248EDE}"/>
    <hyperlink ref="C880" r:id="rId839" xr:uid="{E1A66832-93EC-435A-BFB2-6E634B09FEE0}"/>
    <hyperlink ref="C879" r:id="rId840" xr:uid="{6B48D08F-CD07-4A7A-9646-86252DC6622A}"/>
    <hyperlink ref="C878" r:id="rId841" xr:uid="{3E371CDF-6A0E-401E-A30A-1D220B0D0F57}"/>
    <hyperlink ref="C877" r:id="rId842" xr:uid="{3FFDAF1C-8D50-423E-8F91-F1047A068C03}"/>
    <hyperlink ref="C876" r:id="rId843" xr:uid="{E8241A98-56FD-482D-A749-023AE354EED1}"/>
    <hyperlink ref="C875" r:id="rId844" xr:uid="{CA0E1D8D-1C1D-4EAE-A9DD-484F1534CCA2}"/>
    <hyperlink ref="C874" r:id="rId845" xr:uid="{828DA752-4F42-437D-A69A-3A0466E70516}"/>
    <hyperlink ref="C883" r:id="rId846" xr:uid="{E7718D0B-EB23-4421-8821-CC7B40F64A01}"/>
    <hyperlink ref="C873" r:id="rId847" xr:uid="{026C500E-3E7B-4E4D-B338-07C4F4374BBE}"/>
    <hyperlink ref="C872" r:id="rId848" xr:uid="{1041A362-1AAD-4D96-97E8-F5710CF09620}"/>
    <hyperlink ref="C871" r:id="rId849" xr:uid="{8D3AB331-D1B4-40A0-B3CC-2D53CD1C5E6D}"/>
    <hyperlink ref="C870" r:id="rId850" xr:uid="{7E26D1CE-58D1-40A9-83CA-DB8462EB2050}"/>
    <hyperlink ref="C869" r:id="rId851" xr:uid="{CB037138-FFF0-4BB2-8596-25108536DD8B}"/>
    <hyperlink ref="C882" r:id="rId852" xr:uid="{F693B286-FD66-4CDD-B98E-4F227423472D}"/>
    <hyperlink ref="C868" r:id="rId853" xr:uid="{36C631F1-2E12-455F-BF95-D5A9E03283BA}"/>
    <hyperlink ref="C863" r:id="rId854" xr:uid="{63438880-EF3F-4B90-9593-87D5F8574B99}"/>
    <hyperlink ref="C864" r:id="rId855" xr:uid="{85710FFB-B3B8-4A6A-A2C6-4B3DB71EA79C}"/>
    <hyperlink ref="C867" r:id="rId856" xr:uid="{6386CD55-EDD4-476D-AE94-5EFD50A32269}"/>
    <hyperlink ref="C866" r:id="rId857" xr:uid="{E7160D1F-8596-4F31-9A87-A3E506A5AE0C}"/>
    <hyperlink ref="C865" r:id="rId858" xr:uid="{C0364BE2-33C5-4AEC-8526-34A01AC0A3F1}"/>
    <hyperlink ref="C762" r:id="rId859" xr:uid="{E7BBAC68-0F95-4BE8-B856-D14A69838B15}"/>
    <hyperlink ref="C858" r:id="rId860" xr:uid="{9E2F99CC-E880-4E1E-A2BB-7724DF737D84}"/>
    <hyperlink ref="C963" r:id="rId861" xr:uid="{DF685E0C-3C9A-4489-84CE-205EA66ED18B}"/>
    <hyperlink ref="C964" r:id="rId862" xr:uid="{22D981C6-2D87-40D1-9AFD-B934DD73536D}"/>
    <hyperlink ref="C841" r:id="rId863" xr:uid="{4B6948B1-A02E-4A26-ABF1-0D8651BFFAC5}"/>
    <hyperlink ref="C840" r:id="rId864" xr:uid="{495B5807-0C55-4B0E-940F-B7200199D7F3}"/>
    <hyperlink ref="C836" r:id="rId865" xr:uid="{EFD7B1C2-18B6-4C96-AD0E-2EAF2E124FB4}"/>
    <hyperlink ref="C834" r:id="rId866" xr:uid="{C11590C3-8CE2-46AC-984F-B7D12FF97B75}"/>
    <hyperlink ref="C828" r:id="rId867" xr:uid="{3B0E34E7-6A1C-482B-879A-17750BD4CA54}"/>
    <hyperlink ref="C772" r:id="rId868" xr:uid="{D6684152-C2D7-4E58-9BF7-4B06F211D0C5}"/>
    <hyperlink ref="C771" r:id="rId869" xr:uid="{696D38D1-BE5D-49D6-8E7D-6F6C47FB5D0A}"/>
    <hyperlink ref="C769" r:id="rId870" xr:uid="{2227F8F2-EE11-4361-8E21-CCD9243674A7}"/>
    <hyperlink ref="C770" r:id="rId871" xr:uid="{6D8322CB-837C-4DEE-8AF3-548E35D8382B}"/>
    <hyperlink ref="C799" r:id="rId872" xr:uid="{0B3F5CAE-CCBF-49C6-9D6C-8A85FC4D675A}"/>
    <hyperlink ref="C788" r:id="rId873" xr:uid="{46302F26-081A-4AF5-BFD0-6E56B7BC8A3E}"/>
    <hyperlink ref="C796" r:id="rId874" xr:uid="{3EC8BFFC-BD3F-4CE9-A7C4-67AF9A7188F5}"/>
    <hyperlink ref="C797" r:id="rId875" xr:uid="{71D796DC-1792-4479-A49D-DB272E43CF51}"/>
    <hyperlink ref="C789" r:id="rId876" xr:uid="{7463388F-909A-4E0F-B3B9-A346A5FE3056}"/>
    <hyperlink ref="C781" r:id="rId877" xr:uid="{E4969695-6663-4B77-836F-4228A0AC07F8}"/>
    <hyperlink ref="C780" r:id="rId878" xr:uid="{87C83536-AED4-43A2-AB5D-D38E01E8C4FB}"/>
    <hyperlink ref="C777" r:id="rId879" xr:uid="{39CDCE93-24AD-4C5F-A067-1F6FCF720FA1}"/>
    <hyperlink ref="C912" r:id="rId880" xr:uid="{35DFCA7F-E709-40A7-BCB4-81D030838B19}"/>
    <hyperlink ref="C825" r:id="rId881" xr:uid="{D7DB833C-56E7-4A42-A4C6-C168898C28A5}"/>
    <hyperlink ref="C938" r:id="rId882" xr:uid="{24FD3959-2065-4990-ACE7-29F5A8D195B5}"/>
    <hyperlink ref="C849" r:id="rId883" xr:uid="{1B001F8D-564F-4F32-A449-D0F897983203}"/>
    <hyperlink ref="C848" r:id="rId884" xr:uid="{5CD1921C-2615-4AF9-81E7-52224254F5C8}"/>
    <hyperlink ref="C838" r:id="rId885" xr:uid="{538B5EA5-AE64-46D6-8F58-E680FDE05CA5}"/>
    <hyperlink ref="C837" r:id="rId886" xr:uid="{5ACD9761-BDDD-44A0-9BFA-2A908060E7A2}"/>
    <hyperlink ref="C850" r:id="rId887" xr:uid="{64383393-1C10-489C-8D99-1FCAD744901D}"/>
    <hyperlink ref="C819" r:id="rId888" xr:uid="{3723F834-1A54-46FF-964A-4AEF73885863}"/>
    <hyperlink ref="C887" r:id="rId889" xr:uid="{FB39C668-ACB4-4F3A-928E-D195E6DDD0CC}"/>
    <hyperlink ref="C835" r:id="rId890" xr:uid="{D39BB3AD-8718-4CBA-BB40-BF8E6C41F0D3}"/>
    <hyperlink ref="C810" r:id="rId891" xr:uid="{E1C9544C-23B1-417D-9BA9-10DEC5CFD99E}"/>
    <hyperlink ref="C843" r:id="rId892" xr:uid="{F7574EEF-15D9-4D5B-A544-344D72DEF3F0}"/>
    <hyperlink ref="C833" r:id="rId893" xr:uid="{86D07324-397C-4543-8EC0-A4EA974F4C5D}"/>
    <hyperlink ref="C935" r:id="rId894" xr:uid="{110626D7-2D0A-4117-A9C2-3C0F5B76F7B5}"/>
    <hyperlink ref="C934" r:id="rId895" xr:uid="{97133502-1B1D-4EF1-8DBE-BB59802E4792}"/>
    <hyperlink ref="C914" r:id="rId896" xr:uid="{64EBCA7F-D35B-4BD8-80A6-B5EA70AE3C1F}"/>
    <hyperlink ref="C886" r:id="rId897" xr:uid="{CEF69107-2200-4BDB-97B7-005BCB5DD558}"/>
    <hyperlink ref="C859" r:id="rId898" xr:uid="{A389BEB2-D627-4D0E-AD7A-DFD64F11694A}"/>
    <hyperlink ref="C916" r:id="rId899" xr:uid="{4FFFE100-4D35-4D70-BCB8-A0D1F39C5A3E}"/>
    <hyperlink ref="C924" r:id="rId900" xr:uid="{598882F1-3D12-452B-8B61-4A14CB5143EC}"/>
    <hyperlink ref="C801" r:id="rId901" xr:uid="{7F5F6BFC-19DA-4F0A-A509-6E35981AC338}"/>
    <hyperlink ref="C817" r:id="rId902" xr:uid="{EE143C7B-C4D7-4B8D-81F5-985A9FB51001}"/>
    <hyperlink ref="C832" r:id="rId903" xr:uid="{43644D4A-4A9A-47AA-8708-4AFE8CE511D0}"/>
    <hyperlink ref="C809" r:id="rId904" xr:uid="{767334EB-837A-4590-BE28-D06E6F4F3EDC}"/>
    <hyperlink ref="C798" r:id="rId905" xr:uid="{E9979332-1D2E-4C2A-825E-DC49F7B40310}"/>
    <hyperlink ref="C792" r:id="rId906" xr:uid="{EC07C520-3C95-4AE7-8D7E-5EF23204D5C0}"/>
    <hyperlink ref="C917" r:id="rId907" xr:uid="{E1540757-995F-483E-81B0-8AB7ED23177A}"/>
    <hyperlink ref="C890" r:id="rId908" xr:uid="{BBEBD040-CDA8-45FC-BD71-339363C0B8D9}"/>
    <hyperlink ref="C822" r:id="rId909" xr:uid="{A1F6B05D-DEF8-4B39-89BA-6062E57ACDBA}"/>
    <hyperlink ref="C784" r:id="rId910" xr:uid="{CFB7217C-A534-4920-80EB-F36F19FD53A6}"/>
    <hyperlink ref="C852" r:id="rId911" xr:uid="{40FAA924-693A-4CD0-91C2-EF7C1FD15D7E}"/>
    <hyperlink ref="C889" r:id="rId912" xr:uid="{65DD1C51-A29F-4307-809C-BF4CC795C2E3}"/>
    <hyperlink ref="C813" r:id="rId913" xr:uid="{9A1E9820-A1D0-4B86-8CB7-EDCFFC8FFFBD}"/>
    <hyperlink ref="C783" r:id="rId914" xr:uid="{4DFB8894-6E6B-4AEA-939F-5E2A222610D0}"/>
    <hyperlink ref="C894" r:id="rId915" xr:uid="{A4F41167-6D78-44CE-8EC6-3ECA7E041A99}"/>
    <hyperlink ref="C911" r:id="rId916" xr:uid="{F15B98BF-8BFE-4B82-A801-B37CB5B2BFBC}"/>
    <hyperlink ref="C831" r:id="rId917" xr:uid="{55763302-3D65-43C2-9C68-606ABD9C6B9E}"/>
    <hyperlink ref="C830" r:id="rId918" xr:uid="{D7D5DA54-20BE-483D-A003-3ABA7901B600}"/>
    <hyperlink ref="C821" r:id="rId919" xr:uid="{93D77E62-0520-4FEA-866E-8CCC430F8444}"/>
    <hyperlink ref="C785" r:id="rId920" xr:uid="{536883AB-0289-41CF-88BA-F02EBA003FF9}"/>
    <hyperlink ref="C786" r:id="rId921" xr:uid="{4EE1B75C-9D57-48D6-BCF3-31BFE4502B35}"/>
    <hyperlink ref="C787" r:id="rId922" xr:uid="{516520F8-9E5B-4EDB-B47D-A8A7A131D670}"/>
    <hyperlink ref="C778" r:id="rId923" xr:uid="{407F7E5A-6FC0-420A-9C35-7E57D2A95BB0}"/>
    <hyperlink ref="C779" r:id="rId924" xr:uid="{13BC23EB-7774-4D57-AA02-41FFC89B33E9}"/>
    <hyperlink ref="C918" r:id="rId925" xr:uid="{55052462-3400-4F35-802D-956DDEFC59F3}"/>
    <hyperlink ref="C885" r:id="rId926" xr:uid="{D4541249-328C-45AA-8C05-3A25BCA39D62}"/>
    <hyperlink ref="C845" r:id="rId927" xr:uid="{5C757F99-044F-4ADF-980D-F2B88F1BDCEF}"/>
    <hyperlink ref="C814" r:id="rId928" xr:uid="{63EFF072-285F-4E3D-8C6E-2BB9E99F032D}"/>
    <hyperlink ref="C794" r:id="rId929" xr:uid="{8B42E853-95E6-4262-AB22-B6E1E02C9543}"/>
    <hyperlink ref="C851" r:id="rId930" xr:uid="{C45ABBE1-E382-40E2-BFB4-11821B33BBAC}"/>
    <hyperlink ref="C861" r:id="rId931" xr:uid="{63CDA5E7-D50E-4C95-BF27-451E919C366E}"/>
    <hyperlink ref="C829" r:id="rId932" xr:uid="{74D33987-42C0-40CF-B426-985D26D66A07}"/>
    <hyperlink ref="C808" r:id="rId933" xr:uid="{4DFA7420-71CD-4FE9-AB06-EA8D42B9E76C}"/>
    <hyperlink ref="C791" r:id="rId934" xr:uid="{99FF6D7B-FD80-414B-9B91-8A78731F0D92}"/>
    <hyperlink ref="C774" r:id="rId935" xr:uid="{A899513C-C9E6-4F75-A416-9FC35A1632E5}"/>
    <hyperlink ref="C933" r:id="rId936" xr:uid="{37C06E87-798A-42A4-8378-CAE66909FE7D}"/>
    <hyperlink ref="C931" r:id="rId937" xr:uid="{ED01D030-B0AC-4823-9577-CF2BF8A3A9F6}"/>
    <hyperlink ref="C800" r:id="rId938" xr:uid="{E30F2424-6F9E-4893-9A1F-1B0BD9C173B4}"/>
    <hyperlink ref="C920" r:id="rId939" xr:uid="{CD3F7AD6-81F9-44D9-AD67-B2B3AA82B2DC}"/>
    <hyperlink ref="C816" r:id="rId940" xr:uid="{BB65B2F1-F1C2-4F4F-B641-9FAAB9475C01}"/>
    <hyperlink ref="C806" r:id="rId941" xr:uid="{6CBA0D59-96C9-4318-9DA1-E95F81EC21E0}"/>
    <hyperlink ref="C767" r:id="rId942" xr:uid="{839E38B9-DC6F-42E2-BBA2-970EE3ACC9D8}"/>
    <hyperlink ref="C908" r:id="rId943" xr:uid="{C3F17C9A-DB8D-4F3C-94D5-B799AA96CE1D}"/>
    <hyperlink ref="C761" r:id="rId944" xr:uid="{5733C550-136F-4612-ABD3-441E6DAA5260}"/>
    <hyperlink ref="C818" r:id="rId945" xr:uid="{A4E0CAEF-D08F-41FC-A12D-7635C5331F14}"/>
    <hyperlink ref="C921" r:id="rId946" xr:uid="{5E36CBBC-0397-440A-8708-FE787F8EA0CB}"/>
    <hyperlink ref="C919" r:id="rId947" xr:uid="{BF1290C7-633F-4BD7-8C2D-1E8E7743B51A}"/>
    <hyperlink ref="C760" r:id="rId948" xr:uid="{4FCA0AF9-9CFF-47EB-9610-EE6DC1D9FFAB}"/>
    <hyperlink ref="C856" r:id="rId949" xr:uid="{F5380BD6-AD3B-4B20-A768-DE8DEDBB93E1}"/>
    <hyperlink ref="C842" r:id="rId950" xr:uid="{C70C50B6-10A8-401D-8174-DA58FFD195A4}"/>
    <hyperlink ref="C826" r:id="rId951" xr:uid="{15319888-E7F2-478F-BECF-78AD05827C07}"/>
    <hyperlink ref="C795" r:id="rId952" xr:uid="{1982EBB4-DA46-49BA-A1E2-ACA130328D83}"/>
    <hyperlink ref="C790" r:id="rId953" xr:uid="{524AFA7F-AF9F-445C-88EB-B1300009778F}"/>
    <hyperlink ref="C844" r:id="rId954" xr:uid="{172B477E-1856-4A5D-883A-4508A0BE2C20}"/>
    <hyperlink ref="C922" r:id="rId955" xr:uid="{9B929299-840F-4FF3-BE80-56E69C3DE5B6}"/>
    <hyperlink ref="C923" r:id="rId956" xr:uid="{D92AF11C-76CD-476B-9495-5120C7AC8191}"/>
    <hyperlink ref="C807" r:id="rId957" xr:uid="{D31D54DD-CD97-4A4A-80CA-DC84464F8305}"/>
    <hyperlink ref="C820" r:id="rId958" xr:uid="{A87B4DCD-4BAD-4ACC-A5BE-1F69BCCC7F24}"/>
    <hyperlink ref="C909" r:id="rId959" xr:uid="{28F0C388-BDF3-47E7-B8D9-004DDE1E0C67}"/>
    <hyperlink ref="C952" r:id="rId960" xr:uid="{01AEDA83-67AB-4465-8055-DE6CD0BBFA62}"/>
    <hyperlink ref="C860" r:id="rId961" xr:uid="{A16FE493-2DE1-435B-B9CE-DB14BB433417}"/>
    <hyperlink ref="C980" r:id="rId962" xr:uid="{E7E7EAEC-B337-489C-885B-FC068806476B}"/>
    <hyperlink ref="C981" r:id="rId963" xr:uid="{B5858052-20D6-4402-8CFC-6E3960C222E1}"/>
    <hyperlink ref="C982" r:id="rId964" xr:uid="{732AAFA4-AE91-46FB-B7F9-81772E3C7B95}"/>
    <hyperlink ref="C983" r:id="rId965" xr:uid="{7D7C13A3-92C5-42E5-ADBC-F3AAB614D3A9}"/>
    <hyperlink ref="C984" r:id="rId966" xr:uid="{A6AE86B1-16E4-418E-A5DF-099DA3B08668}"/>
    <hyperlink ref="C985" r:id="rId967" xr:uid="{9EA2D175-F864-45F3-8BB7-B5C8B55EA94E}"/>
    <hyperlink ref="C986" r:id="rId968" xr:uid="{950458A5-E2E5-4E68-ACDB-85286F9E2885}"/>
    <hyperlink ref="C989" r:id="rId969" xr:uid="{F19F6E6A-B18C-42D7-8773-A4A0A7D2AB53}"/>
    <hyperlink ref="C988" r:id="rId970" xr:uid="{88DED1D9-DC2B-47A0-AEFC-22C2D4EBBD98}"/>
    <hyperlink ref="C987" r:id="rId971" xr:uid="{92EE8A68-F31A-4193-B39F-BA1706A5EEDD}"/>
    <hyperlink ref="C990" r:id="rId972" xr:uid="{6E6DAAC3-50C7-4B0B-9A91-F1C7C2503D64}"/>
    <hyperlink ref="C991" r:id="rId973" xr:uid="{EFC7E833-19E3-42FA-9A29-2AA80621DD20}"/>
    <hyperlink ref="C1000" r:id="rId974" xr:uid="{512FA095-2DCF-43AF-8197-47F570112159}"/>
    <hyperlink ref="C995" r:id="rId975" xr:uid="{50A47A03-2183-48E1-AD76-8C3C0484F86F}"/>
    <hyperlink ref="C1004" r:id="rId976" xr:uid="{AF5DC134-55AA-4B98-938E-54570A9368DF}"/>
    <hyperlink ref="C1003" r:id="rId977" xr:uid="{7DF92123-5C57-4169-9DB3-C759602138A1}"/>
    <hyperlink ref="C998" r:id="rId978" xr:uid="{8514B924-1610-4090-B0CA-85E8DB155723}"/>
    <hyperlink ref="C996" r:id="rId979" xr:uid="{48D8F1B5-1FB7-468F-A995-3AFA7E83EECE}"/>
    <hyperlink ref="C994" r:id="rId980" xr:uid="{728EA5CF-E4FA-4C2E-B1CF-5B93FEC0440C}"/>
    <hyperlink ref="C993" r:id="rId981" xr:uid="{EBEC8417-B107-479E-A06D-8363AF00B22F}"/>
    <hyperlink ref="C999" r:id="rId982" xr:uid="{E6204ECB-4D4E-4B67-B2AA-BC14EB566864}"/>
    <hyperlink ref="C992" r:id="rId983" xr:uid="{DA740BC6-8BD3-4003-B4E4-65CFF2485774}"/>
    <hyperlink ref="C997" r:id="rId984" xr:uid="{A7B2F583-45DF-435C-B3E5-7A0BFE148860}"/>
    <hyperlink ref="C1002" r:id="rId985" xr:uid="{C5A66368-EDAF-486D-A0B5-96B9C4A5C565}"/>
    <hyperlink ref="C1001" r:id="rId986" xr:uid="{70947F36-958A-4D37-BCC1-6754AAE4FCEC}"/>
    <hyperlink ref="G1" r:id="rId987" display="https://unfccc.int/process-and-meetings/the-paris-agreement/paris-agreement-crediting-mechanism/A64_prior_consideration" xr:uid="{F049E41F-CB1F-4AFD-B05B-70252B5F498B}"/>
    <hyperlink ref="K1" location="Analysis | PACM!P1" display="Analysis | PACM!P1" xr:uid="{851B17A1-64C8-421F-825F-59EF57E603C7}"/>
  </hyperlinks>
  <pageMargins left="0.7" right="0.7" top="0.75" bottom="0.75" header="0.3" footer="0.3"/>
  <pageSetup paperSize="9" orientation="portrait" r:id="rId988"/>
  <tableParts count="1">
    <tablePart r:id="rId98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B104"/>
  <sheetViews>
    <sheetView zoomScale="80" zoomScaleNormal="80" workbookViewId="0">
      <pane ySplit="5" topLeftCell="A6" activePane="bottomLeft" state="frozen"/>
      <selection activeCell="H28" sqref="H28"/>
      <selection pane="bottomLeft" sqref="A1:XFD1048576"/>
    </sheetView>
  </sheetViews>
  <sheetFormatPr defaultColWidth="9.42578125" defaultRowHeight="15" x14ac:dyDescent="0.25"/>
  <cols>
    <col min="1" max="1" width="22.42578125" style="140" customWidth="1"/>
    <col min="2" max="3" width="72.42578125" style="92" customWidth="1"/>
    <col min="4" max="4" width="22.42578125" style="132" customWidth="1"/>
    <col min="5" max="16384" width="9.42578125" style="133"/>
  </cols>
  <sheetData>
    <row r="1" spans="1:28" ht="18.75" customHeight="1" x14ac:dyDescent="0.3">
      <c r="A1" s="369" t="s">
        <v>11423</v>
      </c>
      <c r="B1" s="369"/>
      <c r="C1" s="371" t="s">
        <v>11424</v>
      </c>
      <c r="D1" s="372">
        <v>99</v>
      </c>
    </row>
    <row r="2" spans="1:28" ht="15" customHeight="1" x14ac:dyDescent="0.25">
      <c r="A2" s="134" t="s">
        <v>11425</v>
      </c>
      <c r="C2" s="371"/>
      <c r="D2" s="372"/>
    </row>
    <row r="3" spans="1:28" s="138" customFormat="1" ht="13.5" x14ac:dyDescent="0.25">
      <c r="A3" s="370" t="s">
        <v>11426</v>
      </c>
      <c r="B3" s="370"/>
      <c r="C3" s="93"/>
      <c r="D3" s="136"/>
      <c r="E3" s="137"/>
      <c r="F3" s="137"/>
      <c r="G3" s="137"/>
      <c r="H3" s="137"/>
      <c r="I3" s="137"/>
      <c r="J3" s="137"/>
      <c r="K3" s="137"/>
      <c r="L3" s="137"/>
      <c r="M3" s="137"/>
      <c r="N3" s="137"/>
      <c r="O3" s="137"/>
      <c r="P3" s="137"/>
      <c r="Q3" s="137"/>
      <c r="R3" s="137"/>
      <c r="S3" s="137"/>
      <c r="T3" s="137"/>
      <c r="U3" s="137"/>
      <c r="V3" s="137"/>
      <c r="W3" s="137"/>
      <c r="X3" s="137"/>
      <c r="Y3" s="137"/>
      <c r="Z3" s="137"/>
      <c r="AA3" s="137"/>
      <c r="AB3" s="137"/>
    </row>
    <row r="4" spans="1:28" x14ac:dyDescent="0.25">
      <c r="A4" s="134"/>
      <c r="C4" s="135"/>
    </row>
    <row r="5" spans="1:28" s="137" customFormat="1" ht="23.25" customHeight="1" x14ac:dyDescent="0.25">
      <c r="A5" s="94" t="s">
        <v>6</v>
      </c>
      <c r="B5" s="94" t="s">
        <v>11427</v>
      </c>
      <c r="C5" s="139" t="s">
        <v>11428</v>
      </c>
      <c r="D5" s="94" t="s">
        <v>7</v>
      </c>
      <c r="E5" s="94" t="s">
        <v>5</v>
      </c>
    </row>
    <row r="6" spans="1:28" s="137" customFormat="1" ht="45" x14ac:dyDescent="0.25">
      <c r="A6" s="12" t="s">
        <v>1542</v>
      </c>
      <c r="B6" s="11" t="s">
        <v>11429</v>
      </c>
      <c r="C6" s="11" t="s">
        <v>11430</v>
      </c>
      <c r="D6" s="95" t="s">
        <v>1266</v>
      </c>
      <c r="E6" s="95" t="s">
        <v>162</v>
      </c>
    </row>
    <row r="7" spans="1:28" s="137" customFormat="1" ht="45" x14ac:dyDescent="0.25">
      <c r="A7" s="12" t="s">
        <v>1126</v>
      </c>
      <c r="B7" s="11" t="s">
        <v>11431</v>
      </c>
      <c r="C7" s="11" t="s">
        <v>11432</v>
      </c>
      <c r="D7" s="95" t="s">
        <v>1269</v>
      </c>
      <c r="E7" s="95" t="s">
        <v>95</v>
      </c>
    </row>
    <row r="8" spans="1:28" s="137" customFormat="1" ht="75" x14ac:dyDescent="0.25">
      <c r="A8" s="12" t="s">
        <v>11433</v>
      </c>
      <c r="B8" s="11" t="s">
        <v>11434</v>
      </c>
      <c r="C8" s="11" t="s">
        <v>11435</v>
      </c>
      <c r="D8" s="95" t="s">
        <v>1266</v>
      </c>
      <c r="E8" s="95" t="s">
        <v>177</v>
      </c>
    </row>
    <row r="9" spans="1:28" s="137" customFormat="1" ht="45" x14ac:dyDescent="0.25">
      <c r="A9" s="12" t="s">
        <v>453</v>
      </c>
      <c r="B9" s="11" t="s">
        <v>11436</v>
      </c>
      <c r="C9" s="11" t="s">
        <v>11437</v>
      </c>
      <c r="D9" s="95" t="s">
        <v>1269</v>
      </c>
      <c r="E9" s="95" t="s">
        <v>24</v>
      </c>
    </row>
    <row r="10" spans="1:28" s="137" customFormat="1" ht="45" x14ac:dyDescent="0.25">
      <c r="A10" s="12" t="s">
        <v>6529</v>
      </c>
      <c r="B10" s="11" t="s">
        <v>11438</v>
      </c>
      <c r="C10" s="11" t="s">
        <v>11439</v>
      </c>
      <c r="D10" s="95" t="s">
        <v>1266</v>
      </c>
      <c r="E10" s="95" t="s">
        <v>180</v>
      </c>
    </row>
    <row r="11" spans="1:28" s="137" customFormat="1" ht="165" x14ac:dyDescent="0.25">
      <c r="A11" s="12" t="s">
        <v>991</v>
      </c>
      <c r="B11" s="11" t="s">
        <v>11440</v>
      </c>
      <c r="C11" s="11" t="s">
        <v>11441</v>
      </c>
      <c r="D11" s="95" t="s">
        <v>1262</v>
      </c>
      <c r="E11" s="95" t="s">
        <v>92</v>
      </c>
    </row>
    <row r="12" spans="1:28" s="137" customFormat="1" ht="45" x14ac:dyDescent="0.25">
      <c r="A12" s="12" t="s">
        <v>1052</v>
      </c>
      <c r="B12" s="11" t="s">
        <v>11442</v>
      </c>
      <c r="C12" s="11" t="s">
        <v>11443</v>
      </c>
      <c r="D12" s="95" t="s">
        <v>1269</v>
      </c>
      <c r="E12" s="95" t="s">
        <v>33</v>
      </c>
    </row>
    <row r="13" spans="1:28" s="137" customFormat="1" ht="45" x14ac:dyDescent="0.25">
      <c r="A13" s="12" t="s">
        <v>1359</v>
      </c>
      <c r="B13" s="11" t="s">
        <v>11444</v>
      </c>
      <c r="C13" s="11" t="s">
        <v>11445</v>
      </c>
      <c r="D13" s="95" t="s">
        <v>1266</v>
      </c>
      <c r="E13" s="95" t="s">
        <v>125</v>
      </c>
    </row>
    <row r="14" spans="1:28" s="137" customFormat="1" ht="45" x14ac:dyDescent="0.25">
      <c r="A14" s="12" t="s">
        <v>11092</v>
      </c>
      <c r="B14" s="11" t="s">
        <v>11446</v>
      </c>
      <c r="C14" s="11" t="s">
        <v>11447</v>
      </c>
      <c r="D14" s="95" t="s">
        <v>1262</v>
      </c>
      <c r="E14" s="95" t="s">
        <v>179</v>
      </c>
    </row>
    <row r="15" spans="1:28" s="137" customFormat="1" ht="45" x14ac:dyDescent="0.25">
      <c r="A15" s="12" t="s">
        <v>6527</v>
      </c>
      <c r="B15" s="11" t="s">
        <v>11448</v>
      </c>
      <c r="C15" s="11" t="s">
        <v>11449</v>
      </c>
      <c r="D15" s="95" t="s">
        <v>1262</v>
      </c>
      <c r="E15" s="95" t="s">
        <v>136</v>
      </c>
    </row>
    <row r="16" spans="1:28" s="137" customFormat="1" ht="45" x14ac:dyDescent="0.25">
      <c r="A16" s="12" t="s">
        <v>5985</v>
      </c>
      <c r="B16" s="11" t="s">
        <v>11450</v>
      </c>
      <c r="C16" s="11" t="s">
        <v>11451</v>
      </c>
      <c r="D16" s="95" t="s">
        <v>1262</v>
      </c>
      <c r="E16" s="95" t="s">
        <v>145</v>
      </c>
    </row>
    <row r="17" spans="1:5" s="137" customFormat="1" ht="60" x14ac:dyDescent="0.25">
      <c r="A17" s="12" t="s">
        <v>5692</v>
      </c>
      <c r="B17" s="11" t="s">
        <v>11452</v>
      </c>
      <c r="C17" s="11" t="s">
        <v>11453</v>
      </c>
      <c r="D17" s="95" t="s">
        <v>1262</v>
      </c>
      <c r="E17" s="95" t="s">
        <v>171</v>
      </c>
    </row>
    <row r="18" spans="1:5" s="137" customFormat="1" ht="75" x14ac:dyDescent="0.25">
      <c r="A18" s="12" t="s">
        <v>510</v>
      </c>
      <c r="B18" s="11" t="s">
        <v>11454</v>
      </c>
      <c r="C18" s="11" t="s">
        <v>11455</v>
      </c>
      <c r="D18" s="95" t="s">
        <v>1269</v>
      </c>
      <c r="E18" s="95" t="s">
        <v>56</v>
      </c>
    </row>
    <row r="19" spans="1:5" s="137" customFormat="1" ht="45" x14ac:dyDescent="0.25">
      <c r="A19" s="12" t="s">
        <v>2164</v>
      </c>
      <c r="B19" s="11" t="s">
        <v>11456</v>
      </c>
      <c r="C19" s="11" t="s">
        <v>11457</v>
      </c>
      <c r="D19" s="95" t="s">
        <v>1262</v>
      </c>
      <c r="E19" s="95" t="s">
        <v>148</v>
      </c>
    </row>
    <row r="20" spans="1:5" s="137" customFormat="1" ht="90" x14ac:dyDescent="0.25">
      <c r="A20" s="12" t="s">
        <v>11458</v>
      </c>
      <c r="B20" s="11" t="s">
        <v>11459</v>
      </c>
      <c r="C20" s="11" t="s">
        <v>11460</v>
      </c>
      <c r="D20" s="95" t="s">
        <v>1262</v>
      </c>
      <c r="E20" s="95" t="s">
        <v>183</v>
      </c>
    </row>
    <row r="21" spans="1:5" s="137" customFormat="1" ht="120" x14ac:dyDescent="0.25">
      <c r="A21" s="12" t="s">
        <v>4154</v>
      </c>
      <c r="B21" s="11" t="s">
        <v>11461</v>
      </c>
      <c r="C21" s="11" t="s">
        <v>11462</v>
      </c>
      <c r="D21" s="95" t="s">
        <v>1262</v>
      </c>
      <c r="E21" s="95" t="s">
        <v>160</v>
      </c>
    </row>
    <row r="22" spans="1:5" s="137" customFormat="1" ht="105" x14ac:dyDescent="0.25">
      <c r="A22" s="12" t="s">
        <v>669</v>
      </c>
      <c r="B22" s="11" t="s">
        <v>11463</v>
      </c>
      <c r="C22" s="11" t="s">
        <v>11464</v>
      </c>
      <c r="D22" s="95" t="s">
        <v>1266</v>
      </c>
      <c r="E22" s="95" t="s">
        <v>55</v>
      </c>
    </row>
    <row r="23" spans="1:5" s="137" customFormat="1" ht="30" x14ac:dyDescent="0.25">
      <c r="A23" s="12" t="s">
        <v>11465</v>
      </c>
      <c r="B23" s="11" t="s">
        <v>11466</v>
      </c>
      <c r="C23" s="11" t="s">
        <v>11467</v>
      </c>
      <c r="D23" s="95" t="s">
        <v>1269</v>
      </c>
      <c r="E23" s="95" t="s">
        <v>146</v>
      </c>
    </row>
    <row r="24" spans="1:5" s="137" customFormat="1" ht="105" x14ac:dyDescent="0.25">
      <c r="A24" s="12" t="s">
        <v>1133</v>
      </c>
      <c r="B24" s="11" t="s">
        <v>11468</v>
      </c>
      <c r="C24" s="11" t="s">
        <v>11469</v>
      </c>
      <c r="D24" s="95" t="s">
        <v>1266</v>
      </c>
      <c r="E24" s="95" t="s">
        <v>89</v>
      </c>
    </row>
    <row r="25" spans="1:5" s="137" customFormat="1" ht="75" x14ac:dyDescent="0.25">
      <c r="A25" s="12" t="s">
        <v>11470</v>
      </c>
      <c r="B25" s="11" t="s">
        <v>11471</v>
      </c>
      <c r="C25" s="11" t="s">
        <v>11472</v>
      </c>
      <c r="D25" s="95" t="s">
        <v>1262</v>
      </c>
      <c r="E25" s="95" t="s">
        <v>185</v>
      </c>
    </row>
    <row r="26" spans="1:5" s="137" customFormat="1" ht="75" x14ac:dyDescent="0.25">
      <c r="A26" s="12" t="s">
        <v>609</v>
      </c>
      <c r="B26" s="11" t="s">
        <v>11473</v>
      </c>
      <c r="C26" s="11" t="s">
        <v>11474</v>
      </c>
      <c r="D26" s="95" t="s">
        <v>1266</v>
      </c>
      <c r="E26" s="95" t="s">
        <v>73</v>
      </c>
    </row>
    <row r="27" spans="1:5" s="137" customFormat="1" ht="75" x14ac:dyDescent="0.25">
      <c r="A27" s="12" t="s">
        <v>4161</v>
      </c>
      <c r="B27" s="11" t="s">
        <v>11475</v>
      </c>
      <c r="C27" s="11" t="s">
        <v>11476</v>
      </c>
      <c r="D27" s="95" t="s">
        <v>1262</v>
      </c>
      <c r="E27" s="95" t="s">
        <v>139</v>
      </c>
    </row>
    <row r="28" spans="1:5" s="137" customFormat="1" ht="75" x14ac:dyDescent="0.25">
      <c r="A28" s="12" t="s">
        <v>11477</v>
      </c>
      <c r="B28" s="11" t="s">
        <v>11478</v>
      </c>
      <c r="C28" s="11" t="s">
        <v>11479</v>
      </c>
      <c r="D28" s="95" t="s">
        <v>1275</v>
      </c>
      <c r="E28" s="95" t="s">
        <v>186</v>
      </c>
    </row>
    <row r="29" spans="1:5" s="137" customFormat="1" ht="60" x14ac:dyDescent="0.25">
      <c r="A29" s="12" t="s">
        <v>10450</v>
      </c>
      <c r="B29" s="11" t="s">
        <v>11480</v>
      </c>
      <c r="C29" s="11" t="s">
        <v>11481</v>
      </c>
      <c r="D29" s="95" t="s">
        <v>1262</v>
      </c>
      <c r="E29" s="95" t="s">
        <v>140</v>
      </c>
    </row>
    <row r="30" spans="1:5" s="137" customFormat="1" ht="120" x14ac:dyDescent="0.25">
      <c r="A30" s="12" t="s">
        <v>1090</v>
      </c>
      <c r="B30" s="11" t="s">
        <v>11482</v>
      </c>
      <c r="C30" s="11" t="s">
        <v>11483</v>
      </c>
      <c r="D30" s="95" t="s">
        <v>1266</v>
      </c>
      <c r="E30" s="95" t="s">
        <v>32</v>
      </c>
    </row>
    <row r="31" spans="1:5" s="137" customFormat="1" ht="105" x14ac:dyDescent="0.25">
      <c r="A31" s="12" t="s">
        <v>1452</v>
      </c>
      <c r="B31" s="11" t="s">
        <v>11484</v>
      </c>
      <c r="C31" s="11" t="s">
        <v>11485</v>
      </c>
      <c r="D31" s="95" t="s">
        <v>1266</v>
      </c>
      <c r="E31" s="95" t="s">
        <v>164</v>
      </c>
    </row>
    <row r="32" spans="1:5" s="137" customFormat="1" ht="60" x14ac:dyDescent="0.25">
      <c r="A32" s="130" t="s">
        <v>1456</v>
      </c>
      <c r="B32" s="131" t="s">
        <v>11486</v>
      </c>
      <c r="C32" s="131" t="s">
        <v>11487</v>
      </c>
      <c r="D32" s="95" t="s">
        <v>1262</v>
      </c>
      <c r="E32" s="95" t="s">
        <v>138</v>
      </c>
    </row>
    <row r="33" spans="1:5" s="137" customFormat="1" ht="90" x14ac:dyDescent="0.25">
      <c r="A33" s="12" t="s">
        <v>1429</v>
      </c>
      <c r="B33" s="11" t="s">
        <v>11488</v>
      </c>
      <c r="C33" s="11" t="s">
        <v>11489</v>
      </c>
      <c r="D33" s="95" t="s">
        <v>1266</v>
      </c>
      <c r="E33" s="95" t="s">
        <v>149</v>
      </c>
    </row>
    <row r="34" spans="1:5" s="137" customFormat="1" ht="75" x14ac:dyDescent="0.25">
      <c r="A34" s="12" t="s">
        <v>11490</v>
      </c>
      <c r="B34" s="11" t="s">
        <v>11491</v>
      </c>
      <c r="C34" s="11" t="s">
        <v>11492</v>
      </c>
      <c r="D34" s="95" t="s">
        <v>1275</v>
      </c>
      <c r="E34" s="95" t="s">
        <v>189</v>
      </c>
    </row>
    <row r="35" spans="1:5" s="137" customFormat="1" ht="90" x14ac:dyDescent="0.25">
      <c r="A35" s="12" t="s">
        <v>11493</v>
      </c>
      <c r="B35" s="11" t="s">
        <v>11494</v>
      </c>
      <c r="C35" s="11" t="s">
        <v>11495</v>
      </c>
      <c r="D35" s="95" t="s">
        <v>1262</v>
      </c>
      <c r="E35" s="95" t="s">
        <v>217</v>
      </c>
    </row>
    <row r="36" spans="1:5" s="137" customFormat="1" ht="75" x14ac:dyDescent="0.25">
      <c r="A36" s="12" t="s">
        <v>1196</v>
      </c>
      <c r="B36" s="11" t="s">
        <v>11496</v>
      </c>
      <c r="C36" s="11" t="s">
        <v>11497</v>
      </c>
      <c r="D36" s="95" t="s">
        <v>1262</v>
      </c>
      <c r="E36" s="95" t="s">
        <v>87</v>
      </c>
    </row>
    <row r="37" spans="1:5" s="137" customFormat="1" ht="75" x14ac:dyDescent="0.25">
      <c r="A37" s="12" t="s">
        <v>1054</v>
      </c>
      <c r="B37" s="11" t="s">
        <v>11498</v>
      </c>
      <c r="C37" s="11" t="s">
        <v>11499</v>
      </c>
      <c r="D37" s="95" t="s">
        <v>1260</v>
      </c>
      <c r="E37" s="95" t="s">
        <v>70</v>
      </c>
    </row>
    <row r="38" spans="1:5" s="137" customFormat="1" ht="75" x14ac:dyDescent="0.25">
      <c r="A38" s="12" t="s">
        <v>11500</v>
      </c>
      <c r="B38" s="11" t="s">
        <v>11501</v>
      </c>
      <c r="C38" s="11" t="s">
        <v>11502</v>
      </c>
      <c r="D38" s="95" t="s">
        <v>1275</v>
      </c>
      <c r="E38" s="95" t="s">
        <v>190</v>
      </c>
    </row>
    <row r="39" spans="1:5" s="137" customFormat="1" ht="45" x14ac:dyDescent="0.25">
      <c r="A39" s="12" t="s">
        <v>11503</v>
      </c>
      <c r="B39" s="11" t="s">
        <v>11504</v>
      </c>
      <c r="C39" s="11" t="s">
        <v>11505</v>
      </c>
      <c r="D39" s="95" t="s">
        <v>1275</v>
      </c>
      <c r="E39" s="95" t="s">
        <v>192</v>
      </c>
    </row>
    <row r="40" spans="1:5" s="137" customFormat="1" ht="45" x14ac:dyDescent="0.25">
      <c r="A40" s="12" t="s">
        <v>1109</v>
      </c>
      <c r="B40" s="11" t="s">
        <v>11506</v>
      </c>
      <c r="C40" s="11" t="s">
        <v>11507</v>
      </c>
      <c r="D40" s="95" t="s">
        <v>1262</v>
      </c>
      <c r="E40" s="95" t="s">
        <v>96</v>
      </c>
    </row>
    <row r="41" spans="1:5" s="137" customFormat="1" ht="60" x14ac:dyDescent="0.25">
      <c r="A41" s="12" t="s">
        <v>11508</v>
      </c>
      <c r="B41" s="11" t="s">
        <v>11509</v>
      </c>
      <c r="C41" s="11" t="s">
        <v>11510</v>
      </c>
      <c r="D41" s="95" t="s">
        <v>1262</v>
      </c>
      <c r="E41" s="95" t="s">
        <v>150</v>
      </c>
    </row>
    <row r="42" spans="1:5" s="137" customFormat="1" ht="105" x14ac:dyDescent="0.25">
      <c r="A42" s="12" t="s">
        <v>11511</v>
      </c>
      <c r="B42" s="11" t="s">
        <v>11512</v>
      </c>
      <c r="C42" s="11" t="s">
        <v>11513</v>
      </c>
      <c r="D42" s="95" t="s">
        <v>1275</v>
      </c>
      <c r="E42" s="95" t="s">
        <v>187</v>
      </c>
    </row>
    <row r="43" spans="1:5" s="137" customFormat="1" ht="180" x14ac:dyDescent="0.25">
      <c r="A43" s="12" t="s">
        <v>262</v>
      </c>
      <c r="B43" s="11" t="s">
        <v>11514</v>
      </c>
      <c r="C43" s="11" t="s">
        <v>11515</v>
      </c>
      <c r="D43" s="95" t="s">
        <v>1262</v>
      </c>
      <c r="E43" s="95" t="s">
        <v>30</v>
      </c>
    </row>
    <row r="44" spans="1:5" s="137" customFormat="1" ht="75" x14ac:dyDescent="0.25">
      <c r="A44" s="12" t="s">
        <v>11516</v>
      </c>
      <c r="B44" s="11" t="s">
        <v>11517</v>
      </c>
      <c r="C44" s="11" t="s">
        <v>11518</v>
      </c>
      <c r="D44" s="95" t="s">
        <v>1275</v>
      </c>
      <c r="E44" s="95" t="s">
        <v>193</v>
      </c>
    </row>
    <row r="45" spans="1:5" s="137" customFormat="1" ht="135" x14ac:dyDescent="0.25">
      <c r="A45" s="12" t="s">
        <v>1477</v>
      </c>
      <c r="B45" s="11" t="s">
        <v>11519</v>
      </c>
      <c r="C45" s="11" t="s">
        <v>11520</v>
      </c>
      <c r="D45" s="95" t="s">
        <v>1266</v>
      </c>
      <c r="E45" s="95" t="s">
        <v>144</v>
      </c>
    </row>
    <row r="46" spans="1:5" s="137" customFormat="1" ht="285" x14ac:dyDescent="0.25">
      <c r="A46" s="130" t="s">
        <v>11521</v>
      </c>
      <c r="B46" s="131" t="s">
        <v>11522</v>
      </c>
      <c r="C46" s="131" t="s">
        <v>11523</v>
      </c>
      <c r="D46" s="95" t="s">
        <v>1262</v>
      </c>
      <c r="E46" s="95" t="s">
        <v>151</v>
      </c>
    </row>
    <row r="47" spans="1:5" s="137" customFormat="1" ht="120" x14ac:dyDescent="0.25">
      <c r="A47" s="12" t="s">
        <v>1364</v>
      </c>
      <c r="B47" s="11" t="s">
        <v>11524</v>
      </c>
      <c r="C47" s="11" t="s">
        <v>11525</v>
      </c>
      <c r="D47" s="95" t="s">
        <v>1266</v>
      </c>
      <c r="E47" s="95" t="s">
        <v>166</v>
      </c>
    </row>
    <row r="48" spans="1:5" s="137" customFormat="1" ht="75" x14ac:dyDescent="0.25">
      <c r="A48" s="12" t="s">
        <v>1393</v>
      </c>
      <c r="B48" s="11" t="s">
        <v>11526</v>
      </c>
      <c r="C48" s="11" t="s">
        <v>11527</v>
      </c>
      <c r="D48" s="95" t="s">
        <v>1269</v>
      </c>
      <c r="E48" s="95" t="s">
        <v>119</v>
      </c>
    </row>
    <row r="49" spans="1:5" s="137" customFormat="1" ht="60" x14ac:dyDescent="0.25">
      <c r="A49" s="12" t="s">
        <v>357</v>
      </c>
      <c r="B49" s="11" t="s">
        <v>11528</v>
      </c>
      <c r="C49" s="11" t="s">
        <v>11529</v>
      </c>
      <c r="D49" s="95" t="s">
        <v>1269</v>
      </c>
      <c r="E49" s="95" t="s">
        <v>48</v>
      </c>
    </row>
    <row r="50" spans="1:5" s="137" customFormat="1" ht="45" x14ac:dyDescent="0.25">
      <c r="A50" s="12" t="s">
        <v>11530</v>
      </c>
      <c r="B50" s="11" t="s">
        <v>11531</v>
      </c>
      <c r="C50" s="11" t="s">
        <v>11532</v>
      </c>
      <c r="D50" s="132" t="s">
        <v>1269</v>
      </c>
      <c r="E50" s="132" t="s">
        <v>195</v>
      </c>
    </row>
    <row r="51" spans="1:5" s="137" customFormat="1" ht="75" x14ac:dyDescent="0.25">
      <c r="A51" s="130" t="s">
        <v>1015</v>
      </c>
      <c r="B51" s="131" t="s">
        <v>11533</v>
      </c>
      <c r="C51" s="131" t="s">
        <v>11534</v>
      </c>
      <c r="D51" s="132" t="s">
        <v>1269</v>
      </c>
      <c r="E51" s="132" t="s">
        <v>78</v>
      </c>
    </row>
    <row r="52" spans="1:5" ht="60" x14ac:dyDescent="0.25">
      <c r="A52" s="12" t="s">
        <v>482</v>
      </c>
      <c r="B52" s="11" t="s">
        <v>11535</v>
      </c>
      <c r="C52" s="11" t="s">
        <v>11536</v>
      </c>
      <c r="D52" s="132" t="s">
        <v>1262</v>
      </c>
      <c r="E52" s="132" t="s">
        <v>50</v>
      </c>
    </row>
    <row r="53" spans="1:5" ht="60" x14ac:dyDescent="0.25">
      <c r="A53" s="12" t="s">
        <v>1087</v>
      </c>
      <c r="B53" s="11" t="s">
        <v>11537</v>
      </c>
      <c r="C53" s="11" t="s">
        <v>11538</v>
      </c>
      <c r="D53" s="132" t="s">
        <v>1269</v>
      </c>
      <c r="E53" s="132" t="s">
        <v>104</v>
      </c>
    </row>
    <row r="54" spans="1:5" ht="75" x14ac:dyDescent="0.25">
      <c r="A54" s="12" t="s">
        <v>11539</v>
      </c>
      <c r="B54" s="11" t="s">
        <v>11540</v>
      </c>
      <c r="C54" s="11" t="s">
        <v>11541</v>
      </c>
      <c r="D54" s="132" t="s">
        <v>1269</v>
      </c>
      <c r="E54" s="132" t="s">
        <v>59</v>
      </c>
    </row>
    <row r="55" spans="1:5" ht="90" x14ac:dyDescent="0.25">
      <c r="A55" s="12" t="s">
        <v>3052</v>
      </c>
      <c r="B55" s="11" t="s">
        <v>11542</v>
      </c>
      <c r="C55" s="11" t="s">
        <v>11543</v>
      </c>
      <c r="D55" s="132" t="s">
        <v>1262</v>
      </c>
      <c r="E55" s="132" t="s">
        <v>197</v>
      </c>
    </row>
    <row r="56" spans="1:5" ht="105" x14ac:dyDescent="0.25">
      <c r="A56" s="12" t="s">
        <v>4164</v>
      </c>
      <c r="B56" s="11" t="s">
        <v>11544</v>
      </c>
      <c r="C56" s="11" t="s">
        <v>11545</v>
      </c>
      <c r="D56" s="132" t="s">
        <v>1262</v>
      </c>
      <c r="E56" s="132" t="s">
        <v>153</v>
      </c>
    </row>
    <row r="57" spans="1:5" ht="75" x14ac:dyDescent="0.25">
      <c r="A57" s="12" t="s">
        <v>1066</v>
      </c>
      <c r="B57" s="11" t="s">
        <v>11546</v>
      </c>
      <c r="C57" s="11" t="s">
        <v>11547</v>
      </c>
      <c r="D57" s="132" t="s">
        <v>1275</v>
      </c>
      <c r="E57" s="132" t="s">
        <v>106</v>
      </c>
    </row>
    <row r="58" spans="1:5" ht="45" x14ac:dyDescent="0.25">
      <c r="A58" s="12" t="s">
        <v>3070</v>
      </c>
      <c r="B58" s="11" t="s">
        <v>11548</v>
      </c>
      <c r="C58" s="11" t="s">
        <v>11549</v>
      </c>
      <c r="D58" s="132" t="s">
        <v>1262</v>
      </c>
      <c r="E58" s="132" t="s">
        <v>124</v>
      </c>
    </row>
    <row r="59" spans="1:5" ht="90" x14ac:dyDescent="0.25">
      <c r="A59" s="12" t="s">
        <v>302</v>
      </c>
      <c r="B59" s="11" t="s">
        <v>11550</v>
      </c>
      <c r="C59" s="11" t="s">
        <v>11551</v>
      </c>
      <c r="D59" s="132" t="s">
        <v>1262</v>
      </c>
      <c r="E59" s="132" t="s">
        <v>84</v>
      </c>
    </row>
    <row r="60" spans="1:5" ht="60" x14ac:dyDescent="0.25">
      <c r="A60" s="130" t="s">
        <v>599</v>
      </c>
      <c r="B60" s="131" t="s">
        <v>11552</v>
      </c>
      <c r="C60" s="131" t="s">
        <v>11553</v>
      </c>
      <c r="D60" s="132" t="s">
        <v>1269</v>
      </c>
      <c r="E60" s="132" t="s">
        <v>111</v>
      </c>
    </row>
    <row r="61" spans="1:5" ht="90" x14ac:dyDescent="0.25">
      <c r="A61" s="12" t="s">
        <v>6165</v>
      </c>
      <c r="B61" s="11" t="s">
        <v>11554</v>
      </c>
      <c r="C61" s="11" t="s">
        <v>11555</v>
      </c>
      <c r="D61" s="132" t="s">
        <v>1262</v>
      </c>
      <c r="E61" s="132" t="s">
        <v>132</v>
      </c>
    </row>
    <row r="62" spans="1:5" ht="45" x14ac:dyDescent="0.25">
      <c r="A62" s="12" t="s">
        <v>11556</v>
      </c>
      <c r="B62" s="11" t="s">
        <v>11557</v>
      </c>
      <c r="C62" s="11" t="s">
        <v>11558</v>
      </c>
      <c r="D62" s="132" t="s">
        <v>1262</v>
      </c>
      <c r="E62" s="132" t="s">
        <v>199</v>
      </c>
    </row>
    <row r="63" spans="1:5" ht="75" x14ac:dyDescent="0.25">
      <c r="A63" s="12" t="s">
        <v>2539</v>
      </c>
      <c r="B63" s="11" t="s">
        <v>11559</v>
      </c>
      <c r="C63" s="11" t="s">
        <v>11560</v>
      </c>
      <c r="D63" s="132" t="s">
        <v>1262</v>
      </c>
      <c r="E63" s="132" t="s">
        <v>163</v>
      </c>
    </row>
    <row r="64" spans="1:5" ht="45" x14ac:dyDescent="0.25">
      <c r="A64" s="12" t="s">
        <v>1177</v>
      </c>
      <c r="B64" s="11" t="s">
        <v>11561</v>
      </c>
      <c r="C64" s="11" t="s">
        <v>11562</v>
      </c>
      <c r="D64" s="132" t="s">
        <v>1266</v>
      </c>
      <c r="E64" s="132" t="s">
        <v>90</v>
      </c>
    </row>
    <row r="65" spans="1:5" ht="75" x14ac:dyDescent="0.25">
      <c r="A65" s="12" t="s">
        <v>380</v>
      </c>
      <c r="B65" s="11" t="s">
        <v>11563</v>
      </c>
      <c r="C65" s="11" t="s">
        <v>11564</v>
      </c>
      <c r="D65" s="132" t="s">
        <v>1269</v>
      </c>
      <c r="E65" s="132" t="s">
        <v>61</v>
      </c>
    </row>
    <row r="66" spans="1:5" ht="75" x14ac:dyDescent="0.25">
      <c r="A66" s="12" t="s">
        <v>306</v>
      </c>
      <c r="B66" s="11" t="s">
        <v>11565</v>
      </c>
      <c r="C66" s="11" t="s">
        <v>11566</v>
      </c>
      <c r="D66" s="132" t="s">
        <v>1262</v>
      </c>
      <c r="E66" s="132" t="s">
        <v>60</v>
      </c>
    </row>
    <row r="67" spans="1:5" ht="60" x14ac:dyDescent="0.25">
      <c r="A67" s="12" t="s">
        <v>645</v>
      </c>
      <c r="B67" s="11" t="s">
        <v>11567</v>
      </c>
      <c r="C67" s="11" t="s">
        <v>11568</v>
      </c>
      <c r="D67" s="132" t="s">
        <v>1269</v>
      </c>
      <c r="E67" s="132" t="s">
        <v>27</v>
      </c>
    </row>
    <row r="68" spans="1:5" ht="105" x14ac:dyDescent="0.25">
      <c r="A68" s="12" t="s">
        <v>4169</v>
      </c>
      <c r="B68" s="11" t="s">
        <v>11569</v>
      </c>
      <c r="C68" s="11" t="s">
        <v>11570</v>
      </c>
      <c r="D68" s="132" t="s">
        <v>1262</v>
      </c>
      <c r="E68" s="132" t="s">
        <v>155</v>
      </c>
    </row>
    <row r="69" spans="1:5" ht="45" x14ac:dyDescent="0.25">
      <c r="A69" s="12" t="s">
        <v>986</v>
      </c>
      <c r="B69" s="11" t="s">
        <v>11571</v>
      </c>
      <c r="C69" s="11" t="s">
        <v>11572</v>
      </c>
      <c r="D69" s="132" t="s">
        <v>1269</v>
      </c>
      <c r="E69" s="132" t="s">
        <v>88</v>
      </c>
    </row>
    <row r="70" spans="1:5" ht="60" x14ac:dyDescent="0.25">
      <c r="A70" s="12" t="s">
        <v>11573</v>
      </c>
      <c r="B70" s="11" t="s">
        <v>11574</v>
      </c>
      <c r="C70" s="11" t="s">
        <v>11575</v>
      </c>
      <c r="D70" s="132" t="s">
        <v>1260</v>
      </c>
      <c r="E70" s="132" t="s">
        <v>204</v>
      </c>
    </row>
    <row r="71" spans="1:5" ht="60" x14ac:dyDescent="0.25">
      <c r="A71" s="12" t="s">
        <v>1415</v>
      </c>
      <c r="B71" s="11" t="s">
        <v>11576</v>
      </c>
      <c r="C71" s="11" t="s">
        <v>11577</v>
      </c>
      <c r="D71" s="132" t="s">
        <v>1266</v>
      </c>
      <c r="E71" s="132" t="s">
        <v>147</v>
      </c>
    </row>
    <row r="72" spans="1:5" ht="75" x14ac:dyDescent="0.25">
      <c r="A72" s="12" t="s">
        <v>5938</v>
      </c>
      <c r="B72" s="11" t="s">
        <v>11578</v>
      </c>
      <c r="C72" s="11" t="s">
        <v>11579</v>
      </c>
      <c r="D72" s="132" t="s">
        <v>1262</v>
      </c>
      <c r="E72" s="132" t="s">
        <v>201</v>
      </c>
    </row>
    <row r="73" spans="1:5" ht="90" x14ac:dyDescent="0.25">
      <c r="A73" s="130" t="s">
        <v>2327</v>
      </c>
      <c r="B73" s="131" t="s">
        <v>11580</v>
      </c>
      <c r="C73" s="131" t="s">
        <v>11581</v>
      </c>
      <c r="D73" s="132" t="s">
        <v>1262</v>
      </c>
      <c r="E73" s="132" t="s">
        <v>121</v>
      </c>
    </row>
    <row r="74" spans="1:5" ht="45" x14ac:dyDescent="0.25">
      <c r="A74" s="130" t="s">
        <v>5657</v>
      </c>
      <c r="B74" s="131" t="s">
        <v>11582</v>
      </c>
      <c r="C74" s="131" t="s">
        <v>11583</v>
      </c>
      <c r="D74" s="132" t="s">
        <v>1269</v>
      </c>
      <c r="E74" s="132" t="s">
        <v>176</v>
      </c>
    </row>
    <row r="75" spans="1:5" ht="75" x14ac:dyDescent="0.25">
      <c r="A75" s="130" t="s">
        <v>11584</v>
      </c>
      <c r="B75" s="131" t="s">
        <v>11585</v>
      </c>
      <c r="C75" s="131" t="s">
        <v>11586</v>
      </c>
      <c r="D75" s="132" t="s">
        <v>1269</v>
      </c>
      <c r="E75" s="132" t="s">
        <v>142</v>
      </c>
    </row>
    <row r="76" spans="1:5" ht="45" x14ac:dyDescent="0.25">
      <c r="A76" s="130" t="s">
        <v>373</v>
      </c>
      <c r="B76" s="131" t="s">
        <v>11587</v>
      </c>
      <c r="C76" s="131" t="s">
        <v>11588</v>
      </c>
      <c r="D76" s="132" t="s">
        <v>1260</v>
      </c>
      <c r="E76" s="132" t="s">
        <v>112</v>
      </c>
    </row>
    <row r="77" spans="1:5" ht="165" x14ac:dyDescent="0.25">
      <c r="A77" s="130" t="s">
        <v>1381</v>
      </c>
      <c r="B77" s="131" t="s">
        <v>11589</v>
      </c>
      <c r="C77" s="131" t="s">
        <v>11590</v>
      </c>
      <c r="D77" s="132" t="s">
        <v>1266</v>
      </c>
      <c r="E77" s="132" t="s">
        <v>16</v>
      </c>
    </row>
    <row r="78" spans="1:5" ht="45" x14ac:dyDescent="0.25">
      <c r="A78" s="130" t="s">
        <v>1041</v>
      </c>
      <c r="B78" s="131" t="s">
        <v>11591</v>
      </c>
      <c r="C78" s="131" t="s">
        <v>11592</v>
      </c>
      <c r="D78" s="132" t="s">
        <v>1266</v>
      </c>
      <c r="E78" s="132" t="s">
        <v>80</v>
      </c>
    </row>
    <row r="79" spans="1:5" ht="75" x14ac:dyDescent="0.25">
      <c r="A79" s="130" t="s">
        <v>310</v>
      </c>
      <c r="B79" s="131" t="s">
        <v>11593</v>
      </c>
      <c r="C79" s="131" t="s">
        <v>11594</v>
      </c>
      <c r="D79" s="132" t="s">
        <v>1266</v>
      </c>
      <c r="E79" s="132" t="s">
        <v>67</v>
      </c>
    </row>
    <row r="80" spans="1:5" ht="45" x14ac:dyDescent="0.25">
      <c r="A80" s="130" t="s">
        <v>788</v>
      </c>
      <c r="B80" s="131" t="s">
        <v>11595</v>
      </c>
      <c r="C80" s="131" t="s">
        <v>11596</v>
      </c>
      <c r="D80" s="132" t="s">
        <v>1269</v>
      </c>
      <c r="E80" s="132" t="s">
        <v>65</v>
      </c>
    </row>
    <row r="81" spans="1:5" ht="75" x14ac:dyDescent="0.25">
      <c r="A81" s="130" t="s">
        <v>11597</v>
      </c>
      <c r="B81" s="131" t="s">
        <v>11598</v>
      </c>
      <c r="C81" s="131" t="s">
        <v>11599</v>
      </c>
      <c r="D81" s="132" t="s">
        <v>1269</v>
      </c>
      <c r="E81" s="132" t="s">
        <v>42</v>
      </c>
    </row>
    <row r="82" spans="1:5" ht="75" x14ac:dyDescent="0.25">
      <c r="A82" s="130" t="s">
        <v>1006</v>
      </c>
      <c r="B82" s="131" t="s">
        <v>11600</v>
      </c>
      <c r="C82" s="131" t="s">
        <v>11601</v>
      </c>
      <c r="D82" s="132" t="s">
        <v>1262</v>
      </c>
      <c r="E82" s="132" t="s">
        <v>52</v>
      </c>
    </row>
    <row r="83" spans="1:5" ht="45" x14ac:dyDescent="0.25">
      <c r="A83" s="130" t="s">
        <v>11602</v>
      </c>
      <c r="B83" s="131" t="s">
        <v>11603</v>
      </c>
      <c r="C83" s="131" t="s">
        <v>11604</v>
      </c>
      <c r="D83" s="132" t="s">
        <v>1262</v>
      </c>
      <c r="E83" s="132" t="s">
        <v>214</v>
      </c>
    </row>
    <row r="84" spans="1:5" ht="75" x14ac:dyDescent="0.25">
      <c r="A84" s="130" t="s">
        <v>568</v>
      </c>
      <c r="B84" s="131" t="s">
        <v>11605</v>
      </c>
      <c r="C84" s="131" t="s">
        <v>11606</v>
      </c>
      <c r="D84" s="132" t="s">
        <v>1269</v>
      </c>
      <c r="E84" s="132" t="s">
        <v>113</v>
      </c>
    </row>
    <row r="85" spans="1:5" ht="285" x14ac:dyDescent="0.25">
      <c r="A85" s="130" t="s">
        <v>314</v>
      </c>
      <c r="B85" s="131" t="s">
        <v>11607</v>
      </c>
      <c r="C85" s="131" t="s">
        <v>11608</v>
      </c>
      <c r="D85" s="132" t="s">
        <v>1262</v>
      </c>
      <c r="E85" s="132" t="s">
        <v>47</v>
      </c>
    </row>
    <row r="86" spans="1:5" ht="90" x14ac:dyDescent="0.25">
      <c r="A86" s="130" t="s">
        <v>11609</v>
      </c>
      <c r="B86" s="131" t="s">
        <v>11610</v>
      </c>
      <c r="C86" s="131" t="s">
        <v>11611</v>
      </c>
      <c r="D86" s="132" t="s">
        <v>1262</v>
      </c>
      <c r="E86" s="132" t="s">
        <v>209</v>
      </c>
    </row>
    <row r="87" spans="1:5" ht="45" x14ac:dyDescent="0.25">
      <c r="A87" s="130" t="s">
        <v>4174</v>
      </c>
      <c r="B87" s="131" t="s">
        <v>11612</v>
      </c>
      <c r="C87" s="131" t="s">
        <v>11613</v>
      </c>
      <c r="D87" s="132" t="s">
        <v>1262</v>
      </c>
      <c r="E87" s="132" t="s">
        <v>156</v>
      </c>
    </row>
    <row r="88" spans="1:5" ht="45" x14ac:dyDescent="0.25">
      <c r="A88" s="130" t="s">
        <v>11614</v>
      </c>
      <c r="B88" s="131" t="s">
        <v>11615</v>
      </c>
      <c r="C88" s="131" t="s">
        <v>11616</v>
      </c>
      <c r="D88" s="132" t="s">
        <v>1260</v>
      </c>
      <c r="E88" s="132" t="s">
        <v>208</v>
      </c>
    </row>
    <row r="89" spans="1:5" ht="75" x14ac:dyDescent="0.25">
      <c r="A89" s="130" t="s">
        <v>1080</v>
      </c>
      <c r="B89" s="131" t="s">
        <v>11617</v>
      </c>
      <c r="C89" s="131" t="s">
        <v>11618</v>
      </c>
      <c r="D89" s="132" t="s">
        <v>1269</v>
      </c>
      <c r="E89" s="132" t="s">
        <v>66</v>
      </c>
    </row>
    <row r="90" spans="1:5" ht="90" x14ac:dyDescent="0.25">
      <c r="A90" s="130" t="s">
        <v>11619</v>
      </c>
      <c r="B90" s="131" t="s">
        <v>11620</v>
      </c>
      <c r="C90" s="131" t="s">
        <v>11621</v>
      </c>
      <c r="D90" s="132" t="s">
        <v>1269</v>
      </c>
      <c r="E90" s="132" t="s">
        <v>205</v>
      </c>
    </row>
    <row r="91" spans="1:5" ht="45" x14ac:dyDescent="0.25">
      <c r="A91" s="130" t="s">
        <v>257</v>
      </c>
      <c r="B91" s="131" t="s">
        <v>11622</v>
      </c>
      <c r="C91" s="131" t="s">
        <v>11623</v>
      </c>
      <c r="D91" s="132" t="s">
        <v>1275</v>
      </c>
      <c r="E91" s="132" t="s">
        <v>41</v>
      </c>
    </row>
    <row r="92" spans="1:5" ht="75" x14ac:dyDescent="0.25">
      <c r="A92" s="130" t="s">
        <v>6599</v>
      </c>
      <c r="B92" s="131" t="s">
        <v>11624</v>
      </c>
      <c r="C92" s="131" t="s">
        <v>11625</v>
      </c>
      <c r="D92" s="132" t="s">
        <v>1269</v>
      </c>
      <c r="E92" s="132" t="s">
        <v>141</v>
      </c>
    </row>
    <row r="93" spans="1:5" ht="195" x14ac:dyDescent="0.25">
      <c r="A93" s="130" t="s">
        <v>5834</v>
      </c>
      <c r="B93" s="131" t="s">
        <v>11626</v>
      </c>
      <c r="C93" s="131" t="s">
        <v>11627</v>
      </c>
      <c r="D93" s="132" t="s">
        <v>1262</v>
      </c>
      <c r="E93" s="132" t="s">
        <v>161</v>
      </c>
    </row>
    <row r="94" spans="1:5" ht="45" x14ac:dyDescent="0.25">
      <c r="A94" s="130" t="s">
        <v>1029</v>
      </c>
      <c r="B94" s="131" t="s">
        <v>11628</v>
      </c>
      <c r="C94" s="131" t="s">
        <v>11629</v>
      </c>
      <c r="D94" s="132" t="s">
        <v>1262</v>
      </c>
      <c r="E94" s="132" t="s">
        <v>64</v>
      </c>
    </row>
    <row r="95" spans="1:5" ht="60" x14ac:dyDescent="0.25">
      <c r="A95" s="130" t="s">
        <v>11630</v>
      </c>
      <c r="B95" s="131" t="s">
        <v>11631</v>
      </c>
      <c r="C95" s="131" t="s">
        <v>11632</v>
      </c>
      <c r="D95" s="132" t="s">
        <v>1269</v>
      </c>
      <c r="E95" s="132" t="s">
        <v>218</v>
      </c>
    </row>
    <row r="96" spans="1:5" ht="120" x14ac:dyDescent="0.25">
      <c r="A96" s="130" t="s">
        <v>1671</v>
      </c>
      <c r="B96" s="131" t="s">
        <v>11633</v>
      </c>
      <c r="C96" s="131" t="s">
        <v>11634</v>
      </c>
      <c r="D96" s="132" t="s">
        <v>1262</v>
      </c>
      <c r="E96" s="132" t="s">
        <v>120</v>
      </c>
    </row>
    <row r="97" spans="1:5" ht="45" x14ac:dyDescent="0.25">
      <c r="A97" s="130" t="s">
        <v>1033</v>
      </c>
      <c r="B97" s="131" t="s">
        <v>11635</v>
      </c>
      <c r="C97" s="131" t="s">
        <v>11636</v>
      </c>
      <c r="D97" s="132" t="s">
        <v>1275</v>
      </c>
      <c r="E97" s="132" t="s">
        <v>81</v>
      </c>
    </row>
    <row r="98" spans="1:5" ht="75" x14ac:dyDescent="0.25">
      <c r="A98" s="130" t="s">
        <v>1042</v>
      </c>
      <c r="B98" s="131" t="s">
        <v>11637</v>
      </c>
      <c r="C98" s="131" t="s">
        <v>11638</v>
      </c>
      <c r="D98" s="132" t="s">
        <v>1269</v>
      </c>
      <c r="E98" s="132" t="s">
        <v>71</v>
      </c>
    </row>
    <row r="99" spans="1:5" ht="90" x14ac:dyDescent="0.25">
      <c r="A99" s="130" t="s">
        <v>1102</v>
      </c>
      <c r="B99" s="131" t="s">
        <v>11639</v>
      </c>
      <c r="C99" s="131" t="s">
        <v>11640</v>
      </c>
      <c r="D99" s="132" t="s">
        <v>1266</v>
      </c>
      <c r="E99" s="132" t="s">
        <v>94</v>
      </c>
    </row>
    <row r="100" spans="1:5" ht="90" x14ac:dyDescent="0.25">
      <c r="A100" s="130" t="s">
        <v>335</v>
      </c>
      <c r="B100" s="131" t="s">
        <v>11641</v>
      </c>
      <c r="C100" s="131" t="s">
        <v>11642</v>
      </c>
      <c r="D100" s="132" t="s">
        <v>1269</v>
      </c>
      <c r="E100" s="132" t="s">
        <v>83</v>
      </c>
    </row>
    <row r="101" spans="1:5" ht="195" x14ac:dyDescent="0.25">
      <c r="A101" s="130" t="s">
        <v>341</v>
      </c>
      <c r="B101" s="131" t="s">
        <v>11643</v>
      </c>
      <c r="C101" s="131" t="s">
        <v>11644</v>
      </c>
      <c r="D101" s="132" t="s">
        <v>1260</v>
      </c>
      <c r="E101" s="132" t="s">
        <v>118</v>
      </c>
    </row>
    <row r="102" spans="1:5" ht="77.25" x14ac:dyDescent="0.25">
      <c r="A102" s="130" t="s">
        <v>12095</v>
      </c>
      <c r="B102" s="306" t="s">
        <v>11645</v>
      </c>
      <c r="C102" s="305" t="s">
        <v>11646</v>
      </c>
      <c r="D102" s="132" t="s">
        <v>1269</v>
      </c>
      <c r="E102" s="132" t="s">
        <v>53</v>
      </c>
    </row>
    <row r="103" spans="1:5" ht="75" x14ac:dyDescent="0.25">
      <c r="A103" s="130" t="s">
        <v>999</v>
      </c>
      <c r="B103" s="131" t="s">
        <v>11647</v>
      </c>
      <c r="C103" s="131" t="s">
        <v>11648</v>
      </c>
      <c r="D103" s="132" t="s">
        <v>1262</v>
      </c>
      <c r="E103" s="132" t="s">
        <v>54</v>
      </c>
    </row>
    <row r="104" spans="1:5" ht="75" x14ac:dyDescent="0.25">
      <c r="A104" s="130" t="s">
        <v>4181</v>
      </c>
      <c r="B104" s="131" t="s">
        <v>11649</v>
      </c>
      <c r="C104" s="131" t="s">
        <v>11650</v>
      </c>
      <c r="D104" s="132" t="s">
        <v>1262</v>
      </c>
      <c r="E104" s="132" t="s">
        <v>133</v>
      </c>
    </row>
  </sheetData>
  <mergeCells count="4">
    <mergeCell ref="A1:B1"/>
    <mergeCell ref="A3:B3"/>
    <mergeCell ref="C1:C2"/>
    <mergeCell ref="D1:D2"/>
  </mergeCells>
  <phoneticPr fontId="64"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W73"/>
  <sheetViews>
    <sheetView showGridLines="0" zoomScale="70" zoomScaleNormal="70" workbookViewId="0">
      <selection sqref="A1:XFD1048576"/>
    </sheetView>
  </sheetViews>
  <sheetFormatPr defaultColWidth="8.42578125" defaultRowHeight="15" x14ac:dyDescent="0.2"/>
  <cols>
    <col min="1" max="1" width="48.42578125" style="155" customWidth="1"/>
    <col min="2" max="2" width="19.42578125" style="155" bestFit="1" customWidth="1"/>
    <col min="3" max="4" width="14.42578125" style="162" customWidth="1"/>
    <col min="5" max="5" width="11.42578125" style="162" bestFit="1" customWidth="1"/>
    <col min="6" max="6" width="10.42578125" style="162" bestFit="1" customWidth="1"/>
    <col min="7" max="7" width="22.42578125" style="162" customWidth="1"/>
    <col min="8" max="8" width="16.42578125" style="162" customWidth="1"/>
    <col min="9" max="9" width="25.42578125" style="162" customWidth="1"/>
    <col min="10" max="10" width="22.42578125" style="162" bestFit="1" customWidth="1"/>
    <col min="11" max="11" width="11.42578125" style="155" customWidth="1"/>
    <col min="12" max="17" width="10.42578125" style="155" customWidth="1"/>
    <col min="18" max="18" width="89" style="155" customWidth="1"/>
    <col min="19" max="19" width="57" style="155" customWidth="1"/>
    <col min="20" max="21" width="7.42578125" style="155" bestFit="1" customWidth="1"/>
    <col min="22" max="23" width="11.42578125" style="155" customWidth="1"/>
    <col min="24" max="24" width="10.42578125" style="155" bestFit="1" customWidth="1"/>
    <col min="25" max="16384" width="8.42578125" style="155"/>
  </cols>
  <sheetData>
    <row r="1" spans="1:23" ht="18.75" x14ac:dyDescent="0.2">
      <c r="A1" s="327" t="s">
        <v>11651</v>
      </c>
      <c r="B1" s="327"/>
      <c r="C1" s="327"/>
      <c r="D1" s="327"/>
      <c r="E1" s="327"/>
      <c r="F1" s="327"/>
      <c r="G1" s="327"/>
      <c r="H1" s="172"/>
      <c r="I1" s="172"/>
      <c r="J1" s="172"/>
    </row>
    <row r="2" spans="1:23" ht="32.25" customHeight="1" x14ac:dyDescent="0.2">
      <c r="A2" s="334" t="s">
        <v>11652</v>
      </c>
      <c r="B2" s="334"/>
      <c r="C2" s="334"/>
      <c r="D2" s="334"/>
      <c r="E2" s="334"/>
      <c r="F2" s="334"/>
      <c r="G2" s="173"/>
      <c r="H2" s="173"/>
      <c r="I2" s="173"/>
      <c r="J2" s="173"/>
      <c r="K2" s="373" t="s">
        <v>11653</v>
      </c>
      <c r="L2" s="374"/>
      <c r="M2" s="374"/>
      <c r="N2" s="374"/>
      <c r="O2" s="374"/>
      <c r="P2" s="374"/>
      <c r="Q2" s="374"/>
      <c r="R2" s="375"/>
    </row>
    <row r="3" spans="1:23" ht="15" customHeight="1" thickBot="1" x14ac:dyDescent="0.25">
      <c r="A3" s="350" t="s">
        <v>11654</v>
      </c>
      <c r="B3" s="350"/>
      <c r="C3" s="350"/>
      <c r="D3" s="258"/>
      <c r="E3" s="379" t="s">
        <v>11655</v>
      </c>
      <c r="F3" s="382"/>
      <c r="G3" s="379" t="s">
        <v>11656</v>
      </c>
      <c r="H3" s="380"/>
      <c r="I3" s="380"/>
      <c r="J3" s="381"/>
      <c r="K3" s="376"/>
      <c r="L3" s="377"/>
      <c r="M3" s="377"/>
      <c r="N3" s="377"/>
      <c r="O3" s="377"/>
      <c r="P3" s="377"/>
      <c r="Q3" s="377"/>
      <c r="R3" s="378"/>
    </row>
    <row r="4" spans="1:23" s="158" customFormat="1" ht="30" x14ac:dyDescent="0.2">
      <c r="A4" s="156" t="s">
        <v>970</v>
      </c>
      <c r="B4" s="156" t="s">
        <v>6</v>
      </c>
      <c r="C4" s="157" t="s">
        <v>7</v>
      </c>
      <c r="D4" s="157" t="s">
        <v>8</v>
      </c>
      <c r="E4" s="157" t="s">
        <v>11657</v>
      </c>
      <c r="F4" s="156" t="s">
        <v>1211</v>
      </c>
      <c r="G4" s="188" t="s">
        <v>11658</v>
      </c>
      <c r="H4" s="188" t="s">
        <v>11659</v>
      </c>
      <c r="I4" s="188" t="s">
        <v>235</v>
      </c>
      <c r="J4" s="188" t="s">
        <v>11660</v>
      </c>
      <c r="K4" s="185" t="s">
        <v>269</v>
      </c>
      <c r="L4" s="185" t="s">
        <v>11661</v>
      </c>
      <c r="M4" s="185" t="s">
        <v>11662</v>
      </c>
      <c r="N4" s="185" t="s">
        <v>11663</v>
      </c>
      <c r="O4" s="185" t="s">
        <v>7888</v>
      </c>
      <c r="P4" s="185" t="s">
        <v>255</v>
      </c>
      <c r="Q4" s="185" t="s">
        <v>7895</v>
      </c>
      <c r="R4" s="185" t="s">
        <v>1026</v>
      </c>
      <c r="S4" s="185" t="s">
        <v>11664</v>
      </c>
      <c r="T4" s="155"/>
      <c r="U4" s="155"/>
    </row>
    <row r="5" spans="1:23" ht="255" x14ac:dyDescent="0.2">
      <c r="A5" s="180" t="s">
        <v>11665</v>
      </c>
      <c r="B5" s="161" t="s">
        <v>453</v>
      </c>
      <c r="C5" s="162" t="s">
        <v>1269</v>
      </c>
      <c r="D5" s="162" t="s">
        <v>1273</v>
      </c>
      <c r="E5" s="259">
        <v>45666</v>
      </c>
      <c r="F5" s="260" t="s">
        <v>1216</v>
      </c>
      <c r="G5" s="229" t="s">
        <v>11666</v>
      </c>
      <c r="H5" s="163" t="s">
        <v>11667</v>
      </c>
      <c r="I5" s="229" t="s">
        <v>258</v>
      </c>
      <c r="J5" s="228" t="s">
        <v>11668</v>
      </c>
      <c r="K5" s="159" t="s">
        <v>11669</v>
      </c>
      <c r="L5" s="159" t="s">
        <v>11669</v>
      </c>
      <c r="M5" s="159" t="s">
        <v>11669</v>
      </c>
      <c r="N5" s="159" t="s">
        <v>11669</v>
      </c>
      <c r="O5" s="159" t="s">
        <v>11669</v>
      </c>
      <c r="P5" s="159" t="s">
        <v>11669</v>
      </c>
      <c r="Q5" s="159" t="s">
        <v>11669</v>
      </c>
      <c r="R5" s="301" t="s">
        <v>11670</v>
      </c>
      <c r="S5" s="299" t="s">
        <v>11671</v>
      </c>
    </row>
    <row r="6" spans="1:23" ht="105" x14ac:dyDescent="0.2">
      <c r="A6" s="180" t="s">
        <v>11672</v>
      </c>
      <c r="B6" s="161" t="s">
        <v>991</v>
      </c>
      <c r="C6" s="162" t="s">
        <v>1262</v>
      </c>
      <c r="D6" s="162" t="s">
        <v>1265</v>
      </c>
      <c r="E6" s="259">
        <v>45476</v>
      </c>
      <c r="F6" s="260" t="s">
        <v>1216</v>
      </c>
      <c r="G6" s="229" t="s">
        <v>11673</v>
      </c>
      <c r="H6" s="163" t="s">
        <v>11674</v>
      </c>
      <c r="I6" s="229" t="s">
        <v>258</v>
      </c>
      <c r="J6" s="228" t="s">
        <v>11675</v>
      </c>
      <c r="K6" s="159"/>
      <c r="L6" s="159" t="s">
        <v>11669</v>
      </c>
      <c r="M6" s="159" t="s">
        <v>11669</v>
      </c>
      <c r="N6" s="159"/>
      <c r="O6" s="159" t="s">
        <v>11669</v>
      </c>
      <c r="P6" s="159" t="s">
        <v>11669</v>
      </c>
      <c r="Q6" s="159" t="s">
        <v>11669</v>
      </c>
      <c r="R6" s="170" t="s">
        <v>11676</v>
      </c>
      <c r="S6" s="170" t="s">
        <v>11677</v>
      </c>
    </row>
    <row r="7" spans="1:23" ht="225" x14ac:dyDescent="0.2">
      <c r="A7" s="190" t="s">
        <v>11678</v>
      </c>
      <c r="B7" s="161" t="s">
        <v>1052</v>
      </c>
      <c r="C7" s="162" t="s">
        <v>1269</v>
      </c>
      <c r="D7" s="162" t="s">
        <v>1273</v>
      </c>
      <c r="E7" s="259">
        <v>45568</v>
      </c>
      <c r="F7" s="260" t="s">
        <v>1216</v>
      </c>
      <c r="G7" s="229" t="s">
        <v>11679</v>
      </c>
      <c r="H7" s="163" t="s">
        <v>11680</v>
      </c>
      <c r="I7" s="229" t="s">
        <v>258</v>
      </c>
      <c r="J7" s="228" t="s">
        <v>11681</v>
      </c>
      <c r="K7" s="159" t="s">
        <v>11669</v>
      </c>
      <c r="L7" s="159" t="s">
        <v>11669</v>
      </c>
      <c r="M7" s="159" t="s">
        <v>11669</v>
      </c>
      <c r="N7" s="159" t="s">
        <v>11669</v>
      </c>
      <c r="O7" s="159" t="s">
        <v>11669</v>
      </c>
      <c r="P7" s="159" t="s">
        <v>11669</v>
      </c>
      <c r="Q7" s="159" t="s">
        <v>11669</v>
      </c>
      <c r="R7" s="170" t="s">
        <v>11682</v>
      </c>
      <c r="S7" s="170" t="s">
        <v>11683</v>
      </c>
    </row>
    <row r="8" spans="1:23" ht="165" x14ac:dyDescent="0.2">
      <c r="A8" s="180" t="s">
        <v>11684</v>
      </c>
      <c r="B8" s="161" t="s">
        <v>669</v>
      </c>
      <c r="C8" s="162" t="s">
        <v>1266</v>
      </c>
      <c r="D8" s="162" t="s">
        <v>1268</v>
      </c>
      <c r="E8" s="259">
        <v>45694</v>
      </c>
      <c r="F8" s="260" t="s">
        <v>1216</v>
      </c>
      <c r="G8" s="229" t="s">
        <v>11531</v>
      </c>
      <c r="H8" s="163" t="s">
        <v>12334</v>
      </c>
      <c r="I8" s="229" t="s">
        <v>258</v>
      </c>
      <c r="J8" s="189" t="s">
        <v>12335</v>
      </c>
      <c r="K8" s="159"/>
      <c r="L8" s="159"/>
      <c r="M8" s="159"/>
      <c r="N8" s="159"/>
      <c r="O8" s="159"/>
      <c r="P8" s="159"/>
      <c r="Q8" s="159"/>
      <c r="R8" s="170" t="s">
        <v>13044</v>
      </c>
      <c r="S8" s="170" t="s">
        <v>12336</v>
      </c>
    </row>
    <row r="9" spans="1:23" ht="135" x14ac:dyDescent="0.2">
      <c r="A9" s="180" t="s">
        <v>11685</v>
      </c>
      <c r="B9" s="161" t="s">
        <v>1090</v>
      </c>
      <c r="C9" s="162" t="s">
        <v>1266</v>
      </c>
      <c r="D9" s="162" t="s">
        <v>1278</v>
      </c>
      <c r="E9" s="259">
        <v>45505</v>
      </c>
      <c r="F9" s="260" t="s">
        <v>1216</v>
      </c>
      <c r="G9" s="229" t="s">
        <v>11686</v>
      </c>
      <c r="H9" s="163" t="s">
        <v>11687</v>
      </c>
      <c r="I9" s="229" t="s">
        <v>258</v>
      </c>
      <c r="J9" s="228" t="s">
        <v>11688</v>
      </c>
      <c r="K9" s="159" t="s">
        <v>11669</v>
      </c>
      <c r="L9" s="159" t="s">
        <v>11669</v>
      </c>
      <c r="M9" s="159" t="s">
        <v>11669</v>
      </c>
      <c r="N9" s="159"/>
      <c r="O9" s="159"/>
      <c r="P9" s="159" t="s">
        <v>11669</v>
      </c>
      <c r="Q9" s="159" t="s">
        <v>11669</v>
      </c>
      <c r="S9" s="170" t="s">
        <v>11689</v>
      </c>
    </row>
    <row r="10" spans="1:23" s="162" customFormat="1" ht="285" x14ac:dyDescent="0.2">
      <c r="A10" s="180" t="s">
        <v>11690</v>
      </c>
      <c r="B10" s="161" t="s">
        <v>262</v>
      </c>
      <c r="C10" s="162" t="s">
        <v>1262</v>
      </c>
      <c r="D10" s="162" t="s">
        <v>1265</v>
      </c>
      <c r="E10" s="259">
        <v>45582</v>
      </c>
      <c r="F10" s="260" t="s">
        <v>1216</v>
      </c>
      <c r="G10" s="229" t="s">
        <v>11691</v>
      </c>
      <c r="H10" s="229" t="s">
        <v>11692</v>
      </c>
      <c r="I10" s="229" t="s">
        <v>258</v>
      </c>
      <c r="J10" s="287" t="s">
        <v>11693</v>
      </c>
      <c r="K10" s="159"/>
      <c r="L10" s="159" t="s">
        <v>11669</v>
      </c>
      <c r="M10" s="159" t="s">
        <v>11669</v>
      </c>
      <c r="N10" s="159" t="s">
        <v>11669</v>
      </c>
      <c r="O10" s="159"/>
      <c r="P10" s="159" t="s">
        <v>11669</v>
      </c>
      <c r="Q10" s="159" t="s">
        <v>11669</v>
      </c>
      <c r="R10" s="170" t="s">
        <v>11694</v>
      </c>
      <c r="S10" s="170" t="s">
        <v>11695</v>
      </c>
      <c r="T10" s="155"/>
      <c r="U10" s="155"/>
      <c r="V10" s="155"/>
      <c r="W10" s="155"/>
    </row>
    <row r="11" spans="1:23" s="162" customFormat="1" ht="225" x14ac:dyDescent="0.2">
      <c r="A11" s="180" t="s">
        <v>11696</v>
      </c>
      <c r="B11" s="161" t="s">
        <v>1393</v>
      </c>
      <c r="C11" s="162" t="s">
        <v>1269</v>
      </c>
      <c r="D11" s="162" t="s">
        <v>1273</v>
      </c>
      <c r="E11" s="259">
        <v>45582</v>
      </c>
      <c r="F11" s="260" t="s">
        <v>1216</v>
      </c>
      <c r="G11" s="229" t="s">
        <v>11697</v>
      </c>
      <c r="H11" s="163" t="s">
        <v>11698</v>
      </c>
      <c r="I11" s="229" t="s">
        <v>11699</v>
      </c>
      <c r="J11" s="189" t="s">
        <v>11700</v>
      </c>
      <c r="K11" s="286"/>
      <c r="L11" s="159"/>
      <c r="M11" s="159" t="s">
        <v>11669</v>
      </c>
      <c r="N11" s="159" t="s">
        <v>11669</v>
      </c>
      <c r="O11" s="159" t="s">
        <v>11669</v>
      </c>
      <c r="P11" s="159" t="s">
        <v>11669</v>
      </c>
      <c r="Q11" s="159"/>
      <c r="R11" s="170" t="s">
        <v>11701</v>
      </c>
      <c r="S11" s="170" t="s">
        <v>11702</v>
      </c>
      <c r="T11" s="155"/>
      <c r="U11" s="155"/>
      <c r="V11" s="155"/>
      <c r="W11" s="155"/>
    </row>
    <row r="12" spans="1:23" s="162" customFormat="1" ht="105" x14ac:dyDescent="0.2">
      <c r="A12" s="180" t="s">
        <v>11703</v>
      </c>
      <c r="B12" s="161" t="s">
        <v>6165</v>
      </c>
      <c r="C12" s="162" t="s">
        <v>1262</v>
      </c>
      <c r="D12" s="162" t="s">
        <v>1265</v>
      </c>
      <c r="E12" s="259">
        <v>45568</v>
      </c>
      <c r="F12" s="260" t="s">
        <v>1216</v>
      </c>
      <c r="G12" s="229" t="s">
        <v>11704</v>
      </c>
      <c r="H12" s="163" t="s">
        <v>11705</v>
      </c>
      <c r="I12" s="229" t="s">
        <v>11706</v>
      </c>
      <c r="J12" s="228" t="s">
        <v>11707</v>
      </c>
      <c r="K12" s="159" t="s">
        <v>11669</v>
      </c>
      <c r="L12" s="159" t="s">
        <v>11669</v>
      </c>
      <c r="M12" s="159" t="s">
        <v>11669</v>
      </c>
      <c r="N12" s="159" t="s">
        <v>11669</v>
      </c>
      <c r="O12" s="159" t="s">
        <v>11669</v>
      </c>
      <c r="P12" s="159"/>
      <c r="Q12" s="159" t="s">
        <v>11669</v>
      </c>
      <c r="R12" s="155"/>
      <c r="S12" s="170" t="s">
        <v>11708</v>
      </c>
      <c r="T12" s="155"/>
      <c r="U12" s="155"/>
      <c r="V12" s="155"/>
      <c r="W12" s="155"/>
    </row>
    <row r="13" spans="1:23" s="162" customFormat="1" ht="105" x14ac:dyDescent="0.2">
      <c r="A13" s="180" t="s">
        <v>11709</v>
      </c>
      <c r="B13" s="161" t="s">
        <v>306</v>
      </c>
      <c r="C13" s="162" t="s">
        <v>1262</v>
      </c>
      <c r="D13" s="162" t="s">
        <v>1264</v>
      </c>
      <c r="E13" s="259">
        <v>45407</v>
      </c>
      <c r="F13" s="260" t="s">
        <v>1216</v>
      </c>
      <c r="G13" s="229" t="s">
        <v>11710</v>
      </c>
      <c r="H13" s="163" t="s">
        <v>11711</v>
      </c>
      <c r="I13" s="229" t="s">
        <v>11712</v>
      </c>
      <c r="J13" s="189" t="s">
        <v>11713</v>
      </c>
      <c r="K13" s="159"/>
      <c r="L13" s="159"/>
      <c r="M13" s="159" t="s">
        <v>11669</v>
      </c>
      <c r="N13" s="159" t="s">
        <v>11669</v>
      </c>
      <c r="O13" s="159"/>
      <c r="P13" s="159"/>
      <c r="Q13" s="159" t="s">
        <v>11669</v>
      </c>
      <c r="R13" s="170" t="s">
        <v>11714</v>
      </c>
      <c r="S13" s="170" t="s">
        <v>11715</v>
      </c>
      <c r="T13" s="155"/>
      <c r="U13" s="155"/>
      <c r="V13" s="155"/>
      <c r="W13" s="155"/>
    </row>
    <row r="14" spans="1:23" s="162" customFormat="1" ht="150" x14ac:dyDescent="0.2">
      <c r="A14" s="180" t="s">
        <v>11716</v>
      </c>
      <c r="B14" s="161" t="s">
        <v>645</v>
      </c>
      <c r="C14" s="162" t="s">
        <v>1269</v>
      </c>
      <c r="D14" s="162" t="s">
        <v>1272</v>
      </c>
      <c r="E14" s="259">
        <v>45505</v>
      </c>
      <c r="F14" s="260" t="s">
        <v>1216</v>
      </c>
      <c r="G14" s="229" t="s">
        <v>11717</v>
      </c>
      <c r="H14" s="163" t="s">
        <v>11718</v>
      </c>
      <c r="I14" s="229" t="s">
        <v>11719</v>
      </c>
      <c r="J14" s="228" t="s">
        <v>11720</v>
      </c>
      <c r="K14" s="159" t="s">
        <v>11669</v>
      </c>
      <c r="L14" s="159" t="s">
        <v>11669</v>
      </c>
      <c r="M14" s="159" t="s">
        <v>11669</v>
      </c>
      <c r="N14" s="159" t="s">
        <v>11669</v>
      </c>
      <c r="O14" s="159" t="s">
        <v>11669</v>
      </c>
      <c r="P14" s="159" t="s">
        <v>11669</v>
      </c>
      <c r="Q14" s="159"/>
      <c r="R14" s="155" t="s">
        <v>11721</v>
      </c>
      <c r="S14" s="170" t="s">
        <v>13160</v>
      </c>
      <c r="T14" s="155"/>
      <c r="U14" s="155"/>
      <c r="V14" s="155"/>
      <c r="W14" s="155"/>
    </row>
    <row r="15" spans="1:23" s="162" customFormat="1" ht="409.5" x14ac:dyDescent="0.2">
      <c r="A15" s="180" t="s">
        <v>13156</v>
      </c>
      <c r="B15" s="161" t="s">
        <v>986</v>
      </c>
      <c r="C15" s="162" t="s">
        <v>1269</v>
      </c>
      <c r="D15" s="162" t="s">
        <v>1273</v>
      </c>
      <c r="E15" s="259">
        <v>45699</v>
      </c>
      <c r="F15" s="260" t="s">
        <v>1216</v>
      </c>
      <c r="G15" s="229" t="s">
        <v>13157</v>
      </c>
      <c r="H15" s="229" t="s">
        <v>13158</v>
      </c>
      <c r="I15" s="229"/>
      <c r="J15" s="189" t="s">
        <v>13159</v>
      </c>
      <c r="K15" s="159" t="s">
        <v>11669</v>
      </c>
      <c r="L15" s="159" t="s">
        <v>11669</v>
      </c>
      <c r="M15" s="159" t="s">
        <v>11669</v>
      </c>
      <c r="N15" s="159" t="s">
        <v>11669</v>
      </c>
      <c r="O15" s="159" t="s">
        <v>11669</v>
      </c>
      <c r="P15" s="159" t="s">
        <v>11669</v>
      </c>
      <c r="Q15" s="159" t="s">
        <v>11669</v>
      </c>
      <c r="R15" s="155" t="s">
        <v>13162</v>
      </c>
      <c r="S15" s="170" t="s">
        <v>13161</v>
      </c>
      <c r="T15" s="155"/>
      <c r="U15" s="155"/>
      <c r="V15" s="155"/>
      <c r="W15" s="155"/>
    </row>
    <row r="16" spans="1:23" ht="240" x14ac:dyDescent="0.2">
      <c r="A16" s="180" t="s">
        <v>11722</v>
      </c>
      <c r="B16" s="161" t="s">
        <v>1080</v>
      </c>
      <c r="C16" s="162" t="s">
        <v>1269</v>
      </c>
      <c r="D16" s="162" t="s">
        <v>1273</v>
      </c>
      <c r="E16" s="259">
        <v>45666</v>
      </c>
      <c r="F16" s="260" t="s">
        <v>1216</v>
      </c>
      <c r="G16" s="229" t="s">
        <v>11531</v>
      </c>
      <c r="H16" s="163" t="s">
        <v>11723</v>
      </c>
      <c r="I16" s="229" t="s">
        <v>258</v>
      </c>
      <c r="J16" s="228" t="s">
        <v>11724</v>
      </c>
      <c r="K16" s="159" t="s">
        <v>11669</v>
      </c>
      <c r="L16" s="159" t="s">
        <v>11669</v>
      </c>
      <c r="M16" s="159" t="s">
        <v>11669</v>
      </c>
      <c r="N16" s="159" t="s">
        <v>11669</v>
      </c>
      <c r="O16" s="159" t="s">
        <v>11669</v>
      </c>
      <c r="P16" s="159" t="s">
        <v>11669</v>
      </c>
      <c r="Q16" s="159" t="s">
        <v>11669</v>
      </c>
      <c r="S16" s="170" t="s">
        <v>11725</v>
      </c>
    </row>
    <row r="17" spans="1:23" s="162" customFormat="1" ht="150" x14ac:dyDescent="0.2">
      <c r="A17" s="180" t="s">
        <v>11726</v>
      </c>
      <c r="B17" s="161" t="s">
        <v>5834</v>
      </c>
      <c r="C17" s="162" t="s">
        <v>1262</v>
      </c>
      <c r="D17" s="162" t="s">
        <v>1265</v>
      </c>
      <c r="E17" s="259">
        <v>45407</v>
      </c>
      <c r="F17" s="260" t="s">
        <v>1216</v>
      </c>
      <c r="G17" s="229" t="s">
        <v>11727</v>
      </c>
      <c r="H17" s="163" t="s">
        <v>11728</v>
      </c>
      <c r="I17" s="229" t="s">
        <v>258</v>
      </c>
      <c r="J17" s="189" t="s">
        <v>11729</v>
      </c>
      <c r="K17" s="159" t="s">
        <v>11669</v>
      </c>
      <c r="L17" s="159" t="s">
        <v>11669</v>
      </c>
      <c r="M17" s="159" t="s">
        <v>11669</v>
      </c>
      <c r="N17" s="159" t="s">
        <v>11669</v>
      </c>
      <c r="O17" s="159"/>
      <c r="P17" s="159" t="s">
        <v>11669</v>
      </c>
      <c r="Q17" s="159" t="s">
        <v>11669</v>
      </c>
      <c r="R17" s="155"/>
      <c r="S17" s="170" t="s">
        <v>11730</v>
      </c>
      <c r="T17" s="155"/>
      <c r="U17" s="155"/>
      <c r="V17" s="155"/>
      <c r="W17" s="155"/>
    </row>
    <row r="18" spans="1:23" s="162" customFormat="1" ht="135" x14ac:dyDescent="0.2">
      <c r="A18" s="180" t="s">
        <v>11731</v>
      </c>
      <c r="B18" s="161" t="s">
        <v>1671</v>
      </c>
      <c r="C18" s="162" t="s">
        <v>1262</v>
      </c>
      <c r="D18" s="162" t="s">
        <v>1263</v>
      </c>
      <c r="E18" s="259">
        <v>45582</v>
      </c>
      <c r="F18" s="260" t="s">
        <v>1216</v>
      </c>
      <c r="G18" s="229" t="s">
        <v>11732</v>
      </c>
      <c r="H18" s="300" t="s">
        <v>11733</v>
      </c>
      <c r="I18" s="229" t="s">
        <v>11734</v>
      </c>
      <c r="J18" s="287" t="s">
        <v>11735</v>
      </c>
      <c r="K18" s="159" t="s">
        <v>11669</v>
      </c>
      <c r="L18" s="159" t="s">
        <v>11669</v>
      </c>
      <c r="M18" s="159" t="s">
        <v>11669</v>
      </c>
      <c r="N18" s="159"/>
      <c r="O18" s="159"/>
      <c r="P18" s="159" t="s">
        <v>11669</v>
      </c>
      <c r="Q18" s="159" t="s">
        <v>11669</v>
      </c>
      <c r="R18" s="170" t="s">
        <v>11736</v>
      </c>
      <c r="S18" s="170" t="s">
        <v>11737</v>
      </c>
      <c r="T18" s="155"/>
      <c r="U18" s="155"/>
      <c r="V18" s="155"/>
      <c r="W18" s="155"/>
    </row>
    <row r="19" spans="1:23" s="162" customFormat="1" x14ac:dyDescent="0.2">
      <c r="A19" s="155"/>
      <c r="B19" s="155"/>
      <c r="C19" s="161"/>
      <c r="D19" s="161"/>
      <c r="E19" s="161"/>
      <c r="F19" s="161"/>
      <c r="G19" s="161"/>
      <c r="H19" s="161"/>
      <c r="I19" s="161"/>
      <c r="J19" s="161"/>
      <c r="K19" s="155"/>
      <c r="L19" s="155"/>
      <c r="M19" s="155"/>
      <c r="N19" s="155"/>
      <c r="O19" s="155"/>
      <c r="P19" s="155"/>
      <c r="Q19" s="155"/>
      <c r="R19" s="155"/>
      <c r="S19" s="155"/>
      <c r="T19" s="155"/>
      <c r="U19" s="155"/>
      <c r="V19" s="155"/>
      <c r="W19" s="155"/>
    </row>
    <row r="20" spans="1:23" s="162" customFormat="1" x14ac:dyDescent="0.2">
      <c r="A20" s="155"/>
      <c r="B20" s="155"/>
      <c r="C20" s="161"/>
      <c r="D20" s="161"/>
      <c r="E20" s="161"/>
      <c r="F20" s="161"/>
      <c r="G20" s="161"/>
      <c r="H20" s="161"/>
      <c r="I20" s="161"/>
      <c r="J20" s="161"/>
      <c r="K20" s="155"/>
      <c r="L20" s="155"/>
      <c r="M20" s="155"/>
      <c r="N20" s="155"/>
      <c r="O20" s="155"/>
      <c r="P20" s="155"/>
      <c r="Q20" s="155"/>
      <c r="R20" s="155"/>
      <c r="S20" s="155"/>
      <c r="T20" s="155"/>
      <c r="U20" s="155"/>
      <c r="V20" s="155"/>
      <c r="W20" s="155"/>
    </row>
    <row r="21" spans="1:23" s="162" customFormat="1" x14ac:dyDescent="0.2">
      <c r="A21" s="155"/>
      <c r="B21" s="155"/>
      <c r="C21" s="161"/>
      <c r="D21" s="161"/>
      <c r="E21" s="161"/>
      <c r="F21" s="161"/>
      <c r="G21" s="161"/>
      <c r="H21" s="161"/>
      <c r="I21" s="161"/>
      <c r="J21" s="161"/>
      <c r="K21" s="155"/>
      <c r="L21" s="155"/>
      <c r="M21" s="155"/>
      <c r="N21" s="155"/>
      <c r="O21" s="155"/>
      <c r="P21" s="155"/>
      <c r="Q21" s="155"/>
      <c r="R21" s="155"/>
      <c r="S21" s="155"/>
      <c r="T21" s="155"/>
      <c r="U21" s="155"/>
      <c r="V21" s="155"/>
      <c r="W21" s="155"/>
    </row>
    <row r="22" spans="1:23" s="162" customFormat="1" x14ac:dyDescent="0.2">
      <c r="A22" s="155"/>
      <c r="B22" s="155"/>
      <c r="C22" s="161"/>
      <c r="D22" s="161"/>
      <c r="E22" s="161"/>
      <c r="F22" s="161"/>
      <c r="G22" s="161"/>
      <c r="H22" s="161"/>
      <c r="I22" s="161"/>
      <c r="J22" s="161"/>
      <c r="K22" s="155"/>
      <c r="L22" s="155"/>
      <c r="M22" s="155"/>
      <c r="N22" s="155"/>
      <c r="O22" s="155"/>
      <c r="P22" s="155"/>
      <c r="Q22" s="155"/>
      <c r="R22" s="155"/>
      <c r="S22" s="155"/>
      <c r="T22" s="155"/>
      <c r="U22" s="155"/>
      <c r="V22" s="155"/>
      <c r="W22" s="155"/>
    </row>
    <row r="23" spans="1:23" s="162" customFormat="1" x14ac:dyDescent="0.2">
      <c r="A23" s="155"/>
      <c r="B23" s="155"/>
      <c r="C23" s="161"/>
      <c r="D23" s="161"/>
      <c r="E23" s="161"/>
      <c r="F23" s="161"/>
      <c r="G23" s="161"/>
      <c r="H23" s="161"/>
      <c r="I23" s="161"/>
      <c r="J23" s="161"/>
      <c r="K23" s="155"/>
      <c r="L23" s="155"/>
      <c r="M23" s="155"/>
      <c r="N23" s="155"/>
      <c r="O23" s="155"/>
      <c r="P23" s="155"/>
      <c r="Q23" s="155"/>
      <c r="R23" s="155"/>
      <c r="S23" s="155"/>
      <c r="T23" s="155"/>
      <c r="U23" s="155"/>
      <c r="V23" s="155"/>
      <c r="W23" s="155"/>
    </row>
    <row r="24" spans="1:23" s="162" customFormat="1" x14ac:dyDescent="0.2">
      <c r="A24" s="155"/>
      <c r="B24" s="155"/>
      <c r="C24" s="161"/>
      <c r="D24" s="161"/>
      <c r="E24" s="161"/>
      <c r="F24" s="161"/>
      <c r="G24" s="161"/>
      <c r="H24" s="161"/>
      <c r="I24" s="161"/>
      <c r="J24" s="231"/>
      <c r="K24" s="155"/>
      <c r="L24" s="155"/>
      <c r="M24" s="155"/>
      <c r="N24" s="155"/>
      <c r="O24" s="155"/>
      <c r="P24" s="155"/>
      <c r="Q24" s="155"/>
      <c r="R24" s="155"/>
      <c r="S24" s="155"/>
      <c r="T24" s="155"/>
      <c r="U24" s="155"/>
      <c r="V24" s="155"/>
      <c r="W24" s="155"/>
    </row>
    <row r="25" spans="1:23" s="162" customFormat="1" x14ac:dyDescent="0.2">
      <c r="A25" s="155"/>
      <c r="B25" s="155"/>
      <c r="C25" s="161"/>
      <c r="D25" s="161"/>
      <c r="E25" s="161"/>
      <c r="F25" s="161"/>
      <c r="G25" s="161"/>
      <c r="H25" s="161"/>
      <c r="I25" s="161"/>
      <c r="J25" s="161"/>
      <c r="K25" s="155"/>
      <c r="L25" s="155"/>
      <c r="M25" s="155"/>
      <c r="N25" s="155"/>
      <c r="O25" s="155"/>
      <c r="P25" s="155"/>
      <c r="Q25" s="155"/>
      <c r="R25" s="155"/>
      <c r="S25" s="155"/>
      <c r="T25" s="155"/>
      <c r="U25" s="155"/>
      <c r="V25" s="155"/>
      <c r="W25" s="155"/>
    </row>
    <row r="26" spans="1:23" s="162" customFormat="1" x14ac:dyDescent="0.2">
      <c r="A26" s="155"/>
      <c r="B26" s="155"/>
      <c r="C26" s="161"/>
      <c r="D26" s="161"/>
      <c r="E26" s="161"/>
      <c r="F26" s="161"/>
      <c r="G26" s="161"/>
      <c r="H26" s="161"/>
      <c r="I26" s="161"/>
      <c r="J26" s="161"/>
      <c r="K26" s="155"/>
      <c r="L26" s="155"/>
      <c r="M26" s="155"/>
      <c r="N26" s="155"/>
      <c r="O26" s="155"/>
      <c r="P26" s="155"/>
      <c r="Q26" s="155"/>
      <c r="R26" s="155"/>
      <c r="S26" s="155"/>
      <c r="T26" s="155"/>
      <c r="U26" s="155"/>
      <c r="V26" s="155"/>
      <c r="W26" s="155"/>
    </row>
    <row r="27" spans="1:23" s="162" customFormat="1" x14ac:dyDescent="0.2">
      <c r="A27" s="155"/>
      <c r="B27" s="155"/>
      <c r="C27" s="161"/>
      <c r="D27" s="161"/>
      <c r="E27" s="161"/>
      <c r="F27" s="161"/>
      <c r="G27" s="161"/>
      <c r="H27" s="161"/>
      <c r="I27" s="161"/>
      <c r="J27" s="161"/>
      <c r="K27" s="155"/>
      <c r="L27" s="155"/>
      <c r="M27" s="155"/>
      <c r="N27" s="155"/>
      <c r="O27" s="155"/>
      <c r="P27" s="155"/>
      <c r="Q27" s="155"/>
      <c r="R27" s="155"/>
      <c r="S27" s="155"/>
      <c r="T27" s="155"/>
      <c r="U27" s="155"/>
      <c r="V27" s="155"/>
      <c r="W27" s="155"/>
    </row>
    <row r="28" spans="1:23" s="162" customFormat="1" x14ac:dyDescent="0.2">
      <c r="A28" s="155"/>
      <c r="B28" s="155"/>
      <c r="C28" s="161"/>
      <c r="D28" s="161"/>
      <c r="E28" s="161"/>
      <c r="F28" s="161"/>
      <c r="G28" s="161"/>
      <c r="H28" s="161"/>
      <c r="I28" s="161"/>
      <c r="J28" s="161"/>
      <c r="K28" s="155"/>
      <c r="L28" s="155"/>
      <c r="M28" s="155"/>
      <c r="N28" s="155"/>
      <c r="O28" s="155"/>
      <c r="P28" s="155"/>
      <c r="Q28" s="155"/>
      <c r="R28" s="155"/>
      <c r="S28" s="155"/>
      <c r="T28" s="155"/>
      <c r="U28" s="155"/>
      <c r="V28" s="155"/>
      <c r="W28" s="155"/>
    </row>
    <row r="29" spans="1:23" s="162" customFormat="1" x14ac:dyDescent="0.2">
      <c r="A29" s="155"/>
      <c r="B29" s="155"/>
      <c r="C29" s="161"/>
      <c r="D29" s="161"/>
      <c r="E29" s="161"/>
      <c r="F29" s="161"/>
      <c r="G29" s="161"/>
      <c r="H29" s="161"/>
      <c r="I29" s="161"/>
      <c r="J29" s="161"/>
      <c r="K29" s="155"/>
      <c r="L29" s="155"/>
      <c r="M29" s="155"/>
      <c r="N29" s="155"/>
      <c r="O29" s="155"/>
      <c r="P29" s="155"/>
      <c r="Q29" s="155"/>
      <c r="R29" s="155"/>
      <c r="S29" s="155"/>
      <c r="T29" s="155"/>
      <c r="U29" s="155"/>
      <c r="V29" s="155"/>
      <c r="W29" s="155"/>
    </row>
    <row r="30" spans="1:23" s="162" customFormat="1" x14ac:dyDescent="0.2">
      <c r="A30" s="155"/>
      <c r="B30" s="155"/>
      <c r="C30" s="161"/>
      <c r="D30" s="161"/>
      <c r="E30" s="161"/>
      <c r="F30" s="161"/>
      <c r="G30" s="161"/>
      <c r="H30" s="161"/>
      <c r="I30" s="161"/>
      <c r="J30" s="161"/>
      <c r="K30" s="155"/>
      <c r="L30" s="155"/>
      <c r="M30" s="155"/>
      <c r="N30" s="155"/>
      <c r="O30" s="155"/>
      <c r="P30" s="155"/>
      <c r="Q30" s="155"/>
      <c r="R30" s="155"/>
      <c r="S30" s="155"/>
      <c r="T30" s="155"/>
      <c r="U30" s="155"/>
      <c r="V30" s="155"/>
      <c r="W30" s="155"/>
    </row>
    <row r="31" spans="1:23" s="162" customFormat="1" x14ac:dyDescent="0.2">
      <c r="A31" s="155"/>
      <c r="B31" s="155"/>
      <c r="C31" s="161"/>
      <c r="D31" s="161"/>
      <c r="E31" s="161"/>
      <c r="F31" s="161"/>
      <c r="G31" s="161"/>
      <c r="H31" s="161"/>
      <c r="I31" s="161"/>
      <c r="J31" s="161"/>
      <c r="K31" s="155"/>
      <c r="L31" s="155"/>
      <c r="M31" s="155"/>
      <c r="N31" s="155"/>
      <c r="O31" s="155"/>
      <c r="P31" s="155"/>
      <c r="Q31" s="155"/>
      <c r="R31" s="155"/>
      <c r="S31" s="155"/>
      <c r="T31" s="155"/>
      <c r="U31" s="155"/>
      <c r="V31" s="155"/>
      <c r="W31" s="155"/>
    </row>
    <row r="32" spans="1:23" s="162" customFormat="1" x14ac:dyDescent="0.2">
      <c r="A32" s="155"/>
      <c r="B32" s="155"/>
      <c r="C32" s="161"/>
      <c r="D32" s="161"/>
      <c r="E32" s="161"/>
      <c r="F32" s="161"/>
      <c r="G32" s="161"/>
      <c r="H32" s="161"/>
      <c r="I32" s="161"/>
      <c r="J32" s="161"/>
      <c r="K32" s="155"/>
      <c r="L32" s="155"/>
      <c r="M32" s="155"/>
      <c r="N32" s="155"/>
      <c r="O32" s="155"/>
      <c r="P32" s="155"/>
      <c r="Q32" s="155"/>
      <c r="R32" s="155"/>
      <c r="S32" s="155"/>
      <c r="T32" s="155"/>
      <c r="U32" s="155"/>
      <c r="V32" s="155"/>
      <c r="W32" s="155"/>
    </row>
    <row r="35" spans="1:23" s="162" customFormat="1" x14ac:dyDescent="0.2">
      <c r="A35" s="155"/>
      <c r="B35" s="155"/>
      <c r="C35" s="161"/>
      <c r="D35" s="161"/>
      <c r="E35" s="161"/>
      <c r="F35" s="161"/>
      <c r="G35" s="161"/>
      <c r="H35" s="161"/>
      <c r="I35" s="161"/>
      <c r="J35" s="161"/>
      <c r="K35" s="155"/>
      <c r="L35" s="155"/>
      <c r="M35" s="155"/>
      <c r="N35" s="155"/>
      <c r="O35" s="155"/>
      <c r="P35" s="155"/>
      <c r="Q35" s="155"/>
      <c r="R35" s="155"/>
      <c r="S35" s="155"/>
      <c r="T35" s="155"/>
      <c r="U35" s="155"/>
      <c r="V35" s="155"/>
      <c r="W35" s="155"/>
    </row>
    <row r="36" spans="1:23" s="162" customFormat="1" x14ac:dyDescent="0.2">
      <c r="A36" s="155"/>
      <c r="B36" s="155"/>
      <c r="C36" s="161"/>
      <c r="D36" s="161"/>
      <c r="E36" s="161"/>
      <c r="F36" s="161"/>
      <c r="G36" s="161"/>
      <c r="H36" s="161"/>
      <c r="I36" s="161"/>
      <c r="J36" s="161"/>
      <c r="K36" s="155"/>
      <c r="L36" s="155"/>
      <c r="M36" s="155"/>
      <c r="N36" s="155"/>
      <c r="O36" s="155"/>
      <c r="P36" s="155"/>
      <c r="Q36" s="155"/>
      <c r="R36" s="155"/>
      <c r="S36" s="155"/>
      <c r="T36" s="155"/>
      <c r="U36" s="155"/>
      <c r="V36" s="155"/>
      <c r="W36" s="155"/>
    </row>
    <row r="37" spans="1:23" s="162" customFormat="1" x14ac:dyDescent="0.2">
      <c r="A37" s="155"/>
      <c r="B37" s="155"/>
      <c r="C37" s="161"/>
      <c r="D37" s="161"/>
      <c r="E37" s="161"/>
      <c r="F37" s="161"/>
      <c r="G37" s="161"/>
      <c r="H37" s="161"/>
      <c r="I37" s="161"/>
      <c r="J37" s="161"/>
      <c r="K37" s="155"/>
      <c r="L37" s="155"/>
      <c r="M37" s="155"/>
      <c r="N37" s="155"/>
      <c r="O37" s="155"/>
      <c r="P37" s="155"/>
      <c r="Q37" s="155"/>
      <c r="R37" s="155"/>
      <c r="S37" s="155"/>
      <c r="T37" s="155"/>
      <c r="U37" s="155"/>
      <c r="V37" s="155"/>
      <c r="W37" s="155"/>
    </row>
    <row r="38" spans="1:23" s="162" customFormat="1" x14ac:dyDescent="0.2">
      <c r="A38" s="155"/>
      <c r="B38" s="155"/>
      <c r="C38" s="161"/>
      <c r="D38" s="161"/>
      <c r="E38" s="161"/>
      <c r="F38" s="161"/>
      <c r="G38" s="161"/>
      <c r="H38" s="161"/>
      <c r="I38" s="161"/>
      <c r="J38" s="161"/>
      <c r="K38" s="155"/>
      <c r="L38" s="155"/>
      <c r="M38" s="155"/>
      <c r="N38" s="155"/>
      <c r="O38" s="155"/>
      <c r="P38" s="155"/>
      <c r="Q38" s="155"/>
      <c r="R38" s="155"/>
      <c r="S38" s="155"/>
      <c r="T38" s="155"/>
      <c r="U38" s="155"/>
      <c r="V38" s="155"/>
      <c r="W38" s="155"/>
    </row>
    <row r="40" spans="1:23" s="162" customFormat="1" x14ac:dyDescent="0.2">
      <c r="A40" s="155"/>
      <c r="B40" s="155"/>
      <c r="C40" s="161"/>
      <c r="D40" s="161"/>
      <c r="E40" s="161"/>
      <c r="F40" s="161"/>
      <c r="G40" s="161"/>
      <c r="H40" s="161"/>
      <c r="I40" s="161"/>
      <c r="J40" s="161"/>
      <c r="K40" s="155"/>
      <c r="L40" s="155"/>
      <c r="M40" s="155"/>
      <c r="N40" s="155"/>
      <c r="O40" s="155"/>
      <c r="P40" s="155"/>
      <c r="Q40" s="155"/>
      <c r="R40" s="155"/>
      <c r="S40" s="155"/>
      <c r="T40" s="155"/>
      <c r="U40" s="155"/>
      <c r="V40" s="155"/>
      <c r="W40" s="155"/>
    </row>
    <row r="41" spans="1:23" s="162" customFormat="1" x14ac:dyDescent="0.2">
      <c r="A41" s="155"/>
      <c r="B41" s="155"/>
      <c r="C41" s="161"/>
      <c r="D41" s="161"/>
      <c r="E41" s="161"/>
      <c r="F41" s="161"/>
      <c r="G41" s="161"/>
      <c r="H41" s="161"/>
      <c r="I41" s="161"/>
      <c r="J41" s="161"/>
      <c r="K41" s="155"/>
      <c r="L41" s="155"/>
      <c r="M41" s="155"/>
      <c r="N41" s="155"/>
      <c r="O41" s="155"/>
      <c r="P41" s="155"/>
      <c r="Q41" s="155"/>
      <c r="R41" s="155"/>
      <c r="S41" s="155"/>
      <c r="T41" s="155"/>
      <c r="U41" s="155"/>
      <c r="V41" s="155"/>
      <c r="W41" s="155"/>
    </row>
    <row r="43" spans="1:23" s="162" customFormat="1" x14ac:dyDescent="0.2">
      <c r="A43" s="155"/>
      <c r="B43" s="155"/>
      <c r="C43" s="161"/>
      <c r="D43" s="161"/>
      <c r="E43" s="161"/>
      <c r="F43" s="161"/>
      <c r="G43" s="161"/>
      <c r="H43" s="161"/>
      <c r="I43" s="161"/>
      <c r="J43" s="161"/>
      <c r="K43" s="155"/>
      <c r="L43" s="155"/>
      <c r="M43" s="155"/>
      <c r="N43" s="155"/>
      <c r="O43" s="155"/>
      <c r="P43" s="155"/>
      <c r="Q43" s="155"/>
      <c r="R43" s="155"/>
      <c r="S43" s="155"/>
      <c r="T43" s="155"/>
      <c r="U43" s="155"/>
      <c r="V43" s="155"/>
      <c r="W43" s="155"/>
    </row>
    <row r="44" spans="1:23" s="162" customFormat="1" x14ac:dyDescent="0.2">
      <c r="A44" s="155"/>
      <c r="B44" s="155"/>
      <c r="C44" s="161"/>
      <c r="D44" s="161"/>
      <c r="E44" s="161"/>
      <c r="F44" s="161"/>
      <c r="G44" s="161"/>
      <c r="H44" s="161"/>
      <c r="I44" s="161"/>
      <c r="J44" s="161"/>
      <c r="K44" s="155"/>
      <c r="L44" s="155"/>
      <c r="M44" s="155"/>
      <c r="N44" s="155"/>
      <c r="O44" s="155"/>
      <c r="P44" s="155"/>
      <c r="Q44" s="155"/>
      <c r="R44" s="155"/>
      <c r="S44" s="155"/>
      <c r="T44" s="155"/>
      <c r="U44" s="155"/>
      <c r="V44" s="155"/>
      <c r="W44" s="155"/>
    </row>
    <row r="45" spans="1:23" s="162" customFormat="1" x14ac:dyDescent="0.2">
      <c r="A45" s="155"/>
      <c r="B45" s="155"/>
      <c r="C45" s="161"/>
      <c r="D45" s="161"/>
      <c r="E45" s="161"/>
      <c r="F45" s="161"/>
      <c r="G45" s="161"/>
      <c r="H45" s="161"/>
      <c r="I45" s="161"/>
      <c r="J45" s="161"/>
      <c r="K45" s="155"/>
      <c r="L45" s="155"/>
      <c r="M45" s="155"/>
      <c r="N45" s="155"/>
      <c r="O45" s="155"/>
      <c r="P45" s="155"/>
      <c r="Q45" s="155"/>
      <c r="R45" s="155"/>
      <c r="S45" s="155"/>
      <c r="T45" s="155"/>
      <c r="U45" s="155"/>
      <c r="V45" s="155"/>
      <c r="W45" s="155"/>
    </row>
    <row r="46" spans="1:23" s="162" customFormat="1" x14ac:dyDescent="0.2">
      <c r="A46" s="155"/>
      <c r="B46" s="155"/>
      <c r="C46" s="161"/>
      <c r="D46" s="161"/>
      <c r="E46" s="161"/>
      <c r="F46" s="161"/>
      <c r="G46" s="161"/>
      <c r="H46" s="161"/>
      <c r="I46" s="161"/>
      <c r="J46" s="161"/>
      <c r="K46" s="155"/>
      <c r="L46" s="155"/>
      <c r="M46" s="155"/>
      <c r="N46" s="155"/>
      <c r="O46" s="155"/>
      <c r="P46" s="155"/>
      <c r="Q46" s="155"/>
      <c r="R46" s="155"/>
      <c r="S46" s="155"/>
      <c r="T46" s="155"/>
      <c r="U46" s="155"/>
      <c r="V46" s="155"/>
      <c r="W46" s="155"/>
    </row>
    <row r="47" spans="1:23" s="162" customFormat="1" x14ac:dyDescent="0.2">
      <c r="A47" s="155"/>
      <c r="B47" s="155"/>
      <c r="C47" s="161"/>
      <c r="D47" s="161"/>
      <c r="E47" s="161"/>
      <c r="F47" s="161"/>
      <c r="G47" s="161"/>
      <c r="H47" s="161"/>
      <c r="I47" s="161"/>
      <c r="J47" s="161"/>
      <c r="K47" s="155"/>
      <c r="L47" s="155"/>
      <c r="M47" s="155"/>
      <c r="N47" s="155"/>
      <c r="O47" s="155"/>
      <c r="P47" s="155"/>
      <c r="Q47" s="155"/>
      <c r="R47" s="155"/>
      <c r="S47" s="155"/>
      <c r="T47" s="155"/>
      <c r="U47" s="155"/>
      <c r="V47" s="155"/>
      <c r="W47" s="155"/>
    </row>
    <row r="49" spans="1:23" s="162" customFormat="1" x14ac:dyDescent="0.2">
      <c r="A49" s="155"/>
      <c r="B49" s="155"/>
      <c r="C49" s="161"/>
      <c r="D49" s="161"/>
      <c r="E49" s="161"/>
      <c r="F49" s="161"/>
      <c r="G49" s="161"/>
      <c r="H49" s="161"/>
      <c r="I49" s="161"/>
      <c r="J49" s="161"/>
      <c r="K49" s="155"/>
      <c r="L49" s="155"/>
      <c r="M49" s="155"/>
      <c r="N49" s="155"/>
      <c r="O49" s="155"/>
      <c r="P49" s="155"/>
      <c r="Q49" s="155"/>
      <c r="R49" s="155"/>
      <c r="S49" s="155"/>
      <c r="T49" s="155"/>
      <c r="U49" s="155"/>
      <c r="V49" s="155"/>
      <c r="W49" s="155"/>
    </row>
    <row r="50" spans="1:23" s="162" customFormat="1" x14ac:dyDescent="0.2">
      <c r="A50" s="155"/>
      <c r="B50" s="155"/>
      <c r="C50" s="161"/>
      <c r="D50" s="161"/>
      <c r="E50" s="161"/>
      <c r="F50" s="161"/>
      <c r="G50" s="161"/>
      <c r="H50" s="161"/>
      <c r="I50" s="161"/>
      <c r="J50" s="161"/>
      <c r="K50" s="155"/>
      <c r="L50" s="155"/>
      <c r="M50" s="155"/>
      <c r="N50" s="155"/>
      <c r="O50" s="155"/>
      <c r="P50" s="155"/>
      <c r="Q50" s="155"/>
      <c r="R50" s="155"/>
      <c r="S50" s="155"/>
      <c r="T50" s="155"/>
      <c r="U50" s="155"/>
      <c r="V50" s="155"/>
      <c r="W50" s="155"/>
    </row>
    <row r="51" spans="1:23" s="162" customFormat="1" x14ac:dyDescent="0.2">
      <c r="A51" s="155"/>
      <c r="B51" s="155"/>
      <c r="C51" s="161"/>
      <c r="D51" s="161"/>
      <c r="E51" s="161"/>
      <c r="F51" s="161"/>
      <c r="G51" s="161"/>
      <c r="H51" s="161"/>
      <c r="I51" s="161"/>
      <c r="J51" s="161"/>
      <c r="K51" s="155"/>
      <c r="L51" s="155"/>
      <c r="M51" s="155"/>
      <c r="N51" s="155"/>
      <c r="O51" s="155"/>
      <c r="P51" s="155"/>
      <c r="Q51" s="155"/>
      <c r="R51" s="155"/>
      <c r="S51" s="155"/>
      <c r="T51" s="155"/>
      <c r="U51" s="155"/>
      <c r="V51" s="155"/>
      <c r="W51" s="155"/>
    </row>
    <row r="52" spans="1:23" s="162" customFormat="1" x14ac:dyDescent="0.2">
      <c r="A52" s="155"/>
      <c r="B52" s="155"/>
      <c r="C52" s="161"/>
      <c r="D52" s="161"/>
      <c r="E52" s="161"/>
      <c r="F52" s="161"/>
      <c r="G52" s="161"/>
      <c r="H52" s="161"/>
      <c r="I52" s="161"/>
      <c r="J52" s="161"/>
      <c r="K52" s="155"/>
      <c r="L52" s="155"/>
      <c r="M52" s="155"/>
      <c r="N52" s="155"/>
      <c r="O52" s="155"/>
      <c r="P52" s="155"/>
      <c r="Q52" s="155"/>
      <c r="R52" s="155"/>
      <c r="S52" s="155"/>
      <c r="T52" s="155"/>
      <c r="U52" s="155"/>
      <c r="V52" s="155"/>
      <c r="W52" s="155"/>
    </row>
    <row r="53" spans="1:23" s="162" customFormat="1" x14ac:dyDescent="0.2">
      <c r="A53" s="155"/>
      <c r="B53" s="155"/>
      <c r="C53" s="161"/>
      <c r="D53" s="161"/>
      <c r="E53" s="161"/>
      <c r="F53" s="161"/>
      <c r="G53" s="161"/>
      <c r="H53" s="161"/>
      <c r="I53" s="161"/>
      <c r="J53" s="161"/>
      <c r="K53" s="155"/>
      <c r="L53" s="155"/>
      <c r="M53" s="155"/>
      <c r="N53" s="155"/>
      <c r="O53" s="155"/>
      <c r="P53" s="155"/>
      <c r="Q53" s="155"/>
      <c r="R53" s="155"/>
      <c r="S53" s="155"/>
      <c r="T53" s="155"/>
      <c r="U53" s="155"/>
      <c r="V53" s="155"/>
      <c r="W53" s="155"/>
    </row>
    <row r="54" spans="1:23" s="162" customFormat="1" x14ac:dyDescent="0.2">
      <c r="A54" s="155"/>
      <c r="B54" s="155"/>
      <c r="C54" s="161"/>
      <c r="D54" s="161"/>
      <c r="E54" s="161"/>
      <c r="F54" s="161"/>
      <c r="G54" s="161"/>
      <c r="H54" s="161"/>
      <c r="I54" s="161"/>
      <c r="J54" s="161"/>
      <c r="K54" s="155"/>
      <c r="L54" s="155"/>
      <c r="M54" s="155"/>
      <c r="N54" s="155"/>
      <c r="O54" s="155"/>
      <c r="P54" s="155"/>
      <c r="Q54" s="155"/>
      <c r="R54" s="155"/>
      <c r="S54" s="155"/>
      <c r="T54" s="155"/>
      <c r="U54" s="155"/>
      <c r="V54" s="155"/>
      <c r="W54" s="155"/>
    </row>
    <row r="55" spans="1:23" s="162" customFormat="1" x14ac:dyDescent="0.2">
      <c r="A55" s="155"/>
      <c r="B55" s="155"/>
      <c r="C55" s="161"/>
      <c r="D55" s="161"/>
      <c r="E55" s="161"/>
      <c r="F55" s="161"/>
      <c r="G55" s="161"/>
      <c r="H55" s="161"/>
      <c r="I55" s="161"/>
      <c r="J55" s="161"/>
      <c r="K55" s="155"/>
      <c r="L55" s="155"/>
      <c r="M55" s="155"/>
      <c r="N55" s="155"/>
      <c r="O55" s="155"/>
      <c r="P55" s="155"/>
      <c r="Q55" s="155"/>
      <c r="R55" s="155"/>
      <c r="S55" s="155"/>
      <c r="T55" s="155"/>
      <c r="U55" s="155"/>
      <c r="V55" s="155"/>
      <c r="W55" s="155"/>
    </row>
    <row r="57" spans="1:23" s="162" customFormat="1" x14ac:dyDescent="0.2">
      <c r="A57" s="155"/>
      <c r="B57" s="155"/>
      <c r="C57" s="161"/>
      <c r="D57" s="161"/>
      <c r="E57" s="161"/>
      <c r="F57" s="161"/>
      <c r="G57" s="161"/>
      <c r="H57" s="161"/>
      <c r="I57" s="161"/>
      <c r="J57" s="161"/>
      <c r="K57" s="155"/>
      <c r="L57" s="155"/>
      <c r="M57" s="155"/>
      <c r="N57" s="155"/>
      <c r="O57" s="155"/>
      <c r="P57" s="155"/>
      <c r="Q57" s="155"/>
      <c r="R57" s="155"/>
      <c r="S57" s="155"/>
      <c r="T57" s="155"/>
      <c r="U57" s="155"/>
      <c r="V57" s="155"/>
      <c r="W57" s="155"/>
    </row>
    <row r="58" spans="1:23" s="162" customFormat="1" x14ac:dyDescent="0.2">
      <c r="A58" s="155"/>
      <c r="B58" s="155"/>
      <c r="C58" s="161"/>
      <c r="D58" s="161"/>
      <c r="E58" s="161"/>
      <c r="F58" s="161"/>
      <c r="G58" s="161"/>
      <c r="H58" s="161"/>
      <c r="I58" s="161"/>
      <c r="J58" s="161"/>
      <c r="K58" s="155"/>
      <c r="L58" s="155"/>
      <c r="M58" s="155"/>
      <c r="N58" s="155"/>
      <c r="O58" s="155"/>
      <c r="P58" s="155"/>
      <c r="Q58" s="155"/>
      <c r="R58" s="155"/>
      <c r="S58" s="155"/>
      <c r="T58" s="155"/>
      <c r="U58" s="155"/>
      <c r="V58" s="155"/>
      <c r="W58" s="155"/>
    </row>
    <row r="59" spans="1:23" s="162" customFormat="1" x14ac:dyDescent="0.2">
      <c r="A59" s="155"/>
      <c r="B59" s="155"/>
      <c r="C59" s="161"/>
      <c r="D59" s="161"/>
      <c r="E59" s="161"/>
      <c r="F59" s="161"/>
      <c r="G59" s="161"/>
      <c r="H59" s="161"/>
      <c r="I59" s="161"/>
      <c r="J59" s="161"/>
      <c r="K59" s="155"/>
      <c r="L59" s="155"/>
      <c r="M59" s="155"/>
      <c r="N59" s="155"/>
      <c r="O59" s="155"/>
      <c r="P59" s="155"/>
      <c r="Q59" s="155"/>
      <c r="R59" s="155"/>
      <c r="S59" s="155"/>
      <c r="T59" s="155"/>
      <c r="U59" s="155"/>
      <c r="V59" s="155"/>
      <c r="W59" s="155"/>
    </row>
    <row r="60" spans="1:23" s="162" customFormat="1" x14ac:dyDescent="0.2">
      <c r="A60" s="155"/>
      <c r="B60" s="155"/>
      <c r="C60" s="161"/>
      <c r="D60" s="161"/>
      <c r="E60" s="161"/>
      <c r="F60" s="161"/>
      <c r="G60" s="161"/>
      <c r="H60" s="161"/>
      <c r="I60" s="161"/>
      <c r="J60" s="161"/>
      <c r="K60" s="155"/>
      <c r="L60" s="155"/>
      <c r="M60" s="155"/>
      <c r="N60" s="155"/>
      <c r="O60" s="155"/>
      <c r="P60" s="155"/>
      <c r="Q60" s="155"/>
      <c r="R60" s="155"/>
      <c r="S60" s="155"/>
      <c r="T60" s="155"/>
      <c r="U60" s="155"/>
      <c r="V60" s="155"/>
      <c r="W60" s="155"/>
    </row>
    <row r="61" spans="1:23" s="162" customFormat="1" x14ac:dyDescent="0.2">
      <c r="A61" s="155"/>
      <c r="B61" s="155"/>
      <c r="C61" s="161"/>
      <c r="D61" s="161"/>
      <c r="E61" s="161"/>
      <c r="F61" s="161"/>
      <c r="G61" s="161"/>
      <c r="H61" s="161"/>
      <c r="I61" s="161"/>
      <c r="J61" s="161"/>
      <c r="K61" s="155"/>
      <c r="L61" s="155"/>
      <c r="M61" s="155"/>
      <c r="N61" s="155"/>
      <c r="O61" s="155"/>
      <c r="P61" s="155"/>
      <c r="Q61" s="155"/>
      <c r="R61" s="155"/>
      <c r="S61" s="155"/>
      <c r="T61" s="155"/>
      <c r="U61" s="155"/>
      <c r="V61" s="155"/>
      <c r="W61" s="155"/>
    </row>
    <row r="62" spans="1:23" s="162" customFormat="1" x14ac:dyDescent="0.2">
      <c r="A62" s="155"/>
      <c r="B62" s="155"/>
      <c r="C62" s="161"/>
      <c r="D62" s="161"/>
      <c r="E62" s="161"/>
      <c r="F62" s="161"/>
      <c r="G62" s="161"/>
      <c r="H62" s="161"/>
      <c r="I62" s="161"/>
      <c r="J62" s="161"/>
      <c r="K62" s="155"/>
      <c r="L62" s="155"/>
      <c r="M62" s="155"/>
      <c r="N62" s="155"/>
      <c r="O62" s="155"/>
      <c r="P62" s="155"/>
      <c r="Q62" s="155"/>
      <c r="R62" s="155"/>
      <c r="S62" s="155"/>
      <c r="T62" s="155"/>
      <c r="U62" s="155"/>
      <c r="V62" s="155"/>
      <c r="W62" s="155"/>
    </row>
    <row r="63" spans="1:23" s="162" customFormat="1" x14ac:dyDescent="0.2">
      <c r="A63" s="155"/>
      <c r="B63" s="155"/>
      <c r="C63" s="161"/>
      <c r="D63" s="161"/>
      <c r="E63" s="161"/>
      <c r="F63" s="161"/>
      <c r="G63" s="161"/>
      <c r="H63" s="161"/>
      <c r="I63" s="161"/>
      <c r="J63" s="161"/>
      <c r="K63" s="155"/>
      <c r="L63" s="155"/>
      <c r="M63" s="155"/>
      <c r="N63" s="155"/>
      <c r="O63" s="155"/>
      <c r="P63" s="155"/>
      <c r="Q63" s="155"/>
      <c r="R63" s="155"/>
      <c r="S63" s="155"/>
      <c r="T63" s="155"/>
      <c r="U63" s="155"/>
      <c r="V63" s="155"/>
      <c r="W63" s="155"/>
    </row>
    <row r="64" spans="1:23" s="162" customFormat="1" x14ac:dyDescent="0.2">
      <c r="A64" s="155"/>
      <c r="B64" s="155"/>
      <c r="C64" s="161"/>
      <c r="D64" s="161"/>
      <c r="E64" s="161"/>
      <c r="F64" s="161"/>
      <c r="G64" s="161"/>
      <c r="H64" s="161"/>
      <c r="I64" s="161"/>
      <c r="J64" s="161"/>
      <c r="K64" s="155"/>
      <c r="L64" s="155"/>
      <c r="M64" s="155"/>
      <c r="N64" s="155"/>
      <c r="O64" s="155"/>
      <c r="P64" s="155"/>
      <c r="Q64" s="155"/>
      <c r="R64" s="155"/>
      <c r="S64" s="155"/>
      <c r="T64" s="155"/>
      <c r="U64" s="155"/>
      <c r="V64" s="155"/>
      <c r="W64" s="155"/>
    </row>
    <row r="65" spans="1:23" s="162" customFormat="1" x14ac:dyDescent="0.2">
      <c r="A65" s="155"/>
      <c r="B65" s="155"/>
      <c r="C65" s="161"/>
      <c r="D65" s="161"/>
      <c r="E65" s="161"/>
      <c r="F65" s="161"/>
      <c r="G65" s="161"/>
      <c r="H65" s="161"/>
      <c r="I65" s="161"/>
      <c r="J65" s="161"/>
      <c r="K65" s="155"/>
      <c r="L65" s="155"/>
      <c r="M65" s="155"/>
      <c r="N65" s="155"/>
      <c r="O65" s="155"/>
      <c r="P65" s="155"/>
      <c r="Q65" s="155"/>
      <c r="R65" s="155"/>
      <c r="S65" s="155"/>
      <c r="T65" s="155"/>
      <c r="U65" s="155"/>
      <c r="V65" s="155"/>
      <c r="W65" s="155"/>
    </row>
    <row r="66" spans="1:23" s="162" customFormat="1" x14ac:dyDescent="0.2">
      <c r="A66" s="155"/>
      <c r="B66" s="155"/>
      <c r="C66" s="161"/>
      <c r="D66" s="161"/>
      <c r="E66" s="161"/>
      <c r="F66" s="161"/>
      <c r="G66" s="161"/>
      <c r="H66" s="161"/>
      <c r="I66" s="161"/>
      <c r="J66" s="161"/>
      <c r="K66" s="155"/>
      <c r="L66" s="155"/>
      <c r="M66" s="155"/>
      <c r="N66" s="155"/>
      <c r="O66" s="155"/>
      <c r="P66" s="155"/>
      <c r="Q66" s="155"/>
      <c r="R66" s="155"/>
      <c r="S66" s="155"/>
      <c r="T66" s="155"/>
      <c r="U66" s="155"/>
      <c r="V66" s="155"/>
      <c r="W66" s="155"/>
    </row>
    <row r="67" spans="1:23" s="162" customFormat="1" x14ac:dyDescent="0.2">
      <c r="A67" s="155"/>
      <c r="B67" s="155"/>
      <c r="C67" s="161"/>
      <c r="D67" s="161"/>
      <c r="E67" s="161"/>
      <c r="F67" s="161"/>
      <c r="G67" s="161"/>
      <c r="H67" s="161"/>
      <c r="I67" s="161"/>
      <c r="J67" s="161"/>
      <c r="K67" s="155"/>
      <c r="L67" s="155"/>
      <c r="M67" s="155"/>
      <c r="N67" s="155"/>
      <c r="O67" s="155"/>
      <c r="P67" s="155"/>
      <c r="Q67" s="155"/>
      <c r="R67" s="155"/>
      <c r="S67" s="155"/>
      <c r="T67" s="155"/>
      <c r="U67" s="155"/>
      <c r="V67" s="155"/>
      <c r="W67" s="155"/>
    </row>
    <row r="68" spans="1:23" s="162" customFormat="1" x14ac:dyDescent="0.2">
      <c r="A68" s="155"/>
      <c r="B68" s="155"/>
      <c r="C68" s="161"/>
      <c r="D68" s="161"/>
      <c r="E68" s="161"/>
      <c r="F68" s="161"/>
      <c r="G68" s="161"/>
      <c r="H68" s="161"/>
      <c r="I68" s="161"/>
      <c r="J68" s="161"/>
      <c r="K68" s="155"/>
      <c r="L68" s="155"/>
      <c r="M68" s="155"/>
      <c r="N68" s="155"/>
      <c r="O68" s="155"/>
      <c r="P68" s="155"/>
      <c r="Q68" s="155"/>
      <c r="R68" s="155"/>
      <c r="S68" s="155"/>
      <c r="T68" s="155"/>
      <c r="U68" s="155"/>
      <c r="V68" s="155"/>
      <c r="W68" s="155"/>
    </row>
    <row r="70" spans="1:23" s="162" customFormat="1" x14ac:dyDescent="0.2">
      <c r="A70" s="155"/>
      <c r="B70" s="155"/>
      <c r="C70" s="161"/>
      <c r="D70" s="161"/>
      <c r="E70" s="161"/>
      <c r="F70" s="161"/>
      <c r="G70" s="161"/>
      <c r="H70" s="161"/>
      <c r="I70" s="161"/>
      <c r="J70" s="161"/>
      <c r="K70" s="155"/>
      <c r="L70" s="155"/>
      <c r="M70" s="155"/>
      <c r="N70" s="155"/>
      <c r="O70" s="155"/>
      <c r="P70" s="155"/>
      <c r="Q70" s="155"/>
      <c r="R70" s="155"/>
      <c r="S70" s="155"/>
      <c r="T70" s="155"/>
      <c r="U70" s="155"/>
      <c r="V70" s="155"/>
      <c r="W70" s="155"/>
    </row>
    <row r="72" spans="1:23" s="162" customFormat="1" x14ac:dyDescent="0.2">
      <c r="A72" s="155"/>
      <c r="B72" s="155"/>
      <c r="C72" s="161"/>
      <c r="D72" s="161"/>
      <c r="E72" s="161"/>
      <c r="F72" s="161"/>
      <c r="G72" s="161"/>
      <c r="H72" s="161"/>
      <c r="I72" s="161"/>
      <c r="J72" s="161"/>
      <c r="K72" s="155"/>
      <c r="L72" s="155"/>
      <c r="M72" s="155"/>
      <c r="N72" s="155"/>
      <c r="O72" s="155"/>
      <c r="P72" s="155"/>
      <c r="Q72" s="155"/>
      <c r="R72" s="155"/>
      <c r="S72" s="155"/>
      <c r="T72" s="155"/>
      <c r="U72" s="155"/>
      <c r="V72" s="155"/>
      <c r="W72" s="155"/>
    </row>
    <row r="73" spans="1:23" s="162" customFormat="1" x14ac:dyDescent="0.2">
      <c r="A73" s="155"/>
      <c r="B73" s="155"/>
      <c r="C73" s="161"/>
      <c r="D73" s="161"/>
      <c r="E73" s="161"/>
      <c r="F73" s="161"/>
      <c r="G73" s="161"/>
      <c r="H73" s="161"/>
      <c r="I73" s="161"/>
      <c r="J73" s="161"/>
      <c r="K73" s="155"/>
      <c r="L73" s="155"/>
      <c r="M73" s="155"/>
      <c r="N73" s="155"/>
      <c r="O73" s="155"/>
      <c r="P73" s="155"/>
      <c r="Q73" s="155"/>
      <c r="R73" s="155"/>
      <c r="S73" s="155"/>
      <c r="T73" s="155"/>
      <c r="U73" s="155"/>
      <c r="V73" s="155"/>
      <c r="W73" s="155"/>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18" xr:uid="{B58087A6-656C-4243-82A9-DCC49ABDF0BC}">
      <formula1>Countries</formula1>
    </dataValidation>
  </dataValidations>
  <hyperlinks>
    <hyperlink ref="A3" r:id="rId1" xr:uid="{9958D629-C26B-4461-8F95-D19D36A916B9}"/>
    <hyperlink ref="A17" r:id="rId2" xr:uid="{BAABD752-9682-4FF4-8760-E4966507ACF3}"/>
    <hyperlink ref="A13" r:id="rId3" xr:uid="{E675A24B-450F-4902-A685-CA2BE1E47933}"/>
    <hyperlink ref="J13" r:id="rId4" xr:uid="{DCBD1E20-9B79-A148-93FF-6B20F6195507}"/>
    <hyperlink ref="J17" r:id="rId5" xr:uid="{F7F273D4-CD99-044C-B479-C48F923E5414}"/>
    <hyperlink ref="J6" r:id="rId6" xr:uid="{8545E707-58E3-4FEE-85CF-6CE096F35594}"/>
    <hyperlink ref="A6" r:id="rId7" xr:uid="{9C4FD7DC-9453-4586-9174-099FDDCA8A6B}"/>
    <hyperlink ref="A14" r:id="rId8" xr:uid="{A84E7F0B-262A-9741-A12A-33F16374A36E}"/>
    <hyperlink ref="A9" r:id="rId9" xr:uid="{8C203A45-5687-B84F-9EEF-F80082F6A0A1}"/>
    <hyperlink ref="J9" r:id="rId10" xr:uid="{5F517186-6140-A84B-A40C-43D9C095B7FE}"/>
    <hyperlink ref="J14" r:id="rId11" xr:uid="{C7AE27A9-6A0F-E84C-AD1E-9FFEDE78B769}"/>
    <hyperlink ref="A7" r:id="rId12" xr:uid="{8C76C806-1695-4B54-A9F3-4005E2DDC08C}"/>
    <hyperlink ref="A12" r:id="rId13" xr:uid="{C1008BF4-7E07-4897-A727-E65C011FB3C5}"/>
    <hyperlink ref="J12" r:id="rId14" xr:uid="{B4C9D7BC-AADB-4CE6-A9D7-C226420CE0CF}"/>
    <hyperlink ref="J7" r:id="rId15" xr:uid="{4F7BAD0C-E220-4914-838D-9D5A3AD332D6}"/>
    <hyperlink ref="A3:B3" r:id="rId16" location="How-to-complete-and-submit-a-Host-Party-participation-requirement-form" display="https://unfccc.int/[...]#How-to-complete-and-submit-a-Host-Party-participation-requirement-form" xr:uid="{5E96E0D9-AFB4-4911-8FD9-FDF04FE81C3F}"/>
    <hyperlink ref="A11" r:id="rId17" display="https://unfccc.int/sites/default/files/resource/A6.4_Form_AC-001_India.pdf" xr:uid="{CF56EE10-05A0-405F-8D51-4EE43527F986}"/>
    <hyperlink ref="A10" r:id="rId18" display="https://unfccc.int/sites/default/files/resource/A6.4_FORM_GOV_001_Ghana.pdf" xr:uid="{A92DD147-4206-45EF-AC36-10629D14E722}"/>
    <hyperlink ref="A18" r:id="rId19" display="https://unfccc.int/sites/default/files/resource/A6.4_Form_AC_001_Uganda_Host-Party_fullfilment_form.pdf" xr:uid="{ED43EBC6-F377-4462-A5E9-AD355A19A7F5}"/>
    <hyperlink ref="J10" r:id="rId20" xr:uid="{5D45E69E-A1B0-4781-91B2-F83FC57AC57E}"/>
    <hyperlink ref="J18" r:id="rId21" xr:uid="{C9DBBA16-EFF0-40BC-B8CD-2ED3E32103E6}"/>
    <hyperlink ref="J11" r:id="rId22" xr:uid="{928D27AA-D9A3-4CEF-B1C7-ED7002A00110}"/>
    <hyperlink ref="A5" r:id="rId23" xr:uid="{1F800658-4E29-4EBB-9121-112893376949}"/>
    <hyperlink ref="J5" r:id="rId24" xr:uid="{EBDDDF4A-3E63-4E24-89FA-CD9FB802D82E}"/>
    <hyperlink ref="A16" r:id="rId25" xr:uid="{9E157094-E875-4141-9F6C-CEF3695AEEA2}"/>
    <hyperlink ref="J16" r:id="rId26" xr:uid="{98604756-E60F-4D3C-A101-87AE1C873271}"/>
    <hyperlink ref="A8" r:id="rId27" xr:uid="{DEEBF274-97FE-4951-8C8C-66694EEEDD30}"/>
    <hyperlink ref="J8" r:id="rId28" xr:uid="{B6B7BEB1-C17D-4582-931A-69B5E35B4690}"/>
    <hyperlink ref="A15" r:id="rId29" xr:uid="{5264F8A1-F6DB-49A6-B5B3-140CDC7C09BD}"/>
    <hyperlink ref="J15" r:id="rId30" xr:uid="{A64ED387-0FDA-4C11-9EBC-12D7D204C7A9}"/>
  </hyperlinks>
  <pageMargins left="0.7" right="0.7" top="0.75" bottom="0.75" header="0.3" footer="0.3"/>
  <pageSetup paperSize="9" orientation="portrait" r:id="rId31"/>
  <legacyDrawing r:id="rId32"/>
  <tableParts count="1">
    <tablePart r:id="rId3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BA1340"/>
  <sheetViews>
    <sheetView showGridLines="0" zoomScale="70" zoomScaleNormal="70" workbookViewId="0">
      <selection activeCell="AD50" sqref="AD50"/>
    </sheetView>
  </sheetViews>
  <sheetFormatPr defaultColWidth="9.42578125" defaultRowHeight="15" x14ac:dyDescent="0.2"/>
  <cols>
    <col min="1" max="1" width="32.42578125" style="11" customWidth="1"/>
    <col min="2" max="2" width="9.42578125" style="11"/>
    <col min="3" max="3" width="32.42578125" style="11" customWidth="1"/>
    <col min="4" max="6" width="22.42578125" style="11" customWidth="1"/>
    <col min="7" max="7" width="28.42578125" style="11" bestFit="1" customWidth="1"/>
    <col min="8" max="9" width="22.42578125" style="11" customWidth="1"/>
    <col min="10" max="10" width="25.42578125" style="12" customWidth="1"/>
    <col min="11" max="11" width="14.42578125" style="11" customWidth="1"/>
    <col min="12" max="12" width="28.42578125" style="11" customWidth="1"/>
    <col min="13" max="13" width="16.42578125" style="11" customWidth="1"/>
    <col min="14" max="14" width="9.42578125" style="11"/>
    <col min="15" max="15" width="33.42578125" style="11" bestFit="1" customWidth="1"/>
    <col min="16" max="16" width="18.140625" style="11" bestFit="1" customWidth="1"/>
    <col min="17" max="17" width="17" style="11" bestFit="1" customWidth="1"/>
    <col min="18" max="18" width="22.42578125" style="11" bestFit="1" customWidth="1"/>
    <col min="19" max="22" width="4.42578125" style="11" customWidth="1"/>
    <col min="23" max="23" width="11.42578125" style="11" customWidth="1"/>
    <col min="24" max="24" width="255.7109375" style="11" bestFit="1" customWidth="1"/>
    <col min="25" max="25" width="24.85546875" style="11" bestFit="1" customWidth="1"/>
    <col min="26" max="26" width="23.5703125" style="11" bestFit="1" customWidth="1"/>
    <col min="27" max="28" width="25.42578125" style="11" customWidth="1"/>
    <col min="29" max="29" width="19.28515625" style="11" bestFit="1" customWidth="1"/>
    <col min="30" max="30" width="24.85546875" style="11" bestFit="1" customWidth="1"/>
    <col min="31" max="31" width="6.42578125" style="11" bestFit="1" customWidth="1"/>
    <col min="32" max="32" width="14.28515625" style="11" bestFit="1" customWidth="1"/>
    <col min="33" max="34" width="10.42578125" style="11" customWidth="1"/>
    <col min="35" max="35" width="15.7109375" style="11" bestFit="1" customWidth="1"/>
    <col min="36" max="36" width="19.7109375" style="11" bestFit="1" customWidth="1"/>
    <col min="37" max="37" width="18.5703125" style="11" bestFit="1" customWidth="1"/>
    <col min="38" max="38" width="28.85546875" style="11" bestFit="1" customWidth="1"/>
    <col min="39" max="39" width="27.7109375" style="11" customWidth="1"/>
    <col min="40" max="40" width="11.7109375" style="11" bestFit="1" customWidth="1"/>
    <col min="41" max="41" width="7.42578125" style="11" bestFit="1" customWidth="1"/>
    <col min="42" max="42" width="11.7109375" style="11" bestFit="1" customWidth="1"/>
    <col min="43" max="43" width="13.7109375" style="11" bestFit="1" customWidth="1"/>
    <col min="44" max="44" width="22.28515625" style="11" bestFit="1" customWidth="1"/>
    <col min="45" max="45" width="26.5703125" style="11" bestFit="1" customWidth="1"/>
    <col min="46" max="46" width="58" style="11" bestFit="1" customWidth="1"/>
    <col min="47" max="47" width="14.140625" style="11" bestFit="1" customWidth="1"/>
    <col min="48" max="48" width="8" style="11" bestFit="1" customWidth="1"/>
    <col min="49" max="49" width="19.140625" style="11" bestFit="1" customWidth="1"/>
    <col min="50" max="50" width="20.5703125" style="11" bestFit="1" customWidth="1"/>
    <col min="51" max="51" width="11.28515625" style="11" bestFit="1" customWidth="1"/>
    <col min="52" max="52" width="12.28515625" style="11" bestFit="1" customWidth="1"/>
    <col min="53" max="53" width="17.7109375" style="11" bestFit="1" customWidth="1"/>
    <col min="54" max="16384" width="9.42578125" style="11"/>
  </cols>
  <sheetData>
    <row r="1" spans="1:41" s="4" customFormat="1" ht="21" x14ac:dyDescent="0.2">
      <c r="A1" s="7" t="s">
        <v>11738</v>
      </c>
      <c r="J1" s="8"/>
      <c r="X1" s="383" t="s">
        <v>11739</v>
      </c>
      <c r="Y1" s="383"/>
      <c r="Z1" s="383"/>
      <c r="AI1" s="254" t="s">
        <v>1309</v>
      </c>
    </row>
    <row r="2" spans="1:41" x14ac:dyDescent="0.2">
      <c r="A2" s="13" t="s">
        <v>11740</v>
      </c>
    </row>
    <row r="4" spans="1:41" x14ac:dyDescent="0.25">
      <c r="A4" s="384" t="s">
        <v>11741</v>
      </c>
      <c r="C4" s="14" t="s">
        <v>11742</v>
      </c>
      <c r="D4" s="14" t="s">
        <v>1335</v>
      </c>
      <c r="G4" s="385" t="s">
        <v>11743</v>
      </c>
      <c r="I4" s="14" t="s">
        <v>11742</v>
      </c>
      <c r="J4" s="14" t="s">
        <v>4</v>
      </c>
      <c r="K4"/>
      <c r="L4"/>
      <c r="M4"/>
      <c r="N4"/>
      <c r="O4"/>
      <c r="X4" s="266" t="s">
        <v>11744</v>
      </c>
      <c r="Y4" s="18" t="s">
        <v>11745</v>
      </c>
      <c r="Z4" s="18" t="s">
        <v>11746</v>
      </c>
      <c r="AA4" s="267" t="s">
        <v>11747</v>
      </c>
      <c r="AC4" s="1" t="s">
        <v>13407</v>
      </c>
      <c r="AD4" s="1" t="s">
        <v>13151</v>
      </c>
      <c r="AE4"/>
      <c r="AF4"/>
      <c r="AG4" s="18"/>
      <c r="AH4" s="18"/>
      <c r="AI4" s="46"/>
      <c r="AJ4" s="46"/>
      <c r="AK4" s="46"/>
      <c r="AL4" s="46"/>
      <c r="AM4" s="46"/>
      <c r="AN4" s="46"/>
      <c r="AO4" s="46"/>
    </row>
    <row r="5" spans="1:41" x14ac:dyDescent="0.25">
      <c r="A5" s="384"/>
      <c r="C5" s="14" t="s">
        <v>1349</v>
      </c>
      <c r="D5" s="12" t="s">
        <v>265</v>
      </c>
      <c r="E5" s="12" t="s">
        <v>1357</v>
      </c>
      <c r="F5" s="12" t="s">
        <v>1280</v>
      </c>
      <c r="G5" s="385"/>
      <c r="I5" s="14" t="s">
        <v>1349</v>
      </c>
      <c r="J5" s="11" t="s">
        <v>265</v>
      </c>
      <c r="K5"/>
      <c r="L5"/>
      <c r="M5"/>
      <c r="N5"/>
      <c r="O5"/>
      <c r="X5" s="268" t="s">
        <v>1262</v>
      </c>
      <c r="Y5" s="269">
        <v>154</v>
      </c>
      <c r="Z5" s="290">
        <v>334317635.60000002</v>
      </c>
      <c r="AA5" s="270">
        <f t="shared" ref="AA5:AA36" si="0">Y5/GETPIVOTDATA("Title",$X$4)</f>
        <v>0.15384615384615385</v>
      </c>
      <c r="AC5" s="1" t="s">
        <v>7843</v>
      </c>
      <c r="AD5" t="s">
        <v>16</v>
      </c>
      <c r="AE5" t="s">
        <v>17</v>
      </c>
      <c r="AF5" t="s">
        <v>1280</v>
      </c>
      <c r="AG5" s="18"/>
      <c r="AH5" s="18"/>
      <c r="AI5" s="46"/>
      <c r="AJ5" s="46"/>
      <c r="AK5" s="72"/>
      <c r="AL5" s="46"/>
      <c r="AM5" s="46"/>
      <c r="AN5" s="46"/>
      <c r="AO5" s="46"/>
    </row>
    <row r="6" spans="1:41" ht="15.75" x14ac:dyDescent="0.25">
      <c r="A6" s="384"/>
      <c r="C6" s="15" t="s">
        <v>18</v>
      </c>
      <c r="D6" s="28">
        <v>954</v>
      </c>
      <c r="E6" s="28">
        <v>310</v>
      </c>
      <c r="F6" s="28">
        <v>1264</v>
      </c>
      <c r="G6" s="17">
        <f t="shared" ref="G6:G7" si="1">D6/F6</f>
        <v>0.754746835443038</v>
      </c>
      <c r="I6" s="15" t="s">
        <v>18</v>
      </c>
      <c r="J6" s="28">
        <v>188</v>
      </c>
      <c r="K6"/>
      <c r="L6"/>
      <c r="M6"/>
      <c r="N6"/>
      <c r="O6"/>
      <c r="X6" s="271" t="s">
        <v>2327</v>
      </c>
      <c r="Y6" s="269">
        <v>25</v>
      </c>
      <c r="Z6" s="290">
        <v>19391169</v>
      </c>
      <c r="AA6" s="270">
        <f t="shared" si="0"/>
        <v>2.4975024975024976E-2</v>
      </c>
      <c r="AC6" s="318">
        <v>45499</v>
      </c>
      <c r="AD6" s="2">
        <v>65</v>
      </c>
      <c r="AE6" s="2"/>
      <c r="AF6" s="2">
        <v>65</v>
      </c>
      <c r="AG6" s="269"/>
      <c r="AH6" s="269"/>
      <c r="AI6" s="308"/>
      <c r="AJ6" s="308"/>
      <c r="AK6" s="308"/>
      <c r="AL6" s="46"/>
      <c r="AM6" s="46"/>
      <c r="AN6" s="46"/>
      <c r="AO6" s="46"/>
    </row>
    <row r="7" spans="1:41" x14ac:dyDescent="0.25">
      <c r="A7" s="384"/>
      <c r="C7" s="15" t="s">
        <v>16</v>
      </c>
      <c r="D7" s="28">
        <v>1389</v>
      </c>
      <c r="E7" s="28">
        <v>1944</v>
      </c>
      <c r="F7" s="28">
        <v>3333</v>
      </c>
      <c r="G7" s="17">
        <f t="shared" si="1"/>
        <v>0.41674167416741675</v>
      </c>
      <c r="I7" s="15" t="s">
        <v>16</v>
      </c>
      <c r="J7" s="28">
        <v>15</v>
      </c>
      <c r="K7"/>
      <c r="L7"/>
      <c r="M7"/>
      <c r="N7"/>
      <c r="O7"/>
      <c r="X7" s="271" t="s">
        <v>482</v>
      </c>
      <c r="Y7" s="269">
        <v>24</v>
      </c>
      <c r="Z7" s="290">
        <v>20787530</v>
      </c>
      <c r="AA7" s="270">
        <f t="shared" si="0"/>
        <v>2.3976023976023976E-2</v>
      </c>
      <c r="AC7" s="318">
        <v>45503</v>
      </c>
      <c r="AD7" s="2">
        <v>16</v>
      </c>
      <c r="AE7" s="2"/>
      <c r="AF7" s="2">
        <v>16</v>
      </c>
      <c r="AG7" s="269"/>
      <c r="AH7" s="269"/>
      <c r="AI7" s="272" t="s">
        <v>1289</v>
      </c>
      <c r="AJ7" s="272" t="s">
        <v>11748</v>
      </c>
      <c r="AK7" s="272" t="s">
        <v>11749</v>
      </c>
      <c r="AL7" s="273" t="s">
        <v>11750</v>
      </c>
      <c r="AM7" s="273" t="s">
        <v>11751</v>
      </c>
      <c r="AN7" s="46"/>
      <c r="AO7" s="46"/>
    </row>
    <row r="8" spans="1:41" x14ac:dyDescent="0.25">
      <c r="A8" s="384"/>
      <c r="C8" s="15" t="s">
        <v>17</v>
      </c>
      <c r="D8" s="28">
        <v>119</v>
      </c>
      <c r="E8" s="28">
        <v>50</v>
      </c>
      <c r="F8" s="28">
        <v>169</v>
      </c>
      <c r="G8" s="17">
        <f>D8/F8</f>
        <v>0.70414201183431957</v>
      </c>
      <c r="I8" s="15" t="s">
        <v>17</v>
      </c>
      <c r="J8" s="28">
        <v>18</v>
      </c>
      <c r="K8"/>
      <c r="L8"/>
      <c r="M8"/>
      <c r="N8"/>
      <c r="O8"/>
      <c r="X8" s="271" t="s">
        <v>999</v>
      </c>
      <c r="Y8" s="269">
        <v>16</v>
      </c>
      <c r="Z8" s="290">
        <v>12624042</v>
      </c>
      <c r="AA8" s="270">
        <f t="shared" si="0"/>
        <v>1.5984015984015984E-2</v>
      </c>
      <c r="AC8" s="318">
        <v>45517</v>
      </c>
      <c r="AD8" s="2">
        <v>71</v>
      </c>
      <c r="AE8" s="2"/>
      <c r="AF8" s="2">
        <v>71</v>
      </c>
      <c r="AG8" s="269"/>
      <c r="AH8" s="269"/>
      <c r="AI8" s="274" t="s">
        <v>1262</v>
      </c>
      <c r="AJ8" s="275">
        <f>COUNTIF(DNAs[Region],AI8)</f>
        <v>40</v>
      </c>
      <c r="AK8" s="276">
        <f t="shared" ref="AK8:AK13" si="2">AJ8/AJ$13</f>
        <v>0.40404040404040403</v>
      </c>
      <c r="AL8" s="276">
        <f t="shared" ref="AL8:AL13" si="3">AJ8/AM8</f>
        <v>0.7407407407407407</v>
      </c>
      <c r="AM8" s="277">
        <f>COUNTIF(Country_Overview[Region],'Analysis | PACM'!AI8)</f>
        <v>54</v>
      </c>
      <c r="AN8" s="46"/>
      <c r="AO8" s="46"/>
    </row>
    <row r="9" spans="1:41" x14ac:dyDescent="0.25">
      <c r="A9" s="384"/>
      <c r="C9" s="18"/>
      <c r="D9" s="282"/>
      <c r="E9" s="282"/>
      <c r="F9" s="282"/>
      <c r="G9" s="19">
        <f>SUM(D6:D8)/SUM(F6:F8)</f>
        <v>0.51657574485942093</v>
      </c>
      <c r="I9"/>
      <c r="J9"/>
      <c r="K9"/>
      <c r="L9"/>
      <c r="M9"/>
      <c r="N9"/>
      <c r="O9"/>
      <c r="X9" s="271" t="s">
        <v>1671</v>
      </c>
      <c r="Y9" s="269">
        <v>10</v>
      </c>
      <c r="Z9" s="290">
        <v>3373709</v>
      </c>
      <c r="AA9" s="270">
        <f t="shared" si="0"/>
        <v>9.99000999000999E-3</v>
      </c>
      <c r="AC9" s="318">
        <v>45524</v>
      </c>
      <c r="AD9" s="2">
        <v>42</v>
      </c>
      <c r="AE9" s="2"/>
      <c r="AF9" s="2">
        <v>42</v>
      </c>
      <c r="AG9" s="269"/>
      <c r="AH9" s="269"/>
      <c r="AI9" s="274" t="s">
        <v>1266</v>
      </c>
      <c r="AJ9" s="275">
        <f>COUNTIF(DNAs[Region],AI9)</f>
        <v>18</v>
      </c>
      <c r="AK9" s="276">
        <f t="shared" si="2"/>
        <v>0.18181818181818182</v>
      </c>
      <c r="AL9" s="276">
        <f t="shared" si="3"/>
        <v>0.51428571428571423</v>
      </c>
      <c r="AM9" s="277">
        <f>COUNTIF(Country_Overview[Region],'Analysis | PACM'!AI9)</f>
        <v>35</v>
      </c>
      <c r="AN9" s="46"/>
      <c r="AO9" s="46"/>
    </row>
    <row r="10" spans="1:41" x14ac:dyDescent="0.25">
      <c r="X10" s="271" t="s">
        <v>4141</v>
      </c>
      <c r="Y10" s="269">
        <v>10</v>
      </c>
      <c r="Z10" s="290">
        <v>11027016</v>
      </c>
      <c r="AA10" s="270">
        <f t="shared" si="0"/>
        <v>9.99000999000999E-3</v>
      </c>
      <c r="AC10" s="318">
        <v>45539</v>
      </c>
      <c r="AD10" s="2">
        <v>160</v>
      </c>
      <c r="AE10" s="2"/>
      <c r="AF10" s="2">
        <v>160</v>
      </c>
      <c r="AG10" s="269"/>
      <c r="AH10" s="269"/>
      <c r="AI10" s="274" t="s">
        <v>1269</v>
      </c>
      <c r="AJ10" s="275">
        <f>COUNTIF(DNAs[Region],AI10)</f>
        <v>27</v>
      </c>
      <c r="AK10" s="276">
        <f t="shared" si="2"/>
        <v>0.27272727272727271</v>
      </c>
      <c r="AL10" s="276">
        <f t="shared" si="3"/>
        <v>0.5625</v>
      </c>
      <c r="AM10" s="277">
        <f>COUNTIF(Country_Overview[Region],'Analysis | PACM'!AI10)</f>
        <v>48</v>
      </c>
      <c r="AN10" s="46"/>
      <c r="AO10" s="46"/>
    </row>
    <row r="11" spans="1:41" x14ac:dyDescent="0.25">
      <c r="X11" s="271" t="s">
        <v>10450</v>
      </c>
      <c r="Y11" s="269">
        <v>9</v>
      </c>
      <c r="Z11" s="290">
        <v>6687314</v>
      </c>
      <c r="AA11" s="270">
        <f t="shared" si="0"/>
        <v>8.9910089910089919E-3</v>
      </c>
      <c r="AC11" s="318">
        <v>45548</v>
      </c>
      <c r="AD11" s="2">
        <v>71</v>
      </c>
      <c r="AE11" s="2"/>
      <c r="AF11" s="2">
        <v>71</v>
      </c>
      <c r="AG11" s="269"/>
      <c r="AH11" s="269"/>
      <c r="AI11" s="274" t="s">
        <v>1275</v>
      </c>
      <c r="AJ11" s="275">
        <f>COUNTIF(DNAs[Region],AI11)</f>
        <v>9</v>
      </c>
      <c r="AK11" s="276">
        <f t="shared" si="2"/>
        <v>9.0909090909090912E-2</v>
      </c>
      <c r="AL11" s="276">
        <f t="shared" si="3"/>
        <v>0.2</v>
      </c>
      <c r="AM11" s="277">
        <f>COUNTIF(Country_Overview[Region],'Analysis | PACM'!AI11)</f>
        <v>45</v>
      </c>
      <c r="AN11" s="46"/>
      <c r="AO11" s="46"/>
    </row>
    <row r="12" spans="1:41" x14ac:dyDescent="0.25">
      <c r="X12" s="271" t="s">
        <v>1456</v>
      </c>
      <c r="Y12" s="269">
        <v>8</v>
      </c>
      <c r="Z12" s="290">
        <v>9692344</v>
      </c>
      <c r="AA12" s="270">
        <f t="shared" si="0"/>
        <v>7.992007992007992E-3</v>
      </c>
      <c r="AC12" s="318">
        <v>45560</v>
      </c>
      <c r="AD12" s="2">
        <v>118</v>
      </c>
      <c r="AE12" s="2"/>
      <c r="AF12" s="2">
        <v>118</v>
      </c>
      <c r="AG12" s="269"/>
      <c r="AH12" s="269"/>
      <c r="AI12" s="274" t="s">
        <v>1260</v>
      </c>
      <c r="AJ12" s="275">
        <f>COUNTIF(DNAs[Region],AI12)</f>
        <v>5</v>
      </c>
      <c r="AK12" s="276">
        <f t="shared" si="2"/>
        <v>5.0505050505050504E-2</v>
      </c>
      <c r="AL12" s="276">
        <f t="shared" si="3"/>
        <v>0.3125</v>
      </c>
      <c r="AM12" s="277">
        <f>COUNTIF(Country_Overview[Region],'Analysis | PACM'!AI12)</f>
        <v>16</v>
      </c>
      <c r="AN12" s="46"/>
      <c r="AO12" s="46"/>
    </row>
    <row r="13" spans="1:41" x14ac:dyDescent="0.25">
      <c r="A13" s="384" t="s">
        <v>11752</v>
      </c>
      <c r="C13" s="14" t="s">
        <v>11753</v>
      </c>
      <c r="D13" s="14" t="s">
        <v>11754</v>
      </c>
      <c r="J13" s="11"/>
      <c r="L13" s="194">
        <v>7</v>
      </c>
      <c r="M13" s="194" t="s">
        <v>11755</v>
      </c>
      <c r="X13" s="271" t="s">
        <v>262</v>
      </c>
      <c r="Y13" s="269">
        <v>6</v>
      </c>
      <c r="Z13" s="290">
        <v>1210546</v>
      </c>
      <c r="AA13" s="270">
        <f t="shared" si="0"/>
        <v>5.994005994005994E-3</v>
      </c>
      <c r="AC13" s="318">
        <v>45569</v>
      </c>
      <c r="AD13" s="2">
        <v>75</v>
      </c>
      <c r="AE13" s="2"/>
      <c r="AF13" s="2">
        <v>75</v>
      </c>
      <c r="AG13" s="269"/>
      <c r="AH13" s="269"/>
      <c r="AI13" s="278" t="s">
        <v>1244</v>
      </c>
      <c r="AJ13" s="279">
        <f>COUNTA(DNAs[Region])</f>
        <v>99</v>
      </c>
      <c r="AK13" s="284">
        <f t="shared" si="2"/>
        <v>1</v>
      </c>
      <c r="AL13" s="284">
        <f t="shared" si="3"/>
        <v>0.5</v>
      </c>
      <c r="AM13" s="285">
        <f>SUM(AM8:AM12)</f>
        <v>198</v>
      </c>
      <c r="AN13" s="46"/>
      <c r="AO13" s="46"/>
    </row>
    <row r="14" spans="1:41" x14ac:dyDescent="0.25">
      <c r="A14" s="384"/>
      <c r="C14" s="14" t="s">
        <v>1349</v>
      </c>
      <c r="D14" s="12" t="s">
        <v>11755</v>
      </c>
      <c r="E14" s="12" t="s">
        <v>11756</v>
      </c>
      <c r="F14" s="12" t="s">
        <v>11757</v>
      </c>
      <c r="G14" s="12" t="s">
        <v>11758</v>
      </c>
      <c r="H14" s="12" t="s">
        <v>11759</v>
      </c>
      <c r="I14" s="12" t="s">
        <v>11760</v>
      </c>
      <c r="J14" s="12" t="s">
        <v>11761</v>
      </c>
      <c r="K14" s="12" t="s">
        <v>1280</v>
      </c>
      <c r="L14" s="265">
        <v>8</v>
      </c>
      <c r="M14" s="265" t="s">
        <v>11756</v>
      </c>
      <c r="X14" s="271" t="s">
        <v>1006</v>
      </c>
      <c r="Y14" s="269">
        <v>5</v>
      </c>
      <c r="Z14" s="290">
        <v>10799999</v>
      </c>
      <c r="AA14" s="270">
        <f t="shared" si="0"/>
        <v>4.995004995004995E-3</v>
      </c>
      <c r="AC14" s="318">
        <v>45579</v>
      </c>
      <c r="AD14" s="2">
        <v>98</v>
      </c>
      <c r="AE14" s="2"/>
      <c r="AF14" s="2">
        <v>98</v>
      </c>
      <c r="AG14" s="269"/>
      <c r="AH14" s="269"/>
      <c r="AI14" s="46"/>
      <c r="AJ14" s="46"/>
      <c r="AK14" s="46"/>
      <c r="AL14" s="46"/>
      <c r="AM14" s="46"/>
      <c r="AN14" s="46"/>
      <c r="AO14" s="46"/>
    </row>
    <row r="15" spans="1:41" x14ac:dyDescent="0.25">
      <c r="A15" s="384"/>
      <c r="C15" s="15" t="s">
        <v>16</v>
      </c>
      <c r="D15" s="28">
        <v>17</v>
      </c>
      <c r="E15" s="28">
        <v>40</v>
      </c>
      <c r="F15" s="28">
        <v>60</v>
      </c>
      <c r="G15" s="28">
        <v>93</v>
      </c>
      <c r="H15" s="28">
        <v>363</v>
      </c>
      <c r="I15" s="28">
        <v>672</v>
      </c>
      <c r="J15" s="28">
        <v>144</v>
      </c>
      <c r="K15" s="28">
        <v>1389</v>
      </c>
      <c r="L15" s="194">
        <v>9</v>
      </c>
      <c r="M15" s="194" t="s">
        <v>11757</v>
      </c>
      <c r="X15" s="271" t="s">
        <v>1489</v>
      </c>
      <c r="Y15" s="269">
        <v>5</v>
      </c>
      <c r="Z15" s="290">
        <v>2638075</v>
      </c>
      <c r="AA15" s="270">
        <f t="shared" si="0"/>
        <v>4.995004995004995E-3</v>
      </c>
      <c r="AB15" s="9"/>
      <c r="AC15" s="318">
        <v>45616</v>
      </c>
      <c r="AD15" s="2">
        <v>12</v>
      </c>
      <c r="AE15" s="2"/>
      <c r="AF15" s="2">
        <v>12</v>
      </c>
      <c r="AG15" s="269"/>
      <c r="AH15" s="269"/>
      <c r="AI15" s="50"/>
      <c r="AJ15" s="50" t="s">
        <v>11762</v>
      </c>
      <c r="AK15" s="50" t="s">
        <v>11763</v>
      </c>
      <c r="AL15" s="46"/>
      <c r="AM15" s="46"/>
      <c r="AN15" s="46"/>
      <c r="AO15" s="46"/>
    </row>
    <row r="16" spans="1:41" x14ac:dyDescent="0.25">
      <c r="A16" s="384"/>
      <c r="C16" s="15" t="s">
        <v>17</v>
      </c>
      <c r="D16" s="28">
        <v>7</v>
      </c>
      <c r="E16" s="28">
        <v>7</v>
      </c>
      <c r="F16" s="28">
        <v>6</v>
      </c>
      <c r="G16" s="28">
        <v>24</v>
      </c>
      <c r="H16" s="28">
        <v>27</v>
      </c>
      <c r="I16" s="28">
        <v>41</v>
      </c>
      <c r="J16" s="28">
        <v>7</v>
      </c>
      <c r="K16" s="28">
        <v>119</v>
      </c>
      <c r="L16" s="194">
        <v>10</v>
      </c>
      <c r="M16" s="194" t="s">
        <v>11758</v>
      </c>
      <c r="X16" s="271" t="s">
        <v>314</v>
      </c>
      <c r="Y16" s="269">
        <v>3</v>
      </c>
      <c r="Z16" s="290">
        <v>333906.59999999998</v>
      </c>
      <c r="AA16" s="270">
        <f t="shared" si="0"/>
        <v>2.997002997002997E-3</v>
      </c>
      <c r="AB16" s="9"/>
      <c r="AC16" s="318">
        <v>45628</v>
      </c>
      <c r="AD16" s="2">
        <v>3</v>
      </c>
      <c r="AE16" s="2"/>
      <c r="AF16" s="2">
        <v>3</v>
      </c>
      <c r="AG16" s="269"/>
      <c r="AH16" s="269"/>
      <c r="AI16" s="178" t="s">
        <v>1262</v>
      </c>
      <c r="AJ16" s="179">
        <f>AJ8</f>
        <v>40</v>
      </c>
      <c r="AK16" s="179">
        <f>AM8-AJ16</f>
        <v>14</v>
      </c>
      <c r="AL16" s="46"/>
      <c r="AM16" s="46"/>
      <c r="AN16" s="46"/>
      <c r="AO16" s="46"/>
    </row>
    <row r="17" spans="1:41" x14ac:dyDescent="0.25">
      <c r="A17" s="384"/>
      <c r="C17" s="15" t="s">
        <v>1280</v>
      </c>
      <c r="D17" s="28">
        <v>24</v>
      </c>
      <c r="E17" s="28">
        <v>47</v>
      </c>
      <c r="F17" s="28">
        <v>66</v>
      </c>
      <c r="G17" s="28">
        <v>117</v>
      </c>
      <c r="H17" s="28">
        <v>390</v>
      </c>
      <c r="I17" s="28">
        <v>713</v>
      </c>
      <c r="J17" s="28">
        <v>151</v>
      </c>
      <c r="K17" s="28">
        <v>1508</v>
      </c>
      <c r="L17" s="194">
        <v>11</v>
      </c>
      <c r="M17" s="194" t="s">
        <v>11759</v>
      </c>
      <c r="X17" s="271" t="s">
        <v>302</v>
      </c>
      <c r="Y17" s="269">
        <v>3</v>
      </c>
      <c r="Z17" s="290">
        <v>665526</v>
      </c>
      <c r="AA17" s="270">
        <f t="shared" si="0"/>
        <v>2.997002997002997E-3</v>
      </c>
      <c r="AB17" s="9"/>
      <c r="AC17" s="318">
        <v>45659</v>
      </c>
      <c r="AD17" s="2">
        <v>25</v>
      </c>
      <c r="AE17" s="2"/>
      <c r="AF17" s="2">
        <v>25</v>
      </c>
      <c r="AG17" s="269"/>
      <c r="AH17" s="269"/>
      <c r="AI17" s="178" t="s">
        <v>1266</v>
      </c>
      <c r="AJ17" s="179">
        <f>AJ9</f>
        <v>18</v>
      </c>
      <c r="AK17" s="179">
        <f>AM9-AJ17</f>
        <v>17</v>
      </c>
      <c r="AL17" s="46"/>
      <c r="AM17" s="46"/>
      <c r="AN17" s="46"/>
      <c r="AO17" s="46"/>
    </row>
    <row r="18" spans="1:41" x14ac:dyDescent="0.25">
      <c r="K18" s="193">
        <v>12</v>
      </c>
      <c r="L18" s="194">
        <v>12</v>
      </c>
      <c r="M18" s="194" t="s">
        <v>11760</v>
      </c>
      <c r="X18" s="271" t="s">
        <v>4161</v>
      </c>
      <c r="Y18" s="269">
        <v>3</v>
      </c>
      <c r="Z18" s="290">
        <v>2080000</v>
      </c>
      <c r="AA18" s="270">
        <f t="shared" si="0"/>
        <v>2.997002997002997E-3</v>
      </c>
      <c r="AB18" s="9"/>
      <c r="AC18" s="318">
        <v>45678</v>
      </c>
      <c r="AD18" s="2">
        <v>14</v>
      </c>
      <c r="AE18" s="2">
        <v>189</v>
      </c>
      <c r="AF18" s="2">
        <v>203</v>
      </c>
      <c r="AG18" s="269"/>
      <c r="AH18" s="269"/>
      <c r="AI18" s="178" t="s">
        <v>1269</v>
      </c>
      <c r="AJ18" s="179">
        <f>AJ10</f>
        <v>27</v>
      </c>
      <c r="AK18" s="179">
        <f>AM10-AJ18</f>
        <v>21</v>
      </c>
      <c r="AL18" s="46"/>
      <c r="AM18" s="46"/>
      <c r="AN18" s="46"/>
      <c r="AO18" s="46"/>
    </row>
    <row r="19" spans="1:41" x14ac:dyDescent="0.25">
      <c r="X19" s="271" t="s">
        <v>1196</v>
      </c>
      <c r="Y19" s="269">
        <v>3</v>
      </c>
      <c r="Z19" s="290">
        <v>789638</v>
      </c>
      <c r="AA19" s="270">
        <f t="shared" si="0"/>
        <v>2.997002997002997E-3</v>
      </c>
      <c r="AB19" s="9"/>
      <c r="AC19" s="318">
        <v>45684</v>
      </c>
      <c r="AD19" s="2"/>
      <c r="AE19" s="2">
        <v>17</v>
      </c>
      <c r="AF19" s="2">
        <v>17</v>
      </c>
      <c r="AG19" s="269"/>
      <c r="AH19" s="269"/>
      <c r="AI19" s="178" t="s">
        <v>1275</v>
      </c>
      <c r="AJ19" s="179">
        <f>AJ11</f>
        <v>9</v>
      </c>
      <c r="AK19" s="179">
        <f>AM11-AJ19</f>
        <v>36</v>
      </c>
      <c r="AL19" s="46"/>
      <c r="AM19" s="46"/>
      <c r="AN19" s="46"/>
      <c r="AO19" s="46"/>
    </row>
    <row r="20" spans="1:41" x14ac:dyDescent="0.25">
      <c r="X20" s="271" t="s">
        <v>306</v>
      </c>
      <c r="Y20" s="269">
        <v>3</v>
      </c>
      <c r="Z20" s="290">
        <v>625648</v>
      </c>
      <c r="AA20" s="270">
        <f t="shared" si="0"/>
        <v>2.997002997002997E-3</v>
      </c>
      <c r="AB20" s="9"/>
      <c r="AC20" s="318">
        <v>45713</v>
      </c>
      <c r="AD20" s="2">
        <v>2</v>
      </c>
      <c r="AE20" s="2">
        <v>5</v>
      </c>
      <c r="AF20" s="2">
        <v>7</v>
      </c>
      <c r="AG20" s="269"/>
      <c r="AH20" s="269"/>
      <c r="AI20" s="178" t="s">
        <v>1260</v>
      </c>
      <c r="AJ20" s="179">
        <f>AJ12</f>
        <v>5</v>
      </c>
      <c r="AK20" s="179">
        <f>AM12-AJ20</f>
        <v>11</v>
      </c>
      <c r="AL20" s="46"/>
      <c r="AM20" s="46"/>
      <c r="AN20" s="46"/>
      <c r="AO20" s="46"/>
    </row>
    <row r="21" spans="1:41" x14ac:dyDescent="0.25">
      <c r="A21" s="384" t="s">
        <v>11764</v>
      </c>
      <c r="C21" s="14" t="s">
        <v>11765</v>
      </c>
      <c r="D21" s="14" t="s">
        <v>1335</v>
      </c>
      <c r="X21" s="271" t="s">
        <v>5668</v>
      </c>
      <c r="Y21" s="269">
        <v>3</v>
      </c>
      <c r="Z21" s="290">
        <v>260000</v>
      </c>
      <c r="AA21" s="270">
        <f t="shared" si="0"/>
        <v>2.997002997002997E-3</v>
      </c>
      <c r="AB21" s="9"/>
      <c r="AC21" s="318">
        <v>45715</v>
      </c>
      <c r="AD21" s="2">
        <v>4</v>
      </c>
      <c r="AE21" s="2">
        <v>1</v>
      </c>
      <c r="AF21" s="2">
        <v>5</v>
      </c>
      <c r="AI21" s="46"/>
      <c r="AJ21" s="46"/>
      <c r="AK21" s="46"/>
      <c r="AL21" s="46"/>
      <c r="AM21" s="46"/>
      <c r="AN21" s="46"/>
      <c r="AO21" s="46"/>
    </row>
    <row r="22" spans="1:41" x14ac:dyDescent="0.25">
      <c r="A22" s="384"/>
      <c r="C22" s="14" t="s">
        <v>1349</v>
      </c>
      <c r="D22" s="12" t="s">
        <v>265</v>
      </c>
      <c r="E22" s="12" t="s">
        <v>1357</v>
      </c>
      <c r="F22" s="12" t="s">
        <v>1280</v>
      </c>
      <c r="X22" s="271" t="s">
        <v>4174</v>
      </c>
      <c r="Y22" s="269">
        <v>2</v>
      </c>
      <c r="Z22" s="290">
        <v>390433</v>
      </c>
      <c r="AA22" s="270">
        <f t="shared" si="0"/>
        <v>1.998001998001998E-3</v>
      </c>
      <c r="AB22" s="9"/>
      <c r="AC22" s="318">
        <v>45716</v>
      </c>
      <c r="AD22" s="2">
        <v>13</v>
      </c>
      <c r="AE22" s="2"/>
      <c r="AF22" s="2">
        <v>13</v>
      </c>
      <c r="AI22" s="46"/>
      <c r="AJ22" s="46"/>
      <c r="AK22" s="46"/>
      <c r="AL22" s="46"/>
      <c r="AM22" s="46"/>
      <c r="AN22" s="46"/>
      <c r="AO22" s="46"/>
    </row>
    <row r="23" spans="1:41" x14ac:dyDescent="0.25">
      <c r="A23" s="384"/>
      <c r="C23" s="15" t="s">
        <v>18</v>
      </c>
      <c r="D23" s="283">
        <v>2.9910273703354573</v>
      </c>
      <c r="E23" s="283">
        <v>2.4342761261290291</v>
      </c>
      <c r="F23" s="283">
        <v>2.8544823658228138</v>
      </c>
      <c r="X23" s="271" t="s">
        <v>5985</v>
      </c>
      <c r="Y23" s="269">
        <v>2</v>
      </c>
      <c r="Z23" s="290">
        <v>1052000</v>
      </c>
      <c r="AA23" s="270">
        <f t="shared" si="0"/>
        <v>1.998001998001998E-3</v>
      </c>
      <c r="AB23" s="9"/>
      <c r="AC23" s="318" t="s">
        <v>1280</v>
      </c>
      <c r="AD23" s="2">
        <v>789</v>
      </c>
      <c r="AE23" s="2">
        <v>212</v>
      </c>
      <c r="AF23" s="2">
        <v>1001</v>
      </c>
      <c r="AI23" s="46"/>
      <c r="AJ23" s="46"/>
      <c r="AK23" s="46"/>
      <c r="AL23" s="46"/>
      <c r="AM23" s="46"/>
      <c r="AN23" s="46"/>
      <c r="AO23" s="46"/>
    </row>
    <row r="24" spans="1:41" x14ac:dyDescent="0.25">
      <c r="A24" s="384"/>
      <c r="C24" s="15" t="s">
        <v>16</v>
      </c>
      <c r="D24" s="283">
        <v>3.3209045970482673</v>
      </c>
      <c r="E24" s="283">
        <v>2.1602022961934235</v>
      </c>
      <c r="F24" s="283">
        <v>2.6439153162616078</v>
      </c>
      <c r="X24" s="271" t="s">
        <v>12623</v>
      </c>
      <c r="Y24" s="269">
        <v>1</v>
      </c>
      <c r="Z24" s="290">
        <v>4500000</v>
      </c>
      <c r="AA24" s="270">
        <f t="shared" si="0"/>
        <v>9.99000999000999E-4</v>
      </c>
      <c r="AB24" s="9"/>
      <c r="AE24" s="243"/>
      <c r="AI24" s="46"/>
      <c r="AJ24" s="46"/>
      <c r="AK24" s="46"/>
      <c r="AL24" s="46"/>
      <c r="AM24" s="46"/>
      <c r="AN24" s="46"/>
      <c r="AO24" s="46"/>
    </row>
    <row r="25" spans="1:41" x14ac:dyDescent="0.25">
      <c r="A25" s="384"/>
      <c r="C25" s="15" t="s">
        <v>17</v>
      </c>
      <c r="D25" s="283">
        <v>4.0668817932773056</v>
      </c>
      <c r="E25" s="283">
        <v>2.5132375159999998</v>
      </c>
      <c r="F25" s="283">
        <v>3.6072237230769186</v>
      </c>
      <c r="I25" s="15"/>
      <c r="X25" s="271" t="s">
        <v>4184</v>
      </c>
      <c r="Y25" s="269">
        <v>1</v>
      </c>
      <c r="Z25" s="290">
        <v>14000000</v>
      </c>
      <c r="AA25" s="270">
        <f t="shared" si="0"/>
        <v>9.99000999000999E-4</v>
      </c>
      <c r="AB25" s="9"/>
      <c r="AE25" s="243"/>
      <c r="AI25" s="46"/>
      <c r="AJ25" s="46"/>
      <c r="AK25" s="46"/>
      <c r="AL25" s="46"/>
      <c r="AM25" s="46"/>
      <c r="AN25" s="46"/>
      <c r="AO25" s="46"/>
    </row>
    <row r="26" spans="1:41" x14ac:dyDescent="0.25">
      <c r="A26" s="384"/>
      <c r="C26" s="15" t="s">
        <v>1280</v>
      </c>
      <c r="D26" s="283">
        <v>3.2291370958569843</v>
      </c>
      <c r="E26" s="283">
        <v>2.2047399039496574</v>
      </c>
      <c r="F26" s="283">
        <v>2.7339186463910985</v>
      </c>
      <c r="X26" s="271" t="s">
        <v>13144</v>
      </c>
      <c r="Y26" s="269">
        <v>1</v>
      </c>
      <c r="Z26" s="290">
        <v>1000000</v>
      </c>
      <c r="AA26" s="270">
        <f t="shared" si="0"/>
        <v>9.99000999000999E-4</v>
      </c>
      <c r="AB26" s="9"/>
      <c r="AE26" s="243"/>
      <c r="AI26" s="46"/>
      <c r="AJ26" s="46"/>
      <c r="AK26" s="46"/>
      <c r="AL26" s="46"/>
      <c r="AM26" s="46"/>
      <c r="AN26" s="46"/>
      <c r="AO26" s="46"/>
    </row>
    <row r="27" spans="1:41" x14ac:dyDescent="0.25">
      <c r="X27" s="271" t="s">
        <v>5834</v>
      </c>
      <c r="Y27" s="269">
        <v>1</v>
      </c>
      <c r="Z27" s="290">
        <v>7152</v>
      </c>
      <c r="AA27" s="270">
        <f t="shared" si="0"/>
        <v>9.99000999000999E-4</v>
      </c>
      <c r="AB27" s="9"/>
      <c r="AE27" s="243"/>
      <c r="AI27" s="46"/>
      <c r="AJ27" s="46"/>
      <c r="AK27" s="46"/>
      <c r="AL27" s="46"/>
      <c r="AM27" s="46"/>
      <c r="AN27" s="46"/>
      <c r="AO27" s="46"/>
    </row>
    <row r="28" spans="1:41" x14ac:dyDescent="0.25">
      <c r="X28" s="271" t="s">
        <v>13141</v>
      </c>
      <c r="Y28" s="269">
        <v>1</v>
      </c>
      <c r="Z28" s="290">
        <v>200000</v>
      </c>
      <c r="AA28" s="270">
        <f t="shared" si="0"/>
        <v>9.99000999000999E-4</v>
      </c>
      <c r="AB28" s="9"/>
      <c r="AE28" s="243"/>
    </row>
    <row r="29" spans="1:41" x14ac:dyDescent="0.25">
      <c r="X29" s="271" t="s">
        <v>12253</v>
      </c>
      <c r="Y29" s="269">
        <v>1</v>
      </c>
      <c r="Z29" s="290">
        <v>4437348</v>
      </c>
      <c r="AA29" s="270">
        <f t="shared" si="0"/>
        <v>9.99000999000999E-4</v>
      </c>
      <c r="AB29" s="9"/>
      <c r="AE29" s="243"/>
    </row>
    <row r="30" spans="1:41" x14ac:dyDescent="0.25">
      <c r="A30" s="384" t="s">
        <v>11767</v>
      </c>
      <c r="C30" s="14" t="s">
        <v>11768</v>
      </c>
      <c r="D30" s="14" t="s">
        <v>11769</v>
      </c>
      <c r="G30" s="385" t="s">
        <v>11770</v>
      </c>
      <c r="X30" s="271" t="s">
        <v>11092</v>
      </c>
      <c r="Y30" s="269">
        <v>1</v>
      </c>
      <c r="Z30" s="290">
        <v>1272</v>
      </c>
      <c r="AA30" s="270">
        <f t="shared" si="0"/>
        <v>9.99000999000999E-4</v>
      </c>
      <c r="AB30" s="9"/>
      <c r="AE30" s="243"/>
    </row>
    <row r="31" spans="1:41" x14ac:dyDescent="0.25">
      <c r="A31" s="384"/>
      <c r="C31" s="14" t="s">
        <v>1349</v>
      </c>
      <c r="D31" s="12" t="s">
        <v>265</v>
      </c>
      <c r="E31" s="12" t="s">
        <v>1357</v>
      </c>
      <c r="F31" s="12" t="s">
        <v>1280</v>
      </c>
      <c r="G31" s="385"/>
      <c r="X31" s="271" t="s">
        <v>13139</v>
      </c>
      <c r="Y31" s="269">
        <v>1</v>
      </c>
      <c r="Z31" s="290">
        <v>10000</v>
      </c>
      <c r="AA31" s="270">
        <f t="shared" si="0"/>
        <v>9.99000999000999E-4</v>
      </c>
      <c r="AB31" s="9"/>
      <c r="AE31" s="243"/>
    </row>
    <row r="32" spans="1:41" x14ac:dyDescent="0.25">
      <c r="A32" s="384"/>
      <c r="C32" s="15" t="s">
        <v>18</v>
      </c>
      <c r="D32" s="281">
        <v>357271.24116700765</v>
      </c>
      <c r="E32" s="281">
        <v>31257.559570157457</v>
      </c>
      <c r="F32" s="281">
        <v>388528.80073716509</v>
      </c>
      <c r="G32" s="17">
        <f>D32/F32</f>
        <v>0.9195489253027016</v>
      </c>
      <c r="X32" s="271" t="s">
        <v>13143</v>
      </c>
      <c r="Y32" s="269">
        <v>1</v>
      </c>
      <c r="Z32" s="290">
        <v>200000000</v>
      </c>
      <c r="AA32" s="270">
        <f t="shared" si="0"/>
        <v>9.99000999000999E-4</v>
      </c>
      <c r="AB32" s="9"/>
      <c r="AC32" s="266" t="s">
        <v>11766</v>
      </c>
      <c r="AD32" s="280" t="s">
        <v>11745</v>
      </c>
      <c r="AE32" s="243"/>
    </row>
    <row r="33" spans="1:39" x14ac:dyDescent="0.25">
      <c r="A33" s="384"/>
      <c r="C33" s="15" t="s">
        <v>16</v>
      </c>
      <c r="D33" s="281">
        <v>621248.29319575522</v>
      </c>
      <c r="E33" s="281">
        <v>535360.16010951344</v>
      </c>
      <c r="F33" s="281">
        <v>1156608.4533052687</v>
      </c>
      <c r="G33" s="17">
        <f>D33/F33</f>
        <v>0.53712930371587597</v>
      </c>
      <c r="X33" s="271" t="s">
        <v>1029</v>
      </c>
      <c r="Y33" s="269">
        <v>1</v>
      </c>
      <c r="Z33" s="290">
        <v>30000</v>
      </c>
      <c r="AA33" s="270">
        <f t="shared" si="0"/>
        <v>9.99000999000999E-4</v>
      </c>
      <c r="AB33" s="9"/>
      <c r="AC33" s="268" t="s">
        <v>7897</v>
      </c>
      <c r="AD33" s="269">
        <v>96</v>
      </c>
      <c r="AE33" s="243"/>
      <c r="AI33"/>
      <c r="AJ33"/>
    </row>
    <row r="34" spans="1:39" x14ac:dyDescent="0.25">
      <c r="A34" s="384"/>
      <c r="C34" s="15" t="s">
        <v>1280</v>
      </c>
      <c r="D34" s="281">
        <v>978519.53436276293</v>
      </c>
      <c r="E34" s="281">
        <v>566617.71967967087</v>
      </c>
      <c r="F34" s="281">
        <v>1545137.2540424338</v>
      </c>
      <c r="G34" s="19">
        <f>D34/F34</f>
        <v>0.63328971701557979</v>
      </c>
      <c r="X34" s="271" t="s">
        <v>13145</v>
      </c>
      <c r="Y34" s="269">
        <v>1</v>
      </c>
      <c r="Z34" s="290">
        <v>15500</v>
      </c>
      <c r="AA34" s="270">
        <f t="shared" si="0"/>
        <v>9.99000999000999E-4</v>
      </c>
      <c r="AB34" s="9"/>
      <c r="AC34" s="268" t="s">
        <v>7861</v>
      </c>
      <c r="AD34" s="269">
        <v>901</v>
      </c>
      <c r="AE34" s="243"/>
      <c r="AI34"/>
      <c r="AJ34"/>
      <c r="AL34"/>
      <c r="AM34"/>
    </row>
    <row r="35" spans="1:39" x14ac:dyDescent="0.25">
      <c r="X35" s="271" t="s">
        <v>12595</v>
      </c>
      <c r="Y35" s="269">
        <v>1</v>
      </c>
      <c r="Z35" s="290">
        <v>59999</v>
      </c>
      <c r="AA35" s="270">
        <f t="shared" si="0"/>
        <v>9.99000999000999E-4</v>
      </c>
      <c r="AB35" s="9"/>
      <c r="AC35" s="268" t="s">
        <v>1387</v>
      </c>
      <c r="AD35" s="269">
        <v>3</v>
      </c>
      <c r="AE35" s="243"/>
      <c r="AH35" s="16"/>
      <c r="AI35" s="16"/>
      <c r="AL35" s="16"/>
    </row>
    <row r="36" spans="1:39" x14ac:dyDescent="0.25">
      <c r="G36" s="196"/>
      <c r="X36" s="271" t="s">
        <v>4164</v>
      </c>
      <c r="Y36" s="269">
        <v>1</v>
      </c>
      <c r="Z36" s="290">
        <v>1627469</v>
      </c>
      <c r="AA36" s="270">
        <f t="shared" si="0"/>
        <v>9.99000999000999E-4</v>
      </c>
      <c r="AB36" s="9"/>
      <c r="AC36" s="268" t="s">
        <v>277</v>
      </c>
      <c r="AD36" s="269">
        <v>1</v>
      </c>
      <c r="AE36" s="243"/>
      <c r="AH36" s="16"/>
      <c r="AI36"/>
      <c r="AJ36"/>
      <c r="AL36"/>
      <c r="AM36"/>
    </row>
    <row r="37" spans="1:39" x14ac:dyDescent="0.25">
      <c r="X37" s="271" t="s">
        <v>12530</v>
      </c>
      <c r="Y37" s="269">
        <v>1</v>
      </c>
      <c r="Z37" s="290">
        <v>4000000</v>
      </c>
      <c r="AA37" s="270">
        <f t="shared" ref="AA37:AA60" si="4">Y37/GETPIVOTDATA("Title",$X$4)</f>
        <v>9.99000999000999E-4</v>
      </c>
      <c r="AB37" s="9"/>
      <c r="AC37" s="268" t="s">
        <v>1280</v>
      </c>
      <c r="AD37" s="269">
        <v>1001</v>
      </c>
      <c r="AE37" s="243"/>
      <c r="AH37" s="16"/>
      <c r="AI37"/>
      <c r="AJ37"/>
      <c r="AL37"/>
      <c r="AM37"/>
    </row>
    <row r="38" spans="1:39" x14ac:dyDescent="0.25">
      <c r="A38" s="384" t="s">
        <v>11771</v>
      </c>
      <c r="C38" s="14" t="s">
        <v>1335</v>
      </c>
      <c r="D38" s="11" t="s">
        <v>265</v>
      </c>
      <c r="X38" s="268" t="s">
        <v>1266</v>
      </c>
      <c r="Y38" s="269">
        <v>89</v>
      </c>
      <c r="Z38" s="290">
        <v>17271139</v>
      </c>
      <c r="AA38" s="270">
        <f t="shared" si="4"/>
        <v>8.8911088911088912E-2</v>
      </c>
      <c r="AB38" s="9"/>
      <c r="AC38"/>
      <c r="AD38"/>
      <c r="AE38" s="243"/>
      <c r="AH38" s="16"/>
      <c r="AI38"/>
      <c r="AJ38"/>
      <c r="AL38"/>
      <c r="AM38"/>
    </row>
    <row r="39" spans="1:39" x14ac:dyDescent="0.25">
      <c r="A39" s="384"/>
      <c r="X39" s="271" t="s">
        <v>1359</v>
      </c>
      <c r="Y39" s="269">
        <v>56</v>
      </c>
      <c r="Z39" s="290">
        <v>11923198</v>
      </c>
      <c r="AA39" s="270">
        <f t="shared" si="4"/>
        <v>5.5944055944055944E-2</v>
      </c>
      <c r="AB39" s="9"/>
      <c r="AE39" s="243"/>
      <c r="AH39" s="16"/>
      <c r="AI39"/>
      <c r="AJ39"/>
      <c r="AL39"/>
      <c r="AM39"/>
    </row>
    <row r="40" spans="1:39" x14ac:dyDescent="0.25">
      <c r="A40" s="384"/>
      <c r="C40" s="14" t="s">
        <v>7852</v>
      </c>
      <c r="D40" s="12" t="s">
        <v>11768</v>
      </c>
      <c r="E40" s="18"/>
      <c r="F40" s="18"/>
      <c r="X40" s="271" t="s">
        <v>669</v>
      </c>
      <c r="Y40" s="269">
        <v>17</v>
      </c>
      <c r="Z40" s="290">
        <v>1708585</v>
      </c>
      <c r="AA40" s="270">
        <f t="shared" si="4"/>
        <v>1.6983016983016984E-2</v>
      </c>
      <c r="AB40" s="9"/>
      <c r="AE40" s="243"/>
      <c r="AH40" s="16"/>
      <c r="AI40"/>
      <c r="AJ40"/>
      <c r="AL40"/>
      <c r="AM40"/>
    </row>
    <row r="41" spans="1:39" x14ac:dyDescent="0.25">
      <c r="A41" s="384"/>
      <c r="C41" s="15" t="s">
        <v>11773</v>
      </c>
      <c r="D41" s="281">
        <v>941957.43034223223</v>
      </c>
      <c r="E41" s="21"/>
      <c r="F41" s="18"/>
      <c r="X41" s="271" t="s">
        <v>1381</v>
      </c>
      <c r="Y41" s="269">
        <v>4</v>
      </c>
      <c r="Z41" s="290">
        <v>134214</v>
      </c>
      <c r="AA41" s="270">
        <f t="shared" si="4"/>
        <v>3.996003996003996E-3</v>
      </c>
      <c r="AB41" s="9"/>
      <c r="AC41" s="266" t="s">
        <v>7845</v>
      </c>
      <c r="AD41" s="280" t="s">
        <v>11745</v>
      </c>
      <c r="AE41" s="243"/>
      <c r="AI41"/>
      <c r="AJ41"/>
      <c r="AL41"/>
      <c r="AM41"/>
    </row>
    <row r="42" spans="1:39" x14ac:dyDescent="0.25">
      <c r="A42" s="384"/>
      <c r="C42" s="15" t="s">
        <v>11774</v>
      </c>
      <c r="D42" s="281">
        <v>36562.104020533894</v>
      </c>
      <c r="E42" s="21"/>
      <c r="F42" s="18"/>
      <c r="X42" s="271" t="s">
        <v>1177</v>
      </c>
      <c r="Y42" s="269">
        <v>2</v>
      </c>
      <c r="Z42" s="290">
        <v>383712</v>
      </c>
      <c r="AA42" s="270">
        <f t="shared" si="4"/>
        <v>1.998001998001998E-3</v>
      </c>
      <c r="AB42" s="9"/>
      <c r="AC42" s="268" t="s">
        <v>7888</v>
      </c>
      <c r="AD42" s="269">
        <v>238</v>
      </c>
      <c r="AE42" s="243"/>
      <c r="AI42"/>
      <c r="AJ42"/>
      <c r="AL42"/>
      <c r="AM42"/>
    </row>
    <row r="43" spans="1:39" x14ac:dyDescent="0.25">
      <c r="A43" s="384"/>
      <c r="C43" s="15" t="s">
        <v>1280</v>
      </c>
      <c r="D43" s="281">
        <v>978519.53436276608</v>
      </c>
      <c r="E43" s="18"/>
      <c r="F43" s="18"/>
      <c r="X43" s="271" t="s">
        <v>1133</v>
      </c>
      <c r="Y43" s="269">
        <v>2</v>
      </c>
      <c r="Z43" s="290">
        <v>163791</v>
      </c>
      <c r="AA43" s="270">
        <f t="shared" si="4"/>
        <v>1.998001998001998E-3</v>
      </c>
      <c r="AB43" s="9"/>
      <c r="AC43" s="268" t="s">
        <v>255</v>
      </c>
      <c r="AD43" s="269">
        <v>49</v>
      </c>
      <c r="AE43" s="243"/>
      <c r="AI43"/>
      <c r="AJ43"/>
      <c r="AL43"/>
      <c r="AM43"/>
    </row>
    <row r="44" spans="1:39" x14ac:dyDescent="0.25">
      <c r="C44" s="18"/>
      <c r="D44" s="18"/>
      <c r="E44" s="18"/>
      <c r="F44" s="18"/>
      <c r="X44" s="271" t="s">
        <v>1041</v>
      </c>
      <c r="Y44" s="269">
        <v>2</v>
      </c>
      <c r="Z44" s="290">
        <v>1651888</v>
      </c>
      <c r="AA44" s="270">
        <f t="shared" si="4"/>
        <v>1.998001998001998E-3</v>
      </c>
      <c r="AB44" s="9"/>
      <c r="AC44" s="268" t="s">
        <v>7895</v>
      </c>
      <c r="AD44" s="269">
        <v>46</v>
      </c>
      <c r="AE44" s="243"/>
      <c r="AI44"/>
      <c r="AJ44"/>
    </row>
    <row r="45" spans="1:39" x14ac:dyDescent="0.25">
      <c r="C45" s="18"/>
      <c r="D45" s="18"/>
      <c r="E45" s="18"/>
      <c r="F45" s="18"/>
      <c r="X45" s="271" t="s">
        <v>12243</v>
      </c>
      <c r="Y45" s="269">
        <v>1</v>
      </c>
      <c r="Z45" s="290">
        <v>42009</v>
      </c>
      <c r="AA45" s="270">
        <f t="shared" si="4"/>
        <v>9.99000999000999E-4</v>
      </c>
      <c r="AB45" s="9"/>
      <c r="AC45" s="268" t="s">
        <v>11772</v>
      </c>
      <c r="AD45" s="269">
        <v>120</v>
      </c>
      <c r="AE45" s="243"/>
      <c r="AI45"/>
      <c r="AJ45"/>
    </row>
    <row r="46" spans="1:39" x14ac:dyDescent="0.25">
      <c r="X46" s="271" t="s">
        <v>1452</v>
      </c>
      <c r="Y46" s="269">
        <v>1</v>
      </c>
      <c r="Z46" s="290">
        <v>50000</v>
      </c>
      <c r="AA46" s="270">
        <f t="shared" si="4"/>
        <v>9.99000999000999E-4</v>
      </c>
      <c r="AB46" s="9"/>
      <c r="AC46" s="271" t="s">
        <v>269</v>
      </c>
      <c r="AD46" s="269">
        <v>63</v>
      </c>
      <c r="AE46" s="243"/>
      <c r="AI46"/>
      <c r="AJ46"/>
    </row>
    <row r="47" spans="1:39" x14ac:dyDescent="0.25">
      <c r="A47" s="384" t="s">
        <v>11775</v>
      </c>
      <c r="C47" s="14" t="s">
        <v>1335</v>
      </c>
      <c r="D47" s="11" t="s">
        <v>265</v>
      </c>
      <c r="X47" s="271" t="s">
        <v>1090</v>
      </c>
      <c r="Y47" s="269">
        <v>1</v>
      </c>
      <c r="Z47" s="290">
        <v>150000</v>
      </c>
      <c r="AA47" s="270">
        <f t="shared" si="4"/>
        <v>9.99000999000999E-4</v>
      </c>
      <c r="AB47" s="9"/>
      <c r="AC47" s="271" t="s">
        <v>8421</v>
      </c>
      <c r="AD47" s="269">
        <v>57</v>
      </c>
      <c r="AE47" s="243"/>
      <c r="AI47"/>
      <c r="AJ47"/>
    </row>
    <row r="48" spans="1:39" x14ac:dyDescent="0.25">
      <c r="A48" s="384"/>
      <c r="C48" s="14" t="s">
        <v>1336</v>
      </c>
      <c r="D48" s="11" t="s">
        <v>11773</v>
      </c>
      <c r="X48" s="271" t="s">
        <v>1542</v>
      </c>
      <c r="Y48" s="269">
        <v>1</v>
      </c>
      <c r="Z48" s="290">
        <v>463742</v>
      </c>
      <c r="AA48" s="270">
        <f t="shared" si="4"/>
        <v>9.99000999000999E-4</v>
      </c>
      <c r="AB48" s="9"/>
      <c r="AC48" s="268" t="s">
        <v>11663</v>
      </c>
      <c r="AD48" s="269">
        <v>26</v>
      </c>
      <c r="AE48" s="243"/>
      <c r="AI48"/>
      <c r="AJ48"/>
    </row>
    <row r="49" spans="1:53" x14ac:dyDescent="0.25">
      <c r="A49" s="384"/>
      <c r="X49" s="271" t="s">
        <v>13140</v>
      </c>
      <c r="Y49" s="269">
        <v>1</v>
      </c>
      <c r="Z49" s="290">
        <v>500000</v>
      </c>
      <c r="AA49" s="270">
        <f t="shared" si="4"/>
        <v>9.99000999000999E-4</v>
      </c>
      <c r="AB49" s="9"/>
      <c r="AC49" s="271" t="s">
        <v>8666</v>
      </c>
      <c r="AD49" s="269">
        <v>4</v>
      </c>
      <c r="AE49" s="243"/>
      <c r="AI49"/>
      <c r="AJ49"/>
      <c r="AK49"/>
      <c r="AL49"/>
    </row>
    <row r="50" spans="1:53" x14ac:dyDescent="0.25">
      <c r="A50" s="384"/>
      <c r="C50" s="14" t="s">
        <v>11776</v>
      </c>
      <c r="D50" s="12" t="s">
        <v>1234</v>
      </c>
      <c r="E50" s="12" t="s">
        <v>1235</v>
      </c>
      <c r="F50" s="12" t="s">
        <v>1236</v>
      </c>
      <c r="G50" s="12" t="s">
        <v>1237</v>
      </c>
      <c r="H50" s="12" t="s">
        <v>1238</v>
      </c>
      <c r="I50" s="12" t="s">
        <v>11768</v>
      </c>
      <c r="X50" s="271" t="s">
        <v>609</v>
      </c>
      <c r="Y50" s="269">
        <v>1</v>
      </c>
      <c r="Z50" s="290">
        <v>100000</v>
      </c>
      <c r="AA50" s="270">
        <f t="shared" si="4"/>
        <v>9.99000999000999E-4</v>
      </c>
      <c r="AB50" s="9"/>
      <c r="AC50" s="271" t="s">
        <v>7941</v>
      </c>
      <c r="AD50" s="269">
        <v>22</v>
      </c>
      <c r="AE50" s="243"/>
      <c r="AI50"/>
      <c r="AJ50"/>
      <c r="AK50"/>
      <c r="AL50"/>
      <c r="AR50"/>
      <c r="AS50"/>
    </row>
    <row r="51" spans="1:53" x14ac:dyDescent="0.25">
      <c r="A51" s="384"/>
      <c r="C51" s="15" t="s">
        <v>18</v>
      </c>
      <c r="D51" s="281">
        <v>77718.429277891963</v>
      </c>
      <c r="E51" s="281">
        <v>77815.74605817972</v>
      </c>
      <c r="F51" s="281">
        <v>75834.592437371961</v>
      </c>
      <c r="G51" s="281">
        <v>70827.033228610555</v>
      </c>
      <c r="H51" s="281">
        <v>46833.116004791395</v>
      </c>
      <c r="I51" s="281">
        <v>349028.91700684529</v>
      </c>
      <c r="X51" s="268" t="s">
        <v>1269</v>
      </c>
      <c r="Y51" s="269">
        <v>749</v>
      </c>
      <c r="Z51" s="290">
        <v>482812244.31999999</v>
      </c>
      <c r="AA51" s="270">
        <f t="shared" si="4"/>
        <v>0.74825174825174823</v>
      </c>
      <c r="AB51" s="311"/>
      <c r="AC51" s="268" t="s">
        <v>11662</v>
      </c>
      <c r="AD51" s="269">
        <v>522</v>
      </c>
      <c r="AE51" s="243"/>
      <c r="AI51"/>
      <c r="AJ51"/>
      <c r="AK51"/>
      <c r="AL51"/>
      <c r="AM51"/>
      <c r="AR51"/>
      <c r="AS51"/>
      <c r="AT51"/>
    </row>
    <row r="52" spans="1:53" x14ac:dyDescent="0.25">
      <c r="A52" s="384"/>
      <c r="C52" s="15" t="s">
        <v>16</v>
      </c>
      <c r="D52" s="281">
        <v>163817.43827036279</v>
      </c>
      <c r="E52" s="281">
        <v>139881.77201711157</v>
      </c>
      <c r="F52" s="281">
        <v>115047.11410609176</v>
      </c>
      <c r="G52" s="281">
        <v>99139.285659137531</v>
      </c>
      <c r="H52" s="281">
        <v>75042.903282683008</v>
      </c>
      <c r="I52" s="281">
        <v>592928.51333538652</v>
      </c>
      <c r="X52" s="271" t="s">
        <v>1393</v>
      </c>
      <c r="Y52" s="269">
        <v>604</v>
      </c>
      <c r="Z52" s="290">
        <v>332794363.51999998</v>
      </c>
      <c r="AA52" s="270">
        <f t="shared" si="4"/>
        <v>0.60339660339660339</v>
      </c>
      <c r="AB52" s="9"/>
      <c r="AC52" s="271" t="s">
        <v>7860</v>
      </c>
      <c r="AD52" s="269">
        <v>520</v>
      </c>
      <c r="AE52" s="243"/>
      <c r="AI52"/>
      <c r="AJ52"/>
      <c r="AO52"/>
      <c r="AP52"/>
      <c r="AQ52"/>
      <c r="AR52"/>
      <c r="AS52"/>
      <c r="AT52"/>
      <c r="AU52"/>
      <c r="AV52"/>
      <c r="AW52"/>
      <c r="AX52"/>
      <c r="AY52"/>
      <c r="AZ52"/>
      <c r="BA52"/>
    </row>
    <row r="53" spans="1:53" x14ac:dyDescent="0.25">
      <c r="A53" s="384"/>
      <c r="C53" s="15" t="s">
        <v>1280</v>
      </c>
      <c r="D53" s="281">
        <v>241535.86754825476</v>
      </c>
      <c r="E53" s="281">
        <v>217697.5180752913</v>
      </c>
      <c r="F53" s="281">
        <v>190881.70654346372</v>
      </c>
      <c r="G53" s="281">
        <v>169966.31888774809</v>
      </c>
      <c r="H53" s="281">
        <v>121876.0192874744</v>
      </c>
      <c r="I53" s="281">
        <v>941957.43034223188</v>
      </c>
      <c r="J53" s="23"/>
      <c r="X53" s="271" t="s">
        <v>1471</v>
      </c>
      <c r="Y53" s="269">
        <v>20</v>
      </c>
      <c r="Z53" s="290">
        <v>9084938</v>
      </c>
      <c r="AA53" s="270">
        <f t="shared" si="4"/>
        <v>1.998001998001998E-2</v>
      </c>
      <c r="AC53" s="271" t="s">
        <v>9598</v>
      </c>
      <c r="AD53" s="269">
        <v>2</v>
      </c>
      <c r="AI53"/>
      <c r="AJ53"/>
      <c r="AO53"/>
      <c r="AP53"/>
      <c r="AQ53"/>
      <c r="AR53"/>
      <c r="AS53"/>
      <c r="AT53"/>
      <c r="AU53"/>
      <c r="AV53"/>
      <c r="AW53"/>
      <c r="AX53"/>
      <c r="AY53"/>
      <c r="AZ53"/>
      <c r="BA53"/>
    </row>
    <row r="54" spans="1:53" x14ac:dyDescent="0.25">
      <c r="X54" s="271" t="s">
        <v>453</v>
      </c>
      <c r="Y54" s="269">
        <v>14</v>
      </c>
      <c r="Z54" s="290">
        <v>14243978</v>
      </c>
      <c r="AA54" s="270">
        <f t="shared" si="4"/>
        <v>1.3986013986013986E-2</v>
      </c>
      <c r="AC54" s="268" t="s">
        <v>1280</v>
      </c>
      <c r="AD54" s="269">
        <v>1001</v>
      </c>
      <c r="AI54"/>
      <c r="AJ54"/>
      <c r="AO54"/>
      <c r="AP54"/>
      <c r="AQ54"/>
      <c r="AR54"/>
      <c r="AS54"/>
      <c r="AT54"/>
      <c r="AU54"/>
      <c r="AV54"/>
      <c r="AW54"/>
      <c r="AX54"/>
      <c r="AY54"/>
      <c r="AZ54"/>
      <c r="BA54"/>
    </row>
    <row r="55" spans="1:53" x14ac:dyDescent="0.25">
      <c r="X55" s="271" t="s">
        <v>12095</v>
      </c>
      <c r="Y55" s="269">
        <v>14</v>
      </c>
      <c r="Z55" s="290">
        <v>8062064</v>
      </c>
      <c r="AA55" s="270">
        <f t="shared" si="4"/>
        <v>1.3986013986013986E-2</v>
      </c>
      <c r="AC55"/>
      <c r="AD55"/>
      <c r="AI55"/>
      <c r="AJ55"/>
      <c r="AO55"/>
      <c r="AP55"/>
      <c r="AQ55"/>
      <c r="AR55"/>
      <c r="AS55"/>
      <c r="AT55"/>
      <c r="AU55"/>
      <c r="AV55"/>
      <c r="AW55"/>
      <c r="AX55"/>
      <c r="AY55"/>
      <c r="AZ55"/>
      <c r="BA55"/>
    </row>
    <row r="56" spans="1:53" x14ac:dyDescent="0.25">
      <c r="X56" s="271" t="s">
        <v>11630</v>
      </c>
      <c r="Y56" s="269">
        <v>14</v>
      </c>
      <c r="Z56" s="290">
        <v>13792219</v>
      </c>
      <c r="AA56" s="270">
        <f t="shared" si="4"/>
        <v>1.3986013986013986E-2</v>
      </c>
      <c r="AC56"/>
      <c r="AD56"/>
      <c r="AI56"/>
      <c r="AJ56"/>
      <c r="AO56"/>
      <c r="AP56"/>
      <c r="AQ56"/>
      <c r="AR56"/>
      <c r="AS56"/>
      <c r="AT56"/>
      <c r="AU56"/>
      <c r="AV56"/>
      <c r="AW56"/>
      <c r="AX56"/>
      <c r="AY56"/>
      <c r="AZ56"/>
      <c r="BA56"/>
    </row>
    <row r="57" spans="1:53" x14ac:dyDescent="0.25">
      <c r="A57" s="384" t="s">
        <v>11777</v>
      </c>
      <c r="C57" s="14" t="s">
        <v>1335</v>
      </c>
      <c r="D57" s="11" t="s">
        <v>265</v>
      </c>
      <c r="G57" s="14" t="s">
        <v>1335</v>
      </c>
      <c r="H57" s="11" t="s">
        <v>265</v>
      </c>
      <c r="L57" s="384" t="s">
        <v>11778</v>
      </c>
      <c r="X57" s="271" t="s">
        <v>1052</v>
      </c>
      <c r="Y57" s="269">
        <v>9</v>
      </c>
      <c r="Z57" s="290">
        <v>8421857.8000000007</v>
      </c>
      <c r="AA57" s="270">
        <f t="shared" si="4"/>
        <v>8.9910089910089919E-3</v>
      </c>
      <c r="AC57"/>
      <c r="AD57"/>
      <c r="AI57"/>
      <c r="AJ57"/>
      <c r="AO57"/>
      <c r="AP57"/>
      <c r="AQ57"/>
      <c r="AR57"/>
      <c r="AS57"/>
      <c r="AT57"/>
      <c r="AU57"/>
      <c r="AV57"/>
      <c r="AW57"/>
      <c r="AX57"/>
      <c r="AY57"/>
      <c r="AZ57"/>
      <c r="BA57"/>
    </row>
    <row r="58" spans="1:53" x14ac:dyDescent="0.25">
      <c r="A58" s="384"/>
      <c r="C58" s="14" t="s">
        <v>1336</v>
      </c>
      <c r="D58" s="11" t="s">
        <v>11773</v>
      </c>
      <c r="G58" s="14" t="s">
        <v>1336</v>
      </c>
      <c r="H58" s="11" t="s">
        <v>11773</v>
      </c>
      <c r="L58" s="384"/>
      <c r="X58" s="271" t="s">
        <v>986</v>
      </c>
      <c r="Y58" s="269">
        <v>8</v>
      </c>
      <c r="Z58" s="290">
        <v>8558087</v>
      </c>
      <c r="AA58" s="270">
        <f t="shared" si="4"/>
        <v>7.992007992007992E-3</v>
      </c>
      <c r="AI58"/>
      <c r="AJ58"/>
      <c r="AO58"/>
      <c r="AP58"/>
      <c r="AQ58"/>
      <c r="AR58"/>
      <c r="AS58"/>
      <c r="AT58"/>
      <c r="AU58"/>
      <c r="AV58"/>
      <c r="AW58"/>
      <c r="AX58"/>
      <c r="AY58"/>
      <c r="AZ58"/>
      <c r="BA58"/>
    </row>
    <row r="59" spans="1:53" x14ac:dyDescent="0.25">
      <c r="A59" s="384"/>
      <c r="L59" s="384"/>
      <c r="X59" s="271" t="s">
        <v>335</v>
      </c>
      <c r="Y59" s="269">
        <v>7</v>
      </c>
      <c r="Z59" s="290">
        <v>9440285</v>
      </c>
      <c r="AA59" s="270">
        <f t="shared" si="4"/>
        <v>6.993006993006993E-3</v>
      </c>
      <c r="AI59"/>
      <c r="AJ59"/>
      <c r="AO59"/>
      <c r="AP59"/>
      <c r="AQ59"/>
      <c r="AR59"/>
      <c r="AS59"/>
      <c r="AT59"/>
      <c r="AU59"/>
      <c r="AV59"/>
      <c r="AW59"/>
      <c r="AX59"/>
      <c r="AY59"/>
      <c r="AZ59"/>
      <c r="BA59"/>
    </row>
    <row r="60" spans="1:53" x14ac:dyDescent="0.25">
      <c r="A60" s="384"/>
      <c r="C60" s="14" t="s">
        <v>7849</v>
      </c>
      <c r="D60" s="12" t="s">
        <v>11776</v>
      </c>
      <c r="E60" s="12" t="s">
        <v>11742</v>
      </c>
      <c r="F60" s="18"/>
      <c r="G60" s="14" t="s">
        <v>7</v>
      </c>
      <c r="H60" s="12" t="s">
        <v>11776</v>
      </c>
      <c r="I60" s="12" t="s">
        <v>11742</v>
      </c>
      <c r="L60" s="384"/>
      <c r="X60" s="271" t="s">
        <v>357</v>
      </c>
      <c r="Y60" s="269">
        <v>6</v>
      </c>
      <c r="Z60" s="290">
        <v>8708043</v>
      </c>
      <c r="AA60" s="270">
        <f t="shared" si="4"/>
        <v>5.994005994005994E-3</v>
      </c>
      <c r="AI60"/>
      <c r="AJ60"/>
      <c r="AO60"/>
      <c r="AP60"/>
      <c r="AQ60"/>
      <c r="AR60"/>
      <c r="AS60"/>
      <c r="AT60"/>
      <c r="AU60"/>
      <c r="AV60"/>
      <c r="AW60"/>
      <c r="AX60"/>
      <c r="AY60"/>
      <c r="AZ60"/>
      <c r="BA60"/>
    </row>
    <row r="61" spans="1:53" x14ac:dyDescent="0.25">
      <c r="A61" s="384"/>
      <c r="C61" s="15" t="s">
        <v>263</v>
      </c>
      <c r="D61" s="281">
        <v>234498.922703627</v>
      </c>
      <c r="E61" s="28">
        <v>561</v>
      </c>
      <c r="F61" s="22"/>
      <c r="G61" s="15" t="s">
        <v>1262</v>
      </c>
      <c r="H61" s="281">
        <v>123116.87334291555</v>
      </c>
      <c r="I61" s="28">
        <v>602</v>
      </c>
      <c r="J61" s="23"/>
      <c r="L61" s="384"/>
      <c r="X61" s="271" t="s">
        <v>2334</v>
      </c>
      <c r="Y61" s="269">
        <v>6</v>
      </c>
      <c r="Z61" s="290">
        <v>167729</v>
      </c>
      <c r="AA61" s="270">
        <f t="shared" ref="AA61:AA94" si="5">Y61/GETPIVOTDATA("Title",$X$4)</f>
        <v>5.994005994005994E-3</v>
      </c>
      <c r="AC61" s="266" t="s">
        <v>7846</v>
      </c>
      <c r="AD61" s="280" t="s">
        <v>11745</v>
      </c>
      <c r="AI61"/>
      <c r="AJ61"/>
      <c r="AO61"/>
      <c r="AP61"/>
      <c r="AQ61"/>
      <c r="AR61"/>
      <c r="AS61"/>
      <c r="AT61"/>
      <c r="AU61"/>
      <c r="AV61"/>
      <c r="AW61"/>
      <c r="AX61"/>
      <c r="AY61"/>
      <c r="AZ61"/>
      <c r="BA61"/>
    </row>
    <row r="62" spans="1:53" x14ac:dyDescent="0.25">
      <c r="A62" s="384"/>
      <c r="C62" s="15" t="s">
        <v>1371</v>
      </c>
      <c r="D62" s="281">
        <v>216603.42289048631</v>
      </c>
      <c r="E62" s="28">
        <v>706</v>
      </c>
      <c r="F62" s="22"/>
      <c r="G62" s="24" t="s">
        <v>1263</v>
      </c>
      <c r="H62" s="281">
        <v>79000.631544147793</v>
      </c>
      <c r="I62" s="28">
        <v>464</v>
      </c>
      <c r="L62" s="384"/>
      <c r="X62" s="271" t="s">
        <v>645</v>
      </c>
      <c r="Y62" s="269">
        <v>6</v>
      </c>
      <c r="Z62" s="290">
        <v>507592</v>
      </c>
      <c r="AA62" s="270">
        <f t="shared" si="5"/>
        <v>5.994005994005994E-3</v>
      </c>
      <c r="AC62" s="268" t="s">
        <v>7965</v>
      </c>
      <c r="AD62" s="269">
        <v>236</v>
      </c>
      <c r="AI62"/>
      <c r="AJ62"/>
      <c r="AO62"/>
      <c r="AP62"/>
      <c r="AQ62"/>
      <c r="AR62"/>
      <c r="AS62"/>
      <c r="AT62"/>
      <c r="AU62"/>
      <c r="AV62"/>
      <c r="AW62"/>
      <c r="AX62"/>
      <c r="AY62"/>
      <c r="AZ62"/>
      <c r="BA62"/>
    </row>
    <row r="63" spans="1:53" x14ac:dyDescent="0.25">
      <c r="A63" s="384"/>
      <c r="C63" s="15" t="s">
        <v>484</v>
      </c>
      <c r="D63" s="281">
        <v>160737.97943326493</v>
      </c>
      <c r="E63" s="28">
        <v>283</v>
      </c>
      <c r="F63" s="22"/>
      <c r="G63" s="24" t="s">
        <v>1279</v>
      </c>
      <c r="H63" s="281">
        <v>611.27921423682415</v>
      </c>
      <c r="I63" s="28">
        <v>6</v>
      </c>
      <c r="L63" s="384"/>
      <c r="T63"/>
      <c r="U63"/>
      <c r="X63" s="271" t="s">
        <v>788</v>
      </c>
      <c r="Y63" s="269">
        <v>5</v>
      </c>
      <c r="Z63" s="290">
        <v>16450218</v>
      </c>
      <c r="AA63" s="270">
        <f t="shared" si="5"/>
        <v>4.995004995004995E-3</v>
      </c>
      <c r="AC63" s="268" t="s">
        <v>7870</v>
      </c>
      <c r="AD63" s="269">
        <v>209</v>
      </c>
      <c r="AI63"/>
      <c r="AJ63"/>
      <c r="AO63"/>
      <c r="AP63"/>
      <c r="AQ63"/>
      <c r="AR63"/>
      <c r="AS63"/>
      <c r="AT63"/>
      <c r="AU63"/>
      <c r="AV63"/>
      <c r="AW63"/>
      <c r="AX63"/>
      <c r="AY63"/>
      <c r="AZ63"/>
      <c r="BA63"/>
    </row>
    <row r="64" spans="1:53" x14ac:dyDescent="0.25">
      <c r="A64" s="384"/>
      <c r="C64" s="15" t="s">
        <v>1500</v>
      </c>
      <c r="D64" s="281">
        <v>85808.118690622912</v>
      </c>
      <c r="E64" s="28">
        <v>113</v>
      </c>
      <c r="F64" s="22"/>
      <c r="G64" s="24" t="s">
        <v>3261</v>
      </c>
      <c r="H64" s="281"/>
      <c r="I64" s="28">
        <v>7</v>
      </c>
      <c r="L64" s="384"/>
      <c r="T64"/>
      <c r="U64"/>
      <c r="X64" s="271" t="s">
        <v>13138</v>
      </c>
      <c r="Y64" s="269">
        <v>5</v>
      </c>
      <c r="Z64" s="290">
        <v>9782253</v>
      </c>
      <c r="AA64" s="270">
        <f t="shared" si="5"/>
        <v>4.995004995004995E-3</v>
      </c>
      <c r="AC64" s="268" t="s">
        <v>7896</v>
      </c>
      <c r="AD64" s="269">
        <v>98</v>
      </c>
      <c r="AI64"/>
      <c r="AJ64"/>
      <c r="AO64"/>
      <c r="AP64"/>
      <c r="AQ64"/>
      <c r="AR64"/>
      <c r="AS64"/>
      <c r="AT64"/>
      <c r="AU64"/>
      <c r="AV64"/>
      <c r="AW64"/>
      <c r="AX64"/>
      <c r="AY64"/>
      <c r="AZ64"/>
      <c r="BA64"/>
    </row>
    <row r="65" spans="1:53" x14ac:dyDescent="0.25">
      <c r="A65" s="384"/>
      <c r="C65" s="15" t="s">
        <v>322</v>
      </c>
      <c r="D65" s="281">
        <v>54387.349017111592</v>
      </c>
      <c r="E65" s="28">
        <v>73</v>
      </c>
      <c r="F65" s="22"/>
      <c r="G65" s="24" t="s">
        <v>1264</v>
      </c>
      <c r="H65" s="281">
        <v>7067.8275564681735</v>
      </c>
      <c r="I65" s="28">
        <v>3</v>
      </c>
      <c r="L65" s="384"/>
      <c r="X65" s="271" t="s">
        <v>1042</v>
      </c>
      <c r="Y65" s="269">
        <v>5</v>
      </c>
      <c r="Z65" s="290">
        <v>7469001</v>
      </c>
      <c r="AA65" s="270">
        <f t="shared" si="5"/>
        <v>4.995004995004995E-3</v>
      </c>
      <c r="AC65" s="268" t="s">
        <v>315</v>
      </c>
      <c r="AD65" s="269">
        <v>391</v>
      </c>
      <c r="AI65"/>
      <c r="AJ65"/>
      <c r="AO65"/>
      <c r="AP65"/>
      <c r="AQ65"/>
      <c r="AR65"/>
      <c r="AS65"/>
      <c r="AT65"/>
      <c r="AU65"/>
      <c r="AV65"/>
      <c r="AW65"/>
      <c r="AX65"/>
      <c r="AY65"/>
      <c r="AZ65"/>
      <c r="BA65"/>
    </row>
    <row r="66" spans="1:53" x14ac:dyDescent="0.25">
      <c r="A66" s="384"/>
      <c r="C66" s="15" t="s">
        <v>1492</v>
      </c>
      <c r="D66" s="281">
        <v>44155.843608487339</v>
      </c>
      <c r="E66" s="28">
        <v>10</v>
      </c>
      <c r="F66" s="22"/>
      <c r="G66" s="24" t="s">
        <v>1488</v>
      </c>
      <c r="H66" s="281">
        <v>19161.733889117044</v>
      </c>
      <c r="I66" s="28">
        <v>25</v>
      </c>
      <c r="L66" s="384"/>
      <c r="X66" s="271" t="s">
        <v>1080</v>
      </c>
      <c r="Y66" s="269">
        <v>5</v>
      </c>
      <c r="Z66" s="290">
        <v>9128910</v>
      </c>
      <c r="AA66" s="270">
        <f t="shared" si="5"/>
        <v>4.995004995004995E-3</v>
      </c>
      <c r="AC66" s="268" t="s">
        <v>8422</v>
      </c>
      <c r="AD66" s="269">
        <v>67</v>
      </c>
      <c r="AI66"/>
      <c r="AJ66"/>
      <c r="AO66"/>
      <c r="AP66"/>
      <c r="AQ66"/>
      <c r="AR66"/>
      <c r="AS66"/>
      <c r="AT66"/>
      <c r="AU66"/>
      <c r="AV66"/>
      <c r="AW66"/>
      <c r="AX66"/>
      <c r="AY66"/>
      <c r="AZ66"/>
      <c r="BA66"/>
    </row>
    <row r="67" spans="1:53" x14ac:dyDescent="0.25">
      <c r="A67" s="384"/>
      <c r="C67" s="15" t="s">
        <v>1387</v>
      </c>
      <c r="D67" s="281">
        <v>41449.251104722782</v>
      </c>
      <c r="E67" s="28">
        <v>24</v>
      </c>
      <c r="F67" s="22"/>
      <c r="G67" s="24" t="s">
        <v>1265</v>
      </c>
      <c r="H67" s="281">
        <v>17275.40113894593</v>
      </c>
      <c r="I67" s="28">
        <v>97</v>
      </c>
      <c r="L67" s="384"/>
      <c r="X67" s="271" t="s">
        <v>330</v>
      </c>
      <c r="Y67" s="269">
        <v>3</v>
      </c>
      <c r="Z67" s="290">
        <v>142878</v>
      </c>
      <c r="AA67" s="270">
        <f t="shared" si="5"/>
        <v>2.997002997002997E-3</v>
      </c>
      <c r="AC67" s="268" t="s">
        <v>1280</v>
      </c>
      <c r="AD67" s="269">
        <v>1001</v>
      </c>
      <c r="AI67"/>
      <c r="AJ67"/>
      <c r="AO67"/>
      <c r="AP67"/>
      <c r="AQ67"/>
      <c r="AR67"/>
      <c r="AS67"/>
      <c r="AT67"/>
      <c r="AU67"/>
      <c r="AV67"/>
      <c r="AW67"/>
      <c r="AX67"/>
      <c r="AY67"/>
      <c r="AZ67"/>
      <c r="BA67"/>
    </row>
    <row r="68" spans="1:53" x14ac:dyDescent="0.25">
      <c r="C68" s="15" t="s">
        <v>281</v>
      </c>
      <c r="D68" s="281">
        <v>27097.065057494881</v>
      </c>
      <c r="E68" s="28">
        <v>193</v>
      </c>
      <c r="F68" s="22"/>
      <c r="G68" s="15" t="s">
        <v>1266</v>
      </c>
      <c r="H68" s="281">
        <v>136416.64500616011</v>
      </c>
      <c r="I68" s="28">
        <v>244</v>
      </c>
      <c r="J68" s="23"/>
      <c r="X68" s="271" t="s">
        <v>1126</v>
      </c>
      <c r="Y68" s="269">
        <v>3</v>
      </c>
      <c r="Z68" s="290">
        <v>1023556</v>
      </c>
      <c r="AA68" s="270">
        <f t="shared" si="5"/>
        <v>2.997002997002997E-3</v>
      </c>
      <c r="AC68"/>
      <c r="AD68"/>
      <c r="AI68"/>
      <c r="AJ68"/>
      <c r="AO68"/>
      <c r="AP68"/>
      <c r="AQ68"/>
      <c r="AR68"/>
      <c r="AS68"/>
      <c r="AT68"/>
      <c r="AU68"/>
      <c r="AV68"/>
      <c r="AW68"/>
      <c r="AX68"/>
      <c r="AY68"/>
      <c r="AZ68"/>
      <c r="BA68"/>
    </row>
    <row r="69" spans="1:53" x14ac:dyDescent="0.25">
      <c r="C69" s="15" t="s">
        <v>1513</v>
      </c>
      <c r="D69" s="281">
        <v>19771.87683778234</v>
      </c>
      <c r="E69" s="28">
        <v>10</v>
      </c>
      <c r="F69" s="22"/>
      <c r="G69" s="24" t="s">
        <v>1278</v>
      </c>
      <c r="H69" s="281">
        <v>679.64194934976047</v>
      </c>
      <c r="I69" s="28">
        <v>2</v>
      </c>
      <c r="X69" s="271" t="s">
        <v>1440</v>
      </c>
      <c r="Y69" s="269">
        <v>2</v>
      </c>
      <c r="Z69" s="290">
        <v>813638</v>
      </c>
      <c r="AA69" s="270">
        <f t="shared" si="5"/>
        <v>1.998001998001998E-3</v>
      </c>
      <c r="AC69"/>
      <c r="AD69"/>
      <c r="AI69"/>
      <c r="AJ69"/>
      <c r="AO69"/>
      <c r="AP69"/>
      <c r="AQ69"/>
      <c r="AR69"/>
      <c r="AS69"/>
      <c r="AT69"/>
      <c r="AU69"/>
      <c r="AV69"/>
      <c r="AW69"/>
      <c r="AX69"/>
      <c r="AY69"/>
      <c r="AZ69"/>
      <c r="BA69"/>
    </row>
    <row r="70" spans="1:53" x14ac:dyDescent="0.25">
      <c r="C70" s="15" t="s">
        <v>1420</v>
      </c>
      <c r="D70" s="281">
        <v>10806.040479123891</v>
      </c>
      <c r="E70" s="28">
        <v>11</v>
      </c>
      <c r="F70" s="22"/>
      <c r="G70" s="24" t="s">
        <v>1267</v>
      </c>
      <c r="H70" s="281">
        <v>11840.47342368241</v>
      </c>
      <c r="I70" s="28">
        <v>27</v>
      </c>
      <c r="X70" s="271" t="s">
        <v>976</v>
      </c>
      <c r="Y70" s="269">
        <v>2</v>
      </c>
      <c r="Z70" s="290">
        <v>9590478</v>
      </c>
      <c r="AA70" s="270">
        <f t="shared" si="5"/>
        <v>1.998001998001998E-3</v>
      </c>
      <c r="AI70"/>
      <c r="AJ70"/>
      <c r="AO70"/>
      <c r="AP70"/>
      <c r="AQ70"/>
      <c r="AR70"/>
      <c r="AS70"/>
      <c r="AT70"/>
      <c r="AU70"/>
      <c r="AV70"/>
      <c r="AW70"/>
      <c r="AX70"/>
      <c r="AY70"/>
      <c r="AZ70"/>
      <c r="BA70"/>
    </row>
    <row r="71" spans="1:53" x14ac:dyDescent="0.25">
      <c r="C71" s="15" t="s">
        <v>274</v>
      </c>
      <c r="D71" s="281">
        <v>9407.1164647501719</v>
      </c>
      <c r="E71" s="28">
        <v>54</v>
      </c>
      <c r="F71" s="22"/>
      <c r="G71" s="24" t="s">
        <v>1268</v>
      </c>
      <c r="H71" s="281">
        <v>123896.52963312794</v>
      </c>
      <c r="I71" s="28">
        <v>215</v>
      </c>
      <c r="X71" s="271" t="s">
        <v>510</v>
      </c>
      <c r="Y71" s="269">
        <v>2</v>
      </c>
      <c r="Z71" s="290">
        <v>134541</v>
      </c>
      <c r="AA71" s="270">
        <f t="shared" si="5"/>
        <v>1.998001998001998E-3</v>
      </c>
      <c r="AI71"/>
      <c r="AJ71"/>
      <c r="AO71"/>
      <c r="AP71"/>
      <c r="AQ71"/>
      <c r="AR71"/>
      <c r="AS71"/>
      <c r="AT71"/>
      <c r="AU71"/>
      <c r="AV71"/>
      <c r="AW71"/>
      <c r="AX71"/>
      <c r="AY71"/>
      <c r="AZ71"/>
      <c r="BA71"/>
    </row>
    <row r="72" spans="1:53" x14ac:dyDescent="0.25">
      <c r="C72" s="15" t="s">
        <v>1405</v>
      </c>
      <c r="D72" s="281">
        <v>8026.287904175223</v>
      </c>
      <c r="E72" s="28">
        <v>60</v>
      </c>
      <c r="G72" s="15" t="s">
        <v>1269</v>
      </c>
      <c r="H72" s="281">
        <v>679890.35589732975</v>
      </c>
      <c r="I72" s="28">
        <v>1446</v>
      </c>
      <c r="J72" s="23"/>
      <c r="X72" s="271" t="s">
        <v>1015</v>
      </c>
      <c r="Y72" s="269">
        <v>2</v>
      </c>
      <c r="Z72" s="290">
        <v>450149</v>
      </c>
      <c r="AA72" s="270">
        <f t="shared" si="5"/>
        <v>1.998001998001998E-3</v>
      </c>
      <c r="AI72"/>
      <c r="AJ72"/>
      <c r="AK72"/>
      <c r="AL72"/>
      <c r="AM72"/>
      <c r="AN72"/>
      <c r="AO72"/>
      <c r="AP72"/>
      <c r="AQ72"/>
      <c r="AR72"/>
      <c r="AS72"/>
      <c r="AT72"/>
      <c r="AU72"/>
      <c r="AV72"/>
      <c r="AW72"/>
      <c r="AX72"/>
      <c r="AY72"/>
      <c r="AZ72"/>
      <c r="BA72"/>
    </row>
    <row r="73" spans="1:53" x14ac:dyDescent="0.25">
      <c r="C73" s="15" t="s">
        <v>1506</v>
      </c>
      <c r="D73" s="281">
        <v>4739.9168405201917</v>
      </c>
      <c r="E73" s="28">
        <v>26</v>
      </c>
      <c r="G73" s="24" t="s">
        <v>1271</v>
      </c>
      <c r="H73" s="281">
        <v>225413.70898015099</v>
      </c>
      <c r="I73" s="28">
        <v>539</v>
      </c>
      <c r="X73" s="271" t="s">
        <v>995</v>
      </c>
      <c r="Y73" s="269">
        <v>1</v>
      </c>
      <c r="Z73" s="290">
        <v>30000</v>
      </c>
      <c r="AA73" s="270">
        <f t="shared" si="5"/>
        <v>9.99000999000999E-4</v>
      </c>
      <c r="AI73"/>
      <c r="AJ73"/>
      <c r="AK73"/>
      <c r="AL73"/>
      <c r="AM73"/>
      <c r="AN73"/>
      <c r="AO73"/>
      <c r="AP73"/>
      <c r="AQ73"/>
      <c r="AR73"/>
      <c r="AS73"/>
      <c r="AT73"/>
      <c r="AU73"/>
      <c r="AV73"/>
      <c r="AW73"/>
      <c r="AX73"/>
      <c r="AY73"/>
      <c r="AZ73"/>
      <c r="BA73"/>
    </row>
    <row r="74" spans="1:53" x14ac:dyDescent="0.25">
      <c r="C74" s="15" t="s">
        <v>398</v>
      </c>
      <c r="D74" s="281">
        <v>4597.270036960982</v>
      </c>
      <c r="E74" s="28">
        <v>134</v>
      </c>
      <c r="G74" s="24" t="s">
        <v>1445</v>
      </c>
      <c r="H74" s="281">
        <v>75027.350570841867</v>
      </c>
      <c r="I74" s="28">
        <v>198</v>
      </c>
      <c r="X74" s="271" t="s">
        <v>975</v>
      </c>
      <c r="Y74" s="269">
        <v>1</v>
      </c>
      <c r="Z74" s="290">
        <v>6488555</v>
      </c>
      <c r="AA74" s="270">
        <f t="shared" si="5"/>
        <v>9.99000999000999E-4</v>
      </c>
      <c r="AI74"/>
      <c r="AJ74"/>
      <c r="AK74"/>
      <c r="AL74"/>
      <c r="AM74"/>
      <c r="AN74"/>
      <c r="AO74"/>
      <c r="AP74"/>
      <c r="AQ74"/>
      <c r="AR74"/>
      <c r="AS74"/>
      <c r="AT74"/>
      <c r="AU74"/>
      <c r="AV74"/>
      <c r="AW74"/>
      <c r="AX74"/>
      <c r="AY74"/>
      <c r="AZ74"/>
      <c r="BA74"/>
    </row>
    <row r="75" spans="1:53" x14ac:dyDescent="0.25">
      <c r="C75" s="15" t="s">
        <v>1466</v>
      </c>
      <c r="D75" s="281">
        <v>3812.7579904175213</v>
      </c>
      <c r="E75" s="28">
        <v>10</v>
      </c>
      <c r="G75" s="24" t="s">
        <v>1273</v>
      </c>
      <c r="H75" s="281">
        <v>371444.68829705659</v>
      </c>
      <c r="I75" s="28">
        <v>696</v>
      </c>
      <c r="X75" s="271" t="s">
        <v>6599</v>
      </c>
      <c r="Y75" s="269">
        <v>1</v>
      </c>
      <c r="Z75" s="290">
        <v>338000</v>
      </c>
      <c r="AA75" s="270">
        <f t="shared" si="5"/>
        <v>9.99000999000999E-4</v>
      </c>
      <c r="AI75"/>
      <c r="AJ75"/>
      <c r="AK75"/>
      <c r="AL75"/>
      <c r="AM75"/>
      <c r="AN75"/>
      <c r="AO75"/>
      <c r="AP75"/>
      <c r="AQ75"/>
      <c r="AR75"/>
      <c r="AS75"/>
      <c r="AT75"/>
      <c r="AU75"/>
      <c r="AV75"/>
      <c r="AW75"/>
      <c r="AX75"/>
      <c r="AY75"/>
      <c r="AZ75"/>
      <c r="BA75"/>
    </row>
    <row r="76" spans="1:53" x14ac:dyDescent="0.25">
      <c r="C76" s="15" t="s">
        <v>1528</v>
      </c>
      <c r="D76" s="281">
        <v>3570.2772813141687</v>
      </c>
      <c r="E76" s="28">
        <v>5</v>
      </c>
      <c r="G76" s="24" t="s">
        <v>1274</v>
      </c>
      <c r="H76" s="281">
        <v>8004.6080492813144</v>
      </c>
      <c r="I76" s="28">
        <v>13</v>
      </c>
      <c r="X76" s="271" t="s">
        <v>5657</v>
      </c>
      <c r="Y76" s="269">
        <v>1</v>
      </c>
      <c r="Z76" s="290">
        <v>25000</v>
      </c>
      <c r="AA76" s="270">
        <f t="shared" si="5"/>
        <v>9.99000999000999E-4</v>
      </c>
      <c r="AI76"/>
      <c r="AJ76"/>
      <c r="AK76"/>
      <c r="AL76"/>
      <c r="AM76"/>
      <c r="AN76"/>
      <c r="AO76"/>
      <c r="AP76"/>
      <c r="AQ76"/>
      <c r="AR76"/>
      <c r="AS76"/>
      <c r="AT76"/>
      <c r="AU76"/>
      <c r="AV76"/>
      <c r="AW76"/>
      <c r="AX76"/>
      <c r="AY76"/>
      <c r="AZ76"/>
      <c r="BA76"/>
    </row>
    <row r="77" spans="1:53" x14ac:dyDescent="0.25">
      <c r="C77" s="15" t="s">
        <v>277</v>
      </c>
      <c r="D77" s="281">
        <v>3430.0053935660508</v>
      </c>
      <c r="E77" s="28">
        <v>1</v>
      </c>
      <c r="G77" s="15" t="s">
        <v>1275</v>
      </c>
      <c r="H77" s="281">
        <v>1145.0911923340177</v>
      </c>
      <c r="I77" s="28">
        <v>2</v>
      </c>
      <c r="X77" s="271" t="s">
        <v>568</v>
      </c>
      <c r="Y77" s="269">
        <v>1</v>
      </c>
      <c r="Z77" s="290">
        <v>6958506</v>
      </c>
      <c r="AA77" s="270">
        <f t="shared" si="5"/>
        <v>9.99000999000999E-4</v>
      </c>
      <c r="AC77" s="266" t="s">
        <v>7849</v>
      </c>
      <c r="AD77" s="280" t="s">
        <v>11745</v>
      </c>
      <c r="AI77"/>
      <c r="AJ77"/>
      <c r="AK77"/>
      <c r="AL77"/>
      <c r="AM77"/>
      <c r="AN77"/>
      <c r="AO77"/>
      <c r="AP77"/>
      <c r="AQ77"/>
      <c r="AR77"/>
      <c r="AS77"/>
      <c r="AT77"/>
      <c r="AU77"/>
      <c r="AV77"/>
      <c r="AW77"/>
      <c r="AX77"/>
      <c r="AY77"/>
      <c r="AZ77"/>
      <c r="BA77"/>
    </row>
    <row r="78" spans="1:53" x14ac:dyDescent="0.25">
      <c r="C78" s="15" t="s">
        <v>255</v>
      </c>
      <c r="D78" s="281">
        <v>3387.4287118412044</v>
      </c>
      <c r="E78" s="28">
        <v>7</v>
      </c>
      <c r="G78" s="24" t="s">
        <v>1893</v>
      </c>
      <c r="H78" s="281">
        <v>1145.0911923340177</v>
      </c>
      <c r="I78" s="28">
        <v>2</v>
      </c>
      <c r="J78" s="25"/>
      <c r="X78" s="271" t="s">
        <v>380</v>
      </c>
      <c r="Y78" s="269">
        <v>1</v>
      </c>
      <c r="Z78" s="290">
        <v>190405</v>
      </c>
      <c r="AA78" s="270">
        <f t="shared" si="5"/>
        <v>9.99000999000999E-4</v>
      </c>
      <c r="AC78" s="268" t="s">
        <v>281</v>
      </c>
      <c r="AD78" s="269">
        <v>244</v>
      </c>
      <c r="AI78"/>
      <c r="AJ78"/>
      <c r="AK78"/>
      <c r="AL78"/>
      <c r="AM78"/>
      <c r="AN78"/>
      <c r="AO78"/>
      <c r="AP78"/>
      <c r="AQ78"/>
      <c r="AR78"/>
      <c r="AS78"/>
      <c r="AT78"/>
      <c r="AU78"/>
      <c r="AV78"/>
      <c r="AW78"/>
      <c r="AX78"/>
      <c r="AY78"/>
      <c r="AZ78"/>
      <c r="BA78"/>
    </row>
    <row r="79" spans="1:53" x14ac:dyDescent="0.25">
      <c r="C79" s="15" t="s">
        <v>382</v>
      </c>
      <c r="D79" s="281">
        <v>2334.9733223819303</v>
      </c>
      <c r="E79" s="28">
        <v>4</v>
      </c>
      <c r="G79" s="15" t="s">
        <v>3261</v>
      </c>
      <c r="H79" s="281"/>
      <c r="I79" s="28">
        <v>5</v>
      </c>
      <c r="X79" s="271" t="s">
        <v>1120</v>
      </c>
      <c r="Y79" s="269">
        <v>1</v>
      </c>
      <c r="Z79" s="290">
        <v>15000</v>
      </c>
      <c r="AA79" s="270">
        <f t="shared" si="5"/>
        <v>9.99000999000999E-4</v>
      </c>
      <c r="AC79" s="268" t="s">
        <v>7966</v>
      </c>
      <c r="AD79" s="269">
        <v>204</v>
      </c>
      <c r="AI79"/>
      <c r="AJ79"/>
      <c r="AK79"/>
      <c r="AL79"/>
      <c r="AM79"/>
      <c r="AN79"/>
      <c r="AO79"/>
      <c r="AP79"/>
      <c r="AQ79"/>
      <c r="AR79"/>
      <c r="AS79"/>
      <c r="AT79"/>
      <c r="AU79"/>
      <c r="AV79"/>
      <c r="AW79"/>
      <c r="AX79"/>
      <c r="AY79"/>
      <c r="AZ79"/>
      <c r="BA79"/>
    </row>
    <row r="80" spans="1:53" x14ac:dyDescent="0.25">
      <c r="C80" s="15" t="s">
        <v>1436</v>
      </c>
      <c r="D80" s="281">
        <v>1128.7834031485284</v>
      </c>
      <c r="E80" s="28">
        <v>1</v>
      </c>
      <c r="G80" s="24" t="s">
        <v>3261</v>
      </c>
      <c r="H80" s="281"/>
      <c r="I80" s="28">
        <v>5</v>
      </c>
      <c r="X80" s="268" t="s">
        <v>1275</v>
      </c>
      <c r="Y80" s="269">
        <v>5</v>
      </c>
      <c r="Z80" s="290">
        <v>124777</v>
      </c>
      <c r="AA80" s="270">
        <f t="shared" si="5"/>
        <v>4.995004995004995E-3</v>
      </c>
      <c r="AC80" s="268" t="s">
        <v>7871</v>
      </c>
      <c r="AD80" s="269">
        <v>122</v>
      </c>
      <c r="AI80"/>
      <c r="AJ80"/>
      <c r="AK80"/>
      <c r="AL80"/>
      <c r="AM80"/>
      <c r="AN80"/>
      <c r="AO80"/>
      <c r="AP80"/>
      <c r="AQ80"/>
      <c r="AR80"/>
      <c r="AS80"/>
      <c r="AT80"/>
      <c r="AU80"/>
      <c r="AV80"/>
      <c r="AW80"/>
      <c r="AX80"/>
      <c r="AY80"/>
      <c r="AZ80"/>
      <c r="BA80"/>
    </row>
    <row r="81" spans="1:53" x14ac:dyDescent="0.25">
      <c r="C81" s="15" t="s">
        <v>1832</v>
      </c>
      <c r="D81" s="281">
        <v>791.39901163586603</v>
      </c>
      <c r="E81" s="28">
        <v>2</v>
      </c>
      <c r="G81" s="15" t="s">
        <v>1260</v>
      </c>
      <c r="H81" s="281">
        <v>1388.46490349076</v>
      </c>
      <c r="I81" s="28">
        <v>4</v>
      </c>
      <c r="X81" s="271" t="s">
        <v>12256</v>
      </c>
      <c r="Y81" s="269">
        <v>1</v>
      </c>
      <c r="Z81" s="290">
        <v>6898</v>
      </c>
      <c r="AA81" s="270">
        <f t="shared" si="5"/>
        <v>9.99000999000999E-4</v>
      </c>
      <c r="AC81" s="268" t="s">
        <v>1371</v>
      </c>
      <c r="AD81" s="269">
        <v>50</v>
      </c>
      <c r="AI81"/>
      <c r="AJ81"/>
      <c r="AK81"/>
      <c r="AL81"/>
      <c r="AM81"/>
      <c r="AN81"/>
      <c r="AO81"/>
      <c r="AP81"/>
      <c r="AQ81"/>
      <c r="AR81"/>
      <c r="AS81"/>
      <c r="AT81"/>
      <c r="AU81"/>
      <c r="AV81"/>
      <c r="AW81"/>
      <c r="AX81"/>
      <c r="AY81"/>
      <c r="AZ81"/>
      <c r="BA81"/>
    </row>
    <row r="82" spans="1:53" x14ac:dyDescent="0.25">
      <c r="C82" s="15" t="s">
        <v>429</v>
      </c>
      <c r="D82" s="281">
        <v>741.24566735112933</v>
      </c>
      <c r="E82" s="28">
        <v>3</v>
      </c>
      <c r="G82" s="24" t="s">
        <v>1261</v>
      </c>
      <c r="H82" s="281">
        <v>1388.46490349076</v>
      </c>
      <c r="I82" s="28">
        <v>4</v>
      </c>
      <c r="X82" s="271" t="s">
        <v>3890</v>
      </c>
      <c r="Y82" s="269">
        <v>1</v>
      </c>
      <c r="Z82" s="290">
        <v>95953</v>
      </c>
      <c r="AA82" s="270">
        <f t="shared" si="5"/>
        <v>9.99000999000999E-4</v>
      </c>
      <c r="AC82" s="268" t="s">
        <v>1500</v>
      </c>
      <c r="AD82" s="269">
        <v>49</v>
      </c>
      <c r="AI82"/>
      <c r="AJ82"/>
      <c r="AK82"/>
      <c r="AL82"/>
      <c r="AM82"/>
      <c r="AN82"/>
      <c r="AO82"/>
      <c r="AP82"/>
      <c r="AQ82"/>
      <c r="AR82"/>
      <c r="AS82"/>
      <c r="AT82"/>
      <c r="AU82"/>
      <c r="AV82"/>
      <c r="AW82"/>
      <c r="AX82"/>
      <c r="AY82"/>
      <c r="AZ82"/>
      <c r="BA82"/>
    </row>
    <row r="83" spans="1:53" x14ac:dyDescent="0.25">
      <c r="C83" s="15" t="s">
        <v>359</v>
      </c>
      <c r="D83" s="281">
        <v>321.17362902121835</v>
      </c>
      <c r="E83" s="28">
        <v>6</v>
      </c>
      <c r="G83" s="15" t="s">
        <v>1280</v>
      </c>
      <c r="H83" s="281">
        <v>941957.43034222862</v>
      </c>
      <c r="I83" s="28">
        <v>2303</v>
      </c>
      <c r="X83" s="271" t="s">
        <v>12583</v>
      </c>
      <c r="Y83" s="269">
        <v>1</v>
      </c>
      <c r="Z83" s="290">
        <v>926</v>
      </c>
      <c r="AA83" s="270">
        <f t="shared" si="5"/>
        <v>9.99000999000999E-4</v>
      </c>
      <c r="AC83" s="268" t="s">
        <v>256</v>
      </c>
      <c r="AD83" s="269">
        <v>42</v>
      </c>
      <c r="AI83"/>
      <c r="AJ83"/>
      <c r="AK83"/>
      <c r="AL83"/>
      <c r="AM83"/>
      <c r="AN83"/>
      <c r="AO83"/>
      <c r="AP83"/>
      <c r="AQ83"/>
      <c r="AR83"/>
      <c r="AS83"/>
      <c r="AT83"/>
      <c r="AU83"/>
      <c r="AV83"/>
      <c r="AW83"/>
      <c r="AX83"/>
      <c r="AY83"/>
      <c r="AZ83"/>
      <c r="BA83"/>
    </row>
    <row r="84" spans="1:53" x14ac:dyDescent="0.25">
      <c r="C84" s="15" t="s">
        <v>1813</v>
      </c>
      <c r="D84" s="281">
        <v>272.51768925393571</v>
      </c>
      <c r="E84" s="28">
        <v>1</v>
      </c>
      <c r="G84" s="9"/>
      <c r="H84" s="9"/>
      <c r="I84" s="9"/>
      <c r="X84" s="271" t="s">
        <v>8451</v>
      </c>
      <c r="Y84" s="269">
        <v>1</v>
      </c>
      <c r="Z84" s="290">
        <v>1000</v>
      </c>
      <c r="AA84" s="270">
        <f t="shared" si="5"/>
        <v>9.99000999000999E-4</v>
      </c>
      <c r="AC84" s="268" t="s">
        <v>8193</v>
      </c>
      <c r="AD84" s="269">
        <v>42</v>
      </c>
      <c r="AI84"/>
      <c r="AJ84"/>
      <c r="AK84"/>
      <c r="AL84"/>
      <c r="AM84"/>
      <c r="AN84"/>
      <c r="AO84"/>
      <c r="AP84"/>
      <c r="AQ84"/>
      <c r="AR84"/>
      <c r="AS84"/>
      <c r="AT84"/>
      <c r="AU84"/>
      <c r="AV84"/>
      <c r="AW84"/>
      <c r="AX84"/>
      <c r="AY84"/>
      <c r="AZ84"/>
      <c r="BA84"/>
    </row>
    <row r="85" spans="1:53" x14ac:dyDescent="0.25">
      <c r="C85" s="15" t="s">
        <v>1482</v>
      </c>
      <c r="D85" s="281">
        <v>73.429946611909656</v>
      </c>
      <c r="E85" s="28">
        <v>1</v>
      </c>
      <c r="G85" s="18"/>
      <c r="H85" s="18"/>
      <c r="I85" s="18"/>
      <c r="X85" s="271" t="s">
        <v>12279</v>
      </c>
      <c r="Y85" s="269">
        <v>1</v>
      </c>
      <c r="Z85" s="290">
        <v>20000</v>
      </c>
      <c r="AA85" s="270">
        <f t="shared" si="5"/>
        <v>9.99000999000999E-4</v>
      </c>
      <c r="AC85" s="268" t="s">
        <v>8468</v>
      </c>
      <c r="AD85" s="269">
        <v>41</v>
      </c>
      <c r="AI85"/>
      <c r="AJ85"/>
      <c r="AK85"/>
      <c r="AL85"/>
      <c r="AM85"/>
      <c r="AN85"/>
      <c r="AO85"/>
      <c r="AP85"/>
      <c r="AQ85"/>
      <c r="AR85"/>
      <c r="AS85"/>
      <c r="AT85"/>
    </row>
    <row r="86" spans="1:53" x14ac:dyDescent="0.25">
      <c r="C86" s="15" t="s">
        <v>269</v>
      </c>
      <c r="D86" s="281">
        <v>6.9772265571526351</v>
      </c>
      <c r="E86" s="28">
        <v>4</v>
      </c>
      <c r="F86" s="26"/>
      <c r="G86" s="18"/>
      <c r="H86" s="18"/>
      <c r="I86" s="18"/>
      <c r="X86" s="268" t="s">
        <v>13131</v>
      </c>
      <c r="Y86" s="269">
        <v>1</v>
      </c>
      <c r="Z86" s="290">
        <v>10000000</v>
      </c>
      <c r="AA86" s="270">
        <f t="shared" si="5"/>
        <v>9.99000999000999E-4</v>
      </c>
      <c r="AC86" s="268" t="s">
        <v>322</v>
      </c>
      <c r="AD86" s="269">
        <v>36</v>
      </c>
      <c r="AI86"/>
      <c r="AJ86"/>
      <c r="AK86"/>
      <c r="AL86"/>
      <c r="AM86"/>
      <c r="AN86"/>
      <c r="AO86"/>
      <c r="AP86"/>
      <c r="AQ86"/>
      <c r="AR86"/>
      <c r="AS86"/>
      <c r="AT86"/>
    </row>
    <row r="87" spans="1:53" x14ac:dyDescent="0.25">
      <c r="C87" s="15" t="s">
        <v>1280</v>
      </c>
      <c r="D87" s="281">
        <v>941957.43034222978</v>
      </c>
      <c r="E87" s="28">
        <v>2303</v>
      </c>
      <c r="G87" s="18"/>
      <c r="H87" s="18"/>
      <c r="I87" s="18"/>
      <c r="V87"/>
      <c r="W87"/>
      <c r="X87" s="271" t="s">
        <v>13146</v>
      </c>
      <c r="Y87" s="269">
        <v>1</v>
      </c>
      <c r="Z87" s="290">
        <v>10000000</v>
      </c>
      <c r="AA87" s="270">
        <f t="shared" si="5"/>
        <v>9.99000999000999E-4</v>
      </c>
      <c r="AC87" s="268" t="s">
        <v>8944</v>
      </c>
      <c r="AD87" s="269">
        <v>24</v>
      </c>
      <c r="AI87"/>
      <c r="AJ87"/>
      <c r="AK87"/>
      <c r="AL87"/>
      <c r="AM87"/>
      <c r="AN87"/>
      <c r="AO87"/>
      <c r="AP87"/>
      <c r="AQ87"/>
      <c r="AR87"/>
      <c r="AS87"/>
      <c r="AT87"/>
    </row>
    <row r="88" spans="1:53" x14ac:dyDescent="0.25">
      <c r="C88" s="18"/>
      <c r="D88" s="18"/>
      <c r="E88" s="18"/>
      <c r="F88" s="26"/>
      <c r="V88"/>
      <c r="W88"/>
      <c r="X88" s="268" t="s">
        <v>1260</v>
      </c>
      <c r="Y88" s="269">
        <v>1</v>
      </c>
      <c r="Z88" s="290">
        <v>70000</v>
      </c>
      <c r="AA88" s="270">
        <f t="shared" si="5"/>
        <v>9.99000999000999E-4</v>
      </c>
      <c r="AC88" s="268" t="s">
        <v>3263</v>
      </c>
      <c r="AD88" s="269">
        <v>21</v>
      </c>
      <c r="AI88"/>
      <c r="AJ88"/>
      <c r="AK88"/>
      <c r="AL88"/>
      <c r="AM88"/>
      <c r="AN88"/>
      <c r="AO88"/>
      <c r="AP88"/>
      <c r="AQ88"/>
      <c r="AR88"/>
      <c r="AS88"/>
      <c r="AT88"/>
    </row>
    <row r="89" spans="1:53" x14ac:dyDescent="0.25">
      <c r="C89" s="18"/>
      <c r="D89" s="18"/>
      <c r="E89" s="18"/>
      <c r="V89"/>
      <c r="W89"/>
      <c r="X89" s="271" t="s">
        <v>11573</v>
      </c>
      <c r="Y89" s="269">
        <v>1</v>
      </c>
      <c r="Z89" s="290">
        <v>70000</v>
      </c>
      <c r="AA89" s="270">
        <f t="shared" si="5"/>
        <v>9.99000999000999E-4</v>
      </c>
      <c r="AC89" s="268" t="s">
        <v>8200</v>
      </c>
      <c r="AD89" s="269">
        <v>21</v>
      </c>
      <c r="AI89"/>
      <c r="AJ89"/>
      <c r="AK89"/>
      <c r="AL89"/>
      <c r="AM89"/>
      <c r="AN89"/>
      <c r="AO89"/>
      <c r="AP89"/>
      <c r="AQ89"/>
      <c r="AR89"/>
      <c r="AS89"/>
      <c r="AT89"/>
    </row>
    <row r="90" spans="1:53" x14ac:dyDescent="0.25">
      <c r="D90" s="18"/>
      <c r="V90"/>
      <c r="W90"/>
      <c r="X90" s="268" t="s">
        <v>13127</v>
      </c>
      <c r="Y90" s="269">
        <v>1</v>
      </c>
      <c r="Z90" s="290">
        <v>1000000</v>
      </c>
      <c r="AA90" s="270">
        <f t="shared" si="5"/>
        <v>9.99000999000999E-4</v>
      </c>
      <c r="AC90" s="268" t="s">
        <v>9064</v>
      </c>
      <c r="AD90" s="269">
        <v>21</v>
      </c>
      <c r="AI90"/>
      <c r="AJ90"/>
      <c r="AK90"/>
      <c r="AL90"/>
      <c r="AM90"/>
      <c r="AN90"/>
      <c r="AO90"/>
      <c r="AP90"/>
      <c r="AQ90"/>
      <c r="AR90"/>
      <c r="AS90"/>
      <c r="AT90"/>
    </row>
    <row r="91" spans="1:53" x14ac:dyDescent="0.25">
      <c r="A91" s="384" t="s">
        <v>11779</v>
      </c>
      <c r="C91" s="14" t="s">
        <v>1335</v>
      </c>
      <c r="D91" s="11" t="s">
        <v>265</v>
      </c>
      <c r="G91" s="18"/>
      <c r="H91" s="18"/>
      <c r="L91" s="384" t="s">
        <v>11780</v>
      </c>
      <c r="O91" s="384" t="s">
        <v>11781</v>
      </c>
      <c r="P91" s="384"/>
      <c r="Q91" s="384"/>
      <c r="R91" s="384"/>
      <c r="V91"/>
      <c r="W91"/>
      <c r="X91" s="271" t="s">
        <v>13142</v>
      </c>
      <c r="Y91" s="269">
        <v>1</v>
      </c>
      <c r="Z91" s="290">
        <v>1000000</v>
      </c>
      <c r="AA91" s="270">
        <f t="shared" si="5"/>
        <v>9.99000999000999E-4</v>
      </c>
      <c r="AC91" s="268" t="s">
        <v>269</v>
      </c>
      <c r="AD91" s="269">
        <v>20</v>
      </c>
      <c r="AI91"/>
      <c r="AJ91"/>
      <c r="AK91"/>
      <c r="AL91"/>
      <c r="AM91"/>
      <c r="AN91"/>
      <c r="AO91"/>
      <c r="AP91"/>
      <c r="AQ91"/>
      <c r="AR91"/>
      <c r="AS91"/>
      <c r="AT91"/>
    </row>
    <row r="92" spans="1:53" x14ac:dyDescent="0.25">
      <c r="A92" s="384"/>
      <c r="C92" s="14" t="s">
        <v>1336</v>
      </c>
      <c r="D92" s="11" t="s">
        <v>11773</v>
      </c>
      <c r="F92" s="26"/>
      <c r="G92" s="18"/>
      <c r="H92" s="18"/>
      <c r="L92" s="384"/>
      <c r="O92" s="384"/>
      <c r="P92" s="384"/>
      <c r="Q92" s="384"/>
      <c r="R92" s="384"/>
      <c r="V92"/>
      <c r="W92"/>
      <c r="X92" s="268" t="s">
        <v>13133</v>
      </c>
      <c r="Y92" s="269">
        <v>1</v>
      </c>
      <c r="Z92" s="290">
        <v>3500000</v>
      </c>
      <c r="AA92" s="270">
        <f t="shared" si="5"/>
        <v>9.99000999000999E-4</v>
      </c>
      <c r="AC92" s="268" t="s">
        <v>8454</v>
      </c>
      <c r="AD92" s="269">
        <v>10</v>
      </c>
      <c r="AI92"/>
      <c r="AJ92"/>
      <c r="AK92"/>
      <c r="AL92"/>
      <c r="AM92"/>
      <c r="AN92"/>
      <c r="AO92"/>
      <c r="AP92"/>
      <c r="AQ92"/>
      <c r="AR92"/>
      <c r="AS92"/>
      <c r="AT92"/>
    </row>
    <row r="93" spans="1:53" x14ac:dyDescent="0.25">
      <c r="A93" s="384"/>
      <c r="L93" s="384"/>
      <c r="V93"/>
      <c r="W93"/>
      <c r="X93" s="271" t="s">
        <v>13147</v>
      </c>
      <c r="Y93" s="269">
        <v>1</v>
      </c>
      <c r="Z93" s="290">
        <v>3500000</v>
      </c>
      <c r="AA93" s="270">
        <f t="shared" si="5"/>
        <v>9.99000999000999E-4</v>
      </c>
      <c r="AC93" s="268" t="s">
        <v>9013</v>
      </c>
      <c r="AD93" s="269">
        <v>8</v>
      </c>
      <c r="AI93"/>
      <c r="AJ93"/>
      <c r="AK93"/>
      <c r="AL93"/>
      <c r="AM93"/>
      <c r="AN93"/>
      <c r="AO93"/>
      <c r="AP93"/>
      <c r="AQ93"/>
      <c r="AR93"/>
      <c r="AS93"/>
      <c r="AT93"/>
    </row>
    <row r="94" spans="1:53" x14ac:dyDescent="0.25">
      <c r="A94" s="384"/>
      <c r="C94" s="14" t="s">
        <v>967</v>
      </c>
      <c r="D94" s="12" t="s">
        <v>11776</v>
      </c>
      <c r="E94" s="12" t="s">
        <v>11742</v>
      </c>
      <c r="G94" s="14" t="s">
        <v>11742</v>
      </c>
      <c r="H94" s="14" t="s">
        <v>1335</v>
      </c>
      <c r="J94" s="386" t="s">
        <v>11770</v>
      </c>
      <c r="K94" s="18"/>
      <c r="L94" s="384"/>
      <c r="M94" s="18"/>
      <c r="O94" s="14" t="s">
        <v>236</v>
      </c>
      <c r="P94" s="11" t="s">
        <v>1440</v>
      </c>
      <c r="V94"/>
      <c r="W94"/>
      <c r="X94" s="268" t="s">
        <v>1280</v>
      </c>
      <c r="Y94" s="269">
        <v>1001</v>
      </c>
      <c r="Z94" s="290">
        <v>849095795.92000008</v>
      </c>
      <c r="AA94" s="270">
        <f t="shared" si="5"/>
        <v>1</v>
      </c>
      <c r="AC94" s="268" t="s">
        <v>8424</v>
      </c>
      <c r="AD94" s="269">
        <v>7</v>
      </c>
      <c r="AI94"/>
      <c r="AJ94"/>
      <c r="AK94"/>
      <c r="AL94"/>
      <c r="AM94"/>
      <c r="AN94"/>
      <c r="AO94"/>
      <c r="AP94"/>
      <c r="AQ94"/>
      <c r="AR94"/>
      <c r="AS94"/>
      <c r="AT94"/>
    </row>
    <row r="95" spans="1:53" x14ac:dyDescent="0.25">
      <c r="A95" s="384"/>
      <c r="C95" s="15" t="s">
        <v>1440</v>
      </c>
      <c r="D95" s="20">
        <v>218086.09278302573</v>
      </c>
      <c r="E95" s="16">
        <v>521</v>
      </c>
      <c r="F95" s="27"/>
      <c r="G95" s="14" t="s">
        <v>967</v>
      </c>
      <c r="H95" s="12" t="s">
        <v>265</v>
      </c>
      <c r="I95" s="12" t="s">
        <v>1357</v>
      </c>
      <c r="J95" s="386"/>
      <c r="K95" s="18"/>
      <c r="L95" s="384"/>
      <c r="M95" s="18"/>
      <c r="S95" s="12"/>
      <c r="V95"/>
      <c r="W95"/>
      <c r="X95"/>
      <c r="Y95"/>
      <c r="Z95"/>
      <c r="AA95"/>
      <c r="AC95" s="268" t="s">
        <v>8667</v>
      </c>
      <c r="AD95" s="269">
        <v>6</v>
      </c>
      <c r="AI95"/>
      <c r="AJ95"/>
      <c r="AK95"/>
      <c r="AL95"/>
      <c r="AM95"/>
      <c r="AN95"/>
      <c r="AO95"/>
      <c r="AP95"/>
      <c r="AQ95"/>
      <c r="AR95"/>
      <c r="AS95"/>
      <c r="AT95"/>
    </row>
    <row r="96" spans="1:53" x14ac:dyDescent="0.25">
      <c r="A96" s="384"/>
      <c r="C96" s="15" t="s">
        <v>1393</v>
      </c>
      <c r="D96" s="20">
        <v>209663.63510609177</v>
      </c>
      <c r="E96" s="16">
        <v>572</v>
      </c>
      <c r="F96" s="27"/>
      <c r="G96" s="15" t="s">
        <v>1894</v>
      </c>
      <c r="H96" s="28">
        <v>1</v>
      </c>
      <c r="I96" s="28">
        <v>3</v>
      </c>
      <c r="J96" s="17">
        <f>H96/SUM(H96:I96)</f>
        <v>0.25</v>
      </c>
      <c r="K96" s="18"/>
      <c r="L96" s="384"/>
      <c r="M96" s="18"/>
      <c r="O96" s="14" t="s">
        <v>11742</v>
      </c>
      <c r="P96" s="14" t="s">
        <v>1335</v>
      </c>
      <c r="S96" s="28"/>
      <c r="V96"/>
      <c r="W96"/>
      <c r="X96"/>
      <c r="Y96"/>
      <c r="Z96"/>
      <c r="AA96"/>
      <c r="AC96" s="268" t="s">
        <v>8026</v>
      </c>
      <c r="AD96" s="269">
        <v>4</v>
      </c>
      <c r="AI96"/>
      <c r="AJ96"/>
      <c r="AK96"/>
      <c r="AL96"/>
      <c r="AM96"/>
      <c r="AN96"/>
      <c r="AO96"/>
      <c r="AP96"/>
      <c r="AQ96"/>
      <c r="AR96"/>
      <c r="AS96"/>
      <c r="AT96"/>
    </row>
    <row r="97" spans="1:46" x14ac:dyDescent="0.25">
      <c r="A97" s="384"/>
      <c r="C97" s="15" t="s">
        <v>453</v>
      </c>
      <c r="D97" s="20">
        <v>117081.58929295003</v>
      </c>
      <c r="E97" s="16">
        <v>33</v>
      </c>
      <c r="F97" s="27"/>
      <c r="G97" s="15" t="s">
        <v>4033</v>
      </c>
      <c r="H97" s="28"/>
      <c r="I97" s="28">
        <v>2</v>
      </c>
      <c r="J97" s="17">
        <f t="shared" ref="J97:J160" si="6">H97/SUM(H97:I97)</f>
        <v>0</v>
      </c>
      <c r="K97" s="18"/>
      <c r="L97" s="384"/>
      <c r="M97" s="18"/>
      <c r="O97" s="14" t="s">
        <v>11782</v>
      </c>
      <c r="P97" s="12" t="s">
        <v>265</v>
      </c>
      <c r="Q97" s="12" t="s">
        <v>1357</v>
      </c>
      <c r="R97" s="12" t="s">
        <v>1280</v>
      </c>
      <c r="S97" s="28"/>
      <c r="V97"/>
      <c r="W97"/>
      <c r="X97"/>
      <c r="Y97"/>
      <c r="Z97"/>
      <c r="AA97"/>
      <c r="AC97" s="268" t="s">
        <v>275</v>
      </c>
      <c r="AD97" s="269">
        <v>4</v>
      </c>
      <c r="AI97"/>
      <c r="AJ97"/>
      <c r="AK97"/>
      <c r="AL97"/>
      <c r="AM97"/>
      <c r="AN97"/>
      <c r="AO97"/>
      <c r="AP97"/>
      <c r="AQ97"/>
      <c r="AR97"/>
      <c r="AS97"/>
      <c r="AT97"/>
    </row>
    <row r="98" spans="1:46" x14ac:dyDescent="0.25">
      <c r="C98" s="15" t="s">
        <v>1359</v>
      </c>
      <c r="D98" s="20">
        <v>98474.196713210156</v>
      </c>
      <c r="E98" s="16">
        <v>105</v>
      </c>
      <c r="F98" s="27"/>
      <c r="G98" s="15" t="s">
        <v>6561</v>
      </c>
      <c r="H98" s="28"/>
      <c r="I98" s="28">
        <v>1</v>
      </c>
      <c r="J98" s="17">
        <f t="shared" si="6"/>
        <v>0</v>
      </c>
      <c r="K98" s="18"/>
      <c r="L98" s="18"/>
      <c r="M98" s="18"/>
      <c r="O98" s="15" t="s">
        <v>18</v>
      </c>
      <c r="P98" s="28"/>
      <c r="Q98" s="28">
        <v>90</v>
      </c>
      <c r="R98" s="28">
        <v>90</v>
      </c>
      <c r="S98" s="28"/>
      <c r="V98"/>
      <c r="W98"/>
      <c r="X98"/>
      <c r="Y98"/>
      <c r="Z98"/>
      <c r="AA98"/>
      <c r="AC98" s="268" t="s">
        <v>8526</v>
      </c>
      <c r="AD98" s="269">
        <v>4</v>
      </c>
      <c r="AI98"/>
      <c r="AJ98"/>
      <c r="AK98"/>
      <c r="AL98"/>
      <c r="AM98"/>
      <c r="AN98"/>
      <c r="AO98"/>
      <c r="AP98"/>
      <c r="AQ98"/>
      <c r="AR98"/>
      <c r="AS98"/>
      <c r="AT98"/>
    </row>
    <row r="99" spans="1:46" x14ac:dyDescent="0.25">
      <c r="C99" s="15" t="s">
        <v>1052</v>
      </c>
      <c r="D99" s="20">
        <v>28938.327118412046</v>
      </c>
      <c r="E99" s="16">
        <v>3</v>
      </c>
      <c r="F99" s="27"/>
      <c r="G99" s="15" t="s">
        <v>1542</v>
      </c>
      <c r="H99" s="28">
        <v>7</v>
      </c>
      <c r="I99" s="28">
        <v>7</v>
      </c>
      <c r="J99" s="17">
        <f t="shared" si="6"/>
        <v>0.5</v>
      </c>
      <c r="K99" s="18"/>
      <c r="L99" s="18"/>
      <c r="M99" s="18"/>
      <c r="O99" s="24" t="s">
        <v>1528</v>
      </c>
      <c r="P99" s="28"/>
      <c r="Q99" s="28">
        <v>1</v>
      </c>
      <c r="R99" s="28">
        <v>1</v>
      </c>
      <c r="S99" s="28"/>
      <c r="T99"/>
      <c r="U99"/>
      <c r="AC99" s="268" t="s">
        <v>9472</v>
      </c>
      <c r="AD99" s="269">
        <v>4</v>
      </c>
      <c r="AI99"/>
      <c r="AJ99"/>
      <c r="AK99"/>
      <c r="AL99"/>
      <c r="AM99"/>
      <c r="AN99"/>
      <c r="AO99"/>
      <c r="AP99"/>
      <c r="AQ99"/>
      <c r="AR99"/>
      <c r="AS99"/>
      <c r="AT99"/>
    </row>
    <row r="100" spans="1:46" x14ac:dyDescent="0.25">
      <c r="C100" s="15" t="s">
        <v>482</v>
      </c>
      <c r="D100" s="20">
        <v>25924.15479260782</v>
      </c>
      <c r="E100" s="16">
        <v>129</v>
      </c>
      <c r="F100" s="27"/>
      <c r="G100" s="15" t="s">
        <v>1376</v>
      </c>
      <c r="H100" s="28"/>
      <c r="I100" s="28">
        <v>2</v>
      </c>
      <c r="J100" s="17">
        <f t="shared" si="6"/>
        <v>0</v>
      </c>
      <c r="K100" s="18"/>
      <c r="L100" s="18"/>
      <c r="M100" s="18"/>
      <c r="O100" s="24" t="s">
        <v>1420</v>
      </c>
      <c r="P100" s="28"/>
      <c r="Q100" s="28">
        <v>1</v>
      </c>
      <c r="R100" s="28">
        <v>1</v>
      </c>
      <c r="S100" s="28"/>
      <c r="T100"/>
      <c r="U100"/>
      <c r="AC100" s="268" t="s">
        <v>8232</v>
      </c>
      <c r="AD100" s="269">
        <v>3</v>
      </c>
      <c r="AI100"/>
      <c r="AJ100"/>
      <c r="AK100"/>
      <c r="AL100"/>
      <c r="AM100"/>
      <c r="AN100"/>
      <c r="AO100"/>
      <c r="AP100"/>
      <c r="AQ100"/>
      <c r="AR100"/>
      <c r="AS100"/>
      <c r="AT100"/>
    </row>
    <row r="101" spans="1:46" x14ac:dyDescent="0.25">
      <c r="C101" s="15" t="s">
        <v>12095</v>
      </c>
      <c r="D101" s="20">
        <v>21353.495811088291</v>
      </c>
      <c r="E101" s="16">
        <v>71</v>
      </c>
      <c r="F101" s="27"/>
      <c r="G101" s="15" t="s">
        <v>1126</v>
      </c>
      <c r="H101" s="28">
        <v>2</v>
      </c>
      <c r="I101" s="28">
        <v>2</v>
      </c>
      <c r="J101" s="17">
        <f t="shared" si="6"/>
        <v>0.5</v>
      </c>
      <c r="K101" s="18"/>
      <c r="L101" s="18"/>
      <c r="M101" s="18"/>
      <c r="O101" s="24" t="s">
        <v>484</v>
      </c>
      <c r="P101" s="28"/>
      <c r="Q101" s="28">
        <v>1</v>
      </c>
      <c r="R101" s="28">
        <v>1</v>
      </c>
      <c r="S101" s="28"/>
      <c r="T101"/>
      <c r="U101"/>
      <c r="AC101" s="268" t="s">
        <v>8567</v>
      </c>
      <c r="AD101" s="269">
        <v>3</v>
      </c>
      <c r="AI101"/>
      <c r="AJ101"/>
      <c r="AK101"/>
      <c r="AL101"/>
      <c r="AM101"/>
      <c r="AN101"/>
      <c r="AO101"/>
      <c r="AP101"/>
      <c r="AQ101"/>
      <c r="AR101"/>
      <c r="AS101"/>
      <c r="AT101"/>
    </row>
    <row r="102" spans="1:46" x14ac:dyDescent="0.25">
      <c r="C102" s="15" t="s">
        <v>357</v>
      </c>
      <c r="D102" s="20">
        <v>20176.76335934292</v>
      </c>
      <c r="E102" s="16">
        <v>17</v>
      </c>
      <c r="F102" s="27"/>
      <c r="G102" s="15" t="s">
        <v>453</v>
      </c>
      <c r="H102" s="28">
        <v>33</v>
      </c>
      <c r="I102" s="28">
        <v>31</v>
      </c>
      <c r="J102" s="17">
        <f t="shared" si="6"/>
        <v>0.515625</v>
      </c>
      <c r="K102" s="18"/>
      <c r="L102" s="18"/>
      <c r="M102" s="18"/>
      <c r="O102" s="24" t="s">
        <v>274</v>
      </c>
      <c r="P102" s="28"/>
      <c r="Q102" s="28">
        <v>87</v>
      </c>
      <c r="R102" s="28">
        <v>87</v>
      </c>
      <c r="S102" s="28"/>
      <c r="T102"/>
      <c r="U102"/>
      <c r="AC102" s="268" t="s">
        <v>13153</v>
      </c>
      <c r="AD102" s="269">
        <v>3</v>
      </c>
      <c r="AI102"/>
      <c r="AJ102"/>
      <c r="AK102"/>
      <c r="AL102"/>
      <c r="AM102"/>
      <c r="AN102"/>
      <c r="AO102"/>
      <c r="AP102"/>
      <c r="AQ102"/>
      <c r="AR102"/>
      <c r="AS102"/>
      <c r="AT102"/>
    </row>
    <row r="103" spans="1:46" x14ac:dyDescent="0.25">
      <c r="C103" s="15" t="s">
        <v>1489</v>
      </c>
      <c r="D103" s="20">
        <v>19161.733889117044</v>
      </c>
      <c r="E103" s="16">
        <v>25</v>
      </c>
      <c r="F103" s="27"/>
      <c r="G103" s="15" t="s">
        <v>6529</v>
      </c>
      <c r="H103" s="28"/>
      <c r="I103" s="28">
        <v>1</v>
      </c>
      <c r="J103" s="17">
        <f t="shared" si="6"/>
        <v>0</v>
      </c>
      <c r="K103" s="18"/>
      <c r="L103" s="18"/>
      <c r="M103" s="18"/>
      <c r="O103" s="15" t="s">
        <v>16</v>
      </c>
      <c r="P103" s="28">
        <v>526</v>
      </c>
      <c r="Q103" s="28">
        <v>715</v>
      </c>
      <c r="R103" s="28">
        <v>1241</v>
      </c>
      <c r="S103" s="28"/>
      <c r="T103"/>
      <c r="U103"/>
      <c r="AC103" s="268" t="s">
        <v>9706</v>
      </c>
      <c r="AD103" s="269">
        <v>2</v>
      </c>
      <c r="AI103"/>
      <c r="AJ103"/>
      <c r="AK103"/>
      <c r="AL103"/>
      <c r="AM103"/>
      <c r="AN103"/>
      <c r="AO103"/>
      <c r="AP103"/>
      <c r="AQ103"/>
      <c r="AR103"/>
      <c r="AS103"/>
      <c r="AT103"/>
    </row>
    <row r="104" spans="1:46" x14ac:dyDescent="0.25">
      <c r="C104" s="15" t="s">
        <v>645</v>
      </c>
      <c r="D104" s="20">
        <v>15209.871425051328</v>
      </c>
      <c r="E104" s="16">
        <v>68</v>
      </c>
      <c r="F104" s="27"/>
      <c r="G104" s="15" t="s">
        <v>1052</v>
      </c>
      <c r="H104" s="28">
        <v>3</v>
      </c>
      <c r="I104" s="28">
        <v>1</v>
      </c>
      <c r="J104" s="17">
        <f t="shared" si="6"/>
        <v>0.75</v>
      </c>
      <c r="K104" s="18"/>
      <c r="L104" s="18"/>
      <c r="M104" s="18"/>
      <c r="O104" s="24" t="s">
        <v>1813</v>
      </c>
      <c r="P104" s="28"/>
      <c r="Q104" s="28">
        <v>1</v>
      </c>
      <c r="R104" s="28">
        <v>1</v>
      </c>
      <c r="S104" s="28"/>
      <c r="T104"/>
      <c r="U104"/>
      <c r="AC104" s="268" t="s">
        <v>13155</v>
      </c>
      <c r="AD104" s="269">
        <v>2</v>
      </c>
      <c r="AI104"/>
      <c r="AJ104"/>
      <c r="AK104"/>
      <c r="AL104"/>
      <c r="AM104"/>
      <c r="AN104"/>
      <c r="AO104"/>
      <c r="AP104"/>
      <c r="AQ104"/>
      <c r="AR104"/>
      <c r="AS104"/>
      <c r="AT104"/>
    </row>
    <row r="105" spans="1:46" x14ac:dyDescent="0.25">
      <c r="C105" s="15" t="s">
        <v>3070</v>
      </c>
      <c r="D105" s="20">
        <v>13223.136128678991</v>
      </c>
      <c r="E105" s="16">
        <v>70</v>
      </c>
      <c r="G105" s="15" t="s">
        <v>1560</v>
      </c>
      <c r="H105" s="28"/>
      <c r="I105" s="28">
        <v>3</v>
      </c>
      <c r="J105" s="17">
        <f t="shared" si="6"/>
        <v>0</v>
      </c>
      <c r="K105" s="18"/>
      <c r="L105" s="18"/>
      <c r="M105" s="18"/>
      <c r="O105" s="24" t="s">
        <v>1405</v>
      </c>
      <c r="P105" s="28">
        <v>4</v>
      </c>
      <c r="Q105" s="28">
        <v>20</v>
      </c>
      <c r="R105" s="28">
        <v>24</v>
      </c>
      <c r="S105" s="28"/>
      <c r="T105"/>
      <c r="U105"/>
      <c r="AC105" s="268" t="s">
        <v>9599</v>
      </c>
      <c r="AD105" s="269">
        <v>2</v>
      </c>
      <c r="AI105"/>
      <c r="AJ105"/>
      <c r="AK105"/>
      <c r="AL105"/>
      <c r="AM105"/>
      <c r="AN105"/>
      <c r="AO105"/>
      <c r="AP105"/>
      <c r="AQ105"/>
      <c r="AR105"/>
      <c r="AS105"/>
      <c r="AT105"/>
    </row>
    <row r="106" spans="1:46" x14ac:dyDescent="0.25">
      <c r="C106" s="15" t="s">
        <v>1671</v>
      </c>
      <c r="D106" s="20">
        <v>12339.031419575638</v>
      </c>
      <c r="E106" s="16">
        <v>125</v>
      </c>
      <c r="G106" s="15" t="s">
        <v>3581</v>
      </c>
      <c r="H106" s="28"/>
      <c r="I106" s="28">
        <v>2</v>
      </c>
      <c r="J106" s="17">
        <f t="shared" si="6"/>
        <v>0</v>
      </c>
      <c r="K106" s="18"/>
      <c r="L106" s="18"/>
      <c r="M106" s="18"/>
      <c r="O106" s="24" t="s">
        <v>631</v>
      </c>
      <c r="P106" s="28"/>
      <c r="Q106" s="28">
        <v>2</v>
      </c>
      <c r="R106" s="28">
        <v>2</v>
      </c>
      <c r="S106" s="28"/>
      <c r="T106"/>
      <c r="U106"/>
      <c r="AC106" s="268" t="s">
        <v>13154</v>
      </c>
      <c r="AD106" s="269">
        <v>1</v>
      </c>
      <c r="AI106"/>
      <c r="AJ106"/>
      <c r="AK106"/>
      <c r="AL106"/>
      <c r="AM106"/>
      <c r="AN106"/>
      <c r="AO106"/>
      <c r="AP106"/>
      <c r="AQ106"/>
      <c r="AR106"/>
      <c r="AS106"/>
      <c r="AT106"/>
    </row>
    <row r="107" spans="1:46" x14ac:dyDescent="0.25">
      <c r="C107" s="15" t="s">
        <v>669</v>
      </c>
      <c r="D107" s="20">
        <v>11484.847452429844</v>
      </c>
      <c r="E107" s="16">
        <v>66</v>
      </c>
      <c r="G107" s="15" t="s">
        <v>1359</v>
      </c>
      <c r="H107" s="28">
        <v>128</v>
      </c>
      <c r="I107" s="28">
        <v>45</v>
      </c>
      <c r="J107" s="17">
        <f t="shared" si="6"/>
        <v>0.73988439306358378</v>
      </c>
      <c r="K107" s="18"/>
      <c r="L107" s="18"/>
      <c r="M107" s="18"/>
      <c r="O107" s="24" t="s">
        <v>1528</v>
      </c>
      <c r="P107" s="28">
        <v>5</v>
      </c>
      <c r="Q107" s="28">
        <v>31</v>
      </c>
      <c r="R107" s="28">
        <v>36</v>
      </c>
      <c r="S107" s="28"/>
      <c r="T107"/>
      <c r="U107"/>
      <c r="AC107" s="268" t="s">
        <v>1457</v>
      </c>
      <c r="AD107" s="269">
        <v>1</v>
      </c>
      <c r="AI107"/>
      <c r="AJ107"/>
      <c r="AK107"/>
      <c r="AL107"/>
      <c r="AM107"/>
      <c r="AN107"/>
      <c r="AO107"/>
      <c r="AP107"/>
      <c r="AQ107"/>
      <c r="AR107"/>
      <c r="AS107"/>
      <c r="AT107"/>
    </row>
    <row r="108" spans="1:46" x14ac:dyDescent="0.25">
      <c r="C108" s="15" t="s">
        <v>999</v>
      </c>
      <c r="D108" s="20">
        <v>9841.5384681724845</v>
      </c>
      <c r="E108" s="16">
        <v>12</v>
      </c>
      <c r="G108" s="15" t="s">
        <v>6527</v>
      </c>
      <c r="H108" s="28">
        <v>2</v>
      </c>
      <c r="I108" s="28">
        <v>3</v>
      </c>
      <c r="J108" s="17">
        <f t="shared" si="6"/>
        <v>0.4</v>
      </c>
      <c r="K108" s="18"/>
      <c r="L108" s="18"/>
      <c r="M108" s="18"/>
      <c r="O108" s="24" t="s">
        <v>263</v>
      </c>
      <c r="P108" s="28"/>
      <c r="Q108" s="28">
        <v>3</v>
      </c>
      <c r="R108" s="28">
        <v>3</v>
      </c>
      <c r="S108" s="28"/>
      <c r="T108"/>
      <c r="U108"/>
      <c r="AC108" s="268" t="s">
        <v>1280</v>
      </c>
      <c r="AD108" s="269">
        <v>1001</v>
      </c>
      <c r="AI108"/>
      <c r="AJ108"/>
      <c r="AK108"/>
      <c r="AL108"/>
      <c r="AM108"/>
      <c r="AN108"/>
      <c r="AO108"/>
      <c r="AP108"/>
      <c r="AQ108"/>
      <c r="AR108"/>
      <c r="AS108"/>
      <c r="AT108"/>
    </row>
    <row r="109" spans="1:46" x14ac:dyDescent="0.25">
      <c r="C109" s="15" t="s">
        <v>262</v>
      </c>
      <c r="D109" s="20">
        <v>9676.0678850102668</v>
      </c>
      <c r="E109" s="16">
        <v>25</v>
      </c>
      <c r="G109" s="15" t="s">
        <v>5985</v>
      </c>
      <c r="H109" s="28">
        <v>2</v>
      </c>
      <c r="I109" s="28">
        <v>3</v>
      </c>
      <c r="J109" s="17">
        <f t="shared" si="6"/>
        <v>0.4</v>
      </c>
      <c r="K109" s="18"/>
      <c r="L109" s="18"/>
      <c r="M109" s="18"/>
      <c r="O109" s="24" t="s">
        <v>359</v>
      </c>
      <c r="P109" s="28">
        <v>1</v>
      </c>
      <c r="Q109" s="28">
        <v>5</v>
      </c>
      <c r="R109" s="28">
        <v>6</v>
      </c>
      <c r="S109" s="28"/>
      <c r="T109"/>
      <c r="U109"/>
      <c r="AI109"/>
      <c r="AJ109"/>
      <c r="AK109"/>
      <c r="AL109"/>
      <c r="AM109"/>
      <c r="AN109"/>
      <c r="AO109"/>
      <c r="AP109"/>
      <c r="AQ109"/>
      <c r="AR109"/>
      <c r="AS109"/>
      <c r="AT109"/>
    </row>
    <row r="110" spans="1:46" x14ac:dyDescent="0.25">
      <c r="C110" s="15" t="s">
        <v>13138</v>
      </c>
      <c r="D110" s="20">
        <v>8072.4102231348388</v>
      </c>
      <c r="E110" s="16">
        <v>9</v>
      </c>
      <c r="G110" s="15" t="s">
        <v>5692</v>
      </c>
      <c r="H110" s="28">
        <v>1</v>
      </c>
      <c r="I110" s="28"/>
      <c r="J110" s="17">
        <f t="shared" si="6"/>
        <v>1</v>
      </c>
      <c r="K110" s="18"/>
      <c r="L110" s="18"/>
      <c r="M110" s="18"/>
      <c r="O110" s="24" t="s">
        <v>1506</v>
      </c>
      <c r="P110" s="28">
        <v>13</v>
      </c>
      <c r="Q110" s="28">
        <v>98</v>
      </c>
      <c r="R110" s="28">
        <v>111</v>
      </c>
      <c r="S110" s="28"/>
      <c r="T110"/>
      <c r="U110"/>
      <c r="AI110"/>
      <c r="AJ110"/>
      <c r="AK110"/>
      <c r="AL110"/>
      <c r="AM110"/>
      <c r="AN110"/>
      <c r="AO110"/>
      <c r="AP110"/>
      <c r="AQ110"/>
      <c r="AR110"/>
      <c r="AS110"/>
      <c r="AT110"/>
    </row>
    <row r="111" spans="1:46" x14ac:dyDescent="0.25">
      <c r="C111" s="15" t="s">
        <v>1471</v>
      </c>
      <c r="D111" s="20">
        <v>7019.6211471594788</v>
      </c>
      <c r="E111" s="16">
        <v>21</v>
      </c>
      <c r="G111" s="15" t="s">
        <v>510</v>
      </c>
      <c r="H111" s="28">
        <v>5</v>
      </c>
      <c r="I111" s="28">
        <v>2</v>
      </c>
      <c r="J111" s="17">
        <f t="shared" si="6"/>
        <v>0.7142857142857143</v>
      </c>
      <c r="K111" s="18"/>
      <c r="L111" s="18"/>
      <c r="M111" s="18"/>
      <c r="O111" s="24" t="s">
        <v>382</v>
      </c>
      <c r="P111" s="28"/>
      <c r="Q111" s="28">
        <v>11</v>
      </c>
      <c r="R111" s="28">
        <v>11</v>
      </c>
      <c r="S111" s="28"/>
      <c r="T111"/>
      <c r="U111"/>
      <c r="AI111"/>
      <c r="AJ111"/>
      <c r="AK111"/>
      <c r="AL111"/>
      <c r="AM111"/>
      <c r="AN111"/>
      <c r="AO111"/>
      <c r="AP111"/>
      <c r="AQ111"/>
      <c r="AR111"/>
      <c r="AS111"/>
      <c r="AT111"/>
    </row>
    <row r="112" spans="1:46" x14ac:dyDescent="0.25">
      <c r="C112" s="15" t="s">
        <v>1177</v>
      </c>
      <c r="D112" s="20">
        <v>6999.0276221765926</v>
      </c>
      <c r="E112" s="16">
        <v>10</v>
      </c>
      <c r="G112" s="15" t="s">
        <v>2164</v>
      </c>
      <c r="H112" s="28">
        <v>1</v>
      </c>
      <c r="I112" s="28">
        <v>6</v>
      </c>
      <c r="J112" s="17">
        <f t="shared" si="6"/>
        <v>0.14285714285714285</v>
      </c>
      <c r="K112" s="18"/>
      <c r="L112" s="18"/>
      <c r="M112" s="18"/>
      <c r="O112" s="24" t="s">
        <v>429</v>
      </c>
      <c r="P112" s="28"/>
      <c r="Q112" s="28">
        <v>10</v>
      </c>
      <c r="R112" s="28">
        <v>10</v>
      </c>
      <c r="S112" s="28"/>
      <c r="T112"/>
      <c r="U112"/>
      <c r="AI112"/>
      <c r="AJ112"/>
      <c r="AK112"/>
      <c r="AL112"/>
      <c r="AM112"/>
      <c r="AN112"/>
      <c r="AO112"/>
      <c r="AP112"/>
      <c r="AQ112"/>
      <c r="AR112"/>
      <c r="AS112"/>
      <c r="AT112"/>
    </row>
    <row r="113" spans="3:46" x14ac:dyDescent="0.25">
      <c r="C113" s="15" t="s">
        <v>510</v>
      </c>
      <c r="D113" s="20">
        <v>6606.7664147843952</v>
      </c>
      <c r="E113" s="16">
        <v>4</v>
      </c>
      <c r="G113" s="15" t="s">
        <v>4154</v>
      </c>
      <c r="H113" s="28"/>
      <c r="I113" s="28">
        <v>1</v>
      </c>
      <c r="J113" s="17">
        <f t="shared" si="6"/>
        <v>0</v>
      </c>
      <c r="K113" s="18"/>
      <c r="L113" s="18"/>
      <c r="M113" s="18"/>
      <c r="O113" s="24" t="s">
        <v>1513</v>
      </c>
      <c r="P113" s="28">
        <v>3</v>
      </c>
      <c r="Q113" s="28">
        <v>9</v>
      </c>
      <c r="R113" s="28">
        <v>12</v>
      </c>
      <c r="S113" s="28"/>
      <c r="AI113"/>
      <c r="AJ113"/>
      <c r="AK113"/>
      <c r="AL113"/>
      <c r="AM113"/>
      <c r="AN113"/>
      <c r="AO113"/>
      <c r="AP113"/>
      <c r="AQ113"/>
      <c r="AR113"/>
      <c r="AS113"/>
      <c r="AT113"/>
    </row>
    <row r="114" spans="3:46" x14ac:dyDescent="0.25">
      <c r="C114" s="15" t="s">
        <v>310</v>
      </c>
      <c r="D114" s="20">
        <v>6404.1443230663926</v>
      </c>
      <c r="E114" s="16">
        <v>11</v>
      </c>
      <c r="G114" s="15" t="s">
        <v>669</v>
      </c>
      <c r="H114" s="28">
        <v>68</v>
      </c>
      <c r="I114" s="28">
        <v>25</v>
      </c>
      <c r="J114" s="17">
        <f t="shared" si="6"/>
        <v>0.73118279569892475</v>
      </c>
      <c r="K114" s="18"/>
      <c r="L114" s="18"/>
      <c r="M114" s="18"/>
      <c r="O114" s="24" t="s">
        <v>1492</v>
      </c>
      <c r="P114" s="28"/>
      <c r="Q114" s="28">
        <v>2</v>
      </c>
      <c r="R114" s="28">
        <v>2</v>
      </c>
      <c r="S114" s="28"/>
      <c r="AI114"/>
      <c r="AJ114"/>
      <c r="AK114"/>
      <c r="AL114"/>
      <c r="AM114"/>
      <c r="AN114"/>
      <c r="AO114"/>
      <c r="AP114"/>
      <c r="AQ114"/>
      <c r="AR114"/>
      <c r="AS114"/>
      <c r="AT114"/>
    </row>
    <row r="115" spans="3:46" x14ac:dyDescent="0.25">
      <c r="C115" s="15" t="s">
        <v>1133</v>
      </c>
      <c r="D115" s="20">
        <v>5719.2314387405877</v>
      </c>
      <c r="E115" s="16">
        <v>23</v>
      </c>
      <c r="G115" s="15" t="s">
        <v>1440</v>
      </c>
      <c r="H115" s="28">
        <v>527</v>
      </c>
      <c r="I115" s="28">
        <v>808</v>
      </c>
      <c r="J115" s="17">
        <f t="shared" si="6"/>
        <v>0.39475655430711609</v>
      </c>
      <c r="K115" s="18"/>
      <c r="L115" s="18"/>
      <c r="M115" s="18"/>
      <c r="O115" s="24" t="s">
        <v>1420</v>
      </c>
      <c r="P115" s="28"/>
      <c r="Q115" s="28">
        <v>2</v>
      </c>
      <c r="R115" s="28">
        <v>2</v>
      </c>
      <c r="S115" s="28"/>
      <c r="AI115"/>
      <c r="AJ115"/>
      <c r="AK115"/>
      <c r="AL115"/>
      <c r="AM115"/>
      <c r="AN115"/>
      <c r="AO115"/>
      <c r="AP115"/>
      <c r="AQ115"/>
      <c r="AR115"/>
      <c r="AS115"/>
      <c r="AT115"/>
    </row>
    <row r="116" spans="3:46" x14ac:dyDescent="0.25">
      <c r="C116" s="15" t="s">
        <v>1456</v>
      </c>
      <c r="D116" s="20">
        <v>5674.5433127994529</v>
      </c>
      <c r="E116" s="16">
        <v>2</v>
      </c>
      <c r="G116" s="15" t="s">
        <v>1133</v>
      </c>
      <c r="H116" s="28">
        <v>23</v>
      </c>
      <c r="I116" s="28">
        <v>35</v>
      </c>
      <c r="J116" s="17">
        <f t="shared" si="6"/>
        <v>0.39655172413793105</v>
      </c>
      <c r="K116" s="18"/>
      <c r="L116" s="18"/>
      <c r="M116" s="18"/>
      <c r="O116" s="24" t="s">
        <v>484</v>
      </c>
      <c r="P116" s="28">
        <v>82</v>
      </c>
      <c r="Q116" s="28">
        <v>160</v>
      </c>
      <c r="R116" s="28">
        <v>242</v>
      </c>
      <c r="S116" s="28"/>
      <c r="AI116"/>
      <c r="AJ116"/>
      <c r="AK116"/>
      <c r="AL116"/>
      <c r="AM116"/>
      <c r="AN116"/>
      <c r="AO116"/>
      <c r="AP116"/>
      <c r="AQ116"/>
      <c r="AR116"/>
      <c r="AS116"/>
      <c r="AT116"/>
    </row>
    <row r="117" spans="3:46" x14ac:dyDescent="0.25">
      <c r="C117" s="15" t="s">
        <v>1006</v>
      </c>
      <c r="D117" s="20">
        <v>5535.8670253251203</v>
      </c>
      <c r="E117" s="16">
        <v>47</v>
      </c>
      <c r="G117" s="15" t="s">
        <v>609</v>
      </c>
      <c r="H117" s="28">
        <v>3</v>
      </c>
      <c r="I117" s="28">
        <v>7</v>
      </c>
      <c r="J117" s="17">
        <f t="shared" si="6"/>
        <v>0.3</v>
      </c>
      <c r="K117" s="18"/>
      <c r="L117" s="18"/>
      <c r="M117" s="18"/>
      <c r="O117" s="24" t="s">
        <v>322</v>
      </c>
      <c r="P117" s="28">
        <v>4</v>
      </c>
      <c r="Q117" s="28">
        <v>44</v>
      </c>
      <c r="R117" s="28">
        <v>48</v>
      </c>
      <c r="S117" s="28"/>
      <c r="AI117"/>
      <c r="AJ117"/>
      <c r="AK117"/>
      <c r="AL117"/>
      <c r="AM117"/>
      <c r="AN117"/>
      <c r="AO117"/>
      <c r="AP117"/>
      <c r="AQ117"/>
      <c r="AR117"/>
      <c r="AS117"/>
      <c r="AT117"/>
    </row>
    <row r="118" spans="3:46" x14ac:dyDescent="0.25">
      <c r="C118" s="15" t="s">
        <v>2523</v>
      </c>
      <c r="D118" s="20">
        <v>4640.3485065023951</v>
      </c>
      <c r="E118" s="16">
        <v>12</v>
      </c>
      <c r="G118" s="15" t="s">
        <v>4161</v>
      </c>
      <c r="H118" s="28">
        <v>1</v>
      </c>
      <c r="I118" s="28">
        <v>5</v>
      </c>
      <c r="J118" s="17">
        <f t="shared" si="6"/>
        <v>0.16666666666666666</v>
      </c>
      <c r="K118" s="18"/>
      <c r="L118" s="18"/>
      <c r="M118" s="18"/>
      <c r="O118" s="24" t="s">
        <v>274</v>
      </c>
      <c r="P118" s="28"/>
      <c r="Q118" s="28">
        <v>65</v>
      </c>
      <c r="R118" s="28">
        <v>65</v>
      </c>
      <c r="S118" s="28"/>
      <c r="AI118"/>
      <c r="AJ118"/>
      <c r="AK118"/>
      <c r="AL118"/>
      <c r="AM118"/>
      <c r="AN118"/>
      <c r="AO118"/>
      <c r="AP118"/>
      <c r="AQ118"/>
      <c r="AR118"/>
      <c r="AS118"/>
      <c r="AT118"/>
    </row>
    <row r="119" spans="3:46" x14ac:dyDescent="0.25">
      <c r="C119" s="15" t="s">
        <v>302</v>
      </c>
      <c r="D119" s="20">
        <v>4550.4084517453784</v>
      </c>
      <c r="E119" s="16">
        <v>54</v>
      </c>
      <c r="G119" s="15" t="s">
        <v>2758</v>
      </c>
      <c r="H119" s="28">
        <v>1</v>
      </c>
      <c r="I119" s="28">
        <v>2</v>
      </c>
      <c r="J119" s="17">
        <f t="shared" si="6"/>
        <v>0.33333333333333331</v>
      </c>
      <c r="K119" s="18"/>
      <c r="L119" s="18"/>
      <c r="M119" s="18"/>
      <c r="O119" s="24" t="s">
        <v>1387</v>
      </c>
      <c r="P119" s="28">
        <v>8</v>
      </c>
      <c r="Q119" s="28">
        <v>8</v>
      </c>
      <c r="R119" s="28">
        <v>16</v>
      </c>
      <c r="S119" s="28"/>
      <c r="AI119"/>
      <c r="AJ119"/>
      <c r="AK119"/>
      <c r="AL119"/>
      <c r="AM119"/>
      <c r="AN119"/>
      <c r="AO119"/>
      <c r="AP119"/>
      <c r="AQ119"/>
      <c r="AR119"/>
      <c r="AS119"/>
      <c r="AT119"/>
    </row>
    <row r="120" spans="3:46" x14ac:dyDescent="0.25">
      <c r="C120" s="15" t="s">
        <v>330</v>
      </c>
      <c r="D120" s="20">
        <v>3851.9643997262147</v>
      </c>
      <c r="E120" s="16">
        <v>20</v>
      </c>
      <c r="G120" s="15" t="s">
        <v>1090</v>
      </c>
      <c r="H120" s="28">
        <v>2</v>
      </c>
      <c r="I120" s="28">
        <v>9</v>
      </c>
      <c r="J120" s="17">
        <f t="shared" si="6"/>
        <v>0.18181818181818182</v>
      </c>
      <c r="K120" s="18"/>
      <c r="L120" s="18"/>
      <c r="M120" s="18"/>
      <c r="O120" s="24" t="s">
        <v>1466</v>
      </c>
      <c r="P120" s="28"/>
      <c r="Q120" s="28">
        <v>4</v>
      </c>
      <c r="R120" s="28">
        <v>4</v>
      </c>
      <c r="S120" s="28"/>
      <c r="AI120"/>
      <c r="AJ120"/>
      <c r="AK120"/>
      <c r="AL120"/>
      <c r="AM120"/>
      <c r="AN120"/>
      <c r="AO120"/>
      <c r="AP120"/>
      <c r="AQ120"/>
      <c r="AR120"/>
      <c r="AS120"/>
      <c r="AT120"/>
    </row>
    <row r="121" spans="3:46" x14ac:dyDescent="0.25">
      <c r="C121" s="15" t="s">
        <v>11597</v>
      </c>
      <c r="D121" s="20">
        <v>3173.3899575633118</v>
      </c>
      <c r="E121" s="16">
        <v>15</v>
      </c>
      <c r="G121" s="15" t="s">
        <v>1452</v>
      </c>
      <c r="H121" s="28">
        <v>2</v>
      </c>
      <c r="I121" s="28">
        <v>15</v>
      </c>
      <c r="J121" s="17">
        <f t="shared" si="6"/>
        <v>0.11764705882352941</v>
      </c>
      <c r="K121" s="18"/>
      <c r="L121" s="18"/>
      <c r="M121" s="18"/>
      <c r="O121" s="24" t="s">
        <v>281</v>
      </c>
      <c r="P121" s="28">
        <v>24</v>
      </c>
      <c r="Q121" s="28">
        <v>30</v>
      </c>
      <c r="R121" s="28">
        <v>54</v>
      </c>
      <c r="S121" s="28"/>
      <c r="AI121"/>
      <c r="AJ121"/>
      <c r="AK121"/>
      <c r="AL121"/>
      <c r="AM121"/>
      <c r="AN121"/>
      <c r="AO121"/>
      <c r="AP121"/>
      <c r="AQ121"/>
      <c r="AR121"/>
      <c r="AS121"/>
      <c r="AT121"/>
    </row>
    <row r="122" spans="3:46" x14ac:dyDescent="0.25">
      <c r="C122" s="15" t="s">
        <v>986</v>
      </c>
      <c r="D122" s="20">
        <v>3156.8251738535246</v>
      </c>
      <c r="E122" s="16">
        <v>36</v>
      </c>
      <c r="G122" s="15" t="s">
        <v>1456</v>
      </c>
      <c r="H122" s="28">
        <v>3</v>
      </c>
      <c r="I122" s="28">
        <v>12</v>
      </c>
      <c r="J122" s="17">
        <f t="shared" si="6"/>
        <v>0.2</v>
      </c>
      <c r="K122" s="18"/>
      <c r="L122" s="18"/>
      <c r="M122" s="18"/>
      <c r="O122" s="24" t="s">
        <v>255</v>
      </c>
      <c r="P122" s="28"/>
      <c r="Q122" s="28">
        <v>1</v>
      </c>
      <c r="R122" s="28">
        <v>1</v>
      </c>
      <c r="S122" s="28"/>
      <c r="AI122"/>
      <c r="AJ122"/>
      <c r="AK122"/>
      <c r="AL122"/>
      <c r="AM122"/>
      <c r="AN122"/>
      <c r="AO122"/>
      <c r="AP122"/>
      <c r="AQ122"/>
      <c r="AR122"/>
      <c r="AS122"/>
      <c r="AT122"/>
    </row>
    <row r="123" spans="3:46" x14ac:dyDescent="0.25">
      <c r="C123" s="15" t="s">
        <v>4161</v>
      </c>
      <c r="D123" s="20">
        <v>3038.1840383299113</v>
      </c>
      <c r="E123" s="16">
        <v>1</v>
      </c>
      <c r="G123" s="15" t="s">
        <v>1429</v>
      </c>
      <c r="H123" s="28">
        <v>1</v>
      </c>
      <c r="I123" s="28"/>
      <c r="J123" s="17">
        <f t="shared" si="6"/>
        <v>1</v>
      </c>
      <c r="K123" s="18"/>
      <c r="L123" s="18"/>
      <c r="M123" s="18"/>
      <c r="O123" s="24" t="s">
        <v>1371</v>
      </c>
      <c r="P123" s="28">
        <v>382</v>
      </c>
      <c r="Q123" s="28">
        <v>209</v>
      </c>
      <c r="R123" s="28">
        <v>591</v>
      </c>
      <c r="S123" s="28"/>
      <c r="AI123"/>
      <c r="AJ123"/>
      <c r="AK123"/>
      <c r="AL123"/>
      <c r="AM123"/>
      <c r="AN123"/>
      <c r="AO123"/>
      <c r="AP123"/>
      <c r="AQ123"/>
      <c r="AR123"/>
      <c r="AS123"/>
      <c r="AT123"/>
    </row>
    <row r="124" spans="3:46" x14ac:dyDescent="0.25">
      <c r="C124" s="15" t="s">
        <v>314</v>
      </c>
      <c r="D124" s="20">
        <v>2968.5444791238883</v>
      </c>
      <c r="E124" s="16">
        <v>13</v>
      </c>
      <c r="G124" s="15" t="s">
        <v>1196</v>
      </c>
      <c r="H124" s="28">
        <v>13</v>
      </c>
      <c r="I124" s="28">
        <v>9</v>
      </c>
      <c r="J124" s="17">
        <f t="shared" si="6"/>
        <v>0.59090909090909094</v>
      </c>
      <c r="K124" s="18"/>
      <c r="L124" s="18"/>
      <c r="M124" s="18"/>
      <c r="O124" s="15" t="s">
        <v>17</v>
      </c>
      <c r="P124" s="28">
        <v>1</v>
      </c>
      <c r="Q124" s="28">
        <v>3</v>
      </c>
      <c r="R124" s="28">
        <v>4</v>
      </c>
      <c r="S124" s="28"/>
      <c r="AI124"/>
      <c r="AJ124"/>
      <c r="AK124"/>
      <c r="AL124"/>
      <c r="AM124"/>
      <c r="AN124"/>
      <c r="AO124"/>
      <c r="AP124"/>
      <c r="AQ124"/>
      <c r="AR124"/>
      <c r="AS124"/>
      <c r="AT124"/>
    </row>
    <row r="125" spans="3:46" x14ac:dyDescent="0.25">
      <c r="C125" s="15" t="s">
        <v>4141</v>
      </c>
      <c r="D125" s="20">
        <v>2707.6792881587953</v>
      </c>
      <c r="E125" s="16">
        <v>5</v>
      </c>
      <c r="G125" s="15" t="s">
        <v>1054</v>
      </c>
      <c r="H125" s="28">
        <v>4</v>
      </c>
      <c r="I125" s="28">
        <v>1</v>
      </c>
      <c r="J125" s="17">
        <f t="shared" si="6"/>
        <v>0.8</v>
      </c>
      <c r="K125" s="18"/>
      <c r="L125" s="18"/>
      <c r="M125" s="18"/>
      <c r="O125" s="24" t="s">
        <v>1528</v>
      </c>
      <c r="P125" s="28"/>
      <c r="Q125" s="28">
        <v>1</v>
      </c>
      <c r="R125" s="28">
        <v>1</v>
      </c>
      <c r="S125" s="28"/>
      <c r="AI125"/>
      <c r="AJ125"/>
      <c r="AK125"/>
      <c r="AL125"/>
      <c r="AM125"/>
      <c r="AN125"/>
      <c r="AO125"/>
      <c r="AP125"/>
      <c r="AQ125"/>
      <c r="AR125"/>
      <c r="AS125"/>
      <c r="AT125"/>
    </row>
    <row r="126" spans="3:46" x14ac:dyDescent="0.25">
      <c r="C126" s="15" t="s">
        <v>5985</v>
      </c>
      <c r="D126" s="20">
        <v>2599.4891006160169</v>
      </c>
      <c r="E126" s="16">
        <v>2</v>
      </c>
      <c r="G126" s="15" t="s">
        <v>1109</v>
      </c>
      <c r="H126" s="28">
        <v>1</v>
      </c>
      <c r="I126" s="28"/>
      <c r="J126" s="17">
        <f t="shared" si="6"/>
        <v>1</v>
      </c>
      <c r="K126" s="18"/>
      <c r="L126" s="18"/>
      <c r="M126" s="18"/>
      <c r="O126" s="24" t="s">
        <v>1420</v>
      </c>
      <c r="P126" s="28">
        <v>1</v>
      </c>
      <c r="Q126" s="28"/>
      <c r="R126" s="28">
        <v>1</v>
      </c>
      <c r="S126" s="28"/>
      <c r="AI126"/>
      <c r="AJ126"/>
      <c r="AK126"/>
      <c r="AL126"/>
      <c r="AM126"/>
      <c r="AN126"/>
      <c r="AO126"/>
      <c r="AP126"/>
      <c r="AQ126"/>
      <c r="AR126"/>
      <c r="AS126"/>
      <c r="AT126"/>
    </row>
    <row r="127" spans="3:46" x14ac:dyDescent="0.25">
      <c r="C127" s="15" t="s">
        <v>5657</v>
      </c>
      <c r="D127" s="20">
        <v>2161.7840273785077</v>
      </c>
      <c r="E127" s="16">
        <v>1</v>
      </c>
      <c r="G127" s="15" t="s">
        <v>1120</v>
      </c>
      <c r="H127" s="28">
        <v>2</v>
      </c>
      <c r="I127" s="28">
        <v>2</v>
      </c>
      <c r="J127" s="17">
        <f t="shared" si="6"/>
        <v>0.5</v>
      </c>
      <c r="K127" s="18"/>
      <c r="L127" s="18"/>
      <c r="M127" s="18"/>
      <c r="O127" s="24" t="s">
        <v>484</v>
      </c>
      <c r="P127" s="28"/>
      <c r="Q127" s="28">
        <v>1</v>
      </c>
      <c r="R127" s="28">
        <v>1</v>
      </c>
      <c r="S127" s="28"/>
      <c r="AI127"/>
      <c r="AJ127"/>
      <c r="AK127"/>
      <c r="AL127"/>
      <c r="AM127"/>
      <c r="AN127"/>
      <c r="AO127"/>
      <c r="AP127"/>
      <c r="AQ127"/>
      <c r="AR127"/>
      <c r="AS127"/>
      <c r="AT127"/>
    </row>
    <row r="128" spans="3:46" x14ac:dyDescent="0.25">
      <c r="C128" s="15" t="s">
        <v>1542</v>
      </c>
      <c r="D128" s="20">
        <v>1756.4495030800822</v>
      </c>
      <c r="E128" s="16">
        <v>6</v>
      </c>
      <c r="G128" s="15" t="s">
        <v>262</v>
      </c>
      <c r="H128" s="28">
        <v>25</v>
      </c>
      <c r="I128" s="28">
        <v>8</v>
      </c>
      <c r="J128" s="17">
        <f t="shared" si="6"/>
        <v>0.75757575757575757</v>
      </c>
      <c r="K128" s="18"/>
      <c r="L128" s="18"/>
      <c r="M128" s="18"/>
      <c r="O128" s="24" t="s">
        <v>274</v>
      </c>
      <c r="P128" s="28"/>
      <c r="Q128" s="28">
        <v>1</v>
      </c>
      <c r="R128" s="28">
        <v>1</v>
      </c>
      <c r="S128" s="18"/>
      <c r="AI128"/>
      <c r="AJ128"/>
      <c r="AK128"/>
      <c r="AL128"/>
      <c r="AM128"/>
      <c r="AN128"/>
      <c r="AO128"/>
      <c r="AP128"/>
      <c r="AQ128"/>
      <c r="AR128"/>
      <c r="AS128"/>
      <c r="AT128"/>
    </row>
    <row r="129" spans="3:46" x14ac:dyDescent="0.25">
      <c r="C129" s="15" t="s">
        <v>995</v>
      </c>
      <c r="D129" s="20">
        <v>1679.3800739219714</v>
      </c>
      <c r="E129" s="16">
        <v>1</v>
      </c>
      <c r="G129" s="15" t="s">
        <v>1477</v>
      </c>
      <c r="H129" s="28">
        <v>7</v>
      </c>
      <c r="I129" s="28">
        <v>4</v>
      </c>
      <c r="J129" s="17">
        <f t="shared" si="6"/>
        <v>0.63636363636363635</v>
      </c>
      <c r="K129" s="18"/>
      <c r="L129" s="18"/>
      <c r="M129" s="18"/>
      <c r="O129" s="15" t="s">
        <v>1280</v>
      </c>
      <c r="P129" s="28">
        <v>527</v>
      </c>
      <c r="Q129" s="28">
        <v>808</v>
      </c>
      <c r="R129" s="28">
        <v>1335</v>
      </c>
      <c r="S129" s="18"/>
      <c r="AI129"/>
      <c r="AJ129"/>
      <c r="AK129"/>
      <c r="AL129"/>
      <c r="AM129"/>
      <c r="AN129"/>
      <c r="AO129"/>
      <c r="AP129"/>
      <c r="AQ129"/>
      <c r="AR129"/>
      <c r="AS129"/>
      <c r="AT129"/>
    </row>
    <row r="130" spans="3:46" x14ac:dyDescent="0.25">
      <c r="C130" s="15" t="s">
        <v>1477</v>
      </c>
      <c r="D130" s="20">
        <v>1635.4711156741957</v>
      </c>
      <c r="E130" s="16">
        <v>7</v>
      </c>
      <c r="G130" s="15" t="s">
        <v>6706</v>
      </c>
      <c r="H130" s="28"/>
      <c r="I130" s="28">
        <v>2</v>
      </c>
      <c r="J130" s="17">
        <f t="shared" si="6"/>
        <v>0</v>
      </c>
      <c r="K130" s="18"/>
      <c r="L130" s="18"/>
      <c r="M130" s="18"/>
      <c r="O130" s="18"/>
      <c r="P130" s="18"/>
      <c r="Q130" s="18"/>
      <c r="R130" s="18"/>
      <c r="S130" s="18"/>
      <c r="AI130"/>
      <c r="AJ130"/>
      <c r="AK130"/>
      <c r="AL130"/>
      <c r="AM130"/>
      <c r="AN130"/>
      <c r="AO130"/>
      <c r="AP130"/>
      <c r="AQ130"/>
      <c r="AR130"/>
      <c r="AS130"/>
      <c r="AT130"/>
    </row>
    <row r="131" spans="3:46" x14ac:dyDescent="0.25">
      <c r="C131" s="15" t="s">
        <v>788</v>
      </c>
      <c r="D131" s="20">
        <v>1544.2891937029433</v>
      </c>
      <c r="E131" s="16">
        <v>5</v>
      </c>
      <c r="G131" s="15" t="s">
        <v>1364</v>
      </c>
      <c r="H131" s="28">
        <v>2</v>
      </c>
      <c r="I131" s="28">
        <v>16</v>
      </c>
      <c r="J131" s="17">
        <f t="shared" si="6"/>
        <v>0.1111111111111111</v>
      </c>
      <c r="K131" s="18"/>
      <c r="L131" s="18"/>
      <c r="M131" s="18"/>
      <c r="O131" s="18"/>
      <c r="P131" s="18"/>
      <c r="Q131" s="18"/>
      <c r="R131" s="18"/>
      <c r="S131" s="18"/>
      <c r="AI131"/>
      <c r="AJ131"/>
      <c r="AK131"/>
      <c r="AL131"/>
      <c r="AM131"/>
      <c r="AN131"/>
      <c r="AO131"/>
      <c r="AP131"/>
      <c r="AQ131"/>
      <c r="AR131"/>
      <c r="AS131"/>
      <c r="AT131"/>
    </row>
    <row r="132" spans="3:46" x14ac:dyDescent="0.25">
      <c r="C132" s="15" t="s">
        <v>2334</v>
      </c>
      <c r="D132" s="20">
        <v>1415.7545133470226</v>
      </c>
      <c r="E132" s="16">
        <v>2</v>
      </c>
      <c r="G132" s="15" t="s">
        <v>1393</v>
      </c>
      <c r="H132" s="28">
        <v>593</v>
      </c>
      <c r="I132" s="28">
        <v>545</v>
      </c>
      <c r="J132" s="17">
        <f t="shared" si="6"/>
        <v>0.52108963093145866</v>
      </c>
      <c r="K132" s="18"/>
      <c r="L132" s="18"/>
      <c r="M132" s="18"/>
      <c r="O132" s="18"/>
      <c r="P132" s="18"/>
      <c r="Q132" s="18"/>
      <c r="R132" s="18"/>
      <c r="S132" s="18"/>
      <c r="AI132"/>
      <c r="AJ132"/>
      <c r="AK132"/>
      <c r="AL132"/>
      <c r="AM132"/>
      <c r="AN132"/>
      <c r="AO132"/>
      <c r="AP132"/>
      <c r="AQ132"/>
      <c r="AR132"/>
      <c r="AS132"/>
      <c r="AT132"/>
    </row>
    <row r="133" spans="3:46" x14ac:dyDescent="0.25">
      <c r="C133" s="15" t="s">
        <v>1381</v>
      </c>
      <c r="D133" s="20">
        <v>1397.4401615331967</v>
      </c>
      <c r="E133" s="16">
        <v>3</v>
      </c>
      <c r="G133" s="15" t="s">
        <v>357</v>
      </c>
      <c r="H133" s="28">
        <v>19</v>
      </c>
      <c r="I133" s="28">
        <v>53</v>
      </c>
      <c r="J133" s="17">
        <f t="shared" si="6"/>
        <v>0.2638888888888889</v>
      </c>
      <c r="K133" s="18"/>
      <c r="L133" s="18"/>
      <c r="M133" s="18"/>
      <c r="O133" s="18"/>
      <c r="P133" s="18"/>
      <c r="Q133" s="18"/>
      <c r="R133" s="18"/>
      <c r="S133" s="18"/>
      <c r="AI133"/>
      <c r="AJ133"/>
      <c r="AK133"/>
      <c r="AL133"/>
      <c r="AM133"/>
      <c r="AN133"/>
      <c r="AO133"/>
      <c r="AP133"/>
      <c r="AQ133"/>
      <c r="AR133"/>
      <c r="AS133"/>
      <c r="AT133"/>
    </row>
    <row r="134" spans="3:46" x14ac:dyDescent="0.25">
      <c r="C134" s="15" t="s">
        <v>306</v>
      </c>
      <c r="D134" s="20">
        <v>1393.2842436687201</v>
      </c>
      <c r="E134" s="16">
        <v>1</v>
      </c>
      <c r="G134" s="15" t="s">
        <v>2523</v>
      </c>
      <c r="H134" s="28">
        <v>12</v>
      </c>
      <c r="I134" s="28">
        <v>13</v>
      </c>
      <c r="J134" s="17">
        <f t="shared" si="6"/>
        <v>0.48</v>
      </c>
      <c r="K134" s="18"/>
      <c r="L134" s="18"/>
      <c r="M134" s="18"/>
      <c r="O134" s="18"/>
      <c r="P134" s="18"/>
      <c r="Q134" s="18"/>
      <c r="R134" s="18"/>
      <c r="S134" s="18"/>
      <c r="AI134"/>
      <c r="AJ134"/>
      <c r="AK134"/>
      <c r="AL134"/>
      <c r="AM134"/>
      <c r="AN134"/>
      <c r="AO134"/>
      <c r="AP134"/>
      <c r="AQ134"/>
      <c r="AR134"/>
      <c r="AS134"/>
      <c r="AT134"/>
    </row>
    <row r="135" spans="3:46" x14ac:dyDescent="0.25">
      <c r="C135" s="15" t="s">
        <v>1054</v>
      </c>
      <c r="D135" s="20">
        <v>1388.46490349076</v>
      </c>
      <c r="E135" s="16">
        <v>4</v>
      </c>
      <c r="G135" s="15" t="s">
        <v>2334</v>
      </c>
      <c r="H135" s="28">
        <v>2</v>
      </c>
      <c r="I135" s="28">
        <v>12</v>
      </c>
      <c r="J135" s="17">
        <f t="shared" si="6"/>
        <v>0.14285714285714285</v>
      </c>
      <c r="K135" s="18"/>
      <c r="L135" s="18"/>
      <c r="M135" s="18"/>
      <c r="O135" s="18"/>
      <c r="P135" s="18"/>
      <c r="Q135" s="18"/>
      <c r="R135" s="18"/>
      <c r="S135" s="18"/>
      <c r="AI135"/>
      <c r="AJ135"/>
      <c r="AK135"/>
      <c r="AL135"/>
      <c r="AM135"/>
      <c r="AN135"/>
      <c r="AO135"/>
      <c r="AP135"/>
      <c r="AQ135"/>
      <c r="AR135"/>
      <c r="AS135"/>
      <c r="AT135"/>
    </row>
    <row r="136" spans="3:46" x14ac:dyDescent="0.25">
      <c r="C136" s="15" t="s">
        <v>1120</v>
      </c>
      <c r="D136" s="20">
        <v>1295.9675674195755</v>
      </c>
      <c r="E136" s="16">
        <v>1</v>
      </c>
      <c r="G136" s="15" t="s">
        <v>995</v>
      </c>
      <c r="H136" s="28">
        <v>1</v>
      </c>
      <c r="I136" s="28"/>
      <c r="J136" s="17">
        <f t="shared" si="6"/>
        <v>1</v>
      </c>
      <c r="K136" s="18"/>
      <c r="L136" s="18"/>
      <c r="M136" s="18"/>
      <c r="O136" s="18"/>
      <c r="P136" s="18"/>
      <c r="Q136" s="18"/>
      <c r="R136" s="18"/>
      <c r="S136" s="18"/>
      <c r="AI136"/>
      <c r="AJ136"/>
      <c r="AK136"/>
      <c r="AL136"/>
      <c r="AM136"/>
      <c r="AN136"/>
      <c r="AO136"/>
      <c r="AP136"/>
      <c r="AQ136"/>
      <c r="AR136"/>
      <c r="AS136"/>
      <c r="AT136"/>
    </row>
    <row r="137" spans="3:46" x14ac:dyDescent="0.25">
      <c r="C137" s="15" t="s">
        <v>975</v>
      </c>
      <c r="D137" s="20">
        <v>1261.8133826146477</v>
      </c>
      <c r="E137" s="16">
        <v>4</v>
      </c>
      <c r="G137" s="15" t="s">
        <v>482</v>
      </c>
      <c r="H137" s="28">
        <v>135</v>
      </c>
      <c r="I137" s="28">
        <v>30</v>
      </c>
      <c r="J137" s="17">
        <f t="shared" si="6"/>
        <v>0.81818181818181823</v>
      </c>
      <c r="K137" s="18"/>
      <c r="L137" s="18"/>
      <c r="M137" s="18"/>
      <c r="O137" s="18"/>
      <c r="P137" s="18"/>
      <c r="Q137" s="18"/>
      <c r="R137" s="18"/>
      <c r="S137" s="18"/>
      <c r="AI137"/>
      <c r="AJ137"/>
      <c r="AK137"/>
      <c r="AL137"/>
      <c r="AM137"/>
      <c r="AN137"/>
      <c r="AO137"/>
      <c r="AP137"/>
      <c r="AQ137"/>
      <c r="AR137"/>
      <c r="AS137"/>
      <c r="AT137"/>
    </row>
    <row r="138" spans="3:46" x14ac:dyDescent="0.25">
      <c r="C138" s="15" t="s">
        <v>2327</v>
      </c>
      <c r="D138" s="20">
        <v>1159.3683477070499</v>
      </c>
      <c r="E138" s="16">
        <v>53</v>
      </c>
      <c r="G138" s="15" t="s">
        <v>1061</v>
      </c>
      <c r="H138" s="28"/>
      <c r="I138" s="28">
        <v>1</v>
      </c>
      <c r="J138" s="17">
        <f t="shared" si="6"/>
        <v>0</v>
      </c>
      <c r="K138" s="18"/>
      <c r="L138" s="18"/>
      <c r="M138" s="18"/>
      <c r="O138" s="18"/>
      <c r="P138" s="18"/>
      <c r="Q138" s="18"/>
      <c r="R138" s="18"/>
      <c r="S138" s="18"/>
      <c r="AI138"/>
      <c r="AJ138"/>
      <c r="AK138"/>
      <c r="AL138"/>
      <c r="AM138"/>
      <c r="AN138"/>
      <c r="AO138"/>
      <c r="AP138"/>
      <c r="AQ138"/>
      <c r="AR138"/>
      <c r="AS138"/>
      <c r="AT138"/>
    </row>
    <row r="139" spans="3:46" x14ac:dyDescent="0.25">
      <c r="C139" s="15" t="s">
        <v>2539</v>
      </c>
      <c r="D139" s="20">
        <v>998.59973442847365</v>
      </c>
      <c r="E139" s="16">
        <v>4</v>
      </c>
      <c r="G139" s="15" t="s">
        <v>5053</v>
      </c>
      <c r="H139" s="28"/>
      <c r="I139" s="28">
        <v>1</v>
      </c>
      <c r="J139" s="17">
        <f t="shared" si="6"/>
        <v>0</v>
      </c>
      <c r="K139" s="18"/>
      <c r="L139" s="18"/>
      <c r="M139" s="18"/>
      <c r="O139" s="18"/>
      <c r="P139" s="18"/>
      <c r="Q139" s="18"/>
      <c r="R139" s="18"/>
      <c r="S139" s="18"/>
      <c r="AI139"/>
      <c r="AJ139"/>
      <c r="AK139"/>
      <c r="AL139"/>
      <c r="AM139"/>
      <c r="AN139"/>
      <c r="AO139"/>
      <c r="AP139"/>
      <c r="AQ139"/>
      <c r="AR139"/>
      <c r="AS139"/>
      <c r="AT139"/>
    </row>
    <row r="140" spans="3:46" x14ac:dyDescent="0.25">
      <c r="C140" s="15" t="s">
        <v>380</v>
      </c>
      <c r="D140" s="20">
        <v>951.8946748802191</v>
      </c>
      <c r="E140" s="16">
        <v>1</v>
      </c>
      <c r="G140" s="15" t="s">
        <v>3052</v>
      </c>
      <c r="H140" s="28"/>
      <c r="I140" s="28">
        <v>1</v>
      </c>
      <c r="J140" s="17">
        <f t="shared" si="6"/>
        <v>0</v>
      </c>
      <c r="K140" s="18"/>
      <c r="L140" s="18"/>
      <c r="M140" s="18"/>
      <c r="O140" s="18"/>
      <c r="P140" s="18"/>
      <c r="Q140" s="18"/>
      <c r="R140" s="18"/>
      <c r="S140" s="18"/>
      <c r="AI140"/>
      <c r="AJ140"/>
      <c r="AK140"/>
      <c r="AL140"/>
      <c r="AM140"/>
      <c r="AN140"/>
      <c r="AO140"/>
      <c r="AP140"/>
      <c r="AQ140"/>
      <c r="AR140"/>
      <c r="AS140"/>
      <c r="AT140"/>
    </row>
    <row r="141" spans="3:46" x14ac:dyDescent="0.25">
      <c r="C141" s="15" t="s">
        <v>1080</v>
      </c>
      <c r="D141" s="20">
        <v>944.34195208761128</v>
      </c>
      <c r="E141" s="16">
        <v>19</v>
      </c>
      <c r="G141" s="15" t="s">
        <v>4164</v>
      </c>
      <c r="H141" s="28"/>
      <c r="I141" s="28">
        <v>1</v>
      </c>
      <c r="J141" s="17">
        <f t="shared" si="6"/>
        <v>0</v>
      </c>
      <c r="K141" s="18"/>
      <c r="L141" s="18"/>
      <c r="M141" s="18"/>
      <c r="O141" s="18"/>
      <c r="P141" s="18"/>
      <c r="Q141" s="18"/>
      <c r="R141" s="18"/>
      <c r="S141" s="18"/>
      <c r="AI141"/>
      <c r="AJ141"/>
      <c r="AK141"/>
      <c r="AL141"/>
      <c r="AM141"/>
      <c r="AN141"/>
      <c r="AO141"/>
      <c r="AP141"/>
      <c r="AQ141"/>
      <c r="AR141"/>
      <c r="AS141"/>
      <c r="AT141"/>
    </row>
    <row r="142" spans="3:46" x14ac:dyDescent="0.25">
      <c r="C142" s="15" t="s">
        <v>1415</v>
      </c>
      <c r="D142" s="20">
        <v>931.20469541409977</v>
      </c>
      <c r="E142" s="16">
        <v>4</v>
      </c>
      <c r="G142" s="15" t="s">
        <v>3843</v>
      </c>
      <c r="H142" s="28"/>
      <c r="I142" s="28">
        <v>2</v>
      </c>
      <c r="J142" s="17">
        <f t="shared" si="6"/>
        <v>0</v>
      </c>
      <c r="K142" s="18"/>
      <c r="L142" s="18"/>
      <c r="M142" s="18"/>
      <c r="O142" s="18"/>
      <c r="P142" s="18"/>
      <c r="Q142" s="18"/>
      <c r="R142" s="18"/>
      <c r="S142" s="18"/>
      <c r="AI142"/>
      <c r="AJ142"/>
      <c r="AK142"/>
      <c r="AL142"/>
      <c r="AM142"/>
      <c r="AN142"/>
      <c r="AO142"/>
      <c r="AP142"/>
      <c r="AQ142"/>
      <c r="AR142"/>
      <c r="AS142"/>
      <c r="AT142"/>
    </row>
    <row r="143" spans="3:46" x14ac:dyDescent="0.25">
      <c r="C143" s="15" t="s">
        <v>3890</v>
      </c>
      <c r="D143" s="20">
        <v>886.67157289527722</v>
      </c>
      <c r="E143" s="16">
        <v>1</v>
      </c>
      <c r="G143" s="15" t="s">
        <v>3070</v>
      </c>
      <c r="H143" s="28">
        <v>74</v>
      </c>
      <c r="I143" s="28">
        <v>3</v>
      </c>
      <c r="J143" s="17">
        <f t="shared" si="6"/>
        <v>0.96103896103896103</v>
      </c>
      <c r="K143" s="18"/>
      <c r="L143" s="18"/>
      <c r="M143" s="18"/>
      <c r="O143" s="18"/>
      <c r="P143" s="18"/>
      <c r="Q143" s="18"/>
      <c r="R143" s="18"/>
      <c r="S143" s="18"/>
      <c r="AI143"/>
      <c r="AJ143"/>
      <c r="AK143"/>
      <c r="AL143"/>
      <c r="AM143"/>
      <c r="AN143"/>
      <c r="AO143"/>
      <c r="AP143"/>
      <c r="AQ143"/>
      <c r="AR143"/>
      <c r="AS143"/>
      <c r="AT143"/>
    </row>
    <row r="144" spans="3:46" x14ac:dyDescent="0.25">
      <c r="C144" s="15" t="s">
        <v>1042</v>
      </c>
      <c r="D144" s="20">
        <v>848.6759123887748</v>
      </c>
      <c r="E144" s="16">
        <v>4</v>
      </c>
      <c r="G144" s="15" t="s">
        <v>302</v>
      </c>
      <c r="H144" s="28">
        <v>60</v>
      </c>
      <c r="I144" s="28">
        <v>3</v>
      </c>
      <c r="J144" s="17">
        <f t="shared" si="6"/>
        <v>0.95238095238095233</v>
      </c>
      <c r="K144" s="18"/>
      <c r="L144" s="18"/>
      <c r="M144" s="18"/>
      <c r="O144" s="18"/>
      <c r="P144" s="18"/>
      <c r="Q144" s="18"/>
      <c r="R144" s="18"/>
      <c r="S144" s="18"/>
      <c r="AI144"/>
      <c r="AJ144"/>
      <c r="AK144"/>
      <c r="AL144"/>
      <c r="AM144"/>
      <c r="AN144"/>
      <c r="AO144"/>
      <c r="AP144"/>
      <c r="AQ144"/>
      <c r="AR144"/>
      <c r="AS144"/>
      <c r="AT144"/>
    </row>
    <row r="145" spans="3:46" x14ac:dyDescent="0.25">
      <c r="C145" s="15" t="s">
        <v>1196</v>
      </c>
      <c r="D145" s="20">
        <v>807.79188501026692</v>
      </c>
      <c r="E145" s="16">
        <v>11</v>
      </c>
      <c r="G145" s="15" t="s">
        <v>975</v>
      </c>
      <c r="H145" s="28">
        <v>4</v>
      </c>
      <c r="I145" s="28">
        <v>35</v>
      </c>
      <c r="J145" s="17">
        <f t="shared" si="6"/>
        <v>0.10256410256410256</v>
      </c>
      <c r="K145" s="18"/>
      <c r="L145" s="18"/>
      <c r="M145" s="18"/>
      <c r="O145" s="18"/>
      <c r="P145" s="18"/>
      <c r="Q145" s="18"/>
      <c r="R145" s="18"/>
      <c r="S145" s="18"/>
      <c r="AI145"/>
      <c r="AJ145"/>
      <c r="AK145"/>
      <c r="AL145"/>
      <c r="AM145"/>
      <c r="AN145"/>
      <c r="AO145"/>
      <c r="AP145"/>
      <c r="AQ145"/>
      <c r="AR145"/>
      <c r="AS145"/>
      <c r="AT145"/>
    </row>
    <row r="146" spans="3:46" x14ac:dyDescent="0.25">
      <c r="C146" s="15" t="s">
        <v>1429</v>
      </c>
      <c r="D146" s="20">
        <v>699.71420123203279</v>
      </c>
      <c r="E146" s="16">
        <v>1</v>
      </c>
      <c r="G146" s="15" t="s">
        <v>6165</v>
      </c>
      <c r="H146" s="28">
        <v>4</v>
      </c>
      <c r="I146" s="28">
        <v>2</v>
      </c>
      <c r="J146" s="17">
        <f t="shared" si="6"/>
        <v>0.66666666666666663</v>
      </c>
      <c r="K146" s="18"/>
      <c r="L146" s="18"/>
      <c r="M146" s="18"/>
      <c r="O146" s="18"/>
      <c r="P146" s="18"/>
      <c r="Q146" s="18"/>
      <c r="R146" s="18"/>
      <c r="S146" s="18"/>
      <c r="AI146"/>
      <c r="AJ146"/>
      <c r="AK146"/>
      <c r="AL146"/>
      <c r="AM146"/>
      <c r="AN146"/>
      <c r="AO146"/>
      <c r="AP146"/>
      <c r="AQ146"/>
      <c r="AR146"/>
      <c r="AS146"/>
      <c r="AT146"/>
    </row>
    <row r="147" spans="3:46" x14ac:dyDescent="0.25">
      <c r="C147" s="15" t="s">
        <v>1090</v>
      </c>
      <c r="D147" s="20">
        <v>679.64194934976047</v>
      </c>
      <c r="E147" s="16">
        <v>2</v>
      </c>
      <c r="G147" s="15" t="s">
        <v>2539</v>
      </c>
      <c r="H147" s="28">
        <v>4</v>
      </c>
      <c r="I147" s="28">
        <v>4</v>
      </c>
      <c r="J147" s="17">
        <f t="shared" si="6"/>
        <v>0.5</v>
      </c>
      <c r="K147" s="18"/>
      <c r="L147" s="18"/>
      <c r="M147" s="18"/>
      <c r="O147" s="18"/>
      <c r="P147" s="18"/>
      <c r="Q147" s="18"/>
      <c r="R147" s="18"/>
      <c r="S147" s="18"/>
      <c r="AI147"/>
      <c r="AJ147"/>
      <c r="AK147"/>
      <c r="AL147"/>
      <c r="AM147"/>
      <c r="AN147"/>
      <c r="AO147"/>
      <c r="AP147"/>
      <c r="AQ147"/>
      <c r="AR147"/>
      <c r="AS147"/>
      <c r="AT147"/>
    </row>
    <row r="148" spans="3:46" x14ac:dyDescent="0.25">
      <c r="C148" s="15" t="s">
        <v>1126</v>
      </c>
      <c r="D148" s="20">
        <v>521.64595482546201</v>
      </c>
      <c r="E148" s="16">
        <v>2</v>
      </c>
      <c r="G148" s="15" t="s">
        <v>1177</v>
      </c>
      <c r="H148" s="28">
        <v>10</v>
      </c>
      <c r="I148" s="28">
        <v>30</v>
      </c>
      <c r="J148" s="17">
        <f t="shared" si="6"/>
        <v>0.25</v>
      </c>
      <c r="K148" s="18"/>
      <c r="L148" s="18"/>
      <c r="M148" s="18"/>
      <c r="O148" s="18"/>
      <c r="P148" s="18"/>
      <c r="Q148" s="18"/>
      <c r="R148" s="18"/>
      <c r="S148" s="18"/>
      <c r="AI148"/>
      <c r="AJ148"/>
      <c r="AK148"/>
      <c r="AL148"/>
      <c r="AM148"/>
      <c r="AN148"/>
      <c r="AO148"/>
      <c r="AP148"/>
      <c r="AQ148"/>
      <c r="AR148"/>
      <c r="AS148"/>
      <c r="AT148"/>
    </row>
    <row r="149" spans="3:46" x14ac:dyDescent="0.25">
      <c r="C149" s="15" t="s">
        <v>4181</v>
      </c>
      <c r="D149" s="20">
        <v>472.93524982888431</v>
      </c>
      <c r="E149" s="16">
        <v>1</v>
      </c>
      <c r="G149" s="15" t="s">
        <v>1123</v>
      </c>
      <c r="H149" s="28"/>
      <c r="I149" s="28">
        <v>5</v>
      </c>
      <c r="J149" s="17">
        <f t="shared" si="6"/>
        <v>0</v>
      </c>
      <c r="O149" s="18"/>
      <c r="P149" s="18"/>
      <c r="Q149" s="18"/>
      <c r="R149" s="18"/>
      <c r="S149" s="18"/>
      <c r="AI149"/>
      <c r="AJ149"/>
      <c r="AK149"/>
      <c r="AL149"/>
      <c r="AM149"/>
      <c r="AN149"/>
      <c r="AO149"/>
      <c r="AP149"/>
      <c r="AQ149"/>
      <c r="AR149"/>
      <c r="AS149"/>
      <c r="AT149"/>
    </row>
    <row r="150" spans="3:46" x14ac:dyDescent="0.25">
      <c r="C150" s="15" t="s">
        <v>6165</v>
      </c>
      <c r="D150" s="20">
        <v>345.39176728268308</v>
      </c>
      <c r="E150" s="16">
        <v>3</v>
      </c>
      <c r="G150" s="15" t="s">
        <v>380</v>
      </c>
      <c r="H150" s="28">
        <v>1</v>
      </c>
      <c r="I150" s="28"/>
      <c r="J150" s="17">
        <f t="shared" si="6"/>
        <v>1</v>
      </c>
      <c r="O150" s="18"/>
      <c r="P150" s="18"/>
      <c r="Q150" s="18"/>
      <c r="R150" s="18"/>
      <c r="S150" s="18"/>
      <c r="AI150"/>
      <c r="AJ150"/>
      <c r="AK150"/>
      <c r="AL150"/>
      <c r="AM150"/>
      <c r="AN150"/>
      <c r="AO150"/>
      <c r="AP150"/>
      <c r="AQ150"/>
      <c r="AR150"/>
      <c r="AS150"/>
      <c r="AT150"/>
    </row>
    <row r="151" spans="3:46" x14ac:dyDescent="0.25">
      <c r="C151" s="15" t="s">
        <v>10450</v>
      </c>
      <c r="D151" s="20">
        <v>325.2561341546886</v>
      </c>
      <c r="E151" s="16">
        <v>4</v>
      </c>
      <c r="G151" s="15" t="s">
        <v>5096</v>
      </c>
      <c r="H151" s="28"/>
      <c r="I151" s="28">
        <v>1</v>
      </c>
      <c r="J151" s="17">
        <f t="shared" si="6"/>
        <v>0</v>
      </c>
      <c r="O151" s="18"/>
      <c r="P151" s="18"/>
      <c r="Q151" s="18"/>
      <c r="R151" s="18"/>
      <c r="S151" s="18"/>
      <c r="AI151"/>
      <c r="AJ151"/>
      <c r="AK151"/>
      <c r="AL151"/>
      <c r="AM151"/>
      <c r="AN151"/>
      <c r="AO151"/>
      <c r="AP151"/>
      <c r="AQ151"/>
      <c r="AR151"/>
      <c r="AS151"/>
      <c r="AT151"/>
    </row>
    <row r="152" spans="3:46" x14ac:dyDescent="0.25">
      <c r="C152" s="15" t="s">
        <v>1894</v>
      </c>
      <c r="D152" s="20">
        <v>258.4196194387406</v>
      </c>
      <c r="E152" s="16">
        <v>1</v>
      </c>
      <c r="G152" s="15" t="s">
        <v>306</v>
      </c>
      <c r="H152" s="28">
        <v>1</v>
      </c>
      <c r="I152" s="28">
        <v>8</v>
      </c>
      <c r="J152" s="17">
        <f t="shared" si="6"/>
        <v>0.1111111111111111</v>
      </c>
      <c r="O152" s="18"/>
      <c r="P152" s="18"/>
      <c r="Q152" s="18"/>
      <c r="R152" s="18"/>
      <c r="S152" s="18"/>
      <c r="AI152"/>
      <c r="AJ152"/>
      <c r="AK152"/>
      <c r="AL152"/>
      <c r="AM152"/>
      <c r="AN152"/>
      <c r="AO152"/>
      <c r="AP152"/>
      <c r="AQ152"/>
      <c r="AR152"/>
      <c r="AS152"/>
      <c r="AT152"/>
    </row>
    <row r="153" spans="3:46" x14ac:dyDescent="0.25">
      <c r="C153" s="15" t="s">
        <v>1364</v>
      </c>
      <c r="D153" s="20">
        <v>177.61562765229294</v>
      </c>
      <c r="E153" s="16">
        <v>2</v>
      </c>
      <c r="G153" s="15" t="s">
        <v>4141</v>
      </c>
      <c r="H153" s="28">
        <v>5</v>
      </c>
      <c r="I153" s="28">
        <v>13</v>
      </c>
      <c r="J153" s="17">
        <f t="shared" si="6"/>
        <v>0.27777777777777779</v>
      </c>
      <c r="O153" s="18"/>
      <c r="P153" s="18"/>
      <c r="Q153" s="18"/>
      <c r="R153" s="18"/>
      <c r="S153" s="18"/>
      <c r="AI153"/>
      <c r="AJ153"/>
      <c r="AK153"/>
      <c r="AL153"/>
      <c r="AM153"/>
      <c r="AN153"/>
      <c r="AO153"/>
      <c r="AP153"/>
      <c r="AQ153"/>
      <c r="AR153"/>
      <c r="AS153"/>
      <c r="AT153"/>
    </row>
    <row r="154" spans="3:46" x14ac:dyDescent="0.25">
      <c r="C154" s="15" t="s">
        <v>2164</v>
      </c>
      <c r="D154" s="20">
        <v>157.86537987679674</v>
      </c>
      <c r="E154" s="16">
        <v>1</v>
      </c>
      <c r="G154" s="15" t="s">
        <v>3261</v>
      </c>
      <c r="H154" s="28">
        <v>20</v>
      </c>
      <c r="I154" s="28">
        <v>8</v>
      </c>
      <c r="J154" s="17">
        <f t="shared" si="6"/>
        <v>0.7142857142857143</v>
      </c>
      <c r="O154" s="18"/>
      <c r="P154" s="18"/>
      <c r="Q154" s="18"/>
      <c r="R154" s="18"/>
      <c r="S154" s="18"/>
      <c r="AI154"/>
      <c r="AJ154"/>
      <c r="AK154"/>
      <c r="AL154"/>
      <c r="AM154"/>
      <c r="AN154"/>
      <c r="AO154"/>
      <c r="AP154"/>
      <c r="AQ154"/>
      <c r="AR154"/>
      <c r="AS154"/>
      <c r="AT154"/>
    </row>
    <row r="155" spans="3:46" x14ac:dyDescent="0.25">
      <c r="C155" s="15" t="s">
        <v>976</v>
      </c>
      <c r="D155" s="20">
        <v>152.30792607802874</v>
      </c>
      <c r="E155" s="16">
        <v>1</v>
      </c>
      <c r="G155" s="15" t="s">
        <v>645</v>
      </c>
      <c r="H155" s="28">
        <v>68</v>
      </c>
      <c r="I155" s="28">
        <v>1</v>
      </c>
      <c r="J155" s="17">
        <f t="shared" si="6"/>
        <v>0.98550724637681164</v>
      </c>
      <c r="O155" s="18"/>
      <c r="P155" s="18"/>
      <c r="Q155" s="18"/>
      <c r="R155" s="18"/>
      <c r="S155" s="18"/>
      <c r="AI155"/>
      <c r="AJ155"/>
      <c r="AK155"/>
      <c r="AL155"/>
      <c r="AM155"/>
      <c r="AN155"/>
      <c r="AO155"/>
      <c r="AP155"/>
      <c r="AQ155"/>
      <c r="AR155"/>
      <c r="AS155"/>
      <c r="AT155"/>
    </row>
    <row r="156" spans="3:46" x14ac:dyDescent="0.25">
      <c r="C156" s="15" t="s">
        <v>1109</v>
      </c>
      <c r="D156" s="20">
        <v>128.15770020533881</v>
      </c>
      <c r="E156" s="16">
        <v>1</v>
      </c>
      <c r="G156" s="15" t="s">
        <v>4169</v>
      </c>
      <c r="H156" s="28"/>
      <c r="I156" s="28">
        <v>3</v>
      </c>
      <c r="J156" s="17">
        <f t="shared" si="6"/>
        <v>0</v>
      </c>
      <c r="O156" s="18"/>
      <c r="P156" s="18"/>
      <c r="Q156" s="18"/>
      <c r="R156" s="18"/>
      <c r="S156" s="18"/>
      <c r="AI156"/>
      <c r="AJ156"/>
      <c r="AK156"/>
      <c r="AL156"/>
      <c r="AM156"/>
      <c r="AN156"/>
      <c r="AO156"/>
      <c r="AP156"/>
      <c r="AQ156"/>
      <c r="AR156"/>
      <c r="AS156"/>
      <c r="AT156"/>
    </row>
    <row r="157" spans="3:46" x14ac:dyDescent="0.25">
      <c r="C157" s="15" t="s">
        <v>6527</v>
      </c>
      <c r="D157" s="20">
        <v>87.844621492128681</v>
      </c>
      <c r="E157" s="16">
        <v>1</v>
      </c>
      <c r="G157" s="15" t="s">
        <v>986</v>
      </c>
      <c r="H157" s="28">
        <v>36</v>
      </c>
      <c r="I157" s="28">
        <v>1</v>
      </c>
      <c r="J157" s="17">
        <f t="shared" si="6"/>
        <v>0.97297297297297303</v>
      </c>
      <c r="O157" s="18"/>
      <c r="P157" s="18"/>
      <c r="Q157" s="18"/>
      <c r="R157" s="18"/>
      <c r="S157" s="18"/>
      <c r="AI157"/>
      <c r="AJ157"/>
      <c r="AK157"/>
      <c r="AL157"/>
      <c r="AM157"/>
      <c r="AN157"/>
      <c r="AO157"/>
      <c r="AP157"/>
      <c r="AQ157"/>
      <c r="AR157"/>
      <c r="AS157"/>
      <c r="AT157"/>
    </row>
    <row r="158" spans="3:46" x14ac:dyDescent="0.25">
      <c r="C158" s="15" t="s">
        <v>2758</v>
      </c>
      <c r="D158" s="20">
        <v>65.15712525667351</v>
      </c>
      <c r="E158" s="16">
        <v>1</v>
      </c>
      <c r="G158" s="15" t="s">
        <v>1415</v>
      </c>
      <c r="H158" s="28">
        <v>5</v>
      </c>
      <c r="I158" s="28">
        <v>3</v>
      </c>
      <c r="J158" s="17">
        <f t="shared" si="6"/>
        <v>0.625</v>
      </c>
      <c r="O158" s="18"/>
      <c r="P158" s="18"/>
      <c r="Q158" s="18"/>
      <c r="R158" s="18"/>
      <c r="S158" s="18"/>
      <c r="AI158"/>
      <c r="AJ158"/>
      <c r="AK158"/>
      <c r="AL158"/>
      <c r="AM158"/>
      <c r="AN158"/>
      <c r="AO158"/>
      <c r="AP158"/>
      <c r="AQ158"/>
      <c r="AR158"/>
      <c r="AS158"/>
      <c r="AT158"/>
    </row>
    <row r="159" spans="3:46" x14ac:dyDescent="0.25">
      <c r="C159" s="15" t="s">
        <v>1102</v>
      </c>
      <c r="D159" s="20">
        <v>53.376342231348403</v>
      </c>
      <c r="E159" s="16">
        <v>2</v>
      </c>
      <c r="G159" s="15" t="s">
        <v>5938</v>
      </c>
      <c r="H159" s="28"/>
      <c r="I159" s="28">
        <v>1</v>
      </c>
      <c r="J159" s="17">
        <f t="shared" si="6"/>
        <v>0</v>
      </c>
      <c r="O159" s="18"/>
      <c r="P159" s="18"/>
      <c r="Q159" s="18"/>
      <c r="R159" s="18"/>
      <c r="S159" s="18"/>
      <c r="AI159"/>
      <c r="AJ159"/>
      <c r="AK159"/>
      <c r="AL159"/>
      <c r="AM159"/>
      <c r="AN159"/>
      <c r="AO159"/>
      <c r="AP159"/>
      <c r="AQ159"/>
      <c r="AR159"/>
      <c r="AS159"/>
      <c r="AT159"/>
    </row>
    <row r="160" spans="3:46" x14ac:dyDescent="0.25">
      <c r="C160" s="15" t="s">
        <v>1491</v>
      </c>
      <c r="D160" s="20">
        <v>16.242874743326489</v>
      </c>
      <c r="E160" s="16">
        <v>1</v>
      </c>
      <c r="G160" s="15" t="s">
        <v>2327</v>
      </c>
      <c r="H160" s="28">
        <v>58</v>
      </c>
      <c r="I160" s="28">
        <v>15</v>
      </c>
      <c r="J160" s="17">
        <f t="shared" si="6"/>
        <v>0.79452054794520544</v>
      </c>
      <c r="O160" s="18"/>
      <c r="P160" s="18"/>
      <c r="Q160" s="18"/>
      <c r="R160" s="18"/>
      <c r="S160" s="18"/>
      <c r="AI160"/>
      <c r="AJ160"/>
      <c r="AK160"/>
      <c r="AL160"/>
      <c r="AM160"/>
      <c r="AN160"/>
      <c r="AO160"/>
      <c r="AP160"/>
      <c r="AQ160"/>
      <c r="AR160"/>
      <c r="AS160"/>
      <c r="AT160"/>
    </row>
    <row r="161" spans="3:46" x14ac:dyDescent="0.25">
      <c r="C161" s="15" t="s">
        <v>1452</v>
      </c>
      <c r="D161" s="20">
        <v>4.2838603696098563</v>
      </c>
      <c r="E161" s="16">
        <v>1</v>
      </c>
      <c r="G161" s="15" t="s">
        <v>3890</v>
      </c>
      <c r="H161" s="28">
        <v>1</v>
      </c>
      <c r="I161" s="28">
        <v>3</v>
      </c>
      <c r="J161" s="17">
        <f t="shared" ref="J161:J197" si="7">H161/SUM(H161:I161)</f>
        <v>0.25</v>
      </c>
      <c r="O161" s="18"/>
      <c r="P161" s="18"/>
      <c r="Q161" s="18"/>
      <c r="R161" s="18"/>
      <c r="S161" s="18"/>
      <c r="AI161"/>
      <c r="AJ161"/>
      <c r="AK161"/>
      <c r="AL161"/>
      <c r="AM161"/>
      <c r="AN161"/>
      <c r="AO161"/>
      <c r="AP161"/>
      <c r="AQ161"/>
      <c r="AR161"/>
      <c r="AS161"/>
      <c r="AT161"/>
    </row>
    <row r="162" spans="3:46" x14ac:dyDescent="0.25">
      <c r="C162" s="15" t="s">
        <v>3261</v>
      </c>
      <c r="D162" s="20"/>
      <c r="E162" s="16">
        <v>18</v>
      </c>
      <c r="G162" s="15" t="s">
        <v>5657</v>
      </c>
      <c r="H162" s="28">
        <v>1</v>
      </c>
      <c r="I162" s="28">
        <v>1</v>
      </c>
      <c r="J162" s="17">
        <f t="shared" si="7"/>
        <v>0.5</v>
      </c>
      <c r="O162" s="18"/>
      <c r="P162" s="18"/>
      <c r="Q162" s="18"/>
      <c r="R162" s="18"/>
      <c r="AI162"/>
      <c r="AJ162"/>
      <c r="AK162"/>
      <c r="AL162"/>
      <c r="AM162"/>
      <c r="AN162"/>
      <c r="AO162"/>
      <c r="AP162"/>
      <c r="AQ162"/>
      <c r="AR162"/>
      <c r="AS162"/>
      <c r="AT162"/>
    </row>
    <row r="163" spans="3:46" x14ac:dyDescent="0.25">
      <c r="C163" s="15" t="s">
        <v>6599</v>
      </c>
      <c r="D163" s="20"/>
      <c r="E163" s="16">
        <v>1</v>
      </c>
      <c r="G163" s="15" t="s">
        <v>1471</v>
      </c>
      <c r="H163" s="28">
        <v>23</v>
      </c>
      <c r="I163" s="28">
        <v>13</v>
      </c>
      <c r="J163" s="17">
        <f t="shared" si="7"/>
        <v>0.63888888888888884</v>
      </c>
      <c r="O163" s="18"/>
      <c r="P163" s="18"/>
      <c r="Q163" s="18"/>
      <c r="R163" s="18"/>
      <c r="AI163"/>
      <c r="AJ163"/>
      <c r="AK163"/>
      <c r="AL163"/>
      <c r="AM163"/>
      <c r="AN163"/>
      <c r="AO163"/>
      <c r="AP163"/>
      <c r="AQ163"/>
      <c r="AR163"/>
      <c r="AS163"/>
      <c r="AT163"/>
    </row>
    <row r="164" spans="3:46" x14ac:dyDescent="0.25">
      <c r="C164" s="15" t="s">
        <v>1280</v>
      </c>
      <c r="D164" s="20">
        <v>941957.4303422292</v>
      </c>
      <c r="E164" s="16">
        <v>2303</v>
      </c>
      <c r="G164" s="15" t="s">
        <v>1381</v>
      </c>
      <c r="H164" s="28">
        <v>6</v>
      </c>
      <c r="I164" s="28">
        <v>4</v>
      </c>
      <c r="J164" s="17">
        <f t="shared" si="7"/>
        <v>0.6</v>
      </c>
      <c r="AI164"/>
      <c r="AJ164"/>
      <c r="AK164"/>
      <c r="AL164"/>
      <c r="AM164"/>
      <c r="AN164"/>
      <c r="AO164"/>
      <c r="AP164"/>
      <c r="AQ164"/>
      <c r="AR164"/>
      <c r="AS164"/>
      <c r="AT164"/>
    </row>
    <row r="165" spans="3:46" x14ac:dyDescent="0.25">
      <c r="C165" s="18"/>
      <c r="D165" s="18"/>
      <c r="E165" s="18"/>
      <c r="G165" s="15" t="s">
        <v>1047</v>
      </c>
      <c r="H165" s="28"/>
      <c r="I165" s="28">
        <v>5</v>
      </c>
      <c r="J165" s="17">
        <f t="shared" si="7"/>
        <v>0</v>
      </c>
      <c r="AI165"/>
      <c r="AJ165"/>
      <c r="AK165"/>
      <c r="AL165"/>
      <c r="AM165"/>
      <c r="AN165"/>
      <c r="AO165"/>
      <c r="AP165"/>
      <c r="AQ165"/>
      <c r="AR165"/>
      <c r="AS165"/>
      <c r="AT165"/>
    </row>
    <row r="166" spans="3:46" x14ac:dyDescent="0.25">
      <c r="C166" s="18"/>
      <c r="D166" s="18"/>
      <c r="E166" s="18"/>
      <c r="G166" s="15" t="s">
        <v>1041</v>
      </c>
      <c r="H166" s="28"/>
      <c r="I166" s="28">
        <v>1</v>
      </c>
      <c r="J166" s="17">
        <f t="shared" si="7"/>
        <v>0</v>
      </c>
      <c r="AI166"/>
      <c r="AJ166"/>
      <c r="AK166"/>
      <c r="AL166"/>
      <c r="AM166"/>
      <c r="AN166"/>
      <c r="AO166"/>
      <c r="AP166"/>
      <c r="AQ166"/>
      <c r="AR166"/>
      <c r="AS166"/>
      <c r="AT166"/>
    </row>
    <row r="167" spans="3:46" x14ac:dyDescent="0.25">
      <c r="C167" s="18"/>
      <c r="D167" s="18"/>
      <c r="E167" s="18"/>
      <c r="G167" s="15" t="s">
        <v>310</v>
      </c>
      <c r="H167" s="28">
        <v>19</v>
      </c>
      <c r="I167" s="28">
        <v>16</v>
      </c>
      <c r="J167" s="17">
        <f t="shared" si="7"/>
        <v>0.54285714285714282</v>
      </c>
      <c r="AI167"/>
      <c r="AJ167"/>
      <c r="AK167"/>
      <c r="AL167"/>
      <c r="AM167"/>
      <c r="AN167"/>
      <c r="AO167"/>
      <c r="AP167"/>
      <c r="AQ167"/>
      <c r="AR167"/>
      <c r="AS167"/>
      <c r="AT167"/>
    </row>
    <row r="168" spans="3:46" x14ac:dyDescent="0.25">
      <c r="C168" s="18"/>
      <c r="D168" s="18"/>
      <c r="E168" s="18"/>
      <c r="G168" s="15" t="s">
        <v>788</v>
      </c>
      <c r="H168" s="28">
        <v>41</v>
      </c>
      <c r="I168" s="28">
        <v>7</v>
      </c>
      <c r="J168" s="17">
        <f t="shared" si="7"/>
        <v>0.85416666666666663</v>
      </c>
      <c r="AI168"/>
      <c r="AJ168"/>
      <c r="AK168"/>
      <c r="AL168"/>
      <c r="AM168"/>
      <c r="AN168"/>
      <c r="AO168"/>
      <c r="AP168"/>
      <c r="AQ168"/>
      <c r="AR168"/>
      <c r="AS168"/>
      <c r="AT168"/>
    </row>
    <row r="169" spans="3:46" x14ac:dyDescent="0.25">
      <c r="C169" s="18"/>
      <c r="D169" s="18"/>
      <c r="E169" s="18"/>
      <c r="G169" s="15" t="s">
        <v>1491</v>
      </c>
      <c r="H169" s="28">
        <v>2</v>
      </c>
      <c r="I169" s="28"/>
      <c r="J169" s="17">
        <f t="shared" si="7"/>
        <v>1</v>
      </c>
      <c r="AI169"/>
      <c r="AJ169"/>
      <c r="AK169"/>
      <c r="AL169"/>
      <c r="AM169"/>
      <c r="AN169"/>
      <c r="AO169"/>
      <c r="AP169"/>
      <c r="AQ169"/>
      <c r="AR169"/>
      <c r="AS169"/>
      <c r="AT169"/>
    </row>
    <row r="170" spans="3:46" x14ac:dyDescent="0.25">
      <c r="C170" s="18"/>
      <c r="D170" s="18"/>
      <c r="E170" s="18"/>
      <c r="G170" s="15" t="s">
        <v>1006</v>
      </c>
      <c r="H170" s="28">
        <v>48</v>
      </c>
      <c r="I170" s="28">
        <v>17</v>
      </c>
      <c r="J170" s="17">
        <f t="shared" si="7"/>
        <v>0.7384615384615385</v>
      </c>
      <c r="AI170"/>
      <c r="AJ170"/>
      <c r="AK170"/>
      <c r="AL170"/>
      <c r="AM170"/>
      <c r="AN170"/>
      <c r="AO170"/>
      <c r="AP170"/>
      <c r="AQ170"/>
      <c r="AR170"/>
      <c r="AS170"/>
      <c r="AT170"/>
    </row>
    <row r="171" spans="3:46" x14ac:dyDescent="0.25">
      <c r="C171" s="18"/>
      <c r="D171" s="18"/>
      <c r="E171" s="18"/>
      <c r="G171" s="15" t="s">
        <v>568</v>
      </c>
      <c r="H171" s="28"/>
      <c r="I171" s="28">
        <v>7</v>
      </c>
      <c r="J171" s="17">
        <f t="shared" si="7"/>
        <v>0</v>
      </c>
      <c r="AI171"/>
      <c r="AJ171"/>
      <c r="AK171"/>
      <c r="AL171"/>
      <c r="AM171"/>
      <c r="AN171"/>
      <c r="AO171"/>
      <c r="AP171"/>
      <c r="AQ171"/>
      <c r="AR171"/>
      <c r="AS171"/>
      <c r="AT171"/>
    </row>
    <row r="172" spans="3:46" x14ac:dyDescent="0.25">
      <c r="C172" s="18"/>
      <c r="D172" s="18"/>
      <c r="E172" s="18"/>
      <c r="G172" s="15" t="s">
        <v>314</v>
      </c>
      <c r="H172" s="28">
        <v>13</v>
      </c>
      <c r="I172" s="28">
        <v>13</v>
      </c>
      <c r="J172" s="17">
        <f t="shared" si="7"/>
        <v>0.5</v>
      </c>
      <c r="AI172"/>
      <c r="AJ172"/>
      <c r="AK172"/>
      <c r="AL172"/>
      <c r="AM172"/>
      <c r="AN172"/>
      <c r="AO172"/>
      <c r="AP172"/>
      <c r="AQ172"/>
      <c r="AR172"/>
      <c r="AS172"/>
      <c r="AT172"/>
    </row>
    <row r="173" spans="3:46" x14ac:dyDescent="0.25">
      <c r="C173" s="18"/>
      <c r="D173" s="18"/>
      <c r="E173" s="18"/>
      <c r="G173" s="15" t="s">
        <v>3028</v>
      </c>
      <c r="H173" s="28"/>
      <c r="I173" s="28">
        <v>4</v>
      </c>
      <c r="J173" s="17">
        <f t="shared" si="7"/>
        <v>0</v>
      </c>
      <c r="AI173"/>
      <c r="AJ173"/>
      <c r="AK173"/>
      <c r="AL173"/>
      <c r="AM173"/>
      <c r="AN173"/>
      <c r="AO173"/>
      <c r="AP173"/>
      <c r="AQ173"/>
      <c r="AR173"/>
      <c r="AS173"/>
      <c r="AT173"/>
    </row>
    <row r="174" spans="3:46" x14ac:dyDescent="0.25">
      <c r="C174" s="18"/>
      <c r="D174" s="18"/>
      <c r="E174" s="18"/>
      <c r="G174" s="15" t="s">
        <v>4174</v>
      </c>
      <c r="H174" s="28"/>
      <c r="I174" s="28">
        <v>1</v>
      </c>
      <c r="J174" s="17">
        <f t="shared" si="7"/>
        <v>0</v>
      </c>
      <c r="AI174"/>
      <c r="AJ174"/>
      <c r="AK174"/>
      <c r="AL174"/>
      <c r="AM174"/>
      <c r="AN174"/>
      <c r="AO174"/>
      <c r="AP174"/>
      <c r="AQ174"/>
      <c r="AR174"/>
      <c r="AS174"/>
      <c r="AT174"/>
    </row>
    <row r="175" spans="3:46" x14ac:dyDescent="0.25">
      <c r="C175" s="18"/>
      <c r="D175" s="18"/>
      <c r="E175" s="18"/>
      <c r="G175" s="15" t="s">
        <v>976</v>
      </c>
      <c r="H175" s="28">
        <v>1</v>
      </c>
      <c r="I175" s="28">
        <v>3</v>
      </c>
      <c r="J175" s="17">
        <f t="shared" si="7"/>
        <v>0.25</v>
      </c>
      <c r="AI175"/>
      <c r="AJ175"/>
      <c r="AK175"/>
      <c r="AL175"/>
      <c r="AM175"/>
      <c r="AN175"/>
      <c r="AO175"/>
      <c r="AP175"/>
      <c r="AQ175"/>
      <c r="AR175"/>
      <c r="AS175"/>
      <c r="AT175"/>
    </row>
    <row r="176" spans="3:46" x14ac:dyDescent="0.25">
      <c r="C176" s="18"/>
      <c r="D176" s="18"/>
      <c r="E176" s="18"/>
      <c r="G176" s="15" t="s">
        <v>4184</v>
      </c>
      <c r="H176" s="28"/>
      <c r="I176" s="28">
        <v>1</v>
      </c>
      <c r="J176" s="17">
        <f t="shared" si="7"/>
        <v>0</v>
      </c>
      <c r="AI176"/>
      <c r="AJ176"/>
      <c r="AK176"/>
      <c r="AL176"/>
      <c r="AM176"/>
      <c r="AN176"/>
      <c r="AO176"/>
      <c r="AP176"/>
      <c r="AQ176"/>
      <c r="AR176"/>
      <c r="AS176"/>
      <c r="AT176"/>
    </row>
    <row r="177" spans="3:46" x14ac:dyDescent="0.25">
      <c r="C177" s="18"/>
      <c r="D177" s="18"/>
      <c r="E177" s="18"/>
      <c r="G177" s="15" t="s">
        <v>1489</v>
      </c>
      <c r="H177" s="28">
        <v>28</v>
      </c>
      <c r="I177" s="28">
        <v>30</v>
      </c>
      <c r="J177" s="17">
        <f t="shared" si="7"/>
        <v>0.48275862068965519</v>
      </c>
      <c r="AI177"/>
      <c r="AJ177"/>
      <c r="AK177"/>
      <c r="AL177"/>
      <c r="AM177"/>
      <c r="AN177"/>
      <c r="AO177"/>
      <c r="AP177"/>
      <c r="AQ177"/>
      <c r="AR177"/>
      <c r="AS177"/>
      <c r="AT177"/>
    </row>
    <row r="178" spans="3:46" x14ac:dyDescent="0.25">
      <c r="C178" s="18"/>
      <c r="D178" s="18"/>
      <c r="E178" s="18"/>
      <c r="G178" s="15" t="s">
        <v>1080</v>
      </c>
      <c r="H178" s="28">
        <v>24</v>
      </c>
      <c r="I178" s="28">
        <v>7</v>
      </c>
      <c r="J178" s="17">
        <f t="shared" si="7"/>
        <v>0.77419354838709675</v>
      </c>
      <c r="AI178"/>
      <c r="AJ178"/>
      <c r="AK178"/>
      <c r="AL178"/>
      <c r="AM178"/>
      <c r="AN178"/>
      <c r="AO178"/>
      <c r="AP178"/>
      <c r="AQ178"/>
      <c r="AR178"/>
      <c r="AS178"/>
      <c r="AT178"/>
    </row>
    <row r="179" spans="3:46" x14ac:dyDescent="0.25">
      <c r="C179" s="18"/>
      <c r="D179" s="18"/>
      <c r="E179" s="18"/>
      <c r="G179" s="15" t="s">
        <v>5813</v>
      </c>
      <c r="H179" s="28"/>
      <c r="I179" s="28">
        <v>4</v>
      </c>
      <c r="J179" s="17">
        <f t="shared" si="7"/>
        <v>0</v>
      </c>
      <c r="AI179"/>
      <c r="AJ179"/>
      <c r="AK179"/>
      <c r="AL179"/>
      <c r="AM179"/>
      <c r="AN179"/>
      <c r="AO179"/>
      <c r="AP179"/>
      <c r="AQ179"/>
      <c r="AR179"/>
      <c r="AS179"/>
      <c r="AT179"/>
    </row>
    <row r="180" spans="3:46" x14ac:dyDescent="0.25">
      <c r="C180" s="18"/>
      <c r="D180" s="18"/>
      <c r="E180" s="18"/>
      <c r="G180" s="15" t="s">
        <v>5668</v>
      </c>
      <c r="H180" s="28"/>
      <c r="I180" s="28">
        <v>12</v>
      </c>
      <c r="J180" s="17">
        <f t="shared" si="7"/>
        <v>0</v>
      </c>
      <c r="AI180"/>
      <c r="AJ180"/>
      <c r="AK180"/>
      <c r="AL180"/>
      <c r="AM180"/>
      <c r="AN180"/>
      <c r="AO180"/>
      <c r="AP180"/>
      <c r="AQ180"/>
      <c r="AR180"/>
      <c r="AS180"/>
      <c r="AT180"/>
    </row>
    <row r="181" spans="3:46" x14ac:dyDescent="0.25">
      <c r="C181" s="18"/>
      <c r="D181" s="18"/>
      <c r="E181" s="18"/>
      <c r="G181" s="15" t="s">
        <v>330</v>
      </c>
      <c r="H181" s="28">
        <v>20</v>
      </c>
      <c r="I181" s="28">
        <v>56</v>
      </c>
      <c r="J181" s="17">
        <f t="shared" si="7"/>
        <v>0.26315789473684209</v>
      </c>
      <c r="AI181"/>
      <c r="AJ181"/>
      <c r="AK181"/>
      <c r="AL181"/>
      <c r="AM181"/>
      <c r="AN181"/>
      <c r="AO181"/>
      <c r="AP181"/>
      <c r="AQ181"/>
      <c r="AR181"/>
      <c r="AS181"/>
      <c r="AT181"/>
    </row>
    <row r="182" spans="3:46" x14ac:dyDescent="0.25">
      <c r="C182" s="18"/>
      <c r="D182" s="18"/>
      <c r="E182" s="18"/>
      <c r="G182" s="15" t="s">
        <v>6599</v>
      </c>
      <c r="H182" s="28">
        <v>1</v>
      </c>
      <c r="I182" s="28">
        <v>1</v>
      </c>
      <c r="J182" s="17">
        <f t="shared" si="7"/>
        <v>0.5</v>
      </c>
      <c r="AI182"/>
      <c r="AJ182"/>
      <c r="AK182"/>
      <c r="AL182"/>
      <c r="AM182"/>
      <c r="AN182"/>
      <c r="AO182"/>
      <c r="AP182"/>
      <c r="AQ182"/>
      <c r="AR182"/>
      <c r="AS182"/>
      <c r="AT182"/>
    </row>
    <row r="183" spans="3:46" x14ac:dyDescent="0.25">
      <c r="C183" s="18"/>
      <c r="D183" s="18"/>
      <c r="E183" s="18"/>
      <c r="G183" s="15" t="s">
        <v>5834</v>
      </c>
      <c r="H183" s="28"/>
      <c r="I183" s="28">
        <v>24</v>
      </c>
      <c r="J183" s="17">
        <f t="shared" si="7"/>
        <v>0</v>
      </c>
      <c r="AI183"/>
      <c r="AJ183"/>
      <c r="AK183"/>
      <c r="AL183"/>
      <c r="AM183"/>
      <c r="AN183"/>
      <c r="AO183"/>
      <c r="AP183"/>
      <c r="AQ183"/>
      <c r="AR183"/>
      <c r="AS183"/>
      <c r="AT183"/>
    </row>
    <row r="184" spans="3:46" x14ac:dyDescent="0.25">
      <c r="C184" s="18"/>
      <c r="D184" s="18"/>
      <c r="E184" s="18"/>
      <c r="G184" s="15" t="s">
        <v>1029</v>
      </c>
      <c r="H184" s="28"/>
      <c r="I184" s="28">
        <v>1</v>
      </c>
      <c r="J184" s="17">
        <f t="shared" si="7"/>
        <v>0</v>
      </c>
      <c r="AI184"/>
      <c r="AJ184"/>
      <c r="AK184"/>
      <c r="AL184"/>
      <c r="AM184"/>
      <c r="AN184"/>
      <c r="AO184"/>
      <c r="AP184"/>
      <c r="AQ184"/>
      <c r="AR184"/>
      <c r="AS184"/>
      <c r="AT184"/>
    </row>
    <row r="185" spans="3:46" x14ac:dyDescent="0.25">
      <c r="C185" s="18"/>
      <c r="D185" s="18"/>
      <c r="E185" s="18"/>
      <c r="G185" s="15" t="s">
        <v>1671</v>
      </c>
      <c r="H185" s="28">
        <v>125</v>
      </c>
      <c r="I185" s="28">
        <v>17</v>
      </c>
      <c r="J185" s="17">
        <f t="shared" si="7"/>
        <v>0.88028169014084512</v>
      </c>
      <c r="AI185"/>
      <c r="AJ185"/>
      <c r="AK185"/>
      <c r="AL185"/>
      <c r="AM185"/>
      <c r="AN185"/>
      <c r="AO185"/>
      <c r="AP185"/>
      <c r="AQ185"/>
      <c r="AR185"/>
      <c r="AS185"/>
      <c r="AT185"/>
    </row>
    <row r="186" spans="3:46" x14ac:dyDescent="0.25">
      <c r="C186" s="18"/>
      <c r="D186" s="18"/>
      <c r="E186" s="18"/>
      <c r="G186" s="15" t="s">
        <v>1042</v>
      </c>
      <c r="H186" s="28">
        <v>4</v>
      </c>
      <c r="I186" s="28">
        <v>9</v>
      </c>
      <c r="J186" s="17">
        <f t="shared" si="7"/>
        <v>0.30769230769230771</v>
      </c>
      <c r="AI186"/>
      <c r="AJ186"/>
      <c r="AK186"/>
      <c r="AL186"/>
      <c r="AM186"/>
      <c r="AN186"/>
      <c r="AO186"/>
      <c r="AP186"/>
      <c r="AQ186"/>
      <c r="AR186"/>
      <c r="AS186"/>
      <c r="AT186"/>
    </row>
    <row r="187" spans="3:46" x14ac:dyDescent="0.25">
      <c r="C187" s="18"/>
      <c r="D187" s="18"/>
      <c r="E187" s="18"/>
      <c r="G187" s="15" t="s">
        <v>1102</v>
      </c>
      <c r="H187" s="28">
        <v>4</v>
      </c>
      <c r="I187" s="28">
        <v>6</v>
      </c>
      <c r="J187" s="17">
        <f t="shared" si="7"/>
        <v>0.4</v>
      </c>
      <c r="AI187"/>
      <c r="AJ187"/>
      <c r="AK187"/>
      <c r="AL187"/>
      <c r="AM187"/>
      <c r="AN187"/>
      <c r="AO187"/>
      <c r="AP187"/>
      <c r="AQ187"/>
      <c r="AR187"/>
      <c r="AS187"/>
      <c r="AT187"/>
    </row>
    <row r="188" spans="3:46" x14ac:dyDescent="0.25">
      <c r="C188" s="18"/>
      <c r="D188" s="18"/>
      <c r="E188" s="18"/>
      <c r="G188" s="15" t="s">
        <v>335</v>
      </c>
      <c r="H188" s="28"/>
      <c r="I188" s="28">
        <v>6</v>
      </c>
      <c r="J188" s="17">
        <f t="shared" si="7"/>
        <v>0</v>
      </c>
      <c r="AI188"/>
      <c r="AJ188"/>
      <c r="AK188"/>
      <c r="AL188"/>
      <c r="AM188"/>
      <c r="AN188"/>
      <c r="AO188"/>
      <c r="AP188"/>
      <c r="AQ188"/>
      <c r="AR188"/>
      <c r="AS188"/>
      <c r="AT188"/>
    </row>
    <row r="189" spans="3:46" x14ac:dyDescent="0.25">
      <c r="C189" s="18"/>
      <c r="D189" s="18"/>
      <c r="E189" s="18"/>
      <c r="G189" s="15" t="s">
        <v>341</v>
      </c>
      <c r="H189" s="28"/>
      <c r="I189" s="28">
        <v>2</v>
      </c>
      <c r="J189" s="17">
        <f t="shared" si="7"/>
        <v>0</v>
      </c>
      <c r="AI189"/>
      <c r="AJ189"/>
      <c r="AK189"/>
      <c r="AL189"/>
      <c r="AM189"/>
      <c r="AN189"/>
      <c r="AO189"/>
      <c r="AP189"/>
      <c r="AQ189"/>
      <c r="AR189"/>
      <c r="AS189"/>
      <c r="AT189"/>
    </row>
    <row r="190" spans="3:46" x14ac:dyDescent="0.25">
      <c r="C190" s="18"/>
      <c r="D190" s="18"/>
      <c r="E190" s="18"/>
      <c r="G190" s="15" t="s">
        <v>999</v>
      </c>
      <c r="H190" s="28">
        <v>12</v>
      </c>
      <c r="I190" s="28">
        <v>5</v>
      </c>
      <c r="J190" s="17">
        <f t="shared" si="7"/>
        <v>0.70588235294117652</v>
      </c>
      <c r="AI190"/>
      <c r="AJ190"/>
      <c r="AK190"/>
      <c r="AL190"/>
      <c r="AM190"/>
      <c r="AN190"/>
      <c r="AO190"/>
      <c r="AP190"/>
      <c r="AQ190"/>
      <c r="AR190"/>
      <c r="AS190"/>
      <c r="AT190"/>
    </row>
    <row r="191" spans="3:46" x14ac:dyDescent="0.25">
      <c r="C191" s="18"/>
      <c r="D191" s="18"/>
      <c r="E191" s="18"/>
      <c r="G191" s="15" t="s">
        <v>4181</v>
      </c>
      <c r="H191" s="28">
        <v>1</v>
      </c>
      <c r="I191" s="28">
        <v>1</v>
      </c>
      <c r="J191" s="17">
        <f t="shared" si="7"/>
        <v>0.5</v>
      </c>
      <c r="O191" s="18"/>
      <c r="P191" s="18"/>
      <c r="Q191" s="18"/>
      <c r="AI191"/>
      <c r="AJ191"/>
      <c r="AK191"/>
      <c r="AL191"/>
      <c r="AM191"/>
      <c r="AN191"/>
      <c r="AO191"/>
      <c r="AP191"/>
      <c r="AQ191"/>
      <c r="AR191"/>
      <c r="AS191"/>
      <c r="AT191"/>
    </row>
    <row r="192" spans="3:46" x14ac:dyDescent="0.25">
      <c r="C192" s="18"/>
      <c r="D192" s="18"/>
      <c r="E192" s="18"/>
      <c r="G192" s="15" t="s">
        <v>11597</v>
      </c>
      <c r="H192" s="28">
        <v>20</v>
      </c>
      <c r="I192" s="28">
        <v>43</v>
      </c>
      <c r="J192" s="17">
        <f t="shared" si="7"/>
        <v>0.31746031746031744</v>
      </c>
      <c r="O192" s="18"/>
      <c r="P192" s="18"/>
      <c r="Q192" s="18"/>
      <c r="AI192"/>
      <c r="AJ192"/>
      <c r="AK192"/>
      <c r="AL192"/>
      <c r="AM192"/>
      <c r="AN192"/>
      <c r="AO192"/>
      <c r="AP192"/>
      <c r="AQ192"/>
      <c r="AR192"/>
      <c r="AS192"/>
      <c r="AT192"/>
    </row>
    <row r="193" spans="1:46" x14ac:dyDescent="0.25">
      <c r="C193" s="18"/>
      <c r="D193" s="18"/>
      <c r="E193" s="18"/>
      <c r="G193" s="15" t="s">
        <v>12095</v>
      </c>
      <c r="H193" s="28">
        <v>73</v>
      </c>
      <c r="I193" s="28">
        <v>95</v>
      </c>
      <c r="J193" s="17">
        <f t="shared" si="7"/>
        <v>0.43452380952380953</v>
      </c>
      <c r="O193" s="18"/>
      <c r="P193" s="18"/>
      <c r="Q193" s="18"/>
      <c r="AI193"/>
      <c r="AJ193"/>
      <c r="AK193"/>
      <c r="AL193"/>
      <c r="AM193"/>
      <c r="AN193"/>
      <c r="AO193"/>
      <c r="AP193"/>
      <c r="AQ193"/>
      <c r="AR193"/>
      <c r="AS193"/>
      <c r="AT193"/>
    </row>
    <row r="194" spans="1:46" ht="30" x14ac:dyDescent="0.25">
      <c r="C194" s="18"/>
      <c r="D194" s="18"/>
      <c r="E194" s="18"/>
      <c r="G194" s="15" t="s">
        <v>10450</v>
      </c>
      <c r="H194" s="28">
        <v>4</v>
      </c>
      <c r="I194" s="28">
        <v>3</v>
      </c>
      <c r="J194" s="17">
        <f t="shared" si="7"/>
        <v>0.5714285714285714</v>
      </c>
      <c r="O194" s="18"/>
      <c r="P194" s="18"/>
      <c r="Q194" s="18"/>
      <c r="AI194"/>
      <c r="AJ194"/>
      <c r="AK194"/>
      <c r="AL194"/>
      <c r="AM194"/>
      <c r="AN194"/>
      <c r="AO194"/>
      <c r="AP194"/>
      <c r="AQ194"/>
      <c r="AR194"/>
      <c r="AS194"/>
      <c r="AT194"/>
    </row>
    <row r="195" spans="1:46" x14ac:dyDescent="0.25">
      <c r="C195" s="18"/>
      <c r="D195" s="18"/>
      <c r="E195" s="18"/>
      <c r="G195" s="15" t="s">
        <v>13138</v>
      </c>
      <c r="H195" s="28">
        <v>9</v>
      </c>
      <c r="I195" s="28">
        <v>12</v>
      </c>
      <c r="J195" s="17">
        <f t="shared" si="7"/>
        <v>0.42857142857142855</v>
      </c>
      <c r="O195" s="18"/>
      <c r="P195" s="18"/>
      <c r="Q195" s="18"/>
      <c r="AI195"/>
      <c r="AJ195"/>
      <c r="AK195"/>
      <c r="AL195"/>
      <c r="AM195"/>
      <c r="AN195"/>
      <c r="AO195"/>
      <c r="AP195"/>
      <c r="AQ195"/>
      <c r="AR195"/>
      <c r="AS195"/>
      <c r="AT195"/>
    </row>
    <row r="196" spans="1:46" ht="30" x14ac:dyDescent="0.25">
      <c r="C196" s="18"/>
      <c r="D196" s="18"/>
      <c r="E196" s="18"/>
      <c r="G196" s="15" t="s">
        <v>12266</v>
      </c>
      <c r="H196" s="28"/>
      <c r="I196" s="28">
        <v>4</v>
      </c>
      <c r="J196" s="17">
        <f t="shared" si="7"/>
        <v>0</v>
      </c>
      <c r="O196" s="18"/>
      <c r="P196" s="18"/>
      <c r="Q196" s="18"/>
      <c r="AI196"/>
      <c r="AJ196"/>
      <c r="AK196"/>
      <c r="AL196"/>
      <c r="AM196"/>
      <c r="AN196"/>
      <c r="AO196"/>
      <c r="AP196"/>
      <c r="AQ196"/>
      <c r="AR196"/>
      <c r="AS196"/>
      <c r="AT196"/>
    </row>
    <row r="197" spans="1:46" x14ac:dyDescent="0.25">
      <c r="G197" s="15" t="s">
        <v>1280</v>
      </c>
      <c r="H197" s="28">
        <v>2462</v>
      </c>
      <c r="I197" s="28">
        <v>2304</v>
      </c>
      <c r="J197" s="19">
        <f t="shared" si="7"/>
        <v>0.51657574485942093</v>
      </c>
      <c r="O197" s="18"/>
      <c r="P197" s="18"/>
      <c r="Q197" s="18"/>
      <c r="AI197"/>
      <c r="AJ197"/>
      <c r="AK197"/>
      <c r="AL197"/>
      <c r="AM197"/>
      <c r="AN197"/>
      <c r="AO197"/>
      <c r="AP197"/>
      <c r="AQ197"/>
      <c r="AR197"/>
      <c r="AS197"/>
      <c r="AT197"/>
    </row>
    <row r="198" spans="1:46" x14ac:dyDescent="0.25">
      <c r="O198" s="18"/>
      <c r="P198" s="18"/>
      <c r="Q198" s="18"/>
      <c r="AI198"/>
      <c r="AJ198"/>
      <c r="AK198"/>
      <c r="AL198"/>
      <c r="AM198"/>
      <c r="AN198"/>
      <c r="AO198"/>
      <c r="AP198"/>
      <c r="AQ198"/>
      <c r="AR198"/>
      <c r="AS198"/>
      <c r="AT198"/>
    </row>
    <row r="199" spans="1:46" x14ac:dyDescent="0.25">
      <c r="O199" s="18"/>
      <c r="P199" s="18"/>
      <c r="Q199" s="18"/>
      <c r="AI199"/>
      <c r="AJ199"/>
      <c r="AK199"/>
      <c r="AL199"/>
      <c r="AM199"/>
      <c r="AN199"/>
      <c r="AO199"/>
      <c r="AP199"/>
      <c r="AQ199"/>
      <c r="AR199"/>
      <c r="AS199"/>
      <c r="AT199"/>
    </row>
    <row r="200" spans="1:46" x14ac:dyDescent="0.25">
      <c r="O200" s="18"/>
      <c r="P200" s="18"/>
      <c r="Q200" s="18"/>
      <c r="AI200"/>
      <c r="AJ200"/>
      <c r="AK200"/>
      <c r="AL200"/>
      <c r="AM200"/>
      <c r="AN200"/>
      <c r="AO200"/>
      <c r="AP200"/>
      <c r="AQ200"/>
      <c r="AR200"/>
      <c r="AS200"/>
      <c r="AT200"/>
    </row>
    <row r="201" spans="1:46" x14ac:dyDescent="0.25">
      <c r="O201" s="18"/>
      <c r="P201" s="18"/>
      <c r="Q201" s="18"/>
      <c r="AI201"/>
      <c r="AJ201"/>
      <c r="AK201"/>
      <c r="AL201"/>
      <c r="AM201"/>
      <c r="AN201"/>
      <c r="AO201"/>
      <c r="AP201"/>
      <c r="AQ201"/>
      <c r="AR201"/>
      <c r="AS201"/>
      <c r="AT201"/>
    </row>
    <row r="202" spans="1:46" x14ac:dyDescent="0.25">
      <c r="O202" s="18"/>
      <c r="P202" s="18"/>
      <c r="Q202" s="18"/>
      <c r="AI202"/>
      <c r="AJ202"/>
      <c r="AK202"/>
      <c r="AL202"/>
      <c r="AM202"/>
      <c r="AN202"/>
      <c r="AO202"/>
      <c r="AP202"/>
      <c r="AQ202"/>
      <c r="AR202"/>
      <c r="AS202"/>
      <c r="AT202"/>
    </row>
    <row r="203" spans="1:46" x14ac:dyDescent="0.25">
      <c r="O203" s="18"/>
      <c r="P203" s="18"/>
      <c r="Q203" s="18"/>
      <c r="AI203"/>
      <c r="AJ203"/>
      <c r="AK203"/>
      <c r="AL203"/>
      <c r="AM203"/>
      <c r="AN203"/>
      <c r="AO203"/>
      <c r="AP203"/>
      <c r="AQ203"/>
      <c r="AR203"/>
      <c r="AS203"/>
      <c r="AT203"/>
    </row>
    <row r="204" spans="1:46" x14ac:dyDescent="0.25">
      <c r="O204" s="18"/>
      <c r="P204" s="18"/>
      <c r="Q204" s="18"/>
      <c r="AI204"/>
      <c r="AJ204"/>
      <c r="AK204"/>
      <c r="AL204"/>
      <c r="AM204"/>
      <c r="AN204"/>
      <c r="AO204"/>
      <c r="AP204"/>
      <c r="AQ204"/>
      <c r="AR204"/>
      <c r="AS204"/>
      <c r="AT204"/>
    </row>
    <row r="205" spans="1:46" x14ac:dyDescent="0.25">
      <c r="O205" s="18"/>
      <c r="P205" s="18"/>
      <c r="Q205" s="18"/>
      <c r="AI205"/>
      <c r="AJ205"/>
      <c r="AK205"/>
      <c r="AL205"/>
      <c r="AM205"/>
      <c r="AN205"/>
      <c r="AO205"/>
      <c r="AP205"/>
      <c r="AQ205"/>
      <c r="AR205"/>
      <c r="AS205"/>
      <c r="AT205"/>
    </row>
    <row r="206" spans="1:46" x14ac:dyDescent="0.25">
      <c r="A206" s="384" t="s">
        <v>11783</v>
      </c>
      <c r="C206" s="14" t="s">
        <v>1335</v>
      </c>
      <c r="D206" s="11" t="s">
        <v>265</v>
      </c>
      <c r="G206" s="14" t="s">
        <v>1335</v>
      </c>
      <c r="H206" s="11" t="s">
        <v>265</v>
      </c>
      <c r="L206" s="384" t="s">
        <v>11784</v>
      </c>
      <c r="O206" s="18"/>
      <c r="P206" s="18"/>
      <c r="Q206" s="18"/>
      <c r="AI206"/>
      <c r="AJ206"/>
      <c r="AK206"/>
      <c r="AL206"/>
      <c r="AM206"/>
      <c r="AN206"/>
      <c r="AO206"/>
      <c r="AP206"/>
      <c r="AQ206"/>
      <c r="AR206"/>
      <c r="AS206"/>
      <c r="AT206"/>
    </row>
    <row r="207" spans="1:46" x14ac:dyDescent="0.25">
      <c r="A207" s="384"/>
      <c r="C207" s="14" t="s">
        <v>1336</v>
      </c>
      <c r="D207" s="11" t="s">
        <v>11773</v>
      </c>
      <c r="G207" s="14" t="s">
        <v>1336</v>
      </c>
      <c r="H207" s="11" t="s">
        <v>11773</v>
      </c>
      <c r="L207" s="384"/>
      <c r="O207" s="18"/>
      <c r="P207" s="18"/>
      <c r="Q207" s="18"/>
      <c r="AI207"/>
      <c r="AJ207"/>
      <c r="AK207"/>
      <c r="AL207"/>
      <c r="AM207"/>
      <c r="AN207"/>
      <c r="AO207"/>
      <c r="AP207"/>
      <c r="AQ207"/>
      <c r="AR207"/>
      <c r="AS207"/>
      <c r="AT207"/>
    </row>
    <row r="208" spans="1:46" ht="60" x14ac:dyDescent="0.25">
      <c r="A208" s="384"/>
      <c r="C208" s="14" t="s">
        <v>11785</v>
      </c>
      <c r="D208" s="11" t="s">
        <v>265</v>
      </c>
      <c r="G208" s="14" t="s">
        <v>11786</v>
      </c>
      <c r="H208" s="11" t="s">
        <v>265</v>
      </c>
      <c r="L208" s="384"/>
      <c r="O208" s="18"/>
      <c r="P208" s="18"/>
      <c r="Q208" s="18"/>
      <c r="AI208"/>
      <c r="AJ208"/>
      <c r="AK208"/>
      <c r="AL208"/>
      <c r="AM208"/>
      <c r="AN208"/>
      <c r="AO208"/>
      <c r="AP208"/>
      <c r="AQ208"/>
      <c r="AR208"/>
      <c r="AS208"/>
      <c r="AT208"/>
    </row>
    <row r="209" spans="1:46" x14ac:dyDescent="0.25">
      <c r="A209" s="384"/>
      <c r="L209" s="384"/>
      <c r="O209" s="18"/>
      <c r="P209" s="18"/>
      <c r="Q209" s="18"/>
      <c r="AI209"/>
      <c r="AJ209"/>
      <c r="AK209"/>
      <c r="AL209"/>
      <c r="AM209"/>
      <c r="AN209"/>
      <c r="AO209"/>
      <c r="AP209"/>
      <c r="AQ209"/>
      <c r="AR209"/>
      <c r="AS209"/>
      <c r="AT209"/>
    </row>
    <row r="210" spans="1:46" x14ac:dyDescent="0.25">
      <c r="A210" s="384"/>
      <c r="C210" s="14" t="s">
        <v>11787</v>
      </c>
      <c r="D210" s="12" t="s">
        <v>11776</v>
      </c>
      <c r="E210" s="12" t="s">
        <v>11742</v>
      </c>
      <c r="G210" s="14" t="s">
        <v>11787</v>
      </c>
      <c r="H210" s="12" t="s">
        <v>11776</v>
      </c>
      <c r="I210" s="12" t="s">
        <v>11742</v>
      </c>
      <c r="L210" s="384"/>
      <c r="O210" s="18"/>
      <c r="P210" s="18"/>
      <c r="Q210" s="18"/>
      <c r="AI210"/>
      <c r="AJ210"/>
      <c r="AK210"/>
      <c r="AL210"/>
      <c r="AM210"/>
      <c r="AN210"/>
      <c r="AO210"/>
      <c r="AP210"/>
      <c r="AQ210"/>
      <c r="AR210"/>
      <c r="AS210"/>
      <c r="AT210"/>
    </row>
    <row r="211" spans="1:46" x14ac:dyDescent="0.25">
      <c r="A211" s="384"/>
      <c r="C211" s="15" t="s">
        <v>1405</v>
      </c>
      <c r="D211" s="281">
        <v>3196.281366187543</v>
      </c>
      <c r="E211" s="28">
        <v>11</v>
      </c>
      <c r="G211" s="15" t="s">
        <v>263</v>
      </c>
      <c r="H211" s="281">
        <v>218929.46912388693</v>
      </c>
      <c r="I211" s="28">
        <v>550</v>
      </c>
      <c r="L211" s="384"/>
      <c r="O211" s="18"/>
      <c r="P211" s="18"/>
      <c r="Q211" s="18"/>
      <c r="AI211"/>
      <c r="AJ211"/>
      <c r="AK211"/>
      <c r="AL211"/>
      <c r="AM211"/>
      <c r="AN211"/>
      <c r="AO211"/>
      <c r="AP211"/>
      <c r="AQ211"/>
      <c r="AR211"/>
      <c r="AS211"/>
      <c r="AT211"/>
    </row>
    <row r="212" spans="1:46" x14ac:dyDescent="0.25">
      <c r="A212" s="384"/>
      <c r="C212" s="15" t="s">
        <v>322</v>
      </c>
      <c r="D212" s="281"/>
      <c r="E212" s="28">
        <v>1</v>
      </c>
      <c r="G212" s="15" t="s">
        <v>398</v>
      </c>
      <c r="H212" s="281">
        <v>4521.1311293634471</v>
      </c>
      <c r="I212" s="28">
        <v>131</v>
      </c>
      <c r="L212" s="384"/>
      <c r="O212" s="18"/>
      <c r="P212" s="18"/>
      <c r="Q212" s="18"/>
      <c r="AI212"/>
      <c r="AJ212"/>
      <c r="AK212"/>
      <c r="AL212"/>
      <c r="AM212"/>
      <c r="AN212"/>
      <c r="AO212"/>
      <c r="AP212"/>
      <c r="AQ212"/>
      <c r="AR212"/>
      <c r="AS212"/>
      <c r="AT212"/>
    </row>
    <row r="213" spans="1:46" x14ac:dyDescent="0.25">
      <c r="C213" s="15" t="s">
        <v>1280</v>
      </c>
      <c r="D213" s="281">
        <v>3196.281366187543</v>
      </c>
      <c r="E213" s="28">
        <v>12</v>
      </c>
      <c r="G213" s="15" t="s">
        <v>274</v>
      </c>
      <c r="H213" s="281">
        <v>2121.0725359342919</v>
      </c>
      <c r="I213" s="28">
        <v>15</v>
      </c>
      <c r="O213" s="18"/>
      <c r="P213" s="18"/>
      <c r="Q213" s="18"/>
      <c r="AI213"/>
      <c r="AJ213"/>
      <c r="AK213"/>
      <c r="AL213"/>
      <c r="AM213"/>
      <c r="AN213"/>
      <c r="AO213"/>
      <c r="AP213"/>
      <c r="AQ213"/>
      <c r="AR213"/>
      <c r="AS213"/>
      <c r="AT213"/>
    </row>
    <row r="214" spans="1:46" x14ac:dyDescent="0.25">
      <c r="C214" s="18"/>
      <c r="D214" s="18"/>
      <c r="E214" s="18"/>
      <c r="G214" s="15" t="s">
        <v>1405</v>
      </c>
      <c r="H214" s="281">
        <v>206.99801232032857</v>
      </c>
      <c r="I214" s="28">
        <v>3</v>
      </c>
      <c r="O214" s="18"/>
      <c r="P214" s="18"/>
      <c r="Q214" s="18"/>
      <c r="AI214"/>
      <c r="AJ214"/>
      <c r="AK214"/>
      <c r="AL214"/>
      <c r="AM214"/>
      <c r="AN214"/>
      <c r="AO214"/>
      <c r="AP214"/>
      <c r="AQ214"/>
      <c r="AR214"/>
      <c r="AS214"/>
      <c r="AT214"/>
    </row>
    <row r="215" spans="1:46" x14ac:dyDescent="0.25">
      <c r="C215" s="18"/>
      <c r="D215" s="18"/>
      <c r="E215" s="18"/>
      <c r="G215" s="15" t="s">
        <v>1492</v>
      </c>
      <c r="H215" s="281"/>
      <c r="I215" s="28">
        <v>1</v>
      </c>
      <c r="O215" s="18"/>
      <c r="P215" s="18"/>
      <c r="Q215" s="18"/>
      <c r="AI215"/>
      <c r="AJ215"/>
      <c r="AK215"/>
      <c r="AL215"/>
      <c r="AM215"/>
      <c r="AN215"/>
      <c r="AO215"/>
      <c r="AP215"/>
      <c r="AQ215"/>
      <c r="AR215"/>
      <c r="AS215"/>
      <c r="AT215"/>
    </row>
    <row r="216" spans="1:46" x14ac:dyDescent="0.25">
      <c r="C216" s="18"/>
      <c r="D216" s="18"/>
      <c r="E216" s="18"/>
      <c r="G216" s="15" t="s">
        <v>1280</v>
      </c>
      <c r="H216" s="281">
        <v>225778.67080150466</v>
      </c>
      <c r="I216" s="28">
        <v>700</v>
      </c>
      <c r="O216" s="18"/>
      <c r="P216" s="18"/>
      <c r="Q216" s="18"/>
      <c r="AI216"/>
      <c r="AJ216"/>
      <c r="AK216"/>
      <c r="AL216"/>
      <c r="AM216"/>
      <c r="AN216"/>
      <c r="AO216"/>
      <c r="AP216"/>
      <c r="AQ216"/>
      <c r="AR216"/>
      <c r="AS216"/>
      <c r="AT216"/>
    </row>
    <row r="217" spans="1:46" x14ac:dyDescent="0.25">
      <c r="C217" s="18"/>
      <c r="D217" s="18"/>
      <c r="E217" s="18"/>
      <c r="G217" s="18"/>
      <c r="H217" s="18"/>
      <c r="I217" s="18"/>
      <c r="O217" s="18"/>
      <c r="P217" s="18"/>
      <c r="Q217" s="18"/>
      <c r="AI217"/>
      <c r="AJ217"/>
      <c r="AK217"/>
      <c r="AL217"/>
      <c r="AM217"/>
      <c r="AN217"/>
      <c r="AO217"/>
      <c r="AP217"/>
      <c r="AQ217"/>
      <c r="AR217"/>
      <c r="AS217"/>
      <c r="AT217"/>
    </row>
    <row r="218" spans="1:46" x14ac:dyDescent="0.25">
      <c r="C218" s="18"/>
      <c r="D218" s="18"/>
      <c r="E218" s="18"/>
      <c r="G218" s="18"/>
      <c r="H218" s="18"/>
      <c r="I218" s="18"/>
      <c r="O218" s="18"/>
      <c r="P218" s="18"/>
      <c r="Q218" s="18"/>
      <c r="AI218"/>
      <c r="AJ218"/>
      <c r="AK218"/>
      <c r="AL218"/>
      <c r="AM218"/>
      <c r="AN218"/>
      <c r="AO218"/>
      <c r="AP218"/>
      <c r="AQ218"/>
      <c r="AR218"/>
      <c r="AS218"/>
      <c r="AT218"/>
    </row>
    <row r="219" spans="1:46" x14ac:dyDescent="0.25">
      <c r="C219" s="18"/>
      <c r="D219" s="18"/>
      <c r="E219" s="18"/>
      <c r="G219" s="18"/>
      <c r="H219" s="18"/>
      <c r="I219" s="18"/>
      <c r="O219" s="18"/>
      <c r="P219" s="18"/>
      <c r="Q219" s="18"/>
      <c r="AI219"/>
      <c r="AJ219"/>
      <c r="AK219"/>
      <c r="AL219"/>
      <c r="AM219"/>
      <c r="AN219"/>
      <c r="AO219"/>
      <c r="AP219"/>
      <c r="AQ219"/>
      <c r="AR219"/>
      <c r="AS219"/>
      <c r="AT219"/>
    </row>
    <row r="220" spans="1:46" x14ac:dyDescent="0.25">
      <c r="C220" s="18"/>
      <c r="D220" s="18"/>
      <c r="E220" s="18"/>
      <c r="G220" s="18"/>
      <c r="H220" s="18"/>
      <c r="I220" s="18"/>
      <c r="O220" s="18"/>
      <c r="P220" s="18"/>
      <c r="Q220" s="18"/>
      <c r="AI220"/>
      <c r="AJ220"/>
      <c r="AK220"/>
      <c r="AL220"/>
      <c r="AM220"/>
      <c r="AN220"/>
      <c r="AO220"/>
      <c r="AP220"/>
      <c r="AQ220"/>
      <c r="AR220"/>
      <c r="AS220"/>
      <c r="AT220"/>
    </row>
    <row r="221" spans="1:46" x14ac:dyDescent="0.25">
      <c r="C221" s="18"/>
      <c r="D221" s="18"/>
      <c r="E221" s="18"/>
      <c r="G221" s="18"/>
      <c r="H221" s="18"/>
      <c r="I221" s="18"/>
      <c r="O221" s="18"/>
      <c r="P221" s="18"/>
      <c r="Q221" s="18"/>
      <c r="AI221"/>
      <c r="AJ221"/>
      <c r="AK221"/>
      <c r="AL221"/>
      <c r="AM221"/>
      <c r="AN221"/>
      <c r="AO221"/>
      <c r="AP221"/>
      <c r="AQ221"/>
      <c r="AR221"/>
      <c r="AS221"/>
      <c r="AT221"/>
    </row>
    <row r="222" spans="1:46" x14ac:dyDescent="0.25">
      <c r="C222" s="18"/>
      <c r="D222" s="18"/>
      <c r="E222" s="18"/>
      <c r="G222" s="18"/>
      <c r="H222" s="18"/>
      <c r="I222" s="18"/>
      <c r="O222" s="18"/>
      <c r="P222" s="18"/>
      <c r="Q222" s="18"/>
      <c r="AI222"/>
      <c r="AJ222"/>
      <c r="AK222"/>
      <c r="AL222"/>
      <c r="AM222"/>
      <c r="AN222"/>
      <c r="AO222"/>
      <c r="AP222"/>
      <c r="AQ222"/>
      <c r="AR222"/>
      <c r="AS222"/>
      <c r="AT222"/>
    </row>
    <row r="223" spans="1:46" x14ac:dyDescent="0.25">
      <c r="C223" s="18"/>
      <c r="D223" s="18"/>
      <c r="E223" s="18"/>
      <c r="G223" s="18"/>
      <c r="H223" s="18"/>
      <c r="I223" s="18"/>
      <c r="O223" s="18"/>
      <c r="P223" s="18"/>
      <c r="Q223" s="18"/>
      <c r="AI223"/>
      <c r="AJ223"/>
      <c r="AK223"/>
      <c r="AL223"/>
      <c r="AM223"/>
      <c r="AN223"/>
      <c r="AO223"/>
      <c r="AP223"/>
      <c r="AQ223"/>
      <c r="AR223"/>
      <c r="AS223"/>
      <c r="AT223"/>
    </row>
    <row r="224" spans="1:46" x14ac:dyDescent="0.25">
      <c r="C224" s="18"/>
      <c r="D224" s="18"/>
      <c r="E224" s="18"/>
      <c r="G224" s="9"/>
      <c r="H224" s="9"/>
      <c r="I224" s="18"/>
      <c r="O224" s="18"/>
      <c r="P224" s="18"/>
      <c r="Q224" s="18"/>
      <c r="AI224"/>
      <c r="AJ224"/>
      <c r="AK224"/>
      <c r="AL224"/>
      <c r="AM224"/>
      <c r="AN224"/>
      <c r="AO224"/>
      <c r="AP224"/>
      <c r="AQ224"/>
      <c r="AR224"/>
      <c r="AS224"/>
      <c r="AT224"/>
    </row>
    <row r="225" spans="1:46" x14ac:dyDescent="0.25">
      <c r="C225" s="18"/>
      <c r="D225" s="18"/>
      <c r="G225" s="9"/>
      <c r="H225" s="9"/>
      <c r="O225" s="18"/>
      <c r="P225" s="18"/>
      <c r="Q225" s="18"/>
      <c r="AI225"/>
      <c r="AJ225"/>
      <c r="AK225"/>
      <c r="AL225"/>
      <c r="AM225"/>
      <c r="AN225"/>
      <c r="AO225"/>
      <c r="AP225"/>
      <c r="AQ225"/>
      <c r="AR225"/>
      <c r="AS225"/>
      <c r="AT225"/>
    </row>
    <row r="226" spans="1:46" x14ac:dyDescent="0.25">
      <c r="A226" s="384" t="s">
        <v>11788</v>
      </c>
      <c r="C226" s="14" t="s">
        <v>1335</v>
      </c>
      <c r="D226" s="11" t="s">
        <v>265</v>
      </c>
      <c r="G226" s="9"/>
      <c r="H226" s="9"/>
      <c r="L226" s="384" t="s">
        <v>11789</v>
      </c>
      <c r="O226" s="18"/>
      <c r="P226" s="18"/>
      <c r="Q226" s="18"/>
      <c r="AI226"/>
      <c r="AJ226"/>
      <c r="AK226"/>
      <c r="AL226"/>
      <c r="AM226"/>
      <c r="AN226"/>
      <c r="AO226"/>
      <c r="AP226"/>
      <c r="AQ226"/>
      <c r="AR226"/>
      <c r="AS226"/>
      <c r="AT226"/>
    </row>
    <row r="227" spans="1:46" x14ac:dyDescent="0.25">
      <c r="A227" s="384"/>
      <c r="C227" s="14" t="s">
        <v>1336</v>
      </c>
      <c r="D227" s="11" t="s">
        <v>11773</v>
      </c>
      <c r="G227" s="14" t="s">
        <v>1335</v>
      </c>
      <c r="H227" s="11" t="s">
        <v>265</v>
      </c>
      <c r="L227" s="384"/>
      <c r="O227" s="18"/>
      <c r="P227" s="18"/>
      <c r="Q227" s="18"/>
      <c r="AI227"/>
      <c r="AJ227"/>
      <c r="AK227"/>
      <c r="AL227"/>
      <c r="AM227"/>
      <c r="AN227"/>
      <c r="AO227"/>
      <c r="AP227"/>
      <c r="AQ227"/>
      <c r="AR227"/>
      <c r="AS227"/>
      <c r="AT227"/>
    </row>
    <row r="228" spans="1:46" x14ac:dyDescent="0.25">
      <c r="A228" s="384"/>
      <c r="L228" s="384"/>
      <c r="O228" s="18"/>
      <c r="P228" s="18"/>
      <c r="Q228" s="18"/>
      <c r="AI228"/>
      <c r="AJ228"/>
      <c r="AK228"/>
      <c r="AL228"/>
      <c r="AM228"/>
      <c r="AN228"/>
      <c r="AO228"/>
      <c r="AP228"/>
      <c r="AQ228"/>
      <c r="AR228"/>
      <c r="AS228"/>
      <c r="AT228"/>
    </row>
    <row r="229" spans="1:46" ht="45" x14ac:dyDescent="0.25">
      <c r="A229" s="384"/>
      <c r="C229" s="14" t="s">
        <v>11790</v>
      </c>
      <c r="D229" s="12" t="s">
        <v>11776</v>
      </c>
      <c r="E229" s="12" t="s">
        <v>11742</v>
      </c>
      <c r="G229" s="14" t="s">
        <v>11791</v>
      </c>
      <c r="H229" s="12" t="s">
        <v>11742</v>
      </c>
      <c r="I229" s="12" t="s">
        <v>11776</v>
      </c>
      <c r="J229" s="9"/>
      <c r="K229" s="9"/>
      <c r="L229" s="384"/>
      <c r="M229" s="9"/>
      <c r="N229" s="9"/>
      <c r="O229" s="18"/>
      <c r="P229" s="18"/>
      <c r="Q229" s="18"/>
      <c r="AI229"/>
      <c r="AJ229"/>
      <c r="AK229"/>
      <c r="AL229"/>
      <c r="AM229"/>
      <c r="AN229"/>
      <c r="AO229"/>
      <c r="AP229"/>
      <c r="AQ229"/>
      <c r="AR229"/>
      <c r="AS229"/>
      <c r="AT229"/>
    </row>
    <row r="230" spans="1:46" x14ac:dyDescent="0.25">
      <c r="A230" s="384"/>
      <c r="C230" s="15" t="s">
        <v>1384</v>
      </c>
      <c r="D230" s="281">
        <v>415650.76673169126</v>
      </c>
      <c r="E230" s="28">
        <v>802</v>
      </c>
      <c r="G230" s="15" t="s">
        <v>11773</v>
      </c>
      <c r="H230" s="28">
        <v>2303</v>
      </c>
      <c r="I230" s="281">
        <v>274411.51165653992</v>
      </c>
      <c r="J230" s="9"/>
      <c r="K230" s="9"/>
      <c r="L230" s="384"/>
      <c r="M230" s="9"/>
      <c r="N230" s="9"/>
      <c r="O230" s="18"/>
      <c r="P230" s="18"/>
      <c r="Q230" s="18"/>
      <c r="AI230"/>
      <c r="AJ230"/>
      <c r="AK230"/>
      <c r="AL230"/>
      <c r="AM230"/>
      <c r="AN230"/>
      <c r="AO230"/>
      <c r="AP230"/>
      <c r="AQ230"/>
      <c r="AR230"/>
      <c r="AS230"/>
      <c r="AT230"/>
    </row>
    <row r="231" spans="1:46" x14ac:dyDescent="0.25">
      <c r="A231" s="384"/>
      <c r="C231" s="24" t="s">
        <v>1371</v>
      </c>
      <c r="D231" s="281">
        <v>210550.97866324478</v>
      </c>
      <c r="E231" s="28">
        <v>522</v>
      </c>
      <c r="G231" s="24" t="s">
        <v>1357</v>
      </c>
      <c r="H231" s="28">
        <v>346</v>
      </c>
      <c r="I231" s="281">
        <v>60885.572201862407</v>
      </c>
      <c r="J231" s="9"/>
      <c r="K231" s="9"/>
      <c r="L231" s="384"/>
      <c r="M231" s="9"/>
      <c r="N231" s="9"/>
      <c r="O231" s="18"/>
      <c r="P231" s="18"/>
      <c r="Q231" s="18"/>
      <c r="AI231"/>
      <c r="AJ231"/>
      <c r="AK231"/>
      <c r="AL231"/>
      <c r="AM231"/>
      <c r="AN231"/>
      <c r="AO231"/>
      <c r="AP231"/>
      <c r="AQ231"/>
      <c r="AR231"/>
      <c r="AS231"/>
      <c r="AT231"/>
    </row>
    <row r="232" spans="1:46" x14ac:dyDescent="0.25">
      <c r="A232" s="384"/>
      <c r="C232" s="24" t="s">
        <v>484</v>
      </c>
      <c r="D232" s="281">
        <v>153515.8644188912</v>
      </c>
      <c r="E232" s="28">
        <v>167</v>
      </c>
      <c r="G232" s="24" t="s">
        <v>265</v>
      </c>
      <c r="H232" s="28">
        <v>1957</v>
      </c>
      <c r="I232" s="281">
        <v>213525.93945467603</v>
      </c>
      <c r="J232" s="9"/>
      <c r="K232" s="9"/>
      <c r="L232" s="384"/>
      <c r="M232" s="9"/>
      <c r="N232" s="9"/>
      <c r="O232" s="18"/>
      <c r="P232" s="18"/>
      <c r="Q232" s="18"/>
      <c r="AI232"/>
      <c r="AJ232"/>
      <c r="AK232"/>
      <c r="AL232"/>
      <c r="AM232"/>
      <c r="AN232"/>
      <c r="AO232"/>
      <c r="AP232"/>
      <c r="AQ232"/>
      <c r="AR232"/>
      <c r="AS232"/>
      <c r="AT232"/>
    </row>
    <row r="233" spans="1:46" x14ac:dyDescent="0.25">
      <c r="C233" s="24" t="s">
        <v>1500</v>
      </c>
      <c r="D233" s="281">
        <v>21859.117229295007</v>
      </c>
      <c r="E233" s="28">
        <v>50</v>
      </c>
      <c r="G233" s="15" t="s">
        <v>11774</v>
      </c>
      <c r="H233" s="28">
        <v>159</v>
      </c>
      <c r="I233" s="281">
        <v>18898.910666896747</v>
      </c>
      <c r="J233" s="9"/>
      <c r="K233" s="9"/>
      <c r="L233" s="9"/>
      <c r="M233" s="9"/>
      <c r="N233" s="9"/>
      <c r="AI233"/>
      <c r="AJ233"/>
      <c r="AK233"/>
      <c r="AL233"/>
      <c r="AM233"/>
      <c r="AN233"/>
      <c r="AO233"/>
      <c r="AP233"/>
      <c r="AQ233"/>
      <c r="AR233"/>
      <c r="AS233"/>
      <c r="AT233"/>
    </row>
    <row r="234" spans="1:46" x14ac:dyDescent="0.25">
      <c r="C234" s="24" t="s">
        <v>281</v>
      </c>
      <c r="D234" s="281">
        <v>17789.982537987678</v>
      </c>
      <c r="E234" s="28">
        <v>52</v>
      </c>
      <c r="G234" s="24" t="s">
        <v>1357</v>
      </c>
      <c r="H234" s="28">
        <v>69</v>
      </c>
      <c r="I234" s="281">
        <v>3761.2290512550171</v>
      </c>
      <c r="J234" s="9"/>
      <c r="K234" s="9"/>
      <c r="L234" s="9"/>
      <c r="M234" s="9"/>
      <c r="N234" s="9"/>
      <c r="AI234"/>
      <c r="AJ234"/>
      <c r="AK234"/>
      <c r="AL234"/>
      <c r="AM234"/>
      <c r="AN234"/>
      <c r="AO234"/>
      <c r="AP234"/>
      <c r="AQ234"/>
      <c r="AR234"/>
      <c r="AS234"/>
      <c r="AT234"/>
    </row>
    <row r="235" spans="1:46" x14ac:dyDescent="0.25">
      <c r="C235" s="24" t="s">
        <v>1420</v>
      </c>
      <c r="D235" s="281">
        <v>10806.040479123891</v>
      </c>
      <c r="E235" s="28">
        <v>10</v>
      </c>
      <c r="G235" s="24" t="s">
        <v>265</v>
      </c>
      <c r="H235" s="28">
        <v>90</v>
      </c>
      <c r="I235" s="281">
        <v>15137.681615641735</v>
      </c>
      <c r="J235" s="9"/>
      <c r="K235" s="9"/>
      <c r="L235" s="9"/>
      <c r="M235" s="9"/>
      <c r="N235" s="9"/>
      <c r="AI235"/>
      <c r="AJ235"/>
      <c r="AK235"/>
      <c r="AL235"/>
      <c r="AM235"/>
      <c r="AN235"/>
      <c r="AO235"/>
      <c r="AP235"/>
      <c r="AQ235"/>
      <c r="AR235"/>
      <c r="AS235"/>
      <c r="AT235"/>
    </row>
    <row r="236" spans="1:46" x14ac:dyDescent="0.25">
      <c r="C236" s="24" t="s">
        <v>1436</v>
      </c>
      <c r="D236" s="281">
        <v>1128.7834031485284</v>
      </c>
      <c r="E236" s="28">
        <v>1</v>
      </c>
      <c r="G236" s="15" t="s">
        <v>1280</v>
      </c>
      <c r="H236" s="28">
        <v>2462</v>
      </c>
      <c r="I236" s="281">
        <v>293310.42232343648</v>
      </c>
      <c r="J236" s="9"/>
      <c r="K236" s="9"/>
      <c r="L236" s="9"/>
      <c r="M236" s="9"/>
      <c r="N236" s="9"/>
      <c r="AI236"/>
      <c r="AJ236"/>
      <c r="AK236"/>
      <c r="AL236"/>
      <c r="AM236"/>
      <c r="AN236"/>
      <c r="AO236"/>
      <c r="AP236"/>
      <c r="AQ236"/>
      <c r="AR236"/>
      <c r="AS236"/>
      <c r="AT236"/>
    </row>
    <row r="237" spans="1:46" x14ac:dyDescent="0.25">
      <c r="C237" s="15" t="s">
        <v>2577</v>
      </c>
      <c r="D237" s="281">
        <v>149067.91729637151</v>
      </c>
      <c r="E237" s="28">
        <v>449</v>
      </c>
      <c r="G237" s="9"/>
      <c r="H237" s="9"/>
      <c r="I237" s="9"/>
      <c r="J237" s="9"/>
      <c r="K237" s="9"/>
      <c r="L237" s="9"/>
      <c r="M237" s="9"/>
      <c r="N237" s="9"/>
      <c r="AI237"/>
      <c r="AJ237"/>
      <c r="AK237"/>
      <c r="AL237"/>
      <c r="AM237"/>
      <c r="AN237"/>
      <c r="AO237"/>
      <c r="AP237"/>
      <c r="AQ237"/>
      <c r="AR237"/>
      <c r="AS237"/>
      <c r="AT237"/>
    </row>
    <row r="238" spans="1:46" x14ac:dyDescent="0.25">
      <c r="C238" s="24" t="s">
        <v>263</v>
      </c>
      <c r="D238" s="281">
        <v>149067.91729637151</v>
      </c>
      <c r="E238" s="28">
        <v>449</v>
      </c>
      <c r="G238" s="9"/>
      <c r="H238" s="9"/>
      <c r="I238" s="9"/>
      <c r="J238" s="9"/>
      <c r="K238" s="9"/>
      <c r="L238" s="9"/>
      <c r="M238" s="9"/>
      <c r="N238" s="9"/>
      <c r="AI238"/>
      <c r="AJ238"/>
      <c r="AK238"/>
      <c r="AL238"/>
      <c r="AM238"/>
      <c r="AN238"/>
      <c r="AO238"/>
      <c r="AP238"/>
      <c r="AQ238"/>
      <c r="AR238"/>
      <c r="AS238"/>
      <c r="AT238"/>
    </row>
    <row r="239" spans="1:46" x14ac:dyDescent="0.25">
      <c r="C239" s="15" t="s">
        <v>6021</v>
      </c>
      <c r="D239" s="281">
        <v>63827.62870910333</v>
      </c>
      <c r="E239" s="28">
        <v>71</v>
      </c>
      <c r="G239" s="9"/>
      <c r="H239" s="9"/>
      <c r="I239" s="9"/>
      <c r="J239" s="9"/>
      <c r="K239" s="9"/>
      <c r="L239" s="9"/>
      <c r="M239" s="9"/>
      <c r="N239" s="9"/>
      <c r="AI239"/>
      <c r="AJ239"/>
      <c r="AK239"/>
      <c r="AL239"/>
      <c r="AM239"/>
      <c r="AN239"/>
      <c r="AO239"/>
      <c r="AP239"/>
      <c r="AQ239"/>
      <c r="AR239"/>
      <c r="AS239"/>
      <c r="AT239"/>
    </row>
    <row r="240" spans="1:46" x14ac:dyDescent="0.25">
      <c r="C240" s="24" t="s">
        <v>1500</v>
      </c>
      <c r="D240" s="281">
        <v>62693.500689938403</v>
      </c>
      <c r="E240" s="28">
        <v>35</v>
      </c>
      <c r="G240" s="9"/>
      <c r="H240" s="9"/>
      <c r="I240" s="9"/>
      <c r="J240" s="9"/>
      <c r="K240" s="9"/>
      <c r="L240" s="9"/>
      <c r="M240" s="9"/>
      <c r="N240" s="9"/>
      <c r="AI240"/>
      <c r="AJ240"/>
      <c r="AK240"/>
      <c r="AL240"/>
      <c r="AM240"/>
      <c r="AN240"/>
      <c r="AO240"/>
      <c r="AP240"/>
      <c r="AQ240"/>
      <c r="AR240"/>
      <c r="AS240"/>
      <c r="AT240"/>
    </row>
    <row r="241" spans="3:46" x14ac:dyDescent="0.25">
      <c r="C241" s="24" t="s">
        <v>281</v>
      </c>
      <c r="D241" s="281">
        <v>1134.1280191649557</v>
      </c>
      <c r="E241" s="28">
        <v>36</v>
      </c>
      <c r="G241" s="9"/>
      <c r="H241" s="9"/>
      <c r="I241" s="9"/>
      <c r="J241" s="9"/>
      <c r="K241" s="9"/>
      <c r="L241" s="9"/>
      <c r="M241" s="9"/>
      <c r="N241" s="9"/>
      <c r="AI241"/>
      <c r="AJ241"/>
      <c r="AK241"/>
      <c r="AL241"/>
      <c r="AM241"/>
      <c r="AN241"/>
      <c r="AO241"/>
      <c r="AP241"/>
      <c r="AQ241"/>
      <c r="AR241"/>
      <c r="AS241"/>
      <c r="AT241"/>
    </row>
    <row r="242" spans="3:46" x14ac:dyDescent="0.25">
      <c r="C242" s="15" t="s">
        <v>5267</v>
      </c>
      <c r="D242" s="281">
        <v>48716.923104722795</v>
      </c>
      <c r="E242" s="28">
        <v>39</v>
      </c>
      <c r="G242" s="9"/>
      <c r="H242" s="9"/>
      <c r="I242" s="9"/>
      <c r="J242" s="9"/>
      <c r="K242" s="9"/>
      <c r="L242" s="9"/>
      <c r="M242" s="9"/>
      <c r="N242" s="9"/>
      <c r="AI242"/>
      <c r="AJ242"/>
      <c r="AK242"/>
      <c r="AL242"/>
      <c r="AM242"/>
      <c r="AN242"/>
      <c r="AO242"/>
      <c r="AP242"/>
      <c r="AQ242"/>
      <c r="AR242"/>
      <c r="AS242"/>
      <c r="AT242"/>
    </row>
    <row r="243" spans="3:46" x14ac:dyDescent="0.25">
      <c r="C243" s="24" t="s">
        <v>263</v>
      </c>
      <c r="D243" s="281">
        <v>48716.923104722795</v>
      </c>
      <c r="E243" s="28">
        <v>39</v>
      </c>
      <c r="G243" s="9"/>
      <c r="H243" s="9"/>
      <c r="I243" s="9"/>
      <c r="J243" s="9"/>
      <c r="K243" s="9"/>
      <c r="L243" s="9"/>
      <c r="M243" s="9"/>
      <c r="N243" s="9"/>
      <c r="AI243"/>
      <c r="AJ243"/>
      <c r="AK243"/>
      <c r="AL243"/>
      <c r="AM243"/>
      <c r="AN243"/>
      <c r="AO243"/>
      <c r="AP243"/>
      <c r="AQ243"/>
      <c r="AR243"/>
      <c r="AS243"/>
      <c r="AT243"/>
    </row>
    <row r="244" spans="3:46" x14ac:dyDescent="0.25">
      <c r="C244" s="15" t="s">
        <v>1402</v>
      </c>
      <c r="D244" s="281">
        <v>43287.757712525687</v>
      </c>
      <c r="E244" s="28">
        <v>55</v>
      </c>
      <c r="G244" s="9"/>
      <c r="H244" s="9"/>
      <c r="I244" s="9"/>
      <c r="J244" s="9"/>
      <c r="K244" s="9"/>
      <c r="L244" s="9"/>
      <c r="M244" s="9"/>
      <c r="N244" s="9"/>
      <c r="AI244"/>
      <c r="AJ244"/>
      <c r="AK244"/>
      <c r="AL244"/>
      <c r="AM244"/>
      <c r="AN244"/>
      <c r="AO244"/>
      <c r="AP244"/>
      <c r="AQ244"/>
      <c r="AR244"/>
      <c r="AS244"/>
      <c r="AT244"/>
    </row>
    <row r="245" spans="3:46" x14ac:dyDescent="0.25">
      <c r="C245" s="24" t="s">
        <v>322</v>
      </c>
      <c r="D245" s="281">
        <v>43287.757712525687</v>
      </c>
      <c r="E245" s="28">
        <v>55</v>
      </c>
      <c r="G245" s="9"/>
      <c r="H245" s="9"/>
      <c r="I245" s="9"/>
      <c r="J245" s="9"/>
      <c r="K245" s="9"/>
      <c r="L245" s="9"/>
      <c r="M245" s="9"/>
      <c r="N245" s="9"/>
      <c r="AI245"/>
      <c r="AJ245"/>
      <c r="AK245"/>
      <c r="AL245"/>
      <c r="AM245"/>
      <c r="AN245"/>
      <c r="AO245"/>
      <c r="AP245"/>
      <c r="AQ245"/>
      <c r="AR245"/>
      <c r="AS245"/>
      <c r="AT245"/>
    </row>
    <row r="246" spans="3:46" x14ac:dyDescent="0.25">
      <c r="C246" s="15" t="s">
        <v>2427</v>
      </c>
      <c r="D246" s="281">
        <v>41558.260205338811</v>
      </c>
      <c r="E246" s="28">
        <v>5</v>
      </c>
      <c r="G246" s="9"/>
      <c r="H246" s="9"/>
      <c r="I246" s="9"/>
      <c r="J246" s="9"/>
      <c r="K246" s="9"/>
      <c r="L246" s="9"/>
      <c r="M246" s="9"/>
      <c r="N246" s="9"/>
      <c r="AI246"/>
      <c r="AJ246"/>
      <c r="AK246"/>
      <c r="AL246"/>
      <c r="AM246"/>
      <c r="AN246"/>
      <c r="AO246"/>
      <c r="AP246"/>
      <c r="AQ246"/>
      <c r="AR246"/>
      <c r="AS246"/>
      <c r="AT246"/>
    </row>
    <row r="247" spans="3:46" x14ac:dyDescent="0.25">
      <c r="C247" s="24" t="s">
        <v>1492</v>
      </c>
      <c r="D247" s="281">
        <v>41558.260205338811</v>
      </c>
      <c r="E247" s="28">
        <v>5</v>
      </c>
      <c r="G247" s="9"/>
      <c r="H247" s="9"/>
      <c r="I247" s="9"/>
      <c r="J247" s="9"/>
      <c r="K247" s="9"/>
      <c r="L247" s="9"/>
      <c r="M247" s="9"/>
      <c r="N247" s="9"/>
      <c r="AI247"/>
      <c r="AJ247"/>
      <c r="AK247"/>
      <c r="AL247"/>
      <c r="AM247"/>
      <c r="AN247"/>
      <c r="AO247"/>
      <c r="AP247"/>
      <c r="AQ247"/>
      <c r="AR247"/>
      <c r="AS247"/>
      <c r="AT247"/>
    </row>
    <row r="248" spans="3:46" x14ac:dyDescent="0.25">
      <c r="C248" s="15" t="s">
        <v>1389</v>
      </c>
      <c r="D248" s="281">
        <v>26570.566332648872</v>
      </c>
      <c r="E248" s="28">
        <v>2</v>
      </c>
      <c r="G248" s="9"/>
      <c r="H248" s="9"/>
      <c r="I248" s="9"/>
      <c r="J248" s="9"/>
      <c r="K248" s="9"/>
      <c r="L248" s="9"/>
      <c r="M248" s="9"/>
      <c r="N248" s="9"/>
      <c r="AI248"/>
      <c r="AJ248"/>
      <c r="AK248"/>
      <c r="AL248"/>
      <c r="AM248"/>
      <c r="AN248"/>
      <c r="AO248"/>
      <c r="AP248"/>
      <c r="AQ248"/>
      <c r="AR248"/>
      <c r="AS248"/>
      <c r="AT248"/>
    </row>
    <row r="249" spans="3:46" x14ac:dyDescent="0.25">
      <c r="C249" s="24" t="s">
        <v>1387</v>
      </c>
      <c r="D249" s="281">
        <v>26570.566332648872</v>
      </c>
      <c r="E249" s="28">
        <v>2</v>
      </c>
      <c r="G249" s="9"/>
      <c r="H249" s="9"/>
      <c r="I249" s="9"/>
      <c r="J249" s="9"/>
      <c r="K249" s="9"/>
      <c r="L249" s="9"/>
      <c r="M249" s="9"/>
      <c r="N249" s="9"/>
      <c r="AI249"/>
      <c r="AJ249"/>
      <c r="AK249"/>
      <c r="AL249"/>
      <c r="AM249"/>
      <c r="AN249"/>
      <c r="AO249"/>
      <c r="AP249"/>
      <c r="AQ249"/>
      <c r="AR249"/>
      <c r="AS249"/>
      <c r="AT249"/>
    </row>
    <row r="250" spans="3:46" x14ac:dyDescent="0.25">
      <c r="C250" s="15" t="s">
        <v>1366</v>
      </c>
      <c r="D250" s="281">
        <v>17074.952073237513</v>
      </c>
      <c r="E250" s="28">
        <v>390</v>
      </c>
      <c r="G250" s="9"/>
      <c r="H250" s="9"/>
      <c r="I250" s="9"/>
      <c r="J250" s="9"/>
      <c r="K250" s="9"/>
      <c r="L250" s="9"/>
      <c r="M250" s="9"/>
      <c r="N250" s="9"/>
      <c r="AI250"/>
      <c r="AJ250"/>
      <c r="AK250"/>
      <c r="AL250"/>
      <c r="AM250"/>
      <c r="AN250"/>
      <c r="AO250"/>
      <c r="AP250"/>
      <c r="AQ250"/>
      <c r="AR250"/>
      <c r="AS250"/>
      <c r="AT250"/>
    </row>
    <row r="251" spans="3:46" x14ac:dyDescent="0.25">
      <c r="C251" s="24" t="s">
        <v>1371</v>
      </c>
      <c r="D251" s="281">
        <v>6001.8228993839848</v>
      </c>
      <c r="E251" s="28">
        <v>183</v>
      </c>
      <c r="G251" s="9"/>
      <c r="H251" s="9"/>
      <c r="I251" s="9"/>
      <c r="J251" s="9"/>
      <c r="K251" s="9"/>
      <c r="L251" s="9"/>
      <c r="M251" s="9"/>
      <c r="N251" s="9"/>
      <c r="AI251"/>
      <c r="AJ251"/>
      <c r="AK251"/>
      <c r="AL251"/>
      <c r="AM251"/>
      <c r="AN251"/>
      <c r="AO251"/>
      <c r="AP251"/>
      <c r="AQ251"/>
      <c r="AR251"/>
      <c r="AS251"/>
      <c r="AT251"/>
    </row>
    <row r="252" spans="3:46" x14ac:dyDescent="0.25">
      <c r="C252" s="24" t="s">
        <v>484</v>
      </c>
      <c r="D252" s="281">
        <v>5521.3815715263536</v>
      </c>
      <c r="E252" s="28">
        <v>105</v>
      </c>
      <c r="G252" s="9"/>
      <c r="H252" s="9"/>
      <c r="I252" s="9"/>
      <c r="J252" s="9"/>
      <c r="K252" s="9"/>
      <c r="L252" s="9"/>
      <c r="M252" s="9"/>
      <c r="N252" s="9"/>
      <c r="AI252"/>
      <c r="AJ252"/>
      <c r="AK252"/>
      <c r="AL252"/>
      <c r="AM252"/>
      <c r="AN252"/>
      <c r="AO252"/>
      <c r="AP252"/>
      <c r="AQ252"/>
      <c r="AR252"/>
      <c r="AS252"/>
      <c r="AT252"/>
    </row>
    <row r="253" spans="3:46" x14ac:dyDescent="0.25">
      <c r="C253" s="24" t="s">
        <v>281</v>
      </c>
      <c r="D253" s="281">
        <v>2315.5060314852831</v>
      </c>
      <c r="E253" s="28">
        <v>59</v>
      </c>
      <c r="G253" s="9"/>
      <c r="H253" s="9"/>
      <c r="I253" s="9"/>
      <c r="J253" s="9"/>
      <c r="K253" s="9"/>
      <c r="L253" s="9"/>
      <c r="M253" s="9"/>
      <c r="N253" s="9"/>
      <c r="AI253"/>
      <c r="AJ253"/>
      <c r="AK253"/>
      <c r="AL253"/>
      <c r="AM253"/>
      <c r="AN253"/>
      <c r="AO253"/>
      <c r="AP253"/>
      <c r="AQ253"/>
      <c r="AR253"/>
      <c r="AS253"/>
      <c r="AT253"/>
    </row>
    <row r="254" spans="3:46" x14ac:dyDescent="0.25">
      <c r="C254" s="24" t="s">
        <v>1405</v>
      </c>
      <c r="D254" s="281">
        <v>1948.2478220396988</v>
      </c>
      <c r="E254" s="28">
        <v>16</v>
      </c>
      <c r="G254" s="9"/>
      <c r="H254" s="9"/>
      <c r="I254" s="9"/>
      <c r="J254" s="9"/>
      <c r="K254" s="9"/>
      <c r="L254" s="9"/>
      <c r="M254" s="9"/>
      <c r="N254" s="9"/>
      <c r="AI254"/>
      <c r="AJ254"/>
      <c r="AK254"/>
      <c r="AL254"/>
      <c r="AM254"/>
      <c r="AN254"/>
      <c r="AO254"/>
      <c r="AP254"/>
      <c r="AQ254"/>
      <c r="AR254"/>
      <c r="AS254"/>
      <c r="AT254"/>
    </row>
    <row r="255" spans="3:46" x14ac:dyDescent="0.25">
      <c r="C255" s="24" t="s">
        <v>1500</v>
      </c>
      <c r="D255" s="281">
        <v>1255.5007713894593</v>
      </c>
      <c r="E255" s="28">
        <v>26</v>
      </c>
      <c r="G255" s="9"/>
      <c r="H255" s="9"/>
      <c r="I255" s="9"/>
      <c r="J255" s="9"/>
      <c r="K255" s="9"/>
      <c r="L255" s="9"/>
      <c r="M255" s="9"/>
      <c r="N255" s="9"/>
      <c r="AI255"/>
      <c r="AJ255"/>
      <c r="AK255"/>
      <c r="AL255"/>
      <c r="AM255"/>
      <c r="AN255"/>
      <c r="AO255"/>
      <c r="AP255"/>
      <c r="AQ255"/>
      <c r="AR255"/>
      <c r="AS255"/>
      <c r="AT255"/>
    </row>
    <row r="256" spans="3:46" x14ac:dyDescent="0.25">
      <c r="C256" s="24" t="s">
        <v>274</v>
      </c>
      <c r="D256" s="281">
        <v>32.492977412731008</v>
      </c>
      <c r="E256" s="28">
        <v>1</v>
      </c>
      <c r="G256" s="9"/>
      <c r="H256" s="9"/>
      <c r="I256" s="9"/>
      <c r="J256" s="9"/>
      <c r="K256" s="9"/>
      <c r="L256" s="9"/>
      <c r="M256" s="9"/>
      <c r="N256" s="9"/>
      <c r="AI256"/>
      <c r="AJ256"/>
      <c r="AK256"/>
      <c r="AL256"/>
      <c r="AM256"/>
      <c r="AN256"/>
      <c r="AO256"/>
      <c r="AP256"/>
      <c r="AQ256"/>
      <c r="AR256"/>
      <c r="AS256"/>
      <c r="AT256"/>
    </row>
    <row r="257" spans="3:46" x14ac:dyDescent="0.25">
      <c r="C257" s="15" t="s">
        <v>3671</v>
      </c>
      <c r="D257" s="281">
        <v>13801.047775496236</v>
      </c>
      <c r="E257" s="28">
        <v>10</v>
      </c>
      <c r="G257" s="9"/>
      <c r="H257" s="9"/>
      <c r="I257" s="9"/>
      <c r="J257" s="9"/>
      <c r="K257" s="9"/>
      <c r="L257" s="9"/>
      <c r="M257" s="9"/>
      <c r="N257" s="9"/>
      <c r="AI257"/>
      <c r="AJ257"/>
      <c r="AK257"/>
      <c r="AL257"/>
      <c r="AM257"/>
      <c r="AN257"/>
      <c r="AO257"/>
      <c r="AP257"/>
      <c r="AQ257"/>
      <c r="AR257"/>
      <c r="AS257"/>
      <c r="AT257"/>
    </row>
    <row r="258" spans="3:46" x14ac:dyDescent="0.25">
      <c r="C258" s="24" t="s">
        <v>263</v>
      </c>
      <c r="D258" s="281">
        <v>13796.763915126627</v>
      </c>
      <c r="E258" s="28">
        <v>9</v>
      </c>
      <c r="G258" s="9"/>
      <c r="H258" s="9"/>
      <c r="I258" s="9"/>
      <c r="J258" s="9"/>
      <c r="K258" s="9"/>
      <c r="L258" s="9"/>
      <c r="M258" s="9"/>
      <c r="N258" s="9"/>
      <c r="AI258"/>
      <c r="AJ258"/>
      <c r="AK258"/>
      <c r="AL258"/>
      <c r="AM258"/>
      <c r="AN258"/>
      <c r="AO258"/>
      <c r="AP258"/>
      <c r="AQ258"/>
      <c r="AR258"/>
      <c r="AS258"/>
      <c r="AT258"/>
    </row>
    <row r="259" spans="3:46" x14ac:dyDescent="0.25">
      <c r="C259" s="24" t="s">
        <v>398</v>
      </c>
      <c r="D259" s="281">
        <v>4.2838603696098563</v>
      </c>
      <c r="E259" s="28">
        <v>1</v>
      </c>
      <c r="G259" s="9"/>
      <c r="H259" s="9"/>
      <c r="I259" s="9"/>
      <c r="J259" s="9"/>
      <c r="K259" s="9"/>
      <c r="L259" s="9"/>
      <c r="M259" s="9"/>
      <c r="N259" s="9"/>
      <c r="AI259"/>
      <c r="AJ259"/>
      <c r="AK259"/>
      <c r="AL259"/>
      <c r="AM259"/>
      <c r="AN259"/>
      <c r="AO259"/>
      <c r="AP259"/>
      <c r="AQ259"/>
      <c r="AR259"/>
      <c r="AS259"/>
      <c r="AT259"/>
    </row>
    <row r="260" spans="3:46" x14ac:dyDescent="0.25">
      <c r="C260" s="15" t="s">
        <v>1618</v>
      </c>
      <c r="D260" s="281">
        <v>12239.914784394252</v>
      </c>
      <c r="E260" s="28">
        <v>6</v>
      </c>
      <c r="G260" s="9"/>
      <c r="H260" s="9"/>
      <c r="I260" s="9"/>
      <c r="J260" s="9"/>
      <c r="K260" s="9"/>
      <c r="L260" s="9"/>
      <c r="M260" s="9"/>
      <c r="N260" s="9"/>
      <c r="AI260"/>
      <c r="AJ260"/>
      <c r="AK260"/>
      <c r="AL260"/>
      <c r="AM260"/>
      <c r="AN260"/>
      <c r="AO260"/>
      <c r="AP260"/>
      <c r="AQ260"/>
      <c r="AR260"/>
      <c r="AS260"/>
      <c r="AT260"/>
    </row>
    <row r="261" spans="3:46" x14ac:dyDescent="0.25">
      <c r="C261" s="24" t="s">
        <v>1513</v>
      </c>
      <c r="D261" s="281">
        <v>12239.914784394252</v>
      </c>
      <c r="E261" s="28">
        <v>6</v>
      </c>
      <c r="G261" s="9"/>
      <c r="H261" s="9"/>
      <c r="I261" s="9"/>
      <c r="J261" s="9"/>
      <c r="K261" s="9"/>
      <c r="L261" s="9"/>
      <c r="M261" s="9"/>
      <c r="N261" s="9"/>
      <c r="AI261"/>
      <c r="AJ261"/>
      <c r="AK261"/>
      <c r="AL261"/>
      <c r="AM261"/>
      <c r="AN261"/>
      <c r="AO261"/>
      <c r="AP261"/>
      <c r="AQ261"/>
      <c r="AR261"/>
      <c r="AS261"/>
      <c r="AT261"/>
    </row>
    <row r="262" spans="3:46" x14ac:dyDescent="0.25">
      <c r="C262" s="15" t="s">
        <v>2271</v>
      </c>
      <c r="D262" s="281">
        <v>11690.997537987689</v>
      </c>
      <c r="E262" s="28">
        <v>30</v>
      </c>
      <c r="G262" s="9"/>
      <c r="H262" s="9"/>
      <c r="I262" s="9"/>
      <c r="J262" s="9"/>
      <c r="K262" s="9"/>
      <c r="L262" s="9"/>
      <c r="M262" s="9"/>
      <c r="N262" s="9"/>
      <c r="AI262"/>
      <c r="AJ262"/>
      <c r="AK262"/>
      <c r="AL262"/>
      <c r="AM262"/>
      <c r="AN262"/>
      <c r="AO262"/>
      <c r="AP262"/>
      <c r="AQ262"/>
      <c r="AR262"/>
      <c r="AS262"/>
      <c r="AT262"/>
    </row>
    <row r="263" spans="3:46" x14ac:dyDescent="0.25">
      <c r="C263" s="24" t="s">
        <v>263</v>
      </c>
      <c r="D263" s="281">
        <v>9569.9250020533909</v>
      </c>
      <c r="E263" s="28">
        <v>15</v>
      </c>
      <c r="G263" s="9"/>
      <c r="H263" s="9"/>
      <c r="I263" s="9"/>
      <c r="J263" s="9"/>
      <c r="K263" s="9"/>
      <c r="L263" s="9"/>
      <c r="M263" s="9"/>
      <c r="N263" s="9"/>
      <c r="AI263"/>
      <c r="AJ263"/>
      <c r="AK263"/>
      <c r="AL263"/>
      <c r="AM263"/>
      <c r="AN263"/>
      <c r="AO263"/>
      <c r="AP263"/>
      <c r="AQ263"/>
      <c r="AR263"/>
      <c r="AS263"/>
      <c r="AT263"/>
    </row>
    <row r="264" spans="3:46" x14ac:dyDescent="0.25">
      <c r="C264" s="24" t="s">
        <v>274</v>
      </c>
      <c r="D264" s="281">
        <v>2121.0725359342919</v>
      </c>
      <c r="E264" s="28">
        <v>15</v>
      </c>
      <c r="G264" s="9"/>
      <c r="H264" s="9"/>
      <c r="I264" s="9"/>
      <c r="J264" s="9"/>
      <c r="K264" s="9"/>
      <c r="L264" s="9"/>
      <c r="M264" s="9"/>
      <c r="N264" s="9"/>
      <c r="AI264"/>
      <c r="AJ264"/>
      <c r="AK264"/>
      <c r="AL264"/>
      <c r="AM264"/>
      <c r="AN264"/>
      <c r="AO264"/>
      <c r="AP264"/>
      <c r="AQ264"/>
      <c r="AR264"/>
      <c r="AS264"/>
      <c r="AT264"/>
    </row>
    <row r="265" spans="3:46" x14ac:dyDescent="0.25">
      <c r="C265" s="15" t="s">
        <v>1458</v>
      </c>
      <c r="D265" s="281">
        <v>7857.0077180013695</v>
      </c>
      <c r="E265" s="28">
        <v>7</v>
      </c>
      <c r="G265" s="9"/>
      <c r="H265" s="9"/>
      <c r="I265" s="9"/>
      <c r="J265" s="9"/>
      <c r="K265" s="9"/>
      <c r="L265" s="9"/>
      <c r="M265" s="9"/>
      <c r="N265" s="9"/>
      <c r="AI265"/>
      <c r="AJ265"/>
      <c r="AK265"/>
      <c r="AL265"/>
      <c r="AM265"/>
      <c r="AN265"/>
      <c r="AO265"/>
      <c r="AP265"/>
      <c r="AQ265"/>
      <c r="AR265"/>
      <c r="AS265"/>
      <c r="AT265"/>
    </row>
    <row r="266" spans="3:46" x14ac:dyDescent="0.25">
      <c r="C266" s="24" t="s">
        <v>1387</v>
      </c>
      <c r="D266" s="281">
        <v>7857.0077180013695</v>
      </c>
      <c r="E266" s="28">
        <v>7</v>
      </c>
      <c r="G266" s="9"/>
      <c r="H266" s="9"/>
      <c r="I266" s="9"/>
      <c r="J266" s="9"/>
      <c r="K266" s="9"/>
      <c r="L266" s="9"/>
      <c r="M266" s="9"/>
      <c r="N266" s="9"/>
      <c r="AI266"/>
      <c r="AJ266"/>
      <c r="AK266"/>
      <c r="AL266"/>
      <c r="AM266"/>
      <c r="AN266"/>
      <c r="AO266"/>
      <c r="AP266"/>
      <c r="AQ266"/>
      <c r="AR266"/>
      <c r="AS266"/>
      <c r="AT266"/>
    </row>
    <row r="267" spans="3:46" x14ac:dyDescent="0.25">
      <c r="C267" s="15" t="s">
        <v>1360</v>
      </c>
      <c r="D267" s="281">
        <v>6492.5314989733051</v>
      </c>
      <c r="E267" s="28">
        <v>3</v>
      </c>
      <c r="G267" s="9"/>
      <c r="H267" s="9"/>
      <c r="I267" s="9"/>
      <c r="J267" s="9"/>
      <c r="K267" s="9"/>
      <c r="L267" s="9"/>
      <c r="M267" s="9"/>
      <c r="N267" s="9"/>
      <c r="AI267"/>
      <c r="AJ267"/>
      <c r="AK267"/>
      <c r="AL267"/>
      <c r="AM267"/>
      <c r="AN267"/>
      <c r="AO267"/>
      <c r="AP267"/>
      <c r="AQ267"/>
      <c r="AR267"/>
      <c r="AS267"/>
      <c r="AT267"/>
    </row>
    <row r="268" spans="3:46" x14ac:dyDescent="0.25">
      <c r="C268" s="24" t="s">
        <v>322</v>
      </c>
      <c r="D268" s="281">
        <v>6492.5314989733051</v>
      </c>
      <c r="E268" s="28">
        <v>3</v>
      </c>
      <c r="G268" s="9"/>
      <c r="H268" s="9"/>
      <c r="I268" s="9"/>
      <c r="J268" s="9"/>
      <c r="K268" s="9"/>
      <c r="L268" s="9"/>
      <c r="M268" s="9"/>
      <c r="N268" s="9"/>
      <c r="AI268"/>
      <c r="AJ268"/>
      <c r="AK268"/>
      <c r="AL268"/>
      <c r="AM268"/>
      <c r="AN268"/>
      <c r="AO268"/>
      <c r="AP268"/>
      <c r="AQ268"/>
      <c r="AR268"/>
      <c r="AS268"/>
      <c r="AT268"/>
    </row>
    <row r="269" spans="3:46" x14ac:dyDescent="0.25">
      <c r="C269" s="15" t="s">
        <v>3010</v>
      </c>
      <c r="D269" s="281">
        <v>5896.0598494182077</v>
      </c>
      <c r="E269" s="28">
        <v>12</v>
      </c>
      <c r="G269" s="9"/>
      <c r="H269" s="9"/>
      <c r="I269" s="9"/>
      <c r="J269" s="9"/>
      <c r="K269" s="9"/>
      <c r="L269" s="9"/>
      <c r="M269" s="9"/>
      <c r="N269" s="9"/>
      <c r="AI269"/>
      <c r="AJ269"/>
      <c r="AK269"/>
      <c r="AL269"/>
      <c r="AM269"/>
      <c r="AN269"/>
      <c r="AO269"/>
      <c r="AP269"/>
      <c r="AQ269"/>
      <c r="AR269"/>
      <c r="AS269"/>
      <c r="AT269"/>
    </row>
    <row r="270" spans="3:46" x14ac:dyDescent="0.25">
      <c r="C270" s="24" t="s">
        <v>1387</v>
      </c>
      <c r="D270" s="281">
        <v>5896.0598494182077</v>
      </c>
      <c r="E270" s="28">
        <v>12</v>
      </c>
      <c r="G270" s="9"/>
      <c r="H270" s="9"/>
      <c r="I270" s="9"/>
      <c r="J270" s="9"/>
      <c r="K270" s="9"/>
      <c r="L270" s="9"/>
      <c r="M270" s="9"/>
      <c r="N270" s="9"/>
      <c r="AI270"/>
      <c r="AJ270"/>
      <c r="AK270"/>
      <c r="AL270"/>
      <c r="AM270"/>
      <c r="AN270"/>
      <c r="AO270"/>
      <c r="AP270"/>
      <c r="AQ270"/>
      <c r="AR270"/>
      <c r="AS270"/>
      <c r="AT270"/>
    </row>
    <row r="271" spans="3:46" x14ac:dyDescent="0.25">
      <c r="C271" s="15" t="s">
        <v>3264</v>
      </c>
      <c r="D271" s="281">
        <v>4521.1311293634462</v>
      </c>
      <c r="E271" s="28">
        <v>131</v>
      </c>
      <c r="G271" s="9"/>
      <c r="H271" s="9"/>
      <c r="I271" s="9"/>
      <c r="J271" s="9"/>
      <c r="K271" s="9"/>
      <c r="L271" s="9"/>
      <c r="M271" s="9"/>
      <c r="N271" s="9"/>
      <c r="AI271"/>
      <c r="AJ271"/>
      <c r="AK271"/>
      <c r="AL271"/>
      <c r="AM271"/>
      <c r="AN271"/>
      <c r="AO271"/>
      <c r="AP271"/>
      <c r="AQ271"/>
      <c r="AR271"/>
      <c r="AS271"/>
      <c r="AT271"/>
    </row>
    <row r="272" spans="3:46" x14ac:dyDescent="0.25">
      <c r="C272" s="24" t="s">
        <v>398</v>
      </c>
      <c r="D272" s="281">
        <v>4521.1311293634462</v>
      </c>
      <c r="E272" s="28">
        <v>131</v>
      </c>
      <c r="G272" s="9"/>
      <c r="H272" s="9"/>
      <c r="I272" s="9"/>
      <c r="J272" s="9"/>
      <c r="K272" s="9"/>
      <c r="L272" s="9"/>
      <c r="M272" s="9"/>
      <c r="N272" s="9"/>
      <c r="AI272"/>
      <c r="AJ272"/>
      <c r="AK272"/>
      <c r="AL272"/>
      <c r="AM272"/>
      <c r="AN272"/>
      <c r="AO272"/>
      <c r="AP272"/>
      <c r="AQ272"/>
      <c r="AR272"/>
      <c r="AS272"/>
      <c r="AT272"/>
    </row>
    <row r="273" spans="3:46" x14ac:dyDescent="0.25">
      <c r="C273" s="15" t="s">
        <v>2220</v>
      </c>
      <c r="D273" s="281">
        <v>3982.6433483915134</v>
      </c>
      <c r="E273" s="28">
        <v>18</v>
      </c>
      <c r="G273" s="9"/>
      <c r="H273" s="9"/>
      <c r="I273" s="9"/>
      <c r="J273" s="9"/>
      <c r="K273" s="9"/>
      <c r="L273" s="9"/>
      <c r="M273" s="9"/>
      <c r="N273" s="9"/>
      <c r="AI273"/>
      <c r="AJ273"/>
      <c r="AK273"/>
      <c r="AL273"/>
      <c r="AM273"/>
      <c r="AN273"/>
      <c r="AO273"/>
      <c r="AP273"/>
      <c r="AQ273"/>
      <c r="AR273"/>
      <c r="AS273"/>
      <c r="AT273"/>
    </row>
    <row r="274" spans="3:46" x14ac:dyDescent="0.25">
      <c r="C274" s="24" t="s">
        <v>1506</v>
      </c>
      <c r="D274" s="281">
        <v>3860.3930978781664</v>
      </c>
      <c r="E274" s="28">
        <v>17</v>
      </c>
      <c r="G274" s="9"/>
      <c r="H274" s="9"/>
      <c r="I274" s="9"/>
      <c r="J274" s="9"/>
      <c r="K274" s="9"/>
      <c r="L274" s="9"/>
      <c r="M274" s="9"/>
      <c r="N274" s="9"/>
      <c r="AI274"/>
      <c r="AJ274"/>
      <c r="AK274"/>
      <c r="AL274"/>
      <c r="AM274"/>
      <c r="AN274"/>
      <c r="AO274"/>
      <c r="AP274"/>
      <c r="AQ274"/>
      <c r="AR274"/>
      <c r="AS274"/>
      <c r="AT274"/>
    </row>
    <row r="275" spans="3:46" x14ac:dyDescent="0.25">
      <c r="C275" s="24" t="s">
        <v>382</v>
      </c>
      <c r="D275" s="281">
        <v>122.25025051334701</v>
      </c>
      <c r="E275" s="28">
        <v>1</v>
      </c>
      <c r="G275" s="9"/>
      <c r="H275" s="9"/>
      <c r="I275" s="9"/>
      <c r="J275" s="9"/>
      <c r="K275" s="9"/>
      <c r="L275" s="9"/>
      <c r="M275" s="9"/>
      <c r="N275" s="9"/>
      <c r="AI275"/>
      <c r="AJ275"/>
      <c r="AK275"/>
      <c r="AL275"/>
      <c r="AM275"/>
      <c r="AN275"/>
      <c r="AO275"/>
      <c r="AP275"/>
      <c r="AQ275"/>
      <c r="AR275"/>
      <c r="AS275"/>
      <c r="AT275"/>
    </row>
    <row r="276" spans="3:46" x14ac:dyDescent="0.25">
      <c r="C276" s="15" t="s">
        <v>5743</v>
      </c>
      <c r="D276" s="281">
        <v>3902.1938398357297</v>
      </c>
      <c r="E276" s="28">
        <v>35</v>
      </c>
      <c r="G276" s="9"/>
      <c r="H276" s="9"/>
      <c r="I276" s="9"/>
      <c r="J276" s="9"/>
      <c r="K276" s="9"/>
      <c r="L276" s="9"/>
      <c r="M276" s="9"/>
      <c r="N276" s="9"/>
      <c r="AI276"/>
      <c r="AJ276"/>
      <c r="AK276"/>
      <c r="AL276"/>
      <c r="AM276"/>
      <c r="AN276"/>
      <c r="AO276"/>
      <c r="AP276"/>
      <c r="AQ276"/>
      <c r="AR276"/>
      <c r="AS276"/>
      <c r="AT276"/>
    </row>
    <row r="277" spans="3:46" x14ac:dyDescent="0.25">
      <c r="C277" s="24" t="s">
        <v>263</v>
      </c>
      <c r="D277" s="281">
        <v>3902.1938398357297</v>
      </c>
      <c r="E277" s="28">
        <v>35</v>
      </c>
      <c r="G277" s="9"/>
      <c r="H277" s="9"/>
      <c r="I277" s="9"/>
      <c r="J277" s="9"/>
      <c r="K277" s="9"/>
      <c r="L277" s="9"/>
      <c r="M277" s="9"/>
      <c r="N277" s="9"/>
      <c r="AI277"/>
      <c r="AJ277"/>
      <c r="AK277"/>
      <c r="AL277"/>
      <c r="AM277"/>
      <c r="AN277"/>
      <c r="AO277"/>
      <c r="AP277"/>
      <c r="AQ277"/>
      <c r="AR277"/>
      <c r="AS277"/>
      <c r="AT277"/>
    </row>
    <row r="278" spans="3:46" x14ac:dyDescent="0.25">
      <c r="C278" s="15" t="s">
        <v>6592</v>
      </c>
      <c r="D278" s="281">
        <v>3460.7397453798767</v>
      </c>
      <c r="E278" s="28">
        <v>3</v>
      </c>
      <c r="G278" s="9"/>
      <c r="H278" s="9"/>
      <c r="I278" s="9"/>
      <c r="J278" s="9"/>
      <c r="K278" s="9"/>
      <c r="L278" s="9"/>
      <c r="M278" s="9"/>
      <c r="N278" s="9"/>
      <c r="AI278"/>
      <c r="AJ278"/>
      <c r="AK278"/>
      <c r="AL278"/>
      <c r="AM278"/>
      <c r="AN278"/>
      <c r="AO278"/>
      <c r="AP278"/>
      <c r="AQ278"/>
      <c r="AR278"/>
      <c r="AS278"/>
      <c r="AT278"/>
    </row>
    <row r="279" spans="3:46" x14ac:dyDescent="0.25">
      <c r="C279" s="24" t="s">
        <v>263</v>
      </c>
      <c r="D279" s="281">
        <v>3460.7397453798767</v>
      </c>
      <c r="E279" s="28">
        <v>3</v>
      </c>
      <c r="G279" s="9"/>
      <c r="H279" s="9"/>
      <c r="I279" s="9"/>
      <c r="J279" s="9"/>
      <c r="K279" s="9"/>
      <c r="L279" s="9"/>
      <c r="M279" s="9"/>
      <c r="N279" s="9"/>
      <c r="AI279"/>
      <c r="AJ279"/>
      <c r="AK279"/>
      <c r="AL279"/>
      <c r="AM279"/>
      <c r="AN279"/>
      <c r="AO279"/>
      <c r="AP279"/>
      <c r="AQ279"/>
      <c r="AR279"/>
      <c r="AS279"/>
      <c r="AT279"/>
    </row>
    <row r="280" spans="3:46" x14ac:dyDescent="0.25">
      <c r="C280" s="15" t="s">
        <v>1612</v>
      </c>
      <c r="D280" s="281">
        <v>3437.0885037645448</v>
      </c>
      <c r="E280" s="28">
        <v>1</v>
      </c>
      <c r="G280" s="9"/>
      <c r="H280" s="9"/>
      <c r="I280" s="9"/>
      <c r="J280" s="9"/>
      <c r="K280" s="9"/>
      <c r="L280" s="9"/>
      <c r="M280" s="9"/>
      <c r="N280" s="9"/>
      <c r="AI280"/>
      <c r="AJ280"/>
      <c r="AK280"/>
      <c r="AL280"/>
      <c r="AM280"/>
      <c r="AN280"/>
      <c r="AO280"/>
      <c r="AP280"/>
      <c r="AQ280"/>
      <c r="AR280"/>
      <c r="AS280"/>
      <c r="AT280"/>
    </row>
    <row r="281" spans="3:46" x14ac:dyDescent="0.25">
      <c r="C281" s="24" t="s">
        <v>1513</v>
      </c>
      <c r="D281" s="281">
        <v>3437.0885037645448</v>
      </c>
      <c r="E281" s="28">
        <v>1</v>
      </c>
      <c r="G281" s="9"/>
      <c r="H281" s="9"/>
      <c r="I281" s="9"/>
      <c r="J281" s="9"/>
      <c r="K281" s="9"/>
      <c r="L281" s="9"/>
      <c r="M281" s="9"/>
      <c r="N281" s="9"/>
      <c r="AI281"/>
      <c r="AJ281"/>
      <c r="AK281"/>
      <c r="AL281"/>
      <c r="AM281"/>
      <c r="AN281"/>
      <c r="AO281"/>
      <c r="AP281"/>
      <c r="AQ281"/>
      <c r="AR281"/>
      <c r="AS281"/>
      <c r="AT281"/>
    </row>
    <row r="282" spans="3:46" x14ac:dyDescent="0.25">
      <c r="C282" s="15" t="s">
        <v>1352</v>
      </c>
      <c r="D282" s="281">
        <v>3430.0053935660508</v>
      </c>
      <c r="E282" s="28">
        <v>1</v>
      </c>
      <c r="G282" s="9"/>
      <c r="H282" s="9"/>
      <c r="I282" s="9"/>
      <c r="J282" s="9"/>
      <c r="K282" s="9"/>
      <c r="L282" s="9"/>
      <c r="M282" s="9"/>
      <c r="N282" s="9"/>
      <c r="AI282"/>
      <c r="AJ282"/>
      <c r="AK282"/>
      <c r="AL282"/>
      <c r="AM282"/>
      <c r="AN282"/>
      <c r="AO282"/>
      <c r="AP282"/>
      <c r="AQ282"/>
      <c r="AR282"/>
      <c r="AS282"/>
      <c r="AT282"/>
    </row>
    <row r="283" spans="3:46" x14ac:dyDescent="0.25">
      <c r="C283" s="24" t="s">
        <v>277</v>
      </c>
      <c r="D283" s="281">
        <v>3430.0053935660508</v>
      </c>
      <c r="E283" s="28">
        <v>1</v>
      </c>
      <c r="G283" s="9"/>
      <c r="H283" s="9"/>
      <c r="I283" s="9"/>
      <c r="J283" s="9"/>
      <c r="K283" s="9"/>
      <c r="L283" s="9"/>
      <c r="M283" s="9"/>
      <c r="N283" s="9"/>
      <c r="AI283"/>
      <c r="AJ283"/>
      <c r="AK283"/>
      <c r="AL283"/>
      <c r="AM283"/>
      <c r="AN283"/>
      <c r="AO283"/>
      <c r="AP283"/>
      <c r="AQ283"/>
      <c r="AR283"/>
      <c r="AS283"/>
      <c r="AT283"/>
    </row>
    <row r="284" spans="3:46" x14ac:dyDescent="0.25">
      <c r="C284" s="15" t="s">
        <v>2569</v>
      </c>
      <c r="D284" s="281">
        <v>3387.4287118412044</v>
      </c>
      <c r="E284" s="28">
        <v>7</v>
      </c>
      <c r="G284" s="9"/>
      <c r="H284" s="9"/>
      <c r="I284" s="9"/>
      <c r="J284" s="9"/>
      <c r="K284" s="9"/>
      <c r="L284" s="9"/>
      <c r="M284" s="9"/>
      <c r="N284" s="9"/>
      <c r="AI284"/>
      <c r="AJ284"/>
      <c r="AK284"/>
      <c r="AL284"/>
      <c r="AM284"/>
      <c r="AN284"/>
      <c r="AO284"/>
      <c r="AP284"/>
      <c r="AQ284"/>
      <c r="AR284"/>
      <c r="AS284"/>
      <c r="AT284"/>
    </row>
    <row r="285" spans="3:46" x14ac:dyDescent="0.25">
      <c r="C285" s="24" t="s">
        <v>255</v>
      </c>
      <c r="D285" s="281">
        <v>3387.4287118412044</v>
      </c>
      <c r="E285" s="28">
        <v>7</v>
      </c>
      <c r="G285" s="9"/>
      <c r="H285" s="9"/>
      <c r="I285" s="9"/>
      <c r="J285" s="9"/>
      <c r="K285" s="9"/>
      <c r="L285" s="9"/>
      <c r="M285" s="9"/>
      <c r="N285" s="9"/>
      <c r="AI285"/>
      <c r="AJ285"/>
      <c r="AK285"/>
      <c r="AL285"/>
      <c r="AM285"/>
      <c r="AN285"/>
      <c r="AO285"/>
      <c r="AP285"/>
      <c r="AQ285"/>
      <c r="AR285"/>
      <c r="AS285"/>
      <c r="AT285"/>
    </row>
    <row r="286" spans="3:46" x14ac:dyDescent="0.25">
      <c r="C286" s="15" t="s">
        <v>1394</v>
      </c>
      <c r="D286" s="281">
        <v>3285.8158740588638</v>
      </c>
      <c r="E286" s="28">
        <v>36</v>
      </c>
      <c r="G286" s="9"/>
      <c r="H286" s="9"/>
      <c r="I286" s="9"/>
      <c r="J286" s="9"/>
      <c r="K286" s="9"/>
      <c r="L286" s="9"/>
      <c r="M286" s="9"/>
      <c r="N286" s="9"/>
      <c r="AI286"/>
      <c r="AJ286"/>
      <c r="AK286"/>
      <c r="AL286"/>
      <c r="AM286"/>
      <c r="AN286"/>
      <c r="AO286"/>
      <c r="AP286"/>
      <c r="AQ286"/>
      <c r="AR286"/>
      <c r="AS286"/>
      <c r="AT286"/>
    </row>
    <row r="287" spans="3:46" x14ac:dyDescent="0.25">
      <c r="C287" s="24" t="s">
        <v>1405</v>
      </c>
      <c r="D287" s="281">
        <v>1416.8229048596847</v>
      </c>
      <c r="E287" s="28">
        <v>21</v>
      </c>
      <c r="G287" s="9"/>
      <c r="H287" s="9"/>
      <c r="I287" s="9"/>
      <c r="J287" s="9"/>
      <c r="K287" s="9"/>
      <c r="L287" s="9"/>
      <c r="M287" s="9"/>
      <c r="N287" s="9"/>
      <c r="AI287"/>
      <c r="AJ287"/>
      <c r="AK287"/>
      <c r="AL287"/>
      <c r="AM287"/>
      <c r="AN287"/>
      <c r="AO287"/>
      <c r="AP287"/>
      <c r="AQ287"/>
      <c r="AR287"/>
      <c r="AS287"/>
      <c r="AT287"/>
    </row>
    <row r="288" spans="3:46" x14ac:dyDescent="0.25">
      <c r="C288" s="24" t="s">
        <v>281</v>
      </c>
      <c r="D288" s="281">
        <v>1393.291488021903</v>
      </c>
      <c r="E288" s="28">
        <v>11</v>
      </c>
      <c r="G288" s="9"/>
      <c r="H288" s="9"/>
      <c r="I288" s="9"/>
      <c r="J288" s="9"/>
      <c r="K288" s="9"/>
      <c r="L288" s="9"/>
      <c r="M288" s="9"/>
      <c r="N288" s="9"/>
      <c r="AI288"/>
      <c r="AJ288"/>
      <c r="AK288"/>
      <c r="AL288"/>
      <c r="AM288"/>
      <c r="AN288"/>
      <c r="AO288"/>
      <c r="AP288"/>
      <c r="AQ288"/>
      <c r="AR288"/>
      <c r="AS288"/>
      <c r="AT288"/>
    </row>
    <row r="289" spans="3:46" x14ac:dyDescent="0.25">
      <c r="C289" s="24" t="s">
        <v>274</v>
      </c>
      <c r="D289" s="281">
        <v>475.70148117727581</v>
      </c>
      <c r="E289" s="28">
        <v>4</v>
      </c>
      <c r="G289" s="9"/>
      <c r="H289" s="9"/>
      <c r="I289" s="9"/>
      <c r="J289" s="9"/>
      <c r="K289" s="9"/>
      <c r="L289" s="9"/>
      <c r="M289" s="9"/>
      <c r="N289" s="9"/>
      <c r="AI289"/>
      <c r="AJ289"/>
      <c r="AK289"/>
      <c r="AL289"/>
      <c r="AM289"/>
      <c r="AN289"/>
      <c r="AO289"/>
      <c r="AP289"/>
      <c r="AQ289"/>
      <c r="AR289"/>
      <c r="AS289"/>
      <c r="AT289"/>
    </row>
    <row r="290" spans="3:46" x14ac:dyDescent="0.25">
      <c r="C290" s="15" t="s">
        <v>6959</v>
      </c>
      <c r="D290" s="281">
        <v>3039.8588090349076</v>
      </c>
      <c r="E290" s="28">
        <v>3</v>
      </c>
      <c r="G290" s="9"/>
      <c r="H290" s="9"/>
      <c r="I290" s="9"/>
      <c r="J290" s="9"/>
      <c r="K290" s="9"/>
      <c r="L290" s="9"/>
      <c r="M290" s="9"/>
      <c r="N290" s="9"/>
      <c r="AI290"/>
      <c r="AJ290"/>
      <c r="AK290"/>
      <c r="AL290"/>
      <c r="AM290"/>
      <c r="AN290"/>
      <c r="AO290"/>
      <c r="AP290"/>
      <c r="AQ290"/>
      <c r="AR290"/>
      <c r="AS290"/>
      <c r="AT290"/>
    </row>
    <row r="291" spans="3:46" x14ac:dyDescent="0.25">
      <c r="C291" s="24" t="s">
        <v>263</v>
      </c>
      <c r="D291" s="281">
        <v>3039.8588090349076</v>
      </c>
      <c r="E291" s="28">
        <v>3</v>
      </c>
      <c r="G291" s="9"/>
      <c r="H291" s="9"/>
      <c r="I291" s="9"/>
      <c r="J291" s="9"/>
      <c r="K291" s="9"/>
      <c r="L291" s="9"/>
      <c r="M291" s="9"/>
      <c r="N291" s="9"/>
      <c r="AI291"/>
      <c r="AJ291"/>
      <c r="AK291"/>
      <c r="AL291"/>
      <c r="AM291"/>
      <c r="AN291"/>
      <c r="AO291"/>
      <c r="AP291"/>
      <c r="AQ291"/>
      <c r="AR291"/>
      <c r="AS291"/>
      <c r="AT291"/>
    </row>
    <row r="292" spans="3:46" x14ac:dyDescent="0.25">
      <c r="C292" s="15" t="s">
        <v>1910</v>
      </c>
      <c r="D292" s="281">
        <v>2980.4079596167012</v>
      </c>
      <c r="E292" s="28">
        <v>17</v>
      </c>
      <c r="G292" s="9"/>
      <c r="H292" s="9"/>
      <c r="I292" s="9"/>
      <c r="J292" s="9"/>
      <c r="K292" s="9"/>
      <c r="L292" s="9"/>
      <c r="M292" s="9"/>
      <c r="N292" s="9"/>
      <c r="AI292"/>
      <c r="AJ292"/>
      <c r="AK292"/>
      <c r="AL292"/>
      <c r="AM292"/>
      <c r="AN292"/>
      <c r="AO292"/>
      <c r="AP292"/>
      <c r="AQ292"/>
      <c r="AR292"/>
      <c r="AS292"/>
      <c r="AT292"/>
    </row>
    <row r="293" spans="3:46" x14ac:dyDescent="0.25">
      <c r="C293" s="24" t="s">
        <v>281</v>
      </c>
      <c r="D293" s="281">
        <v>2850.1144729637235</v>
      </c>
      <c r="E293" s="28">
        <v>16</v>
      </c>
      <c r="G293" s="9"/>
      <c r="H293" s="9"/>
      <c r="I293" s="9"/>
      <c r="J293" s="9"/>
      <c r="K293" s="9"/>
      <c r="L293" s="9"/>
      <c r="M293" s="9"/>
      <c r="N293" s="9"/>
      <c r="AI293"/>
      <c r="AJ293"/>
      <c r="AK293"/>
      <c r="AL293"/>
      <c r="AM293"/>
      <c r="AN293"/>
      <c r="AO293"/>
      <c r="AP293"/>
      <c r="AQ293"/>
      <c r="AR293"/>
      <c r="AS293"/>
      <c r="AT293"/>
    </row>
    <row r="294" spans="3:46" x14ac:dyDescent="0.25">
      <c r="C294" s="24" t="s">
        <v>484</v>
      </c>
      <c r="D294" s="281">
        <v>130.29348665297741</v>
      </c>
      <c r="E294" s="28">
        <v>1</v>
      </c>
      <c r="G294" s="9"/>
      <c r="H294" s="9"/>
      <c r="I294" s="9"/>
      <c r="J294" s="9"/>
      <c r="K294" s="9"/>
      <c r="L294" s="9"/>
      <c r="M294" s="9"/>
      <c r="N294" s="9"/>
      <c r="AI294"/>
      <c r="AJ294"/>
      <c r="AK294"/>
      <c r="AL294"/>
      <c r="AM294"/>
      <c r="AN294"/>
      <c r="AO294"/>
      <c r="AP294"/>
      <c r="AQ294"/>
      <c r="AR294"/>
      <c r="AS294"/>
      <c r="AT294"/>
    </row>
    <row r="295" spans="3:46" x14ac:dyDescent="0.25">
      <c r="C295" s="15" t="s">
        <v>1425</v>
      </c>
      <c r="D295" s="281">
        <v>2745.6367775496233</v>
      </c>
      <c r="E295" s="28">
        <v>9</v>
      </c>
      <c r="G295" s="9"/>
      <c r="H295" s="9"/>
      <c r="I295" s="9"/>
      <c r="J295" s="9"/>
      <c r="K295" s="9"/>
      <c r="L295" s="9"/>
      <c r="M295" s="9"/>
      <c r="N295" s="9"/>
      <c r="AI295"/>
      <c r="AJ295"/>
      <c r="AK295"/>
      <c r="AL295"/>
      <c r="AM295"/>
      <c r="AN295"/>
      <c r="AO295"/>
      <c r="AP295"/>
      <c r="AQ295"/>
      <c r="AR295"/>
      <c r="AS295"/>
      <c r="AT295"/>
    </row>
    <row r="296" spans="3:46" x14ac:dyDescent="0.25">
      <c r="C296" s="24" t="s">
        <v>1405</v>
      </c>
      <c r="D296" s="281">
        <v>2745.6367775496233</v>
      </c>
      <c r="E296" s="28">
        <v>9</v>
      </c>
      <c r="G296" s="9"/>
      <c r="H296" s="9"/>
      <c r="I296" s="9"/>
      <c r="J296" s="9"/>
      <c r="K296" s="9"/>
      <c r="L296" s="9"/>
      <c r="M296" s="9"/>
      <c r="N296" s="9"/>
      <c r="AI296"/>
      <c r="AJ296"/>
      <c r="AK296"/>
      <c r="AL296"/>
      <c r="AM296"/>
      <c r="AN296"/>
      <c r="AO296"/>
      <c r="AP296"/>
      <c r="AQ296"/>
      <c r="AR296"/>
      <c r="AS296"/>
      <c r="AT296"/>
    </row>
    <row r="297" spans="3:46" x14ac:dyDescent="0.25">
      <c r="C297" s="15" t="s">
        <v>7013</v>
      </c>
      <c r="D297" s="281">
        <v>2707.6792881587953</v>
      </c>
      <c r="E297" s="28">
        <v>1</v>
      </c>
      <c r="G297" s="9"/>
      <c r="H297" s="9"/>
      <c r="I297" s="9"/>
      <c r="J297" s="9"/>
      <c r="K297" s="9"/>
      <c r="L297" s="9"/>
      <c r="M297" s="9"/>
      <c r="N297" s="9"/>
      <c r="AI297"/>
      <c r="AJ297"/>
      <c r="AK297"/>
      <c r="AL297"/>
      <c r="AM297"/>
      <c r="AN297"/>
      <c r="AO297"/>
      <c r="AP297"/>
      <c r="AQ297"/>
      <c r="AR297"/>
      <c r="AS297"/>
      <c r="AT297"/>
    </row>
    <row r="298" spans="3:46" x14ac:dyDescent="0.25">
      <c r="C298" s="24" t="s">
        <v>1513</v>
      </c>
      <c r="D298" s="281">
        <v>2707.6792881587953</v>
      </c>
      <c r="E298" s="28">
        <v>1</v>
      </c>
      <c r="G298" s="9"/>
      <c r="H298" s="9"/>
      <c r="I298" s="9"/>
      <c r="J298" s="9"/>
      <c r="K298" s="9"/>
      <c r="L298" s="9"/>
      <c r="M298" s="9"/>
      <c r="N298" s="9"/>
      <c r="AI298"/>
      <c r="AJ298"/>
      <c r="AK298"/>
      <c r="AL298"/>
      <c r="AM298"/>
      <c r="AN298"/>
      <c r="AO298"/>
      <c r="AP298"/>
      <c r="AQ298"/>
      <c r="AR298"/>
      <c r="AS298"/>
      <c r="AT298"/>
    </row>
    <row r="299" spans="3:46" x14ac:dyDescent="0.25">
      <c r="C299" s="15" t="s">
        <v>1374</v>
      </c>
      <c r="D299" s="281">
        <v>2451.1080000000002</v>
      </c>
      <c r="E299" s="28">
        <v>1</v>
      </c>
      <c r="G299" s="9"/>
      <c r="H299" s="9"/>
      <c r="I299" s="9"/>
      <c r="J299" s="9"/>
      <c r="K299" s="9"/>
      <c r="L299" s="9"/>
      <c r="M299" s="9"/>
      <c r="N299" s="9"/>
      <c r="AI299"/>
      <c r="AJ299"/>
      <c r="AK299"/>
      <c r="AL299"/>
      <c r="AM299"/>
      <c r="AN299"/>
      <c r="AO299"/>
      <c r="AP299"/>
      <c r="AQ299"/>
      <c r="AR299"/>
      <c r="AS299"/>
      <c r="AT299"/>
    </row>
    <row r="300" spans="3:46" x14ac:dyDescent="0.25">
      <c r="C300" s="24" t="s">
        <v>322</v>
      </c>
      <c r="D300" s="281">
        <v>2451.1080000000002</v>
      </c>
      <c r="E300" s="28">
        <v>1</v>
      </c>
      <c r="G300" s="9"/>
      <c r="H300" s="9"/>
      <c r="I300" s="9"/>
      <c r="J300" s="9"/>
      <c r="K300" s="9"/>
      <c r="L300" s="9"/>
      <c r="M300" s="9"/>
      <c r="N300" s="9"/>
      <c r="AI300"/>
      <c r="AJ300"/>
      <c r="AK300"/>
      <c r="AL300"/>
      <c r="AM300"/>
      <c r="AN300"/>
      <c r="AO300"/>
      <c r="AP300"/>
      <c r="AQ300"/>
      <c r="AR300"/>
      <c r="AS300"/>
      <c r="AT300"/>
    </row>
    <row r="301" spans="3:46" x14ac:dyDescent="0.25">
      <c r="C301" s="15" t="s">
        <v>1494</v>
      </c>
      <c r="D301" s="281">
        <v>2237.633642710472</v>
      </c>
      <c r="E301" s="28">
        <v>2</v>
      </c>
      <c r="G301" s="9"/>
      <c r="H301" s="9"/>
      <c r="I301" s="9"/>
      <c r="J301" s="9"/>
      <c r="K301" s="9"/>
      <c r="L301" s="9"/>
      <c r="M301" s="9"/>
      <c r="N301" s="9"/>
      <c r="AI301"/>
      <c r="AJ301"/>
      <c r="AK301"/>
      <c r="AL301"/>
      <c r="AM301"/>
      <c r="AN301"/>
      <c r="AO301"/>
      <c r="AP301"/>
      <c r="AQ301"/>
      <c r="AR301"/>
      <c r="AS301"/>
      <c r="AT301"/>
    </row>
    <row r="302" spans="3:46" x14ac:dyDescent="0.25">
      <c r="C302" s="24" t="s">
        <v>1492</v>
      </c>
      <c r="D302" s="281">
        <v>2237.633642710472</v>
      </c>
      <c r="E302" s="28">
        <v>2</v>
      </c>
      <c r="G302" s="9"/>
      <c r="H302" s="9"/>
      <c r="I302" s="9"/>
      <c r="J302" s="9"/>
      <c r="K302" s="9"/>
      <c r="L302" s="9"/>
      <c r="M302" s="9"/>
      <c r="N302" s="9"/>
      <c r="AI302"/>
      <c r="AJ302"/>
      <c r="AK302"/>
      <c r="AL302"/>
      <c r="AM302"/>
      <c r="AN302"/>
      <c r="AO302"/>
      <c r="AP302"/>
      <c r="AQ302"/>
      <c r="AR302"/>
      <c r="AS302"/>
      <c r="AT302"/>
    </row>
    <row r="303" spans="3:46" x14ac:dyDescent="0.25">
      <c r="C303" s="15" t="s">
        <v>1530</v>
      </c>
      <c r="D303" s="281">
        <v>1801.5555838466803</v>
      </c>
      <c r="E303" s="28">
        <v>4</v>
      </c>
      <c r="G303" s="9"/>
      <c r="H303" s="9"/>
      <c r="I303" s="9"/>
      <c r="J303" s="9"/>
      <c r="K303" s="9"/>
      <c r="L303" s="9"/>
      <c r="M303" s="9"/>
      <c r="N303" s="9"/>
      <c r="AI303"/>
      <c r="AJ303"/>
      <c r="AK303"/>
      <c r="AL303"/>
      <c r="AM303"/>
      <c r="AN303"/>
      <c r="AO303"/>
      <c r="AP303"/>
      <c r="AQ303"/>
      <c r="AR303"/>
      <c r="AS303"/>
      <c r="AT303"/>
    </row>
    <row r="304" spans="3:46" x14ac:dyDescent="0.25">
      <c r="C304" s="24" t="s">
        <v>1528</v>
      </c>
      <c r="D304" s="281">
        <v>1801.5555838466803</v>
      </c>
      <c r="E304" s="28">
        <v>4</v>
      </c>
      <c r="G304" s="9"/>
      <c r="H304" s="9"/>
      <c r="I304" s="9"/>
      <c r="J304" s="9"/>
      <c r="K304" s="9"/>
      <c r="L304" s="9"/>
      <c r="M304" s="9"/>
      <c r="N304" s="9"/>
      <c r="AI304"/>
      <c r="AJ304"/>
      <c r="AK304"/>
      <c r="AL304"/>
      <c r="AM304"/>
      <c r="AN304"/>
      <c r="AO304"/>
      <c r="AP304"/>
      <c r="AQ304"/>
      <c r="AR304"/>
      <c r="AS304"/>
      <c r="AT304"/>
    </row>
    <row r="305" spans="3:46" x14ac:dyDescent="0.25">
      <c r="C305" s="15" t="s">
        <v>1679</v>
      </c>
      <c r="D305" s="281">
        <v>1797.2580999315537</v>
      </c>
      <c r="E305" s="28">
        <v>11</v>
      </c>
      <c r="G305" s="9"/>
      <c r="H305" s="9"/>
      <c r="I305" s="9"/>
      <c r="J305" s="9"/>
      <c r="K305" s="9"/>
      <c r="L305" s="9"/>
      <c r="M305" s="9"/>
      <c r="N305" s="9"/>
      <c r="AI305"/>
      <c r="AJ305"/>
      <c r="AK305"/>
      <c r="AL305"/>
      <c r="AM305"/>
      <c r="AN305"/>
      <c r="AO305"/>
      <c r="AP305"/>
      <c r="AQ305"/>
      <c r="AR305"/>
      <c r="AS305"/>
      <c r="AT305"/>
    </row>
    <row r="306" spans="3:46" x14ac:dyDescent="0.25">
      <c r="C306" s="24" t="s">
        <v>274</v>
      </c>
      <c r="D306" s="281">
        <v>1797.2580999315537</v>
      </c>
      <c r="E306" s="28">
        <v>11</v>
      </c>
      <c r="G306" s="9"/>
      <c r="H306" s="9"/>
      <c r="I306" s="9"/>
      <c r="J306" s="9"/>
      <c r="K306" s="9"/>
      <c r="L306" s="9"/>
      <c r="M306" s="9"/>
      <c r="N306" s="9"/>
      <c r="AI306"/>
      <c r="AJ306"/>
      <c r="AK306"/>
      <c r="AL306"/>
      <c r="AM306"/>
      <c r="AN306"/>
      <c r="AO306"/>
      <c r="AP306"/>
      <c r="AQ306"/>
      <c r="AR306"/>
      <c r="AS306"/>
      <c r="AT306"/>
    </row>
    <row r="307" spans="3:46" x14ac:dyDescent="0.25">
      <c r="C307" s="15" t="s">
        <v>3897</v>
      </c>
      <c r="D307" s="281">
        <v>1772.6896646132786</v>
      </c>
      <c r="E307" s="28">
        <v>2</v>
      </c>
      <c r="G307" s="9"/>
      <c r="H307" s="9"/>
      <c r="I307" s="9"/>
      <c r="J307" s="9"/>
      <c r="K307" s="9"/>
      <c r="L307" s="9"/>
      <c r="M307" s="9"/>
      <c r="N307" s="9"/>
      <c r="AI307"/>
      <c r="AJ307"/>
      <c r="AK307"/>
      <c r="AL307"/>
      <c r="AM307"/>
      <c r="AN307"/>
      <c r="AO307"/>
      <c r="AP307"/>
      <c r="AQ307"/>
      <c r="AR307"/>
      <c r="AS307"/>
      <c r="AT307"/>
    </row>
    <row r="308" spans="3:46" x14ac:dyDescent="0.25">
      <c r="C308" s="24" t="s">
        <v>263</v>
      </c>
      <c r="D308" s="281">
        <v>1772.6896646132786</v>
      </c>
      <c r="E308" s="28">
        <v>2</v>
      </c>
      <c r="G308" s="9"/>
      <c r="H308" s="9"/>
      <c r="I308" s="9"/>
      <c r="J308" s="9"/>
      <c r="K308" s="9"/>
      <c r="L308" s="9"/>
      <c r="M308" s="9"/>
      <c r="N308" s="9"/>
      <c r="AI308"/>
      <c r="AJ308"/>
      <c r="AK308"/>
      <c r="AL308"/>
      <c r="AM308"/>
      <c r="AN308"/>
      <c r="AO308"/>
      <c r="AP308"/>
      <c r="AQ308"/>
      <c r="AR308"/>
      <c r="AS308"/>
      <c r="AT308"/>
    </row>
    <row r="309" spans="3:46" x14ac:dyDescent="0.25">
      <c r="C309" s="15" t="s">
        <v>1722</v>
      </c>
      <c r="D309" s="281">
        <v>1768.721697467488</v>
      </c>
      <c r="E309" s="28">
        <v>1</v>
      </c>
      <c r="G309" s="9"/>
      <c r="H309" s="9"/>
      <c r="I309" s="9"/>
      <c r="J309" s="9"/>
      <c r="K309" s="9"/>
      <c r="L309" s="9"/>
      <c r="M309" s="9"/>
      <c r="N309" s="9"/>
      <c r="AI309"/>
      <c r="AJ309"/>
      <c r="AK309"/>
      <c r="AL309"/>
      <c r="AM309"/>
      <c r="AN309"/>
      <c r="AO309"/>
      <c r="AP309"/>
      <c r="AQ309"/>
      <c r="AR309"/>
      <c r="AS309"/>
      <c r="AT309"/>
    </row>
    <row r="310" spans="3:46" x14ac:dyDescent="0.25">
      <c r="C310" s="24" t="s">
        <v>1528</v>
      </c>
      <c r="D310" s="281">
        <v>1768.721697467488</v>
      </c>
      <c r="E310" s="28">
        <v>1</v>
      </c>
      <c r="G310" s="9"/>
      <c r="H310" s="9"/>
      <c r="I310" s="9"/>
      <c r="J310" s="9"/>
      <c r="K310" s="9"/>
      <c r="L310" s="9"/>
      <c r="M310" s="9"/>
      <c r="N310" s="9"/>
      <c r="AI310"/>
      <c r="AJ310"/>
      <c r="AK310"/>
      <c r="AL310"/>
      <c r="AM310"/>
      <c r="AN310"/>
      <c r="AO310"/>
      <c r="AP310"/>
      <c r="AQ310"/>
      <c r="AR310"/>
      <c r="AS310"/>
      <c r="AT310"/>
    </row>
    <row r="311" spans="3:46" x14ac:dyDescent="0.25">
      <c r="C311" s="15" t="s">
        <v>7625</v>
      </c>
      <c r="D311" s="281">
        <v>1612.8891772758384</v>
      </c>
      <c r="E311" s="28">
        <v>2</v>
      </c>
      <c r="G311" s="9"/>
      <c r="H311" s="9"/>
      <c r="I311" s="9"/>
      <c r="J311" s="9"/>
      <c r="K311" s="9"/>
      <c r="L311" s="9"/>
      <c r="M311" s="9"/>
      <c r="N311" s="9"/>
      <c r="AI311"/>
      <c r="AJ311"/>
      <c r="AK311"/>
      <c r="AL311"/>
      <c r="AM311"/>
      <c r="AN311"/>
      <c r="AO311"/>
      <c r="AP311"/>
      <c r="AQ311"/>
      <c r="AR311"/>
      <c r="AS311"/>
      <c r="AT311"/>
    </row>
    <row r="312" spans="3:46" x14ac:dyDescent="0.25">
      <c r="C312" s="24" t="s">
        <v>1466</v>
      </c>
      <c r="D312" s="281">
        <v>1612.8891772758384</v>
      </c>
      <c r="E312" s="28">
        <v>2</v>
      </c>
      <c r="G312" s="9"/>
      <c r="H312" s="9"/>
      <c r="I312" s="9"/>
      <c r="J312" s="9"/>
      <c r="K312" s="9"/>
      <c r="L312" s="9"/>
      <c r="M312" s="9"/>
      <c r="N312" s="9"/>
      <c r="AI312"/>
      <c r="AJ312"/>
      <c r="AK312"/>
      <c r="AL312"/>
      <c r="AM312"/>
      <c r="AN312"/>
      <c r="AO312"/>
      <c r="AP312"/>
      <c r="AQ312"/>
      <c r="AR312"/>
      <c r="AS312"/>
      <c r="AT312"/>
    </row>
    <row r="313" spans="3:46" x14ac:dyDescent="0.25">
      <c r="C313" s="15" t="s">
        <v>1907</v>
      </c>
      <c r="D313" s="281">
        <v>1519.3479041752225</v>
      </c>
      <c r="E313" s="28">
        <v>1</v>
      </c>
      <c r="G313" s="9"/>
      <c r="H313" s="9"/>
      <c r="I313" s="9"/>
      <c r="J313" s="9"/>
      <c r="K313" s="9"/>
      <c r="L313" s="9"/>
      <c r="M313" s="9"/>
      <c r="N313" s="9"/>
      <c r="AI313"/>
      <c r="AJ313"/>
      <c r="AK313"/>
      <c r="AL313"/>
      <c r="AM313"/>
      <c r="AN313"/>
      <c r="AO313"/>
      <c r="AP313"/>
      <c r="AQ313"/>
      <c r="AR313"/>
      <c r="AS313"/>
      <c r="AT313"/>
    </row>
    <row r="314" spans="3:46" x14ac:dyDescent="0.25">
      <c r="C314" s="24" t="s">
        <v>382</v>
      </c>
      <c r="D314" s="281">
        <v>1519.3479041752225</v>
      </c>
      <c r="E314" s="28">
        <v>1</v>
      </c>
      <c r="G314" s="9"/>
      <c r="H314" s="9"/>
      <c r="I314" s="9"/>
      <c r="J314" s="9"/>
      <c r="K314" s="9"/>
      <c r="L314" s="9"/>
      <c r="M314" s="9"/>
      <c r="N314" s="9"/>
      <c r="AI314"/>
      <c r="AJ314"/>
      <c r="AK314"/>
      <c r="AL314"/>
      <c r="AM314"/>
      <c r="AN314"/>
      <c r="AO314"/>
      <c r="AP314"/>
      <c r="AQ314"/>
      <c r="AR314"/>
      <c r="AS314"/>
      <c r="AT314"/>
    </row>
    <row r="315" spans="3:46" x14ac:dyDescent="0.25">
      <c r="C315" s="15" t="s">
        <v>1838</v>
      </c>
      <c r="D315" s="281">
        <v>1509.763011635866</v>
      </c>
      <c r="E315" s="28">
        <v>7</v>
      </c>
      <c r="G315" s="9"/>
      <c r="H315" s="9"/>
      <c r="I315" s="9"/>
      <c r="J315" s="9"/>
      <c r="K315" s="9"/>
      <c r="L315" s="9"/>
      <c r="M315" s="9"/>
      <c r="N315" s="9"/>
      <c r="AI315"/>
      <c r="AJ315"/>
      <c r="AK315"/>
      <c r="AL315"/>
      <c r="AM315"/>
      <c r="AN315"/>
      <c r="AO315"/>
      <c r="AP315"/>
      <c r="AQ315"/>
      <c r="AR315"/>
      <c r="AS315"/>
      <c r="AT315"/>
    </row>
    <row r="316" spans="3:46" x14ac:dyDescent="0.25">
      <c r="C316" s="24" t="s">
        <v>274</v>
      </c>
      <c r="D316" s="281">
        <v>1509.763011635866</v>
      </c>
      <c r="E316" s="28">
        <v>7</v>
      </c>
      <c r="G316" s="9"/>
      <c r="H316" s="9"/>
      <c r="I316" s="9"/>
      <c r="J316" s="9"/>
      <c r="K316" s="9"/>
      <c r="L316" s="9"/>
      <c r="M316" s="9"/>
      <c r="N316" s="9"/>
      <c r="AI316"/>
      <c r="AJ316"/>
      <c r="AK316"/>
      <c r="AL316"/>
      <c r="AM316"/>
      <c r="AN316"/>
      <c r="AO316"/>
      <c r="AP316"/>
      <c r="AQ316"/>
      <c r="AR316"/>
      <c r="AS316"/>
      <c r="AT316"/>
    </row>
    <row r="317" spans="3:46" x14ac:dyDescent="0.25">
      <c r="C317" s="15" t="s">
        <v>1563</v>
      </c>
      <c r="D317" s="281">
        <v>1478.6852922655717</v>
      </c>
      <c r="E317" s="28">
        <v>5</v>
      </c>
      <c r="G317" s="9"/>
      <c r="H317" s="9"/>
      <c r="I317" s="9"/>
      <c r="J317" s="9"/>
      <c r="K317" s="9"/>
      <c r="L317" s="9"/>
      <c r="M317" s="9"/>
      <c r="N317" s="9"/>
      <c r="AI317"/>
      <c r="AJ317"/>
      <c r="AK317"/>
      <c r="AL317"/>
      <c r="AM317"/>
      <c r="AN317"/>
      <c r="AO317"/>
      <c r="AP317"/>
      <c r="AQ317"/>
      <c r="AR317"/>
      <c r="AS317"/>
      <c r="AT317"/>
    </row>
    <row r="318" spans="3:46" x14ac:dyDescent="0.25">
      <c r="C318" s="24" t="s">
        <v>484</v>
      </c>
      <c r="D318" s="281">
        <v>1478.6852922655717</v>
      </c>
      <c r="E318" s="28">
        <v>5</v>
      </c>
      <c r="G318" s="9"/>
      <c r="H318" s="9"/>
      <c r="I318" s="9"/>
      <c r="J318" s="9"/>
      <c r="K318" s="9"/>
      <c r="L318" s="9"/>
      <c r="M318" s="9"/>
      <c r="N318" s="9"/>
      <c r="AI318"/>
      <c r="AJ318"/>
      <c r="AK318"/>
      <c r="AL318"/>
      <c r="AM318"/>
      <c r="AN318"/>
      <c r="AO318"/>
      <c r="AP318"/>
      <c r="AQ318"/>
      <c r="AR318"/>
      <c r="AS318"/>
      <c r="AT318"/>
    </row>
    <row r="319" spans="3:46" x14ac:dyDescent="0.25">
      <c r="C319" s="15" t="s">
        <v>7172</v>
      </c>
      <c r="D319" s="281">
        <v>1454.436566735113</v>
      </c>
      <c r="E319" s="28">
        <v>13</v>
      </c>
      <c r="G319" s="9"/>
      <c r="H319" s="9"/>
      <c r="I319" s="9"/>
      <c r="J319" s="9"/>
      <c r="K319" s="9"/>
      <c r="L319" s="9"/>
      <c r="M319" s="9"/>
      <c r="N319" s="9"/>
      <c r="AI319"/>
      <c r="AJ319"/>
      <c r="AK319"/>
      <c r="AL319"/>
      <c r="AM319"/>
      <c r="AN319"/>
      <c r="AO319"/>
      <c r="AP319"/>
      <c r="AQ319"/>
      <c r="AR319"/>
      <c r="AS319"/>
      <c r="AT319"/>
    </row>
    <row r="320" spans="3:46" x14ac:dyDescent="0.25">
      <c r="C320" s="24" t="s">
        <v>281</v>
      </c>
      <c r="D320" s="281">
        <v>1454.436566735113</v>
      </c>
      <c r="E320" s="28">
        <v>13</v>
      </c>
      <c r="G320" s="9"/>
      <c r="H320" s="9"/>
      <c r="I320" s="9"/>
      <c r="J320" s="9"/>
      <c r="K320" s="9"/>
      <c r="L320" s="9"/>
      <c r="M320" s="9"/>
      <c r="N320" s="9"/>
      <c r="AI320"/>
      <c r="AJ320"/>
      <c r="AK320"/>
      <c r="AL320"/>
      <c r="AM320"/>
      <c r="AN320"/>
      <c r="AO320"/>
      <c r="AP320"/>
      <c r="AQ320"/>
      <c r="AR320"/>
      <c r="AS320"/>
      <c r="AT320"/>
    </row>
    <row r="321" spans="3:46" x14ac:dyDescent="0.25">
      <c r="C321" s="15" t="s">
        <v>3199</v>
      </c>
      <c r="D321" s="281">
        <v>1415.7545133470226</v>
      </c>
      <c r="E321" s="28">
        <v>2</v>
      </c>
      <c r="G321" s="9"/>
      <c r="H321" s="9"/>
      <c r="I321" s="9"/>
      <c r="J321" s="9"/>
      <c r="K321" s="9"/>
      <c r="L321" s="9"/>
      <c r="M321" s="9"/>
      <c r="N321" s="9"/>
      <c r="AI321"/>
      <c r="AJ321"/>
      <c r="AK321"/>
      <c r="AL321"/>
      <c r="AM321"/>
      <c r="AN321"/>
      <c r="AO321"/>
      <c r="AP321"/>
      <c r="AQ321"/>
      <c r="AR321"/>
      <c r="AS321"/>
      <c r="AT321"/>
    </row>
    <row r="322" spans="3:46" x14ac:dyDescent="0.25">
      <c r="C322" s="24" t="s">
        <v>274</v>
      </c>
      <c r="D322" s="281">
        <v>1415.7545133470226</v>
      </c>
      <c r="E322" s="28">
        <v>2</v>
      </c>
      <c r="G322" s="9"/>
      <c r="H322" s="9"/>
      <c r="I322" s="9"/>
      <c r="J322" s="9"/>
      <c r="K322" s="9"/>
      <c r="L322" s="9"/>
      <c r="M322" s="9"/>
      <c r="N322" s="9"/>
      <c r="AI322"/>
      <c r="AJ322"/>
      <c r="AK322"/>
      <c r="AL322"/>
      <c r="AM322"/>
      <c r="AN322"/>
      <c r="AO322"/>
      <c r="AP322"/>
      <c r="AQ322"/>
      <c r="AR322"/>
      <c r="AS322"/>
      <c r="AT322"/>
    </row>
    <row r="323" spans="3:46" x14ac:dyDescent="0.25">
      <c r="C323" s="15" t="s">
        <v>7042</v>
      </c>
      <c r="D323" s="281">
        <v>1171.9113264887064</v>
      </c>
      <c r="E323" s="28">
        <v>6</v>
      </c>
      <c r="G323" s="9"/>
      <c r="H323" s="9"/>
      <c r="I323" s="9"/>
      <c r="J323" s="9"/>
      <c r="K323" s="9"/>
      <c r="L323" s="9"/>
      <c r="M323" s="9"/>
      <c r="N323" s="9"/>
      <c r="AI323"/>
      <c r="AJ323"/>
      <c r="AK323"/>
      <c r="AL323"/>
      <c r="AM323"/>
      <c r="AN323"/>
      <c r="AO323"/>
      <c r="AP323"/>
      <c r="AQ323"/>
      <c r="AR323"/>
      <c r="AS323"/>
      <c r="AT323"/>
    </row>
    <row r="324" spans="3:46" x14ac:dyDescent="0.25">
      <c r="C324" s="24" t="s">
        <v>263</v>
      </c>
      <c r="D324" s="281">
        <v>1171.9113264887064</v>
      </c>
      <c r="E324" s="28">
        <v>6</v>
      </c>
      <c r="G324" s="9"/>
      <c r="H324" s="9"/>
      <c r="I324" s="9"/>
      <c r="J324" s="9"/>
      <c r="K324" s="9"/>
      <c r="L324" s="9"/>
      <c r="M324" s="9"/>
      <c r="N324" s="9"/>
      <c r="AI324"/>
      <c r="AJ324"/>
      <c r="AK324"/>
      <c r="AL324"/>
      <c r="AM324"/>
      <c r="AN324"/>
      <c r="AO324"/>
      <c r="AP324"/>
      <c r="AQ324"/>
      <c r="AR324"/>
      <c r="AS324"/>
      <c r="AT324"/>
    </row>
    <row r="325" spans="3:46" x14ac:dyDescent="0.25">
      <c r="C325" s="15" t="s">
        <v>1545</v>
      </c>
      <c r="D325" s="281">
        <v>1084.9773360711843</v>
      </c>
      <c r="E325" s="28">
        <v>2</v>
      </c>
      <c r="G325" s="9"/>
      <c r="H325" s="9"/>
      <c r="I325" s="9"/>
      <c r="J325" s="9"/>
      <c r="K325" s="9"/>
      <c r="L325" s="9"/>
      <c r="M325" s="9"/>
      <c r="N325" s="9"/>
      <c r="AI325"/>
      <c r="AJ325"/>
      <c r="AK325"/>
      <c r="AL325"/>
      <c r="AM325"/>
      <c r="AN325"/>
      <c r="AO325"/>
      <c r="AP325"/>
      <c r="AQ325"/>
      <c r="AR325"/>
      <c r="AS325"/>
      <c r="AT325"/>
    </row>
    <row r="326" spans="3:46" x14ac:dyDescent="0.25">
      <c r="C326" s="24" t="s">
        <v>1387</v>
      </c>
      <c r="D326" s="281">
        <v>1084.9773360711843</v>
      </c>
      <c r="E326" s="28">
        <v>2</v>
      </c>
      <c r="G326" s="9"/>
      <c r="H326" s="9"/>
      <c r="I326" s="9"/>
      <c r="J326" s="9"/>
      <c r="K326" s="9"/>
      <c r="L326" s="9"/>
      <c r="M326" s="9"/>
      <c r="N326" s="9"/>
      <c r="AI326"/>
      <c r="AJ326"/>
      <c r="AK326"/>
      <c r="AL326"/>
      <c r="AM326"/>
      <c r="AN326"/>
      <c r="AO326"/>
      <c r="AP326"/>
      <c r="AQ326"/>
      <c r="AR326"/>
      <c r="AS326"/>
      <c r="AT326"/>
    </row>
    <row r="327" spans="3:46" x14ac:dyDescent="0.25">
      <c r="C327" s="15" t="s">
        <v>1510</v>
      </c>
      <c r="D327" s="281">
        <v>1072.329363449692</v>
      </c>
      <c r="E327" s="28">
        <v>3</v>
      </c>
      <c r="G327" s="9"/>
      <c r="H327" s="9"/>
      <c r="I327" s="9"/>
      <c r="J327" s="9"/>
      <c r="K327" s="9"/>
      <c r="L327" s="9"/>
      <c r="M327" s="9"/>
      <c r="N327" s="9"/>
      <c r="AI327"/>
      <c r="AJ327"/>
      <c r="AK327"/>
      <c r="AL327"/>
      <c r="AM327"/>
      <c r="AN327"/>
      <c r="AO327"/>
      <c r="AP327"/>
      <c r="AQ327"/>
      <c r="AR327"/>
      <c r="AS327"/>
      <c r="AT327"/>
    </row>
    <row r="328" spans="3:46" x14ac:dyDescent="0.25">
      <c r="C328" s="24" t="s">
        <v>322</v>
      </c>
      <c r="D328" s="281">
        <v>1072.329363449692</v>
      </c>
      <c r="E328" s="28">
        <v>3</v>
      </c>
      <c r="G328" s="9"/>
      <c r="H328" s="9"/>
      <c r="I328" s="9"/>
      <c r="J328" s="9"/>
      <c r="K328" s="9"/>
      <c r="L328" s="9"/>
      <c r="M328" s="9"/>
      <c r="N328" s="9"/>
      <c r="AI328"/>
      <c r="AJ328"/>
      <c r="AK328"/>
      <c r="AL328"/>
      <c r="AM328"/>
      <c r="AN328"/>
      <c r="AO328"/>
      <c r="AP328"/>
      <c r="AQ328"/>
      <c r="AR328"/>
      <c r="AS328"/>
      <c r="AT328"/>
    </row>
    <row r="329" spans="3:46" x14ac:dyDescent="0.25">
      <c r="C329" s="15" t="s">
        <v>2275</v>
      </c>
      <c r="D329" s="281">
        <v>1007.407074606434</v>
      </c>
      <c r="E329" s="28">
        <v>2</v>
      </c>
      <c r="G329" s="9"/>
      <c r="H329" s="9"/>
      <c r="I329" s="9"/>
      <c r="J329" s="9"/>
      <c r="K329" s="9"/>
      <c r="L329" s="9"/>
      <c r="M329" s="9"/>
      <c r="N329" s="9"/>
      <c r="AI329"/>
      <c r="AJ329"/>
      <c r="AK329"/>
      <c r="AL329"/>
      <c r="AM329"/>
      <c r="AN329"/>
      <c r="AO329"/>
      <c r="AP329"/>
      <c r="AQ329"/>
      <c r="AR329"/>
      <c r="AS329"/>
      <c r="AT329"/>
    </row>
    <row r="330" spans="3:46" x14ac:dyDescent="0.25">
      <c r="C330" s="24" t="s">
        <v>1466</v>
      </c>
      <c r="D330" s="281">
        <v>734.88938535249827</v>
      </c>
      <c r="E330" s="28">
        <v>1</v>
      </c>
      <c r="G330" s="9"/>
      <c r="H330" s="9"/>
      <c r="I330" s="9"/>
      <c r="J330" s="9"/>
      <c r="K330" s="9"/>
      <c r="L330" s="9"/>
      <c r="M330" s="9"/>
      <c r="N330" s="9"/>
      <c r="AI330"/>
      <c r="AJ330"/>
      <c r="AK330"/>
      <c r="AL330"/>
      <c r="AM330"/>
      <c r="AN330"/>
      <c r="AO330"/>
      <c r="AP330"/>
      <c r="AQ330"/>
      <c r="AR330"/>
      <c r="AS330"/>
      <c r="AT330"/>
    </row>
    <row r="331" spans="3:46" x14ac:dyDescent="0.25">
      <c r="C331" s="24" t="s">
        <v>1813</v>
      </c>
      <c r="D331" s="281">
        <v>272.51768925393571</v>
      </c>
      <c r="E331" s="28">
        <v>1</v>
      </c>
      <c r="G331" s="9"/>
      <c r="H331" s="9"/>
      <c r="I331" s="9"/>
      <c r="J331" s="9"/>
      <c r="K331" s="9"/>
      <c r="L331" s="9"/>
      <c r="M331" s="9"/>
      <c r="N331" s="9"/>
      <c r="AI331"/>
      <c r="AJ331"/>
      <c r="AK331"/>
      <c r="AL331"/>
      <c r="AM331"/>
      <c r="AN331"/>
      <c r="AO331"/>
      <c r="AP331"/>
      <c r="AQ331"/>
      <c r="AR331"/>
      <c r="AS331"/>
      <c r="AT331"/>
    </row>
    <row r="332" spans="3:46" x14ac:dyDescent="0.25">
      <c r="C332" s="15" t="s">
        <v>2324</v>
      </c>
      <c r="D332" s="281">
        <v>971.74738398357294</v>
      </c>
      <c r="E332" s="28">
        <v>4</v>
      </c>
      <c r="G332" s="9"/>
      <c r="H332" s="9"/>
      <c r="I332" s="9"/>
      <c r="J332" s="9"/>
      <c r="K332" s="9"/>
      <c r="L332" s="9"/>
      <c r="M332" s="9"/>
      <c r="N332" s="9"/>
      <c r="AI332"/>
      <c r="AJ332"/>
      <c r="AK332"/>
      <c r="AL332"/>
      <c r="AM332"/>
      <c r="AN332"/>
      <c r="AO332"/>
      <c r="AP332"/>
      <c r="AQ332"/>
      <c r="AR332"/>
      <c r="AS332"/>
      <c r="AT332"/>
    </row>
    <row r="333" spans="3:46" x14ac:dyDescent="0.25">
      <c r="C333" s="24" t="s">
        <v>274</v>
      </c>
      <c r="D333" s="281">
        <v>971.74738398357294</v>
      </c>
      <c r="E333" s="28">
        <v>4</v>
      </c>
      <c r="G333" s="9"/>
      <c r="H333" s="9"/>
      <c r="I333" s="9"/>
      <c r="J333" s="9"/>
      <c r="K333" s="9"/>
      <c r="L333" s="9"/>
      <c r="M333" s="9"/>
      <c r="N333" s="9"/>
      <c r="AI333"/>
      <c r="AJ333"/>
      <c r="AK333"/>
      <c r="AL333"/>
      <c r="AM333"/>
      <c r="AN333"/>
      <c r="AO333"/>
      <c r="AP333"/>
      <c r="AQ333"/>
      <c r="AR333"/>
      <c r="AS333"/>
      <c r="AT333"/>
    </row>
    <row r="334" spans="3:46" x14ac:dyDescent="0.25">
      <c r="C334" s="15" t="s">
        <v>2161</v>
      </c>
      <c r="D334" s="281">
        <v>962.43728405201921</v>
      </c>
      <c r="E334" s="28">
        <v>3</v>
      </c>
      <c r="G334" s="9"/>
      <c r="H334" s="9"/>
      <c r="I334" s="9"/>
      <c r="J334" s="9"/>
      <c r="K334" s="9"/>
      <c r="L334" s="9"/>
      <c r="M334" s="9"/>
      <c r="N334" s="9"/>
      <c r="AI334"/>
      <c r="AJ334"/>
      <c r="AK334"/>
      <c r="AL334"/>
      <c r="AM334"/>
      <c r="AN334"/>
      <c r="AO334"/>
      <c r="AP334"/>
      <c r="AQ334"/>
      <c r="AR334"/>
      <c r="AS334"/>
      <c r="AT334"/>
    </row>
    <row r="335" spans="3:46" x14ac:dyDescent="0.25">
      <c r="C335" s="24" t="s">
        <v>274</v>
      </c>
      <c r="D335" s="281">
        <v>962.43728405201921</v>
      </c>
      <c r="E335" s="28">
        <v>3</v>
      </c>
      <c r="G335" s="9"/>
      <c r="H335" s="9"/>
      <c r="I335" s="9"/>
      <c r="J335" s="9"/>
      <c r="K335" s="9"/>
      <c r="L335" s="9"/>
      <c r="M335" s="9"/>
      <c r="N335" s="9"/>
      <c r="AI335"/>
      <c r="AJ335"/>
      <c r="AK335"/>
      <c r="AL335"/>
      <c r="AM335"/>
      <c r="AN335"/>
      <c r="AO335"/>
      <c r="AP335"/>
      <c r="AQ335"/>
      <c r="AR335"/>
      <c r="AS335"/>
      <c r="AT335"/>
    </row>
    <row r="336" spans="3:46" x14ac:dyDescent="0.25">
      <c r="C336" s="15" t="s">
        <v>4205</v>
      </c>
      <c r="D336" s="281">
        <v>886.67157289527722</v>
      </c>
      <c r="E336" s="28">
        <v>1</v>
      </c>
      <c r="G336" s="9"/>
      <c r="H336" s="9"/>
      <c r="I336" s="9"/>
      <c r="J336" s="9"/>
      <c r="K336" s="9"/>
      <c r="L336" s="9"/>
      <c r="M336" s="9"/>
      <c r="N336" s="9"/>
      <c r="AI336"/>
      <c r="AJ336"/>
      <c r="AK336"/>
      <c r="AL336"/>
      <c r="AM336"/>
      <c r="AN336"/>
      <c r="AO336"/>
      <c r="AP336"/>
      <c r="AQ336"/>
      <c r="AR336"/>
      <c r="AS336"/>
      <c r="AT336"/>
    </row>
    <row r="337" spans="3:46" x14ac:dyDescent="0.25">
      <c r="C337" s="24" t="s">
        <v>1513</v>
      </c>
      <c r="D337" s="281">
        <v>886.67157289527722</v>
      </c>
      <c r="E337" s="28">
        <v>1</v>
      </c>
      <c r="G337" s="9"/>
      <c r="H337" s="9"/>
      <c r="I337" s="9"/>
      <c r="J337" s="9"/>
      <c r="K337" s="9"/>
      <c r="L337" s="9"/>
      <c r="M337" s="9"/>
      <c r="N337" s="9"/>
      <c r="AI337"/>
      <c r="AJ337"/>
      <c r="AK337"/>
      <c r="AL337"/>
      <c r="AM337"/>
      <c r="AN337"/>
      <c r="AO337"/>
      <c r="AP337"/>
      <c r="AQ337"/>
      <c r="AR337"/>
      <c r="AS337"/>
      <c r="AT337"/>
    </row>
    <row r="338" spans="3:46" x14ac:dyDescent="0.25">
      <c r="C338" s="15" t="s">
        <v>1834</v>
      </c>
      <c r="D338" s="281">
        <v>752.06229158110898</v>
      </c>
      <c r="E338" s="28">
        <v>1</v>
      </c>
      <c r="G338" s="9"/>
      <c r="H338" s="9"/>
      <c r="I338" s="9"/>
      <c r="J338" s="9"/>
      <c r="K338" s="9"/>
      <c r="L338" s="9"/>
      <c r="M338" s="9"/>
      <c r="N338" s="9"/>
      <c r="AI338"/>
      <c r="AJ338"/>
      <c r="AK338"/>
      <c r="AL338"/>
      <c r="AM338"/>
      <c r="AN338"/>
      <c r="AO338"/>
      <c r="AP338"/>
      <c r="AQ338"/>
      <c r="AR338"/>
      <c r="AS338"/>
      <c r="AT338"/>
    </row>
    <row r="339" spans="3:46" x14ac:dyDescent="0.25">
      <c r="C339" s="24" t="s">
        <v>1832</v>
      </c>
      <c r="D339" s="281">
        <v>752.06229158110898</v>
      </c>
      <c r="E339" s="28">
        <v>1</v>
      </c>
      <c r="G339" s="9"/>
      <c r="H339" s="9"/>
      <c r="I339" s="9"/>
      <c r="J339" s="9"/>
      <c r="K339" s="9"/>
      <c r="L339" s="9"/>
      <c r="M339" s="9"/>
      <c r="N339" s="9"/>
      <c r="AI339"/>
      <c r="AJ339"/>
      <c r="AK339"/>
      <c r="AL339"/>
      <c r="AM339"/>
      <c r="AN339"/>
      <c r="AO339"/>
      <c r="AP339"/>
      <c r="AQ339"/>
      <c r="AR339"/>
      <c r="AS339"/>
      <c r="AT339"/>
    </row>
    <row r="340" spans="3:46" x14ac:dyDescent="0.25">
      <c r="C340" s="15" t="s">
        <v>6854</v>
      </c>
      <c r="D340" s="281">
        <v>741.24566735112933</v>
      </c>
      <c r="E340" s="28">
        <v>3</v>
      </c>
      <c r="G340" s="9"/>
      <c r="H340" s="9"/>
      <c r="I340" s="9"/>
      <c r="J340" s="9"/>
      <c r="K340" s="9"/>
      <c r="L340" s="9"/>
      <c r="M340" s="9"/>
      <c r="N340" s="9"/>
      <c r="AI340"/>
      <c r="AJ340"/>
      <c r="AK340"/>
      <c r="AL340"/>
      <c r="AM340"/>
      <c r="AN340"/>
      <c r="AO340"/>
      <c r="AP340"/>
      <c r="AQ340"/>
      <c r="AR340"/>
      <c r="AS340"/>
      <c r="AT340"/>
    </row>
    <row r="341" spans="3:46" x14ac:dyDescent="0.25">
      <c r="C341" s="24" t="s">
        <v>429</v>
      </c>
      <c r="D341" s="281">
        <v>741.24566735112933</v>
      </c>
      <c r="E341" s="28">
        <v>3</v>
      </c>
      <c r="G341" s="9"/>
      <c r="H341" s="9"/>
      <c r="I341" s="9"/>
      <c r="J341" s="9"/>
      <c r="K341" s="9"/>
      <c r="L341" s="9"/>
      <c r="M341" s="9"/>
      <c r="N341" s="9"/>
      <c r="AI341"/>
      <c r="AJ341"/>
      <c r="AK341"/>
      <c r="AL341"/>
      <c r="AM341"/>
      <c r="AN341"/>
      <c r="AO341"/>
      <c r="AP341"/>
      <c r="AQ341"/>
      <c r="AR341"/>
      <c r="AS341"/>
      <c r="AT341"/>
    </row>
    <row r="342" spans="3:46" x14ac:dyDescent="0.25">
      <c r="C342" s="15" t="s">
        <v>5686</v>
      </c>
      <c r="D342" s="281">
        <v>728.39027515400414</v>
      </c>
      <c r="E342" s="28">
        <v>3</v>
      </c>
      <c r="G342" s="9"/>
      <c r="H342" s="9"/>
      <c r="I342" s="9"/>
      <c r="J342" s="9"/>
      <c r="K342" s="9"/>
      <c r="L342" s="9"/>
      <c r="M342" s="9"/>
      <c r="N342" s="9"/>
      <c r="AI342"/>
      <c r="AJ342"/>
      <c r="AK342"/>
      <c r="AL342"/>
      <c r="AM342"/>
      <c r="AN342"/>
      <c r="AO342"/>
      <c r="AP342"/>
      <c r="AQ342"/>
      <c r="AR342"/>
      <c r="AS342"/>
      <c r="AT342"/>
    </row>
    <row r="343" spans="3:46" x14ac:dyDescent="0.25">
      <c r="C343" s="24" t="s">
        <v>1466</v>
      </c>
      <c r="D343" s="281">
        <v>728.39027515400414</v>
      </c>
      <c r="E343" s="28">
        <v>3</v>
      </c>
      <c r="G343" s="9"/>
      <c r="H343" s="9"/>
      <c r="I343" s="9"/>
      <c r="J343" s="9"/>
      <c r="K343" s="9"/>
      <c r="L343" s="9"/>
      <c r="M343" s="9"/>
      <c r="N343" s="9"/>
      <c r="AI343"/>
      <c r="AJ343"/>
      <c r="AK343"/>
      <c r="AL343"/>
      <c r="AM343"/>
      <c r="AN343"/>
      <c r="AO343"/>
      <c r="AP343"/>
      <c r="AQ343"/>
      <c r="AR343"/>
      <c r="AS343"/>
      <c r="AT343"/>
    </row>
    <row r="344" spans="3:46" x14ac:dyDescent="0.25">
      <c r="C344" s="15" t="s">
        <v>1855</v>
      </c>
      <c r="D344" s="281">
        <v>709.0079288158795</v>
      </c>
      <c r="E344" s="28">
        <v>2</v>
      </c>
      <c r="G344" s="9"/>
      <c r="H344" s="9"/>
      <c r="I344" s="9"/>
      <c r="J344" s="9"/>
      <c r="K344" s="9"/>
      <c r="L344" s="9"/>
      <c r="M344" s="9"/>
      <c r="N344" s="9"/>
      <c r="AI344"/>
      <c r="AJ344"/>
      <c r="AK344"/>
      <c r="AL344"/>
      <c r="AM344"/>
      <c r="AN344"/>
      <c r="AO344"/>
      <c r="AP344"/>
      <c r="AQ344"/>
      <c r="AR344"/>
      <c r="AS344"/>
      <c r="AT344"/>
    </row>
    <row r="345" spans="3:46" x14ac:dyDescent="0.25">
      <c r="C345" s="24" t="s">
        <v>1466</v>
      </c>
      <c r="D345" s="281">
        <v>709.0079288158795</v>
      </c>
      <c r="E345" s="28">
        <v>2</v>
      </c>
      <c r="G345" s="9"/>
      <c r="H345" s="9"/>
      <c r="I345" s="9"/>
      <c r="J345" s="9"/>
      <c r="K345" s="9"/>
      <c r="L345" s="9"/>
      <c r="M345" s="9"/>
      <c r="N345" s="9"/>
      <c r="AI345"/>
      <c r="AJ345"/>
      <c r="AK345"/>
      <c r="AL345"/>
      <c r="AM345"/>
      <c r="AN345"/>
      <c r="AO345"/>
      <c r="AP345"/>
      <c r="AQ345"/>
      <c r="AR345"/>
      <c r="AS345"/>
      <c r="AT345"/>
    </row>
    <row r="346" spans="3:46" x14ac:dyDescent="0.25">
      <c r="C346" s="15" t="s">
        <v>1461</v>
      </c>
      <c r="D346" s="281">
        <v>697.06000821355235</v>
      </c>
      <c r="E346" s="28">
        <v>3</v>
      </c>
      <c r="G346" s="9"/>
      <c r="H346" s="9"/>
      <c r="I346" s="9"/>
      <c r="J346" s="9"/>
      <c r="K346" s="9"/>
      <c r="L346" s="9"/>
      <c r="M346" s="9"/>
      <c r="N346" s="9"/>
      <c r="AI346"/>
      <c r="AJ346"/>
      <c r="AK346"/>
      <c r="AL346"/>
      <c r="AM346"/>
      <c r="AN346"/>
      <c r="AO346"/>
      <c r="AP346"/>
      <c r="AQ346"/>
      <c r="AR346"/>
      <c r="AS346"/>
      <c r="AT346"/>
    </row>
    <row r="347" spans="3:46" x14ac:dyDescent="0.25">
      <c r="C347" s="24" t="s">
        <v>1405</v>
      </c>
      <c r="D347" s="281">
        <v>697.06000821355235</v>
      </c>
      <c r="E347" s="28">
        <v>3</v>
      </c>
      <c r="G347" s="9"/>
      <c r="H347" s="9"/>
      <c r="I347" s="9"/>
      <c r="J347" s="9"/>
      <c r="K347" s="9"/>
      <c r="L347" s="9"/>
      <c r="M347" s="9"/>
      <c r="N347" s="9"/>
      <c r="AI347"/>
      <c r="AJ347"/>
      <c r="AK347"/>
      <c r="AL347"/>
      <c r="AM347"/>
      <c r="AN347"/>
      <c r="AO347"/>
      <c r="AP347"/>
      <c r="AQ347"/>
      <c r="AR347"/>
      <c r="AS347"/>
      <c r="AT347"/>
    </row>
    <row r="348" spans="3:46" x14ac:dyDescent="0.25">
      <c r="C348" s="15" t="s">
        <v>6727</v>
      </c>
      <c r="D348" s="281">
        <v>677.13229295003418</v>
      </c>
      <c r="E348" s="28">
        <v>1</v>
      </c>
      <c r="G348" s="9"/>
      <c r="H348" s="9"/>
      <c r="I348" s="9"/>
      <c r="J348" s="9"/>
      <c r="K348" s="9"/>
      <c r="L348" s="9"/>
      <c r="M348" s="9"/>
      <c r="N348" s="9"/>
      <c r="AI348"/>
      <c r="AJ348"/>
      <c r="AK348"/>
      <c r="AL348"/>
      <c r="AM348"/>
      <c r="AN348"/>
      <c r="AO348"/>
      <c r="AP348"/>
      <c r="AQ348"/>
      <c r="AR348"/>
      <c r="AS348"/>
      <c r="AT348"/>
    </row>
    <row r="349" spans="3:46" x14ac:dyDescent="0.25">
      <c r="C349" s="24" t="s">
        <v>382</v>
      </c>
      <c r="D349" s="281">
        <v>677.13229295003418</v>
      </c>
      <c r="E349" s="28">
        <v>1</v>
      </c>
      <c r="G349" s="9"/>
      <c r="H349" s="9"/>
      <c r="I349" s="9"/>
      <c r="J349" s="9"/>
      <c r="K349" s="9"/>
      <c r="L349" s="9"/>
      <c r="M349" s="9"/>
      <c r="N349" s="9"/>
      <c r="AI349"/>
      <c r="AJ349"/>
      <c r="AK349"/>
      <c r="AL349"/>
      <c r="AM349"/>
      <c r="AN349"/>
      <c r="AO349"/>
      <c r="AP349"/>
      <c r="AQ349"/>
      <c r="AR349"/>
      <c r="AS349"/>
      <c r="AT349"/>
    </row>
    <row r="350" spans="3:46" x14ac:dyDescent="0.25">
      <c r="C350" s="15" t="s">
        <v>2337</v>
      </c>
      <c r="D350" s="281">
        <v>569.34505407255301</v>
      </c>
      <c r="E350" s="28">
        <v>7</v>
      </c>
      <c r="G350" s="9"/>
      <c r="H350" s="9"/>
      <c r="I350" s="9"/>
      <c r="J350" s="9"/>
      <c r="K350" s="9"/>
      <c r="L350" s="9"/>
      <c r="M350" s="9"/>
      <c r="N350" s="9"/>
      <c r="AI350"/>
      <c r="AJ350"/>
      <c r="AK350"/>
      <c r="AL350"/>
      <c r="AM350"/>
      <c r="AN350"/>
      <c r="AO350"/>
      <c r="AP350"/>
      <c r="AQ350"/>
      <c r="AR350"/>
      <c r="AS350"/>
      <c r="AT350"/>
    </row>
    <row r="351" spans="3:46" x14ac:dyDescent="0.25">
      <c r="C351" s="24" t="s">
        <v>1506</v>
      </c>
      <c r="D351" s="281">
        <v>569.34505407255301</v>
      </c>
      <c r="E351" s="28">
        <v>7</v>
      </c>
      <c r="G351" s="9"/>
      <c r="H351" s="9"/>
      <c r="I351" s="9"/>
      <c r="J351" s="9"/>
      <c r="K351" s="9"/>
      <c r="L351" s="9"/>
      <c r="M351" s="9"/>
      <c r="N351" s="9"/>
      <c r="AI351"/>
      <c r="AJ351"/>
      <c r="AK351"/>
      <c r="AL351"/>
      <c r="AM351"/>
      <c r="AN351"/>
      <c r="AO351"/>
      <c r="AP351"/>
      <c r="AQ351"/>
      <c r="AR351"/>
      <c r="AS351"/>
      <c r="AT351"/>
    </row>
    <row r="352" spans="3:46" x14ac:dyDescent="0.25">
      <c r="C352" s="15" t="s">
        <v>1596</v>
      </c>
      <c r="D352" s="281">
        <v>553.86216016427102</v>
      </c>
      <c r="E352" s="28">
        <v>3</v>
      </c>
      <c r="G352" s="9"/>
      <c r="H352" s="9"/>
      <c r="I352" s="9"/>
      <c r="J352" s="9"/>
      <c r="K352" s="9"/>
      <c r="L352" s="9"/>
      <c r="M352" s="9"/>
      <c r="N352" s="9"/>
      <c r="AI352"/>
      <c r="AJ352"/>
      <c r="AK352"/>
      <c r="AL352"/>
      <c r="AM352"/>
      <c r="AN352"/>
      <c r="AO352"/>
      <c r="AP352"/>
      <c r="AQ352"/>
      <c r="AR352"/>
      <c r="AS352"/>
      <c r="AT352"/>
    </row>
    <row r="353" spans="3:46" x14ac:dyDescent="0.25">
      <c r="C353" s="24" t="s">
        <v>322</v>
      </c>
      <c r="D353" s="281">
        <v>553.86216016427102</v>
      </c>
      <c r="E353" s="28">
        <v>3</v>
      </c>
      <c r="G353" s="9"/>
      <c r="H353" s="9"/>
      <c r="I353" s="9"/>
      <c r="J353" s="9"/>
      <c r="K353" s="9"/>
      <c r="L353" s="9"/>
      <c r="M353" s="9"/>
      <c r="N353" s="9"/>
      <c r="AI353"/>
      <c r="AJ353"/>
      <c r="AK353"/>
      <c r="AL353"/>
      <c r="AM353"/>
      <c r="AN353"/>
      <c r="AO353"/>
      <c r="AP353"/>
      <c r="AQ353"/>
      <c r="AR353"/>
      <c r="AS353"/>
      <c r="AT353"/>
    </row>
    <row r="354" spans="3:46" x14ac:dyDescent="0.25">
      <c r="C354" s="15" t="s">
        <v>6658</v>
      </c>
      <c r="D354" s="281">
        <v>500.52268856947296</v>
      </c>
      <c r="E354" s="28">
        <v>1</v>
      </c>
      <c r="G354" s="9"/>
      <c r="H354" s="9"/>
      <c r="I354" s="9"/>
      <c r="J354" s="9"/>
      <c r="K354" s="9"/>
      <c r="L354" s="9"/>
      <c r="M354" s="9"/>
      <c r="N354" s="9"/>
      <c r="AI354"/>
      <c r="AJ354"/>
      <c r="AK354"/>
      <c r="AL354"/>
      <c r="AM354"/>
      <c r="AN354"/>
      <c r="AO354"/>
      <c r="AP354"/>
      <c r="AQ354"/>
      <c r="AR354"/>
      <c r="AS354"/>
      <c r="AT354"/>
    </row>
    <row r="355" spans="3:46" x14ac:dyDescent="0.25">
      <c r="C355" s="24" t="s">
        <v>1513</v>
      </c>
      <c r="D355" s="281">
        <v>500.52268856947296</v>
      </c>
      <c r="E355" s="28">
        <v>1</v>
      </c>
      <c r="G355" s="9"/>
      <c r="H355" s="9"/>
      <c r="I355" s="9"/>
      <c r="J355" s="9"/>
      <c r="K355" s="9"/>
      <c r="L355" s="9"/>
      <c r="M355" s="9"/>
      <c r="N355" s="9"/>
      <c r="AI355"/>
      <c r="AJ355"/>
      <c r="AK355"/>
      <c r="AL355"/>
      <c r="AM355"/>
      <c r="AN355"/>
      <c r="AO355"/>
      <c r="AP355"/>
      <c r="AQ355"/>
      <c r="AR355"/>
      <c r="AS355"/>
      <c r="AT355"/>
    </row>
    <row r="356" spans="3:46" x14ac:dyDescent="0.25">
      <c r="C356" s="15" t="s">
        <v>1627</v>
      </c>
      <c r="D356" s="281">
        <v>305.8209445585216</v>
      </c>
      <c r="E356" s="28">
        <v>1</v>
      </c>
      <c r="G356" s="9"/>
      <c r="H356" s="9"/>
      <c r="I356" s="9"/>
      <c r="J356" s="9"/>
      <c r="K356" s="9"/>
      <c r="L356" s="9"/>
      <c r="M356" s="9"/>
      <c r="N356" s="9"/>
      <c r="AI356"/>
      <c r="AJ356"/>
      <c r="AK356"/>
      <c r="AL356"/>
      <c r="AM356"/>
      <c r="AN356"/>
      <c r="AO356"/>
      <c r="AP356"/>
      <c r="AQ356"/>
      <c r="AR356"/>
      <c r="AS356"/>
      <c r="AT356"/>
    </row>
    <row r="357" spans="3:46" x14ac:dyDescent="0.25">
      <c r="C357" s="24" t="s">
        <v>1506</v>
      </c>
      <c r="D357" s="281">
        <v>305.8209445585216</v>
      </c>
      <c r="E357" s="28">
        <v>1</v>
      </c>
      <c r="G357" s="9"/>
      <c r="H357" s="9"/>
      <c r="I357" s="9"/>
      <c r="J357" s="9"/>
      <c r="K357" s="9"/>
      <c r="L357" s="9"/>
      <c r="M357" s="9"/>
      <c r="N357" s="9"/>
      <c r="AI357"/>
      <c r="AJ357"/>
      <c r="AK357"/>
      <c r="AL357"/>
      <c r="AM357"/>
      <c r="AN357"/>
      <c r="AO357"/>
      <c r="AP357"/>
      <c r="AQ357"/>
      <c r="AR357"/>
      <c r="AS357"/>
      <c r="AT357"/>
    </row>
    <row r="358" spans="3:46" x14ac:dyDescent="0.25">
      <c r="C358" s="15" t="s">
        <v>2619</v>
      </c>
      <c r="D358" s="281">
        <v>275.59226830937712</v>
      </c>
      <c r="E358" s="28">
        <v>1</v>
      </c>
      <c r="G358" s="9"/>
      <c r="H358" s="9"/>
      <c r="I358" s="9"/>
      <c r="J358" s="9"/>
      <c r="K358" s="9"/>
      <c r="L358" s="9"/>
      <c r="M358" s="9"/>
      <c r="N358" s="9"/>
      <c r="AI358"/>
      <c r="AJ358"/>
      <c r="AK358"/>
      <c r="AL358"/>
      <c r="AM358"/>
      <c r="AN358"/>
      <c r="AO358"/>
      <c r="AP358"/>
      <c r="AQ358"/>
      <c r="AR358"/>
      <c r="AS358"/>
      <c r="AT358"/>
    </row>
    <row r="359" spans="3:46" x14ac:dyDescent="0.25">
      <c r="C359" s="24" t="s">
        <v>1405</v>
      </c>
      <c r="D359" s="281">
        <v>275.59226830937712</v>
      </c>
      <c r="E359" s="28">
        <v>1</v>
      </c>
      <c r="G359" s="9"/>
      <c r="H359" s="9"/>
      <c r="I359" s="9"/>
      <c r="J359" s="9"/>
      <c r="K359" s="9"/>
      <c r="L359" s="9"/>
      <c r="M359" s="9"/>
      <c r="N359" s="9"/>
      <c r="AI359"/>
      <c r="AJ359"/>
      <c r="AK359"/>
      <c r="AL359"/>
      <c r="AM359"/>
      <c r="AN359"/>
      <c r="AO359"/>
      <c r="AP359"/>
      <c r="AQ359"/>
      <c r="AR359"/>
      <c r="AS359"/>
      <c r="AT359"/>
    </row>
    <row r="360" spans="3:46" x14ac:dyDescent="0.25">
      <c r="C360" s="15" t="s">
        <v>1417</v>
      </c>
      <c r="D360" s="281">
        <v>251.30919096509237</v>
      </c>
      <c r="E360" s="28">
        <v>1</v>
      </c>
      <c r="G360" s="9"/>
      <c r="H360" s="9"/>
      <c r="I360" s="9"/>
      <c r="J360" s="9"/>
      <c r="K360" s="9"/>
      <c r="L360" s="9"/>
      <c r="M360" s="9"/>
      <c r="N360" s="9"/>
      <c r="AI360"/>
      <c r="AJ360"/>
      <c r="AK360"/>
      <c r="AL360"/>
      <c r="AM360"/>
      <c r="AN360"/>
      <c r="AO360"/>
      <c r="AP360"/>
      <c r="AQ360"/>
      <c r="AR360"/>
      <c r="AS360"/>
      <c r="AT360"/>
    </row>
    <row r="361" spans="3:46" x14ac:dyDescent="0.25">
      <c r="C361" s="24" t="s">
        <v>1405</v>
      </c>
      <c r="D361" s="281">
        <v>251.30919096509237</v>
      </c>
      <c r="E361" s="28">
        <v>1</v>
      </c>
      <c r="G361" s="9"/>
      <c r="H361" s="9"/>
      <c r="I361" s="9"/>
      <c r="J361" s="9"/>
      <c r="K361" s="9"/>
      <c r="L361" s="9"/>
      <c r="M361" s="9"/>
      <c r="N361" s="9"/>
      <c r="AI361"/>
      <c r="AJ361"/>
      <c r="AK361"/>
      <c r="AL361"/>
      <c r="AM361"/>
      <c r="AN361"/>
      <c r="AO361"/>
      <c r="AP361"/>
      <c r="AQ361"/>
      <c r="AR361"/>
      <c r="AS361"/>
      <c r="AT361"/>
    </row>
    <row r="362" spans="3:46" x14ac:dyDescent="0.25">
      <c r="C362" s="15" t="s">
        <v>2147</v>
      </c>
      <c r="D362" s="281">
        <v>241.66924572210814</v>
      </c>
      <c r="E362" s="28">
        <v>5</v>
      </c>
      <c r="G362" s="9"/>
      <c r="H362" s="9"/>
      <c r="I362" s="9"/>
      <c r="J362" s="9"/>
      <c r="K362" s="9"/>
      <c r="L362" s="9"/>
      <c r="M362" s="9"/>
      <c r="N362" s="9"/>
      <c r="AI362"/>
      <c r="AJ362"/>
      <c r="AK362"/>
      <c r="AL362"/>
      <c r="AM362"/>
      <c r="AN362"/>
      <c r="AO362"/>
      <c r="AP362"/>
      <c r="AQ362"/>
      <c r="AR362"/>
      <c r="AS362"/>
      <c r="AT362"/>
    </row>
    <row r="363" spans="3:46" x14ac:dyDescent="0.25">
      <c r="C363" s="24" t="s">
        <v>359</v>
      </c>
      <c r="D363" s="281">
        <v>205.24933059548255</v>
      </c>
      <c r="E363" s="28">
        <v>3</v>
      </c>
      <c r="G363" s="9"/>
      <c r="H363" s="9"/>
      <c r="I363" s="9"/>
      <c r="J363" s="9"/>
      <c r="K363" s="9"/>
      <c r="L363" s="9"/>
      <c r="M363" s="9"/>
      <c r="N363" s="9"/>
      <c r="AI363"/>
      <c r="AJ363"/>
      <c r="AK363"/>
      <c r="AL363"/>
      <c r="AM363"/>
      <c r="AN363"/>
      <c r="AO363"/>
      <c r="AP363"/>
      <c r="AQ363"/>
      <c r="AR363"/>
      <c r="AS363"/>
      <c r="AT363"/>
    </row>
    <row r="364" spans="3:46" x14ac:dyDescent="0.25">
      <c r="C364" s="24" t="s">
        <v>1405</v>
      </c>
      <c r="D364" s="281">
        <v>32.062171115674197</v>
      </c>
      <c r="E364" s="28">
        <v>1</v>
      </c>
      <c r="G364" s="9"/>
      <c r="H364" s="9"/>
      <c r="I364" s="9"/>
      <c r="J364" s="9"/>
      <c r="K364" s="9"/>
      <c r="L364" s="9"/>
      <c r="M364" s="9"/>
      <c r="N364" s="9"/>
      <c r="AI364"/>
      <c r="AJ364"/>
      <c r="AK364"/>
      <c r="AL364"/>
      <c r="AM364"/>
      <c r="AN364"/>
      <c r="AO364"/>
      <c r="AP364"/>
      <c r="AQ364"/>
      <c r="AR364"/>
      <c r="AS364"/>
      <c r="AT364"/>
    </row>
    <row r="365" spans="3:46" x14ac:dyDescent="0.25">
      <c r="C365" s="24" t="s">
        <v>1506</v>
      </c>
      <c r="D365" s="281">
        <v>4.3577440109514027</v>
      </c>
      <c r="E365" s="28">
        <v>1</v>
      </c>
      <c r="G365" s="9"/>
      <c r="H365" s="9"/>
      <c r="I365" s="9"/>
      <c r="J365" s="9"/>
      <c r="K365" s="9"/>
      <c r="L365" s="9"/>
      <c r="M365" s="9"/>
      <c r="N365" s="9"/>
      <c r="AI365"/>
      <c r="AJ365"/>
      <c r="AK365"/>
      <c r="AL365"/>
      <c r="AM365"/>
      <c r="AN365"/>
      <c r="AO365"/>
      <c r="AP365"/>
      <c r="AQ365"/>
      <c r="AR365"/>
      <c r="AS365"/>
      <c r="AT365"/>
    </row>
    <row r="366" spans="3:46" x14ac:dyDescent="0.25">
      <c r="C366" s="15" t="s">
        <v>1728</v>
      </c>
      <c r="D366" s="281">
        <v>216.45602737850788</v>
      </c>
      <c r="E366" s="28">
        <v>1</v>
      </c>
      <c r="G366" s="9"/>
      <c r="H366" s="9"/>
      <c r="I366" s="9"/>
      <c r="J366" s="9"/>
      <c r="K366" s="9"/>
      <c r="L366" s="9"/>
      <c r="M366" s="9"/>
      <c r="N366" s="9"/>
      <c r="AI366"/>
      <c r="AJ366"/>
      <c r="AK366"/>
      <c r="AL366"/>
      <c r="AM366"/>
      <c r="AN366"/>
      <c r="AO366"/>
      <c r="AP366"/>
      <c r="AQ366"/>
      <c r="AR366"/>
      <c r="AS366"/>
      <c r="AT366"/>
    </row>
    <row r="367" spans="3:46" x14ac:dyDescent="0.25">
      <c r="C367" s="24" t="s">
        <v>322</v>
      </c>
      <c r="D367" s="281">
        <v>216.45602737850788</v>
      </c>
      <c r="E367" s="28">
        <v>1</v>
      </c>
      <c r="G367" s="9"/>
      <c r="H367" s="9"/>
      <c r="I367" s="9"/>
      <c r="J367" s="9"/>
      <c r="K367" s="9"/>
      <c r="L367" s="9"/>
      <c r="M367" s="9"/>
      <c r="N367" s="9"/>
      <c r="AI367"/>
      <c r="AJ367"/>
      <c r="AK367"/>
      <c r="AL367"/>
      <c r="AM367"/>
      <c r="AN367"/>
      <c r="AO367"/>
      <c r="AP367"/>
      <c r="AQ367"/>
      <c r="AR367"/>
      <c r="AS367"/>
      <c r="AT367"/>
    </row>
    <row r="368" spans="3:46" x14ac:dyDescent="0.25">
      <c r="C368" s="15" t="s">
        <v>6716</v>
      </c>
      <c r="D368" s="281">
        <v>208.89544147843944</v>
      </c>
      <c r="E368" s="28">
        <v>1</v>
      </c>
      <c r="G368" s="9"/>
      <c r="H368" s="9"/>
      <c r="I368" s="9"/>
      <c r="J368" s="9"/>
      <c r="K368" s="9"/>
      <c r="L368" s="9"/>
      <c r="M368" s="9"/>
      <c r="N368" s="9"/>
      <c r="AI368"/>
      <c r="AJ368"/>
      <c r="AK368"/>
      <c r="AL368"/>
      <c r="AM368"/>
      <c r="AN368"/>
      <c r="AO368"/>
      <c r="AP368"/>
      <c r="AQ368"/>
      <c r="AR368"/>
      <c r="AS368"/>
      <c r="AT368"/>
    </row>
    <row r="369" spans="3:46" x14ac:dyDescent="0.25">
      <c r="C369" s="24" t="s">
        <v>1492</v>
      </c>
      <c r="D369" s="281">
        <v>208.89544147843944</v>
      </c>
      <c r="E369" s="28">
        <v>1</v>
      </c>
      <c r="G369" s="9"/>
      <c r="H369" s="9"/>
      <c r="I369" s="9"/>
      <c r="J369" s="9"/>
      <c r="K369" s="9"/>
      <c r="L369" s="9"/>
      <c r="M369" s="9"/>
      <c r="N369" s="9"/>
      <c r="AI369"/>
      <c r="AJ369"/>
      <c r="AK369"/>
      <c r="AL369"/>
      <c r="AM369"/>
      <c r="AN369"/>
      <c r="AO369"/>
      <c r="AP369"/>
      <c r="AQ369"/>
      <c r="AR369"/>
      <c r="AS369"/>
      <c r="AT369"/>
    </row>
    <row r="370" spans="3:46" x14ac:dyDescent="0.25">
      <c r="C370" s="15" t="s">
        <v>6913</v>
      </c>
      <c r="D370" s="281">
        <v>206.99801232032857</v>
      </c>
      <c r="E370" s="28">
        <v>3</v>
      </c>
      <c r="G370" s="9"/>
      <c r="H370" s="9"/>
      <c r="I370" s="9"/>
      <c r="J370" s="9"/>
      <c r="K370" s="9"/>
      <c r="L370" s="9"/>
      <c r="M370" s="9"/>
      <c r="N370" s="9"/>
      <c r="AI370"/>
      <c r="AJ370"/>
      <c r="AK370"/>
      <c r="AL370"/>
      <c r="AM370"/>
      <c r="AN370"/>
      <c r="AO370"/>
      <c r="AP370"/>
      <c r="AQ370"/>
      <c r="AR370"/>
      <c r="AS370"/>
      <c r="AT370"/>
    </row>
    <row r="371" spans="3:46" x14ac:dyDescent="0.25">
      <c r="C371" s="24" t="s">
        <v>1405</v>
      </c>
      <c r="D371" s="281">
        <v>206.99801232032857</v>
      </c>
      <c r="E371" s="28">
        <v>3</v>
      </c>
      <c r="G371" s="9"/>
      <c r="H371" s="9"/>
      <c r="I371" s="9"/>
      <c r="J371" s="9"/>
      <c r="K371" s="9"/>
      <c r="L371" s="9"/>
      <c r="M371" s="9"/>
      <c r="N371" s="9"/>
      <c r="AI371"/>
      <c r="AJ371"/>
      <c r="AK371"/>
      <c r="AL371"/>
      <c r="AM371"/>
      <c r="AN371"/>
      <c r="AO371"/>
      <c r="AP371"/>
      <c r="AQ371"/>
      <c r="AR371"/>
      <c r="AS371"/>
      <c r="AT371"/>
    </row>
    <row r="372" spans="3:46" x14ac:dyDescent="0.25">
      <c r="C372" s="15" t="s">
        <v>1407</v>
      </c>
      <c r="D372" s="281">
        <v>185.05908555783711</v>
      </c>
      <c r="E372" s="28">
        <v>3</v>
      </c>
      <c r="G372" s="9"/>
      <c r="H372" s="9"/>
      <c r="I372" s="9"/>
      <c r="J372" s="9"/>
      <c r="K372" s="9"/>
      <c r="L372" s="9"/>
      <c r="M372" s="9"/>
      <c r="N372" s="9"/>
      <c r="AI372"/>
      <c r="AJ372"/>
      <c r="AK372"/>
      <c r="AL372"/>
      <c r="AM372"/>
      <c r="AN372"/>
      <c r="AO372"/>
      <c r="AP372"/>
      <c r="AQ372"/>
      <c r="AR372"/>
      <c r="AS372"/>
      <c r="AT372"/>
    </row>
    <row r="373" spans="3:46" x14ac:dyDescent="0.25">
      <c r="C373" s="24" t="s">
        <v>1405</v>
      </c>
      <c r="D373" s="281">
        <v>185.05908555783711</v>
      </c>
      <c r="E373" s="28">
        <v>3</v>
      </c>
      <c r="G373" s="9"/>
      <c r="H373" s="9"/>
      <c r="I373" s="9"/>
      <c r="J373" s="9"/>
      <c r="K373" s="9"/>
      <c r="L373" s="9"/>
      <c r="M373" s="9"/>
      <c r="N373" s="9"/>
      <c r="AI373"/>
      <c r="AJ373"/>
      <c r="AK373"/>
      <c r="AL373"/>
      <c r="AM373"/>
      <c r="AN373"/>
      <c r="AO373"/>
      <c r="AP373"/>
      <c r="AQ373"/>
      <c r="AR373"/>
      <c r="AS373"/>
      <c r="AT373"/>
    </row>
    <row r="374" spans="3:46" x14ac:dyDescent="0.25">
      <c r="C374" s="15" t="s">
        <v>1659</v>
      </c>
      <c r="D374" s="281">
        <v>175.05232032854209</v>
      </c>
      <c r="E374" s="28">
        <v>1</v>
      </c>
      <c r="G374" s="9"/>
      <c r="H374" s="9"/>
      <c r="I374" s="9"/>
      <c r="J374" s="9"/>
      <c r="K374" s="9"/>
      <c r="L374" s="9"/>
      <c r="M374" s="9"/>
      <c r="N374" s="9"/>
      <c r="AI374"/>
      <c r="AJ374"/>
      <c r="AK374"/>
      <c r="AL374"/>
      <c r="AM374"/>
      <c r="AN374"/>
      <c r="AO374"/>
      <c r="AP374"/>
      <c r="AQ374"/>
      <c r="AR374"/>
      <c r="AS374"/>
      <c r="AT374"/>
    </row>
    <row r="375" spans="3:46" x14ac:dyDescent="0.25">
      <c r="C375" s="24" t="s">
        <v>1405</v>
      </c>
      <c r="D375" s="281">
        <v>175.05232032854209</v>
      </c>
      <c r="E375" s="28">
        <v>1</v>
      </c>
      <c r="G375" s="9"/>
      <c r="H375" s="9"/>
      <c r="I375" s="9"/>
      <c r="J375" s="9"/>
      <c r="K375" s="9"/>
      <c r="L375" s="9"/>
      <c r="M375" s="9"/>
      <c r="N375" s="9"/>
      <c r="AI375"/>
      <c r="AJ375"/>
      <c r="AK375"/>
      <c r="AL375"/>
      <c r="AM375"/>
      <c r="AN375"/>
      <c r="AO375"/>
      <c r="AP375"/>
      <c r="AQ375"/>
      <c r="AR375"/>
      <c r="AS375"/>
      <c r="AT375"/>
    </row>
    <row r="376" spans="3:46" ht="30" x14ac:dyDescent="0.25">
      <c r="C376" s="15" t="s">
        <v>6922</v>
      </c>
      <c r="D376" s="281">
        <v>157.85678302532511</v>
      </c>
      <c r="E376" s="28">
        <v>4</v>
      </c>
      <c r="G376" s="9"/>
      <c r="H376" s="9"/>
      <c r="I376" s="9"/>
      <c r="J376" s="9"/>
      <c r="K376" s="9"/>
      <c r="L376" s="9"/>
      <c r="M376" s="9"/>
      <c r="N376" s="9"/>
      <c r="AI376"/>
      <c r="AJ376"/>
      <c r="AK376"/>
      <c r="AL376"/>
      <c r="AM376"/>
      <c r="AN376"/>
      <c r="AO376"/>
      <c r="AP376"/>
      <c r="AQ376"/>
      <c r="AR376"/>
      <c r="AS376"/>
      <c r="AT376"/>
    </row>
    <row r="377" spans="3:46" x14ac:dyDescent="0.25">
      <c r="C377" s="24" t="s">
        <v>281</v>
      </c>
      <c r="D377" s="281">
        <v>157.85678302532511</v>
      </c>
      <c r="E377" s="28">
        <v>4</v>
      </c>
      <c r="G377" s="9"/>
      <c r="H377" s="9"/>
      <c r="I377" s="9"/>
      <c r="J377" s="9"/>
      <c r="K377" s="9"/>
      <c r="L377" s="9"/>
      <c r="M377" s="9"/>
      <c r="N377" s="9"/>
      <c r="AI377"/>
      <c r="AJ377"/>
      <c r="AK377"/>
      <c r="AL377"/>
      <c r="AM377"/>
      <c r="AN377"/>
      <c r="AO377"/>
      <c r="AP377"/>
      <c r="AQ377"/>
      <c r="AR377"/>
      <c r="AS377"/>
      <c r="AT377"/>
    </row>
    <row r="378" spans="3:46" x14ac:dyDescent="0.25">
      <c r="C378" s="15" t="s">
        <v>7079</v>
      </c>
      <c r="D378" s="281">
        <v>151.05431895961669</v>
      </c>
      <c r="E378" s="28">
        <v>1</v>
      </c>
      <c r="G378" s="9"/>
      <c r="H378" s="9"/>
      <c r="I378" s="9"/>
      <c r="J378" s="9"/>
      <c r="K378" s="9"/>
      <c r="L378" s="9"/>
      <c r="M378" s="9"/>
      <c r="N378" s="9"/>
      <c r="AI378"/>
      <c r="AJ378"/>
      <c r="AK378"/>
      <c r="AL378"/>
      <c r="AM378"/>
      <c r="AN378"/>
      <c r="AO378"/>
      <c r="AP378"/>
      <c r="AQ378"/>
      <c r="AR378"/>
      <c r="AS378"/>
      <c r="AT378"/>
    </row>
    <row r="379" spans="3:46" x14ac:dyDescent="0.25">
      <c r="C379" s="24" t="s">
        <v>1492</v>
      </c>
      <c r="D379" s="281">
        <v>151.05431895961669</v>
      </c>
      <c r="E379" s="28">
        <v>1</v>
      </c>
      <c r="G379" s="9"/>
      <c r="H379" s="9"/>
      <c r="I379" s="9"/>
      <c r="J379" s="9"/>
      <c r="K379" s="9"/>
      <c r="L379" s="9"/>
      <c r="M379" s="9"/>
      <c r="N379" s="9"/>
      <c r="AI379"/>
      <c r="AJ379"/>
      <c r="AK379"/>
      <c r="AL379"/>
      <c r="AM379"/>
      <c r="AN379"/>
      <c r="AO379"/>
      <c r="AP379"/>
      <c r="AQ379"/>
      <c r="AR379"/>
      <c r="AS379"/>
      <c r="AT379"/>
    </row>
    <row r="380" spans="3:46" x14ac:dyDescent="0.25">
      <c r="C380" s="15" t="s">
        <v>2384</v>
      </c>
      <c r="D380" s="281">
        <v>134.36612731006159</v>
      </c>
      <c r="E380" s="28">
        <v>3</v>
      </c>
      <c r="G380" s="9"/>
      <c r="H380" s="9"/>
      <c r="I380" s="9"/>
      <c r="J380" s="9"/>
      <c r="K380" s="9"/>
      <c r="L380" s="9"/>
      <c r="M380" s="9"/>
      <c r="N380" s="9"/>
      <c r="AI380"/>
      <c r="AJ380"/>
      <c r="AK380"/>
      <c r="AL380"/>
      <c r="AM380"/>
      <c r="AN380"/>
      <c r="AO380"/>
      <c r="AP380"/>
      <c r="AQ380"/>
      <c r="AR380"/>
      <c r="AS380"/>
      <c r="AT380"/>
    </row>
    <row r="381" spans="3:46" x14ac:dyDescent="0.25">
      <c r="C381" s="24" t="s">
        <v>322</v>
      </c>
      <c r="D381" s="281">
        <v>134.36612731006159</v>
      </c>
      <c r="E381" s="28">
        <v>3</v>
      </c>
      <c r="G381" s="9"/>
      <c r="H381" s="9"/>
      <c r="I381" s="9"/>
      <c r="J381" s="9"/>
      <c r="K381" s="9"/>
      <c r="L381" s="9"/>
      <c r="M381" s="9"/>
      <c r="N381" s="9"/>
      <c r="AI381"/>
      <c r="AJ381"/>
      <c r="AK381"/>
      <c r="AL381"/>
      <c r="AM381"/>
      <c r="AN381"/>
      <c r="AO381"/>
      <c r="AP381"/>
      <c r="AQ381"/>
      <c r="AR381"/>
      <c r="AS381"/>
      <c r="AT381"/>
    </row>
    <row r="382" spans="3:46" x14ac:dyDescent="0.25">
      <c r="C382" s="15" t="s">
        <v>2205</v>
      </c>
      <c r="D382" s="281">
        <v>115.92429842573578</v>
      </c>
      <c r="E382" s="28">
        <v>1</v>
      </c>
      <c r="G382" s="9"/>
      <c r="H382" s="9"/>
      <c r="I382" s="9"/>
      <c r="J382" s="9"/>
      <c r="K382" s="9"/>
      <c r="L382" s="9"/>
      <c r="M382" s="9"/>
      <c r="N382" s="9"/>
      <c r="AI382"/>
      <c r="AJ382"/>
      <c r="AK382"/>
      <c r="AL382"/>
      <c r="AM382"/>
      <c r="AN382"/>
      <c r="AO382"/>
      <c r="AP382"/>
      <c r="AQ382"/>
      <c r="AR382"/>
      <c r="AS382"/>
      <c r="AT382"/>
    </row>
    <row r="383" spans="3:46" x14ac:dyDescent="0.25">
      <c r="C383" s="24" t="s">
        <v>359</v>
      </c>
      <c r="D383" s="281">
        <v>115.92429842573578</v>
      </c>
      <c r="E383" s="28">
        <v>1</v>
      </c>
      <c r="G383" s="9"/>
      <c r="H383" s="9"/>
      <c r="I383" s="9"/>
      <c r="J383" s="9"/>
      <c r="K383" s="9"/>
      <c r="L383" s="9"/>
      <c r="M383" s="9"/>
      <c r="N383" s="9"/>
      <c r="AI383"/>
      <c r="AJ383"/>
      <c r="AK383"/>
      <c r="AL383"/>
      <c r="AM383"/>
      <c r="AN383"/>
      <c r="AO383"/>
      <c r="AP383"/>
      <c r="AQ383"/>
      <c r="AR383"/>
      <c r="AS383"/>
      <c r="AT383"/>
    </row>
    <row r="384" spans="3:46" x14ac:dyDescent="0.25">
      <c r="C384" s="15" t="s">
        <v>2893</v>
      </c>
      <c r="D384" s="281">
        <v>111.88266940451747</v>
      </c>
      <c r="E384" s="28">
        <v>1</v>
      </c>
      <c r="G384" s="9"/>
      <c r="H384" s="9"/>
      <c r="I384" s="9"/>
      <c r="J384" s="9"/>
      <c r="K384" s="9"/>
      <c r="L384" s="9"/>
      <c r="M384" s="9"/>
      <c r="N384" s="9"/>
      <c r="AI384"/>
      <c r="AJ384"/>
      <c r="AK384"/>
      <c r="AL384"/>
      <c r="AM384"/>
      <c r="AN384"/>
      <c r="AO384"/>
      <c r="AP384"/>
      <c r="AQ384"/>
      <c r="AR384"/>
      <c r="AS384"/>
      <c r="AT384"/>
    </row>
    <row r="385" spans="3:46" x14ac:dyDescent="0.25">
      <c r="C385" s="24" t="s">
        <v>322</v>
      </c>
      <c r="D385" s="281">
        <v>111.88266940451747</v>
      </c>
      <c r="E385" s="28">
        <v>1</v>
      </c>
      <c r="G385" s="9"/>
      <c r="H385" s="9"/>
      <c r="I385" s="9"/>
      <c r="J385" s="9"/>
      <c r="K385" s="9"/>
      <c r="L385" s="9"/>
      <c r="M385" s="9"/>
      <c r="N385" s="9"/>
      <c r="AI385"/>
      <c r="AJ385"/>
      <c r="AK385"/>
      <c r="AL385"/>
      <c r="AM385"/>
      <c r="AN385"/>
      <c r="AO385"/>
      <c r="AP385"/>
      <c r="AQ385"/>
      <c r="AR385"/>
      <c r="AS385"/>
      <c r="AT385"/>
    </row>
    <row r="386" spans="3:46" x14ac:dyDescent="0.25">
      <c r="C386" s="15" t="s">
        <v>2416</v>
      </c>
      <c r="D386" s="281">
        <v>106.52427378507872</v>
      </c>
      <c r="E386" s="28">
        <v>4</v>
      </c>
      <c r="G386" s="9"/>
      <c r="H386" s="9"/>
      <c r="I386" s="9"/>
      <c r="J386" s="9"/>
      <c r="K386" s="9"/>
      <c r="L386" s="9"/>
      <c r="M386" s="9"/>
      <c r="N386" s="9"/>
      <c r="AI386"/>
      <c r="AJ386"/>
      <c r="AK386"/>
      <c r="AL386"/>
      <c r="AM386"/>
      <c r="AN386"/>
      <c r="AO386"/>
      <c r="AP386"/>
      <c r="AQ386"/>
      <c r="AR386"/>
      <c r="AS386"/>
      <c r="AT386"/>
    </row>
    <row r="387" spans="3:46" x14ac:dyDescent="0.25">
      <c r="C387" s="24" t="s">
        <v>484</v>
      </c>
      <c r="D387" s="281">
        <v>54.153787816564005</v>
      </c>
      <c r="E387" s="28">
        <v>2</v>
      </c>
      <c r="G387" s="9"/>
      <c r="H387" s="9"/>
      <c r="I387" s="9"/>
      <c r="J387" s="9"/>
      <c r="K387" s="9"/>
      <c r="L387" s="9"/>
      <c r="M387" s="9"/>
      <c r="N387" s="9"/>
      <c r="AI387"/>
      <c r="AJ387"/>
      <c r="AK387"/>
      <c r="AL387"/>
      <c r="AM387"/>
      <c r="AN387"/>
      <c r="AO387"/>
      <c r="AP387"/>
      <c r="AQ387"/>
      <c r="AR387"/>
      <c r="AS387"/>
      <c r="AT387"/>
    </row>
    <row r="388" spans="3:46" x14ac:dyDescent="0.25">
      <c r="C388" s="24" t="s">
        <v>1371</v>
      </c>
      <c r="D388" s="281">
        <v>50.621327857631755</v>
      </c>
      <c r="E388" s="28">
        <v>1</v>
      </c>
      <c r="G388" s="9"/>
      <c r="H388" s="9"/>
      <c r="I388" s="9"/>
      <c r="J388" s="9"/>
      <c r="K388" s="9"/>
      <c r="L388" s="9"/>
      <c r="M388" s="9"/>
      <c r="N388" s="9"/>
      <c r="AI388"/>
      <c r="AJ388"/>
      <c r="AK388"/>
      <c r="AL388"/>
      <c r="AM388"/>
      <c r="AN388"/>
      <c r="AO388"/>
      <c r="AP388"/>
      <c r="AQ388"/>
      <c r="AR388"/>
      <c r="AS388"/>
      <c r="AT388"/>
    </row>
    <row r="389" spans="3:46" x14ac:dyDescent="0.25">
      <c r="C389" s="24" t="s">
        <v>281</v>
      </c>
      <c r="D389" s="281">
        <v>1.749158110882957</v>
      </c>
      <c r="E389" s="28">
        <v>1</v>
      </c>
      <c r="G389" s="9"/>
      <c r="H389" s="9"/>
      <c r="I389" s="9"/>
      <c r="J389" s="9"/>
      <c r="K389" s="9"/>
      <c r="L389" s="9"/>
      <c r="M389" s="9"/>
      <c r="N389" s="9"/>
      <c r="AI389"/>
      <c r="AJ389"/>
      <c r="AK389"/>
      <c r="AL389"/>
      <c r="AM389"/>
      <c r="AN389"/>
      <c r="AO389"/>
      <c r="AP389"/>
      <c r="AQ389"/>
      <c r="AR389"/>
      <c r="AS389"/>
      <c r="AT389"/>
    </row>
    <row r="390" spans="3:46" x14ac:dyDescent="0.25">
      <c r="C390" s="15" t="s">
        <v>1630</v>
      </c>
      <c r="D390" s="281">
        <v>94.262606433949358</v>
      </c>
      <c r="E390" s="28">
        <v>2</v>
      </c>
      <c r="G390" s="9"/>
      <c r="H390" s="9"/>
      <c r="I390" s="9"/>
      <c r="J390" s="9"/>
      <c r="K390" s="9"/>
      <c r="L390" s="9"/>
      <c r="M390" s="9"/>
      <c r="N390" s="9"/>
      <c r="AI390"/>
      <c r="AJ390"/>
      <c r="AK390"/>
      <c r="AL390"/>
      <c r="AM390"/>
      <c r="AN390"/>
      <c r="AO390"/>
      <c r="AP390"/>
      <c r="AQ390"/>
      <c r="AR390"/>
      <c r="AS390"/>
      <c r="AT390"/>
    </row>
    <row r="391" spans="3:46" x14ac:dyDescent="0.25">
      <c r="C391" s="24" t="s">
        <v>274</v>
      </c>
      <c r="D391" s="281">
        <v>94.262606433949358</v>
      </c>
      <c r="E391" s="28">
        <v>2</v>
      </c>
      <c r="G391" s="9"/>
      <c r="H391" s="9"/>
      <c r="I391" s="9"/>
      <c r="J391" s="9"/>
      <c r="K391" s="9"/>
      <c r="L391" s="9"/>
      <c r="M391" s="9"/>
      <c r="N391" s="9"/>
      <c r="AI391"/>
      <c r="AJ391"/>
      <c r="AK391"/>
      <c r="AL391"/>
      <c r="AM391"/>
      <c r="AN391"/>
      <c r="AO391"/>
      <c r="AP391"/>
      <c r="AQ391"/>
      <c r="AR391"/>
      <c r="AS391"/>
      <c r="AT391"/>
    </row>
    <row r="392" spans="3:46" x14ac:dyDescent="0.25">
      <c r="C392" s="15" t="s">
        <v>2348</v>
      </c>
      <c r="D392" s="281">
        <v>92.447342915811092</v>
      </c>
      <c r="E392" s="28">
        <v>1</v>
      </c>
      <c r="G392" s="9"/>
      <c r="H392" s="9"/>
      <c r="I392" s="9"/>
      <c r="J392" s="9"/>
      <c r="K392" s="9"/>
      <c r="L392" s="9"/>
      <c r="M392" s="9"/>
      <c r="N392" s="9"/>
      <c r="AI392"/>
      <c r="AJ392"/>
      <c r="AK392"/>
      <c r="AL392"/>
      <c r="AM392"/>
      <c r="AN392"/>
      <c r="AO392"/>
      <c r="AP392"/>
      <c r="AQ392"/>
      <c r="AR392"/>
      <c r="AS392"/>
      <c r="AT392"/>
    </row>
    <row r="393" spans="3:46" x14ac:dyDescent="0.25">
      <c r="C393" s="24" t="s">
        <v>1405</v>
      </c>
      <c r="D393" s="281">
        <v>92.447342915811092</v>
      </c>
      <c r="E393" s="28">
        <v>1</v>
      </c>
      <c r="G393" s="9"/>
      <c r="H393" s="9"/>
      <c r="I393" s="9"/>
      <c r="J393" s="9"/>
      <c r="K393" s="9"/>
      <c r="L393" s="9"/>
      <c r="M393" s="9"/>
      <c r="N393" s="9"/>
      <c r="AI393"/>
      <c r="AJ393"/>
      <c r="AK393"/>
      <c r="AL393"/>
      <c r="AM393"/>
      <c r="AN393"/>
      <c r="AO393"/>
      <c r="AP393"/>
      <c r="AQ393"/>
      <c r="AR393"/>
      <c r="AS393"/>
      <c r="AT393"/>
    </row>
    <row r="394" spans="3:46" x14ac:dyDescent="0.25">
      <c r="C394" s="15" t="s">
        <v>1484</v>
      </c>
      <c r="D394" s="281">
        <v>73.429946611909656</v>
      </c>
      <c r="E394" s="28">
        <v>1</v>
      </c>
      <c r="G394" s="9"/>
      <c r="H394" s="9"/>
      <c r="I394" s="9"/>
      <c r="J394" s="9"/>
      <c r="K394" s="9"/>
      <c r="L394" s="9"/>
      <c r="M394" s="9"/>
      <c r="N394" s="9"/>
      <c r="AI394"/>
      <c r="AJ394"/>
      <c r="AK394"/>
      <c r="AL394"/>
      <c r="AM394"/>
      <c r="AN394"/>
      <c r="AO394"/>
      <c r="AP394"/>
      <c r="AQ394"/>
      <c r="AR394"/>
      <c r="AS394"/>
      <c r="AT394"/>
    </row>
    <row r="395" spans="3:46" x14ac:dyDescent="0.25">
      <c r="C395" s="24" t="s">
        <v>1482</v>
      </c>
      <c r="D395" s="281">
        <v>73.429946611909656</v>
      </c>
      <c r="E395" s="28">
        <v>1</v>
      </c>
      <c r="G395" s="9"/>
      <c r="H395" s="9"/>
      <c r="I395" s="9"/>
      <c r="J395" s="9"/>
      <c r="K395" s="9"/>
      <c r="L395" s="9"/>
      <c r="M395" s="9"/>
      <c r="N395" s="9"/>
      <c r="AI395"/>
      <c r="AJ395"/>
      <c r="AK395"/>
      <c r="AL395"/>
      <c r="AM395"/>
      <c r="AN395"/>
      <c r="AO395"/>
      <c r="AP395"/>
      <c r="AQ395"/>
      <c r="AR395"/>
      <c r="AS395"/>
      <c r="AT395"/>
    </row>
    <row r="396" spans="3:46" x14ac:dyDescent="0.25">
      <c r="C396" s="15" t="s">
        <v>4038</v>
      </c>
      <c r="D396" s="281">
        <v>69.806187542778929</v>
      </c>
      <c r="E396" s="28">
        <v>2</v>
      </c>
      <c r="G396" s="9"/>
      <c r="H396" s="9"/>
      <c r="I396" s="9"/>
      <c r="J396" s="9"/>
      <c r="K396" s="9"/>
      <c r="L396" s="9"/>
      <c r="M396" s="9"/>
      <c r="N396" s="9"/>
      <c r="AI396"/>
      <c r="AJ396"/>
      <c r="AK396"/>
      <c r="AL396"/>
      <c r="AM396"/>
      <c r="AN396"/>
      <c r="AO396"/>
      <c r="AP396"/>
      <c r="AQ396"/>
      <c r="AR396"/>
      <c r="AS396"/>
      <c r="AT396"/>
    </row>
    <row r="397" spans="3:46" x14ac:dyDescent="0.25">
      <c r="C397" s="24" t="s">
        <v>398</v>
      </c>
      <c r="D397" s="281">
        <v>53.563312799452433</v>
      </c>
      <c r="E397" s="28">
        <v>1</v>
      </c>
      <c r="G397" s="9"/>
      <c r="H397" s="9"/>
      <c r="I397" s="9"/>
      <c r="J397" s="9"/>
      <c r="K397" s="9"/>
      <c r="L397" s="9"/>
      <c r="M397" s="9"/>
      <c r="N397" s="9"/>
      <c r="AI397"/>
      <c r="AJ397"/>
      <c r="AK397"/>
      <c r="AL397"/>
      <c r="AM397"/>
      <c r="AN397"/>
      <c r="AO397"/>
      <c r="AP397"/>
      <c r="AQ397"/>
      <c r="AR397"/>
      <c r="AS397"/>
      <c r="AT397"/>
    </row>
    <row r="398" spans="3:46" x14ac:dyDescent="0.25">
      <c r="C398" s="24" t="s">
        <v>382</v>
      </c>
      <c r="D398" s="281">
        <v>16.242874743326489</v>
      </c>
      <c r="E398" s="28">
        <v>1</v>
      </c>
      <c r="G398" s="9"/>
      <c r="H398" s="9"/>
      <c r="I398" s="9"/>
      <c r="J398" s="9"/>
      <c r="K398" s="9"/>
      <c r="L398" s="9"/>
      <c r="M398" s="9"/>
      <c r="N398" s="9"/>
      <c r="AI398"/>
      <c r="AJ398"/>
      <c r="AK398"/>
      <c r="AL398"/>
      <c r="AM398"/>
      <c r="AN398"/>
      <c r="AO398"/>
      <c r="AP398"/>
      <c r="AQ398"/>
      <c r="AR398"/>
      <c r="AS398"/>
      <c r="AT398"/>
    </row>
    <row r="399" spans="3:46" x14ac:dyDescent="0.25">
      <c r="C399" s="15" t="s">
        <v>1829</v>
      </c>
      <c r="D399" s="281">
        <v>67.055457905544145</v>
      </c>
      <c r="E399" s="28">
        <v>1</v>
      </c>
      <c r="G399" s="9"/>
      <c r="H399" s="9"/>
      <c r="I399" s="9"/>
      <c r="J399" s="9"/>
      <c r="K399" s="9"/>
      <c r="L399" s="9"/>
      <c r="M399" s="9"/>
      <c r="N399" s="9"/>
      <c r="AI399"/>
      <c r="AJ399"/>
      <c r="AK399"/>
      <c r="AL399"/>
      <c r="AM399"/>
      <c r="AN399"/>
      <c r="AO399"/>
      <c r="AP399"/>
      <c r="AQ399"/>
      <c r="AR399"/>
      <c r="AS399"/>
      <c r="AT399"/>
    </row>
    <row r="400" spans="3:46" x14ac:dyDescent="0.25">
      <c r="C400" s="24" t="s">
        <v>322</v>
      </c>
      <c r="D400" s="281">
        <v>67.055457905544145</v>
      </c>
      <c r="E400" s="28">
        <v>1</v>
      </c>
      <c r="G400" s="9"/>
      <c r="H400" s="9"/>
      <c r="I400" s="9"/>
      <c r="J400" s="9"/>
      <c r="K400" s="9"/>
      <c r="L400" s="9"/>
      <c r="M400" s="9"/>
      <c r="N400" s="9"/>
      <c r="AI400"/>
      <c r="AJ400"/>
      <c r="AK400"/>
      <c r="AL400"/>
      <c r="AM400"/>
      <c r="AN400"/>
      <c r="AO400"/>
      <c r="AP400"/>
      <c r="AQ400"/>
      <c r="AR400"/>
      <c r="AS400"/>
      <c r="AT400"/>
    </row>
    <row r="401" spans="3:46" x14ac:dyDescent="0.25">
      <c r="C401" s="15" t="s">
        <v>1556</v>
      </c>
      <c r="D401" s="281">
        <v>40.639868583162226</v>
      </c>
      <c r="E401" s="28">
        <v>1</v>
      </c>
      <c r="G401" s="9"/>
      <c r="H401" s="9"/>
      <c r="I401" s="9"/>
      <c r="J401" s="9"/>
      <c r="K401" s="9"/>
      <c r="L401" s="9"/>
      <c r="M401" s="9"/>
      <c r="N401" s="9"/>
      <c r="AI401"/>
      <c r="AJ401"/>
      <c r="AK401"/>
      <c r="AL401"/>
      <c r="AM401"/>
      <c r="AN401"/>
      <c r="AO401"/>
      <c r="AP401"/>
      <c r="AQ401"/>
      <c r="AR401"/>
      <c r="AS401"/>
      <c r="AT401"/>
    </row>
    <row r="402" spans="3:46" x14ac:dyDescent="0.25">
      <c r="C402" s="24" t="s">
        <v>1387</v>
      </c>
      <c r="D402" s="281">
        <v>40.639868583162226</v>
      </c>
      <c r="E402" s="28">
        <v>1</v>
      </c>
      <c r="G402" s="9"/>
      <c r="H402" s="9"/>
      <c r="I402" s="9"/>
      <c r="J402" s="9"/>
      <c r="K402" s="9"/>
      <c r="L402" s="9"/>
      <c r="M402" s="9"/>
      <c r="N402" s="9"/>
      <c r="AI402"/>
      <c r="AJ402"/>
      <c r="AK402"/>
      <c r="AL402"/>
      <c r="AM402"/>
      <c r="AN402"/>
      <c r="AO402"/>
      <c r="AP402"/>
      <c r="AQ402"/>
      <c r="AR402"/>
      <c r="AS402"/>
      <c r="AT402"/>
    </row>
    <row r="403" spans="3:46" x14ac:dyDescent="0.25">
      <c r="C403" s="15" t="s">
        <v>6734</v>
      </c>
      <c r="D403" s="281">
        <v>39.336720054757009</v>
      </c>
      <c r="E403" s="28">
        <v>1</v>
      </c>
      <c r="G403" s="9"/>
      <c r="H403" s="9"/>
      <c r="I403" s="9"/>
      <c r="J403" s="9"/>
      <c r="K403" s="9"/>
      <c r="L403" s="9"/>
      <c r="M403" s="9"/>
      <c r="N403" s="9"/>
      <c r="AI403"/>
      <c r="AJ403"/>
      <c r="AK403"/>
      <c r="AL403"/>
      <c r="AM403"/>
      <c r="AN403"/>
      <c r="AO403"/>
      <c r="AP403"/>
      <c r="AQ403"/>
      <c r="AR403"/>
      <c r="AS403"/>
      <c r="AT403"/>
    </row>
    <row r="404" spans="3:46" x14ac:dyDescent="0.25">
      <c r="C404" s="24" t="s">
        <v>1832</v>
      </c>
      <c r="D404" s="281">
        <v>39.336720054757009</v>
      </c>
      <c r="E404" s="28">
        <v>1</v>
      </c>
      <c r="G404" s="9"/>
      <c r="H404" s="9"/>
      <c r="I404" s="9"/>
      <c r="J404" s="9"/>
      <c r="K404" s="9"/>
      <c r="L404" s="9"/>
      <c r="M404" s="9"/>
      <c r="N404" s="9"/>
      <c r="AI404"/>
      <c r="AJ404"/>
      <c r="AK404"/>
      <c r="AL404"/>
      <c r="AM404"/>
      <c r="AN404"/>
      <c r="AO404"/>
      <c r="AP404"/>
      <c r="AQ404"/>
      <c r="AR404"/>
      <c r="AS404"/>
      <c r="AT404"/>
    </row>
    <row r="405" spans="3:46" x14ac:dyDescent="0.25">
      <c r="C405" s="15" t="s">
        <v>6068</v>
      </c>
      <c r="D405" s="281">
        <v>37.600876112251882</v>
      </c>
      <c r="E405" s="28">
        <v>3</v>
      </c>
      <c r="G405" s="9"/>
      <c r="H405" s="9"/>
      <c r="I405" s="9"/>
      <c r="J405" s="9"/>
      <c r="K405" s="9"/>
      <c r="L405" s="9"/>
      <c r="M405" s="9"/>
      <c r="N405" s="9"/>
      <c r="AI405"/>
      <c r="AJ405"/>
      <c r="AK405"/>
      <c r="AL405"/>
      <c r="AM405"/>
      <c r="AN405"/>
      <c r="AO405"/>
      <c r="AP405"/>
      <c r="AQ405"/>
      <c r="AR405"/>
      <c r="AS405"/>
      <c r="AT405"/>
    </row>
    <row r="406" spans="3:46" x14ac:dyDescent="0.25">
      <c r="C406" s="24" t="s">
        <v>484</v>
      </c>
      <c r="D406" s="281">
        <v>37.600876112251882</v>
      </c>
      <c r="E406" s="28">
        <v>3</v>
      </c>
      <c r="G406" s="9"/>
      <c r="H406" s="9"/>
      <c r="I406" s="9"/>
      <c r="J406" s="9"/>
      <c r="K406" s="9"/>
      <c r="L406" s="9"/>
      <c r="M406" s="9"/>
      <c r="N406" s="9"/>
      <c r="AI406"/>
      <c r="AJ406"/>
      <c r="AK406"/>
      <c r="AL406"/>
      <c r="AM406"/>
      <c r="AN406"/>
      <c r="AO406"/>
      <c r="AP406"/>
      <c r="AQ406"/>
      <c r="AR406"/>
      <c r="AS406"/>
      <c r="AT406"/>
    </row>
    <row r="407" spans="3:46" x14ac:dyDescent="0.25">
      <c r="C407" s="15" t="s">
        <v>1811</v>
      </c>
      <c r="D407" s="281">
        <v>26.626570841889119</v>
      </c>
      <c r="E407" s="28">
        <v>5</v>
      </c>
      <c r="G407" s="9"/>
      <c r="H407" s="9"/>
      <c r="I407" s="9"/>
      <c r="J407" s="9"/>
      <c r="K407" s="9"/>
      <c r="L407" s="9"/>
      <c r="M407" s="9"/>
      <c r="N407" s="9"/>
      <c r="AI407"/>
      <c r="AJ407"/>
      <c r="AK407"/>
      <c r="AL407"/>
      <c r="AM407"/>
      <c r="AN407"/>
      <c r="AO407"/>
      <c r="AP407"/>
      <c r="AQ407"/>
      <c r="AR407"/>
      <c r="AS407"/>
      <c r="AT407"/>
    </row>
    <row r="408" spans="3:46" x14ac:dyDescent="0.25">
      <c r="C408" s="24" t="s">
        <v>274</v>
      </c>
      <c r="D408" s="281">
        <v>26.626570841889119</v>
      </c>
      <c r="E408" s="28">
        <v>5</v>
      </c>
      <c r="G408" s="9"/>
      <c r="H408" s="9"/>
      <c r="I408" s="9"/>
      <c r="J408" s="9"/>
      <c r="K408" s="9"/>
      <c r="L408" s="9"/>
      <c r="M408" s="9"/>
      <c r="N408" s="9"/>
      <c r="AI408"/>
      <c r="AJ408"/>
      <c r="AK408"/>
      <c r="AL408"/>
      <c r="AM408"/>
      <c r="AN408"/>
      <c r="AO408"/>
      <c r="AP408"/>
      <c r="AQ408"/>
      <c r="AR408"/>
      <c r="AS408"/>
      <c r="AT408"/>
    </row>
    <row r="409" spans="3:46" x14ac:dyDescent="0.25">
      <c r="C409" s="15" t="s">
        <v>2168</v>
      </c>
      <c r="D409" s="281">
        <v>24.476648870636552</v>
      </c>
      <c r="E409" s="28">
        <v>1</v>
      </c>
      <c r="G409" s="9"/>
      <c r="H409" s="9"/>
      <c r="I409" s="9"/>
      <c r="J409" s="9"/>
      <c r="K409" s="9"/>
      <c r="L409" s="9"/>
      <c r="M409" s="9"/>
      <c r="N409" s="9"/>
      <c r="AI409"/>
      <c r="AJ409"/>
      <c r="AK409"/>
      <c r="AL409"/>
      <c r="AM409"/>
      <c r="AN409"/>
      <c r="AO409"/>
      <c r="AP409"/>
      <c r="AQ409"/>
      <c r="AR409"/>
      <c r="AS409"/>
      <c r="AT409"/>
    </row>
    <row r="410" spans="3:46" x14ac:dyDescent="0.25">
      <c r="C410" s="24" t="s">
        <v>1466</v>
      </c>
      <c r="D410" s="281">
        <v>24.476648870636552</v>
      </c>
      <c r="E410" s="28">
        <v>1</v>
      </c>
      <c r="G410" s="9"/>
      <c r="H410" s="9"/>
      <c r="I410" s="9"/>
      <c r="J410" s="9"/>
      <c r="K410" s="9"/>
      <c r="L410" s="9"/>
      <c r="M410" s="9"/>
      <c r="N410" s="9"/>
      <c r="AI410"/>
      <c r="AJ410"/>
      <c r="AK410"/>
      <c r="AL410"/>
      <c r="AM410"/>
      <c r="AN410"/>
      <c r="AO410"/>
      <c r="AP410"/>
      <c r="AQ410"/>
      <c r="AR410"/>
      <c r="AS410"/>
      <c r="AT410"/>
    </row>
    <row r="411" spans="3:46" x14ac:dyDescent="0.25">
      <c r="C411" s="15" t="s">
        <v>3675</v>
      </c>
      <c r="D411" s="281">
        <v>18.291734428473649</v>
      </c>
      <c r="E411" s="28">
        <v>1</v>
      </c>
      <c r="G411" s="9"/>
      <c r="H411" s="9"/>
      <c r="I411" s="9"/>
      <c r="J411" s="9"/>
      <c r="K411" s="9"/>
      <c r="L411" s="9"/>
      <c r="M411" s="9"/>
      <c r="N411" s="9"/>
      <c r="AI411"/>
      <c r="AJ411"/>
      <c r="AK411"/>
      <c r="AL411"/>
      <c r="AM411"/>
      <c r="AN411"/>
      <c r="AO411"/>
      <c r="AP411"/>
      <c r="AQ411"/>
      <c r="AR411"/>
      <c r="AS411"/>
      <c r="AT411"/>
    </row>
    <row r="412" spans="3:46" x14ac:dyDescent="0.25">
      <c r="C412" s="24" t="s">
        <v>398</v>
      </c>
      <c r="D412" s="281">
        <v>18.291734428473649</v>
      </c>
      <c r="E412" s="28">
        <v>1</v>
      </c>
      <c r="G412" s="9"/>
      <c r="H412" s="9"/>
      <c r="I412" s="9"/>
      <c r="J412" s="9"/>
      <c r="K412" s="9"/>
      <c r="L412" s="9"/>
      <c r="M412" s="9"/>
      <c r="N412" s="9"/>
      <c r="AI412"/>
      <c r="AJ412"/>
      <c r="AK412"/>
      <c r="AL412"/>
      <c r="AM412"/>
      <c r="AN412"/>
      <c r="AO412"/>
      <c r="AP412"/>
      <c r="AQ412"/>
      <c r="AR412"/>
      <c r="AS412"/>
      <c r="AT412"/>
    </row>
    <row r="413" spans="3:46" x14ac:dyDescent="0.25">
      <c r="C413" s="15" t="s">
        <v>4008</v>
      </c>
      <c r="D413" s="281">
        <v>6.9772265571526351</v>
      </c>
      <c r="E413" s="28">
        <v>1</v>
      </c>
      <c r="G413" s="9"/>
      <c r="H413" s="9"/>
      <c r="I413" s="9"/>
      <c r="J413" s="9"/>
      <c r="K413" s="9"/>
      <c r="L413" s="9"/>
      <c r="M413" s="9"/>
      <c r="N413" s="9"/>
      <c r="AI413"/>
      <c r="AJ413"/>
      <c r="AK413"/>
      <c r="AL413"/>
      <c r="AM413"/>
      <c r="AN413"/>
      <c r="AO413"/>
      <c r="AP413"/>
      <c r="AQ413"/>
      <c r="AR413"/>
      <c r="AS413"/>
      <c r="AT413"/>
    </row>
    <row r="414" spans="3:46" x14ac:dyDescent="0.25">
      <c r="C414" s="24" t="s">
        <v>269</v>
      </c>
      <c r="D414" s="281">
        <v>6.9772265571526351</v>
      </c>
      <c r="E414" s="28">
        <v>1</v>
      </c>
      <c r="G414" s="9"/>
      <c r="H414" s="9"/>
      <c r="I414" s="9"/>
      <c r="J414" s="9"/>
      <c r="K414" s="9"/>
      <c r="L414" s="9"/>
      <c r="M414" s="9"/>
      <c r="N414" s="9"/>
      <c r="AI414"/>
      <c r="AJ414"/>
      <c r="AK414"/>
      <c r="AL414"/>
      <c r="AM414"/>
      <c r="AN414"/>
      <c r="AO414"/>
      <c r="AP414"/>
      <c r="AQ414"/>
      <c r="AR414"/>
      <c r="AS414"/>
      <c r="AT414"/>
    </row>
    <row r="415" spans="3:46" x14ac:dyDescent="0.25">
      <c r="C415" s="15" t="s">
        <v>1672</v>
      </c>
      <c r="D415" s="281">
        <v>3.1045749486652978</v>
      </c>
      <c r="E415" s="28">
        <v>1</v>
      </c>
      <c r="G415" s="9"/>
      <c r="H415" s="9"/>
      <c r="I415" s="9"/>
      <c r="J415" s="9"/>
      <c r="K415" s="9"/>
      <c r="L415" s="9"/>
      <c r="M415" s="9"/>
      <c r="N415" s="9"/>
      <c r="AI415"/>
      <c r="AJ415"/>
      <c r="AK415"/>
      <c r="AL415"/>
      <c r="AM415"/>
      <c r="AN415"/>
      <c r="AO415"/>
      <c r="AP415"/>
      <c r="AQ415"/>
      <c r="AR415"/>
      <c r="AS415"/>
      <c r="AT415"/>
    </row>
    <row r="416" spans="3:46" x14ac:dyDescent="0.25">
      <c r="C416" s="24" t="s">
        <v>1466</v>
      </c>
      <c r="D416" s="281">
        <v>3.1045749486652978</v>
      </c>
      <c r="E416" s="28">
        <v>1</v>
      </c>
      <c r="G416" s="9"/>
      <c r="H416" s="9"/>
      <c r="I416" s="9"/>
      <c r="J416" s="9"/>
      <c r="K416" s="9"/>
      <c r="L416" s="9"/>
      <c r="M416" s="9"/>
      <c r="N416" s="9"/>
      <c r="AI416"/>
      <c r="AJ416"/>
      <c r="AK416"/>
      <c r="AL416"/>
      <c r="AM416"/>
      <c r="AN416"/>
      <c r="AO416"/>
      <c r="AP416"/>
      <c r="AQ416"/>
      <c r="AR416"/>
      <c r="AS416"/>
      <c r="AT416"/>
    </row>
    <row r="417" spans="3:46" x14ac:dyDescent="0.25">
      <c r="C417" s="15" t="s">
        <v>2974</v>
      </c>
      <c r="D417" s="281"/>
      <c r="E417" s="28">
        <v>1</v>
      </c>
      <c r="G417" s="9"/>
      <c r="H417" s="9"/>
      <c r="I417" s="9"/>
      <c r="J417" s="9"/>
      <c r="K417" s="9"/>
      <c r="L417" s="9"/>
      <c r="M417" s="9"/>
      <c r="N417" s="9"/>
      <c r="AI417"/>
      <c r="AJ417"/>
      <c r="AK417"/>
      <c r="AL417"/>
      <c r="AM417"/>
      <c r="AN417"/>
      <c r="AO417"/>
      <c r="AP417"/>
      <c r="AQ417"/>
      <c r="AR417"/>
      <c r="AS417"/>
      <c r="AT417"/>
    </row>
    <row r="418" spans="3:46" x14ac:dyDescent="0.25">
      <c r="C418" s="24" t="s">
        <v>281</v>
      </c>
      <c r="D418" s="281"/>
      <c r="E418" s="28">
        <v>1</v>
      </c>
      <c r="G418" s="9"/>
      <c r="H418" s="9"/>
      <c r="I418" s="9"/>
      <c r="J418" s="9"/>
      <c r="K418" s="9"/>
      <c r="L418" s="9"/>
      <c r="M418" s="9"/>
      <c r="N418" s="9"/>
      <c r="AI418"/>
      <c r="AJ418"/>
      <c r="AK418"/>
      <c r="AL418"/>
      <c r="AM418"/>
      <c r="AN418"/>
      <c r="AO418"/>
      <c r="AP418"/>
      <c r="AQ418"/>
      <c r="AR418"/>
      <c r="AS418"/>
      <c r="AT418"/>
    </row>
    <row r="419" spans="3:46" x14ac:dyDescent="0.25">
      <c r="C419" s="15" t="s">
        <v>7801</v>
      </c>
      <c r="D419" s="281"/>
      <c r="E419" s="28">
        <v>2</v>
      </c>
      <c r="G419" s="9"/>
      <c r="H419" s="9"/>
      <c r="I419" s="9"/>
      <c r="J419" s="9"/>
      <c r="K419" s="9"/>
      <c r="L419" s="9"/>
      <c r="M419" s="9"/>
      <c r="N419" s="9"/>
      <c r="AI419"/>
      <c r="AJ419"/>
      <c r="AK419"/>
      <c r="AL419"/>
      <c r="AM419"/>
      <c r="AN419"/>
      <c r="AO419"/>
      <c r="AP419"/>
      <c r="AQ419"/>
      <c r="AR419"/>
      <c r="AS419"/>
      <c r="AT419"/>
    </row>
    <row r="420" spans="3:46" x14ac:dyDescent="0.25">
      <c r="C420" s="24" t="s">
        <v>269</v>
      </c>
      <c r="D420" s="281"/>
      <c r="E420" s="28">
        <v>2</v>
      </c>
      <c r="G420" s="9"/>
      <c r="H420" s="9"/>
      <c r="I420" s="9"/>
      <c r="J420" s="9"/>
      <c r="K420" s="9"/>
      <c r="L420" s="9"/>
      <c r="M420" s="9"/>
      <c r="N420" s="9"/>
      <c r="AI420"/>
      <c r="AJ420"/>
      <c r="AK420"/>
      <c r="AL420"/>
      <c r="AM420"/>
      <c r="AN420"/>
      <c r="AO420"/>
      <c r="AP420"/>
      <c r="AQ420"/>
      <c r="AR420"/>
      <c r="AS420"/>
      <c r="AT420"/>
    </row>
    <row r="421" spans="3:46" x14ac:dyDescent="0.25">
      <c r="C421" s="15" t="s">
        <v>4901</v>
      </c>
      <c r="D421" s="281"/>
      <c r="E421" s="28">
        <v>1</v>
      </c>
      <c r="G421" s="9"/>
      <c r="H421" s="9"/>
      <c r="I421" s="9"/>
      <c r="J421" s="9"/>
      <c r="K421" s="9"/>
      <c r="L421" s="9"/>
      <c r="M421" s="9"/>
      <c r="N421" s="9"/>
      <c r="AI421"/>
      <c r="AJ421"/>
      <c r="AK421"/>
      <c r="AL421"/>
      <c r="AM421"/>
      <c r="AN421"/>
      <c r="AO421"/>
      <c r="AP421"/>
      <c r="AQ421"/>
      <c r="AR421"/>
      <c r="AS421"/>
      <c r="AT421"/>
    </row>
    <row r="422" spans="3:46" x14ac:dyDescent="0.25">
      <c r="C422" s="24" t="s">
        <v>1420</v>
      </c>
      <c r="D422" s="281"/>
      <c r="E422" s="28">
        <v>1</v>
      </c>
      <c r="G422" s="9"/>
      <c r="H422" s="9"/>
      <c r="I422" s="9"/>
      <c r="J422" s="9"/>
      <c r="K422" s="9"/>
      <c r="L422" s="9"/>
      <c r="M422" s="9"/>
      <c r="N422" s="9"/>
      <c r="AI422"/>
      <c r="AJ422"/>
      <c r="AK422"/>
      <c r="AL422"/>
      <c r="AM422"/>
      <c r="AN422"/>
      <c r="AO422"/>
      <c r="AP422"/>
      <c r="AQ422"/>
      <c r="AR422"/>
      <c r="AS422"/>
      <c r="AT422"/>
    </row>
    <row r="423" spans="3:46" x14ac:dyDescent="0.25">
      <c r="C423" s="15" t="s">
        <v>7618</v>
      </c>
      <c r="D423" s="281"/>
      <c r="E423" s="28">
        <v>1</v>
      </c>
      <c r="G423" s="9"/>
      <c r="H423" s="9"/>
      <c r="I423" s="9"/>
      <c r="J423" s="9"/>
      <c r="K423" s="9"/>
      <c r="L423" s="9"/>
      <c r="M423" s="9"/>
      <c r="N423" s="9"/>
      <c r="AI423"/>
      <c r="AJ423"/>
      <c r="AK423"/>
      <c r="AL423"/>
      <c r="AM423"/>
      <c r="AN423"/>
      <c r="AO423"/>
      <c r="AP423"/>
      <c r="AQ423"/>
      <c r="AR423"/>
      <c r="AS423"/>
      <c r="AT423"/>
    </row>
    <row r="424" spans="3:46" x14ac:dyDescent="0.25">
      <c r="C424" s="24" t="s">
        <v>322</v>
      </c>
      <c r="D424" s="281"/>
      <c r="E424" s="28">
        <v>1</v>
      </c>
      <c r="G424" s="9"/>
      <c r="H424" s="9"/>
      <c r="I424" s="9"/>
      <c r="J424" s="9"/>
      <c r="K424" s="9"/>
      <c r="L424" s="9"/>
      <c r="M424" s="9"/>
      <c r="N424" s="9"/>
      <c r="AI424"/>
      <c r="AJ424"/>
      <c r="AK424"/>
      <c r="AL424"/>
      <c r="AM424"/>
      <c r="AN424"/>
      <c r="AO424"/>
      <c r="AP424"/>
      <c r="AQ424"/>
      <c r="AR424"/>
      <c r="AS424"/>
      <c r="AT424"/>
    </row>
    <row r="425" spans="3:46" x14ac:dyDescent="0.25">
      <c r="C425" s="15" t="s">
        <v>7817</v>
      </c>
      <c r="D425" s="281"/>
      <c r="E425" s="28">
        <v>1</v>
      </c>
      <c r="G425" s="9"/>
      <c r="H425" s="9"/>
      <c r="I425" s="9"/>
      <c r="J425" s="9"/>
      <c r="K425" s="9"/>
      <c r="L425" s="9"/>
      <c r="M425" s="9"/>
      <c r="N425" s="9"/>
      <c r="AI425"/>
      <c r="AJ425"/>
      <c r="AK425"/>
      <c r="AL425"/>
      <c r="AM425"/>
      <c r="AN425"/>
      <c r="AO425"/>
      <c r="AP425"/>
      <c r="AQ425"/>
      <c r="AR425"/>
      <c r="AS425"/>
      <c r="AT425"/>
    </row>
    <row r="426" spans="3:46" x14ac:dyDescent="0.25">
      <c r="C426" s="24" t="s">
        <v>269</v>
      </c>
      <c r="D426" s="281"/>
      <c r="E426" s="28">
        <v>1</v>
      </c>
      <c r="G426" s="9"/>
      <c r="H426" s="9"/>
      <c r="I426" s="9"/>
      <c r="J426" s="9"/>
      <c r="K426" s="9"/>
      <c r="L426" s="9"/>
      <c r="M426" s="9"/>
      <c r="N426" s="9"/>
      <c r="AI426"/>
      <c r="AJ426"/>
      <c r="AK426"/>
      <c r="AL426"/>
      <c r="AM426"/>
      <c r="AN426"/>
      <c r="AO426"/>
      <c r="AP426"/>
      <c r="AQ426"/>
      <c r="AR426"/>
      <c r="AS426"/>
      <c r="AT426"/>
    </row>
    <row r="427" spans="3:46" x14ac:dyDescent="0.25">
      <c r="C427" s="15" t="s">
        <v>7194</v>
      </c>
      <c r="D427" s="281"/>
      <c r="E427" s="28">
        <v>1</v>
      </c>
      <c r="G427" s="9"/>
      <c r="H427" s="9"/>
      <c r="I427" s="9"/>
      <c r="J427" s="9"/>
      <c r="K427" s="9"/>
      <c r="L427" s="9"/>
      <c r="M427" s="9"/>
      <c r="N427" s="9"/>
      <c r="AI427"/>
      <c r="AJ427"/>
      <c r="AK427"/>
      <c r="AL427"/>
      <c r="AM427"/>
      <c r="AN427"/>
      <c r="AO427"/>
      <c r="AP427"/>
      <c r="AQ427"/>
      <c r="AR427"/>
      <c r="AS427"/>
      <c r="AT427"/>
    </row>
    <row r="428" spans="3:46" x14ac:dyDescent="0.25">
      <c r="C428" s="24" t="s">
        <v>1492</v>
      </c>
      <c r="D428" s="281"/>
      <c r="E428" s="28">
        <v>1</v>
      </c>
      <c r="G428" s="9"/>
      <c r="H428" s="9"/>
      <c r="I428" s="9"/>
      <c r="J428" s="9"/>
      <c r="K428" s="9"/>
      <c r="L428" s="9"/>
      <c r="M428" s="9"/>
      <c r="N428" s="9"/>
      <c r="AI428"/>
      <c r="AJ428"/>
      <c r="AK428"/>
      <c r="AL428"/>
      <c r="AM428"/>
      <c r="AN428"/>
      <c r="AO428"/>
      <c r="AP428"/>
      <c r="AQ428"/>
      <c r="AR428"/>
      <c r="AS428"/>
      <c r="AT428"/>
    </row>
    <row r="429" spans="3:46" x14ac:dyDescent="0.25">
      <c r="C429" s="15" t="s">
        <v>2629</v>
      </c>
      <c r="D429" s="281"/>
      <c r="E429" s="28">
        <v>2</v>
      </c>
      <c r="G429" s="9"/>
      <c r="H429" s="9"/>
      <c r="I429" s="9"/>
      <c r="J429" s="9"/>
      <c r="K429" s="9"/>
      <c r="L429" s="9"/>
      <c r="M429" s="9"/>
      <c r="N429" s="9"/>
      <c r="AI429"/>
      <c r="AJ429"/>
      <c r="AK429"/>
      <c r="AL429"/>
      <c r="AM429"/>
      <c r="AN429"/>
      <c r="AO429"/>
      <c r="AP429"/>
      <c r="AQ429"/>
      <c r="AR429"/>
      <c r="AS429"/>
      <c r="AT429"/>
    </row>
    <row r="430" spans="3:46" x14ac:dyDescent="0.25">
      <c r="C430" s="24" t="s">
        <v>359</v>
      </c>
      <c r="D430" s="281"/>
      <c r="E430" s="28">
        <v>2</v>
      </c>
      <c r="G430" s="9"/>
      <c r="H430" s="9"/>
      <c r="I430" s="9"/>
      <c r="J430" s="9"/>
      <c r="K430" s="9"/>
      <c r="L430" s="9"/>
      <c r="M430" s="9"/>
      <c r="N430" s="9"/>
      <c r="AI430"/>
      <c r="AJ430"/>
      <c r="AK430"/>
      <c r="AL430"/>
      <c r="AM430"/>
      <c r="AN430"/>
      <c r="AO430"/>
      <c r="AP430"/>
      <c r="AQ430"/>
      <c r="AR430"/>
      <c r="AS430"/>
      <c r="AT430"/>
    </row>
    <row r="431" spans="3:46" x14ac:dyDescent="0.25">
      <c r="C431" s="15" t="s">
        <v>1554</v>
      </c>
      <c r="D431" s="281"/>
      <c r="E431" s="28">
        <v>2</v>
      </c>
      <c r="G431" s="9"/>
      <c r="H431" s="9"/>
      <c r="I431" s="9"/>
      <c r="J431" s="9"/>
      <c r="K431" s="9"/>
      <c r="L431" s="9"/>
      <c r="M431" s="9"/>
      <c r="N431" s="9"/>
      <c r="AI431"/>
      <c r="AJ431"/>
      <c r="AK431"/>
      <c r="AL431"/>
      <c r="AM431"/>
      <c r="AN431"/>
      <c r="AO431"/>
      <c r="AP431"/>
      <c r="AQ431"/>
      <c r="AR431"/>
      <c r="AS431"/>
      <c r="AT431"/>
    </row>
    <row r="432" spans="3:46" x14ac:dyDescent="0.25">
      <c r="C432" s="24" t="s">
        <v>1500</v>
      </c>
      <c r="D432" s="281"/>
      <c r="E432" s="28">
        <v>2</v>
      </c>
      <c r="G432" s="9"/>
      <c r="H432" s="9"/>
      <c r="I432" s="9"/>
      <c r="J432" s="9"/>
      <c r="K432" s="9"/>
      <c r="L432" s="9"/>
      <c r="M432" s="9"/>
      <c r="N432" s="9"/>
      <c r="AI432"/>
      <c r="AJ432"/>
      <c r="AK432"/>
      <c r="AL432"/>
      <c r="AM432"/>
      <c r="AN432"/>
      <c r="AO432"/>
      <c r="AP432"/>
      <c r="AQ432"/>
      <c r="AR432"/>
      <c r="AS432"/>
      <c r="AT432"/>
    </row>
    <row r="433" spans="3:46" x14ac:dyDescent="0.25">
      <c r="C433" s="15" t="s">
        <v>7799</v>
      </c>
      <c r="D433" s="281"/>
      <c r="E433" s="28">
        <v>1</v>
      </c>
      <c r="G433" s="9"/>
      <c r="H433" s="9"/>
      <c r="I433" s="9"/>
      <c r="J433" s="9"/>
      <c r="K433" s="9"/>
      <c r="L433" s="9"/>
      <c r="M433" s="9"/>
      <c r="N433" s="9"/>
      <c r="AI433"/>
      <c r="AJ433"/>
      <c r="AK433"/>
      <c r="AL433"/>
      <c r="AM433"/>
      <c r="AN433"/>
      <c r="AO433"/>
      <c r="AP433"/>
      <c r="AQ433"/>
      <c r="AR433"/>
      <c r="AS433"/>
      <c r="AT433"/>
    </row>
    <row r="434" spans="3:46" x14ac:dyDescent="0.25">
      <c r="C434" s="24" t="s">
        <v>322</v>
      </c>
      <c r="D434" s="281"/>
      <c r="E434" s="28">
        <v>1</v>
      </c>
      <c r="G434" s="9"/>
      <c r="H434" s="9"/>
      <c r="I434" s="9"/>
      <c r="J434" s="9"/>
      <c r="K434" s="9"/>
      <c r="L434" s="9"/>
      <c r="M434" s="9"/>
      <c r="N434" s="9"/>
      <c r="AI434"/>
      <c r="AJ434"/>
      <c r="AK434"/>
      <c r="AL434"/>
      <c r="AM434"/>
      <c r="AN434"/>
      <c r="AO434"/>
      <c r="AP434"/>
      <c r="AQ434"/>
      <c r="AR434"/>
      <c r="AS434"/>
      <c r="AT434"/>
    </row>
    <row r="435" spans="3:46" x14ac:dyDescent="0.25">
      <c r="C435" s="15" t="s">
        <v>1280</v>
      </c>
      <c r="D435" s="281">
        <v>941957.43034222967</v>
      </c>
      <c r="E435" s="28">
        <v>2303</v>
      </c>
      <c r="G435" s="9"/>
      <c r="H435" s="9"/>
      <c r="I435" s="9"/>
      <c r="J435" s="9"/>
      <c r="K435" s="9"/>
      <c r="L435" s="9"/>
      <c r="M435" s="9"/>
      <c r="N435" s="9"/>
      <c r="AI435"/>
      <c r="AJ435"/>
      <c r="AK435"/>
      <c r="AL435"/>
      <c r="AM435"/>
      <c r="AN435"/>
      <c r="AO435"/>
      <c r="AP435"/>
      <c r="AQ435"/>
      <c r="AR435"/>
      <c r="AS435"/>
      <c r="AT435"/>
    </row>
    <row r="436" spans="3:46" x14ac:dyDescent="0.25">
      <c r="G436" s="9"/>
      <c r="H436" s="9"/>
      <c r="I436" s="9"/>
      <c r="J436" s="9"/>
      <c r="K436" s="9"/>
      <c r="L436" s="9"/>
      <c r="M436" s="9"/>
      <c r="N436" s="9"/>
      <c r="AI436"/>
      <c r="AJ436"/>
      <c r="AK436"/>
      <c r="AL436"/>
      <c r="AM436"/>
      <c r="AN436"/>
      <c r="AO436"/>
      <c r="AP436"/>
      <c r="AQ436"/>
      <c r="AR436"/>
      <c r="AS436"/>
      <c r="AT436"/>
    </row>
    <row r="437" spans="3:46" x14ac:dyDescent="0.25">
      <c r="G437" s="9"/>
      <c r="H437" s="9"/>
      <c r="I437" s="9"/>
      <c r="J437" s="9"/>
      <c r="K437" s="9"/>
      <c r="L437" s="9"/>
      <c r="M437" s="9"/>
      <c r="N437" s="9"/>
      <c r="AI437"/>
      <c r="AJ437"/>
      <c r="AK437"/>
      <c r="AL437"/>
      <c r="AM437"/>
      <c r="AN437"/>
      <c r="AO437"/>
      <c r="AP437"/>
      <c r="AQ437"/>
      <c r="AR437"/>
      <c r="AS437"/>
      <c r="AT437"/>
    </row>
    <row r="438" spans="3:46" x14ac:dyDescent="0.25">
      <c r="G438" s="9"/>
      <c r="H438" s="9"/>
      <c r="I438" s="9"/>
      <c r="J438" s="9"/>
      <c r="K438" s="9"/>
      <c r="L438" s="9"/>
      <c r="M438" s="9"/>
      <c r="N438" s="9"/>
      <c r="AI438"/>
      <c r="AJ438"/>
      <c r="AK438"/>
      <c r="AL438"/>
      <c r="AM438"/>
      <c r="AN438"/>
      <c r="AO438"/>
      <c r="AP438"/>
      <c r="AQ438"/>
      <c r="AR438"/>
      <c r="AS438"/>
      <c r="AT438"/>
    </row>
    <row r="439" spans="3:46" x14ac:dyDescent="0.25">
      <c r="G439" s="9"/>
      <c r="H439" s="9"/>
      <c r="I439" s="9"/>
      <c r="J439" s="9"/>
      <c r="K439" s="9"/>
      <c r="L439" s="9"/>
      <c r="M439" s="9"/>
      <c r="N439" s="9"/>
      <c r="AI439"/>
      <c r="AJ439"/>
      <c r="AK439"/>
      <c r="AL439"/>
      <c r="AM439"/>
      <c r="AN439"/>
      <c r="AO439"/>
      <c r="AP439"/>
      <c r="AQ439"/>
      <c r="AR439"/>
      <c r="AS439"/>
      <c r="AT439"/>
    </row>
    <row r="440" spans="3:46" x14ac:dyDescent="0.25">
      <c r="G440" s="9"/>
      <c r="H440" s="9"/>
      <c r="I440" s="9"/>
      <c r="J440" s="9"/>
      <c r="K440" s="9"/>
      <c r="L440" s="9"/>
      <c r="M440" s="9"/>
      <c r="N440" s="9"/>
      <c r="AI440"/>
      <c r="AJ440"/>
      <c r="AK440"/>
      <c r="AL440"/>
      <c r="AM440"/>
      <c r="AN440"/>
      <c r="AO440"/>
      <c r="AP440"/>
      <c r="AQ440"/>
      <c r="AR440"/>
      <c r="AS440"/>
      <c r="AT440"/>
    </row>
    <row r="441" spans="3:46" x14ac:dyDescent="0.25">
      <c r="G441" s="9"/>
      <c r="H441" s="9"/>
      <c r="I441" s="9"/>
      <c r="J441" s="9"/>
      <c r="K441" s="9"/>
      <c r="L441" s="9"/>
      <c r="M441" s="9"/>
      <c r="N441" s="9"/>
      <c r="AI441"/>
      <c r="AJ441"/>
      <c r="AK441"/>
      <c r="AL441"/>
      <c r="AM441"/>
      <c r="AN441"/>
      <c r="AO441"/>
      <c r="AP441"/>
      <c r="AQ441"/>
      <c r="AR441"/>
      <c r="AS441"/>
      <c r="AT441"/>
    </row>
    <row r="442" spans="3:46" x14ac:dyDescent="0.25">
      <c r="G442" s="9"/>
      <c r="H442" s="9"/>
      <c r="I442" s="9"/>
      <c r="J442" s="9"/>
      <c r="K442" s="9"/>
      <c r="L442" s="9"/>
      <c r="M442" s="9"/>
      <c r="N442" s="9"/>
      <c r="AI442"/>
      <c r="AJ442"/>
      <c r="AK442"/>
      <c r="AL442"/>
      <c r="AM442"/>
      <c r="AN442"/>
      <c r="AO442"/>
      <c r="AP442"/>
      <c r="AQ442"/>
      <c r="AR442"/>
      <c r="AS442"/>
      <c r="AT442"/>
    </row>
    <row r="443" spans="3:46" x14ac:dyDescent="0.25">
      <c r="G443" s="9"/>
      <c r="H443" s="9"/>
      <c r="I443" s="9"/>
      <c r="J443" s="9"/>
      <c r="K443" s="9"/>
      <c r="L443" s="9"/>
      <c r="M443" s="9"/>
      <c r="N443" s="9"/>
      <c r="AI443"/>
      <c r="AJ443"/>
      <c r="AK443"/>
      <c r="AL443"/>
      <c r="AM443"/>
      <c r="AN443"/>
      <c r="AO443"/>
      <c r="AP443"/>
      <c r="AQ443"/>
      <c r="AR443"/>
      <c r="AS443"/>
      <c r="AT443"/>
    </row>
    <row r="444" spans="3:46" x14ac:dyDescent="0.25">
      <c r="G444" s="9"/>
      <c r="H444" s="9"/>
      <c r="I444" s="9"/>
      <c r="J444" s="9"/>
      <c r="K444" s="9"/>
      <c r="L444" s="9"/>
      <c r="M444" s="9"/>
      <c r="N444" s="9"/>
      <c r="AI444"/>
      <c r="AJ444"/>
      <c r="AK444"/>
      <c r="AL444"/>
      <c r="AM444"/>
      <c r="AN444"/>
      <c r="AO444"/>
      <c r="AP444"/>
      <c r="AQ444"/>
      <c r="AR444"/>
      <c r="AS444"/>
      <c r="AT444"/>
    </row>
    <row r="445" spans="3:46" x14ac:dyDescent="0.25">
      <c r="G445" s="9"/>
      <c r="H445" s="9"/>
      <c r="I445" s="9"/>
      <c r="J445" s="9"/>
      <c r="K445" s="9"/>
      <c r="L445" s="9"/>
      <c r="M445" s="9"/>
      <c r="N445" s="9"/>
      <c r="AI445"/>
      <c r="AJ445"/>
      <c r="AK445"/>
      <c r="AL445"/>
      <c r="AM445"/>
      <c r="AN445"/>
      <c r="AO445"/>
      <c r="AP445"/>
      <c r="AQ445"/>
      <c r="AR445"/>
      <c r="AS445"/>
      <c r="AT445"/>
    </row>
    <row r="446" spans="3:46" x14ac:dyDescent="0.25">
      <c r="G446" s="9"/>
      <c r="H446" s="9"/>
      <c r="I446" s="9"/>
      <c r="J446" s="9"/>
      <c r="K446" s="9"/>
      <c r="L446" s="9"/>
      <c r="M446" s="9"/>
      <c r="N446" s="9"/>
      <c r="AI446"/>
      <c r="AJ446"/>
      <c r="AK446"/>
      <c r="AL446"/>
      <c r="AM446"/>
      <c r="AN446"/>
      <c r="AO446"/>
      <c r="AP446"/>
      <c r="AQ446"/>
      <c r="AR446"/>
      <c r="AS446"/>
      <c r="AT446"/>
    </row>
    <row r="447" spans="3:46" x14ac:dyDescent="0.25">
      <c r="G447" s="9"/>
      <c r="H447" s="9"/>
      <c r="I447" s="9"/>
      <c r="J447" s="9"/>
      <c r="K447" s="9"/>
      <c r="L447" s="9"/>
      <c r="M447" s="9"/>
      <c r="N447" s="9"/>
      <c r="AI447"/>
      <c r="AJ447"/>
      <c r="AK447"/>
      <c r="AL447"/>
      <c r="AM447"/>
      <c r="AN447"/>
      <c r="AO447"/>
      <c r="AP447"/>
      <c r="AQ447"/>
      <c r="AR447"/>
      <c r="AS447"/>
      <c r="AT447"/>
    </row>
    <row r="448" spans="3:46" x14ac:dyDescent="0.25">
      <c r="G448" s="9"/>
      <c r="H448" s="9"/>
      <c r="I448" s="9"/>
      <c r="J448" s="9"/>
      <c r="K448" s="9"/>
      <c r="L448" s="9"/>
      <c r="M448" s="9"/>
      <c r="N448" s="9"/>
      <c r="AI448"/>
      <c r="AJ448"/>
      <c r="AK448"/>
      <c r="AL448"/>
      <c r="AM448"/>
      <c r="AN448"/>
      <c r="AO448"/>
      <c r="AP448"/>
      <c r="AQ448"/>
      <c r="AR448"/>
      <c r="AS448"/>
      <c r="AT448"/>
    </row>
    <row r="449" spans="3:46" x14ac:dyDescent="0.25">
      <c r="G449" s="9"/>
      <c r="H449" s="9"/>
      <c r="I449" s="9"/>
      <c r="J449" s="9"/>
      <c r="K449" s="9"/>
      <c r="L449" s="9"/>
      <c r="M449" s="9"/>
      <c r="N449" s="9"/>
      <c r="AI449"/>
      <c r="AJ449"/>
      <c r="AK449"/>
      <c r="AL449"/>
      <c r="AM449"/>
      <c r="AN449"/>
      <c r="AO449"/>
      <c r="AP449"/>
      <c r="AQ449"/>
      <c r="AR449"/>
      <c r="AS449"/>
      <c r="AT449"/>
    </row>
    <row r="450" spans="3:46" x14ac:dyDescent="0.25">
      <c r="G450" s="9"/>
      <c r="H450" s="9"/>
      <c r="I450" s="9"/>
      <c r="J450" s="9"/>
      <c r="K450" s="9"/>
      <c r="L450" s="9"/>
      <c r="M450" s="9"/>
      <c r="N450" s="9"/>
      <c r="AI450"/>
      <c r="AJ450"/>
      <c r="AK450"/>
      <c r="AL450"/>
      <c r="AM450"/>
      <c r="AN450"/>
      <c r="AO450"/>
      <c r="AP450"/>
      <c r="AQ450"/>
      <c r="AR450"/>
      <c r="AS450"/>
      <c r="AT450"/>
    </row>
    <row r="451" spans="3:46" x14ac:dyDescent="0.25">
      <c r="G451" s="9"/>
      <c r="H451" s="9"/>
      <c r="I451" s="9"/>
      <c r="J451" s="9"/>
      <c r="K451" s="9"/>
      <c r="L451" s="9"/>
      <c r="M451" s="9"/>
      <c r="N451" s="9"/>
      <c r="AI451"/>
      <c r="AJ451"/>
      <c r="AK451"/>
      <c r="AL451"/>
      <c r="AM451"/>
      <c r="AN451"/>
      <c r="AO451"/>
      <c r="AP451"/>
      <c r="AQ451"/>
      <c r="AR451"/>
      <c r="AS451"/>
      <c r="AT451"/>
    </row>
    <row r="452" spans="3:46" x14ac:dyDescent="0.25">
      <c r="G452" s="9"/>
      <c r="H452" s="9"/>
      <c r="I452" s="9"/>
      <c r="J452" s="9"/>
      <c r="K452" s="9"/>
      <c r="L452" s="9"/>
      <c r="M452" s="9"/>
      <c r="N452" s="9"/>
      <c r="AI452"/>
      <c r="AJ452"/>
      <c r="AK452"/>
      <c r="AL452"/>
      <c r="AM452"/>
      <c r="AN452"/>
      <c r="AO452"/>
      <c r="AP452"/>
      <c r="AQ452"/>
      <c r="AR452"/>
      <c r="AS452"/>
      <c r="AT452"/>
    </row>
    <row r="453" spans="3:46" x14ac:dyDescent="0.25">
      <c r="G453" s="9"/>
      <c r="H453" s="9"/>
      <c r="I453" s="9"/>
      <c r="J453" s="9"/>
      <c r="K453" s="9"/>
      <c r="L453" s="9"/>
      <c r="M453" s="9"/>
      <c r="N453" s="9"/>
      <c r="AI453"/>
      <c r="AJ453"/>
      <c r="AK453"/>
      <c r="AL453"/>
      <c r="AM453"/>
      <c r="AN453"/>
      <c r="AO453"/>
      <c r="AP453"/>
      <c r="AQ453"/>
      <c r="AR453"/>
      <c r="AS453"/>
      <c r="AT453"/>
    </row>
    <row r="454" spans="3:46" x14ac:dyDescent="0.25">
      <c r="C454" s="14" t="s">
        <v>1335</v>
      </c>
      <c r="D454" s="11" t="s">
        <v>265</v>
      </c>
      <c r="G454" s="9"/>
      <c r="H454" s="9"/>
      <c r="I454" s="9"/>
      <c r="J454" s="9"/>
      <c r="K454" s="9"/>
      <c r="L454" s="9"/>
      <c r="M454" s="9"/>
      <c r="N454" s="9"/>
      <c r="AI454"/>
      <c r="AJ454"/>
      <c r="AK454"/>
      <c r="AL454"/>
      <c r="AM454"/>
      <c r="AN454"/>
      <c r="AO454"/>
      <c r="AP454"/>
      <c r="AQ454"/>
      <c r="AR454"/>
      <c r="AS454"/>
      <c r="AT454"/>
    </row>
    <row r="455" spans="3:46" x14ac:dyDescent="0.25">
      <c r="C455" s="14" t="s">
        <v>1336</v>
      </c>
      <c r="D455" s="11" t="s">
        <v>11773</v>
      </c>
      <c r="G455" s="9"/>
      <c r="H455" s="9"/>
      <c r="I455" s="9"/>
      <c r="J455" s="9"/>
      <c r="K455" s="9"/>
      <c r="L455" s="9"/>
      <c r="M455" s="9"/>
      <c r="N455" s="9"/>
      <c r="AI455"/>
      <c r="AJ455"/>
      <c r="AK455"/>
      <c r="AL455"/>
      <c r="AM455"/>
      <c r="AN455"/>
      <c r="AO455"/>
      <c r="AP455"/>
      <c r="AQ455"/>
      <c r="AR455"/>
      <c r="AS455"/>
      <c r="AT455"/>
    </row>
    <row r="456" spans="3:46" x14ac:dyDescent="0.25">
      <c r="G456" s="9"/>
      <c r="H456" s="9"/>
      <c r="I456" s="9"/>
      <c r="J456" s="9"/>
      <c r="K456" s="9"/>
      <c r="L456" s="9"/>
      <c r="M456" s="9"/>
      <c r="N456" s="9"/>
      <c r="AI456"/>
      <c r="AJ456"/>
      <c r="AK456"/>
      <c r="AL456"/>
      <c r="AM456"/>
      <c r="AN456"/>
      <c r="AO456"/>
      <c r="AP456"/>
      <c r="AQ456"/>
      <c r="AR456"/>
      <c r="AS456"/>
      <c r="AT456"/>
    </row>
    <row r="457" spans="3:46" x14ac:dyDescent="0.25">
      <c r="C457" s="14" t="s">
        <v>11790</v>
      </c>
      <c r="D457" s="12" t="s">
        <v>11776</v>
      </c>
      <c r="E457" s="12" t="s">
        <v>11742</v>
      </c>
      <c r="G457" s="9"/>
      <c r="H457" s="9"/>
      <c r="I457" s="9"/>
      <c r="J457" s="9"/>
      <c r="K457" s="9"/>
      <c r="L457" s="9"/>
      <c r="M457" s="9"/>
      <c r="N457" s="9"/>
      <c r="AI457"/>
      <c r="AJ457"/>
      <c r="AK457"/>
      <c r="AL457"/>
      <c r="AM457"/>
      <c r="AN457"/>
      <c r="AO457"/>
      <c r="AP457"/>
      <c r="AQ457"/>
      <c r="AR457"/>
      <c r="AS457"/>
      <c r="AT457"/>
    </row>
    <row r="458" spans="3:46" x14ac:dyDescent="0.25">
      <c r="C458" s="15" t="s">
        <v>1384</v>
      </c>
      <c r="D458" s="281">
        <v>415650.76673169102</v>
      </c>
      <c r="E458" s="28">
        <v>802</v>
      </c>
      <c r="G458" s="9"/>
      <c r="H458" s="9"/>
      <c r="I458" s="9"/>
      <c r="J458" s="9"/>
      <c r="K458" s="9"/>
      <c r="L458" s="9"/>
      <c r="M458" s="9"/>
      <c r="N458" s="9"/>
      <c r="AI458"/>
      <c r="AJ458"/>
      <c r="AK458"/>
      <c r="AL458"/>
      <c r="AM458"/>
      <c r="AN458"/>
      <c r="AO458"/>
      <c r="AP458"/>
      <c r="AQ458"/>
      <c r="AR458"/>
      <c r="AS458"/>
      <c r="AT458"/>
    </row>
    <row r="459" spans="3:46" x14ac:dyDescent="0.25">
      <c r="C459" s="15" t="s">
        <v>2577</v>
      </c>
      <c r="D459" s="281">
        <v>149067.91729637151</v>
      </c>
      <c r="E459" s="28">
        <v>449</v>
      </c>
      <c r="G459" s="9"/>
      <c r="H459" s="9"/>
      <c r="I459" s="9"/>
      <c r="J459" s="9"/>
      <c r="K459" s="9"/>
      <c r="L459" s="9"/>
      <c r="M459" s="9"/>
      <c r="N459" s="9"/>
      <c r="AI459"/>
      <c r="AJ459"/>
      <c r="AK459"/>
      <c r="AL459"/>
      <c r="AM459"/>
      <c r="AN459"/>
      <c r="AO459"/>
      <c r="AP459"/>
      <c r="AQ459"/>
      <c r="AR459"/>
      <c r="AS459"/>
      <c r="AT459"/>
    </row>
    <row r="460" spans="3:46" x14ac:dyDescent="0.25">
      <c r="C460" s="15" t="s">
        <v>6021</v>
      </c>
      <c r="D460" s="281">
        <v>63827.628709103359</v>
      </c>
      <c r="E460" s="28">
        <v>71</v>
      </c>
      <c r="G460" s="9"/>
      <c r="H460" s="9"/>
      <c r="I460" s="9"/>
      <c r="J460" s="9"/>
      <c r="K460" s="9"/>
      <c r="L460" s="9"/>
      <c r="M460" s="9"/>
      <c r="N460" s="9"/>
      <c r="AI460"/>
      <c r="AJ460"/>
      <c r="AK460"/>
      <c r="AL460"/>
      <c r="AM460"/>
      <c r="AN460"/>
      <c r="AO460"/>
      <c r="AP460"/>
      <c r="AQ460"/>
      <c r="AR460"/>
      <c r="AS460"/>
      <c r="AT460"/>
    </row>
    <row r="461" spans="3:46" x14ac:dyDescent="0.25">
      <c r="C461" s="15" t="s">
        <v>5267</v>
      </c>
      <c r="D461" s="281">
        <v>48716.923104722795</v>
      </c>
      <c r="E461" s="28">
        <v>39</v>
      </c>
      <c r="G461" s="9"/>
      <c r="H461" s="9"/>
      <c r="I461" s="9"/>
      <c r="J461" s="9"/>
      <c r="K461" s="9"/>
      <c r="L461" s="9"/>
      <c r="M461" s="9"/>
      <c r="N461" s="9"/>
      <c r="AI461"/>
      <c r="AJ461"/>
      <c r="AK461"/>
      <c r="AL461"/>
      <c r="AM461"/>
      <c r="AN461"/>
      <c r="AO461"/>
      <c r="AP461"/>
      <c r="AQ461"/>
      <c r="AR461"/>
      <c r="AS461"/>
      <c r="AT461"/>
    </row>
    <row r="462" spans="3:46" x14ac:dyDescent="0.25">
      <c r="C462" s="15" t="s">
        <v>1402</v>
      </c>
      <c r="D462" s="281">
        <v>43287.757712525687</v>
      </c>
      <c r="E462" s="28">
        <v>55</v>
      </c>
      <c r="G462" s="9"/>
      <c r="H462" s="9"/>
      <c r="I462" s="9"/>
      <c r="J462" s="9"/>
      <c r="K462" s="9"/>
      <c r="L462" s="9"/>
      <c r="M462" s="9"/>
      <c r="N462" s="9"/>
      <c r="AI462"/>
      <c r="AJ462"/>
      <c r="AK462"/>
      <c r="AL462"/>
      <c r="AM462"/>
      <c r="AN462"/>
      <c r="AO462"/>
      <c r="AP462"/>
      <c r="AQ462"/>
      <c r="AR462"/>
      <c r="AS462"/>
      <c r="AT462"/>
    </row>
    <row r="463" spans="3:46" x14ac:dyDescent="0.25">
      <c r="C463" s="15" t="s">
        <v>2427</v>
      </c>
      <c r="D463" s="281">
        <v>41558.260205338811</v>
      </c>
      <c r="E463" s="28">
        <v>5</v>
      </c>
      <c r="G463" s="9"/>
      <c r="H463" s="9"/>
      <c r="I463" s="9"/>
      <c r="J463" s="9"/>
      <c r="K463" s="9"/>
      <c r="L463" s="9"/>
      <c r="M463" s="9"/>
      <c r="N463" s="9"/>
      <c r="AI463"/>
      <c r="AJ463"/>
      <c r="AK463"/>
      <c r="AL463"/>
      <c r="AM463"/>
      <c r="AN463"/>
      <c r="AO463"/>
      <c r="AP463"/>
      <c r="AQ463"/>
      <c r="AR463"/>
      <c r="AS463"/>
      <c r="AT463"/>
    </row>
    <row r="464" spans="3:46" x14ac:dyDescent="0.25">
      <c r="C464" s="15" t="s">
        <v>1389</v>
      </c>
      <c r="D464" s="281">
        <v>26570.566332648872</v>
      </c>
      <c r="E464" s="28">
        <v>2</v>
      </c>
      <c r="G464" s="9"/>
      <c r="H464" s="9"/>
      <c r="I464" s="9"/>
      <c r="J464" s="9"/>
      <c r="K464" s="9"/>
      <c r="L464" s="9"/>
      <c r="M464" s="9"/>
      <c r="N464" s="9"/>
      <c r="AI464"/>
      <c r="AJ464"/>
      <c r="AK464"/>
      <c r="AL464"/>
      <c r="AM464"/>
      <c r="AN464"/>
      <c r="AO464"/>
      <c r="AP464"/>
      <c r="AQ464"/>
      <c r="AR464"/>
      <c r="AS464"/>
      <c r="AT464"/>
    </row>
    <row r="465" spans="3:46" x14ac:dyDescent="0.25">
      <c r="C465" s="15" t="s">
        <v>1366</v>
      </c>
      <c r="D465" s="281">
        <v>17074.952073237509</v>
      </c>
      <c r="E465" s="28">
        <v>390</v>
      </c>
      <c r="G465" s="9"/>
      <c r="H465" s="9"/>
      <c r="I465" s="9"/>
      <c r="J465" s="9"/>
      <c r="K465" s="9"/>
      <c r="L465" s="9"/>
      <c r="M465" s="9"/>
      <c r="N465" s="9"/>
      <c r="AI465"/>
      <c r="AJ465"/>
      <c r="AK465"/>
      <c r="AL465"/>
      <c r="AM465"/>
      <c r="AN465"/>
      <c r="AO465"/>
      <c r="AP465"/>
      <c r="AQ465"/>
      <c r="AR465"/>
      <c r="AS465"/>
      <c r="AT465"/>
    </row>
    <row r="466" spans="3:46" x14ac:dyDescent="0.25">
      <c r="C466" s="15" t="s">
        <v>3671</v>
      </c>
      <c r="D466" s="281">
        <v>13801.047775496234</v>
      </c>
      <c r="E466" s="28">
        <v>10</v>
      </c>
      <c r="G466" s="9"/>
      <c r="H466" s="9"/>
      <c r="I466" s="9"/>
      <c r="J466" s="9"/>
      <c r="AI466"/>
      <c r="AJ466"/>
      <c r="AK466"/>
      <c r="AL466"/>
      <c r="AM466"/>
      <c r="AN466"/>
      <c r="AO466"/>
      <c r="AP466"/>
      <c r="AQ466"/>
      <c r="AR466"/>
      <c r="AS466"/>
      <c r="AT466"/>
    </row>
    <row r="467" spans="3:46" x14ac:dyDescent="0.25">
      <c r="C467" s="15" t="s">
        <v>1618</v>
      </c>
      <c r="D467" s="281">
        <v>12239.914784394252</v>
      </c>
      <c r="E467" s="28">
        <v>6</v>
      </c>
      <c r="G467" s="9"/>
      <c r="H467" s="9"/>
      <c r="I467" s="9"/>
      <c r="J467" s="9"/>
      <c r="AI467"/>
      <c r="AJ467"/>
      <c r="AK467"/>
      <c r="AL467"/>
      <c r="AM467"/>
      <c r="AN467"/>
      <c r="AO467"/>
      <c r="AP467"/>
      <c r="AQ467"/>
      <c r="AR467"/>
      <c r="AS467"/>
      <c r="AT467"/>
    </row>
    <row r="468" spans="3:46" x14ac:dyDescent="0.25">
      <c r="C468" s="15" t="s">
        <v>2271</v>
      </c>
      <c r="D468" s="281">
        <v>11690.997537987681</v>
      </c>
      <c r="E468" s="28">
        <v>30</v>
      </c>
      <c r="G468" s="9"/>
      <c r="H468" s="9"/>
      <c r="I468" s="9"/>
      <c r="J468" s="9"/>
      <c r="AI468"/>
      <c r="AJ468"/>
      <c r="AK468"/>
      <c r="AL468"/>
      <c r="AM468"/>
      <c r="AN468"/>
      <c r="AO468"/>
      <c r="AP468"/>
      <c r="AQ468"/>
      <c r="AR468"/>
      <c r="AS468"/>
      <c r="AT468"/>
    </row>
    <row r="469" spans="3:46" x14ac:dyDescent="0.25">
      <c r="C469" s="15" t="s">
        <v>1458</v>
      </c>
      <c r="D469" s="281">
        <v>7857.0077180013695</v>
      </c>
      <c r="E469" s="28">
        <v>7</v>
      </c>
      <c r="G469" s="9"/>
      <c r="H469" s="9"/>
      <c r="I469" s="9"/>
      <c r="J469" s="9"/>
      <c r="AI469"/>
      <c r="AJ469"/>
      <c r="AK469"/>
      <c r="AL469"/>
      <c r="AM469"/>
      <c r="AN469"/>
      <c r="AO469"/>
      <c r="AP469"/>
      <c r="AQ469"/>
      <c r="AR469"/>
      <c r="AS469"/>
      <c r="AT469"/>
    </row>
    <row r="470" spans="3:46" x14ac:dyDescent="0.25">
      <c r="C470" s="15" t="s">
        <v>1360</v>
      </c>
      <c r="D470" s="281">
        <v>6492.5314989733051</v>
      </c>
      <c r="E470" s="28">
        <v>3</v>
      </c>
      <c r="G470" s="9"/>
      <c r="H470" s="9"/>
      <c r="I470" s="9"/>
      <c r="J470" s="9"/>
      <c r="AI470"/>
      <c r="AJ470"/>
      <c r="AK470"/>
      <c r="AL470"/>
      <c r="AM470"/>
      <c r="AN470"/>
      <c r="AO470"/>
      <c r="AP470"/>
      <c r="AQ470"/>
      <c r="AR470"/>
      <c r="AS470"/>
      <c r="AT470"/>
    </row>
    <row r="471" spans="3:46" x14ac:dyDescent="0.25">
      <c r="C471" s="15" t="s">
        <v>3010</v>
      </c>
      <c r="D471" s="281">
        <v>5896.0598494182077</v>
      </c>
      <c r="E471" s="28">
        <v>12</v>
      </c>
      <c r="G471" s="9"/>
      <c r="H471" s="9"/>
      <c r="I471" s="9"/>
      <c r="J471" s="9"/>
      <c r="AI471"/>
      <c r="AJ471"/>
      <c r="AK471"/>
      <c r="AL471"/>
      <c r="AM471"/>
      <c r="AN471"/>
      <c r="AO471"/>
      <c r="AP471"/>
      <c r="AQ471"/>
      <c r="AR471"/>
      <c r="AS471"/>
      <c r="AT471"/>
    </row>
    <row r="472" spans="3:46" x14ac:dyDescent="0.25">
      <c r="C472" s="15" t="s">
        <v>3264</v>
      </c>
      <c r="D472" s="281">
        <v>4521.1311293634462</v>
      </c>
      <c r="E472" s="28">
        <v>131</v>
      </c>
      <c r="G472" s="9"/>
      <c r="H472" s="9"/>
      <c r="I472" s="9"/>
      <c r="J472" s="9"/>
      <c r="AI472"/>
      <c r="AJ472"/>
      <c r="AK472"/>
      <c r="AL472"/>
      <c r="AM472"/>
      <c r="AN472"/>
      <c r="AO472"/>
      <c r="AP472"/>
      <c r="AQ472"/>
      <c r="AR472"/>
      <c r="AS472"/>
      <c r="AT472"/>
    </row>
    <row r="473" spans="3:46" x14ac:dyDescent="0.25">
      <c r="C473" s="15" t="s">
        <v>2220</v>
      </c>
      <c r="D473" s="281">
        <v>3982.6433483915134</v>
      </c>
      <c r="E473" s="28">
        <v>18</v>
      </c>
      <c r="G473" s="9"/>
      <c r="H473" s="9"/>
      <c r="I473" s="9"/>
      <c r="J473" s="9"/>
      <c r="AI473"/>
      <c r="AJ473"/>
      <c r="AK473"/>
      <c r="AL473"/>
      <c r="AM473"/>
      <c r="AN473"/>
      <c r="AO473"/>
      <c r="AP473"/>
      <c r="AQ473"/>
      <c r="AR473"/>
      <c r="AS473"/>
      <c r="AT473"/>
    </row>
    <row r="474" spans="3:46" x14ac:dyDescent="0.25">
      <c r="C474" s="15" t="s">
        <v>5743</v>
      </c>
      <c r="D474" s="281">
        <v>3902.1938398357297</v>
      </c>
      <c r="E474" s="28">
        <v>35</v>
      </c>
      <c r="G474" s="9"/>
      <c r="H474" s="9"/>
      <c r="I474" s="9"/>
      <c r="J474" s="9"/>
      <c r="AI474"/>
      <c r="AJ474"/>
      <c r="AK474"/>
      <c r="AL474"/>
      <c r="AM474"/>
      <c r="AN474"/>
      <c r="AO474"/>
      <c r="AP474"/>
      <c r="AQ474"/>
      <c r="AR474"/>
      <c r="AS474"/>
      <c r="AT474"/>
    </row>
    <row r="475" spans="3:46" x14ac:dyDescent="0.25">
      <c r="C475" s="15" t="s">
        <v>6592</v>
      </c>
      <c r="D475" s="281">
        <v>3460.7397453798767</v>
      </c>
      <c r="E475" s="28">
        <v>3</v>
      </c>
      <c r="G475" s="9"/>
      <c r="H475" s="9"/>
      <c r="I475" s="9"/>
      <c r="J475" s="9"/>
      <c r="AI475"/>
      <c r="AJ475"/>
      <c r="AK475"/>
      <c r="AL475"/>
      <c r="AM475"/>
      <c r="AN475"/>
      <c r="AO475"/>
      <c r="AP475"/>
      <c r="AQ475"/>
      <c r="AR475"/>
      <c r="AS475"/>
      <c r="AT475"/>
    </row>
    <row r="476" spans="3:46" x14ac:dyDescent="0.25">
      <c r="C476" s="15" t="s">
        <v>1612</v>
      </c>
      <c r="D476" s="281">
        <v>3437.0885037645448</v>
      </c>
      <c r="E476" s="28">
        <v>1</v>
      </c>
      <c r="G476" s="9"/>
      <c r="H476" s="9"/>
      <c r="I476" s="9"/>
      <c r="J476" s="9"/>
      <c r="AI476"/>
      <c r="AJ476"/>
      <c r="AK476"/>
      <c r="AL476"/>
      <c r="AM476"/>
      <c r="AN476"/>
      <c r="AO476"/>
      <c r="AP476"/>
      <c r="AQ476"/>
      <c r="AR476"/>
      <c r="AS476"/>
      <c r="AT476"/>
    </row>
    <row r="477" spans="3:46" x14ac:dyDescent="0.25">
      <c r="C477" s="15" t="s">
        <v>1352</v>
      </c>
      <c r="D477" s="281">
        <v>3430.0053935660508</v>
      </c>
      <c r="E477" s="28">
        <v>1</v>
      </c>
      <c r="G477" s="9"/>
      <c r="H477" s="9"/>
      <c r="I477" s="9"/>
      <c r="J477" s="9"/>
      <c r="AI477"/>
      <c r="AJ477"/>
      <c r="AK477"/>
      <c r="AL477"/>
      <c r="AM477"/>
      <c r="AN477"/>
      <c r="AO477"/>
      <c r="AP477"/>
      <c r="AQ477"/>
      <c r="AR477"/>
      <c r="AS477"/>
      <c r="AT477"/>
    </row>
    <row r="478" spans="3:46" x14ac:dyDescent="0.25">
      <c r="C478" s="15" t="s">
        <v>2569</v>
      </c>
      <c r="D478" s="281">
        <v>3387.4287118412044</v>
      </c>
      <c r="E478" s="28">
        <v>7</v>
      </c>
      <c r="G478" s="9"/>
      <c r="H478" s="9"/>
      <c r="I478" s="9"/>
      <c r="J478" s="9"/>
      <c r="AI478"/>
      <c r="AJ478"/>
      <c r="AK478"/>
      <c r="AL478"/>
      <c r="AM478"/>
      <c r="AN478"/>
      <c r="AO478"/>
      <c r="AP478"/>
      <c r="AQ478"/>
      <c r="AR478"/>
      <c r="AS478"/>
      <c r="AT478"/>
    </row>
    <row r="479" spans="3:46" x14ac:dyDescent="0.25">
      <c r="C479" s="15" t="s">
        <v>1394</v>
      </c>
      <c r="D479" s="281">
        <v>3285.8158740588647</v>
      </c>
      <c r="E479" s="28">
        <v>36</v>
      </c>
      <c r="G479" s="9"/>
      <c r="H479" s="9"/>
      <c r="I479" s="9"/>
      <c r="J479" s="9"/>
      <c r="AI479"/>
      <c r="AJ479"/>
      <c r="AK479"/>
      <c r="AL479"/>
      <c r="AM479"/>
      <c r="AN479"/>
      <c r="AO479"/>
      <c r="AP479"/>
      <c r="AQ479"/>
      <c r="AR479"/>
      <c r="AS479"/>
      <c r="AT479"/>
    </row>
    <row r="480" spans="3:46" x14ac:dyDescent="0.25">
      <c r="C480" s="15" t="s">
        <v>6959</v>
      </c>
      <c r="D480" s="281">
        <v>3039.8588090349076</v>
      </c>
      <c r="E480" s="28">
        <v>3</v>
      </c>
      <c r="G480" s="9"/>
      <c r="H480" s="9"/>
      <c r="I480" s="9"/>
      <c r="J480" s="9"/>
      <c r="AI480"/>
      <c r="AJ480"/>
      <c r="AK480"/>
      <c r="AL480"/>
      <c r="AM480"/>
      <c r="AN480"/>
      <c r="AO480"/>
      <c r="AP480"/>
      <c r="AQ480"/>
      <c r="AR480"/>
      <c r="AS480"/>
      <c r="AT480"/>
    </row>
    <row r="481" spans="3:46" x14ac:dyDescent="0.25">
      <c r="C481" s="15" t="s">
        <v>1910</v>
      </c>
      <c r="D481" s="281">
        <v>2980.4079596167007</v>
      </c>
      <c r="E481" s="28">
        <v>17</v>
      </c>
      <c r="G481" s="9"/>
      <c r="H481" s="9"/>
      <c r="I481" s="9"/>
      <c r="J481" s="9"/>
      <c r="AI481"/>
      <c r="AJ481"/>
      <c r="AK481"/>
      <c r="AL481"/>
      <c r="AM481"/>
      <c r="AN481"/>
      <c r="AO481"/>
      <c r="AP481"/>
      <c r="AQ481"/>
      <c r="AR481"/>
      <c r="AS481"/>
      <c r="AT481"/>
    </row>
    <row r="482" spans="3:46" x14ac:dyDescent="0.25">
      <c r="C482" s="15" t="s">
        <v>1425</v>
      </c>
      <c r="D482" s="281">
        <v>2745.6367775496233</v>
      </c>
      <c r="E482" s="28">
        <v>9</v>
      </c>
      <c r="G482" s="9"/>
      <c r="H482" s="9"/>
      <c r="I482" s="9"/>
      <c r="J482" s="9"/>
      <c r="AI482"/>
      <c r="AJ482"/>
      <c r="AK482"/>
      <c r="AL482"/>
      <c r="AM482"/>
      <c r="AN482"/>
      <c r="AO482"/>
      <c r="AP482"/>
      <c r="AQ482"/>
      <c r="AR482"/>
      <c r="AS482"/>
      <c r="AT482"/>
    </row>
    <row r="483" spans="3:46" x14ac:dyDescent="0.25">
      <c r="C483" s="15" t="s">
        <v>7013</v>
      </c>
      <c r="D483" s="281">
        <v>2707.6792881587953</v>
      </c>
      <c r="E483" s="28">
        <v>1</v>
      </c>
      <c r="G483" s="9"/>
      <c r="H483" s="9"/>
      <c r="I483" s="9"/>
      <c r="J483" s="9"/>
      <c r="AI483"/>
      <c r="AJ483"/>
      <c r="AK483"/>
      <c r="AL483"/>
      <c r="AM483"/>
      <c r="AN483"/>
      <c r="AO483"/>
      <c r="AP483"/>
      <c r="AQ483"/>
      <c r="AR483"/>
      <c r="AS483"/>
      <c r="AT483"/>
    </row>
    <row r="484" spans="3:46" x14ac:dyDescent="0.25">
      <c r="C484" s="15" t="s">
        <v>1374</v>
      </c>
      <c r="D484" s="281">
        <v>2451.1080000000002</v>
      </c>
      <c r="E484" s="28">
        <v>1</v>
      </c>
      <c r="G484" s="9"/>
      <c r="H484" s="9"/>
      <c r="I484" s="9"/>
      <c r="J484" s="9"/>
      <c r="AI484"/>
      <c r="AJ484"/>
      <c r="AK484"/>
      <c r="AL484"/>
      <c r="AM484"/>
      <c r="AN484"/>
      <c r="AO484"/>
      <c r="AP484"/>
      <c r="AQ484"/>
      <c r="AR484"/>
      <c r="AS484"/>
      <c r="AT484"/>
    </row>
    <row r="485" spans="3:46" x14ac:dyDescent="0.25">
      <c r="C485" s="15" t="s">
        <v>1494</v>
      </c>
      <c r="D485" s="281">
        <v>2237.633642710472</v>
      </c>
      <c r="E485" s="28">
        <v>2</v>
      </c>
      <c r="G485" s="9"/>
      <c r="H485" s="9"/>
      <c r="I485" s="9"/>
      <c r="J485" s="9"/>
      <c r="AI485"/>
      <c r="AJ485"/>
      <c r="AK485"/>
      <c r="AL485"/>
      <c r="AM485"/>
      <c r="AN485"/>
      <c r="AO485"/>
      <c r="AP485"/>
      <c r="AQ485"/>
      <c r="AR485"/>
      <c r="AS485"/>
      <c r="AT485"/>
    </row>
    <row r="486" spans="3:46" x14ac:dyDescent="0.25">
      <c r="C486" s="15" t="s">
        <v>1530</v>
      </c>
      <c r="D486" s="281">
        <v>1801.5555838466803</v>
      </c>
      <c r="E486" s="28">
        <v>4</v>
      </c>
      <c r="G486" s="9"/>
      <c r="H486" s="9"/>
      <c r="I486" s="9"/>
      <c r="J486" s="9"/>
      <c r="AI486"/>
      <c r="AJ486"/>
      <c r="AK486"/>
      <c r="AL486"/>
      <c r="AM486"/>
      <c r="AN486"/>
      <c r="AO486"/>
      <c r="AP486"/>
      <c r="AQ486"/>
      <c r="AR486"/>
      <c r="AS486"/>
      <c r="AT486"/>
    </row>
    <row r="487" spans="3:46" x14ac:dyDescent="0.25">
      <c r="C487" s="15" t="s">
        <v>1679</v>
      </c>
      <c r="D487" s="281">
        <v>1797.2580999315537</v>
      </c>
      <c r="E487" s="28">
        <v>11</v>
      </c>
      <c r="G487" s="9"/>
      <c r="H487" s="9"/>
      <c r="I487" s="9"/>
      <c r="J487" s="9"/>
      <c r="AI487"/>
      <c r="AJ487"/>
      <c r="AK487"/>
      <c r="AL487"/>
      <c r="AM487"/>
      <c r="AN487"/>
      <c r="AO487"/>
      <c r="AP487"/>
      <c r="AQ487"/>
      <c r="AR487"/>
      <c r="AS487"/>
      <c r="AT487"/>
    </row>
    <row r="488" spans="3:46" x14ac:dyDescent="0.25">
      <c r="C488" s="15" t="s">
        <v>3897</v>
      </c>
      <c r="D488" s="281">
        <v>1772.6896646132786</v>
      </c>
      <c r="E488" s="28">
        <v>2</v>
      </c>
      <c r="G488" s="9"/>
      <c r="H488" s="9"/>
      <c r="I488" s="9"/>
      <c r="J488" s="9"/>
      <c r="AI488"/>
      <c r="AJ488"/>
      <c r="AK488"/>
      <c r="AL488"/>
      <c r="AM488"/>
      <c r="AN488"/>
      <c r="AO488"/>
      <c r="AP488"/>
      <c r="AQ488"/>
      <c r="AR488"/>
      <c r="AS488"/>
      <c r="AT488"/>
    </row>
    <row r="489" spans="3:46" x14ac:dyDescent="0.25">
      <c r="C489" s="15" t="s">
        <v>1722</v>
      </c>
      <c r="D489" s="281">
        <v>1768.721697467488</v>
      </c>
      <c r="E489" s="28">
        <v>1</v>
      </c>
      <c r="G489" s="9"/>
      <c r="H489" s="9"/>
      <c r="I489" s="9"/>
      <c r="J489" s="9"/>
      <c r="AI489"/>
      <c r="AJ489"/>
      <c r="AK489"/>
      <c r="AL489"/>
      <c r="AM489"/>
      <c r="AN489"/>
      <c r="AO489"/>
      <c r="AP489"/>
      <c r="AQ489"/>
      <c r="AR489"/>
      <c r="AS489"/>
      <c r="AT489"/>
    </row>
    <row r="490" spans="3:46" x14ac:dyDescent="0.25">
      <c r="C490" s="15" t="s">
        <v>7625</v>
      </c>
      <c r="D490" s="281">
        <v>1612.8891772758384</v>
      </c>
      <c r="E490" s="28">
        <v>2</v>
      </c>
      <c r="G490" s="9"/>
      <c r="H490" s="9"/>
      <c r="I490" s="9"/>
      <c r="J490" s="9"/>
      <c r="AI490"/>
      <c r="AJ490"/>
      <c r="AK490"/>
      <c r="AL490"/>
      <c r="AM490"/>
      <c r="AN490"/>
      <c r="AO490"/>
      <c r="AP490"/>
      <c r="AQ490"/>
      <c r="AR490"/>
      <c r="AS490"/>
      <c r="AT490"/>
    </row>
    <row r="491" spans="3:46" x14ac:dyDescent="0.25">
      <c r="C491" s="15" t="s">
        <v>1907</v>
      </c>
      <c r="D491" s="281">
        <v>1519.3479041752225</v>
      </c>
      <c r="E491" s="28">
        <v>1</v>
      </c>
      <c r="G491" s="9"/>
      <c r="H491" s="9"/>
      <c r="I491" s="9"/>
      <c r="J491" s="9"/>
      <c r="AI491"/>
      <c r="AJ491"/>
      <c r="AK491"/>
      <c r="AL491"/>
      <c r="AM491"/>
      <c r="AN491"/>
      <c r="AO491"/>
      <c r="AP491"/>
      <c r="AQ491"/>
      <c r="AR491"/>
      <c r="AS491"/>
      <c r="AT491"/>
    </row>
    <row r="492" spans="3:46" x14ac:dyDescent="0.25">
      <c r="C492" s="15" t="s">
        <v>1838</v>
      </c>
      <c r="D492" s="281">
        <v>1509.763011635866</v>
      </c>
      <c r="E492" s="28">
        <v>7</v>
      </c>
      <c r="G492" s="9"/>
      <c r="H492" s="9"/>
      <c r="I492" s="9"/>
      <c r="J492" s="9"/>
      <c r="AI492"/>
      <c r="AJ492"/>
      <c r="AK492"/>
      <c r="AL492"/>
      <c r="AM492"/>
      <c r="AN492"/>
      <c r="AO492"/>
      <c r="AP492"/>
      <c r="AQ492"/>
      <c r="AR492"/>
      <c r="AS492"/>
      <c r="AT492"/>
    </row>
    <row r="493" spans="3:46" x14ac:dyDescent="0.25">
      <c r="C493" s="15" t="s">
        <v>1563</v>
      </c>
      <c r="D493" s="281">
        <v>1478.6852922655717</v>
      </c>
      <c r="E493" s="28">
        <v>5</v>
      </c>
      <c r="G493" s="9"/>
      <c r="H493" s="9"/>
      <c r="I493" s="9"/>
      <c r="J493" s="9"/>
      <c r="AI493"/>
      <c r="AJ493"/>
      <c r="AK493"/>
      <c r="AL493"/>
      <c r="AM493"/>
      <c r="AN493"/>
      <c r="AO493"/>
      <c r="AP493"/>
      <c r="AQ493"/>
      <c r="AR493"/>
      <c r="AS493"/>
      <c r="AT493"/>
    </row>
    <row r="494" spans="3:46" x14ac:dyDescent="0.25">
      <c r="C494" s="15" t="s">
        <v>7172</v>
      </c>
      <c r="D494" s="281">
        <v>1454.436566735113</v>
      </c>
      <c r="E494" s="28">
        <v>13</v>
      </c>
      <c r="G494" s="9"/>
      <c r="H494" s="9"/>
      <c r="I494" s="9"/>
      <c r="J494" s="9"/>
      <c r="AI494"/>
      <c r="AJ494"/>
      <c r="AK494"/>
      <c r="AL494"/>
      <c r="AM494"/>
      <c r="AN494"/>
      <c r="AO494"/>
      <c r="AP494"/>
      <c r="AQ494"/>
      <c r="AR494"/>
      <c r="AS494"/>
      <c r="AT494"/>
    </row>
    <row r="495" spans="3:46" x14ac:dyDescent="0.25">
      <c r="C495" s="15" t="s">
        <v>3199</v>
      </c>
      <c r="D495" s="281">
        <v>1415.7545133470226</v>
      </c>
      <c r="E495" s="28">
        <v>2</v>
      </c>
      <c r="G495" s="9"/>
      <c r="H495" s="9"/>
      <c r="I495" s="9"/>
      <c r="J495" s="9"/>
      <c r="AI495"/>
      <c r="AJ495"/>
      <c r="AK495"/>
      <c r="AL495"/>
      <c r="AM495"/>
      <c r="AN495"/>
      <c r="AO495"/>
      <c r="AP495"/>
      <c r="AQ495"/>
      <c r="AR495"/>
      <c r="AS495"/>
      <c r="AT495"/>
    </row>
    <row r="496" spans="3:46" x14ac:dyDescent="0.25">
      <c r="C496" s="15" t="s">
        <v>7042</v>
      </c>
      <c r="D496" s="281">
        <v>1171.9113264887064</v>
      </c>
      <c r="E496" s="28">
        <v>6</v>
      </c>
      <c r="G496" s="9"/>
      <c r="H496" s="9"/>
      <c r="I496" s="9"/>
      <c r="J496" s="9"/>
      <c r="AI496"/>
      <c r="AJ496"/>
      <c r="AK496"/>
      <c r="AL496"/>
      <c r="AM496"/>
      <c r="AN496"/>
      <c r="AO496"/>
      <c r="AP496"/>
      <c r="AQ496"/>
      <c r="AR496"/>
      <c r="AS496"/>
      <c r="AT496"/>
    </row>
    <row r="497" spans="3:46" x14ac:dyDescent="0.25">
      <c r="C497" s="15" t="s">
        <v>1545</v>
      </c>
      <c r="D497" s="281">
        <v>1084.9773360711843</v>
      </c>
      <c r="E497" s="28">
        <v>2</v>
      </c>
      <c r="G497" s="9"/>
      <c r="H497" s="9"/>
      <c r="I497" s="9"/>
      <c r="J497" s="9"/>
      <c r="AI497"/>
      <c r="AJ497"/>
      <c r="AK497"/>
      <c r="AL497"/>
      <c r="AM497"/>
      <c r="AN497"/>
      <c r="AO497"/>
      <c r="AP497"/>
      <c r="AQ497"/>
      <c r="AR497"/>
      <c r="AS497"/>
      <c r="AT497"/>
    </row>
    <row r="498" spans="3:46" x14ac:dyDescent="0.25">
      <c r="C498" s="15" t="s">
        <v>1510</v>
      </c>
      <c r="D498" s="281">
        <v>1072.329363449692</v>
      </c>
      <c r="E498" s="28">
        <v>3</v>
      </c>
      <c r="G498" s="9"/>
      <c r="H498" s="9"/>
      <c r="I498" s="9"/>
      <c r="J498" s="9"/>
      <c r="AI498"/>
      <c r="AJ498"/>
      <c r="AK498"/>
      <c r="AL498"/>
      <c r="AM498"/>
      <c r="AN498"/>
      <c r="AO498"/>
      <c r="AP498"/>
      <c r="AQ498"/>
      <c r="AR498"/>
      <c r="AS498"/>
      <c r="AT498"/>
    </row>
    <row r="499" spans="3:46" x14ac:dyDescent="0.25">
      <c r="C499" s="15" t="s">
        <v>2275</v>
      </c>
      <c r="D499" s="281">
        <v>1007.407074606434</v>
      </c>
      <c r="E499" s="28">
        <v>2</v>
      </c>
      <c r="G499" s="9"/>
      <c r="H499" s="9"/>
      <c r="I499" s="9"/>
      <c r="J499" s="9"/>
      <c r="AI499"/>
      <c r="AJ499"/>
      <c r="AK499"/>
      <c r="AL499"/>
      <c r="AM499"/>
      <c r="AN499"/>
      <c r="AO499"/>
      <c r="AP499"/>
      <c r="AQ499"/>
      <c r="AR499"/>
      <c r="AS499"/>
      <c r="AT499"/>
    </row>
    <row r="500" spans="3:46" x14ac:dyDescent="0.25">
      <c r="C500" s="15" t="s">
        <v>2324</v>
      </c>
      <c r="D500" s="281">
        <v>971.74738398357294</v>
      </c>
      <c r="E500" s="28">
        <v>4</v>
      </c>
      <c r="G500" s="9"/>
      <c r="H500" s="9"/>
      <c r="I500" s="9"/>
      <c r="J500" s="9"/>
      <c r="AI500"/>
      <c r="AJ500"/>
      <c r="AK500"/>
      <c r="AL500"/>
      <c r="AM500"/>
      <c r="AN500"/>
      <c r="AO500"/>
      <c r="AP500"/>
      <c r="AQ500"/>
      <c r="AR500"/>
      <c r="AS500"/>
      <c r="AT500"/>
    </row>
    <row r="501" spans="3:46" x14ac:dyDescent="0.25">
      <c r="C501" s="15" t="s">
        <v>2161</v>
      </c>
      <c r="D501" s="281">
        <v>962.43728405201921</v>
      </c>
      <c r="E501" s="28">
        <v>3</v>
      </c>
      <c r="G501" s="9"/>
      <c r="H501" s="9"/>
      <c r="I501" s="9"/>
      <c r="J501" s="9"/>
      <c r="AI501"/>
      <c r="AJ501"/>
      <c r="AK501"/>
      <c r="AL501"/>
      <c r="AM501"/>
      <c r="AN501"/>
      <c r="AO501"/>
      <c r="AP501"/>
      <c r="AQ501"/>
      <c r="AR501"/>
      <c r="AS501"/>
      <c r="AT501"/>
    </row>
    <row r="502" spans="3:46" x14ac:dyDescent="0.25">
      <c r="C502" s="15" t="s">
        <v>4205</v>
      </c>
      <c r="D502" s="281">
        <v>886.67157289527722</v>
      </c>
      <c r="E502" s="28">
        <v>1</v>
      </c>
      <c r="G502" s="9"/>
      <c r="H502" s="9"/>
      <c r="I502" s="9"/>
      <c r="J502" s="9"/>
      <c r="AI502"/>
      <c r="AJ502"/>
      <c r="AK502"/>
      <c r="AL502"/>
      <c r="AM502"/>
      <c r="AN502"/>
      <c r="AO502"/>
      <c r="AP502"/>
      <c r="AQ502"/>
      <c r="AR502"/>
      <c r="AS502"/>
      <c r="AT502"/>
    </row>
    <row r="503" spans="3:46" x14ac:dyDescent="0.25">
      <c r="C503" s="15" t="s">
        <v>1834</v>
      </c>
      <c r="D503" s="281">
        <v>752.06229158110898</v>
      </c>
      <c r="E503" s="28">
        <v>1</v>
      </c>
      <c r="G503" s="9"/>
      <c r="H503" s="9"/>
      <c r="I503" s="9"/>
      <c r="J503" s="9"/>
      <c r="AI503"/>
      <c r="AJ503"/>
      <c r="AK503"/>
      <c r="AL503"/>
      <c r="AM503"/>
      <c r="AN503"/>
      <c r="AO503"/>
      <c r="AP503"/>
      <c r="AQ503"/>
      <c r="AR503"/>
      <c r="AS503"/>
      <c r="AT503"/>
    </row>
    <row r="504" spans="3:46" x14ac:dyDescent="0.25">
      <c r="C504" s="15" t="s">
        <v>6854</v>
      </c>
      <c r="D504" s="281">
        <v>741.24566735112933</v>
      </c>
      <c r="E504" s="28">
        <v>3</v>
      </c>
      <c r="G504" s="9"/>
      <c r="H504" s="9"/>
      <c r="I504" s="9"/>
      <c r="J504" s="9"/>
      <c r="AI504"/>
      <c r="AJ504"/>
      <c r="AK504"/>
      <c r="AL504"/>
      <c r="AM504"/>
      <c r="AN504"/>
      <c r="AO504"/>
      <c r="AP504"/>
      <c r="AQ504"/>
      <c r="AR504"/>
      <c r="AS504"/>
      <c r="AT504"/>
    </row>
    <row r="505" spans="3:46" x14ac:dyDescent="0.25">
      <c r="C505" s="15" t="s">
        <v>5686</v>
      </c>
      <c r="D505" s="281">
        <v>728.39027515400414</v>
      </c>
      <c r="E505" s="28">
        <v>3</v>
      </c>
      <c r="G505" s="9"/>
      <c r="H505" s="9"/>
      <c r="I505" s="9"/>
      <c r="J505" s="9"/>
      <c r="AI505"/>
      <c r="AJ505"/>
      <c r="AK505"/>
      <c r="AL505"/>
      <c r="AM505"/>
      <c r="AN505"/>
      <c r="AO505"/>
      <c r="AP505"/>
      <c r="AQ505"/>
      <c r="AR505"/>
      <c r="AS505"/>
      <c r="AT505"/>
    </row>
    <row r="506" spans="3:46" x14ac:dyDescent="0.25">
      <c r="C506" s="15" t="s">
        <v>1855</v>
      </c>
      <c r="D506" s="281">
        <v>709.0079288158795</v>
      </c>
      <c r="E506" s="28">
        <v>2</v>
      </c>
      <c r="G506" s="9"/>
      <c r="H506" s="9"/>
      <c r="I506" s="9"/>
      <c r="J506" s="9"/>
      <c r="AI506"/>
      <c r="AJ506"/>
      <c r="AK506"/>
      <c r="AL506"/>
      <c r="AM506"/>
      <c r="AN506"/>
      <c r="AO506"/>
      <c r="AP506"/>
      <c r="AQ506"/>
      <c r="AR506"/>
      <c r="AS506"/>
      <c r="AT506"/>
    </row>
    <row r="507" spans="3:46" x14ac:dyDescent="0.25">
      <c r="C507" s="15" t="s">
        <v>1461</v>
      </c>
      <c r="D507" s="281">
        <v>697.06000821355235</v>
      </c>
      <c r="E507" s="28">
        <v>3</v>
      </c>
      <c r="G507" s="9"/>
      <c r="H507" s="9"/>
      <c r="I507" s="9"/>
      <c r="J507" s="9"/>
      <c r="AI507"/>
      <c r="AJ507"/>
      <c r="AK507"/>
      <c r="AL507"/>
      <c r="AM507"/>
      <c r="AN507"/>
      <c r="AO507"/>
      <c r="AP507"/>
      <c r="AQ507"/>
      <c r="AR507"/>
      <c r="AS507"/>
      <c r="AT507"/>
    </row>
    <row r="508" spans="3:46" x14ac:dyDescent="0.25">
      <c r="C508" s="15" t="s">
        <v>6727</v>
      </c>
      <c r="D508" s="281">
        <v>677.13229295003418</v>
      </c>
      <c r="E508" s="28">
        <v>1</v>
      </c>
      <c r="G508" s="9"/>
      <c r="H508" s="9"/>
      <c r="I508" s="9"/>
      <c r="J508" s="9"/>
      <c r="AI508"/>
      <c r="AJ508"/>
      <c r="AK508"/>
      <c r="AL508"/>
      <c r="AM508"/>
      <c r="AN508"/>
      <c r="AO508"/>
      <c r="AP508"/>
      <c r="AQ508"/>
      <c r="AR508"/>
      <c r="AS508"/>
      <c r="AT508"/>
    </row>
    <row r="509" spans="3:46" x14ac:dyDescent="0.25">
      <c r="C509" s="15" t="s">
        <v>2337</v>
      </c>
      <c r="D509" s="281">
        <v>569.34505407255301</v>
      </c>
      <c r="E509" s="28">
        <v>7</v>
      </c>
      <c r="G509" s="9"/>
      <c r="H509" s="9"/>
      <c r="I509" s="9"/>
      <c r="J509" s="9"/>
      <c r="AI509"/>
      <c r="AJ509"/>
      <c r="AK509"/>
      <c r="AL509"/>
      <c r="AM509"/>
      <c r="AN509"/>
      <c r="AO509"/>
      <c r="AP509"/>
      <c r="AQ509"/>
      <c r="AR509"/>
      <c r="AS509"/>
      <c r="AT509"/>
    </row>
    <row r="510" spans="3:46" x14ac:dyDescent="0.25">
      <c r="C510" s="15" t="s">
        <v>1596</v>
      </c>
      <c r="D510" s="281">
        <v>553.86216016427102</v>
      </c>
      <c r="E510" s="28">
        <v>3</v>
      </c>
      <c r="G510" s="9"/>
      <c r="H510" s="9"/>
      <c r="I510" s="9"/>
      <c r="J510" s="9"/>
      <c r="AI510"/>
      <c r="AJ510"/>
      <c r="AK510"/>
      <c r="AL510"/>
      <c r="AM510"/>
      <c r="AN510"/>
      <c r="AO510"/>
      <c r="AP510"/>
      <c r="AQ510"/>
      <c r="AR510"/>
      <c r="AS510"/>
      <c r="AT510"/>
    </row>
    <row r="511" spans="3:46" x14ac:dyDescent="0.25">
      <c r="C511" s="15" t="s">
        <v>6658</v>
      </c>
      <c r="D511" s="281">
        <v>500.52268856947296</v>
      </c>
      <c r="E511" s="28">
        <v>1</v>
      </c>
      <c r="G511" s="9"/>
      <c r="H511" s="9"/>
      <c r="I511" s="9"/>
      <c r="J511" s="9"/>
      <c r="AI511"/>
      <c r="AJ511"/>
      <c r="AK511"/>
      <c r="AL511"/>
      <c r="AM511"/>
      <c r="AN511"/>
      <c r="AO511"/>
      <c r="AP511"/>
      <c r="AQ511"/>
      <c r="AR511"/>
      <c r="AS511"/>
      <c r="AT511"/>
    </row>
    <row r="512" spans="3:46" x14ac:dyDescent="0.25">
      <c r="C512" s="15" t="s">
        <v>1627</v>
      </c>
      <c r="D512" s="281">
        <v>305.8209445585216</v>
      </c>
      <c r="E512" s="28">
        <v>1</v>
      </c>
      <c r="G512" s="9"/>
      <c r="H512" s="9"/>
      <c r="I512" s="9"/>
      <c r="J512" s="9"/>
      <c r="AI512"/>
      <c r="AJ512"/>
      <c r="AK512"/>
      <c r="AL512"/>
      <c r="AM512"/>
      <c r="AN512"/>
      <c r="AO512"/>
      <c r="AP512"/>
      <c r="AQ512"/>
      <c r="AR512"/>
      <c r="AS512"/>
      <c r="AT512"/>
    </row>
    <row r="513" spans="3:46" x14ac:dyDescent="0.25">
      <c r="C513" s="15" t="s">
        <v>2619</v>
      </c>
      <c r="D513" s="281">
        <v>275.59226830937712</v>
      </c>
      <c r="E513" s="28">
        <v>1</v>
      </c>
      <c r="G513" s="9"/>
      <c r="H513" s="9"/>
      <c r="I513" s="9"/>
      <c r="J513" s="9"/>
      <c r="AI513"/>
      <c r="AJ513"/>
      <c r="AK513"/>
      <c r="AL513"/>
      <c r="AM513"/>
      <c r="AN513"/>
      <c r="AO513"/>
      <c r="AP513"/>
      <c r="AQ513"/>
      <c r="AR513"/>
      <c r="AS513"/>
      <c r="AT513"/>
    </row>
    <row r="514" spans="3:46" x14ac:dyDescent="0.25">
      <c r="C514" s="15" t="s">
        <v>1417</v>
      </c>
      <c r="D514" s="281">
        <v>251.30919096509237</v>
      </c>
      <c r="E514" s="28">
        <v>1</v>
      </c>
      <c r="G514" s="9"/>
      <c r="H514" s="9"/>
      <c r="I514" s="9"/>
      <c r="J514" s="9"/>
      <c r="AI514"/>
      <c r="AJ514"/>
      <c r="AK514"/>
      <c r="AL514"/>
      <c r="AM514"/>
      <c r="AN514"/>
      <c r="AO514"/>
      <c r="AP514"/>
      <c r="AQ514"/>
      <c r="AR514"/>
      <c r="AS514"/>
      <c r="AT514"/>
    </row>
    <row r="515" spans="3:46" x14ac:dyDescent="0.25">
      <c r="C515" s="15" t="s">
        <v>2147</v>
      </c>
      <c r="D515" s="281">
        <v>241.66924572210814</v>
      </c>
      <c r="E515" s="28">
        <v>5</v>
      </c>
      <c r="G515" s="9"/>
      <c r="H515" s="9"/>
      <c r="I515" s="9"/>
      <c r="J515" s="9"/>
      <c r="AI515"/>
      <c r="AJ515"/>
      <c r="AK515"/>
      <c r="AL515"/>
      <c r="AM515"/>
      <c r="AN515"/>
      <c r="AO515"/>
      <c r="AP515"/>
      <c r="AQ515"/>
      <c r="AR515"/>
      <c r="AS515"/>
      <c r="AT515"/>
    </row>
    <row r="516" spans="3:46" x14ac:dyDescent="0.25">
      <c r="C516" s="15" t="s">
        <v>1728</v>
      </c>
      <c r="D516" s="281">
        <v>216.45602737850788</v>
      </c>
      <c r="E516" s="28">
        <v>1</v>
      </c>
      <c r="G516" s="9"/>
      <c r="H516" s="9"/>
      <c r="I516" s="9"/>
      <c r="J516" s="9"/>
      <c r="AI516"/>
      <c r="AJ516"/>
      <c r="AK516"/>
      <c r="AL516"/>
      <c r="AM516"/>
      <c r="AN516"/>
      <c r="AO516"/>
      <c r="AP516"/>
      <c r="AQ516"/>
      <c r="AR516"/>
      <c r="AS516"/>
      <c r="AT516"/>
    </row>
    <row r="517" spans="3:46" x14ac:dyDescent="0.25">
      <c r="C517" s="15" t="s">
        <v>6716</v>
      </c>
      <c r="D517" s="281">
        <v>208.89544147843944</v>
      </c>
      <c r="E517" s="28">
        <v>1</v>
      </c>
      <c r="G517" s="9"/>
      <c r="H517" s="9"/>
      <c r="I517" s="9"/>
      <c r="J517" s="9"/>
      <c r="AI517"/>
      <c r="AJ517"/>
      <c r="AK517"/>
      <c r="AL517"/>
      <c r="AM517"/>
      <c r="AN517"/>
      <c r="AO517"/>
      <c r="AP517"/>
      <c r="AQ517"/>
      <c r="AR517"/>
      <c r="AS517"/>
      <c r="AT517"/>
    </row>
    <row r="518" spans="3:46" x14ac:dyDescent="0.25">
      <c r="C518" s="15" t="s">
        <v>6913</v>
      </c>
      <c r="D518" s="281">
        <v>206.99801232032857</v>
      </c>
      <c r="E518" s="28">
        <v>3</v>
      </c>
      <c r="G518" s="9"/>
      <c r="H518" s="9"/>
      <c r="I518" s="9"/>
      <c r="J518" s="9"/>
      <c r="AI518"/>
      <c r="AJ518"/>
      <c r="AK518"/>
      <c r="AL518"/>
      <c r="AM518"/>
      <c r="AN518"/>
      <c r="AO518"/>
      <c r="AP518"/>
      <c r="AQ518"/>
      <c r="AR518"/>
      <c r="AS518"/>
      <c r="AT518"/>
    </row>
    <row r="519" spans="3:46" x14ac:dyDescent="0.25">
      <c r="C519" s="15" t="s">
        <v>1407</v>
      </c>
      <c r="D519" s="281">
        <v>185.05908555783711</v>
      </c>
      <c r="E519" s="28">
        <v>3</v>
      </c>
      <c r="G519" s="9"/>
      <c r="H519" s="9"/>
      <c r="I519" s="9"/>
      <c r="J519" s="9"/>
      <c r="AI519"/>
      <c r="AJ519"/>
      <c r="AK519"/>
      <c r="AL519"/>
      <c r="AM519"/>
      <c r="AN519"/>
      <c r="AO519"/>
      <c r="AP519"/>
      <c r="AQ519"/>
      <c r="AR519"/>
      <c r="AS519"/>
      <c r="AT519"/>
    </row>
    <row r="520" spans="3:46" x14ac:dyDescent="0.25">
      <c r="C520" s="15" t="s">
        <v>1659</v>
      </c>
      <c r="D520" s="281">
        <v>175.05232032854209</v>
      </c>
      <c r="E520" s="28">
        <v>1</v>
      </c>
      <c r="G520" s="9"/>
      <c r="H520" s="9"/>
      <c r="I520" s="9"/>
      <c r="J520" s="9"/>
      <c r="AI520"/>
      <c r="AJ520"/>
      <c r="AK520"/>
      <c r="AL520"/>
      <c r="AM520"/>
      <c r="AN520"/>
      <c r="AO520"/>
      <c r="AP520"/>
      <c r="AQ520"/>
      <c r="AR520"/>
      <c r="AS520"/>
      <c r="AT520"/>
    </row>
    <row r="521" spans="3:46" ht="30" x14ac:dyDescent="0.25">
      <c r="C521" s="15" t="s">
        <v>6922</v>
      </c>
      <c r="D521" s="281">
        <v>157.85678302532511</v>
      </c>
      <c r="E521" s="28">
        <v>4</v>
      </c>
      <c r="G521" s="9"/>
      <c r="H521" s="9"/>
      <c r="I521" s="9"/>
      <c r="J521" s="9"/>
      <c r="AI521"/>
      <c r="AJ521"/>
      <c r="AK521"/>
      <c r="AL521"/>
      <c r="AM521"/>
      <c r="AN521"/>
      <c r="AO521"/>
      <c r="AP521"/>
      <c r="AQ521"/>
      <c r="AR521"/>
      <c r="AS521"/>
      <c r="AT521"/>
    </row>
    <row r="522" spans="3:46" x14ac:dyDescent="0.25">
      <c r="C522" s="15" t="s">
        <v>7079</v>
      </c>
      <c r="D522" s="281">
        <v>151.05431895961669</v>
      </c>
      <c r="E522" s="28">
        <v>1</v>
      </c>
      <c r="G522" s="9"/>
      <c r="H522" s="9"/>
      <c r="I522" s="9"/>
      <c r="J522" s="9"/>
      <c r="AI522"/>
      <c r="AJ522"/>
      <c r="AK522"/>
      <c r="AL522"/>
      <c r="AM522"/>
      <c r="AN522"/>
      <c r="AO522"/>
      <c r="AP522"/>
      <c r="AQ522"/>
      <c r="AR522"/>
      <c r="AS522"/>
      <c r="AT522"/>
    </row>
    <row r="523" spans="3:46" x14ac:dyDescent="0.25">
      <c r="C523" s="15" t="s">
        <v>2384</v>
      </c>
      <c r="D523" s="281">
        <v>134.36612731006159</v>
      </c>
      <c r="E523" s="28">
        <v>3</v>
      </c>
      <c r="G523" s="9"/>
      <c r="H523" s="9"/>
      <c r="I523" s="9"/>
      <c r="J523" s="9"/>
      <c r="AI523"/>
      <c r="AJ523"/>
      <c r="AK523"/>
      <c r="AL523"/>
      <c r="AM523"/>
      <c r="AN523"/>
      <c r="AO523"/>
      <c r="AP523"/>
      <c r="AQ523"/>
      <c r="AR523"/>
      <c r="AS523"/>
      <c r="AT523"/>
    </row>
    <row r="524" spans="3:46" x14ac:dyDescent="0.25">
      <c r="C524" s="15" t="s">
        <v>2205</v>
      </c>
      <c r="D524" s="281">
        <v>115.92429842573578</v>
      </c>
      <c r="E524" s="28">
        <v>1</v>
      </c>
      <c r="G524" s="9"/>
      <c r="H524" s="9"/>
      <c r="I524" s="9"/>
      <c r="J524" s="9"/>
      <c r="AI524"/>
      <c r="AJ524"/>
      <c r="AK524"/>
      <c r="AL524"/>
      <c r="AM524"/>
      <c r="AN524"/>
      <c r="AO524"/>
      <c r="AP524"/>
      <c r="AQ524"/>
      <c r="AR524"/>
      <c r="AS524"/>
      <c r="AT524"/>
    </row>
    <row r="525" spans="3:46" x14ac:dyDescent="0.25">
      <c r="C525" s="15" t="s">
        <v>2893</v>
      </c>
      <c r="D525" s="281">
        <v>111.88266940451747</v>
      </c>
      <c r="E525" s="28">
        <v>1</v>
      </c>
      <c r="G525" s="9"/>
      <c r="H525" s="9"/>
      <c r="I525" s="9"/>
      <c r="J525" s="9"/>
      <c r="AI525"/>
      <c r="AJ525"/>
      <c r="AK525"/>
      <c r="AL525"/>
      <c r="AM525"/>
      <c r="AN525"/>
      <c r="AO525"/>
      <c r="AP525"/>
      <c r="AQ525"/>
      <c r="AR525"/>
      <c r="AS525"/>
      <c r="AT525"/>
    </row>
    <row r="526" spans="3:46" x14ac:dyDescent="0.25">
      <c r="C526" s="15" t="s">
        <v>2416</v>
      </c>
      <c r="D526" s="281">
        <v>106.52427378507872</v>
      </c>
      <c r="E526" s="28">
        <v>4</v>
      </c>
      <c r="G526" s="9"/>
      <c r="H526" s="9"/>
      <c r="I526" s="9"/>
      <c r="J526" s="9"/>
      <c r="AI526"/>
      <c r="AJ526"/>
      <c r="AK526"/>
      <c r="AL526"/>
      <c r="AM526"/>
      <c r="AN526"/>
      <c r="AO526"/>
      <c r="AP526"/>
      <c r="AQ526"/>
      <c r="AR526"/>
      <c r="AS526"/>
      <c r="AT526"/>
    </row>
    <row r="527" spans="3:46" x14ac:dyDescent="0.25">
      <c r="C527" s="15" t="s">
        <v>1630</v>
      </c>
      <c r="D527" s="281">
        <v>94.262606433949358</v>
      </c>
      <c r="E527" s="28">
        <v>2</v>
      </c>
      <c r="G527" s="9"/>
      <c r="H527" s="9"/>
      <c r="I527" s="9"/>
      <c r="J527" s="9"/>
      <c r="AI527"/>
      <c r="AJ527"/>
      <c r="AK527"/>
      <c r="AL527"/>
      <c r="AM527"/>
      <c r="AN527"/>
      <c r="AO527"/>
      <c r="AP527"/>
      <c r="AQ527"/>
      <c r="AR527"/>
      <c r="AS527"/>
      <c r="AT527"/>
    </row>
    <row r="528" spans="3:46" x14ac:dyDescent="0.25">
      <c r="C528" s="15" t="s">
        <v>2348</v>
      </c>
      <c r="D528" s="281">
        <v>92.447342915811092</v>
      </c>
      <c r="E528" s="28">
        <v>1</v>
      </c>
      <c r="G528" s="9"/>
      <c r="H528" s="9"/>
      <c r="I528" s="9"/>
      <c r="J528" s="9"/>
      <c r="AI528"/>
      <c r="AJ528"/>
      <c r="AK528"/>
      <c r="AL528"/>
      <c r="AM528"/>
      <c r="AN528"/>
      <c r="AO528"/>
      <c r="AP528"/>
      <c r="AQ528"/>
      <c r="AR528"/>
      <c r="AS528"/>
      <c r="AT528"/>
    </row>
    <row r="529" spans="3:46" x14ac:dyDescent="0.25">
      <c r="C529" s="15" t="s">
        <v>1484</v>
      </c>
      <c r="D529" s="281">
        <v>73.429946611909656</v>
      </c>
      <c r="E529" s="28">
        <v>1</v>
      </c>
      <c r="G529" s="9"/>
      <c r="H529" s="9"/>
      <c r="I529" s="9"/>
      <c r="J529" s="9"/>
      <c r="AI529"/>
      <c r="AJ529"/>
      <c r="AK529"/>
      <c r="AL529"/>
      <c r="AM529"/>
      <c r="AN529"/>
      <c r="AO529"/>
      <c r="AP529"/>
      <c r="AQ529"/>
      <c r="AR529"/>
      <c r="AS529"/>
      <c r="AT529"/>
    </row>
    <row r="530" spans="3:46" x14ac:dyDescent="0.25">
      <c r="C530" s="15" t="s">
        <v>4038</v>
      </c>
      <c r="D530" s="281">
        <v>69.806187542778929</v>
      </c>
      <c r="E530" s="28">
        <v>2</v>
      </c>
      <c r="G530" s="9"/>
      <c r="H530" s="9"/>
      <c r="I530" s="9"/>
      <c r="J530" s="9"/>
      <c r="AI530"/>
      <c r="AJ530"/>
      <c r="AK530"/>
      <c r="AL530"/>
      <c r="AM530"/>
      <c r="AN530"/>
      <c r="AO530"/>
      <c r="AP530"/>
      <c r="AQ530"/>
      <c r="AR530"/>
      <c r="AS530"/>
      <c r="AT530"/>
    </row>
    <row r="531" spans="3:46" x14ac:dyDescent="0.25">
      <c r="C531" s="15" t="s">
        <v>1829</v>
      </c>
      <c r="D531" s="281">
        <v>67.055457905544145</v>
      </c>
      <c r="E531" s="28">
        <v>1</v>
      </c>
      <c r="G531" s="9"/>
      <c r="H531" s="9"/>
      <c r="I531" s="9"/>
      <c r="J531" s="9"/>
      <c r="AI531"/>
      <c r="AJ531"/>
      <c r="AK531"/>
      <c r="AL531"/>
      <c r="AM531"/>
      <c r="AN531"/>
      <c r="AO531"/>
      <c r="AP531"/>
      <c r="AQ531"/>
      <c r="AR531"/>
      <c r="AS531"/>
      <c r="AT531"/>
    </row>
    <row r="532" spans="3:46" x14ac:dyDescent="0.25">
      <c r="C532" s="15" t="s">
        <v>1556</v>
      </c>
      <c r="D532" s="281">
        <v>40.639868583162226</v>
      </c>
      <c r="E532" s="28">
        <v>1</v>
      </c>
      <c r="G532" s="9"/>
      <c r="H532" s="9"/>
      <c r="I532" s="9"/>
      <c r="J532" s="9"/>
      <c r="AI532"/>
      <c r="AJ532"/>
      <c r="AK532"/>
      <c r="AL532"/>
      <c r="AM532"/>
      <c r="AN532"/>
      <c r="AO532"/>
      <c r="AP532"/>
      <c r="AQ532"/>
      <c r="AR532"/>
      <c r="AS532"/>
      <c r="AT532"/>
    </row>
    <row r="533" spans="3:46" x14ac:dyDescent="0.25">
      <c r="C533" s="15" t="s">
        <v>6734</v>
      </c>
      <c r="D533" s="281">
        <v>39.336720054757009</v>
      </c>
      <c r="E533" s="28">
        <v>1</v>
      </c>
      <c r="G533" s="9"/>
      <c r="H533" s="9"/>
      <c r="I533" s="9"/>
      <c r="J533" s="9"/>
      <c r="AI533"/>
      <c r="AJ533"/>
      <c r="AK533"/>
      <c r="AL533"/>
      <c r="AM533"/>
      <c r="AN533"/>
      <c r="AO533"/>
      <c r="AP533"/>
      <c r="AQ533"/>
      <c r="AR533"/>
      <c r="AS533"/>
      <c r="AT533"/>
    </row>
    <row r="534" spans="3:46" x14ac:dyDescent="0.25">
      <c r="C534" s="15" t="s">
        <v>6068</v>
      </c>
      <c r="D534" s="281">
        <v>37.600876112251882</v>
      </c>
      <c r="E534" s="28">
        <v>3</v>
      </c>
      <c r="G534" s="9"/>
      <c r="H534" s="9"/>
      <c r="I534" s="9"/>
      <c r="J534" s="9"/>
      <c r="AI534"/>
      <c r="AJ534"/>
      <c r="AK534"/>
      <c r="AL534"/>
      <c r="AM534"/>
      <c r="AN534"/>
      <c r="AO534"/>
      <c r="AP534"/>
      <c r="AQ534"/>
      <c r="AR534"/>
      <c r="AS534"/>
      <c r="AT534"/>
    </row>
    <row r="535" spans="3:46" x14ac:dyDescent="0.25">
      <c r="C535" s="15" t="s">
        <v>1811</v>
      </c>
      <c r="D535" s="281">
        <v>26.626570841889119</v>
      </c>
      <c r="E535" s="28">
        <v>5</v>
      </c>
      <c r="G535" s="9"/>
      <c r="H535" s="9"/>
      <c r="I535" s="9"/>
      <c r="J535" s="9"/>
      <c r="AI535"/>
      <c r="AJ535"/>
      <c r="AK535"/>
      <c r="AL535"/>
      <c r="AM535"/>
      <c r="AN535"/>
      <c r="AO535"/>
      <c r="AP535"/>
      <c r="AQ535"/>
      <c r="AR535"/>
      <c r="AS535"/>
      <c r="AT535"/>
    </row>
    <row r="536" spans="3:46" x14ac:dyDescent="0.25">
      <c r="C536" s="15" t="s">
        <v>2168</v>
      </c>
      <c r="D536" s="281">
        <v>24.476648870636552</v>
      </c>
      <c r="E536" s="28">
        <v>1</v>
      </c>
      <c r="G536" s="9"/>
      <c r="H536" s="9"/>
      <c r="I536" s="9"/>
      <c r="J536" s="9"/>
      <c r="AI536"/>
      <c r="AJ536"/>
      <c r="AK536"/>
      <c r="AL536"/>
      <c r="AM536"/>
      <c r="AN536"/>
      <c r="AO536"/>
      <c r="AP536"/>
      <c r="AQ536"/>
      <c r="AR536"/>
      <c r="AS536"/>
      <c r="AT536"/>
    </row>
    <row r="537" spans="3:46" x14ac:dyDescent="0.25">
      <c r="C537" s="15" t="s">
        <v>3675</v>
      </c>
      <c r="D537" s="281">
        <v>18.291734428473649</v>
      </c>
      <c r="E537" s="28">
        <v>1</v>
      </c>
      <c r="G537" s="9"/>
      <c r="H537" s="9"/>
      <c r="I537" s="9"/>
      <c r="J537" s="9"/>
      <c r="AI537"/>
      <c r="AJ537"/>
      <c r="AK537"/>
      <c r="AL537"/>
      <c r="AM537"/>
      <c r="AN537"/>
      <c r="AO537"/>
      <c r="AP537"/>
      <c r="AQ537"/>
      <c r="AR537"/>
      <c r="AS537"/>
      <c r="AT537"/>
    </row>
    <row r="538" spans="3:46" x14ac:dyDescent="0.25">
      <c r="C538" s="15" t="s">
        <v>4008</v>
      </c>
      <c r="D538" s="281">
        <v>6.9772265571526351</v>
      </c>
      <c r="E538" s="28">
        <v>1</v>
      </c>
      <c r="G538" s="9"/>
      <c r="H538" s="9"/>
      <c r="I538" s="9"/>
      <c r="J538" s="9"/>
      <c r="AI538"/>
      <c r="AJ538"/>
      <c r="AK538"/>
      <c r="AL538"/>
      <c r="AM538"/>
      <c r="AN538"/>
      <c r="AO538"/>
      <c r="AP538"/>
      <c r="AQ538"/>
      <c r="AR538"/>
      <c r="AS538"/>
      <c r="AT538"/>
    </row>
    <row r="539" spans="3:46" x14ac:dyDescent="0.25">
      <c r="C539" s="15" t="s">
        <v>1672</v>
      </c>
      <c r="D539" s="281">
        <v>3.1045749486652978</v>
      </c>
      <c r="E539" s="28">
        <v>1</v>
      </c>
      <c r="G539" s="9"/>
      <c r="H539" s="9"/>
      <c r="I539" s="9"/>
      <c r="J539" s="9"/>
      <c r="AI539"/>
      <c r="AJ539"/>
      <c r="AK539"/>
      <c r="AL539"/>
      <c r="AM539"/>
      <c r="AN539"/>
      <c r="AO539"/>
      <c r="AP539"/>
      <c r="AQ539"/>
      <c r="AR539"/>
      <c r="AS539"/>
      <c r="AT539"/>
    </row>
    <row r="540" spans="3:46" x14ac:dyDescent="0.25">
      <c r="C540" s="15" t="s">
        <v>2974</v>
      </c>
      <c r="D540" s="281"/>
      <c r="E540" s="28">
        <v>1</v>
      </c>
      <c r="G540" s="9"/>
      <c r="H540" s="9"/>
      <c r="I540" s="9"/>
      <c r="J540" s="9"/>
      <c r="AI540"/>
      <c r="AJ540"/>
      <c r="AK540"/>
      <c r="AL540"/>
      <c r="AM540"/>
      <c r="AN540"/>
      <c r="AO540"/>
      <c r="AP540"/>
      <c r="AQ540"/>
      <c r="AR540"/>
      <c r="AS540"/>
      <c r="AT540"/>
    </row>
    <row r="541" spans="3:46" x14ac:dyDescent="0.25">
      <c r="C541" s="15" t="s">
        <v>7801</v>
      </c>
      <c r="D541" s="281"/>
      <c r="E541" s="28">
        <v>2</v>
      </c>
      <c r="G541" s="9"/>
      <c r="H541" s="9"/>
      <c r="I541" s="9"/>
      <c r="J541" s="9"/>
      <c r="AI541"/>
      <c r="AJ541"/>
      <c r="AK541"/>
      <c r="AL541"/>
      <c r="AM541"/>
      <c r="AN541"/>
      <c r="AO541"/>
      <c r="AP541"/>
      <c r="AQ541"/>
      <c r="AR541"/>
      <c r="AS541"/>
      <c r="AT541"/>
    </row>
    <row r="542" spans="3:46" x14ac:dyDescent="0.25">
      <c r="C542" s="15" t="s">
        <v>4901</v>
      </c>
      <c r="D542" s="281"/>
      <c r="E542" s="28">
        <v>1</v>
      </c>
      <c r="G542" s="9"/>
      <c r="H542" s="9"/>
      <c r="I542" s="9"/>
      <c r="J542" s="9"/>
      <c r="AI542"/>
      <c r="AJ542"/>
      <c r="AK542"/>
      <c r="AL542"/>
      <c r="AM542"/>
      <c r="AN542"/>
      <c r="AO542"/>
      <c r="AP542"/>
      <c r="AQ542"/>
      <c r="AR542"/>
      <c r="AS542"/>
      <c r="AT542"/>
    </row>
    <row r="543" spans="3:46" x14ac:dyDescent="0.25">
      <c r="C543" s="15" t="s">
        <v>7618</v>
      </c>
      <c r="D543" s="281"/>
      <c r="E543" s="28">
        <v>1</v>
      </c>
      <c r="G543" s="9"/>
      <c r="H543" s="9"/>
      <c r="I543" s="9"/>
      <c r="J543" s="9"/>
      <c r="AI543"/>
      <c r="AJ543"/>
      <c r="AK543"/>
      <c r="AL543"/>
      <c r="AM543"/>
      <c r="AN543"/>
      <c r="AO543"/>
      <c r="AP543"/>
      <c r="AQ543"/>
      <c r="AR543"/>
      <c r="AS543"/>
      <c r="AT543"/>
    </row>
    <row r="544" spans="3:46" x14ac:dyDescent="0.25">
      <c r="C544" s="15" t="s">
        <v>7817</v>
      </c>
      <c r="D544" s="281"/>
      <c r="E544" s="28">
        <v>1</v>
      </c>
      <c r="G544" s="9"/>
      <c r="H544" s="9"/>
      <c r="I544" s="9"/>
      <c r="J544" s="9"/>
      <c r="AI544"/>
      <c r="AJ544"/>
      <c r="AK544"/>
      <c r="AL544"/>
      <c r="AM544"/>
      <c r="AN544"/>
      <c r="AO544"/>
      <c r="AP544"/>
      <c r="AQ544"/>
      <c r="AR544"/>
      <c r="AS544"/>
      <c r="AT544"/>
    </row>
    <row r="545" spans="3:46" x14ac:dyDescent="0.25">
      <c r="C545" s="15" t="s">
        <v>7194</v>
      </c>
      <c r="D545" s="281"/>
      <c r="E545" s="28">
        <v>1</v>
      </c>
      <c r="G545" s="9"/>
      <c r="H545" s="9"/>
      <c r="I545" s="9"/>
      <c r="J545" s="9"/>
      <c r="AI545"/>
      <c r="AJ545"/>
      <c r="AK545"/>
      <c r="AL545"/>
      <c r="AM545"/>
      <c r="AN545"/>
      <c r="AO545"/>
      <c r="AP545"/>
      <c r="AQ545"/>
      <c r="AR545"/>
      <c r="AS545"/>
      <c r="AT545"/>
    </row>
    <row r="546" spans="3:46" x14ac:dyDescent="0.25">
      <c r="C546" s="15" t="s">
        <v>2629</v>
      </c>
      <c r="D546" s="281"/>
      <c r="E546" s="28">
        <v>2</v>
      </c>
      <c r="G546" s="9"/>
      <c r="H546" s="9"/>
      <c r="I546" s="9"/>
      <c r="J546" s="9"/>
      <c r="AI546"/>
      <c r="AJ546"/>
      <c r="AK546"/>
      <c r="AL546"/>
      <c r="AM546"/>
      <c r="AN546"/>
      <c r="AO546"/>
      <c r="AP546"/>
      <c r="AQ546"/>
      <c r="AR546"/>
      <c r="AS546"/>
      <c r="AT546"/>
    </row>
    <row r="547" spans="3:46" x14ac:dyDescent="0.25">
      <c r="C547" s="15" t="s">
        <v>1554</v>
      </c>
      <c r="D547" s="281"/>
      <c r="E547" s="28">
        <v>2</v>
      </c>
      <c r="G547" s="9"/>
      <c r="H547" s="9"/>
      <c r="I547" s="9"/>
      <c r="J547" s="9"/>
      <c r="AI547"/>
      <c r="AJ547"/>
      <c r="AK547"/>
      <c r="AL547"/>
      <c r="AM547"/>
      <c r="AN547"/>
      <c r="AO547"/>
      <c r="AP547"/>
      <c r="AQ547"/>
      <c r="AR547"/>
      <c r="AS547"/>
      <c r="AT547"/>
    </row>
    <row r="548" spans="3:46" x14ac:dyDescent="0.25">
      <c r="C548" s="15" t="s">
        <v>7799</v>
      </c>
      <c r="D548" s="281"/>
      <c r="E548" s="28">
        <v>1</v>
      </c>
      <c r="G548" s="9"/>
      <c r="H548" s="9"/>
      <c r="I548" s="9"/>
      <c r="J548" s="9"/>
      <c r="AI548"/>
      <c r="AJ548"/>
      <c r="AK548"/>
      <c r="AL548"/>
      <c r="AM548"/>
      <c r="AN548"/>
      <c r="AO548"/>
      <c r="AP548"/>
      <c r="AQ548"/>
      <c r="AR548"/>
      <c r="AS548"/>
      <c r="AT548"/>
    </row>
    <row r="549" spans="3:46" x14ac:dyDescent="0.25">
      <c r="C549" s="15" t="s">
        <v>1280</v>
      </c>
      <c r="D549" s="281">
        <v>941957.43034222908</v>
      </c>
      <c r="E549" s="28">
        <v>2303</v>
      </c>
      <c r="G549" s="9"/>
      <c r="H549" s="9"/>
      <c r="I549" s="9"/>
      <c r="J549" s="9"/>
      <c r="AI549"/>
      <c r="AJ549"/>
      <c r="AK549"/>
      <c r="AL549"/>
      <c r="AM549"/>
      <c r="AN549"/>
      <c r="AO549"/>
      <c r="AP549"/>
      <c r="AQ549"/>
      <c r="AR549"/>
      <c r="AS549"/>
      <c r="AT549"/>
    </row>
    <row r="550" spans="3:46" x14ac:dyDescent="0.25">
      <c r="C550" s="18"/>
      <c r="D550" s="18"/>
      <c r="E550" s="18"/>
      <c r="G550" s="9"/>
      <c r="H550" s="9"/>
      <c r="I550" s="9"/>
      <c r="J550" s="9"/>
      <c r="AI550"/>
      <c r="AJ550"/>
      <c r="AK550"/>
      <c r="AL550"/>
      <c r="AM550"/>
      <c r="AN550"/>
      <c r="AO550"/>
      <c r="AP550"/>
      <c r="AQ550"/>
      <c r="AR550"/>
      <c r="AS550"/>
      <c r="AT550"/>
    </row>
    <row r="551" spans="3:46" x14ac:dyDescent="0.25">
      <c r="C551" s="18"/>
      <c r="D551" s="18"/>
      <c r="E551" s="18"/>
      <c r="G551" s="9"/>
      <c r="H551" s="9"/>
      <c r="I551" s="9"/>
      <c r="J551" s="9"/>
      <c r="AI551"/>
      <c r="AJ551"/>
      <c r="AK551"/>
      <c r="AL551"/>
      <c r="AM551"/>
      <c r="AN551"/>
      <c r="AO551"/>
      <c r="AP551"/>
      <c r="AQ551"/>
      <c r="AR551"/>
      <c r="AS551"/>
      <c r="AT551"/>
    </row>
    <row r="552" spans="3:46" x14ac:dyDescent="0.25">
      <c r="C552" s="18"/>
      <c r="D552" s="18"/>
      <c r="E552" s="18"/>
      <c r="G552" s="9"/>
      <c r="H552" s="9"/>
      <c r="I552" s="9"/>
      <c r="J552" s="9"/>
      <c r="AI552"/>
      <c r="AJ552"/>
      <c r="AK552"/>
      <c r="AL552"/>
      <c r="AM552"/>
      <c r="AN552"/>
    </row>
    <row r="553" spans="3:46" x14ac:dyDescent="0.25">
      <c r="C553" s="18"/>
      <c r="D553" s="18"/>
      <c r="E553" s="18"/>
      <c r="G553" s="9"/>
      <c r="H553" s="9"/>
      <c r="I553" s="9"/>
      <c r="J553" s="9"/>
      <c r="AI553"/>
      <c r="AJ553"/>
      <c r="AK553"/>
      <c r="AL553"/>
      <c r="AM553"/>
      <c r="AN553"/>
    </row>
    <row r="554" spans="3:46" x14ac:dyDescent="0.25">
      <c r="C554" s="18"/>
      <c r="D554" s="18"/>
      <c r="E554" s="18"/>
      <c r="G554" s="9"/>
      <c r="H554" s="9"/>
      <c r="I554" s="9"/>
      <c r="J554" s="9"/>
      <c r="AI554"/>
      <c r="AJ554"/>
      <c r="AK554"/>
      <c r="AL554"/>
      <c r="AM554"/>
      <c r="AN554"/>
    </row>
    <row r="555" spans="3:46" x14ac:dyDescent="0.25">
      <c r="C555" s="18"/>
      <c r="D555" s="18"/>
      <c r="E555" s="18"/>
      <c r="G555" s="9"/>
      <c r="H555" s="9"/>
      <c r="I555" s="9"/>
      <c r="J555" s="9"/>
      <c r="AI555"/>
      <c r="AJ555"/>
      <c r="AK555"/>
      <c r="AL555"/>
      <c r="AM555"/>
      <c r="AN555"/>
    </row>
    <row r="556" spans="3:46" x14ac:dyDescent="0.25">
      <c r="C556" s="18"/>
      <c r="D556" s="18"/>
      <c r="E556" s="18"/>
      <c r="G556" s="9"/>
      <c r="H556" s="9"/>
      <c r="I556" s="9"/>
      <c r="J556" s="9"/>
      <c r="AI556"/>
      <c r="AJ556"/>
      <c r="AK556"/>
      <c r="AL556"/>
      <c r="AM556"/>
      <c r="AN556"/>
    </row>
    <row r="557" spans="3:46" x14ac:dyDescent="0.25">
      <c r="C557" s="18"/>
      <c r="D557" s="18"/>
      <c r="E557" s="18"/>
      <c r="G557" s="9"/>
      <c r="H557" s="9"/>
      <c r="I557" s="9"/>
      <c r="J557" s="9"/>
      <c r="AI557"/>
      <c r="AJ557"/>
      <c r="AK557"/>
      <c r="AL557"/>
      <c r="AM557"/>
      <c r="AN557"/>
    </row>
    <row r="558" spans="3:46" x14ac:dyDescent="0.25">
      <c r="C558" s="18"/>
      <c r="D558" s="18"/>
      <c r="E558" s="18"/>
      <c r="G558" s="9"/>
      <c r="H558" s="9"/>
      <c r="I558" s="9"/>
      <c r="J558" s="9"/>
      <c r="AI558"/>
      <c r="AJ558"/>
      <c r="AK558"/>
      <c r="AL558"/>
      <c r="AM558"/>
      <c r="AN558"/>
    </row>
    <row r="559" spans="3:46" x14ac:dyDescent="0.25">
      <c r="C559" s="18"/>
      <c r="D559" s="18"/>
      <c r="E559" s="18"/>
      <c r="G559" s="9"/>
      <c r="H559" s="9"/>
      <c r="I559" s="9"/>
      <c r="J559" s="9"/>
      <c r="AI559"/>
      <c r="AJ559"/>
      <c r="AK559"/>
      <c r="AL559"/>
      <c r="AM559"/>
      <c r="AN559"/>
    </row>
    <row r="560" spans="3:46" x14ac:dyDescent="0.25">
      <c r="C560" s="18"/>
      <c r="D560" s="18"/>
      <c r="E560" s="18"/>
      <c r="G560" s="9"/>
      <c r="H560" s="9"/>
      <c r="I560" s="9"/>
      <c r="J560" s="9"/>
      <c r="AI560"/>
      <c r="AJ560"/>
      <c r="AK560"/>
      <c r="AL560"/>
      <c r="AM560"/>
      <c r="AN560"/>
    </row>
    <row r="561" spans="3:40" x14ac:dyDescent="0.25">
      <c r="C561" s="18"/>
      <c r="D561" s="18"/>
      <c r="E561" s="18"/>
      <c r="G561" s="9"/>
      <c r="H561" s="9"/>
      <c r="I561" s="9"/>
      <c r="J561" s="9"/>
      <c r="AI561"/>
      <c r="AJ561"/>
      <c r="AK561"/>
      <c r="AL561"/>
      <c r="AM561"/>
      <c r="AN561"/>
    </row>
    <row r="562" spans="3:40" x14ac:dyDescent="0.25">
      <c r="C562" s="18"/>
      <c r="D562" s="18"/>
      <c r="E562" s="18"/>
      <c r="G562" s="9"/>
      <c r="H562" s="9"/>
      <c r="I562" s="9"/>
      <c r="J562" s="9"/>
      <c r="AI562"/>
      <c r="AJ562"/>
      <c r="AK562"/>
      <c r="AL562"/>
      <c r="AM562"/>
      <c r="AN562"/>
    </row>
    <row r="563" spans="3:40" x14ac:dyDescent="0.25">
      <c r="C563" s="18"/>
      <c r="D563" s="18"/>
      <c r="E563" s="18"/>
      <c r="AI563"/>
      <c r="AJ563"/>
      <c r="AK563"/>
      <c r="AL563"/>
      <c r="AM563"/>
      <c r="AN563"/>
    </row>
    <row r="564" spans="3:40" x14ac:dyDescent="0.25">
      <c r="C564" s="18"/>
      <c r="D564" s="18"/>
      <c r="E564" s="18"/>
      <c r="AI564"/>
      <c r="AJ564"/>
      <c r="AK564"/>
      <c r="AL564"/>
      <c r="AM564"/>
      <c r="AN564"/>
    </row>
    <row r="565" spans="3:40" x14ac:dyDescent="0.25">
      <c r="C565" s="18"/>
      <c r="D565" s="18"/>
      <c r="E565" s="18"/>
      <c r="AI565"/>
      <c r="AJ565"/>
      <c r="AK565"/>
      <c r="AL565"/>
      <c r="AM565"/>
      <c r="AN565"/>
    </row>
    <row r="566" spans="3:40" x14ac:dyDescent="0.25">
      <c r="C566" s="18"/>
      <c r="D566" s="18"/>
      <c r="E566" s="18"/>
      <c r="AI566"/>
      <c r="AJ566"/>
      <c r="AK566"/>
      <c r="AL566"/>
      <c r="AM566"/>
      <c r="AN566"/>
    </row>
    <row r="567" spans="3:40" x14ac:dyDescent="0.25">
      <c r="C567" s="18"/>
      <c r="D567" s="18"/>
      <c r="E567" s="18"/>
      <c r="AI567"/>
      <c r="AJ567"/>
      <c r="AK567"/>
      <c r="AL567"/>
      <c r="AM567"/>
      <c r="AN567"/>
    </row>
    <row r="568" spans="3:40" x14ac:dyDescent="0.25">
      <c r="C568" s="18"/>
      <c r="D568" s="18"/>
      <c r="E568" s="18"/>
      <c r="AI568"/>
      <c r="AJ568"/>
      <c r="AK568"/>
      <c r="AL568"/>
      <c r="AM568"/>
      <c r="AN568"/>
    </row>
    <row r="569" spans="3:40" x14ac:dyDescent="0.25">
      <c r="C569" s="18"/>
      <c r="D569" s="18"/>
      <c r="E569" s="18"/>
      <c r="AI569"/>
      <c r="AJ569"/>
      <c r="AK569"/>
      <c r="AL569"/>
      <c r="AM569"/>
      <c r="AN569"/>
    </row>
    <row r="570" spans="3:40" x14ac:dyDescent="0.25">
      <c r="C570" s="18"/>
      <c r="D570" s="18"/>
      <c r="E570" s="18"/>
      <c r="AI570"/>
      <c r="AJ570"/>
      <c r="AK570"/>
      <c r="AL570"/>
      <c r="AM570"/>
      <c r="AN570"/>
    </row>
    <row r="571" spans="3:40" x14ac:dyDescent="0.25">
      <c r="C571" s="18"/>
      <c r="D571" s="18"/>
      <c r="E571" s="18"/>
      <c r="AI571"/>
      <c r="AJ571"/>
      <c r="AK571"/>
      <c r="AL571"/>
      <c r="AM571"/>
      <c r="AN571"/>
    </row>
    <row r="572" spans="3:40" x14ac:dyDescent="0.25">
      <c r="C572" s="18"/>
      <c r="D572" s="18"/>
      <c r="E572" s="18"/>
      <c r="AI572"/>
      <c r="AJ572"/>
      <c r="AK572"/>
      <c r="AL572"/>
      <c r="AM572"/>
      <c r="AN572"/>
    </row>
    <row r="573" spans="3:40" x14ac:dyDescent="0.25">
      <c r="C573" s="18"/>
      <c r="D573" s="18"/>
      <c r="E573" s="18"/>
      <c r="AI573"/>
      <c r="AJ573"/>
      <c r="AK573"/>
      <c r="AL573"/>
      <c r="AM573"/>
      <c r="AN573"/>
    </row>
    <row r="574" spans="3:40" x14ac:dyDescent="0.25">
      <c r="C574" s="18"/>
      <c r="D574" s="18"/>
      <c r="E574" s="18"/>
      <c r="AI574"/>
      <c r="AJ574"/>
      <c r="AK574"/>
      <c r="AL574"/>
      <c r="AM574"/>
      <c r="AN574"/>
    </row>
    <row r="575" spans="3:40" x14ac:dyDescent="0.25">
      <c r="C575" s="18"/>
      <c r="D575" s="18"/>
      <c r="E575" s="18"/>
      <c r="AI575"/>
      <c r="AJ575"/>
      <c r="AK575"/>
      <c r="AL575"/>
      <c r="AM575"/>
      <c r="AN575"/>
    </row>
    <row r="576" spans="3:40" x14ac:dyDescent="0.25">
      <c r="C576" s="18"/>
      <c r="D576" s="18"/>
      <c r="E576" s="18"/>
      <c r="AI576"/>
      <c r="AJ576"/>
      <c r="AK576"/>
      <c r="AL576"/>
      <c r="AM576"/>
      <c r="AN576"/>
    </row>
    <row r="577" spans="3:40" x14ac:dyDescent="0.25">
      <c r="C577" s="18"/>
      <c r="D577" s="18"/>
      <c r="E577" s="18"/>
      <c r="AI577"/>
      <c r="AJ577"/>
      <c r="AK577"/>
      <c r="AL577"/>
      <c r="AM577"/>
      <c r="AN577"/>
    </row>
    <row r="578" spans="3:40" x14ac:dyDescent="0.25">
      <c r="C578" s="18"/>
      <c r="D578" s="18"/>
      <c r="E578" s="18"/>
      <c r="AI578"/>
      <c r="AJ578"/>
      <c r="AK578"/>
      <c r="AL578"/>
      <c r="AM578"/>
      <c r="AN578"/>
    </row>
    <row r="579" spans="3:40" x14ac:dyDescent="0.25">
      <c r="C579" s="18"/>
      <c r="D579" s="18"/>
      <c r="E579" s="18"/>
      <c r="AI579"/>
      <c r="AJ579"/>
      <c r="AK579"/>
      <c r="AL579"/>
      <c r="AM579"/>
      <c r="AN579"/>
    </row>
    <row r="580" spans="3:40" x14ac:dyDescent="0.25">
      <c r="C580" s="18"/>
      <c r="D580" s="18"/>
      <c r="E580" s="18"/>
      <c r="AI580"/>
      <c r="AJ580"/>
      <c r="AK580"/>
      <c r="AL580"/>
      <c r="AM580"/>
      <c r="AN580"/>
    </row>
    <row r="581" spans="3:40" x14ac:dyDescent="0.25">
      <c r="C581" s="18"/>
      <c r="D581" s="18"/>
      <c r="E581" s="18"/>
      <c r="AI581"/>
      <c r="AJ581"/>
      <c r="AK581"/>
      <c r="AL581"/>
      <c r="AM581"/>
      <c r="AN581"/>
    </row>
    <row r="582" spans="3:40" x14ac:dyDescent="0.25">
      <c r="C582" s="18"/>
      <c r="D582" s="18"/>
      <c r="E582" s="18"/>
      <c r="AI582"/>
      <c r="AJ582"/>
      <c r="AK582"/>
      <c r="AL582"/>
      <c r="AM582"/>
      <c r="AN582"/>
    </row>
    <row r="583" spans="3:40" x14ac:dyDescent="0.25">
      <c r="C583" s="18"/>
      <c r="D583" s="18"/>
      <c r="E583" s="18"/>
      <c r="AI583"/>
      <c r="AJ583"/>
      <c r="AK583"/>
      <c r="AL583"/>
      <c r="AM583"/>
      <c r="AN583"/>
    </row>
    <row r="584" spans="3:40" x14ac:dyDescent="0.25">
      <c r="C584" s="18"/>
      <c r="D584" s="18"/>
      <c r="E584" s="18"/>
      <c r="AI584"/>
      <c r="AJ584"/>
      <c r="AK584"/>
      <c r="AL584"/>
      <c r="AM584"/>
      <c r="AN584"/>
    </row>
    <row r="585" spans="3:40" x14ac:dyDescent="0.25">
      <c r="C585" s="18"/>
      <c r="D585" s="18"/>
      <c r="E585" s="18"/>
      <c r="AI585"/>
      <c r="AJ585"/>
      <c r="AK585"/>
      <c r="AL585"/>
      <c r="AM585"/>
      <c r="AN585"/>
    </row>
    <row r="586" spans="3:40" x14ac:dyDescent="0.25">
      <c r="C586" s="18"/>
      <c r="D586" s="18"/>
      <c r="E586" s="18"/>
      <c r="AI586"/>
      <c r="AJ586"/>
      <c r="AK586"/>
      <c r="AL586"/>
      <c r="AM586"/>
      <c r="AN586"/>
    </row>
    <row r="587" spans="3:40" x14ac:dyDescent="0.25">
      <c r="C587" s="18"/>
      <c r="D587" s="18"/>
      <c r="E587" s="18"/>
      <c r="AI587"/>
      <c r="AJ587"/>
      <c r="AK587"/>
      <c r="AL587"/>
      <c r="AM587"/>
      <c r="AN587"/>
    </row>
    <row r="588" spans="3:40" x14ac:dyDescent="0.25">
      <c r="C588" s="18"/>
      <c r="D588" s="18"/>
      <c r="E588" s="18"/>
      <c r="AI588"/>
      <c r="AJ588"/>
      <c r="AK588"/>
      <c r="AL588"/>
      <c r="AM588"/>
      <c r="AN588"/>
    </row>
    <row r="589" spans="3:40" x14ac:dyDescent="0.25">
      <c r="C589" s="18"/>
      <c r="D589" s="18"/>
      <c r="E589" s="18"/>
      <c r="AI589"/>
      <c r="AJ589"/>
      <c r="AK589"/>
      <c r="AL589"/>
      <c r="AM589"/>
      <c r="AN589"/>
    </row>
    <row r="590" spans="3:40" x14ac:dyDescent="0.25">
      <c r="C590" s="18"/>
      <c r="D590" s="18"/>
      <c r="E590" s="18"/>
      <c r="AI590"/>
      <c r="AJ590"/>
      <c r="AK590"/>
      <c r="AL590"/>
      <c r="AM590"/>
      <c r="AN590"/>
    </row>
    <row r="591" spans="3:40" x14ac:dyDescent="0.25">
      <c r="C591" s="18"/>
      <c r="D591" s="18"/>
      <c r="E591" s="18"/>
      <c r="AI591"/>
      <c r="AJ591"/>
      <c r="AK591"/>
      <c r="AL591"/>
      <c r="AM591"/>
      <c r="AN591"/>
    </row>
    <row r="592" spans="3:40" x14ac:dyDescent="0.25">
      <c r="C592" s="18"/>
      <c r="D592" s="18"/>
      <c r="E592" s="18"/>
      <c r="AI592"/>
      <c r="AJ592"/>
      <c r="AK592"/>
      <c r="AL592"/>
      <c r="AM592"/>
      <c r="AN592"/>
    </row>
    <row r="593" spans="3:40" x14ac:dyDescent="0.25">
      <c r="C593" s="18"/>
      <c r="D593" s="18"/>
      <c r="E593" s="18"/>
      <c r="AI593"/>
      <c r="AJ593"/>
      <c r="AK593"/>
      <c r="AL593"/>
      <c r="AM593"/>
      <c r="AN593"/>
    </row>
    <row r="594" spans="3:40" x14ac:dyDescent="0.25">
      <c r="C594" s="18"/>
      <c r="D594" s="18"/>
      <c r="E594" s="18"/>
      <c r="AI594"/>
      <c r="AJ594"/>
      <c r="AK594"/>
      <c r="AL594"/>
      <c r="AM594"/>
      <c r="AN594"/>
    </row>
    <row r="595" spans="3:40" x14ac:dyDescent="0.25">
      <c r="C595" s="18"/>
      <c r="D595" s="18"/>
      <c r="E595" s="18"/>
      <c r="AI595"/>
      <c r="AJ595"/>
      <c r="AK595"/>
      <c r="AL595"/>
      <c r="AM595"/>
      <c r="AN595"/>
    </row>
    <row r="596" spans="3:40" x14ac:dyDescent="0.25">
      <c r="C596" s="18"/>
      <c r="D596" s="18"/>
      <c r="E596" s="18"/>
      <c r="AI596"/>
      <c r="AJ596"/>
      <c r="AK596"/>
      <c r="AL596"/>
      <c r="AM596"/>
      <c r="AN596"/>
    </row>
    <row r="597" spans="3:40" x14ac:dyDescent="0.25">
      <c r="C597" s="18"/>
      <c r="D597" s="18"/>
      <c r="E597" s="18"/>
      <c r="AI597"/>
      <c r="AJ597"/>
      <c r="AK597"/>
      <c r="AL597"/>
      <c r="AM597"/>
      <c r="AN597"/>
    </row>
    <row r="598" spans="3:40" x14ac:dyDescent="0.25">
      <c r="C598" s="18"/>
      <c r="D598" s="18"/>
      <c r="E598" s="18"/>
      <c r="AI598"/>
      <c r="AJ598"/>
      <c r="AK598"/>
      <c r="AL598"/>
      <c r="AM598"/>
      <c r="AN598"/>
    </row>
    <row r="599" spans="3:40" x14ac:dyDescent="0.25">
      <c r="C599" s="18"/>
      <c r="D599" s="18"/>
      <c r="E599" s="18"/>
      <c r="AI599"/>
      <c r="AJ599"/>
      <c r="AK599"/>
      <c r="AL599"/>
      <c r="AM599"/>
      <c r="AN599"/>
    </row>
    <row r="600" spans="3:40" x14ac:dyDescent="0.25">
      <c r="C600" s="18"/>
      <c r="D600" s="18"/>
      <c r="E600" s="18"/>
      <c r="AI600"/>
      <c r="AJ600"/>
      <c r="AK600"/>
      <c r="AL600"/>
      <c r="AM600"/>
      <c r="AN600"/>
    </row>
    <row r="601" spans="3:40" x14ac:dyDescent="0.25">
      <c r="C601" s="18"/>
      <c r="D601" s="18"/>
      <c r="E601" s="18"/>
      <c r="AI601"/>
      <c r="AJ601"/>
      <c r="AK601"/>
      <c r="AL601"/>
      <c r="AM601"/>
      <c r="AN601"/>
    </row>
    <row r="602" spans="3:40" x14ac:dyDescent="0.25">
      <c r="C602" s="18"/>
      <c r="D602" s="18"/>
      <c r="E602" s="18"/>
      <c r="AI602"/>
      <c r="AJ602"/>
      <c r="AK602"/>
      <c r="AL602"/>
      <c r="AM602"/>
      <c r="AN602"/>
    </row>
    <row r="603" spans="3:40" x14ac:dyDescent="0.25">
      <c r="C603" s="18"/>
      <c r="D603" s="18"/>
      <c r="E603" s="18"/>
      <c r="AI603"/>
      <c r="AJ603"/>
      <c r="AK603"/>
      <c r="AL603"/>
      <c r="AM603"/>
      <c r="AN603"/>
    </row>
    <row r="604" spans="3:40" x14ac:dyDescent="0.25">
      <c r="C604" s="18"/>
      <c r="D604" s="18"/>
      <c r="E604" s="18"/>
      <c r="AI604"/>
      <c r="AJ604"/>
      <c r="AK604"/>
      <c r="AL604"/>
      <c r="AM604"/>
      <c r="AN604"/>
    </row>
    <row r="605" spans="3:40" x14ac:dyDescent="0.25">
      <c r="C605" s="18"/>
      <c r="D605" s="18"/>
      <c r="E605" s="18"/>
      <c r="AI605"/>
      <c r="AJ605"/>
      <c r="AK605"/>
      <c r="AL605"/>
      <c r="AM605"/>
      <c r="AN605"/>
    </row>
    <row r="606" spans="3:40" x14ac:dyDescent="0.25">
      <c r="C606" s="18"/>
      <c r="D606" s="18"/>
      <c r="E606" s="18"/>
      <c r="AI606"/>
      <c r="AJ606"/>
      <c r="AK606"/>
      <c r="AL606"/>
      <c r="AM606"/>
      <c r="AN606"/>
    </row>
    <row r="607" spans="3:40" x14ac:dyDescent="0.25">
      <c r="C607" s="18"/>
      <c r="D607" s="18"/>
      <c r="E607" s="18"/>
      <c r="AI607"/>
      <c r="AJ607"/>
      <c r="AK607"/>
      <c r="AL607"/>
      <c r="AM607"/>
      <c r="AN607"/>
    </row>
    <row r="608" spans="3:40" x14ac:dyDescent="0.25">
      <c r="C608" s="18"/>
      <c r="D608" s="18"/>
      <c r="E608" s="18"/>
      <c r="AI608"/>
      <c r="AJ608"/>
      <c r="AK608"/>
      <c r="AL608"/>
      <c r="AM608"/>
      <c r="AN608"/>
    </row>
    <row r="609" spans="3:40" x14ac:dyDescent="0.25">
      <c r="C609" s="18"/>
      <c r="D609" s="18"/>
      <c r="E609" s="18"/>
      <c r="AI609"/>
      <c r="AJ609"/>
      <c r="AK609"/>
      <c r="AL609"/>
      <c r="AM609"/>
      <c r="AN609"/>
    </row>
    <row r="610" spans="3:40" x14ac:dyDescent="0.25">
      <c r="C610" s="18"/>
      <c r="D610" s="18"/>
      <c r="E610" s="18"/>
      <c r="AI610"/>
      <c r="AJ610"/>
      <c r="AK610"/>
      <c r="AL610"/>
      <c r="AM610"/>
      <c r="AN610"/>
    </row>
    <row r="611" spans="3:40" x14ac:dyDescent="0.25">
      <c r="C611" s="18"/>
      <c r="D611" s="18"/>
      <c r="E611" s="18"/>
      <c r="AI611"/>
      <c r="AJ611"/>
      <c r="AK611"/>
      <c r="AL611"/>
      <c r="AM611"/>
      <c r="AN611"/>
    </row>
    <row r="612" spans="3:40" x14ac:dyDescent="0.25">
      <c r="C612" s="18"/>
      <c r="D612" s="18"/>
      <c r="E612" s="18"/>
      <c r="AI612"/>
      <c r="AJ612"/>
      <c r="AK612"/>
      <c r="AL612"/>
      <c r="AM612"/>
      <c r="AN612"/>
    </row>
    <row r="613" spans="3:40" x14ac:dyDescent="0.25">
      <c r="C613" s="18"/>
      <c r="D613" s="18"/>
      <c r="E613" s="18"/>
      <c r="AI613"/>
      <c r="AJ613"/>
      <c r="AK613"/>
      <c r="AL613"/>
      <c r="AM613"/>
      <c r="AN613"/>
    </row>
    <row r="614" spans="3:40" x14ac:dyDescent="0.25">
      <c r="C614" s="18"/>
      <c r="D614" s="18"/>
      <c r="E614" s="18"/>
      <c r="AI614"/>
      <c r="AJ614"/>
      <c r="AK614"/>
      <c r="AL614"/>
      <c r="AM614"/>
      <c r="AN614"/>
    </row>
    <row r="615" spans="3:40" x14ac:dyDescent="0.25">
      <c r="C615" s="18"/>
      <c r="D615" s="18"/>
      <c r="E615" s="18"/>
      <c r="AI615"/>
      <c r="AJ615"/>
      <c r="AK615"/>
      <c r="AL615"/>
      <c r="AM615"/>
      <c r="AN615"/>
    </row>
    <row r="616" spans="3:40" x14ac:dyDescent="0.25">
      <c r="C616" s="18"/>
      <c r="D616" s="18"/>
      <c r="E616" s="18"/>
      <c r="AI616"/>
      <c r="AJ616"/>
      <c r="AK616"/>
      <c r="AL616"/>
      <c r="AM616"/>
      <c r="AN616"/>
    </row>
    <row r="617" spans="3:40" x14ac:dyDescent="0.25">
      <c r="C617" s="18"/>
      <c r="D617" s="18"/>
      <c r="E617" s="18"/>
      <c r="AI617"/>
      <c r="AJ617"/>
      <c r="AK617"/>
      <c r="AL617"/>
      <c r="AM617"/>
      <c r="AN617"/>
    </row>
    <row r="618" spans="3:40" x14ac:dyDescent="0.25">
      <c r="C618" s="18"/>
      <c r="D618" s="18"/>
      <c r="E618" s="18"/>
      <c r="AI618"/>
      <c r="AJ618"/>
      <c r="AK618"/>
      <c r="AL618"/>
      <c r="AM618"/>
      <c r="AN618"/>
    </row>
    <row r="619" spans="3:40" x14ac:dyDescent="0.25">
      <c r="C619" s="18"/>
      <c r="D619" s="18"/>
      <c r="E619" s="18"/>
      <c r="AI619"/>
      <c r="AJ619"/>
      <c r="AK619"/>
      <c r="AL619"/>
      <c r="AM619"/>
      <c r="AN619"/>
    </row>
    <row r="620" spans="3:40" x14ac:dyDescent="0.25">
      <c r="C620" s="18"/>
      <c r="D620" s="18"/>
      <c r="E620" s="18"/>
      <c r="AI620"/>
      <c r="AJ620"/>
      <c r="AK620"/>
      <c r="AL620"/>
      <c r="AM620"/>
      <c r="AN620"/>
    </row>
    <row r="621" spans="3:40" x14ac:dyDescent="0.25">
      <c r="C621" s="18"/>
      <c r="D621" s="18"/>
      <c r="E621" s="18"/>
      <c r="AI621"/>
      <c r="AJ621"/>
      <c r="AK621"/>
      <c r="AL621"/>
      <c r="AM621"/>
      <c r="AN621"/>
    </row>
    <row r="622" spans="3:40" x14ac:dyDescent="0.25">
      <c r="C622" s="18"/>
      <c r="D622" s="18"/>
      <c r="E622" s="18"/>
      <c r="AI622"/>
      <c r="AJ622"/>
      <c r="AK622"/>
      <c r="AL622"/>
      <c r="AM622"/>
      <c r="AN622"/>
    </row>
    <row r="623" spans="3:40" x14ac:dyDescent="0.25">
      <c r="C623" s="18"/>
      <c r="D623" s="18"/>
      <c r="E623" s="18"/>
      <c r="AI623"/>
      <c r="AJ623"/>
      <c r="AK623"/>
      <c r="AL623"/>
      <c r="AM623"/>
      <c r="AN623"/>
    </row>
    <row r="624" spans="3:40" x14ac:dyDescent="0.25">
      <c r="C624" s="18"/>
      <c r="D624" s="18"/>
      <c r="E624" s="18"/>
      <c r="AI624"/>
      <c r="AJ624"/>
      <c r="AK624"/>
      <c r="AL624"/>
      <c r="AM624"/>
      <c r="AN624"/>
    </row>
    <row r="625" spans="3:40" x14ac:dyDescent="0.25">
      <c r="C625" s="18"/>
      <c r="D625" s="18"/>
      <c r="E625" s="18"/>
      <c r="AI625"/>
      <c r="AJ625"/>
      <c r="AK625"/>
      <c r="AL625"/>
      <c r="AM625"/>
      <c r="AN625"/>
    </row>
    <row r="626" spans="3:40" x14ac:dyDescent="0.25">
      <c r="C626" s="18"/>
      <c r="D626" s="18"/>
      <c r="E626" s="18"/>
      <c r="AI626"/>
      <c r="AJ626"/>
      <c r="AK626"/>
      <c r="AL626"/>
      <c r="AM626"/>
      <c r="AN626"/>
    </row>
    <row r="627" spans="3:40" x14ac:dyDescent="0.25">
      <c r="C627" s="18"/>
      <c r="D627" s="18"/>
      <c r="E627" s="18"/>
      <c r="AI627"/>
      <c r="AJ627"/>
      <c r="AK627"/>
      <c r="AL627"/>
      <c r="AM627"/>
      <c r="AN627"/>
    </row>
    <row r="628" spans="3:40" x14ac:dyDescent="0.25">
      <c r="C628" s="18"/>
      <c r="D628" s="18"/>
      <c r="E628" s="18"/>
      <c r="AI628"/>
      <c r="AJ628"/>
      <c r="AK628"/>
      <c r="AL628"/>
      <c r="AM628"/>
      <c r="AN628"/>
    </row>
    <row r="629" spans="3:40" x14ac:dyDescent="0.25">
      <c r="C629" s="18"/>
      <c r="D629" s="18"/>
      <c r="E629" s="18"/>
      <c r="AI629"/>
      <c r="AJ629"/>
      <c r="AK629"/>
      <c r="AL629"/>
      <c r="AM629"/>
      <c r="AN629"/>
    </row>
    <row r="630" spans="3:40" x14ac:dyDescent="0.25">
      <c r="C630" s="18"/>
      <c r="D630" s="18"/>
      <c r="E630" s="18"/>
      <c r="AI630"/>
      <c r="AJ630"/>
      <c r="AK630"/>
      <c r="AL630"/>
      <c r="AM630"/>
      <c r="AN630"/>
    </row>
    <row r="631" spans="3:40" x14ac:dyDescent="0.25">
      <c r="C631" s="18"/>
      <c r="D631" s="18"/>
      <c r="E631" s="18"/>
      <c r="AI631"/>
      <c r="AJ631"/>
      <c r="AK631"/>
      <c r="AL631"/>
      <c r="AM631"/>
      <c r="AN631"/>
    </row>
    <row r="632" spans="3:40" x14ac:dyDescent="0.25">
      <c r="C632" s="18"/>
      <c r="D632" s="18"/>
      <c r="E632" s="18"/>
      <c r="AI632"/>
      <c r="AJ632"/>
      <c r="AK632"/>
      <c r="AL632"/>
      <c r="AM632"/>
      <c r="AN632"/>
    </row>
    <row r="633" spans="3:40" x14ac:dyDescent="0.25">
      <c r="C633" s="18"/>
      <c r="D633" s="18"/>
      <c r="E633" s="18"/>
      <c r="AI633"/>
      <c r="AJ633"/>
      <c r="AK633"/>
      <c r="AL633"/>
      <c r="AM633"/>
      <c r="AN633"/>
    </row>
    <row r="634" spans="3:40" x14ac:dyDescent="0.25">
      <c r="C634" s="18"/>
      <c r="D634" s="18"/>
      <c r="E634" s="18"/>
      <c r="AI634"/>
      <c r="AJ634"/>
      <c r="AK634"/>
      <c r="AL634"/>
      <c r="AM634"/>
      <c r="AN634"/>
    </row>
    <row r="635" spans="3:40" x14ac:dyDescent="0.25">
      <c r="C635" s="18"/>
      <c r="D635" s="18"/>
      <c r="E635" s="18"/>
      <c r="AI635"/>
      <c r="AJ635"/>
      <c r="AK635"/>
      <c r="AL635"/>
      <c r="AM635"/>
      <c r="AN635"/>
    </row>
    <row r="636" spans="3:40" x14ac:dyDescent="0.25">
      <c r="C636" s="18"/>
      <c r="D636" s="18"/>
      <c r="E636" s="18"/>
      <c r="AI636"/>
      <c r="AJ636"/>
      <c r="AK636"/>
      <c r="AL636"/>
      <c r="AM636"/>
      <c r="AN636"/>
    </row>
    <row r="637" spans="3:40" x14ac:dyDescent="0.25">
      <c r="C637" s="18"/>
      <c r="D637" s="18"/>
      <c r="E637" s="18"/>
      <c r="AI637"/>
      <c r="AJ637"/>
      <c r="AK637"/>
      <c r="AL637"/>
      <c r="AM637"/>
      <c r="AN637"/>
    </row>
    <row r="638" spans="3:40" x14ac:dyDescent="0.25">
      <c r="C638" s="18"/>
      <c r="D638" s="18"/>
      <c r="E638" s="18"/>
      <c r="AI638"/>
      <c r="AJ638"/>
      <c r="AK638"/>
      <c r="AL638"/>
      <c r="AM638"/>
      <c r="AN638"/>
    </row>
    <row r="639" spans="3:40" x14ac:dyDescent="0.25">
      <c r="C639" s="18"/>
      <c r="D639" s="18"/>
      <c r="E639" s="18"/>
      <c r="AI639"/>
      <c r="AJ639"/>
      <c r="AK639"/>
      <c r="AL639"/>
      <c r="AM639"/>
      <c r="AN639"/>
    </row>
    <row r="640" spans="3:40" x14ac:dyDescent="0.25">
      <c r="C640" s="18"/>
      <c r="D640" s="18"/>
      <c r="E640" s="18"/>
      <c r="AI640"/>
      <c r="AJ640"/>
      <c r="AK640"/>
      <c r="AL640"/>
      <c r="AM640"/>
      <c r="AN640"/>
    </row>
    <row r="641" spans="3:40" x14ac:dyDescent="0.25">
      <c r="C641" s="18"/>
      <c r="D641" s="18"/>
      <c r="E641" s="18"/>
      <c r="AI641"/>
      <c r="AJ641"/>
      <c r="AK641"/>
      <c r="AL641"/>
      <c r="AM641"/>
      <c r="AN641"/>
    </row>
    <row r="642" spans="3:40" x14ac:dyDescent="0.25">
      <c r="C642" s="18"/>
      <c r="D642" s="18"/>
      <c r="E642" s="18"/>
      <c r="AI642"/>
      <c r="AJ642"/>
      <c r="AK642"/>
      <c r="AL642"/>
      <c r="AM642"/>
      <c r="AN642"/>
    </row>
    <row r="643" spans="3:40" x14ac:dyDescent="0.25">
      <c r="C643" s="18"/>
      <c r="D643" s="18"/>
      <c r="E643" s="18"/>
      <c r="AI643"/>
      <c r="AJ643"/>
      <c r="AK643"/>
      <c r="AL643"/>
      <c r="AM643"/>
      <c r="AN643"/>
    </row>
    <row r="644" spans="3:40" x14ac:dyDescent="0.25">
      <c r="C644" s="18"/>
      <c r="D644" s="18"/>
      <c r="E644" s="18"/>
      <c r="AI644"/>
      <c r="AJ644"/>
      <c r="AK644"/>
      <c r="AL644"/>
      <c r="AM644"/>
      <c r="AN644"/>
    </row>
    <row r="645" spans="3:40" x14ac:dyDescent="0.25">
      <c r="C645" s="18"/>
      <c r="D645" s="18"/>
      <c r="E645" s="18"/>
      <c r="AI645"/>
      <c r="AJ645"/>
      <c r="AK645"/>
      <c r="AL645"/>
      <c r="AM645"/>
      <c r="AN645"/>
    </row>
    <row r="646" spans="3:40" x14ac:dyDescent="0.25">
      <c r="C646" s="18"/>
      <c r="D646" s="18"/>
      <c r="E646" s="18"/>
      <c r="AI646"/>
      <c r="AJ646"/>
      <c r="AK646"/>
      <c r="AL646"/>
      <c r="AM646"/>
      <c r="AN646"/>
    </row>
    <row r="647" spans="3:40" x14ac:dyDescent="0.25">
      <c r="C647" s="18"/>
      <c r="D647" s="18"/>
      <c r="E647" s="18"/>
      <c r="AI647"/>
      <c r="AJ647"/>
      <c r="AK647"/>
      <c r="AL647"/>
      <c r="AM647"/>
      <c r="AN647"/>
    </row>
    <row r="648" spans="3:40" x14ac:dyDescent="0.25">
      <c r="C648" s="18"/>
      <c r="D648" s="18"/>
      <c r="E648" s="18"/>
      <c r="AI648"/>
      <c r="AJ648"/>
      <c r="AK648"/>
      <c r="AL648"/>
      <c r="AM648"/>
      <c r="AN648"/>
    </row>
    <row r="649" spans="3:40" x14ac:dyDescent="0.25">
      <c r="C649" s="18"/>
      <c r="D649" s="18"/>
      <c r="E649" s="18"/>
      <c r="AI649"/>
      <c r="AJ649"/>
      <c r="AK649"/>
      <c r="AL649"/>
      <c r="AM649"/>
      <c r="AN649"/>
    </row>
    <row r="650" spans="3:40" x14ac:dyDescent="0.25">
      <c r="C650" s="18"/>
      <c r="D650" s="18"/>
      <c r="E650" s="18"/>
      <c r="AI650"/>
      <c r="AJ650"/>
      <c r="AK650"/>
      <c r="AL650"/>
      <c r="AM650"/>
      <c r="AN650"/>
    </row>
    <row r="651" spans="3:40" x14ac:dyDescent="0.25">
      <c r="C651" s="18"/>
      <c r="D651" s="18"/>
      <c r="E651" s="18"/>
      <c r="AI651"/>
      <c r="AJ651"/>
      <c r="AK651"/>
      <c r="AL651"/>
      <c r="AM651"/>
      <c r="AN651"/>
    </row>
    <row r="652" spans="3:40" x14ac:dyDescent="0.25">
      <c r="C652" s="18"/>
      <c r="D652" s="18"/>
      <c r="E652" s="18"/>
      <c r="AI652"/>
      <c r="AJ652"/>
      <c r="AK652"/>
      <c r="AL652"/>
      <c r="AM652"/>
      <c r="AN652"/>
    </row>
    <row r="653" spans="3:40" x14ac:dyDescent="0.25">
      <c r="C653" s="18"/>
      <c r="D653" s="18"/>
      <c r="E653" s="18"/>
      <c r="AI653"/>
      <c r="AJ653"/>
      <c r="AK653"/>
      <c r="AL653"/>
      <c r="AM653"/>
      <c r="AN653"/>
    </row>
    <row r="654" spans="3:40" x14ac:dyDescent="0.2">
      <c r="AI654"/>
      <c r="AJ654"/>
      <c r="AK654"/>
      <c r="AL654"/>
      <c r="AM654"/>
      <c r="AN654"/>
    </row>
    <row r="655" spans="3:40" x14ac:dyDescent="0.2">
      <c r="AI655"/>
      <c r="AJ655"/>
      <c r="AK655"/>
      <c r="AL655"/>
      <c r="AM655"/>
      <c r="AN655"/>
    </row>
    <row r="656" spans="3:40" x14ac:dyDescent="0.2">
      <c r="AI656"/>
      <c r="AJ656"/>
      <c r="AK656"/>
      <c r="AL656"/>
      <c r="AM656"/>
      <c r="AN656"/>
    </row>
    <row r="657" spans="35:40" x14ac:dyDescent="0.2">
      <c r="AI657"/>
      <c r="AJ657"/>
      <c r="AK657"/>
      <c r="AL657"/>
      <c r="AM657"/>
      <c r="AN657"/>
    </row>
    <row r="658" spans="35:40" x14ac:dyDescent="0.2">
      <c r="AI658"/>
      <c r="AJ658"/>
      <c r="AK658"/>
      <c r="AL658"/>
      <c r="AM658"/>
      <c r="AN658"/>
    </row>
    <row r="659" spans="35:40" x14ac:dyDescent="0.2">
      <c r="AI659"/>
      <c r="AJ659"/>
      <c r="AK659"/>
      <c r="AL659"/>
      <c r="AM659"/>
      <c r="AN659"/>
    </row>
    <row r="660" spans="35:40" x14ac:dyDescent="0.2">
      <c r="AI660"/>
      <c r="AJ660"/>
      <c r="AK660"/>
      <c r="AL660"/>
      <c r="AM660"/>
      <c r="AN660"/>
    </row>
    <row r="661" spans="35:40" x14ac:dyDescent="0.2">
      <c r="AI661"/>
      <c r="AJ661"/>
      <c r="AK661"/>
      <c r="AL661"/>
      <c r="AM661"/>
      <c r="AN661"/>
    </row>
    <row r="662" spans="35:40" x14ac:dyDescent="0.2">
      <c r="AI662"/>
      <c r="AJ662"/>
      <c r="AK662"/>
      <c r="AL662"/>
      <c r="AM662"/>
      <c r="AN662"/>
    </row>
    <row r="663" spans="35:40" x14ac:dyDescent="0.2">
      <c r="AI663"/>
      <c r="AJ663"/>
      <c r="AK663"/>
      <c r="AL663"/>
      <c r="AM663"/>
      <c r="AN663"/>
    </row>
    <row r="664" spans="35:40" x14ac:dyDescent="0.2">
      <c r="AI664"/>
      <c r="AJ664"/>
      <c r="AK664"/>
      <c r="AL664"/>
      <c r="AM664"/>
      <c r="AN664"/>
    </row>
    <row r="665" spans="35:40" x14ac:dyDescent="0.2">
      <c r="AI665"/>
      <c r="AJ665"/>
      <c r="AK665"/>
      <c r="AL665"/>
      <c r="AM665"/>
      <c r="AN665"/>
    </row>
    <row r="666" spans="35:40" x14ac:dyDescent="0.2">
      <c r="AI666"/>
      <c r="AJ666"/>
      <c r="AK666"/>
      <c r="AL666"/>
      <c r="AM666"/>
      <c r="AN666"/>
    </row>
    <row r="667" spans="35:40" x14ac:dyDescent="0.2">
      <c r="AI667"/>
      <c r="AJ667"/>
      <c r="AK667"/>
      <c r="AL667"/>
      <c r="AM667"/>
      <c r="AN667"/>
    </row>
    <row r="668" spans="35:40" x14ac:dyDescent="0.2">
      <c r="AI668"/>
      <c r="AJ668"/>
      <c r="AK668"/>
      <c r="AL668"/>
      <c r="AM668"/>
      <c r="AN668"/>
    </row>
    <row r="669" spans="35:40" x14ac:dyDescent="0.2">
      <c r="AI669"/>
      <c r="AJ669"/>
      <c r="AK669"/>
      <c r="AL669"/>
      <c r="AM669"/>
      <c r="AN669"/>
    </row>
    <row r="670" spans="35:40" x14ac:dyDescent="0.2">
      <c r="AI670"/>
      <c r="AJ670"/>
      <c r="AK670"/>
      <c r="AL670"/>
      <c r="AM670"/>
      <c r="AN670"/>
    </row>
    <row r="671" spans="35:40" x14ac:dyDescent="0.2">
      <c r="AI671"/>
      <c r="AJ671"/>
      <c r="AK671"/>
      <c r="AL671"/>
      <c r="AM671"/>
      <c r="AN671"/>
    </row>
    <row r="672" spans="35:40" x14ac:dyDescent="0.2">
      <c r="AI672"/>
      <c r="AJ672"/>
      <c r="AK672"/>
      <c r="AL672"/>
      <c r="AM672"/>
      <c r="AN672"/>
    </row>
    <row r="673" spans="35:40" x14ac:dyDescent="0.2">
      <c r="AI673"/>
      <c r="AJ673"/>
      <c r="AK673"/>
      <c r="AL673"/>
      <c r="AM673"/>
      <c r="AN673"/>
    </row>
    <row r="674" spans="35:40" x14ac:dyDescent="0.2">
      <c r="AI674"/>
      <c r="AJ674"/>
      <c r="AK674"/>
      <c r="AL674"/>
      <c r="AM674"/>
      <c r="AN674"/>
    </row>
    <row r="675" spans="35:40" x14ac:dyDescent="0.2">
      <c r="AI675"/>
      <c r="AJ675"/>
      <c r="AK675"/>
      <c r="AL675"/>
      <c r="AM675"/>
      <c r="AN675"/>
    </row>
    <row r="676" spans="35:40" x14ac:dyDescent="0.2">
      <c r="AI676"/>
      <c r="AJ676"/>
      <c r="AK676"/>
      <c r="AL676"/>
      <c r="AM676"/>
      <c r="AN676"/>
    </row>
    <row r="677" spans="35:40" x14ac:dyDescent="0.2">
      <c r="AI677"/>
      <c r="AJ677"/>
      <c r="AK677"/>
      <c r="AL677"/>
      <c r="AM677"/>
      <c r="AN677"/>
    </row>
    <row r="678" spans="35:40" x14ac:dyDescent="0.2">
      <c r="AI678"/>
      <c r="AJ678"/>
      <c r="AK678"/>
      <c r="AL678"/>
      <c r="AM678"/>
      <c r="AN678"/>
    </row>
    <row r="679" spans="35:40" x14ac:dyDescent="0.2">
      <c r="AI679"/>
      <c r="AJ679"/>
      <c r="AK679"/>
      <c r="AL679"/>
      <c r="AM679"/>
      <c r="AN679"/>
    </row>
    <row r="680" spans="35:40" x14ac:dyDescent="0.2">
      <c r="AI680"/>
      <c r="AJ680"/>
      <c r="AK680"/>
      <c r="AL680"/>
      <c r="AM680"/>
      <c r="AN680"/>
    </row>
    <row r="681" spans="35:40" x14ac:dyDescent="0.2">
      <c r="AI681"/>
      <c r="AJ681"/>
      <c r="AK681"/>
      <c r="AL681"/>
      <c r="AM681"/>
      <c r="AN681"/>
    </row>
    <row r="682" spans="35:40" x14ac:dyDescent="0.2">
      <c r="AI682"/>
      <c r="AJ682"/>
      <c r="AK682"/>
      <c r="AL682"/>
      <c r="AM682"/>
      <c r="AN682"/>
    </row>
    <row r="683" spans="35:40" x14ac:dyDescent="0.2">
      <c r="AI683"/>
      <c r="AJ683"/>
      <c r="AK683"/>
      <c r="AL683"/>
      <c r="AM683"/>
      <c r="AN683"/>
    </row>
    <row r="684" spans="35:40" x14ac:dyDescent="0.2">
      <c r="AI684"/>
      <c r="AJ684"/>
      <c r="AK684"/>
      <c r="AL684"/>
      <c r="AM684"/>
      <c r="AN684"/>
    </row>
    <row r="685" spans="35:40" x14ac:dyDescent="0.2">
      <c r="AI685"/>
      <c r="AJ685"/>
      <c r="AK685"/>
      <c r="AL685"/>
      <c r="AM685"/>
      <c r="AN685"/>
    </row>
    <row r="686" spans="35:40" x14ac:dyDescent="0.2">
      <c r="AI686"/>
      <c r="AJ686"/>
      <c r="AK686"/>
      <c r="AL686"/>
      <c r="AM686"/>
      <c r="AN686"/>
    </row>
    <row r="687" spans="35:40" x14ac:dyDescent="0.2">
      <c r="AI687"/>
      <c r="AJ687"/>
      <c r="AK687"/>
      <c r="AL687"/>
      <c r="AM687"/>
      <c r="AN687"/>
    </row>
    <row r="688" spans="35:40" x14ac:dyDescent="0.2">
      <c r="AI688"/>
      <c r="AJ688"/>
      <c r="AK688"/>
      <c r="AL688"/>
      <c r="AM688"/>
      <c r="AN688"/>
    </row>
    <row r="689" spans="35:40" x14ac:dyDescent="0.2">
      <c r="AI689"/>
      <c r="AJ689"/>
      <c r="AK689"/>
      <c r="AL689"/>
      <c r="AM689"/>
      <c r="AN689"/>
    </row>
    <row r="690" spans="35:40" x14ac:dyDescent="0.2">
      <c r="AI690"/>
      <c r="AJ690"/>
      <c r="AK690"/>
      <c r="AL690"/>
      <c r="AM690"/>
      <c r="AN690"/>
    </row>
    <row r="691" spans="35:40" x14ac:dyDescent="0.2">
      <c r="AI691"/>
      <c r="AJ691"/>
      <c r="AK691"/>
      <c r="AL691"/>
      <c r="AM691"/>
      <c r="AN691"/>
    </row>
    <row r="692" spans="35:40" x14ac:dyDescent="0.2">
      <c r="AI692"/>
      <c r="AJ692"/>
      <c r="AK692"/>
      <c r="AL692"/>
      <c r="AM692"/>
      <c r="AN692"/>
    </row>
    <row r="693" spans="35:40" x14ac:dyDescent="0.2">
      <c r="AI693"/>
      <c r="AJ693"/>
      <c r="AK693"/>
      <c r="AL693"/>
      <c r="AM693"/>
      <c r="AN693"/>
    </row>
    <row r="694" spans="35:40" x14ac:dyDescent="0.2">
      <c r="AI694"/>
      <c r="AJ694"/>
      <c r="AK694"/>
      <c r="AL694"/>
      <c r="AM694"/>
      <c r="AN694"/>
    </row>
    <row r="695" spans="35:40" x14ac:dyDescent="0.2">
      <c r="AI695"/>
      <c r="AJ695"/>
      <c r="AK695"/>
      <c r="AL695"/>
      <c r="AM695"/>
      <c r="AN695"/>
    </row>
    <row r="696" spans="35:40" x14ac:dyDescent="0.2">
      <c r="AI696"/>
      <c r="AJ696"/>
      <c r="AK696"/>
      <c r="AL696"/>
      <c r="AM696"/>
      <c r="AN696"/>
    </row>
    <row r="697" spans="35:40" x14ac:dyDescent="0.2">
      <c r="AI697"/>
      <c r="AJ697"/>
      <c r="AK697"/>
      <c r="AL697"/>
      <c r="AM697"/>
      <c r="AN697"/>
    </row>
    <row r="698" spans="35:40" x14ac:dyDescent="0.2">
      <c r="AI698"/>
      <c r="AJ698"/>
      <c r="AK698"/>
      <c r="AL698"/>
      <c r="AM698"/>
      <c r="AN698"/>
    </row>
    <row r="699" spans="35:40" x14ac:dyDescent="0.2">
      <c r="AI699"/>
      <c r="AJ699"/>
      <c r="AK699"/>
      <c r="AL699"/>
      <c r="AM699"/>
      <c r="AN699"/>
    </row>
    <row r="700" spans="35:40" x14ac:dyDescent="0.2">
      <c r="AI700"/>
      <c r="AJ700"/>
      <c r="AK700"/>
      <c r="AL700"/>
      <c r="AM700"/>
      <c r="AN700"/>
    </row>
    <row r="701" spans="35:40" x14ac:dyDescent="0.2">
      <c r="AI701"/>
      <c r="AJ701"/>
      <c r="AK701"/>
      <c r="AL701"/>
      <c r="AM701"/>
      <c r="AN701"/>
    </row>
    <row r="702" spans="35:40" x14ac:dyDescent="0.2">
      <c r="AI702"/>
      <c r="AJ702"/>
      <c r="AK702"/>
      <c r="AL702"/>
      <c r="AM702"/>
      <c r="AN702"/>
    </row>
    <row r="703" spans="35:40" x14ac:dyDescent="0.2">
      <c r="AI703"/>
      <c r="AJ703"/>
      <c r="AK703"/>
      <c r="AL703"/>
      <c r="AM703"/>
      <c r="AN703"/>
    </row>
    <row r="704" spans="35:40" x14ac:dyDescent="0.2">
      <c r="AI704"/>
      <c r="AJ704"/>
      <c r="AK704"/>
      <c r="AL704"/>
      <c r="AM704"/>
      <c r="AN704"/>
    </row>
    <row r="705" spans="35:40" x14ac:dyDescent="0.2">
      <c r="AI705"/>
      <c r="AJ705"/>
      <c r="AK705"/>
      <c r="AL705"/>
      <c r="AM705"/>
      <c r="AN705"/>
    </row>
    <row r="706" spans="35:40" x14ac:dyDescent="0.2">
      <c r="AI706"/>
      <c r="AJ706"/>
      <c r="AK706"/>
      <c r="AL706"/>
      <c r="AM706"/>
      <c r="AN706"/>
    </row>
    <row r="707" spans="35:40" x14ac:dyDescent="0.2">
      <c r="AI707"/>
      <c r="AJ707"/>
      <c r="AK707"/>
      <c r="AL707"/>
      <c r="AM707"/>
      <c r="AN707"/>
    </row>
    <row r="708" spans="35:40" x14ac:dyDescent="0.2">
      <c r="AI708"/>
      <c r="AJ708"/>
      <c r="AK708"/>
      <c r="AL708"/>
      <c r="AM708"/>
      <c r="AN708"/>
    </row>
    <row r="709" spans="35:40" x14ac:dyDescent="0.2">
      <c r="AI709"/>
      <c r="AJ709"/>
      <c r="AK709"/>
      <c r="AL709"/>
      <c r="AM709"/>
      <c r="AN709"/>
    </row>
    <row r="710" spans="35:40" x14ac:dyDescent="0.2">
      <c r="AI710"/>
      <c r="AJ710"/>
      <c r="AK710"/>
      <c r="AL710"/>
      <c r="AM710"/>
      <c r="AN710"/>
    </row>
    <row r="711" spans="35:40" x14ac:dyDescent="0.2">
      <c r="AI711"/>
      <c r="AJ711"/>
      <c r="AK711"/>
      <c r="AL711"/>
      <c r="AM711"/>
      <c r="AN711"/>
    </row>
    <row r="712" spans="35:40" x14ac:dyDescent="0.2">
      <c r="AI712"/>
      <c r="AJ712"/>
      <c r="AK712"/>
      <c r="AL712"/>
      <c r="AM712"/>
      <c r="AN712"/>
    </row>
    <row r="713" spans="35:40" x14ac:dyDescent="0.2">
      <c r="AI713"/>
      <c r="AJ713"/>
      <c r="AK713"/>
      <c r="AL713"/>
      <c r="AM713"/>
      <c r="AN713"/>
    </row>
    <row r="714" spans="35:40" x14ac:dyDescent="0.2">
      <c r="AI714"/>
      <c r="AJ714"/>
      <c r="AK714"/>
      <c r="AL714"/>
      <c r="AM714"/>
      <c r="AN714"/>
    </row>
    <row r="715" spans="35:40" x14ac:dyDescent="0.2">
      <c r="AI715"/>
      <c r="AJ715"/>
      <c r="AK715"/>
      <c r="AL715"/>
      <c r="AM715"/>
      <c r="AN715"/>
    </row>
    <row r="716" spans="35:40" x14ac:dyDescent="0.2">
      <c r="AI716"/>
      <c r="AJ716"/>
      <c r="AK716"/>
      <c r="AL716"/>
      <c r="AM716"/>
      <c r="AN716"/>
    </row>
    <row r="717" spans="35:40" x14ac:dyDescent="0.2">
      <c r="AI717"/>
      <c r="AJ717"/>
      <c r="AK717"/>
      <c r="AL717"/>
      <c r="AM717"/>
      <c r="AN717"/>
    </row>
    <row r="718" spans="35:40" x14ac:dyDescent="0.2">
      <c r="AI718"/>
      <c r="AJ718"/>
      <c r="AK718"/>
      <c r="AL718"/>
      <c r="AM718"/>
      <c r="AN718"/>
    </row>
    <row r="719" spans="35:40" x14ac:dyDescent="0.2">
      <c r="AI719"/>
      <c r="AJ719"/>
      <c r="AK719"/>
      <c r="AL719"/>
      <c r="AM719"/>
      <c r="AN719"/>
    </row>
    <row r="720" spans="35:40" x14ac:dyDescent="0.2">
      <c r="AI720"/>
      <c r="AJ720"/>
      <c r="AK720"/>
      <c r="AL720"/>
      <c r="AM720"/>
      <c r="AN720"/>
    </row>
    <row r="721" spans="35:40" x14ac:dyDescent="0.2">
      <c r="AI721"/>
      <c r="AJ721"/>
      <c r="AK721"/>
      <c r="AL721"/>
      <c r="AM721"/>
      <c r="AN721"/>
    </row>
    <row r="722" spans="35:40" x14ac:dyDescent="0.2">
      <c r="AI722"/>
      <c r="AJ722"/>
      <c r="AK722"/>
      <c r="AL722"/>
      <c r="AM722"/>
      <c r="AN722"/>
    </row>
    <row r="723" spans="35:40" x14ac:dyDescent="0.2">
      <c r="AI723"/>
      <c r="AJ723"/>
      <c r="AK723"/>
      <c r="AL723"/>
      <c r="AM723"/>
      <c r="AN723"/>
    </row>
    <row r="724" spans="35:40" x14ac:dyDescent="0.2">
      <c r="AI724"/>
      <c r="AJ724"/>
      <c r="AK724"/>
      <c r="AL724"/>
      <c r="AM724"/>
      <c r="AN724"/>
    </row>
    <row r="725" spans="35:40" x14ac:dyDescent="0.2">
      <c r="AI725"/>
      <c r="AJ725"/>
      <c r="AK725"/>
      <c r="AL725"/>
      <c r="AM725"/>
      <c r="AN725"/>
    </row>
    <row r="726" spans="35:40" x14ac:dyDescent="0.2">
      <c r="AI726"/>
      <c r="AJ726"/>
      <c r="AK726"/>
      <c r="AL726"/>
      <c r="AM726"/>
      <c r="AN726"/>
    </row>
    <row r="727" spans="35:40" x14ac:dyDescent="0.2">
      <c r="AI727"/>
      <c r="AJ727"/>
      <c r="AK727"/>
      <c r="AL727"/>
      <c r="AM727"/>
      <c r="AN727"/>
    </row>
    <row r="728" spans="35:40" x14ac:dyDescent="0.2">
      <c r="AI728"/>
      <c r="AJ728"/>
      <c r="AK728"/>
      <c r="AL728"/>
      <c r="AM728"/>
      <c r="AN728"/>
    </row>
    <row r="729" spans="35:40" x14ac:dyDescent="0.2">
      <c r="AI729"/>
      <c r="AJ729"/>
      <c r="AK729"/>
      <c r="AL729"/>
      <c r="AM729"/>
      <c r="AN729"/>
    </row>
    <row r="730" spans="35:40" x14ac:dyDescent="0.2">
      <c r="AI730"/>
      <c r="AJ730"/>
      <c r="AK730"/>
      <c r="AL730"/>
      <c r="AM730"/>
      <c r="AN730"/>
    </row>
    <row r="731" spans="35:40" x14ac:dyDescent="0.2">
      <c r="AI731"/>
      <c r="AJ731"/>
      <c r="AK731"/>
      <c r="AL731"/>
      <c r="AM731"/>
      <c r="AN731"/>
    </row>
    <row r="732" spans="35:40" x14ac:dyDescent="0.2">
      <c r="AI732"/>
      <c r="AJ732"/>
      <c r="AK732"/>
      <c r="AL732"/>
      <c r="AM732"/>
      <c r="AN732"/>
    </row>
    <row r="733" spans="35:40" x14ac:dyDescent="0.2">
      <c r="AI733"/>
      <c r="AJ733"/>
      <c r="AK733"/>
      <c r="AL733"/>
      <c r="AM733"/>
      <c r="AN733"/>
    </row>
    <row r="734" spans="35:40" x14ac:dyDescent="0.2">
      <c r="AI734"/>
      <c r="AJ734"/>
      <c r="AK734"/>
      <c r="AL734"/>
      <c r="AM734"/>
      <c r="AN734"/>
    </row>
    <row r="735" spans="35:40" x14ac:dyDescent="0.2">
      <c r="AI735"/>
      <c r="AJ735"/>
      <c r="AK735"/>
      <c r="AL735"/>
      <c r="AM735"/>
      <c r="AN735"/>
    </row>
    <row r="736" spans="35:40" x14ac:dyDescent="0.2">
      <c r="AI736"/>
      <c r="AJ736"/>
      <c r="AK736"/>
      <c r="AL736"/>
      <c r="AM736"/>
      <c r="AN736"/>
    </row>
    <row r="737" spans="35:40" x14ac:dyDescent="0.2">
      <c r="AI737"/>
      <c r="AJ737"/>
      <c r="AK737"/>
      <c r="AL737"/>
      <c r="AM737"/>
      <c r="AN737"/>
    </row>
    <row r="738" spans="35:40" x14ac:dyDescent="0.2">
      <c r="AI738"/>
      <c r="AJ738"/>
      <c r="AK738"/>
      <c r="AL738"/>
      <c r="AM738"/>
      <c r="AN738"/>
    </row>
    <row r="739" spans="35:40" x14ac:dyDescent="0.2">
      <c r="AI739"/>
      <c r="AJ739"/>
      <c r="AK739"/>
      <c r="AL739"/>
      <c r="AM739"/>
      <c r="AN739"/>
    </row>
    <row r="740" spans="35:40" x14ac:dyDescent="0.2">
      <c r="AI740"/>
      <c r="AJ740"/>
      <c r="AK740"/>
      <c r="AL740"/>
      <c r="AM740"/>
      <c r="AN740"/>
    </row>
    <row r="741" spans="35:40" x14ac:dyDescent="0.2">
      <c r="AI741"/>
      <c r="AJ741"/>
      <c r="AK741"/>
      <c r="AL741"/>
      <c r="AM741"/>
      <c r="AN741"/>
    </row>
    <row r="742" spans="35:40" x14ac:dyDescent="0.2">
      <c r="AI742"/>
      <c r="AJ742"/>
      <c r="AK742"/>
      <c r="AL742"/>
      <c r="AM742"/>
      <c r="AN742"/>
    </row>
    <row r="743" spans="35:40" x14ac:dyDescent="0.2">
      <c r="AI743"/>
      <c r="AJ743"/>
      <c r="AK743"/>
      <c r="AL743"/>
      <c r="AM743"/>
      <c r="AN743"/>
    </row>
    <row r="744" spans="35:40" x14ac:dyDescent="0.2">
      <c r="AI744"/>
      <c r="AJ744"/>
      <c r="AK744"/>
      <c r="AL744"/>
      <c r="AM744"/>
      <c r="AN744"/>
    </row>
    <row r="745" spans="35:40" x14ac:dyDescent="0.2">
      <c r="AI745"/>
      <c r="AJ745"/>
      <c r="AK745"/>
      <c r="AL745"/>
      <c r="AM745"/>
      <c r="AN745"/>
    </row>
    <row r="746" spans="35:40" x14ac:dyDescent="0.2">
      <c r="AI746"/>
      <c r="AJ746"/>
      <c r="AK746"/>
      <c r="AL746"/>
      <c r="AM746"/>
      <c r="AN746"/>
    </row>
    <row r="747" spans="35:40" x14ac:dyDescent="0.2">
      <c r="AI747"/>
      <c r="AJ747"/>
      <c r="AK747"/>
      <c r="AL747"/>
      <c r="AM747"/>
      <c r="AN747"/>
    </row>
    <row r="748" spans="35:40" x14ac:dyDescent="0.2">
      <c r="AI748"/>
      <c r="AJ748"/>
      <c r="AK748"/>
      <c r="AL748"/>
      <c r="AM748"/>
      <c r="AN748"/>
    </row>
    <row r="749" spans="35:40" x14ac:dyDescent="0.2">
      <c r="AI749"/>
      <c r="AJ749"/>
      <c r="AK749"/>
      <c r="AL749"/>
      <c r="AM749"/>
      <c r="AN749"/>
    </row>
    <row r="750" spans="35:40" x14ac:dyDescent="0.2">
      <c r="AI750"/>
      <c r="AJ750"/>
      <c r="AK750"/>
      <c r="AL750"/>
      <c r="AM750"/>
      <c r="AN750"/>
    </row>
    <row r="751" spans="35:40" x14ac:dyDescent="0.2">
      <c r="AI751"/>
      <c r="AJ751"/>
      <c r="AK751"/>
      <c r="AL751"/>
      <c r="AM751"/>
      <c r="AN751"/>
    </row>
    <row r="752" spans="35:40" x14ac:dyDescent="0.2">
      <c r="AI752"/>
      <c r="AJ752"/>
      <c r="AK752"/>
      <c r="AL752"/>
      <c r="AM752"/>
      <c r="AN752"/>
    </row>
    <row r="753" spans="35:40" x14ac:dyDescent="0.2">
      <c r="AI753"/>
      <c r="AJ753"/>
      <c r="AK753"/>
      <c r="AL753"/>
      <c r="AM753"/>
      <c r="AN753"/>
    </row>
    <row r="754" spans="35:40" x14ac:dyDescent="0.2">
      <c r="AI754"/>
      <c r="AJ754"/>
      <c r="AK754"/>
      <c r="AL754"/>
      <c r="AM754"/>
      <c r="AN754"/>
    </row>
    <row r="755" spans="35:40" x14ac:dyDescent="0.2">
      <c r="AI755"/>
      <c r="AJ755"/>
      <c r="AK755"/>
      <c r="AL755"/>
      <c r="AM755"/>
      <c r="AN755"/>
    </row>
    <row r="756" spans="35:40" x14ac:dyDescent="0.2">
      <c r="AI756"/>
      <c r="AJ756"/>
      <c r="AK756"/>
      <c r="AL756"/>
      <c r="AM756"/>
      <c r="AN756"/>
    </row>
    <row r="757" spans="35:40" x14ac:dyDescent="0.2">
      <c r="AI757"/>
      <c r="AJ757"/>
      <c r="AK757"/>
      <c r="AL757"/>
      <c r="AM757"/>
      <c r="AN757"/>
    </row>
    <row r="758" spans="35:40" x14ac:dyDescent="0.2">
      <c r="AI758"/>
      <c r="AJ758"/>
      <c r="AK758"/>
      <c r="AL758"/>
      <c r="AM758"/>
      <c r="AN758"/>
    </row>
    <row r="759" spans="35:40" x14ac:dyDescent="0.2">
      <c r="AI759"/>
      <c r="AJ759"/>
      <c r="AK759"/>
      <c r="AL759"/>
      <c r="AM759"/>
      <c r="AN759"/>
    </row>
    <row r="760" spans="35:40" x14ac:dyDescent="0.2">
      <c r="AI760"/>
      <c r="AJ760"/>
      <c r="AK760"/>
      <c r="AL760"/>
      <c r="AM760"/>
      <c r="AN760"/>
    </row>
    <row r="761" spans="35:40" x14ac:dyDescent="0.2">
      <c r="AI761"/>
      <c r="AJ761"/>
      <c r="AK761"/>
      <c r="AL761"/>
      <c r="AM761"/>
      <c r="AN761"/>
    </row>
    <row r="762" spans="35:40" x14ac:dyDescent="0.2">
      <c r="AI762"/>
      <c r="AJ762"/>
      <c r="AK762"/>
      <c r="AL762"/>
      <c r="AM762"/>
      <c r="AN762"/>
    </row>
    <row r="763" spans="35:40" x14ac:dyDescent="0.2">
      <c r="AI763"/>
      <c r="AJ763"/>
      <c r="AK763"/>
      <c r="AL763"/>
      <c r="AM763"/>
      <c r="AN763"/>
    </row>
    <row r="764" spans="35:40" x14ac:dyDescent="0.2">
      <c r="AI764"/>
      <c r="AJ764"/>
      <c r="AK764"/>
      <c r="AL764"/>
      <c r="AM764"/>
      <c r="AN764"/>
    </row>
    <row r="765" spans="35:40" x14ac:dyDescent="0.2">
      <c r="AI765"/>
      <c r="AJ765"/>
      <c r="AK765"/>
      <c r="AL765"/>
      <c r="AM765"/>
      <c r="AN765"/>
    </row>
    <row r="766" spans="35:40" x14ac:dyDescent="0.2">
      <c r="AI766"/>
      <c r="AJ766"/>
      <c r="AK766"/>
      <c r="AL766"/>
      <c r="AM766"/>
      <c r="AN766"/>
    </row>
    <row r="767" spans="35:40" x14ac:dyDescent="0.2">
      <c r="AI767"/>
      <c r="AJ767"/>
      <c r="AK767"/>
      <c r="AL767"/>
      <c r="AM767"/>
      <c r="AN767"/>
    </row>
    <row r="768" spans="35:40" x14ac:dyDescent="0.2">
      <c r="AI768"/>
      <c r="AJ768"/>
      <c r="AK768"/>
      <c r="AL768"/>
      <c r="AM768"/>
      <c r="AN768"/>
    </row>
    <row r="769" spans="35:40" x14ac:dyDescent="0.2">
      <c r="AI769"/>
      <c r="AJ769"/>
      <c r="AK769"/>
      <c r="AL769"/>
      <c r="AM769"/>
      <c r="AN769"/>
    </row>
    <row r="770" spans="35:40" x14ac:dyDescent="0.2">
      <c r="AI770"/>
      <c r="AJ770"/>
      <c r="AK770"/>
      <c r="AL770"/>
      <c r="AM770"/>
      <c r="AN770"/>
    </row>
    <row r="771" spans="35:40" x14ac:dyDescent="0.2">
      <c r="AI771"/>
      <c r="AJ771"/>
      <c r="AK771"/>
      <c r="AL771"/>
      <c r="AM771"/>
      <c r="AN771"/>
    </row>
    <row r="772" spans="35:40" x14ac:dyDescent="0.2">
      <c r="AI772"/>
      <c r="AJ772"/>
      <c r="AK772"/>
      <c r="AL772"/>
      <c r="AM772"/>
      <c r="AN772"/>
    </row>
    <row r="773" spans="35:40" x14ac:dyDescent="0.2">
      <c r="AI773"/>
      <c r="AJ773"/>
      <c r="AK773"/>
      <c r="AL773"/>
      <c r="AM773"/>
      <c r="AN773"/>
    </row>
    <row r="774" spans="35:40" x14ac:dyDescent="0.2">
      <c r="AI774"/>
      <c r="AJ774"/>
      <c r="AK774"/>
      <c r="AL774"/>
      <c r="AM774"/>
      <c r="AN774"/>
    </row>
    <row r="775" spans="35:40" x14ac:dyDescent="0.2">
      <c r="AI775"/>
      <c r="AJ775"/>
      <c r="AK775"/>
      <c r="AL775"/>
      <c r="AM775"/>
      <c r="AN775"/>
    </row>
    <row r="776" spans="35:40" x14ac:dyDescent="0.2">
      <c r="AI776"/>
      <c r="AJ776"/>
      <c r="AK776"/>
      <c r="AL776"/>
      <c r="AM776"/>
      <c r="AN776"/>
    </row>
    <row r="777" spans="35:40" x14ac:dyDescent="0.2">
      <c r="AI777"/>
      <c r="AJ777"/>
      <c r="AK777"/>
      <c r="AL777"/>
      <c r="AM777"/>
      <c r="AN777"/>
    </row>
    <row r="778" spans="35:40" x14ac:dyDescent="0.2">
      <c r="AI778"/>
      <c r="AJ778"/>
      <c r="AK778"/>
      <c r="AL778"/>
      <c r="AM778"/>
      <c r="AN778"/>
    </row>
    <row r="779" spans="35:40" x14ac:dyDescent="0.2">
      <c r="AI779"/>
      <c r="AJ779"/>
      <c r="AK779"/>
      <c r="AL779"/>
      <c r="AM779"/>
      <c r="AN779"/>
    </row>
    <row r="780" spans="35:40" x14ac:dyDescent="0.2">
      <c r="AI780"/>
      <c r="AJ780"/>
      <c r="AK780"/>
      <c r="AL780"/>
      <c r="AM780"/>
      <c r="AN780"/>
    </row>
    <row r="781" spans="35:40" x14ac:dyDescent="0.2">
      <c r="AI781"/>
      <c r="AJ781"/>
      <c r="AK781"/>
      <c r="AL781"/>
      <c r="AM781"/>
      <c r="AN781"/>
    </row>
    <row r="782" spans="35:40" x14ac:dyDescent="0.2">
      <c r="AI782"/>
      <c r="AJ782"/>
      <c r="AK782"/>
      <c r="AL782"/>
      <c r="AM782"/>
      <c r="AN782"/>
    </row>
    <row r="783" spans="35:40" x14ac:dyDescent="0.2">
      <c r="AI783"/>
      <c r="AJ783"/>
      <c r="AK783"/>
      <c r="AL783"/>
      <c r="AM783"/>
      <c r="AN783"/>
    </row>
    <row r="784" spans="35:40" x14ac:dyDescent="0.2">
      <c r="AI784"/>
      <c r="AJ784"/>
      <c r="AK784"/>
      <c r="AL784"/>
      <c r="AM784"/>
      <c r="AN784"/>
    </row>
    <row r="785" spans="35:40" x14ac:dyDescent="0.2">
      <c r="AI785"/>
      <c r="AJ785"/>
      <c r="AK785"/>
      <c r="AL785"/>
      <c r="AM785"/>
      <c r="AN785"/>
    </row>
    <row r="786" spans="35:40" x14ac:dyDescent="0.2">
      <c r="AI786"/>
      <c r="AJ786"/>
      <c r="AK786"/>
      <c r="AL786"/>
      <c r="AM786"/>
      <c r="AN786"/>
    </row>
    <row r="787" spans="35:40" x14ac:dyDescent="0.2">
      <c r="AI787"/>
      <c r="AJ787"/>
      <c r="AK787"/>
      <c r="AL787"/>
      <c r="AM787"/>
      <c r="AN787"/>
    </row>
    <row r="788" spans="35:40" x14ac:dyDescent="0.2">
      <c r="AI788"/>
      <c r="AJ788"/>
      <c r="AK788"/>
      <c r="AL788"/>
      <c r="AM788"/>
      <c r="AN788"/>
    </row>
    <row r="789" spans="35:40" x14ac:dyDescent="0.2">
      <c r="AI789"/>
      <c r="AJ789"/>
      <c r="AK789"/>
      <c r="AL789"/>
      <c r="AM789"/>
      <c r="AN789"/>
    </row>
    <row r="790" spans="35:40" x14ac:dyDescent="0.2">
      <c r="AI790"/>
      <c r="AJ790"/>
      <c r="AK790"/>
      <c r="AL790"/>
      <c r="AM790"/>
      <c r="AN790"/>
    </row>
    <row r="791" spans="35:40" x14ac:dyDescent="0.2">
      <c r="AI791"/>
      <c r="AJ791"/>
      <c r="AK791"/>
      <c r="AL791"/>
      <c r="AM791"/>
      <c r="AN791"/>
    </row>
    <row r="792" spans="35:40" x14ac:dyDescent="0.2">
      <c r="AI792"/>
      <c r="AJ792"/>
    </row>
    <row r="793" spans="35:40" x14ac:dyDescent="0.2">
      <c r="AI793"/>
      <c r="AJ793"/>
    </row>
    <row r="794" spans="35:40" x14ac:dyDescent="0.2">
      <c r="AI794"/>
      <c r="AJ794"/>
    </row>
    <row r="795" spans="35:40" x14ac:dyDescent="0.2">
      <c r="AI795"/>
      <c r="AJ795"/>
    </row>
    <row r="796" spans="35:40" x14ac:dyDescent="0.2">
      <c r="AI796"/>
      <c r="AJ796"/>
    </row>
    <row r="797" spans="35:40" x14ac:dyDescent="0.2">
      <c r="AI797"/>
      <c r="AJ797"/>
    </row>
    <row r="798" spans="35:40" x14ac:dyDescent="0.2">
      <c r="AI798"/>
      <c r="AJ798"/>
    </row>
    <row r="799" spans="35:40" x14ac:dyDescent="0.2">
      <c r="AI799"/>
      <c r="AJ799"/>
    </row>
    <row r="800" spans="35:40" x14ac:dyDescent="0.2">
      <c r="AI800"/>
      <c r="AJ800"/>
    </row>
    <row r="801" spans="35:36" x14ac:dyDescent="0.2">
      <c r="AI801"/>
      <c r="AJ801"/>
    </row>
    <row r="802" spans="35:36" x14ac:dyDescent="0.2">
      <c r="AI802"/>
      <c r="AJ802"/>
    </row>
    <row r="803" spans="35:36" x14ac:dyDescent="0.2">
      <c r="AI803"/>
      <c r="AJ803"/>
    </row>
    <row r="804" spans="35:36" x14ac:dyDescent="0.2">
      <c r="AI804"/>
      <c r="AJ804"/>
    </row>
    <row r="805" spans="35:36" x14ac:dyDescent="0.2">
      <c r="AI805"/>
      <c r="AJ805"/>
    </row>
    <row r="806" spans="35:36" x14ac:dyDescent="0.2">
      <c r="AI806"/>
      <c r="AJ806"/>
    </row>
    <row r="807" spans="35:36" x14ac:dyDescent="0.2">
      <c r="AI807"/>
      <c r="AJ807"/>
    </row>
    <row r="808" spans="35:36" x14ac:dyDescent="0.2">
      <c r="AI808"/>
      <c r="AJ808"/>
    </row>
    <row r="809" spans="35:36" x14ac:dyDescent="0.2">
      <c r="AI809"/>
      <c r="AJ809"/>
    </row>
    <row r="810" spans="35:36" x14ac:dyDescent="0.2">
      <c r="AI810"/>
      <c r="AJ810"/>
    </row>
    <row r="811" spans="35:36" x14ac:dyDescent="0.2">
      <c r="AI811"/>
      <c r="AJ811"/>
    </row>
    <row r="812" spans="35:36" x14ac:dyDescent="0.2">
      <c r="AI812"/>
      <c r="AJ812"/>
    </row>
    <row r="813" spans="35:36" x14ac:dyDescent="0.2">
      <c r="AI813"/>
      <c r="AJ813"/>
    </row>
    <row r="814" spans="35:36" x14ac:dyDescent="0.2">
      <c r="AI814"/>
      <c r="AJ814"/>
    </row>
    <row r="815" spans="35:36" x14ac:dyDescent="0.2">
      <c r="AI815"/>
      <c r="AJ815"/>
    </row>
    <row r="816" spans="35:36" x14ac:dyDescent="0.2">
      <c r="AI816"/>
      <c r="AJ816"/>
    </row>
    <row r="817" spans="35:36" x14ac:dyDescent="0.2">
      <c r="AI817"/>
      <c r="AJ817"/>
    </row>
    <row r="818" spans="35:36" x14ac:dyDescent="0.2">
      <c r="AI818"/>
      <c r="AJ818"/>
    </row>
    <row r="819" spans="35:36" x14ac:dyDescent="0.2">
      <c r="AI819"/>
      <c r="AJ819"/>
    </row>
    <row r="820" spans="35:36" x14ac:dyDescent="0.2">
      <c r="AI820"/>
      <c r="AJ820"/>
    </row>
    <row r="821" spans="35:36" x14ac:dyDescent="0.2">
      <c r="AI821"/>
      <c r="AJ821"/>
    </row>
    <row r="822" spans="35:36" x14ac:dyDescent="0.2">
      <c r="AI822"/>
      <c r="AJ822"/>
    </row>
    <row r="823" spans="35:36" x14ac:dyDescent="0.2">
      <c r="AI823"/>
      <c r="AJ823"/>
    </row>
    <row r="824" spans="35:36" x14ac:dyDescent="0.2">
      <c r="AI824"/>
      <c r="AJ824"/>
    </row>
    <row r="825" spans="35:36" x14ac:dyDescent="0.2">
      <c r="AI825"/>
      <c r="AJ825"/>
    </row>
    <row r="826" spans="35:36" x14ac:dyDescent="0.2">
      <c r="AI826"/>
      <c r="AJ826"/>
    </row>
    <row r="827" spans="35:36" x14ac:dyDescent="0.2">
      <c r="AI827"/>
      <c r="AJ827"/>
    </row>
    <row r="828" spans="35:36" x14ac:dyDescent="0.2">
      <c r="AI828"/>
      <c r="AJ828"/>
    </row>
    <row r="829" spans="35:36" x14ac:dyDescent="0.2">
      <c r="AI829"/>
      <c r="AJ829"/>
    </row>
    <row r="830" spans="35:36" x14ac:dyDescent="0.2">
      <c r="AI830"/>
      <c r="AJ830"/>
    </row>
    <row r="831" spans="35:36" x14ac:dyDescent="0.2">
      <c r="AI831"/>
      <c r="AJ831"/>
    </row>
    <row r="832" spans="35:36" x14ac:dyDescent="0.2">
      <c r="AI832"/>
      <c r="AJ832"/>
    </row>
    <row r="833" spans="35:36" x14ac:dyDescent="0.2">
      <c r="AI833"/>
      <c r="AJ833"/>
    </row>
    <row r="834" spans="35:36" x14ac:dyDescent="0.2">
      <c r="AI834"/>
      <c r="AJ834"/>
    </row>
    <row r="835" spans="35:36" x14ac:dyDescent="0.2">
      <c r="AI835"/>
      <c r="AJ835"/>
    </row>
    <row r="836" spans="35:36" x14ac:dyDescent="0.2">
      <c r="AI836"/>
      <c r="AJ836"/>
    </row>
    <row r="837" spans="35:36" x14ac:dyDescent="0.2">
      <c r="AI837"/>
      <c r="AJ837"/>
    </row>
    <row r="838" spans="35:36" x14ac:dyDescent="0.2">
      <c r="AI838"/>
      <c r="AJ838"/>
    </row>
    <row r="839" spans="35:36" x14ac:dyDescent="0.2">
      <c r="AI839"/>
      <c r="AJ839"/>
    </row>
    <row r="840" spans="35:36" x14ac:dyDescent="0.2">
      <c r="AI840"/>
      <c r="AJ840"/>
    </row>
    <row r="841" spans="35:36" x14ac:dyDescent="0.2">
      <c r="AI841"/>
      <c r="AJ841"/>
    </row>
    <row r="842" spans="35:36" x14ac:dyDescent="0.2">
      <c r="AI842"/>
      <c r="AJ842"/>
    </row>
    <row r="843" spans="35:36" x14ac:dyDescent="0.2">
      <c r="AI843"/>
      <c r="AJ843"/>
    </row>
    <row r="844" spans="35:36" x14ac:dyDescent="0.2">
      <c r="AI844"/>
      <c r="AJ844"/>
    </row>
    <row r="845" spans="35:36" x14ac:dyDescent="0.2">
      <c r="AI845"/>
      <c r="AJ845"/>
    </row>
    <row r="846" spans="35:36" x14ac:dyDescent="0.2">
      <c r="AI846"/>
      <c r="AJ846"/>
    </row>
    <row r="847" spans="35:36" x14ac:dyDescent="0.2">
      <c r="AI847"/>
      <c r="AJ847"/>
    </row>
    <row r="848" spans="35:36" x14ac:dyDescent="0.2">
      <c r="AI848"/>
      <c r="AJ848"/>
    </row>
    <row r="849" spans="35:36" x14ac:dyDescent="0.2">
      <c r="AI849"/>
      <c r="AJ849"/>
    </row>
    <row r="850" spans="35:36" x14ac:dyDescent="0.2">
      <c r="AI850"/>
      <c r="AJ850"/>
    </row>
    <row r="851" spans="35:36" x14ac:dyDescent="0.2">
      <c r="AI851"/>
      <c r="AJ851"/>
    </row>
    <row r="852" spans="35:36" x14ac:dyDescent="0.2">
      <c r="AI852"/>
      <c r="AJ852"/>
    </row>
    <row r="853" spans="35:36" x14ac:dyDescent="0.2">
      <c r="AI853"/>
      <c r="AJ853"/>
    </row>
    <row r="854" spans="35:36" x14ac:dyDescent="0.2">
      <c r="AI854"/>
      <c r="AJ854"/>
    </row>
    <row r="855" spans="35:36" x14ac:dyDescent="0.2">
      <c r="AI855"/>
      <c r="AJ855"/>
    </row>
    <row r="856" spans="35:36" x14ac:dyDescent="0.2">
      <c r="AI856"/>
      <c r="AJ856"/>
    </row>
    <row r="857" spans="35:36" x14ac:dyDescent="0.2">
      <c r="AI857"/>
      <c r="AJ857"/>
    </row>
    <row r="858" spans="35:36" x14ac:dyDescent="0.2">
      <c r="AI858"/>
      <c r="AJ858"/>
    </row>
    <row r="859" spans="35:36" x14ac:dyDescent="0.2">
      <c r="AI859"/>
      <c r="AJ859"/>
    </row>
    <row r="860" spans="35:36" x14ac:dyDescent="0.2">
      <c r="AI860"/>
      <c r="AJ860"/>
    </row>
    <row r="861" spans="35:36" x14ac:dyDescent="0.2">
      <c r="AI861"/>
      <c r="AJ861"/>
    </row>
    <row r="862" spans="35:36" x14ac:dyDescent="0.2">
      <c r="AI862"/>
      <c r="AJ862"/>
    </row>
    <row r="863" spans="35:36" x14ac:dyDescent="0.2">
      <c r="AI863"/>
      <c r="AJ863"/>
    </row>
    <row r="864" spans="35:36" x14ac:dyDescent="0.2">
      <c r="AI864"/>
      <c r="AJ864"/>
    </row>
    <row r="865" spans="35:36" x14ac:dyDescent="0.2">
      <c r="AI865"/>
      <c r="AJ865"/>
    </row>
    <row r="866" spans="35:36" x14ac:dyDescent="0.2">
      <c r="AI866"/>
      <c r="AJ866"/>
    </row>
    <row r="867" spans="35:36" x14ac:dyDescent="0.2">
      <c r="AI867"/>
      <c r="AJ867"/>
    </row>
    <row r="868" spans="35:36" x14ac:dyDescent="0.2">
      <c r="AI868"/>
      <c r="AJ868"/>
    </row>
    <row r="869" spans="35:36" x14ac:dyDescent="0.2">
      <c r="AI869"/>
      <c r="AJ869"/>
    </row>
    <row r="870" spans="35:36" x14ac:dyDescent="0.2">
      <c r="AI870"/>
      <c r="AJ870"/>
    </row>
    <row r="871" spans="35:36" x14ac:dyDescent="0.2">
      <c r="AI871"/>
      <c r="AJ871"/>
    </row>
    <row r="872" spans="35:36" x14ac:dyDescent="0.2">
      <c r="AI872"/>
      <c r="AJ872"/>
    </row>
    <row r="873" spans="35:36" x14ac:dyDescent="0.2">
      <c r="AI873"/>
      <c r="AJ873"/>
    </row>
    <row r="874" spans="35:36" x14ac:dyDescent="0.2">
      <c r="AI874"/>
      <c r="AJ874"/>
    </row>
    <row r="875" spans="35:36" x14ac:dyDescent="0.2">
      <c r="AI875"/>
      <c r="AJ875"/>
    </row>
    <row r="876" spans="35:36" x14ac:dyDescent="0.2">
      <c r="AI876"/>
      <c r="AJ876"/>
    </row>
    <row r="877" spans="35:36" x14ac:dyDescent="0.2">
      <c r="AI877"/>
      <c r="AJ877"/>
    </row>
    <row r="878" spans="35:36" x14ac:dyDescent="0.2">
      <c r="AI878"/>
      <c r="AJ878"/>
    </row>
    <row r="879" spans="35:36" x14ac:dyDescent="0.2">
      <c r="AI879"/>
      <c r="AJ879"/>
    </row>
    <row r="880" spans="35:36" x14ac:dyDescent="0.2">
      <c r="AI880"/>
      <c r="AJ880"/>
    </row>
    <row r="881" spans="35:36" x14ac:dyDescent="0.2">
      <c r="AI881"/>
      <c r="AJ881"/>
    </row>
    <row r="882" spans="35:36" x14ac:dyDescent="0.2">
      <c r="AI882"/>
      <c r="AJ882"/>
    </row>
    <row r="883" spans="35:36" x14ac:dyDescent="0.2">
      <c r="AI883"/>
      <c r="AJ883"/>
    </row>
    <row r="884" spans="35:36" x14ac:dyDescent="0.2">
      <c r="AI884"/>
      <c r="AJ884"/>
    </row>
    <row r="885" spans="35:36" x14ac:dyDescent="0.2">
      <c r="AI885"/>
      <c r="AJ885"/>
    </row>
    <row r="886" spans="35:36" x14ac:dyDescent="0.2">
      <c r="AI886"/>
      <c r="AJ886"/>
    </row>
    <row r="887" spans="35:36" x14ac:dyDescent="0.2">
      <c r="AI887"/>
      <c r="AJ887"/>
    </row>
    <row r="888" spans="35:36" x14ac:dyDescent="0.2">
      <c r="AI888"/>
      <c r="AJ888"/>
    </row>
    <row r="889" spans="35:36" x14ac:dyDescent="0.2">
      <c r="AI889"/>
      <c r="AJ889"/>
    </row>
    <row r="890" spans="35:36" x14ac:dyDescent="0.2">
      <c r="AI890"/>
      <c r="AJ890"/>
    </row>
    <row r="891" spans="35:36" x14ac:dyDescent="0.2">
      <c r="AI891"/>
      <c r="AJ891"/>
    </row>
    <row r="892" spans="35:36" x14ac:dyDescent="0.2">
      <c r="AI892"/>
      <c r="AJ892"/>
    </row>
    <row r="893" spans="35:36" x14ac:dyDescent="0.2">
      <c r="AI893"/>
      <c r="AJ893"/>
    </row>
    <row r="894" spans="35:36" x14ac:dyDescent="0.2">
      <c r="AI894"/>
      <c r="AJ894"/>
    </row>
    <row r="895" spans="35:36" x14ac:dyDescent="0.2">
      <c r="AI895"/>
      <c r="AJ895"/>
    </row>
    <row r="896" spans="35:36" x14ac:dyDescent="0.2">
      <c r="AI896"/>
      <c r="AJ896"/>
    </row>
    <row r="897" spans="35:36" x14ac:dyDescent="0.2">
      <c r="AI897"/>
      <c r="AJ897"/>
    </row>
    <row r="898" spans="35:36" x14ac:dyDescent="0.2">
      <c r="AI898"/>
      <c r="AJ898"/>
    </row>
    <row r="899" spans="35:36" x14ac:dyDescent="0.2">
      <c r="AI899"/>
      <c r="AJ899"/>
    </row>
    <row r="900" spans="35:36" x14ac:dyDescent="0.2">
      <c r="AI900"/>
      <c r="AJ900"/>
    </row>
    <row r="901" spans="35:36" x14ac:dyDescent="0.2">
      <c r="AI901"/>
      <c r="AJ901"/>
    </row>
    <row r="902" spans="35:36" x14ac:dyDescent="0.2">
      <c r="AI902"/>
      <c r="AJ902"/>
    </row>
    <row r="903" spans="35:36" x14ac:dyDescent="0.2">
      <c r="AI903"/>
      <c r="AJ903"/>
    </row>
    <row r="904" spans="35:36" x14ac:dyDescent="0.2">
      <c r="AI904"/>
      <c r="AJ904"/>
    </row>
    <row r="905" spans="35:36" x14ac:dyDescent="0.2">
      <c r="AI905"/>
      <c r="AJ905"/>
    </row>
    <row r="906" spans="35:36" x14ac:dyDescent="0.2">
      <c r="AI906"/>
      <c r="AJ906"/>
    </row>
    <row r="907" spans="35:36" x14ac:dyDescent="0.2">
      <c r="AI907"/>
      <c r="AJ907"/>
    </row>
    <row r="908" spans="35:36" x14ac:dyDescent="0.2">
      <c r="AI908"/>
      <c r="AJ908"/>
    </row>
    <row r="909" spans="35:36" x14ac:dyDescent="0.2">
      <c r="AI909"/>
      <c r="AJ909"/>
    </row>
    <row r="910" spans="35:36" x14ac:dyDescent="0.2">
      <c r="AI910"/>
      <c r="AJ910"/>
    </row>
    <row r="911" spans="35:36" x14ac:dyDescent="0.2">
      <c r="AI911"/>
      <c r="AJ911"/>
    </row>
    <row r="912" spans="35:36" x14ac:dyDescent="0.2">
      <c r="AI912"/>
      <c r="AJ912"/>
    </row>
    <row r="913" spans="35:36" x14ac:dyDescent="0.2">
      <c r="AI913"/>
      <c r="AJ913"/>
    </row>
    <row r="914" spans="35:36" x14ac:dyDescent="0.2">
      <c r="AI914"/>
      <c r="AJ914"/>
    </row>
    <row r="915" spans="35:36" x14ac:dyDescent="0.2">
      <c r="AI915"/>
      <c r="AJ915"/>
    </row>
    <row r="916" spans="35:36" x14ac:dyDescent="0.2">
      <c r="AI916"/>
      <c r="AJ916"/>
    </row>
    <row r="917" spans="35:36" x14ac:dyDescent="0.2">
      <c r="AI917"/>
      <c r="AJ917"/>
    </row>
    <row r="918" spans="35:36" x14ac:dyDescent="0.2">
      <c r="AI918"/>
      <c r="AJ918"/>
    </row>
    <row r="919" spans="35:36" x14ac:dyDescent="0.2">
      <c r="AI919"/>
      <c r="AJ919"/>
    </row>
    <row r="920" spans="35:36" x14ac:dyDescent="0.2">
      <c r="AI920"/>
      <c r="AJ920"/>
    </row>
    <row r="921" spans="35:36" x14ac:dyDescent="0.2">
      <c r="AI921"/>
      <c r="AJ921"/>
    </row>
    <row r="922" spans="35:36" x14ac:dyDescent="0.2">
      <c r="AI922"/>
      <c r="AJ922"/>
    </row>
    <row r="923" spans="35:36" x14ac:dyDescent="0.2">
      <c r="AI923"/>
      <c r="AJ923"/>
    </row>
    <row r="924" spans="35:36" x14ac:dyDescent="0.2">
      <c r="AI924"/>
      <c r="AJ924"/>
    </row>
    <row r="925" spans="35:36" x14ac:dyDescent="0.2">
      <c r="AI925"/>
      <c r="AJ925"/>
    </row>
    <row r="926" spans="35:36" x14ac:dyDescent="0.2">
      <c r="AI926"/>
      <c r="AJ926"/>
    </row>
    <row r="927" spans="35:36" x14ac:dyDescent="0.2">
      <c r="AI927"/>
      <c r="AJ927"/>
    </row>
    <row r="928" spans="35:36" x14ac:dyDescent="0.2">
      <c r="AI928"/>
      <c r="AJ928"/>
    </row>
    <row r="929" spans="35:36" x14ac:dyDescent="0.2">
      <c r="AI929"/>
      <c r="AJ929"/>
    </row>
    <row r="930" spans="35:36" x14ac:dyDescent="0.2">
      <c r="AI930"/>
      <c r="AJ930"/>
    </row>
    <row r="931" spans="35:36" x14ac:dyDescent="0.2">
      <c r="AI931"/>
      <c r="AJ931"/>
    </row>
    <row r="932" spans="35:36" x14ac:dyDescent="0.2">
      <c r="AI932"/>
      <c r="AJ932"/>
    </row>
    <row r="933" spans="35:36" x14ac:dyDescent="0.2">
      <c r="AI933"/>
      <c r="AJ933"/>
    </row>
    <row r="934" spans="35:36" x14ac:dyDescent="0.2">
      <c r="AI934"/>
      <c r="AJ934"/>
    </row>
    <row r="935" spans="35:36" x14ac:dyDescent="0.2">
      <c r="AI935"/>
      <c r="AJ935"/>
    </row>
    <row r="936" spans="35:36" x14ac:dyDescent="0.2">
      <c r="AI936"/>
      <c r="AJ936"/>
    </row>
    <row r="937" spans="35:36" x14ac:dyDescent="0.2">
      <c r="AI937"/>
      <c r="AJ937"/>
    </row>
    <row r="938" spans="35:36" x14ac:dyDescent="0.2">
      <c r="AI938"/>
      <c r="AJ938"/>
    </row>
    <row r="939" spans="35:36" x14ac:dyDescent="0.2">
      <c r="AI939"/>
      <c r="AJ939"/>
    </row>
    <row r="940" spans="35:36" x14ac:dyDescent="0.2">
      <c r="AI940"/>
      <c r="AJ940"/>
    </row>
    <row r="941" spans="35:36" x14ac:dyDescent="0.2">
      <c r="AI941"/>
      <c r="AJ941"/>
    </row>
    <row r="942" spans="35:36" x14ac:dyDescent="0.2">
      <c r="AI942"/>
      <c r="AJ942"/>
    </row>
    <row r="943" spans="35:36" x14ac:dyDescent="0.2">
      <c r="AI943"/>
      <c r="AJ943"/>
    </row>
    <row r="944" spans="35:36" x14ac:dyDescent="0.2">
      <c r="AI944"/>
      <c r="AJ944"/>
    </row>
    <row r="945" spans="35:36" x14ac:dyDescent="0.2">
      <c r="AI945"/>
      <c r="AJ945"/>
    </row>
    <row r="946" spans="35:36" x14ac:dyDescent="0.2">
      <c r="AI946"/>
      <c r="AJ946"/>
    </row>
    <row r="947" spans="35:36" x14ac:dyDescent="0.2">
      <c r="AI947"/>
      <c r="AJ947"/>
    </row>
    <row r="948" spans="35:36" x14ac:dyDescent="0.2">
      <c r="AI948"/>
      <c r="AJ948"/>
    </row>
    <row r="949" spans="35:36" x14ac:dyDescent="0.2">
      <c r="AI949"/>
      <c r="AJ949"/>
    </row>
    <row r="950" spans="35:36" x14ac:dyDescent="0.2">
      <c r="AI950"/>
      <c r="AJ950"/>
    </row>
    <row r="951" spans="35:36" x14ac:dyDescent="0.2">
      <c r="AI951"/>
      <c r="AJ951"/>
    </row>
    <row r="952" spans="35:36" x14ac:dyDescent="0.2">
      <c r="AI952"/>
      <c r="AJ952"/>
    </row>
    <row r="953" spans="35:36" x14ac:dyDescent="0.2">
      <c r="AI953"/>
      <c r="AJ953"/>
    </row>
    <row r="954" spans="35:36" x14ac:dyDescent="0.2">
      <c r="AI954"/>
      <c r="AJ954"/>
    </row>
    <row r="955" spans="35:36" x14ac:dyDescent="0.2">
      <c r="AI955"/>
      <c r="AJ955"/>
    </row>
    <row r="956" spans="35:36" x14ac:dyDescent="0.2">
      <c r="AI956"/>
      <c r="AJ956"/>
    </row>
    <row r="957" spans="35:36" x14ac:dyDescent="0.2">
      <c r="AI957"/>
      <c r="AJ957"/>
    </row>
    <row r="958" spans="35:36" x14ac:dyDescent="0.2">
      <c r="AI958"/>
      <c r="AJ958"/>
    </row>
    <row r="959" spans="35:36" x14ac:dyDescent="0.2">
      <c r="AI959"/>
      <c r="AJ959"/>
    </row>
    <row r="960" spans="35:36" x14ac:dyDescent="0.2">
      <c r="AI960"/>
      <c r="AJ960"/>
    </row>
    <row r="961" spans="35:36" x14ac:dyDescent="0.2">
      <c r="AI961"/>
      <c r="AJ961"/>
    </row>
    <row r="962" spans="35:36" x14ac:dyDescent="0.2">
      <c r="AI962"/>
      <c r="AJ962"/>
    </row>
    <row r="963" spans="35:36" x14ac:dyDescent="0.2">
      <c r="AI963"/>
      <c r="AJ963"/>
    </row>
    <row r="964" spans="35:36" x14ac:dyDescent="0.2">
      <c r="AI964"/>
      <c r="AJ964"/>
    </row>
    <row r="965" spans="35:36" x14ac:dyDescent="0.2">
      <c r="AI965"/>
      <c r="AJ965"/>
    </row>
    <row r="966" spans="35:36" x14ac:dyDescent="0.2">
      <c r="AI966"/>
      <c r="AJ966"/>
    </row>
    <row r="967" spans="35:36" x14ac:dyDescent="0.2">
      <c r="AI967"/>
      <c r="AJ967"/>
    </row>
    <row r="968" spans="35:36" x14ac:dyDescent="0.2">
      <c r="AI968"/>
      <c r="AJ968"/>
    </row>
    <row r="969" spans="35:36" x14ac:dyDescent="0.2">
      <c r="AI969"/>
      <c r="AJ969"/>
    </row>
    <row r="970" spans="35:36" x14ac:dyDescent="0.2">
      <c r="AI970"/>
      <c r="AJ970"/>
    </row>
    <row r="971" spans="35:36" x14ac:dyDescent="0.2">
      <c r="AI971"/>
      <c r="AJ971"/>
    </row>
    <row r="972" spans="35:36" x14ac:dyDescent="0.2">
      <c r="AI972"/>
      <c r="AJ972"/>
    </row>
    <row r="973" spans="35:36" x14ac:dyDescent="0.2">
      <c r="AI973"/>
      <c r="AJ973"/>
    </row>
    <row r="974" spans="35:36" x14ac:dyDescent="0.2">
      <c r="AI974"/>
      <c r="AJ974"/>
    </row>
    <row r="975" spans="35:36" x14ac:dyDescent="0.2">
      <c r="AI975"/>
      <c r="AJ975"/>
    </row>
    <row r="976" spans="35:36" x14ac:dyDescent="0.2">
      <c r="AI976"/>
      <c r="AJ976"/>
    </row>
    <row r="977" spans="35:36" x14ac:dyDescent="0.2">
      <c r="AI977"/>
      <c r="AJ977"/>
    </row>
    <row r="978" spans="35:36" x14ac:dyDescent="0.2">
      <c r="AI978"/>
      <c r="AJ978"/>
    </row>
    <row r="979" spans="35:36" x14ac:dyDescent="0.2">
      <c r="AI979"/>
      <c r="AJ979"/>
    </row>
    <row r="980" spans="35:36" x14ac:dyDescent="0.2">
      <c r="AI980"/>
      <c r="AJ980"/>
    </row>
    <row r="981" spans="35:36" x14ac:dyDescent="0.2">
      <c r="AI981"/>
      <c r="AJ981"/>
    </row>
    <row r="982" spans="35:36" x14ac:dyDescent="0.2">
      <c r="AI982"/>
      <c r="AJ982"/>
    </row>
    <row r="983" spans="35:36" x14ac:dyDescent="0.2">
      <c r="AI983"/>
      <c r="AJ983"/>
    </row>
    <row r="984" spans="35:36" x14ac:dyDescent="0.2">
      <c r="AI984"/>
      <c r="AJ984"/>
    </row>
    <row r="985" spans="35:36" x14ac:dyDescent="0.2">
      <c r="AI985"/>
      <c r="AJ985"/>
    </row>
    <row r="986" spans="35:36" x14ac:dyDescent="0.2">
      <c r="AI986"/>
      <c r="AJ986"/>
    </row>
    <row r="987" spans="35:36" x14ac:dyDescent="0.2">
      <c r="AI987"/>
      <c r="AJ987"/>
    </row>
    <row r="988" spans="35:36" x14ac:dyDescent="0.2">
      <c r="AI988"/>
      <c r="AJ988"/>
    </row>
    <row r="989" spans="35:36" x14ac:dyDescent="0.2">
      <c r="AI989"/>
      <c r="AJ989"/>
    </row>
    <row r="990" spans="35:36" x14ac:dyDescent="0.2">
      <c r="AI990"/>
      <c r="AJ990"/>
    </row>
    <row r="991" spans="35:36" x14ac:dyDescent="0.2">
      <c r="AI991"/>
      <c r="AJ991"/>
    </row>
    <row r="992" spans="35:36" x14ac:dyDescent="0.2">
      <c r="AI992"/>
      <c r="AJ992"/>
    </row>
    <row r="993" spans="35:36" x14ac:dyDescent="0.2">
      <c r="AI993"/>
      <c r="AJ993"/>
    </row>
    <row r="994" spans="35:36" x14ac:dyDescent="0.2">
      <c r="AI994"/>
      <c r="AJ994"/>
    </row>
    <row r="995" spans="35:36" x14ac:dyDescent="0.2">
      <c r="AI995"/>
      <c r="AJ995"/>
    </row>
    <row r="996" spans="35:36" x14ac:dyDescent="0.2">
      <c r="AI996"/>
      <c r="AJ996"/>
    </row>
    <row r="997" spans="35:36" x14ac:dyDescent="0.2">
      <c r="AI997"/>
      <c r="AJ997"/>
    </row>
    <row r="998" spans="35:36" x14ac:dyDescent="0.2">
      <c r="AI998"/>
      <c r="AJ998"/>
    </row>
    <row r="999" spans="35:36" x14ac:dyDescent="0.2">
      <c r="AI999"/>
      <c r="AJ999"/>
    </row>
    <row r="1000" spans="35:36" x14ac:dyDescent="0.2">
      <c r="AI1000"/>
      <c r="AJ1000"/>
    </row>
    <row r="1001" spans="35:36" x14ac:dyDescent="0.2">
      <c r="AI1001"/>
      <c r="AJ1001"/>
    </row>
    <row r="1002" spans="35:36" x14ac:dyDescent="0.2">
      <c r="AI1002"/>
      <c r="AJ1002"/>
    </row>
    <row r="1003" spans="35:36" x14ac:dyDescent="0.2">
      <c r="AI1003"/>
      <c r="AJ1003"/>
    </row>
    <row r="1004" spans="35:36" x14ac:dyDescent="0.2">
      <c r="AI1004"/>
      <c r="AJ1004"/>
    </row>
    <row r="1005" spans="35:36" x14ac:dyDescent="0.2">
      <c r="AI1005"/>
      <c r="AJ1005"/>
    </row>
    <row r="1006" spans="35:36" x14ac:dyDescent="0.2">
      <c r="AI1006"/>
      <c r="AJ1006"/>
    </row>
    <row r="1007" spans="35:36" x14ac:dyDescent="0.2">
      <c r="AI1007"/>
      <c r="AJ1007"/>
    </row>
    <row r="1008" spans="35:36" x14ac:dyDescent="0.2">
      <c r="AI1008"/>
      <c r="AJ1008"/>
    </row>
    <row r="1009" spans="35:36" x14ac:dyDescent="0.2">
      <c r="AI1009"/>
      <c r="AJ1009"/>
    </row>
    <row r="1010" spans="35:36" x14ac:dyDescent="0.2">
      <c r="AI1010"/>
      <c r="AJ1010"/>
    </row>
    <row r="1011" spans="35:36" x14ac:dyDescent="0.2">
      <c r="AI1011"/>
      <c r="AJ1011"/>
    </row>
    <row r="1012" spans="35:36" x14ac:dyDescent="0.2">
      <c r="AI1012"/>
      <c r="AJ1012"/>
    </row>
    <row r="1013" spans="35:36" x14ac:dyDescent="0.2">
      <c r="AI1013"/>
      <c r="AJ1013"/>
    </row>
    <row r="1014" spans="35:36" x14ac:dyDescent="0.2">
      <c r="AI1014"/>
      <c r="AJ1014"/>
    </row>
    <row r="1015" spans="35:36" x14ac:dyDescent="0.2">
      <c r="AI1015"/>
      <c r="AJ1015"/>
    </row>
    <row r="1016" spans="35:36" x14ac:dyDescent="0.2">
      <c r="AI1016"/>
      <c r="AJ1016"/>
    </row>
    <row r="1017" spans="35:36" x14ac:dyDescent="0.2">
      <c r="AI1017"/>
      <c r="AJ1017"/>
    </row>
    <row r="1018" spans="35:36" x14ac:dyDescent="0.2">
      <c r="AI1018"/>
      <c r="AJ1018"/>
    </row>
    <row r="1019" spans="35:36" x14ac:dyDescent="0.2">
      <c r="AI1019"/>
      <c r="AJ1019"/>
    </row>
    <row r="1020" spans="35:36" x14ac:dyDescent="0.2">
      <c r="AI1020"/>
      <c r="AJ1020"/>
    </row>
    <row r="1021" spans="35:36" x14ac:dyDescent="0.2">
      <c r="AI1021"/>
      <c r="AJ1021"/>
    </row>
    <row r="1022" spans="35:36" x14ac:dyDescent="0.2">
      <c r="AI1022"/>
      <c r="AJ1022"/>
    </row>
    <row r="1023" spans="35:36" x14ac:dyDescent="0.2">
      <c r="AI1023"/>
      <c r="AJ1023"/>
    </row>
    <row r="1024" spans="35:36" x14ac:dyDescent="0.2">
      <c r="AI1024"/>
      <c r="AJ1024"/>
    </row>
    <row r="1025" spans="35:36" x14ac:dyDescent="0.2">
      <c r="AI1025"/>
      <c r="AJ1025"/>
    </row>
    <row r="1026" spans="35:36" x14ac:dyDescent="0.2">
      <c r="AI1026"/>
      <c r="AJ1026"/>
    </row>
    <row r="1027" spans="35:36" x14ac:dyDescent="0.2">
      <c r="AI1027"/>
      <c r="AJ1027"/>
    </row>
    <row r="1028" spans="35:36" x14ac:dyDescent="0.2">
      <c r="AI1028"/>
      <c r="AJ1028"/>
    </row>
    <row r="1029" spans="35:36" x14ac:dyDescent="0.2">
      <c r="AI1029"/>
      <c r="AJ1029"/>
    </row>
    <row r="1030" spans="35:36" x14ac:dyDescent="0.2">
      <c r="AI1030"/>
      <c r="AJ1030"/>
    </row>
    <row r="1031" spans="35:36" x14ac:dyDescent="0.2">
      <c r="AI1031"/>
      <c r="AJ1031"/>
    </row>
    <row r="1032" spans="35:36" x14ac:dyDescent="0.2">
      <c r="AI1032"/>
      <c r="AJ1032"/>
    </row>
    <row r="1033" spans="35:36" x14ac:dyDescent="0.2">
      <c r="AI1033"/>
      <c r="AJ1033"/>
    </row>
    <row r="1034" spans="35:36" x14ac:dyDescent="0.2">
      <c r="AI1034"/>
      <c r="AJ1034"/>
    </row>
    <row r="1035" spans="35:36" x14ac:dyDescent="0.2">
      <c r="AI1035"/>
      <c r="AJ1035"/>
    </row>
    <row r="1036" spans="35:36" x14ac:dyDescent="0.2">
      <c r="AI1036"/>
      <c r="AJ1036"/>
    </row>
    <row r="1037" spans="35:36" x14ac:dyDescent="0.2">
      <c r="AI1037"/>
      <c r="AJ1037"/>
    </row>
    <row r="1038" spans="35:36" x14ac:dyDescent="0.2">
      <c r="AI1038"/>
      <c r="AJ1038"/>
    </row>
    <row r="1039" spans="35:36" x14ac:dyDescent="0.2">
      <c r="AI1039"/>
      <c r="AJ1039"/>
    </row>
    <row r="1040" spans="35:36" x14ac:dyDescent="0.2">
      <c r="AI1040"/>
      <c r="AJ1040"/>
    </row>
    <row r="1041" spans="35:36" x14ac:dyDescent="0.2">
      <c r="AI1041"/>
      <c r="AJ1041"/>
    </row>
    <row r="1042" spans="35:36" x14ac:dyDescent="0.2">
      <c r="AI1042"/>
      <c r="AJ1042"/>
    </row>
    <row r="1043" spans="35:36" x14ac:dyDescent="0.2">
      <c r="AI1043"/>
      <c r="AJ1043"/>
    </row>
    <row r="1044" spans="35:36" x14ac:dyDescent="0.2">
      <c r="AI1044"/>
      <c r="AJ1044"/>
    </row>
    <row r="1045" spans="35:36" x14ac:dyDescent="0.2">
      <c r="AI1045"/>
      <c r="AJ1045"/>
    </row>
    <row r="1046" spans="35:36" x14ac:dyDescent="0.2">
      <c r="AI1046"/>
      <c r="AJ1046"/>
    </row>
    <row r="1047" spans="35:36" x14ac:dyDescent="0.2">
      <c r="AI1047"/>
      <c r="AJ1047"/>
    </row>
    <row r="1048" spans="35:36" x14ac:dyDescent="0.2">
      <c r="AI1048"/>
      <c r="AJ1048"/>
    </row>
    <row r="1049" spans="35:36" x14ac:dyDescent="0.2">
      <c r="AI1049"/>
      <c r="AJ1049"/>
    </row>
    <row r="1050" spans="35:36" x14ac:dyDescent="0.2">
      <c r="AI1050"/>
      <c r="AJ1050"/>
    </row>
    <row r="1051" spans="35:36" x14ac:dyDescent="0.2">
      <c r="AI1051"/>
      <c r="AJ1051"/>
    </row>
    <row r="1052" spans="35:36" x14ac:dyDescent="0.2">
      <c r="AI1052"/>
      <c r="AJ1052"/>
    </row>
    <row r="1053" spans="35:36" x14ac:dyDescent="0.2">
      <c r="AI1053"/>
      <c r="AJ1053"/>
    </row>
    <row r="1054" spans="35:36" x14ac:dyDescent="0.2">
      <c r="AI1054"/>
      <c r="AJ1054"/>
    </row>
    <row r="1055" spans="35:36" x14ac:dyDescent="0.2">
      <c r="AI1055"/>
      <c r="AJ1055"/>
    </row>
    <row r="1056" spans="35:36" x14ac:dyDescent="0.2">
      <c r="AI1056"/>
      <c r="AJ1056"/>
    </row>
    <row r="1057" spans="35:36" x14ac:dyDescent="0.2">
      <c r="AI1057"/>
      <c r="AJ1057"/>
    </row>
    <row r="1058" spans="35:36" x14ac:dyDescent="0.2">
      <c r="AI1058"/>
      <c r="AJ1058"/>
    </row>
    <row r="1059" spans="35:36" x14ac:dyDescent="0.2">
      <c r="AI1059"/>
      <c r="AJ1059"/>
    </row>
    <row r="1060" spans="35:36" x14ac:dyDescent="0.2">
      <c r="AI1060"/>
      <c r="AJ1060"/>
    </row>
    <row r="1061" spans="35:36" x14ac:dyDescent="0.2">
      <c r="AI1061"/>
      <c r="AJ1061"/>
    </row>
    <row r="1062" spans="35:36" x14ac:dyDescent="0.2">
      <c r="AI1062"/>
      <c r="AJ1062"/>
    </row>
    <row r="1063" spans="35:36" x14ac:dyDescent="0.2">
      <c r="AI1063"/>
      <c r="AJ1063"/>
    </row>
    <row r="1064" spans="35:36" x14ac:dyDescent="0.2">
      <c r="AI1064"/>
      <c r="AJ1064"/>
    </row>
    <row r="1065" spans="35:36" x14ac:dyDescent="0.2">
      <c r="AI1065"/>
      <c r="AJ1065"/>
    </row>
    <row r="1066" spans="35:36" x14ac:dyDescent="0.2">
      <c r="AI1066"/>
      <c r="AJ1066"/>
    </row>
    <row r="1067" spans="35:36" x14ac:dyDescent="0.2">
      <c r="AI1067"/>
      <c r="AJ1067"/>
    </row>
    <row r="1068" spans="35:36" x14ac:dyDescent="0.2">
      <c r="AI1068"/>
      <c r="AJ1068"/>
    </row>
    <row r="1069" spans="35:36" x14ac:dyDescent="0.2">
      <c r="AI1069"/>
      <c r="AJ1069"/>
    </row>
    <row r="1070" spans="35:36" x14ac:dyDescent="0.2">
      <c r="AI1070"/>
      <c r="AJ1070"/>
    </row>
    <row r="1071" spans="35:36" x14ac:dyDescent="0.2">
      <c r="AI1071"/>
      <c r="AJ1071"/>
    </row>
    <row r="1072" spans="35:36" x14ac:dyDescent="0.2">
      <c r="AI1072"/>
      <c r="AJ1072"/>
    </row>
    <row r="1073" spans="35:36" x14ac:dyDescent="0.2">
      <c r="AI1073"/>
      <c r="AJ1073"/>
    </row>
    <row r="1074" spans="35:36" x14ac:dyDescent="0.2">
      <c r="AI1074"/>
      <c r="AJ1074"/>
    </row>
    <row r="1075" spans="35:36" x14ac:dyDescent="0.2">
      <c r="AI1075"/>
      <c r="AJ1075"/>
    </row>
    <row r="1076" spans="35:36" x14ac:dyDescent="0.2">
      <c r="AI1076"/>
      <c r="AJ1076"/>
    </row>
    <row r="1077" spans="35:36" x14ac:dyDescent="0.2">
      <c r="AI1077"/>
      <c r="AJ1077"/>
    </row>
    <row r="1078" spans="35:36" x14ac:dyDescent="0.2">
      <c r="AI1078"/>
      <c r="AJ1078"/>
    </row>
    <row r="1079" spans="35:36" x14ac:dyDescent="0.2">
      <c r="AI1079"/>
      <c r="AJ1079"/>
    </row>
    <row r="1080" spans="35:36" x14ac:dyDescent="0.2">
      <c r="AI1080"/>
      <c r="AJ1080"/>
    </row>
    <row r="1081" spans="35:36" x14ac:dyDescent="0.2">
      <c r="AI1081"/>
      <c r="AJ1081"/>
    </row>
    <row r="1082" spans="35:36" x14ac:dyDescent="0.2">
      <c r="AI1082"/>
      <c r="AJ1082"/>
    </row>
    <row r="1083" spans="35:36" x14ac:dyDescent="0.2">
      <c r="AI1083"/>
      <c r="AJ1083"/>
    </row>
    <row r="1084" spans="35:36" x14ac:dyDescent="0.2">
      <c r="AI1084"/>
      <c r="AJ1084"/>
    </row>
    <row r="1085" spans="35:36" x14ac:dyDescent="0.2">
      <c r="AI1085"/>
      <c r="AJ1085"/>
    </row>
    <row r="1086" spans="35:36" x14ac:dyDescent="0.2">
      <c r="AI1086"/>
      <c r="AJ1086"/>
    </row>
    <row r="1087" spans="35:36" x14ac:dyDescent="0.2">
      <c r="AI1087"/>
      <c r="AJ1087"/>
    </row>
    <row r="1088" spans="35:36" x14ac:dyDescent="0.2">
      <c r="AI1088"/>
      <c r="AJ1088"/>
    </row>
    <row r="1089" spans="35:36" x14ac:dyDescent="0.2">
      <c r="AI1089"/>
      <c r="AJ1089"/>
    </row>
    <row r="1090" spans="35:36" x14ac:dyDescent="0.2">
      <c r="AI1090"/>
      <c r="AJ1090"/>
    </row>
    <row r="1091" spans="35:36" x14ac:dyDescent="0.2">
      <c r="AI1091"/>
      <c r="AJ1091"/>
    </row>
    <row r="1092" spans="35:36" x14ac:dyDescent="0.2">
      <c r="AI1092"/>
      <c r="AJ1092"/>
    </row>
    <row r="1093" spans="35:36" x14ac:dyDescent="0.2">
      <c r="AI1093"/>
      <c r="AJ1093"/>
    </row>
    <row r="1094" spans="35:36" x14ac:dyDescent="0.2">
      <c r="AI1094"/>
      <c r="AJ1094"/>
    </row>
    <row r="1095" spans="35:36" x14ac:dyDescent="0.2">
      <c r="AI1095"/>
      <c r="AJ1095"/>
    </row>
    <row r="1096" spans="35:36" x14ac:dyDescent="0.2">
      <c r="AI1096"/>
      <c r="AJ1096"/>
    </row>
    <row r="1097" spans="35:36" x14ac:dyDescent="0.2">
      <c r="AI1097"/>
      <c r="AJ1097"/>
    </row>
    <row r="1098" spans="35:36" x14ac:dyDescent="0.2">
      <c r="AI1098"/>
      <c r="AJ1098"/>
    </row>
    <row r="1099" spans="35:36" x14ac:dyDescent="0.2">
      <c r="AI1099"/>
      <c r="AJ1099"/>
    </row>
    <row r="1100" spans="35:36" x14ac:dyDescent="0.2">
      <c r="AI1100"/>
      <c r="AJ1100"/>
    </row>
    <row r="1101" spans="35:36" x14ac:dyDescent="0.2">
      <c r="AI1101"/>
      <c r="AJ1101"/>
    </row>
    <row r="1102" spans="35:36" x14ac:dyDescent="0.2">
      <c r="AI1102"/>
      <c r="AJ1102"/>
    </row>
    <row r="1103" spans="35:36" x14ac:dyDescent="0.2">
      <c r="AI1103"/>
      <c r="AJ1103"/>
    </row>
    <row r="1104" spans="35:36" x14ac:dyDescent="0.2">
      <c r="AI1104"/>
      <c r="AJ1104"/>
    </row>
    <row r="1105" spans="35:36" x14ac:dyDescent="0.2">
      <c r="AI1105"/>
      <c r="AJ1105"/>
    </row>
    <row r="1106" spans="35:36" x14ac:dyDescent="0.2">
      <c r="AI1106"/>
      <c r="AJ1106"/>
    </row>
    <row r="1107" spans="35:36" x14ac:dyDescent="0.2">
      <c r="AI1107"/>
      <c r="AJ1107"/>
    </row>
    <row r="1108" spans="35:36" x14ac:dyDescent="0.2">
      <c r="AI1108"/>
      <c r="AJ1108"/>
    </row>
    <row r="1109" spans="35:36" x14ac:dyDescent="0.2">
      <c r="AI1109"/>
      <c r="AJ1109"/>
    </row>
    <row r="1110" spans="35:36" x14ac:dyDescent="0.2">
      <c r="AI1110"/>
      <c r="AJ1110"/>
    </row>
    <row r="1111" spans="35:36" x14ac:dyDescent="0.2">
      <c r="AI1111"/>
      <c r="AJ1111"/>
    </row>
    <row r="1112" spans="35:36" x14ac:dyDescent="0.2">
      <c r="AI1112"/>
      <c r="AJ1112"/>
    </row>
    <row r="1113" spans="35:36" x14ac:dyDescent="0.2">
      <c r="AI1113"/>
      <c r="AJ1113"/>
    </row>
    <row r="1114" spans="35:36" x14ac:dyDescent="0.2">
      <c r="AI1114"/>
      <c r="AJ1114"/>
    </row>
    <row r="1115" spans="35:36" x14ac:dyDescent="0.2">
      <c r="AI1115"/>
      <c r="AJ1115"/>
    </row>
    <row r="1116" spans="35:36" x14ac:dyDescent="0.2">
      <c r="AI1116"/>
      <c r="AJ1116"/>
    </row>
    <row r="1117" spans="35:36" x14ac:dyDescent="0.2">
      <c r="AI1117"/>
      <c r="AJ1117"/>
    </row>
    <row r="1118" spans="35:36" x14ac:dyDescent="0.2">
      <c r="AI1118"/>
      <c r="AJ1118"/>
    </row>
    <row r="1119" spans="35:36" x14ac:dyDescent="0.2">
      <c r="AI1119"/>
      <c r="AJ1119"/>
    </row>
    <row r="1120" spans="35:36" x14ac:dyDescent="0.2">
      <c r="AI1120"/>
      <c r="AJ1120"/>
    </row>
    <row r="1121" spans="35:36" x14ac:dyDescent="0.2">
      <c r="AI1121"/>
      <c r="AJ1121"/>
    </row>
    <row r="1122" spans="35:36" x14ac:dyDescent="0.2">
      <c r="AI1122"/>
      <c r="AJ1122"/>
    </row>
    <row r="1123" spans="35:36" x14ac:dyDescent="0.2">
      <c r="AI1123"/>
      <c r="AJ1123"/>
    </row>
    <row r="1124" spans="35:36" x14ac:dyDescent="0.2">
      <c r="AI1124"/>
      <c r="AJ1124"/>
    </row>
    <row r="1125" spans="35:36" x14ac:dyDescent="0.2">
      <c r="AI1125"/>
      <c r="AJ1125"/>
    </row>
    <row r="1126" spans="35:36" x14ac:dyDescent="0.2">
      <c r="AI1126"/>
      <c r="AJ1126"/>
    </row>
    <row r="1127" spans="35:36" x14ac:dyDescent="0.2">
      <c r="AI1127"/>
      <c r="AJ1127"/>
    </row>
    <row r="1128" spans="35:36" x14ac:dyDescent="0.2">
      <c r="AI1128"/>
      <c r="AJ1128"/>
    </row>
    <row r="1129" spans="35:36" x14ac:dyDescent="0.2">
      <c r="AI1129"/>
      <c r="AJ1129"/>
    </row>
    <row r="1130" spans="35:36" x14ac:dyDescent="0.2">
      <c r="AI1130"/>
      <c r="AJ1130"/>
    </row>
    <row r="1131" spans="35:36" x14ac:dyDescent="0.2">
      <c r="AI1131"/>
      <c r="AJ1131"/>
    </row>
    <row r="1132" spans="35:36" x14ac:dyDescent="0.2">
      <c r="AI1132"/>
      <c r="AJ1132"/>
    </row>
    <row r="1133" spans="35:36" x14ac:dyDescent="0.2">
      <c r="AI1133"/>
      <c r="AJ1133"/>
    </row>
    <row r="1134" spans="35:36" x14ac:dyDescent="0.2">
      <c r="AI1134"/>
      <c r="AJ1134"/>
    </row>
    <row r="1135" spans="35:36" x14ac:dyDescent="0.2">
      <c r="AI1135"/>
      <c r="AJ1135"/>
    </row>
    <row r="1136" spans="35:36" x14ac:dyDescent="0.2">
      <c r="AI1136"/>
      <c r="AJ1136"/>
    </row>
    <row r="1137" spans="35:36" x14ac:dyDescent="0.2">
      <c r="AI1137"/>
      <c r="AJ1137"/>
    </row>
    <row r="1138" spans="35:36" x14ac:dyDescent="0.2">
      <c r="AI1138"/>
      <c r="AJ1138"/>
    </row>
    <row r="1139" spans="35:36" x14ac:dyDescent="0.2">
      <c r="AI1139"/>
      <c r="AJ1139"/>
    </row>
    <row r="1140" spans="35:36" x14ac:dyDescent="0.2">
      <c r="AI1140"/>
      <c r="AJ1140"/>
    </row>
    <row r="1141" spans="35:36" x14ac:dyDescent="0.2">
      <c r="AI1141"/>
      <c r="AJ1141"/>
    </row>
    <row r="1142" spans="35:36" x14ac:dyDescent="0.2">
      <c r="AI1142"/>
      <c r="AJ1142"/>
    </row>
    <row r="1143" spans="35:36" x14ac:dyDescent="0.2">
      <c r="AI1143"/>
      <c r="AJ1143"/>
    </row>
    <row r="1144" spans="35:36" x14ac:dyDescent="0.2">
      <c r="AI1144"/>
      <c r="AJ1144"/>
    </row>
    <row r="1145" spans="35:36" x14ac:dyDescent="0.2">
      <c r="AI1145"/>
      <c r="AJ1145"/>
    </row>
    <row r="1146" spans="35:36" x14ac:dyDescent="0.2">
      <c r="AI1146"/>
      <c r="AJ1146"/>
    </row>
    <row r="1147" spans="35:36" x14ac:dyDescent="0.2">
      <c r="AI1147"/>
      <c r="AJ1147"/>
    </row>
    <row r="1148" spans="35:36" x14ac:dyDescent="0.2">
      <c r="AI1148"/>
      <c r="AJ1148"/>
    </row>
    <row r="1149" spans="35:36" x14ac:dyDescent="0.2">
      <c r="AI1149"/>
      <c r="AJ1149"/>
    </row>
    <row r="1150" spans="35:36" x14ac:dyDescent="0.2">
      <c r="AI1150"/>
      <c r="AJ1150"/>
    </row>
    <row r="1151" spans="35:36" x14ac:dyDescent="0.2">
      <c r="AI1151"/>
      <c r="AJ1151"/>
    </row>
    <row r="1152" spans="35:36" x14ac:dyDescent="0.2">
      <c r="AI1152"/>
      <c r="AJ1152"/>
    </row>
    <row r="1153" spans="35:36" x14ac:dyDescent="0.2">
      <c r="AI1153"/>
      <c r="AJ1153"/>
    </row>
    <row r="1154" spans="35:36" x14ac:dyDescent="0.2">
      <c r="AI1154"/>
      <c r="AJ1154"/>
    </row>
    <row r="1155" spans="35:36" x14ac:dyDescent="0.2">
      <c r="AI1155"/>
      <c r="AJ1155"/>
    </row>
    <row r="1156" spans="35:36" x14ac:dyDescent="0.2">
      <c r="AI1156"/>
      <c r="AJ1156"/>
    </row>
    <row r="1157" spans="35:36" x14ac:dyDescent="0.2">
      <c r="AI1157"/>
      <c r="AJ1157"/>
    </row>
    <row r="1158" spans="35:36" x14ac:dyDescent="0.2">
      <c r="AI1158"/>
      <c r="AJ1158"/>
    </row>
    <row r="1159" spans="35:36" x14ac:dyDescent="0.2">
      <c r="AI1159"/>
      <c r="AJ1159"/>
    </row>
    <row r="1160" spans="35:36" x14ac:dyDescent="0.2">
      <c r="AI1160"/>
      <c r="AJ1160"/>
    </row>
    <row r="1161" spans="35:36" x14ac:dyDescent="0.2">
      <c r="AI1161"/>
      <c r="AJ1161"/>
    </row>
    <row r="1162" spans="35:36" x14ac:dyDescent="0.2">
      <c r="AI1162"/>
      <c r="AJ1162"/>
    </row>
    <row r="1163" spans="35:36" x14ac:dyDescent="0.2">
      <c r="AI1163"/>
      <c r="AJ1163"/>
    </row>
    <row r="1164" spans="35:36" x14ac:dyDescent="0.2">
      <c r="AI1164"/>
      <c r="AJ1164"/>
    </row>
    <row r="1165" spans="35:36" x14ac:dyDescent="0.2">
      <c r="AI1165"/>
      <c r="AJ1165"/>
    </row>
    <row r="1166" spans="35:36" x14ac:dyDescent="0.2">
      <c r="AI1166"/>
      <c r="AJ1166"/>
    </row>
    <row r="1167" spans="35:36" x14ac:dyDescent="0.2">
      <c r="AI1167"/>
      <c r="AJ1167"/>
    </row>
    <row r="1168" spans="35:36" x14ac:dyDescent="0.2">
      <c r="AI1168"/>
      <c r="AJ1168"/>
    </row>
    <row r="1169" spans="35:36" x14ac:dyDescent="0.2">
      <c r="AI1169"/>
      <c r="AJ1169"/>
    </row>
    <row r="1170" spans="35:36" x14ac:dyDescent="0.2">
      <c r="AI1170"/>
      <c r="AJ1170"/>
    </row>
    <row r="1171" spans="35:36" x14ac:dyDescent="0.2">
      <c r="AI1171"/>
      <c r="AJ1171"/>
    </row>
    <row r="1172" spans="35:36" x14ac:dyDescent="0.2">
      <c r="AI1172"/>
      <c r="AJ1172"/>
    </row>
    <row r="1173" spans="35:36" x14ac:dyDescent="0.2">
      <c r="AI1173"/>
      <c r="AJ1173"/>
    </row>
    <row r="1174" spans="35:36" x14ac:dyDescent="0.2">
      <c r="AI1174"/>
      <c r="AJ1174"/>
    </row>
    <row r="1175" spans="35:36" x14ac:dyDescent="0.2">
      <c r="AI1175"/>
      <c r="AJ1175"/>
    </row>
    <row r="1176" spans="35:36" x14ac:dyDescent="0.2">
      <c r="AI1176"/>
      <c r="AJ1176"/>
    </row>
    <row r="1177" spans="35:36" x14ac:dyDescent="0.2">
      <c r="AI1177"/>
      <c r="AJ1177"/>
    </row>
    <row r="1178" spans="35:36" x14ac:dyDescent="0.2">
      <c r="AI1178"/>
      <c r="AJ1178"/>
    </row>
    <row r="1179" spans="35:36" x14ac:dyDescent="0.2">
      <c r="AI1179"/>
      <c r="AJ1179"/>
    </row>
    <row r="1180" spans="35:36" x14ac:dyDescent="0.2">
      <c r="AI1180"/>
      <c r="AJ1180"/>
    </row>
    <row r="1181" spans="35:36" x14ac:dyDescent="0.2">
      <c r="AI1181"/>
      <c r="AJ1181"/>
    </row>
    <row r="1182" spans="35:36" x14ac:dyDescent="0.2">
      <c r="AI1182"/>
      <c r="AJ1182"/>
    </row>
    <row r="1183" spans="35:36" x14ac:dyDescent="0.2">
      <c r="AI1183"/>
      <c r="AJ1183"/>
    </row>
    <row r="1184" spans="35:36" x14ac:dyDescent="0.2">
      <c r="AI1184"/>
      <c r="AJ1184"/>
    </row>
    <row r="1185" spans="35:36" x14ac:dyDescent="0.2">
      <c r="AI1185"/>
      <c r="AJ1185"/>
    </row>
    <row r="1186" spans="35:36" x14ac:dyDescent="0.2">
      <c r="AI1186"/>
      <c r="AJ1186"/>
    </row>
    <row r="1187" spans="35:36" x14ac:dyDescent="0.2">
      <c r="AI1187"/>
      <c r="AJ1187"/>
    </row>
    <row r="1188" spans="35:36" x14ac:dyDescent="0.2">
      <c r="AI1188"/>
      <c r="AJ1188"/>
    </row>
    <row r="1189" spans="35:36" x14ac:dyDescent="0.2">
      <c r="AI1189"/>
      <c r="AJ1189"/>
    </row>
    <row r="1190" spans="35:36" x14ac:dyDescent="0.2">
      <c r="AI1190"/>
      <c r="AJ1190"/>
    </row>
    <row r="1191" spans="35:36" x14ac:dyDescent="0.2">
      <c r="AI1191"/>
      <c r="AJ1191"/>
    </row>
    <row r="1192" spans="35:36" x14ac:dyDescent="0.2">
      <c r="AI1192"/>
      <c r="AJ1192"/>
    </row>
    <row r="1193" spans="35:36" x14ac:dyDescent="0.2">
      <c r="AI1193"/>
      <c r="AJ1193"/>
    </row>
    <row r="1194" spans="35:36" x14ac:dyDescent="0.2">
      <c r="AI1194"/>
      <c r="AJ1194"/>
    </row>
    <row r="1195" spans="35:36" x14ac:dyDescent="0.2">
      <c r="AI1195"/>
      <c r="AJ1195"/>
    </row>
    <row r="1196" spans="35:36" x14ac:dyDescent="0.2">
      <c r="AI1196"/>
      <c r="AJ1196"/>
    </row>
    <row r="1197" spans="35:36" x14ac:dyDescent="0.2">
      <c r="AI1197"/>
      <c r="AJ1197"/>
    </row>
    <row r="1198" spans="35:36" x14ac:dyDescent="0.2">
      <c r="AI1198"/>
      <c r="AJ1198"/>
    </row>
    <row r="1199" spans="35:36" x14ac:dyDescent="0.2">
      <c r="AI1199"/>
      <c r="AJ1199"/>
    </row>
    <row r="1200" spans="35:36" x14ac:dyDescent="0.2">
      <c r="AI1200"/>
      <c r="AJ1200"/>
    </row>
    <row r="1201" spans="35:36" x14ac:dyDescent="0.2">
      <c r="AI1201"/>
      <c r="AJ1201"/>
    </row>
    <row r="1202" spans="35:36" x14ac:dyDescent="0.2">
      <c r="AI1202"/>
      <c r="AJ1202"/>
    </row>
    <row r="1203" spans="35:36" x14ac:dyDescent="0.2">
      <c r="AI1203"/>
      <c r="AJ1203"/>
    </row>
    <row r="1204" spans="35:36" x14ac:dyDescent="0.2">
      <c r="AI1204"/>
      <c r="AJ1204"/>
    </row>
    <row r="1205" spans="35:36" x14ac:dyDescent="0.2">
      <c r="AI1205"/>
      <c r="AJ1205"/>
    </row>
    <row r="1206" spans="35:36" x14ac:dyDescent="0.2">
      <c r="AI1206"/>
      <c r="AJ1206"/>
    </row>
    <row r="1207" spans="35:36" x14ac:dyDescent="0.2">
      <c r="AI1207"/>
      <c r="AJ1207"/>
    </row>
    <row r="1208" spans="35:36" x14ac:dyDescent="0.2">
      <c r="AI1208"/>
      <c r="AJ1208"/>
    </row>
    <row r="1209" spans="35:36" x14ac:dyDescent="0.2">
      <c r="AI1209"/>
      <c r="AJ1209"/>
    </row>
    <row r="1210" spans="35:36" x14ac:dyDescent="0.2">
      <c r="AI1210"/>
      <c r="AJ1210"/>
    </row>
    <row r="1211" spans="35:36" x14ac:dyDescent="0.2">
      <c r="AI1211"/>
      <c r="AJ1211"/>
    </row>
    <row r="1212" spans="35:36" x14ac:dyDescent="0.2">
      <c r="AI1212"/>
      <c r="AJ1212"/>
    </row>
    <row r="1213" spans="35:36" x14ac:dyDescent="0.2">
      <c r="AI1213"/>
      <c r="AJ1213"/>
    </row>
    <row r="1214" spans="35:36" x14ac:dyDescent="0.2">
      <c r="AI1214"/>
      <c r="AJ1214"/>
    </row>
    <row r="1215" spans="35:36" x14ac:dyDescent="0.2">
      <c r="AI1215"/>
      <c r="AJ1215"/>
    </row>
    <row r="1216" spans="35:36" x14ac:dyDescent="0.2">
      <c r="AI1216"/>
      <c r="AJ1216"/>
    </row>
    <row r="1217" spans="35:36" x14ac:dyDescent="0.2">
      <c r="AI1217"/>
      <c r="AJ1217"/>
    </row>
    <row r="1218" spans="35:36" x14ac:dyDescent="0.2">
      <c r="AI1218"/>
      <c r="AJ1218"/>
    </row>
    <row r="1219" spans="35:36" x14ac:dyDescent="0.2">
      <c r="AI1219"/>
      <c r="AJ1219"/>
    </row>
    <row r="1220" spans="35:36" x14ac:dyDescent="0.2">
      <c r="AI1220"/>
      <c r="AJ1220"/>
    </row>
    <row r="1221" spans="35:36" x14ac:dyDescent="0.2">
      <c r="AI1221"/>
      <c r="AJ1221"/>
    </row>
    <row r="1222" spans="35:36" x14ac:dyDescent="0.2">
      <c r="AI1222"/>
      <c r="AJ1222"/>
    </row>
    <row r="1223" spans="35:36" x14ac:dyDescent="0.2">
      <c r="AI1223"/>
      <c r="AJ1223"/>
    </row>
    <row r="1224" spans="35:36" x14ac:dyDescent="0.2">
      <c r="AI1224"/>
      <c r="AJ1224"/>
    </row>
    <row r="1225" spans="35:36" x14ac:dyDescent="0.2">
      <c r="AI1225"/>
      <c r="AJ1225"/>
    </row>
    <row r="1226" spans="35:36" x14ac:dyDescent="0.2">
      <c r="AI1226"/>
      <c r="AJ1226"/>
    </row>
    <row r="1227" spans="35:36" x14ac:dyDescent="0.2">
      <c r="AI1227"/>
      <c r="AJ1227"/>
    </row>
    <row r="1228" spans="35:36" x14ac:dyDescent="0.2">
      <c r="AI1228"/>
      <c r="AJ1228"/>
    </row>
    <row r="1229" spans="35:36" x14ac:dyDescent="0.2">
      <c r="AI1229"/>
      <c r="AJ1229"/>
    </row>
    <row r="1230" spans="35:36" x14ac:dyDescent="0.2">
      <c r="AI1230"/>
      <c r="AJ1230"/>
    </row>
    <row r="1231" spans="35:36" x14ac:dyDescent="0.2">
      <c r="AI1231"/>
      <c r="AJ1231"/>
    </row>
    <row r="1232" spans="35:36" x14ac:dyDescent="0.2">
      <c r="AI1232"/>
      <c r="AJ1232"/>
    </row>
    <row r="1233" spans="35:36" x14ac:dyDescent="0.2">
      <c r="AI1233"/>
      <c r="AJ1233"/>
    </row>
    <row r="1234" spans="35:36" x14ac:dyDescent="0.2">
      <c r="AI1234"/>
      <c r="AJ1234"/>
    </row>
    <row r="1235" spans="35:36" x14ac:dyDescent="0.2">
      <c r="AI1235"/>
      <c r="AJ1235"/>
    </row>
    <row r="1236" spans="35:36" x14ac:dyDescent="0.2">
      <c r="AI1236"/>
      <c r="AJ1236"/>
    </row>
    <row r="1237" spans="35:36" x14ac:dyDescent="0.2">
      <c r="AI1237"/>
      <c r="AJ1237"/>
    </row>
    <row r="1238" spans="35:36" x14ac:dyDescent="0.2">
      <c r="AI1238"/>
      <c r="AJ1238"/>
    </row>
    <row r="1239" spans="35:36" x14ac:dyDescent="0.2">
      <c r="AI1239"/>
      <c r="AJ1239"/>
    </row>
    <row r="1240" spans="35:36" x14ac:dyDescent="0.2">
      <c r="AI1240"/>
      <c r="AJ1240"/>
    </row>
    <row r="1241" spans="35:36" x14ac:dyDescent="0.2">
      <c r="AI1241"/>
      <c r="AJ1241"/>
    </row>
    <row r="1242" spans="35:36" x14ac:dyDescent="0.2">
      <c r="AI1242"/>
      <c r="AJ1242"/>
    </row>
    <row r="1243" spans="35:36" x14ac:dyDescent="0.2">
      <c r="AI1243"/>
      <c r="AJ1243"/>
    </row>
    <row r="1244" spans="35:36" x14ac:dyDescent="0.2">
      <c r="AI1244"/>
      <c r="AJ1244"/>
    </row>
    <row r="1245" spans="35:36" x14ac:dyDescent="0.2">
      <c r="AI1245"/>
      <c r="AJ1245"/>
    </row>
    <row r="1246" spans="35:36" x14ac:dyDescent="0.2">
      <c r="AI1246"/>
      <c r="AJ1246"/>
    </row>
    <row r="1247" spans="35:36" x14ac:dyDescent="0.2">
      <c r="AI1247"/>
      <c r="AJ1247"/>
    </row>
    <row r="1248" spans="35:36" x14ac:dyDescent="0.2">
      <c r="AI1248"/>
      <c r="AJ1248"/>
    </row>
    <row r="1249" spans="35:36" x14ac:dyDescent="0.2">
      <c r="AI1249"/>
      <c r="AJ1249"/>
    </row>
    <row r="1250" spans="35:36" x14ac:dyDescent="0.2">
      <c r="AI1250"/>
      <c r="AJ1250"/>
    </row>
    <row r="1251" spans="35:36" x14ac:dyDescent="0.2">
      <c r="AI1251"/>
      <c r="AJ1251"/>
    </row>
    <row r="1252" spans="35:36" x14ac:dyDescent="0.2">
      <c r="AI1252"/>
      <c r="AJ1252"/>
    </row>
    <row r="1253" spans="35:36" x14ac:dyDescent="0.2">
      <c r="AI1253"/>
      <c r="AJ1253"/>
    </row>
    <row r="1254" spans="35:36" x14ac:dyDescent="0.2">
      <c r="AI1254"/>
      <c r="AJ1254"/>
    </row>
    <row r="1255" spans="35:36" x14ac:dyDescent="0.2">
      <c r="AI1255"/>
      <c r="AJ1255"/>
    </row>
    <row r="1256" spans="35:36" x14ac:dyDescent="0.2">
      <c r="AI1256"/>
      <c r="AJ1256"/>
    </row>
    <row r="1257" spans="35:36" x14ac:dyDescent="0.2">
      <c r="AI1257"/>
      <c r="AJ1257"/>
    </row>
    <row r="1258" spans="35:36" x14ac:dyDescent="0.2">
      <c r="AI1258"/>
      <c r="AJ1258"/>
    </row>
    <row r="1259" spans="35:36" x14ac:dyDescent="0.2">
      <c r="AI1259"/>
      <c r="AJ1259"/>
    </row>
    <row r="1260" spans="35:36" x14ac:dyDescent="0.2">
      <c r="AI1260"/>
      <c r="AJ1260"/>
    </row>
    <row r="1261" spans="35:36" x14ac:dyDescent="0.2">
      <c r="AI1261"/>
      <c r="AJ1261"/>
    </row>
    <row r="1262" spans="35:36" x14ac:dyDescent="0.2">
      <c r="AI1262"/>
      <c r="AJ1262"/>
    </row>
    <row r="1263" spans="35:36" x14ac:dyDescent="0.2">
      <c r="AI1263"/>
      <c r="AJ1263"/>
    </row>
    <row r="1264" spans="35:36" x14ac:dyDescent="0.2">
      <c r="AI1264"/>
      <c r="AJ1264"/>
    </row>
    <row r="1265" spans="35:36" x14ac:dyDescent="0.2">
      <c r="AI1265"/>
      <c r="AJ1265"/>
    </row>
    <row r="1266" spans="35:36" x14ac:dyDescent="0.2">
      <c r="AI1266"/>
      <c r="AJ1266"/>
    </row>
    <row r="1267" spans="35:36" x14ac:dyDescent="0.2">
      <c r="AI1267"/>
      <c r="AJ1267"/>
    </row>
    <row r="1268" spans="35:36" x14ac:dyDescent="0.2">
      <c r="AI1268"/>
      <c r="AJ1268"/>
    </row>
    <row r="1269" spans="35:36" x14ac:dyDescent="0.2">
      <c r="AI1269"/>
      <c r="AJ1269"/>
    </row>
    <row r="1270" spans="35:36" x14ac:dyDescent="0.2">
      <c r="AI1270"/>
      <c r="AJ1270"/>
    </row>
    <row r="1271" spans="35:36" x14ac:dyDescent="0.2">
      <c r="AI1271"/>
      <c r="AJ1271"/>
    </row>
    <row r="1272" spans="35:36" x14ac:dyDescent="0.2">
      <c r="AI1272"/>
      <c r="AJ1272"/>
    </row>
    <row r="1273" spans="35:36" x14ac:dyDescent="0.2">
      <c r="AI1273"/>
      <c r="AJ1273"/>
    </row>
    <row r="1274" spans="35:36" x14ac:dyDescent="0.2">
      <c r="AI1274"/>
      <c r="AJ1274"/>
    </row>
    <row r="1275" spans="35:36" x14ac:dyDescent="0.2">
      <c r="AI1275"/>
      <c r="AJ1275"/>
    </row>
    <row r="1276" spans="35:36" x14ac:dyDescent="0.2">
      <c r="AI1276"/>
      <c r="AJ1276"/>
    </row>
    <row r="1277" spans="35:36" x14ac:dyDescent="0.2">
      <c r="AI1277"/>
      <c r="AJ1277"/>
    </row>
    <row r="1278" spans="35:36" x14ac:dyDescent="0.2">
      <c r="AI1278"/>
      <c r="AJ1278"/>
    </row>
    <row r="1279" spans="35:36" x14ac:dyDescent="0.2">
      <c r="AI1279"/>
      <c r="AJ1279"/>
    </row>
    <row r="1280" spans="35:36" x14ac:dyDescent="0.2">
      <c r="AI1280"/>
      <c r="AJ1280"/>
    </row>
    <row r="1281" spans="35:36" x14ac:dyDescent="0.2">
      <c r="AI1281"/>
      <c r="AJ1281"/>
    </row>
    <row r="1282" spans="35:36" x14ac:dyDescent="0.2">
      <c r="AI1282"/>
      <c r="AJ1282"/>
    </row>
    <row r="1283" spans="35:36" x14ac:dyDescent="0.2">
      <c r="AI1283"/>
      <c r="AJ1283"/>
    </row>
    <row r="1284" spans="35:36" x14ac:dyDescent="0.2">
      <c r="AI1284"/>
      <c r="AJ1284"/>
    </row>
    <row r="1285" spans="35:36" x14ac:dyDescent="0.2">
      <c r="AI1285"/>
      <c r="AJ1285"/>
    </row>
    <row r="1286" spans="35:36" x14ac:dyDescent="0.2">
      <c r="AI1286"/>
      <c r="AJ1286"/>
    </row>
    <row r="1287" spans="35:36" x14ac:dyDescent="0.2">
      <c r="AI1287"/>
      <c r="AJ1287"/>
    </row>
    <row r="1288" spans="35:36" x14ac:dyDescent="0.2">
      <c r="AI1288"/>
      <c r="AJ1288"/>
    </row>
    <row r="1289" spans="35:36" x14ac:dyDescent="0.2">
      <c r="AI1289"/>
      <c r="AJ1289"/>
    </row>
    <row r="1290" spans="35:36" x14ac:dyDescent="0.2">
      <c r="AI1290"/>
      <c r="AJ1290"/>
    </row>
    <row r="1291" spans="35:36" x14ac:dyDescent="0.2">
      <c r="AI1291"/>
      <c r="AJ1291"/>
    </row>
    <row r="1292" spans="35:36" x14ac:dyDescent="0.2">
      <c r="AI1292"/>
      <c r="AJ1292"/>
    </row>
    <row r="1293" spans="35:36" x14ac:dyDescent="0.2">
      <c r="AI1293"/>
      <c r="AJ1293"/>
    </row>
    <row r="1294" spans="35:36" x14ac:dyDescent="0.2">
      <c r="AI1294"/>
      <c r="AJ1294"/>
    </row>
    <row r="1295" spans="35:36" x14ac:dyDescent="0.2">
      <c r="AI1295"/>
      <c r="AJ1295"/>
    </row>
    <row r="1296" spans="35:36" x14ac:dyDescent="0.2">
      <c r="AI1296"/>
      <c r="AJ1296"/>
    </row>
    <row r="1297" spans="35:36" x14ac:dyDescent="0.2">
      <c r="AI1297"/>
      <c r="AJ1297"/>
    </row>
    <row r="1298" spans="35:36" x14ac:dyDescent="0.2">
      <c r="AI1298"/>
      <c r="AJ1298"/>
    </row>
    <row r="1299" spans="35:36" x14ac:dyDescent="0.2">
      <c r="AI1299"/>
      <c r="AJ1299"/>
    </row>
    <row r="1300" spans="35:36" x14ac:dyDescent="0.2">
      <c r="AI1300"/>
      <c r="AJ1300"/>
    </row>
    <row r="1301" spans="35:36" x14ac:dyDescent="0.2">
      <c r="AI1301"/>
      <c r="AJ1301"/>
    </row>
    <row r="1302" spans="35:36" x14ac:dyDescent="0.2">
      <c r="AI1302"/>
      <c r="AJ1302"/>
    </row>
    <row r="1303" spans="35:36" x14ac:dyDescent="0.2">
      <c r="AI1303"/>
      <c r="AJ1303"/>
    </row>
    <row r="1304" spans="35:36" x14ac:dyDescent="0.2">
      <c r="AI1304"/>
      <c r="AJ1304"/>
    </row>
    <row r="1305" spans="35:36" x14ac:dyDescent="0.2">
      <c r="AI1305"/>
      <c r="AJ1305"/>
    </row>
    <row r="1306" spans="35:36" x14ac:dyDescent="0.2">
      <c r="AI1306"/>
      <c r="AJ1306"/>
    </row>
    <row r="1307" spans="35:36" x14ac:dyDescent="0.2">
      <c r="AI1307"/>
      <c r="AJ1307"/>
    </row>
    <row r="1308" spans="35:36" x14ac:dyDescent="0.2">
      <c r="AI1308"/>
      <c r="AJ1308"/>
    </row>
    <row r="1309" spans="35:36" x14ac:dyDescent="0.2">
      <c r="AI1309"/>
      <c r="AJ1309"/>
    </row>
    <row r="1310" spans="35:36" x14ac:dyDescent="0.2">
      <c r="AI1310"/>
      <c r="AJ1310"/>
    </row>
    <row r="1311" spans="35:36" x14ac:dyDescent="0.2">
      <c r="AI1311"/>
      <c r="AJ1311"/>
    </row>
    <row r="1312" spans="35:36" x14ac:dyDescent="0.2">
      <c r="AI1312"/>
      <c r="AJ1312"/>
    </row>
    <row r="1313" spans="35:36" x14ac:dyDescent="0.2">
      <c r="AI1313"/>
      <c r="AJ1313"/>
    </row>
    <row r="1314" spans="35:36" x14ac:dyDescent="0.2">
      <c r="AI1314"/>
      <c r="AJ1314"/>
    </row>
    <row r="1315" spans="35:36" x14ac:dyDescent="0.2">
      <c r="AI1315"/>
      <c r="AJ1315"/>
    </row>
    <row r="1316" spans="35:36" x14ac:dyDescent="0.2">
      <c r="AI1316"/>
      <c r="AJ1316"/>
    </row>
    <row r="1317" spans="35:36" x14ac:dyDescent="0.2">
      <c r="AI1317"/>
      <c r="AJ1317"/>
    </row>
    <row r="1318" spans="35:36" x14ac:dyDescent="0.2">
      <c r="AI1318"/>
      <c r="AJ1318"/>
    </row>
    <row r="1319" spans="35:36" x14ac:dyDescent="0.2">
      <c r="AI1319"/>
      <c r="AJ1319"/>
    </row>
    <row r="1320" spans="35:36" x14ac:dyDescent="0.2">
      <c r="AI1320"/>
      <c r="AJ1320"/>
    </row>
    <row r="1321" spans="35:36" x14ac:dyDescent="0.2">
      <c r="AI1321"/>
      <c r="AJ1321"/>
    </row>
    <row r="1322" spans="35:36" x14ac:dyDescent="0.2">
      <c r="AI1322"/>
      <c r="AJ1322"/>
    </row>
    <row r="1323" spans="35:36" x14ac:dyDescent="0.2">
      <c r="AI1323"/>
      <c r="AJ1323"/>
    </row>
    <row r="1324" spans="35:36" x14ac:dyDescent="0.2">
      <c r="AI1324"/>
      <c r="AJ1324"/>
    </row>
    <row r="1325" spans="35:36" x14ac:dyDescent="0.2">
      <c r="AI1325"/>
      <c r="AJ1325"/>
    </row>
    <row r="1326" spans="35:36" x14ac:dyDescent="0.2">
      <c r="AI1326"/>
      <c r="AJ1326"/>
    </row>
    <row r="1327" spans="35:36" x14ac:dyDescent="0.2">
      <c r="AI1327"/>
      <c r="AJ1327"/>
    </row>
    <row r="1328" spans="35:36" x14ac:dyDescent="0.2">
      <c r="AI1328"/>
      <c r="AJ1328"/>
    </row>
    <row r="1329" spans="35:36" x14ac:dyDescent="0.2">
      <c r="AI1329"/>
      <c r="AJ1329"/>
    </row>
    <row r="1330" spans="35:36" x14ac:dyDescent="0.2">
      <c r="AI1330"/>
      <c r="AJ1330"/>
    </row>
    <row r="1331" spans="35:36" x14ac:dyDescent="0.2">
      <c r="AI1331"/>
      <c r="AJ1331"/>
    </row>
    <row r="1332" spans="35:36" x14ac:dyDescent="0.2">
      <c r="AI1332"/>
      <c r="AJ1332"/>
    </row>
    <row r="1333" spans="35:36" x14ac:dyDescent="0.2">
      <c r="AI1333"/>
      <c r="AJ1333"/>
    </row>
    <row r="1334" spans="35:36" x14ac:dyDescent="0.2">
      <c r="AI1334"/>
      <c r="AJ1334"/>
    </row>
    <row r="1335" spans="35:36" x14ac:dyDescent="0.2">
      <c r="AI1335"/>
      <c r="AJ1335"/>
    </row>
    <row r="1336" spans="35:36" x14ac:dyDescent="0.2">
      <c r="AI1336"/>
      <c r="AJ1336"/>
    </row>
    <row r="1337" spans="35:36" x14ac:dyDescent="0.2">
      <c r="AI1337"/>
      <c r="AJ1337"/>
    </row>
    <row r="1338" spans="35:36" x14ac:dyDescent="0.2">
      <c r="AI1338"/>
      <c r="AJ1338"/>
    </row>
    <row r="1339" spans="35:36" x14ac:dyDescent="0.2">
      <c r="AI1339"/>
      <c r="AJ1339"/>
    </row>
    <row r="1340" spans="35:36" x14ac:dyDescent="0.2">
      <c r="AI1340"/>
      <c r="AJ1340"/>
    </row>
  </sheetData>
  <mergeCells count="19">
    <mergeCell ref="A226:A232"/>
    <mergeCell ref="A206:A212"/>
    <mergeCell ref="L206:L212"/>
    <mergeCell ref="A57:A67"/>
    <mergeCell ref="L57:L67"/>
    <mergeCell ref="A91:A97"/>
    <mergeCell ref="L91:L97"/>
    <mergeCell ref="J94:J95"/>
    <mergeCell ref="L226:L232"/>
    <mergeCell ref="X1:Z1"/>
    <mergeCell ref="O91:R92"/>
    <mergeCell ref="A47:A53"/>
    <mergeCell ref="G30:G31"/>
    <mergeCell ref="G4:G5"/>
    <mergeCell ref="A4:A9"/>
    <mergeCell ref="A13:A17"/>
    <mergeCell ref="A21:A26"/>
    <mergeCell ref="A30:A34"/>
    <mergeCell ref="A38:A43"/>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4" xr:uid="{ECBB594D-3FA9-4A0B-B9E6-BE629E28591E}"/>
  </hyperlinks>
  <pageMargins left="0.7" right="0.7" top="0.75" bottom="0.75" header="0.3" footer="0.3"/>
  <pageSetup paperSize="9" orientation="portrait" r:id="rId25"/>
  <drawing r:id="rId2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zoomScaleNormal="100" workbookViewId="0">
      <selection activeCell="B18" sqref="B18"/>
    </sheetView>
  </sheetViews>
  <sheetFormatPr defaultColWidth="8.42578125" defaultRowHeight="15" x14ac:dyDescent="0.2"/>
  <cols>
    <col min="1" max="1" width="17.42578125" style="155" customWidth="1"/>
    <col min="2" max="2" width="63.42578125" style="155" customWidth="1"/>
    <col min="3" max="3" width="51.42578125" style="155" bestFit="1" customWidth="1"/>
    <col min="4" max="4" width="11.42578125" style="192" customWidth="1"/>
    <col min="5" max="6" width="14.42578125" style="162" customWidth="1"/>
    <col min="7" max="7" width="113.42578125" bestFit="1" customWidth="1"/>
    <col min="8" max="8" width="14" style="155" customWidth="1"/>
    <col min="9" max="16384" width="8.42578125" style="155"/>
  </cols>
  <sheetData>
    <row r="1" spans="1:7" ht="18.75" x14ac:dyDescent="0.2">
      <c r="A1" s="172" t="s">
        <v>11792</v>
      </c>
      <c r="B1" s="172"/>
      <c r="C1" s="172"/>
      <c r="D1" s="155"/>
      <c r="E1" s="172"/>
      <c r="F1" s="172"/>
      <c r="G1" s="155"/>
    </row>
    <row r="2" spans="1:7" ht="15" customHeight="1" x14ac:dyDescent="0.2">
      <c r="A2" s="334" t="s">
        <v>11793</v>
      </c>
      <c r="B2" s="334"/>
      <c r="C2" s="173"/>
      <c r="D2" s="155"/>
      <c r="E2" s="173"/>
      <c r="F2" s="173"/>
      <c r="G2" s="155"/>
    </row>
    <row r="3" spans="1:7" x14ac:dyDescent="0.2">
      <c r="A3" s="334"/>
      <c r="B3" s="334"/>
      <c r="C3" s="173"/>
      <c r="D3" s="155"/>
      <c r="E3" s="173"/>
      <c r="F3" s="173"/>
      <c r="G3" s="155"/>
    </row>
    <row r="4" spans="1:7" ht="15" customHeight="1" x14ac:dyDescent="0.2">
      <c r="A4" s="187"/>
      <c r="B4" s="187"/>
      <c r="C4" s="187"/>
      <c r="D4" s="155"/>
      <c r="E4" s="187"/>
      <c r="F4" s="187"/>
      <c r="G4" s="155"/>
    </row>
    <row r="5" spans="1:7" s="158" customFormat="1" x14ac:dyDescent="0.2">
      <c r="A5" s="156" t="s">
        <v>6</v>
      </c>
      <c r="B5" s="188" t="s">
        <v>235</v>
      </c>
      <c r="C5" s="188" t="s">
        <v>11794</v>
      </c>
      <c r="D5" s="185" t="s">
        <v>241</v>
      </c>
      <c r="E5" s="157" t="s">
        <v>7</v>
      </c>
      <c r="F5" s="157" t="s">
        <v>8</v>
      </c>
      <c r="G5" s="185" t="s">
        <v>970</v>
      </c>
    </row>
    <row r="6" spans="1:7" x14ac:dyDescent="0.2">
      <c r="A6" s="161" t="s">
        <v>262</v>
      </c>
      <c r="B6" s="176" t="s">
        <v>11795</v>
      </c>
      <c r="C6" s="176" t="s">
        <v>11796</v>
      </c>
      <c r="D6" s="159">
        <v>44910</v>
      </c>
      <c r="E6" s="162" t="e">
        <f>VLOOKUP(Regulatory_Frameworks[[#This Row],[Party]],#REF!,COLUMN(#REF!),0)</f>
        <v>#REF!</v>
      </c>
      <c r="F6" s="162" t="e">
        <f>VLOOKUP(Regulatory_Frameworks[[#This Row],[Party]],#REF!,COLUMN(#REF!),0)</f>
        <v>#REF!</v>
      </c>
      <c r="G6" s="190" t="s">
        <v>11797</v>
      </c>
    </row>
    <row r="7" spans="1:7" s="162" customFormat="1" x14ac:dyDescent="0.2">
      <c r="A7" s="161" t="s">
        <v>510</v>
      </c>
      <c r="B7" s="155" t="s">
        <v>11798</v>
      </c>
      <c r="C7" s="155" t="s">
        <v>11799</v>
      </c>
      <c r="D7" s="159">
        <v>45300</v>
      </c>
      <c r="E7" s="162" t="e">
        <f>VLOOKUP(Regulatory_Frameworks[[#This Row],[Party]],#REF!,COLUMN(#REF!),0)</f>
        <v>#REF!</v>
      </c>
      <c r="F7" s="162" t="e">
        <f>VLOOKUP(Regulatory_Frameworks[[#This Row],[Party]],#REF!,COLUMN(#REF!),0)</f>
        <v>#REF!</v>
      </c>
      <c r="G7" s="191" t="s">
        <v>11800</v>
      </c>
    </row>
    <row r="8" spans="1:7" s="162" customFormat="1" x14ac:dyDescent="0.2">
      <c r="A8" s="161" t="s">
        <v>482</v>
      </c>
      <c r="B8" s="155" t="s">
        <v>11801</v>
      </c>
      <c r="C8" s="155" t="s">
        <v>11802</v>
      </c>
      <c r="D8" s="159">
        <v>45429</v>
      </c>
      <c r="E8" s="162" t="e">
        <f>VLOOKUP(Regulatory_Frameworks[[#This Row],[Party]],#REF!,COLUMN(#REF!),0)</f>
        <v>#REF!</v>
      </c>
      <c r="F8" s="162" t="e">
        <f>VLOOKUP(Regulatory_Frameworks[[#This Row],[Party]],#REF!,COLUMN(#REF!),0)</f>
        <v>#REF!</v>
      </c>
      <c r="G8" s="191" t="s">
        <v>11803</v>
      </c>
    </row>
    <row r="9" spans="1:7" s="162" customFormat="1" x14ac:dyDescent="0.2">
      <c r="A9" s="161" t="s">
        <v>999</v>
      </c>
      <c r="B9" s="155" t="s">
        <v>11804</v>
      </c>
      <c r="C9" s="155" t="s">
        <v>11805</v>
      </c>
      <c r="D9" s="159">
        <v>45582</v>
      </c>
      <c r="E9" s="162" t="e">
        <f>VLOOKUP(Regulatory_Frameworks[[#This Row],[Party]],#REF!,COLUMN(#REF!),0)</f>
        <v>#REF!</v>
      </c>
      <c r="F9" s="162" t="e">
        <f>VLOOKUP(Regulatory_Frameworks[[#This Row],[Party]],#REF!,COLUMN(#REF!),0)</f>
        <v>#REF!</v>
      </c>
      <c r="G9" s="191" t="s">
        <v>11806</v>
      </c>
    </row>
    <row r="10" spans="1:7" s="162" customFormat="1" x14ac:dyDescent="0.2">
      <c r="A10" s="161" t="s">
        <v>5668</v>
      </c>
      <c r="B10" s="155" t="s">
        <v>11807</v>
      </c>
      <c r="C10" s="155" t="s">
        <v>11808</v>
      </c>
      <c r="D10" s="159">
        <v>45205</v>
      </c>
      <c r="E10" s="162" t="e">
        <f>VLOOKUP(Regulatory_Frameworks[[#This Row],[Party]],#REF!,COLUMN(#REF!),0)</f>
        <v>#REF!</v>
      </c>
      <c r="F10" s="162" t="e">
        <f>VLOOKUP(Regulatory_Frameworks[[#This Row],[Party]],#REF!,COLUMN(#REF!),0)</f>
        <v>#REF!</v>
      </c>
      <c r="G10" s="191" t="s">
        <v>11809</v>
      </c>
    </row>
    <row r="11" spans="1:7" s="162" customFormat="1" x14ac:dyDescent="0.2">
      <c r="A11" s="161" t="s">
        <v>1006</v>
      </c>
      <c r="B11" s="155" t="s">
        <v>11810</v>
      </c>
      <c r="C11" s="155" t="s">
        <v>11811</v>
      </c>
      <c r="D11" s="159">
        <v>45170</v>
      </c>
      <c r="E11" s="162" t="e">
        <f>VLOOKUP(Regulatory_Frameworks[[#This Row],[Party]],#REF!,COLUMN(#REF!),0)</f>
        <v>#REF!</v>
      </c>
      <c r="F11" s="162" t="e">
        <f>VLOOKUP(Regulatory_Frameworks[[#This Row],[Party]],#REF!,COLUMN(#REF!),0)</f>
        <v>#REF!</v>
      </c>
      <c r="G11" s="191" t="s">
        <v>11812</v>
      </c>
    </row>
    <row r="12" spans="1:7" s="162" customFormat="1" x14ac:dyDescent="0.2">
      <c r="A12" s="155"/>
      <c r="B12" s="155"/>
      <c r="C12" s="155"/>
      <c r="D12" s="192"/>
      <c r="E12" s="161"/>
      <c r="F12" s="161"/>
    </row>
    <row r="13" spans="1:7" s="162" customFormat="1" x14ac:dyDescent="0.2">
      <c r="A13" s="155"/>
      <c r="B13" s="155"/>
      <c r="C13" s="155"/>
      <c r="D13" s="192"/>
      <c r="E13" s="161"/>
      <c r="F13" s="161"/>
    </row>
    <row r="14" spans="1:7" s="162" customFormat="1" x14ac:dyDescent="0.2">
      <c r="A14" s="155"/>
      <c r="B14" s="155"/>
      <c r="C14" s="155"/>
      <c r="D14" s="192"/>
      <c r="E14" s="161"/>
      <c r="F14" s="161"/>
    </row>
    <row r="15" spans="1:7" s="162" customFormat="1" x14ac:dyDescent="0.2">
      <c r="A15" s="155"/>
      <c r="B15" s="155"/>
      <c r="C15" s="155"/>
      <c r="D15" s="192"/>
      <c r="E15" s="161"/>
      <c r="F15" s="161"/>
    </row>
    <row r="16" spans="1:7" s="162" customFormat="1" x14ac:dyDescent="0.2">
      <c r="A16" s="155"/>
      <c r="B16" s="155"/>
      <c r="C16" s="155"/>
      <c r="D16" s="192"/>
      <c r="E16" s="161"/>
      <c r="F16" s="161"/>
    </row>
    <row r="17" spans="1:6" s="162" customFormat="1" x14ac:dyDescent="0.2">
      <c r="A17" s="155"/>
      <c r="B17" s="155"/>
      <c r="C17" s="155"/>
      <c r="D17" s="192"/>
      <c r="E17" s="161"/>
      <c r="F17" s="161"/>
    </row>
    <row r="18" spans="1:6" s="162" customFormat="1" x14ac:dyDescent="0.2">
      <c r="A18" s="155"/>
      <c r="B18" s="155"/>
      <c r="C18" s="155"/>
      <c r="D18" s="192"/>
      <c r="E18" s="161"/>
      <c r="F18" s="161"/>
    </row>
    <row r="19" spans="1:6" s="162" customFormat="1" x14ac:dyDescent="0.2">
      <c r="A19" s="155"/>
      <c r="B19" s="155"/>
      <c r="C19" s="155"/>
      <c r="D19" s="192"/>
      <c r="E19" s="161"/>
      <c r="F19" s="161"/>
    </row>
    <row r="20" spans="1:6" s="162" customFormat="1" x14ac:dyDescent="0.2">
      <c r="A20" s="155"/>
      <c r="B20" s="155"/>
      <c r="C20" s="155"/>
      <c r="D20" s="192"/>
      <c r="E20" s="161"/>
      <c r="F20" s="161"/>
    </row>
    <row r="21" spans="1:6" s="162" customFormat="1" x14ac:dyDescent="0.2">
      <c r="A21" s="155"/>
      <c r="B21" s="155"/>
      <c r="C21" s="155"/>
      <c r="D21" s="192"/>
      <c r="E21" s="161"/>
      <c r="F21" s="161"/>
    </row>
    <row r="22" spans="1:6" s="162" customFormat="1" x14ac:dyDescent="0.2">
      <c r="A22" s="155"/>
      <c r="B22" s="155"/>
      <c r="C22" s="155"/>
      <c r="D22" s="192"/>
      <c r="E22" s="161"/>
      <c r="F22" s="161"/>
    </row>
    <row r="23" spans="1:6" s="162" customFormat="1" x14ac:dyDescent="0.2">
      <c r="A23" s="155"/>
      <c r="B23" s="155"/>
      <c r="C23" s="155"/>
      <c r="D23" s="192"/>
      <c r="E23" s="161"/>
      <c r="F23" s="161"/>
    </row>
    <row r="24" spans="1:6" s="162" customFormat="1" x14ac:dyDescent="0.2">
      <c r="A24" s="155"/>
      <c r="B24" s="155"/>
      <c r="C24" s="155"/>
      <c r="D24" s="192"/>
      <c r="E24" s="161"/>
      <c r="F24" s="161"/>
    </row>
    <row r="25" spans="1:6" s="162" customFormat="1" x14ac:dyDescent="0.2">
      <c r="A25" s="155"/>
      <c r="B25" s="155"/>
      <c r="C25" s="155"/>
      <c r="D25" s="192"/>
      <c r="E25" s="161"/>
      <c r="F25" s="161"/>
    </row>
    <row r="26" spans="1:6" s="162" customFormat="1" x14ac:dyDescent="0.2">
      <c r="A26" s="155"/>
      <c r="B26" s="155"/>
      <c r="C26" s="155"/>
      <c r="D26" s="192"/>
      <c r="E26" s="161"/>
      <c r="F26" s="161"/>
    </row>
    <row r="29" spans="1:6" s="162" customFormat="1" x14ac:dyDescent="0.2">
      <c r="A29" s="155"/>
      <c r="B29" s="155"/>
      <c r="C29" s="155"/>
      <c r="D29" s="192"/>
      <c r="E29" s="161"/>
      <c r="F29" s="161"/>
    </row>
    <row r="30" spans="1:6" s="162" customFormat="1" x14ac:dyDescent="0.2">
      <c r="A30" s="155"/>
      <c r="B30" s="155"/>
      <c r="C30" s="155"/>
      <c r="D30" s="192"/>
      <c r="E30" s="161"/>
      <c r="F30" s="161"/>
    </row>
    <row r="31" spans="1:6" s="162" customFormat="1" x14ac:dyDescent="0.2">
      <c r="A31" s="155"/>
      <c r="B31" s="155"/>
      <c r="C31" s="155"/>
      <c r="D31" s="192"/>
      <c r="E31" s="161"/>
      <c r="F31" s="161"/>
    </row>
    <row r="32" spans="1:6" s="162" customFormat="1" x14ac:dyDescent="0.2">
      <c r="A32" s="155"/>
      <c r="B32" s="155"/>
      <c r="C32" s="155"/>
      <c r="D32" s="192"/>
      <c r="E32" s="161"/>
      <c r="F32" s="161"/>
    </row>
    <row r="34" spans="1:6" s="162" customFormat="1" x14ac:dyDescent="0.2">
      <c r="A34" s="155"/>
      <c r="B34" s="155"/>
      <c r="C34" s="155"/>
      <c r="D34" s="192"/>
      <c r="E34" s="161"/>
      <c r="F34" s="161"/>
    </row>
    <row r="35" spans="1:6" s="162" customFormat="1" x14ac:dyDescent="0.2">
      <c r="A35" s="155"/>
      <c r="B35" s="155"/>
      <c r="C35" s="155"/>
      <c r="D35" s="192"/>
      <c r="E35" s="161"/>
      <c r="F35" s="161"/>
    </row>
    <row r="37" spans="1:6" s="162" customFormat="1" x14ac:dyDescent="0.2">
      <c r="A37" s="155"/>
      <c r="B37" s="155"/>
      <c r="C37" s="155"/>
      <c r="D37" s="192"/>
      <c r="E37" s="161"/>
      <c r="F37" s="161"/>
    </row>
    <row r="38" spans="1:6" s="162" customFormat="1" x14ac:dyDescent="0.2">
      <c r="A38" s="155"/>
      <c r="B38" s="155"/>
      <c r="C38" s="155"/>
      <c r="D38" s="192"/>
      <c r="E38" s="161"/>
      <c r="F38" s="161"/>
    </row>
    <row r="39" spans="1:6" s="162" customFormat="1" x14ac:dyDescent="0.2">
      <c r="A39" s="155"/>
      <c r="B39" s="155"/>
      <c r="C39" s="155"/>
      <c r="D39" s="192"/>
      <c r="E39" s="161"/>
      <c r="F39" s="161"/>
    </row>
    <row r="40" spans="1:6" s="162" customFormat="1" x14ac:dyDescent="0.2">
      <c r="A40" s="155"/>
      <c r="B40" s="155"/>
      <c r="C40" s="155"/>
      <c r="D40" s="192"/>
      <c r="E40" s="161"/>
      <c r="F40" s="161"/>
    </row>
    <row r="41" spans="1:6" s="162" customFormat="1" x14ac:dyDescent="0.2">
      <c r="A41" s="155"/>
      <c r="B41" s="155"/>
      <c r="C41" s="155"/>
      <c r="D41" s="192"/>
      <c r="E41" s="161"/>
      <c r="F41" s="161"/>
    </row>
    <row r="43" spans="1:6" s="162" customFormat="1" x14ac:dyDescent="0.2">
      <c r="A43" s="155"/>
      <c r="B43" s="155"/>
      <c r="C43" s="155"/>
      <c r="D43" s="192"/>
      <c r="E43" s="161"/>
      <c r="F43" s="161"/>
    </row>
    <row r="44" spans="1:6" s="162" customFormat="1" x14ac:dyDescent="0.2">
      <c r="A44" s="155"/>
      <c r="B44" s="155"/>
      <c r="C44" s="155"/>
      <c r="D44" s="192"/>
      <c r="E44" s="161"/>
      <c r="F44" s="161"/>
    </row>
    <row r="45" spans="1:6" s="162" customFormat="1" x14ac:dyDescent="0.2">
      <c r="A45" s="155"/>
      <c r="B45" s="155"/>
      <c r="C45" s="155"/>
      <c r="D45" s="192"/>
      <c r="E45" s="161"/>
      <c r="F45" s="161"/>
    </row>
    <row r="46" spans="1:6" s="162" customFormat="1" x14ac:dyDescent="0.2">
      <c r="A46" s="155"/>
      <c r="B46" s="155"/>
      <c r="C46" s="155"/>
      <c r="D46" s="192"/>
      <c r="E46" s="161"/>
      <c r="F46" s="161"/>
    </row>
    <row r="47" spans="1:6" s="162" customFormat="1" x14ac:dyDescent="0.2">
      <c r="A47" s="155"/>
      <c r="B47" s="155"/>
      <c r="C47" s="155"/>
      <c r="D47" s="192"/>
      <c r="E47" s="161"/>
      <c r="F47" s="161"/>
    </row>
    <row r="48" spans="1:6" s="162" customFormat="1" x14ac:dyDescent="0.2">
      <c r="A48" s="155"/>
      <c r="B48" s="155"/>
      <c r="C48" s="155"/>
      <c r="D48" s="192"/>
      <c r="E48" s="161"/>
      <c r="F48" s="161"/>
    </row>
    <row r="49" spans="1:6" s="162" customFormat="1" x14ac:dyDescent="0.2">
      <c r="A49" s="155"/>
      <c r="B49" s="155"/>
      <c r="C49" s="155"/>
      <c r="D49" s="192"/>
      <c r="E49" s="161"/>
      <c r="F49" s="161"/>
    </row>
    <row r="51" spans="1:6" s="162" customFormat="1" x14ac:dyDescent="0.2">
      <c r="A51" s="155"/>
      <c r="B51" s="155"/>
      <c r="C51" s="155"/>
      <c r="D51" s="192"/>
      <c r="E51" s="161"/>
      <c r="F51" s="161"/>
    </row>
    <row r="52" spans="1:6" s="162" customFormat="1" x14ac:dyDescent="0.2">
      <c r="A52" s="155"/>
      <c r="B52" s="155"/>
      <c r="C52" s="155"/>
      <c r="D52" s="192"/>
      <c r="E52" s="161"/>
      <c r="F52" s="161"/>
    </row>
    <row r="53" spans="1:6" s="162" customFormat="1" x14ac:dyDescent="0.2">
      <c r="A53" s="155"/>
      <c r="B53" s="155"/>
      <c r="C53" s="155"/>
      <c r="D53" s="192"/>
      <c r="E53" s="161"/>
      <c r="F53" s="161"/>
    </row>
    <row r="54" spans="1:6" s="162" customFormat="1" x14ac:dyDescent="0.2">
      <c r="A54" s="155"/>
      <c r="B54" s="155"/>
      <c r="C54" s="155"/>
      <c r="D54" s="192"/>
      <c r="E54" s="161"/>
      <c r="F54" s="161"/>
    </row>
    <row r="55" spans="1:6" s="162" customFormat="1" x14ac:dyDescent="0.2">
      <c r="A55" s="155"/>
      <c r="B55" s="155"/>
      <c r="C55" s="155"/>
      <c r="D55" s="192"/>
      <c r="E55" s="161"/>
      <c r="F55" s="161"/>
    </row>
    <row r="56" spans="1:6" s="162" customFormat="1" x14ac:dyDescent="0.2">
      <c r="A56" s="155"/>
      <c r="B56" s="155"/>
      <c r="C56" s="155"/>
      <c r="D56" s="192"/>
      <c r="E56" s="161"/>
      <c r="F56" s="161"/>
    </row>
    <row r="57" spans="1:6" s="162" customFormat="1" x14ac:dyDescent="0.2">
      <c r="A57" s="155"/>
      <c r="B57" s="155"/>
      <c r="C57" s="155"/>
      <c r="D57" s="192"/>
      <c r="E57" s="161"/>
      <c r="F57" s="161"/>
    </row>
    <row r="58" spans="1:6" s="162" customFormat="1" x14ac:dyDescent="0.2">
      <c r="A58" s="155"/>
      <c r="B58" s="155"/>
      <c r="C58" s="155"/>
      <c r="D58" s="192"/>
      <c r="E58" s="161"/>
      <c r="F58" s="161"/>
    </row>
    <row r="59" spans="1:6" s="162" customFormat="1" x14ac:dyDescent="0.2">
      <c r="A59" s="155"/>
      <c r="B59" s="155"/>
      <c r="C59" s="155"/>
      <c r="D59" s="192"/>
      <c r="E59" s="161"/>
      <c r="F59" s="161"/>
    </row>
    <row r="60" spans="1:6" s="162" customFormat="1" x14ac:dyDescent="0.2">
      <c r="A60" s="155"/>
      <c r="B60" s="155"/>
      <c r="C60" s="155"/>
      <c r="D60" s="192"/>
      <c r="E60" s="161"/>
      <c r="F60" s="161"/>
    </row>
    <row r="61" spans="1:6" s="162" customFormat="1" x14ac:dyDescent="0.2">
      <c r="A61" s="155"/>
      <c r="B61" s="155"/>
      <c r="C61" s="155"/>
      <c r="D61" s="192"/>
      <c r="E61" s="161"/>
      <c r="F61" s="161"/>
    </row>
    <row r="62" spans="1:6" s="162" customFormat="1" x14ac:dyDescent="0.2">
      <c r="A62" s="155"/>
      <c r="B62" s="155"/>
      <c r="C62" s="155"/>
      <c r="D62" s="192"/>
      <c r="E62" s="161"/>
      <c r="F62" s="161"/>
    </row>
    <row r="64" spans="1:6" s="162" customFormat="1" x14ac:dyDescent="0.2">
      <c r="A64" s="155"/>
      <c r="B64" s="155"/>
      <c r="C64" s="155"/>
      <c r="D64" s="192"/>
      <c r="E64" s="161"/>
      <c r="F64" s="161"/>
    </row>
    <row r="66" spans="1:6" s="162" customFormat="1" x14ac:dyDescent="0.2">
      <c r="A66" s="155"/>
      <c r="B66" s="155"/>
      <c r="C66" s="155"/>
      <c r="D66" s="192"/>
      <c r="E66" s="161"/>
      <c r="F66" s="161"/>
    </row>
    <row r="67" spans="1:6" s="162" customFormat="1" x14ac:dyDescent="0.2">
      <c r="A67" s="155"/>
      <c r="B67" s="155"/>
      <c r="C67" s="155"/>
      <c r="D67" s="192"/>
      <c r="E67" s="161"/>
      <c r="F67" s="161"/>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 ref="G8" r:id="rId6" xr:uid="{522DC0FA-9B90-49B8-9912-9DB0203E4239}"/>
  </hyperlinks>
  <pageMargins left="0.7" right="0.7" top="0.75" bottom="0.75" header="0.3" footer="0.3"/>
  <legacyDrawing r:id="rId7"/>
  <tableParts count="1">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M39"/>
  <sheetViews>
    <sheetView showGridLines="0" zoomScale="69" zoomScaleNormal="85" workbookViewId="0">
      <pane xSplit="3" ySplit="4" topLeftCell="K7" activePane="bottomRight" state="frozen"/>
      <selection pane="topRight" activeCell="D1" sqref="D1"/>
      <selection pane="bottomLeft" activeCell="A5" sqref="A5"/>
      <selection pane="bottomRight" activeCell="J11" sqref="J11"/>
    </sheetView>
  </sheetViews>
  <sheetFormatPr defaultColWidth="9.42578125" defaultRowHeight="13.5" x14ac:dyDescent="0.2"/>
  <cols>
    <col min="1" max="1" width="45.42578125" style="208" customWidth="1"/>
    <col min="2" max="2" width="50.42578125" style="208" customWidth="1"/>
    <col min="3" max="3" width="27" style="208" customWidth="1"/>
    <col min="4" max="4" width="55.42578125" style="208" customWidth="1"/>
    <col min="5" max="5" width="34.42578125" style="208" customWidth="1"/>
    <col min="6" max="6" width="28.42578125" style="208" customWidth="1"/>
    <col min="7" max="7" width="33.42578125" style="208" customWidth="1"/>
    <col min="8" max="9" width="15" style="208" customWidth="1"/>
    <col min="10" max="10" width="129.42578125" style="208" customWidth="1"/>
    <col min="11" max="11" width="71.42578125" style="227" customWidth="1"/>
    <col min="12" max="12" width="46.42578125" style="208" customWidth="1"/>
    <col min="14" max="16384" width="9.42578125" style="208"/>
  </cols>
  <sheetData>
    <row r="1" spans="1:13" ht="21" x14ac:dyDescent="0.2">
      <c r="A1" s="387" t="s">
        <v>11813</v>
      </c>
      <c r="B1" s="387"/>
      <c r="C1" s="387"/>
      <c r="E1" s="209"/>
      <c r="F1" s="209"/>
      <c r="G1" s="388" t="s">
        <v>11814</v>
      </c>
      <c r="H1" s="388"/>
      <c r="I1" s="388"/>
      <c r="K1" s="3"/>
      <c r="M1" s="208"/>
    </row>
    <row r="2" spans="1:13" ht="16.5" customHeight="1" x14ac:dyDescent="0.2">
      <c r="A2" s="389" t="s">
        <v>11815</v>
      </c>
      <c r="B2" s="389"/>
      <c r="C2" s="389"/>
      <c r="D2" s="210"/>
      <c r="E2" s="210"/>
      <c r="F2" s="210"/>
      <c r="G2" s="210"/>
      <c r="H2" s="210"/>
      <c r="I2" s="210"/>
      <c r="K2" s="210"/>
      <c r="M2" s="208"/>
    </row>
    <row r="3" spans="1:13" ht="16.5" customHeight="1" x14ac:dyDescent="0.2">
      <c r="A3" s="389"/>
      <c r="B3" s="389"/>
      <c r="C3" s="389"/>
      <c r="D3" s="202"/>
      <c r="E3" s="202"/>
      <c r="F3" s="202"/>
      <c r="G3" s="202"/>
      <c r="H3" s="202"/>
      <c r="I3" s="202"/>
      <c r="K3" s="202"/>
      <c r="M3" s="208"/>
    </row>
    <row r="4" spans="1:13" s="213" customFormat="1" x14ac:dyDescent="0.2">
      <c r="A4" s="5" t="s">
        <v>11659</v>
      </c>
      <c r="B4" s="5" t="s">
        <v>11816</v>
      </c>
      <c r="C4" s="5" t="s">
        <v>11817</v>
      </c>
      <c r="D4" s="5" t="s">
        <v>11818</v>
      </c>
      <c r="E4" s="5" t="s">
        <v>351</v>
      </c>
      <c r="F4" s="5" t="s">
        <v>11819</v>
      </c>
      <c r="G4" s="5" t="s">
        <v>11820</v>
      </c>
      <c r="H4" s="5" t="s">
        <v>239</v>
      </c>
      <c r="I4" s="5" t="s">
        <v>1228</v>
      </c>
      <c r="J4" s="212" t="s">
        <v>11821</v>
      </c>
      <c r="K4" s="5" t="s">
        <v>11822</v>
      </c>
      <c r="L4" s="211" t="s">
        <v>11823</v>
      </c>
    </row>
    <row r="5" spans="1:13" ht="54" hidden="1" x14ac:dyDescent="0.2">
      <c r="A5" s="214" t="s">
        <v>11824</v>
      </c>
      <c r="B5" s="214" t="s">
        <v>11825</v>
      </c>
      <c r="C5" s="214" t="s">
        <v>11826</v>
      </c>
      <c r="D5" s="214" t="s">
        <v>11827</v>
      </c>
      <c r="E5" s="214" t="s">
        <v>11828</v>
      </c>
      <c r="F5" s="214" t="s">
        <v>11829</v>
      </c>
      <c r="G5" s="214" t="s">
        <v>11830</v>
      </c>
      <c r="H5" s="214" t="s">
        <v>298</v>
      </c>
      <c r="I5" s="214" t="s">
        <v>11831</v>
      </c>
      <c r="J5" s="214"/>
      <c r="K5" s="197" t="s">
        <v>11832</v>
      </c>
      <c r="L5" s="214" t="s">
        <v>11833</v>
      </c>
      <c r="M5" s="208"/>
    </row>
    <row r="6" spans="1:13" ht="81" hidden="1" x14ac:dyDescent="0.2">
      <c r="A6" s="214" t="s">
        <v>11834</v>
      </c>
      <c r="B6" s="214" t="s">
        <v>11835</v>
      </c>
      <c r="C6" s="214" t="s">
        <v>11836</v>
      </c>
      <c r="D6" s="214" t="s">
        <v>11837</v>
      </c>
      <c r="E6" s="214" t="s">
        <v>11838</v>
      </c>
      <c r="F6" s="214" t="s">
        <v>11829</v>
      </c>
      <c r="G6" s="214"/>
      <c r="H6" s="214" t="s">
        <v>992</v>
      </c>
      <c r="I6" s="214" t="s">
        <v>11839</v>
      </c>
      <c r="J6" s="214"/>
      <c r="K6" s="197" t="s">
        <v>11840</v>
      </c>
      <c r="L6" s="214" t="s">
        <v>11841</v>
      </c>
      <c r="M6" s="208"/>
    </row>
    <row r="7" spans="1:13" ht="54" x14ac:dyDescent="0.2">
      <c r="A7" s="215" t="s">
        <v>11842</v>
      </c>
      <c r="B7" s="215" t="s">
        <v>11843</v>
      </c>
      <c r="C7" s="215" t="s">
        <v>11844</v>
      </c>
      <c r="D7" s="215" t="s">
        <v>11845</v>
      </c>
      <c r="E7" s="215"/>
      <c r="F7" s="215" t="s">
        <v>11846</v>
      </c>
      <c r="G7" s="215"/>
      <c r="H7" s="215"/>
      <c r="I7" s="215" t="s">
        <v>11847</v>
      </c>
      <c r="J7" s="217" t="s">
        <v>11848</v>
      </c>
      <c r="K7" s="216" t="s">
        <v>11849</v>
      </c>
      <c r="L7" s="215"/>
      <c r="M7" s="208"/>
    </row>
    <row r="8" spans="1:13" ht="81" x14ac:dyDescent="0.2">
      <c r="A8" s="215" t="s">
        <v>11850</v>
      </c>
      <c r="B8" s="215" t="s">
        <v>11851</v>
      </c>
      <c r="C8" s="215" t="s">
        <v>11852</v>
      </c>
      <c r="D8" s="215" t="s">
        <v>11853</v>
      </c>
      <c r="E8" s="215" t="s">
        <v>11854</v>
      </c>
      <c r="F8" s="215" t="s">
        <v>11855</v>
      </c>
      <c r="G8" s="215" t="s">
        <v>11856</v>
      </c>
      <c r="H8" s="215"/>
      <c r="I8" s="215" t="s">
        <v>11857</v>
      </c>
      <c r="J8" s="215" t="s">
        <v>11858</v>
      </c>
      <c r="K8" s="216" t="s">
        <v>11859</v>
      </c>
      <c r="L8" s="215" t="s">
        <v>11860</v>
      </c>
      <c r="M8" s="208"/>
    </row>
    <row r="9" spans="1:13" ht="81" x14ac:dyDescent="0.2">
      <c r="A9" s="215" t="s">
        <v>11861</v>
      </c>
      <c r="B9" s="215" t="s">
        <v>11862</v>
      </c>
      <c r="C9" s="215" t="s">
        <v>11863</v>
      </c>
      <c r="D9" s="215" t="s">
        <v>11864</v>
      </c>
      <c r="E9" s="215" t="s">
        <v>11865</v>
      </c>
      <c r="F9" s="215" t="s">
        <v>11829</v>
      </c>
      <c r="G9" s="215" t="s">
        <v>11866</v>
      </c>
      <c r="H9" s="215"/>
      <c r="I9" s="215" t="s">
        <v>11867</v>
      </c>
      <c r="J9" s="217" t="s">
        <v>11868</v>
      </c>
      <c r="K9" s="218" t="s">
        <v>11869</v>
      </c>
      <c r="L9" s="215" t="s">
        <v>11870</v>
      </c>
      <c r="M9" s="208"/>
    </row>
    <row r="10" spans="1:13" ht="94.5" x14ac:dyDescent="0.2">
      <c r="A10" s="215" t="s">
        <v>11871</v>
      </c>
      <c r="B10" s="215" t="s">
        <v>11872</v>
      </c>
      <c r="C10" s="215" t="s">
        <v>11873</v>
      </c>
      <c r="D10" s="215" t="s">
        <v>11874</v>
      </c>
      <c r="E10" s="215" t="s">
        <v>11875</v>
      </c>
      <c r="F10" s="215" t="s">
        <v>11876</v>
      </c>
      <c r="G10" s="215" t="s">
        <v>11877</v>
      </c>
      <c r="H10" s="215"/>
      <c r="I10" s="215" t="s">
        <v>11878</v>
      </c>
      <c r="J10" s="217" t="s">
        <v>11879</v>
      </c>
      <c r="K10" s="219" t="s">
        <v>11880</v>
      </c>
      <c r="L10" s="215"/>
      <c r="M10" s="208"/>
    </row>
    <row r="11" spans="1:13" ht="121.5" x14ac:dyDescent="0.2">
      <c r="A11" s="215" t="s">
        <v>11881</v>
      </c>
      <c r="B11" s="215" t="s">
        <v>11882</v>
      </c>
      <c r="C11" s="215" t="s">
        <v>11873</v>
      </c>
      <c r="D11" s="215" t="s">
        <v>11883</v>
      </c>
      <c r="E11" s="215" t="s">
        <v>11884</v>
      </c>
      <c r="F11" s="215" t="s">
        <v>11876</v>
      </c>
      <c r="G11" s="215" t="s">
        <v>11885</v>
      </c>
      <c r="H11" s="215"/>
      <c r="I11" s="215" t="s">
        <v>11857</v>
      </c>
      <c r="J11" s="217" t="s">
        <v>11886</v>
      </c>
      <c r="K11" s="219" t="s">
        <v>11887</v>
      </c>
      <c r="L11" s="215"/>
      <c r="M11" s="208"/>
    </row>
    <row r="12" spans="1:13" ht="67.5" hidden="1" x14ac:dyDescent="0.2">
      <c r="A12" s="214" t="s">
        <v>11888</v>
      </c>
      <c r="B12" s="214" t="s">
        <v>11889</v>
      </c>
      <c r="C12" s="214" t="s">
        <v>11890</v>
      </c>
      <c r="D12" s="214" t="s">
        <v>11891</v>
      </c>
      <c r="E12" s="214"/>
      <c r="F12" s="214" t="s">
        <v>11892</v>
      </c>
      <c r="G12" s="214" t="s">
        <v>11893</v>
      </c>
      <c r="H12" s="214"/>
      <c r="I12" s="214" t="s">
        <v>11894</v>
      </c>
      <c r="J12" s="214" t="s">
        <v>11895</v>
      </c>
      <c r="K12" s="198" t="s">
        <v>11896</v>
      </c>
      <c r="L12" s="214"/>
      <c r="M12" s="208"/>
    </row>
    <row r="13" spans="1:13" ht="94.5" hidden="1" x14ac:dyDescent="0.2">
      <c r="A13" s="214" t="s">
        <v>11897</v>
      </c>
      <c r="B13" s="214" t="s">
        <v>11898</v>
      </c>
      <c r="C13" s="214" t="s">
        <v>11899</v>
      </c>
      <c r="D13" s="214" t="s">
        <v>11900</v>
      </c>
      <c r="E13" s="214" t="s">
        <v>11901</v>
      </c>
      <c r="F13" s="214" t="s">
        <v>11902</v>
      </c>
      <c r="G13" s="214"/>
      <c r="H13" s="214"/>
      <c r="I13" s="214" t="s">
        <v>11903</v>
      </c>
      <c r="J13" s="214" t="s">
        <v>11904</v>
      </c>
      <c r="K13" s="199" t="s">
        <v>11905</v>
      </c>
      <c r="L13" s="214" t="s">
        <v>11906</v>
      </c>
      <c r="M13" s="208"/>
    </row>
    <row r="14" spans="1:13" ht="81" hidden="1" x14ac:dyDescent="0.2">
      <c r="A14" s="214" t="s">
        <v>11907</v>
      </c>
      <c r="B14" s="214" t="s">
        <v>11908</v>
      </c>
      <c r="C14" s="214" t="s">
        <v>1671</v>
      </c>
      <c r="D14" s="214" t="s">
        <v>11900</v>
      </c>
      <c r="E14" s="214" t="s">
        <v>11909</v>
      </c>
      <c r="F14" s="214" t="s">
        <v>11902</v>
      </c>
      <c r="G14" s="214"/>
      <c r="H14" s="214"/>
      <c r="I14" s="214" t="s">
        <v>11903</v>
      </c>
      <c r="J14" s="214" t="s">
        <v>11910</v>
      </c>
      <c r="K14" s="199" t="s">
        <v>11911</v>
      </c>
      <c r="L14" s="214" t="s">
        <v>11912</v>
      </c>
      <c r="M14" s="208"/>
    </row>
    <row r="15" spans="1:13" ht="94.5" x14ac:dyDescent="0.2">
      <c r="A15" s="215" t="s">
        <v>11913</v>
      </c>
      <c r="B15" s="215" t="s">
        <v>11914</v>
      </c>
      <c r="C15" s="215" t="s">
        <v>11915</v>
      </c>
      <c r="D15" s="215" t="s">
        <v>11916</v>
      </c>
      <c r="E15" s="215"/>
      <c r="F15" s="215" t="s">
        <v>11917</v>
      </c>
      <c r="G15" s="215" t="s">
        <v>11918</v>
      </c>
      <c r="H15" s="215"/>
      <c r="I15" s="215" t="s">
        <v>11919</v>
      </c>
      <c r="J15" s="215" t="s">
        <v>11920</v>
      </c>
      <c r="K15" s="218" t="s">
        <v>11921</v>
      </c>
      <c r="L15" s="220"/>
      <c r="M15" s="208"/>
    </row>
    <row r="16" spans="1:13" ht="121.5" x14ac:dyDescent="0.2">
      <c r="A16" s="215" t="s">
        <v>11922</v>
      </c>
      <c r="B16" s="215" t="s">
        <v>11923</v>
      </c>
      <c r="C16" s="215" t="s">
        <v>11924</v>
      </c>
      <c r="D16" s="215" t="s">
        <v>11925</v>
      </c>
      <c r="E16" s="215"/>
      <c r="F16" s="215" t="s">
        <v>11926</v>
      </c>
      <c r="G16" s="215" t="s">
        <v>11927</v>
      </c>
      <c r="H16" s="215"/>
      <c r="I16" s="215" t="s">
        <v>11928</v>
      </c>
      <c r="J16" s="217" t="s">
        <v>11929</v>
      </c>
      <c r="K16" s="216" t="s">
        <v>11930</v>
      </c>
      <c r="L16" s="220"/>
      <c r="M16" s="208"/>
    </row>
    <row r="17" spans="1:13" ht="94.5" hidden="1" x14ac:dyDescent="0.2">
      <c r="A17" s="221" t="s">
        <v>11931</v>
      </c>
      <c r="B17" s="214" t="s">
        <v>11932</v>
      </c>
      <c r="C17" s="214" t="s">
        <v>11933</v>
      </c>
      <c r="D17" s="214" t="s">
        <v>11934</v>
      </c>
      <c r="E17" s="214"/>
      <c r="F17" s="214" t="s">
        <v>11935</v>
      </c>
      <c r="G17" s="214"/>
      <c r="H17" s="214"/>
      <c r="I17" s="214" t="s">
        <v>11903</v>
      </c>
      <c r="J17" s="197" t="s">
        <v>11936</v>
      </c>
      <c r="K17" s="201" t="s">
        <v>11937</v>
      </c>
      <c r="L17" s="214"/>
      <c r="M17" s="208"/>
    </row>
    <row r="18" spans="1:13" ht="49.5" customHeight="1" x14ac:dyDescent="0.2">
      <c r="A18" s="222" t="s">
        <v>11938</v>
      </c>
      <c r="B18" s="215" t="s">
        <v>11939</v>
      </c>
      <c r="C18" s="215" t="s">
        <v>11940</v>
      </c>
      <c r="D18" s="215" t="s">
        <v>11941</v>
      </c>
      <c r="E18" s="215"/>
      <c r="F18" s="215" t="s">
        <v>11942</v>
      </c>
      <c r="G18" s="215" t="s">
        <v>11943</v>
      </c>
      <c r="H18" s="215" t="s">
        <v>394</v>
      </c>
      <c r="I18" s="215" t="s">
        <v>11857</v>
      </c>
      <c r="J18" s="217" t="s">
        <v>11944</v>
      </c>
      <c r="K18" s="219" t="s">
        <v>11945</v>
      </c>
      <c r="L18" s="215"/>
      <c r="M18" s="208"/>
    </row>
    <row r="19" spans="1:13" ht="37.5" customHeight="1" x14ac:dyDescent="0.2">
      <c r="A19" s="215" t="s">
        <v>11946</v>
      </c>
      <c r="B19" s="215" t="s">
        <v>11947</v>
      </c>
      <c r="C19" s="215" t="s">
        <v>11948</v>
      </c>
      <c r="D19" s="215" t="s">
        <v>11949</v>
      </c>
      <c r="E19" s="215"/>
      <c r="F19" s="215" t="s">
        <v>11950</v>
      </c>
      <c r="G19" s="215" t="s">
        <v>11951</v>
      </c>
      <c r="H19" s="215" t="s">
        <v>394</v>
      </c>
      <c r="I19" s="215" t="s">
        <v>11952</v>
      </c>
      <c r="J19" s="215" t="s">
        <v>11953</v>
      </c>
      <c r="K19" s="216" t="s">
        <v>11954</v>
      </c>
      <c r="L19" s="215"/>
      <c r="M19" s="208"/>
    </row>
    <row r="20" spans="1:13" ht="108" x14ac:dyDescent="0.2">
      <c r="A20" s="215" t="s">
        <v>11955</v>
      </c>
      <c r="B20" s="215" t="s">
        <v>11956</v>
      </c>
      <c r="C20" s="215" t="s">
        <v>11873</v>
      </c>
      <c r="D20" s="215" t="s">
        <v>11957</v>
      </c>
      <c r="E20" s="215"/>
      <c r="F20" s="215" t="s">
        <v>11876</v>
      </c>
      <c r="G20" s="215" t="s">
        <v>11958</v>
      </c>
      <c r="H20" s="215"/>
      <c r="I20" s="215" t="s">
        <v>11959</v>
      </c>
      <c r="J20" s="233" t="s">
        <v>11960</v>
      </c>
      <c r="K20" s="216" t="s">
        <v>11961</v>
      </c>
      <c r="L20" s="215"/>
      <c r="M20" s="208"/>
    </row>
    <row r="21" spans="1:13" ht="175.5" x14ac:dyDescent="0.2">
      <c r="A21" s="215" t="s">
        <v>11962</v>
      </c>
      <c r="B21" s="215" t="s">
        <v>11963</v>
      </c>
      <c r="C21" s="215" t="s">
        <v>11964</v>
      </c>
      <c r="D21" s="215" t="s">
        <v>11965</v>
      </c>
      <c r="E21" s="215"/>
      <c r="F21" s="215" t="s">
        <v>11876</v>
      </c>
      <c r="G21" s="215" t="s">
        <v>11966</v>
      </c>
      <c r="H21" s="215" t="s">
        <v>11967</v>
      </c>
      <c r="I21" s="215" t="s">
        <v>11968</v>
      </c>
      <c r="J21" s="217" t="s">
        <v>11969</v>
      </c>
      <c r="K21" s="219" t="s">
        <v>11970</v>
      </c>
      <c r="L21" s="215"/>
      <c r="M21" s="208"/>
    </row>
    <row r="22" spans="1:13" ht="63" customHeight="1" x14ac:dyDescent="0.2">
      <c r="A22" s="215" t="s">
        <v>11971</v>
      </c>
      <c r="B22" s="215" t="s">
        <v>11972</v>
      </c>
      <c r="C22" s="215" t="s">
        <v>11873</v>
      </c>
      <c r="D22" s="215" t="s">
        <v>11973</v>
      </c>
      <c r="E22" s="215"/>
      <c r="F22" s="215" t="s">
        <v>11974</v>
      </c>
      <c r="G22" s="215" t="s">
        <v>11975</v>
      </c>
      <c r="H22" s="215"/>
      <c r="I22" s="215" t="s">
        <v>11878</v>
      </c>
      <c r="J22" s="217" t="s">
        <v>11976</v>
      </c>
      <c r="K22" s="216" t="s">
        <v>11977</v>
      </c>
      <c r="L22" s="215"/>
      <c r="M22" s="208"/>
    </row>
    <row r="23" spans="1:13" ht="94.5" x14ac:dyDescent="0.2">
      <c r="A23" s="215" t="s">
        <v>11978</v>
      </c>
      <c r="B23" s="215" t="s">
        <v>11979</v>
      </c>
      <c r="C23" s="215" t="s">
        <v>11980</v>
      </c>
      <c r="D23" s="215" t="s">
        <v>11981</v>
      </c>
      <c r="E23" s="215"/>
      <c r="F23" s="215" t="s">
        <v>11982</v>
      </c>
      <c r="G23" s="215" t="s">
        <v>11983</v>
      </c>
      <c r="H23" s="215"/>
      <c r="I23" s="215" t="s">
        <v>11952</v>
      </c>
      <c r="J23" s="217" t="s">
        <v>11984</v>
      </c>
      <c r="K23" s="216" t="s">
        <v>11985</v>
      </c>
      <c r="L23" s="215"/>
      <c r="M23" s="208"/>
    </row>
    <row r="24" spans="1:13" ht="67.5" x14ac:dyDescent="0.2">
      <c r="A24" s="215" t="s">
        <v>11986</v>
      </c>
      <c r="B24" s="215" t="s">
        <v>11987</v>
      </c>
      <c r="C24" s="215" t="s">
        <v>11873</v>
      </c>
      <c r="D24" s="215" t="s">
        <v>11988</v>
      </c>
      <c r="E24" s="215"/>
      <c r="F24" s="215" t="s">
        <v>11989</v>
      </c>
      <c r="G24" s="215" t="s">
        <v>11990</v>
      </c>
      <c r="H24" s="215"/>
      <c r="I24" s="215" t="s">
        <v>11878</v>
      </c>
      <c r="J24" s="217" t="s">
        <v>11991</v>
      </c>
      <c r="K24" s="219" t="s">
        <v>11992</v>
      </c>
      <c r="L24" s="215"/>
      <c r="M24" s="208"/>
    </row>
    <row r="25" spans="1:13" ht="81" x14ac:dyDescent="0.2">
      <c r="A25" s="215" t="s">
        <v>11993</v>
      </c>
      <c r="B25" s="215" t="s">
        <v>11994</v>
      </c>
      <c r="C25" s="215" t="s">
        <v>11995</v>
      </c>
      <c r="D25" s="215" t="s">
        <v>11996</v>
      </c>
      <c r="E25" s="215"/>
      <c r="F25" s="215" t="s">
        <v>11997</v>
      </c>
      <c r="G25" s="215" t="s">
        <v>11998</v>
      </c>
      <c r="H25" s="215"/>
      <c r="I25" s="215" t="s">
        <v>11999</v>
      </c>
      <c r="J25" s="217" t="s">
        <v>12000</v>
      </c>
      <c r="K25" s="216" t="s">
        <v>12001</v>
      </c>
      <c r="L25" s="215"/>
      <c r="M25" s="208"/>
    </row>
    <row r="26" spans="1:13" ht="94.5" x14ac:dyDescent="0.2">
      <c r="A26" s="215" t="s">
        <v>12002</v>
      </c>
      <c r="B26" s="215" t="s">
        <v>12003</v>
      </c>
      <c r="C26" s="215" t="s">
        <v>12004</v>
      </c>
      <c r="D26" s="215" t="s">
        <v>11900</v>
      </c>
      <c r="E26" s="215"/>
      <c r="F26" s="215" t="s">
        <v>12005</v>
      </c>
      <c r="G26" s="215"/>
      <c r="H26" s="215"/>
      <c r="I26" s="215" t="s">
        <v>11959</v>
      </c>
      <c r="J26" s="217" t="s">
        <v>12006</v>
      </c>
      <c r="K26" s="219" t="s">
        <v>12007</v>
      </c>
      <c r="L26" s="215"/>
      <c r="M26" s="208"/>
    </row>
    <row r="27" spans="1:13" ht="67.5" x14ac:dyDescent="0.2">
      <c r="A27" s="215" t="s">
        <v>12008</v>
      </c>
      <c r="B27" s="215" t="s">
        <v>12009</v>
      </c>
      <c r="C27" s="215" t="s">
        <v>12010</v>
      </c>
      <c r="D27" s="215" t="s">
        <v>12011</v>
      </c>
      <c r="E27" s="215"/>
      <c r="F27" s="215" t="s">
        <v>12012</v>
      </c>
      <c r="G27" s="215" t="s">
        <v>12013</v>
      </c>
      <c r="H27" s="215"/>
      <c r="I27" s="215" t="s">
        <v>11878</v>
      </c>
      <c r="J27" s="217" t="s">
        <v>12014</v>
      </c>
      <c r="K27" s="219" t="s">
        <v>12015</v>
      </c>
      <c r="L27" s="215"/>
      <c r="M27" s="208"/>
    </row>
    <row r="28" spans="1:13" ht="67.5" x14ac:dyDescent="0.2">
      <c r="A28" s="215" t="s">
        <v>12016</v>
      </c>
      <c r="B28" s="215" t="s">
        <v>12017</v>
      </c>
      <c r="C28" s="215" t="s">
        <v>12018</v>
      </c>
      <c r="D28" s="215" t="s">
        <v>11900</v>
      </c>
      <c r="E28" s="215"/>
      <c r="F28" s="215" t="s">
        <v>11902</v>
      </c>
      <c r="G28" s="215" t="s">
        <v>12019</v>
      </c>
      <c r="H28" s="215"/>
      <c r="I28" s="215" t="s">
        <v>11857</v>
      </c>
      <c r="J28" s="217" t="s">
        <v>12020</v>
      </c>
      <c r="K28" s="219" t="s">
        <v>12021</v>
      </c>
      <c r="L28" s="215"/>
      <c r="M28" s="208"/>
    </row>
    <row r="29" spans="1:13" ht="81" x14ac:dyDescent="0.2">
      <c r="A29" s="215" t="s">
        <v>12022</v>
      </c>
      <c r="B29" s="215" t="s">
        <v>12023</v>
      </c>
      <c r="C29" s="215" t="s">
        <v>11873</v>
      </c>
      <c r="D29" s="215" t="s">
        <v>12024</v>
      </c>
      <c r="E29" s="215"/>
      <c r="F29" s="215" t="s">
        <v>12025</v>
      </c>
      <c r="G29" s="215" t="s">
        <v>12005</v>
      </c>
      <c r="H29" s="215"/>
      <c r="I29" s="215" t="s">
        <v>11999</v>
      </c>
      <c r="J29" s="217" t="s">
        <v>12026</v>
      </c>
      <c r="K29" s="219" t="s">
        <v>12027</v>
      </c>
      <c r="L29" s="215"/>
      <c r="M29" s="208"/>
    </row>
    <row r="30" spans="1:13" ht="67.5" x14ac:dyDescent="0.2">
      <c r="A30" s="215" t="s">
        <v>12028</v>
      </c>
      <c r="B30" s="215" t="s">
        <v>12029</v>
      </c>
      <c r="C30" s="215" t="s">
        <v>11873</v>
      </c>
      <c r="D30" s="215" t="s">
        <v>12030</v>
      </c>
      <c r="E30" s="215"/>
      <c r="F30" s="215" t="s">
        <v>343</v>
      </c>
      <c r="G30" s="215" t="s">
        <v>12031</v>
      </c>
      <c r="H30" s="215"/>
      <c r="I30" s="215" t="s">
        <v>12032</v>
      </c>
      <c r="J30" s="223" t="s">
        <v>12033</v>
      </c>
      <c r="K30" s="216" t="s">
        <v>12034</v>
      </c>
      <c r="L30" s="215"/>
      <c r="M30" s="208"/>
    </row>
    <row r="31" spans="1:13" ht="175.5" hidden="1" x14ac:dyDescent="0.2">
      <c r="A31" s="214" t="s">
        <v>12035</v>
      </c>
      <c r="B31" s="214" t="s">
        <v>12036</v>
      </c>
      <c r="C31" s="214" t="s">
        <v>11873</v>
      </c>
      <c r="D31" s="214" t="s">
        <v>12037</v>
      </c>
      <c r="E31" s="214"/>
      <c r="F31" s="214" t="s">
        <v>11876</v>
      </c>
      <c r="G31" s="214" t="s">
        <v>12038</v>
      </c>
      <c r="H31" s="214"/>
      <c r="I31" s="214" t="s">
        <v>12039</v>
      </c>
      <c r="J31" s="224" t="s">
        <v>12040</v>
      </c>
      <c r="K31" s="200" t="s">
        <v>12041</v>
      </c>
      <c r="L31" s="214"/>
      <c r="M31" s="208"/>
    </row>
    <row r="32" spans="1:13" ht="94.5" x14ac:dyDescent="0.2">
      <c r="A32" s="215" t="s">
        <v>12042</v>
      </c>
      <c r="B32" s="215" t="s">
        <v>12043</v>
      </c>
      <c r="C32" s="215" t="s">
        <v>12044</v>
      </c>
      <c r="D32" s="215" t="s">
        <v>12045</v>
      </c>
      <c r="E32" s="215"/>
      <c r="F32" s="215" t="s">
        <v>11876</v>
      </c>
      <c r="G32" s="215"/>
      <c r="H32" s="215"/>
      <c r="I32" s="215" t="s">
        <v>12046</v>
      </c>
      <c r="J32" s="217" t="s">
        <v>12047</v>
      </c>
      <c r="K32" s="219" t="s">
        <v>12048</v>
      </c>
      <c r="L32" s="215"/>
      <c r="M32" s="208"/>
    </row>
    <row r="33" spans="1:13" ht="54" x14ac:dyDescent="0.2">
      <c r="A33" s="215" t="s">
        <v>12049</v>
      </c>
      <c r="B33" s="215" t="s">
        <v>12050</v>
      </c>
      <c r="C33" s="215" t="s">
        <v>12051</v>
      </c>
      <c r="D33" s="215" t="s">
        <v>12052</v>
      </c>
      <c r="E33" s="215" t="s">
        <v>12053</v>
      </c>
      <c r="F33" s="215" t="s">
        <v>12054</v>
      </c>
      <c r="G33" s="215" t="s">
        <v>12055</v>
      </c>
      <c r="H33" s="215"/>
      <c r="I33" s="215" t="s">
        <v>12056</v>
      </c>
      <c r="J33" s="217" t="s">
        <v>12057</v>
      </c>
      <c r="K33" s="225" t="s">
        <v>12058</v>
      </c>
      <c r="L33" s="218" t="s">
        <v>12059</v>
      </c>
      <c r="M33" s="208"/>
    </row>
    <row r="34" spans="1:13" ht="67.5" x14ac:dyDescent="0.2">
      <c r="A34" s="215" t="s">
        <v>12060</v>
      </c>
      <c r="B34" s="215" t="s">
        <v>12061</v>
      </c>
      <c r="C34" s="215" t="s">
        <v>12062</v>
      </c>
      <c r="D34" s="215" t="s">
        <v>11934</v>
      </c>
      <c r="E34" s="215" t="s">
        <v>12063</v>
      </c>
      <c r="F34" s="215" t="s">
        <v>12064</v>
      </c>
      <c r="G34" s="215" t="s">
        <v>12065</v>
      </c>
      <c r="H34" s="215"/>
      <c r="I34" s="215" t="s">
        <v>12066</v>
      </c>
      <c r="J34" s="215"/>
      <c r="K34" s="219" t="s">
        <v>12067</v>
      </c>
      <c r="L34" s="215"/>
      <c r="M34" s="208"/>
    </row>
    <row r="35" spans="1:13" ht="94.5" x14ac:dyDescent="0.2">
      <c r="A35" s="215" t="s">
        <v>12068</v>
      </c>
      <c r="B35" s="215" t="s">
        <v>12069</v>
      </c>
      <c r="C35" s="215" t="s">
        <v>12070</v>
      </c>
      <c r="D35" s="215" t="s">
        <v>12071</v>
      </c>
      <c r="E35" s="215"/>
      <c r="F35" s="215" t="s">
        <v>343</v>
      </c>
      <c r="G35" s="215"/>
      <c r="H35" s="215"/>
      <c r="I35" s="215" t="s">
        <v>11959</v>
      </c>
      <c r="J35" s="215"/>
      <c r="K35" s="216" t="s">
        <v>12072</v>
      </c>
      <c r="L35" s="215"/>
      <c r="M35" s="208"/>
    </row>
    <row r="36" spans="1:13" ht="54" x14ac:dyDescent="0.2">
      <c r="A36" s="215" t="s">
        <v>12073</v>
      </c>
      <c r="B36" s="215" t="s">
        <v>12074</v>
      </c>
      <c r="C36" s="215" t="s">
        <v>12075</v>
      </c>
      <c r="D36" s="215" t="s">
        <v>12076</v>
      </c>
      <c r="E36" s="215"/>
      <c r="F36" s="215" t="s">
        <v>11902</v>
      </c>
      <c r="G36" s="215" t="s">
        <v>12077</v>
      </c>
      <c r="H36" s="215"/>
      <c r="I36" s="215" t="s">
        <v>12078</v>
      </c>
      <c r="J36" s="217" t="s">
        <v>12079</v>
      </c>
      <c r="K36" s="219"/>
      <c r="L36" s="215"/>
      <c r="M36" s="208"/>
    </row>
    <row r="37" spans="1:13" ht="40.5" x14ac:dyDescent="0.2">
      <c r="A37" s="215" t="s">
        <v>12080</v>
      </c>
      <c r="B37" s="215" t="s">
        <v>12081</v>
      </c>
      <c r="C37" s="215" t="s">
        <v>1262</v>
      </c>
      <c r="D37" s="215" t="s">
        <v>11827</v>
      </c>
      <c r="E37" s="215"/>
      <c r="F37" s="215" t="s">
        <v>12082</v>
      </c>
      <c r="G37" s="215"/>
      <c r="H37" s="215"/>
      <c r="I37" s="215" t="s">
        <v>11919</v>
      </c>
      <c r="J37" s="215"/>
      <c r="K37" s="226" t="s">
        <v>12083</v>
      </c>
      <c r="L37" s="215"/>
      <c r="M37" s="208"/>
    </row>
    <row r="38" spans="1:13" ht="54" x14ac:dyDescent="0.2">
      <c r="A38" s="215" t="s">
        <v>12084</v>
      </c>
      <c r="B38" s="215" t="s">
        <v>12085</v>
      </c>
      <c r="C38" s="235" t="s">
        <v>11873</v>
      </c>
      <c r="D38" s="235" t="s">
        <v>11986</v>
      </c>
      <c r="E38" s="235"/>
      <c r="F38" s="235" t="s">
        <v>12086</v>
      </c>
      <c r="G38" s="235" t="s">
        <v>12087</v>
      </c>
      <c r="H38" s="235"/>
      <c r="I38" s="235" t="s">
        <v>12032</v>
      </c>
      <c r="J38" s="237" t="s">
        <v>12088</v>
      </c>
      <c r="K38" s="236" t="s">
        <v>12089</v>
      </c>
      <c r="L38" s="235"/>
      <c r="M38" s="208"/>
    </row>
    <row r="39" spans="1:13" ht="67.5" x14ac:dyDescent="0.2">
      <c r="A39" s="235" t="s">
        <v>12090</v>
      </c>
      <c r="B39" s="235" t="s">
        <v>12091</v>
      </c>
      <c r="C39" s="235"/>
      <c r="D39" s="235" t="s">
        <v>12092</v>
      </c>
      <c r="E39" s="235"/>
      <c r="F39" s="235" t="s">
        <v>11829</v>
      </c>
      <c r="G39" s="235"/>
      <c r="H39" s="235"/>
      <c r="I39" s="235" t="s">
        <v>12032</v>
      </c>
      <c r="J39" s="237" t="s">
        <v>12093</v>
      </c>
      <c r="K39" s="236" t="s">
        <v>12094</v>
      </c>
      <c r="L39" s="234"/>
      <c r="M39" s="208"/>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s>
  <pageMargins left="0.74803149606299213" right="0.74803149606299213" top="0.74803149606299213" bottom="0.74803149606299213" header="0.15748031496062992" footer="0.15748031496062992"/>
  <pageSetup paperSize="9" scale="48" fitToWidth="0" orientation="landscape" r:id="rId55"/>
  <headerFooter alignWithMargins="0"/>
  <drawing r:id="rId56"/>
  <tableParts count="1">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28"/>
  <sheetViews>
    <sheetView showGridLines="0" workbookViewId="0">
      <selection activeCell="A26" sqref="A26:B28"/>
    </sheetView>
  </sheetViews>
  <sheetFormatPr defaultColWidth="11.42578125" defaultRowHeight="13.5" x14ac:dyDescent="0.25"/>
  <cols>
    <col min="1" max="2" width="23.42578125" style="9" customWidth="1"/>
    <col min="3" max="3" width="6.42578125" style="9" customWidth="1"/>
    <col min="4" max="5" width="23.42578125" style="9" customWidth="1"/>
    <col min="6" max="6" width="6.42578125" style="9" customWidth="1"/>
    <col min="7" max="8" width="23.42578125" style="9" customWidth="1"/>
    <col min="9" max="10" width="17.42578125" style="9" customWidth="1"/>
    <col min="11" max="16384" width="11.42578125" style="9"/>
  </cols>
  <sheetData>
    <row r="1" spans="1:8" ht="26.25" x14ac:dyDescent="0.4">
      <c r="A1" s="252" t="s">
        <v>220</v>
      </c>
    </row>
    <row r="2" spans="1:8" ht="15.75" x14ac:dyDescent="0.25">
      <c r="A2" s="251" t="s">
        <v>221</v>
      </c>
    </row>
    <row r="7" spans="1:8" ht="12.75" customHeight="1" x14ac:dyDescent="0.25">
      <c r="A7" s="339" t="s">
        <v>222</v>
      </c>
      <c r="B7" s="339"/>
      <c r="D7" s="339" t="s">
        <v>223</v>
      </c>
      <c r="E7" s="339"/>
      <c r="G7" s="337" t="s">
        <v>224</v>
      </c>
      <c r="H7" s="337"/>
    </row>
    <row r="8" spans="1:8" ht="12.75" customHeight="1" x14ac:dyDescent="0.25">
      <c r="A8" s="339"/>
      <c r="B8" s="339"/>
      <c r="D8" s="339"/>
      <c r="E8" s="339"/>
      <c r="G8" s="337"/>
      <c r="H8" s="337"/>
    </row>
    <row r="9" spans="1:8" s="297" customFormat="1" ht="12.75" customHeight="1" x14ac:dyDescent="0.2">
      <c r="A9" s="338" t="s">
        <v>225</v>
      </c>
      <c r="B9" s="338"/>
      <c r="D9" s="340" t="s">
        <v>226</v>
      </c>
      <c r="E9" s="340"/>
      <c r="G9" s="338" t="s">
        <v>227</v>
      </c>
      <c r="H9" s="338"/>
    </row>
    <row r="10" spans="1:8" s="297" customFormat="1" ht="12.75" customHeight="1" x14ac:dyDescent="0.2">
      <c r="A10" s="296"/>
      <c r="B10" s="296"/>
      <c r="D10" s="340"/>
      <c r="E10" s="340"/>
    </row>
    <row r="11" spans="1:8" s="298" customFormat="1" x14ac:dyDescent="0.2"/>
    <row r="12" spans="1:8" ht="13.5" customHeight="1" x14ac:dyDescent="0.25">
      <c r="A12" s="339" t="s">
        <v>228</v>
      </c>
      <c r="B12" s="339"/>
      <c r="D12" s="339" t="s">
        <v>229</v>
      </c>
      <c r="E12" s="339"/>
    </row>
    <row r="13" spans="1:8" ht="13.5" customHeight="1" x14ac:dyDescent="0.25">
      <c r="A13" s="339"/>
      <c r="B13" s="339"/>
      <c r="D13" s="339"/>
      <c r="E13" s="339"/>
    </row>
    <row r="14" spans="1:8" x14ac:dyDescent="0.25">
      <c r="A14" s="338" t="s">
        <v>230</v>
      </c>
      <c r="B14" s="338"/>
      <c r="C14" s="298"/>
      <c r="D14" s="340" t="s">
        <v>231</v>
      </c>
      <c r="E14" s="340"/>
    </row>
    <row r="15" spans="1:8" x14ac:dyDescent="0.25">
      <c r="A15" s="298"/>
      <c r="B15" s="298"/>
      <c r="C15" s="298"/>
      <c r="D15" s="340"/>
      <c r="E15" s="340"/>
    </row>
    <row r="16" spans="1:8" x14ac:dyDescent="0.25">
      <c r="A16" s="298"/>
      <c r="B16" s="298"/>
      <c r="C16" s="298"/>
      <c r="D16" s="298"/>
      <c r="E16" s="298"/>
    </row>
    <row r="25" spans="1:20" s="77" customFormat="1" ht="15" x14ac:dyDescent="0.2">
      <c r="A25" s="256" t="s">
        <v>13325</v>
      </c>
      <c r="C25" s="81"/>
      <c r="D25" s="81"/>
      <c r="P25" s="107"/>
      <c r="Q25" s="107"/>
      <c r="R25" s="107"/>
      <c r="S25" s="107"/>
      <c r="T25" s="81"/>
    </row>
    <row r="26" spans="1:20" s="77" customFormat="1" ht="15" x14ac:dyDescent="0.2">
      <c r="A26" s="257" t="s">
        <v>13322</v>
      </c>
      <c r="C26" s="81"/>
      <c r="D26" s="81"/>
      <c r="P26" s="107"/>
      <c r="Q26" s="107"/>
      <c r="R26" s="107"/>
      <c r="S26" s="107"/>
      <c r="T26" s="81"/>
    </row>
    <row r="27" spans="1:20" s="77" customFormat="1" ht="15" x14ac:dyDescent="0.25">
      <c r="A27" s="230" t="s">
        <v>13323</v>
      </c>
      <c r="B27" s="9"/>
      <c r="P27" s="107"/>
      <c r="Q27" s="107"/>
      <c r="R27" s="107"/>
      <c r="S27" s="107"/>
      <c r="T27" s="81"/>
    </row>
    <row r="28" spans="1:20" ht="15" x14ac:dyDescent="0.25">
      <c r="A28" s="335" t="s">
        <v>13324</v>
      </c>
      <c r="B28" s="336"/>
    </row>
  </sheetData>
  <mergeCells count="11">
    <mergeCell ref="A28:B28"/>
    <mergeCell ref="G7:H8"/>
    <mergeCell ref="G9:H9"/>
    <mergeCell ref="D12:E13"/>
    <mergeCell ref="A9:B9"/>
    <mergeCell ref="D14:E15"/>
    <mergeCell ref="D9:E10"/>
    <mergeCell ref="A7:B8"/>
    <mergeCell ref="A12:B13"/>
    <mergeCell ref="A14:B14"/>
    <mergeCell ref="D7:E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FDCC60B9-8B7B-40BD-B11D-6E7F7C716611}"/>
    <hyperlink ref="A27" r:id="rId2" xr:uid="{5156A40E-9747-4C3A-A449-CACA3A309F6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76" zoomScaleNormal="85" workbookViewId="0">
      <pane xSplit="2" ySplit="5" topLeftCell="C6" activePane="bottomRight" state="frozen"/>
      <selection pane="topRight" activeCell="G19" sqref="G19"/>
      <selection pane="bottomLeft" activeCell="G19" sqref="G19"/>
      <selection pane="bottomRight" activeCell="D45" sqref="D45"/>
    </sheetView>
  </sheetViews>
  <sheetFormatPr defaultColWidth="9.42578125" defaultRowHeight="15" outlineLevelCol="1" x14ac:dyDescent="0.2"/>
  <cols>
    <col min="1" max="1" width="63.42578125" style="77" customWidth="1"/>
    <col min="2" max="2" width="14.42578125" style="77" bestFit="1" customWidth="1"/>
    <col min="3" max="3" width="12.42578125" style="77" bestFit="1" customWidth="1"/>
    <col min="4" max="4" width="27" style="77" customWidth="1"/>
    <col min="5" max="5" width="18.42578125" style="77" bestFit="1" customWidth="1"/>
    <col min="6" max="6" width="21.42578125" style="77" customWidth="1"/>
    <col min="7" max="7" width="15.42578125" bestFit="1" customWidth="1"/>
    <col min="8" max="8" width="13.42578125" style="77" bestFit="1" customWidth="1"/>
    <col min="9" max="9" width="14.42578125" style="77" customWidth="1"/>
    <col min="10" max="10" width="13.42578125" style="77" customWidth="1"/>
    <col min="11" max="11" width="17.42578125" style="77" customWidth="1"/>
    <col min="12" max="12" width="14.42578125" style="77" bestFit="1" customWidth="1"/>
    <col min="13" max="13" width="10" style="77" bestFit="1" customWidth="1"/>
    <col min="14" max="14" width="10.42578125" style="77" bestFit="1" customWidth="1"/>
    <col min="15" max="15" width="11.42578125" style="77" bestFit="1" customWidth="1"/>
    <col min="16" max="16" width="12.42578125" style="77" bestFit="1" customWidth="1"/>
    <col min="17" max="17" width="16.42578125" style="107" customWidth="1"/>
    <col min="18" max="18" width="14.42578125" style="107" customWidth="1" outlineLevel="1"/>
    <col min="19" max="20" width="10" style="107" customWidth="1" outlineLevel="1"/>
    <col min="21" max="21" width="128.42578125" style="77" bestFit="1" customWidth="1"/>
    <col min="22" max="22" width="124.42578125" bestFit="1" customWidth="1"/>
    <col min="23" max="16384" width="9.42578125" style="77"/>
  </cols>
  <sheetData>
    <row r="1" spans="1:22" ht="18.75" x14ac:dyDescent="0.2">
      <c r="A1" s="97" t="s">
        <v>232</v>
      </c>
    </row>
    <row r="2" spans="1:22" x14ac:dyDescent="0.2">
      <c r="A2" s="344" t="s">
        <v>233</v>
      </c>
      <c r="B2" s="344"/>
    </row>
    <row r="3" spans="1:22" x14ac:dyDescent="0.2">
      <c r="A3" s="344"/>
      <c r="B3" s="344"/>
      <c r="E3" s="112"/>
      <c r="F3" s="112"/>
      <c r="G3" s="90"/>
      <c r="H3" s="112"/>
      <c r="I3" s="112"/>
      <c r="J3" s="112"/>
      <c r="K3" s="112"/>
      <c r="L3" s="112"/>
      <c r="M3" s="112"/>
      <c r="N3" s="112"/>
      <c r="O3" s="90"/>
      <c r="P3" s="89"/>
      <c r="Q3" s="89"/>
      <c r="R3" s="89"/>
      <c r="S3" s="89"/>
      <c r="T3" s="91"/>
      <c r="V3" s="77"/>
    </row>
    <row r="4" spans="1:22" x14ac:dyDescent="0.2">
      <c r="B4" s="111"/>
      <c r="C4" s="111"/>
      <c r="D4" s="111"/>
      <c r="E4" s="112"/>
      <c r="F4" s="112"/>
      <c r="G4" s="90"/>
      <c r="H4" s="112"/>
      <c r="I4" s="341" t="s">
        <v>234</v>
      </c>
      <c r="J4" s="342"/>
      <c r="K4" s="342"/>
      <c r="L4" s="342"/>
      <c r="M4" s="342"/>
      <c r="N4" s="342"/>
      <c r="O4" s="343"/>
      <c r="P4" s="89"/>
      <c r="Q4" s="89"/>
      <c r="R4" s="89"/>
      <c r="S4" s="89"/>
      <c r="T4" s="91"/>
      <c r="V4" s="77"/>
    </row>
    <row r="5" spans="1:22" s="10" customFormat="1" ht="45" x14ac:dyDescent="0.2">
      <c r="A5" s="116" t="s">
        <v>235</v>
      </c>
      <c r="B5" s="116" t="s">
        <v>236</v>
      </c>
      <c r="C5" s="116" t="s">
        <v>7</v>
      </c>
      <c r="D5" s="116" t="s">
        <v>8</v>
      </c>
      <c r="E5" s="116" t="s">
        <v>237</v>
      </c>
      <c r="F5" s="117" t="s">
        <v>238</v>
      </c>
      <c r="G5" s="116" t="s">
        <v>239</v>
      </c>
      <c r="H5" s="153" t="s">
        <v>240</v>
      </c>
      <c r="I5" s="120" t="s">
        <v>234</v>
      </c>
      <c r="J5" s="120" t="s">
        <v>241</v>
      </c>
      <c r="K5" s="121" t="s">
        <v>242</v>
      </c>
      <c r="L5" s="121" t="s">
        <v>243</v>
      </c>
      <c r="M5" s="120" t="s">
        <v>244</v>
      </c>
      <c r="N5" s="120" t="s">
        <v>245</v>
      </c>
      <c r="O5" s="122" t="s">
        <v>246</v>
      </c>
      <c r="P5" s="119" t="s">
        <v>247</v>
      </c>
      <c r="Q5" s="119" t="s">
        <v>248</v>
      </c>
      <c r="R5" s="119" t="s">
        <v>249</v>
      </c>
      <c r="S5" s="119" t="s">
        <v>250</v>
      </c>
      <c r="T5" s="116" t="s">
        <v>251</v>
      </c>
      <c r="U5" s="148" t="s">
        <v>252</v>
      </c>
    </row>
    <row r="6" spans="1:22" s="76" customFormat="1" x14ac:dyDescent="0.2">
      <c r="A6" s="98" t="s">
        <v>13189</v>
      </c>
      <c r="B6" s="77" t="s">
        <v>669</v>
      </c>
      <c r="C6" s="113" t="s">
        <v>1266</v>
      </c>
      <c r="D6" s="113" t="s">
        <v>1268</v>
      </c>
      <c r="E6" s="77" t="s">
        <v>255</v>
      </c>
      <c r="F6" s="77" t="s">
        <v>256</v>
      </c>
      <c r="G6" s="77" t="s">
        <v>257</v>
      </c>
      <c r="H6" s="77"/>
      <c r="I6" s="312" t="s">
        <v>258</v>
      </c>
      <c r="J6" s="312"/>
      <c r="K6" s="313"/>
      <c r="L6" s="314"/>
      <c r="M6" s="312"/>
      <c r="N6" s="312"/>
      <c r="O6" s="315"/>
      <c r="P6" s="118" t="s">
        <v>8663</v>
      </c>
      <c r="Q6" s="118"/>
      <c r="R6" s="106"/>
      <c r="S6" s="106"/>
      <c r="T6" s="98" t="s">
        <v>13266</v>
      </c>
      <c r="U6" s="149" t="s">
        <v>13190</v>
      </c>
    </row>
    <row r="7" spans="1:22" x14ac:dyDescent="0.2">
      <c r="A7" s="77" t="s">
        <v>253</v>
      </c>
      <c r="B7" s="77" t="s">
        <v>254</v>
      </c>
      <c r="C7" s="113" t="s">
        <v>1266</v>
      </c>
      <c r="D7" s="113" t="s">
        <v>1278</v>
      </c>
      <c r="E7" s="77" t="s">
        <v>255</v>
      </c>
      <c r="F7" s="77" t="s">
        <v>256</v>
      </c>
      <c r="G7" s="77" t="s">
        <v>257</v>
      </c>
      <c r="I7" s="312" t="s">
        <v>258</v>
      </c>
      <c r="J7" s="312"/>
      <c r="K7" s="313"/>
      <c r="L7" s="314"/>
      <c r="M7" s="312"/>
      <c r="N7" s="312"/>
      <c r="O7" s="315"/>
      <c r="P7" s="118" t="s">
        <v>8663</v>
      </c>
      <c r="Q7" s="118">
        <v>36</v>
      </c>
      <c r="R7" s="106"/>
      <c r="S7" s="106"/>
      <c r="T7" s="98" t="s">
        <v>259</v>
      </c>
      <c r="U7" s="149" t="s">
        <v>260</v>
      </c>
      <c r="V7" s="77"/>
    </row>
    <row r="8" spans="1:22" x14ac:dyDescent="0.2">
      <c r="A8" s="77" t="s">
        <v>261</v>
      </c>
      <c r="B8" s="77" t="s">
        <v>262</v>
      </c>
      <c r="C8" s="113" t="s">
        <v>1262</v>
      </c>
      <c r="D8" s="113" t="s">
        <v>1265</v>
      </c>
      <c r="E8" s="77" t="s">
        <v>263</v>
      </c>
      <c r="F8" s="77" t="s">
        <v>264</v>
      </c>
      <c r="G8" s="77" t="s">
        <v>257</v>
      </c>
      <c r="I8" s="312" t="s">
        <v>265</v>
      </c>
      <c r="J8" s="312">
        <v>45322</v>
      </c>
      <c r="K8" s="313" t="s">
        <v>266</v>
      </c>
      <c r="L8" s="314">
        <v>3231.1709999999998</v>
      </c>
      <c r="M8" s="312">
        <v>45017</v>
      </c>
      <c r="N8" s="312">
        <v>47848</v>
      </c>
      <c r="O8" s="315"/>
      <c r="P8" s="118">
        <v>416.8792680148357</v>
      </c>
      <c r="Q8" s="118"/>
      <c r="R8" s="106"/>
      <c r="S8" s="106"/>
      <c r="T8" s="98" t="s">
        <v>266</v>
      </c>
      <c r="U8" s="151" t="s">
        <v>267</v>
      </c>
      <c r="V8" s="77"/>
    </row>
    <row r="9" spans="1:22" x14ac:dyDescent="0.2">
      <c r="A9" s="77" t="s">
        <v>268</v>
      </c>
      <c r="B9" s="77" t="s">
        <v>262</v>
      </c>
      <c r="C9" s="113" t="s">
        <v>1262</v>
      </c>
      <c r="D9" s="113" t="s">
        <v>1265</v>
      </c>
      <c r="E9" s="77" t="s">
        <v>269</v>
      </c>
      <c r="F9" s="77" t="s">
        <v>270</v>
      </c>
      <c r="G9" s="77" t="s">
        <v>257</v>
      </c>
      <c r="H9" s="81" t="s">
        <v>271</v>
      </c>
      <c r="I9" s="312" t="s">
        <v>265</v>
      </c>
      <c r="J9" s="312">
        <v>44876</v>
      </c>
      <c r="K9" s="313" t="s">
        <v>272</v>
      </c>
      <c r="L9" s="314">
        <v>1125.655</v>
      </c>
      <c r="M9" s="312">
        <v>44713</v>
      </c>
      <c r="N9" s="312">
        <v>47848</v>
      </c>
      <c r="O9" s="315"/>
      <c r="P9" s="118">
        <v>131.14688636363636</v>
      </c>
      <c r="Q9" s="118"/>
      <c r="R9" s="106"/>
      <c r="S9" s="106"/>
      <c r="T9" s="123" t="s">
        <v>272</v>
      </c>
      <c r="U9" s="151" t="s">
        <v>267</v>
      </c>
      <c r="V9" s="77"/>
    </row>
    <row r="10" spans="1:22" x14ac:dyDescent="0.2">
      <c r="A10" s="77" t="s">
        <v>273</v>
      </c>
      <c r="B10" s="77" t="s">
        <v>262</v>
      </c>
      <c r="C10" s="113" t="s">
        <v>1262</v>
      </c>
      <c r="D10" s="113" t="s">
        <v>1265</v>
      </c>
      <c r="E10" s="77" t="s">
        <v>274</v>
      </c>
      <c r="F10" s="77" t="s">
        <v>275</v>
      </c>
      <c r="G10" s="77" t="s">
        <v>257</v>
      </c>
      <c r="I10" s="312" t="s">
        <v>265</v>
      </c>
      <c r="J10" s="312">
        <v>45262</v>
      </c>
      <c r="K10" s="313" t="s">
        <v>272</v>
      </c>
      <c r="L10" s="314">
        <v>1589.2819999999999</v>
      </c>
      <c r="M10" s="312">
        <v>44927</v>
      </c>
      <c r="N10" s="312">
        <v>47848</v>
      </c>
      <c r="O10" s="315"/>
      <c r="P10" s="118">
        <v>198.72826104073945</v>
      </c>
      <c r="Q10" s="118"/>
      <c r="R10" s="106"/>
      <c r="S10" s="106"/>
      <c r="T10" s="123" t="s">
        <v>272</v>
      </c>
      <c r="U10" s="151" t="s">
        <v>267</v>
      </c>
      <c r="V10" s="77"/>
    </row>
    <row r="11" spans="1:22" x14ac:dyDescent="0.2">
      <c r="A11" s="77" t="s">
        <v>276</v>
      </c>
      <c r="B11" s="77" t="s">
        <v>262</v>
      </c>
      <c r="C11" s="113" t="s">
        <v>1262</v>
      </c>
      <c r="D11" s="113" t="s">
        <v>1265</v>
      </c>
      <c r="E11" s="77" t="s">
        <v>277</v>
      </c>
      <c r="G11" s="77" t="s">
        <v>257</v>
      </c>
      <c r="I11" s="312" t="s">
        <v>258</v>
      </c>
      <c r="J11" s="312"/>
      <c r="K11" s="313"/>
      <c r="L11" s="314"/>
      <c r="M11" s="312"/>
      <c r="N11" s="312"/>
      <c r="O11" s="315"/>
      <c r="P11" s="118" t="s">
        <v>8663</v>
      </c>
      <c r="Q11" s="118">
        <v>430</v>
      </c>
      <c r="R11" s="106"/>
      <c r="S11" s="106"/>
      <c r="T11" s="98" t="s">
        <v>278</v>
      </c>
      <c r="U11" s="151" t="s">
        <v>279</v>
      </c>
      <c r="V11" s="77"/>
    </row>
    <row r="12" spans="1:22" x14ac:dyDescent="0.2">
      <c r="A12" s="77" t="s">
        <v>280</v>
      </c>
      <c r="B12" s="77" t="s">
        <v>262</v>
      </c>
      <c r="C12" s="113" t="s">
        <v>1262</v>
      </c>
      <c r="D12" s="113" t="s">
        <v>1265</v>
      </c>
      <c r="E12" s="77" t="s">
        <v>281</v>
      </c>
      <c r="F12" s="77" t="s">
        <v>282</v>
      </c>
      <c r="G12" s="77" t="s">
        <v>257</v>
      </c>
      <c r="I12" s="312" t="s">
        <v>258</v>
      </c>
      <c r="J12" s="312"/>
      <c r="K12" s="313"/>
      <c r="L12" s="314"/>
      <c r="M12" s="312"/>
      <c r="N12" s="312"/>
      <c r="O12" s="315"/>
      <c r="P12" s="118" t="s">
        <v>8663</v>
      </c>
      <c r="Q12" s="118">
        <v>272</v>
      </c>
      <c r="R12" s="106"/>
      <c r="S12" s="106"/>
      <c r="T12" s="98" t="s">
        <v>283</v>
      </c>
      <c r="U12" s="317" t="s">
        <v>284</v>
      </c>
      <c r="V12" s="77"/>
    </row>
    <row r="13" spans="1:22" x14ac:dyDescent="0.2">
      <c r="A13" s="77" t="s">
        <v>285</v>
      </c>
      <c r="B13" s="77" t="s">
        <v>262</v>
      </c>
      <c r="C13" s="113" t="s">
        <v>1262</v>
      </c>
      <c r="D13" s="113" t="s">
        <v>1265</v>
      </c>
      <c r="E13" s="77" t="s">
        <v>263</v>
      </c>
      <c r="F13" s="77" t="s">
        <v>264</v>
      </c>
      <c r="G13" s="77" t="s">
        <v>257</v>
      </c>
      <c r="I13" s="312" t="s">
        <v>258</v>
      </c>
      <c r="J13" s="312"/>
      <c r="K13" s="313"/>
      <c r="L13" s="314"/>
      <c r="M13" s="312"/>
      <c r="N13" s="312"/>
      <c r="O13" s="315"/>
      <c r="P13" s="118" t="s">
        <v>8663</v>
      </c>
      <c r="Q13" s="118">
        <v>1300</v>
      </c>
      <c r="R13" s="106"/>
      <c r="S13" s="106"/>
      <c r="T13" s="98" t="s">
        <v>286</v>
      </c>
      <c r="U13" s="316" t="s">
        <v>287</v>
      </c>
      <c r="V13" s="77"/>
    </row>
    <row r="14" spans="1:22" x14ac:dyDescent="0.2">
      <c r="A14" s="77" t="s">
        <v>288</v>
      </c>
      <c r="B14" s="77" t="s">
        <v>262</v>
      </c>
      <c r="C14" s="113" t="s">
        <v>1262</v>
      </c>
      <c r="D14" s="113" t="s">
        <v>1265</v>
      </c>
      <c r="E14" s="77" t="s">
        <v>255</v>
      </c>
      <c r="F14" s="77" t="s">
        <v>256</v>
      </c>
      <c r="G14" s="77" t="s">
        <v>257</v>
      </c>
      <c r="I14" s="312" t="s">
        <v>258</v>
      </c>
      <c r="J14" s="312"/>
      <c r="K14" s="313"/>
      <c r="L14" s="314"/>
      <c r="M14" s="312"/>
      <c r="N14" s="312"/>
      <c r="O14" s="315"/>
      <c r="P14" s="118" t="s">
        <v>8663</v>
      </c>
      <c r="Q14" s="118">
        <v>524</v>
      </c>
      <c r="R14" s="106"/>
      <c r="S14" s="106"/>
      <c r="T14" s="98" t="s">
        <v>289</v>
      </c>
      <c r="U14" s="150" t="s">
        <v>290</v>
      </c>
      <c r="V14" s="77"/>
    </row>
    <row r="15" spans="1:22" x14ac:dyDescent="0.2">
      <c r="A15" s="77" t="s">
        <v>291</v>
      </c>
      <c r="B15" s="77" t="s">
        <v>262</v>
      </c>
      <c r="C15" s="113" t="s">
        <v>1262</v>
      </c>
      <c r="D15" s="113" t="s">
        <v>1265</v>
      </c>
      <c r="E15" s="77" t="s">
        <v>263</v>
      </c>
      <c r="F15" s="77" t="s">
        <v>264</v>
      </c>
      <c r="G15" s="77" t="s">
        <v>257</v>
      </c>
      <c r="I15" s="312" t="s">
        <v>258</v>
      </c>
      <c r="J15" s="312"/>
      <c r="K15" s="313"/>
      <c r="L15" s="314"/>
      <c r="M15" s="312"/>
      <c r="N15" s="312"/>
      <c r="O15" s="315"/>
      <c r="P15" s="118" t="s">
        <v>8663</v>
      </c>
      <c r="Q15" s="118">
        <v>1000</v>
      </c>
      <c r="R15" s="106"/>
      <c r="S15" s="106"/>
      <c r="T15" s="98" t="s">
        <v>286</v>
      </c>
      <c r="U15" s="149" t="s">
        <v>292</v>
      </c>
      <c r="V15" s="77"/>
    </row>
    <row r="16" spans="1:22" x14ac:dyDescent="0.2">
      <c r="A16" s="77" t="s">
        <v>293</v>
      </c>
      <c r="B16" s="77" t="s">
        <v>262</v>
      </c>
      <c r="C16" s="113" t="s">
        <v>1262</v>
      </c>
      <c r="D16" s="113" t="s">
        <v>1265</v>
      </c>
      <c r="E16" s="77" t="s">
        <v>274</v>
      </c>
      <c r="F16" s="77" t="s">
        <v>294</v>
      </c>
      <c r="G16" s="77" t="s">
        <v>257</v>
      </c>
      <c r="I16" s="312" t="s">
        <v>258</v>
      </c>
      <c r="J16" s="312"/>
      <c r="K16" s="313"/>
      <c r="L16" s="314"/>
      <c r="M16" s="312"/>
      <c r="N16" s="312"/>
      <c r="O16" s="315"/>
      <c r="P16" s="118" t="s">
        <v>8663</v>
      </c>
      <c r="Q16" s="118">
        <v>550</v>
      </c>
      <c r="R16" s="106"/>
      <c r="S16" s="106"/>
      <c r="T16" s="98" t="s">
        <v>295</v>
      </c>
      <c r="U16" s="149" t="s">
        <v>296</v>
      </c>
      <c r="V16" s="77"/>
    </row>
    <row r="17" spans="1:22" x14ac:dyDescent="0.2">
      <c r="A17" s="77" t="s">
        <v>297</v>
      </c>
      <c r="B17" s="77" t="s">
        <v>262</v>
      </c>
      <c r="C17" s="113" t="s">
        <v>1262</v>
      </c>
      <c r="D17" s="113" t="s">
        <v>1265</v>
      </c>
      <c r="E17" s="77" t="s">
        <v>281</v>
      </c>
      <c r="F17" s="77" t="s">
        <v>282</v>
      </c>
      <c r="G17" s="77" t="s">
        <v>298</v>
      </c>
      <c r="I17" s="312" t="s">
        <v>258</v>
      </c>
      <c r="J17" s="312"/>
      <c r="K17" s="313"/>
      <c r="L17" s="314"/>
      <c r="M17" s="312"/>
      <c r="N17" s="312"/>
      <c r="O17" s="315"/>
      <c r="P17" s="118" t="s">
        <v>8663</v>
      </c>
      <c r="Q17" s="118">
        <v>165</v>
      </c>
      <c r="R17" s="106">
        <v>2024</v>
      </c>
      <c r="S17" s="106">
        <v>2030</v>
      </c>
      <c r="T17" s="98" t="s">
        <v>299</v>
      </c>
      <c r="U17" s="149" t="s">
        <v>300</v>
      </c>
      <c r="V17" s="77"/>
    </row>
    <row r="18" spans="1:22" x14ac:dyDescent="0.2">
      <c r="A18" s="77" t="s">
        <v>13320</v>
      </c>
      <c r="B18" s="77" t="s">
        <v>262</v>
      </c>
      <c r="C18" s="113" t="s">
        <v>1262</v>
      </c>
      <c r="D18" s="113" t="s">
        <v>1265</v>
      </c>
      <c r="E18" s="77" t="s">
        <v>255</v>
      </c>
      <c r="F18" s="77" t="s">
        <v>256</v>
      </c>
      <c r="G18" s="77" t="s">
        <v>298</v>
      </c>
      <c r="I18" s="312" t="s">
        <v>258</v>
      </c>
      <c r="J18" s="312"/>
      <c r="K18" s="313"/>
      <c r="L18" s="314"/>
      <c r="M18" s="312"/>
      <c r="N18" s="312"/>
      <c r="O18" s="315"/>
      <c r="P18" s="118" t="s">
        <v>8663</v>
      </c>
      <c r="Q18" s="118"/>
      <c r="R18" s="106"/>
      <c r="S18" s="106"/>
      <c r="T18" s="98" t="s">
        <v>13192</v>
      </c>
      <c r="U18" s="149" t="s">
        <v>13193</v>
      </c>
      <c r="V18" s="77"/>
    </row>
    <row r="19" spans="1:22" x14ac:dyDescent="0.2">
      <c r="A19" s="77" t="s">
        <v>13191</v>
      </c>
      <c r="B19" s="77" t="s">
        <v>262</v>
      </c>
      <c r="C19" s="113" t="s">
        <v>1262</v>
      </c>
      <c r="D19" s="113" t="s">
        <v>1265</v>
      </c>
      <c r="E19" s="77" t="s">
        <v>281</v>
      </c>
      <c r="F19" s="77" t="s">
        <v>282</v>
      </c>
      <c r="G19" s="77" t="s">
        <v>298</v>
      </c>
      <c r="I19" s="312" t="s">
        <v>258</v>
      </c>
      <c r="J19" s="312"/>
      <c r="K19" s="313"/>
      <c r="L19" s="314"/>
      <c r="M19" s="312"/>
      <c r="N19" s="312"/>
      <c r="O19" s="315"/>
      <c r="P19" s="118" t="s">
        <v>8663</v>
      </c>
      <c r="Q19" s="118"/>
      <c r="R19" s="106"/>
      <c r="S19" s="106"/>
      <c r="T19" s="98" t="s">
        <v>13194</v>
      </c>
      <c r="U19" s="149" t="s">
        <v>13193</v>
      </c>
      <c r="V19" s="77"/>
    </row>
    <row r="20" spans="1:22" x14ac:dyDescent="0.2">
      <c r="A20" s="77" t="s">
        <v>301</v>
      </c>
      <c r="B20" s="77" t="s">
        <v>302</v>
      </c>
      <c r="C20" s="113" t="s">
        <v>1262</v>
      </c>
      <c r="D20" s="113" t="s">
        <v>1263</v>
      </c>
      <c r="E20" s="77" t="s">
        <v>274</v>
      </c>
      <c r="F20" s="77" t="s">
        <v>303</v>
      </c>
      <c r="G20" s="77" t="s">
        <v>257</v>
      </c>
      <c r="I20" s="312" t="s">
        <v>258</v>
      </c>
      <c r="J20" s="312"/>
      <c r="K20" s="313"/>
      <c r="L20" s="314"/>
      <c r="M20" s="312"/>
      <c r="N20" s="312"/>
      <c r="O20" s="315"/>
      <c r="P20" s="118" t="s">
        <v>8663</v>
      </c>
      <c r="Q20" s="118">
        <v>436</v>
      </c>
      <c r="R20" s="106"/>
      <c r="S20" s="106"/>
      <c r="T20" s="98" t="s">
        <v>266</v>
      </c>
      <c r="U20" s="149" t="s">
        <v>304</v>
      </c>
      <c r="V20" s="77"/>
    </row>
    <row r="21" spans="1:22" x14ac:dyDescent="0.2">
      <c r="A21" s="77" t="s">
        <v>305</v>
      </c>
      <c r="B21" s="77" t="s">
        <v>306</v>
      </c>
      <c r="C21" s="113" t="s">
        <v>1262</v>
      </c>
      <c r="D21" s="113" t="s">
        <v>1264</v>
      </c>
      <c r="E21" s="77" t="s">
        <v>281</v>
      </c>
      <c r="F21" s="77" t="s">
        <v>282</v>
      </c>
      <c r="G21" s="77" t="s">
        <v>257</v>
      </c>
      <c r="I21" s="312" t="s">
        <v>258</v>
      </c>
      <c r="J21" s="312"/>
      <c r="K21" s="313"/>
      <c r="L21" s="314"/>
      <c r="M21" s="312"/>
      <c r="N21" s="312"/>
      <c r="O21" s="315"/>
      <c r="P21" s="118" t="s">
        <v>8663</v>
      </c>
      <c r="Q21" s="118">
        <v>1000</v>
      </c>
      <c r="R21" s="106"/>
      <c r="S21" s="106"/>
      <c r="T21" s="98" t="s">
        <v>307</v>
      </c>
      <c r="U21" s="151" t="s">
        <v>308</v>
      </c>
      <c r="V21" s="77"/>
    </row>
    <row r="22" spans="1:22" x14ac:dyDescent="0.2">
      <c r="A22" s="77" t="s">
        <v>309</v>
      </c>
      <c r="B22" s="77" t="s">
        <v>310</v>
      </c>
      <c r="C22" s="114" t="s">
        <v>1266</v>
      </c>
      <c r="D22" s="114" t="s">
        <v>1268</v>
      </c>
      <c r="E22" s="77" t="s">
        <v>263</v>
      </c>
      <c r="F22" s="77" t="s">
        <v>264</v>
      </c>
      <c r="G22" s="77" t="s">
        <v>257</v>
      </c>
      <c r="H22" s="205"/>
      <c r="I22" s="312" t="s">
        <v>258</v>
      </c>
      <c r="J22" s="312"/>
      <c r="K22" s="313"/>
      <c r="L22" s="314"/>
      <c r="M22" s="312"/>
      <c r="N22" s="312"/>
      <c r="O22" s="315"/>
      <c r="P22" s="118" t="s">
        <v>8663</v>
      </c>
      <c r="Q22" s="118">
        <v>122</v>
      </c>
      <c r="R22" s="106"/>
      <c r="S22" s="106"/>
      <c r="T22" s="98" t="s">
        <v>311</v>
      </c>
      <c r="U22" s="151" t="s">
        <v>312</v>
      </c>
      <c r="V22" s="77"/>
    </row>
    <row r="23" spans="1:22" x14ac:dyDescent="0.2">
      <c r="A23" s="11" t="s">
        <v>313</v>
      </c>
      <c r="B23" s="77" t="s">
        <v>314</v>
      </c>
      <c r="C23" s="114" t="s">
        <v>1262</v>
      </c>
      <c r="D23" s="114" t="s">
        <v>1265</v>
      </c>
      <c r="E23" s="77" t="s">
        <v>315</v>
      </c>
      <c r="G23" s="77" t="s">
        <v>257</v>
      </c>
      <c r="I23" s="312" t="s">
        <v>258</v>
      </c>
      <c r="J23" s="312"/>
      <c r="K23" s="313"/>
      <c r="L23" s="314"/>
      <c r="M23" s="312"/>
      <c r="N23" s="312"/>
      <c r="O23" s="315"/>
      <c r="P23" s="118" t="s">
        <v>8663</v>
      </c>
      <c r="Q23" s="118">
        <v>300</v>
      </c>
      <c r="R23" s="106"/>
      <c r="S23" s="106"/>
      <c r="T23" s="98" t="s">
        <v>316</v>
      </c>
      <c r="U23" s="149" t="s">
        <v>317</v>
      </c>
    </row>
    <row r="24" spans="1:22" x14ac:dyDescent="0.2">
      <c r="A24" s="77" t="s">
        <v>318</v>
      </c>
      <c r="B24" s="77" t="s">
        <v>314</v>
      </c>
      <c r="C24" s="114" t="s">
        <v>1262</v>
      </c>
      <c r="D24" s="114" t="s">
        <v>1265</v>
      </c>
      <c r="E24" s="77" t="s">
        <v>255</v>
      </c>
      <c r="F24" s="77" t="s">
        <v>256</v>
      </c>
      <c r="G24" s="77" t="s">
        <v>257</v>
      </c>
      <c r="I24" s="312" t="s">
        <v>258</v>
      </c>
      <c r="J24" s="312"/>
      <c r="K24" s="313"/>
      <c r="L24" s="314"/>
      <c r="M24" s="312"/>
      <c r="N24" s="312"/>
      <c r="O24" s="315"/>
      <c r="P24" s="118" t="s">
        <v>8663</v>
      </c>
      <c r="Q24" s="118">
        <v>200</v>
      </c>
      <c r="R24" s="106"/>
      <c r="S24" s="106"/>
      <c r="T24" s="98" t="s">
        <v>319</v>
      </c>
      <c r="U24" s="151" t="s">
        <v>320</v>
      </c>
    </row>
    <row r="25" spans="1:22" x14ac:dyDescent="0.2">
      <c r="A25" s="77" t="s">
        <v>321</v>
      </c>
      <c r="B25" s="77" t="s">
        <v>314</v>
      </c>
      <c r="C25" s="114" t="s">
        <v>1262</v>
      </c>
      <c r="D25" s="114" t="s">
        <v>1265</v>
      </c>
      <c r="E25" s="77" t="s">
        <v>322</v>
      </c>
      <c r="F25" s="77" t="s">
        <v>323</v>
      </c>
      <c r="G25" s="77" t="s">
        <v>257</v>
      </c>
      <c r="I25" s="312" t="s">
        <v>258</v>
      </c>
      <c r="J25" s="312"/>
      <c r="K25" s="313"/>
      <c r="L25" s="314"/>
      <c r="M25" s="312"/>
      <c r="N25" s="312"/>
      <c r="O25" s="315"/>
      <c r="P25" s="118" t="s">
        <v>8663</v>
      </c>
      <c r="Q25" s="118">
        <v>240</v>
      </c>
      <c r="R25" s="106"/>
      <c r="S25" s="106"/>
      <c r="T25" s="98" t="s">
        <v>324</v>
      </c>
      <c r="U25" s="151" t="s">
        <v>325</v>
      </c>
    </row>
    <row r="26" spans="1:22" x14ac:dyDescent="0.2">
      <c r="A26" s="77" t="s">
        <v>326</v>
      </c>
      <c r="B26" s="77" t="s">
        <v>314</v>
      </c>
      <c r="C26" s="114" t="s">
        <v>1262</v>
      </c>
      <c r="D26" s="114" t="s">
        <v>1265</v>
      </c>
      <c r="E26" s="77" t="s">
        <v>255</v>
      </c>
      <c r="F26" s="77" t="s">
        <v>256</v>
      </c>
      <c r="G26" s="77" t="s">
        <v>257</v>
      </c>
      <c r="I26" s="312"/>
      <c r="J26" s="312"/>
      <c r="K26" s="313"/>
      <c r="L26" s="314"/>
      <c r="M26" s="312"/>
      <c r="N26" s="312"/>
      <c r="O26" s="315"/>
      <c r="P26" s="118" t="s">
        <v>8663</v>
      </c>
      <c r="Q26" s="118">
        <v>510</v>
      </c>
      <c r="R26" s="106"/>
      <c r="S26" s="106"/>
      <c r="T26" s="98" t="s">
        <v>327</v>
      </c>
      <c r="U26" s="149" t="s">
        <v>328</v>
      </c>
    </row>
    <row r="27" spans="1:22" x14ac:dyDescent="0.2">
      <c r="A27" s="77" t="s">
        <v>329</v>
      </c>
      <c r="B27" s="77" t="s">
        <v>330</v>
      </c>
      <c r="C27" s="77" t="s">
        <v>1269</v>
      </c>
      <c r="D27" s="77" t="s">
        <v>1272</v>
      </c>
      <c r="E27" s="77" t="s">
        <v>255</v>
      </c>
      <c r="F27" s="77" t="s">
        <v>256</v>
      </c>
      <c r="G27" s="77" t="s">
        <v>257</v>
      </c>
      <c r="H27" s="81" t="s">
        <v>331</v>
      </c>
      <c r="I27" s="312" t="s">
        <v>265</v>
      </c>
      <c r="J27" s="312">
        <v>44984</v>
      </c>
      <c r="K27" s="313" t="s">
        <v>332</v>
      </c>
      <c r="L27" s="314">
        <v>500</v>
      </c>
      <c r="M27" s="312">
        <v>44835</v>
      </c>
      <c r="N27" s="312">
        <v>47848</v>
      </c>
      <c r="O27" s="315">
        <v>1.9159999999999999</v>
      </c>
      <c r="P27" s="118">
        <v>60.612346498506476</v>
      </c>
      <c r="Q27" s="118"/>
      <c r="R27" s="106"/>
      <c r="S27" s="106"/>
      <c r="T27" s="98" t="s">
        <v>333</v>
      </c>
      <c r="U27" s="151" t="s">
        <v>267</v>
      </c>
    </row>
    <row r="28" spans="1:22" x14ac:dyDescent="0.2">
      <c r="A28" s="77" t="s">
        <v>13187</v>
      </c>
      <c r="B28" s="77" t="s">
        <v>1102</v>
      </c>
      <c r="C28" s="77" t="s">
        <v>1266</v>
      </c>
      <c r="D28" s="77" t="s">
        <v>1268</v>
      </c>
      <c r="E28" s="77" t="s">
        <v>255</v>
      </c>
      <c r="F28" s="77" t="s">
        <v>256</v>
      </c>
      <c r="G28" s="77" t="s">
        <v>257</v>
      </c>
      <c r="I28" s="312" t="s">
        <v>258</v>
      </c>
      <c r="J28" s="312"/>
      <c r="K28" s="313"/>
      <c r="L28" s="314"/>
      <c r="M28" s="312"/>
      <c r="N28" s="312"/>
      <c r="O28" s="315"/>
      <c r="P28" s="118" t="s">
        <v>8663</v>
      </c>
      <c r="Q28" s="118"/>
      <c r="R28" s="106"/>
      <c r="S28" s="106">
        <v>2030</v>
      </c>
      <c r="T28" s="98" t="s">
        <v>13266</v>
      </c>
      <c r="U28" s="149" t="s">
        <v>13188</v>
      </c>
    </row>
    <row r="29" spans="1:22" x14ac:dyDescent="0.2">
      <c r="A29" s="77" t="s">
        <v>334</v>
      </c>
      <c r="B29" s="77" t="s">
        <v>335</v>
      </c>
      <c r="C29" s="77" t="s">
        <v>1269</v>
      </c>
      <c r="D29" s="77" t="s">
        <v>1270</v>
      </c>
      <c r="E29" s="77" t="s">
        <v>322</v>
      </c>
      <c r="F29" s="77" t="s">
        <v>336</v>
      </c>
      <c r="G29" s="77" t="s">
        <v>11597</v>
      </c>
      <c r="I29" s="312" t="s">
        <v>258</v>
      </c>
      <c r="J29" s="312"/>
      <c r="K29" s="313"/>
      <c r="L29" s="314"/>
      <c r="M29" s="312"/>
      <c r="N29" s="312"/>
      <c r="O29" s="315"/>
      <c r="P29" s="118">
        <v>11</v>
      </c>
      <c r="Q29" s="118">
        <v>110</v>
      </c>
      <c r="R29" s="106">
        <v>2024</v>
      </c>
      <c r="S29" s="106">
        <v>2033</v>
      </c>
      <c r="T29" s="98" t="s">
        <v>338</v>
      </c>
      <c r="U29" s="152" t="s">
        <v>339</v>
      </c>
    </row>
    <row r="30" spans="1:22" x14ac:dyDescent="0.2">
      <c r="A30" s="77" t="s">
        <v>340</v>
      </c>
      <c r="B30" s="77" t="s">
        <v>341</v>
      </c>
      <c r="C30" s="77" t="s">
        <v>1260</v>
      </c>
      <c r="D30" s="77" t="s">
        <v>1261</v>
      </c>
      <c r="E30" s="77" t="s">
        <v>281</v>
      </c>
      <c r="F30" s="77" t="s">
        <v>282</v>
      </c>
      <c r="G30" s="77" t="s">
        <v>257</v>
      </c>
      <c r="H30" s="204" t="s">
        <v>342</v>
      </c>
      <c r="I30" s="312" t="s">
        <v>265</v>
      </c>
      <c r="J30" s="312">
        <v>45054</v>
      </c>
      <c r="K30" s="313" t="s">
        <v>343</v>
      </c>
      <c r="L30" s="314">
        <v>97.216999999999999</v>
      </c>
      <c r="M30" s="312">
        <v>44652</v>
      </c>
      <c r="N30" s="312">
        <v>47848</v>
      </c>
      <c r="O30" s="315"/>
      <c r="P30" s="118">
        <v>11.110297011889863</v>
      </c>
      <c r="Q30" s="118"/>
      <c r="R30" s="106"/>
      <c r="S30" s="106"/>
      <c r="T30" s="123" t="s">
        <v>343</v>
      </c>
      <c r="U30" s="151" t="s">
        <v>267</v>
      </c>
    </row>
    <row r="31" spans="1:22" x14ac:dyDescent="0.2">
      <c r="H31" s="98"/>
      <c r="U31" s="98"/>
    </row>
    <row r="32" spans="1:22" x14ac:dyDescent="0.2">
      <c r="U32" s="98"/>
    </row>
    <row r="33" spans="1:21" x14ac:dyDescent="0.2">
      <c r="U33" s="98"/>
    </row>
    <row r="34" spans="1:21" x14ac:dyDescent="0.2">
      <c r="U34" s="98"/>
    </row>
    <row r="35" spans="1:21" x14ac:dyDescent="0.2">
      <c r="U35" s="98"/>
    </row>
    <row r="36" spans="1:21" x14ac:dyDescent="0.2">
      <c r="U36" s="98"/>
    </row>
    <row r="37" spans="1:21" x14ac:dyDescent="0.2">
      <c r="A37" s="98"/>
      <c r="U37" s="98"/>
    </row>
  </sheetData>
  <mergeCells count="2">
    <mergeCell ref="I4:O4"/>
    <mergeCell ref="A2:B3"/>
  </mergeCells>
  <phoneticPr fontId="28" type="noConversion"/>
  <conditionalFormatting sqref="A1">
    <cfRule type="containsText" dxfId="37" priority="1478" operator="containsText" text="CDM6044">
      <formula>NOT(ISERROR(SEARCH("CDM6044",A1)))</formula>
    </cfRule>
    <cfRule type="containsText" dxfId="36" priority="1479" operator="containsText" text="CDM6043">
      <formula>NOT(ISERROR(SEARCH("CDM6043",A1)))</formula>
    </cfRule>
    <cfRule type="containsText" dxfId="35" priority="1480" operator="containsText" text="CDM6043">
      <formula>NOT(ISERROR(SEARCH("CDM6043",A1)))</formula>
    </cfRule>
    <cfRule type="containsText" dxfId="34" priority="1482" operator="containsText" text="CDM6042">
      <formula>NOT(ISERROR(SEARCH("CDM6042",A1)))</formula>
    </cfRule>
  </conditionalFormatting>
  <dataValidations count="2">
    <dataValidation type="list" allowBlank="1" showInputMessage="1" showErrorMessage="1" errorTitle="Invalid Country" sqref="B6:B30" xr:uid="{CE0E2698-ED20-4FEC-93B0-275E8DD5BA29}">
      <formula1>Countries</formula1>
    </dataValidation>
    <dataValidation type="list" allowBlank="1" showInputMessage="1" showErrorMessage="1" sqref="G6:G30" xr:uid="{B042FD5D-711F-486C-9541-3B67FB98A437}">
      <formula1>Countries</formula1>
    </dataValidation>
  </dataValidations>
  <hyperlinks>
    <hyperlink ref="U12" r:id="rId1" xr:uid="{161E718E-4AA1-48C8-9321-0846EE8DA743}"/>
    <hyperlink ref="U24" r:id="rId2" xr:uid="{8839174F-0985-492F-970E-7AAE83F665E1}"/>
    <hyperlink ref="U27" r:id="rId3" xr:uid="{4913D7CA-693A-468A-9BB8-4D9709950251}"/>
    <hyperlink ref="U11" r:id="rId4" xr:uid="{B60BB848-AA3E-475E-BD6D-DDFD9F2B71CE}"/>
    <hyperlink ref="U20" r:id="rId5" xr:uid="{BE5469B5-E3F9-48B5-A6CA-A5A81A0A21AE}"/>
    <hyperlink ref="U29" r:id="rId6" xr:uid="{ADA8DB84-B482-4B7C-8F92-C97A02790091}"/>
    <hyperlink ref="U25" r:id="rId7" xr:uid="{D84649BA-46BD-4D9B-BC23-6F569E4184F9}"/>
    <hyperlink ref="U9" r:id="rId8" xr:uid="{DC2D987D-A7C8-4C8E-AD9A-52B0D56B76EC}"/>
    <hyperlink ref="U10" r:id="rId9" xr:uid="{C055F0BC-9E2A-4091-A53F-EA0158FA098B}"/>
    <hyperlink ref="U30" r:id="rId10" xr:uid="{C9EE3980-B2D5-4235-B49E-B727FC96F949}"/>
    <hyperlink ref="U23" r:id="rId11" xr:uid="{7E96F97F-122A-4002-B05E-CE3DBA707A36}"/>
    <hyperlink ref="U7" r:id="rId12" xr:uid="{73413C5C-FDF7-4C09-8EDD-D6FF100DF225}"/>
    <hyperlink ref="U14" r:id="rId13" xr:uid="{08E25424-69DF-459E-9DB7-5185055B57FB}"/>
    <hyperlink ref="U8" r:id="rId14" xr:uid="{ECCDB865-1998-433B-8D84-7C49A8675336}"/>
    <hyperlink ref="U21" r:id="rId15" xr:uid="{22E872CB-AB95-40BA-BC4D-6453E67681AD}"/>
    <hyperlink ref="U22" r:id="rId16" xr:uid="{EB21448F-6936-5343-8AA3-8F42303A01CC}"/>
    <hyperlink ref="U13" r:id="rId17" xr:uid="{4AB0EB3C-5B0D-4EA2-8F7A-0BE8EDB925FA}"/>
    <hyperlink ref="U15" r:id="rId18" xr:uid="{834FD24C-D9CD-467A-90CA-D855367EEE85}"/>
    <hyperlink ref="U16" r:id="rId19" xr:uid="{57DEC888-812B-47BA-9A7B-9F95E5A10066}"/>
    <hyperlink ref="U17" r:id="rId20" xr:uid="{FED1EABE-B9BF-423F-815A-05D63E669A92}"/>
    <hyperlink ref="U26" r:id="rId21" xr:uid="{7F1AE2C4-01E0-4DFD-B72C-4A05DC762FC5}"/>
    <hyperlink ref="U28" r:id="rId22" xr:uid="{EAE1A31B-BBAD-453E-9C76-39714FE2F4C3}"/>
    <hyperlink ref="U6" r:id="rId23" xr:uid="{3F8BD3D3-EE57-427D-803A-679D8BA72E80}"/>
    <hyperlink ref="U18" r:id="rId24" xr:uid="{17B337CC-CB11-4DD9-B320-0F9E5D501E95}"/>
    <hyperlink ref="U19" r:id="rId25" xr:uid="{ED659E41-B306-4827-83D9-5738533AD18A}"/>
  </hyperlinks>
  <pageMargins left="0.74803149606299213" right="0.74803149606299213" top="0.74803149606299213" bottom="0.74803149606299213" header="0.15748031496062992" footer="0.15748031496062992"/>
  <pageSetup paperSize="9" scale="48" fitToWidth="0" orientation="landscape" r:id="rId26"/>
  <headerFooter alignWithMargins="0"/>
  <drawing r:id="rId27"/>
  <legacyDrawing r:id="rId28"/>
  <tableParts count="1">
    <tablePart r:id="rId2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zoomScaleNormal="80" workbookViewId="0">
      <pane ySplit="4" topLeftCell="A111" activePane="bottomLeft" state="frozen"/>
      <selection activeCell="G19" sqref="G19"/>
      <selection pane="bottomLeft" sqref="A1:XFD1048576"/>
    </sheetView>
  </sheetViews>
  <sheetFormatPr defaultColWidth="8.42578125" defaultRowHeight="15" x14ac:dyDescent="0.2"/>
  <cols>
    <col min="1" max="2" width="10.42578125" style="81" customWidth="1"/>
    <col min="3" max="3" width="98.42578125" style="81" customWidth="1"/>
    <col min="4" max="9" width="16.42578125" style="81" customWidth="1"/>
    <col min="10" max="10" width="13" style="83" bestFit="1" customWidth="1"/>
    <col min="11" max="11" width="16.42578125" style="81" customWidth="1"/>
    <col min="12" max="12" width="19.42578125" style="81" customWidth="1"/>
    <col min="13" max="13" width="16.42578125" style="81" customWidth="1"/>
    <col min="14" max="14" width="17.42578125" style="81" customWidth="1"/>
    <col min="15" max="15" width="16.42578125" style="81" customWidth="1"/>
    <col min="16" max="16" width="27.42578125" style="77" customWidth="1"/>
    <col min="17" max="17" width="16" style="81" customWidth="1"/>
    <col min="18" max="16384" width="8.42578125" style="81"/>
  </cols>
  <sheetData>
    <row r="1" spans="1:17" ht="18.75" x14ac:dyDescent="0.2">
      <c r="A1" s="125" t="s">
        <v>344</v>
      </c>
      <c r="B1" s="10"/>
    </row>
    <row r="2" spans="1:17" ht="30.75" customHeight="1" x14ac:dyDescent="0.2">
      <c r="A2" s="345" t="s">
        <v>345</v>
      </c>
      <c r="B2" s="345"/>
      <c r="C2" s="345"/>
      <c r="D2" s="345"/>
      <c r="E2" s="345"/>
      <c r="F2" s="345"/>
      <c r="G2" s="345"/>
      <c r="H2" s="345"/>
      <c r="I2" s="345"/>
      <c r="J2" s="345"/>
      <c r="K2" s="345"/>
      <c r="L2" s="345"/>
      <c r="M2" s="345"/>
      <c r="N2" s="345"/>
      <c r="O2" s="345"/>
    </row>
    <row r="3" spans="1:17" x14ac:dyDescent="0.2">
      <c r="A3" s="346" t="s">
        <v>346</v>
      </c>
      <c r="B3" s="346"/>
      <c r="C3" s="346"/>
    </row>
    <row r="4" spans="1:17" s="105" customFormat="1" ht="30" x14ac:dyDescent="0.2">
      <c r="A4" s="99" t="s">
        <v>347</v>
      </c>
      <c r="B4" s="99" t="s">
        <v>48</v>
      </c>
      <c r="C4" s="100" t="s">
        <v>235</v>
      </c>
      <c r="D4" s="100" t="s">
        <v>236</v>
      </c>
      <c r="E4" s="101" t="s">
        <v>7</v>
      </c>
      <c r="F4" s="101" t="s">
        <v>8</v>
      </c>
      <c r="G4" s="100" t="s">
        <v>348</v>
      </c>
      <c r="H4" s="100" t="s">
        <v>237</v>
      </c>
      <c r="I4" s="102" t="s">
        <v>238</v>
      </c>
      <c r="J4" s="103" t="s">
        <v>349</v>
      </c>
      <c r="K4" s="100" t="s">
        <v>350</v>
      </c>
      <c r="L4" s="100" t="s">
        <v>351</v>
      </c>
      <c r="M4" s="100" t="s">
        <v>352</v>
      </c>
      <c r="N4" s="100" t="s">
        <v>239</v>
      </c>
      <c r="O4" s="100" t="s">
        <v>353</v>
      </c>
      <c r="P4" s="104" t="s">
        <v>354</v>
      </c>
      <c r="Q4" s="101" t="s">
        <v>355</v>
      </c>
    </row>
    <row r="5" spans="1:17" x14ac:dyDescent="0.2">
      <c r="A5" s="106">
        <v>1</v>
      </c>
      <c r="B5" s="106" t="s">
        <v>356</v>
      </c>
      <c r="C5" s="98" t="s">
        <v>12211</v>
      </c>
      <c r="D5" s="81" t="s">
        <v>357</v>
      </c>
      <c r="E5" s="146" t="s">
        <v>1269</v>
      </c>
      <c r="F5" s="146" t="s">
        <v>1272</v>
      </c>
      <c r="G5" s="81" t="s">
        <v>358</v>
      </c>
      <c r="H5" s="77" t="s">
        <v>6158</v>
      </c>
      <c r="J5" s="107">
        <v>0.114</v>
      </c>
      <c r="K5" s="81" t="s">
        <v>360</v>
      </c>
      <c r="L5" s="81" t="s">
        <v>361</v>
      </c>
      <c r="M5" s="81" t="s">
        <v>362</v>
      </c>
      <c r="N5" s="81" t="s">
        <v>394</v>
      </c>
      <c r="O5" s="96" t="s">
        <v>363</v>
      </c>
      <c r="P5" s="98" t="s">
        <v>1299</v>
      </c>
      <c r="Q5" s="108">
        <v>41943</v>
      </c>
    </row>
    <row r="6" spans="1:17" x14ac:dyDescent="0.2">
      <c r="A6" s="106">
        <v>2</v>
      </c>
      <c r="B6" s="106" t="s">
        <v>364</v>
      </c>
      <c r="C6" s="98" t="s">
        <v>12210</v>
      </c>
      <c r="D6" s="81" t="s">
        <v>357</v>
      </c>
      <c r="E6" s="81" t="s">
        <v>1269</v>
      </c>
      <c r="F6" s="81" t="s">
        <v>1272</v>
      </c>
      <c r="G6" s="81" t="s">
        <v>365</v>
      </c>
      <c r="H6" s="77" t="s">
        <v>6158</v>
      </c>
      <c r="J6" s="107">
        <v>0.12</v>
      </c>
      <c r="K6" s="81" t="s">
        <v>366</v>
      </c>
      <c r="L6" s="81" t="s">
        <v>367</v>
      </c>
      <c r="M6" s="81" t="s">
        <v>368</v>
      </c>
      <c r="N6" s="81" t="s">
        <v>394</v>
      </c>
      <c r="O6" s="96" t="s">
        <v>369</v>
      </c>
      <c r="P6" s="98" t="s">
        <v>1299</v>
      </c>
      <c r="Q6" s="108">
        <v>42092</v>
      </c>
    </row>
    <row r="7" spans="1:17" x14ac:dyDescent="0.2">
      <c r="A7" s="106">
        <v>3</v>
      </c>
      <c r="B7" s="106" t="s">
        <v>370</v>
      </c>
      <c r="C7" s="98" t="s">
        <v>12209</v>
      </c>
      <c r="D7" s="81" t="s">
        <v>357</v>
      </c>
      <c r="E7" s="81" t="s">
        <v>1269</v>
      </c>
      <c r="F7" s="81" t="s">
        <v>1272</v>
      </c>
      <c r="G7" s="81" t="s">
        <v>365</v>
      </c>
      <c r="H7" s="77" t="s">
        <v>6158</v>
      </c>
      <c r="J7" s="107">
        <v>2.1000000000000001E-2</v>
      </c>
      <c r="K7" s="81" t="s">
        <v>366</v>
      </c>
      <c r="L7" s="81" t="s">
        <v>367</v>
      </c>
      <c r="M7" s="81" t="s">
        <v>368</v>
      </c>
      <c r="N7" s="81" t="s">
        <v>394</v>
      </c>
      <c r="O7" s="96" t="s">
        <v>371</v>
      </c>
      <c r="P7" s="98" t="s">
        <v>1299</v>
      </c>
      <c r="Q7" s="108">
        <v>42092</v>
      </c>
    </row>
    <row r="8" spans="1:17" x14ac:dyDescent="0.2">
      <c r="A8" s="106">
        <v>4</v>
      </c>
      <c r="B8" s="106" t="s">
        <v>372</v>
      </c>
      <c r="C8" s="98" t="s">
        <v>12145</v>
      </c>
      <c r="D8" s="77" t="s">
        <v>373</v>
      </c>
      <c r="E8" s="81" t="s">
        <v>1260</v>
      </c>
      <c r="F8" s="81" t="s">
        <v>1277</v>
      </c>
      <c r="G8" s="77" t="s">
        <v>374</v>
      </c>
      <c r="H8" s="77" t="s">
        <v>281</v>
      </c>
      <c r="I8" s="77" t="s">
        <v>282</v>
      </c>
      <c r="J8" s="107">
        <v>0.22700000000000001</v>
      </c>
      <c r="K8" s="77" t="s">
        <v>375</v>
      </c>
      <c r="L8" s="77" t="s">
        <v>376</v>
      </c>
      <c r="M8" s="77" t="s">
        <v>377</v>
      </c>
      <c r="N8" s="81" t="s">
        <v>394</v>
      </c>
      <c r="O8" s="96" t="s">
        <v>378</v>
      </c>
      <c r="P8" s="98" t="s">
        <v>1299</v>
      </c>
      <c r="Q8" s="108">
        <v>42115</v>
      </c>
    </row>
    <row r="9" spans="1:17" x14ac:dyDescent="0.2">
      <c r="A9" s="106">
        <v>5</v>
      </c>
      <c r="B9" s="106" t="s">
        <v>379</v>
      </c>
      <c r="C9" s="98" t="s">
        <v>12159</v>
      </c>
      <c r="D9" s="77" t="s">
        <v>380</v>
      </c>
      <c r="E9" s="81" t="s">
        <v>1269</v>
      </c>
      <c r="F9" s="81" t="s">
        <v>1271</v>
      </c>
      <c r="G9" s="77" t="s">
        <v>381</v>
      </c>
      <c r="H9" s="77" t="s">
        <v>382</v>
      </c>
      <c r="I9" s="77"/>
      <c r="J9" s="107">
        <v>9.1999999999999998E-2</v>
      </c>
      <c r="K9" s="77" t="s">
        <v>375</v>
      </c>
      <c r="L9" s="77" t="s">
        <v>383</v>
      </c>
      <c r="M9" s="77" t="s">
        <v>384</v>
      </c>
      <c r="N9" s="81" t="s">
        <v>394</v>
      </c>
      <c r="O9" s="96" t="s">
        <v>385</v>
      </c>
      <c r="P9" s="98" t="s">
        <v>1299</v>
      </c>
      <c r="Q9" s="108">
        <v>42185</v>
      </c>
    </row>
    <row r="10" spans="1:17" x14ac:dyDescent="0.2">
      <c r="A10" s="106">
        <v>6</v>
      </c>
      <c r="B10" s="106" t="s">
        <v>386</v>
      </c>
      <c r="C10" s="98" t="s">
        <v>12158</v>
      </c>
      <c r="D10" s="77" t="s">
        <v>380</v>
      </c>
      <c r="E10" s="81" t="s">
        <v>1269</v>
      </c>
      <c r="F10" s="81" t="s">
        <v>1271</v>
      </c>
      <c r="G10" s="77" t="s">
        <v>387</v>
      </c>
      <c r="H10" s="77" t="s">
        <v>382</v>
      </c>
      <c r="I10" s="77"/>
      <c r="J10" s="107">
        <v>0.20599999999999999</v>
      </c>
      <c r="K10" s="77" t="s">
        <v>375</v>
      </c>
      <c r="L10" s="77" t="s">
        <v>383</v>
      </c>
      <c r="M10" s="77" t="s">
        <v>384</v>
      </c>
      <c r="N10" s="81" t="s">
        <v>394</v>
      </c>
      <c r="O10" s="96" t="s">
        <v>388</v>
      </c>
      <c r="P10" s="98" t="s">
        <v>1299</v>
      </c>
      <c r="Q10" s="108">
        <v>42185</v>
      </c>
    </row>
    <row r="11" spans="1:17" x14ac:dyDescent="0.2">
      <c r="A11" s="106">
        <v>7</v>
      </c>
      <c r="B11" s="106" t="s">
        <v>389</v>
      </c>
      <c r="C11" s="98" t="s">
        <v>12116</v>
      </c>
      <c r="D11" s="77" t="s">
        <v>12095</v>
      </c>
      <c r="E11" s="81" t="s">
        <v>1269</v>
      </c>
      <c r="F11" s="81" t="s">
        <v>1272</v>
      </c>
      <c r="G11" s="77" t="s">
        <v>391</v>
      </c>
      <c r="H11" s="77" t="s">
        <v>255</v>
      </c>
      <c r="I11" s="77"/>
      <c r="J11" s="107">
        <v>0.29199999999999998</v>
      </c>
      <c r="K11" s="77" t="s">
        <v>375</v>
      </c>
      <c r="L11" s="77" t="s">
        <v>392</v>
      </c>
      <c r="M11" s="77" t="s">
        <v>393</v>
      </c>
      <c r="N11" s="81" t="s">
        <v>394</v>
      </c>
      <c r="O11" s="96" t="s">
        <v>395</v>
      </c>
      <c r="P11" s="98" t="s">
        <v>1299</v>
      </c>
      <c r="Q11" s="108">
        <v>42220</v>
      </c>
    </row>
    <row r="12" spans="1:17" x14ac:dyDescent="0.2">
      <c r="A12" s="106">
        <v>8</v>
      </c>
      <c r="B12" s="106" t="s">
        <v>396</v>
      </c>
      <c r="C12" s="98" t="s">
        <v>12115</v>
      </c>
      <c r="D12" s="77" t="s">
        <v>12095</v>
      </c>
      <c r="E12" s="81" t="s">
        <v>1269</v>
      </c>
      <c r="F12" s="81" t="s">
        <v>1272</v>
      </c>
      <c r="G12" s="77" t="s">
        <v>397</v>
      </c>
      <c r="H12" s="77" t="s">
        <v>398</v>
      </c>
      <c r="I12" s="77"/>
      <c r="J12" s="107">
        <v>0.51500000000000001</v>
      </c>
      <c r="K12" s="77" t="s">
        <v>375</v>
      </c>
      <c r="L12" s="77" t="s">
        <v>399</v>
      </c>
      <c r="M12" s="77" t="s">
        <v>400</v>
      </c>
      <c r="N12" s="81" t="s">
        <v>394</v>
      </c>
      <c r="O12" s="96" t="s">
        <v>401</v>
      </c>
      <c r="P12" s="98" t="s">
        <v>1299</v>
      </c>
      <c r="Q12" s="108">
        <v>42338</v>
      </c>
    </row>
    <row r="13" spans="1:17" x14ac:dyDescent="0.2">
      <c r="A13" s="106">
        <v>9</v>
      </c>
      <c r="B13" s="106" t="s">
        <v>402</v>
      </c>
      <c r="C13" s="98" t="s">
        <v>12208</v>
      </c>
      <c r="D13" s="81" t="s">
        <v>357</v>
      </c>
      <c r="E13" s="81" t="s">
        <v>1269</v>
      </c>
      <c r="F13" s="81" t="s">
        <v>1272</v>
      </c>
      <c r="G13" s="81" t="s">
        <v>365</v>
      </c>
      <c r="H13" s="77" t="s">
        <v>6158</v>
      </c>
      <c r="J13" s="107">
        <v>0.17599999999999999</v>
      </c>
      <c r="K13" s="81" t="s">
        <v>403</v>
      </c>
      <c r="L13" s="81" t="s">
        <v>404</v>
      </c>
      <c r="M13" s="81" t="s">
        <v>362</v>
      </c>
      <c r="N13" s="81" t="s">
        <v>394</v>
      </c>
      <c r="O13" s="96" t="s">
        <v>405</v>
      </c>
      <c r="P13" s="98" t="s">
        <v>1299</v>
      </c>
      <c r="Q13" s="108">
        <v>42453</v>
      </c>
    </row>
    <row r="14" spans="1:17" x14ac:dyDescent="0.2">
      <c r="A14" s="106">
        <v>10</v>
      </c>
      <c r="B14" s="106" t="s">
        <v>406</v>
      </c>
      <c r="C14" s="98" t="s">
        <v>12207</v>
      </c>
      <c r="D14" s="77" t="s">
        <v>357</v>
      </c>
      <c r="E14" s="81" t="s">
        <v>1269</v>
      </c>
      <c r="F14" s="81" t="s">
        <v>1272</v>
      </c>
      <c r="G14" s="81" t="s">
        <v>358</v>
      </c>
      <c r="H14" s="77" t="s">
        <v>6158</v>
      </c>
      <c r="J14" s="107">
        <v>0.14499999999999999</v>
      </c>
      <c r="K14" s="81" t="s">
        <v>407</v>
      </c>
      <c r="L14" s="81" t="s">
        <v>361</v>
      </c>
      <c r="M14" s="81" t="s">
        <v>362</v>
      </c>
      <c r="N14" s="81" t="s">
        <v>394</v>
      </c>
      <c r="O14" s="96" t="s">
        <v>408</v>
      </c>
      <c r="P14" s="98" t="s">
        <v>1299</v>
      </c>
      <c r="Q14" s="108">
        <v>42453</v>
      </c>
    </row>
    <row r="15" spans="1:17" x14ac:dyDescent="0.2">
      <c r="A15" s="106">
        <v>11</v>
      </c>
      <c r="B15" s="106" t="s">
        <v>409</v>
      </c>
      <c r="C15" s="98" t="s">
        <v>12206</v>
      </c>
      <c r="D15" s="77" t="s">
        <v>357</v>
      </c>
      <c r="E15" s="81" t="s">
        <v>1269</v>
      </c>
      <c r="F15" s="81" t="s">
        <v>1272</v>
      </c>
      <c r="G15" s="81" t="s">
        <v>410</v>
      </c>
      <c r="H15" s="77" t="s">
        <v>6158</v>
      </c>
      <c r="J15" s="107">
        <v>0.115</v>
      </c>
      <c r="K15" s="81" t="s">
        <v>411</v>
      </c>
      <c r="L15" s="81" t="s">
        <v>412</v>
      </c>
      <c r="M15" s="81" t="s">
        <v>413</v>
      </c>
      <c r="N15" s="81" t="s">
        <v>394</v>
      </c>
      <c r="O15" s="96" t="s">
        <v>414</v>
      </c>
      <c r="P15" s="98" t="s">
        <v>1299</v>
      </c>
      <c r="Q15" s="108">
        <v>42524</v>
      </c>
    </row>
    <row r="16" spans="1:17" x14ac:dyDescent="0.2">
      <c r="A16" s="106">
        <v>12</v>
      </c>
      <c r="B16" s="106" t="s">
        <v>415</v>
      </c>
      <c r="C16" s="98" t="s">
        <v>12114</v>
      </c>
      <c r="D16" s="77" t="s">
        <v>12095</v>
      </c>
      <c r="E16" s="81" t="s">
        <v>1269</v>
      </c>
      <c r="F16" s="81" t="s">
        <v>1272</v>
      </c>
      <c r="G16" s="77" t="s">
        <v>397</v>
      </c>
      <c r="H16" s="77" t="s">
        <v>398</v>
      </c>
      <c r="I16" s="77"/>
      <c r="J16" s="107">
        <v>0.27200000000000002</v>
      </c>
      <c r="K16" s="77" t="s">
        <v>375</v>
      </c>
      <c r="L16" s="77" t="s">
        <v>416</v>
      </c>
      <c r="M16" s="77" t="s">
        <v>417</v>
      </c>
      <c r="N16" s="81" t="s">
        <v>394</v>
      </c>
      <c r="O16" s="96" t="s">
        <v>418</v>
      </c>
      <c r="P16" s="98" t="s">
        <v>1299</v>
      </c>
      <c r="Q16" s="108">
        <v>42505</v>
      </c>
    </row>
    <row r="17" spans="1:17" x14ac:dyDescent="0.2">
      <c r="A17" s="106">
        <v>13</v>
      </c>
      <c r="B17" s="106" t="s">
        <v>419</v>
      </c>
      <c r="C17" s="98" t="s">
        <v>12144</v>
      </c>
      <c r="D17" s="77" t="s">
        <v>373</v>
      </c>
      <c r="E17" s="81" t="s">
        <v>1260</v>
      </c>
      <c r="F17" s="81" t="s">
        <v>1277</v>
      </c>
      <c r="G17" s="77" t="s">
        <v>420</v>
      </c>
      <c r="H17" s="77" t="s">
        <v>281</v>
      </c>
      <c r="I17" s="77" t="s">
        <v>282</v>
      </c>
      <c r="J17" s="107">
        <v>0.108</v>
      </c>
      <c r="K17" s="77" t="s">
        <v>375</v>
      </c>
      <c r="L17" s="77" t="s">
        <v>421</v>
      </c>
      <c r="M17" s="77" t="s">
        <v>422</v>
      </c>
      <c r="N17" s="81" t="s">
        <v>394</v>
      </c>
      <c r="O17" s="96" t="s">
        <v>423</v>
      </c>
      <c r="P17" s="98" t="s">
        <v>1299</v>
      </c>
      <c r="Q17" s="108">
        <v>42563</v>
      </c>
    </row>
    <row r="18" spans="1:17" x14ac:dyDescent="0.2">
      <c r="A18" s="106">
        <v>14</v>
      </c>
      <c r="B18" s="106" t="s">
        <v>424</v>
      </c>
      <c r="C18" s="98" t="s">
        <v>12143</v>
      </c>
      <c r="D18" s="77" t="s">
        <v>373</v>
      </c>
      <c r="E18" s="81" t="s">
        <v>1260</v>
      </c>
      <c r="F18" s="81" t="s">
        <v>1277</v>
      </c>
      <c r="G18" s="77" t="s">
        <v>374</v>
      </c>
      <c r="H18" s="77" t="s">
        <v>281</v>
      </c>
      <c r="I18" s="77" t="s">
        <v>282</v>
      </c>
      <c r="J18" s="107">
        <v>0.315</v>
      </c>
      <c r="K18" s="77" t="s">
        <v>375</v>
      </c>
      <c r="L18" s="77" t="s">
        <v>425</v>
      </c>
      <c r="M18" s="77" t="s">
        <v>377</v>
      </c>
      <c r="N18" s="81" t="s">
        <v>394</v>
      </c>
      <c r="O18" s="96" t="s">
        <v>426</v>
      </c>
      <c r="P18" s="98" t="s">
        <v>1299</v>
      </c>
      <c r="Q18" s="108">
        <v>42563</v>
      </c>
    </row>
    <row r="19" spans="1:17" x14ac:dyDescent="0.2">
      <c r="A19" s="106">
        <v>15</v>
      </c>
      <c r="B19" s="106" t="s">
        <v>427</v>
      </c>
      <c r="C19" s="98" t="s">
        <v>12113</v>
      </c>
      <c r="D19" s="77" t="s">
        <v>12095</v>
      </c>
      <c r="E19" s="81" t="s">
        <v>1269</v>
      </c>
      <c r="F19" s="81" t="s">
        <v>1272</v>
      </c>
      <c r="G19" s="77" t="s">
        <v>428</v>
      </c>
      <c r="H19" s="77" t="s">
        <v>429</v>
      </c>
      <c r="I19" s="77" t="s">
        <v>430</v>
      </c>
      <c r="J19" s="107">
        <v>0.61</v>
      </c>
      <c r="K19" s="77" t="s">
        <v>375</v>
      </c>
      <c r="L19" s="77" t="s">
        <v>431</v>
      </c>
      <c r="M19" s="77" t="s">
        <v>432</v>
      </c>
      <c r="N19" s="81" t="s">
        <v>394</v>
      </c>
      <c r="O19" s="96" t="s">
        <v>433</v>
      </c>
      <c r="P19" s="98" t="s">
        <v>1299</v>
      </c>
      <c r="Q19" s="108">
        <v>42505</v>
      </c>
    </row>
    <row r="20" spans="1:17" x14ac:dyDescent="0.2">
      <c r="A20" s="106">
        <v>16</v>
      </c>
      <c r="B20" s="106" t="s">
        <v>434</v>
      </c>
      <c r="C20" s="98" t="s">
        <v>12203</v>
      </c>
      <c r="D20" s="77" t="s">
        <v>357</v>
      </c>
      <c r="E20" s="81" t="s">
        <v>1269</v>
      </c>
      <c r="F20" s="81" t="s">
        <v>1272</v>
      </c>
      <c r="G20" s="81" t="s">
        <v>365</v>
      </c>
      <c r="H20" s="77" t="s">
        <v>6158</v>
      </c>
      <c r="J20" s="107">
        <v>2.3E-2</v>
      </c>
      <c r="K20" s="81" t="s">
        <v>435</v>
      </c>
      <c r="L20" s="81" t="s">
        <v>436</v>
      </c>
      <c r="M20" s="81" t="s">
        <v>437</v>
      </c>
      <c r="N20" s="81" t="s">
        <v>394</v>
      </c>
      <c r="O20" s="96" t="s">
        <v>438</v>
      </c>
      <c r="P20" s="98" t="s">
        <v>12130</v>
      </c>
      <c r="Q20" s="108" t="s">
        <v>1349</v>
      </c>
    </row>
    <row r="21" spans="1:17" x14ac:dyDescent="0.2">
      <c r="A21" s="106">
        <v>17</v>
      </c>
      <c r="B21" s="106" t="s">
        <v>439</v>
      </c>
      <c r="C21" s="98" t="s">
        <v>12205</v>
      </c>
      <c r="D21" s="77" t="s">
        <v>357</v>
      </c>
      <c r="E21" s="81" t="s">
        <v>1269</v>
      </c>
      <c r="F21" s="81" t="s">
        <v>1272</v>
      </c>
      <c r="G21" s="81" t="s">
        <v>365</v>
      </c>
      <c r="H21" s="77" t="s">
        <v>398</v>
      </c>
      <c r="J21" s="107">
        <v>0.16600000000000001</v>
      </c>
      <c r="K21" s="81" t="s">
        <v>440</v>
      </c>
      <c r="L21" s="81" t="s">
        <v>441</v>
      </c>
      <c r="M21" s="81" t="s">
        <v>442</v>
      </c>
      <c r="N21" s="81" t="s">
        <v>394</v>
      </c>
      <c r="O21" s="96" t="s">
        <v>443</v>
      </c>
      <c r="P21" s="98" t="s">
        <v>1299</v>
      </c>
      <c r="Q21" s="108">
        <v>42776</v>
      </c>
    </row>
    <row r="22" spans="1:17" x14ac:dyDescent="0.2">
      <c r="A22" s="106">
        <v>18</v>
      </c>
      <c r="B22" s="106" t="s">
        <v>444</v>
      </c>
      <c r="C22" s="98" t="s">
        <v>12166</v>
      </c>
      <c r="D22" s="77" t="s">
        <v>13138</v>
      </c>
      <c r="E22" s="81" t="s">
        <v>1269</v>
      </c>
      <c r="F22" s="81" t="s">
        <v>1272</v>
      </c>
      <c r="G22" s="77" t="s">
        <v>446</v>
      </c>
      <c r="H22" s="77" t="s">
        <v>398</v>
      </c>
      <c r="I22" s="77" t="s">
        <v>447</v>
      </c>
      <c r="J22" s="107">
        <v>0.56699999999999995</v>
      </c>
      <c r="K22" s="77" t="s">
        <v>448</v>
      </c>
      <c r="L22" s="77" t="s">
        <v>449</v>
      </c>
      <c r="M22" s="77" t="s">
        <v>450</v>
      </c>
      <c r="N22" s="81" t="s">
        <v>394</v>
      </c>
      <c r="O22" s="96" t="s">
        <v>451</v>
      </c>
      <c r="P22" s="98" t="s">
        <v>1299</v>
      </c>
      <c r="Q22" s="108">
        <v>42947</v>
      </c>
    </row>
    <row r="23" spans="1:17" x14ac:dyDescent="0.2">
      <c r="A23" s="106">
        <v>19</v>
      </c>
      <c r="B23" s="106" t="s">
        <v>452</v>
      </c>
      <c r="C23" s="98" t="s">
        <v>12220</v>
      </c>
      <c r="D23" s="81" t="s">
        <v>453</v>
      </c>
      <c r="E23" s="81" t="s">
        <v>1269</v>
      </c>
      <c r="F23" s="81" t="s">
        <v>1273</v>
      </c>
      <c r="G23" s="81" t="s">
        <v>454</v>
      </c>
      <c r="H23" s="81" t="s">
        <v>6158</v>
      </c>
      <c r="J23" s="107">
        <v>9.0999999999999998E-2</v>
      </c>
      <c r="K23" s="81" t="s">
        <v>435</v>
      </c>
      <c r="L23" s="81" t="s">
        <v>455</v>
      </c>
      <c r="M23" s="81" t="s">
        <v>456</v>
      </c>
      <c r="N23" s="81" t="s">
        <v>394</v>
      </c>
      <c r="O23" s="96" t="s">
        <v>457</v>
      </c>
      <c r="P23" s="98" t="s">
        <v>1303</v>
      </c>
      <c r="Q23" s="108" t="s">
        <v>1349</v>
      </c>
    </row>
    <row r="24" spans="1:17" x14ac:dyDescent="0.2">
      <c r="A24" s="106">
        <v>20</v>
      </c>
      <c r="B24" s="106" t="s">
        <v>458</v>
      </c>
      <c r="C24" s="98" t="s">
        <v>12204</v>
      </c>
      <c r="D24" s="77" t="s">
        <v>357</v>
      </c>
      <c r="E24" s="81" t="s">
        <v>1269</v>
      </c>
      <c r="F24" s="81" t="s">
        <v>1272</v>
      </c>
      <c r="G24" s="81" t="s">
        <v>459</v>
      </c>
      <c r="H24" s="77" t="s">
        <v>6158</v>
      </c>
      <c r="J24" s="107">
        <v>0.32500000000000001</v>
      </c>
      <c r="K24" s="81" t="s">
        <v>435</v>
      </c>
      <c r="L24" s="81" t="s">
        <v>460</v>
      </c>
      <c r="M24" s="81" t="s">
        <v>461</v>
      </c>
      <c r="N24" s="81" t="s">
        <v>394</v>
      </c>
      <c r="O24" s="96" t="s">
        <v>462</v>
      </c>
      <c r="P24" s="98" t="s">
        <v>1299</v>
      </c>
      <c r="Q24" s="108">
        <v>43073</v>
      </c>
    </row>
    <row r="25" spans="1:17" x14ac:dyDescent="0.2">
      <c r="A25" s="106">
        <v>21</v>
      </c>
      <c r="B25" s="106" t="s">
        <v>463</v>
      </c>
      <c r="C25" s="98" t="s">
        <v>12157</v>
      </c>
      <c r="D25" s="77" t="s">
        <v>380</v>
      </c>
      <c r="E25" s="81" t="s">
        <v>1269</v>
      </c>
      <c r="F25" s="81" t="s">
        <v>1271</v>
      </c>
      <c r="G25" s="77" t="s">
        <v>464</v>
      </c>
      <c r="H25" s="77" t="s">
        <v>281</v>
      </c>
      <c r="I25" s="77" t="s">
        <v>282</v>
      </c>
      <c r="J25" s="107">
        <v>11.223000000000001</v>
      </c>
      <c r="K25" s="77" t="s">
        <v>375</v>
      </c>
      <c r="L25" s="77" t="s">
        <v>465</v>
      </c>
      <c r="M25" s="77" t="s">
        <v>465</v>
      </c>
      <c r="N25" s="81" t="s">
        <v>394</v>
      </c>
      <c r="O25" s="96" t="s">
        <v>466</v>
      </c>
      <c r="P25" s="98" t="s">
        <v>1299</v>
      </c>
      <c r="Q25" s="108">
        <v>42881</v>
      </c>
    </row>
    <row r="26" spans="1:17" x14ac:dyDescent="0.2">
      <c r="A26" s="106">
        <v>22</v>
      </c>
      <c r="B26" s="106" t="s">
        <v>467</v>
      </c>
      <c r="C26" s="98" t="s">
        <v>12156</v>
      </c>
      <c r="D26" s="77" t="s">
        <v>380</v>
      </c>
      <c r="E26" s="81" t="s">
        <v>1269</v>
      </c>
      <c r="F26" s="81" t="s">
        <v>1271</v>
      </c>
      <c r="G26" s="77" t="s">
        <v>468</v>
      </c>
      <c r="H26" s="77" t="s">
        <v>281</v>
      </c>
      <c r="I26" s="77" t="s">
        <v>282</v>
      </c>
      <c r="J26" s="107">
        <v>11.221</v>
      </c>
      <c r="K26" s="77" t="s">
        <v>375</v>
      </c>
      <c r="L26" s="77" t="s">
        <v>469</v>
      </c>
      <c r="M26" s="77" t="s">
        <v>470</v>
      </c>
      <c r="N26" s="81" t="s">
        <v>394</v>
      </c>
      <c r="O26" s="96" t="s">
        <v>471</v>
      </c>
      <c r="P26" s="98" t="s">
        <v>1299</v>
      </c>
      <c r="Q26" s="108">
        <v>42881</v>
      </c>
    </row>
    <row r="27" spans="1:17" x14ac:dyDescent="0.2">
      <c r="A27" s="106">
        <v>23</v>
      </c>
      <c r="B27" s="106" t="s">
        <v>472</v>
      </c>
      <c r="C27" s="98" t="s">
        <v>12112</v>
      </c>
      <c r="D27" s="77" t="s">
        <v>12095</v>
      </c>
      <c r="E27" s="81" t="s">
        <v>1269</v>
      </c>
      <c r="F27" s="81" t="s">
        <v>1272</v>
      </c>
      <c r="G27" s="77" t="s">
        <v>397</v>
      </c>
      <c r="H27" s="77" t="s">
        <v>398</v>
      </c>
      <c r="I27" s="77" t="s">
        <v>473</v>
      </c>
      <c r="J27" s="107">
        <v>0.79200000000000004</v>
      </c>
      <c r="K27" s="77" t="s">
        <v>375</v>
      </c>
      <c r="L27" s="77" t="s">
        <v>474</v>
      </c>
      <c r="M27" s="77" t="s">
        <v>475</v>
      </c>
      <c r="N27" s="81" t="s">
        <v>394</v>
      </c>
      <c r="O27" s="96" t="s">
        <v>476</v>
      </c>
      <c r="P27" s="98" t="s">
        <v>1299</v>
      </c>
      <c r="Q27" s="108">
        <v>43018</v>
      </c>
    </row>
    <row r="28" spans="1:17" x14ac:dyDescent="0.2">
      <c r="A28" s="106">
        <v>24</v>
      </c>
      <c r="B28" s="106" t="s">
        <v>477</v>
      </c>
      <c r="C28" s="81" t="s">
        <v>12203</v>
      </c>
      <c r="D28" s="81" t="s">
        <v>357</v>
      </c>
      <c r="E28" s="81" t="s">
        <v>1269</v>
      </c>
      <c r="F28" s="81" t="s">
        <v>1272</v>
      </c>
      <c r="G28" s="81" t="s">
        <v>365</v>
      </c>
      <c r="H28" s="81" t="s">
        <v>6158</v>
      </c>
      <c r="J28" s="107">
        <v>7.8E-2</v>
      </c>
      <c r="K28" s="81" t="s">
        <v>478</v>
      </c>
      <c r="L28" s="81" t="s">
        <v>479</v>
      </c>
      <c r="M28" s="81" t="s">
        <v>437</v>
      </c>
      <c r="N28" s="81" t="s">
        <v>394</v>
      </c>
      <c r="O28" s="96" t="s">
        <v>480</v>
      </c>
      <c r="P28" s="77" t="s">
        <v>1299</v>
      </c>
      <c r="Q28" s="108">
        <v>43920</v>
      </c>
    </row>
    <row r="29" spans="1:17" x14ac:dyDescent="0.2">
      <c r="A29" s="106">
        <v>25</v>
      </c>
      <c r="B29" s="106" t="s">
        <v>481</v>
      </c>
      <c r="C29" s="98" t="s">
        <v>12173</v>
      </c>
      <c r="D29" s="77" t="s">
        <v>482</v>
      </c>
      <c r="E29" s="81" t="s">
        <v>1262</v>
      </c>
      <c r="F29" s="81" t="s">
        <v>1263</v>
      </c>
      <c r="G29" s="77" t="s">
        <v>483</v>
      </c>
      <c r="H29" s="77" t="s">
        <v>484</v>
      </c>
      <c r="I29" s="77"/>
      <c r="J29" s="107">
        <v>7.4999999999999997E-2</v>
      </c>
      <c r="K29" s="77" t="s">
        <v>485</v>
      </c>
      <c r="L29" s="77" t="s">
        <v>486</v>
      </c>
      <c r="M29" s="77" t="s">
        <v>487</v>
      </c>
      <c r="N29" s="81" t="s">
        <v>394</v>
      </c>
      <c r="O29" s="96" t="s">
        <v>488</v>
      </c>
      <c r="P29" s="98" t="s">
        <v>1299</v>
      </c>
      <c r="Q29" s="108">
        <v>43857</v>
      </c>
    </row>
    <row r="30" spans="1:17" x14ac:dyDescent="0.2">
      <c r="A30" s="106">
        <v>26</v>
      </c>
      <c r="B30" s="106" t="s">
        <v>489</v>
      </c>
      <c r="C30" s="98" t="s">
        <v>12219</v>
      </c>
      <c r="D30" s="81" t="s">
        <v>453</v>
      </c>
      <c r="E30" s="81" t="s">
        <v>1269</v>
      </c>
      <c r="F30" s="81" t="s">
        <v>1273</v>
      </c>
      <c r="G30" s="81" t="s">
        <v>454</v>
      </c>
      <c r="H30" s="81" t="s">
        <v>6158</v>
      </c>
      <c r="J30" s="107">
        <v>0.48499999999999999</v>
      </c>
      <c r="K30" s="81" t="s">
        <v>490</v>
      </c>
      <c r="L30" s="81" t="s">
        <v>491</v>
      </c>
      <c r="M30" s="81" t="s">
        <v>492</v>
      </c>
      <c r="N30" s="81" t="s">
        <v>394</v>
      </c>
      <c r="O30" s="96" t="s">
        <v>493</v>
      </c>
      <c r="P30" s="98" t="s">
        <v>1299</v>
      </c>
      <c r="Q30" s="108">
        <v>43110</v>
      </c>
    </row>
    <row r="31" spans="1:17" x14ac:dyDescent="0.2">
      <c r="A31" s="106">
        <v>27</v>
      </c>
      <c r="B31" s="106" t="s">
        <v>494</v>
      </c>
      <c r="C31" s="98" t="s">
        <v>12155</v>
      </c>
      <c r="D31" s="77" t="s">
        <v>380</v>
      </c>
      <c r="E31" s="81" t="s">
        <v>1269</v>
      </c>
      <c r="F31" s="81" t="s">
        <v>1271</v>
      </c>
      <c r="G31" s="77" t="s">
        <v>495</v>
      </c>
      <c r="H31" s="77" t="s">
        <v>429</v>
      </c>
      <c r="I31" s="77" t="s">
        <v>430</v>
      </c>
      <c r="J31" s="107">
        <v>0.46700000000000003</v>
      </c>
      <c r="K31" s="77" t="s">
        <v>375</v>
      </c>
      <c r="L31" s="77" t="s">
        <v>496</v>
      </c>
      <c r="M31" s="77" t="s">
        <v>497</v>
      </c>
      <c r="N31" s="81" t="s">
        <v>394</v>
      </c>
      <c r="O31" s="96" t="s">
        <v>498</v>
      </c>
      <c r="P31" s="98" t="s">
        <v>1299</v>
      </c>
      <c r="Q31" s="108">
        <v>43055</v>
      </c>
    </row>
    <row r="32" spans="1:17" x14ac:dyDescent="0.2">
      <c r="A32" s="106">
        <v>28</v>
      </c>
      <c r="B32" s="106" t="s">
        <v>499</v>
      </c>
      <c r="C32" s="98" t="s">
        <v>12139</v>
      </c>
      <c r="D32" s="77" t="s">
        <v>330</v>
      </c>
      <c r="E32" s="81" t="s">
        <v>1269</v>
      </c>
      <c r="F32" s="81" t="s">
        <v>1272</v>
      </c>
      <c r="G32" s="77" t="s">
        <v>500</v>
      </c>
      <c r="H32" s="77" t="s">
        <v>281</v>
      </c>
      <c r="I32" s="77" t="s">
        <v>282</v>
      </c>
      <c r="J32" s="107">
        <v>0.44</v>
      </c>
      <c r="K32" s="77" t="s">
        <v>375</v>
      </c>
      <c r="L32" s="77" t="s">
        <v>501</v>
      </c>
      <c r="M32" s="77" t="s">
        <v>377</v>
      </c>
      <c r="N32" s="81" t="s">
        <v>394</v>
      </c>
      <c r="O32" s="96" t="s">
        <v>502</v>
      </c>
      <c r="P32" s="98" t="s">
        <v>1299</v>
      </c>
      <c r="Q32" s="108">
        <v>42968</v>
      </c>
    </row>
    <row r="33" spans="1:17" x14ac:dyDescent="0.2">
      <c r="A33" s="106">
        <v>29</v>
      </c>
      <c r="B33" s="106" t="s">
        <v>503</v>
      </c>
      <c r="C33" s="98" t="s">
        <v>12202</v>
      </c>
      <c r="D33" s="77" t="s">
        <v>357</v>
      </c>
      <c r="E33" s="81" t="s">
        <v>1269</v>
      </c>
      <c r="F33" s="81" t="s">
        <v>1272</v>
      </c>
      <c r="G33" s="81" t="s">
        <v>504</v>
      </c>
      <c r="H33" s="77" t="s">
        <v>6158</v>
      </c>
      <c r="J33" s="107">
        <v>17.821999999999999</v>
      </c>
      <c r="K33" s="81" t="s">
        <v>505</v>
      </c>
      <c r="L33" s="81" t="s">
        <v>506</v>
      </c>
      <c r="M33" s="81" t="s">
        <v>507</v>
      </c>
      <c r="N33" s="81" t="s">
        <v>394</v>
      </c>
      <c r="O33" s="96" t="s">
        <v>508</v>
      </c>
      <c r="P33" s="98" t="s">
        <v>1299</v>
      </c>
      <c r="Q33" s="108">
        <v>43091</v>
      </c>
    </row>
    <row r="34" spans="1:17" x14ac:dyDescent="0.2">
      <c r="A34" s="106">
        <v>30</v>
      </c>
      <c r="B34" s="106" t="s">
        <v>509</v>
      </c>
      <c r="C34" s="98" t="s">
        <v>12171</v>
      </c>
      <c r="D34" s="77" t="s">
        <v>510</v>
      </c>
      <c r="E34" s="81" t="s">
        <v>1269</v>
      </c>
      <c r="F34" s="81" t="s">
        <v>1272</v>
      </c>
      <c r="G34" s="77" t="s">
        <v>511</v>
      </c>
      <c r="H34" s="77" t="s">
        <v>281</v>
      </c>
      <c r="I34" s="77" t="s">
        <v>282</v>
      </c>
      <c r="J34" s="107">
        <v>9.9000000000000005E-2</v>
      </c>
      <c r="K34" s="77" t="s">
        <v>512</v>
      </c>
      <c r="L34" s="77" t="s">
        <v>513</v>
      </c>
      <c r="M34" s="77" t="s">
        <v>514</v>
      </c>
      <c r="N34" s="81" t="s">
        <v>394</v>
      </c>
      <c r="O34" s="96" t="s">
        <v>515</v>
      </c>
      <c r="P34" s="98" t="s">
        <v>1299</v>
      </c>
      <c r="Q34" s="108">
        <v>43171</v>
      </c>
    </row>
    <row r="35" spans="1:17" x14ac:dyDescent="0.2">
      <c r="A35" s="106">
        <v>31</v>
      </c>
      <c r="B35" s="106" t="s">
        <v>516</v>
      </c>
      <c r="C35" s="98" t="s">
        <v>12172</v>
      </c>
      <c r="D35" s="77" t="s">
        <v>482</v>
      </c>
      <c r="E35" s="81" t="s">
        <v>1262</v>
      </c>
      <c r="F35" s="81" t="s">
        <v>1263</v>
      </c>
      <c r="G35" s="77" t="s">
        <v>517</v>
      </c>
      <c r="H35" s="77" t="s">
        <v>281</v>
      </c>
      <c r="I35" s="77" t="s">
        <v>282</v>
      </c>
      <c r="J35" s="107">
        <v>0.63</v>
      </c>
      <c r="K35" s="77" t="s">
        <v>518</v>
      </c>
      <c r="L35" s="77" t="s">
        <v>519</v>
      </c>
      <c r="M35" s="77" t="s">
        <v>520</v>
      </c>
      <c r="N35" s="81" t="s">
        <v>394</v>
      </c>
      <c r="O35" s="96" t="s">
        <v>521</v>
      </c>
      <c r="P35" s="98" t="s">
        <v>1299</v>
      </c>
      <c r="Q35" s="108">
        <v>43857</v>
      </c>
    </row>
    <row r="36" spans="1:17" x14ac:dyDescent="0.2">
      <c r="A36" s="106">
        <v>32</v>
      </c>
      <c r="B36" s="106" t="s">
        <v>522</v>
      </c>
      <c r="C36" s="98" t="s">
        <v>12201</v>
      </c>
      <c r="D36" s="77" t="s">
        <v>357</v>
      </c>
      <c r="E36" s="81" t="s">
        <v>1269</v>
      </c>
      <c r="F36" s="81" t="s">
        <v>1272</v>
      </c>
      <c r="G36" s="77" t="s">
        <v>523</v>
      </c>
      <c r="H36" s="77" t="s">
        <v>6158</v>
      </c>
      <c r="I36" s="77"/>
      <c r="J36" s="107">
        <v>20</v>
      </c>
      <c r="K36" s="77" t="s">
        <v>524</v>
      </c>
      <c r="L36" s="77" t="s">
        <v>525</v>
      </c>
      <c r="M36" s="77" t="s">
        <v>526</v>
      </c>
      <c r="N36" s="81" t="s">
        <v>394</v>
      </c>
      <c r="O36" s="96" t="s">
        <v>527</v>
      </c>
      <c r="P36" s="98" t="s">
        <v>1299</v>
      </c>
      <c r="Q36" s="108">
        <v>43291</v>
      </c>
    </row>
    <row r="37" spans="1:17" x14ac:dyDescent="0.2">
      <c r="A37" s="106">
        <v>33</v>
      </c>
      <c r="B37" s="106" t="s">
        <v>528</v>
      </c>
      <c r="C37" s="98" t="s">
        <v>12111</v>
      </c>
      <c r="D37" s="77" t="s">
        <v>12095</v>
      </c>
      <c r="E37" s="81" t="s">
        <v>1269</v>
      </c>
      <c r="F37" s="81" t="s">
        <v>1272</v>
      </c>
      <c r="G37" s="77" t="s">
        <v>529</v>
      </c>
      <c r="H37" s="77" t="s">
        <v>398</v>
      </c>
      <c r="I37" s="77" t="s">
        <v>530</v>
      </c>
      <c r="J37" s="107">
        <v>0.82299999999999995</v>
      </c>
      <c r="K37" s="77" t="s">
        <v>375</v>
      </c>
      <c r="L37" s="77" t="s">
        <v>531</v>
      </c>
      <c r="M37" s="77" t="s">
        <v>532</v>
      </c>
      <c r="N37" s="81" t="s">
        <v>394</v>
      </c>
      <c r="O37" s="96" t="s">
        <v>533</v>
      </c>
      <c r="P37" s="98" t="s">
        <v>1299</v>
      </c>
      <c r="Q37" s="108">
        <v>43327</v>
      </c>
    </row>
    <row r="38" spans="1:17" x14ac:dyDescent="0.2">
      <c r="A38" s="106">
        <v>34</v>
      </c>
      <c r="B38" s="106" t="s">
        <v>534</v>
      </c>
      <c r="C38" s="98" t="s">
        <v>12110</v>
      </c>
      <c r="D38" s="77" t="s">
        <v>12095</v>
      </c>
      <c r="E38" s="81" t="s">
        <v>1269</v>
      </c>
      <c r="F38" s="81" t="s">
        <v>1272</v>
      </c>
      <c r="G38" s="77" t="s">
        <v>535</v>
      </c>
      <c r="H38" s="77" t="s">
        <v>281</v>
      </c>
      <c r="I38" s="77" t="s">
        <v>282</v>
      </c>
      <c r="J38" s="107">
        <v>0.112</v>
      </c>
      <c r="K38" s="77" t="s">
        <v>375</v>
      </c>
      <c r="L38" s="77" t="s">
        <v>536</v>
      </c>
      <c r="M38" s="77" t="s">
        <v>537</v>
      </c>
      <c r="N38" s="81" t="s">
        <v>394</v>
      </c>
      <c r="O38" s="96" t="s">
        <v>538</v>
      </c>
      <c r="P38" s="98" t="s">
        <v>1299</v>
      </c>
      <c r="Q38" s="108">
        <v>43327</v>
      </c>
    </row>
    <row r="39" spans="1:17" x14ac:dyDescent="0.2">
      <c r="A39" s="106">
        <v>35</v>
      </c>
      <c r="B39" s="106" t="s">
        <v>539</v>
      </c>
      <c r="C39" s="98" t="s">
        <v>12109</v>
      </c>
      <c r="D39" s="77" t="s">
        <v>12095</v>
      </c>
      <c r="E39" s="81" t="s">
        <v>1269</v>
      </c>
      <c r="F39" s="81" t="s">
        <v>1272</v>
      </c>
      <c r="G39" s="77" t="s">
        <v>540</v>
      </c>
      <c r="H39" s="77" t="s">
        <v>429</v>
      </c>
      <c r="I39" s="77" t="s">
        <v>430</v>
      </c>
      <c r="J39" s="107">
        <v>3.5329999999999999</v>
      </c>
      <c r="K39" s="77" t="s">
        <v>375</v>
      </c>
      <c r="L39" s="77" t="s">
        <v>541</v>
      </c>
      <c r="M39" s="77" t="s">
        <v>432</v>
      </c>
      <c r="N39" s="81" t="s">
        <v>394</v>
      </c>
      <c r="O39" s="96" t="s">
        <v>542</v>
      </c>
      <c r="P39" s="98" t="s">
        <v>1299</v>
      </c>
      <c r="Q39" s="108">
        <v>43327</v>
      </c>
    </row>
    <row r="40" spans="1:17" x14ac:dyDescent="0.2">
      <c r="A40" s="106">
        <v>36</v>
      </c>
      <c r="B40" s="106" t="s">
        <v>543</v>
      </c>
      <c r="C40" s="98" t="s">
        <v>12200</v>
      </c>
      <c r="D40" s="77" t="s">
        <v>357</v>
      </c>
      <c r="E40" s="81" t="s">
        <v>1269</v>
      </c>
      <c r="F40" s="81" t="s">
        <v>1272</v>
      </c>
      <c r="G40" s="77" t="s">
        <v>544</v>
      </c>
      <c r="H40" s="77" t="s">
        <v>6158</v>
      </c>
      <c r="I40" s="77"/>
      <c r="J40" s="107">
        <v>132.5</v>
      </c>
      <c r="K40" s="77" t="s">
        <v>524</v>
      </c>
      <c r="L40" s="77" t="s">
        <v>545</v>
      </c>
      <c r="M40" s="77" t="s">
        <v>546</v>
      </c>
      <c r="N40" s="81" t="s">
        <v>394</v>
      </c>
      <c r="O40" s="96" t="s">
        <v>547</v>
      </c>
      <c r="P40" s="98" t="s">
        <v>1299</v>
      </c>
      <c r="Q40" s="108">
        <v>43291</v>
      </c>
    </row>
    <row r="41" spans="1:17" x14ac:dyDescent="0.2">
      <c r="A41" s="106">
        <v>37</v>
      </c>
      <c r="B41" s="106" t="s">
        <v>548</v>
      </c>
      <c r="C41" s="98" t="s">
        <v>12108</v>
      </c>
      <c r="D41" s="77" t="s">
        <v>12095</v>
      </c>
      <c r="E41" s="81" t="s">
        <v>1269</v>
      </c>
      <c r="F41" s="81" t="s">
        <v>1272</v>
      </c>
      <c r="G41" s="77" t="s">
        <v>549</v>
      </c>
      <c r="H41" s="77" t="s">
        <v>6158</v>
      </c>
      <c r="I41" s="77"/>
      <c r="J41" s="107">
        <v>0.112</v>
      </c>
      <c r="K41" s="77" t="s">
        <v>375</v>
      </c>
      <c r="L41" s="77" t="s">
        <v>550</v>
      </c>
      <c r="M41" s="77" t="s">
        <v>551</v>
      </c>
      <c r="N41" s="81" t="s">
        <v>394</v>
      </c>
      <c r="O41" s="96" t="s">
        <v>552</v>
      </c>
      <c r="P41" s="98" t="s">
        <v>1299</v>
      </c>
      <c r="Q41" s="108">
        <v>43327</v>
      </c>
    </row>
    <row r="42" spans="1:17" x14ac:dyDescent="0.2">
      <c r="A42" s="106">
        <v>38</v>
      </c>
      <c r="B42" s="106" t="s">
        <v>553</v>
      </c>
      <c r="C42" s="98" t="s">
        <v>12218</v>
      </c>
      <c r="D42" s="81" t="s">
        <v>453</v>
      </c>
      <c r="E42" s="81" t="s">
        <v>1269</v>
      </c>
      <c r="F42" s="81" t="s">
        <v>1273</v>
      </c>
      <c r="G42" s="81" t="s">
        <v>554</v>
      </c>
      <c r="H42" s="81" t="s">
        <v>6158</v>
      </c>
      <c r="J42" s="107">
        <v>0.38200000000000001</v>
      </c>
      <c r="K42" s="81" t="s">
        <v>555</v>
      </c>
      <c r="L42" s="81" t="s">
        <v>556</v>
      </c>
      <c r="M42" s="81" t="s">
        <v>442</v>
      </c>
      <c r="N42" s="81" t="s">
        <v>394</v>
      </c>
      <c r="O42" s="96" t="s">
        <v>557</v>
      </c>
      <c r="P42" s="98" t="s">
        <v>1299</v>
      </c>
      <c r="Q42" s="108">
        <v>43559</v>
      </c>
    </row>
    <row r="43" spans="1:17" x14ac:dyDescent="0.2">
      <c r="A43" s="106">
        <v>39</v>
      </c>
      <c r="B43" s="106" t="s">
        <v>558</v>
      </c>
      <c r="C43" s="98" t="s">
        <v>12217</v>
      </c>
      <c r="D43" s="81" t="s">
        <v>453</v>
      </c>
      <c r="E43" s="81" t="s">
        <v>1269</v>
      </c>
      <c r="F43" s="81" t="s">
        <v>1273</v>
      </c>
      <c r="G43" s="81" t="s">
        <v>454</v>
      </c>
      <c r="H43" s="81" t="s">
        <v>281</v>
      </c>
      <c r="I43" s="81" t="s">
        <v>282</v>
      </c>
      <c r="J43" s="107">
        <v>0.20300000000000001</v>
      </c>
      <c r="K43" s="81" t="s">
        <v>435</v>
      </c>
      <c r="L43" s="81" t="s">
        <v>559</v>
      </c>
      <c r="M43" s="81" t="s">
        <v>560</v>
      </c>
      <c r="N43" s="81" t="s">
        <v>394</v>
      </c>
      <c r="O43" s="96" t="s">
        <v>561</v>
      </c>
      <c r="P43" s="98" t="s">
        <v>1299</v>
      </c>
      <c r="Q43" s="108">
        <v>43559</v>
      </c>
    </row>
    <row r="44" spans="1:17" x14ac:dyDescent="0.2">
      <c r="A44" s="106">
        <v>40</v>
      </c>
      <c r="B44" s="106" t="s">
        <v>562</v>
      </c>
      <c r="C44" s="98" t="s">
        <v>12199</v>
      </c>
      <c r="D44" s="77" t="s">
        <v>357</v>
      </c>
      <c r="E44" s="81" t="s">
        <v>1269</v>
      </c>
      <c r="F44" s="81" t="s">
        <v>1272</v>
      </c>
      <c r="G44" s="77" t="s">
        <v>563</v>
      </c>
      <c r="H44" s="77" t="s">
        <v>6158</v>
      </c>
      <c r="I44" s="77"/>
      <c r="J44" s="107">
        <v>1.2749999999999999</v>
      </c>
      <c r="K44" s="77" t="s">
        <v>564</v>
      </c>
      <c r="L44" s="77" t="s">
        <v>525</v>
      </c>
      <c r="M44" s="77" t="s">
        <v>565</v>
      </c>
      <c r="N44" s="81" t="s">
        <v>394</v>
      </c>
      <c r="O44" s="96" t="s">
        <v>566</v>
      </c>
      <c r="P44" s="98" t="s">
        <v>1299</v>
      </c>
      <c r="Q44" s="108">
        <v>43291</v>
      </c>
    </row>
    <row r="45" spans="1:17" x14ac:dyDescent="0.2">
      <c r="A45" s="106">
        <v>41</v>
      </c>
      <c r="B45" s="106" t="s">
        <v>567</v>
      </c>
      <c r="C45" s="98" t="s">
        <v>12140</v>
      </c>
      <c r="D45" s="77" t="s">
        <v>568</v>
      </c>
      <c r="E45" s="81" t="s">
        <v>1269</v>
      </c>
      <c r="F45" s="81" t="s">
        <v>1274</v>
      </c>
      <c r="G45" s="77" t="s">
        <v>569</v>
      </c>
      <c r="H45" s="77" t="s">
        <v>6158</v>
      </c>
      <c r="I45" s="77" t="s">
        <v>570</v>
      </c>
      <c r="J45" s="107">
        <v>2.74</v>
      </c>
      <c r="K45" s="77" t="s">
        <v>375</v>
      </c>
      <c r="L45" s="77" t="s">
        <v>571</v>
      </c>
      <c r="M45" s="77" t="s">
        <v>572</v>
      </c>
      <c r="N45" s="81" t="s">
        <v>394</v>
      </c>
      <c r="O45" s="96" t="s">
        <v>573</v>
      </c>
      <c r="P45" s="98" t="s">
        <v>1299</v>
      </c>
      <c r="Q45" s="108">
        <v>43294</v>
      </c>
    </row>
    <row r="46" spans="1:17" x14ac:dyDescent="0.2">
      <c r="A46" s="106">
        <v>42</v>
      </c>
      <c r="B46" s="106" t="s">
        <v>574</v>
      </c>
      <c r="C46" s="98" t="s">
        <v>12198</v>
      </c>
      <c r="D46" s="77" t="s">
        <v>357</v>
      </c>
      <c r="E46" s="81" t="s">
        <v>1269</v>
      </c>
      <c r="F46" s="81" t="s">
        <v>1272</v>
      </c>
      <c r="G46" s="77" t="s">
        <v>575</v>
      </c>
      <c r="H46" s="77" t="s">
        <v>6158</v>
      </c>
      <c r="I46" s="77"/>
      <c r="J46" s="107">
        <v>0.74199999999999999</v>
      </c>
      <c r="K46" s="77" t="s">
        <v>576</v>
      </c>
      <c r="L46" s="77" t="s">
        <v>577</v>
      </c>
      <c r="M46" s="77" t="s">
        <v>578</v>
      </c>
      <c r="N46" s="81" t="s">
        <v>394</v>
      </c>
      <c r="O46" s="96" t="s">
        <v>579</v>
      </c>
      <c r="P46" s="98" t="s">
        <v>1299</v>
      </c>
      <c r="Q46" s="108">
        <v>43336</v>
      </c>
    </row>
    <row r="47" spans="1:17" x14ac:dyDescent="0.2">
      <c r="A47" s="106">
        <v>43</v>
      </c>
      <c r="B47" s="106" t="s">
        <v>580</v>
      </c>
      <c r="C47" s="98" t="s">
        <v>12138</v>
      </c>
      <c r="D47" s="77" t="s">
        <v>330</v>
      </c>
      <c r="E47" s="81" t="s">
        <v>1269</v>
      </c>
      <c r="F47" s="81" t="s">
        <v>1272</v>
      </c>
      <c r="G47" s="77" t="s">
        <v>500</v>
      </c>
      <c r="H47" s="77" t="s">
        <v>6158</v>
      </c>
      <c r="I47" s="77" t="s">
        <v>581</v>
      </c>
      <c r="J47" s="107">
        <v>0.253</v>
      </c>
      <c r="K47" s="77" t="s">
        <v>375</v>
      </c>
      <c r="L47" s="77" t="s">
        <v>582</v>
      </c>
      <c r="M47" s="77" t="s">
        <v>578</v>
      </c>
      <c r="N47" s="81" t="s">
        <v>394</v>
      </c>
      <c r="O47" s="96" t="s">
        <v>583</v>
      </c>
      <c r="P47" s="98" t="s">
        <v>1299</v>
      </c>
      <c r="Q47" s="108">
        <v>43210</v>
      </c>
    </row>
    <row r="48" spans="1:17" x14ac:dyDescent="0.2">
      <c r="A48" s="106">
        <v>44</v>
      </c>
      <c r="B48" s="106" t="s">
        <v>584</v>
      </c>
      <c r="C48" s="98" t="s">
        <v>12137</v>
      </c>
      <c r="D48" s="77" t="s">
        <v>330</v>
      </c>
      <c r="E48" s="81" t="s">
        <v>1269</v>
      </c>
      <c r="F48" s="81" t="s">
        <v>1272</v>
      </c>
      <c r="G48" s="77" t="s">
        <v>585</v>
      </c>
      <c r="H48" s="77" t="s">
        <v>6158</v>
      </c>
      <c r="I48" s="77" t="s">
        <v>586</v>
      </c>
      <c r="J48" s="107">
        <v>3.327</v>
      </c>
      <c r="K48" s="77" t="s">
        <v>375</v>
      </c>
      <c r="L48" s="77" t="s">
        <v>587</v>
      </c>
      <c r="M48" s="77" t="s">
        <v>588</v>
      </c>
      <c r="N48" s="81" t="s">
        <v>394</v>
      </c>
      <c r="O48" s="96" t="s">
        <v>589</v>
      </c>
      <c r="P48" s="98" t="s">
        <v>1299</v>
      </c>
      <c r="Q48" s="108">
        <v>43210</v>
      </c>
    </row>
    <row r="49" spans="1:17" x14ac:dyDescent="0.2">
      <c r="A49" s="106">
        <v>45</v>
      </c>
      <c r="B49" s="106" t="s">
        <v>590</v>
      </c>
      <c r="C49" s="98" t="s">
        <v>12136</v>
      </c>
      <c r="D49" s="77" t="s">
        <v>330</v>
      </c>
      <c r="E49" s="81" t="s">
        <v>1269</v>
      </c>
      <c r="F49" s="81" t="s">
        <v>1272</v>
      </c>
      <c r="G49" s="77" t="s">
        <v>585</v>
      </c>
      <c r="H49" s="77" t="s">
        <v>6158</v>
      </c>
      <c r="I49" s="77" t="s">
        <v>586</v>
      </c>
      <c r="J49" s="107">
        <v>0.32400000000000001</v>
      </c>
      <c r="K49" s="77" t="s">
        <v>375</v>
      </c>
      <c r="L49" s="77" t="s">
        <v>587</v>
      </c>
      <c r="M49" s="77" t="s">
        <v>588</v>
      </c>
      <c r="N49" s="81" t="s">
        <v>394</v>
      </c>
      <c r="O49" s="96" t="s">
        <v>591</v>
      </c>
      <c r="P49" s="98" t="s">
        <v>1299</v>
      </c>
      <c r="Q49" s="108">
        <v>43210</v>
      </c>
    </row>
    <row r="50" spans="1:17" x14ac:dyDescent="0.2">
      <c r="A50" s="106">
        <v>46</v>
      </c>
      <c r="B50" s="106" t="s">
        <v>592</v>
      </c>
      <c r="C50" s="98" t="s">
        <v>12197</v>
      </c>
      <c r="D50" s="77" t="s">
        <v>357</v>
      </c>
      <c r="E50" s="81" t="s">
        <v>1269</v>
      </c>
      <c r="F50" s="81" t="s">
        <v>1272</v>
      </c>
      <c r="G50" s="77" t="s">
        <v>593</v>
      </c>
      <c r="H50" s="77" t="s">
        <v>6158</v>
      </c>
      <c r="I50" s="77"/>
      <c r="J50" s="107">
        <v>0.35899999999999999</v>
      </c>
      <c r="K50" s="77" t="s">
        <v>594</v>
      </c>
      <c r="L50" s="77" t="s">
        <v>595</v>
      </c>
      <c r="M50" s="77" t="s">
        <v>596</v>
      </c>
      <c r="N50" s="81" t="s">
        <v>394</v>
      </c>
      <c r="O50" s="96" t="s">
        <v>597</v>
      </c>
      <c r="P50" s="98" t="s">
        <v>1299</v>
      </c>
      <c r="Q50" s="108">
        <v>43291</v>
      </c>
    </row>
    <row r="51" spans="1:17" x14ac:dyDescent="0.2">
      <c r="A51" s="106">
        <v>47</v>
      </c>
      <c r="B51" s="106" t="s">
        <v>598</v>
      </c>
      <c r="C51" s="98" t="s">
        <v>12153</v>
      </c>
      <c r="D51" s="77" t="s">
        <v>599</v>
      </c>
      <c r="E51" s="81" t="s">
        <v>1269</v>
      </c>
      <c r="F51" s="81" t="s">
        <v>1273</v>
      </c>
      <c r="G51" s="77" t="s">
        <v>600</v>
      </c>
      <c r="H51" s="77" t="s">
        <v>281</v>
      </c>
      <c r="I51" s="77" t="s">
        <v>282</v>
      </c>
      <c r="J51" s="107">
        <v>0.129</v>
      </c>
      <c r="K51" s="77" t="s">
        <v>375</v>
      </c>
      <c r="L51" s="77" t="s">
        <v>601</v>
      </c>
      <c r="M51" s="77" t="s">
        <v>520</v>
      </c>
      <c r="N51" s="81" t="s">
        <v>394</v>
      </c>
      <c r="O51" s="96" t="s">
        <v>602</v>
      </c>
      <c r="P51" s="98" t="s">
        <v>1299</v>
      </c>
      <c r="Q51" s="108">
        <v>43296</v>
      </c>
    </row>
    <row r="52" spans="1:17" x14ac:dyDescent="0.2">
      <c r="A52" s="106">
        <v>48</v>
      </c>
      <c r="B52" s="106" t="s">
        <v>603</v>
      </c>
      <c r="C52" s="98" t="s">
        <v>12135</v>
      </c>
      <c r="D52" s="77" t="s">
        <v>330</v>
      </c>
      <c r="E52" s="81" t="s">
        <v>1269</v>
      </c>
      <c r="F52" s="81" t="s">
        <v>1272</v>
      </c>
      <c r="G52" s="77" t="s">
        <v>604</v>
      </c>
      <c r="H52" s="77" t="s">
        <v>281</v>
      </c>
      <c r="I52" s="77" t="s">
        <v>282</v>
      </c>
      <c r="J52" s="107">
        <v>1.071</v>
      </c>
      <c r="K52" s="77" t="s">
        <v>375</v>
      </c>
      <c r="L52" s="77" t="s">
        <v>605</v>
      </c>
      <c r="M52" s="77" t="s">
        <v>606</v>
      </c>
      <c r="N52" s="81" t="s">
        <v>394</v>
      </c>
      <c r="O52" s="96" t="s">
        <v>607</v>
      </c>
      <c r="P52" s="98" t="s">
        <v>1299</v>
      </c>
      <c r="Q52" s="108">
        <v>43479</v>
      </c>
    </row>
    <row r="53" spans="1:17" x14ac:dyDescent="0.2">
      <c r="A53" s="106">
        <v>49</v>
      </c>
      <c r="B53" s="106" t="s">
        <v>608</v>
      </c>
      <c r="C53" s="98" t="s">
        <v>12213</v>
      </c>
      <c r="D53" s="81" t="s">
        <v>609</v>
      </c>
      <c r="E53" s="81" t="s">
        <v>1266</v>
      </c>
      <c r="F53" s="81" t="s">
        <v>1267</v>
      </c>
      <c r="G53" s="81" t="s">
        <v>610</v>
      </c>
      <c r="H53" s="81" t="s">
        <v>281</v>
      </c>
      <c r="I53" s="81" t="s">
        <v>282</v>
      </c>
      <c r="J53" s="107">
        <v>2.1110000000000002</v>
      </c>
      <c r="K53" s="81" t="s">
        <v>611</v>
      </c>
      <c r="L53" s="81" t="s">
        <v>612</v>
      </c>
      <c r="M53" s="81" t="s">
        <v>475</v>
      </c>
      <c r="N53" s="81" t="s">
        <v>394</v>
      </c>
      <c r="O53" s="96" t="s">
        <v>613</v>
      </c>
      <c r="P53" s="98" t="s">
        <v>1299</v>
      </c>
      <c r="Q53" s="108">
        <v>43884</v>
      </c>
    </row>
    <row r="54" spans="1:17" x14ac:dyDescent="0.2">
      <c r="A54" s="106">
        <v>50</v>
      </c>
      <c r="B54" s="106" t="s">
        <v>614</v>
      </c>
      <c r="C54" s="98" t="s">
        <v>12196</v>
      </c>
      <c r="D54" s="77" t="s">
        <v>357</v>
      </c>
      <c r="E54" s="81" t="s">
        <v>1269</v>
      </c>
      <c r="F54" s="81" t="s">
        <v>1272</v>
      </c>
      <c r="G54" s="77" t="s">
        <v>615</v>
      </c>
      <c r="H54" s="77" t="s">
        <v>281</v>
      </c>
      <c r="I54" s="77" t="s">
        <v>282</v>
      </c>
      <c r="J54" s="107">
        <v>0.36899999999999999</v>
      </c>
      <c r="K54" s="77" t="s">
        <v>616</v>
      </c>
      <c r="L54" s="77" t="s">
        <v>617</v>
      </c>
      <c r="M54" s="77" t="s">
        <v>618</v>
      </c>
      <c r="N54" s="81" t="s">
        <v>394</v>
      </c>
      <c r="O54" s="96" t="s">
        <v>619</v>
      </c>
      <c r="P54" s="98" t="s">
        <v>1299</v>
      </c>
      <c r="Q54" s="108">
        <v>43531</v>
      </c>
    </row>
    <row r="55" spans="1:17" x14ac:dyDescent="0.2">
      <c r="A55" s="106">
        <v>51</v>
      </c>
      <c r="B55" s="106" t="s">
        <v>620</v>
      </c>
      <c r="C55" s="98" t="s">
        <v>12195</v>
      </c>
      <c r="D55" s="77" t="s">
        <v>357</v>
      </c>
      <c r="E55" s="81" t="s">
        <v>1269</v>
      </c>
      <c r="F55" s="81" t="s">
        <v>1272</v>
      </c>
      <c r="G55" s="77" t="s">
        <v>621</v>
      </c>
      <c r="H55" s="77" t="s">
        <v>281</v>
      </c>
      <c r="I55" s="77" t="s">
        <v>282</v>
      </c>
      <c r="J55" s="107">
        <v>0.89900000000000002</v>
      </c>
      <c r="K55" s="77" t="s">
        <v>512</v>
      </c>
      <c r="L55" s="77" t="s">
        <v>622</v>
      </c>
      <c r="M55" s="77" t="s">
        <v>606</v>
      </c>
      <c r="N55" s="81" t="s">
        <v>394</v>
      </c>
      <c r="O55" s="96" t="s">
        <v>623</v>
      </c>
      <c r="P55" s="98" t="s">
        <v>1299</v>
      </c>
      <c r="Q55" s="108">
        <v>43531</v>
      </c>
    </row>
    <row r="56" spans="1:17" x14ac:dyDescent="0.2">
      <c r="A56" s="106">
        <v>52</v>
      </c>
      <c r="B56" s="106" t="s">
        <v>624</v>
      </c>
      <c r="C56" s="98" t="s">
        <v>12107</v>
      </c>
      <c r="D56" s="77" t="s">
        <v>12095</v>
      </c>
      <c r="E56" s="81" t="s">
        <v>1269</v>
      </c>
      <c r="F56" s="81" t="s">
        <v>1272</v>
      </c>
      <c r="G56" s="77" t="s">
        <v>625</v>
      </c>
      <c r="H56" s="77" t="s">
        <v>6158</v>
      </c>
      <c r="I56" s="77" t="s">
        <v>570</v>
      </c>
      <c r="J56" s="107">
        <v>3.5059999999999998</v>
      </c>
      <c r="K56" s="77" t="s">
        <v>375</v>
      </c>
      <c r="L56" s="77" t="s">
        <v>626</v>
      </c>
      <c r="M56" s="77" t="s">
        <v>627</v>
      </c>
      <c r="N56" s="81" t="s">
        <v>394</v>
      </c>
      <c r="O56" s="96" t="s">
        <v>628</v>
      </c>
      <c r="P56" s="98" t="s">
        <v>1299</v>
      </c>
      <c r="Q56" s="108">
        <v>43613</v>
      </c>
    </row>
    <row r="57" spans="1:17" x14ac:dyDescent="0.2">
      <c r="A57" s="106">
        <v>53</v>
      </c>
      <c r="B57" s="106" t="s">
        <v>629</v>
      </c>
      <c r="C57" s="98" t="s">
        <v>12134</v>
      </c>
      <c r="D57" s="77" t="s">
        <v>330</v>
      </c>
      <c r="E57" s="81" t="s">
        <v>1269</v>
      </c>
      <c r="F57" s="81" t="s">
        <v>1272</v>
      </c>
      <c r="G57" s="77" t="s">
        <v>630</v>
      </c>
      <c r="H57" s="77" t="s">
        <v>6158</v>
      </c>
      <c r="I57" s="77" t="s">
        <v>631</v>
      </c>
      <c r="J57" s="107">
        <v>29.206</v>
      </c>
      <c r="K57" s="77" t="s">
        <v>375</v>
      </c>
      <c r="L57" s="77" t="s">
        <v>632</v>
      </c>
      <c r="M57" s="77" t="s">
        <v>633</v>
      </c>
      <c r="N57" s="81" t="s">
        <v>394</v>
      </c>
      <c r="O57" s="96" t="s">
        <v>634</v>
      </c>
      <c r="P57" s="98" t="s">
        <v>1299</v>
      </c>
      <c r="Q57" s="108">
        <v>43679</v>
      </c>
    </row>
    <row r="58" spans="1:17" x14ac:dyDescent="0.2">
      <c r="A58" s="106">
        <v>54</v>
      </c>
      <c r="B58" s="106" t="s">
        <v>635</v>
      </c>
      <c r="C58" s="98" t="s">
        <v>12106</v>
      </c>
      <c r="D58" s="77" t="s">
        <v>12095</v>
      </c>
      <c r="E58" s="81" t="s">
        <v>1269</v>
      </c>
      <c r="F58" s="81" t="s">
        <v>1272</v>
      </c>
      <c r="G58" s="77" t="s">
        <v>636</v>
      </c>
      <c r="H58" s="77" t="s">
        <v>6158</v>
      </c>
      <c r="I58" s="77"/>
      <c r="J58" s="107">
        <v>0.92700000000000005</v>
      </c>
      <c r="K58" s="77" t="s">
        <v>375</v>
      </c>
      <c r="L58" s="77" t="s">
        <v>637</v>
      </c>
      <c r="M58" s="77" t="s">
        <v>638</v>
      </c>
      <c r="N58" s="81" t="s">
        <v>394</v>
      </c>
      <c r="O58" s="96" t="s">
        <v>639</v>
      </c>
      <c r="P58" s="98" t="s">
        <v>1299</v>
      </c>
      <c r="Q58" s="108">
        <v>43613</v>
      </c>
    </row>
    <row r="59" spans="1:17" x14ac:dyDescent="0.2">
      <c r="A59" s="106">
        <v>55</v>
      </c>
      <c r="B59" s="106" t="s">
        <v>640</v>
      </c>
      <c r="C59" s="98" t="s">
        <v>12105</v>
      </c>
      <c r="D59" s="77" t="s">
        <v>12095</v>
      </c>
      <c r="E59" s="81" t="s">
        <v>1269</v>
      </c>
      <c r="F59" s="81" t="s">
        <v>1272</v>
      </c>
      <c r="G59" s="77" t="s">
        <v>397</v>
      </c>
      <c r="H59" s="77" t="s">
        <v>6158</v>
      </c>
      <c r="I59" s="77"/>
      <c r="J59" s="107">
        <v>0.59899999999999998</v>
      </c>
      <c r="K59" s="77" t="s">
        <v>375</v>
      </c>
      <c r="L59" s="77" t="s">
        <v>641</v>
      </c>
      <c r="M59" s="77" t="s">
        <v>642</v>
      </c>
      <c r="N59" s="81" t="s">
        <v>394</v>
      </c>
      <c r="O59" s="96" t="s">
        <v>643</v>
      </c>
      <c r="P59" s="98" t="s">
        <v>1299</v>
      </c>
      <c r="Q59" s="108">
        <v>43613</v>
      </c>
    </row>
    <row r="60" spans="1:17" x14ac:dyDescent="0.2">
      <c r="A60" s="106">
        <v>56</v>
      </c>
      <c r="B60" s="106" t="s">
        <v>644</v>
      </c>
      <c r="C60" s="98" t="s">
        <v>12161</v>
      </c>
      <c r="D60" s="77" t="s">
        <v>645</v>
      </c>
      <c r="E60" s="81" t="s">
        <v>1269</v>
      </c>
      <c r="F60" s="81" t="s">
        <v>1272</v>
      </c>
      <c r="G60" s="77" t="s">
        <v>646</v>
      </c>
      <c r="H60" s="77" t="s">
        <v>322</v>
      </c>
      <c r="I60" s="77" t="s">
        <v>336</v>
      </c>
      <c r="J60" s="107">
        <v>4.0670000000000002</v>
      </c>
      <c r="K60" s="77" t="s">
        <v>375</v>
      </c>
      <c r="L60" s="77" t="s">
        <v>647</v>
      </c>
      <c r="M60" s="77" t="s">
        <v>546</v>
      </c>
      <c r="N60" s="81" t="s">
        <v>394</v>
      </c>
      <c r="O60" s="96" t="s">
        <v>648</v>
      </c>
      <c r="P60" s="98" t="s">
        <v>1299</v>
      </c>
      <c r="Q60" s="108">
        <v>43846</v>
      </c>
    </row>
    <row r="61" spans="1:17" x14ac:dyDescent="0.2">
      <c r="A61" s="106">
        <v>57</v>
      </c>
      <c r="B61" s="106" t="s">
        <v>649</v>
      </c>
      <c r="C61" s="98" t="s">
        <v>12194</v>
      </c>
      <c r="D61" s="77" t="s">
        <v>357</v>
      </c>
      <c r="E61" s="81" t="s">
        <v>1269</v>
      </c>
      <c r="F61" s="81" t="s">
        <v>1272</v>
      </c>
      <c r="G61" s="77" t="s">
        <v>650</v>
      </c>
      <c r="H61" s="77" t="s">
        <v>6158</v>
      </c>
      <c r="I61" s="77"/>
      <c r="J61" s="107">
        <v>19.613</v>
      </c>
      <c r="K61" s="77" t="s">
        <v>651</v>
      </c>
      <c r="L61" s="77" t="s">
        <v>652</v>
      </c>
      <c r="M61" s="77" t="s">
        <v>442</v>
      </c>
      <c r="N61" s="81" t="s">
        <v>394</v>
      </c>
      <c r="O61" s="96" t="s">
        <v>653</v>
      </c>
      <c r="P61" s="98" t="s">
        <v>1299</v>
      </c>
      <c r="Q61" s="108">
        <v>43594</v>
      </c>
    </row>
    <row r="62" spans="1:17" x14ac:dyDescent="0.2">
      <c r="A62" s="106">
        <v>58</v>
      </c>
      <c r="B62" s="106" t="s">
        <v>654</v>
      </c>
      <c r="C62" s="98" t="s">
        <v>12193</v>
      </c>
      <c r="D62" s="77" t="s">
        <v>357</v>
      </c>
      <c r="E62" s="81" t="s">
        <v>1269</v>
      </c>
      <c r="F62" s="81" t="s">
        <v>1272</v>
      </c>
      <c r="G62" s="77" t="s">
        <v>365</v>
      </c>
      <c r="H62" s="77" t="s">
        <v>6158</v>
      </c>
      <c r="I62" s="77"/>
      <c r="J62" s="107">
        <v>0.376</v>
      </c>
      <c r="K62" s="77" t="s">
        <v>655</v>
      </c>
      <c r="L62" s="77" t="s">
        <v>656</v>
      </c>
      <c r="M62" s="77" t="s">
        <v>657</v>
      </c>
      <c r="N62" s="81" t="s">
        <v>394</v>
      </c>
      <c r="O62" s="96" t="s">
        <v>658</v>
      </c>
      <c r="P62" s="98" t="s">
        <v>1299</v>
      </c>
      <c r="Q62" s="108">
        <v>43711</v>
      </c>
    </row>
    <row r="63" spans="1:17" x14ac:dyDescent="0.2">
      <c r="A63" s="106">
        <v>59</v>
      </c>
      <c r="B63" s="106" t="s">
        <v>659</v>
      </c>
      <c r="C63" s="98" t="s">
        <v>12104</v>
      </c>
      <c r="D63" s="77" t="s">
        <v>12095</v>
      </c>
      <c r="E63" s="81" t="s">
        <v>1269</v>
      </c>
      <c r="F63" s="81" t="s">
        <v>1272</v>
      </c>
      <c r="G63" s="77" t="s">
        <v>660</v>
      </c>
      <c r="H63" s="77" t="s">
        <v>429</v>
      </c>
      <c r="I63" s="77" t="s">
        <v>430</v>
      </c>
      <c r="J63" s="107">
        <v>3.4769999999999999</v>
      </c>
      <c r="K63" s="77" t="s">
        <v>375</v>
      </c>
      <c r="L63" s="77" t="s">
        <v>661</v>
      </c>
      <c r="M63" s="77" t="s">
        <v>662</v>
      </c>
      <c r="N63" s="81" t="s">
        <v>394</v>
      </c>
      <c r="O63" s="96" t="s">
        <v>663</v>
      </c>
      <c r="P63" s="98" t="s">
        <v>1299</v>
      </c>
      <c r="Q63" s="108">
        <v>43613</v>
      </c>
    </row>
    <row r="64" spans="1:17" x14ac:dyDescent="0.2">
      <c r="A64" s="106">
        <v>60</v>
      </c>
      <c r="B64" s="106" t="s">
        <v>664</v>
      </c>
      <c r="C64" s="98" t="s">
        <v>12103</v>
      </c>
      <c r="D64" s="77" t="s">
        <v>12095</v>
      </c>
      <c r="E64" s="81" t="s">
        <v>1269</v>
      </c>
      <c r="F64" s="81" t="s">
        <v>1272</v>
      </c>
      <c r="G64" s="77" t="s">
        <v>397</v>
      </c>
      <c r="H64" s="77" t="s">
        <v>6158</v>
      </c>
      <c r="I64" s="77"/>
      <c r="J64" s="107">
        <v>0.42599999999999999</v>
      </c>
      <c r="K64" s="77" t="s">
        <v>375</v>
      </c>
      <c r="L64" s="77" t="s">
        <v>665</v>
      </c>
      <c r="M64" s="77" t="s">
        <v>666</v>
      </c>
      <c r="N64" s="81" t="s">
        <v>394</v>
      </c>
      <c r="O64" s="96" t="s">
        <v>667</v>
      </c>
      <c r="P64" s="98" t="s">
        <v>1299</v>
      </c>
      <c r="Q64" s="108">
        <v>43613</v>
      </c>
    </row>
    <row r="65" spans="1:17" x14ac:dyDescent="0.2">
      <c r="A65" s="106">
        <v>61</v>
      </c>
      <c r="B65" s="106" t="s">
        <v>668</v>
      </c>
      <c r="C65" s="98" t="s">
        <v>12216</v>
      </c>
      <c r="D65" s="81" t="s">
        <v>669</v>
      </c>
      <c r="E65" s="81" t="s">
        <v>1266</v>
      </c>
      <c r="F65" s="81" t="s">
        <v>1268</v>
      </c>
      <c r="G65" s="81" t="s">
        <v>670</v>
      </c>
      <c r="H65" s="81" t="s">
        <v>281</v>
      </c>
      <c r="I65" s="81" t="s">
        <v>282</v>
      </c>
      <c r="J65" s="107">
        <v>0.5</v>
      </c>
      <c r="K65" s="81" t="s">
        <v>671</v>
      </c>
      <c r="L65" s="81" t="s">
        <v>672</v>
      </c>
      <c r="M65" s="81" t="s">
        <v>673</v>
      </c>
      <c r="N65" s="81" t="s">
        <v>394</v>
      </c>
      <c r="O65" s="96" t="s">
        <v>674</v>
      </c>
      <c r="P65" s="98" t="s">
        <v>1299</v>
      </c>
      <c r="Q65" s="108">
        <v>43746</v>
      </c>
    </row>
    <row r="66" spans="1:17" x14ac:dyDescent="0.2">
      <c r="A66" s="106">
        <v>62</v>
      </c>
      <c r="B66" s="106" t="s">
        <v>675</v>
      </c>
      <c r="C66" s="98" t="s">
        <v>12192</v>
      </c>
      <c r="D66" s="77" t="s">
        <v>357</v>
      </c>
      <c r="E66" s="81" t="s">
        <v>1269</v>
      </c>
      <c r="F66" s="81" t="s">
        <v>1272</v>
      </c>
      <c r="G66" s="77" t="s">
        <v>676</v>
      </c>
      <c r="H66" s="77" t="s">
        <v>6158</v>
      </c>
      <c r="I66" s="77"/>
      <c r="J66" s="107">
        <v>0.73799999999999999</v>
      </c>
      <c r="K66" s="77" t="s">
        <v>677</v>
      </c>
      <c r="L66" s="77" t="s">
        <v>678</v>
      </c>
      <c r="M66" s="77" t="s">
        <v>679</v>
      </c>
      <c r="N66" s="81" t="s">
        <v>394</v>
      </c>
      <c r="O66" s="96" t="s">
        <v>680</v>
      </c>
      <c r="P66" s="98" t="s">
        <v>1299</v>
      </c>
      <c r="Q66" s="108">
        <v>43769</v>
      </c>
    </row>
    <row r="67" spans="1:17" x14ac:dyDescent="0.2">
      <c r="A67" s="106">
        <v>63</v>
      </c>
      <c r="B67" s="106" t="s">
        <v>681</v>
      </c>
      <c r="C67" s="98" t="s">
        <v>12191</v>
      </c>
      <c r="D67" s="77" t="s">
        <v>357</v>
      </c>
      <c r="E67" s="81" t="s">
        <v>1269</v>
      </c>
      <c r="F67" s="81" t="s">
        <v>1272</v>
      </c>
      <c r="G67" s="77" t="s">
        <v>365</v>
      </c>
      <c r="H67" s="77" t="s">
        <v>6158</v>
      </c>
      <c r="I67" s="77"/>
      <c r="J67" s="107">
        <v>0.13100000000000001</v>
      </c>
      <c r="K67" s="77" t="s">
        <v>682</v>
      </c>
      <c r="L67" s="77" t="s">
        <v>683</v>
      </c>
      <c r="M67" s="77" t="s">
        <v>684</v>
      </c>
      <c r="N67" s="81" t="s">
        <v>394</v>
      </c>
      <c r="O67" s="96" t="s">
        <v>685</v>
      </c>
      <c r="P67" s="98" t="s">
        <v>1299</v>
      </c>
      <c r="Q67" s="108">
        <v>43711</v>
      </c>
    </row>
    <row r="68" spans="1:17" x14ac:dyDescent="0.2">
      <c r="A68" s="106">
        <v>64</v>
      </c>
      <c r="B68" s="106" t="s">
        <v>686</v>
      </c>
      <c r="C68" s="98" t="s">
        <v>12133</v>
      </c>
      <c r="D68" s="77" t="s">
        <v>330</v>
      </c>
      <c r="E68" s="81" t="s">
        <v>1269</v>
      </c>
      <c r="F68" s="81" t="s">
        <v>1272</v>
      </c>
      <c r="G68" s="77" t="s">
        <v>687</v>
      </c>
      <c r="H68" s="77" t="s">
        <v>6158</v>
      </c>
      <c r="I68" s="77" t="s">
        <v>586</v>
      </c>
      <c r="J68" s="107">
        <v>0.17299999999999999</v>
      </c>
      <c r="K68" s="77" t="s">
        <v>375</v>
      </c>
      <c r="L68" s="77" t="s">
        <v>688</v>
      </c>
      <c r="M68" s="77" t="s">
        <v>689</v>
      </c>
      <c r="N68" s="81" t="s">
        <v>394</v>
      </c>
      <c r="O68" s="96" t="s">
        <v>690</v>
      </c>
      <c r="P68" s="98" t="s">
        <v>1299</v>
      </c>
      <c r="Q68" s="108">
        <v>44729</v>
      </c>
    </row>
    <row r="69" spans="1:17" x14ac:dyDescent="0.2">
      <c r="A69" s="106">
        <v>65</v>
      </c>
      <c r="B69" s="106" t="s">
        <v>691</v>
      </c>
      <c r="C69" s="98" t="s">
        <v>12132</v>
      </c>
      <c r="D69" s="77" t="s">
        <v>330</v>
      </c>
      <c r="E69" s="81" t="s">
        <v>1269</v>
      </c>
      <c r="F69" s="81" t="s">
        <v>1272</v>
      </c>
      <c r="G69" s="77" t="s">
        <v>692</v>
      </c>
      <c r="H69" s="77" t="s">
        <v>6158</v>
      </c>
      <c r="I69" s="77" t="s">
        <v>693</v>
      </c>
      <c r="J69" s="107">
        <v>0.94199999999999995</v>
      </c>
      <c r="K69" s="77" t="s">
        <v>375</v>
      </c>
      <c r="L69" s="77" t="s">
        <v>694</v>
      </c>
      <c r="M69" s="77" t="s">
        <v>695</v>
      </c>
      <c r="N69" s="81" t="s">
        <v>394</v>
      </c>
      <c r="O69" s="96" t="s">
        <v>696</v>
      </c>
      <c r="P69" s="98" t="s">
        <v>1299</v>
      </c>
      <c r="Q69" s="108">
        <v>44459</v>
      </c>
    </row>
    <row r="70" spans="1:17" x14ac:dyDescent="0.2">
      <c r="A70" s="106">
        <v>66</v>
      </c>
      <c r="B70" s="106" t="s">
        <v>697</v>
      </c>
      <c r="C70" s="98" t="s">
        <v>12170</v>
      </c>
      <c r="D70" s="77" t="s">
        <v>510</v>
      </c>
      <c r="E70" s="81" t="s">
        <v>1269</v>
      </c>
      <c r="F70" s="81" t="s">
        <v>1272</v>
      </c>
      <c r="G70" s="77" t="s">
        <v>698</v>
      </c>
      <c r="H70" s="77" t="s">
        <v>398</v>
      </c>
      <c r="I70" s="77" t="s">
        <v>699</v>
      </c>
      <c r="J70" s="107">
        <v>0.50800000000000001</v>
      </c>
      <c r="K70" s="77" t="s">
        <v>375</v>
      </c>
      <c r="L70" s="77" t="s">
        <v>700</v>
      </c>
      <c r="M70" s="77"/>
      <c r="N70" s="81" t="s">
        <v>394</v>
      </c>
      <c r="O70" s="96" t="s">
        <v>701</v>
      </c>
      <c r="P70" s="98" t="s">
        <v>1299</v>
      </c>
      <c r="Q70" s="108">
        <v>43882</v>
      </c>
    </row>
    <row r="71" spans="1:17" x14ac:dyDescent="0.2">
      <c r="A71" s="106">
        <v>67</v>
      </c>
      <c r="B71" s="106" t="s">
        <v>702</v>
      </c>
      <c r="C71" s="98" t="s">
        <v>12102</v>
      </c>
      <c r="D71" s="77" t="s">
        <v>12095</v>
      </c>
      <c r="E71" s="81" t="s">
        <v>1269</v>
      </c>
      <c r="F71" s="81" t="s">
        <v>1272</v>
      </c>
      <c r="G71" s="77" t="s">
        <v>703</v>
      </c>
      <c r="H71" s="77" t="s">
        <v>6158</v>
      </c>
      <c r="I71" s="77"/>
      <c r="J71" s="107">
        <v>3.423</v>
      </c>
      <c r="K71" s="77" t="s">
        <v>375</v>
      </c>
      <c r="L71" s="77" t="s">
        <v>704</v>
      </c>
      <c r="M71" s="77" t="s">
        <v>705</v>
      </c>
      <c r="N71" s="81" t="s">
        <v>394</v>
      </c>
      <c r="O71" s="96" t="s">
        <v>706</v>
      </c>
      <c r="P71" s="98" t="s">
        <v>1303</v>
      </c>
      <c r="Q71" s="108" t="s">
        <v>1349</v>
      </c>
    </row>
    <row r="72" spans="1:17" x14ac:dyDescent="0.2">
      <c r="A72" s="106">
        <v>68</v>
      </c>
      <c r="B72" s="106" t="s">
        <v>707</v>
      </c>
      <c r="C72" s="98" t="s">
        <v>12131</v>
      </c>
      <c r="D72" s="77" t="s">
        <v>330</v>
      </c>
      <c r="E72" s="81" t="s">
        <v>1269</v>
      </c>
      <c r="F72" s="81" t="s">
        <v>1272</v>
      </c>
      <c r="G72" s="77" t="s">
        <v>708</v>
      </c>
      <c r="H72" s="77" t="s">
        <v>281</v>
      </c>
      <c r="I72" s="77" t="s">
        <v>282</v>
      </c>
      <c r="J72" s="107">
        <v>12.699</v>
      </c>
      <c r="K72" s="77" t="s">
        <v>375</v>
      </c>
      <c r="L72" s="77" t="s">
        <v>709</v>
      </c>
      <c r="M72" s="77" t="s">
        <v>606</v>
      </c>
      <c r="N72" s="81" t="s">
        <v>394</v>
      </c>
      <c r="O72" s="96" t="s">
        <v>710</v>
      </c>
      <c r="P72" s="98" t="s">
        <v>1299</v>
      </c>
      <c r="Q72" s="108">
        <v>43917</v>
      </c>
    </row>
    <row r="73" spans="1:17" x14ac:dyDescent="0.2">
      <c r="A73" s="106">
        <v>69</v>
      </c>
      <c r="B73" s="106" t="s">
        <v>711</v>
      </c>
      <c r="C73" s="81" t="s">
        <v>12127</v>
      </c>
      <c r="D73" s="81" t="s">
        <v>330</v>
      </c>
      <c r="E73" s="81" t="s">
        <v>1269</v>
      </c>
      <c r="F73" s="81" t="s">
        <v>1272</v>
      </c>
      <c r="G73" s="81" t="s">
        <v>712</v>
      </c>
      <c r="H73" s="77" t="s">
        <v>281</v>
      </c>
      <c r="I73" s="77" t="s">
        <v>282</v>
      </c>
      <c r="J73" s="107">
        <v>1.6160000000000001</v>
      </c>
      <c r="K73" s="81" t="s">
        <v>713</v>
      </c>
      <c r="L73" s="81" t="s">
        <v>714</v>
      </c>
      <c r="M73" s="81" t="s">
        <v>715</v>
      </c>
      <c r="N73" s="81" t="s">
        <v>394</v>
      </c>
      <c r="O73" s="96" t="s">
        <v>716</v>
      </c>
      <c r="P73" s="77" t="s">
        <v>12130</v>
      </c>
      <c r="Q73" s="108" t="s">
        <v>1349</v>
      </c>
    </row>
    <row r="74" spans="1:17" x14ac:dyDescent="0.2">
      <c r="A74" s="106">
        <v>70</v>
      </c>
      <c r="B74" s="106" t="s">
        <v>717</v>
      </c>
      <c r="C74" s="98" t="s">
        <v>12126</v>
      </c>
      <c r="D74" s="77" t="s">
        <v>330</v>
      </c>
      <c r="E74" s="81" t="s">
        <v>1269</v>
      </c>
      <c r="F74" s="81" t="s">
        <v>1272</v>
      </c>
      <c r="G74" s="77" t="s">
        <v>718</v>
      </c>
      <c r="H74" s="77" t="s">
        <v>281</v>
      </c>
      <c r="I74" s="77" t="s">
        <v>282</v>
      </c>
      <c r="J74" s="107">
        <v>0.39400000000000002</v>
      </c>
      <c r="K74" s="77" t="s">
        <v>375</v>
      </c>
      <c r="L74" s="77" t="s">
        <v>719</v>
      </c>
      <c r="M74" s="77" t="s">
        <v>720</v>
      </c>
      <c r="N74" s="81" t="s">
        <v>394</v>
      </c>
      <c r="O74" s="96" t="s">
        <v>721</v>
      </c>
      <c r="P74" s="98" t="s">
        <v>12130</v>
      </c>
      <c r="Q74" s="108" t="s">
        <v>1349</v>
      </c>
    </row>
    <row r="75" spans="1:17" x14ac:dyDescent="0.2">
      <c r="A75" s="106">
        <v>71</v>
      </c>
      <c r="B75" s="106" t="s">
        <v>722</v>
      </c>
      <c r="C75" s="98" t="s">
        <v>12125</v>
      </c>
      <c r="D75" s="77" t="s">
        <v>330</v>
      </c>
      <c r="E75" s="81" t="s">
        <v>1269</v>
      </c>
      <c r="F75" s="81" t="s">
        <v>1272</v>
      </c>
      <c r="G75" s="77" t="s">
        <v>723</v>
      </c>
      <c r="H75" s="77" t="s">
        <v>281</v>
      </c>
      <c r="I75" s="77" t="s">
        <v>282</v>
      </c>
      <c r="J75" s="107">
        <v>0.41699999999999998</v>
      </c>
      <c r="K75" s="77" t="s">
        <v>375</v>
      </c>
      <c r="L75" s="77" t="s">
        <v>724</v>
      </c>
      <c r="M75" s="77" t="s">
        <v>725</v>
      </c>
      <c r="N75" s="81" t="s">
        <v>394</v>
      </c>
      <c r="O75" s="96" t="s">
        <v>726</v>
      </c>
      <c r="P75" s="98" t="s">
        <v>12130</v>
      </c>
      <c r="Q75" s="108" t="s">
        <v>1349</v>
      </c>
    </row>
    <row r="76" spans="1:17" x14ac:dyDescent="0.2">
      <c r="A76" s="106">
        <v>72</v>
      </c>
      <c r="B76" s="106" t="s">
        <v>727</v>
      </c>
      <c r="C76" s="98" t="s">
        <v>12190</v>
      </c>
      <c r="D76" s="77" t="s">
        <v>357</v>
      </c>
      <c r="E76" s="81" t="s">
        <v>1269</v>
      </c>
      <c r="F76" s="81" t="s">
        <v>1272</v>
      </c>
      <c r="G76" s="77" t="s">
        <v>728</v>
      </c>
      <c r="H76" s="77" t="s">
        <v>281</v>
      </c>
      <c r="I76" s="77" t="s">
        <v>282</v>
      </c>
      <c r="J76" s="107">
        <v>0.26</v>
      </c>
      <c r="K76" s="77" t="s">
        <v>729</v>
      </c>
      <c r="L76" s="77" t="s">
        <v>730</v>
      </c>
      <c r="M76" s="77" t="s">
        <v>731</v>
      </c>
      <c r="N76" s="81" t="s">
        <v>394</v>
      </c>
      <c r="O76" s="96" t="s">
        <v>732</v>
      </c>
      <c r="P76" s="98" t="s">
        <v>1299</v>
      </c>
      <c r="Q76" s="108">
        <v>44244</v>
      </c>
    </row>
    <row r="77" spans="1:17" x14ac:dyDescent="0.2">
      <c r="A77" s="106">
        <v>73</v>
      </c>
      <c r="B77" s="106" t="s">
        <v>733</v>
      </c>
      <c r="C77" s="98" t="s">
        <v>12189</v>
      </c>
      <c r="D77" s="77" t="s">
        <v>357</v>
      </c>
      <c r="E77" s="81" t="s">
        <v>1269</v>
      </c>
      <c r="F77" s="81" t="s">
        <v>1272</v>
      </c>
      <c r="G77" s="77" t="s">
        <v>734</v>
      </c>
      <c r="H77" s="77" t="s">
        <v>6158</v>
      </c>
      <c r="I77" s="77"/>
      <c r="J77" s="107">
        <v>0.59199999999999997</v>
      </c>
      <c r="K77" s="77" t="s">
        <v>735</v>
      </c>
      <c r="L77" s="77" t="s">
        <v>736</v>
      </c>
      <c r="M77" s="77" t="s">
        <v>737</v>
      </c>
      <c r="N77" s="81" t="s">
        <v>394</v>
      </c>
      <c r="O77" s="96" t="s">
        <v>738</v>
      </c>
      <c r="P77" s="98" t="s">
        <v>1299</v>
      </c>
      <c r="Q77" s="108">
        <v>43920</v>
      </c>
    </row>
    <row r="78" spans="1:17" x14ac:dyDescent="0.2">
      <c r="A78" s="106">
        <v>74</v>
      </c>
      <c r="B78" s="106" t="s">
        <v>739</v>
      </c>
      <c r="C78" s="98" t="s">
        <v>12129</v>
      </c>
      <c r="D78" s="77" t="s">
        <v>330</v>
      </c>
      <c r="E78" s="81" t="s">
        <v>1269</v>
      </c>
      <c r="F78" s="81" t="s">
        <v>1272</v>
      </c>
      <c r="G78" s="77" t="s">
        <v>740</v>
      </c>
      <c r="H78" s="77" t="s">
        <v>382</v>
      </c>
      <c r="I78" s="77" t="s">
        <v>741</v>
      </c>
      <c r="J78" s="107">
        <v>7.1219999999999999</v>
      </c>
      <c r="K78" s="77" t="s">
        <v>375</v>
      </c>
      <c r="L78" s="77" t="s">
        <v>742</v>
      </c>
      <c r="M78" s="77" t="s">
        <v>743</v>
      </c>
      <c r="N78" s="81" t="s">
        <v>394</v>
      </c>
      <c r="O78" s="96" t="s">
        <v>744</v>
      </c>
      <c r="P78" s="98" t="s">
        <v>1299</v>
      </c>
      <c r="Q78" s="108">
        <v>44729</v>
      </c>
    </row>
    <row r="79" spans="1:17" x14ac:dyDescent="0.2">
      <c r="A79" s="106">
        <v>75</v>
      </c>
      <c r="B79" s="106" t="s">
        <v>745</v>
      </c>
      <c r="C79" s="98" t="s">
        <v>12142</v>
      </c>
      <c r="D79" s="77" t="s">
        <v>373</v>
      </c>
      <c r="E79" s="81" t="s">
        <v>1260</v>
      </c>
      <c r="F79" s="81" t="s">
        <v>1277</v>
      </c>
      <c r="G79" s="77" t="s">
        <v>374</v>
      </c>
      <c r="H79" s="77" t="s">
        <v>281</v>
      </c>
      <c r="I79" s="77" t="s">
        <v>282</v>
      </c>
      <c r="J79" s="107">
        <v>0.25900000000000001</v>
      </c>
      <c r="K79" s="77" t="s">
        <v>375</v>
      </c>
      <c r="L79" s="77" t="s">
        <v>746</v>
      </c>
      <c r="M79" s="77" t="s">
        <v>606</v>
      </c>
      <c r="N79" s="81" t="s">
        <v>394</v>
      </c>
      <c r="O79" s="96" t="s">
        <v>747</v>
      </c>
      <c r="P79" s="98" t="s">
        <v>1299</v>
      </c>
      <c r="Q79" s="108">
        <v>44388</v>
      </c>
    </row>
    <row r="80" spans="1:17" x14ac:dyDescent="0.2">
      <c r="A80" s="106">
        <v>76</v>
      </c>
      <c r="B80" s="106" t="s">
        <v>748</v>
      </c>
      <c r="C80" s="98" t="s">
        <v>12101</v>
      </c>
      <c r="D80" s="77" t="s">
        <v>12095</v>
      </c>
      <c r="E80" s="81" t="s">
        <v>1269</v>
      </c>
      <c r="F80" s="81" t="s">
        <v>1272</v>
      </c>
      <c r="G80" s="77" t="s">
        <v>749</v>
      </c>
      <c r="H80" s="77" t="s">
        <v>6158</v>
      </c>
      <c r="I80" s="77"/>
      <c r="J80" s="107">
        <v>0.28399999999999997</v>
      </c>
      <c r="K80" s="77" t="s">
        <v>375</v>
      </c>
      <c r="L80" s="77" t="s">
        <v>750</v>
      </c>
      <c r="M80" s="77" t="s">
        <v>751</v>
      </c>
      <c r="N80" s="81" t="s">
        <v>394</v>
      </c>
      <c r="O80" s="96" t="s">
        <v>752</v>
      </c>
      <c r="P80" s="98" t="s">
        <v>1303</v>
      </c>
      <c r="Q80" s="108" t="s">
        <v>1349</v>
      </c>
    </row>
    <row r="81" spans="1:17" x14ac:dyDescent="0.2">
      <c r="A81" s="106">
        <v>77</v>
      </c>
      <c r="B81" s="106" t="s">
        <v>753</v>
      </c>
      <c r="C81" s="98" t="s">
        <v>12212</v>
      </c>
      <c r="D81" s="81" t="s">
        <v>609</v>
      </c>
      <c r="E81" s="81" t="s">
        <v>1266</v>
      </c>
      <c r="F81" s="81" t="s">
        <v>1267</v>
      </c>
      <c r="G81" s="81" t="s">
        <v>754</v>
      </c>
      <c r="H81" s="81" t="s">
        <v>398</v>
      </c>
      <c r="J81" s="107">
        <v>0.27400000000000002</v>
      </c>
      <c r="K81" s="81" t="s">
        <v>435</v>
      </c>
      <c r="L81" s="81" t="s">
        <v>755</v>
      </c>
      <c r="M81" s="81" t="s">
        <v>475</v>
      </c>
      <c r="N81" s="81" t="s">
        <v>394</v>
      </c>
      <c r="O81" s="96" t="s">
        <v>756</v>
      </c>
      <c r="P81" s="98" t="s">
        <v>1303</v>
      </c>
      <c r="Q81" s="108" t="s">
        <v>1349</v>
      </c>
    </row>
    <row r="82" spans="1:17" x14ac:dyDescent="0.2">
      <c r="A82" s="106">
        <v>78</v>
      </c>
      <c r="B82" s="106" t="s">
        <v>757</v>
      </c>
      <c r="C82" s="98" t="s">
        <v>12128</v>
      </c>
      <c r="D82" s="77" t="s">
        <v>330</v>
      </c>
      <c r="E82" s="81" t="s">
        <v>1269</v>
      </c>
      <c r="F82" s="81" t="s">
        <v>1272</v>
      </c>
      <c r="G82" s="77" t="s">
        <v>758</v>
      </c>
      <c r="H82" s="77" t="s">
        <v>281</v>
      </c>
      <c r="I82" s="77" t="s">
        <v>282</v>
      </c>
      <c r="J82" s="107">
        <v>2.5390000000000001</v>
      </c>
      <c r="K82" s="77" t="s">
        <v>375</v>
      </c>
      <c r="L82" s="77" t="s">
        <v>759</v>
      </c>
      <c r="M82" s="77" t="s">
        <v>760</v>
      </c>
      <c r="N82" s="81" t="s">
        <v>394</v>
      </c>
      <c r="O82" s="96" t="s">
        <v>761</v>
      </c>
      <c r="P82" s="98" t="s">
        <v>1299</v>
      </c>
      <c r="Q82" s="108">
        <v>44102</v>
      </c>
    </row>
    <row r="83" spans="1:17" x14ac:dyDescent="0.2">
      <c r="A83" s="106">
        <v>79</v>
      </c>
      <c r="B83" s="106" t="s">
        <v>762</v>
      </c>
      <c r="C83" s="98" t="s">
        <v>12188</v>
      </c>
      <c r="D83" s="77" t="s">
        <v>357</v>
      </c>
      <c r="E83" s="81" t="s">
        <v>1269</v>
      </c>
      <c r="F83" s="81" t="s">
        <v>1272</v>
      </c>
      <c r="G83" s="77" t="s">
        <v>763</v>
      </c>
      <c r="H83" s="77" t="s">
        <v>398</v>
      </c>
      <c r="I83" s="77"/>
      <c r="J83" s="107">
        <v>2.4E-2</v>
      </c>
      <c r="K83" s="77" t="s">
        <v>435</v>
      </c>
      <c r="L83" s="77" t="s">
        <v>764</v>
      </c>
      <c r="M83" s="77" t="s">
        <v>461</v>
      </c>
      <c r="N83" s="81" t="s">
        <v>394</v>
      </c>
      <c r="O83" s="96" t="s">
        <v>765</v>
      </c>
      <c r="P83" s="98" t="s">
        <v>1299</v>
      </c>
      <c r="Q83" s="108">
        <v>45644</v>
      </c>
    </row>
    <row r="84" spans="1:17" x14ac:dyDescent="0.2">
      <c r="A84" s="106">
        <v>80</v>
      </c>
      <c r="B84" s="106" t="s">
        <v>766</v>
      </c>
      <c r="C84" s="98" t="s">
        <v>12160</v>
      </c>
      <c r="D84" s="77" t="s">
        <v>645</v>
      </c>
      <c r="E84" s="81" t="s">
        <v>1269</v>
      </c>
      <c r="F84" s="81" t="s">
        <v>1272</v>
      </c>
      <c r="G84" s="77" t="s">
        <v>767</v>
      </c>
      <c r="H84" s="77" t="s">
        <v>398</v>
      </c>
      <c r="I84" s="77"/>
      <c r="J84" s="107">
        <v>0.108</v>
      </c>
      <c r="K84" s="77" t="s">
        <v>375</v>
      </c>
      <c r="L84" s="77"/>
      <c r="M84" s="77" t="s">
        <v>768</v>
      </c>
      <c r="N84" s="81" t="s">
        <v>394</v>
      </c>
      <c r="O84" s="96" t="s">
        <v>769</v>
      </c>
      <c r="P84" s="98" t="s">
        <v>1303</v>
      </c>
      <c r="Q84" s="108" t="s">
        <v>1349</v>
      </c>
    </row>
    <row r="85" spans="1:17" x14ac:dyDescent="0.2">
      <c r="A85" s="106">
        <v>81</v>
      </c>
      <c r="B85" s="106" t="s">
        <v>770</v>
      </c>
      <c r="C85" s="98" t="s">
        <v>12169</v>
      </c>
      <c r="D85" s="77" t="s">
        <v>510</v>
      </c>
      <c r="E85" s="81" t="s">
        <v>1269</v>
      </c>
      <c r="F85" s="81" t="s">
        <v>1272</v>
      </c>
      <c r="G85" s="77" t="s">
        <v>771</v>
      </c>
      <c r="H85" s="77" t="s">
        <v>281</v>
      </c>
      <c r="I85" s="77" t="s">
        <v>282</v>
      </c>
      <c r="J85" s="107">
        <v>0.63900000000000001</v>
      </c>
      <c r="K85" s="77" t="s">
        <v>772</v>
      </c>
      <c r="L85" s="77" t="s">
        <v>773</v>
      </c>
      <c r="M85" s="77" t="s">
        <v>774</v>
      </c>
      <c r="N85" s="81" t="s">
        <v>394</v>
      </c>
      <c r="O85" s="96" t="s">
        <v>775</v>
      </c>
      <c r="P85" s="98" t="s">
        <v>1303</v>
      </c>
      <c r="Q85" s="108" t="s">
        <v>1349</v>
      </c>
    </row>
    <row r="86" spans="1:17" x14ac:dyDescent="0.2">
      <c r="A86" s="106">
        <v>82</v>
      </c>
      <c r="B86" s="106" t="s">
        <v>776</v>
      </c>
      <c r="C86" s="98" t="s">
        <v>12187</v>
      </c>
      <c r="D86" s="77" t="s">
        <v>357</v>
      </c>
      <c r="E86" s="81" t="s">
        <v>1269</v>
      </c>
      <c r="F86" s="81" t="s">
        <v>1272</v>
      </c>
      <c r="G86" s="77" t="s">
        <v>777</v>
      </c>
      <c r="H86" s="77" t="s">
        <v>398</v>
      </c>
      <c r="I86" s="77"/>
      <c r="J86" s="107">
        <v>0.52100000000000002</v>
      </c>
      <c r="K86" s="77" t="s">
        <v>778</v>
      </c>
      <c r="L86" s="77" t="s">
        <v>779</v>
      </c>
      <c r="M86" s="77" t="s">
        <v>780</v>
      </c>
      <c r="N86" s="81" t="s">
        <v>394</v>
      </c>
      <c r="O86" s="96" t="s">
        <v>781</v>
      </c>
      <c r="P86" s="98" t="s">
        <v>1299</v>
      </c>
      <c r="Q86" s="108">
        <v>45644</v>
      </c>
    </row>
    <row r="87" spans="1:17" x14ac:dyDescent="0.2">
      <c r="A87" s="106">
        <v>83</v>
      </c>
      <c r="B87" s="106" t="s">
        <v>782</v>
      </c>
      <c r="C87" s="98" t="s">
        <v>12168</v>
      </c>
      <c r="D87" s="77" t="s">
        <v>510</v>
      </c>
      <c r="E87" s="81" t="s">
        <v>1269</v>
      </c>
      <c r="F87" s="81" t="s">
        <v>1272</v>
      </c>
      <c r="G87" s="77" t="s">
        <v>771</v>
      </c>
      <c r="H87" s="77" t="s">
        <v>398</v>
      </c>
      <c r="I87" s="77"/>
      <c r="J87" s="107">
        <v>0.41299999999999998</v>
      </c>
      <c r="K87" s="77" t="s">
        <v>783</v>
      </c>
      <c r="L87" s="77" t="s">
        <v>784</v>
      </c>
      <c r="M87" s="77" t="s">
        <v>785</v>
      </c>
      <c r="N87" s="81" t="s">
        <v>394</v>
      </c>
      <c r="O87" s="96" t="s">
        <v>786</v>
      </c>
      <c r="P87" s="98" t="s">
        <v>1299</v>
      </c>
      <c r="Q87" s="108">
        <v>45086</v>
      </c>
    </row>
    <row r="88" spans="1:17" x14ac:dyDescent="0.2">
      <c r="A88" s="106">
        <v>84</v>
      </c>
      <c r="B88" s="106" t="s">
        <v>787</v>
      </c>
      <c r="C88" s="98" t="s">
        <v>12151</v>
      </c>
      <c r="D88" s="77" t="s">
        <v>788</v>
      </c>
      <c r="E88" s="81" t="s">
        <v>1269</v>
      </c>
      <c r="F88" s="81" t="s">
        <v>1272</v>
      </c>
      <c r="G88" s="77" t="s">
        <v>789</v>
      </c>
      <c r="H88" s="77" t="s">
        <v>281</v>
      </c>
      <c r="I88" s="77" t="s">
        <v>282</v>
      </c>
      <c r="J88" s="107">
        <v>2.4940000000000002</v>
      </c>
      <c r="K88" s="77" t="s">
        <v>375</v>
      </c>
      <c r="L88" s="77" t="s">
        <v>790</v>
      </c>
      <c r="M88" s="77" t="s">
        <v>606</v>
      </c>
      <c r="N88" s="81" t="s">
        <v>394</v>
      </c>
      <c r="O88" s="96" t="s">
        <v>791</v>
      </c>
      <c r="P88" s="98" t="s">
        <v>1299</v>
      </c>
      <c r="Q88" s="108">
        <v>44504</v>
      </c>
    </row>
    <row r="89" spans="1:17" x14ac:dyDescent="0.2">
      <c r="A89" s="106">
        <v>85</v>
      </c>
      <c r="B89" s="106" t="s">
        <v>792</v>
      </c>
      <c r="C89" s="98" t="s">
        <v>12150</v>
      </c>
      <c r="D89" s="77" t="s">
        <v>788</v>
      </c>
      <c r="E89" s="81" t="s">
        <v>1269</v>
      </c>
      <c r="F89" s="81" t="s">
        <v>1272</v>
      </c>
      <c r="G89" s="77" t="s">
        <v>793</v>
      </c>
      <c r="H89" s="77" t="s">
        <v>281</v>
      </c>
      <c r="I89" s="77" t="s">
        <v>282</v>
      </c>
      <c r="J89" s="107">
        <v>0.95399999999999996</v>
      </c>
      <c r="K89" s="77" t="s">
        <v>375</v>
      </c>
      <c r="L89" s="77" t="s">
        <v>794</v>
      </c>
      <c r="M89" s="77" t="s">
        <v>795</v>
      </c>
      <c r="N89" s="81" t="s">
        <v>394</v>
      </c>
      <c r="O89" s="96" t="s">
        <v>796</v>
      </c>
      <c r="P89" s="98" t="s">
        <v>1299</v>
      </c>
      <c r="Q89" s="108">
        <v>44504</v>
      </c>
    </row>
    <row r="90" spans="1:17" x14ac:dyDescent="0.2">
      <c r="A90" s="106">
        <v>86</v>
      </c>
      <c r="B90" s="106" t="s">
        <v>797</v>
      </c>
      <c r="C90" s="98" t="s">
        <v>12149</v>
      </c>
      <c r="D90" s="77" t="s">
        <v>788</v>
      </c>
      <c r="E90" s="81" t="s">
        <v>1269</v>
      </c>
      <c r="F90" s="81" t="s">
        <v>1272</v>
      </c>
      <c r="G90" s="77" t="s">
        <v>798</v>
      </c>
      <c r="H90" s="77" t="s">
        <v>281</v>
      </c>
      <c r="I90" s="77" t="s">
        <v>282</v>
      </c>
      <c r="J90" s="107">
        <v>0.79300000000000004</v>
      </c>
      <c r="K90" s="77" t="s">
        <v>375</v>
      </c>
      <c r="L90" s="77" t="s">
        <v>799</v>
      </c>
      <c r="M90" s="77" t="s">
        <v>795</v>
      </c>
      <c r="N90" s="81" t="s">
        <v>394</v>
      </c>
      <c r="O90" s="96" t="s">
        <v>800</v>
      </c>
      <c r="P90" s="98" t="s">
        <v>1299</v>
      </c>
      <c r="Q90" s="108">
        <v>44504</v>
      </c>
    </row>
    <row r="91" spans="1:17" x14ac:dyDescent="0.2">
      <c r="A91" s="106">
        <v>87</v>
      </c>
      <c r="B91" s="106" t="s">
        <v>801</v>
      </c>
      <c r="C91" s="98" t="s">
        <v>12148</v>
      </c>
      <c r="D91" s="77" t="s">
        <v>788</v>
      </c>
      <c r="E91" s="81" t="s">
        <v>1269</v>
      </c>
      <c r="F91" s="81" t="s">
        <v>1272</v>
      </c>
      <c r="G91" s="77" t="s">
        <v>802</v>
      </c>
      <c r="H91" s="77" t="s">
        <v>281</v>
      </c>
      <c r="I91" s="77" t="s">
        <v>282</v>
      </c>
      <c r="J91" s="107">
        <v>0.60699999999999998</v>
      </c>
      <c r="K91" s="77" t="s">
        <v>375</v>
      </c>
      <c r="L91" s="77" t="s">
        <v>803</v>
      </c>
      <c r="M91" s="77" t="s">
        <v>715</v>
      </c>
      <c r="N91" s="81" t="s">
        <v>394</v>
      </c>
      <c r="O91" s="96" t="s">
        <v>804</v>
      </c>
      <c r="P91" s="98" t="s">
        <v>1299</v>
      </c>
      <c r="Q91" s="108">
        <v>45025</v>
      </c>
    </row>
    <row r="92" spans="1:17" x14ac:dyDescent="0.2">
      <c r="A92" s="106">
        <v>88</v>
      </c>
      <c r="B92" s="106" t="s">
        <v>805</v>
      </c>
      <c r="C92" s="98" t="s">
        <v>12186</v>
      </c>
      <c r="D92" s="77" t="s">
        <v>357</v>
      </c>
      <c r="E92" s="81" t="s">
        <v>1269</v>
      </c>
      <c r="F92" s="81" t="s">
        <v>1272</v>
      </c>
      <c r="G92" s="77" t="s">
        <v>806</v>
      </c>
      <c r="H92" s="77" t="s">
        <v>484</v>
      </c>
      <c r="I92" s="77"/>
      <c r="J92" s="107">
        <v>30.861999999999998</v>
      </c>
      <c r="K92" s="77" t="s">
        <v>807</v>
      </c>
      <c r="L92" s="77" t="s">
        <v>808</v>
      </c>
      <c r="M92" s="77" t="s">
        <v>809</v>
      </c>
      <c r="N92" s="81" t="s">
        <v>394</v>
      </c>
      <c r="O92" s="96" t="s">
        <v>810</v>
      </c>
      <c r="P92" s="98" t="s">
        <v>1299</v>
      </c>
      <c r="Q92" s="108">
        <v>45644</v>
      </c>
    </row>
    <row r="93" spans="1:17" x14ac:dyDescent="0.2">
      <c r="A93" s="106">
        <v>89</v>
      </c>
      <c r="B93" s="106" t="s">
        <v>811</v>
      </c>
      <c r="C93" s="98" t="s">
        <v>12154</v>
      </c>
      <c r="D93" s="77" t="s">
        <v>380</v>
      </c>
      <c r="E93" s="81" t="s">
        <v>1269</v>
      </c>
      <c r="F93" s="81" t="s">
        <v>1271</v>
      </c>
      <c r="G93" s="77" t="s">
        <v>812</v>
      </c>
      <c r="H93" s="77" t="s">
        <v>281</v>
      </c>
      <c r="I93" s="77" t="s">
        <v>282</v>
      </c>
      <c r="J93" s="107">
        <v>17.577000000000002</v>
      </c>
      <c r="K93" s="77" t="s">
        <v>375</v>
      </c>
      <c r="L93" s="77" t="s">
        <v>813</v>
      </c>
      <c r="M93" s="77" t="s">
        <v>606</v>
      </c>
      <c r="N93" s="81" t="s">
        <v>394</v>
      </c>
      <c r="O93" s="96" t="s">
        <v>814</v>
      </c>
      <c r="P93" s="98" t="s">
        <v>1299</v>
      </c>
      <c r="Q93" s="108">
        <v>45079</v>
      </c>
    </row>
    <row r="94" spans="1:17" x14ac:dyDescent="0.2">
      <c r="A94" s="106">
        <v>90</v>
      </c>
      <c r="B94" s="106" t="s">
        <v>815</v>
      </c>
      <c r="C94" s="98" t="s">
        <v>12165</v>
      </c>
      <c r="D94" s="77" t="s">
        <v>13138</v>
      </c>
      <c r="E94" s="81" t="s">
        <v>1269</v>
      </c>
      <c r="F94" s="81" t="s">
        <v>1272</v>
      </c>
      <c r="G94" s="77" t="s">
        <v>816</v>
      </c>
      <c r="H94" s="77" t="s">
        <v>281</v>
      </c>
      <c r="I94" s="77" t="s">
        <v>282</v>
      </c>
      <c r="J94" s="107">
        <v>6.8380000000000001</v>
      </c>
      <c r="K94" s="77" t="s">
        <v>375</v>
      </c>
      <c r="L94" s="77" t="s">
        <v>817</v>
      </c>
      <c r="M94" s="77" t="s">
        <v>760</v>
      </c>
      <c r="N94" s="81" t="s">
        <v>394</v>
      </c>
      <c r="O94" s="96" t="s">
        <v>818</v>
      </c>
      <c r="P94" s="98" t="s">
        <v>1299</v>
      </c>
      <c r="Q94" s="108">
        <v>44778</v>
      </c>
    </row>
    <row r="95" spans="1:17" x14ac:dyDescent="0.2">
      <c r="A95" s="106">
        <v>91</v>
      </c>
      <c r="B95" s="106" t="s">
        <v>819</v>
      </c>
      <c r="C95" s="98" t="s">
        <v>12127</v>
      </c>
      <c r="D95" s="77" t="s">
        <v>330</v>
      </c>
      <c r="E95" s="81" t="s">
        <v>1269</v>
      </c>
      <c r="F95" s="81" t="s">
        <v>1272</v>
      </c>
      <c r="G95" s="77" t="s">
        <v>820</v>
      </c>
      <c r="H95" s="77" t="s">
        <v>281</v>
      </c>
      <c r="I95" s="77" t="s">
        <v>282</v>
      </c>
      <c r="J95" s="107">
        <v>1.3440000000000001</v>
      </c>
      <c r="K95" s="77" t="s">
        <v>375</v>
      </c>
      <c r="L95" s="77" t="s">
        <v>714</v>
      </c>
      <c r="M95" s="77" t="s">
        <v>715</v>
      </c>
      <c r="N95" s="81" t="s">
        <v>394</v>
      </c>
      <c r="O95" s="96" t="s">
        <v>821</v>
      </c>
      <c r="P95" s="98" t="s">
        <v>1303</v>
      </c>
      <c r="Q95" s="108" t="s">
        <v>1349</v>
      </c>
    </row>
    <row r="96" spans="1:17" x14ac:dyDescent="0.2">
      <c r="A96" s="106">
        <v>92</v>
      </c>
      <c r="B96" s="106" t="s">
        <v>822</v>
      </c>
      <c r="C96" s="98" t="s">
        <v>12167</v>
      </c>
      <c r="D96" s="77" t="s">
        <v>510</v>
      </c>
      <c r="E96" s="81" t="s">
        <v>1269</v>
      </c>
      <c r="F96" s="81" t="s">
        <v>1272</v>
      </c>
      <c r="G96" s="77" t="s">
        <v>823</v>
      </c>
      <c r="H96" s="77" t="s">
        <v>824</v>
      </c>
      <c r="I96" s="77"/>
      <c r="J96" s="107">
        <v>345.77</v>
      </c>
      <c r="K96" s="77" t="s">
        <v>825</v>
      </c>
      <c r="L96" s="77" t="s">
        <v>826</v>
      </c>
      <c r="M96" s="77" t="s">
        <v>827</v>
      </c>
      <c r="N96" s="81" t="s">
        <v>394</v>
      </c>
      <c r="O96" s="96" t="s">
        <v>828</v>
      </c>
      <c r="P96" s="98" t="s">
        <v>1299</v>
      </c>
      <c r="Q96" s="108">
        <v>45086</v>
      </c>
    </row>
    <row r="97" spans="1:17" x14ac:dyDescent="0.2">
      <c r="A97" s="106">
        <v>93</v>
      </c>
      <c r="B97" s="106" t="s">
        <v>829</v>
      </c>
      <c r="C97" s="98" t="s">
        <v>12185</v>
      </c>
      <c r="D97" s="77" t="s">
        <v>357</v>
      </c>
      <c r="E97" s="81" t="s">
        <v>1269</v>
      </c>
      <c r="F97" s="81" t="s">
        <v>1272</v>
      </c>
      <c r="G97" s="77" t="s">
        <v>365</v>
      </c>
      <c r="H97" s="77" t="s">
        <v>6158</v>
      </c>
      <c r="I97" s="77"/>
      <c r="J97" s="107">
        <v>3.6440000000000001</v>
      </c>
      <c r="K97" s="77" t="s">
        <v>830</v>
      </c>
      <c r="L97" s="77" t="s">
        <v>831</v>
      </c>
      <c r="M97" s="77" t="s">
        <v>832</v>
      </c>
      <c r="N97" s="81" t="s">
        <v>394</v>
      </c>
      <c r="O97" s="96" t="s">
        <v>833</v>
      </c>
      <c r="P97" s="98" t="s">
        <v>1303</v>
      </c>
      <c r="Q97" s="108" t="s">
        <v>1349</v>
      </c>
    </row>
    <row r="98" spans="1:17" x14ac:dyDescent="0.2">
      <c r="A98" s="106">
        <v>94</v>
      </c>
      <c r="B98" s="106" t="s">
        <v>834</v>
      </c>
      <c r="C98" s="98" t="s">
        <v>12126</v>
      </c>
      <c r="D98" s="77" t="s">
        <v>330</v>
      </c>
      <c r="E98" s="81" t="s">
        <v>1269</v>
      </c>
      <c r="F98" s="81" t="s">
        <v>1272</v>
      </c>
      <c r="G98" s="77" t="s">
        <v>718</v>
      </c>
      <c r="H98" s="77" t="s">
        <v>281</v>
      </c>
      <c r="I98" s="77" t="s">
        <v>282</v>
      </c>
      <c r="J98" s="107">
        <v>0.39400000000000002</v>
      </c>
      <c r="K98" s="77" t="s">
        <v>375</v>
      </c>
      <c r="L98" s="77" t="s">
        <v>719</v>
      </c>
      <c r="M98" s="77" t="s">
        <v>720</v>
      </c>
      <c r="N98" s="81" t="s">
        <v>394</v>
      </c>
      <c r="O98" s="96" t="s">
        <v>835</v>
      </c>
      <c r="P98" s="98" t="s">
        <v>1303</v>
      </c>
      <c r="Q98" s="108" t="s">
        <v>1349</v>
      </c>
    </row>
    <row r="99" spans="1:17" x14ac:dyDescent="0.2">
      <c r="A99" s="106">
        <v>95</v>
      </c>
      <c r="B99" s="106" t="s">
        <v>836</v>
      </c>
      <c r="C99" s="98" t="s">
        <v>12125</v>
      </c>
      <c r="D99" s="77" t="s">
        <v>330</v>
      </c>
      <c r="E99" s="81" t="s">
        <v>1269</v>
      </c>
      <c r="F99" s="81" t="s">
        <v>1272</v>
      </c>
      <c r="G99" s="77" t="s">
        <v>723</v>
      </c>
      <c r="H99" s="77" t="s">
        <v>281</v>
      </c>
      <c r="I99" s="77" t="s">
        <v>282</v>
      </c>
      <c r="J99" s="107">
        <v>0.41699999999999998</v>
      </c>
      <c r="K99" s="77" t="s">
        <v>375</v>
      </c>
      <c r="L99" s="77" t="s">
        <v>724</v>
      </c>
      <c r="M99" s="77" t="s">
        <v>720</v>
      </c>
      <c r="N99" s="81" t="s">
        <v>394</v>
      </c>
      <c r="O99" s="96" t="s">
        <v>837</v>
      </c>
      <c r="P99" s="98" t="s">
        <v>1303</v>
      </c>
      <c r="Q99" s="108" t="s">
        <v>1349</v>
      </c>
    </row>
    <row r="100" spans="1:17" x14ac:dyDescent="0.2">
      <c r="A100" s="106">
        <v>96</v>
      </c>
      <c r="B100" s="106" t="s">
        <v>838</v>
      </c>
      <c r="C100" s="98" t="s">
        <v>12124</v>
      </c>
      <c r="D100" s="77" t="s">
        <v>330</v>
      </c>
      <c r="E100" s="81" t="s">
        <v>1269</v>
      </c>
      <c r="F100" s="81" t="s">
        <v>1272</v>
      </c>
      <c r="G100" s="77" t="s">
        <v>839</v>
      </c>
      <c r="H100" s="77" t="s">
        <v>6158</v>
      </c>
      <c r="I100" s="77"/>
      <c r="J100" s="107">
        <v>5.327</v>
      </c>
      <c r="K100" s="77" t="s">
        <v>375</v>
      </c>
      <c r="L100" s="77" t="s">
        <v>840</v>
      </c>
      <c r="M100" s="77" t="s">
        <v>841</v>
      </c>
      <c r="N100" s="81" t="s">
        <v>394</v>
      </c>
      <c r="O100" s="96" t="s">
        <v>842</v>
      </c>
      <c r="P100" s="98" t="s">
        <v>1303</v>
      </c>
      <c r="Q100" s="108" t="s">
        <v>1349</v>
      </c>
    </row>
    <row r="101" spans="1:17" x14ac:dyDescent="0.2">
      <c r="A101" s="106">
        <v>97</v>
      </c>
      <c r="B101" s="106" t="s">
        <v>843</v>
      </c>
      <c r="C101" s="98" t="s">
        <v>12141</v>
      </c>
      <c r="D101" s="77" t="s">
        <v>373</v>
      </c>
      <c r="E101" s="81" t="s">
        <v>1260</v>
      </c>
      <c r="F101" s="81" t="s">
        <v>1277</v>
      </c>
      <c r="G101" s="77" t="s">
        <v>844</v>
      </c>
      <c r="H101" s="77" t="s">
        <v>281</v>
      </c>
      <c r="I101" s="77" t="s">
        <v>282</v>
      </c>
      <c r="J101" s="107">
        <v>0.86799999999999999</v>
      </c>
      <c r="K101" s="77" t="s">
        <v>375</v>
      </c>
      <c r="L101" s="77" t="s">
        <v>845</v>
      </c>
      <c r="M101" s="77" t="s">
        <v>846</v>
      </c>
      <c r="N101" s="81" t="s">
        <v>394</v>
      </c>
      <c r="O101" s="96" t="s">
        <v>847</v>
      </c>
      <c r="P101" s="98" t="s">
        <v>1299</v>
      </c>
      <c r="Q101" s="108">
        <v>45649</v>
      </c>
    </row>
    <row r="102" spans="1:17" x14ac:dyDescent="0.2">
      <c r="A102" s="106">
        <v>98</v>
      </c>
      <c r="B102" s="106" t="s">
        <v>848</v>
      </c>
      <c r="C102" s="98" t="s">
        <v>12164</v>
      </c>
      <c r="D102" s="77" t="s">
        <v>13138</v>
      </c>
      <c r="E102" s="81" t="s">
        <v>1269</v>
      </c>
      <c r="F102" s="81" t="s">
        <v>1272</v>
      </c>
      <c r="G102" s="77" t="s">
        <v>849</v>
      </c>
      <c r="H102" s="77" t="s">
        <v>281</v>
      </c>
      <c r="I102" s="77" t="s">
        <v>282</v>
      </c>
      <c r="J102" s="107">
        <v>4.7949999999999999</v>
      </c>
      <c r="K102" s="77" t="s">
        <v>375</v>
      </c>
      <c r="L102" s="77" t="s">
        <v>850</v>
      </c>
      <c r="M102" s="77" t="s">
        <v>851</v>
      </c>
      <c r="N102" s="81" t="s">
        <v>394</v>
      </c>
      <c r="O102" s="96" t="s">
        <v>852</v>
      </c>
      <c r="P102" s="98" t="s">
        <v>1299</v>
      </c>
      <c r="Q102" s="108">
        <v>44734</v>
      </c>
    </row>
    <row r="103" spans="1:17" x14ac:dyDescent="0.2">
      <c r="A103" s="106">
        <v>99</v>
      </c>
      <c r="B103" s="106" t="s">
        <v>853</v>
      </c>
      <c r="C103" s="98" t="s">
        <v>12184</v>
      </c>
      <c r="D103" s="77" t="s">
        <v>357</v>
      </c>
      <c r="E103" s="81" t="s">
        <v>1269</v>
      </c>
      <c r="F103" s="81" t="s">
        <v>1272</v>
      </c>
      <c r="G103" s="77" t="s">
        <v>854</v>
      </c>
      <c r="H103" s="77" t="s">
        <v>6158</v>
      </c>
      <c r="I103" s="77"/>
      <c r="J103" s="107">
        <v>0.20200000000000001</v>
      </c>
      <c r="K103" s="77" t="s">
        <v>830</v>
      </c>
      <c r="L103" s="77" t="s">
        <v>855</v>
      </c>
      <c r="M103" s="77" t="s">
        <v>856</v>
      </c>
      <c r="N103" s="81" t="s">
        <v>394</v>
      </c>
      <c r="O103" s="96" t="s">
        <v>857</v>
      </c>
      <c r="P103" s="98" t="s">
        <v>1299</v>
      </c>
      <c r="Q103" s="108">
        <v>45644</v>
      </c>
    </row>
    <row r="104" spans="1:17" x14ac:dyDescent="0.2">
      <c r="A104" s="106">
        <v>100</v>
      </c>
      <c r="B104" s="106" t="s">
        <v>858</v>
      </c>
      <c r="C104" s="98" t="s">
        <v>12123</v>
      </c>
      <c r="D104" s="77" t="s">
        <v>330</v>
      </c>
      <c r="E104" s="81" t="s">
        <v>1269</v>
      </c>
      <c r="F104" s="81" t="s">
        <v>1272</v>
      </c>
      <c r="G104" s="77" t="s">
        <v>859</v>
      </c>
      <c r="H104" s="77" t="s">
        <v>6158</v>
      </c>
      <c r="I104" s="77" t="s">
        <v>693</v>
      </c>
      <c r="J104" s="107">
        <v>0.108</v>
      </c>
      <c r="K104" s="77" t="s">
        <v>375</v>
      </c>
      <c r="L104" s="77" t="s">
        <v>860</v>
      </c>
      <c r="M104" s="77" t="s">
        <v>861</v>
      </c>
      <c r="N104" s="81" t="s">
        <v>394</v>
      </c>
      <c r="O104" s="96" t="s">
        <v>862</v>
      </c>
      <c r="P104" s="98" t="s">
        <v>1303</v>
      </c>
      <c r="Q104" s="108" t="s">
        <v>1349</v>
      </c>
    </row>
    <row r="105" spans="1:17" x14ac:dyDescent="0.2">
      <c r="A105" s="106">
        <v>101</v>
      </c>
      <c r="B105" s="106" t="s">
        <v>863</v>
      </c>
      <c r="C105" s="98" t="s">
        <v>12122</v>
      </c>
      <c r="D105" s="77" t="s">
        <v>330</v>
      </c>
      <c r="E105" s="81" t="s">
        <v>1269</v>
      </c>
      <c r="F105" s="81" t="s">
        <v>1272</v>
      </c>
      <c r="G105" s="77" t="s">
        <v>864</v>
      </c>
      <c r="H105" s="77" t="s">
        <v>6158</v>
      </c>
      <c r="I105" s="77"/>
      <c r="J105" s="107">
        <v>0.41399999999999998</v>
      </c>
      <c r="K105" s="77" t="s">
        <v>375</v>
      </c>
      <c r="L105" s="77" t="s">
        <v>865</v>
      </c>
      <c r="M105" s="77" t="s">
        <v>866</v>
      </c>
      <c r="N105" s="81" t="s">
        <v>394</v>
      </c>
      <c r="O105" s="96" t="s">
        <v>867</v>
      </c>
      <c r="P105" s="98" t="s">
        <v>1303</v>
      </c>
      <c r="Q105" s="108" t="s">
        <v>1349</v>
      </c>
    </row>
    <row r="106" spans="1:17" x14ac:dyDescent="0.2">
      <c r="A106" s="106">
        <v>102</v>
      </c>
      <c r="B106" s="106" t="s">
        <v>868</v>
      </c>
      <c r="C106" s="98" t="s">
        <v>12215</v>
      </c>
      <c r="D106" s="81" t="s">
        <v>669</v>
      </c>
      <c r="E106" s="81" t="s">
        <v>1266</v>
      </c>
      <c r="F106" s="81" t="s">
        <v>1268</v>
      </c>
      <c r="G106" s="81" t="s">
        <v>869</v>
      </c>
      <c r="H106" s="81" t="s">
        <v>281</v>
      </c>
      <c r="I106" s="81" t="s">
        <v>282</v>
      </c>
      <c r="J106" s="107">
        <v>2.3180000000000001</v>
      </c>
      <c r="K106" s="81" t="s">
        <v>870</v>
      </c>
      <c r="L106" s="81" t="s">
        <v>871</v>
      </c>
      <c r="M106" s="81" t="s">
        <v>872</v>
      </c>
      <c r="N106" s="81" t="s">
        <v>394</v>
      </c>
      <c r="O106" s="96" t="s">
        <v>873</v>
      </c>
      <c r="P106" s="98" t="s">
        <v>1299</v>
      </c>
      <c r="Q106" s="108">
        <v>44781</v>
      </c>
    </row>
    <row r="107" spans="1:17" x14ac:dyDescent="0.2">
      <c r="A107" s="106">
        <v>103</v>
      </c>
      <c r="B107" s="106" t="s">
        <v>874</v>
      </c>
      <c r="C107" s="98" t="s">
        <v>12121</v>
      </c>
      <c r="D107" s="77" t="s">
        <v>330</v>
      </c>
      <c r="E107" s="81" t="s">
        <v>1269</v>
      </c>
      <c r="F107" s="81" t="s">
        <v>1272</v>
      </c>
      <c r="G107" s="77" t="s">
        <v>875</v>
      </c>
      <c r="H107" s="77" t="s">
        <v>6158</v>
      </c>
      <c r="I107" s="77" t="s">
        <v>570</v>
      </c>
      <c r="J107" s="107">
        <v>1.518</v>
      </c>
      <c r="K107" s="77" t="s">
        <v>375</v>
      </c>
      <c r="L107" s="77" t="s">
        <v>876</v>
      </c>
      <c r="M107" s="77" t="s">
        <v>877</v>
      </c>
      <c r="N107" s="81" t="s">
        <v>394</v>
      </c>
      <c r="O107" s="96" t="s">
        <v>878</v>
      </c>
      <c r="P107" s="98" t="s">
        <v>1300</v>
      </c>
      <c r="Q107" s="108" t="s">
        <v>1349</v>
      </c>
    </row>
    <row r="108" spans="1:17" x14ac:dyDescent="0.2">
      <c r="A108" s="106">
        <v>104</v>
      </c>
      <c r="B108" s="106" t="s">
        <v>879</v>
      </c>
      <c r="C108" s="98" t="s">
        <v>12100</v>
      </c>
      <c r="D108" s="77" t="s">
        <v>12095</v>
      </c>
      <c r="E108" s="81" t="s">
        <v>1269</v>
      </c>
      <c r="F108" s="81" t="s">
        <v>1272</v>
      </c>
      <c r="G108" s="77" t="s">
        <v>880</v>
      </c>
      <c r="H108" s="77" t="s">
        <v>281</v>
      </c>
      <c r="I108" s="77" t="s">
        <v>282</v>
      </c>
      <c r="J108" s="107">
        <v>48.237000000000002</v>
      </c>
      <c r="K108" s="77" t="s">
        <v>375</v>
      </c>
      <c r="L108" s="77" t="s">
        <v>881</v>
      </c>
      <c r="M108" s="77" t="s">
        <v>882</v>
      </c>
      <c r="N108" s="81" t="s">
        <v>394</v>
      </c>
      <c r="O108" s="96" t="s">
        <v>883</v>
      </c>
      <c r="P108" s="98" t="s">
        <v>1303</v>
      </c>
      <c r="Q108" s="108" t="s">
        <v>1349</v>
      </c>
    </row>
    <row r="109" spans="1:17" x14ac:dyDescent="0.2">
      <c r="A109" s="106">
        <v>105</v>
      </c>
      <c r="B109" s="106" t="s">
        <v>884</v>
      </c>
      <c r="C109" s="98" t="s">
        <v>12099</v>
      </c>
      <c r="D109" s="77" t="s">
        <v>12095</v>
      </c>
      <c r="E109" s="77" t="s">
        <v>1269</v>
      </c>
      <c r="F109" s="77" t="s">
        <v>1272</v>
      </c>
      <c r="G109" s="77" t="s">
        <v>885</v>
      </c>
      <c r="H109" s="77" t="s">
        <v>429</v>
      </c>
      <c r="I109" s="77" t="s">
        <v>430</v>
      </c>
      <c r="J109" s="107">
        <v>2.2549999999999999</v>
      </c>
      <c r="K109" s="77" t="s">
        <v>375</v>
      </c>
      <c r="L109" s="77" t="s">
        <v>886</v>
      </c>
      <c r="M109" s="77" t="s">
        <v>662</v>
      </c>
      <c r="N109" s="81" t="s">
        <v>394</v>
      </c>
      <c r="O109" s="96" t="s">
        <v>887</v>
      </c>
      <c r="P109" s="98" t="s">
        <v>1303</v>
      </c>
      <c r="Q109" s="108" t="s">
        <v>1349</v>
      </c>
    </row>
    <row r="110" spans="1:17" x14ac:dyDescent="0.2">
      <c r="A110" s="106">
        <v>106</v>
      </c>
      <c r="B110" s="106" t="s">
        <v>888</v>
      </c>
      <c r="C110" s="98" t="s">
        <v>12120</v>
      </c>
      <c r="D110" s="77" t="s">
        <v>330</v>
      </c>
      <c r="E110" s="81" t="s">
        <v>1269</v>
      </c>
      <c r="F110" s="81" t="s">
        <v>1272</v>
      </c>
      <c r="G110" s="77" t="s">
        <v>889</v>
      </c>
      <c r="H110" s="77" t="s">
        <v>6158</v>
      </c>
      <c r="I110" s="77"/>
      <c r="J110" s="107">
        <v>0.44900000000000001</v>
      </c>
      <c r="K110" s="77" t="s">
        <v>375</v>
      </c>
      <c r="L110" s="77" t="s">
        <v>890</v>
      </c>
      <c r="M110" s="77" t="s">
        <v>891</v>
      </c>
      <c r="N110" s="81" t="s">
        <v>394</v>
      </c>
      <c r="O110" s="96" t="s">
        <v>892</v>
      </c>
      <c r="P110" s="98" t="s">
        <v>1303</v>
      </c>
      <c r="Q110" s="108" t="s">
        <v>1349</v>
      </c>
    </row>
    <row r="111" spans="1:17" x14ac:dyDescent="0.2">
      <c r="A111" s="106">
        <v>107</v>
      </c>
      <c r="B111" s="106" t="s">
        <v>893</v>
      </c>
      <c r="C111" s="98" t="s">
        <v>12119</v>
      </c>
      <c r="D111" s="77" t="s">
        <v>330</v>
      </c>
      <c r="E111" s="81" t="s">
        <v>1269</v>
      </c>
      <c r="F111" s="81" t="s">
        <v>1272</v>
      </c>
      <c r="G111" s="77" t="s">
        <v>894</v>
      </c>
      <c r="H111" s="77" t="s">
        <v>6158</v>
      </c>
      <c r="I111" s="77" t="s">
        <v>570</v>
      </c>
      <c r="J111" s="107">
        <v>2.2290000000000001</v>
      </c>
      <c r="K111" s="77" t="s">
        <v>375</v>
      </c>
      <c r="L111" s="77" t="s">
        <v>895</v>
      </c>
      <c r="M111" s="77" t="s">
        <v>896</v>
      </c>
      <c r="N111" s="81" t="s">
        <v>394</v>
      </c>
      <c r="O111" s="96" t="s">
        <v>897</v>
      </c>
      <c r="P111" s="98" t="s">
        <v>1303</v>
      </c>
      <c r="Q111" s="108" t="s">
        <v>1349</v>
      </c>
    </row>
    <row r="112" spans="1:17" x14ac:dyDescent="0.2">
      <c r="A112" s="106">
        <v>108</v>
      </c>
      <c r="B112" s="106" t="s">
        <v>898</v>
      </c>
      <c r="C112" s="98" t="s">
        <v>12152</v>
      </c>
      <c r="D112" s="77" t="s">
        <v>599</v>
      </c>
      <c r="E112" s="81" t="s">
        <v>1269</v>
      </c>
      <c r="F112" s="81" t="s">
        <v>1273</v>
      </c>
      <c r="G112" s="77" t="s">
        <v>899</v>
      </c>
      <c r="H112" s="77" t="s">
        <v>281</v>
      </c>
      <c r="I112" s="77" t="s">
        <v>282</v>
      </c>
      <c r="J112" s="107">
        <v>1.0389999999999999</v>
      </c>
      <c r="K112" s="77" t="s">
        <v>375</v>
      </c>
      <c r="L112" s="77" t="s">
        <v>900</v>
      </c>
      <c r="M112" s="77"/>
      <c r="N112" s="81" t="s">
        <v>394</v>
      </c>
      <c r="O112" s="96" t="s">
        <v>901</v>
      </c>
      <c r="P112" s="98" t="s">
        <v>1299</v>
      </c>
      <c r="Q112" s="108">
        <v>45171</v>
      </c>
    </row>
    <row r="113" spans="1:17" x14ac:dyDescent="0.2">
      <c r="A113" s="106">
        <v>109</v>
      </c>
      <c r="B113" s="106" t="s">
        <v>902</v>
      </c>
      <c r="C113" s="98" t="s">
        <v>12183</v>
      </c>
      <c r="D113" s="77" t="s">
        <v>357</v>
      </c>
      <c r="E113" s="81" t="s">
        <v>1269</v>
      </c>
      <c r="F113" s="81" t="s">
        <v>1272</v>
      </c>
      <c r="G113" s="77" t="s">
        <v>903</v>
      </c>
      <c r="H113" s="77" t="s">
        <v>6158</v>
      </c>
      <c r="I113" s="77"/>
      <c r="J113" s="107">
        <v>2.6419999999999999</v>
      </c>
      <c r="K113" s="77" t="s">
        <v>904</v>
      </c>
      <c r="L113" s="77" t="s">
        <v>905</v>
      </c>
      <c r="M113" s="77" t="s">
        <v>795</v>
      </c>
      <c r="N113" s="81" t="s">
        <v>394</v>
      </c>
      <c r="O113" s="96" t="s">
        <v>906</v>
      </c>
      <c r="P113" s="98" t="s">
        <v>1303</v>
      </c>
      <c r="Q113" s="108" t="s">
        <v>1349</v>
      </c>
    </row>
    <row r="114" spans="1:17" x14ac:dyDescent="0.2">
      <c r="A114" s="106">
        <v>110</v>
      </c>
      <c r="B114" s="106" t="s">
        <v>907</v>
      </c>
      <c r="C114" s="98" t="s">
        <v>12182</v>
      </c>
      <c r="D114" s="77" t="s">
        <v>357</v>
      </c>
      <c r="E114" s="81" t="s">
        <v>1269</v>
      </c>
      <c r="F114" s="81" t="s">
        <v>1272</v>
      </c>
      <c r="G114" s="77" t="s">
        <v>908</v>
      </c>
      <c r="H114" s="77" t="s">
        <v>398</v>
      </c>
      <c r="I114" s="77"/>
      <c r="J114" s="107">
        <v>0.30299999999999999</v>
      </c>
      <c r="K114" s="77" t="s">
        <v>512</v>
      </c>
      <c r="L114" s="77" t="s">
        <v>909</v>
      </c>
      <c r="M114" s="77" t="s">
        <v>910</v>
      </c>
      <c r="N114" s="81" t="s">
        <v>394</v>
      </c>
      <c r="O114" s="96" t="s">
        <v>911</v>
      </c>
      <c r="P114" s="98" t="s">
        <v>1303</v>
      </c>
      <c r="Q114" s="108" t="s">
        <v>1349</v>
      </c>
    </row>
    <row r="115" spans="1:17" x14ac:dyDescent="0.2">
      <c r="A115" s="106">
        <v>111</v>
      </c>
      <c r="B115" s="106" t="s">
        <v>912</v>
      </c>
      <c r="C115" s="98" t="s">
        <v>12118</v>
      </c>
      <c r="D115" s="77" t="s">
        <v>330</v>
      </c>
      <c r="E115" s="81" t="s">
        <v>1269</v>
      </c>
      <c r="F115" s="81" t="s">
        <v>1272</v>
      </c>
      <c r="G115" s="77" t="s">
        <v>913</v>
      </c>
      <c r="H115" s="77" t="s">
        <v>429</v>
      </c>
      <c r="I115" s="77" t="s">
        <v>430</v>
      </c>
      <c r="J115" s="107">
        <v>19.077000000000002</v>
      </c>
      <c r="K115" s="77" t="s">
        <v>375</v>
      </c>
      <c r="L115" s="77" t="s">
        <v>914</v>
      </c>
      <c r="M115" s="77" t="s">
        <v>497</v>
      </c>
      <c r="N115" s="81" t="s">
        <v>394</v>
      </c>
      <c r="O115" s="96" t="s">
        <v>915</v>
      </c>
      <c r="P115" s="98" t="s">
        <v>1303</v>
      </c>
      <c r="Q115" s="108" t="s">
        <v>1349</v>
      </c>
    </row>
    <row r="116" spans="1:17" x14ac:dyDescent="0.2">
      <c r="A116" s="106">
        <v>112</v>
      </c>
      <c r="B116" s="106" t="s">
        <v>916</v>
      </c>
      <c r="C116" s="98" t="s">
        <v>12163</v>
      </c>
      <c r="D116" s="77" t="s">
        <v>13138</v>
      </c>
      <c r="E116" s="81" t="s">
        <v>1269</v>
      </c>
      <c r="F116" s="81" t="s">
        <v>1272</v>
      </c>
      <c r="G116" s="77" t="s">
        <v>917</v>
      </c>
      <c r="H116" s="77" t="s">
        <v>429</v>
      </c>
      <c r="I116" s="77" t="s">
        <v>430</v>
      </c>
      <c r="J116" s="107">
        <v>2.109</v>
      </c>
      <c r="K116" s="77" t="s">
        <v>375</v>
      </c>
      <c r="L116" s="77" t="s">
        <v>918</v>
      </c>
      <c r="M116" s="77" t="s">
        <v>662</v>
      </c>
      <c r="N116" s="81" t="s">
        <v>394</v>
      </c>
      <c r="O116" s="96" t="s">
        <v>919</v>
      </c>
      <c r="P116" s="98" t="s">
        <v>1299</v>
      </c>
      <c r="Q116" s="108">
        <v>45070</v>
      </c>
    </row>
    <row r="117" spans="1:17" x14ac:dyDescent="0.2">
      <c r="A117" s="106">
        <v>113</v>
      </c>
      <c r="B117" s="106" t="s">
        <v>920</v>
      </c>
      <c r="C117" s="98" t="s">
        <v>12181</v>
      </c>
      <c r="D117" s="77" t="s">
        <v>357</v>
      </c>
      <c r="E117" s="81" t="s">
        <v>1269</v>
      </c>
      <c r="F117" s="81" t="s">
        <v>1272</v>
      </c>
      <c r="G117" s="77" t="s">
        <v>523</v>
      </c>
      <c r="H117" s="77" t="s">
        <v>255</v>
      </c>
      <c r="I117" s="77"/>
      <c r="J117" s="107">
        <v>1.0669999999999999</v>
      </c>
      <c r="K117" s="77" t="s">
        <v>921</v>
      </c>
      <c r="L117" s="77" t="s">
        <v>922</v>
      </c>
      <c r="M117" s="77" t="s">
        <v>923</v>
      </c>
      <c r="N117" s="81" t="s">
        <v>394</v>
      </c>
      <c r="O117" s="96" t="s">
        <v>924</v>
      </c>
      <c r="P117" s="98" t="s">
        <v>1299</v>
      </c>
      <c r="Q117" s="108">
        <v>45644</v>
      </c>
    </row>
    <row r="118" spans="1:17" x14ac:dyDescent="0.2">
      <c r="A118" s="106">
        <v>114</v>
      </c>
      <c r="B118" s="106" t="s">
        <v>925</v>
      </c>
      <c r="C118" s="98" t="s">
        <v>12162</v>
      </c>
      <c r="D118" s="81" t="s">
        <v>13138</v>
      </c>
      <c r="E118" s="81" t="s">
        <v>1269</v>
      </c>
      <c r="F118" s="81" t="s">
        <v>1272</v>
      </c>
      <c r="G118" s="81" t="s">
        <v>926</v>
      </c>
      <c r="H118" s="81" t="s">
        <v>824</v>
      </c>
      <c r="J118" s="107">
        <v>9.5969999999999995</v>
      </c>
      <c r="K118" s="81" t="s">
        <v>927</v>
      </c>
      <c r="L118" s="81" t="s">
        <v>928</v>
      </c>
      <c r="M118" s="81" t="s">
        <v>929</v>
      </c>
      <c r="N118" s="81" t="s">
        <v>394</v>
      </c>
      <c r="O118" s="96" t="s">
        <v>930</v>
      </c>
      <c r="P118" s="98" t="s">
        <v>1303</v>
      </c>
      <c r="Q118" s="108" t="s">
        <v>1349</v>
      </c>
    </row>
    <row r="119" spans="1:17" x14ac:dyDescent="0.2">
      <c r="A119" s="106">
        <v>115</v>
      </c>
      <c r="B119" s="106" t="s">
        <v>931</v>
      </c>
      <c r="C119" s="98" t="s">
        <v>12180</v>
      </c>
      <c r="D119" s="81" t="s">
        <v>357</v>
      </c>
      <c r="E119" s="81" t="s">
        <v>1269</v>
      </c>
      <c r="F119" s="81" t="s">
        <v>1272</v>
      </c>
      <c r="G119" s="81" t="s">
        <v>932</v>
      </c>
      <c r="H119" s="81" t="s">
        <v>281</v>
      </c>
      <c r="I119" s="81" t="s">
        <v>282</v>
      </c>
      <c r="J119" s="107">
        <v>3.7490000000000001</v>
      </c>
      <c r="K119" s="81" t="s">
        <v>933</v>
      </c>
      <c r="L119" s="81" t="s">
        <v>934</v>
      </c>
      <c r="M119" s="81" t="s">
        <v>935</v>
      </c>
      <c r="N119" s="81" t="s">
        <v>394</v>
      </c>
      <c r="O119" s="96" t="s">
        <v>936</v>
      </c>
      <c r="P119" s="98" t="s">
        <v>1299</v>
      </c>
      <c r="Q119" s="108">
        <v>45644</v>
      </c>
    </row>
    <row r="120" spans="1:17" x14ac:dyDescent="0.2">
      <c r="A120" s="106">
        <v>116</v>
      </c>
      <c r="B120" s="106" t="s">
        <v>937</v>
      </c>
      <c r="C120" s="98" t="s">
        <v>12214</v>
      </c>
      <c r="D120" s="81" t="s">
        <v>669</v>
      </c>
      <c r="E120" s="81" t="s">
        <v>1266</v>
      </c>
      <c r="F120" s="81" t="s">
        <v>1268</v>
      </c>
      <c r="G120" s="81" t="s">
        <v>938</v>
      </c>
      <c r="H120" s="81" t="s">
        <v>281</v>
      </c>
      <c r="I120" s="81" t="s">
        <v>282</v>
      </c>
      <c r="J120" s="107">
        <v>2.1280000000000001</v>
      </c>
      <c r="K120" s="81" t="s">
        <v>939</v>
      </c>
      <c r="L120" s="81" t="s">
        <v>871</v>
      </c>
      <c r="M120" s="81" t="s">
        <v>940</v>
      </c>
      <c r="N120" s="81" t="s">
        <v>394</v>
      </c>
      <c r="O120" s="96" t="s">
        <v>941</v>
      </c>
      <c r="P120" s="98" t="s">
        <v>1299</v>
      </c>
      <c r="Q120" s="108">
        <v>45521</v>
      </c>
    </row>
    <row r="121" spans="1:17" x14ac:dyDescent="0.2">
      <c r="A121" s="106">
        <v>117</v>
      </c>
      <c r="B121" s="106" t="s">
        <v>942</v>
      </c>
      <c r="C121" s="98" t="s">
        <v>12179</v>
      </c>
      <c r="D121" s="81" t="s">
        <v>357</v>
      </c>
      <c r="E121" s="81" t="s">
        <v>1269</v>
      </c>
      <c r="F121" s="81" t="s">
        <v>1272</v>
      </c>
      <c r="G121" s="81" t="s">
        <v>854</v>
      </c>
      <c r="H121" s="81" t="s">
        <v>6158</v>
      </c>
      <c r="J121" s="107">
        <v>8.7309999999999999</v>
      </c>
      <c r="K121" s="81" t="s">
        <v>943</v>
      </c>
      <c r="L121" s="81" t="s">
        <v>855</v>
      </c>
      <c r="M121" s="81" t="s">
        <v>856</v>
      </c>
      <c r="N121" s="81" t="s">
        <v>394</v>
      </c>
      <c r="O121" s="96" t="s">
        <v>944</v>
      </c>
      <c r="P121" s="98" t="s">
        <v>1299</v>
      </c>
      <c r="Q121" s="108">
        <v>45644</v>
      </c>
    </row>
    <row r="122" spans="1:17" x14ac:dyDescent="0.2">
      <c r="A122" s="106">
        <v>118</v>
      </c>
      <c r="B122" s="106" t="s">
        <v>945</v>
      </c>
      <c r="C122" s="81" t="s">
        <v>12147</v>
      </c>
      <c r="D122" s="81" t="s">
        <v>788</v>
      </c>
      <c r="E122" s="81" t="s">
        <v>1269</v>
      </c>
      <c r="F122" s="81" t="s">
        <v>1272</v>
      </c>
      <c r="G122" s="81" t="s">
        <v>946</v>
      </c>
      <c r="H122" s="81" t="s">
        <v>281</v>
      </c>
      <c r="I122" s="81" t="s">
        <v>282</v>
      </c>
      <c r="J122" s="107">
        <v>5.2770000000000001</v>
      </c>
      <c r="K122" s="81" t="s">
        <v>12308</v>
      </c>
      <c r="L122" s="81" t="s">
        <v>947</v>
      </c>
      <c r="M122" s="81" t="s">
        <v>795</v>
      </c>
      <c r="N122" s="81" t="s">
        <v>394</v>
      </c>
      <c r="O122" s="96" t="s">
        <v>948</v>
      </c>
      <c r="P122" s="77" t="s">
        <v>1303</v>
      </c>
      <c r="Q122" s="108" t="s">
        <v>1349</v>
      </c>
    </row>
    <row r="123" spans="1:17" x14ac:dyDescent="0.2">
      <c r="A123" s="106">
        <v>119</v>
      </c>
      <c r="B123" s="106" t="s">
        <v>949</v>
      </c>
      <c r="C123" s="81" t="s">
        <v>12178</v>
      </c>
      <c r="D123" s="81" t="s">
        <v>357</v>
      </c>
      <c r="E123" s="81" t="s">
        <v>1269</v>
      </c>
      <c r="F123" s="81" t="s">
        <v>1272</v>
      </c>
      <c r="G123" s="81" t="s">
        <v>950</v>
      </c>
      <c r="H123" s="81" t="s">
        <v>484</v>
      </c>
      <c r="J123" s="107">
        <v>3.8490000000000002</v>
      </c>
      <c r="K123" s="81" t="s">
        <v>12307</v>
      </c>
      <c r="L123" s="81" t="s">
        <v>951</v>
      </c>
      <c r="M123" s="81" t="s">
        <v>952</v>
      </c>
      <c r="N123" s="81" t="s">
        <v>394</v>
      </c>
      <c r="O123" s="96" t="s">
        <v>953</v>
      </c>
      <c r="P123" s="77" t="s">
        <v>1299</v>
      </c>
      <c r="Q123" s="108">
        <v>45644</v>
      </c>
    </row>
    <row r="124" spans="1:17" x14ac:dyDescent="0.2">
      <c r="A124" s="106">
        <v>120</v>
      </c>
      <c r="B124" s="106" t="s">
        <v>954</v>
      </c>
      <c r="C124" s="81" t="s">
        <v>12096</v>
      </c>
      <c r="D124" s="83" t="s">
        <v>12095</v>
      </c>
      <c r="E124" s="81" t="s">
        <v>1269</v>
      </c>
      <c r="F124" s="81" t="s">
        <v>1272</v>
      </c>
      <c r="G124" s="81" t="s">
        <v>549</v>
      </c>
      <c r="H124" s="81" t="s">
        <v>281</v>
      </c>
      <c r="I124" s="81" t="s">
        <v>282</v>
      </c>
      <c r="J124" s="107">
        <v>0.13</v>
      </c>
      <c r="K124" s="81" t="s">
        <v>512</v>
      </c>
      <c r="L124" s="81" t="s">
        <v>955</v>
      </c>
      <c r="M124" s="81" t="s">
        <v>956</v>
      </c>
      <c r="N124" s="81" t="s">
        <v>394</v>
      </c>
      <c r="O124" s="96" t="s">
        <v>957</v>
      </c>
      <c r="P124" s="77" t="s">
        <v>1303</v>
      </c>
      <c r="Q124" s="108" t="s">
        <v>1349</v>
      </c>
    </row>
    <row r="125" spans="1:17" x14ac:dyDescent="0.2">
      <c r="A125" s="106">
        <v>121</v>
      </c>
      <c r="B125" s="106" t="s">
        <v>958</v>
      </c>
      <c r="C125" s="81" t="s">
        <v>12098</v>
      </c>
      <c r="D125" s="81" t="s">
        <v>12095</v>
      </c>
      <c r="E125" s="81" t="s">
        <v>1269</v>
      </c>
      <c r="F125" s="81" t="s">
        <v>1272</v>
      </c>
      <c r="G125" s="81" t="s">
        <v>636</v>
      </c>
      <c r="H125" s="81" t="s">
        <v>281</v>
      </c>
      <c r="I125" s="81" t="s">
        <v>282</v>
      </c>
      <c r="J125" s="107">
        <v>0.89600000000000002</v>
      </c>
      <c r="K125" s="81" t="s">
        <v>512</v>
      </c>
      <c r="L125" s="81" t="s">
        <v>12295</v>
      </c>
      <c r="M125" s="81" t="s">
        <v>12296</v>
      </c>
      <c r="N125" s="81" t="s">
        <v>394</v>
      </c>
      <c r="O125" s="304" t="s">
        <v>12294</v>
      </c>
      <c r="P125" s="77" t="s">
        <v>1303</v>
      </c>
      <c r="Q125" s="108" t="s">
        <v>1349</v>
      </c>
    </row>
    <row r="126" spans="1:17" x14ac:dyDescent="0.2">
      <c r="A126" s="106">
        <v>122</v>
      </c>
      <c r="B126" s="106" t="s">
        <v>959</v>
      </c>
      <c r="C126" s="81" t="s">
        <v>12117</v>
      </c>
      <c r="D126" s="81" t="s">
        <v>330</v>
      </c>
      <c r="E126" s="81" t="s">
        <v>1269</v>
      </c>
      <c r="F126" s="81" t="s">
        <v>1272</v>
      </c>
      <c r="G126" s="81" t="s">
        <v>740</v>
      </c>
      <c r="H126" s="77" t="s">
        <v>398</v>
      </c>
      <c r="I126" s="77" t="s">
        <v>530</v>
      </c>
      <c r="J126" s="107">
        <v>0.28299999999999997</v>
      </c>
      <c r="K126" s="81" t="s">
        <v>12306</v>
      </c>
      <c r="L126" s="81" t="s">
        <v>12298</v>
      </c>
      <c r="M126" s="81" t="s">
        <v>780</v>
      </c>
      <c r="N126" s="81" t="s">
        <v>394</v>
      </c>
      <c r="O126" s="304" t="s">
        <v>12297</v>
      </c>
      <c r="P126" s="77" t="s">
        <v>1300</v>
      </c>
      <c r="Q126" s="108" t="s">
        <v>1349</v>
      </c>
    </row>
    <row r="127" spans="1:17" x14ac:dyDescent="0.2">
      <c r="A127" s="106">
        <v>123</v>
      </c>
      <c r="B127" s="106" t="s">
        <v>960</v>
      </c>
      <c r="C127" s="81" t="s">
        <v>12146</v>
      </c>
      <c r="D127" s="81" t="s">
        <v>788</v>
      </c>
      <c r="E127" s="81" t="s">
        <v>1269</v>
      </c>
      <c r="F127" s="81" t="s">
        <v>1272</v>
      </c>
      <c r="G127" s="81" t="s">
        <v>12299</v>
      </c>
      <c r="H127" s="81" t="s">
        <v>484</v>
      </c>
      <c r="J127" s="107">
        <v>41.079000000000001</v>
      </c>
      <c r="K127" s="81" t="s">
        <v>12302</v>
      </c>
      <c r="L127" s="81" t="s">
        <v>12300</v>
      </c>
      <c r="M127" s="81" t="s">
        <v>442</v>
      </c>
      <c r="N127" s="81" t="s">
        <v>394</v>
      </c>
      <c r="O127" s="191" t="s">
        <v>12301</v>
      </c>
      <c r="P127" s="77" t="s">
        <v>12097</v>
      </c>
      <c r="Q127" s="108" t="s">
        <v>1349</v>
      </c>
    </row>
    <row r="128" spans="1:17" x14ac:dyDescent="0.2">
      <c r="A128" s="106">
        <v>124</v>
      </c>
      <c r="B128" s="106" t="s">
        <v>961</v>
      </c>
      <c r="C128" s="81" t="s">
        <v>12174</v>
      </c>
      <c r="D128" s="81" t="s">
        <v>357</v>
      </c>
      <c r="E128" s="81" t="s">
        <v>1269</v>
      </c>
      <c r="F128" s="81" t="s">
        <v>1272</v>
      </c>
      <c r="G128" s="81" t="s">
        <v>365</v>
      </c>
      <c r="H128" s="81" t="s">
        <v>281</v>
      </c>
      <c r="I128" s="81" t="s">
        <v>282</v>
      </c>
      <c r="J128" s="107">
        <v>2.5939999999999999</v>
      </c>
      <c r="K128" s="81" t="s">
        <v>12305</v>
      </c>
      <c r="L128" s="81" t="s">
        <v>12303</v>
      </c>
      <c r="M128" s="81" t="s">
        <v>935</v>
      </c>
      <c r="N128" s="81" t="s">
        <v>394</v>
      </c>
      <c r="O128" s="191" t="s">
        <v>12304</v>
      </c>
      <c r="P128" s="77" t="s">
        <v>1300</v>
      </c>
      <c r="Q128" s="108" t="s">
        <v>1349</v>
      </c>
    </row>
    <row r="129" spans="1:17" x14ac:dyDescent="0.2">
      <c r="A129" s="106">
        <v>125</v>
      </c>
      <c r="B129" s="106" t="s">
        <v>962</v>
      </c>
      <c r="C129" s="81" t="s">
        <v>12175</v>
      </c>
      <c r="D129" s="81" t="s">
        <v>357</v>
      </c>
      <c r="E129" s="81" t="s">
        <v>1269</v>
      </c>
      <c r="F129" s="81" t="s">
        <v>1272</v>
      </c>
      <c r="G129" s="81" t="s">
        <v>365</v>
      </c>
      <c r="H129" s="110" t="s">
        <v>6158</v>
      </c>
      <c r="I129" s="81" t="s">
        <v>570</v>
      </c>
      <c r="J129" s="107">
        <v>1.3169999999999999</v>
      </c>
      <c r="K129" s="81" t="s">
        <v>616</v>
      </c>
      <c r="L129" s="81" t="s">
        <v>12310</v>
      </c>
      <c r="M129" s="81" t="s">
        <v>12309</v>
      </c>
      <c r="N129" s="81" t="s">
        <v>394</v>
      </c>
      <c r="O129" s="191" t="s">
        <v>12311</v>
      </c>
      <c r="P129" s="77" t="s">
        <v>1300</v>
      </c>
      <c r="Q129" s="108" t="s">
        <v>1349</v>
      </c>
    </row>
    <row r="130" spans="1:17" x14ac:dyDescent="0.2">
      <c r="A130" s="106">
        <v>126</v>
      </c>
      <c r="B130" s="106" t="s">
        <v>963</v>
      </c>
      <c r="C130" s="81" t="s">
        <v>12176</v>
      </c>
      <c r="D130" s="81" t="s">
        <v>357</v>
      </c>
      <c r="E130" s="81" t="s">
        <v>1269</v>
      </c>
      <c r="F130" s="81" t="s">
        <v>1272</v>
      </c>
      <c r="G130" s="81" t="s">
        <v>12312</v>
      </c>
      <c r="H130" s="110" t="s">
        <v>484</v>
      </c>
      <c r="J130" s="107">
        <v>16.274999999999999</v>
      </c>
      <c r="K130" s="81" t="s">
        <v>12316</v>
      </c>
      <c r="L130" s="81" t="s">
        <v>12314</v>
      </c>
      <c r="M130" s="81" t="s">
        <v>12313</v>
      </c>
      <c r="N130" s="81" t="s">
        <v>394</v>
      </c>
      <c r="O130" s="191" t="s">
        <v>12315</v>
      </c>
      <c r="P130" s="77" t="s">
        <v>1303</v>
      </c>
      <c r="Q130" s="108" t="s">
        <v>1349</v>
      </c>
    </row>
    <row r="131" spans="1:17" x14ac:dyDescent="0.2">
      <c r="A131" s="106">
        <v>127</v>
      </c>
      <c r="B131" s="106" t="s">
        <v>964</v>
      </c>
      <c r="C131" s="81" t="s">
        <v>12177</v>
      </c>
      <c r="D131" s="81" t="s">
        <v>357</v>
      </c>
      <c r="E131" s="81" t="s">
        <v>1269</v>
      </c>
      <c r="F131" s="81" t="s">
        <v>1272</v>
      </c>
      <c r="G131" s="81" t="s">
        <v>358</v>
      </c>
      <c r="H131" s="110" t="s">
        <v>281</v>
      </c>
      <c r="I131" s="81" t="s">
        <v>282</v>
      </c>
      <c r="J131" s="107">
        <v>1.536</v>
      </c>
      <c r="K131" s="81" t="s">
        <v>12320</v>
      </c>
      <c r="L131" s="81" t="s">
        <v>12319</v>
      </c>
      <c r="M131" s="81" t="s">
        <v>12318</v>
      </c>
      <c r="N131" s="81" t="s">
        <v>394</v>
      </c>
      <c r="O131" s="191" t="s">
        <v>12317</v>
      </c>
      <c r="P131" s="77" t="s">
        <v>1303</v>
      </c>
      <c r="Q131" s="108" t="s">
        <v>1349</v>
      </c>
    </row>
    <row r="132" spans="1:17" x14ac:dyDescent="0.2">
      <c r="A132" s="106">
        <v>128</v>
      </c>
      <c r="B132" s="303" t="s">
        <v>12321</v>
      </c>
      <c r="C132" s="81" t="s">
        <v>12322</v>
      </c>
      <c r="D132" s="81" t="s">
        <v>669</v>
      </c>
      <c r="E132" s="81" t="s">
        <v>1266</v>
      </c>
      <c r="F132" s="81" t="s">
        <v>1268</v>
      </c>
      <c r="G132" s="81" t="s">
        <v>12332</v>
      </c>
      <c r="H132" s="110" t="s">
        <v>281</v>
      </c>
      <c r="I132" s="81" t="s">
        <v>282</v>
      </c>
      <c r="J132" s="107">
        <v>7.8230000000000004</v>
      </c>
      <c r="K132" s="81" t="s">
        <v>12333</v>
      </c>
      <c r="L132" s="81" t="s">
        <v>12331</v>
      </c>
      <c r="M132" s="81" t="s">
        <v>12325</v>
      </c>
      <c r="N132" s="81" t="s">
        <v>394</v>
      </c>
      <c r="O132" s="191" t="s">
        <v>12330</v>
      </c>
      <c r="P132" s="77" t="s">
        <v>12097</v>
      </c>
      <c r="Q132" s="108" t="s">
        <v>1349</v>
      </c>
    </row>
    <row r="133" spans="1:17" x14ac:dyDescent="0.2">
      <c r="A133" s="106">
        <v>129</v>
      </c>
      <c r="B133" s="303" t="s">
        <v>12323</v>
      </c>
      <c r="C133" s="81" t="s">
        <v>12324</v>
      </c>
      <c r="D133" s="81" t="s">
        <v>669</v>
      </c>
      <c r="E133" s="81" t="s">
        <v>1266</v>
      </c>
      <c r="F133" s="81" t="s">
        <v>1268</v>
      </c>
      <c r="G133" s="81" t="s">
        <v>12329</v>
      </c>
      <c r="H133" s="110" t="s">
        <v>281</v>
      </c>
      <c r="I133" s="81" t="s">
        <v>282</v>
      </c>
      <c r="J133" s="107">
        <v>7.79</v>
      </c>
      <c r="K133" s="81" t="s">
        <v>12328</v>
      </c>
      <c r="L133" s="81" t="s">
        <v>12326</v>
      </c>
      <c r="M133" s="81" t="s">
        <v>12325</v>
      </c>
      <c r="N133" s="81" t="s">
        <v>394</v>
      </c>
      <c r="O133" s="191" t="s">
        <v>12327</v>
      </c>
      <c r="P133" s="77" t="s">
        <v>12097</v>
      </c>
      <c r="Q133" s="108" t="s">
        <v>1349</v>
      </c>
    </row>
    <row r="134" spans="1:17" x14ac:dyDescent="0.2">
      <c r="A134" s="106">
        <v>130</v>
      </c>
      <c r="B134" s="106" t="s">
        <v>13181</v>
      </c>
      <c r="C134" s="81" t="s">
        <v>13182</v>
      </c>
      <c r="D134" s="81" t="s">
        <v>788</v>
      </c>
      <c r="E134" s="81" t="s">
        <v>1269</v>
      </c>
      <c r="F134" s="81" t="s">
        <v>1272</v>
      </c>
      <c r="G134" s="81" t="s">
        <v>13183</v>
      </c>
      <c r="H134" s="110" t="s">
        <v>281</v>
      </c>
      <c r="I134" s="81" t="s">
        <v>282</v>
      </c>
      <c r="J134" s="107">
        <v>0.54900000000000004</v>
      </c>
      <c r="K134" s="81" t="s">
        <v>13184</v>
      </c>
      <c r="L134" s="81" t="s">
        <v>13185</v>
      </c>
      <c r="M134" s="81" t="s">
        <v>795</v>
      </c>
      <c r="N134" s="81" t="s">
        <v>394</v>
      </c>
      <c r="O134" s="191" t="s">
        <v>13186</v>
      </c>
      <c r="P134" s="77" t="s">
        <v>12097</v>
      </c>
      <c r="Q134" s="108" t="s">
        <v>1349</v>
      </c>
    </row>
    <row r="135" spans="1:17" x14ac:dyDescent="0.2">
      <c r="F135" s="109"/>
      <c r="H135" s="110"/>
    </row>
  </sheetData>
  <mergeCells count="2">
    <mergeCell ref="A2:O2"/>
    <mergeCell ref="A3:C3"/>
  </mergeCells>
  <phoneticPr fontId="29" type="noConversion"/>
  <conditionalFormatting sqref="A4:B4">
    <cfRule type="containsText" dxfId="33" priority="2" operator="containsText" text="CDM6044">
      <formula>NOT(ISERROR(SEARCH("CDM6044",A4)))</formula>
    </cfRule>
    <cfRule type="containsText" dxfId="32" priority="3" operator="containsText" text="CDM6043">
      <formula>NOT(ISERROR(SEARCH("CDM6043",A4)))</formula>
    </cfRule>
    <cfRule type="containsText" dxfId="31" priority="4" operator="containsText" text="CDM6043">
      <formula>NOT(ISERROR(SEARCH("CDM6043",A4)))</formula>
    </cfRule>
    <cfRule type="containsText" dxfId="30" priority="5" operator="containsText" text="CDM6042">
      <formula>NOT(ISERROR(SEARCH("CDM6042",A4)))</formula>
    </cfRule>
  </conditionalFormatting>
  <conditionalFormatting sqref="B5:B131">
    <cfRule type="duplicateValues" dxfId="29" priority="1486"/>
  </conditionalFormatting>
  <dataValidations count="1">
    <dataValidation type="list" allowBlank="1" showInputMessage="1" showErrorMessage="1" errorTitle="Invalid Country" sqref="D5:D134"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6" r:id="rId49" xr:uid="{026595AC-07D9-4AC7-B235-35F74CB047E3}"/>
    <hyperlink ref="O25" r:id="rId50" xr:uid="{AA1FAEEF-9C06-4D63-9588-E14945D2A2C6}"/>
    <hyperlink ref="O10" r:id="rId51" xr:uid="{4AC5BC34-2061-424A-974B-D38AAF3AFC03}"/>
    <hyperlink ref="O9" r:id="rId52" xr:uid="{BEEF276B-C6CE-47A0-A798-D492FD14F9B5}"/>
    <hyperlink ref="O60" r:id="rId53" xr:uid="{93F35A46-CBE6-4219-B20E-F2C57B2B5E0F}"/>
    <hyperlink ref="O116" r:id="rId54" xr:uid="{A65D64FF-F3C1-4BE0-9218-65601C540F47}"/>
    <hyperlink ref="O102" r:id="rId55" xr:uid="{76B0B579-5020-4D2A-9F82-ACAB02B203B0}"/>
    <hyperlink ref="O94" r:id="rId56" xr:uid="{D664F50E-E0FB-4126-B571-C1119B990AEF}"/>
    <hyperlink ref="O22" r:id="rId57" xr:uid="{E2073D81-C799-4141-ADCF-E7FBC5D726B2}"/>
    <hyperlink ref="O70" r:id="rId58" xr:uid="{9BE29E14-05BA-4BB8-9259-8C7A6127149E}"/>
    <hyperlink ref="O112" r:id="rId59" xr:uid="{EA637445-FCE4-4BE1-B7E5-09EFC0253F78}"/>
    <hyperlink ref="O84" r:id="rId60" xr:uid="{E72F8B8D-6908-444F-938A-455B79193826}"/>
    <hyperlink ref="O96" r:id="rId61" xr:uid="{2096239F-D0D7-4DD5-84FB-82135F92EE53}"/>
    <hyperlink ref="O87" r:id="rId62" xr:uid="{D789B727-5290-4156-A1FF-7DAC9662F75D}"/>
    <hyperlink ref="O34" r:id="rId63" xr:uid="{D1792191-A9EF-4C01-A524-87A6FFE6B437}"/>
    <hyperlink ref="O85" r:id="rId64" xr:uid="{A91ABEE8-ECE6-4E11-921D-D724AD506B67}"/>
    <hyperlink ref="O35" r:id="rId65" xr:uid="{E3AA53C0-03F5-42AF-982E-E11A03DF591C}"/>
    <hyperlink ref="O29" r:id="rId66" xr:uid="{97BD2241-85C9-4EDD-98C6-8C4066F7A22D}"/>
    <hyperlink ref="O117" r:id="rId67" xr:uid="{CD2273F3-DEED-4091-9B08-67073E7DF2B4}"/>
    <hyperlink ref="O114" r:id="rId68" xr:uid="{942C3F42-F2E6-4266-A270-9096CA426AD1}"/>
    <hyperlink ref="O113" r:id="rId69" xr:uid="{BF481188-8E57-473B-99EC-DAB081C5E1CD}"/>
    <hyperlink ref="O103" r:id="rId70" xr:uid="{FECFCB6C-8B3E-47A0-A5FA-12722EAE9E33}"/>
    <hyperlink ref="O97" r:id="rId71" xr:uid="{09E9CA0F-F032-4018-AA32-0D98EF8EE210}"/>
    <hyperlink ref="O92" r:id="rId72" xr:uid="{AF083996-4F7D-49B9-8910-20E1B5537BA4}"/>
    <hyperlink ref="O86" r:id="rId73" xr:uid="{2D860743-9070-4948-A1BA-096DBFB36566}"/>
    <hyperlink ref="O83" r:id="rId74" xr:uid="{1BED0A6A-F5C9-44A3-A05B-113B4AF1EDC9}"/>
    <hyperlink ref="O77" r:id="rId75" xr:uid="{B78083B7-7245-459B-9129-29C0A885C1C4}"/>
    <hyperlink ref="O76" r:id="rId76" xr:uid="{4ECD4725-98C4-4079-864A-0BEAE5E3089B}"/>
    <hyperlink ref="O67" r:id="rId77" xr:uid="{12B35ABB-B2B3-4ED5-AAD4-C89017E180B1}"/>
    <hyperlink ref="O66" r:id="rId78" xr:uid="{DE7F8874-B973-4433-AF69-D5BCC861EB6C}"/>
    <hyperlink ref="O62" r:id="rId79" xr:uid="{B8C7E753-9D4D-4F06-ABE4-02CFF152B8E2}"/>
    <hyperlink ref="O61" r:id="rId80" xr:uid="{C641249B-1D23-4561-945B-A699CE4CDB42}"/>
    <hyperlink ref="O55" r:id="rId81" xr:uid="{E626D7C0-9F69-4CDB-A7C2-E322796D327C}"/>
    <hyperlink ref="O54" r:id="rId82" xr:uid="{83F3C96D-263F-4464-9694-BF69FED9D183}"/>
    <hyperlink ref="O50" r:id="rId83" xr:uid="{2D5B10C6-8A2D-4B0A-AD9A-6B808137E192}"/>
    <hyperlink ref="O46" r:id="rId84" xr:uid="{7518B413-7921-4DD1-8132-9A030528BA9A}"/>
    <hyperlink ref="O44" r:id="rId85" xr:uid="{0E3AE07D-7E6C-496F-9561-854A400C9B9B}"/>
    <hyperlink ref="O40" r:id="rId86" xr:uid="{E423B37A-5AEF-47CC-9A19-CA0EF2DC61EF}"/>
    <hyperlink ref="O36" r:id="rId87" xr:uid="{A10A50B6-67CF-477B-88E1-A98A24A621C5}"/>
    <hyperlink ref="O33" r:id="rId88" xr:uid="{B316E536-0E6E-4E9F-BB67-BE4911F000EC}"/>
    <hyperlink ref="O24" r:id="rId89" xr:uid="{92EA76A4-F022-4760-8D63-422F08033837}"/>
    <hyperlink ref="O21" r:id="rId90" xr:uid="{E660F3B1-83B5-4CE9-9464-BDC19BDF7FC3}"/>
    <hyperlink ref="O20" r:id="rId91" xr:uid="{52622933-AEAE-463C-9BC4-715592DEBF98}"/>
    <hyperlink ref="O15" r:id="rId92" xr:uid="{D83CF567-A0B8-4F30-871F-B82BEAEA466B}"/>
    <hyperlink ref="O14" r:id="rId93" xr:uid="{E15C8421-371B-4E8C-9F02-E71EB09D12EA}"/>
    <hyperlink ref="O13" r:id="rId94" xr:uid="{ED31BD83-1C2D-411D-85A3-364898608A9E}"/>
    <hyperlink ref="O7" r:id="rId95" xr:uid="{1FFFBB1C-AC67-4CF7-BBD9-EC857E336EBE}"/>
    <hyperlink ref="O6" r:id="rId96" xr:uid="{85079753-7AE4-4DD5-A0D2-3394DE1A0784}"/>
    <hyperlink ref="O5" r:id="rId97" xr:uid="{AFC60000-1ABC-48D4-B4BA-29BE9F26615F}"/>
    <hyperlink ref="O106" r:id="rId98" xr:uid="{D542E19F-854F-4227-B610-0A68F5071322}"/>
    <hyperlink ref="O65" r:id="rId99" xr:uid="{832B7E62-1E5F-45D3-BD57-53AACCC30145}"/>
    <hyperlink ref="O81" r:id="rId100" xr:uid="{92ECF03E-7747-484A-A08B-C15F9C0FC7DB}"/>
    <hyperlink ref="O53" r:id="rId101" xr:uid="{7145A37C-BB94-42CD-AE9B-3E75990076B5}"/>
    <hyperlink ref="O43" r:id="rId102" xr:uid="{323809CB-1352-4CBB-9462-E89EACEEE082}"/>
    <hyperlink ref="O42" r:id="rId103" xr:uid="{EEA5533E-593A-46A0-9E3F-992037D72466}"/>
    <hyperlink ref="O30" r:id="rId104" xr:uid="{467E8BAA-0863-4F0F-B2F7-E490A98EF311}"/>
    <hyperlink ref="O23" r:id="rId105" xr:uid="{D0DE63D7-BF67-48A5-974D-7E66E830E2B4}"/>
    <hyperlink ref="A3" r:id="rId106" display="https://gec.jp/jcm/about/" xr:uid="{4729B479-2D9A-45A7-9B74-B14D3377675F}"/>
    <hyperlink ref="O118" r:id="rId107" xr:uid="{D8CB2D98-CD30-40C8-BCCD-21BFA3921232}"/>
    <hyperlink ref="O119" r:id="rId108" xr:uid="{0FFFFD8C-6068-4280-AC1F-5D1A73831AF2}"/>
    <hyperlink ref="O120" r:id="rId109" xr:uid="{F0828455-9440-4B65-9919-8508EC9C298F}"/>
    <hyperlink ref="O121" r:id="rId110" xr:uid="{A279F1A6-71FD-4C14-9B86-5450491544D9}"/>
    <hyperlink ref="O73" r:id="rId111" xr:uid="{3314363E-8939-46E4-9336-1CC70C0B48BB}"/>
    <hyperlink ref="O28" r:id="rId112" xr:uid="{E07FD9CB-FCBB-43CB-8CD6-04B94CB77A9D}"/>
    <hyperlink ref="O122" r:id="rId113" xr:uid="{9BD595AF-C66F-44A8-A2C1-0F3CDD9547E9}"/>
    <hyperlink ref="O123" r:id="rId114" xr:uid="{284D293F-ED57-4E7E-B252-EB65C806FBF6}"/>
    <hyperlink ref="O124" r:id="rId115" xr:uid="{25F29C1D-4A17-42B9-BDE3-6F41BA0D16A4}"/>
    <hyperlink ref="O127" r:id="rId116" xr:uid="{253CDA7A-9E92-4277-A65B-696B0E3A425D}"/>
    <hyperlink ref="O128" r:id="rId117" xr:uid="{6883404A-5E76-44CA-82E4-16C8E4D6E932}"/>
    <hyperlink ref="O129" r:id="rId118" xr:uid="{03FEA740-3ACC-484B-8DB0-4D4DE694A61A}"/>
    <hyperlink ref="O130" r:id="rId119" xr:uid="{A55D48A5-F725-4397-A4B7-A0BB7BF60FCF}"/>
    <hyperlink ref="O131" r:id="rId120" xr:uid="{25CB2121-B61D-4C3C-A76B-962889155629}"/>
    <hyperlink ref="O133" r:id="rId121" xr:uid="{C7A89F32-E4E8-4F03-9D0E-F54B9A45F349}"/>
    <hyperlink ref="O132" r:id="rId122" xr:uid="{E724D814-9308-4FD7-9C6A-BDBD79BA8B96}"/>
    <hyperlink ref="O134" r:id="rId123" xr:uid="{1CF109B4-3304-4B6C-A57D-89D71C2AC892}"/>
  </hyperlinks>
  <pageMargins left="0.7" right="0.7" top="0.75" bottom="0.75" header="0.3" footer="0.3"/>
  <pageSetup paperSize="9" orientation="portrait" r:id="rId124"/>
  <tableParts count="1">
    <tablePart r:id="rId12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L183"/>
  <sheetViews>
    <sheetView showGridLines="0" zoomScale="85" zoomScaleNormal="85" workbookViewId="0">
      <pane ySplit="3" topLeftCell="A68" activePane="bottomLeft" state="frozen"/>
      <selection activeCell="G19" sqref="G19"/>
      <selection pane="bottomLeft" sqref="A1:XFD1048576"/>
    </sheetView>
  </sheetViews>
  <sheetFormatPr defaultColWidth="8.42578125" defaultRowHeight="15" x14ac:dyDescent="0.2"/>
  <cols>
    <col min="1" max="1" width="111.42578125" style="77" bestFit="1" customWidth="1"/>
    <col min="2" max="3" width="21" style="81" customWidth="1"/>
    <col min="4" max="4" width="22.42578125" style="81" customWidth="1"/>
    <col min="5" max="5" width="16.42578125" style="81" customWidth="1"/>
    <col min="6" max="7" width="11.42578125" style="77" customWidth="1"/>
    <col min="8" max="8" width="41.42578125" style="77" customWidth="1"/>
    <col min="9" max="9" width="24.42578125" style="77" bestFit="1" customWidth="1"/>
    <col min="10" max="10" width="11.42578125" style="115" customWidth="1"/>
    <col min="11" max="11" width="8.42578125" style="77"/>
    <col min="12" max="12" width="14.7109375" style="77" bestFit="1" customWidth="1"/>
    <col min="13" max="16384" width="8.42578125" style="77"/>
  </cols>
  <sheetData>
    <row r="1" spans="1:12" ht="18.75" x14ac:dyDescent="0.2">
      <c r="A1" s="75" t="s">
        <v>965</v>
      </c>
      <c r="B1" s="76"/>
      <c r="C1" s="76"/>
      <c r="D1" s="76"/>
      <c r="E1" s="76"/>
      <c r="F1" s="76"/>
      <c r="G1" s="76"/>
      <c r="H1" s="76"/>
      <c r="I1" s="76"/>
      <c r="J1" s="291"/>
      <c r="K1" s="76"/>
    </row>
    <row r="2" spans="1:12" ht="66.75" customHeight="1" x14ac:dyDescent="0.2">
      <c r="A2" s="6" t="s">
        <v>966</v>
      </c>
      <c r="B2" s="6"/>
      <c r="C2" s="6"/>
      <c r="D2" s="6"/>
      <c r="E2" s="76"/>
      <c r="F2" s="76"/>
      <c r="G2" s="76"/>
      <c r="H2" s="76"/>
      <c r="I2" s="76"/>
      <c r="J2" s="291"/>
      <c r="K2" s="76"/>
    </row>
    <row r="3" spans="1:12" s="11" customFormat="1" ht="30" x14ac:dyDescent="0.2">
      <c r="A3" s="78" t="s">
        <v>235</v>
      </c>
      <c r="B3" s="79" t="s">
        <v>967</v>
      </c>
      <c r="C3" s="79" t="s">
        <v>7</v>
      </c>
      <c r="D3" s="79" t="s">
        <v>8</v>
      </c>
      <c r="E3" s="79" t="s">
        <v>968</v>
      </c>
      <c r="F3" s="78" t="s">
        <v>241</v>
      </c>
      <c r="G3" s="78" t="s">
        <v>969</v>
      </c>
      <c r="H3" s="78" t="s">
        <v>970</v>
      </c>
      <c r="I3" s="78" t="s">
        <v>971</v>
      </c>
      <c r="J3" s="292" t="s">
        <v>972</v>
      </c>
      <c r="K3" s="78" t="s">
        <v>973</v>
      </c>
      <c r="L3" s="78" t="s">
        <v>13167</v>
      </c>
    </row>
    <row r="4" spans="1:12" x14ac:dyDescent="0.2">
      <c r="A4" s="77" t="s">
        <v>13180</v>
      </c>
      <c r="B4" s="85" t="s">
        <v>1052</v>
      </c>
      <c r="C4" s="81" t="s">
        <v>1269</v>
      </c>
      <c r="D4" s="81" t="s">
        <v>1273</v>
      </c>
      <c r="E4" s="81" t="s">
        <v>976</v>
      </c>
      <c r="F4" s="77">
        <v>45716</v>
      </c>
      <c r="G4" s="77" t="s">
        <v>987</v>
      </c>
      <c r="H4" s="145" t="s">
        <v>13179</v>
      </c>
      <c r="I4" s="190" t="s">
        <v>13267</v>
      </c>
      <c r="J4" s="232">
        <v>0</v>
      </c>
      <c r="K4" s="77" t="s">
        <v>1269</v>
      </c>
      <c r="L4" s="77" t="s">
        <v>13172</v>
      </c>
    </row>
    <row r="5" spans="1:12" x14ac:dyDescent="0.2">
      <c r="A5" s="77" t="s">
        <v>974</v>
      </c>
      <c r="B5" s="80" t="s">
        <v>975</v>
      </c>
      <c r="C5" s="81" t="s">
        <v>1269</v>
      </c>
      <c r="D5" s="81" t="s">
        <v>1272</v>
      </c>
      <c r="E5" s="81" t="s">
        <v>976</v>
      </c>
      <c r="F5" s="77">
        <v>45664</v>
      </c>
      <c r="G5" s="77" t="s">
        <v>977</v>
      </c>
      <c r="H5" s="147" t="s">
        <v>978</v>
      </c>
      <c r="J5" s="293">
        <v>0</v>
      </c>
      <c r="K5" s="77" t="s">
        <v>1269</v>
      </c>
      <c r="L5" s="77" t="s">
        <v>13172</v>
      </c>
    </row>
    <row r="6" spans="1:12" x14ac:dyDescent="0.2">
      <c r="A6" s="81" t="s">
        <v>979</v>
      </c>
      <c r="B6" s="81" t="s">
        <v>975</v>
      </c>
      <c r="C6" s="81" t="s">
        <v>1269</v>
      </c>
      <c r="D6" s="81" t="s">
        <v>1272</v>
      </c>
      <c r="E6" s="81" t="s">
        <v>11597</v>
      </c>
      <c r="F6" s="77">
        <v>45621</v>
      </c>
      <c r="G6" s="77" t="s">
        <v>977</v>
      </c>
      <c r="H6" s="145" t="s">
        <v>980</v>
      </c>
      <c r="J6" s="232">
        <v>0</v>
      </c>
      <c r="K6" s="77" t="s">
        <v>1269</v>
      </c>
      <c r="L6" s="77" t="s">
        <v>13172</v>
      </c>
    </row>
    <row r="7" spans="1:12" x14ac:dyDescent="0.2">
      <c r="A7" s="81" t="s">
        <v>981</v>
      </c>
      <c r="B7" s="85" t="s">
        <v>310</v>
      </c>
      <c r="C7" s="81" t="s">
        <v>1266</v>
      </c>
      <c r="D7" s="81" t="s">
        <v>1268</v>
      </c>
      <c r="E7" s="81" t="s">
        <v>976</v>
      </c>
      <c r="F7" s="77">
        <v>45617</v>
      </c>
      <c r="G7" s="77" t="s">
        <v>982</v>
      </c>
      <c r="H7" s="145" t="s">
        <v>983</v>
      </c>
      <c r="I7" s="190" t="s">
        <v>984</v>
      </c>
      <c r="J7" s="232">
        <v>0</v>
      </c>
      <c r="K7" s="77" t="s">
        <v>1269</v>
      </c>
      <c r="L7" s="77" t="s">
        <v>13170</v>
      </c>
    </row>
    <row r="8" spans="1:12" x14ac:dyDescent="0.2">
      <c r="A8" s="81" t="s">
        <v>985</v>
      </c>
      <c r="B8" s="81" t="s">
        <v>986</v>
      </c>
      <c r="C8" s="81" t="s">
        <v>1269</v>
      </c>
      <c r="D8" s="81" t="s">
        <v>1273</v>
      </c>
      <c r="E8" s="81" t="s">
        <v>298</v>
      </c>
      <c r="F8" s="77">
        <v>45616</v>
      </c>
      <c r="G8" s="77" t="s">
        <v>987</v>
      </c>
      <c r="H8" s="82" t="s">
        <v>988</v>
      </c>
      <c r="I8" s="295" t="s">
        <v>989</v>
      </c>
      <c r="J8" s="232">
        <v>0</v>
      </c>
      <c r="K8" s="77" t="s">
        <v>1275</v>
      </c>
      <c r="L8" s="77" t="s">
        <v>13173</v>
      </c>
    </row>
    <row r="9" spans="1:12" x14ac:dyDescent="0.2">
      <c r="A9" s="77" t="s">
        <v>990</v>
      </c>
      <c r="B9" s="80" t="s">
        <v>991</v>
      </c>
      <c r="C9" s="81" t="s">
        <v>1262</v>
      </c>
      <c r="D9" s="81" t="s">
        <v>1265</v>
      </c>
      <c r="E9" s="81" t="s">
        <v>992</v>
      </c>
      <c r="F9" s="77">
        <v>45615</v>
      </c>
      <c r="G9" s="77" t="s">
        <v>987</v>
      </c>
      <c r="H9" s="147" t="s">
        <v>993</v>
      </c>
      <c r="J9" s="293">
        <v>0</v>
      </c>
      <c r="K9" s="77" t="s">
        <v>1275</v>
      </c>
      <c r="L9" s="77" t="s">
        <v>13169</v>
      </c>
    </row>
    <row r="10" spans="1:12" x14ac:dyDescent="0.2">
      <c r="A10" s="77" t="s">
        <v>994</v>
      </c>
      <c r="B10" s="80" t="s">
        <v>995</v>
      </c>
      <c r="C10" s="81" t="s">
        <v>1269</v>
      </c>
      <c r="D10" s="81" t="s">
        <v>1274</v>
      </c>
      <c r="E10" s="81" t="s">
        <v>992</v>
      </c>
      <c r="F10" s="77">
        <v>45615</v>
      </c>
      <c r="G10" s="77" t="s">
        <v>987</v>
      </c>
      <c r="H10" s="84" t="s">
        <v>996</v>
      </c>
      <c r="J10" s="293">
        <v>0</v>
      </c>
      <c r="K10" s="77" t="s">
        <v>1275</v>
      </c>
      <c r="L10" s="77" t="s">
        <v>13173</v>
      </c>
    </row>
    <row r="11" spans="1:12" x14ac:dyDescent="0.2">
      <c r="A11" s="77" t="s">
        <v>997</v>
      </c>
      <c r="B11" s="80" t="s">
        <v>314</v>
      </c>
      <c r="C11" s="81" t="s">
        <v>1262</v>
      </c>
      <c r="D11" s="81" t="s">
        <v>1265</v>
      </c>
      <c r="E11" s="81" t="s">
        <v>992</v>
      </c>
      <c r="F11" s="77">
        <v>45615</v>
      </c>
      <c r="G11" s="77" t="s">
        <v>987</v>
      </c>
      <c r="H11" s="84" t="s">
        <v>996</v>
      </c>
      <c r="I11" s="145" t="s">
        <v>13166</v>
      </c>
      <c r="J11" s="293">
        <v>0</v>
      </c>
      <c r="K11" s="77" t="s">
        <v>1275</v>
      </c>
      <c r="L11" s="77" t="s">
        <v>13169</v>
      </c>
    </row>
    <row r="12" spans="1:12" x14ac:dyDescent="0.2">
      <c r="A12" s="77" t="s">
        <v>998</v>
      </c>
      <c r="B12" s="80" t="s">
        <v>999</v>
      </c>
      <c r="C12" s="81" t="s">
        <v>1262</v>
      </c>
      <c r="D12" s="81" t="s">
        <v>1263</v>
      </c>
      <c r="E12" s="81" t="s">
        <v>992</v>
      </c>
      <c r="F12" s="77">
        <v>45615</v>
      </c>
      <c r="G12" s="77" t="s">
        <v>987</v>
      </c>
      <c r="H12" s="147" t="s">
        <v>996</v>
      </c>
      <c r="J12" s="293">
        <v>0</v>
      </c>
      <c r="K12" s="77" t="s">
        <v>1275</v>
      </c>
      <c r="L12" s="77" t="s">
        <v>13169</v>
      </c>
    </row>
    <row r="13" spans="1:12" x14ac:dyDescent="0.2">
      <c r="A13" s="77" t="s">
        <v>1000</v>
      </c>
      <c r="B13" s="80" t="s">
        <v>999</v>
      </c>
      <c r="C13" s="81" t="s">
        <v>1262</v>
      </c>
      <c r="D13" s="81" t="s">
        <v>1263</v>
      </c>
      <c r="E13" s="81" t="s">
        <v>976</v>
      </c>
      <c r="F13" s="77">
        <v>45615</v>
      </c>
      <c r="G13" s="77" t="s">
        <v>977</v>
      </c>
      <c r="H13" s="147" t="s">
        <v>1001</v>
      </c>
      <c r="J13" s="293">
        <v>0</v>
      </c>
      <c r="K13" s="77" t="s">
        <v>1269</v>
      </c>
      <c r="L13" s="77" t="s">
        <v>13168</v>
      </c>
    </row>
    <row r="14" spans="1:12" x14ac:dyDescent="0.2">
      <c r="A14" s="81" t="s">
        <v>1002</v>
      </c>
      <c r="B14" s="81" t="s">
        <v>999</v>
      </c>
      <c r="C14" s="81" t="s">
        <v>1262</v>
      </c>
      <c r="D14" s="81" t="s">
        <v>1263</v>
      </c>
      <c r="E14" s="81" t="s">
        <v>298</v>
      </c>
      <c r="F14" s="77">
        <v>45614</v>
      </c>
      <c r="G14" s="77" t="s">
        <v>987</v>
      </c>
      <c r="H14" s="147" t="s">
        <v>1003</v>
      </c>
      <c r="I14" s="13" t="s">
        <v>1004</v>
      </c>
      <c r="J14" s="232">
        <v>0</v>
      </c>
      <c r="K14" s="81" t="s">
        <v>1275</v>
      </c>
      <c r="L14" s="77" t="s">
        <v>13169</v>
      </c>
    </row>
    <row r="15" spans="1:12" x14ac:dyDescent="0.2">
      <c r="A15" s="77" t="s">
        <v>1005</v>
      </c>
      <c r="B15" s="80" t="s">
        <v>1006</v>
      </c>
      <c r="C15" s="81" t="s">
        <v>1262</v>
      </c>
      <c r="D15" s="81" t="s">
        <v>1263</v>
      </c>
      <c r="E15" s="81" t="s">
        <v>298</v>
      </c>
      <c r="F15" s="77">
        <v>45569</v>
      </c>
      <c r="G15" s="77" t="s">
        <v>977</v>
      </c>
      <c r="H15" s="84" t="s">
        <v>1007</v>
      </c>
      <c r="J15" s="293">
        <v>0</v>
      </c>
      <c r="K15" s="77" t="s">
        <v>1275</v>
      </c>
      <c r="L15" s="77" t="s">
        <v>13169</v>
      </c>
    </row>
    <row r="16" spans="1:12" x14ac:dyDescent="0.2">
      <c r="A16" s="77" t="s">
        <v>1008</v>
      </c>
      <c r="B16" s="85" t="s">
        <v>788</v>
      </c>
      <c r="C16" s="81" t="s">
        <v>1269</v>
      </c>
      <c r="D16" s="81" t="s">
        <v>1272</v>
      </c>
      <c r="E16" s="81" t="s">
        <v>976</v>
      </c>
      <c r="F16" s="77">
        <v>45519</v>
      </c>
      <c r="G16" s="77" t="s">
        <v>977</v>
      </c>
      <c r="H16" s="145" t="s">
        <v>1009</v>
      </c>
      <c r="I16" s="13"/>
      <c r="J16" s="232">
        <v>0</v>
      </c>
      <c r="K16" s="77" t="s">
        <v>1269</v>
      </c>
      <c r="L16" s="77" t="s">
        <v>13172</v>
      </c>
    </row>
    <row r="17" spans="1:12" x14ac:dyDescent="0.2">
      <c r="A17" s="81" t="s">
        <v>1010</v>
      </c>
      <c r="B17" s="85" t="s">
        <v>13138</v>
      </c>
      <c r="C17" s="81" t="s">
        <v>1269</v>
      </c>
      <c r="D17" s="81" t="s">
        <v>1272</v>
      </c>
      <c r="E17" s="81" t="s">
        <v>976</v>
      </c>
      <c r="F17" s="77">
        <v>45482</v>
      </c>
      <c r="G17" s="77" t="s">
        <v>977</v>
      </c>
      <c r="H17" s="145" t="s">
        <v>1011</v>
      </c>
      <c r="I17" s="13"/>
      <c r="J17" s="232">
        <v>0</v>
      </c>
      <c r="K17" s="77" t="s">
        <v>1269</v>
      </c>
      <c r="L17" s="77" t="s">
        <v>13172</v>
      </c>
    </row>
    <row r="18" spans="1:12" x14ac:dyDescent="0.2">
      <c r="A18" s="81" t="s">
        <v>1012</v>
      </c>
      <c r="B18" s="81" t="s">
        <v>510</v>
      </c>
      <c r="C18" s="81" t="s">
        <v>1269</v>
      </c>
      <c r="D18" s="81" t="s">
        <v>1272</v>
      </c>
      <c r="E18" s="81" t="s">
        <v>11597</v>
      </c>
      <c r="F18" s="77">
        <v>45467</v>
      </c>
      <c r="G18" s="77" t="s">
        <v>977</v>
      </c>
      <c r="H18" s="145" t="s">
        <v>1013</v>
      </c>
      <c r="J18" s="232">
        <v>0</v>
      </c>
      <c r="K18" s="77" t="s">
        <v>1269</v>
      </c>
      <c r="L18" s="77" t="s">
        <v>13172</v>
      </c>
    </row>
    <row r="19" spans="1:12" x14ac:dyDescent="0.2">
      <c r="A19" s="81" t="s">
        <v>1014</v>
      </c>
      <c r="B19" s="81" t="s">
        <v>1015</v>
      </c>
      <c r="C19" s="81" t="s">
        <v>1269</v>
      </c>
      <c r="D19" s="81" t="s">
        <v>1270</v>
      </c>
      <c r="E19" s="81" t="s">
        <v>11597</v>
      </c>
      <c r="F19" s="77">
        <v>45456</v>
      </c>
      <c r="G19" s="77" t="s">
        <v>987</v>
      </c>
      <c r="H19" s="145" t="s">
        <v>1016</v>
      </c>
      <c r="J19" s="232">
        <v>0</v>
      </c>
      <c r="K19" s="77" t="s">
        <v>1269</v>
      </c>
      <c r="L19" s="77" t="s">
        <v>13172</v>
      </c>
    </row>
    <row r="20" spans="1:12" x14ac:dyDescent="0.2">
      <c r="A20" s="81" t="s">
        <v>1017</v>
      </c>
      <c r="B20" s="81" t="s">
        <v>357</v>
      </c>
      <c r="C20" s="81" t="s">
        <v>1269</v>
      </c>
      <c r="D20" s="81" t="s">
        <v>1272</v>
      </c>
      <c r="E20" s="81" t="s">
        <v>11597</v>
      </c>
      <c r="F20" s="77">
        <v>45449</v>
      </c>
      <c r="G20" s="77" t="s">
        <v>977</v>
      </c>
      <c r="H20" s="145" t="s">
        <v>1018</v>
      </c>
      <c r="J20" s="232">
        <v>0</v>
      </c>
      <c r="K20" s="77" t="s">
        <v>1269</v>
      </c>
      <c r="L20" s="77" t="s">
        <v>13172</v>
      </c>
    </row>
    <row r="21" spans="1:12" x14ac:dyDescent="0.2">
      <c r="A21" s="81" t="s">
        <v>1019</v>
      </c>
      <c r="B21" s="81" t="s">
        <v>262</v>
      </c>
      <c r="C21" s="81" t="s">
        <v>1262</v>
      </c>
      <c r="D21" s="81" t="s">
        <v>1265</v>
      </c>
      <c r="E21" s="81" t="s">
        <v>298</v>
      </c>
      <c r="F21" s="77">
        <v>45441</v>
      </c>
      <c r="G21" s="77" t="s">
        <v>987</v>
      </c>
      <c r="H21" s="145" t="s">
        <v>1020</v>
      </c>
      <c r="I21" s="13" t="s">
        <v>1021</v>
      </c>
      <c r="J21" s="232">
        <v>3</v>
      </c>
      <c r="K21" s="77" t="s">
        <v>1275</v>
      </c>
      <c r="L21" s="77" t="s">
        <v>13169</v>
      </c>
    </row>
    <row r="22" spans="1:12" x14ac:dyDescent="0.2">
      <c r="A22" s="81" t="s">
        <v>1022</v>
      </c>
      <c r="B22" s="85" t="s">
        <v>262</v>
      </c>
      <c r="C22" s="81" t="s">
        <v>1262</v>
      </c>
      <c r="D22" s="81" t="s">
        <v>1265</v>
      </c>
      <c r="E22" s="81" t="s">
        <v>976</v>
      </c>
      <c r="F22" s="77">
        <v>45439</v>
      </c>
      <c r="G22" s="77" t="s">
        <v>987</v>
      </c>
      <c r="H22" s="145" t="s">
        <v>1023</v>
      </c>
      <c r="I22" s="294" t="s">
        <v>1024</v>
      </c>
      <c r="J22" s="232">
        <v>0</v>
      </c>
      <c r="K22" s="77" t="s">
        <v>1269</v>
      </c>
      <c r="L22" s="77" t="s">
        <v>13168</v>
      </c>
    </row>
    <row r="23" spans="1:12" x14ac:dyDescent="0.2">
      <c r="A23" s="77" t="s">
        <v>1025</v>
      </c>
      <c r="B23" s="80" t="s">
        <v>992</v>
      </c>
      <c r="C23" s="81" t="s">
        <v>1275</v>
      </c>
      <c r="D23" s="81" t="s">
        <v>1281</v>
      </c>
      <c r="E23" s="81" t="s">
        <v>257</v>
      </c>
      <c r="F23" s="77">
        <v>45426</v>
      </c>
      <c r="G23" s="77" t="s">
        <v>1026</v>
      </c>
      <c r="H23" s="147" t="s">
        <v>1027</v>
      </c>
      <c r="J23" s="232">
        <v>0</v>
      </c>
      <c r="K23" s="77" t="s">
        <v>1275</v>
      </c>
      <c r="L23" s="77" t="s">
        <v>13175</v>
      </c>
    </row>
    <row r="24" spans="1:12" x14ac:dyDescent="0.2">
      <c r="A24" s="77" t="s">
        <v>1028</v>
      </c>
      <c r="B24" s="80" t="s">
        <v>1029</v>
      </c>
      <c r="C24" s="81" t="s">
        <v>1262</v>
      </c>
      <c r="D24" s="81" t="s">
        <v>1264</v>
      </c>
      <c r="E24" s="81" t="s">
        <v>1030</v>
      </c>
      <c r="F24" s="77">
        <v>45345</v>
      </c>
      <c r="G24" s="77" t="s">
        <v>1026</v>
      </c>
      <c r="H24" s="147" t="s">
        <v>1031</v>
      </c>
      <c r="J24" s="232">
        <v>0</v>
      </c>
      <c r="K24" s="77" t="s">
        <v>1275</v>
      </c>
      <c r="L24" s="77" t="s">
        <v>13169</v>
      </c>
    </row>
    <row r="25" spans="1:12" x14ac:dyDescent="0.2">
      <c r="A25" s="81" t="s">
        <v>1032</v>
      </c>
      <c r="B25" s="83" t="s">
        <v>1033</v>
      </c>
      <c r="C25" s="81" t="s">
        <v>1275</v>
      </c>
      <c r="D25" s="81" t="s">
        <v>1276</v>
      </c>
      <c r="E25" s="83" t="s">
        <v>394</v>
      </c>
      <c r="F25" s="77">
        <v>45341</v>
      </c>
      <c r="G25" s="77" t="s">
        <v>977</v>
      </c>
      <c r="H25" s="82" t="s">
        <v>1034</v>
      </c>
      <c r="I25" s="295"/>
      <c r="J25" s="232">
        <v>0</v>
      </c>
      <c r="K25" s="77" t="s">
        <v>1269</v>
      </c>
      <c r="L25" s="77" t="s">
        <v>13174</v>
      </c>
    </row>
    <row r="26" spans="1:12" x14ac:dyDescent="0.2">
      <c r="A26" s="81" t="s">
        <v>1035</v>
      </c>
      <c r="B26" s="81" t="s">
        <v>669</v>
      </c>
      <c r="C26" s="81" t="s">
        <v>1266</v>
      </c>
      <c r="D26" s="81" t="s">
        <v>1268</v>
      </c>
      <c r="E26" s="81" t="s">
        <v>257</v>
      </c>
      <c r="F26" s="77">
        <v>45281</v>
      </c>
      <c r="G26" s="77" t="s">
        <v>987</v>
      </c>
      <c r="H26" s="86" t="s">
        <v>1036</v>
      </c>
      <c r="I26" s="13"/>
      <c r="J26" s="232">
        <v>1</v>
      </c>
      <c r="K26" s="77" t="s">
        <v>1275</v>
      </c>
      <c r="L26" s="77" t="s">
        <v>13171</v>
      </c>
    </row>
    <row r="27" spans="1:12" x14ac:dyDescent="0.2">
      <c r="A27" s="77" t="s">
        <v>1037</v>
      </c>
      <c r="B27" s="80" t="s">
        <v>1029</v>
      </c>
      <c r="C27" s="81" t="s">
        <v>1262</v>
      </c>
      <c r="D27" s="81" t="s">
        <v>1264</v>
      </c>
      <c r="E27" s="81" t="s">
        <v>257</v>
      </c>
      <c r="F27" s="77">
        <v>45281</v>
      </c>
      <c r="G27" s="77" t="s">
        <v>987</v>
      </c>
      <c r="H27" s="87" t="s">
        <v>1036</v>
      </c>
      <c r="J27" s="232">
        <v>0</v>
      </c>
      <c r="K27" s="77" t="s">
        <v>1275</v>
      </c>
      <c r="L27" s="77" t="s">
        <v>13169</v>
      </c>
    </row>
    <row r="28" spans="1:12" x14ac:dyDescent="0.2">
      <c r="A28" s="77" t="s">
        <v>1038</v>
      </c>
      <c r="B28" s="80" t="s">
        <v>609</v>
      </c>
      <c r="C28" s="81" t="s">
        <v>1266</v>
      </c>
      <c r="D28" s="81" t="s">
        <v>1267</v>
      </c>
      <c r="E28" s="81" t="s">
        <v>976</v>
      </c>
      <c r="F28" s="77">
        <v>45271</v>
      </c>
      <c r="G28" s="77" t="s">
        <v>977</v>
      </c>
      <c r="H28" s="82" t="s">
        <v>1039</v>
      </c>
      <c r="J28" s="232">
        <v>0</v>
      </c>
      <c r="K28" s="77" t="s">
        <v>1269</v>
      </c>
      <c r="L28" s="77" t="s">
        <v>13170</v>
      </c>
    </row>
    <row r="29" spans="1:12" x14ac:dyDescent="0.2">
      <c r="A29" s="77" t="s">
        <v>1040</v>
      </c>
      <c r="B29" s="80" t="s">
        <v>1041</v>
      </c>
      <c r="C29" s="81" t="s">
        <v>1266</v>
      </c>
      <c r="D29" s="81" t="s">
        <v>1268</v>
      </c>
      <c r="E29" s="81" t="s">
        <v>1042</v>
      </c>
      <c r="F29" s="77">
        <v>45269</v>
      </c>
      <c r="G29" s="77" t="s">
        <v>977</v>
      </c>
      <c r="H29" s="147" t="s">
        <v>1043</v>
      </c>
      <c r="J29" s="232">
        <v>0</v>
      </c>
      <c r="K29" s="77" t="s">
        <v>1269</v>
      </c>
      <c r="L29" s="77" t="s">
        <v>13170</v>
      </c>
    </row>
    <row r="30" spans="1:12" x14ac:dyDescent="0.2">
      <c r="A30" s="77" t="s">
        <v>1044</v>
      </c>
      <c r="B30" s="80" t="s">
        <v>298</v>
      </c>
      <c r="C30" s="81" t="s">
        <v>1275</v>
      </c>
      <c r="D30" s="81" t="s">
        <v>1281</v>
      </c>
      <c r="E30" s="81" t="s">
        <v>257</v>
      </c>
      <c r="F30" s="77">
        <v>45269</v>
      </c>
      <c r="G30" s="77" t="s">
        <v>977</v>
      </c>
      <c r="H30" s="147" t="s">
        <v>1045</v>
      </c>
      <c r="J30" s="232">
        <v>0</v>
      </c>
      <c r="K30" s="77" t="s">
        <v>1275</v>
      </c>
      <c r="L30" s="77" t="s">
        <v>13175</v>
      </c>
    </row>
    <row r="31" spans="1:12" x14ac:dyDescent="0.2">
      <c r="A31" s="81" t="s">
        <v>1046</v>
      </c>
      <c r="B31" s="85" t="s">
        <v>1047</v>
      </c>
      <c r="C31" s="81" t="s">
        <v>1260</v>
      </c>
      <c r="D31" s="81" t="s">
        <v>1261</v>
      </c>
      <c r="E31" s="81" t="s">
        <v>976</v>
      </c>
      <c r="F31" s="77">
        <v>45268</v>
      </c>
      <c r="G31" s="77" t="s">
        <v>987</v>
      </c>
      <c r="H31" s="86" t="s">
        <v>1048</v>
      </c>
      <c r="I31" s="13" t="s">
        <v>1049</v>
      </c>
      <c r="J31" s="232">
        <v>0</v>
      </c>
      <c r="K31" s="77" t="s">
        <v>1269</v>
      </c>
      <c r="L31" s="77" t="s">
        <v>13176</v>
      </c>
    </row>
    <row r="32" spans="1:12" x14ac:dyDescent="0.2">
      <c r="A32" s="77" t="s">
        <v>1050</v>
      </c>
      <c r="B32" s="80" t="s">
        <v>314</v>
      </c>
      <c r="C32" s="81" t="s">
        <v>1262</v>
      </c>
      <c r="D32" s="81" t="s">
        <v>1265</v>
      </c>
      <c r="E32" s="81" t="s">
        <v>976</v>
      </c>
      <c r="F32" s="77">
        <v>45268</v>
      </c>
      <c r="G32" s="77" t="s">
        <v>977</v>
      </c>
      <c r="H32" s="82" t="s">
        <v>1051</v>
      </c>
      <c r="J32" s="232">
        <v>0</v>
      </c>
      <c r="K32" s="77" t="s">
        <v>1269</v>
      </c>
      <c r="L32" s="77" t="s">
        <v>13168</v>
      </c>
    </row>
    <row r="33" spans="1:12" x14ac:dyDescent="0.2">
      <c r="A33" s="77" t="s">
        <v>1053</v>
      </c>
      <c r="B33" s="80" t="s">
        <v>1054</v>
      </c>
      <c r="C33" s="81" t="s">
        <v>1260</v>
      </c>
      <c r="D33" s="81" t="s">
        <v>1261</v>
      </c>
      <c r="E33" s="81" t="s">
        <v>976</v>
      </c>
      <c r="F33" s="77">
        <v>45263</v>
      </c>
      <c r="G33" s="77" t="s">
        <v>977</v>
      </c>
      <c r="H33" s="82" t="s">
        <v>1055</v>
      </c>
      <c r="J33" s="232">
        <v>0</v>
      </c>
      <c r="K33" s="77" t="s">
        <v>1269</v>
      </c>
      <c r="L33" s="77" t="s">
        <v>13176</v>
      </c>
    </row>
    <row r="34" spans="1:12" x14ac:dyDescent="0.2">
      <c r="A34" s="77" t="s">
        <v>1056</v>
      </c>
      <c r="B34" s="80" t="s">
        <v>1041</v>
      </c>
      <c r="C34" s="81" t="s">
        <v>1266</v>
      </c>
      <c r="D34" s="81" t="s">
        <v>1268</v>
      </c>
      <c r="E34" s="81" t="s">
        <v>976</v>
      </c>
      <c r="F34" s="77">
        <v>45262</v>
      </c>
      <c r="G34" s="77" t="s">
        <v>982</v>
      </c>
      <c r="H34" s="87" t="s">
        <v>1057</v>
      </c>
      <c r="J34" s="232">
        <v>0</v>
      </c>
      <c r="K34" s="77" t="s">
        <v>1269</v>
      </c>
      <c r="L34" s="77" t="s">
        <v>13170</v>
      </c>
    </row>
    <row r="35" spans="1:12" x14ac:dyDescent="0.2">
      <c r="A35" s="77" t="s">
        <v>1058</v>
      </c>
      <c r="B35" s="80" t="s">
        <v>306</v>
      </c>
      <c r="C35" s="81" t="s">
        <v>1262</v>
      </c>
      <c r="D35" s="81" t="s">
        <v>1264</v>
      </c>
      <c r="E35" s="81" t="s">
        <v>992</v>
      </c>
      <c r="F35" s="77">
        <v>45262</v>
      </c>
      <c r="G35" s="77" t="s">
        <v>977</v>
      </c>
      <c r="H35" s="84" t="s">
        <v>1059</v>
      </c>
      <c r="J35" s="232">
        <v>0</v>
      </c>
      <c r="K35" s="77" t="s">
        <v>1275</v>
      </c>
      <c r="L35" s="77" t="s">
        <v>13169</v>
      </c>
    </row>
    <row r="36" spans="1:12" x14ac:dyDescent="0.2">
      <c r="A36" s="77" t="s">
        <v>1060</v>
      </c>
      <c r="B36" s="80" t="s">
        <v>1006</v>
      </c>
      <c r="C36" s="81" t="s">
        <v>1262</v>
      </c>
      <c r="D36" s="81" t="s">
        <v>1263</v>
      </c>
      <c r="E36" s="81" t="s">
        <v>1061</v>
      </c>
      <c r="F36" s="77">
        <v>45262</v>
      </c>
      <c r="G36" s="77" t="s">
        <v>987</v>
      </c>
      <c r="H36" s="147" t="s">
        <v>1062</v>
      </c>
      <c r="J36" s="232">
        <v>0</v>
      </c>
      <c r="K36" s="77" t="s">
        <v>1269</v>
      </c>
      <c r="L36" s="77" t="s">
        <v>13168</v>
      </c>
    </row>
    <row r="37" spans="1:12" x14ac:dyDescent="0.2">
      <c r="A37" s="77" t="s">
        <v>1063</v>
      </c>
      <c r="B37" s="80" t="s">
        <v>1006</v>
      </c>
      <c r="C37" s="81" t="s">
        <v>1262</v>
      </c>
      <c r="D37" s="81" t="s">
        <v>1263</v>
      </c>
      <c r="E37" s="81" t="s">
        <v>976</v>
      </c>
      <c r="F37" s="77">
        <v>45262</v>
      </c>
      <c r="G37" s="77" t="s">
        <v>977</v>
      </c>
      <c r="H37" s="82" t="s">
        <v>1064</v>
      </c>
      <c r="J37" s="232">
        <v>0</v>
      </c>
      <c r="K37" s="77" t="s">
        <v>1269</v>
      </c>
      <c r="L37" s="77" t="s">
        <v>13168</v>
      </c>
    </row>
    <row r="38" spans="1:12" x14ac:dyDescent="0.2">
      <c r="A38" s="77" t="s">
        <v>1065</v>
      </c>
      <c r="B38" s="80" t="s">
        <v>262</v>
      </c>
      <c r="C38" s="81" t="s">
        <v>1262</v>
      </c>
      <c r="D38" s="81" t="s">
        <v>1265</v>
      </c>
      <c r="E38" s="81" t="s">
        <v>1066</v>
      </c>
      <c r="F38" s="77">
        <v>45261</v>
      </c>
      <c r="G38" s="77" t="s">
        <v>1026</v>
      </c>
      <c r="H38" s="147" t="s">
        <v>1067</v>
      </c>
      <c r="J38" s="232">
        <v>0</v>
      </c>
      <c r="K38" s="77" t="s">
        <v>1275</v>
      </c>
      <c r="L38" s="77" t="s">
        <v>13169</v>
      </c>
    </row>
    <row r="39" spans="1:12" x14ac:dyDescent="0.2">
      <c r="A39" s="77" t="s">
        <v>1069</v>
      </c>
      <c r="B39" s="80" t="s">
        <v>1015</v>
      </c>
      <c r="C39" s="81" t="s">
        <v>1269</v>
      </c>
      <c r="D39" s="81" t="s">
        <v>1270</v>
      </c>
      <c r="E39" s="81" t="s">
        <v>394</v>
      </c>
      <c r="F39" s="77">
        <v>45229</v>
      </c>
      <c r="G39" s="77" t="s">
        <v>977</v>
      </c>
      <c r="H39" s="82" t="s">
        <v>1070</v>
      </c>
      <c r="J39" s="232">
        <v>0</v>
      </c>
      <c r="K39" s="77" t="s">
        <v>1269</v>
      </c>
      <c r="L39" s="77" t="s">
        <v>13172</v>
      </c>
    </row>
    <row r="40" spans="1:12" x14ac:dyDescent="0.2">
      <c r="A40" s="77" t="s">
        <v>1071</v>
      </c>
      <c r="B40" s="80" t="s">
        <v>357</v>
      </c>
      <c r="C40" s="81" t="s">
        <v>1269</v>
      </c>
      <c r="D40" s="81" t="s">
        <v>1272</v>
      </c>
      <c r="E40" s="81" t="s">
        <v>992</v>
      </c>
      <c r="F40" s="77">
        <v>45226</v>
      </c>
      <c r="G40" s="77" t="s">
        <v>977</v>
      </c>
      <c r="H40" s="145" t="s">
        <v>1068</v>
      </c>
      <c r="I40" s="295"/>
      <c r="J40" s="232">
        <v>0</v>
      </c>
      <c r="K40" s="77" t="s">
        <v>1275</v>
      </c>
      <c r="L40" s="77" t="s">
        <v>13173</v>
      </c>
    </row>
    <row r="41" spans="1:12" x14ac:dyDescent="0.2">
      <c r="A41" s="77" t="s">
        <v>1072</v>
      </c>
      <c r="B41" s="80" t="s">
        <v>335</v>
      </c>
      <c r="C41" s="81" t="s">
        <v>1269</v>
      </c>
      <c r="D41" s="81" t="s">
        <v>1270</v>
      </c>
      <c r="E41" s="81" t="s">
        <v>11597</v>
      </c>
      <c r="F41" s="77">
        <v>45194</v>
      </c>
      <c r="G41" s="77" t="s">
        <v>1026</v>
      </c>
      <c r="H41" s="82" t="s">
        <v>1073</v>
      </c>
      <c r="J41" s="232">
        <v>1</v>
      </c>
      <c r="K41" s="77" t="s">
        <v>1269</v>
      </c>
      <c r="L41" s="77" t="s">
        <v>13172</v>
      </c>
    </row>
    <row r="42" spans="1:12" x14ac:dyDescent="0.2">
      <c r="A42" s="81" t="s">
        <v>1074</v>
      </c>
      <c r="B42" s="81" t="s">
        <v>482</v>
      </c>
      <c r="C42" s="81" t="s">
        <v>1262</v>
      </c>
      <c r="D42" s="81" t="s">
        <v>1263</v>
      </c>
      <c r="E42" s="81" t="s">
        <v>257</v>
      </c>
      <c r="F42" s="77">
        <v>45176</v>
      </c>
      <c r="G42" s="77" t="s">
        <v>1026</v>
      </c>
      <c r="H42" s="82" t="s">
        <v>1075</v>
      </c>
      <c r="J42" s="232">
        <v>0</v>
      </c>
      <c r="K42" s="77" t="s">
        <v>1275</v>
      </c>
      <c r="L42" s="77" t="s">
        <v>13169</v>
      </c>
    </row>
    <row r="43" spans="1:12" x14ac:dyDescent="0.2">
      <c r="A43" s="77" t="s">
        <v>1076</v>
      </c>
      <c r="B43" s="85" t="s">
        <v>12095</v>
      </c>
      <c r="C43" s="81" t="s">
        <v>1269</v>
      </c>
      <c r="D43" s="81" t="s">
        <v>1272</v>
      </c>
      <c r="E43" s="81" t="s">
        <v>976</v>
      </c>
      <c r="F43" s="77">
        <v>45166</v>
      </c>
      <c r="G43" s="77" t="s">
        <v>982</v>
      </c>
      <c r="H43" s="86" t="s">
        <v>1077</v>
      </c>
      <c r="I43" s="13" t="s">
        <v>1078</v>
      </c>
      <c r="J43" s="232">
        <v>0</v>
      </c>
      <c r="K43" s="77" t="s">
        <v>1269</v>
      </c>
      <c r="L43" s="77" t="s">
        <v>13172</v>
      </c>
    </row>
    <row r="44" spans="1:12" x14ac:dyDescent="0.2">
      <c r="A44" s="77" t="s">
        <v>1079</v>
      </c>
      <c r="B44" s="80" t="s">
        <v>1080</v>
      </c>
      <c r="C44" s="81" t="s">
        <v>1269</v>
      </c>
      <c r="D44" s="81" t="s">
        <v>1273</v>
      </c>
      <c r="E44" s="81" t="s">
        <v>976</v>
      </c>
      <c r="F44" s="77">
        <v>45160</v>
      </c>
      <c r="G44" s="77" t="s">
        <v>977</v>
      </c>
      <c r="H44" s="82" t="s">
        <v>1081</v>
      </c>
      <c r="J44" s="232">
        <v>0</v>
      </c>
      <c r="K44" s="77" t="s">
        <v>1269</v>
      </c>
      <c r="L44" s="77" t="s">
        <v>13172</v>
      </c>
    </row>
    <row r="45" spans="1:12" x14ac:dyDescent="0.2">
      <c r="A45" s="77" t="s">
        <v>1082</v>
      </c>
      <c r="B45" s="80" t="s">
        <v>669</v>
      </c>
      <c r="C45" s="81" t="s">
        <v>1266</v>
      </c>
      <c r="D45" s="81" t="s">
        <v>1268</v>
      </c>
      <c r="E45" s="81" t="s">
        <v>976</v>
      </c>
      <c r="F45" s="77">
        <v>45152</v>
      </c>
      <c r="G45" s="77" t="s">
        <v>977</v>
      </c>
      <c r="H45" s="82" t="s">
        <v>1083</v>
      </c>
      <c r="J45" s="232">
        <v>0</v>
      </c>
      <c r="K45" s="77" t="s">
        <v>1269</v>
      </c>
      <c r="L45" s="77" t="s">
        <v>13170</v>
      </c>
    </row>
    <row r="46" spans="1:12" x14ac:dyDescent="0.2">
      <c r="A46" s="81" t="s">
        <v>1084</v>
      </c>
      <c r="B46" s="81" t="s">
        <v>13138</v>
      </c>
      <c r="C46" s="81" t="s">
        <v>1269</v>
      </c>
      <c r="D46" s="81" t="s">
        <v>1272</v>
      </c>
      <c r="E46" s="81" t="s">
        <v>11597</v>
      </c>
      <c r="F46" s="77">
        <v>45121</v>
      </c>
      <c r="G46" s="77" t="s">
        <v>1026</v>
      </c>
      <c r="H46" s="82" t="s">
        <v>1085</v>
      </c>
      <c r="J46" s="232">
        <v>0</v>
      </c>
      <c r="K46" s="77" t="s">
        <v>1269</v>
      </c>
      <c r="L46" s="77" t="s">
        <v>13172</v>
      </c>
    </row>
    <row r="47" spans="1:12" x14ac:dyDescent="0.2">
      <c r="A47" s="77" t="s">
        <v>1086</v>
      </c>
      <c r="B47" s="80" t="s">
        <v>1087</v>
      </c>
      <c r="C47" s="81" t="s">
        <v>1269</v>
      </c>
      <c r="D47" s="81" t="s">
        <v>1270</v>
      </c>
      <c r="E47" s="81" t="s">
        <v>394</v>
      </c>
      <c r="F47" s="77">
        <v>45113</v>
      </c>
      <c r="G47" s="77" t="s">
        <v>977</v>
      </c>
      <c r="H47" s="82" t="s">
        <v>1088</v>
      </c>
      <c r="J47" s="232">
        <v>0</v>
      </c>
      <c r="K47" s="77" t="s">
        <v>1269</v>
      </c>
      <c r="L47" s="77" t="s">
        <v>13172</v>
      </c>
    </row>
    <row r="48" spans="1:12" x14ac:dyDescent="0.2">
      <c r="A48" s="77" t="s">
        <v>1089</v>
      </c>
      <c r="B48" s="88" t="s">
        <v>1090</v>
      </c>
      <c r="C48" s="81" t="s">
        <v>1266</v>
      </c>
      <c r="D48" s="81" t="s">
        <v>1278</v>
      </c>
      <c r="E48" s="81" t="s">
        <v>976</v>
      </c>
      <c r="F48" s="77">
        <v>45104</v>
      </c>
      <c r="G48" s="77" t="s">
        <v>977</v>
      </c>
      <c r="H48" s="82" t="s">
        <v>1091</v>
      </c>
      <c r="J48" s="232">
        <v>0</v>
      </c>
      <c r="K48" s="77" t="s">
        <v>1269</v>
      </c>
      <c r="L48" s="77" t="s">
        <v>13170</v>
      </c>
    </row>
    <row r="49" spans="1:12" x14ac:dyDescent="0.2">
      <c r="A49" s="81" t="s">
        <v>1092</v>
      </c>
      <c r="B49" s="85" t="s">
        <v>380</v>
      </c>
      <c r="C49" s="81" t="s">
        <v>1269</v>
      </c>
      <c r="D49" s="81" t="s">
        <v>1271</v>
      </c>
      <c r="E49" s="81" t="s">
        <v>976</v>
      </c>
      <c r="F49" s="77">
        <v>45086</v>
      </c>
      <c r="G49" s="77" t="s">
        <v>977</v>
      </c>
      <c r="H49" s="82" t="s">
        <v>1093</v>
      </c>
      <c r="J49" s="232">
        <v>0</v>
      </c>
      <c r="K49" s="77" t="s">
        <v>1269</v>
      </c>
      <c r="L49" s="77" t="s">
        <v>13172</v>
      </c>
    </row>
    <row r="50" spans="1:12" x14ac:dyDescent="0.2">
      <c r="A50" s="77" t="s">
        <v>1094</v>
      </c>
      <c r="B50" s="81" t="s">
        <v>262</v>
      </c>
      <c r="C50" s="81" t="s">
        <v>1262</v>
      </c>
      <c r="D50" s="81" t="s">
        <v>1265</v>
      </c>
      <c r="E50" s="81" t="s">
        <v>11597</v>
      </c>
      <c r="F50" s="77">
        <v>45078</v>
      </c>
      <c r="G50" s="77" t="s">
        <v>1026</v>
      </c>
      <c r="H50" s="82" t="s">
        <v>1067</v>
      </c>
      <c r="J50" s="232">
        <v>0</v>
      </c>
      <c r="K50" s="77" t="s">
        <v>1269</v>
      </c>
      <c r="L50" s="77" t="s">
        <v>13168</v>
      </c>
    </row>
    <row r="51" spans="1:12" x14ac:dyDescent="0.2">
      <c r="A51" s="77" t="s">
        <v>1095</v>
      </c>
      <c r="B51" s="85" t="s">
        <v>482</v>
      </c>
      <c r="C51" s="81" t="s">
        <v>1262</v>
      </c>
      <c r="D51" s="81" t="s">
        <v>1263</v>
      </c>
      <c r="E51" s="81" t="s">
        <v>976</v>
      </c>
      <c r="F51" s="77">
        <v>45067</v>
      </c>
      <c r="G51" s="77" t="s">
        <v>977</v>
      </c>
      <c r="H51" s="82" t="s">
        <v>1096</v>
      </c>
      <c r="J51" s="232">
        <v>0</v>
      </c>
      <c r="K51" s="77" t="s">
        <v>1269</v>
      </c>
      <c r="L51" s="77" t="s">
        <v>13168</v>
      </c>
    </row>
    <row r="52" spans="1:12" x14ac:dyDescent="0.2">
      <c r="A52" s="81" t="s">
        <v>1097</v>
      </c>
      <c r="B52" s="81" t="s">
        <v>1042</v>
      </c>
      <c r="C52" s="81" t="s">
        <v>1269</v>
      </c>
      <c r="D52" s="81" t="s">
        <v>1274</v>
      </c>
      <c r="E52" s="81" t="s">
        <v>394</v>
      </c>
      <c r="F52" s="77">
        <v>45032</v>
      </c>
      <c r="G52" s="77" t="s">
        <v>977</v>
      </c>
      <c r="H52" s="82" t="s">
        <v>1098</v>
      </c>
      <c r="J52" s="232">
        <v>0</v>
      </c>
      <c r="K52" s="77" t="s">
        <v>1269</v>
      </c>
      <c r="L52" s="77" t="s">
        <v>13172</v>
      </c>
    </row>
    <row r="53" spans="1:12" x14ac:dyDescent="0.2">
      <c r="A53" s="77" t="s">
        <v>1099</v>
      </c>
      <c r="B53" s="85" t="s">
        <v>510</v>
      </c>
      <c r="C53" s="81" t="s">
        <v>1269</v>
      </c>
      <c r="D53" s="81" t="s">
        <v>1272</v>
      </c>
      <c r="E53" s="81" t="s">
        <v>976</v>
      </c>
      <c r="F53" s="77">
        <v>45017</v>
      </c>
      <c r="G53" s="77" t="s">
        <v>977</v>
      </c>
      <c r="H53" s="82" t="s">
        <v>1100</v>
      </c>
      <c r="J53" s="232">
        <v>0</v>
      </c>
      <c r="K53" s="77" t="s">
        <v>1269</v>
      </c>
      <c r="L53" s="77" t="s">
        <v>13172</v>
      </c>
    </row>
    <row r="54" spans="1:12" x14ac:dyDescent="0.2">
      <c r="A54" s="81" t="s">
        <v>1101</v>
      </c>
      <c r="B54" s="81" t="s">
        <v>1102</v>
      </c>
      <c r="C54" s="81" t="s">
        <v>1266</v>
      </c>
      <c r="D54" s="81" t="s">
        <v>1268</v>
      </c>
      <c r="E54" s="81" t="s">
        <v>257</v>
      </c>
      <c r="F54" s="77">
        <v>44907</v>
      </c>
      <c r="G54" s="77" t="s">
        <v>987</v>
      </c>
      <c r="H54" s="82" t="s">
        <v>1103</v>
      </c>
      <c r="J54" s="232">
        <v>1</v>
      </c>
      <c r="K54" s="77" t="s">
        <v>1275</v>
      </c>
      <c r="L54" s="77" t="s">
        <v>13171</v>
      </c>
    </row>
    <row r="55" spans="1:12" x14ac:dyDescent="0.2">
      <c r="A55" s="81" t="s">
        <v>1104</v>
      </c>
      <c r="B55" s="81" t="s">
        <v>1047</v>
      </c>
      <c r="C55" s="81" t="s">
        <v>1260</v>
      </c>
      <c r="D55" s="81" t="s">
        <v>1261</v>
      </c>
      <c r="E55" s="81" t="s">
        <v>394</v>
      </c>
      <c r="F55" s="77">
        <v>44883</v>
      </c>
      <c r="G55" s="77" t="s">
        <v>977</v>
      </c>
      <c r="H55" s="82" t="s">
        <v>1105</v>
      </c>
      <c r="J55" s="232">
        <v>0</v>
      </c>
      <c r="K55" s="77" t="s">
        <v>1269</v>
      </c>
      <c r="L55" s="77" t="s">
        <v>13176</v>
      </c>
    </row>
    <row r="56" spans="1:12" x14ac:dyDescent="0.2">
      <c r="A56" s="81" t="s">
        <v>1106</v>
      </c>
      <c r="B56" s="81" t="s">
        <v>302</v>
      </c>
      <c r="C56" s="81" t="s">
        <v>1262</v>
      </c>
      <c r="D56" s="81" t="s">
        <v>1263</v>
      </c>
      <c r="E56" s="81" t="s">
        <v>257</v>
      </c>
      <c r="F56" s="77">
        <v>44881</v>
      </c>
      <c r="G56" s="77" t="s">
        <v>987</v>
      </c>
      <c r="H56" s="82" t="s">
        <v>1107</v>
      </c>
      <c r="J56" s="232">
        <v>1</v>
      </c>
      <c r="K56" s="77" t="s">
        <v>1275</v>
      </c>
      <c r="L56" s="77" t="s">
        <v>13169</v>
      </c>
    </row>
    <row r="57" spans="1:12" x14ac:dyDescent="0.2">
      <c r="A57" s="81" t="s">
        <v>1108</v>
      </c>
      <c r="B57" s="81" t="s">
        <v>1109</v>
      </c>
      <c r="C57" s="81" t="s">
        <v>1262</v>
      </c>
      <c r="D57" s="81" t="s">
        <v>1279</v>
      </c>
      <c r="E57" s="81" t="s">
        <v>11597</v>
      </c>
      <c r="F57" s="77">
        <v>44873</v>
      </c>
      <c r="G57" s="77" t="s">
        <v>1026</v>
      </c>
      <c r="H57" s="82" t="s">
        <v>1110</v>
      </c>
      <c r="J57" s="232">
        <v>0</v>
      </c>
      <c r="K57" s="77" t="s">
        <v>1269</v>
      </c>
      <c r="L57" s="77" t="s">
        <v>13168</v>
      </c>
    </row>
    <row r="58" spans="1:12" x14ac:dyDescent="0.2">
      <c r="A58" s="81" t="s">
        <v>1111</v>
      </c>
      <c r="B58" s="81" t="s">
        <v>306</v>
      </c>
      <c r="C58" s="81" t="s">
        <v>1262</v>
      </c>
      <c r="D58" s="81" t="s">
        <v>1264</v>
      </c>
      <c r="E58" s="81" t="s">
        <v>257</v>
      </c>
      <c r="F58" s="77">
        <v>44872</v>
      </c>
      <c r="G58" s="77" t="s">
        <v>987</v>
      </c>
      <c r="H58" s="82" t="s">
        <v>1112</v>
      </c>
      <c r="J58" s="232">
        <v>1</v>
      </c>
      <c r="K58" s="77" t="s">
        <v>1275</v>
      </c>
      <c r="L58" s="77" t="s">
        <v>13169</v>
      </c>
    </row>
    <row r="59" spans="1:12" x14ac:dyDescent="0.2">
      <c r="A59" s="83" t="s">
        <v>1113</v>
      </c>
      <c r="B59" s="83" t="s">
        <v>335</v>
      </c>
      <c r="C59" s="81" t="s">
        <v>1269</v>
      </c>
      <c r="D59" s="81" t="s">
        <v>1270</v>
      </c>
      <c r="E59" s="83" t="s">
        <v>394</v>
      </c>
      <c r="F59" s="77">
        <v>44859</v>
      </c>
      <c r="G59" s="77" t="s">
        <v>977</v>
      </c>
      <c r="H59" s="82" t="s">
        <v>1114</v>
      </c>
      <c r="J59" s="232">
        <v>0</v>
      </c>
      <c r="K59" s="77" t="s">
        <v>1269</v>
      </c>
      <c r="L59" s="77" t="s">
        <v>13172</v>
      </c>
    </row>
    <row r="60" spans="1:12" x14ac:dyDescent="0.2">
      <c r="A60" s="77" t="s">
        <v>1115</v>
      </c>
      <c r="B60" s="85" t="s">
        <v>330</v>
      </c>
      <c r="C60" s="81" t="s">
        <v>1269</v>
      </c>
      <c r="D60" s="81" t="s">
        <v>1272</v>
      </c>
      <c r="E60" s="81" t="s">
        <v>976</v>
      </c>
      <c r="F60" s="77">
        <v>44846</v>
      </c>
      <c r="G60" s="77" t="s">
        <v>1026</v>
      </c>
      <c r="H60" s="82" t="s">
        <v>1116</v>
      </c>
      <c r="J60" s="232">
        <v>0</v>
      </c>
      <c r="K60" s="77" t="s">
        <v>1269</v>
      </c>
      <c r="L60" s="77" t="s">
        <v>13172</v>
      </c>
    </row>
    <row r="61" spans="1:12" x14ac:dyDescent="0.2">
      <c r="A61" s="81" t="s">
        <v>1117</v>
      </c>
      <c r="B61" s="81" t="s">
        <v>1080</v>
      </c>
      <c r="C61" s="81" t="s">
        <v>1269</v>
      </c>
      <c r="D61" s="81" t="s">
        <v>1273</v>
      </c>
      <c r="E61" s="81" t="s">
        <v>394</v>
      </c>
      <c r="F61" s="77">
        <v>44845</v>
      </c>
      <c r="G61" s="77" t="s">
        <v>977</v>
      </c>
      <c r="H61" s="82" t="s">
        <v>1118</v>
      </c>
      <c r="J61" s="232">
        <v>0</v>
      </c>
      <c r="K61" s="77" t="s">
        <v>1269</v>
      </c>
      <c r="L61" s="77" t="s">
        <v>13172</v>
      </c>
    </row>
    <row r="62" spans="1:12" x14ac:dyDescent="0.2">
      <c r="A62" s="81" t="s">
        <v>1119</v>
      </c>
      <c r="B62" s="81" t="s">
        <v>1120</v>
      </c>
      <c r="C62" s="81" t="s">
        <v>1269</v>
      </c>
      <c r="D62" s="81" t="s">
        <v>1274</v>
      </c>
      <c r="E62" s="81" t="s">
        <v>394</v>
      </c>
      <c r="F62" s="77">
        <v>44817</v>
      </c>
      <c r="G62" s="77" t="s">
        <v>977</v>
      </c>
      <c r="H62" s="82" t="s">
        <v>1121</v>
      </c>
      <c r="J62" s="232">
        <v>0</v>
      </c>
      <c r="K62" s="77" t="s">
        <v>1269</v>
      </c>
      <c r="L62" s="77" t="s">
        <v>13172</v>
      </c>
    </row>
    <row r="63" spans="1:12" x14ac:dyDescent="0.2">
      <c r="A63" s="83" t="s">
        <v>1122</v>
      </c>
      <c r="B63" s="83" t="s">
        <v>1123</v>
      </c>
      <c r="C63" s="81" t="s">
        <v>1275</v>
      </c>
      <c r="D63" s="81" t="s">
        <v>1276</v>
      </c>
      <c r="E63" s="83" t="s">
        <v>394</v>
      </c>
      <c r="F63" s="77">
        <v>44810</v>
      </c>
      <c r="G63" s="77" t="s">
        <v>977</v>
      </c>
      <c r="H63" s="82" t="s">
        <v>1124</v>
      </c>
      <c r="J63" s="232">
        <v>0</v>
      </c>
      <c r="K63" s="77" t="s">
        <v>1269</v>
      </c>
      <c r="L63" s="77" t="s">
        <v>13174</v>
      </c>
    </row>
    <row r="64" spans="1:12" x14ac:dyDescent="0.2">
      <c r="A64" s="83" t="s">
        <v>1125</v>
      </c>
      <c r="B64" s="83" t="s">
        <v>1126</v>
      </c>
      <c r="C64" s="81" t="s">
        <v>1269</v>
      </c>
      <c r="D64" s="81" t="s">
        <v>1274</v>
      </c>
      <c r="E64" s="83" t="s">
        <v>394</v>
      </c>
      <c r="F64" s="77">
        <v>44809</v>
      </c>
      <c r="G64" s="77" t="s">
        <v>977</v>
      </c>
      <c r="H64" s="82" t="s">
        <v>1127</v>
      </c>
      <c r="J64" s="232">
        <v>0</v>
      </c>
      <c r="K64" s="77" t="s">
        <v>1269</v>
      </c>
      <c r="L64" s="77" t="s">
        <v>13172</v>
      </c>
    </row>
    <row r="65" spans="1:12" x14ac:dyDescent="0.2">
      <c r="A65" s="83" t="s">
        <v>1128</v>
      </c>
      <c r="B65" s="83" t="s">
        <v>1029</v>
      </c>
      <c r="C65" s="81" t="s">
        <v>1262</v>
      </c>
      <c r="D65" s="81" t="s">
        <v>1264</v>
      </c>
      <c r="E65" s="83" t="s">
        <v>394</v>
      </c>
      <c r="F65" s="77">
        <v>44799</v>
      </c>
      <c r="G65" s="77" t="s">
        <v>977</v>
      </c>
      <c r="H65" s="82" t="s">
        <v>1129</v>
      </c>
      <c r="J65" s="232">
        <v>0</v>
      </c>
      <c r="K65" s="77" t="s">
        <v>1269</v>
      </c>
      <c r="L65" s="77" t="s">
        <v>13168</v>
      </c>
    </row>
    <row r="66" spans="1:12" x14ac:dyDescent="0.2">
      <c r="A66" s="83" t="s">
        <v>1130</v>
      </c>
      <c r="B66" s="83" t="s">
        <v>314</v>
      </c>
      <c r="C66" s="81" t="s">
        <v>1262</v>
      </c>
      <c r="D66" s="81" t="s">
        <v>1265</v>
      </c>
      <c r="E66" s="83" t="s">
        <v>394</v>
      </c>
      <c r="F66" s="77">
        <v>44798</v>
      </c>
      <c r="G66" s="77" t="s">
        <v>977</v>
      </c>
      <c r="H66" s="82" t="s">
        <v>1131</v>
      </c>
      <c r="J66" s="232">
        <v>0</v>
      </c>
      <c r="K66" s="77" t="s">
        <v>1269</v>
      </c>
      <c r="L66" s="77" t="s">
        <v>13168</v>
      </c>
    </row>
    <row r="67" spans="1:12" x14ac:dyDescent="0.2">
      <c r="A67" s="81" t="s">
        <v>1132</v>
      </c>
      <c r="B67" s="85" t="s">
        <v>1133</v>
      </c>
      <c r="C67" s="81" t="s">
        <v>1266</v>
      </c>
      <c r="D67" s="81" t="s">
        <v>1268</v>
      </c>
      <c r="E67" s="81" t="s">
        <v>976</v>
      </c>
      <c r="F67" s="77">
        <v>44776</v>
      </c>
      <c r="G67" s="77" t="s">
        <v>977</v>
      </c>
      <c r="H67" s="145" t="s">
        <v>1096</v>
      </c>
      <c r="J67" s="232">
        <v>0</v>
      </c>
      <c r="K67" s="77" t="s">
        <v>1269</v>
      </c>
      <c r="L67" s="77" t="s">
        <v>13170</v>
      </c>
    </row>
    <row r="68" spans="1:12" x14ac:dyDescent="0.2">
      <c r="A68" s="81" t="s">
        <v>1134</v>
      </c>
      <c r="B68" s="85" t="s">
        <v>306</v>
      </c>
      <c r="C68" s="81" t="s">
        <v>1262</v>
      </c>
      <c r="D68" s="81" t="s">
        <v>1264</v>
      </c>
      <c r="E68" s="81" t="s">
        <v>976</v>
      </c>
      <c r="F68" s="77">
        <v>44746</v>
      </c>
      <c r="G68" s="77" t="s">
        <v>977</v>
      </c>
      <c r="H68" s="82" t="s">
        <v>1135</v>
      </c>
      <c r="J68" s="232">
        <v>0</v>
      </c>
      <c r="K68" s="77" t="s">
        <v>1269</v>
      </c>
      <c r="L68" s="77" t="s">
        <v>13168</v>
      </c>
    </row>
    <row r="69" spans="1:12" x14ac:dyDescent="0.2">
      <c r="A69" s="81" t="s">
        <v>1136</v>
      </c>
      <c r="B69" s="81" t="s">
        <v>1033</v>
      </c>
      <c r="C69" s="81" t="s">
        <v>1275</v>
      </c>
      <c r="D69" s="81" t="s">
        <v>1276</v>
      </c>
      <c r="E69" s="81" t="s">
        <v>257</v>
      </c>
      <c r="F69" s="77">
        <v>44746</v>
      </c>
      <c r="G69" s="77" t="s">
        <v>987</v>
      </c>
      <c r="H69" s="82" t="s">
        <v>1137</v>
      </c>
      <c r="J69" s="232">
        <v>0</v>
      </c>
      <c r="K69" s="77" t="s">
        <v>1275</v>
      </c>
      <c r="L69" s="77" t="s">
        <v>13175</v>
      </c>
    </row>
    <row r="70" spans="1:12" x14ac:dyDescent="0.2">
      <c r="A70" s="81" t="s">
        <v>1138</v>
      </c>
      <c r="B70" s="81" t="s">
        <v>330</v>
      </c>
      <c r="C70" s="81" t="s">
        <v>1269</v>
      </c>
      <c r="D70" s="81" t="s">
        <v>1272</v>
      </c>
      <c r="E70" s="81" t="s">
        <v>257</v>
      </c>
      <c r="F70" s="77">
        <v>44736</v>
      </c>
      <c r="G70" s="77" t="s">
        <v>987</v>
      </c>
      <c r="H70" s="82" t="s">
        <v>1139</v>
      </c>
      <c r="J70" s="232">
        <v>1</v>
      </c>
      <c r="K70" s="77" t="s">
        <v>1275</v>
      </c>
      <c r="L70" s="77" t="s">
        <v>13173</v>
      </c>
    </row>
    <row r="71" spans="1:12" x14ac:dyDescent="0.2">
      <c r="A71" s="81" t="s">
        <v>1140</v>
      </c>
      <c r="B71" s="81" t="s">
        <v>1090</v>
      </c>
      <c r="C71" s="81" t="s">
        <v>1266</v>
      </c>
      <c r="D71" s="81" t="s">
        <v>1278</v>
      </c>
      <c r="E71" s="81" t="s">
        <v>298</v>
      </c>
      <c r="F71" s="77">
        <v>44715</v>
      </c>
      <c r="G71" s="77" t="s">
        <v>977</v>
      </c>
      <c r="H71" s="82" t="s">
        <v>1141</v>
      </c>
      <c r="J71" s="232">
        <v>0</v>
      </c>
      <c r="K71" s="77" t="s">
        <v>1275</v>
      </c>
      <c r="L71" s="77" t="s">
        <v>13171</v>
      </c>
    </row>
    <row r="72" spans="1:12" x14ac:dyDescent="0.2">
      <c r="A72" s="81" t="s">
        <v>1142</v>
      </c>
      <c r="B72" s="81" t="s">
        <v>380</v>
      </c>
      <c r="C72" s="81" t="s">
        <v>1269</v>
      </c>
      <c r="D72" s="81" t="s">
        <v>1271</v>
      </c>
      <c r="E72" s="81" t="s">
        <v>11597</v>
      </c>
      <c r="F72" s="77">
        <v>44690</v>
      </c>
      <c r="G72" s="77" t="s">
        <v>987</v>
      </c>
      <c r="H72" s="82" t="s">
        <v>1143</v>
      </c>
      <c r="J72" s="232">
        <v>0</v>
      </c>
      <c r="K72" s="77" t="s">
        <v>1269</v>
      </c>
      <c r="L72" s="77" t="s">
        <v>13172</v>
      </c>
    </row>
    <row r="73" spans="1:12" x14ac:dyDescent="0.2">
      <c r="A73" s="77" t="s">
        <v>1144</v>
      </c>
      <c r="B73" s="88" t="s">
        <v>357</v>
      </c>
      <c r="C73" s="81" t="s">
        <v>1269</v>
      </c>
      <c r="D73" s="81" t="s">
        <v>1272</v>
      </c>
      <c r="E73" s="81" t="s">
        <v>976</v>
      </c>
      <c r="F73" s="77">
        <v>44621</v>
      </c>
      <c r="G73" s="77" t="s">
        <v>977</v>
      </c>
      <c r="H73" s="82" t="s">
        <v>1145</v>
      </c>
      <c r="J73" s="232">
        <v>0</v>
      </c>
      <c r="K73" s="77" t="s">
        <v>1269</v>
      </c>
      <c r="L73" s="77" t="s">
        <v>13172</v>
      </c>
    </row>
    <row r="74" spans="1:12" x14ac:dyDescent="0.2">
      <c r="A74" s="81" t="s">
        <v>1146</v>
      </c>
      <c r="B74" s="81" t="s">
        <v>262</v>
      </c>
      <c r="C74" s="81" t="s">
        <v>1262</v>
      </c>
      <c r="D74" s="81" t="s">
        <v>1265</v>
      </c>
      <c r="E74" s="81" t="s">
        <v>257</v>
      </c>
      <c r="F74" s="77">
        <v>44524</v>
      </c>
      <c r="G74" s="77" t="s">
        <v>987</v>
      </c>
      <c r="H74" s="82" t="s">
        <v>1147</v>
      </c>
      <c r="J74" s="232">
        <v>9</v>
      </c>
      <c r="K74" s="77" t="s">
        <v>1275</v>
      </c>
      <c r="L74" s="77" t="s">
        <v>13169</v>
      </c>
    </row>
    <row r="75" spans="1:12" x14ac:dyDescent="0.2">
      <c r="A75" s="81" t="s">
        <v>1148</v>
      </c>
      <c r="B75" s="81" t="s">
        <v>254</v>
      </c>
      <c r="C75" s="81" t="s">
        <v>1266</v>
      </c>
      <c r="D75" s="81" t="s">
        <v>1278</v>
      </c>
      <c r="E75" s="81" t="s">
        <v>257</v>
      </c>
      <c r="F75" s="77">
        <v>44511</v>
      </c>
      <c r="G75" s="77" t="s">
        <v>987</v>
      </c>
      <c r="H75" s="82" t="s">
        <v>1149</v>
      </c>
      <c r="J75" s="232">
        <v>1</v>
      </c>
      <c r="K75" s="77" t="s">
        <v>1275</v>
      </c>
      <c r="L75" s="77" t="s">
        <v>13171</v>
      </c>
    </row>
    <row r="76" spans="1:12" x14ac:dyDescent="0.2">
      <c r="A76" s="81" t="s">
        <v>1150</v>
      </c>
      <c r="B76" s="81" t="s">
        <v>341</v>
      </c>
      <c r="C76" s="81" t="s">
        <v>1260</v>
      </c>
      <c r="D76" s="81" t="s">
        <v>1261</v>
      </c>
      <c r="E76" s="81" t="s">
        <v>257</v>
      </c>
      <c r="F76" s="77">
        <v>44511</v>
      </c>
      <c r="G76" s="77" t="s">
        <v>987</v>
      </c>
      <c r="H76" s="82" t="s">
        <v>1151</v>
      </c>
      <c r="J76" s="232">
        <v>1</v>
      </c>
      <c r="K76" s="77" t="s">
        <v>1275</v>
      </c>
      <c r="L76" s="77" t="s">
        <v>13177</v>
      </c>
    </row>
    <row r="77" spans="1:12" x14ac:dyDescent="0.2">
      <c r="A77" s="77" t="s">
        <v>1152</v>
      </c>
      <c r="B77" s="80" t="s">
        <v>1054</v>
      </c>
      <c r="C77" s="81" t="s">
        <v>1260</v>
      </c>
      <c r="D77" s="81" t="s">
        <v>1261</v>
      </c>
      <c r="E77" s="81" t="s">
        <v>1153</v>
      </c>
      <c r="F77" s="77">
        <v>44501</v>
      </c>
      <c r="G77" s="77" t="s">
        <v>1026</v>
      </c>
      <c r="H77" s="145" t="s">
        <v>1154</v>
      </c>
      <c r="J77" s="232">
        <v>0</v>
      </c>
      <c r="K77" s="77" t="s">
        <v>1260</v>
      </c>
      <c r="L77" s="77" t="s">
        <v>13178</v>
      </c>
    </row>
    <row r="78" spans="1:12" x14ac:dyDescent="0.2">
      <c r="A78" s="77" t="s">
        <v>1152</v>
      </c>
      <c r="B78" s="80" t="s">
        <v>1047</v>
      </c>
      <c r="C78" s="81" t="s">
        <v>1260</v>
      </c>
      <c r="D78" s="81" t="s">
        <v>1261</v>
      </c>
      <c r="E78" s="81" t="s">
        <v>1153</v>
      </c>
      <c r="F78" s="77">
        <v>44501</v>
      </c>
      <c r="G78" s="77" t="s">
        <v>1026</v>
      </c>
      <c r="H78" s="145" t="s">
        <v>1154</v>
      </c>
      <c r="J78" s="232">
        <v>0</v>
      </c>
      <c r="K78" s="77" t="s">
        <v>1260</v>
      </c>
      <c r="L78" s="77" t="s">
        <v>13178</v>
      </c>
    </row>
    <row r="79" spans="1:12" x14ac:dyDescent="0.2">
      <c r="A79" s="81" t="s">
        <v>1155</v>
      </c>
      <c r="B79" s="81" t="s">
        <v>1120</v>
      </c>
      <c r="C79" s="81" t="s">
        <v>1269</v>
      </c>
      <c r="D79" s="81" t="s">
        <v>1274</v>
      </c>
      <c r="E79" s="81" t="s">
        <v>257</v>
      </c>
      <c r="F79" s="77">
        <v>44487</v>
      </c>
      <c r="G79" s="77" t="s">
        <v>987</v>
      </c>
      <c r="H79" s="82" t="s">
        <v>1156</v>
      </c>
      <c r="J79" s="232">
        <v>0</v>
      </c>
      <c r="K79" s="77" t="s">
        <v>1275</v>
      </c>
      <c r="L79" s="77" t="s">
        <v>13173</v>
      </c>
    </row>
    <row r="80" spans="1:12" x14ac:dyDescent="0.2">
      <c r="A80" s="77" t="s">
        <v>1157</v>
      </c>
      <c r="B80" s="80" t="s">
        <v>1158</v>
      </c>
      <c r="C80" s="81" t="s">
        <v>1275</v>
      </c>
      <c r="D80" s="81" t="s">
        <v>1281</v>
      </c>
      <c r="E80" s="81" t="s">
        <v>257</v>
      </c>
      <c r="F80" s="77">
        <v>44397</v>
      </c>
      <c r="G80" s="77" t="s">
        <v>1026</v>
      </c>
      <c r="H80" s="87" t="s">
        <v>1159</v>
      </c>
      <c r="J80" s="232">
        <v>0</v>
      </c>
      <c r="K80" s="77" t="s">
        <v>1275</v>
      </c>
      <c r="L80" s="77" t="s">
        <v>13175</v>
      </c>
    </row>
    <row r="81" spans="1:12" x14ac:dyDescent="0.2">
      <c r="A81" s="81" t="s">
        <v>1160</v>
      </c>
      <c r="B81" s="81" t="s">
        <v>314</v>
      </c>
      <c r="C81" s="81" t="s">
        <v>1262</v>
      </c>
      <c r="D81" s="81" t="s">
        <v>1265</v>
      </c>
      <c r="E81" s="81" t="s">
        <v>257</v>
      </c>
      <c r="F81" s="77">
        <v>44383</v>
      </c>
      <c r="G81" s="77" t="s">
        <v>987</v>
      </c>
      <c r="H81" s="82" t="s">
        <v>1161</v>
      </c>
      <c r="J81" s="232">
        <v>4</v>
      </c>
      <c r="K81" s="77" t="s">
        <v>1275</v>
      </c>
      <c r="L81" s="77" t="s">
        <v>13169</v>
      </c>
    </row>
    <row r="82" spans="1:12" x14ac:dyDescent="0.2">
      <c r="A82" s="81" t="s">
        <v>1162</v>
      </c>
      <c r="B82" s="81" t="s">
        <v>12095</v>
      </c>
      <c r="C82" s="81" t="s">
        <v>1269</v>
      </c>
      <c r="D82" s="81" t="s">
        <v>1272</v>
      </c>
      <c r="E82" s="81" t="s">
        <v>11597</v>
      </c>
      <c r="F82" s="77">
        <v>44347</v>
      </c>
      <c r="G82" s="77" t="s">
        <v>987</v>
      </c>
      <c r="H82" s="145" t="s">
        <v>1163</v>
      </c>
      <c r="J82" s="232">
        <v>0</v>
      </c>
      <c r="K82" s="77" t="s">
        <v>1269</v>
      </c>
      <c r="L82" s="77" t="s">
        <v>13172</v>
      </c>
    </row>
    <row r="83" spans="1:12" x14ac:dyDescent="0.2">
      <c r="A83" s="81" t="s">
        <v>1164</v>
      </c>
      <c r="B83" s="81" t="s">
        <v>310</v>
      </c>
      <c r="C83" s="81" t="s">
        <v>1266</v>
      </c>
      <c r="D83" s="81" t="s">
        <v>1268</v>
      </c>
      <c r="E83" s="81" t="s">
        <v>257</v>
      </c>
      <c r="F83" s="77">
        <v>44124</v>
      </c>
      <c r="G83" s="77" t="s">
        <v>987</v>
      </c>
      <c r="H83" s="82" t="s">
        <v>1165</v>
      </c>
      <c r="J83" s="232">
        <v>1</v>
      </c>
      <c r="K83" s="77" t="s">
        <v>1275</v>
      </c>
      <c r="L83" s="77" t="s">
        <v>13171</v>
      </c>
    </row>
    <row r="84" spans="1:12" x14ac:dyDescent="0.2">
      <c r="A84" s="83" t="s">
        <v>1166</v>
      </c>
      <c r="B84" s="83" t="s">
        <v>788</v>
      </c>
      <c r="C84" s="81" t="s">
        <v>1269</v>
      </c>
      <c r="D84" s="81" t="s">
        <v>1272</v>
      </c>
      <c r="E84" s="83" t="s">
        <v>394</v>
      </c>
      <c r="F84" s="77">
        <v>42747</v>
      </c>
      <c r="G84" s="77" t="s">
        <v>977</v>
      </c>
      <c r="H84" s="82" t="s">
        <v>1167</v>
      </c>
      <c r="J84" s="232">
        <v>7</v>
      </c>
      <c r="K84" s="77" t="s">
        <v>1269</v>
      </c>
      <c r="L84" s="77" t="s">
        <v>13172</v>
      </c>
    </row>
    <row r="85" spans="1:12" x14ac:dyDescent="0.2">
      <c r="A85" s="83" t="s">
        <v>1168</v>
      </c>
      <c r="B85" s="83" t="s">
        <v>330</v>
      </c>
      <c r="C85" s="81" t="s">
        <v>1269</v>
      </c>
      <c r="D85" s="81" t="s">
        <v>1272</v>
      </c>
      <c r="E85" s="83" t="s">
        <v>394</v>
      </c>
      <c r="F85" s="77">
        <v>42327</v>
      </c>
      <c r="G85" s="77" t="s">
        <v>977</v>
      </c>
      <c r="H85" s="82" t="s">
        <v>1169</v>
      </c>
      <c r="J85" s="232">
        <v>25</v>
      </c>
      <c r="K85" s="77" t="s">
        <v>1269</v>
      </c>
      <c r="L85" s="77" t="s">
        <v>13172</v>
      </c>
    </row>
    <row r="86" spans="1:12" x14ac:dyDescent="0.2">
      <c r="A86" s="83" t="s">
        <v>1170</v>
      </c>
      <c r="B86" s="83" t="s">
        <v>645</v>
      </c>
      <c r="C86" s="81" t="s">
        <v>1269</v>
      </c>
      <c r="D86" s="81" t="s">
        <v>1272</v>
      </c>
      <c r="E86" s="83" t="s">
        <v>394</v>
      </c>
      <c r="F86" s="77">
        <v>42263</v>
      </c>
      <c r="G86" s="77" t="s">
        <v>977</v>
      </c>
      <c r="H86" s="82" t="s">
        <v>1171</v>
      </c>
      <c r="J86" s="232">
        <v>2</v>
      </c>
      <c r="K86" s="77" t="s">
        <v>1269</v>
      </c>
      <c r="L86" s="77" t="s">
        <v>13172</v>
      </c>
    </row>
    <row r="87" spans="1:12" x14ac:dyDescent="0.2">
      <c r="A87" s="83" t="s">
        <v>1172</v>
      </c>
      <c r="B87" s="83" t="s">
        <v>669</v>
      </c>
      <c r="C87" s="81" t="s">
        <v>1266</v>
      </c>
      <c r="D87" s="81" t="s">
        <v>1268</v>
      </c>
      <c r="E87" s="83" t="s">
        <v>394</v>
      </c>
      <c r="F87" s="77">
        <v>42150</v>
      </c>
      <c r="G87" s="77" t="s">
        <v>977</v>
      </c>
      <c r="H87" s="82" t="s">
        <v>1173</v>
      </c>
      <c r="J87" s="232">
        <v>5</v>
      </c>
      <c r="K87" s="77" t="s">
        <v>1269</v>
      </c>
      <c r="L87" s="77" t="s">
        <v>13170</v>
      </c>
    </row>
    <row r="88" spans="1:12" x14ac:dyDescent="0.2">
      <c r="A88" s="83" t="s">
        <v>1174</v>
      </c>
      <c r="B88" s="83" t="s">
        <v>568</v>
      </c>
      <c r="C88" s="81" t="s">
        <v>1269</v>
      </c>
      <c r="D88" s="81" t="s">
        <v>1274</v>
      </c>
      <c r="E88" s="83" t="s">
        <v>394</v>
      </c>
      <c r="F88" s="77">
        <v>42137</v>
      </c>
      <c r="G88" s="77" t="s">
        <v>977</v>
      </c>
      <c r="H88" s="82" t="s">
        <v>1175</v>
      </c>
      <c r="J88" s="232">
        <v>1</v>
      </c>
      <c r="K88" s="77" t="s">
        <v>1269</v>
      </c>
      <c r="L88" s="77" t="s">
        <v>13172</v>
      </c>
    </row>
    <row r="89" spans="1:12" x14ac:dyDescent="0.2">
      <c r="A89" s="83" t="s">
        <v>1176</v>
      </c>
      <c r="B89" s="83" t="s">
        <v>1177</v>
      </c>
      <c r="C89" s="81" t="s">
        <v>1266</v>
      </c>
      <c r="D89" s="81" t="s">
        <v>1267</v>
      </c>
      <c r="E89" s="83" t="s">
        <v>394</v>
      </c>
      <c r="F89" s="77">
        <v>41846</v>
      </c>
      <c r="G89" s="77" t="s">
        <v>977</v>
      </c>
      <c r="H89" s="82" t="s">
        <v>1178</v>
      </c>
      <c r="J89" s="232">
        <v>0</v>
      </c>
      <c r="K89" s="77" t="s">
        <v>1269</v>
      </c>
      <c r="L89" s="77" t="s">
        <v>13170</v>
      </c>
    </row>
    <row r="90" spans="1:12" x14ac:dyDescent="0.2">
      <c r="A90" s="83" t="s">
        <v>1179</v>
      </c>
      <c r="B90" s="83" t="s">
        <v>510</v>
      </c>
      <c r="C90" s="81" t="s">
        <v>1269</v>
      </c>
      <c r="D90" s="81" t="s">
        <v>1272</v>
      </c>
      <c r="E90" s="83" t="s">
        <v>394</v>
      </c>
      <c r="F90" s="77">
        <v>41740</v>
      </c>
      <c r="G90" s="77" t="s">
        <v>977</v>
      </c>
      <c r="H90" s="82" t="s">
        <v>1180</v>
      </c>
      <c r="J90" s="232">
        <v>5</v>
      </c>
      <c r="K90" s="77" t="s">
        <v>1269</v>
      </c>
      <c r="L90" s="77" t="s">
        <v>13172</v>
      </c>
    </row>
    <row r="91" spans="1:12" x14ac:dyDescent="0.2">
      <c r="A91" s="81" t="s">
        <v>1181</v>
      </c>
      <c r="B91" s="81" t="s">
        <v>373</v>
      </c>
      <c r="C91" s="81" t="s">
        <v>1260</v>
      </c>
      <c r="D91" s="81" t="s">
        <v>1277</v>
      </c>
      <c r="E91" s="81" t="s">
        <v>394</v>
      </c>
      <c r="F91" s="77">
        <v>41652</v>
      </c>
      <c r="G91" s="77" t="s">
        <v>977</v>
      </c>
      <c r="H91" s="82" t="s">
        <v>1182</v>
      </c>
      <c r="J91" s="232">
        <v>5</v>
      </c>
      <c r="K91" s="77" t="s">
        <v>1269</v>
      </c>
      <c r="L91" s="77" t="s">
        <v>13176</v>
      </c>
    </row>
    <row r="92" spans="1:12" x14ac:dyDescent="0.2">
      <c r="A92" s="81" t="s">
        <v>1183</v>
      </c>
      <c r="B92" s="81" t="s">
        <v>609</v>
      </c>
      <c r="C92" s="81" t="s">
        <v>1266</v>
      </c>
      <c r="D92" s="81" t="s">
        <v>1267</v>
      </c>
      <c r="E92" s="81" t="s">
        <v>394</v>
      </c>
      <c r="F92" s="77">
        <v>41617</v>
      </c>
      <c r="G92" s="77" t="s">
        <v>977</v>
      </c>
      <c r="H92" s="82" t="s">
        <v>1184</v>
      </c>
      <c r="J92" s="232">
        <v>2</v>
      </c>
      <c r="K92" s="77" t="s">
        <v>1269</v>
      </c>
      <c r="L92" s="77" t="s">
        <v>13170</v>
      </c>
    </row>
    <row r="93" spans="1:12" x14ac:dyDescent="0.2">
      <c r="A93" s="81" t="s">
        <v>1185</v>
      </c>
      <c r="B93" s="81" t="s">
        <v>357</v>
      </c>
      <c r="C93" s="81" t="s">
        <v>1269</v>
      </c>
      <c r="D93" s="81" t="s">
        <v>1272</v>
      </c>
      <c r="E93" s="81" t="s">
        <v>394</v>
      </c>
      <c r="F93" s="77">
        <v>41512</v>
      </c>
      <c r="G93" s="77" t="s">
        <v>977</v>
      </c>
      <c r="H93" s="82" t="s">
        <v>1186</v>
      </c>
      <c r="J93" s="232">
        <v>39</v>
      </c>
      <c r="K93" s="77" t="s">
        <v>1269</v>
      </c>
      <c r="L93" s="77" t="s">
        <v>13172</v>
      </c>
    </row>
    <row r="94" spans="1:12" x14ac:dyDescent="0.2">
      <c r="A94" s="81" t="s">
        <v>1187</v>
      </c>
      <c r="B94" s="81" t="s">
        <v>13138</v>
      </c>
      <c r="C94" s="81" t="s">
        <v>1269</v>
      </c>
      <c r="D94" s="81" t="s">
        <v>1272</v>
      </c>
      <c r="E94" s="81" t="s">
        <v>394</v>
      </c>
      <c r="F94" s="77">
        <v>41493</v>
      </c>
      <c r="G94" s="77" t="s">
        <v>977</v>
      </c>
      <c r="H94" s="82" t="s">
        <v>1188</v>
      </c>
      <c r="J94" s="232">
        <v>5</v>
      </c>
      <c r="K94" s="77" t="s">
        <v>1269</v>
      </c>
      <c r="L94" s="77" t="s">
        <v>13172</v>
      </c>
    </row>
    <row r="95" spans="1:12" x14ac:dyDescent="0.2">
      <c r="A95" s="81" t="s">
        <v>1189</v>
      </c>
      <c r="B95" s="81" t="s">
        <v>12095</v>
      </c>
      <c r="C95" s="81" t="s">
        <v>1269</v>
      </c>
      <c r="D95" s="81" t="s">
        <v>1272</v>
      </c>
      <c r="E95" s="81" t="s">
        <v>394</v>
      </c>
      <c r="F95" s="77">
        <v>41457</v>
      </c>
      <c r="G95" s="77" t="s">
        <v>977</v>
      </c>
      <c r="H95" s="82" t="s">
        <v>1190</v>
      </c>
      <c r="J95" s="232">
        <v>20</v>
      </c>
      <c r="K95" s="77" t="s">
        <v>1269</v>
      </c>
      <c r="L95" s="77" t="s">
        <v>13172</v>
      </c>
    </row>
    <row r="96" spans="1:12" x14ac:dyDescent="0.2">
      <c r="A96" s="81" t="s">
        <v>1191</v>
      </c>
      <c r="B96" s="81" t="s">
        <v>599</v>
      </c>
      <c r="C96" s="81" t="s">
        <v>1269</v>
      </c>
      <c r="D96" s="81" t="s">
        <v>1273</v>
      </c>
      <c r="E96" s="81" t="s">
        <v>394</v>
      </c>
      <c r="F96" s="77">
        <v>41454</v>
      </c>
      <c r="G96" s="77" t="s">
        <v>977</v>
      </c>
      <c r="H96" s="82" t="s">
        <v>1192</v>
      </c>
      <c r="J96" s="232">
        <v>2</v>
      </c>
      <c r="K96" s="77" t="s">
        <v>1269</v>
      </c>
      <c r="L96" s="77" t="s">
        <v>13172</v>
      </c>
    </row>
    <row r="97" spans="1:12" x14ac:dyDescent="0.2">
      <c r="A97" s="81" t="s">
        <v>1193</v>
      </c>
      <c r="B97" s="81" t="s">
        <v>482</v>
      </c>
      <c r="C97" s="81" t="s">
        <v>1262</v>
      </c>
      <c r="D97" s="81" t="s">
        <v>1263</v>
      </c>
      <c r="E97" s="81" t="s">
        <v>394</v>
      </c>
      <c r="F97" s="77">
        <v>41437</v>
      </c>
      <c r="G97" s="77" t="s">
        <v>977</v>
      </c>
      <c r="H97" s="82" t="s">
        <v>1194</v>
      </c>
      <c r="J97" s="232">
        <v>2</v>
      </c>
      <c r="K97" s="77" t="s">
        <v>1269</v>
      </c>
      <c r="L97" s="77" t="s">
        <v>13168</v>
      </c>
    </row>
    <row r="98" spans="1:12" x14ac:dyDescent="0.2">
      <c r="A98" s="81" t="s">
        <v>1195</v>
      </c>
      <c r="B98" s="81" t="s">
        <v>1196</v>
      </c>
      <c r="C98" s="81" t="s">
        <v>1262</v>
      </c>
      <c r="D98" s="81" t="s">
        <v>1263</v>
      </c>
      <c r="E98" s="81" t="s">
        <v>394</v>
      </c>
      <c r="F98" s="77">
        <v>41421</v>
      </c>
      <c r="G98" s="77" t="s">
        <v>977</v>
      </c>
      <c r="H98" s="82" t="s">
        <v>1197</v>
      </c>
      <c r="J98" s="232">
        <v>0</v>
      </c>
      <c r="K98" s="77" t="s">
        <v>1269</v>
      </c>
      <c r="L98" s="77" t="s">
        <v>13168</v>
      </c>
    </row>
    <row r="99" spans="1:12" x14ac:dyDescent="0.2">
      <c r="A99" s="81" t="s">
        <v>1198</v>
      </c>
      <c r="B99" s="81" t="s">
        <v>453</v>
      </c>
      <c r="C99" s="81" t="s">
        <v>1269</v>
      </c>
      <c r="D99" s="81" t="s">
        <v>1273</v>
      </c>
      <c r="E99" s="81" t="s">
        <v>394</v>
      </c>
      <c r="F99" s="77">
        <v>41352</v>
      </c>
      <c r="G99" s="77" t="s">
        <v>977</v>
      </c>
      <c r="H99" s="82" t="s">
        <v>1199</v>
      </c>
      <c r="J99" s="232">
        <v>4</v>
      </c>
      <c r="K99" s="77" t="s">
        <v>1269</v>
      </c>
      <c r="L99" s="77" t="s">
        <v>13172</v>
      </c>
    </row>
    <row r="100" spans="1:12" x14ac:dyDescent="0.2">
      <c r="A100" s="81" t="s">
        <v>1200</v>
      </c>
      <c r="B100" s="81" t="s">
        <v>380</v>
      </c>
      <c r="C100" s="81" t="s">
        <v>1269</v>
      </c>
      <c r="D100" s="81" t="s">
        <v>1271</v>
      </c>
      <c r="E100" s="81" t="s">
        <v>394</v>
      </c>
      <c r="F100" s="77">
        <v>41282</v>
      </c>
      <c r="G100" s="77" t="s">
        <v>977</v>
      </c>
      <c r="H100" s="82" t="s">
        <v>1201</v>
      </c>
      <c r="J100" s="232">
        <v>6</v>
      </c>
      <c r="K100" s="77" t="s">
        <v>1269</v>
      </c>
      <c r="L100" s="77" t="s">
        <v>13172</v>
      </c>
    </row>
    <row r="101" spans="1:12" x14ac:dyDescent="0.2">
      <c r="B101" s="80"/>
      <c r="C101" s="80"/>
      <c r="D101" s="80"/>
    </row>
    <row r="102" spans="1:12" x14ac:dyDescent="0.2">
      <c r="B102" s="80"/>
      <c r="C102" s="80"/>
      <c r="D102" s="80"/>
    </row>
    <row r="103" spans="1:12" x14ac:dyDescent="0.2">
      <c r="B103" s="80"/>
      <c r="C103" s="80"/>
      <c r="D103" s="80"/>
    </row>
    <row r="104" spans="1:12" x14ac:dyDescent="0.2">
      <c r="B104" s="80"/>
      <c r="C104" s="80"/>
      <c r="D104" s="80"/>
    </row>
    <row r="105" spans="1:12" x14ac:dyDescent="0.2">
      <c r="B105" s="80"/>
      <c r="C105" s="80"/>
      <c r="D105" s="80"/>
    </row>
    <row r="106" spans="1:12" x14ac:dyDescent="0.2">
      <c r="B106" s="80"/>
      <c r="C106" s="80"/>
      <c r="D106" s="80"/>
    </row>
    <row r="107" spans="1:12" x14ac:dyDescent="0.2">
      <c r="B107" s="80"/>
      <c r="C107" s="80"/>
      <c r="D107" s="80"/>
      <c r="I107" s="294"/>
    </row>
    <row r="108" spans="1:12" x14ac:dyDescent="0.2">
      <c r="B108" s="80"/>
      <c r="C108" s="80"/>
      <c r="D108" s="80"/>
    </row>
    <row r="111" spans="1:12" x14ac:dyDescent="0.2">
      <c r="B111" s="80"/>
      <c r="C111" s="80"/>
      <c r="D111" s="80"/>
    </row>
    <row r="112" spans="1:12" x14ac:dyDescent="0.2">
      <c r="B112" s="80"/>
      <c r="C112" s="80"/>
      <c r="D112" s="80"/>
    </row>
    <row r="113" spans="2:4" x14ac:dyDescent="0.2">
      <c r="B113" s="80"/>
      <c r="C113" s="80"/>
      <c r="D113" s="80"/>
    </row>
    <row r="115" spans="2:4" x14ac:dyDescent="0.2">
      <c r="B115" s="80"/>
      <c r="C115" s="80"/>
      <c r="D115" s="80"/>
    </row>
    <row r="116" spans="2:4" x14ac:dyDescent="0.2">
      <c r="B116" s="80"/>
      <c r="C116" s="80"/>
      <c r="D116" s="80"/>
    </row>
    <row r="117" spans="2:4" x14ac:dyDescent="0.2">
      <c r="B117" s="80"/>
      <c r="C117" s="80"/>
      <c r="D117" s="80"/>
    </row>
    <row r="118" spans="2:4" x14ac:dyDescent="0.2">
      <c r="B118" s="80"/>
      <c r="C118" s="80"/>
      <c r="D118" s="80"/>
    </row>
    <row r="119" spans="2:4" x14ac:dyDescent="0.2">
      <c r="B119" s="80"/>
      <c r="C119" s="80"/>
      <c r="D119" s="80"/>
    </row>
    <row r="120" spans="2:4" x14ac:dyDescent="0.2">
      <c r="B120" s="80"/>
      <c r="C120" s="80"/>
      <c r="D120" s="80"/>
    </row>
    <row r="121" spans="2:4" x14ac:dyDescent="0.2">
      <c r="B121" s="80"/>
      <c r="C121" s="80"/>
      <c r="D121" s="80"/>
    </row>
    <row r="122" spans="2:4" x14ac:dyDescent="0.2">
      <c r="B122" s="80"/>
      <c r="C122" s="80"/>
      <c r="D122" s="80"/>
    </row>
    <row r="123" spans="2:4" x14ac:dyDescent="0.2">
      <c r="B123" s="80"/>
      <c r="C123" s="80"/>
      <c r="D123" s="80"/>
    </row>
    <row r="124" spans="2:4" x14ac:dyDescent="0.2">
      <c r="B124" s="80"/>
      <c r="C124" s="80"/>
      <c r="D124" s="80"/>
    </row>
    <row r="125" spans="2:4" x14ac:dyDescent="0.2">
      <c r="B125" s="80"/>
      <c r="C125" s="80"/>
      <c r="D125" s="80"/>
    </row>
    <row r="127" spans="2:4" x14ac:dyDescent="0.2">
      <c r="B127" s="80"/>
      <c r="C127" s="80"/>
      <c r="D127" s="80"/>
    </row>
    <row r="128" spans="2:4" x14ac:dyDescent="0.2">
      <c r="B128" s="80"/>
      <c r="C128" s="80"/>
      <c r="D128" s="80"/>
    </row>
    <row r="129" spans="2:4" x14ac:dyDescent="0.2">
      <c r="B129" s="80"/>
      <c r="C129" s="80"/>
      <c r="D129" s="80"/>
    </row>
    <row r="130" spans="2:4" x14ac:dyDescent="0.2">
      <c r="B130" s="80"/>
      <c r="C130" s="80"/>
      <c r="D130" s="80"/>
    </row>
    <row r="131" spans="2:4" x14ac:dyDescent="0.2">
      <c r="B131" s="80"/>
      <c r="C131" s="80"/>
      <c r="D131" s="80"/>
    </row>
    <row r="132" spans="2:4" x14ac:dyDescent="0.2">
      <c r="B132" s="80"/>
      <c r="C132" s="80"/>
      <c r="D132" s="80"/>
    </row>
    <row r="133" spans="2:4" x14ac:dyDescent="0.2">
      <c r="B133" s="80"/>
      <c r="C133" s="80"/>
      <c r="D133" s="80"/>
    </row>
    <row r="134" spans="2:4" x14ac:dyDescent="0.2">
      <c r="B134" s="80"/>
      <c r="C134" s="80"/>
      <c r="D134" s="80"/>
    </row>
    <row r="135" spans="2:4" x14ac:dyDescent="0.2">
      <c r="B135" s="80"/>
      <c r="C135" s="80"/>
      <c r="D135" s="80"/>
    </row>
    <row r="136" spans="2:4" x14ac:dyDescent="0.2">
      <c r="B136" s="80"/>
      <c r="C136" s="80"/>
      <c r="D136" s="80"/>
    </row>
    <row r="137" spans="2:4" x14ac:dyDescent="0.2">
      <c r="B137" s="80"/>
      <c r="C137" s="80"/>
      <c r="D137" s="80"/>
    </row>
    <row r="138" spans="2:4" x14ac:dyDescent="0.2">
      <c r="B138" s="80"/>
      <c r="C138" s="80"/>
      <c r="D138" s="80"/>
    </row>
    <row r="139" spans="2:4" x14ac:dyDescent="0.2">
      <c r="B139" s="80"/>
      <c r="C139" s="80"/>
      <c r="D139" s="80"/>
    </row>
    <row r="140" spans="2:4" x14ac:dyDescent="0.2">
      <c r="B140" s="80"/>
      <c r="C140" s="80"/>
      <c r="D140" s="80"/>
    </row>
    <row r="141" spans="2:4" x14ac:dyDescent="0.2">
      <c r="B141" s="80"/>
      <c r="C141" s="80"/>
      <c r="D141" s="80"/>
    </row>
    <row r="142" spans="2:4" x14ac:dyDescent="0.2">
      <c r="B142" s="80"/>
      <c r="C142" s="80"/>
      <c r="D142" s="80"/>
    </row>
    <row r="145" spans="2:4" x14ac:dyDescent="0.2">
      <c r="B145" s="80"/>
      <c r="C145" s="80"/>
      <c r="D145" s="80"/>
    </row>
    <row r="146" spans="2:4" x14ac:dyDescent="0.2">
      <c r="B146" s="80"/>
      <c r="C146" s="80"/>
      <c r="D146" s="80"/>
    </row>
    <row r="147" spans="2:4" x14ac:dyDescent="0.2">
      <c r="B147" s="80"/>
      <c r="C147" s="80"/>
      <c r="D147" s="80"/>
    </row>
    <row r="148" spans="2:4" x14ac:dyDescent="0.2">
      <c r="B148" s="80"/>
      <c r="C148" s="80"/>
      <c r="D148" s="80"/>
    </row>
    <row r="150" spans="2:4" x14ac:dyDescent="0.2">
      <c r="B150" s="80"/>
      <c r="C150" s="80"/>
      <c r="D150" s="80"/>
    </row>
    <row r="151" spans="2:4" x14ac:dyDescent="0.2">
      <c r="B151" s="80"/>
      <c r="C151" s="80"/>
      <c r="D151" s="80"/>
    </row>
    <row r="153" spans="2:4" x14ac:dyDescent="0.2">
      <c r="B153" s="80"/>
      <c r="C153" s="80"/>
      <c r="D153" s="80"/>
    </row>
    <row r="154" spans="2:4" x14ac:dyDescent="0.2">
      <c r="B154" s="80"/>
      <c r="C154" s="80"/>
      <c r="D154" s="80"/>
    </row>
    <row r="155" spans="2:4" x14ac:dyDescent="0.2">
      <c r="B155" s="80"/>
      <c r="C155" s="80"/>
      <c r="D155" s="80"/>
    </row>
    <row r="156" spans="2:4" x14ac:dyDescent="0.2">
      <c r="B156" s="80"/>
      <c r="C156" s="80"/>
      <c r="D156" s="80"/>
    </row>
    <row r="157" spans="2:4" x14ac:dyDescent="0.2">
      <c r="B157" s="80"/>
      <c r="C157" s="80"/>
      <c r="D157" s="80"/>
    </row>
    <row r="159" spans="2:4" x14ac:dyDescent="0.2">
      <c r="B159" s="80"/>
      <c r="C159" s="80"/>
      <c r="D159" s="80"/>
    </row>
    <row r="160" spans="2:4" x14ac:dyDescent="0.2">
      <c r="B160" s="80"/>
      <c r="C160" s="80"/>
      <c r="D160" s="80"/>
    </row>
    <row r="161" spans="2:4" x14ac:dyDescent="0.2">
      <c r="B161" s="80"/>
      <c r="C161" s="80"/>
      <c r="D161" s="80"/>
    </row>
    <row r="162" spans="2:4" x14ac:dyDescent="0.2">
      <c r="B162" s="80"/>
      <c r="C162" s="80"/>
      <c r="D162" s="80"/>
    </row>
    <row r="163" spans="2:4" x14ac:dyDescent="0.2">
      <c r="B163" s="80"/>
      <c r="C163" s="80"/>
      <c r="D163" s="80"/>
    </row>
    <row r="164" spans="2:4" x14ac:dyDescent="0.2">
      <c r="B164" s="80"/>
      <c r="C164" s="80"/>
      <c r="D164" s="80"/>
    </row>
    <row r="165" spans="2:4" x14ac:dyDescent="0.2">
      <c r="B165" s="80"/>
      <c r="C165" s="80"/>
      <c r="D165" s="80"/>
    </row>
    <row r="167" spans="2:4" x14ac:dyDescent="0.2">
      <c r="B167" s="80"/>
      <c r="C167" s="80"/>
      <c r="D167" s="80"/>
    </row>
    <row r="168" spans="2:4" x14ac:dyDescent="0.2">
      <c r="B168" s="80"/>
      <c r="C168" s="80"/>
      <c r="D168" s="80"/>
    </row>
    <row r="169" spans="2:4" x14ac:dyDescent="0.2">
      <c r="B169" s="80"/>
      <c r="C169" s="80"/>
      <c r="D169" s="80"/>
    </row>
    <row r="170" spans="2:4" x14ac:dyDescent="0.2">
      <c r="B170" s="80"/>
      <c r="C170" s="80"/>
      <c r="D170" s="80"/>
    </row>
    <row r="171" spans="2:4" x14ac:dyDescent="0.2">
      <c r="B171" s="80"/>
      <c r="C171" s="80"/>
      <c r="D171" s="80"/>
    </row>
    <row r="172" spans="2:4" x14ac:dyDescent="0.2">
      <c r="B172" s="80"/>
      <c r="C172" s="80"/>
      <c r="D172" s="80"/>
    </row>
    <row r="173" spans="2:4" x14ac:dyDescent="0.2">
      <c r="B173" s="80"/>
      <c r="C173" s="80"/>
      <c r="D173" s="80"/>
    </row>
    <row r="174" spans="2:4" x14ac:dyDescent="0.2">
      <c r="B174" s="80"/>
      <c r="C174" s="80"/>
      <c r="D174" s="80"/>
    </row>
    <row r="175" spans="2:4" x14ac:dyDescent="0.2">
      <c r="B175" s="80"/>
      <c r="C175" s="80"/>
      <c r="D175" s="80"/>
    </row>
    <row r="176" spans="2:4" x14ac:dyDescent="0.2">
      <c r="B176" s="80"/>
      <c r="C176" s="80"/>
      <c r="D176" s="80"/>
    </row>
    <row r="177" spans="2:4" x14ac:dyDescent="0.2">
      <c r="B177" s="80"/>
      <c r="C177" s="80"/>
      <c r="D177" s="80"/>
    </row>
    <row r="178" spans="2:4" x14ac:dyDescent="0.2">
      <c r="B178" s="80"/>
      <c r="C178" s="80"/>
      <c r="D178" s="80"/>
    </row>
    <row r="180" spans="2:4" x14ac:dyDescent="0.2">
      <c r="B180" s="80"/>
      <c r="C180" s="80"/>
      <c r="D180" s="80"/>
    </row>
    <row r="182" spans="2:4" x14ac:dyDescent="0.2">
      <c r="B182" s="80"/>
      <c r="C182" s="80"/>
      <c r="D182" s="80"/>
    </row>
    <row r="183" spans="2:4" x14ac:dyDescent="0.2">
      <c r="B183" s="80"/>
      <c r="C183" s="80"/>
      <c r="D183" s="80"/>
    </row>
  </sheetData>
  <dataValidations count="1">
    <dataValidation type="list" allowBlank="1" showInputMessage="1" showErrorMessage="1" errorTitle="Invalid Country" sqref="E4:E100 B4:B100" xr:uid="{F6FB89A2-2F9E-41F4-9AC9-7C638C39B562}">
      <formula1>Countries</formula1>
    </dataValidation>
  </dataValidations>
  <hyperlinks>
    <hyperlink ref="H7" r:id="rId1" xr:uid="{9A10A447-F7D2-4A31-85A3-2C8079F7245C}"/>
    <hyperlink ref="H49" r:id="rId2" xr:uid="{D53A0A5B-7775-49DC-9179-EDB1D51F9184}"/>
    <hyperlink ref="H68" r:id="rId3" xr:uid="{CBB3DB8F-9729-4466-ACBD-BA10C5FCB9F6}"/>
    <hyperlink ref="H72" r:id="rId4" xr:uid="{E563AC7A-B40F-4CB2-9A76-47725A663EC7}"/>
    <hyperlink ref="H82" r:id="rId5" xr:uid="{A18B50A3-A495-4C5D-87E8-E42B426CC2B9}"/>
    <hyperlink ref="H57" r:id="rId6" xr:uid="{AEDAA5A1-A996-43BC-BD2F-B30BC2E042B1}"/>
    <hyperlink ref="H83" r:id="rId7" xr:uid="{F4C94A58-11EF-4D35-8357-1FD14444CFE9}"/>
    <hyperlink ref="H74" r:id="rId8" xr:uid="{1B4262F7-6C39-43A5-9141-0306B71B2E58}"/>
    <hyperlink ref="H54"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0" r:id="rId10" xr:uid="{EEF02738-CA04-42C4-A5BD-0123B4820562}"/>
    <hyperlink ref="H99" r:id="rId11" xr:uid="{2595B6EC-262F-4909-B56E-AE328F06F04C}"/>
    <hyperlink ref="H98" r:id="rId12" xr:uid="{05955EFE-21D9-4C0A-BB44-92198BF01EC5}"/>
    <hyperlink ref="H97" r:id="rId13" xr:uid="{9A4BE5BC-5B3A-4444-9B90-EF82A3E8AA06}"/>
    <hyperlink ref="H96" r:id="rId14" xr:uid="{731FEE6D-1A3C-43D0-BE98-18E02882A321}"/>
    <hyperlink ref="H95" r:id="rId15" xr:uid="{FDBFF624-5BF4-48AE-B192-0C2EA2D7436D}"/>
    <hyperlink ref="H94" r:id="rId16" xr:uid="{098335DE-1ECC-4008-9FAA-CE18355FB08B}"/>
    <hyperlink ref="H93" r:id="rId17" xr:uid="{F36974CE-FFEB-47CB-8E7C-1398748239A9}"/>
    <hyperlink ref="H92" r:id="rId18" xr:uid="{3342B28E-415E-4D39-9939-79114516F065}"/>
    <hyperlink ref="H91" r:id="rId19" xr:uid="{EE876D5B-82F9-4621-8214-432548D003A9}"/>
    <hyperlink ref="H90" r:id="rId20" xr:uid="{B066BE25-6E44-4191-939C-F58EE66F84E8}"/>
    <hyperlink ref="H89" r:id="rId21" xr:uid="{D2FA6889-F363-45B4-9E48-E3197C0FCFA3}"/>
    <hyperlink ref="H88" r:id="rId22" xr:uid="{FEF85EB8-2E92-4EEE-BB01-33762E9C73BA}"/>
    <hyperlink ref="H87" r:id="rId23" xr:uid="{4C4F517D-AF80-48C6-900A-D2854EE5AE60}"/>
    <hyperlink ref="H86" r:id="rId24" xr:uid="{0476D767-F0FC-46CE-A7BD-CC2F43EEC369}"/>
    <hyperlink ref="H85" r:id="rId25" xr:uid="{2622AA20-92CD-4082-83CD-C2859811F136}"/>
    <hyperlink ref="H84" r:id="rId26" xr:uid="{1F2A4845-C24E-4420-AEE2-A79FB5779549}"/>
    <hyperlink ref="H66" r:id="rId27" xr:uid="{626783A1-B0FC-46D1-AB8C-DA1AB412EFC6}"/>
    <hyperlink ref="H65" r:id="rId28" xr:uid="{8B4B3DEB-958C-47B3-8595-D3B27DE2873C}"/>
    <hyperlink ref="H59" r:id="rId29" xr:uid="{F941E77C-9CA2-4A18-99DA-9910622B36ED}"/>
    <hyperlink ref="H64" r:id="rId30" xr:uid="{216F465A-8459-4CC5-963A-F42BE2389FAA}"/>
    <hyperlink ref="H63" r:id="rId31" xr:uid="{2EFE47D4-5A85-436A-925A-4F6866B694C7}"/>
    <hyperlink ref="H62" r:id="rId32" xr:uid="{ECDEA256-60E8-4A83-A6E0-0530451D459A}"/>
    <hyperlink ref="H61" r:id="rId33" xr:uid="{E0521E50-6437-4455-A294-AA5130D55D52}"/>
    <hyperlink ref="H55" r:id="rId34" xr:uid="{92F08E00-E327-4211-B366-78F674EF7E9A}"/>
    <hyperlink ref="H52" r:id="rId35" xr:uid="{916AE61A-E4CA-4A0A-BC91-0AC5A04FA316}"/>
    <hyperlink ref="H21" r:id="rId36" xr:uid="{E5CBF3D3-0628-43AF-B142-68BD57B50CBD}"/>
    <hyperlink ref="H71" r:id="rId37" xr:uid="{1D0019F8-448B-431B-A42A-83D596BF4A11}"/>
    <hyperlink ref="H46" r:id="rId38" xr:uid="{86AF26F0-1595-4B85-9DF9-2B67A45203B4}"/>
    <hyperlink ref="H53" r:id="rId39" xr:uid="{29B3ACCF-540D-4671-97EA-6D38F5504D83}"/>
    <hyperlink ref="H50" r:id="rId40" xr:uid="{E073E4B3-8F89-43C9-87B8-A9EC622BB7E8}"/>
    <hyperlink ref="H77" r:id="rId41" xr:uid="{7197D4F1-9D68-413E-981F-1DE9A6654BE5}"/>
    <hyperlink ref="H48" r:id="rId42" xr:uid="{7A6FB8EA-2822-4F53-B280-C50FA8A49A47}"/>
    <hyperlink ref="H73" r:id="rId43" display="https://www.nccs.gov.sg/media/press-release/singapore-and-indonesia-sign-memorandum-of-understanding-cooperation-on-climate-change-and-sustainability" xr:uid="{7BAB3C42-44B6-4B0D-83CA-92AEFEC6261F}"/>
    <hyperlink ref="H75"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0"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69"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8"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6"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79"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6"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1" r:id="rId51" xr:uid="{0BB6BD67-DEB2-40B6-A436-12855283C583}"/>
    <hyperlink ref="H47" r:id="rId52" xr:uid="{AB1DA533-F812-4486-9930-94591A29C50B}"/>
    <hyperlink ref="H42" r:id="rId53" display="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xr:uid="{A63CAFDA-8EFE-4D51-B67E-C12771021092}"/>
    <hyperlink ref="H39" r:id="rId54" xr:uid="{1EE61F5B-EFDF-4983-9AB6-D399B45F4EDC}"/>
    <hyperlink ref="H40" r:id="rId55" xr:uid="{ED1F3C3E-6CEC-4EF9-8CCA-5A4CF863C006}"/>
    <hyperlink ref="H45" r:id="rId56" xr:uid="{330633A4-DEF1-4BEE-A957-AE02C3480E42}"/>
    <hyperlink ref="H44" r:id="rId57" xr:uid="{377A81AF-1C79-4480-8A72-E8A16945F137}"/>
    <hyperlink ref="H37" r:id="rId58" xr:uid="{68EE72EC-943C-4D1D-ABFC-90AE9D48AEE1}"/>
    <hyperlink ref="H33" r:id="rId59" xr:uid="{2BDE2D82-273B-4347-A437-317A55956DEB}"/>
    <hyperlink ref="H32" r:id="rId60" xr:uid="{151C8422-9FF1-493C-827E-97E178D92562}"/>
    <hyperlink ref="H28" r:id="rId61" xr:uid="{93708B24-5E87-4F1C-96A9-1ECB409B3708}"/>
    <hyperlink ref="H43" r:id="rId62" xr:uid="{749E8B2B-21F1-4412-AFA2-9D80B31F4A1F}"/>
    <hyperlink ref="H34" r:id="rId63" xr:uid="{5D894E3F-3CCF-4792-9E36-DFA8D880B9B7}"/>
    <hyperlink ref="I31" r:id="rId64" xr:uid="{7B4AF45B-A1E3-4B20-A9DE-B9DCA8441F78}"/>
    <hyperlink ref="I43" r:id="rId65" xr:uid="{D01723FB-EFA5-4AAB-BD8D-8FF6C7E975F2}"/>
    <hyperlink ref="H80" r:id="rId66"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31" r:id="rId67" xr:uid="{06AD558B-76C3-4F56-BA2A-30AAA45AD644}"/>
    <hyperlink ref="H24" r:id="rId68" xr:uid="{B999DEC4-92BB-4A6F-9EEB-77DA69CE265A}"/>
    <hyperlink ref="H29" r:id="rId69" xr:uid="{D5518C9D-9219-4311-8FF3-89DE6AAD005A}"/>
    <hyperlink ref="H36" r:id="rId70" xr:uid="{FE547E30-4BF5-46CF-9E34-6255C6FD8739}"/>
    <hyperlink ref="I22" r:id="rId71" xr:uid="{D3B61313-91C7-0C41-976D-BF2BA68561C2}"/>
    <hyperlink ref="H22" r:id="rId72" xr:uid="{44711B22-62C3-6B4A-BD50-CABA4D335003}"/>
    <hyperlink ref="I21" r:id="rId73" xr:uid="{100E34DC-885E-A949-AA64-31CE675853A9}"/>
    <hyperlink ref="H25" r:id="rId74" xr:uid="{FEB95BC0-2DB4-4811-9788-207C724F9E7B}"/>
    <hyperlink ref="H20" r:id="rId75" xr:uid="{4999D7D7-E339-492A-8AD7-E6F6CCDE182E}"/>
    <hyperlink ref="H17" r:id="rId76" xr:uid="{03E208F7-D1F0-46EB-BA1E-6EB217CA364E}"/>
    <hyperlink ref="H30" r:id="rId77"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3" r:id="rId78" xr:uid="{9FBF6416-1626-4479-8B02-E88CB1C5E8D3}"/>
    <hyperlink ref="H78" r:id="rId79" xr:uid="{289EC472-E9CC-D942-BC08-98031352B58C}"/>
    <hyperlink ref="H38" r:id="rId80" xr:uid="{75957658-B05F-4249-A5A0-A46F84DB69A9}"/>
    <hyperlink ref="H19" r:id="rId81" xr:uid="{20802804-24B7-49CB-A183-83B8E8E81380}"/>
    <hyperlink ref="H18" r:id="rId82" xr:uid="{DA640F00-218D-4988-92A8-74E250578B7C}"/>
    <hyperlink ref="H16" r:id="rId83" xr:uid="{D05B9F40-2090-4ABF-BB47-19091AC41FE7}"/>
    <hyperlink ref="H15" r:id="rId84" display="https://www.energimyndigheten.se/en/news/2024/sweden-and-rwanda-to-cooperate-on-emissions-trading-under-the-paris-agreement/" xr:uid="{26D06F0A-43A0-473D-BCB6-0344A54D0033}"/>
    <hyperlink ref="H13" r:id="rId85" xr:uid="{E94F81D5-7083-4944-B8B0-3C0F43A9D59E}"/>
    <hyperlink ref="H9" r:id="rId86" xr:uid="{E043C9D4-CD8A-4530-94EE-910374A4CEEF}"/>
    <hyperlink ref="H10" r:id="rId87" xr:uid="{9C17A011-A03B-4E8B-9E4E-7AE9EB8947FA}"/>
    <hyperlink ref="H11" r:id="rId88" xr:uid="{B1373AFB-FCC8-4AEA-9101-97A738558B04}"/>
    <hyperlink ref="H12" r:id="rId89" xr:uid="{458044C9-2AC5-41A6-8AE5-9882182851D9}"/>
    <hyperlink ref="H6" r:id="rId90" xr:uid="{C82845CE-4917-45CE-B774-679EE7B989D9}"/>
    <hyperlink ref="I14" r:id="rId91" xr:uid="{C8D1A1D3-B070-3B4D-8BAF-5FE5B01505AF}"/>
    <hyperlink ref="I8" r:id="rId92" display="https://www.energimyndigheten.se/48db4d/globalassets/webb-en/cooperation/international-climate-cooperation/mou-on-bilateral-cooperation-under-article-6-of-the-paris-agreement---sweden-and-nepal.pdf" xr:uid="{A3874D0B-2148-C44E-8794-DB81EC917CAE}"/>
    <hyperlink ref="I7" r:id="rId93" xr:uid="{8A747986-160F-425B-ADD4-0BB996589CD2}"/>
    <hyperlink ref="H5" r:id="rId94" xr:uid="{33D0FD72-72D4-4506-8C5F-99A47E771B8C}"/>
    <hyperlink ref="I11" r:id="rId95" xr:uid="{7FDAC3B6-9EF0-0C4A-8FF9-91C9373C0653}"/>
    <hyperlink ref="I4" r:id="rId96" display="BA (negotiated), 4-12-23" xr:uid="{B5B7F92A-2CD8-47BA-8812-7CE8BDB33C86}"/>
    <hyperlink ref="H4" r:id="rId97" xr:uid="{FC387C3F-94A2-4B7F-912D-41EFB99FDD79}"/>
  </hyperlinks>
  <pageMargins left="0.7" right="0.7" top="0.75" bottom="0.75" header="0.3" footer="0.3"/>
  <pageSetup paperSize="9" orientation="portrait" r:id="rId98"/>
  <legacyDrawing r:id="rId99"/>
  <tableParts count="1">
    <tablePart r:id="rId10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Y96"/>
  <sheetViews>
    <sheetView showGridLines="0" zoomScale="71" workbookViewId="0">
      <selection sqref="A1:XFD1048576"/>
    </sheetView>
  </sheetViews>
  <sheetFormatPr defaultColWidth="8.42578125" defaultRowHeight="15" x14ac:dyDescent="0.2"/>
  <cols>
    <col min="1" max="1" width="12.42578125" style="155" customWidth="1"/>
    <col min="2" max="2" width="74.42578125" style="155" customWidth="1"/>
    <col min="3" max="4" width="14.42578125" style="162" customWidth="1"/>
    <col min="5" max="6" width="21.42578125" style="162" customWidth="1"/>
    <col min="7" max="8" width="19.42578125" style="155" customWidth="1"/>
    <col min="9" max="9" width="9.42578125" style="155" bestFit="1" customWidth="1"/>
    <col min="10" max="10" width="8.42578125" style="155" bestFit="1" customWidth="1"/>
    <col min="11" max="19" width="7.42578125" style="155" bestFit="1" customWidth="1"/>
    <col min="20" max="21" width="11.42578125" style="155" customWidth="1"/>
    <col min="22" max="22" width="63.42578125" style="155" customWidth="1"/>
    <col min="23" max="16384" width="8.42578125" style="155"/>
  </cols>
  <sheetData>
    <row r="1" spans="1:20" ht="18.75" x14ac:dyDescent="0.2">
      <c r="A1" s="327" t="s">
        <v>1202</v>
      </c>
      <c r="B1" s="327"/>
      <c r="C1" s="327"/>
      <c r="D1" s="327"/>
      <c r="E1" s="327"/>
      <c r="F1" s="154"/>
      <c r="G1" s="154"/>
      <c r="H1" s="154"/>
    </row>
    <row r="2" spans="1:20" ht="24" customHeight="1" x14ac:dyDescent="0.2">
      <c r="A2" s="334" t="s">
        <v>1203</v>
      </c>
      <c r="B2" s="334"/>
      <c r="C2" s="334"/>
      <c r="D2" s="334"/>
      <c r="E2" s="334"/>
      <c r="F2" s="154"/>
      <c r="G2" s="154"/>
      <c r="H2" s="154"/>
    </row>
    <row r="3" spans="1:20" x14ac:dyDescent="0.2">
      <c r="A3" s="350" t="s">
        <v>1204</v>
      </c>
      <c r="B3" s="351"/>
      <c r="C3" s="351"/>
      <c r="D3" s="351"/>
      <c r="E3" s="351"/>
      <c r="F3" s="154"/>
      <c r="G3" s="154"/>
      <c r="H3" s="154"/>
    </row>
    <row r="4" spans="1:20" s="158" customFormat="1" ht="45" x14ac:dyDescent="0.2">
      <c r="A4" s="156" t="s">
        <v>1205</v>
      </c>
      <c r="B4" s="156" t="s">
        <v>1206</v>
      </c>
      <c r="C4" s="156" t="s">
        <v>1207</v>
      </c>
      <c r="D4" s="157" t="s">
        <v>7</v>
      </c>
      <c r="E4" s="157" t="s">
        <v>8</v>
      </c>
      <c r="F4" s="156" t="s">
        <v>1208</v>
      </c>
      <c r="G4" s="156" t="s">
        <v>1209</v>
      </c>
      <c r="H4" s="156" t="s">
        <v>1210</v>
      </c>
      <c r="I4" s="156" t="s">
        <v>1211</v>
      </c>
      <c r="J4" s="155"/>
      <c r="K4" s="155"/>
      <c r="L4" s="155"/>
      <c r="M4" s="155"/>
      <c r="N4" s="155"/>
      <c r="O4" s="155"/>
      <c r="P4" s="155"/>
      <c r="Q4" s="155"/>
      <c r="R4" s="155"/>
      <c r="S4" s="155"/>
      <c r="T4" s="155"/>
    </row>
    <row r="5" spans="1:20" s="158" customFormat="1" x14ac:dyDescent="0.2">
      <c r="A5" s="159">
        <v>45686</v>
      </c>
      <c r="B5" s="160" t="s">
        <v>1212</v>
      </c>
      <c r="C5" s="161" t="s">
        <v>380</v>
      </c>
      <c r="D5" s="162" t="s">
        <v>1269</v>
      </c>
      <c r="E5" s="162" t="s">
        <v>1271</v>
      </c>
      <c r="F5" s="155" t="s">
        <v>1213</v>
      </c>
      <c r="G5" s="155" t="s">
        <v>1218</v>
      </c>
      <c r="H5" s="155" t="s">
        <v>1215</v>
      </c>
      <c r="I5" s="163" t="s">
        <v>1216</v>
      </c>
      <c r="J5" s="155"/>
      <c r="K5" s="155"/>
      <c r="L5" s="155"/>
      <c r="M5" s="155"/>
      <c r="N5" s="155"/>
      <c r="O5" s="155"/>
      <c r="P5" s="155"/>
      <c r="Q5" s="155"/>
      <c r="R5" s="155"/>
      <c r="S5" s="155"/>
      <c r="T5" s="155"/>
    </row>
    <row r="6" spans="1:20" x14ac:dyDescent="0.2">
      <c r="A6" s="159">
        <v>45596</v>
      </c>
      <c r="B6" s="160" t="s">
        <v>1217</v>
      </c>
      <c r="C6" s="161" t="s">
        <v>394</v>
      </c>
      <c r="D6" s="162" t="s">
        <v>1269</v>
      </c>
      <c r="E6" s="162" t="s">
        <v>1271</v>
      </c>
      <c r="F6" s="155" t="s">
        <v>1213</v>
      </c>
      <c r="G6" s="155" t="s">
        <v>1218</v>
      </c>
      <c r="H6" s="155" t="s">
        <v>1215</v>
      </c>
      <c r="I6" s="163" t="s">
        <v>1216</v>
      </c>
    </row>
    <row r="7" spans="1:20" x14ac:dyDescent="0.2">
      <c r="A7" s="159">
        <v>45441</v>
      </c>
      <c r="B7" s="160" t="s">
        <v>1219</v>
      </c>
      <c r="C7" s="161" t="s">
        <v>1220</v>
      </c>
      <c r="D7" s="162" t="s">
        <v>1266</v>
      </c>
      <c r="E7" s="162" t="s">
        <v>1268</v>
      </c>
      <c r="F7" s="155" t="s">
        <v>1221</v>
      </c>
      <c r="G7" s="155" t="s">
        <v>1214</v>
      </c>
      <c r="H7" s="155" t="s">
        <v>1215</v>
      </c>
      <c r="I7" s="163" t="s">
        <v>1222</v>
      </c>
    </row>
    <row r="8" spans="1:20" x14ac:dyDescent="0.2">
      <c r="A8" s="159">
        <v>45344</v>
      </c>
      <c r="B8" s="160" t="s">
        <v>1223</v>
      </c>
      <c r="C8" s="161" t="s">
        <v>1224</v>
      </c>
      <c r="D8" s="162" t="s">
        <v>1266</v>
      </c>
      <c r="E8" s="162" t="s">
        <v>1268</v>
      </c>
      <c r="F8" s="155" t="s">
        <v>1221</v>
      </c>
      <c r="G8" s="155" t="s">
        <v>1214</v>
      </c>
      <c r="H8" s="155" t="s">
        <v>1215</v>
      </c>
      <c r="I8" s="163" t="s">
        <v>1216</v>
      </c>
    </row>
    <row r="9" spans="1:20" x14ac:dyDescent="0.2">
      <c r="A9" s="159">
        <v>45267</v>
      </c>
      <c r="B9" s="160" t="s">
        <v>331</v>
      </c>
      <c r="C9" s="161" t="s">
        <v>330</v>
      </c>
      <c r="D9" s="162" t="s">
        <v>1269</v>
      </c>
      <c r="E9" s="162" t="s">
        <v>1272</v>
      </c>
      <c r="F9" s="155" t="s">
        <v>1213</v>
      </c>
      <c r="G9" s="155" t="s">
        <v>1218</v>
      </c>
      <c r="H9" s="155" t="s">
        <v>1215</v>
      </c>
      <c r="I9" s="163" t="s">
        <v>1216</v>
      </c>
    </row>
    <row r="10" spans="1:20" x14ac:dyDescent="0.2">
      <c r="A10" s="159">
        <v>45205</v>
      </c>
      <c r="B10" s="160" t="s">
        <v>342</v>
      </c>
      <c r="C10" s="161" t="s">
        <v>341</v>
      </c>
      <c r="D10" s="162" t="s">
        <v>1260</v>
      </c>
      <c r="E10" s="162" t="s">
        <v>1261</v>
      </c>
      <c r="F10" s="155" t="s">
        <v>1213</v>
      </c>
      <c r="G10" s="155" t="s">
        <v>1218</v>
      </c>
      <c r="H10" s="155" t="s">
        <v>1215</v>
      </c>
      <c r="I10" s="163" t="s">
        <v>1216</v>
      </c>
      <c r="J10" s="164"/>
      <c r="K10" s="164"/>
      <c r="L10" s="164"/>
      <c r="M10" s="164"/>
      <c r="N10" s="164"/>
      <c r="O10" s="164"/>
      <c r="P10" s="164"/>
      <c r="Q10" s="164"/>
      <c r="R10" s="164"/>
      <c r="S10" s="164"/>
      <c r="T10" s="165"/>
    </row>
    <row r="11" spans="1:20" x14ac:dyDescent="0.2">
      <c r="A11" s="159">
        <v>45183</v>
      </c>
      <c r="B11" s="160" t="s">
        <v>271</v>
      </c>
      <c r="C11" s="161" t="s">
        <v>262</v>
      </c>
      <c r="D11" s="162" t="s">
        <v>1262</v>
      </c>
      <c r="E11" s="162" t="s">
        <v>1265</v>
      </c>
      <c r="F11" s="155" t="s">
        <v>1213</v>
      </c>
      <c r="G11" s="155" t="s">
        <v>1218</v>
      </c>
      <c r="H11" s="155" t="s">
        <v>1215</v>
      </c>
      <c r="I11" s="163" t="s">
        <v>1216</v>
      </c>
      <c r="J11" s="164"/>
      <c r="K11" s="164"/>
      <c r="L11" s="164"/>
      <c r="M11" s="164"/>
      <c r="N11" s="164"/>
      <c r="O11" s="164"/>
      <c r="P11" s="164"/>
      <c r="Q11" s="164"/>
      <c r="R11" s="164"/>
      <c r="S11" s="164"/>
      <c r="T11" s="165"/>
    </row>
    <row r="12" spans="1:20" x14ac:dyDescent="0.2">
      <c r="A12" s="159">
        <v>45063</v>
      </c>
      <c r="B12" s="160" t="s">
        <v>1225</v>
      </c>
      <c r="C12" s="161" t="s">
        <v>257</v>
      </c>
      <c r="D12" s="162" t="s">
        <v>1275</v>
      </c>
      <c r="E12" s="162" t="s">
        <v>12236</v>
      </c>
      <c r="F12" s="155" t="s">
        <v>1226</v>
      </c>
      <c r="G12" s="155" t="s">
        <v>1227</v>
      </c>
      <c r="H12" s="155" t="s">
        <v>1215</v>
      </c>
      <c r="I12" s="163" t="s">
        <v>1216</v>
      </c>
      <c r="J12" s="164"/>
      <c r="K12" s="164"/>
      <c r="L12" s="164"/>
      <c r="M12" s="164"/>
      <c r="N12" s="164"/>
      <c r="O12" s="164"/>
      <c r="P12" s="164"/>
      <c r="Q12" s="164"/>
      <c r="R12" s="164"/>
      <c r="S12" s="164"/>
      <c r="T12" s="165"/>
    </row>
    <row r="13" spans="1:20" x14ac:dyDescent="0.2">
      <c r="A13" s="159"/>
      <c r="B13" s="160"/>
      <c r="C13" s="161"/>
      <c r="F13" s="155"/>
      <c r="I13" s="163"/>
      <c r="J13" s="164"/>
      <c r="K13" s="164"/>
      <c r="L13" s="164"/>
      <c r="M13" s="164"/>
      <c r="N13" s="164"/>
      <c r="O13" s="164"/>
      <c r="P13" s="164"/>
      <c r="Q13" s="164"/>
      <c r="R13" s="164"/>
      <c r="S13" s="164"/>
      <c r="T13" s="165"/>
    </row>
    <row r="14" spans="1:20" x14ac:dyDescent="0.2">
      <c r="A14" s="159"/>
      <c r="B14" s="160"/>
      <c r="C14" s="161"/>
      <c r="F14" s="155"/>
      <c r="I14" s="163"/>
      <c r="J14" s="164"/>
      <c r="K14" s="164"/>
      <c r="L14" s="164"/>
      <c r="M14" s="164"/>
      <c r="N14" s="164"/>
      <c r="O14" s="164"/>
      <c r="P14" s="164"/>
      <c r="Q14" s="164"/>
      <c r="R14" s="164"/>
      <c r="S14" s="164"/>
      <c r="T14" s="165"/>
    </row>
    <row r="15" spans="1:20" x14ac:dyDescent="0.2">
      <c r="A15" s="159"/>
      <c r="B15" s="160"/>
      <c r="C15" s="161"/>
      <c r="F15" s="155"/>
      <c r="I15" s="163"/>
      <c r="J15" s="164"/>
      <c r="K15" s="164"/>
      <c r="L15" s="164"/>
      <c r="M15" s="164"/>
      <c r="N15" s="164"/>
      <c r="O15" s="164"/>
      <c r="P15" s="164"/>
      <c r="Q15" s="164"/>
      <c r="R15" s="164"/>
      <c r="S15" s="164"/>
      <c r="T15" s="165"/>
    </row>
    <row r="17" spans="1:25" ht="18.75" x14ac:dyDescent="0.2">
      <c r="A17" s="327" t="s">
        <v>220</v>
      </c>
      <c r="B17" s="327"/>
      <c r="C17" s="327"/>
      <c r="D17" s="327"/>
      <c r="E17" s="327"/>
      <c r="G17" s="352" t="s">
        <v>1228</v>
      </c>
      <c r="H17" s="353"/>
      <c r="I17" s="354"/>
      <c r="J17" s="347" t="s">
        <v>1229</v>
      </c>
      <c r="K17" s="348"/>
      <c r="L17" s="348"/>
      <c r="M17" s="348"/>
      <c r="N17" s="348"/>
      <c r="O17" s="348"/>
      <c r="P17" s="348"/>
      <c r="Q17" s="348"/>
      <c r="R17" s="348"/>
      <c r="S17" s="348"/>
      <c r="T17" s="348"/>
      <c r="U17" s="349"/>
    </row>
    <row r="18" spans="1:25" s="169" customFormat="1" ht="30" x14ac:dyDescent="0.2">
      <c r="A18" s="156" t="s">
        <v>48</v>
      </c>
      <c r="B18" s="156" t="s">
        <v>1230</v>
      </c>
      <c r="C18" s="157" t="s">
        <v>967</v>
      </c>
      <c r="D18" s="157" t="s">
        <v>7</v>
      </c>
      <c r="E18" s="157" t="s">
        <v>8</v>
      </c>
      <c r="F18" s="157" t="s">
        <v>968</v>
      </c>
      <c r="G18" s="166" t="s">
        <v>1231</v>
      </c>
      <c r="H18" s="166" t="s">
        <v>1232</v>
      </c>
      <c r="I18" s="166" t="s">
        <v>1233</v>
      </c>
      <c r="J18" s="167" t="s">
        <v>1234</v>
      </c>
      <c r="K18" s="167" t="s">
        <v>1235</v>
      </c>
      <c r="L18" s="167" t="s">
        <v>1236</v>
      </c>
      <c r="M18" s="167" t="s">
        <v>1237</v>
      </c>
      <c r="N18" s="167" t="s">
        <v>1238</v>
      </c>
      <c r="O18" s="167" t="s">
        <v>1239</v>
      </c>
      <c r="P18" s="167" t="s">
        <v>1240</v>
      </c>
      <c r="Q18" s="167" t="s">
        <v>1241</v>
      </c>
      <c r="R18" s="167" t="s">
        <v>1242</v>
      </c>
      <c r="S18" s="167" t="s">
        <v>1243</v>
      </c>
      <c r="T18" s="168" t="s">
        <v>1244</v>
      </c>
      <c r="U18" s="168" t="s">
        <v>1245</v>
      </c>
      <c r="V18" s="156" t="s">
        <v>1246</v>
      </c>
    </row>
    <row r="19" spans="1:25" ht="30" x14ac:dyDescent="0.2">
      <c r="A19" s="162" t="s">
        <v>271</v>
      </c>
      <c r="B19" s="170" t="s">
        <v>1247</v>
      </c>
      <c r="C19" s="161" t="s">
        <v>262</v>
      </c>
      <c r="D19" s="162" t="s">
        <v>1262</v>
      </c>
      <c r="E19" s="162" t="s">
        <v>1265</v>
      </c>
      <c r="F19" s="162" t="s">
        <v>257</v>
      </c>
      <c r="G19" s="159">
        <v>44835</v>
      </c>
      <c r="H19" s="159">
        <v>47848</v>
      </c>
      <c r="I19" s="171">
        <v>8.25</v>
      </c>
      <c r="J19" s="165">
        <v>0</v>
      </c>
      <c r="K19" s="165">
        <v>71.031999999999996</v>
      </c>
      <c r="L19" s="165">
        <v>142.06299999999999</v>
      </c>
      <c r="M19" s="165">
        <v>157.84800000000001</v>
      </c>
      <c r="N19" s="165">
        <v>157.84800000000001</v>
      </c>
      <c r="O19" s="165">
        <v>202.24299999999999</v>
      </c>
      <c r="P19" s="165">
        <v>98.655000000000001</v>
      </c>
      <c r="Q19" s="165">
        <v>98.655000000000001</v>
      </c>
      <c r="R19" s="165">
        <v>98.655000000000001</v>
      </c>
      <c r="S19" s="165">
        <v>98.655000000000001</v>
      </c>
      <c r="T19" s="165">
        <v>1125.6539999999998</v>
      </c>
      <c r="U19" s="165">
        <v>136.44290909090907</v>
      </c>
      <c r="V19" s="165"/>
    </row>
    <row r="20" spans="1:25" ht="45" x14ac:dyDescent="0.2">
      <c r="A20" s="162" t="s">
        <v>331</v>
      </c>
      <c r="B20" s="170" t="s">
        <v>1248</v>
      </c>
      <c r="C20" s="161" t="s">
        <v>330</v>
      </c>
      <c r="D20" s="162" t="s">
        <v>1269</v>
      </c>
      <c r="E20" s="162" t="s">
        <v>1272</v>
      </c>
      <c r="F20" s="162" t="s">
        <v>257</v>
      </c>
      <c r="G20" s="159">
        <v>44835</v>
      </c>
      <c r="H20" s="159">
        <v>47848</v>
      </c>
      <c r="I20" s="171">
        <v>8.25</v>
      </c>
      <c r="J20" s="165">
        <v>0</v>
      </c>
      <c r="K20" s="165">
        <v>10.382999999999999</v>
      </c>
      <c r="L20" s="165">
        <v>61.411000000000001</v>
      </c>
      <c r="M20" s="165">
        <v>80.712000000000003</v>
      </c>
      <c r="N20" s="165">
        <v>79.554000000000002</v>
      </c>
      <c r="O20" s="165">
        <v>78.406999999999996</v>
      </c>
      <c r="P20" s="165">
        <v>77.272999999999996</v>
      </c>
      <c r="Q20" s="165">
        <v>76.149000000000001</v>
      </c>
      <c r="R20" s="165">
        <v>75.037000000000006</v>
      </c>
      <c r="S20" s="165">
        <v>73.935000000000002</v>
      </c>
      <c r="T20" s="165">
        <v>612.8610000000001</v>
      </c>
      <c r="U20" s="165">
        <v>74.286181818181831</v>
      </c>
      <c r="V20" s="165"/>
    </row>
    <row r="21" spans="1:25" ht="30" x14ac:dyDescent="0.2">
      <c r="A21" s="162" t="s">
        <v>342</v>
      </c>
      <c r="B21" s="170" t="s">
        <v>1249</v>
      </c>
      <c r="C21" s="161" t="s">
        <v>341</v>
      </c>
      <c r="D21" s="162" t="s">
        <v>1260</v>
      </c>
      <c r="E21" s="162" t="s">
        <v>1261</v>
      </c>
      <c r="F21" s="162" t="s">
        <v>257</v>
      </c>
      <c r="G21" s="159">
        <v>44652</v>
      </c>
      <c r="H21" s="159">
        <v>47848</v>
      </c>
      <c r="I21" s="171">
        <v>8.75</v>
      </c>
      <c r="J21" s="165">
        <v>0</v>
      </c>
      <c r="K21" s="165">
        <v>0.65800000000000003</v>
      </c>
      <c r="L21" s="165">
        <v>3.7109999999999999</v>
      </c>
      <c r="M21" s="165">
        <v>5.6779999999999999</v>
      </c>
      <c r="N21" s="165">
        <v>8.2070000000000007</v>
      </c>
      <c r="O21" s="165">
        <v>10.734999999999999</v>
      </c>
      <c r="P21" s="165">
        <v>13.263999999999999</v>
      </c>
      <c r="Q21" s="165">
        <v>15.792</v>
      </c>
      <c r="R21" s="165">
        <v>18.321000000000002</v>
      </c>
      <c r="S21" s="165">
        <v>20.85</v>
      </c>
      <c r="T21" s="165">
        <v>97.216000000000008</v>
      </c>
      <c r="U21" s="165">
        <v>11.1104</v>
      </c>
      <c r="V21" s="165"/>
    </row>
    <row r="22" spans="1:25" ht="60" x14ac:dyDescent="0.2">
      <c r="A22" s="162" t="s">
        <v>1223</v>
      </c>
      <c r="B22" s="170" t="s">
        <v>1250</v>
      </c>
      <c r="C22" s="161" t="s">
        <v>1224</v>
      </c>
      <c r="D22" s="162" t="s">
        <v>1266</v>
      </c>
      <c r="E22" s="162" t="s">
        <v>1268</v>
      </c>
      <c r="G22" s="159">
        <v>44197</v>
      </c>
      <c r="H22" s="159">
        <v>47848</v>
      </c>
      <c r="I22" s="171">
        <v>10</v>
      </c>
      <c r="J22" s="165">
        <v>46300</v>
      </c>
      <c r="K22" s="165">
        <v>46300</v>
      </c>
      <c r="L22" s="165">
        <v>46300</v>
      </c>
      <c r="M22" s="165">
        <v>46300</v>
      </c>
      <c r="N22" s="165">
        <v>46300</v>
      </c>
      <c r="O22" s="165">
        <v>46300</v>
      </c>
      <c r="P22" s="165">
        <v>46300</v>
      </c>
      <c r="Q22" s="165">
        <v>46300</v>
      </c>
      <c r="R22" s="165">
        <v>46300</v>
      </c>
      <c r="S22" s="165">
        <v>46300</v>
      </c>
      <c r="T22" s="165">
        <v>463000</v>
      </c>
      <c r="U22" s="165">
        <v>46300</v>
      </c>
      <c r="V22" s="203" t="s">
        <v>1251</v>
      </c>
    </row>
    <row r="23" spans="1:25" ht="60" x14ac:dyDescent="0.2">
      <c r="A23" s="162" t="s">
        <v>1219</v>
      </c>
      <c r="B23" s="170" t="s">
        <v>1252</v>
      </c>
      <c r="C23" s="161" t="s">
        <v>1220</v>
      </c>
      <c r="D23" s="162" t="s">
        <v>1266</v>
      </c>
      <c r="E23" s="162" t="s">
        <v>1268</v>
      </c>
      <c r="G23" s="159">
        <v>44197</v>
      </c>
      <c r="H23" s="159">
        <v>47848</v>
      </c>
      <c r="I23" s="171">
        <v>10</v>
      </c>
      <c r="J23" s="165">
        <v>4839.3900000000003</v>
      </c>
      <c r="K23" s="165">
        <v>12953.35</v>
      </c>
      <c r="L23" s="165">
        <v>12953.35</v>
      </c>
      <c r="M23" s="165">
        <v>12953.35</v>
      </c>
      <c r="N23" s="165">
        <v>12953.35</v>
      </c>
      <c r="O23" s="165">
        <v>12953.35</v>
      </c>
      <c r="P23" s="165">
        <v>12953.35</v>
      </c>
      <c r="Q23" s="165">
        <v>12953.35</v>
      </c>
      <c r="R23" s="165">
        <v>12953.35</v>
      </c>
      <c r="S23" s="165">
        <v>12953.35</v>
      </c>
      <c r="T23" s="165">
        <v>121419.54000000002</v>
      </c>
      <c r="U23" s="165">
        <v>12141.954000000002</v>
      </c>
      <c r="V23" s="203" t="s">
        <v>1253</v>
      </c>
      <c r="Y23" s="170"/>
    </row>
    <row r="24" spans="1:25" ht="45" x14ac:dyDescent="0.2">
      <c r="A24" s="162" t="s">
        <v>1217</v>
      </c>
      <c r="B24" s="301" t="s">
        <v>1254</v>
      </c>
      <c r="C24" s="161" t="s">
        <v>330</v>
      </c>
      <c r="D24" s="161" t="s">
        <v>1269</v>
      </c>
      <c r="E24" s="161" t="s">
        <v>1272</v>
      </c>
      <c r="F24" s="162" t="s">
        <v>394</v>
      </c>
      <c r="G24" s="159">
        <v>44287</v>
      </c>
      <c r="H24" s="159">
        <v>47938</v>
      </c>
      <c r="I24" s="171">
        <v>10</v>
      </c>
      <c r="J24" s="165"/>
      <c r="K24" s="165"/>
      <c r="L24" s="165"/>
      <c r="M24" s="165"/>
      <c r="N24" s="165"/>
      <c r="O24" s="165"/>
      <c r="P24" s="165"/>
      <c r="Q24" s="165"/>
      <c r="R24" s="165"/>
      <c r="S24" s="165"/>
      <c r="T24" s="165">
        <v>0</v>
      </c>
      <c r="U24" s="165">
        <v>0</v>
      </c>
      <c r="V24" s="203" t="s">
        <v>1255</v>
      </c>
    </row>
    <row r="25" spans="1:25" ht="45" x14ac:dyDescent="0.2">
      <c r="A25" s="162" t="s">
        <v>1212</v>
      </c>
      <c r="B25" s="170" t="s">
        <v>1256</v>
      </c>
      <c r="C25" s="161" t="s">
        <v>380</v>
      </c>
      <c r="D25" s="161" t="s">
        <v>1269</v>
      </c>
      <c r="E25" s="161" t="s">
        <v>1271</v>
      </c>
      <c r="F25" s="162" t="s">
        <v>394</v>
      </c>
      <c r="G25" s="159">
        <v>41282</v>
      </c>
      <c r="H25" s="159">
        <v>47491</v>
      </c>
      <c r="I25" s="171">
        <v>17</v>
      </c>
      <c r="J25" s="165"/>
      <c r="K25" s="165"/>
      <c r="L25" s="165"/>
      <c r="M25" s="165"/>
      <c r="N25" s="165"/>
      <c r="O25" s="165"/>
      <c r="P25" s="165"/>
      <c r="Q25" s="165"/>
      <c r="R25" s="165"/>
      <c r="S25" s="165"/>
      <c r="T25" s="165">
        <v>0</v>
      </c>
      <c r="U25" s="165">
        <v>0</v>
      </c>
      <c r="V25" s="203" t="s">
        <v>1257</v>
      </c>
    </row>
    <row r="26" spans="1:25" x14ac:dyDescent="0.2">
      <c r="C26" s="161"/>
      <c r="D26" s="161"/>
      <c r="E26" s="161"/>
    </row>
    <row r="28" spans="1:25" x14ac:dyDescent="0.2">
      <c r="C28" s="161"/>
      <c r="D28" s="161"/>
      <c r="E28" s="161"/>
    </row>
    <row r="29" spans="1:25" x14ac:dyDescent="0.2">
      <c r="C29" s="161"/>
      <c r="D29" s="161"/>
      <c r="E29" s="161"/>
    </row>
    <row r="30" spans="1:25" x14ac:dyDescent="0.2">
      <c r="C30" s="161"/>
      <c r="D30" s="161"/>
      <c r="E30" s="161"/>
    </row>
    <row r="31" spans="1:25" x14ac:dyDescent="0.2">
      <c r="C31" s="161"/>
      <c r="D31" s="161"/>
      <c r="E31" s="161"/>
    </row>
    <row r="32" spans="1:25" x14ac:dyDescent="0.2">
      <c r="C32" s="161"/>
      <c r="D32" s="161"/>
      <c r="E32" s="161"/>
    </row>
    <row r="33" spans="3:5" x14ac:dyDescent="0.2">
      <c r="C33" s="161"/>
      <c r="D33" s="161"/>
      <c r="E33" s="161"/>
    </row>
    <row r="34" spans="3:5" x14ac:dyDescent="0.2">
      <c r="C34" s="161"/>
      <c r="D34" s="161"/>
      <c r="E34" s="161"/>
    </row>
    <row r="35" spans="3:5" x14ac:dyDescent="0.2">
      <c r="C35" s="161"/>
      <c r="D35" s="161"/>
      <c r="E35" s="161"/>
    </row>
    <row r="36" spans="3:5" x14ac:dyDescent="0.2">
      <c r="C36" s="161"/>
      <c r="D36" s="161"/>
      <c r="E36" s="161"/>
    </row>
    <row r="37" spans="3:5" x14ac:dyDescent="0.2">
      <c r="C37" s="161"/>
      <c r="D37" s="161"/>
      <c r="E37" s="161"/>
    </row>
    <row r="38" spans="3:5" x14ac:dyDescent="0.2">
      <c r="C38" s="161"/>
      <c r="D38" s="161"/>
      <c r="E38" s="161"/>
    </row>
    <row r="40" spans="3:5" x14ac:dyDescent="0.2">
      <c r="C40" s="161"/>
      <c r="D40" s="161"/>
      <c r="E40" s="161"/>
    </row>
    <row r="41" spans="3:5" x14ac:dyDescent="0.2">
      <c r="C41" s="161"/>
      <c r="D41" s="161"/>
      <c r="E41" s="161"/>
    </row>
    <row r="42" spans="3:5" x14ac:dyDescent="0.2">
      <c r="C42" s="161"/>
      <c r="D42" s="161"/>
      <c r="E42" s="161"/>
    </row>
    <row r="43" spans="3:5" x14ac:dyDescent="0.2">
      <c r="C43" s="161"/>
      <c r="D43" s="161"/>
      <c r="E43" s="161"/>
    </row>
    <row r="44" spans="3:5" x14ac:dyDescent="0.2">
      <c r="C44" s="161"/>
      <c r="D44" s="161"/>
      <c r="E44" s="161"/>
    </row>
    <row r="45" spans="3:5" x14ac:dyDescent="0.2">
      <c r="C45" s="161"/>
      <c r="D45" s="161"/>
      <c r="E45" s="161"/>
    </row>
    <row r="46" spans="3:5" x14ac:dyDescent="0.2">
      <c r="C46" s="161"/>
      <c r="D46" s="161"/>
      <c r="E46" s="161"/>
    </row>
    <row r="47" spans="3:5" x14ac:dyDescent="0.2">
      <c r="C47" s="161"/>
      <c r="D47" s="161"/>
      <c r="E47" s="161"/>
    </row>
    <row r="48" spans="3:5" x14ac:dyDescent="0.2">
      <c r="C48" s="161"/>
      <c r="D48" s="161"/>
      <c r="E48" s="161"/>
    </row>
    <row r="49" spans="3:5" x14ac:dyDescent="0.2">
      <c r="C49" s="161"/>
      <c r="D49" s="161"/>
      <c r="E49" s="161"/>
    </row>
    <row r="50" spans="3:5" x14ac:dyDescent="0.2">
      <c r="C50" s="161"/>
      <c r="D50" s="161"/>
      <c r="E50" s="161"/>
    </row>
    <row r="51" spans="3:5" x14ac:dyDescent="0.2">
      <c r="C51" s="161"/>
      <c r="D51" s="161"/>
      <c r="E51" s="161"/>
    </row>
    <row r="52" spans="3:5" x14ac:dyDescent="0.2">
      <c r="C52" s="161"/>
      <c r="D52" s="161"/>
      <c r="E52" s="161"/>
    </row>
    <row r="53" spans="3:5" x14ac:dyDescent="0.2">
      <c r="C53" s="161"/>
      <c r="D53" s="161"/>
      <c r="E53" s="161"/>
    </row>
    <row r="54" spans="3:5" x14ac:dyDescent="0.2">
      <c r="C54" s="161"/>
      <c r="D54" s="161"/>
      <c r="E54" s="161"/>
    </row>
    <row r="55" spans="3:5" x14ac:dyDescent="0.2">
      <c r="C55" s="161"/>
      <c r="D55" s="161"/>
      <c r="E55" s="161"/>
    </row>
    <row r="58" spans="3:5" x14ac:dyDescent="0.2">
      <c r="C58" s="161"/>
      <c r="D58" s="161"/>
      <c r="E58" s="161"/>
    </row>
    <row r="59" spans="3:5" x14ac:dyDescent="0.2">
      <c r="C59" s="161"/>
      <c r="D59" s="161"/>
      <c r="E59" s="161"/>
    </row>
    <row r="60" spans="3:5" x14ac:dyDescent="0.2">
      <c r="C60" s="161"/>
      <c r="D60" s="161"/>
      <c r="E60" s="161"/>
    </row>
    <row r="61" spans="3:5" x14ac:dyDescent="0.2">
      <c r="C61" s="161"/>
      <c r="D61" s="161"/>
      <c r="E61" s="161"/>
    </row>
    <row r="63" spans="3:5" x14ac:dyDescent="0.2">
      <c r="C63" s="161"/>
      <c r="D63" s="161"/>
      <c r="E63" s="161"/>
    </row>
    <row r="64" spans="3:5" x14ac:dyDescent="0.2">
      <c r="C64" s="161"/>
      <c r="D64" s="161"/>
      <c r="E64" s="161"/>
    </row>
    <row r="66" spans="3:5" x14ac:dyDescent="0.2">
      <c r="C66" s="161"/>
      <c r="D66" s="161"/>
      <c r="E66" s="161"/>
    </row>
    <row r="67" spans="3:5" x14ac:dyDescent="0.2">
      <c r="C67" s="161"/>
      <c r="D67" s="161"/>
      <c r="E67" s="161"/>
    </row>
    <row r="68" spans="3:5" x14ac:dyDescent="0.2">
      <c r="C68" s="161"/>
      <c r="D68" s="161"/>
      <c r="E68" s="161"/>
    </row>
    <row r="69" spans="3:5" x14ac:dyDescent="0.2">
      <c r="C69" s="161"/>
      <c r="D69" s="161"/>
      <c r="E69" s="161"/>
    </row>
    <row r="70" spans="3:5" x14ac:dyDescent="0.2">
      <c r="C70" s="161"/>
      <c r="D70" s="161"/>
      <c r="E70" s="161"/>
    </row>
    <row r="72" spans="3:5" x14ac:dyDescent="0.2">
      <c r="C72" s="161"/>
      <c r="D72" s="161"/>
      <c r="E72" s="161"/>
    </row>
    <row r="73" spans="3:5" x14ac:dyDescent="0.2">
      <c r="C73" s="161"/>
      <c r="D73" s="161"/>
      <c r="E73" s="161"/>
    </row>
    <row r="74" spans="3:5" x14ac:dyDescent="0.2">
      <c r="C74" s="161"/>
      <c r="D74" s="161"/>
      <c r="E74" s="161"/>
    </row>
    <row r="75" spans="3:5" x14ac:dyDescent="0.2">
      <c r="C75" s="161"/>
      <c r="D75" s="161"/>
      <c r="E75" s="161"/>
    </row>
    <row r="76" spans="3:5" x14ac:dyDescent="0.2">
      <c r="C76" s="161"/>
      <c r="D76" s="161"/>
      <c r="E76" s="161"/>
    </row>
    <row r="77" spans="3:5" x14ac:dyDescent="0.2">
      <c r="C77" s="161"/>
      <c r="D77" s="161"/>
      <c r="E77" s="161"/>
    </row>
    <row r="78" spans="3:5" x14ac:dyDescent="0.2">
      <c r="C78" s="161"/>
      <c r="D78" s="161"/>
      <c r="E78" s="161"/>
    </row>
    <row r="80" spans="3:5" x14ac:dyDescent="0.2">
      <c r="C80" s="161"/>
      <c r="D80" s="161"/>
      <c r="E80" s="161"/>
    </row>
    <row r="81" spans="3:5" x14ac:dyDescent="0.2">
      <c r="C81" s="161"/>
      <c r="D81" s="161"/>
      <c r="E81" s="161"/>
    </row>
    <row r="82" spans="3:5" x14ac:dyDescent="0.2">
      <c r="C82" s="161"/>
      <c r="D82" s="161"/>
      <c r="E82" s="161"/>
    </row>
    <row r="83" spans="3:5" x14ac:dyDescent="0.2">
      <c r="C83" s="161"/>
      <c r="D83" s="161"/>
      <c r="E83" s="161"/>
    </row>
    <row r="84" spans="3:5" x14ac:dyDescent="0.2">
      <c r="C84" s="161"/>
      <c r="D84" s="161"/>
      <c r="E84" s="161"/>
    </row>
    <row r="85" spans="3:5" x14ac:dyDescent="0.2">
      <c r="C85" s="161"/>
      <c r="D85" s="161"/>
      <c r="E85" s="161"/>
    </row>
    <row r="86" spans="3:5" x14ac:dyDescent="0.2">
      <c r="C86" s="161"/>
      <c r="D86" s="161"/>
      <c r="E86" s="161"/>
    </row>
    <row r="87" spans="3:5" x14ac:dyDescent="0.2">
      <c r="C87" s="161"/>
      <c r="D87" s="161"/>
      <c r="E87" s="161"/>
    </row>
    <row r="88" spans="3:5" x14ac:dyDescent="0.2">
      <c r="C88" s="161"/>
      <c r="D88" s="161"/>
      <c r="E88" s="161"/>
    </row>
    <row r="89" spans="3:5" x14ac:dyDescent="0.2">
      <c r="C89" s="161"/>
      <c r="D89" s="161"/>
      <c r="E89" s="161"/>
    </row>
    <row r="90" spans="3:5" x14ac:dyDescent="0.2">
      <c r="C90" s="161"/>
      <c r="D90" s="161"/>
      <c r="E90" s="161"/>
    </row>
    <row r="91" spans="3:5" x14ac:dyDescent="0.2">
      <c r="C91" s="161"/>
      <c r="D91" s="161"/>
      <c r="E91" s="161"/>
    </row>
    <row r="93" spans="3:5" x14ac:dyDescent="0.2">
      <c r="C93" s="161"/>
      <c r="D93" s="161"/>
      <c r="E93" s="161"/>
    </row>
    <row r="95" spans="3:5" x14ac:dyDescent="0.2">
      <c r="C95" s="161"/>
      <c r="D95" s="161"/>
      <c r="E95" s="161"/>
    </row>
    <row r="96" spans="3:5" x14ac:dyDescent="0.2">
      <c r="C96" s="161"/>
      <c r="D96" s="161"/>
      <c r="E96" s="161"/>
    </row>
  </sheetData>
  <mergeCells count="6">
    <mergeCell ref="J17:U17"/>
    <mergeCell ref="A1:E1"/>
    <mergeCell ref="A2:E2"/>
    <mergeCell ref="A3:E3"/>
    <mergeCell ref="A17:E17"/>
    <mergeCell ref="G17:I17"/>
  </mergeCells>
  <dataValidations count="1">
    <dataValidation type="list" allowBlank="1" showInputMessage="1" showErrorMessage="1" errorTitle="Invalid Country" sqref="C19:C25 C5:C12 F19:F25"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34"/>
  <sheetViews>
    <sheetView showGridLines="0" topLeftCell="A162" zoomScale="85" zoomScaleNormal="85" workbookViewId="0">
      <selection activeCell="D199" sqref="D199"/>
    </sheetView>
  </sheetViews>
  <sheetFormatPr defaultColWidth="9.42578125" defaultRowHeight="15" x14ac:dyDescent="0.25"/>
  <cols>
    <col min="1" max="1" width="26.42578125" style="46" customWidth="1"/>
    <col min="2" max="4" width="23.42578125" style="46" customWidth="1"/>
    <col min="5" max="5" width="15" style="46" customWidth="1"/>
    <col min="6" max="6" width="23.42578125" style="46" customWidth="1"/>
    <col min="7" max="7" width="11.42578125" style="46" customWidth="1"/>
    <col min="8" max="12" width="9.42578125" style="46"/>
    <col min="13" max="13" width="17.42578125" style="46" customWidth="1"/>
    <col min="14" max="14" width="23.42578125" style="46" customWidth="1"/>
    <col min="15" max="15" width="12.42578125" style="46" customWidth="1"/>
    <col min="16" max="17" width="23" style="46" customWidth="1"/>
    <col min="18" max="20" width="23" style="46" hidden="1" customWidth="1"/>
    <col min="21" max="16384" width="9.42578125" style="46"/>
  </cols>
  <sheetData>
    <row r="1" spans="1:20" ht="18.75" x14ac:dyDescent="0.3">
      <c r="A1" s="74" t="s">
        <v>1258</v>
      </c>
    </row>
    <row r="3" spans="1:20" x14ac:dyDescent="0.25">
      <c r="A3" s="18" t="s">
        <v>968</v>
      </c>
      <c r="B3" s="18" t="s">
        <v>7</v>
      </c>
      <c r="C3" s="18" t="s">
        <v>8</v>
      </c>
      <c r="D3" s="18" t="s">
        <v>967</v>
      </c>
      <c r="E3" s="18" t="s">
        <v>1259</v>
      </c>
      <c r="O3" s="49"/>
    </row>
    <row r="4" spans="1:20" x14ac:dyDescent="0.25">
      <c r="A4" s="18" t="s">
        <v>1153</v>
      </c>
      <c r="B4" s="18" t="s">
        <v>1260</v>
      </c>
      <c r="C4" s="18" t="s">
        <v>1261</v>
      </c>
      <c r="D4" s="18" t="s">
        <v>1054</v>
      </c>
      <c r="E4" s="255">
        <v>0</v>
      </c>
      <c r="F4" s="50"/>
      <c r="O4" s="49"/>
      <c r="R4" s="51" t="s">
        <v>968</v>
      </c>
      <c r="S4" s="51" t="s">
        <v>967</v>
      </c>
      <c r="T4" s="51" t="s">
        <v>13</v>
      </c>
    </row>
    <row r="5" spans="1:20" x14ac:dyDescent="0.25">
      <c r="A5" s="18"/>
      <c r="B5" s="18"/>
      <c r="C5" s="18"/>
      <c r="D5" s="18" t="s">
        <v>1047</v>
      </c>
      <c r="E5" s="255">
        <v>0</v>
      </c>
      <c r="F5" s="50"/>
      <c r="O5" s="49"/>
      <c r="R5" s="51" t="s">
        <v>1153</v>
      </c>
      <c r="S5" s="51" t="s">
        <v>1054</v>
      </c>
      <c r="T5" s="52" t="s">
        <v>258</v>
      </c>
    </row>
    <row r="6" spans="1:20" x14ac:dyDescent="0.25">
      <c r="A6" s="18" t="s">
        <v>394</v>
      </c>
      <c r="B6" s="18" t="s">
        <v>1262</v>
      </c>
      <c r="C6" s="18" t="s">
        <v>1263</v>
      </c>
      <c r="D6" s="18" t="s">
        <v>1196</v>
      </c>
      <c r="E6" s="255">
        <v>0</v>
      </c>
      <c r="F6" s="50"/>
      <c r="O6" s="49"/>
      <c r="R6" s="51"/>
      <c r="S6" s="51" t="s">
        <v>1047</v>
      </c>
      <c r="T6" s="52" t="s">
        <v>258</v>
      </c>
    </row>
    <row r="7" spans="1:20" x14ac:dyDescent="0.25">
      <c r="A7" s="18"/>
      <c r="B7" s="18"/>
      <c r="C7" s="18"/>
      <c r="D7" s="18" t="s">
        <v>482</v>
      </c>
      <c r="E7" s="255">
        <v>2</v>
      </c>
      <c r="F7" s="50"/>
      <c r="O7" s="49"/>
      <c r="R7" s="51" t="s">
        <v>394</v>
      </c>
      <c r="S7" s="51" t="s">
        <v>1196</v>
      </c>
      <c r="T7" s="52" t="s">
        <v>258</v>
      </c>
    </row>
    <row r="8" spans="1:20" x14ac:dyDescent="0.25">
      <c r="A8" s="18"/>
      <c r="B8" s="18"/>
      <c r="C8" s="18" t="s">
        <v>1264</v>
      </c>
      <c r="D8" s="18" t="s">
        <v>1029</v>
      </c>
      <c r="E8" s="255">
        <v>0</v>
      </c>
      <c r="F8" s="50"/>
      <c r="O8" s="49"/>
      <c r="R8" s="51"/>
      <c r="S8" s="51" t="s">
        <v>482</v>
      </c>
      <c r="T8" s="52">
        <v>2</v>
      </c>
    </row>
    <row r="9" spans="1:20" x14ac:dyDescent="0.25">
      <c r="A9" s="18"/>
      <c r="B9" s="18"/>
      <c r="C9" s="18" t="s">
        <v>1265</v>
      </c>
      <c r="D9" s="18" t="s">
        <v>314</v>
      </c>
      <c r="E9" s="255">
        <v>0</v>
      </c>
      <c r="F9" s="50"/>
      <c r="O9" s="49"/>
      <c r="R9" s="51"/>
      <c r="S9" s="51" t="s">
        <v>1029</v>
      </c>
      <c r="T9" s="52" t="s">
        <v>258</v>
      </c>
    </row>
    <row r="10" spans="1:20" x14ac:dyDescent="0.25">
      <c r="A10" s="18"/>
      <c r="B10" s="18" t="s">
        <v>1266</v>
      </c>
      <c r="C10" s="18" t="s">
        <v>1267</v>
      </c>
      <c r="D10" s="18" t="s">
        <v>609</v>
      </c>
      <c r="E10" s="255">
        <v>2</v>
      </c>
      <c r="F10" s="50"/>
      <c r="O10" s="49"/>
      <c r="R10" s="51"/>
      <c r="S10" s="51" t="s">
        <v>314</v>
      </c>
      <c r="T10" s="52" t="s">
        <v>258</v>
      </c>
    </row>
    <row r="11" spans="1:20" x14ac:dyDescent="0.25">
      <c r="A11" s="18"/>
      <c r="B11" s="18"/>
      <c r="C11" s="18"/>
      <c r="D11" s="18" t="s">
        <v>1177</v>
      </c>
      <c r="E11" s="255">
        <v>0</v>
      </c>
      <c r="F11" s="50"/>
      <c r="O11" s="49"/>
      <c r="R11" s="51"/>
      <c r="S11" s="51" t="s">
        <v>609</v>
      </c>
      <c r="T11" s="52">
        <v>2</v>
      </c>
    </row>
    <row r="12" spans="1:20" x14ac:dyDescent="0.25">
      <c r="A12" s="18"/>
      <c r="B12" s="18"/>
      <c r="C12" s="18" t="s">
        <v>1268</v>
      </c>
      <c r="D12" s="18" t="s">
        <v>669</v>
      </c>
      <c r="E12" s="255">
        <v>5</v>
      </c>
      <c r="F12" s="50"/>
      <c r="O12" s="49"/>
      <c r="R12" s="51"/>
      <c r="S12" s="51" t="s">
        <v>1177</v>
      </c>
      <c r="T12" s="52" t="s">
        <v>258</v>
      </c>
    </row>
    <row r="13" spans="1:20" x14ac:dyDescent="0.25">
      <c r="A13" s="18"/>
      <c r="B13" s="18" t="s">
        <v>1269</v>
      </c>
      <c r="C13" s="18" t="s">
        <v>1270</v>
      </c>
      <c r="D13" s="18" t="s">
        <v>335</v>
      </c>
      <c r="E13" s="255">
        <v>0</v>
      </c>
      <c r="F13" s="50"/>
      <c r="G13" s="53"/>
      <c r="O13" s="49"/>
      <c r="R13" s="51"/>
      <c r="S13" s="51" t="s">
        <v>669</v>
      </c>
      <c r="T13" s="52">
        <v>2</v>
      </c>
    </row>
    <row r="14" spans="1:20" x14ac:dyDescent="0.25">
      <c r="A14" s="18"/>
      <c r="B14" s="18"/>
      <c r="C14" s="18"/>
      <c r="D14" s="18" t="s">
        <v>1087</v>
      </c>
      <c r="E14" s="255">
        <v>0</v>
      </c>
      <c r="F14" s="50"/>
      <c r="G14" s="53"/>
      <c r="O14" s="49"/>
      <c r="R14" s="51"/>
      <c r="S14" s="51" t="s">
        <v>335</v>
      </c>
      <c r="T14" s="52" t="s">
        <v>258</v>
      </c>
    </row>
    <row r="15" spans="1:20" x14ac:dyDescent="0.25">
      <c r="A15" s="18"/>
      <c r="B15" s="18"/>
      <c r="C15" s="18"/>
      <c r="D15" s="18" t="s">
        <v>1015</v>
      </c>
      <c r="E15" s="255">
        <v>0</v>
      </c>
      <c r="F15" s="50"/>
      <c r="O15" s="49"/>
      <c r="R15" s="51"/>
      <c r="S15" s="51" t="s">
        <v>1087</v>
      </c>
      <c r="T15" s="52" t="s">
        <v>258</v>
      </c>
    </row>
    <row r="16" spans="1:20" x14ac:dyDescent="0.25">
      <c r="A16" s="18"/>
      <c r="B16" s="18"/>
      <c r="C16" s="18" t="s">
        <v>1271</v>
      </c>
      <c r="D16" s="18" t="s">
        <v>380</v>
      </c>
      <c r="E16" s="255">
        <v>6</v>
      </c>
      <c r="F16" s="50"/>
      <c r="O16" s="49"/>
      <c r="R16" s="51"/>
      <c r="S16" s="51" t="s">
        <v>380</v>
      </c>
      <c r="T16" s="52">
        <v>6</v>
      </c>
    </row>
    <row r="17" spans="1:20" x14ac:dyDescent="0.25">
      <c r="A17" s="18"/>
      <c r="B17" s="18"/>
      <c r="C17" s="18" t="s">
        <v>1272</v>
      </c>
      <c r="D17" s="18" t="s">
        <v>510</v>
      </c>
      <c r="E17" s="255">
        <v>5</v>
      </c>
      <c r="F17" s="50"/>
      <c r="O17" s="49"/>
      <c r="R17" s="51"/>
      <c r="S17" s="51" t="s">
        <v>510</v>
      </c>
      <c r="T17" s="52">
        <v>5</v>
      </c>
    </row>
    <row r="18" spans="1:20" x14ac:dyDescent="0.25">
      <c r="A18" s="18"/>
      <c r="B18" s="18"/>
      <c r="C18" s="18"/>
      <c r="D18" s="18" t="s">
        <v>357</v>
      </c>
      <c r="E18" s="255">
        <v>39</v>
      </c>
      <c r="F18" s="50"/>
      <c r="O18" s="49"/>
      <c r="R18" s="51"/>
      <c r="S18" s="51" t="s">
        <v>357</v>
      </c>
      <c r="T18" s="52">
        <v>32</v>
      </c>
    </row>
    <row r="19" spans="1:20" x14ac:dyDescent="0.25">
      <c r="A19" s="18"/>
      <c r="B19" s="18"/>
      <c r="C19" s="18"/>
      <c r="D19" s="18" t="s">
        <v>645</v>
      </c>
      <c r="E19" s="255">
        <v>2</v>
      </c>
      <c r="F19" s="50"/>
      <c r="G19" s="54"/>
      <c r="O19" s="49"/>
      <c r="R19" s="51"/>
      <c r="S19" s="51" t="s">
        <v>445</v>
      </c>
      <c r="T19" s="52">
        <v>4</v>
      </c>
    </row>
    <row r="20" spans="1:20" x14ac:dyDescent="0.25">
      <c r="A20" s="18"/>
      <c r="B20" s="18"/>
      <c r="C20" s="18"/>
      <c r="D20" s="18" t="s">
        <v>788</v>
      </c>
      <c r="E20" s="255">
        <v>7</v>
      </c>
      <c r="F20" s="50"/>
      <c r="G20" s="53"/>
      <c r="O20" s="49"/>
      <c r="R20" s="51"/>
      <c r="S20" s="51" t="s">
        <v>645</v>
      </c>
      <c r="T20" s="52">
        <v>2</v>
      </c>
    </row>
    <row r="21" spans="1:20" x14ac:dyDescent="0.25">
      <c r="A21" s="18"/>
      <c r="B21" s="18"/>
      <c r="C21" s="18"/>
      <c r="D21" s="18" t="s">
        <v>330</v>
      </c>
      <c r="E21" s="255">
        <v>25</v>
      </c>
      <c r="F21" s="50"/>
      <c r="G21" s="53"/>
      <c r="O21" s="49"/>
      <c r="R21" s="51"/>
      <c r="S21" s="51" t="s">
        <v>788</v>
      </c>
      <c r="T21" s="52">
        <v>4</v>
      </c>
    </row>
    <row r="22" spans="1:20" x14ac:dyDescent="0.25">
      <c r="A22" s="18"/>
      <c r="B22" s="18"/>
      <c r="C22" s="18"/>
      <c r="D22" s="18" t="s">
        <v>13138</v>
      </c>
      <c r="E22" s="255">
        <v>5</v>
      </c>
      <c r="F22" s="50"/>
      <c r="G22" s="53"/>
      <c r="O22" s="49"/>
      <c r="R22" s="51"/>
      <c r="S22" s="51" t="s">
        <v>330</v>
      </c>
      <c r="T22" s="52">
        <v>24</v>
      </c>
    </row>
    <row r="23" spans="1:20" x14ac:dyDescent="0.25">
      <c r="A23" s="18"/>
      <c r="B23" s="18"/>
      <c r="C23" s="18"/>
      <c r="D23" s="18" t="s">
        <v>12095</v>
      </c>
      <c r="E23" s="255">
        <v>20</v>
      </c>
      <c r="F23" s="50"/>
      <c r="O23" s="49"/>
      <c r="R23" s="51"/>
      <c r="S23" s="51" t="s">
        <v>390</v>
      </c>
      <c r="T23" s="52">
        <v>18</v>
      </c>
    </row>
    <row r="24" spans="1:20" x14ac:dyDescent="0.25">
      <c r="A24" s="18"/>
      <c r="B24" s="18"/>
      <c r="C24" s="18" t="s">
        <v>1273</v>
      </c>
      <c r="D24" s="18" t="s">
        <v>453</v>
      </c>
      <c r="E24" s="255">
        <v>4</v>
      </c>
      <c r="F24" s="50"/>
      <c r="G24" s="53"/>
      <c r="O24" s="49"/>
      <c r="R24" s="51"/>
      <c r="S24" s="51" t="s">
        <v>453</v>
      </c>
      <c r="T24" s="52">
        <v>4</v>
      </c>
    </row>
    <row r="25" spans="1:20" x14ac:dyDescent="0.25">
      <c r="A25" s="18"/>
      <c r="B25" s="18"/>
      <c r="C25" s="18"/>
      <c r="D25" s="18" t="s">
        <v>599</v>
      </c>
      <c r="E25" s="255">
        <v>2</v>
      </c>
      <c r="F25" s="50"/>
      <c r="O25" s="49"/>
      <c r="R25" s="51"/>
      <c r="S25" s="51" t="s">
        <v>599</v>
      </c>
      <c r="T25" s="52">
        <v>2</v>
      </c>
    </row>
    <row r="26" spans="1:20" x14ac:dyDescent="0.25">
      <c r="A26" s="18"/>
      <c r="B26" s="18"/>
      <c r="C26" s="18"/>
      <c r="D26" s="18" t="s">
        <v>1080</v>
      </c>
      <c r="E26" s="255">
        <v>0</v>
      </c>
      <c r="F26" s="50"/>
      <c r="O26" s="49"/>
      <c r="R26" s="51"/>
      <c r="S26" s="51" t="s">
        <v>1080</v>
      </c>
      <c r="T26" s="52" t="s">
        <v>258</v>
      </c>
    </row>
    <row r="27" spans="1:20" x14ac:dyDescent="0.25">
      <c r="A27" s="18"/>
      <c r="B27" s="18"/>
      <c r="C27" s="18" t="s">
        <v>1274</v>
      </c>
      <c r="D27" s="18" t="s">
        <v>1126</v>
      </c>
      <c r="E27" s="255">
        <v>0</v>
      </c>
      <c r="F27" s="50"/>
      <c r="O27" s="49"/>
      <c r="R27" s="51"/>
      <c r="S27" s="51" t="s">
        <v>1126</v>
      </c>
      <c r="T27" s="52" t="s">
        <v>258</v>
      </c>
    </row>
    <row r="28" spans="1:20" x14ac:dyDescent="0.25">
      <c r="A28" s="18"/>
      <c r="B28" s="18"/>
      <c r="C28" s="18"/>
      <c r="D28" s="18" t="s">
        <v>1120</v>
      </c>
      <c r="E28" s="255">
        <v>0</v>
      </c>
      <c r="F28" s="50"/>
      <c r="O28" s="49"/>
      <c r="R28" s="51"/>
      <c r="S28" s="51" t="s">
        <v>1120</v>
      </c>
      <c r="T28" s="52" t="s">
        <v>258</v>
      </c>
    </row>
    <row r="29" spans="1:20" x14ac:dyDescent="0.25">
      <c r="A29" s="18"/>
      <c r="B29" s="18"/>
      <c r="C29" s="18"/>
      <c r="D29" s="18" t="s">
        <v>568</v>
      </c>
      <c r="E29" s="255">
        <v>1</v>
      </c>
      <c r="F29" s="50"/>
      <c r="O29" s="49"/>
      <c r="R29" s="51"/>
      <c r="S29" s="51" t="s">
        <v>568</v>
      </c>
      <c r="T29" s="52">
        <v>1</v>
      </c>
    </row>
    <row r="30" spans="1:20" x14ac:dyDescent="0.25">
      <c r="A30" s="18"/>
      <c r="B30" s="18"/>
      <c r="C30" s="18"/>
      <c r="D30" s="18" t="s">
        <v>1042</v>
      </c>
      <c r="E30" s="255">
        <v>0</v>
      </c>
      <c r="F30" s="50"/>
      <c r="O30" s="49"/>
      <c r="R30" s="51"/>
      <c r="S30" s="51" t="s">
        <v>1042</v>
      </c>
      <c r="T30" s="52" t="s">
        <v>258</v>
      </c>
    </row>
    <row r="31" spans="1:20" x14ac:dyDescent="0.25">
      <c r="A31" s="18"/>
      <c r="B31" s="18" t="s">
        <v>1275</v>
      </c>
      <c r="C31" s="18" t="s">
        <v>1276</v>
      </c>
      <c r="D31" s="18" t="s">
        <v>1123</v>
      </c>
      <c r="E31" s="255">
        <v>0</v>
      </c>
      <c r="F31" s="50"/>
      <c r="O31" s="49"/>
      <c r="R31" s="51"/>
      <c r="S31" s="51" t="s">
        <v>1123</v>
      </c>
      <c r="T31" s="52" t="s">
        <v>258</v>
      </c>
    </row>
    <row r="32" spans="1:20" x14ac:dyDescent="0.25">
      <c r="A32" s="18"/>
      <c r="B32" s="18"/>
      <c r="C32" s="18"/>
      <c r="D32" s="18" t="s">
        <v>1033</v>
      </c>
      <c r="E32" s="255">
        <v>0</v>
      </c>
      <c r="F32" s="50"/>
      <c r="O32" s="49"/>
      <c r="R32" s="51"/>
      <c r="S32" s="51" t="s">
        <v>1047</v>
      </c>
      <c r="T32" s="52" t="s">
        <v>258</v>
      </c>
    </row>
    <row r="33" spans="1:20" x14ac:dyDescent="0.25">
      <c r="A33" s="18"/>
      <c r="B33" s="18" t="s">
        <v>1260</v>
      </c>
      <c r="C33" s="18" t="s">
        <v>1261</v>
      </c>
      <c r="D33" s="18" t="s">
        <v>1047</v>
      </c>
      <c r="E33" s="255">
        <v>0</v>
      </c>
      <c r="F33" s="50"/>
      <c r="O33" s="49"/>
      <c r="R33" s="51"/>
      <c r="S33" s="51" t="s">
        <v>373</v>
      </c>
      <c r="T33" s="52">
        <v>5</v>
      </c>
    </row>
    <row r="34" spans="1:20" x14ac:dyDescent="0.25">
      <c r="A34" s="18"/>
      <c r="B34" s="18"/>
      <c r="C34" s="18" t="s">
        <v>1277</v>
      </c>
      <c r="D34" s="18" t="s">
        <v>373</v>
      </c>
      <c r="E34" s="255">
        <v>5</v>
      </c>
      <c r="F34" s="50"/>
      <c r="O34" s="49"/>
      <c r="R34" s="51" t="s">
        <v>976</v>
      </c>
      <c r="S34" s="51" t="s">
        <v>482</v>
      </c>
      <c r="T34" s="52" t="s">
        <v>258</v>
      </c>
    </row>
    <row r="35" spans="1:20" x14ac:dyDescent="0.25">
      <c r="A35" s="18" t="s">
        <v>1061</v>
      </c>
      <c r="B35" s="18" t="s">
        <v>1262</v>
      </c>
      <c r="C35" s="18" t="s">
        <v>1263</v>
      </c>
      <c r="D35" s="18" t="s">
        <v>1006</v>
      </c>
      <c r="E35" s="255">
        <v>0</v>
      </c>
      <c r="F35" s="50"/>
      <c r="O35" s="49"/>
      <c r="R35" s="51"/>
      <c r="S35" s="51" t="s">
        <v>306</v>
      </c>
      <c r="T35" s="52" t="s">
        <v>258</v>
      </c>
    </row>
    <row r="36" spans="1:20" x14ac:dyDescent="0.25">
      <c r="A36" s="18" t="s">
        <v>1066</v>
      </c>
      <c r="B36" s="18" t="s">
        <v>1262</v>
      </c>
      <c r="C36" s="18" t="s">
        <v>1265</v>
      </c>
      <c r="D36" s="18" t="s">
        <v>262</v>
      </c>
      <c r="E36" s="255">
        <v>0</v>
      </c>
      <c r="F36" s="50"/>
      <c r="O36" s="49"/>
      <c r="R36" s="51"/>
      <c r="S36" s="51" t="s">
        <v>262</v>
      </c>
      <c r="T36" s="52" t="s">
        <v>258</v>
      </c>
    </row>
    <row r="37" spans="1:20" x14ac:dyDescent="0.25">
      <c r="A37" s="18" t="s">
        <v>1030</v>
      </c>
      <c r="B37" s="18" t="s">
        <v>1262</v>
      </c>
      <c r="C37" s="18" t="s">
        <v>1264</v>
      </c>
      <c r="D37" s="18" t="s">
        <v>1029</v>
      </c>
      <c r="E37" s="255">
        <v>0</v>
      </c>
      <c r="F37" s="50"/>
      <c r="O37" s="49"/>
      <c r="R37" s="51"/>
      <c r="S37" s="51" t="s">
        <v>1090</v>
      </c>
      <c r="T37" s="52" t="s">
        <v>258</v>
      </c>
    </row>
    <row r="38" spans="1:20" x14ac:dyDescent="0.25">
      <c r="A38" s="18" t="s">
        <v>992</v>
      </c>
      <c r="B38" s="18" t="s">
        <v>1262</v>
      </c>
      <c r="C38" s="18" t="s">
        <v>1263</v>
      </c>
      <c r="D38" s="18" t="s">
        <v>999</v>
      </c>
      <c r="E38" s="255">
        <v>0</v>
      </c>
      <c r="F38" s="50"/>
      <c r="O38" s="49"/>
      <c r="R38" s="51"/>
      <c r="S38" s="51" t="s">
        <v>1133</v>
      </c>
      <c r="T38" s="52" t="s">
        <v>258</v>
      </c>
    </row>
    <row r="39" spans="1:20" x14ac:dyDescent="0.25">
      <c r="A39" s="18"/>
      <c r="B39" s="18"/>
      <c r="C39" s="18" t="s">
        <v>1264</v>
      </c>
      <c r="D39" s="18" t="s">
        <v>306</v>
      </c>
      <c r="E39" s="255">
        <v>0</v>
      </c>
      <c r="F39" s="50"/>
      <c r="O39" s="49"/>
      <c r="R39" s="51"/>
      <c r="S39" s="51" t="s">
        <v>310</v>
      </c>
      <c r="T39" s="52" t="s">
        <v>258</v>
      </c>
    </row>
    <row r="40" spans="1:20" x14ac:dyDescent="0.25">
      <c r="A40" s="18"/>
      <c r="B40" s="18"/>
      <c r="C40" s="18" t="s">
        <v>1265</v>
      </c>
      <c r="D40" s="18" t="s">
        <v>314</v>
      </c>
      <c r="E40" s="255">
        <v>0</v>
      </c>
      <c r="F40" s="50"/>
      <c r="O40" s="49"/>
      <c r="R40" s="51"/>
      <c r="S40" s="51" t="s">
        <v>380</v>
      </c>
      <c r="T40" s="52" t="s">
        <v>258</v>
      </c>
    </row>
    <row r="41" spans="1:20" x14ac:dyDescent="0.25">
      <c r="A41" s="18"/>
      <c r="B41" s="18"/>
      <c r="C41" s="18"/>
      <c r="D41" s="18" t="s">
        <v>991</v>
      </c>
      <c r="E41" s="255">
        <v>0</v>
      </c>
      <c r="F41" s="50"/>
      <c r="O41" s="49"/>
      <c r="R41" s="51"/>
      <c r="S41" s="51" t="s">
        <v>510</v>
      </c>
      <c r="T41" s="52" t="s">
        <v>258</v>
      </c>
    </row>
    <row r="42" spans="1:20" x14ac:dyDescent="0.25">
      <c r="A42" s="18"/>
      <c r="B42" s="18" t="s">
        <v>1269</v>
      </c>
      <c r="C42" s="18" t="s">
        <v>1272</v>
      </c>
      <c r="D42" s="18" t="s">
        <v>357</v>
      </c>
      <c r="E42" s="255">
        <v>0</v>
      </c>
      <c r="F42" s="50"/>
      <c r="O42" s="49"/>
      <c r="R42" s="51"/>
      <c r="S42" s="51" t="s">
        <v>357</v>
      </c>
      <c r="T42" s="52" t="s">
        <v>258</v>
      </c>
    </row>
    <row r="43" spans="1:20" x14ac:dyDescent="0.25">
      <c r="A43" s="18"/>
      <c r="B43" s="18"/>
      <c r="C43" s="18" t="s">
        <v>1274</v>
      </c>
      <c r="D43" s="18" t="s">
        <v>995</v>
      </c>
      <c r="E43" s="255">
        <v>0</v>
      </c>
      <c r="F43" s="50"/>
      <c r="O43" s="49"/>
      <c r="R43" s="51"/>
      <c r="S43" s="51" t="s">
        <v>330</v>
      </c>
      <c r="T43" s="52" t="s">
        <v>258</v>
      </c>
    </row>
    <row r="44" spans="1:20" x14ac:dyDescent="0.25">
      <c r="A44" s="18" t="s">
        <v>11597</v>
      </c>
      <c r="B44" s="18" t="s">
        <v>1262</v>
      </c>
      <c r="C44" s="18" t="s">
        <v>1279</v>
      </c>
      <c r="D44" s="18" t="s">
        <v>1109</v>
      </c>
      <c r="E44" s="255">
        <v>0</v>
      </c>
      <c r="F44" s="50"/>
      <c r="O44" s="49"/>
      <c r="R44" s="51"/>
      <c r="S44" s="51" t="s">
        <v>390</v>
      </c>
      <c r="T44" s="52" t="s">
        <v>258</v>
      </c>
    </row>
    <row r="45" spans="1:20" x14ac:dyDescent="0.25">
      <c r="A45" s="18"/>
      <c r="B45" s="18"/>
      <c r="C45" s="18" t="s">
        <v>1265</v>
      </c>
      <c r="D45" s="18" t="s">
        <v>262</v>
      </c>
      <c r="E45" s="255">
        <v>0</v>
      </c>
      <c r="F45" s="50"/>
      <c r="O45" s="49"/>
      <c r="R45" s="51"/>
      <c r="S45" s="51" t="s">
        <v>1052</v>
      </c>
      <c r="T45" s="52" t="s">
        <v>258</v>
      </c>
    </row>
    <row r="46" spans="1:20" x14ac:dyDescent="0.25">
      <c r="A46" s="18"/>
      <c r="B46" s="18" t="s">
        <v>1269</v>
      </c>
      <c r="C46" s="18" t="s">
        <v>1270</v>
      </c>
      <c r="D46" s="18" t="s">
        <v>335</v>
      </c>
      <c r="E46" s="255">
        <v>1</v>
      </c>
      <c r="F46" s="50"/>
      <c r="O46" s="49"/>
      <c r="R46" s="51"/>
      <c r="S46" s="51" t="s">
        <v>1047</v>
      </c>
      <c r="T46" s="52" t="s">
        <v>258</v>
      </c>
    </row>
    <row r="47" spans="1:20" x14ac:dyDescent="0.25">
      <c r="A47" s="18"/>
      <c r="B47" s="18"/>
      <c r="C47" s="18"/>
      <c r="D47" s="18" t="s">
        <v>1015</v>
      </c>
      <c r="E47" s="255">
        <v>0</v>
      </c>
      <c r="F47" s="50"/>
      <c r="O47" s="49"/>
      <c r="R47" s="51" t="s">
        <v>337</v>
      </c>
      <c r="S47" s="51" t="s">
        <v>1109</v>
      </c>
      <c r="T47" s="52" t="s">
        <v>258</v>
      </c>
    </row>
    <row r="48" spans="1:20" x14ac:dyDescent="0.25">
      <c r="A48" s="18"/>
      <c r="B48" s="18"/>
      <c r="C48" s="18" t="s">
        <v>1271</v>
      </c>
      <c r="D48" s="18" t="s">
        <v>380</v>
      </c>
      <c r="E48" s="255">
        <v>0</v>
      </c>
      <c r="F48" s="50"/>
      <c r="O48" s="49"/>
      <c r="R48" s="51"/>
      <c r="S48" s="51" t="s">
        <v>262</v>
      </c>
      <c r="T48" s="52" t="s">
        <v>258</v>
      </c>
    </row>
    <row r="49" spans="1:20" x14ac:dyDescent="0.25">
      <c r="A49" s="18"/>
      <c r="B49" s="18"/>
      <c r="C49" s="18" t="s">
        <v>1272</v>
      </c>
      <c r="D49" s="18" t="s">
        <v>510</v>
      </c>
      <c r="E49" s="255">
        <v>0</v>
      </c>
      <c r="F49" s="50"/>
      <c r="O49" s="49"/>
      <c r="R49" s="51"/>
      <c r="S49" s="51" t="s">
        <v>335</v>
      </c>
      <c r="T49" s="52" t="s">
        <v>258</v>
      </c>
    </row>
    <row r="50" spans="1:20" x14ac:dyDescent="0.25">
      <c r="A50" s="18"/>
      <c r="B50" s="18"/>
      <c r="C50" s="18"/>
      <c r="D50" s="18" t="s">
        <v>357</v>
      </c>
      <c r="E50" s="255">
        <v>0</v>
      </c>
      <c r="F50" s="50"/>
      <c r="O50" s="49"/>
      <c r="R50" s="51"/>
      <c r="S50" s="51" t="s">
        <v>380</v>
      </c>
      <c r="T50" s="52" t="s">
        <v>258</v>
      </c>
    </row>
    <row r="51" spans="1:20" x14ac:dyDescent="0.25">
      <c r="A51" s="18"/>
      <c r="B51" s="18"/>
      <c r="C51" s="18"/>
      <c r="D51" s="18" t="s">
        <v>975</v>
      </c>
      <c r="E51" s="255">
        <v>0</v>
      </c>
      <c r="F51" s="50"/>
      <c r="O51" s="49"/>
      <c r="R51" s="51"/>
      <c r="S51" s="51" t="s">
        <v>445</v>
      </c>
      <c r="T51" s="52" t="s">
        <v>258</v>
      </c>
    </row>
    <row r="52" spans="1:20" x14ac:dyDescent="0.25">
      <c r="A52" s="18"/>
      <c r="B52" s="18"/>
      <c r="C52" s="18"/>
      <c r="D52" s="18" t="s">
        <v>13138</v>
      </c>
      <c r="E52" s="255">
        <v>0</v>
      </c>
      <c r="F52" s="50"/>
      <c r="O52" s="49"/>
      <c r="R52" s="51"/>
      <c r="S52" s="51" t="s">
        <v>390</v>
      </c>
      <c r="T52" s="52" t="s">
        <v>258</v>
      </c>
    </row>
    <row r="53" spans="1:20" x14ac:dyDescent="0.25">
      <c r="A53" s="18"/>
      <c r="B53" s="18"/>
      <c r="C53" s="18"/>
      <c r="D53" s="18" t="s">
        <v>12095</v>
      </c>
      <c r="E53" s="255">
        <v>0</v>
      </c>
      <c r="F53" s="50"/>
      <c r="O53" s="49"/>
      <c r="R53" s="51" t="s">
        <v>298</v>
      </c>
      <c r="S53" s="51" t="s">
        <v>262</v>
      </c>
      <c r="T53" s="52" t="s">
        <v>258</v>
      </c>
    </row>
    <row r="54" spans="1:20" x14ac:dyDescent="0.25">
      <c r="A54" s="18" t="s">
        <v>976</v>
      </c>
      <c r="B54" s="18" t="s">
        <v>1262</v>
      </c>
      <c r="C54" s="18" t="s">
        <v>1263</v>
      </c>
      <c r="D54" s="18" t="s">
        <v>482</v>
      </c>
      <c r="E54" s="255">
        <v>0</v>
      </c>
      <c r="F54" s="50"/>
      <c r="O54" s="49"/>
      <c r="R54" s="51"/>
      <c r="S54" s="51" t="s">
        <v>1090</v>
      </c>
      <c r="T54" s="52" t="s">
        <v>258</v>
      </c>
    </row>
    <row r="55" spans="1:20" x14ac:dyDescent="0.25">
      <c r="A55" s="18"/>
      <c r="B55" s="18"/>
      <c r="C55" s="18"/>
      <c r="D55" s="18" t="s">
        <v>1006</v>
      </c>
      <c r="E55" s="255">
        <v>0</v>
      </c>
      <c r="F55" s="50"/>
      <c r="O55" s="49"/>
      <c r="R55" s="51"/>
      <c r="S55" s="51" t="s">
        <v>986</v>
      </c>
      <c r="T55" s="52" t="s">
        <v>258</v>
      </c>
    </row>
    <row r="56" spans="1:20" x14ac:dyDescent="0.25">
      <c r="A56" s="18"/>
      <c r="B56" s="18"/>
      <c r="C56" s="18"/>
      <c r="D56" s="18" t="s">
        <v>999</v>
      </c>
      <c r="E56" s="255">
        <v>0</v>
      </c>
      <c r="F56" s="50"/>
      <c r="O56" s="49"/>
      <c r="R56" s="51" t="s">
        <v>257</v>
      </c>
      <c r="S56" s="51" t="s">
        <v>302</v>
      </c>
      <c r="T56" s="52">
        <v>2</v>
      </c>
    </row>
    <row r="57" spans="1:20" x14ac:dyDescent="0.25">
      <c r="A57" s="18"/>
      <c r="B57" s="18"/>
      <c r="C57" s="18" t="s">
        <v>1264</v>
      </c>
      <c r="D57" s="18" t="s">
        <v>306</v>
      </c>
      <c r="E57" s="255">
        <v>0</v>
      </c>
      <c r="F57" s="50"/>
      <c r="O57" s="49"/>
      <c r="R57" s="51"/>
      <c r="S57" s="51" t="s">
        <v>306</v>
      </c>
      <c r="T57" s="52">
        <v>2</v>
      </c>
    </row>
    <row r="58" spans="1:20" x14ac:dyDescent="0.25">
      <c r="A58" s="18"/>
      <c r="B58" s="18"/>
      <c r="C58" s="18" t="s">
        <v>1265</v>
      </c>
      <c r="D58" s="18" t="s">
        <v>262</v>
      </c>
      <c r="E58" s="255">
        <v>0</v>
      </c>
      <c r="F58" s="50"/>
      <c r="O58" s="49"/>
      <c r="R58" s="51"/>
      <c r="S58" s="51" t="s">
        <v>262</v>
      </c>
      <c r="T58" s="52">
        <v>9</v>
      </c>
    </row>
    <row r="59" spans="1:20" x14ac:dyDescent="0.25">
      <c r="A59" s="18"/>
      <c r="B59" s="18"/>
      <c r="C59" s="18"/>
      <c r="D59" s="18" t="s">
        <v>314</v>
      </c>
      <c r="E59" s="255">
        <v>0</v>
      </c>
      <c r="F59" s="50"/>
      <c r="O59" s="49"/>
      <c r="R59" s="51"/>
      <c r="S59" s="51" t="s">
        <v>314</v>
      </c>
      <c r="T59" s="52">
        <v>3</v>
      </c>
    </row>
    <row r="60" spans="1:20" x14ac:dyDescent="0.25">
      <c r="A60" s="18"/>
      <c r="B60" s="18" t="s">
        <v>1266</v>
      </c>
      <c r="C60" s="18" t="s">
        <v>1278</v>
      </c>
      <c r="D60" s="18" t="s">
        <v>1090</v>
      </c>
      <c r="E60" s="255">
        <v>0</v>
      </c>
      <c r="F60" s="50"/>
      <c r="O60" s="49"/>
      <c r="R60" s="51"/>
      <c r="S60" s="51" t="s">
        <v>254</v>
      </c>
      <c r="T60" s="52">
        <v>1</v>
      </c>
    </row>
    <row r="61" spans="1:20" x14ac:dyDescent="0.25">
      <c r="A61" s="18"/>
      <c r="B61" s="18"/>
      <c r="C61" s="18" t="s">
        <v>1267</v>
      </c>
      <c r="D61" s="18" t="s">
        <v>609</v>
      </c>
      <c r="E61" s="255">
        <v>0</v>
      </c>
      <c r="F61" s="50"/>
      <c r="O61" s="49"/>
      <c r="R61" s="51"/>
      <c r="S61" s="51" t="s">
        <v>669</v>
      </c>
      <c r="T61" s="52" t="s">
        <v>258</v>
      </c>
    </row>
    <row r="62" spans="1:20" x14ac:dyDescent="0.25">
      <c r="A62" s="18"/>
      <c r="B62" s="18"/>
      <c r="C62" s="18" t="s">
        <v>1268</v>
      </c>
      <c r="D62" s="18" t="s">
        <v>669</v>
      </c>
      <c r="E62" s="255">
        <v>0</v>
      </c>
      <c r="F62" s="50"/>
      <c r="O62" s="49"/>
      <c r="R62" s="51"/>
      <c r="S62" s="51" t="s">
        <v>310</v>
      </c>
      <c r="T62" s="52">
        <v>3</v>
      </c>
    </row>
    <row r="63" spans="1:20" x14ac:dyDescent="0.25">
      <c r="A63" s="18"/>
      <c r="B63" s="18"/>
      <c r="C63" s="18"/>
      <c r="D63" s="18" t="s">
        <v>1133</v>
      </c>
      <c r="E63" s="255">
        <v>0</v>
      </c>
      <c r="F63" s="50"/>
      <c r="O63" s="49"/>
      <c r="R63" s="51"/>
      <c r="S63" s="51" t="s">
        <v>1102</v>
      </c>
      <c r="T63" s="52" t="s">
        <v>258</v>
      </c>
    </row>
    <row r="64" spans="1:20" x14ac:dyDescent="0.25">
      <c r="A64" s="18"/>
      <c r="B64" s="18"/>
      <c r="C64" s="18"/>
      <c r="D64" s="18" t="s">
        <v>310</v>
      </c>
      <c r="E64" s="255">
        <v>0</v>
      </c>
      <c r="F64" s="50"/>
      <c r="O64" s="49"/>
      <c r="R64" s="51"/>
      <c r="S64" s="51" t="s">
        <v>330</v>
      </c>
      <c r="T64" s="52">
        <v>1</v>
      </c>
    </row>
    <row r="65" spans="1:20" x14ac:dyDescent="0.25">
      <c r="A65" s="18"/>
      <c r="B65" s="18"/>
      <c r="C65" s="18"/>
      <c r="D65" s="18" t="s">
        <v>1041</v>
      </c>
      <c r="E65" s="255">
        <v>0</v>
      </c>
      <c r="F65" s="50"/>
      <c r="O65" s="49"/>
      <c r="R65" s="51"/>
      <c r="S65" s="51" t="s">
        <v>1120</v>
      </c>
      <c r="T65" s="52">
        <v>1</v>
      </c>
    </row>
    <row r="66" spans="1:20" x14ac:dyDescent="0.25">
      <c r="A66" s="18"/>
      <c r="B66" s="18" t="s">
        <v>1269</v>
      </c>
      <c r="C66" s="18" t="s">
        <v>1271</v>
      </c>
      <c r="D66" s="18" t="s">
        <v>380</v>
      </c>
      <c r="E66" s="255">
        <v>0</v>
      </c>
      <c r="F66" s="50"/>
      <c r="O66" s="49"/>
      <c r="R66" s="51"/>
      <c r="S66" s="51" t="s">
        <v>1033</v>
      </c>
      <c r="T66" s="52" t="s">
        <v>258</v>
      </c>
    </row>
    <row r="67" spans="1:20" x14ac:dyDescent="0.25">
      <c r="A67" s="18"/>
      <c r="B67" s="18"/>
      <c r="C67" s="18" t="s">
        <v>1272</v>
      </c>
      <c r="D67" s="18" t="s">
        <v>510</v>
      </c>
      <c r="E67" s="255">
        <v>0</v>
      </c>
      <c r="F67" s="50"/>
      <c r="R67" s="51"/>
      <c r="S67" s="51" t="s">
        <v>341</v>
      </c>
      <c r="T67" s="52">
        <v>1</v>
      </c>
    </row>
    <row r="68" spans="1:20" x14ac:dyDescent="0.25">
      <c r="A68" s="18"/>
      <c r="B68" s="18"/>
      <c r="C68" s="18"/>
      <c r="D68" s="18" t="s">
        <v>357</v>
      </c>
      <c r="E68" s="255">
        <v>0</v>
      </c>
      <c r="F68" s="50"/>
      <c r="R68" s="51" t="s">
        <v>1280</v>
      </c>
      <c r="S68" s="51"/>
      <c r="T68" s="52">
        <v>136</v>
      </c>
    </row>
    <row r="69" spans="1:20" x14ac:dyDescent="0.25">
      <c r="A69" s="18"/>
      <c r="B69" s="18"/>
      <c r="C69" s="18"/>
      <c r="D69" s="18" t="s">
        <v>788</v>
      </c>
      <c r="E69" s="255">
        <v>0</v>
      </c>
      <c r="F69" s="50"/>
    </row>
    <row r="70" spans="1:20" x14ac:dyDescent="0.25">
      <c r="A70" s="18"/>
      <c r="B70" s="18"/>
      <c r="C70" s="18"/>
      <c r="D70" s="18" t="s">
        <v>330</v>
      </c>
      <c r="E70" s="255">
        <v>0</v>
      </c>
      <c r="F70" s="50"/>
    </row>
    <row r="71" spans="1:20" x14ac:dyDescent="0.25">
      <c r="A71" s="18"/>
      <c r="B71" s="18"/>
      <c r="C71" s="18"/>
      <c r="D71" s="18" t="s">
        <v>975</v>
      </c>
      <c r="E71" s="255">
        <v>0</v>
      </c>
      <c r="F71" s="50"/>
    </row>
    <row r="72" spans="1:20" x14ac:dyDescent="0.25">
      <c r="A72" s="18"/>
      <c r="B72" s="18"/>
      <c r="C72" s="18"/>
      <c r="D72" s="18" t="s">
        <v>13138</v>
      </c>
      <c r="E72" s="255">
        <v>0</v>
      </c>
      <c r="F72" s="50"/>
    </row>
    <row r="73" spans="1:20" x14ac:dyDescent="0.25">
      <c r="A73" s="18"/>
      <c r="B73" s="18"/>
      <c r="C73" s="18"/>
      <c r="D73" s="18" t="s">
        <v>12095</v>
      </c>
      <c r="E73" s="255">
        <v>0</v>
      </c>
      <c r="F73" s="50"/>
    </row>
    <row r="74" spans="1:20" x14ac:dyDescent="0.25">
      <c r="A74" s="18"/>
      <c r="B74" s="18"/>
      <c r="C74" s="18" t="s">
        <v>1273</v>
      </c>
      <c r="D74" s="18" t="s">
        <v>1052</v>
      </c>
      <c r="E74" s="255">
        <v>0</v>
      </c>
      <c r="F74" s="50"/>
    </row>
    <row r="75" spans="1:20" x14ac:dyDescent="0.25">
      <c r="A75" s="18"/>
      <c r="B75" s="18"/>
      <c r="C75" s="18"/>
      <c r="D75" s="18" t="s">
        <v>1080</v>
      </c>
      <c r="E75" s="255">
        <v>0</v>
      </c>
      <c r="F75" s="50"/>
    </row>
    <row r="76" spans="1:20" x14ac:dyDescent="0.25">
      <c r="A76" s="18"/>
      <c r="B76" s="18" t="s">
        <v>1260</v>
      </c>
      <c r="C76" s="18" t="s">
        <v>1261</v>
      </c>
      <c r="D76" s="18" t="s">
        <v>1054</v>
      </c>
      <c r="E76" s="255">
        <v>0</v>
      </c>
      <c r="F76" s="50"/>
    </row>
    <row r="77" spans="1:20" x14ac:dyDescent="0.25">
      <c r="A77" s="18"/>
      <c r="B77" s="18"/>
      <c r="C77" s="18"/>
      <c r="D77" s="18" t="s">
        <v>1047</v>
      </c>
      <c r="E77" s="255">
        <v>0</v>
      </c>
      <c r="F77" s="50"/>
    </row>
    <row r="78" spans="1:20" x14ac:dyDescent="0.25">
      <c r="A78" s="18" t="s">
        <v>298</v>
      </c>
      <c r="B78" s="18" t="s">
        <v>1262</v>
      </c>
      <c r="C78" s="18" t="s">
        <v>1263</v>
      </c>
      <c r="D78" s="18" t="s">
        <v>1006</v>
      </c>
      <c r="E78" s="255">
        <v>0</v>
      </c>
      <c r="F78" s="50"/>
    </row>
    <row r="79" spans="1:20" x14ac:dyDescent="0.25">
      <c r="A79" s="18"/>
      <c r="B79" s="18"/>
      <c r="C79" s="18"/>
      <c r="D79" s="18" t="s">
        <v>999</v>
      </c>
      <c r="E79" s="255">
        <v>0</v>
      </c>
      <c r="F79" s="50"/>
    </row>
    <row r="80" spans="1:20" x14ac:dyDescent="0.25">
      <c r="A80" s="18"/>
      <c r="B80" s="18"/>
      <c r="C80" s="18" t="s">
        <v>1265</v>
      </c>
      <c r="D80" s="18" t="s">
        <v>262</v>
      </c>
      <c r="E80" s="255">
        <v>3</v>
      </c>
      <c r="F80" s="50"/>
    </row>
    <row r="81" spans="1:20" x14ac:dyDescent="0.25">
      <c r="A81" s="18"/>
      <c r="B81" s="18" t="s">
        <v>1266</v>
      </c>
      <c r="C81" s="18" t="s">
        <v>1278</v>
      </c>
      <c r="D81" s="18" t="s">
        <v>1090</v>
      </c>
      <c r="E81" s="255">
        <v>0</v>
      </c>
      <c r="F81" s="50"/>
    </row>
    <row r="82" spans="1:20" x14ac:dyDescent="0.25">
      <c r="A82" s="18"/>
      <c r="B82" s="18" t="s">
        <v>1269</v>
      </c>
      <c r="C82" s="18" t="s">
        <v>1273</v>
      </c>
      <c r="D82" s="18" t="s">
        <v>986</v>
      </c>
      <c r="E82" s="255">
        <v>0</v>
      </c>
      <c r="F82" s="50"/>
    </row>
    <row r="83" spans="1:20" x14ac:dyDescent="0.25">
      <c r="A83" s="18" t="s">
        <v>257</v>
      </c>
      <c r="B83" s="18" t="s">
        <v>1262</v>
      </c>
      <c r="C83" s="18" t="s">
        <v>1263</v>
      </c>
      <c r="D83" s="18" t="s">
        <v>482</v>
      </c>
      <c r="E83" s="255">
        <v>0</v>
      </c>
      <c r="F83" s="50"/>
    </row>
    <row r="84" spans="1:20" x14ac:dyDescent="0.25">
      <c r="A84" s="18"/>
      <c r="B84" s="18"/>
      <c r="C84" s="18"/>
      <c r="D84" s="18" t="s">
        <v>302</v>
      </c>
      <c r="E84" s="255">
        <v>1</v>
      </c>
      <c r="F84" s="50"/>
    </row>
    <row r="85" spans="1:20" x14ac:dyDescent="0.25">
      <c r="A85" s="18"/>
      <c r="B85" s="18"/>
      <c r="C85" s="18" t="s">
        <v>1264</v>
      </c>
      <c r="D85" s="18" t="s">
        <v>306</v>
      </c>
      <c r="E85" s="255">
        <v>1</v>
      </c>
      <c r="F85" s="50"/>
      <c r="O85" s="49"/>
      <c r="R85" s="51"/>
      <c r="S85" s="51"/>
      <c r="T85" s="52"/>
    </row>
    <row r="86" spans="1:20" x14ac:dyDescent="0.25">
      <c r="A86" s="18"/>
      <c r="B86" s="18"/>
      <c r="C86" s="18"/>
      <c r="D86" s="18" t="s">
        <v>1029</v>
      </c>
      <c r="E86" s="255">
        <v>0</v>
      </c>
      <c r="F86" s="50"/>
      <c r="O86" s="49"/>
      <c r="R86" s="51"/>
      <c r="S86" s="51"/>
      <c r="T86" s="52"/>
    </row>
    <row r="87" spans="1:20" x14ac:dyDescent="0.25">
      <c r="A87" s="18"/>
      <c r="B87" s="18"/>
      <c r="C87" s="18" t="s">
        <v>1265</v>
      </c>
      <c r="D87" s="18" t="s">
        <v>262</v>
      </c>
      <c r="E87" s="255">
        <v>9</v>
      </c>
    </row>
    <row r="88" spans="1:20" x14ac:dyDescent="0.25">
      <c r="A88" s="18"/>
      <c r="B88" s="18"/>
      <c r="C88" s="18"/>
      <c r="D88" s="18" t="s">
        <v>314</v>
      </c>
      <c r="E88" s="255">
        <v>4</v>
      </c>
    </row>
    <row r="89" spans="1:20" x14ac:dyDescent="0.25">
      <c r="A89" s="18"/>
      <c r="B89" s="18" t="s">
        <v>1266</v>
      </c>
      <c r="C89" s="18" t="s">
        <v>1278</v>
      </c>
      <c r="D89" s="18" t="s">
        <v>254</v>
      </c>
      <c r="E89" s="255">
        <v>1</v>
      </c>
    </row>
    <row r="90" spans="1:20" x14ac:dyDescent="0.25">
      <c r="A90" s="18"/>
      <c r="B90" s="18"/>
      <c r="C90" s="18" t="s">
        <v>1268</v>
      </c>
      <c r="D90" s="18" t="s">
        <v>669</v>
      </c>
      <c r="E90" s="255">
        <v>1</v>
      </c>
    </row>
    <row r="91" spans="1:20" x14ac:dyDescent="0.25">
      <c r="A91" s="18"/>
      <c r="B91" s="18"/>
      <c r="C91" s="18"/>
      <c r="D91" s="18" t="s">
        <v>310</v>
      </c>
      <c r="E91" s="255">
        <v>1</v>
      </c>
    </row>
    <row r="92" spans="1:20" x14ac:dyDescent="0.25">
      <c r="A92" s="18"/>
      <c r="B92" s="18"/>
      <c r="C92" s="18"/>
      <c r="D92" s="18" t="s">
        <v>1102</v>
      </c>
      <c r="E92" s="255">
        <v>1</v>
      </c>
    </row>
    <row r="93" spans="1:20" x14ac:dyDescent="0.25">
      <c r="A93" s="18"/>
      <c r="B93" s="18" t="s">
        <v>1269</v>
      </c>
      <c r="C93" s="18" t="s">
        <v>1272</v>
      </c>
      <c r="D93" s="18" t="s">
        <v>330</v>
      </c>
      <c r="E93" s="255">
        <v>1</v>
      </c>
    </row>
    <row r="94" spans="1:20" x14ac:dyDescent="0.25">
      <c r="A94" s="18"/>
      <c r="B94" s="18"/>
      <c r="C94" s="18" t="s">
        <v>1274</v>
      </c>
      <c r="D94" s="18" t="s">
        <v>1120</v>
      </c>
      <c r="E94" s="255">
        <v>0</v>
      </c>
    </row>
    <row r="95" spans="1:20" x14ac:dyDescent="0.25">
      <c r="A95" s="18"/>
      <c r="B95" s="18" t="s">
        <v>1275</v>
      </c>
      <c r="C95" s="18" t="s">
        <v>1276</v>
      </c>
      <c r="D95" s="18" t="s">
        <v>1033</v>
      </c>
      <c r="E95" s="255">
        <v>0</v>
      </c>
    </row>
    <row r="96" spans="1:20" x14ac:dyDescent="0.25">
      <c r="A96" s="18"/>
      <c r="B96" s="18"/>
      <c r="C96" s="18" t="s">
        <v>1281</v>
      </c>
      <c r="D96" s="18" t="s">
        <v>298</v>
      </c>
      <c r="E96" s="255">
        <v>0</v>
      </c>
    </row>
    <row r="97" spans="1:5" x14ac:dyDescent="0.25">
      <c r="A97" s="18"/>
      <c r="B97" s="18"/>
      <c r="C97" s="18"/>
      <c r="D97" s="18" t="s">
        <v>1158</v>
      </c>
      <c r="E97" s="255">
        <v>0</v>
      </c>
    </row>
    <row r="98" spans="1:5" x14ac:dyDescent="0.25">
      <c r="A98" s="18"/>
      <c r="B98" s="18"/>
      <c r="C98" s="18"/>
      <c r="D98" s="18" t="s">
        <v>992</v>
      </c>
      <c r="E98" s="255">
        <v>0</v>
      </c>
    </row>
    <row r="99" spans="1:5" x14ac:dyDescent="0.25">
      <c r="A99" s="18"/>
      <c r="B99" s="18" t="s">
        <v>1260</v>
      </c>
      <c r="C99" s="18" t="s">
        <v>1261</v>
      </c>
      <c r="D99" s="18" t="s">
        <v>341</v>
      </c>
      <c r="E99" s="255">
        <v>1</v>
      </c>
    </row>
    <row r="100" spans="1:5" x14ac:dyDescent="0.25">
      <c r="A100" s="18" t="s">
        <v>1042</v>
      </c>
      <c r="B100" s="18" t="s">
        <v>1266</v>
      </c>
      <c r="C100" s="18" t="s">
        <v>1268</v>
      </c>
      <c r="D100" s="18" t="s">
        <v>1041</v>
      </c>
      <c r="E100" s="255">
        <v>0</v>
      </c>
    </row>
    <row r="101" spans="1:5" x14ac:dyDescent="0.25">
      <c r="A101" s="319" t="s">
        <v>1280</v>
      </c>
      <c r="B101" s="319"/>
      <c r="C101" s="319"/>
      <c r="D101" s="319"/>
      <c r="E101" s="255">
        <v>155</v>
      </c>
    </row>
    <row r="102" spans="1:5" x14ac:dyDescent="0.25">
      <c r="A102" s="18"/>
      <c r="B102" s="18"/>
      <c r="C102" s="18"/>
      <c r="D102" s="18"/>
      <c r="E102" s="255"/>
    </row>
    <row r="103" spans="1:5" x14ac:dyDescent="0.25">
      <c r="A103" s="18"/>
      <c r="B103" s="18"/>
      <c r="C103" s="18"/>
      <c r="D103" s="18"/>
      <c r="E103" s="255"/>
    </row>
    <row r="104" spans="1:5" x14ac:dyDescent="0.25">
      <c r="A104" s="18"/>
      <c r="B104" s="18"/>
      <c r="C104" s="18"/>
      <c r="D104" s="18"/>
      <c r="E104" s="255"/>
    </row>
    <row r="105" spans="1:5" x14ac:dyDescent="0.25">
      <c r="A105" s="18"/>
      <c r="B105" s="18"/>
      <c r="C105" s="18"/>
      <c r="D105" s="18"/>
      <c r="E105" s="255"/>
    </row>
    <row r="106" spans="1:5" x14ac:dyDescent="0.25">
      <c r="A106" s="18"/>
      <c r="B106" s="18"/>
      <c r="C106" s="18"/>
      <c r="D106" s="18"/>
      <c r="E106" s="255"/>
    </row>
    <row r="107" spans="1:5" x14ac:dyDescent="0.25">
      <c r="A107" s="18"/>
      <c r="B107" s="18"/>
      <c r="C107" s="18"/>
      <c r="D107" s="18"/>
      <c r="E107" s="255"/>
    </row>
    <row r="108" spans="1:5" x14ac:dyDescent="0.25">
      <c r="A108" s="18"/>
      <c r="B108" s="18"/>
      <c r="C108" s="18"/>
      <c r="D108" s="18"/>
      <c r="E108" s="255"/>
    </row>
    <row r="109" spans="1:5" x14ac:dyDescent="0.25">
      <c r="A109" s="18"/>
      <c r="B109" s="18"/>
      <c r="C109" s="18"/>
      <c r="D109" s="18"/>
      <c r="E109" s="255"/>
    </row>
    <row r="110" spans="1:5" ht="15.75" x14ac:dyDescent="0.25">
      <c r="A110" s="355" t="s">
        <v>1282</v>
      </c>
      <c r="B110" s="355"/>
      <c r="C110" s="355"/>
      <c r="D110" s="18"/>
      <c r="E110" s="56"/>
    </row>
    <row r="111" spans="1:5" x14ac:dyDescent="0.25">
      <c r="A111" s="57" t="s">
        <v>1283</v>
      </c>
      <c r="B111" s="47" t="s">
        <v>1284</v>
      </c>
      <c r="C111" s="58" t="s">
        <v>1285</v>
      </c>
    </row>
    <row r="112" spans="1:5" x14ac:dyDescent="0.25">
      <c r="A112" s="61" t="s">
        <v>269</v>
      </c>
      <c r="B112" s="59">
        <f>COUNTIF(Pilots[Type],A112)+COUNTIF(JCM[Type],A112)</f>
        <v>1</v>
      </c>
      <c r="C112" s="60">
        <f t="shared" ref="C112:C125" si="0">B112/B$126</f>
        <v>6.4516129032258064E-3</v>
      </c>
    </row>
    <row r="113" spans="1:6" x14ac:dyDescent="0.25">
      <c r="A113" s="61" t="s">
        <v>277</v>
      </c>
      <c r="B113" s="59">
        <f>COUNTIF(Pilots[Type],A113)+COUNTIF(JCM[Type],A113)</f>
        <v>1</v>
      </c>
      <c r="C113" s="60">
        <f t="shared" si="0"/>
        <v>6.4516129032258064E-3</v>
      </c>
    </row>
    <row r="114" spans="1:6" x14ac:dyDescent="0.25">
      <c r="A114" s="61" t="s">
        <v>315</v>
      </c>
      <c r="B114" s="59">
        <f>COUNTIF(Pilots[Type],A114)+COUNTIF(JCM[Type],A114)</f>
        <v>1</v>
      </c>
      <c r="C114" s="60">
        <f t="shared" si="0"/>
        <v>6.4516129032258064E-3</v>
      </c>
    </row>
    <row r="115" spans="1:6" x14ac:dyDescent="0.25">
      <c r="A115" s="61" t="s">
        <v>824</v>
      </c>
      <c r="B115" s="59">
        <f>COUNTIF(Pilots[Type],A115)+COUNTIF(JCM[Type],A115)</f>
        <v>2</v>
      </c>
      <c r="C115" s="60">
        <f t="shared" si="0"/>
        <v>1.2903225806451613E-2</v>
      </c>
    </row>
    <row r="116" spans="1:6" x14ac:dyDescent="0.25">
      <c r="A116" s="61" t="s">
        <v>382</v>
      </c>
      <c r="B116" s="59">
        <f>COUNTIF(Pilots[Type],A116)+COUNTIF(JCM[Type],A116)</f>
        <v>3</v>
      </c>
      <c r="C116" s="60">
        <f t="shared" si="0"/>
        <v>1.935483870967742E-2</v>
      </c>
    </row>
    <row r="117" spans="1:6" x14ac:dyDescent="0.25">
      <c r="A117" s="61" t="s">
        <v>322</v>
      </c>
      <c r="B117" s="59">
        <f>COUNTIF(Pilots[Type],A117)+COUNTIF(JCM[Type],A117)</f>
        <v>3</v>
      </c>
      <c r="C117" s="60">
        <f t="shared" si="0"/>
        <v>1.935483870967742E-2</v>
      </c>
    </row>
    <row r="118" spans="1:6" x14ac:dyDescent="0.25">
      <c r="A118" s="61" t="s">
        <v>274</v>
      </c>
      <c r="B118" s="59">
        <f>COUNTIF(Pilots[Type],A118)+COUNTIF(JCM[Type],A118)</f>
        <v>3</v>
      </c>
      <c r="C118" s="60">
        <f t="shared" si="0"/>
        <v>1.935483870967742E-2</v>
      </c>
    </row>
    <row r="119" spans="1:6" x14ac:dyDescent="0.25">
      <c r="A119" s="61" t="s">
        <v>263</v>
      </c>
      <c r="B119" s="59">
        <f>COUNTIF(Pilots[Type],A119)+COUNTIF(JCM[Type],A119)</f>
        <v>4</v>
      </c>
      <c r="C119" s="60">
        <f t="shared" si="0"/>
        <v>2.5806451612903226E-2</v>
      </c>
    </row>
    <row r="120" spans="1:6" x14ac:dyDescent="0.25">
      <c r="A120" s="61" t="s">
        <v>484</v>
      </c>
      <c r="B120" s="59">
        <f>COUNTIF(Pilots[Type],A120)+COUNTIF(JCM[Type],A120)</f>
        <v>5</v>
      </c>
      <c r="C120" s="60">
        <f t="shared" si="0"/>
        <v>3.2258064516129031E-2</v>
      </c>
    </row>
    <row r="121" spans="1:6" x14ac:dyDescent="0.25">
      <c r="A121" s="61" t="s">
        <v>429</v>
      </c>
      <c r="B121" s="59">
        <f>COUNTIF(Pilots[Type],A121)+COUNTIF(JCM[Type],A121)</f>
        <v>7</v>
      </c>
      <c r="C121" s="60">
        <f t="shared" si="0"/>
        <v>4.5161290322580643E-2</v>
      </c>
    </row>
    <row r="122" spans="1:6" x14ac:dyDescent="0.25">
      <c r="A122" s="61" t="s">
        <v>255</v>
      </c>
      <c r="B122" s="59">
        <f>COUNTIF(Pilots[Type],A122)+COUNTIF(JCM[Type],A122)</f>
        <v>10</v>
      </c>
      <c r="C122" s="60">
        <f t="shared" si="0"/>
        <v>6.4516129032258063E-2</v>
      </c>
    </row>
    <row r="123" spans="1:6" x14ac:dyDescent="0.25">
      <c r="A123" s="61" t="s">
        <v>398</v>
      </c>
      <c r="B123" s="59">
        <f>COUNTIF(Pilots[Type],A123)+COUNTIF(JCM[Type],A123)</f>
        <v>14</v>
      </c>
      <c r="C123" s="60">
        <f t="shared" si="0"/>
        <v>9.0322580645161285E-2</v>
      </c>
    </row>
    <row r="124" spans="1:6" x14ac:dyDescent="0.25">
      <c r="A124" s="61" t="s">
        <v>359</v>
      </c>
      <c r="B124" s="59">
        <f>COUNTIF(Pilots[Type],A124)+COUNTIF(JCM[Type],A124)</f>
        <v>48</v>
      </c>
      <c r="C124" s="60">
        <f t="shared" si="0"/>
        <v>0.30967741935483872</v>
      </c>
      <c r="D124" s="53"/>
      <c r="F124" s="53"/>
    </row>
    <row r="125" spans="1:6" x14ac:dyDescent="0.25">
      <c r="A125" s="61" t="s">
        <v>281</v>
      </c>
      <c r="B125" s="59">
        <f>COUNTIF(Pilots[Type],A125)+COUNTIF(JCM[Type],A125)</f>
        <v>53</v>
      </c>
      <c r="C125" s="60">
        <f t="shared" si="0"/>
        <v>0.34193548387096773</v>
      </c>
      <c r="D125" s="62"/>
    </row>
    <row r="126" spans="1:6" x14ac:dyDescent="0.25">
      <c r="A126" s="63" t="s">
        <v>1244</v>
      </c>
      <c r="B126" s="64">
        <f>SUM(B112:B125)</f>
        <v>155</v>
      </c>
      <c r="C126" s="65"/>
    </row>
    <row r="127" spans="1:6" x14ac:dyDescent="0.25">
      <c r="B127" s="66"/>
    </row>
    <row r="128" spans="1:6" x14ac:dyDescent="0.25">
      <c r="B128" s="66"/>
    </row>
    <row r="129" spans="1:6" x14ac:dyDescent="0.25">
      <c r="B129" s="66"/>
    </row>
    <row r="130" spans="1:6" x14ac:dyDescent="0.25">
      <c r="B130" s="66"/>
    </row>
    <row r="131" spans="1:6" x14ac:dyDescent="0.25">
      <c r="B131" s="66"/>
    </row>
    <row r="132" spans="1:6" x14ac:dyDescent="0.25">
      <c r="B132" s="66"/>
    </row>
    <row r="133" spans="1:6" x14ac:dyDescent="0.25">
      <c r="B133" s="66"/>
    </row>
    <row r="135" spans="1:6" ht="30" customHeight="1" x14ac:dyDescent="0.25">
      <c r="A135" s="356" t="s">
        <v>1286</v>
      </c>
      <c r="B135" s="356"/>
      <c r="E135" s="356" t="s">
        <v>1287</v>
      </c>
      <c r="F135" s="356"/>
    </row>
    <row r="136" spans="1:6" x14ac:dyDescent="0.25">
      <c r="A136" s="67" t="s">
        <v>1288</v>
      </c>
      <c r="B136" s="58"/>
      <c r="E136" s="69" t="s">
        <v>1289</v>
      </c>
      <c r="F136" s="70"/>
    </row>
    <row r="137" spans="1:6" x14ac:dyDescent="0.25">
      <c r="A137" s="61" t="s">
        <v>394</v>
      </c>
      <c r="B137" s="68">
        <f>COUNTIF(BAs[Buying Country],A137)</f>
        <v>29</v>
      </c>
      <c r="C137" s="53"/>
      <c r="E137" s="126" t="s">
        <v>1262</v>
      </c>
      <c r="F137" s="127">
        <f>COUNTIF('Bilateral Agreements'!$C$4:$C$102,E137)</f>
        <v>28</v>
      </c>
    </row>
    <row r="138" spans="1:6" x14ac:dyDescent="0.25">
      <c r="A138" s="61" t="s">
        <v>976</v>
      </c>
      <c r="B138" s="68">
        <f>COUNTIF(BAs[Buying Country],A138)</f>
        <v>24</v>
      </c>
      <c r="E138" s="128" t="s">
        <v>1266</v>
      </c>
      <c r="F138" s="129">
        <f>COUNTIF('Bilateral Agreements'!$C$4:$C$102,E138)</f>
        <v>15</v>
      </c>
    </row>
    <row r="139" spans="1:6" x14ac:dyDescent="0.25">
      <c r="A139" s="61" t="s">
        <v>257</v>
      </c>
      <c r="B139" s="68">
        <f>COUNTIF(BAs[Buying Country],A139)</f>
        <v>17</v>
      </c>
      <c r="E139" s="128" t="s">
        <v>1269</v>
      </c>
      <c r="F139" s="129">
        <f>COUNTIF('Bilateral Agreements'!$C$4:$C$102,E139)</f>
        <v>41</v>
      </c>
    </row>
    <row r="140" spans="1:6" x14ac:dyDescent="0.25">
      <c r="A140" s="61" t="s">
        <v>11597</v>
      </c>
      <c r="B140" s="68">
        <f>COUNTIF(BAs[Buying Country],A140)</f>
        <v>10</v>
      </c>
      <c r="E140" s="128" t="s">
        <v>1275</v>
      </c>
      <c r="F140" s="129">
        <f>COUNTIF('Bilateral Agreements'!$C$4:$C$102,E140)</f>
        <v>6</v>
      </c>
    </row>
    <row r="141" spans="1:6" x14ac:dyDescent="0.25">
      <c r="A141" s="61" t="s">
        <v>298</v>
      </c>
      <c r="B141" s="68">
        <f>COUNTIF(BAs[Buying Country],A141)</f>
        <v>5</v>
      </c>
      <c r="E141" s="128" t="s">
        <v>1260</v>
      </c>
      <c r="F141" s="129">
        <f>COUNTIF('Bilateral Agreements'!$C$4:$C$102,E141)</f>
        <v>7</v>
      </c>
    </row>
    <row r="142" spans="1:6" x14ac:dyDescent="0.25">
      <c r="A142" s="61" t="s">
        <v>992</v>
      </c>
      <c r="B142" s="68">
        <f>COUNTIF(BAs[Buying Country],A142)</f>
        <v>6</v>
      </c>
      <c r="E142" s="141" t="s">
        <v>1244</v>
      </c>
      <c r="F142" s="143">
        <f>SUM(F137:F141)</f>
        <v>97</v>
      </c>
    </row>
    <row r="143" spans="1:6" x14ac:dyDescent="0.25">
      <c r="A143" s="61" t="s">
        <v>1153</v>
      </c>
      <c r="B143" s="68">
        <f>COUNTIF(BAs[Buying Country],A143)</f>
        <v>2</v>
      </c>
    </row>
    <row r="144" spans="1:6" x14ac:dyDescent="0.25">
      <c r="A144" s="61" t="s">
        <v>1061</v>
      </c>
      <c r="B144" s="68">
        <f>COUNTIF(BAs[Buying Country],A144)</f>
        <v>1</v>
      </c>
    </row>
    <row r="145" spans="1:15" x14ac:dyDescent="0.25">
      <c r="A145" s="61" t="s">
        <v>1066</v>
      </c>
      <c r="B145" s="68">
        <f>COUNTIF(BAs[Buying Country],A145)</f>
        <v>1</v>
      </c>
    </row>
    <row r="146" spans="1:15" x14ac:dyDescent="0.25">
      <c r="A146" s="61" t="s">
        <v>1030</v>
      </c>
      <c r="B146" s="68">
        <f>COUNTIF(BAs[Buying Country],A146)</f>
        <v>1</v>
      </c>
    </row>
    <row r="147" spans="1:15" x14ac:dyDescent="0.25">
      <c r="A147" s="61" t="s">
        <v>1042</v>
      </c>
      <c r="B147" s="68">
        <f>COUNTIF(BAs[Buying Country],A147)</f>
        <v>1</v>
      </c>
    </row>
    <row r="148" spans="1:15" x14ac:dyDescent="0.25">
      <c r="A148" s="141" t="s">
        <v>1244</v>
      </c>
      <c r="B148" s="142">
        <f>SUM(B137:B147)</f>
        <v>97</v>
      </c>
    </row>
    <row r="149" spans="1:15" ht="43.5" customHeight="1" x14ac:dyDescent="0.25">
      <c r="E149" s="53"/>
    </row>
    <row r="150" spans="1:15" ht="15.75" x14ac:dyDescent="0.25">
      <c r="A150" s="356" t="s">
        <v>1290</v>
      </c>
      <c r="B150" s="356"/>
    </row>
    <row r="151" spans="1:15" x14ac:dyDescent="0.25">
      <c r="A151" s="47" t="s">
        <v>987</v>
      </c>
      <c r="B151" s="52">
        <f>COUNTIF(BAs[Agreement Status],'Analysis | A6.2'!A151)</f>
        <v>27</v>
      </c>
    </row>
    <row r="152" spans="1:15" x14ac:dyDescent="0.25">
      <c r="A152" s="47" t="s">
        <v>982</v>
      </c>
      <c r="B152" s="52">
        <f>COUNTIF(BAs[Agreement Status],'Analysis | A6.2'!A152)</f>
        <v>3</v>
      </c>
    </row>
    <row r="153" spans="1:15" x14ac:dyDescent="0.25">
      <c r="A153" s="47" t="s">
        <v>977</v>
      </c>
      <c r="B153" s="52">
        <f>COUNTIF(BAs[Agreement Status],'Analysis | A6.2'!A153)</f>
        <v>55</v>
      </c>
    </row>
    <row r="154" spans="1:15" x14ac:dyDescent="0.25">
      <c r="A154" s="47" t="s">
        <v>1026</v>
      </c>
      <c r="B154" s="52">
        <f>COUNTIF(BAs[Agreement Status],'Analysis | A6.2'!A154)</f>
        <v>12</v>
      </c>
    </row>
    <row r="155" spans="1:15" x14ac:dyDescent="0.25">
      <c r="A155" s="73" t="s">
        <v>1244</v>
      </c>
      <c r="B155" s="55">
        <f>SUM(B151:B154)</f>
        <v>97</v>
      </c>
      <c r="O155" s="50"/>
    </row>
    <row r="160" spans="1:15" x14ac:dyDescent="0.25">
      <c r="O160" s="50"/>
    </row>
    <row r="161" spans="1:15" ht="15" customHeight="1" x14ac:dyDescent="0.25"/>
    <row r="162" spans="1:15" ht="15.75" x14ac:dyDescent="0.25">
      <c r="A162" s="356" t="s">
        <v>1291</v>
      </c>
      <c r="B162" s="356"/>
      <c r="C162" s="356"/>
    </row>
    <row r="163" spans="1:15" x14ac:dyDescent="0.25">
      <c r="A163" s="358" t="s">
        <v>1292</v>
      </c>
      <c r="B163" s="51" t="s">
        <v>1293</v>
      </c>
      <c r="C163" s="64">
        <f>COUNTIF(Pilots[Annual Reductions 
(ktCO2e/yr)],"&lt;10")</f>
        <v>0</v>
      </c>
    </row>
    <row r="164" spans="1:15" x14ac:dyDescent="0.25">
      <c r="A164" s="358"/>
      <c r="B164" s="51" t="s">
        <v>1294</v>
      </c>
      <c r="C164" s="64">
        <f>COUNTIFS(Pilots[Annual Reductions 
(ktCO2e/yr)],"&gt;10")-COUNTIFS(Pilots[Annual Reductions 
(ktCO2e/yr)],"&gt;100")</f>
        <v>3</v>
      </c>
    </row>
    <row r="165" spans="1:15" x14ac:dyDescent="0.25">
      <c r="A165" s="358"/>
      <c r="B165" s="51" t="s">
        <v>1295</v>
      </c>
      <c r="C165" s="64">
        <f>COUNTIF(Pilots[Annual Reductions 
(ktCO2e/yr)],"&gt;100")</f>
        <v>3</v>
      </c>
    </row>
    <row r="166" spans="1:15" x14ac:dyDescent="0.25">
      <c r="A166" s="358"/>
      <c r="B166" s="51" t="s">
        <v>1296</v>
      </c>
      <c r="C166" s="64">
        <f>COUNTIF(Pilots[Annual Reductions 
(ktCO2e/yr)],"n/a")</f>
        <v>19</v>
      </c>
    </row>
    <row r="167" spans="1:15" x14ac:dyDescent="0.25">
      <c r="A167" s="358" t="s">
        <v>1297</v>
      </c>
      <c r="B167" s="51" t="s">
        <v>1293</v>
      </c>
      <c r="C167" s="64">
        <f>COUNTIF(JCM[ktCO2e/yr],"&lt;10")</f>
        <v>115</v>
      </c>
    </row>
    <row r="168" spans="1:15" x14ac:dyDescent="0.25">
      <c r="A168" s="358"/>
      <c r="B168" s="51" t="s">
        <v>1294</v>
      </c>
      <c r="C168" s="64">
        <f>COUNTIFS(JCM[ktCO2e/yr],"&gt;10")-COUNTIFS(JCM[ktCO2e/yr],"&gt;100")</f>
        <v>13</v>
      </c>
    </row>
    <row r="169" spans="1:15" ht="15.75" customHeight="1" x14ac:dyDescent="0.25">
      <c r="A169" s="358"/>
      <c r="B169" s="51" t="s">
        <v>1295</v>
      </c>
      <c r="C169" s="124">
        <f>COUNTIF(JCM[ktCO2e/yr],"&gt;100")</f>
        <v>2</v>
      </c>
      <c r="F169" s="53"/>
    </row>
    <row r="170" spans="1:15" x14ac:dyDescent="0.25">
      <c r="A170" s="358"/>
      <c r="B170" s="51" t="s">
        <v>1296</v>
      </c>
      <c r="C170" s="64">
        <f>COUNTIF(JCM[ktCO2e/yr],"n/a")</f>
        <v>0</v>
      </c>
    </row>
    <row r="171" spans="1:15" x14ac:dyDescent="0.25">
      <c r="O171" s="50"/>
    </row>
    <row r="172" spans="1:15" x14ac:dyDescent="0.25">
      <c r="O172" s="50"/>
    </row>
    <row r="173" spans="1:15" ht="30" customHeight="1" x14ac:dyDescent="0.25">
      <c r="A173" s="356" t="s">
        <v>1298</v>
      </c>
      <c r="B173" s="356"/>
      <c r="O173" s="50"/>
    </row>
    <row r="174" spans="1:15" x14ac:dyDescent="0.25">
      <c r="A174" s="69" t="s">
        <v>1259</v>
      </c>
      <c r="B174" s="70"/>
      <c r="O174" s="50"/>
    </row>
    <row r="175" spans="1:15" x14ac:dyDescent="0.25">
      <c r="A175" s="51" t="s">
        <v>1299</v>
      </c>
      <c r="B175" s="64">
        <f>COUNTIF(JCM[Status],"Project registered")</f>
        <v>92</v>
      </c>
      <c r="O175" s="50"/>
    </row>
    <row r="176" spans="1:15" x14ac:dyDescent="0.25">
      <c r="A176" s="51" t="s">
        <v>1300</v>
      </c>
      <c r="B176" s="64">
        <f>COUNTIF(JCM[Status],"Open for public comments")+COUNTIF(JCM[Status],"Open for public inputs")</f>
        <v>8</v>
      </c>
      <c r="O176" s="50"/>
    </row>
    <row r="177" spans="1:15" x14ac:dyDescent="0.25">
      <c r="A177" s="51" t="s">
        <v>1301</v>
      </c>
      <c r="B177" s="64">
        <f>COUNTIF(JCM[Status],"Request for registration")</f>
        <v>0</v>
      </c>
      <c r="O177" s="50"/>
    </row>
    <row r="178" spans="1:15" x14ac:dyDescent="0.25">
      <c r="A178" s="51" t="s">
        <v>1302</v>
      </c>
      <c r="B178" s="64">
        <f>COUNTIF(JCM[Status],"Request for registration withdrawn")</f>
        <v>4</v>
      </c>
      <c r="O178" s="50"/>
    </row>
    <row r="179" spans="1:15" x14ac:dyDescent="0.25">
      <c r="A179" s="51" t="s">
        <v>1303</v>
      </c>
      <c r="B179" s="64">
        <f>COUNTIF(JCM[Status],"Validation")</f>
        <v>26</v>
      </c>
      <c r="O179" s="50"/>
    </row>
    <row r="180" spans="1:15" x14ac:dyDescent="0.25">
      <c r="A180" s="48" t="s">
        <v>1244</v>
      </c>
      <c r="B180" s="307">
        <f>SUM(B175:B179)</f>
        <v>130</v>
      </c>
      <c r="O180" s="50"/>
    </row>
    <row r="181" spans="1:15" x14ac:dyDescent="0.25">
      <c r="O181" s="50"/>
    </row>
    <row r="182" spans="1:15" x14ac:dyDescent="0.25">
      <c r="O182" s="50"/>
    </row>
    <row r="183" spans="1:15" x14ac:dyDescent="0.25">
      <c r="O183" s="50"/>
    </row>
    <row r="184" spans="1:15" ht="15" customHeight="1" x14ac:dyDescent="0.25">
      <c r="A184" s="356" t="s">
        <v>1304</v>
      </c>
      <c r="B184" s="356"/>
      <c r="C184" s="356"/>
      <c r="O184" s="50"/>
    </row>
    <row r="185" spans="1:15" x14ac:dyDescent="0.25">
      <c r="A185" s="67" t="s">
        <v>1289</v>
      </c>
      <c r="B185" s="58"/>
      <c r="C185" s="58" t="s">
        <v>1305</v>
      </c>
      <c r="O185" s="50"/>
    </row>
    <row r="186" spans="1:15" x14ac:dyDescent="0.25">
      <c r="A186" s="51" t="s">
        <v>1262</v>
      </c>
      <c r="B186" s="64">
        <f>COUNTIF(Pilots[Region],'Analysis | A6.2'!A186)+COUNTIF(JCM[Region],'Analysis | A6.2'!A186)</f>
        <v>20</v>
      </c>
      <c r="C186" s="71">
        <f>B186/B$191</f>
        <v>0.12903225806451613</v>
      </c>
      <c r="O186" s="50"/>
    </row>
    <row r="187" spans="1:15" x14ac:dyDescent="0.25">
      <c r="A187" s="51" t="s">
        <v>1266</v>
      </c>
      <c r="B187" s="64">
        <f>COUNTIF(Pilots[Region],'Analysis | A6.2'!A187)+COUNTIF(JCM[Region],'Analysis | A6.2'!A187)</f>
        <v>11</v>
      </c>
      <c r="C187" s="71">
        <f t="shared" ref="C187:C190" si="1">B187/B$191</f>
        <v>7.0967741935483872E-2</v>
      </c>
      <c r="O187" s="50"/>
    </row>
    <row r="188" spans="1:15" x14ac:dyDescent="0.25">
      <c r="A188" s="51" t="s">
        <v>1269</v>
      </c>
      <c r="B188" s="64">
        <f>COUNTIF(Pilots[Region],'Analysis | A6.2'!A188)+COUNTIF(JCM[Region],'Analysis | A6.2'!A188)</f>
        <v>118</v>
      </c>
      <c r="C188" s="71">
        <f t="shared" si="1"/>
        <v>0.76129032258064511</v>
      </c>
      <c r="O188" s="50"/>
    </row>
    <row r="189" spans="1:15" x14ac:dyDescent="0.25">
      <c r="A189" s="51" t="s">
        <v>1275</v>
      </c>
      <c r="B189" s="64">
        <f>COUNTIF(Pilots[Region],'Analysis | A6.2'!A189)+COUNTIF(JCM[Region],'Analysis | A6.2'!A189)</f>
        <v>0</v>
      </c>
      <c r="C189" s="71">
        <f t="shared" si="1"/>
        <v>0</v>
      </c>
      <c r="O189" s="50"/>
    </row>
    <row r="190" spans="1:15" x14ac:dyDescent="0.25">
      <c r="A190" s="51" t="s">
        <v>1260</v>
      </c>
      <c r="B190" s="64">
        <f>COUNTIF(Pilots[Region],'Analysis | A6.2'!A190)+COUNTIF(JCM[Region],'Analysis | A6.2'!A190)</f>
        <v>6</v>
      </c>
      <c r="C190" s="71">
        <f t="shared" si="1"/>
        <v>3.870967741935484E-2</v>
      </c>
      <c r="O190" s="50"/>
    </row>
    <row r="191" spans="1:15" x14ac:dyDescent="0.25">
      <c r="A191" s="48" t="s">
        <v>1244</v>
      </c>
      <c r="B191" s="55">
        <f>SUM(B186:B190)</f>
        <v>155</v>
      </c>
      <c r="C191" s="71">
        <f>SUM(C186:C190)</f>
        <v>0.99999999999999989</v>
      </c>
      <c r="O191" s="50"/>
    </row>
    <row r="192" spans="1:15" x14ac:dyDescent="0.25">
      <c r="O192" s="50"/>
    </row>
    <row r="193" spans="15:17" ht="31.5" customHeight="1" x14ac:dyDescent="0.25">
      <c r="O193" s="50"/>
    </row>
    <row r="196" spans="15:17" x14ac:dyDescent="0.25">
      <c r="P196" s="9"/>
      <c r="Q196" s="9"/>
    </row>
    <row r="197" spans="15:17" ht="15" customHeight="1" x14ac:dyDescent="0.25"/>
    <row r="240" ht="33" customHeight="1" x14ac:dyDescent="0.25"/>
    <row r="250" ht="34.5" customHeight="1" x14ac:dyDescent="0.25"/>
    <row r="262" ht="30" customHeight="1" x14ac:dyDescent="0.25"/>
    <row r="294" spans="5:7" ht="29.25" customHeight="1" x14ac:dyDescent="0.25">
      <c r="E294" s="357"/>
      <c r="F294" s="357"/>
      <c r="G294" s="357"/>
    </row>
    <row r="296" spans="5:7" x14ac:dyDescent="0.25">
      <c r="F296" s="53"/>
    </row>
    <row r="297" spans="5:7" x14ac:dyDescent="0.25">
      <c r="F297" s="53"/>
    </row>
    <row r="298" spans="5:7" x14ac:dyDescent="0.25">
      <c r="F298" s="53"/>
    </row>
    <row r="299" spans="5:7" x14ac:dyDescent="0.25">
      <c r="F299" s="53"/>
    </row>
    <row r="300" spans="5:7" x14ac:dyDescent="0.25">
      <c r="F300" s="53"/>
    </row>
    <row r="301" spans="5:7" x14ac:dyDescent="0.25">
      <c r="F301" s="53"/>
    </row>
    <row r="302" spans="5:7" x14ac:dyDescent="0.25">
      <c r="F302" s="53"/>
    </row>
    <row r="303" spans="5:7" x14ac:dyDescent="0.25">
      <c r="F303" s="53"/>
    </row>
    <row r="304" spans="5:7" x14ac:dyDescent="0.25">
      <c r="F304" s="53"/>
    </row>
    <row r="305" spans="6:6" x14ac:dyDescent="0.25">
      <c r="F305" s="53"/>
    </row>
    <row r="306" spans="6:6" x14ac:dyDescent="0.25">
      <c r="F306" s="53"/>
    </row>
    <row r="307" spans="6:6" x14ac:dyDescent="0.25">
      <c r="F307" s="53"/>
    </row>
    <row r="308" spans="6:6" x14ac:dyDescent="0.25">
      <c r="F308" s="53"/>
    </row>
    <row r="309" spans="6:6" x14ac:dyDescent="0.25">
      <c r="F309" s="53"/>
    </row>
    <row r="310" spans="6:6" x14ac:dyDescent="0.25">
      <c r="F310" s="53"/>
    </row>
    <row r="311" spans="6:6" x14ac:dyDescent="0.25">
      <c r="F311" s="53"/>
    </row>
    <row r="312" spans="6:6" x14ac:dyDescent="0.25">
      <c r="F312" s="53"/>
    </row>
    <row r="313" spans="6:6" x14ac:dyDescent="0.25">
      <c r="F313" s="53"/>
    </row>
    <row r="314" spans="6:6" x14ac:dyDescent="0.25">
      <c r="F314" s="53"/>
    </row>
    <row r="315" spans="6:6" x14ac:dyDescent="0.25">
      <c r="F315" s="53"/>
    </row>
    <row r="316" spans="6:6" x14ac:dyDescent="0.25">
      <c r="F316" s="53"/>
    </row>
    <row r="317" spans="6:6" x14ac:dyDescent="0.25">
      <c r="F317" s="53"/>
    </row>
    <row r="318" spans="6:6" x14ac:dyDescent="0.25">
      <c r="F318" s="53"/>
    </row>
    <row r="319" spans="6:6" x14ac:dyDescent="0.25">
      <c r="F319" s="53"/>
    </row>
    <row r="320" spans="6:6" x14ac:dyDescent="0.25">
      <c r="F320" s="53"/>
    </row>
    <row r="321" spans="6:6" x14ac:dyDescent="0.25">
      <c r="F321" s="53"/>
    </row>
    <row r="322" spans="6:6" x14ac:dyDescent="0.25">
      <c r="F322" s="53"/>
    </row>
    <row r="323" spans="6:6" x14ac:dyDescent="0.25">
      <c r="F323" s="53"/>
    </row>
    <row r="324" spans="6:6" x14ac:dyDescent="0.25">
      <c r="F324" s="53"/>
    </row>
    <row r="325" spans="6:6" x14ac:dyDescent="0.25">
      <c r="F325" s="53"/>
    </row>
    <row r="326" spans="6:6" x14ac:dyDescent="0.25">
      <c r="F326" s="53"/>
    </row>
    <row r="327" spans="6:6" x14ac:dyDescent="0.25">
      <c r="F327" s="53"/>
    </row>
    <row r="328" spans="6:6" x14ac:dyDescent="0.25">
      <c r="F328" s="53"/>
    </row>
    <row r="329" spans="6:6" x14ac:dyDescent="0.25">
      <c r="F329" s="53"/>
    </row>
    <row r="330" spans="6:6" x14ac:dyDescent="0.25">
      <c r="F330" s="53"/>
    </row>
    <row r="331" spans="6:6" x14ac:dyDescent="0.25">
      <c r="F331" s="53"/>
    </row>
    <row r="332" spans="6:6" x14ac:dyDescent="0.25">
      <c r="F332" s="53"/>
    </row>
    <row r="333" spans="6:6" x14ac:dyDescent="0.25">
      <c r="F333" s="53"/>
    </row>
    <row r="334" spans="6:6" x14ac:dyDescent="0.25">
      <c r="F334" s="53"/>
    </row>
    <row r="335" spans="6:6" x14ac:dyDescent="0.25">
      <c r="F335" s="53"/>
    </row>
    <row r="336" spans="6:6" x14ac:dyDescent="0.25">
      <c r="F336" s="53"/>
    </row>
    <row r="337" spans="6:6" x14ac:dyDescent="0.25">
      <c r="F337" s="53"/>
    </row>
    <row r="338" spans="6:6" x14ac:dyDescent="0.25">
      <c r="F338" s="53"/>
    </row>
    <row r="339" spans="6:6" x14ac:dyDescent="0.25">
      <c r="F339" s="53"/>
    </row>
    <row r="340" spans="6:6" x14ac:dyDescent="0.25">
      <c r="F340" s="53"/>
    </row>
    <row r="341" spans="6:6" x14ac:dyDescent="0.25">
      <c r="F341" s="53"/>
    </row>
    <row r="342" spans="6:6" x14ac:dyDescent="0.25">
      <c r="F342" s="53"/>
    </row>
    <row r="343" spans="6:6" x14ac:dyDescent="0.25">
      <c r="F343" s="53"/>
    </row>
    <row r="344" spans="6:6" x14ac:dyDescent="0.25">
      <c r="F344" s="53"/>
    </row>
    <row r="345" spans="6:6" x14ac:dyDescent="0.25">
      <c r="F345" s="53"/>
    </row>
    <row r="346" spans="6:6" x14ac:dyDescent="0.25">
      <c r="F346" s="53"/>
    </row>
    <row r="347" spans="6:6" x14ac:dyDescent="0.25">
      <c r="F347" s="53"/>
    </row>
    <row r="348" spans="6:6" x14ac:dyDescent="0.25">
      <c r="F348" s="53"/>
    </row>
    <row r="349" spans="6:6" x14ac:dyDescent="0.25">
      <c r="F349" s="53"/>
    </row>
    <row r="350" spans="6:6" x14ac:dyDescent="0.25">
      <c r="F350" s="53"/>
    </row>
    <row r="351" spans="6:6" x14ac:dyDescent="0.25">
      <c r="F351" s="53"/>
    </row>
    <row r="352" spans="6:6" x14ac:dyDescent="0.25">
      <c r="F352" s="53"/>
    </row>
    <row r="353" spans="6:6" x14ac:dyDescent="0.25">
      <c r="F353" s="53"/>
    </row>
    <row r="354" spans="6:6" x14ac:dyDescent="0.25">
      <c r="F354" s="53"/>
    </row>
    <row r="355" spans="6:6" x14ac:dyDescent="0.25">
      <c r="F355" s="53"/>
    </row>
    <row r="356" spans="6:6" x14ac:dyDescent="0.25">
      <c r="F356" s="53"/>
    </row>
    <row r="357" spans="6:6" x14ac:dyDescent="0.25">
      <c r="F357" s="53"/>
    </row>
    <row r="358" spans="6:6" x14ac:dyDescent="0.25">
      <c r="F358" s="53"/>
    </row>
    <row r="359" spans="6:6" x14ac:dyDescent="0.25">
      <c r="F359" s="53"/>
    </row>
    <row r="360" spans="6:6" x14ac:dyDescent="0.25">
      <c r="F360" s="53"/>
    </row>
    <row r="361" spans="6:6" x14ac:dyDescent="0.25">
      <c r="F361" s="53"/>
    </row>
    <row r="362" spans="6:6" x14ac:dyDescent="0.25">
      <c r="F362" s="53"/>
    </row>
    <row r="363" spans="6:6" x14ac:dyDescent="0.25">
      <c r="F363" s="53"/>
    </row>
    <row r="364" spans="6:6" x14ac:dyDescent="0.25">
      <c r="F364" s="53"/>
    </row>
    <row r="365" spans="6:6" x14ac:dyDescent="0.25">
      <c r="F365" s="53"/>
    </row>
    <row r="366" spans="6:6" x14ac:dyDescent="0.25">
      <c r="F366" s="53"/>
    </row>
    <row r="367" spans="6:6" x14ac:dyDescent="0.25">
      <c r="F367" s="53"/>
    </row>
    <row r="368" spans="6:6" x14ac:dyDescent="0.25">
      <c r="F368" s="53"/>
    </row>
    <row r="369" spans="6:6" x14ac:dyDescent="0.25">
      <c r="F369" s="53"/>
    </row>
    <row r="370" spans="6:6" x14ac:dyDescent="0.25">
      <c r="F370" s="53"/>
    </row>
    <row r="371" spans="6:6" x14ac:dyDescent="0.25">
      <c r="F371" s="53"/>
    </row>
    <row r="372" spans="6:6" x14ac:dyDescent="0.25">
      <c r="F372" s="53"/>
    </row>
    <row r="373" spans="6:6" x14ac:dyDescent="0.25">
      <c r="F373" s="53"/>
    </row>
    <row r="374" spans="6:6" x14ac:dyDescent="0.25">
      <c r="F374" s="53"/>
    </row>
    <row r="375" spans="6:6" x14ac:dyDescent="0.25">
      <c r="F375" s="53"/>
    </row>
    <row r="376" spans="6:6" x14ac:dyDescent="0.25">
      <c r="F376" s="53"/>
    </row>
    <row r="377" spans="6:6" x14ac:dyDescent="0.25">
      <c r="F377" s="53"/>
    </row>
    <row r="378" spans="6:6" x14ac:dyDescent="0.25">
      <c r="F378" s="53"/>
    </row>
    <row r="379" spans="6:6" x14ac:dyDescent="0.25">
      <c r="F379" s="53"/>
    </row>
    <row r="380" spans="6:6" x14ac:dyDescent="0.25">
      <c r="F380" s="53"/>
    </row>
    <row r="381" spans="6:6" x14ac:dyDescent="0.25">
      <c r="F381" s="53"/>
    </row>
    <row r="382" spans="6:6" x14ac:dyDescent="0.25">
      <c r="F382" s="53"/>
    </row>
    <row r="383" spans="6:6" x14ac:dyDescent="0.25">
      <c r="F383" s="53"/>
    </row>
    <row r="384" spans="6:6" x14ac:dyDescent="0.25">
      <c r="F384" s="53"/>
    </row>
    <row r="385" spans="6:6" x14ac:dyDescent="0.25">
      <c r="F385" s="53"/>
    </row>
    <row r="386" spans="6:6" x14ac:dyDescent="0.25">
      <c r="F386" s="53"/>
    </row>
    <row r="387" spans="6:6" x14ac:dyDescent="0.25">
      <c r="F387" s="53"/>
    </row>
    <row r="388" spans="6:6" x14ac:dyDescent="0.25">
      <c r="F388" s="53"/>
    </row>
    <row r="389" spans="6:6" x14ac:dyDescent="0.25">
      <c r="F389" s="53"/>
    </row>
    <row r="390" spans="6:6" x14ac:dyDescent="0.25">
      <c r="F390" s="53"/>
    </row>
    <row r="391" spans="6:6" x14ac:dyDescent="0.25">
      <c r="F391" s="53"/>
    </row>
    <row r="392" spans="6:6" x14ac:dyDescent="0.25">
      <c r="F392" s="53"/>
    </row>
    <row r="393" spans="6:6" x14ac:dyDescent="0.25">
      <c r="F393" s="53"/>
    </row>
    <row r="394" spans="6:6" x14ac:dyDescent="0.25">
      <c r="F394" s="53"/>
    </row>
    <row r="395" spans="6:6" x14ac:dyDescent="0.25">
      <c r="F395" s="53"/>
    </row>
    <row r="396" spans="6:6" x14ac:dyDescent="0.25">
      <c r="F396" s="53"/>
    </row>
    <row r="397" spans="6:6" x14ac:dyDescent="0.25">
      <c r="F397" s="53"/>
    </row>
    <row r="398" spans="6:6" x14ac:dyDescent="0.25">
      <c r="F398" s="53"/>
    </row>
    <row r="399" spans="6:6" x14ac:dyDescent="0.25">
      <c r="F399" s="53"/>
    </row>
    <row r="400" spans="6:6" x14ac:dyDescent="0.25">
      <c r="F400" s="53"/>
    </row>
    <row r="401" spans="6:6" x14ac:dyDescent="0.25">
      <c r="F401" s="53"/>
    </row>
    <row r="402" spans="6:6" x14ac:dyDescent="0.25">
      <c r="F402" s="53"/>
    </row>
    <row r="403" spans="6:6" x14ac:dyDescent="0.25">
      <c r="F403" s="53"/>
    </row>
    <row r="404" spans="6:6" x14ac:dyDescent="0.25">
      <c r="F404" s="53"/>
    </row>
    <row r="405" spans="6:6" x14ac:dyDescent="0.25">
      <c r="F405" s="53"/>
    </row>
    <row r="406" spans="6:6" x14ac:dyDescent="0.25">
      <c r="F406" s="53"/>
    </row>
    <row r="407" spans="6:6" x14ac:dyDescent="0.25">
      <c r="F407" s="53"/>
    </row>
    <row r="408" spans="6:6" x14ac:dyDescent="0.25">
      <c r="F408" s="53"/>
    </row>
    <row r="409" spans="6:6" x14ac:dyDescent="0.25">
      <c r="F409" s="53"/>
    </row>
    <row r="410" spans="6:6" x14ac:dyDescent="0.25">
      <c r="F410" s="53"/>
    </row>
    <row r="411" spans="6:6" x14ac:dyDescent="0.25">
      <c r="F411" s="53"/>
    </row>
    <row r="412" spans="6:6" x14ac:dyDescent="0.25">
      <c r="F412" s="53"/>
    </row>
    <row r="413" spans="6:6" x14ac:dyDescent="0.25">
      <c r="F413" s="53"/>
    </row>
    <row r="414" spans="6:6" x14ac:dyDescent="0.25">
      <c r="F414" s="53"/>
    </row>
    <row r="415" spans="6:6" x14ac:dyDescent="0.25">
      <c r="F415" s="53"/>
    </row>
    <row r="416" spans="6:6" x14ac:dyDescent="0.25">
      <c r="F416" s="53"/>
    </row>
    <row r="417" spans="6:6" x14ac:dyDescent="0.25">
      <c r="F417" s="53"/>
    </row>
    <row r="418" spans="6:6" x14ac:dyDescent="0.25">
      <c r="F418" s="53"/>
    </row>
    <row r="419" spans="6:6" x14ac:dyDescent="0.25">
      <c r="F419" s="53"/>
    </row>
    <row r="420" spans="6:6" x14ac:dyDescent="0.25">
      <c r="F420" s="53"/>
    </row>
    <row r="421" spans="6:6" x14ac:dyDescent="0.25">
      <c r="F421" s="53"/>
    </row>
    <row r="425" spans="6:6" ht="37.5" customHeight="1" x14ac:dyDescent="0.25"/>
    <row r="434" ht="42" customHeight="1" x14ac:dyDescent="0.25"/>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8"/>
  <sheetViews>
    <sheetView showGridLines="0" workbookViewId="0">
      <selection activeCell="A33" sqref="A33"/>
    </sheetView>
  </sheetViews>
  <sheetFormatPr defaultColWidth="11.42578125" defaultRowHeight="13.5" x14ac:dyDescent="0.25"/>
  <cols>
    <col min="1" max="2" width="23.42578125" style="9" customWidth="1"/>
    <col min="3" max="3" width="6.42578125" style="9" customWidth="1"/>
    <col min="4" max="5" width="23.42578125" style="9" customWidth="1"/>
    <col min="6" max="6" width="6.42578125" style="9" customWidth="1"/>
    <col min="7" max="8" width="23.42578125" style="9" customWidth="1"/>
    <col min="9" max="16384" width="11.42578125" style="9"/>
  </cols>
  <sheetData>
    <row r="1" spans="1:8" ht="26.25" x14ac:dyDescent="0.4">
      <c r="A1" s="252" t="s">
        <v>1306</v>
      </c>
    </row>
    <row r="2" spans="1:8" ht="15.75" x14ac:dyDescent="0.25">
      <c r="A2" s="251" t="s">
        <v>1307</v>
      </c>
    </row>
    <row r="7" spans="1:8" ht="12.75" customHeight="1" x14ac:dyDescent="0.25">
      <c r="A7" s="359" t="s">
        <v>1308</v>
      </c>
      <c r="B7" s="359"/>
      <c r="D7" s="359" t="s">
        <v>1309</v>
      </c>
      <c r="E7" s="359"/>
      <c r="G7" s="361" t="s">
        <v>1310</v>
      </c>
      <c r="H7" s="361"/>
    </row>
    <row r="8" spans="1:8" ht="12.75" customHeight="1" x14ac:dyDescent="0.25">
      <c r="A8" s="359"/>
      <c r="B8" s="359"/>
      <c r="D8" s="359"/>
      <c r="E8" s="359"/>
      <c r="G8" s="361"/>
      <c r="H8" s="361"/>
    </row>
    <row r="9" spans="1:8" customFormat="1" ht="12.75" customHeight="1" x14ac:dyDescent="0.2">
      <c r="A9" s="340" t="s">
        <v>1311</v>
      </c>
      <c r="B9" s="340"/>
      <c r="C9" s="144"/>
      <c r="D9" s="362"/>
      <c r="E9" s="362"/>
      <c r="G9" s="340" t="s">
        <v>227</v>
      </c>
      <c r="H9" s="340"/>
    </row>
    <row r="10" spans="1:8" customFormat="1" ht="12.75" customHeight="1" x14ac:dyDescent="0.2">
      <c r="A10" s="340"/>
      <c r="B10" s="340"/>
      <c r="C10" s="144"/>
      <c r="D10" s="362"/>
      <c r="E10" s="362"/>
      <c r="G10" s="340"/>
      <c r="H10" s="340"/>
    </row>
    <row r="11" spans="1:8" x14ac:dyDescent="0.25">
      <c r="A11" s="253"/>
      <c r="B11" s="253"/>
      <c r="C11" s="253"/>
      <c r="D11" s="253"/>
      <c r="E11" s="253"/>
    </row>
    <row r="12" spans="1:8" ht="13.5" customHeight="1" x14ac:dyDescent="0.25">
      <c r="A12" s="359" t="s">
        <v>1312</v>
      </c>
      <c r="B12" s="359"/>
      <c r="C12" s="253"/>
      <c r="D12" s="359" t="s">
        <v>1313</v>
      </c>
      <c r="E12" s="359"/>
    </row>
    <row r="13" spans="1:8" ht="13.5" customHeight="1" x14ac:dyDescent="0.25">
      <c r="A13" s="359"/>
      <c r="B13" s="359"/>
      <c r="C13" s="253"/>
      <c r="D13" s="359"/>
      <c r="E13" s="359"/>
    </row>
    <row r="14" spans="1:8" x14ac:dyDescent="0.25">
      <c r="A14" s="360"/>
      <c r="B14" s="360"/>
      <c r="C14" s="253"/>
      <c r="D14" s="340"/>
      <c r="E14" s="340"/>
    </row>
    <row r="15" spans="1:8" x14ac:dyDescent="0.25">
      <c r="A15" s="253"/>
      <c r="B15" s="253"/>
      <c r="C15" s="253"/>
      <c r="D15" s="340"/>
      <c r="E15" s="340"/>
    </row>
    <row r="25" spans="1:20" s="77" customFormat="1" ht="15" x14ac:dyDescent="0.2">
      <c r="A25" s="256" t="str">
        <f>'A6.2 →'!A25</f>
        <v xml:space="preserve">This Pipeline was developed by UNEP Copenhagen Climate Centre and last updated on 11 March 2025. 
</v>
      </c>
      <c r="C25" s="81"/>
      <c r="D25" s="81"/>
      <c r="P25" s="107"/>
      <c r="Q25" s="107"/>
      <c r="R25" s="107"/>
      <c r="S25" s="107"/>
      <c r="T25" s="81"/>
    </row>
    <row r="26" spans="1:20" s="77" customFormat="1" ht="15" x14ac:dyDescent="0.2">
      <c r="A26" s="257" t="s">
        <v>13322</v>
      </c>
      <c r="C26" s="81"/>
      <c r="D26" s="81"/>
      <c r="P26" s="107"/>
      <c r="Q26" s="107"/>
      <c r="R26" s="107"/>
      <c r="S26" s="107"/>
      <c r="T26" s="81"/>
    </row>
    <row r="27" spans="1:20" s="77" customFormat="1" ht="15" customHeight="1" x14ac:dyDescent="0.25">
      <c r="A27" s="230" t="s">
        <v>13323</v>
      </c>
      <c r="B27" s="9"/>
      <c r="P27" s="107"/>
      <c r="Q27" s="107"/>
      <c r="R27" s="107"/>
      <c r="S27" s="107"/>
      <c r="T27" s="81"/>
    </row>
    <row r="28" spans="1:20" ht="15" x14ac:dyDescent="0.25">
      <c r="A28" s="335" t="s">
        <v>13324</v>
      </c>
      <c r="B28" s="336"/>
    </row>
  </sheetData>
  <mergeCells count="11">
    <mergeCell ref="A9:B10"/>
    <mergeCell ref="A7:B8"/>
    <mergeCell ref="D7:E8"/>
    <mergeCell ref="G7:H8"/>
    <mergeCell ref="D9:E10"/>
    <mergeCell ref="G9:H10"/>
    <mergeCell ref="A28:B28"/>
    <mergeCell ref="A12:B13"/>
    <mergeCell ref="D12:E13"/>
    <mergeCell ref="A14:B14"/>
    <mergeCell ref="D14:E15"/>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84A89496-7D6D-40D1-A8BB-A790CC4A9B99}"/>
    <hyperlink ref="A27" r:id="rId2" xr:uid="{BBC5B3B5-1D61-46C5-AD92-DDE6AD8AF878}"/>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L4769"/>
  <sheetViews>
    <sheetView showGridLines="0" zoomScale="70" zoomScaleNormal="70" workbookViewId="0">
      <selection sqref="A1:XFD1048576"/>
    </sheetView>
  </sheetViews>
  <sheetFormatPr defaultColWidth="18" defaultRowHeight="15.75" x14ac:dyDescent="0.25"/>
  <cols>
    <col min="1" max="1" width="10.42578125" style="29" customWidth="1"/>
    <col min="2" max="3" width="9.42578125" style="29" customWidth="1"/>
    <col min="4" max="4" width="15.42578125" style="29" bestFit="1" customWidth="1"/>
    <col min="5" max="5" width="102.42578125" style="29" customWidth="1"/>
    <col min="6" max="6" width="20.42578125" style="29" bestFit="1" customWidth="1"/>
    <col min="7" max="7" width="18.42578125" style="29" bestFit="1" customWidth="1"/>
    <col min="8" max="8" width="22.42578125" style="29" bestFit="1" customWidth="1"/>
    <col min="9" max="9" width="23.42578125" style="29" customWidth="1"/>
    <col min="10" max="10" width="25.42578125" style="29" bestFit="1" customWidth="1"/>
    <col min="11" max="11" width="38.42578125" style="29" bestFit="1" customWidth="1"/>
    <col min="12" max="12" width="38.42578125" style="9" bestFit="1" customWidth="1"/>
    <col min="13" max="13" width="12.42578125" style="29" customWidth="1"/>
    <col min="14" max="14" width="13.42578125" style="29" customWidth="1"/>
    <col min="15" max="16" width="18" style="29"/>
    <col min="17" max="17" width="12.42578125" style="29" customWidth="1"/>
    <col min="18" max="22" width="18" style="29"/>
    <col min="23" max="25" width="18" style="9"/>
    <col min="26" max="26" width="14.42578125" style="9" customWidth="1"/>
    <col min="27" max="27" width="18" style="29"/>
    <col min="28" max="30" width="26.42578125" style="29" customWidth="1"/>
    <col min="31" max="31" width="20" style="29" bestFit="1" customWidth="1"/>
    <col min="32" max="32" width="22.42578125" style="29" bestFit="1" customWidth="1"/>
    <col min="33" max="34" width="26.42578125" style="29" customWidth="1"/>
    <col min="35" max="35" width="13.42578125" style="29" customWidth="1"/>
    <col min="36" max="36" width="18" style="29"/>
    <col min="37" max="37" width="11.42578125" style="29" customWidth="1"/>
    <col min="38" max="38" width="56.85546875" style="29" bestFit="1" customWidth="1"/>
    <col min="39" max="16384" width="18" style="29"/>
  </cols>
  <sheetData>
    <row r="1" spans="1:38" ht="21" x14ac:dyDescent="0.25">
      <c r="A1" s="7" t="s">
        <v>1314</v>
      </c>
      <c r="F1" s="30" t="s">
        <v>1315</v>
      </c>
      <c r="G1" s="13" t="s">
        <v>1316</v>
      </c>
    </row>
    <row r="2" spans="1:38" x14ac:dyDescent="0.25">
      <c r="A2" s="45" t="s">
        <v>1317</v>
      </c>
      <c r="F2" s="30"/>
      <c r="G2" s="13" t="s">
        <v>1318</v>
      </c>
    </row>
    <row r="3" spans="1:38" s="34" customFormat="1" ht="63.75" thickBot="1" x14ac:dyDescent="0.25">
      <c r="A3" s="31" t="s">
        <v>1319</v>
      </c>
      <c r="B3" s="31" t="s">
        <v>1320</v>
      </c>
      <c r="C3" s="31" t="s">
        <v>1321</v>
      </c>
      <c r="D3" s="31" t="s">
        <v>1322</v>
      </c>
      <c r="E3" s="31" t="s">
        <v>235</v>
      </c>
      <c r="F3" s="31" t="s">
        <v>7</v>
      </c>
      <c r="G3" s="31" t="s">
        <v>8</v>
      </c>
      <c r="H3" s="31" t="s">
        <v>236</v>
      </c>
      <c r="I3" s="31" t="s">
        <v>1323</v>
      </c>
      <c r="J3" s="32" t="s">
        <v>237</v>
      </c>
      <c r="K3" s="32" t="s">
        <v>238</v>
      </c>
      <c r="L3" s="32" t="s">
        <v>1324</v>
      </c>
      <c r="M3" s="32" t="s">
        <v>1325</v>
      </c>
      <c r="N3" s="32" t="s">
        <v>1326</v>
      </c>
      <c r="O3" s="32" t="s">
        <v>1327</v>
      </c>
      <c r="P3" s="32" t="s">
        <v>1328</v>
      </c>
      <c r="Q3" s="32" t="s">
        <v>1329</v>
      </c>
      <c r="R3" s="32" t="s">
        <v>1330</v>
      </c>
      <c r="S3" s="32" t="s">
        <v>1331</v>
      </c>
      <c r="T3" s="32" t="s">
        <v>1332</v>
      </c>
      <c r="U3" s="32" t="s">
        <v>1333</v>
      </c>
      <c r="V3" s="32" t="s">
        <v>1334</v>
      </c>
      <c r="W3" s="33" t="s">
        <v>1335</v>
      </c>
      <c r="X3" s="33" t="s">
        <v>1336</v>
      </c>
      <c r="Y3" s="33" t="s">
        <v>1337</v>
      </c>
      <c r="Z3" s="33" t="s">
        <v>1338</v>
      </c>
      <c r="AA3" s="33" t="s">
        <v>1339</v>
      </c>
      <c r="AB3" s="32" t="s">
        <v>1340</v>
      </c>
      <c r="AC3" s="32" t="s">
        <v>1341</v>
      </c>
      <c r="AD3" s="32" t="s">
        <v>1342</v>
      </c>
      <c r="AE3" s="181" t="s">
        <v>1343</v>
      </c>
      <c r="AF3" s="181" t="s">
        <v>1344</v>
      </c>
      <c r="AG3" s="181" t="s">
        <v>1345</v>
      </c>
      <c r="AH3" s="181" t="s">
        <v>1346</v>
      </c>
      <c r="AI3" s="181" t="s">
        <v>1347</v>
      </c>
      <c r="AJ3" s="246" t="s">
        <v>4</v>
      </c>
      <c r="AK3" s="246" t="s">
        <v>1348</v>
      </c>
      <c r="AL3" s="246" t="s">
        <v>13268</v>
      </c>
    </row>
    <row r="4" spans="1:38" ht="16.5" thickTop="1" x14ac:dyDescent="0.2">
      <c r="A4" s="35" t="s">
        <v>16</v>
      </c>
      <c r="B4" s="36">
        <v>3</v>
      </c>
      <c r="C4" s="36"/>
      <c r="D4" s="36" t="s">
        <v>1349</v>
      </c>
      <c r="E4" s="37" t="s">
        <v>1350</v>
      </c>
      <c r="F4" s="38" t="s">
        <v>1269</v>
      </c>
      <c r="G4" s="38" t="s">
        <v>1271</v>
      </c>
      <c r="H4" s="35" t="s">
        <v>11597</v>
      </c>
      <c r="I4" s="35"/>
      <c r="J4" s="29" t="s">
        <v>277</v>
      </c>
      <c r="K4" s="29" t="s">
        <v>1351</v>
      </c>
      <c r="L4" s="29" t="s">
        <v>1352</v>
      </c>
      <c r="M4" s="39">
        <v>423.2985685458504</v>
      </c>
      <c r="N4" s="39">
        <v>1267.8675975359342</v>
      </c>
      <c r="O4" s="29">
        <v>44197</v>
      </c>
      <c r="P4" s="29">
        <v>45291</v>
      </c>
      <c r="Q4" s="40">
        <v>2.9952087999999999</v>
      </c>
      <c r="R4" s="39">
        <v>422.62253251197808</v>
      </c>
      <c r="S4" s="39">
        <v>422.62253251197808</v>
      </c>
      <c r="T4" s="39">
        <v>422.62253251197808</v>
      </c>
      <c r="U4" s="39">
        <v>0</v>
      </c>
      <c r="V4" s="39">
        <v>0</v>
      </c>
      <c r="W4" s="29" t="s">
        <v>1357</v>
      </c>
      <c r="X4" s="29" t="s">
        <v>258</v>
      </c>
      <c r="Y4" s="29" t="s">
        <v>1349</v>
      </c>
      <c r="Z4" s="41" t="s">
        <v>1349</v>
      </c>
      <c r="AA4" s="42" t="s">
        <v>1349</v>
      </c>
      <c r="AB4" s="29" t="s">
        <v>258</v>
      </c>
      <c r="AC4" s="29" t="s">
        <v>258</v>
      </c>
      <c r="AD4" s="29" t="s">
        <v>258</v>
      </c>
      <c r="AE4" s="29" t="s">
        <v>1353</v>
      </c>
      <c r="AF4" s="29" t="s">
        <v>1354</v>
      </c>
      <c r="AG4" s="183" t="s">
        <v>1355</v>
      </c>
      <c r="AH4" s="29" t="s">
        <v>1356</v>
      </c>
      <c r="AI4" s="29" t="s">
        <v>1357</v>
      </c>
      <c r="AJ4" s="29" t="s">
        <v>258</v>
      </c>
      <c r="AK4" s="29" t="s">
        <v>258</v>
      </c>
      <c r="AL4" s="29" t="s">
        <v>13326</v>
      </c>
    </row>
    <row r="5" spans="1:38" x14ac:dyDescent="0.2">
      <c r="A5" s="35" t="s">
        <v>16</v>
      </c>
      <c r="B5" s="36">
        <v>8</v>
      </c>
      <c r="C5" s="36"/>
      <c r="D5" s="36" t="s">
        <v>1349</v>
      </c>
      <c r="E5" s="37" t="s">
        <v>1358</v>
      </c>
      <c r="F5" s="38" t="s">
        <v>1266</v>
      </c>
      <c r="G5" s="38" t="s">
        <v>1268</v>
      </c>
      <c r="H5" s="35" t="s">
        <v>1359</v>
      </c>
      <c r="I5" s="35"/>
      <c r="J5" s="29" t="s">
        <v>322</v>
      </c>
      <c r="K5" s="29" t="s">
        <v>336</v>
      </c>
      <c r="L5" s="29" t="s">
        <v>1360</v>
      </c>
      <c r="M5" s="39">
        <v>257.910073081463</v>
      </c>
      <c r="N5" s="39">
        <v>1158.7417549623544</v>
      </c>
      <c r="O5" s="29">
        <v>44197</v>
      </c>
      <c r="P5" s="29">
        <v>45838</v>
      </c>
      <c r="Q5" s="40">
        <v>4.4928131000000002</v>
      </c>
      <c r="R5" s="39">
        <v>257.57657768651609</v>
      </c>
      <c r="S5" s="39">
        <v>257.57657768651609</v>
      </c>
      <c r="T5" s="39">
        <v>257.57657768651609</v>
      </c>
      <c r="U5" s="39">
        <v>258.28226694045173</v>
      </c>
      <c r="V5" s="39">
        <v>127.72975496235455</v>
      </c>
      <c r="W5" s="29" t="s">
        <v>265</v>
      </c>
      <c r="X5" s="29" t="s">
        <v>11773</v>
      </c>
      <c r="Y5" s="29">
        <v>45121</v>
      </c>
      <c r="Z5" s="41" t="s">
        <v>11755</v>
      </c>
      <c r="AA5" s="42" t="s">
        <v>1349</v>
      </c>
      <c r="AB5" s="29" t="s">
        <v>258</v>
      </c>
      <c r="AC5" s="29" t="s">
        <v>258</v>
      </c>
      <c r="AD5" s="29" t="s">
        <v>258</v>
      </c>
      <c r="AE5" s="29" t="s">
        <v>1353</v>
      </c>
      <c r="AF5" s="29" t="s">
        <v>1361</v>
      </c>
      <c r="AG5" s="183" t="s">
        <v>1362</v>
      </c>
      <c r="AH5" s="29" t="s">
        <v>1356</v>
      </c>
      <c r="AI5" s="29" t="s">
        <v>1357</v>
      </c>
      <c r="AJ5" s="29" t="s">
        <v>258</v>
      </c>
      <c r="AK5" s="29" t="s">
        <v>258</v>
      </c>
      <c r="AL5" s="29" t="s">
        <v>13327</v>
      </c>
    </row>
    <row r="6" spans="1:38" x14ac:dyDescent="0.2">
      <c r="A6" s="35" t="s">
        <v>16</v>
      </c>
      <c r="B6" s="36">
        <v>9</v>
      </c>
      <c r="C6" s="36"/>
      <c r="D6" s="36" t="s">
        <v>1349</v>
      </c>
      <c r="E6" s="37" t="s">
        <v>1363</v>
      </c>
      <c r="F6" s="38" t="s">
        <v>1266</v>
      </c>
      <c r="G6" s="38" t="s">
        <v>1267</v>
      </c>
      <c r="H6" s="35" t="s">
        <v>1364</v>
      </c>
      <c r="I6" s="35"/>
      <c r="J6" s="29" t="s">
        <v>484</v>
      </c>
      <c r="K6" s="29" t="s">
        <v>1365</v>
      </c>
      <c r="L6" s="29" t="s">
        <v>1366</v>
      </c>
      <c r="M6" s="39">
        <v>36.301110549746952</v>
      </c>
      <c r="N6" s="39">
        <v>123.8362327173169</v>
      </c>
      <c r="O6" s="29">
        <v>44197</v>
      </c>
      <c r="P6" s="29">
        <v>45443</v>
      </c>
      <c r="Q6" s="40">
        <v>3.4113620999999998</v>
      </c>
      <c r="R6" s="39">
        <v>36.247173169062286</v>
      </c>
      <c r="S6" s="39">
        <v>36.247173169062286</v>
      </c>
      <c r="T6" s="39">
        <v>36.247173169062286</v>
      </c>
      <c r="U6" s="39">
        <v>15.094713210130049</v>
      </c>
      <c r="V6" s="39">
        <v>0</v>
      </c>
      <c r="W6" s="29" t="s">
        <v>265</v>
      </c>
      <c r="X6" s="29" t="s">
        <v>11773</v>
      </c>
      <c r="Y6" s="29">
        <v>45230</v>
      </c>
      <c r="Z6" s="41" t="s">
        <v>11758</v>
      </c>
      <c r="AA6" s="42" t="s">
        <v>1349</v>
      </c>
      <c r="AB6" s="29" t="s">
        <v>258</v>
      </c>
      <c r="AC6" s="29" t="s">
        <v>258</v>
      </c>
      <c r="AD6" s="29" t="s">
        <v>265</v>
      </c>
      <c r="AE6" s="29" t="s">
        <v>1367</v>
      </c>
      <c r="AF6" s="29" t="s">
        <v>1368</v>
      </c>
      <c r="AG6" s="183" t="s">
        <v>1369</v>
      </c>
      <c r="AH6" s="29" t="s">
        <v>1356</v>
      </c>
      <c r="AI6" s="29" t="s">
        <v>1357</v>
      </c>
      <c r="AJ6" s="29" t="s">
        <v>258</v>
      </c>
      <c r="AK6" s="29" t="s">
        <v>258</v>
      </c>
      <c r="AL6" s="29" t="s">
        <v>13327</v>
      </c>
    </row>
    <row r="7" spans="1:38" x14ac:dyDescent="0.2">
      <c r="A7" s="35" t="s">
        <v>16</v>
      </c>
      <c r="B7" s="36">
        <v>42</v>
      </c>
      <c r="C7" s="36"/>
      <c r="D7" s="36" t="s">
        <v>1349</v>
      </c>
      <c r="E7" s="37" t="s">
        <v>1370</v>
      </c>
      <c r="F7" s="38" t="s">
        <v>1262</v>
      </c>
      <c r="G7" s="38" t="s">
        <v>1264</v>
      </c>
      <c r="H7" s="35" t="s">
        <v>306</v>
      </c>
      <c r="I7" s="35"/>
      <c r="J7" s="29" t="s">
        <v>1371</v>
      </c>
      <c r="K7" s="29" t="s">
        <v>1371</v>
      </c>
      <c r="L7" s="29" t="s">
        <v>1366</v>
      </c>
      <c r="M7" s="39">
        <v>17.077352282681669</v>
      </c>
      <c r="N7" s="39">
        <v>85.328317590691313</v>
      </c>
      <c r="O7" s="29">
        <v>44197</v>
      </c>
      <c r="P7" s="29">
        <v>46022</v>
      </c>
      <c r="Q7" s="40">
        <v>4.9965776999999996</v>
      </c>
      <c r="R7" s="39">
        <v>17.056317590691307</v>
      </c>
      <c r="S7" s="39">
        <v>17.056317590691307</v>
      </c>
      <c r="T7" s="39">
        <v>17.056317590691307</v>
      </c>
      <c r="U7" s="39">
        <v>17.10304722792608</v>
      </c>
      <c r="V7" s="39">
        <v>17.056317590691307</v>
      </c>
      <c r="W7" s="29" t="s">
        <v>1357</v>
      </c>
      <c r="X7" s="29" t="s">
        <v>258</v>
      </c>
      <c r="Y7" s="29" t="s">
        <v>1349</v>
      </c>
      <c r="Z7" s="41" t="s">
        <v>1349</v>
      </c>
      <c r="AA7" s="42" t="s">
        <v>1349</v>
      </c>
      <c r="AB7" s="29" t="s">
        <v>258</v>
      </c>
      <c r="AC7" s="29" t="s">
        <v>258</v>
      </c>
      <c r="AD7" s="29" t="s">
        <v>265</v>
      </c>
      <c r="AE7" s="29" t="s">
        <v>1367</v>
      </c>
      <c r="AF7" s="29" t="s">
        <v>1368</v>
      </c>
      <c r="AG7" s="183" t="s">
        <v>1369</v>
      </c>
      <c r="AH7" s="29" t="s">
        <v>1356</v>
      </c>
      <c r="AI7" s="29" t="s">
        <v>1357</v>
      </c>
      <c r="AJ7" s="29" t="s">
        <v>258</v>
      </c>
      <c r="AK7" s="29" t="s">
        <v>258</v>
      </c>
      <c r="AL7" s="29" t="s">
        <v>13326</v>
      </c>
    </row>
    <row r="8" spans="1:38" x14ac:dyDescent="0.2">
      <c r="A8" s="35" t="s">
        <v>16</v>
      </c>
      <c r="B8" s="36">
        <v>52</v>
      </c>
      <c r="C8" s="36"/>
      <c r="D8" s="36" t="s">
        <v>1349</v>
      </c>
      <c r="E8" s="37" t="s">
        <v>1372</v>
      </c>
      <c r="F8" s="38" t="s">
        <v>1266</v>
      </c>
      <c r="G8" s="38" t="s">
        <v>1268</v>
      </c>
      <c r="H8" s="35" t="s">
        <v>1359</v>
      </c>
      <c r="I8" s="35"/>
      <c r="J8" s="29" t="s">
        <v>322</v>
      </c>
      <c r="K8" s="29" t="s">
        <v>1373</v>
      </c>
      <c r="L8" s="29" t="s">
        <v>1374</v>
      </c>
      <c r="M8" s="39">
        <v>613.19671782343221</v>
      </c>
      <c r="N8" s="39">
        <v>2451.1080000000002</v>
      </c>
      <c r="O8" s="29">
        <v>44197</v>
      </c>
      <c r="P8" s="29">
        <v>45657</v>
      </c>
      <c r="Q8" s="40">
        <v>3.9972620999999999</v>
      </c>
      <c r="R8" s="39">
        <v>612.3575770020534</v>
      </c>
      <c r="S8" s="39">
        <v>612.3575770020534</v>
      </c>
      <c r="T8" s="39">
        <v>612.3575770020534</v>
      </c>
      <c r="U8" s="39">
        <v>614.03526899383985</v>
      </c>
      <c r="V8" s="39">
        <v>0</v>
      </c>
      <c r="W8" s="29" t="s">
        <v>265</v>
      </c>
      <c r="X8" s="29" t="s">
        <v>11773</v>
      </c>
      <c r="Y8" s="29">
        <v>45280</v>
      </c>
      <c r="Z8" s="41" t="s">
        <v>11760</v>
      </c>
      <c r="AA8" s="42" t="s">
        <v>1349</v>
      </c>
      <c r="AB8" s="29" t="s">
        <v>258</v>
      </c>
      <c r="AC8" s="29" t="s">
        <v>258</v>
      </c>
      <c r="AD8" s="29" t="s">
        <v>258</v>
      </c>
      <c r="AE8" s="29" t="s">
        <v>1353</v>
      </c>
      <c r="AF8" s="29" t="s">
        <v>1361</v>
      </c>
      <c r="AG8" s="183" t="s">
        <v>1362</v>
      </c>
      <c r="AH8" s="29" t="s">
        <v>1356</v>
      </c>
      <c r="AI8" s="29" t="s">
        <v>1357</v>
      </c>
      <c r="AJ8" s="29" t="s">
        <v>258</v>
      </c>
      <c r="AK8" s="29" t="s">
        <v>258</v>
      </c>
      <c r="AL8" s="29" t="s">
        <v>13327</v>
      </c>
    </row>
    <row r="9" spans="1:38" x14ac:dyDescent="0.2">
      <c r="A9" s="35" t="s">
        <v>16</v>
      </c>
      <c r="B9" s="36">
        <v>69</v>
      </c>
      <c r="C9" s="36"/>
      <c r="D9" s="36" t="s">
        <v>1349</v>
      </c>
      <c r="E9" s="37" t="s">
        <v>1375</v>
      </c>
      <c r="F9" s="38" t="s">
        <v>1269</v>
      </c>
      <c r="G9" s="38" t="s">
        <v>1274</v>
      </c>
      <c r="H9" s="35" t="s">
        <v>1376</v>
      </c>
      <c r="I9" s="35"/>
      <c r="J9" s="29" t="s">
        <v>322</v>
      </c>
      <c r="K9" s="29" t="s">
        <v>336</v>
      </c>
      <c r="L9" s="29" t="s">
        <v>1377</v>
      </c>
      <c r="M9" s="39">
        <v>25.979372834795637</v>
      </c>
      <c r="N9" s="39">
        <v>25.819334702258729</v>
      </c>
      <c r="O9" s="29">
        <v>44197</v>
      </c>
      <c r="P9" s="29">
        <v>44560</v>
      </c>
      <c r="Q9" s="40">
        <v>0.99383980000000005</v>
      </c>
      <c r="R9" s="39">
        <v>25.819334702258729</v>
      </c>
      <c r="S9" s="39">
        <v>0</v>
      </c>
      <c r="T9" s="39">
        <v>0</v>
      </c>
      <c r="U9" s="39">
        <v>0</v>
      </c>
      <c r="V9" s="39">
        <v>0</v>
      </c>
      <c r="W9" s="29" t="s">
        <v>1357</v>
      </c>
      <c r="X9" s="29" t="s">
        <v>258</v>
      </c>
      <c r="Y9" s="29" t="s">
        <v>1349</v>
      </c>
      <c r="Z9" s="41" t="s">
        <v>1349</v>
      </c>
      <c r="AA9" s="42" t="s">
        <v>1349</v>
      </c>
      <c r="AB9" s="29" t="s">
        <v>258</v>
      </c>
      <c r="AC9" s="29" t="s">
        <v>258</v>
      </c>
      <c r="AD9" s="29" t="s">
        <v>265</v>
      </c>
      <c r="AE9" s="29" t="s">
        <v>1353</v>
      </c>
      <c r="AF9" s="29" t="s">
        <v>1378</v>
      </c>
      <c r="AG9" s="183" t="s">
        <v>1379</v>
      </c>
      <c r="AH9" s="29" t="s">
        <v>1356</v>
      </c>
      <c r="AI9" s="29" t="s">
        <v>1357</v>
      </c>
      <c r="AJ9" s="29" t="s">
        <v>258</v>
      </c>
      <c r="AK9" s="29" t="s">
        <v>258</v>
      </c>
      <c r="AL9" s="29" t="s">
        <v>13326</v>
      </c>
    </row>
    <row r="10" spans="1:38" x14ac:dyDescent="0.2">
      <c r="A10" s="35" t="s">
        <v>16</v>
      </c>
      <c r="B10" s="36">
        <v>81</v>
      </c>
      <c r="C10" s="36"/>
      <c r="D10" s="36" t="s">
        <v>1349</v>
      </c>
      <c r="E10" s="37" t="s">
        <v>1380</v>
      </c>
      <c r="F10" s="38" t="s">
        <v>1266</v>
      </c>
      <c r="G10" s="38" t="s">
        <v>1267</v>
      </c>
      <c r="H10" s="35" t="s">
        <v>1381</v>
      </c>
      <c r="I10" s="35"/>
      <c r="J10" s="29" t="s">
        <v>484</v>
      </c>
      <c r="K10" s="29" t="s">
        <v>1365</v>
      </c>
      <c r="L10" s="29" t="s">
        <v>1366</v>
      </c>
      <c r="M10" s="39">
        <v>16.999573945816206</v>
      </c>
      <c r="N10" s="39">
        <v>16.941396303901438</v>
      </c>
      <c r="O10" s="29">
        <v>44197</v>
      </c>
      <c r="P10" s="29">
        <v>44561</v>
      </c>
      <c r="Q10" s="40">
        <v>0.99657770000000001</v>
      </c>
      <c r="R10" s="39">
        <v>16.941396303901438</v>
      </c>
      <c r="S10" s="39">
        <v>0</v>
      </c>
      <c r="T10" s="39">
        <v>0</v>
      </c>
      <c r="U10" s="39">
        <v>0</v>
      </c>
      <c r="V10" s="39">
        <v>0</v>
      </c>
      <c r="W10" s="29" t="s">
        <v>265</v>
      </c>
      <c r="X10" s="29" t="s">
        <v>11774</v>
      </c>
      <c r="Y10" s="29">
        <v>45287</v>
      </c>
      <c r="Z10" s="41" t="s">
        <v>11760</v>
      </c>
      <c r="AA10" s="42" t="s">
        <v>1349</v>
      </c>
      <c r="AB10" s="29" t="s">
        <v>258</v>
      </c>
      <c r="AC10" s="29" t="s">
        <v>258</v>
      </c>
      <c r="AD10" s="29" t="s">
        <v>265</v>
      </c>
      <c r="AE10" s="29" t="s">
        <v>1367</v>
      </c>
      <c r="AF10" s="29" t="s">
        <v>1368</v>
      </c>
      <c r="AG10" s="183" t="s">
        <v>1369</v>
      </c>
      <c r="AH10" s="29" t="s">
        <v>1356</v>
      </c>
      <c r="AI10" s="29" t="s">
        <v>1357</v>
      </c>
      <c r="AJ10" s="29" t="s">
        <v>258</v>
      </c>
      <c r="AK10" s="29" t="s">
        <v>258</v>
      </c>
      <c r="AL10" s="29" t="s">
        <v>13327</v>
      </c>
    </row>
    <row r="11" spans="1:38" x14ac:dyDescent="0.2">
      <c r="A11" s="35" t="s">
        <v>16</v>
      </c>
      <c r="B11" s="36">
        <v>86</v>
      </c>
      <c r="C11" s="36"/>
      <c r="D11" s="36" t="s">
        <v>1349</v>
      </c>
      <c r="E11" s="37" t="s">
        <v>1382</v>
      </c>
      <c r="F11" s="38" t="s">
        <v>1266</v>
      </c>
      <c r="G11" s="38" t="s">
        <v>1268</v>
      </c>
      <c r="H11" s="35" t="s">
        <v>310</v>
      </c>
      <c r="I11" s="35"/>
      <c r="J11" s="29" t="s">
        <v>484</v>
      </c>
      <c r="K11" s="29" t="s">
        <v>1383</v>
      </c>
      <c r="L11" s="29" t="s">
        <v>1384</v>
      </c>
      <c r="M11" s="39">
        <v>30.126424013339388</v>
      </c>
      <c r="N11" s="39">
        <v>127.84656262833674</v>
      </c>
      <c r="O11" s="29">
        <v>44197</v>
      </c>
      <c r="P11" s="29">
        <v>45747</v>
      </c>
      <c r="Q11" s="40">
        <v>4.2436686999999997</v>
      </c>
      <c r="R11" s="39">
        <v>30.086392881587955</v>
      </c>
      <c r="S11" s="39">
        <v>30.086392881587955</v>
      </c>
      <c r="T11" s="39">
        <v>30.086392881587955</v>
      </c>
      <c r="U11" s="39">
        <v>30.168821355236137</v>
      </c>
      <c r="V11" s="39">
        <v>7.4185626283367547</v>
      </c>
      <c r="W11" s="29" t="s">
        <v>265</v>
      </c>
      <c r="X11" s="29" t="s">
        <v>11773</v>
      </c>
      <c r="Y11" s="29">
        <v>45222</v>
      </c>
      <c r="Z11" s="41" t="s">
        <v>11758</v>
      </c>
      <c r="AA11" s="42" t="s">
        <v>1349</v>
      </c>
      <c r="AB11" s="29" t="s">
        <v>258</v>
      </c>
      <c r="AC11" s="29" t="s">
        <v>258</v>
      </c>
      <c r="AD11" s="29" t="s">
        <v>265</v>
      </c>
      <c r="AE11" s="29" t="s">
        <v>1353</v>
      </c>
      <c r="AF11" s="29" t="s">
        <v>1368</v>
      </c>
      <c r="AG11" s="183" t="s">
        <v>1369</v>
      </c>
      <c r="AH11" s="29" t="s">
        <v>1356</v>
      </c>
      <c r="AI11" s="29" t="s">
        <v>1357</v>
      </c>
      <c r="AJ11" s="29" t="s">
        <v>258</v>
      </c>
      <c r="AK11" s="29" t="s">
        <v>258</v>
      </c>
      <c r="AL11" s="29" t="s">
        <v>13327</v>
      </c>
    </row>
    <row r="12" spans="1:38" x14ac:dyDescent="0.2">
      <c r="A12" s="35" t="s">
        <v>16</v>
      </c>
      <c r="B12" s="36">
        <v>91</v>
      </c>
      <c r="C12" s="36"/>
      <c r="D12" s="36" t="s">
        <v>1349</v>
      </c>
      <c r="E12" s="37" t="s">
        <v>1385</v>
      </c>
      <c r="F12" s="38" t="s">
        <v>1266</v>
      </c>
      <c r="G12" s="38" t="s">
        <v>1268</v>
      </c>
      <c r="H12" s="35" t="s">
        <v>1359</v>
      </c>
      <c r="I12" s="35"/>
      <c r="J12" s="29" t="s">
        <v>322</v>
      </c>
      <c r="K12" s="29" t="s">
        <v>336</v>
      </c>
      <c r="L12" s="29" t="s">
        <v>1360</v>
      </c>
      <c r="M12" s="39">
        <v>375.81981487621232</v>
      </c>
      <c r="N12" s="39">
        <v>1877.8129062286105</v>
      </c>
      <c r="O12" s="29">
        <v>44197</v>
      </c>
      <c r="P12" s="29">
        <v>46022</v>
      </c>
      <c r="Q12" s="40">
        <v>4.9965776999999996</v>
      </c>
      <c r="R12" s="39">
        <v>375.35690622861051</v>
      </c>
      <c r="S12" s="39">
        <v>375.35690622861051</v>
      </c>
      <c r="T12" s="39">
        <v>375.35690622861051</v>
      </c>
      <c r="U12" s="39">
        <v>376.38528131416837</v>
      </c>
      <c r="V12" s="39">
        <v>375.35690622861051</v>
      </c>
      <c r="W12" s="29" t="s">
        <v>265</v>
      </c>
      <c r="X12" s="29" t="s">
        <v>11773</v>
      </c>
      <c r="Y12" s="29">
        <v>45278</v>
      </c>
      <c r="Z12" s="41" t="s">
        <v>11760</v>
      </c>
      <c r="AA12" s="42" t="s">
        <v>1349</v>
      </c>
      <c r="AB12" s="29" t="s">
        <v>258</v>
      </c>
      <c r="AC12" s="29" t="s">
        <v>258</v>
      </c>
      <c r="AD12" s="29" t="s">
        <v>258</v>
      </c>
      <c r="AE12" s="29" t="s">
        <v>1353</v>
      </c>
      <c r="AF12" s="29" t="s">
        <v>1361</v>
      </c>
      <c r="AG12" s="183" t="s">
        <v>1362</v>
      </c>
      <c r="AH12" s="29" t="s">
        <v>1356</v>
      </c>
      <c r="AI12" s="29" t="s">
        <v>1357</v>
      </c>
      <c r="AJ12" s="29" t="s">
        <v>258</v>
      </c>
      <c r="AK12" s="29" t="s">
        <v>258</v>
      </c>
      <c r="AL12" s="29" t="s">
        <v>13327</v>
      </c>
    </row>
    <row r="13" spans="1:38" x14ac:dyDescent="0.2">
      <c r="A13" s="35" t="s">
        <v>16</v>
      </c>
      <c r="B13" s="36">
        <v>116</v>
      </c>
      <c r="C13" s="36"/>
      <c r="D13" s="36" t="s">
        <v>1349</v>
      </c>
      <c r="E13" s="37" t="s">
        <v>1386</v>
      </c>
      <c r="F13" s="38" t="s">
        <v>1266</v>
      </c>
      <c r="G13" s="38" t="s">
        <v>1268</v>
      </c>
      <c r="H13" s="35" t="s">
        <v>1359</v>
      </c>
      <c r="I13" s="35"/>
      <c r="J13" s="29" t="s">
        <v>1387</v>
      </c>
      <c r="K13" s="29" t="s">
        <v>1388</v>
      </c>
      <c r="L13" s="29" t="s">
        <v>1389</v>
      </c>
      <c r="M13" s="39">
        <v>4436.4726006303417</v>
      </c>
      <c r="N13" s="39">
        <v>22167.180062970569</v>
      </c>
      <c r="O13" s="29">
        <v>44197</v>
      </c>
      <c r="P13" s="29">
        <v>46022</v>
      </c>
      <c r="Q13" s="40">
        <v>4.9965776999999996</v>
      </c>
      <c r="R13" s="39">
        <v>4431.0080629705681</v>
      </c>
      <c r="S13" s="39">
        <v>4431.0080629705681</v>
      </c>
      <c r="T13" s="39">
        <v>4431.0080629705681</v>
      </c>
      <c r="U13" s="39">
        <v>4443.1478110882954</v>
      </c>
      <c r="V13" s="39">
        <v>4431.0080629705681</v>
      </c>
      <c r="W13" s="29" t="s">
        <v>265</v>
      </c>
      <c r="X13" s="29" t="s">
        <v>11773</v>
      </c>
      <c r="Y13" s="29">
        <v>45274</v>
      </c>
      <c r="Z13" s="41" t="s">
        <v>11760</v>
      </c>
      <c r="AA13" s="42" t="s">
        <v>1349</v>
      </c>
      <c r="AB13" s="29" t="s">
        <v>258</v>
      </c>
      <c r="AC13" s="29" t="s">
        <v>258</v>
      </c>
      <c r="AD13" s="29" t="s">
        <v>258</v>
      </c>
      <c r="AE13" s="29" t="s">
        <v>1353</v>
      </c>
      <c r="AF13" s="29" t="s">
        <v>1390</v>
      </c>
      <c r="AG13" s="183" t="s">
        <v>1391</v>
      </c>
      <c r="AH13" s="29" t="s">
        <v>1356</v>
      </c>
      <c r="AI13" s="29" t="s">
        <v>1357</v>
      </c>
      <c r="AJ13" s="29" t="s">
        <v>258</v>
      </c>
      <c r="AK13" s="29" t="s">
        <v>258</v>
      </c>
      <c r="AL13" s="29" t="s">
        <v>13327</v>
      </c>
    </row>
    <row r="14" spans="1:38" x14ac:dyDescent="0.2">
      <c r="A14" s="35" t="s">
        <v>16</v>
      </c>
      <c r="B14" s="36">
        <v>121</v>
      </c>
      <c r="C14" s="36"/>
      <c r="D14" s="36" t="s">
        <v>1349</v>
      </c>
      <c r="E14" s="37" t="s">
        <v>1392</v>
      </c>
      <c r="F14" s="38" t="s">
        <v>1269</v>
      </c>
      <c r="G14" s="38" t="s">
        <v>1273</v>
      </c>
      <c r="H14" s="35" t="s">
        <v>1393</v>
      </c>
      <c r="I14" s="35"/>
      <c r="J14" s="29" t="s">
        <v>274</v>
      </c>
      <c r="K14" s="29" t="s">
        <v>303</v>
      </c>
      <c r="L14" s="29" t="s">
        <v>1394</v>
      </c>
      <c r="M14" s="39">
        <v>13.526407634730107</v>
      </c>
      <c r="N14" s="39">
        <v>67.585746748802194</v>
      </c>
      <c r="O14" s="29">
        <v>44197</v>
      </c>
      <c r="P14" s="29">
        <v>46022</v>
      </c>
      <c r="Q14" s="40">
        <v>4.9965776999999996</v>
      </c>
      <c r="R14" s="39">
        <v>13.50974674880219</v>
      </c>
      <c r="S14" s="39">
        <v>13.50974674880219</v>
      </c>
      <c r="T14" s="39">
        <v>13.50974674880219</v>
      </c>
      <c r="U14" s="39">
        <v>13.546759753593429</v>
      </c>
      <c r="V14" s="39">
        <v>13.50974674880219</v>
      </c>
      <c r="W14" s="29" t="s">
        <v>1357</v>
      </c>
      <c r="X14" s="29" t="s">
        <v>258</v>
      </c>
      <c r="Y14" s="29" t="s">
        <v>1349</v>
      </c>
      <c r="Z14" s="41" t="s">
        <v>1349</v>
      </c>
      <c r="AA14" s="42" t="s">
        <v>1349</v>
      </c>
      <c r="AB14" s="29" t="s">
        <v>258</v>
      </c>
      <c r="AC14" s="29" t="s">
        <v>258</v>
      </c>
      <c r="AD14" s="29" t="s">
        <v>265</v>
      </c>
      <c r="AE14" s="29" t="s">
        <v>1367</v>
      </c>
      <c r="AF14" s="29" t="s">
        <v>1368</v>
      </c>
      <c r="AG14" s="183" t="s">
        <v>1369</v>
      </c>
      <c r="AH14" s="29" t="s">
        <v>1356</v>
      </c>
      <c r="AI14" s="29" t="s">
        <v>1357</v>
      </c>
      <c r="AJ14" s="29" t="s">
        <v>258</v>
      </c>
      <c r="AK14" s="29" t="s">
        <v>258</v>
      </c>
      <c r="AL14" s="29" t="s">
        <v>13326</v>
      </c>
    </row>
    <row r="15" spans="1:38" x14ac:dyDescent="0.2">
      <c r="A15" s="35" t="s">
        <v>16</v>
      </c>
      <c r="B15" s="36">
        <v>122</v>
      </c>
      <c r="C15" s="36"/>
      <c r="D15" s="36" t="s">
        <v>1349</v>
      </c>
      <c r="E15" s="37" t="s">
        <v>1395</v>
      </c>
      <c r="F15" s="38" t="s">
        <v>1266</v>
      </c>
      <c r="G15" s="38" t="s">
        <v>1268</v>
      </c>
      <c r="H15" s="35" t="s">
        <v>1133</v>
      </c>
      <c r="I15" s="35"/>
      <c r="J15" s="29" t="s">
        <v>484</v>
      </c>
      <c r="K15" s="29" t="s">
        <v>1365</v>
      </c>
      <c r="L15" s="29" t="s">
        <v>1366</v>
      </c>
      <c r="M15" s="39">
        <v>11.583343530384678</v>
      </c>
      <c r="N15" s="39">
        <v>57.877075975359347</v>
      </c>
      <c r="O15" s="29">
        <v>44197</v>
      </c>
      <c r="P15" s="29">
        <v>46022</v>
      </c>
      <c r="Q15" s="40">
        <v>4.9965776999999996</v>
      </c>
      <c r="R15" s="39">
        <v>11.569075975359343</v>
      </c>
      <c r="S15" s="39">
        <v>11.569075975359343</v>
      </c>
      <c r="T15" s="39">
        <v>11.569075975359343</v>
      </c>
      <c r="U15" s="39">
        <v>11.600772073921972</v>
      </c>
      <c r="V15" s="39">
        <v>11.569075975359343</v>
      </c>
      <c r="W15" s="29" t="s">
        <v>265</v>
      </c>
      <c r="X15" s="29" t="s">
        <v>11773</v>
      </c>
      <c r="Y15" s="29">
        <v>45282</v>
      </c>
      <c r="Z15" s="41" t="s">
        <v>11760</v>
      </c>
      <c r="AA15" s="42" t="s">
        <v>1349</v>
      </c>
      <c r="AB15" s="29" t="s">
        <v>258</v>
      </c>
      <c r="AC15" s="29" t="s">
        <v>258</v>
      </c>
      <c r="AD15" s="29" t="s">
        <v>265</v>
      </c>
      <c r="AE15" s="29" t="s">
        <v>1367</v>
      </c>
      <c r="AF15" s="29" t="s">
        <v>1368</v>
      </c>
      <c r="AG15" s="183" t="s">
        <v>1369</v>
      </c>
      <c r="AH15" s="29" t="s">
        <v>1356</v>
      </c>
      <c r="AI15" s="29" t="s">
        <v>1357</v>
      </c>
      <c r="AJ15" s="29" t="s">
        <v>258</v>
      </c>
      <c r="AK15" s="29" t="s">
        <v>258</v>
      </c>
      <c r="AL15" s="29" t="s">
        <v>13327</v>
      </c>
    </row>
    <row r="16" spans="1:38" x14ac:dyDescent="0.2">
      <c r="A16" s="35" t="s">
        <v>16</v>
      </c>
      <c r="B16" s="36">
        <v>133</v>
      </c>
      <c r="C16" s="36"/>
      <c r="D16" s="36" t="s">
        <v>1349</v>
      </c>
      <c r="E16" s="37" t="s">
        <v>1396</v>
      </c>
      <c r="F16" s="38" t="s">
        <v>1266</v>
      </c>
      <c r="G16" s="38" t="s">
        <v>1267</v>
      </c>
      <c r="H16" s="35" t="s">
        <v>1381</v>
      </c>
      <c r="I16" s="35"/>
      <c r="J16" s="29" t="s">
        <v>484</v>
      </c>
      <c r="K16" s="29" t="s">
        <v>1383</v>
      </c>
      <c r="L16" s="29" t="s">
        <v>1366</v>
      </c>
      <c r="M16" s="39">
        <v>4.9380645976104089</v>
      </c>
      <c r="N16" s="39">
        <v>9.4367392197125248</v>
      </c>
      <c r="O16" s="29">
        <v>44197</v>
      </c>
      <c r="P16" s="29">
        <v>44895</v>
      </c>
      <c r="Q16" s="40">
        <v>1.9110198</v>
      </c>
      <c r="R16" s="39">
        <v>4.9276249144421627</v>
      </c>
      <c r="S16" s="39">
        <v>4.5091143052703631</v>
      </c>
      <c r="T16" s="39">
        <v>0</v>
      </c>
      <c r="U16" s="39">
        <v>0</v>
      </c>
      <c r="V16" s="39">
        <v>0</v>
      </c>
      <c r="W16" s="29" t="s">
        <v>265</v>
      </c>
      <c r="X16" s="29" t="s">
        <v>11774</v>
      </c>
      <c r="Y16" s="29">
        <v>45287</v>
      </c>
      <c r="Z16" s="41" t="s">
        <v>11760</v>
      </c>
      <c r="AA16" s="42" t="s">
        <v>1349</v>
      </c>
      <c r="AB16" s="29" t="s">
        <v>258</v>
      </c>
      <c r="AC16" s="29" t="s">
        <v>258</v>
      </c>
      <c r="AD16" s="29" t="s">
        <v>265</v>
      </c>
      <c r="AE16" s="29" t="s">
        <v>1367</v>
      </c>
      <c r="AF16" s="29" t="s">
        <v>1368</v>
      </c>
      <c r="AG16" s="183" t="s">
        <v>1369</v>
      </c>
      <c r="AH16" s="29" t="s">
        <v>1356</v>
      </c>
      <c r="AI16" s="29" t="s">
        <v>1357</v>
      </c>
      <c r="AJ16" s="29" t="s">
        <v>258</v>
      </c>
      <c r="AK16" s="29" t="s">
        <v>258</v>
      </c>
      <c r="AL16" s="29" t="s">
        <v>13327</v>
      </c>
    </row>
    <row r="17" spans="1:38" x14ac:dyDescent="0.2">
      <c r="A17" s="35" t="s">
        <v>16</v>
      </c>
      <c r="B17" s="36">
        <v>135</v>
      </c>
      <c r="C17" s="36"/>
      <c r="D17" s="36" t="s">
        <v>1349</v>
      </c>
      <c r="E17" s="37" t="s">
        <v>1397</v>
      </c>
      <c r="F17" s="38" t="s">
        <v>1266</v>
      </c>
      <c r="G17" s="38" t="s">
        <v>1267</v>
      </c>
      <c r="H17" s="35" t="s">
        <v>1381</v>
      </c>
      <c r="I17" s="35"/>
      <c r="J17" s="29" t="s">
        <v>484</v>
      </c>
      <c r="K17" s="29" t="s">
        <v>1383</v>
      </c>
      <c r="L17" s="29" t="s">
        <v>1366</v>
      </c>
      <c r="M17" s="39">
        <v>7.7291558544563816</v>
      </c>
      <c r="N17" s="39">
        <v>11.532895277207391</v>
      </c>
      <c r="O17" s="29">
        <v>44197</v>
      </c>
      <c r="P17" s="29">
        <v>44742</v>
      </c>
      <c r="Q17" s="40">
        <v>1.4921287000000001</v>
      </c>
      <c r="R17" s="39">
        <v>7.7097193702943185</v>
      </c>
      <c r="S17" s="39">
        <v>3.8231759069130731</v>
      </c>
      <c r="T17" s="39">
        <v>0</v>
      </c>
      <c r="U17" s="39">
        <v>0</v>
      </c>
      <c r="V17" s="39">
        <v>0</v>
      </c>
      <c r="W17" s="29" t="s">
        <v>265</v>
      </c>
      <c r="X17" s="29" t="s">
        <v>11774</v>
      </c>
      <c r="Y17" s="29">
        <v>45287</v>
      </c>
      <c r="Z17" s="41" t="s">
        <v>11760</v>
      </c>
      <c r="AA17" s="42" t="s">
        <v>1349</v>
      </c>
      <c r="AB17" s="29" t="s">
        <v>258</v>
      </c>
      <c r="AC17" s="29" t="s">
        <v>258</v>
      </c>
      <c r="AD17" s="29" t="s">
        <v>265</v>
      </c>
      <c r="AE17" s="29" t="s">
        <v>1367</v>
      </c>
      <c r="AF17" s="29" t="s">
        <v>1368</v>
      </c>
      <c r="AG17" s="183" t="s">
        <v>1369</v>
      </c>
      <c r="AH17" s="29" t="s">
        <v>1356</v>
      </c>
      <c r="AI17" s="29" t="s">
        <v>1357</v>
      </c>
      <c r="AJ17" s="29" t="s">
        <v>258</v>
      </c>
      <c r="AK17" s="29" t="s">
        <v>258</v>
      </c>
      <c r="AL17" s="29" t="s">
        <v>13327</v>
      </c>
    </row>
    <row r="18" spans="1:38" x14ac:dyDescent="0.2">
      <c r="A18" s="35" t="s">
        <v>16</v>
      </c>
      <c r="B18" s="36">
        <v>136</v>
      </c>
      <c r="C18" s="36"/>
      <c r="D18" s="36" t="s">
        <v>1349</v>
      </c>
      <c r="E18" s="37" t="s">
        <v>1398</v>
      </c>
      <c r="F18" s="38" t="s">
        <v>1269</v>
      </c>
      <c r="G18" s="38" t="s">
        <v>1273</v>
      </c>
      <c r="H18" s="35" t="s">
        <v>986</v>
      </c>
      <c r="I18" s="35"/>
      <c r="J18" s="29" t="s">
        <v>274</v>
      </c>
      <c r="K18" s="29" t="s">
        <v>303</v>
      </c>
      <c r="L18" s="29" t="s">
        <v>1394</v>
      </c>
      <c r="M18" s="39">
        <v>35.628296177820715</v>
      </c>
      <c r="N18" s="39">
        <v>163.0951704312115</v>
      </c>
      <c r="O18" s="29">
        <v>44197</v>
      </c>
      <c r="P18" s="29">
        <v>45869</v>
      </c>
      <c r="Q18" s="40">
        <v>4.5776865000000004</v>
      </c>
      <c r="R18" s="39">
        <v>35.582628336755647</v>
      </c>
      <c r="S18" s="39">
        <v>35.582628336755647</v>
      </c>
      <c r="T18" s="39">
        <v>35.582628336755647</v>
      </c>
      <c r="U18" s="39">
        <v>35.680114989733056</v>
      </c>
      <c r="V18" s="39">
        <v>20.667170431211499</v>
      </c>
      <c r="W18" s="29" t="s">
        <v>265</v>
      </c>
      <c r="X18" s="29" t="s">
        <v>11773</v>
      </c>
      <c r="Y18" s="29">
        <v>45174</v>
      </c>
      <c r="Z18" s="41" t="s">
        <v>11757</v>
      </c>
      <c r="AA18" s="42" t="s">
        <v>1349</v>
      </c>
      <c r="AB18" s="29" t="s">
        <v>258</v>
      </c>
      <c r="AC18" s="29" t="s">
        <v>258</v>
      </c>
      <c r="AD18" s="29" t="s">
        <v>265</v>
      </c>
      <c r="AE18" s="29" t="s">
        <v>1367</v>
      </c>
      <c r="AF18" s="29" t="s">
        <v>1368</v>
      </c>
      <c r="AG18" s="183" t="s">
        <v>1369</v>
      </c>
      <c r="AH18" s="29" t="s">
        <v>1356</v>
      </c>
      <c r="AI18" s="29" t="s">
        <v>265</v>
      </c>
      <c r="AJ18" s="29" t="s">
        <v>258</v>
      </c>
      <c r="AK18" s="29" t="s">
        <v>258</v>
      </c>
      <c r="AL18" s="29" t="s">
        <v>13327</v>
      </c>
    </row>
    <row r="19" spans="1:38" x14ac:dyDescent="0.2">
      <c r="A19" s="35" t="s">
        <v>16</v>
      </c>
      <c r="B19" s="36">
        <v>139</v>
      </c>
      <c r="C19" s="36"/>
      <c r="D19" s="36" t="s">
        <v>1349</v>
      </c>
      <c r="E19" s="37" t="s">
        <v>1399</v>
      </c>
      <c r="F19" s="38" t="s">
        <v>1269</v>
      </c>
      <c r="G19" s="38" t="s">
        <v>1273</v>
      </c>
      <c r="H19" s="35" t="s">
        <v>986</v>
      </c>
      <c r="I19" s="35"/>
      <c r="J19" s="29" t="s">
        <v>274</v>
      </c>
      <c r="K19" s="29" t="s">
        <v>303</v>
      </c>
      <c r="L19" s="29" t="s">
        <v>1394</v>
      </c>
      <c r="M19" s="39">
        <v>35.376373603162392</v>
      </c>
      <c r="N19" s="39">
        <v>176.76079945242984</v>
      </c>
      <c r="O19" s="29">
        <v>44197</v>
      </c>
      <c r="P19" s="29">
        <v>46022</v>
      </c>
      <c r="Q19" s="40">
        <v>4.9965776999999996</v>
      </c>
      <c r="R19" s="39">
        <v>35.332799452429839</v>
      </c>
      <c r="S19" s="39">
        <v>35.332799452429839</v>
      </c>
      <c r="T19" s="39">
        <v>35.332799452429839</v>
      </c>
      <c r="U19" s="39">
        <v>35.429601642710473</v>
      </c>
      <c r="V19" s="39">
        <v>35.332799452429839</v>
      </c>
      <c r="W19" s="29" t="s">
        <v>265</v>
      </c>
      <c r="X19" s="29" t="s">
        <v>11773</v>
      </c>
      <c r="Y19" s="29">
        <v>45174</v>
      </c>
      <c r="Z19" s="41" t="s">
        <v>11757</v>
      </c>
      <c r="AA19" s="42" t="s">
        <v>1349</v>
      </c>
      <c r="AB19" s="29" t="s">
        <v>258</v>
      </c>
      <c r="AC19" s="29" t="s">
        <v>258</v>
      </c>
      <c r="AD19" s="29" t="s">
        <v>265</v>
      </c>
      <c r="AE19" s="29" t="s">
        <v>1367</v>
      </c>
      <c r="AF19" s="29" t="s">
        <v>1368</v>
      </c>
      <c r="AG19" s="183" t="s">
        <v>1369</v>
      </c>
      <c r="AH19" s="29" t="s">
        <v>1356</v>
      </c>
      <c r="AI19" s="29" t="s">
        <v>265</v>
      </c>
      <c r="AJ19" s="29" t="s">
        <v>258</v>
      </c>
      <c r="AK19" s="29" t="s">
        <v>258</v>
      </c>
      <c r="AL19" s="29" t="s">
        <v>13327</v>
      </c>
    </row>
    <row r="20" spans="1:38" x14ac:dyDescent="0.2">
      <c r="A20" s="35" t="s">
        <v>16</v>
      </c>
      <c r="B20" s="36">
        <v>151</v>
      </c>
      <c r="C20" s="36"/>
      <c r="D20" s="36" t="s">
        <v>1349</v>
      </c>
      <c r="E20" s="37" t="s">
        <v>1400</v>
      </c>
      <c r="F20" s="38" t="s">
        <v>1266</v>
      </c>
      <c r="G20" s="38" t="s">
        <v>1267</v>
      </c>
      <c r="H20" s="35" t="s">
        <v>1177</v>
      </c>
      <c r="I20" s="35"/>
      <c r="J20" s="29" t="s">
        <v>277</v>
      </c>
      <c r="K20" s="29" t="s">
        <v>1351</v>
      </c>
      <c r="L20" s="29" t="s">
        <v>1352</v>
      </c>
      <c r="M20" s="39">
        <v>686.4709406132223</v>
      </c>
      <c r="N20" s="39">
        <v>3430.0053935660508</v>
      </c>
      <c r="O20" s="29">
        <v>44197</v>
      </c>
      <c r="P20" s="29">
        <v>46022</v>
      </c>
      <c r="Q20" s="40">
        <v>4.9965776999999996</v>
      </c>
      <c r="R20" s="39">
        <v>685.62539356605066</v>
      </c>
      <c r="S20" s="39">
        <v>685.62539356605066</v>
      </c>
      <c r="T20" s="39">
        <v>685.62539356605066</v>
      </c>
      <c r="U20" s="39">
        <v>687.50381930184801</v>
      </c>
      <c r="V20" s="39">
        <v>685.62539356605066</v>
      </c>
      <c r="W20" s="29" t="s">
        <v>265</v>
      </c>
      <c r="X20" s="29" t="s">
        <v>11773</v>
      </c>
      <c r="Y20" s="29">
        <v>45279</v>
      </c>
      <c r="Z20" s="41" t="s">
        <v>11760</v>
      </c>
      <c r="AA20" s="42" t="s">
        <v>1349</v>
      </c>
      <c r="AB20" s="29" t="s">
        <v>258</v>
      </c>
      <c r="AC20" s="29" t="s">
        <v>258</v>
      </c>
      <c r="AD20" s="29" t="s">
        <v>258</v>
      </c>
      <c r="AE20" s="29" t="s">
        <v>1353</v>
      </c>
      <c r="AF20" s="29" t="s">
        <v>1354</v>
      </c>
      <c r="AG20" s="183" t="s">
        <v>1355</v>
      </c>
      <c r="AH20" s="29" t="s">
        <v>1356</v>
      </c>
      <c r="AI20" s="29" t="s">
        <v>1357</v>
      </c>
      <c r="AJ20" s="29" t="s">
        <v>258</v>
      </c>
      <c r="AK20" s="29" t="s">
        <v>258</v>
      </c>
      <c r="AL20" s="29" t="s">
        <v>13327</v>
      </c>
    </row>
    <row r="21" spans="1:38" x14ac:dyDescent="0.2">
      <c r="A21" s="35" t="s">
        <v>16</v>
      </c>
      <c r="B21" s="36">
        <v>164</v>
      </c>
      <c r="C21" s="36"/>
      <c r="D21" s="36" t="s">
        <v>1349</v>
      </c>
      <c r="E21" s="37" t="s">
        <v>1401</v>
      </c>
      <c r="F21" s="38" t="s">
        <v>1266</v>
      </c>
      <c r="G21" s="38" t="s">
        <v>1268</v>
      </c>
      <c r="H21" s="35" t="s">
        <v>1359</v>
      </c>
      <c r="I21" s="35"/>
      <c r="J21" s="29" t="s">
        <v>322</v>
      </c>
      <c r="K21" s="29" t="s">
        <v>336</v>
      </c>
      <c r="L21" s="29" t="s">
        <v>1402</v>
      </c>
      <c r="M21" s="39">
        <v>73.567666291173651</v>
      </c>
      <c r="N21" s="39">
        <v>292.25649281314168</v>
      </c>
      <c r="O21" s="29">
        <v>44197</v>
      </c>
      <c r="P21" s="29">
        <v>45648</v>
      </c>
      <c r="Q21" s="40">
        <v>3.9726214999999998</v>
      </c>
      <c r="R21" s="39">
        <v>73.466680355920602</v>
      </c>
      <c r="S21" s="39">
        <v>73.466680355920602</v>
      </c>
      <c r="T21" s="39">
        <v>73.466680355920602</v>
      </c>
      <c r="U21" s="39">
        <v>71.856451745379871</v>
      </c>
      <c r="V21" s="39">
        <v>0</v>
      </c>
      <c r="W21" s="29" t="s">
        <v>265</v>
      </c>
      <c r="X21" s="29" t="s">
        <v>11773</v>
      </c>
      <c r="Y21" s="29">
        <v>45282</v>
      </c>
      <c r="Z21" s="41" t="s">
        <v>11760</v>
      </c>
      <c r="AA21" s="42" t="s">
        <v>1349</v>
      </c>
      <c r="AB21" s="29" t="s">
        <v>258</v>
      </c>
      <c r="AC21" s="29" t="s">
        <v>258</v>
      </c>
      <c r="AD21" s="29" t="s">
        <v>265</v>
      </c>
      <c r="AE21" s="29" t="s">
        <v>1353</v>
      </c>
      <c r="AF21" s="29" t="s">
        <v>1361</v>
      </c>
      <c r="AG21" s="183" t="s">
        <v>1362</v>
      </c>
      <c r="AH21" s="29" t="s">
        <v>1356</v>
      </c>
      <c r="AI21" s="29" t="s">
        <v>1357</v>
      </c>
      <c r="AJ21" s="29" t="s">
        <v>258</v>
      </c>
      <c r="AK21" s="29" t="s">
        <v>258</v>
      </c>
      <c r="AL21" s="29" t="s">
        <v>13327</v>
      </c>
    </row>
    <row r="22" spans="1:38" x14ac:dyDescent="0.2">
      <c r="A22" s="35" t="s">
        <v>16</v>
      </c>
      <c r="B22" s="36">
        <v>165</v>
      </c>
      <c r="C22" s="36"/>
      <c r="D22" s="36" t="s">
        <v>1349</v>
      </c>
      <c r="E22" s="37" t="s">
        <v>1403</v>
      </c>
      <c r="F22" s="38" t="s">
        <v>1266</v>
      </c>
      <c r="G22" s="38" t="s">
        <v>1268</v>
      </c>
      <c r="H22" s="35" t="s">
        <v>1359</v>
      </c>
      <c r="I22" s="35"/>
      <c r="J22" s="29" t="s">
        <v>322</v>
      </c>
      <c r="K22" s="29" t="s">
        <v>1373</v>
      </c>
      <c r="L22" s="29" t="s">
        <v>1360</v>
      </c>
      <c r="M22" s="39">
        <v>691.66878717453767</v>
      </c>
      <c r="N22" s="39">
        <v>3455.9768377823407</v>
      </c>
      <c r="O22" s="29">
        <v>44197</v>
      </c>
      <c r="P22" s="29">
        <v>46022</v>
      </c>
      <c r="Q22" s="40">
        <v>4.9965776999999996</v>
      </c>
      <c r="R22" s="39">
        <v>690.81683778234083</v>
      </c>
      <c r="S22" s="39">
        <v>690.81683778234083</v>
      </c>
      <c r="T22" s="39">
        <v>690.81683778234083</v>
      </c>
      <c r="U22" s="39">
        <v>692.70948665297738</v>
      </c>
      <c r="V22" s="39">
        <v>690.81683778234083</v>
      </c>
      <c r="W22" s="29" t="s">
        <v>265</v>
      </c>
      <c r="X22" s="29" t="s">
        <v>11773</v>
      </c>
      <c r="Y22" s="29">
        <v>45259</v>
      </c>
      <c r="Z22" s="41" t="s">
        <v>11759</v>
      </c>
      <c r="AA22" s="42" t="s">
        <v>1349</v>
      </c>
      <c r="AB22" s="29" t="s">
        <v>258</v>
      </c>
      <c r="AC22" s="29" t="s">
        <v>258</v>
      </c>
      <c r="AD22" s="29" t="s">
        <v>258</v>
      </c>
      <c r="AE22" s="29" t="s">
        <v>1353</v>
      </c>
      <c r="AF22" s="29" t="s">
        <v>1361</v>
      </c>
      <c r="AG22" s="183" t="s">
        <v>1362</v>
      </c>
      <c r="AH22" s="29" t="s">
        <v>1356</v>
      </c>
      <c r="AI22" s="29" t="s">
        <v>1357</v>
      </c>
      <c r="AJ22" s="29" t="s">
        <v>258</v>
      </c>
      <c r="AK22" s="29" t="s">
        <v>258</v>
      </c>
      <c r="AL22" s="29" t="s">
        <v>13327</v>
      </c>
    </row>
    <row r="23" spans="1:38" x14ac:dyDescent="0.2">
      <c r="A23" s="35" t="s">
        <v>16</v>
      </c>
      <c r="B23" s="36">
        <v>168</v>
      </c>
      <c r="C23" s="36"/>
      <c r="D23" s="36" t="s">
        <v>1349</v>
      </c>
      <c r="E23" s="37" t="s">
        <v>1404</v>
      </c>
      <c r="F23" s="38" t="s">
        <v>1266</v>
      </c>
      <c r="G23" s="38" t="s">
        <v>1268</v>
      </c>
      <c r="H23" s="35" t="s">
        <v>1359</v>
      </c>
      <c r="I23" s="35"/>
      <c r="J23" s="29" t="s">
        <v>1405</v>
      </c>
      <c r="K23" s="29" t="s">
        <v>1406</v>
      </c>
      <c r="L23" s="29" t="s">
        <v>1407</v>
      </c>
      <c r="M23" s="39">
        <v>47.074526007425717</v>
      </c>
      <c r="N23" s="39">
        <v>133.13616974674881</v>
      </c>
      <c r="O23" s="29">
        <v>44197</v>
      </c>
      <c r="P23" s="29">
        <v>45230</v>
      </c>
      <c r="Q23" s="40">
        <v>2.8281999</v>
      </c>
      <c r="R23" s="39">
        <v>46.996810403832995</v>
      </c>
      <c r="S23" s="39">
        <v>46.996810403832995</v>
      </c>
      <c r="T23" s="39">
        <v>39.142548939082822</v>
      </c>
      <c r="U23" s="39">
        <v>0</v>
      </c>
      <c r="V23" s="39">
        <v>0</v>
      </c>
      <c r="W23" s="29" t="s">
        <v>265</v>
      </c>
      <c r="X23" s="29" t="s">
        <v>11773</v>
      </c>
      <c r="Y23" s="29">
        <v>45273</v>
      </c>
      <c r="Z23" s="41" t="s">
        <v>11760</v>
      </c>
      <c r="AA23" s="42" t="s">
        <v>1349</v>
      </c>
      <c r="AB23" s="29" t="s">
        <v>258</v>
      </c>
      <c r="AC23" s="29" t="s">
        <v>258</v>
      </c>
      <c r="AD23" s="29" t="s">
        <v>265</v>
      </c>
      <c r="AE23" s="29" t="s">
        <v>1367</v>
      </c>
      <c r="AF23" s="29" t="s">
        <v>1408</v>
      </c>
      <c r="AG23" s="183" t="s">
        <v>1409</v>
      </c>
      <c r="AH23" s="29" t="s">
        <v>1356</v>
      </c>
      <c r="AI23" s="29" t="s">
        <v>1357</v>
      </c>
      <c r="AJ23" s="29" t="s">
        <v>258</v>
      </c>
      <c r="AK23" s="29" t="s">
        <v>258</v>
      </c>
      <c r="AL23" s="29" t="s">
        <v>13327</v>
      </c>
    </row>
    <row r="24" spans="1:38" x14ac:dyDescent="0.2">
      <c r="A24" s="35" t="s">
        <v>16</v>
      </c>
      <c r="B24" s="36">
        <v>170</v>
      </c>
      <c r="C24" s="36"/>
      <c r="D24" s="36" t="s">
        <v>1349</v>
      </c>
      <c r="E24" s="37" t="s">
        <v>1410</v>
      </c>
      <c r="F24" s="38" t="s">
        <v>1266</v>
      </c>
      <c r="G24" s="38" t="s">
        <v>1268</v>
      </c>
      <c r="H24" s="35" t="s">
        <v>669</v>
      </c>
      <c r="I24" s="35"/>
      <c r="J24" s="29" t="s">
        <v>322</v>
      </c>
      <c r="K24" s="29" t="s">
        <v>1373</v>
      </c>
      <c r="L24" s="29" t="s">
        <v>1402</v>
      </c>
      <c r="M24" s="39">
        <v>149.54989987039275</v>
      </c>
      <c r="N24" s="39">
        <v>747.23769472963727</v>
      </c>
      <c r="O24" s="29">
        <v>44197</v>
      </c>
      <c r="P24" s="29">
        <v>46022</v>
      </c>
      <c r="Q24" s="40">
        <v>4.9965776999999996</v>
      </c>
      <c r="R24" s="39">
        <v>149.36569472963723</v>
      </c>
      <c r="S24" s="39">
        <v>149.36569472963723</v>
      </c>
      <c r="T24" s="39">
        <v>149.36569472963723</v>
      </c>
      <c r="U24" s="39">
        <v>149.77491581108828</v>
      </c>
      <c r="V24" s="39">
        <v>149.36569472963723</v>
      </c>
      <c r="W24" s="29" t="s">
        <v>265</v>
      </c>
      <c r="X24" s="29" t="s">
        <v>11773</v>
      </c>
      <c r="Y24" s="29">
        <v>45149</v>
      </c>
      <c r="Z24" s="41" t="s">
        <v>11756</v>
      </c>
      <c r="AA24" s="42" t="s">
        <v>1349</v>
      </c>
      <c r="AB24" s="29" t="s">
        <v>258</v>
      </c>
      <c r="AC24" s="29" t="s">
        <v>258</v>
      </c>
      <c r="AD24" s="29" t="s">
        <v>265</v>
      </c>
      <c r="AE24" s="29" t="s">
        <v>1353</v>
      </c>
      <c r="AF24" s="29" t="s">
        <v>1361</v>
      </c>
      <c r="AG24" s="183" t="s">
        <v>1362</v>
      </c>
      <c r="AH24" s="29" t="s">
        <v>1356</v>
      </c>
      <c r="AI24" s="29" t="s">
        <v>1357</v>
      </c>
      <c r="AJ24" s="29" t="s">
        <v>258</v>
      </c>
      <c r="AK24" s="29" t="s">
        <v>258</v>
      </c>
      <c r="AL24" s="29" t="s">
        <v>13327</v>
      </c>
    </row>
    <row r="25" spans="1:38" x14ac:dyDescent="0.2">
      <c r="A25" s="35" t="s">
        <v>16</v>
      </c>
      <c r="B25" s="36">
        <v>171</v>
      </c>
      <c r="C25" s="36"/>
      <c r="D25" s="36" t="s">
        <v>1349</v>
      </c>
      <c r="E25" s="37" t="s">
        <v>1411</v>
      </c>
      <c r="F25" s="38" t="s">
        <v>1266</v>
      </c>
      <c r="G25" s="38" t="s">
        <v>1268</v>
      </c>
      <c r="H25" s="35" t="s">
        <v>1359</v>
      </c>
      <c r="I25" s="35"/>
      <c r="J25" s="29" t="s">
        <v>322</v>
      </c>
      <c r="K25" s="29" t="s">
        <v>1373</v>
      </c>
      <c r="L25" s="29" t="s">
        <v>1402</v>
      </c>
      <c r="M25" s="39">
        <v>1556.4893996352275</v>
      </c>
      <c r="N25" s="39">
        <v>7777.1202245037648</v>
      </c>
      <c r="O25" s="29">
        <v>44197</v>
      </c>
      <c r="P25" s="29">
        <v>46022</v>
      </c>
      <c r="Q25" s="40">
        <v>4.9965776999999996</v>
      </c>
      <c r="R25" s="39">
        <v>1554.5722245037646</v>
      </c>
      <c r="S25" s="39">
        <v>1554.5722245037646</v>
      </c>
      <c r="T25" s="39">
        <v>1554.5722245037646</v>
      </c>
      <c r="U25" s="39">
        <v>1558.8313264887063</v>
      </c>
      <c r="V25" s="39">
        <v>1554.5722245037646</v>
      </c>
      <c r="W25" s="29" t="s">
        <v>265</v>
      </c>
      <c r="X25" s="29" t="s">
        <v>11773</v>
      </c>
      <c r="Y25" s="29">
        <v>45256</v>
      </c>
      <c r="Z25" s="41" t="s">
        <v>11759</v>
      </c>
      <c r="AA25" s="42" t="s">
        <v>1349</v>
      </c>
      <c r="AB25" s="29" t="s">
        <v>258</v>
      </c>
      <c r="AC25" s="29" t="s">
        <v>258</v>
      </c>
      <c r="AD25" s="29" t="s">
        <v>265</v>
      </c>
      <c r="AE25" s="29" t="s">
        <v>1353</v>
      </c>
      <c r="AF25" s="29" t="s">
        <v>1361</v>
      </c>
      <c r="AG25" s="183" t="s">
        <v>1362</v>
      </c>
      <c r="AH25" s="29" t="s">
        <v>1356</v>
      </c>
      <c r="AI25" s="29" t="s">
        <v>1357</v>
      </c>
      <c r="AJ25" s="29" t="s">
        <v>258</v>
      </c>
      <c r="AK25" s="29" t="s">
        <v>258</v>
      </c>
      <c r="AL25" s="29" t="s">
        <v>13327</v>
      </c>
    </row>
    <row r="26" spans="1:38" x14ac:dyDescent="0.2">
      <c r="A26" s="35" t="s">
        <v>16</v>
      </c>
      <c r="B26" s="36">
        <v>175</v>
      </c>
      <c r="C26" s="36"/>
      <c r="D26" s="36" t="s">
        <v>1349</v>
      </c>
      <c r="E26" s="37" t="s">
        <v>1412</v>
      </c>
      <c r="F26" s="38" t="s">
        <v>1266</v>
      </c>
      <c r="G26" s="38" t="s">
        <v>1278</v>
      </c>
      <c r="H26" s="35" t="s">
        <v>1090</v>
      </c>
      <c r="I26" s="35"/>
      <c r="J26" s="29" t="s">
        <v>1371</v>
      </c>
      <c r="K26" s="29" t="s">
        <v>1371</v>
      </c>
      <c r="L26" s="29" t="s">
        <v>1384</v>
      </c>
      <c r="M26" s="39">
        <v>124.14378911522246</v>
      </c>
      <c r="N26" s="39">
        <v>184.89861738535248</v>
      </c>
      <c r="O26" s="29">
        <v>44197</v>
      </c>
      <c r="P26" s="29">
        <v>44741</v>
      </c>
      <c r="Q26" s="40">
        <v>1.4893908</v>
      </c>
      <c r="R26" s="39">
        <v>123.83118412046544</v>
      </c>
      <c r="S26" s="39">
        <v>61.067433264887057</v>
      </c>
      <c r="T26" s="39">
        <v>0</v>
      </c>
      <c r="U26" s="39">
        <v>0</v>
      </c>
      <c r="V26" s="39">
        <v>0</v>
      </c>
      <c r="W26" s="29" t="s">
        <v>1357</v>
      </c>
      <c r="X26" s="29" t="s">
        <v>258</v>
      </c>
      <c r="Y26" s="29" t="s">
        <v>1349</v>
      </c>
      <c r="Z26" s="41" t="s">
        <v>1349</v>
      </c>
      <c r="AA26" s="42" t="s">
        <v>1349</v>
      </c>
      <c r="AB26" s="29" t="s">
        <v>258</v>
      </c>
      <c r="AC26" s="29" t="s">
        <v>258</v>
      </c>
      <c r="AD26" s="29" t="s">
        <v>265</v>
      </c>
      <c r="AE26" s="29" t="s">
        <v>1353</v>
      </c>
      <c r="AF26" s="29" t="s">
        <v>1368</v>
      </c>
      <c r="AG26" s="183" t="s">
        <v>1369</v>
      </c>
      <c r="AH26" s="29" t="s">
        <v>1413</v>
      </c>
      <c r="AI26" s="29" t="s">
        <v>1357</v>
      </c>
      <c r="AJ26" s="29" t="s">
        <v>258</v>
      </c>
      <c r="AK26" s="29" t="s">
        <v>258</v>
      </c>
      <c r="AL26" s="29" t="s">
        <v>13326</v>
      </c>
    </row>
    <row r="27" spans="1:38" x14ac:dyDescent="0.2">
      <c r="A27" s="35" t="s">
        <v>16</v>
      </c>
      <c r="B27" s="36">
        <v>191</v>
      </c>
      <c r="C27" s="36"/>
      <c r="D27" s="36" t="s">
        <v>1349</v>
      </c>
      <c r="E27" s="37" t="s">
        <v>1414</v>
      </c>
      <c r="F27" s="38" t="s">
        <v>1266</v>
      </c>
      <c r="G27" s="38" t="s">
        <v>1267</v>
      </c>
      <c r="H27" s="35" t="s">
        <v>1415</v>
      </c>
      <c r="I27" s="35"/>
      <c r="J27" s="29" t="s">
        <v>1405</v>
      </c>
      <c r="K27" s="29" t="s">
        <v>1416</v>
      </c>
      <c r="L27" s="29" t="s">
        <v>1417</v>
      </c>
      <c r="M27" s="39">
        <v>116.48563814973822</v>
      </c>
      <c r="N27" s="39">
        <v>251.30919096509237</v>
      </c>
      <c r="O27" s="29">
        <v>44197</v>
      </c>
      <c r="P27" s="29">
        <v>44985</v>
      </c>
      <c r="Q27" s="40">
        <v>2.1574263999999999</v>
      </c>
      <c r="R27" s="39">
        <v>116.25837097878166</v>
      </c>
      <c r="S27" s="39">
        <v>116.25837097878166</v>
      </c>
      <c r="T27" s="39">
        <v>18.79244900752909</v>
      </c>
      <c r="U27" s="39">
        <v>0</v>
      </c>
      <c r="V27" s="39">
        <v>0</v>
      </c>
      <c r="W27" s="29" t="s">
        <v>265</v>
      </c>
      <c r="X27" s="29" t="s">
        <v>11773</v>
      </c>
      <c r="Y27" s="29">
        <v>45448</v>
      </c>
      <c r="Z27" s="41" t="s">
        <v>11761</v>
      </c>
      <c r="AA27" s="42" t="s">
        <v>1349</v>
      </c>
      <c r="AB27" s="29" t="s">
        <v>258</v>
      </c>
      <c r="AC27" s="29" t="s">
        <v>258</v>
      </c>
      <c r="AD27" s="29" t="s">
        <v>258</v>
      </c>
      <c r="AE27" s="29" t="s">
        <v>1353</v>
      </c>
      <c r="AF27" s="29" t="s">
        <v>1368</v>
      </c>
      <c r="AG27" s="183" t="s">
        <v>1369</v>
      </c>
      <c r="AH27" s="29" t="s">
        <v>1356</v>
      </c>
      <c r="AI27" s="29" t="s">
        <v>1357</v>
      </c>
      <c r="AJ27" s="29" t="s">
        <v>258</v>
      </c>
      <c r="AK27" s="29" t="s">
        <v>258</v>
      </c>
      <c r="AL27" s="29" t="s">
        <v>13327</v>
      </c>
    </row>
    <row r="28" spans="1:38" x14ac:dyDescent="0.2">
      <c r="A28" s="35" t="s">
        <v>16</v>
      </c>
      <c r="B28" s="36">
        <v>194</v>
      </c>
      <c r="C28" s="36"/>
      <c r="D28" s="36" t="s">
        <v>1349</v>
      </c>
      <c r="E28" s="37" t="s">
        <v>1418</v>
      </c>
      <c r="F28" s="38" t="s">
        <v>1266</v>
      </c>
      <c r="G28" s="38" t="s">
        <v>1268</v>
      </c>
      <c r="H28" s="35" t="s">
        <v>1133</v>
      </c>
      <c r="I28" s="35"/>
      <c r="J28" s="29" t="s">
        <v>1371</v>
      </c>
      <c r="K28" s="29" t="s">
        <v>1371</v>
      </c>
      <c r="L28" s="29" t="s">
        <v>1384</v>
      </c>
      <c r="M28" s="39">
        <v>35.041501780008787</v>
      </c>
      <c r="N28" s="39">
        <v>142.94822176591376</v>
      </c>
      <c r="O28" s="29">
        <v>44197</v>
      </c>
      <c r="P28" s="29">
        <v>45687</v>
      </c>
      <c r="Q28" s="40">
        <v>4.0793977000000003</v>
      </c>
      <c r="R28" s="39">
        <v>34.994031485284054</v>
      </c>
      <c r="S28" s="39">
        <v>34.994031485284054</v>
      </c>
      <c r="T28" s="39">
        <v>34.994031485284054</v>
      </c>
      <c r="U28" s="39">
        <v>35.089905544147847</v>
      </c>
      <c r="V28" s="39">
        <v>2.8762217659137574</v>
      </c>
      <c r="W28" s="29" t="s">
        <v>1357</v>
      </c>
      <c r="X28" s="29" t="s">
        <v>258</v>
      </c>
      <c r="Y28" s="29" t="s">
        <v>1349</v>
      </c>
      <c r="Z28" s="41" t="s">
        <v>1349</v>
      </c>
      <c r="AA28" s="42" t="s">
        <v>1349</v>
      </c>
      <c r="AB28" s="29" t="s">
        <v>258</v>
      </c>
      <c r="AC28" s="29" t="s">
        <v>258</v>
      </c>
      <c r="AD28" s="29" t="s">
        <v>265</v>
      </c>
      <c r="AE28" s="29" t="s">
        <v>1353</v>
      </c>
      <c r="AF28" s="29" t="s">
        <v>1368</v>
      </c>
      <c r="AG28" s="183" t="s">
        <v>1369</v>
      </c>
      <c r="AH28" s="29" t="s">
        <v>1356</v>
      </c>
      <c r="AI28" s="29" t="s">
        <v>1357</v>
      </c>
      <c r="AJ28" s="29" t="s">
        <v>258</v>
      </c>
      <c r="AK28" s="29" t="s">
        <v>258</v>
      </c>
      <c r="AL28" s="29" t="s">
        <v>13326</v>
      </c>
    </row>
    <row r="29" spans="1:38" x14ac:dyDescent="0.2">
      <c r="A29" s="35" t="s">
        <v>16</v>
      </c>
      <c r="B29" s="36">
        <v>198</v>
      </c>
      <c r="C29" s="36"/>
      <c r="D29" s="36" t="s">
        <v>1349</v>
      </c>
      <c r="E29" s="37" t="s">
        <v>1419</v>
      </c>
      <c r="F29" s="38" t="s">
        <v>1266</v>
      </c>
      <c r="G29" s="38" t="s">
        <v>1267</v>
      </c>
      <c r="H29" s="35" t="s">
        <v>1415</v>
      </c>
      <c r="I29" s="35"/>
      <c r="J29" s="29" t="s">
        <v>1420</v>
      </c>
      <c r="K29" s="29" t="s">
        <v>1421</v>
      </c>
      <c r="L29" s="29" t="s">
        <v>1384</v>
      </c>
      <c r="M29" s="39">
        <v>255.04667438021659</v>
      </c>
      <c r="N29" s="39">
        <v>1274.3605256673513</v>
      </c>
      <c r="O29" s="29">
        <v>44197</v>
      </c>
      <c r="P29" s="29">
        <v>46022</v>
      </c>
      <c r="Q29" s="40">
        <v>4.9965776999999996</v>
      </c>
      <c r="R29" s="39">
        <v>254.73252566735115</v>
      </c>
      <c r="S29" s="39">
        <v>254.73252566735115</v>
      </c>
      <c r="T29" s="39">
        <v>254.73252566735115</v>
      </c>
      <c r="U29" s="39">
        <v>255.43042299794661</v>
      </c>
      <c r="V29" s="39">
        <v>254.73252566735115</v>
      </c>
      <c r="W29" s="29" t="s">
        <v>265</v>
      </c>
      <c r="X29" s="29" t="s">
        <v>11774</v>
      </c>
      <c r="Y29" s="29">
        <v>45273</v>
      </c>
      <c r="Z29" s="41" t="s">
        <v>11760</v>
      </c>
      <c r="AA29" s="42" t="s">
        <v>1349</v>
      </c>
      <c r="AB29" s="29" t="s">
        <v>258</v>
      </c>
      <c r="AC29" s="29" t="s">
        <v>258</v>
      </c>
      <c r="AD29" s="29" t="s">
        <v>265</v>
      </c>
      <c r="AE29" s="29" t="s">
        <v>1353</v>
      </c>
      <c r="AF29" s="29" t="s">
        <v>1368</v>
      </c>
      <c r="AG29" s="183" t="s">
        <v>1369</v>
      </c>
      <c r="AH29" s="29" t="s">
        <v>1356</v>
      </c>
      <c r="AI29" s="29" t="s">
        <v>1357</v>
      </c>
      <c r="AJ29" s="29" t="s">
        <v>258</v>
      </c>
      <c r="AK29" s="29" t="s">
        <v>258</v>
      </c>
      <c r="AL29" s="29" t="s">
        <v>13327</v>
      </c>
    </row>
    <row r="30" spans="1:38" x14ac:dyDescent="0.2">
      <c r="A30" s="35" t="s">
        <v>16</v>
      </c>
      <c r="B30" s="36">
        <v>244</v>
      </c>
      <c r="C30" s="36"/>
      <c r="D30" s="36" t="s">
        <v>1349</v>
      </c>
      <c r="E30" s="37" t="s">
        <v>1422</v>
      </c>
      <c r="F30" s="38" t="s">
        <v>1269</v>
      </c>
      <c r="G30" s="38" t="s">
        <v>1273</v>
      </c>
      <c r="H30" s="35" t="s">
        <v>1393</v>
      </c>
      <c r="I30" s="35"/>
      <c r="J30" s="29" t="s">
        <v>484</v>
      </c>
      <c r="K30" s="29" t="s">
        <v>1365</v>
      </c>
      <c r="L30" s="29" t="s">
        <v>1366</v>
      </c>
      <c r="M30" s="39">
        <v>10.961002710146337</v>
      </c>
      <c r="N30" s="39">
        <v>54.767501711156747</v>
      </c>
      <c r="O30" s="29">
        <v>44197</v>
      </c>
      <c r="P30" s="29">
        <v>46022</v>
      </c>
      <c r="Q30" s="40">
        <v>4.9965776999999996</v>
      </c>
      <c r="R30" s="39">
        <v>10.947501711156741</v>
      </c>
      <c r="S30" s="39">
        <v>10.947501711156741</v>
      </c>
      <c r="T30" s="39">
        <v>10.947501711156741</v>
      </c>
      <c r="U30" s="39">
        <v>10.977494866529774</v>
      </c>
      <c r="V30" s="39">
        <v>10.947501711156741</v>
      </c>
      <c r="W30" s="29" t="s">
        <v>265</v>
      </c>
      <c r="X30" s="29" t="s">
        <v>11773</v>
      </c>
      <c r="Y30" s="29">
        <v>45159</v>
      </c>
      <c r="Z30" s="41" t="s">
        <v>11756</v>
      </c>
      <c r="AA30" s="42" t="s">
        <v>1349</v>
      </c>
      <c r="AB30" s="29" t="s">
        <v>258</v>
      </c>
      <c r="AC30" s="29" t="s">
        <v>258</v>
      </c>
      <c r="AD30" s="29" t="s">
        <v>265</v>
      </c>
      <c r="AE30" s="29" t="s">
        <v>1367</v>
      </c>
      <c r="AF30" s="29" t="s">
        <v>1368</v>
      </c>
      <c r="AG30" s="183" t="s">
        <v>1369</v>
      </c>
      <c r="AH30" s="29" t="s">
        <v>1356</v>
      </c>
      <c r="AI30" s="29" t="s">
        <v>1357</v>
      </c>
      <c r="AJ30" s="29" t="s">
        <v>258</v>
      </c>
      <c r="AK30" s="29" t="s">
        <v>258</v>
      </c>
      <c r="AL30" s="29" t="s">
        <v>13327</v>
      </c>
    </row>
    <row r="31" spans="1:38" x14ac:dyDescent="0.2">
      <c r="A31" s="35" t="s">
        <v>16</v>
      </c>
      <c r="B31" s="36">
        <v>258</v>
      </c>
      <c r="C31" s="36"/>
      <c r="D31" s="36" t="s">
        <v>1349</v>
      </c>
      <c r="E31" s="37" t="s">
        <v>1423</v>
      </c>
      <c r="F31" s="38" t="s">
        <v>1266</v>
      </c>
      <c r="G31" s="38" t="s">
        <v>1268</v>
      </c>
      <c r="H31" s="35" t="s">
        <v>669</v>
      </c>
      <c r="I31" s="35"/>
      <c r="J31" s="29" t="s">
        <v>1405</v>
      </c>
      <c r="K31" s="29" t="s">
        <v>1424</v>
      </c>
      <c r="L31" s="29" t="s">
        <v>1425</v>
      </c>
      <c r="M31" s="39">
        <v>175.96936829224705</v>
      </c>
      <c r="N31" s="39">
        <v>879.24462149212866</v>
      </c>
      <c r="O31" s="29">
        <v>44197</v>
      </c>
      <c r="P31" s="29">
        <v>46022</v>
      </c>
      <c r="Q31" s="40">
        <v>4.9965776999999996</v>
      </c>
      <c r="R31" s="39">
        <v>175.75262149212867</v>
      </c>
      <c r="S31" s="39">
        <v>175.75262149212867</v>
      </c>
      <c r="T31" s="39">
        <v>175.75262149212867</v>
      </c>
      <c r="U31" s="39">
        <v>176.23413552361396</v>
      </c>
      <c r="V31" s="39">
        <v>175.75262149212867</v>
      </c>
      <c r="W31" s="29" t="s">
        <v>265</v>
      </c>
      <c r="X31" s="29" t="s">
        <v>11773</v>
      </c>
      <c r="Y31" s="29">
        <v>45243</v>
      </c>
      <c r="Z31" s="41" t="s">
        <v>11759</v>
      </c>
      <c r="AA31" s="42" t="s">
        <v>1349</v>
      </c>
      <c r="AB31" s="43" t="s">
        <v>265</v>
      </c>
      <c r="AC31" s="29" t="s">
        <v>258</v>
      </c>
      <c r="AD31" s="29" t="s">
        <v>258</v>
      </c>
      <c r="AE31" s="29" t="s">
        <v>1353</v>
      </c>
      <c r="AF31" s="29" t="s">
        <v>1368</v>
      </c>
      <c r="AG31" s="183" t="s">
        <v>1369</v>
      </c>
      <c r="AH31" s="29" t="s">
        <v>1356</v>
      </c>
      <c r="AI31" s="29" t="s">
        <v>1357</v>
      </c>
      <c r="AJ31" s="29" t="s">
        <v>258</v>
      </c>
      <c r="AK31" s="29" t="s">
        <v>258</v>
      </c>
      <c r="AL31" s="29" t="s">
        <v>13327</v>
      </c>
    </row>
    <row r="32" spans="1:38" x14ac:dyDescent="0.2">
      <c r="A32" s="35" t="s">
        <v>16</v>
      </c>
      <c r="B32" s="36">
        <v>259</v>
      </c>
      <c r="C32" s="36"/>
      <c r="D32" s="36" t="s">
        <v>1349</v>
      </c>
      <c r="E32" s="37" t="s">
        <v>1426</v>
      </c>
      <c r="F32" s="38" t="s">
        <v>1266</v>
      </c>
      <c r="G32" s="38" t="s">
        <v>1268</v>
      </c>
      <c r="H32" s="35" t="s">
        <v>669</v>
      </c>
      <c r="I32" s="35"/>
      <c r="J32" s="29" t="s">
        <v>1405</v>
      </c>
      <c r="K32" s="29" t="s">
        <v>1424</v>
      </c>
      <c r="L32" s="29" t="s">
        <v>1425</v>
      </c>
      <c r="M32" s="39">
        <v>131.54117556035658</v>
      </c>
      <c r="N32" s="39">
        <v>437.57023408624229</v>
      </c>
      <c r="O32" s="29">
        <v>44197</v>
      </c>
      <c r="P32" s="29">
        <v>45412</v>
      </c>
      <c r="Q32" s="40">
        <v>3.3264887000000001</v>
      </c>
      <c r="R32" s="39">
        <v>131.34303901437372</v>
      </c>
      <c r="S32" s="39">
        <v>131.34303901437372</v>
      </c>
      <c r="T32" s="39">
        <v>131.34303901437372</v>
      </c>
      <c r="U32" s="39">
        <v>43.541117043121147</v>
      </c>
      <c r="V32" s="39">
        <v>0</v>
      </c>
      <c r="W32" s="29" t="s">
        <v>265</v>
      </c>
      <c r="X32" s="29" t="s">
        <v>11773</v>
      </c>
      <c r="Y32" s="29">
        <v>45243</v>
      </c>
      <c r="Z32" s="41" t="s">
        <v>11759</v>
      </c>
      <c r="AA32" s="42" t="s">
        <v>1349</v>
      </c>
      <c r="AB32" s="43" t="s">
        <v>265</v>
      </c>
      <c r="AC32" s="29" t="s">
        <v>258</v>
      </c>
      <c r="AD32" s="29" t="s">
        <v>258</v>
      </c>
      <c r="AE32" s="29" t="s">
        <v>1353</v>
      </c>
      <c r="AF32" s="29" t="s">
        <v>1368</v>
      </c>
      <c r="AG32" s="183" t="s">
        <v>1369</v>
      </c>
      <c r="AH32" s="29" t="s">
        <v>1356</v>
      </c>
      <c r="AI32" s="29" t="s">
        <v>1357</v>
      </c>
      <c r="AJ32" s="29" t="s">
        <v>258</v>
      </c>
      <c r="AK32" s="29" t="s">
        <v>258</v>
      </c>
      <c r="AL32" s="29" t="s">
        <v>13327</v>
      </c>
    </row>
    <row r="33" spans="1:38" x14ac:dyDescent="0.2">
      <c r="A33" s="35" t="s">
        <v>16</v>
      </c>
      <c r="B33" s="36">
        <v>290</v>
      </c>
      <c r="C33" s="36"/>
      <c r="D33" s="36" t="s">
        <v>1349</v>
      </c>
      <c r="E33" s="37" t="s">
        <v>1427</v>
      </c>
      <c r="F33" s="38" t="s">
        <v>1269</v>
      </c>
      <c r="G33" s="38" t="s">
        <v>1271</v>
      </c>
      <c r="H33" s="35" t="s">
        <v>11597</v>
      </c>
      <c r="I33" s="35"/>
      <c r="J33" s="29" t="s">
        <v>1371</v>
      </c>
      <c r="K33" s="29" t="s">
        <v>1371</v>
      </c>
      <c r="L33" s="29" t="s">
        <v>1384</v>
      </c>
      <c r="M33" s="39">
        <v>42.761417966794539</v>
      </c>
      <c r="N33" s="39">
        <v>213.6607474332649</v>
      </c>
      <c r="O33" s="29">
        <v>44197</v>
      </c>
      <c r="P33" s="29">
        <v>46022</v>
      </c>
      <c r="Q33" s="40">
        <v>4.9965776999999996</v>
      </c>
      <c r="R33" s="39">
        <v>42.70874743326489</v>
      </c>
      <c r="S33" s="39">
        <v>42.70874743326489</v>
      </c>
      <c r="T33" s="39">
        <v>42.70874743326489</v>
      </c>
      <c r="U33" s="39">
        <v>42.825757700205337</v>
      </c>
      <c r="V33" s="39">
        <v>42.70874743326489</v>
      </c>
      <c r="W33" s="29" t="s">
        <v>265</v>
      </c>
      <c r="X33" s="29" t="s">
        <v>11774</v>
      </c>
      <c r="Y33" s="29">
        <v>45203</v>
      </c>
      <c r="Z33" s="41" t="s">
        <v>11758</v>
      </c>
      <c r="AA33" s="42" t="s">
        <v>1349</v>
      </c>
      <c r="AB33" s="29" t="s">
        <v>258</v>
      </c>
      <c r="AC33" s="29" t="s">
        <v>258</v>
      </c>
      <c r="AD33" s="29" t="s">
        <v>265</v>
      </c>
      <c r="AE33" s="29" t="s">
        <v>1353</v>
      </c>
      <c r="AF33" s="29" t="s">
        <v>1368</v>
      </c>
      <c r="AG33" s="183" t="s">
        <v>1369</v>
      </c>
      <c r="AH33" s="29" t="s">
        <v>1356</v>
      </c>
      <c r="AI33" s="29" t="s">
        <v>1357</v>
      </c>
      <c r="AJ33" s="29" t="s">
        <v>258</v>
      </c>
      <c r="AK33" s="29" t="s">
        <v>258</v>
      </c>
      <c r="AL33" s="29" t="s">
        <v>13327</v>
      </c>
    </row>
    <row r="34" spans="1:38" x14ac:dyDescent="0.2">
      <c r="A34" s="35" t="s">
        <v>16</v>
      </c>
      <c r="B34" s="36">
        <v>297</v>
      </c>
      <c r="C34" s="36"/>
      <c r="D34" s="36" t="s">
        <v>1349</v>
      </c>
      <c r="E34" s="37" t="s">
        <v>1428</v>
      </c>
      <c r="F34" s="38" t="s">
        <v>1266</v>
      </c>
      <c r="G34" s="38" t="s">
        <v>1267</v>
      </c>
      <c r="H34" s="35" t="s">
        <v>1429</v>
      </c>
      <c r="I34" s="35"/>
      <c r="J34" s="29" t="s">
        <v>1420</v>
      </c>
      <c r="K34" s="29" t="s">
        <v>1421</v>
      </c>
      <c r="L34" s="29" t="s">
        <v>1384</v>
      </c>
      <c r="M34" s="39">
        <v>140.03869112893668</v>
      </c>
      <c r="N34" s="39">
        <v>699.71420123203279</v>
      </c>
      <c r="O34" s="29">
        <v>44197</v>
      </c>
      <c r="P34" s="29">
        <v>46022</v>
      </c>
      <c r="Q34" s="40">
        <v>4.9965776999999996</v>
      </c>
      <c r="R34" s="39">
        <v>139.86620123203284</v>
      </c>
      <c r="S34" s="39">
        <v>139.86620123203284</v>
      </c>
      <c r="T34" s="39">
        <v>139.86620123203284</v>
      </c>
      <c r="U34" s="39">
        <v>140.24939630390142</v>
      </c>
      <c r="V34" s="39">
        <v>139.86620123203284</v>
      </c>
      <c r="W34" s="29" t="s">
        <v>265</v>
      </c>
      <c r="X34" s="29" t="s">
        <v>11773</v>
      </c>
      <c r="Y34" s="29">
        <v>45237</v>
      </c>
      <c r="Z34" s="41" t="s">
        <v>11759</v>
      </c>
      <c r="AA34" s="42" t="s">
        <v>1349</v>
      </c>
      <c r="AB34" s="29" t="s">
        <v>258</v>
      </c>
      <c r="AC34" s="29" t="s">
        <v>258</v>
      </c>
      <c r="AD34" s="29" t="s">
        <v>265</v>
      </c>
      <c r="AE34" s="29" t="s">
        <v>1353</v>
      </c>
      <c r="AF34" s="29" t="s">
        <v>1368</v>
      </c>
      <c r="AG34" s="183" t="s">
        <v>1369</v>
      </c>
      <c r="AH34" s="29" t="s">
        <v>1356</v>
      </c>
      <c r="AI34" s="29" t="s">
        <v>1357</v>
      </c>
      <c r="AJ34" s="29" t="s">
        <v>258</v>
      </c>
      <c r="AK34" s="29" t="s">
        <v>258</v>
      </c>
      <c r="AL34" s="29" t="s">
        <v>13327</v>
      </c>
    </row>
    <row r="35" spans="1:38" x14ac:dyDescent="0.2">
      <c r="A35" s="35" t="s">
        <v>16</v>
      </c>
      <c r="B35" s="36">
        <v>312</v>
      </c>
      <c r="C35" s="36"/>
      <c r="D35" s="36" t="s">
        <v>1349</v>
      </c>
      <c r="E35" s="37" t="s">
        <v>1430</v>
      </c>
      <c r="F35" s="38" t="s">
        <v>1269</v>
      </c>
      <c r="G35" s="38" t="s">
        <v>1273</v>
      </c>
      <c r="H35" s="35" t="s">
        <v>1393</v>
      </c>
      <c r="I35" s="35"/>
      <c r="J35" s="29" t="s">
        <v>484</v>
      </c>
      <c r="K35" s="29" t="s">
        <v>1365</v>
      </c>
      <c r="L35" s="29" t="s">
        <v>1384</v>
      </c>
      <c r="M35" s="39">
        <v>46.720660931860188</v>
      </c>
      <c r="N35" s="39">
        <v>177.41699110198493</v>
      </c>
      <c r="O35" s="29">
        <v>44197</v>
      </c>
      <c r="P35" s="29">
        <v>45584</v>
      </c>
      <c r="Q35" s="40">
        <v>3.797399</v>
      </c>
      <c r="R35" s="39">
        <v>46.655044490075291</v>
      </c>
      <c r="S35" s="39">
        <v>46.655044490075291</v>
      </c>
      <c r="T35" s="39">
        <v>46.655044490075291</v>
      </c>
      <c r="U35" s="39">
        <v>37.451857631759069</v>
      </c>
      <c r="V35" s="39">
        <v>0</v>
      </c>
      <c r="W35" s="29" t="s">
        <v>265</v>
      </c>
      <c r="X35" s="29" t="s">
        <v>11774</v>
      </c>
      <c r="Y35" s="29">
        <v>45281</v>
      </c>
      <c r="Z35" s="41" t="s">
        <v>11760</v>
      </c>
      <c r="AA35" s="42" t="s">
        <v>1349</v>
      </c>
      <c r="AB35" s="29" t="s">
        <v>258</v>
      </c>
      <c r="AC35" s="29" t="s">
        <v>258</v>
      </c>
      <c r="AD35" s="29" t="s">
        <v>265</v>
      </c>
      <c r="AE35" s="29" t="s">
        <v>1353</v>
      </c>
      <c r="AF35" s="29" t="s">
        <v>1368</v>
      </c>
      <c r="AG35" s="183" t="s">
        <v>1369</v>
      </c>
      <c r="AH35" s="29" t="s">
        <v>1356</v>
      </c>
      <c r="AI35" s="29" t="s">
        <v>1357</v>
      </c>
      <c r="AJ35" s="29" t="s">
        <v>258</v>
      </c>
      <c r="AK35" s="29" t="s">
        <v>258</v>
      </c>
      <c r="AL35" s="29" t="s">
        <v>13327</v>
      </c>
    </row>
    <row r="36" spans="1:38" x14ac:dyDescent="0.2">
      <c r="A36" s="35" t="s">
        <v>16</v>
      </c>
      <c r="B36" s="36">
        <v>346</v>
      </c>
      <c r="C36" s="36"/>
      <c r="D36" s="36" t="s">
        <v>1349</v>
      </c>
      <c r="E36" s="37" t="s">
        <v>1431</v>
      </c>
      <c r="F36" s="38" t="s">
        <v>1266</v>
      </c>
      <c r="G36" s="38" t="s">
        <v>1268</v>
      </c>
      <c r="H36" s="35" t="s">
        <v>669</v>
      </c>
      <c r="I36" s="35"/>
      <c r="J36" s="29" t="s">
        <v>1405</v>
      </c>
      <c r="K36" s="29" t="s">
        <v>1432</v>
      </c>
      <c r="L36" s="29" t="s">
        <v>1425</v>
      </c>
      <c r="M36" s="39">
        <v>118.11236927160792</v>
      </c>
      <c r="N36" s="39">
        <v>28.780287474332646</v>
      </c>
      <c r="O36" s="29">
        <v>44197</v>
      </c>
      <c r="P36" s="29">
        <v>44286</v>
      </c>
      <c r="Q36" s="40">
        <v>0.24366869999999999</v>
      </c>
      <c r="R36" s="39">
        <v>28.780287474332646</v>
      </c>
      <c r="S36" s="39">
        <v>0</v>
      </c>
      <c r="T36" s="39">
        <v>0</v>
      </c>
      <c r="U36" s="39">
        <v>0</v>
      </c>
      <c r="V36" s="39">
        <v>0</v>
      </c>
      <c r="W36" s="29" t="s">
        <v>265</v>
      </c>
      <c r="X36" s="29" t="s">
        <v>11773</v>
      </c>
      <c r="Y36" s="29">
        <v>45243</v>
      </c>
      <c r="Z36" s="41" t="s">
        <v>11759</v>
      </c>
      <c r="AA36" s="42" t="s">
        <v>1349</v>
      </c>
      <c r="AB36" s="43" t="s">
        <v>265</v>
      </c>
      <c r="AC36" s="29" t="s">
        <v>258</v>
      </c>
      <c r="AD36" s="29" t="s">
        <v>258</v>
      </c>
      <c r="AE36" s="29" t="s">
        <v>1353</v>
      </c>
      <c r="AF36" s="29" t="s">
        <v>1368</v>
      </c>
      <c r="AG36" s="183" t="s">
        <v>1369</v>
      </c>
      <c r="AH36" s="29" t="s">
        <v>1356</v>
      </c>
      <c r="AI36" s="29" t="s">
        <v>1357</v>
      </c>
      <c r="AJ36" s="29" t="s">
        <v>258</v>
      </c>
      <c r="AK36" s="29" t="s">
        <v>258</v>
      </c>
      <c r="AL36" s="29" t="s">
        <v>13327</v>
      </c>
    </row>
    <row r="37" spans="1:38" x14ac:dyDescent="0.2">
      <c r="A37" s="35" t="s">
        <v>16</v>
      </c>
      <c r="B37" s="36">
        <v>347</v>
      </c>
      <c r="C37" s="36"/>
      <c r="D37" s="36" t="s">
        <v>1349</v>
      </c>
      <c r="E37" s="37" t="s">
        <v>1433</v>
      </c>
      <c r="F37" s="38" t="s">
        <v>1269</v>
      </c>
      <c r="G37" s="38" t="s">
        <v>1273</v>
      </c>
      <c r="H37" s="35" t="s">
        <v>1393</v>
      </c>
      <c r="I37" s="35"/>
      <c r="J37" s="29" t="s">
        <v>1405</v>
      </c>
      <c r="K37" s="29" t="s">
        <v>1434</v>
      </c>
      <c r="L37" s="29" t="s">
        <v>1366</v>
      </c>
      <c r="M37" s="39">
        <v>44.517379605891463</v>
      </c>
      <c r="N37" s="39">
        <v>222.43454620123205</v>
      </c>
      <c r="O37" s="29">
        <v>44197</v>
      </c>
      <c r="P37" s="29">
        <v>46022</v>
      </c>
      <c r="Q37" s="40">
        <v>4.9965776999999996</v>
      </c>
      <c r="R37" s="39">
        <v>44.462546201232037</v>
      </c>
      <c r="S37" s="39">
        <v>44.462546201232037</v>
      </c>
      <c r="T37" s="39">
        <v>44.462546201232037</v>
      </c>
      <c r="U37" s="39">
        <v>44.584361396303905</v>
      </c>
      <c r="V37" s="39">
        <v>44.462546201232037</v>
      </c>
      <c r="W37" s="29" t="s">
        <v>265</v>
      </c>
      <c r="X37" s="29" t="s">
        <v>11773</v>
      </c>
      <c r="Y37" s="29">
        <v>45269</v>
      </c>
      <c r="Z37" s="41" t="s">
        <v>11760</v>
      </c>
      <c r="AA37" s="42" t="s">
        <v>1349</v>
      </c>
      <c r="AB37" s="29" t="s">
        <v>258</v>
      </c>
      <c r="AC37" s="29" t="s">
        <v>258</v>
      </c>
      <c r="AD37" s="29" t="s">
        <v>265</v>
      </c>
      <c r="AE37" s="29" t="s">
        <v>1367</v>
      </c>
      <c r="AF37" s="29" t="s">
        <v>1368</v>
      </c>
      <c r="AG37" s="183" t="s">
        <v>1369</v>
      </c>
      <c r="AH37" s="29" t="s">
        <v>1356</v>
      </c>
      <c r="AI37" s="29" t="s">
        <v>1357</v>
      </c>
      <c r="AJ37" s="29" t="s">
        <v>258</v>
      </c>
      <c r="AK37" s="29" t="s">
        <v>258</v>
      </c>
      <c r="AL37" s="29" t="s">
        <v>13327</v>
      </c>
    </row>
    <row r="38" spans="1:38" x14ac:dyDescent="0.2">
      <c r="A38" s="35" t="s">
        <v>16</v>
      </c>
      <c r="B38" s="36">
        <v>349</v>
      </c>
      <c r="C38" s="36"/>
      <c r="D38" s="36" t="s">
        <v>1349</v>
      </c>
      <c r="E38" s="37" t="s">
        <v>1435</v>
      </c>
      <c r="F38" s="38" t="s">
        <v>1269</v>
      </c>
      <c r="G38" s="38" t="s">
        <v>1271</v>
      </c>
      <c r="H38" s="35" t="s">
        <v>11597</v>
      </c>
      <c r="I38" s="35"/>
      <c r="J38" s="29" t="s">
        <v>1436</v>
      </c>
      <c r="K38" s="29" t="s">
        <v>1436</v>
      </c>
      <c r="L38" s="29" t="s">
        <v>1384</v>
      </c>
      <c r="M38" s="39">
        <v>251.24201208114539</v>
      </c>
      <c r="N38" s="39">
        <v>1128.7834031485284</v>
      </c>
      <c r="O38" s="29">
        <v>44197</v>
      </c>
      <c r="P38" s="29">
        <v>45838</v>
      </c>
      <c r="Q38" s="40">
        <v>4.4928131000000002</v>
      </c>
      <c r="R38" s="39">
        <v>250.91713894592743</v>
      </c>
      <c r="S38" s="39">
        <v>250.91713894592743</v>
      </c>
      <c r="T38" s="39">
        <v>250.91713894592743</v>
      </c>
      <c r="U38" s="39">
        <v>251.60458316221766</v>
      </c>
      <c r="V38" s="39">
        <v>124.4274031485284</v>
      </c>
      <c r="W38" s="29" t="s">
        <v>265</v>
      </c>
      <c r="X38" s="29" t="s">
        <v>11773</v>
      </c>
      <c r="Y38" s="29">
        <v>45378</v>
      </c>
      <c r="Z38" s="41" t="s">
        <v>11761</v>
      </c>
      <c r="AA38" s="42" t="s">
        <v>1349</v>
      </c>
      <c r="AB38" s="29" t="s">
        <v>258</v>
      </c>
      <c r="AC38" s="29" t="s">
        <v>258</v>
      </c>
      <c r="AD38" s="29" t="s">
        <v>265</v>
      </c>
      <c r="AE38" s="29" t="s">
        <v>1353</v>
      </c>
      <c r="AF38" s="29" t="s">
        <v>1368</v>
      </c>
      <c r="AG38" s="183" t="s">
        <v>1369</v>
      </c>
      <c r="AH38" s="29" t="s">
        <v>1356</v>
      </c>
      <c r="AI38" s="29" t="s">
        <v>1357</v>
      </c>
      <c r="AJ38" s="29" t="s">
        <v>258</v>
      </c>
      <c r="AK38" s="29" t="s">
        <v>258</v>
      </c>
      <c r="AL38" s="29" t="s">
        <v>13327</v>
      </c>
    </row>
    <row r="39" spans="1:38" x14ac:dyDescent="0.2">
      <c r="A39" s="35" t="s">
        <v>16</v>
      </c>
      <c r="B39" s="36">
        <v>370</v>
      </c>
      <c r="C39" s="36"/>
      <c r="D39" s="36" t="s">
        <v>1349</v>
      </c>
      <c r="E39" s="37" t="s">
        <v>1437</v>
      </c>
      <c r="F39" s="38" t="s">
        <v>1269</v>
      </c>
      <c r="G39" s="38" t="s">
        <v>1273</v>
      </c>
      <c r="H39" s="35" t="s">
        <v>1393</v>
      </c>
      <c r="I39" s="35"/>
      <c r="J39" s="29" t="s">
        <v>1405</v>
      </c>
      <c r="K39" s="29" t="s">
        <v>1416</v>
      </c>
      <c r="L39" s="29" t="s">
        <v>1366</v>
      </c>
      <c r="M39" s="39">
        <v>47.123034123265917</v>
      </c>
      <c r="N39" s="39">
        <v>141.14332648870635</v>
      </c>
      <c r="O39" s="29">
        <v>44197</v>
      </c>
      <c r="P39" s="29">
        <v>45291</v>
      </c>
      <c r="Q39" s="40">
        <v>2.9952087999999999</v>
      </c>
      <c r="R39" s="39">
        <v>47.047775496235452</v>
      </c>
      <c r="S39" s="39">
        <v>47.047775496235452</v>
      </c>
      <c r="T39" s="39">
        <v>47.047775496235452</v>
      </c>
      <c r="U39" s="39">
        <v>0</v>
      </c>
      <c r="V39" s="39">
        <v>0</v>
      </c>
      <c r="W39" s="29" t="s">
        <v>265</v>
      </c>
      <c r="X39" s="29" t="s">
        <v>11773</v>
      </c>
      <c r="Y39" s="29">
        <v>45379</v>
      </c>
      <c r="Z39" s="41" t="s">
        <v>11761</v>
      </c>
      <c r="AA39" s="42" t="s">
        <v>1349</v>
      </c>
      <c r="AB39" s="29" t="s">
        <v>258</v>
      </c>
      <c r="AC39" s="29" t="s">
        <v>258</v>
      </c>
      <c r="AD39" s="29" t="s">
        <v>265</v>
      </c>
      <c r="AE39" s="29" t="s">
        <v>1367</v>
      </c>
      <c r="AF39" s="29" t="s">
        <v>1368</v>
      </c>
      <c r="AG39" s="183" t="s">
        <v>1369</v>
      </c>
      <c r="AH39" s="29" t="s">
        <v>1356</v>
      </c>
      <c r="AI39" s="29" t="s">
        <v>1357</v>
      </c>
      <c r="AJ39" s="29" t="s">
        <v>258</v>
      </c>
      <c r="AK39" s="29" t="s">
        <v>258</v>
      </c>
      <c r="AL39" s="29" t="s">
        <v>13327</v>
      </c>
    </row>
    <row r="40" spans="1:38" x14ac:dyDescent="0.2">
      <c r="A40" s="35" t="s">
        <v>16</v>
      </c>
      <c r="B40" s="36">
        <v>373</v>
      </c>
      <c r="C40" s="36"/>
      <c r="D40" s="36" t="s">
        <v>1349</v>
      </c>
      <c r="E40" s="37" t="s">
        <v>1438</v>
      </c>
      <c r="F40" s="38" t="s">
        <v>1266</v>
      </c>
      <c r="G40" s="38" t="s">
        <v>1268</v>
      </c>
      <c r="H40" s="35" t="s">
        <v>1359</v>
      </c>
      <c r="I40" s="35"/>
      <c r="J40" s="29" t="s">
        <v>322</v>
      </c>
      <c r="K40" s="29" t="s">
        <v>336</v>
      </c>
      <c r="L40" s="29" t="s">
        <v>1402</v>
      </c>
      <c r="M40" s="39">
        <v>95.503331112499339</v>
      </c>
      <c r="N40" s="39">
        <v>36.606340862422996</v>
      </c>
      <c r="O40" s="29">
        <v>44197</v>
      </c>
      <c r="P40" s="29">
        <v>44337</v>
      </c>
      <c r="Q40" s="40">
        <v>0.3832991</v>
      </c>
      <c r="R40" s="39">
        <v>36.606340862422996</v>
      </c>
      <c r="S40" s="39">
        <v>0</v>
      </c>
      <c r="T40" s="39">
        <v>0</v>
      </c>
      <c r="U40" s="39">
        <v>0</v>
      </c>
      <c r="V40" s="39">
        <v>0</v>
      </c>
      <c r="W40" s="29" t="s">
        <v>265</v>
      </c>
      <c r="X40" s="29" t="s">
        <v>11773</v>
      </c>
      <c r="Y40" s="29">
        <v>45271</v>
      </c>
      <c r="Z40" s="41" t="s">
        <v>11760</v>
      </c>
      <c r="AA40" s="42" t="s">
        <v>1349</v>
      </c>
      <c r="AB40" s="29" t="s">
        <v>258</v>
      </c>
      <c r="AC40" s="29" t="s">
        <v>258</v>
      </c>
      <c r="AD40" s="29" t="s">
        <v>265</v>
      </c>
      <c r="AE40" s="29" t="s">
        <v>1353</v>
      </c>
      <c r="AF40" s="29" t="s">
        <v>1378</v>
      </c>
      <c r="AG40" s="183" t="s">
        <v>1379</v>
      </c>
      <c r="AH40" s="29" t="s">
        <v>1356</v>
      </c>
      <c r="AI40" s="29" t="s">
        <v>1357</v>
      </c>
      <c r="AJ40" s="29" t="s">
        <v>258</v>
      </c>
      <c r="AK40" s="29" t="s">
        <v>258</v>
      </c>
      <c r="AL40" s="29" t="s">
        <v>13327</v>
      </c>
    </row>
    <row r="41" spans="1:38" x14ac:dyDescent="0.2">
      <c r="A41" s="35" t="s">
        <v>16</v>
      </c>
      <c r="B41" s="36">
        <v>388</v>
      </c>
      <c r="C41" s="36"/>
      <c r="D41" s="36" t="s">
        <v>1349</v>
      </c>
      <c r="E41" s="37" t="s">
        <v>1439</v>
      </c>
      <c r="F41" s="38" t="s">
        <v>1269</v>
      </c>
      <c r="G41" s="38" t="s">
        <v>1271</v>
      </c>
      <c r="H41" s="35" t="s">
        <v>1440</v>
      </c>
      <c r="I41" s="35"/>
      <c r="J41" s="29" t="s">
        <v>1371</v>
      </c>
      <c r="K41" s="29" t="s">
        <v>1371</v>
      </c>
      <c r="L41" s="29" t="s">
        <v>1384</v>
      </c>
      <c r="M41" s="39">
        <v>54.026587251462509</v>
      </c>
      <c r="N41" s="39">
        <v>269.94804106776184</v>
      </c>
      <c r="O41" s="29">
        <v>44197</v>
      </c>
      <c r="P41" s="29">
        <v>46022</v>
      </c>
      <c r="Q41" s="40">
        <v>4.9965776999999996</v>
      </c>
      <c r="R41" s="39">
        <v>53.960041067761807</v>
      </c>
      <c r="S41" s="39">
        <v>53.960041067761807</v>
      </c>
      <c r="T41" s="39">
        <v>53.960041067761807</v>
      </c>
      <c r="U41" s="39">
        <v>54.107876796714578</v>
      </c>
      <c r="V41" s="39">
        <v>53.960041067761807</v>
      </c>
      <c r="W41" s="29" t="s">
        <v>1357</v>
      </c>
      <c r="X41" s="29" t="s">
        <v>258</v>
      </c>
      <c r="Y41" s="29" t="s">
        <v>1349</v>
      </c>
      <c r="Z41" s="41" t="s">
        <v>1349</v>
      </c>
      <c r="AA41" s="42" t="s">
        <v>1349</v>
      </c>
      <c r="AB41" s="29" t="s">
        <v>258</v>
      </c>
      <c r="AC41" s="29" t="s">
        <v>258</v>
      </c>
      <c r="AD41" s="29" t="s">
        <v>265</v>
      </c>
      <c r="AE41" s="29" t="s">
        <v>1353</v>
      </c>
      <c r="AF41" s="29" t="s">
        <v>1368</v>
      </c>
      <c r="AG41" s="183" t="s">
        <v>1369</v>
      </c>
      <c r="AH41" s="29" t="s">
        <v>1356</v>
      </c>
      <c r="AI41" s="29" t="s">
        <v>1357</v>
      </c>
      <c r="AJ41" s="29" t="s">
        <v>258</v>
      </c>
      <c r="AK41" s="29" t="s">
        <v>258</v>
      </c>
      <c r="AL41" s="29" t="s">
        <v>13326</v>
      </c>
    </row>
    <row r="42" spans="1:38" x14ac:dyDescent="0.2">
      <c r="A42" s="35" t="s">
        <v>16</v>
      </c>
      <c r="B42" s="36">
        <v>396</v>
      </c>
      <c r="C42" s="36"/>
      <c r="D42" s="36" t="s">
        <v>1349</v>
      </c>
      <c r="E42" s="37" t="s">
        <v>1441</v>
      </c>
      <c r="F42" s="38" t="s">
        <v>1269</v>
      </c>
      <c r="G42" s="38" t="s">
        <v>1273</v>
      </c>
      <c r="H42" s="35" t="s">
        <v>1393</v>
      </c>
      <c r="I42" s="35"/>
      <c r="J42" s="29" t="s">
        <v>1405</v>
      </c>
      <c r="K42" s="29" t="s">
        <v>1434</v>
      </c>
      <c r="L42" s="29" t="s">
        <v>1366</v>
      </c>
      <c r="M42" s="39">
        <v>19.254571083381119</v>
      </c>
      <c r="N42" s="39">
        <v>87.66694592744696</v>
      </c>
      <c r="O42" s="29">
        <v>44197</v>
      </c>
      <c r="P42" s="29">
        <v>45860</v>
      </c>
      <c r="Q42" s="40">
        <v>4.5530458999999999</v>
      </c>
      <c r="R42" s="39">
        <v>19.229828884325801</v>
      </c>
      <c r="S42" s="39">
        <v>19.229828884325801</v>
      </c>
      <c r="T42" s="39">
        <v>19.229828884325801</v>
      </c>
      <c r="U42" s="39">
        <v>19.282513347022586</v>
      </c>
      <c r="V42" s="39">
        <v>10.694945927446954</v>
      </c>
      <c r="W42" s="29" t="s">
        <v>265</v>
      </c>
      <c r="X42" s="29" t="s">
        <v>11773</v>
      </c>
      <c r="Y42" s="29">
        <v>45260</v>
      </c>
      <c r="Z42" s="41" t="s">
        <v>11759</v>
      </c>
      <c r="AA42" s="42" t="s">
        <v>1349</v>
      </c>
      <c r="AB42" s="29" t="s">
        <v>258</v>
      </c>
      <c r="AC42" s="29" t="s">
        <v>258</v>
      </c>
      <c r="AD42" s="29" t="s">
        <v>265</v>
      </c>
      <c r="AE42" s="29" t="s">
        <v>1367</v>
      </c>
      <c r="AF42" s="29" t="s">
        <v>1368</v>
      </c>
      <c r="AG42" s="183" t="s">
        <v>1369</v>
      </c>
      <c r="AH42" s="29" t="s">
        <v>1356</v>
      </c>
      <c r="AI42" s="29" t="s">
        <v>1357</v>
      </c>
      <c r="AJ42" s="29" t="s">
        <v>258</v>
      </c>
      <c r="AK42" s="29" t="s">
        <v>258</v>
      </c>
      <c r="AL42" s="29" t="s">
        <v>13327</v>
      </c>
    </row>
    <row r="43" spans="1:38" x14ac:dyDescent="0.2">
      <c r="A43" s="35" t="s">
        <v>16</v>
      </c>
      <c r="B43" s="36">
        <v>404</v>
      </c>
      <c r="C43" s="36"/>
      <c r="D43" s="36" t="s">
        <v>1349</v>
      </c>
      <c r="E43" s="37" t="s">
        <v>1442</v>
      </c>
      <c r="F43" s="38" t="s">
        <v>1266</v>
      </c>
      <c r="G43" s="38" t="s">
        <v>1268</v>
      </c>
      <c r="H43" s="35" t="s">
        <v>1359</v>
      </c>
      <c r="I43" s="35"/>
      <c r="J43" s="29" t="s">
        <v>1405</v>
      </c>
      <c r="K43" s="29" t="s">
        <v>1424</v>
      </c>
      <c r="L43" s="29" t="s">
        <v>1407</v>
      </c>
      <c r="M43" s="39">
        <v>9.465458770194525</v>
      </c>
      <c r="N43" s="39">
        <v>44.910718685831625</v>
      </c>
      <c r="O43" s="29">
        <v>44197</v>
      </c>
      <c r="P43" s="29">
        <v>45930</v>
      </c>
      <c r="Q43" s="40">
        <v>4.7446954000000003</v>
      </c>
      <c r="R43" s="39">
        <v>9.4535249828884336</v>
      </c>
      <c r="S43" s="39">
        <v>9.4535249828884336</v>
      </c>
      <c r="T43" s="39">
        <v>9.4535249828884336</v>
      </c>
      <c r="U43" s="39">
        <v>9.4794250513347027</v>
      </c>
      <c r="V43" s="39">
        <v>7.0707186858316229</v>
      </c>
      <c r="W43" s="29" t="s">
        <v>265</v>
      </c>
      <c r="X43" s="29" t="s">
        <v>11773</v>
      </c>
      <c r="Y43" s="29">
        <v>45195</v>
      </c>
      <c r="Z43" s="41" t="s">
        <v>11757</v>
      </c>
      <c r="AA43" s="42" t="s">
        <v>1349</v>
      </c>
      <c r="AB43" s="29" t="s">
        <v>258</v>
      </c>
      <c r="AC43" s="29" t="s">
        <v>258</v>
      </c>
      <c r="AD43" s="29" t="s">
        <v>265</v>
      </c>
      <c r="AE43" s="29" t="s">
        <v>1367</v>
      </c>
      <c r="AF43" s="29" t="s">
        <v>1408</v>
      </c>
      <c r="AG43" s="183" t="s">
        <v>1409</v>
      </c>
      <c r="AH43" s="29" t="s">
        <v>1356</v>
      </c>
      <c r="AI43" s="29" t="s">
        <v>1357</v>
      </c>
      <c r="AJ43" s="29" t="s">
        <v>258</v>
      </c>
      <c r="AK43" s="29" t="s">
        <v>258</v>
      </c>
      <c r="AL43" s="29" t="s">
        <v>13327</v>
      </c>
    </row>
    <row r="44" spans="1:38" x14ac:dyDescent="0.2">
      <c r="A44" s="35" t="s">
        <v>16</v>
      </c>
      <c r="B44" s="36">
        <v>430</v>
      </c>
      <c r="C44" s="36"/>
      <c r="D44" s="36" t="s">
        <v>1349</v>
      </c>
      <c r="E44" s="37" t="s">
        <v>1443</v>
      </c>
      <c r="F44" s="38" t="s">
        <v>1269</v>
      </c>
      <c r="G44" s="38" t="s">
        <v>1273</v>
      </c>
      <c r="H44" s="35" t="s">
        <v>1393</v>
      </c>
      <c r="I44" s="35"/>
      <c r="J44" s="29" t="s">
        <v>484</v>
      </c>
      <c r="K44" s="29" t="s">
        <v>1383</v>
      </c>
      <c r="L44" s="29" t="s">
        <v>1366</v>
      </c>
      <c r="M44" s="39">
        <v>35.103369514849959</v>
      </c>
      <c r="N44" s="39">
        <v>54.877546885694734</v>
      </c>
      <c r="O44" s="29">
        <v>44197</v>
      </c>
      <c r="P44" s="29">
        <v>44768</v>
      </c>
      <c r="Q44" s="40">
        <v>1.5633128000000001</v>
      </c>
      <c r="R44" s="39">
        <v>35.01801505817933</v>
      </c>
      <c r="S44" s="39">
        <v>19.859531827515401</v>
      </c>
      <c r="T44" s="39">
        <v>0</v>
      </c>
      <c r="U44" s="39">
        <v>0</v>
      </c>
      <c r="V44" s="39">
        <v>0</v>
      </c>
      <c r="W44" s="29" t="s">
        <v>265</v>
      </c>
      <c r="X44" s="29" t="s">
        <v>11773</v>
      </c>
      <c r="Y44" s="29">
        <v>45275</v>
      </c>
      <c r="Z44" s="41" t="s">
        <v>11760</v>
      </c>
      <c r="AA44" s="42" t="s">
        <v>1349</v>
      </c>
      <c r="AB44" s="29" t="s">
        <v>258</v>
      </c>
      <c r="AC44" s="29" t="s">
        <v>258</v>
      </c>
      <c r="AD44" s="29" t="s">
        <v>265</v>
      </c>
      <c r="AE44" s="29" t="s">
        <v>1367</v>
      </c>
      <c r="AF44" s="29" t="s">
        <v>1368</v>
      </c>
      <c r="AG44" s="183" t="s">
        <v>1369</v>
      </c>
      <c r="AH44" s="29" t="s">
        <v>1356</v>
      </c>
      <c r="AI44" s="29" t="s">
        <v>1357</v>
      </c>
      <c r="AJ44" s="29" t="s">
        <v>258</v>
      </c>
      <c r="AK44" s="29" t="s">
        <v>258</v>
      </c>
      <c r="AL44" s="29" t="s">
        <v>13327</v>
      </c>
    </row>
    <row r="45" spans="1:38" x14ac:dyDescent="0.2">
      <c r="A45" s="35" t="s">
        <v>16</v>
      </c>
      <c r="B45" s="36">
        <v>450</v>
      </c>
      <c r="C45" s="36"/>
      <c r="D45" s="36" t="s">
        <v>1349</v>
      </c>
      <c r="E45" s="37" t="s">
        <v>1444</v>
      </c>
      <c r="F45" s="38" t="s">
        <v>1269</v>
      </c>
      <c r="G45" s="38" t="s">
        <v>1445</v>
      </c>
      <c r="H45" s="35" t="s">
        <v>357</v>
      </c>
      <c r="I45" s="35"/>
      <c r="J45" s="29" t="s">
        <v>274</v>
      </c>
      <c r="K45" s="29" t="s">
        <v>1446</v>
      </c>
      <c r="L45" s="29" t="s">
        <v>1447</v>
      </c>
      <c r="M45" s="39">
        <v>166.072258954555</v>
      </c>
      <c r="N45" s="39">
        <v>109.57813004791238</v>
      </c>
      <c r="O45" s="29">
        <v>44197</v>
      </c>
      <c r="P45" s="29">
        <v>44438</v>
      </c>
      <c r="Q45" s="40">
        <v>0.65982200000000002</v>
      </c>
      <c r="R45" s="39">
        <v>109.57813004791238</v>
      </c>
      <c r="S45" s="39">
        <v>0</v>
      </c>
      <c r="T45" s="39">
        <v>0</v>
      </c>
      <c r="U45" s="39">
        <v>0</v>
      </c>
      <c r="V45" s="39">
        <v>0</v>
      </c>
      <c r="W45" s="29" t="s">
        <v>1357</v>
      </c>
      <c r="X45" s="29" t="s">
        <v>258</v>
      </c>
      <c r="Y45" s="29" t="s">
        <v>1349</v>
      </c>
      <c r="Z45" s="41" t="s">
        <v>1349</v>
      </c>
      <c r="AA45" s="42" t="s">
        <v>1349</v>
      </c>
      <c r="AB45" s="29" t="s">
        <v>258</v>
      </c>
      <c r="AC45" s="29" t="s">
        <v>258</v>
      </c>
      <c r="AD45" s="29" t="s">
        <v>258</v>
      </c>
      <c r="AE45" s="29" t="s">
        <v>1353</v>
      </c>
      <c r="AF45" s="29" t="s">
        <v>1448</v>
      </c>
      <c r="AG45" s="183" t="s">
        <v>1449</v>
      </c>
      <c r="AH45" s="29" t="s">
        <v>1356</v>
      </c>
      <c r="AI45" s="29" t="s">
        <v>1357</v>
      </c>
      <c r="AJ45" s="29" t="s">
        <v>258</v>
      </c>
      <c r="AK45" s="29" t="s">
        <v>258</v>
      </c>
      <c r="AL45" s="29" t="s">
        <v>13326</v>
      </c>
    </row>
    <row r="46" spans="1:38" x14ac:dyDescent="0.2">
      <c r="A46" s="35" t="s">
        <v>16</v>
      </c>
      <c r="B46" s="36">
        <v>453</v>
      </c>
      <c r="C46" s="36"/>
      <c r="D46" s="36" t="s">
        <v>1349</v>
      </c>
      <c r="E46" s="37" t="s">
        <v>1450</v>
      </c>
      <c r="F46" s="38" t="s">
        <v>1269</v>
      </c>
      <c r="G46" s="38" t="s">
        <v>1445</v>
      </c>
      <c r="H46" s="35" t="s">
        <v>788</v>
      </c>
      <c r="I46" s="35"/>
      <c r="J46" s="29" t="s">
        <v>1371</v>
      </c>
      <c r="K46" s="29" t="s">
        <v>1371</v>
      </c>
      <c r="L46" s="29" t="s">
        <v>1384</v>
      </c>
      <c r="M46" s="39">
        <v>59.300475456408307</v>
      </c>
      <c r="N46" s="39">
        <v>296.29943326488706</v>
      </c>
      <c r="O46" s="29">
        <v>44197</v>
      </c>
      <c r="P46" s="29">
        <v>46022</v>
      </c>
      <c r="Q46" s="40">
        <v>4.9965776999999996</v>
      </c>
      <c r="R46" s="39">
        <v>59.227433264887068</v>
      </c>
      <c r="S46" s="39">
        <v>59.227433264887068</v>
      </c>
      <c r="T46" s="39">
        <v>59.227433264887068</v>
      </c>
      <c r="U46" s="39">
        <v>59.389700205338805</v>
      </c>
      <c r="V46" s="39">
        <v>59.227433264887068</v>
      </c>
      <c r="W46" s="29" t="s">
        <v>265</v>
      </c>
      <c r="X46" s="29" t="s">
        <v>11773</v>
      </c>
      <c r="Y46" s="29">
        <v>45219</v>
      </c>
      <c r="Z46" s="41" t="s">
        <v>11758</v>
      </c>
      <c r="AA46" s="42" t="s">
        <v>1349</v>
      </c>
      <c r="AB46" s="29" t="s">
        <v>258</v>
      </c>
      <c r="AC46" s="29" t="s">
        <v>258</v>
      </c>
      <c r="AD46" s="29" t="s">
        <v>265</v>
      </c>
      <c r="AE46" s="29" t="s">
        <v>1353</v>
      </c>
      <c r="AF46" s="29" t="s">
        <v>1368</v>
      </c>
      <c r="AG46" s="183" t="s">
        <v>1369</v>
      </c>
      <c r="AH46" s="29" t="s">
        <v>1356</v>
      </c>
      <c r="AI46" s="29" t="s">
        <v>1357</v>
      </c>
      <c r="AJ46" s="29" t="s">
        <v>258</v>
      </c>
      <c r="AK46" s="29" t="s">
        <v>258</v>
      </c>
      <c r="AL46" s="29" t="s">
        <v>13327</v>
      </c>
    </row>
    <row r="47" spans="1:38" x14ac:dyDescent="0.2">
      <c r="A47" s="35" t="s">
        <v>16</v>
      </c>
      <c r="B47" s="36">
        <v>460</v>
      </c>
      <c r="C47" s="36"/>
      <c r="D47" s="36" t="s">
        <v>1349</v>
      </c>
      <c r="E47" s="37" t="s">
        <v>1451</v>
      </c>
      <c r="F47" s="38" t="s">
        <v>1266</v>
      </c>
      <c r="G47" s="38" t="s">
        <v>1268</v>
      </c>
      <c r="H47" s="35" t="s">
        <v>1452</v>
      </c>
      <c r="I47" s="35"/>
      <c r="J47" s="29" t="s">
        <v>274</v>
      </c>
      <c r="K47" s="29" t="s">
        <v>1446</v>
      </c>
      <c r="L47" s="29" t="s">
        <v>1447</v>
      </c>
      <c r="M47" s="39">
        <v>20.19912367689275</v>
      </c>
      <c r="N47" s="39">
        <v>13.383129363449692</v>
      </c>
      <c r="O47" s="29">
        <v>44197</v>
      </c>
      <c r="P47" s="29">
        <v>44439</v>
      </c>
      <c r="Q47" s="40">
        <v>0.66255989999999998</v>
      </c>
      <c r="R47" s="39">
        <v>13.383129363449692</v>
      </c>
      <c r="S47" s="39">
        <v>0</v>
      </c>
      <c r="T47" s="39">
        <v>0</v>
      </c>
      <c r="U47" s="39">
        <v>0</v>
      </c>
      <c r="V47" s="39">
        <v>0</v>
      </c>
      <c r="W47" s="29" t="s">
        <v>1357</v>
      </c>
      <c r="X47" s="29" t="s">
        <v>258</v>
      </c>
      <c r="Y47" s="29" t="s">
        <v>1349</v>
      </c>
      <c r="Z47" s="41" t="s">
        <v>1349</v>
      </c>
      <c r="AA47" s="42" t="s">
        <v>1349</v>
      </c>
      <c r="AB47" s="29" t="s">
        <v>258</v>
      </c>
      <c r="AC47" s="29" t="s">
        <v>258</v>
      </c>
      <c r="AD47" s="29" t="s">
        <v>258</v>
      </c>
      <c r="AE47" s="29" t="s">
        <v>1353</v>
      </c>
      <c r="AF47" s="29" t="s">
        <v>1448</v>
      </c>
      <c r="AG47" s="183" t="s">
        <v>1449</v>
      </c>
      <c r="AH47" s="29" t="s">
        <v>1356</v>
      </c>
      <c r="AI47" s="29" t="s">
        <v>1357</v>
      </c>
      <c r="AJ47" s="29" t="s">
        <v>258</v>
      </c>
      <c r="AK47" s="29" t="s">
        <v>258</v>
      </c>
      <c r="AL47" s="29" t="s">
        <v>13326</v>
      </c>
    </row>
    <row r="48" spans="1:38" x14ac:dyDescent="0.2">
      <c r="A48" s="35" t="s">
        <v>16</v>
      </c>
      <c r="B48" s="36">
        <v>461</v>
      </c>
      <c r="C48" s="36"/>
      <c r="D48" s="36" t="s">
        <v>1349</v>
      </c>
      <c r="E48" s="37" t="s">
        <v>1453</v>
      </c>
      <c r="F48" s="38" t="s">
        <v>1266</v>
      </c>
      <c r="G48" s="38" t="s">
        <v>1268</v>
      </c>
      <c r="H48" s="35" t="s">
        <v>1452</v>
      </c>
      <c r="I48" s="35"/>
      <c r="J48" s="29" t="s">
        <v>274</v>
      </c>
      <c r="K48" s="29" t="s">
        <v>1446</v>
      </c>
      <c r="L48" s="29" t="s">
        <v>1447</v>
      </c>
      <c r="M48" s="39">
        <v>25.236753957757575</v>
      </c>
      <c r="N48" s="39">
        <v>83.949776865160857</v>
      </c>
      <c r="O48" s="29">
        <v>44197</v>
      </c>
      <c r="P48" s="29">
        <v>45412</v>
      </c>
      <c r="Q48" s="40">
        <v>3.3264887000000001</v>
      </c>
      <c r="R48" s="39">
        <v>25.198740588637921</v>
      </c>
      <c r="S48" s="39">
        <v>25.198740588637921</v>
      </c>
      <c r="T48" s="39">
        <v>25.198740588637921</v>
      </c>
      <c r="U48" s="39">
        <v>8.3535550992470924</v>
      </c>
      <c r="V48" s="39">
        <v>0</v>
      </c>
      <c r="W48" s="29" t="s">
        <v>1357</v>
      </c>
      <c r="X48" s="29" t="s">
        <v>258</v>
      </c>
      <c r="Y48" s="29" t="s">
        <v>1349</v>
      </c>
      <c r="Z48" s="41" t="s">
        <v>1349</v>
      </c>
      <c r="AA48" s="42" t="s">
        <v>1349</v>
      </c>
      <c r="AB48" s="29" t="s">
        <v>258</v>
      </c>
      <c r="AC48" s="29" t="s">
        <v>258</v>
      </c>
      <c r="AD48" s="29" t="s">
        <v>258</v>
      </c>
      <c r="AE48" s="29" t="s">
        <v>1353</v>
      </c>
      <c r="AF48" s="29" t="s">
        <v>1448</v>
      </c>
      <c r="AG48" s="183" t="s">
        <v>1449</v>
      </c>
      <c r="AH48" s="29" t="s">
        <v>1356</v>
      </c>
      <c r="AI48" s="29" t="s">
        <v>1357</v>
      </c>
      <c r="AJ48" s="29" t="s">
        <v>258</v>
      </c>
      <c r="AK48" s="29" t="s">
        <v>258</v>
      </c>
      <c r="AL48" s="29" t="s">
        <v>13326</v>
      </c>
    </row>
    <row r="49" spans="1:38" x14ac:dyDescent="0.2">
      <c r="A49" s="35" t="s">
        <v>16</v>
      </c>
      <c r="B49" s="36">
        <v>480</v>
      </c>
      <c r="C49" s="36"/>
      <c r="D49" s="36" t="s">
        <v>1349</v>
      </c>
      <c r="E49" s="37" t="s">
        <v>1454</v>
      </c>
      <c r="F49" s="38" t="s">
        <v>1266</v>
      </c>
      <c r="G49" s="38" t="s">
        <v>1268</v>
      </c>
      <c r="H49" s="35" t="s">
        <v>1359</v>
      </c>
      <c r="I49" s="35"/>
      <c r="J49" s="29" t="s">
        <v>484</v>
      </c>
      <c r="K49" s="29" t="s">
        <v>1383</v>
      </c>
      <c r="L49" s="29" t="s">
        <v>1366</v>
      </c>
      <c r="M49" s="39">
        <v>6.9097840909420905</v>
      </c>
      <c r="N49" s="39">
        <v>34.525273100616019</v>
      </c>
      <c r="O49" s="29">
        <v>44197</v>
      </c>
      <c r="P49" s="29">
        <v>46022</v>
      </c>
      <c r="Q49" s="40">
        <v>4.9965776999999996</v>
      </c>
      <c r="R49" s="39">
        <v>6.9012731006160166</v>
      </c>
      <c r="S49" s="39">
        <v>6.9012731006160166</v>
      </c>
      <c r="T49" s="39">
        <v>6.9012731006160166</v>
      </c>
      <c r="U49" s="39">
        <v>6.9201806981519498</v>
      </c>
      <c r="V49" s="39">
        <v>6.9012731006160166</v>
      </c>
      <c r="W49" s="29" t="s">
        <v>265</v>
      </c>
      <c r="X49" s="29" t="s">
        <v>11773</v>
      </c>
      <c r="Y49" s="29">
        <v>45236</v>
      </c>
      <c r="Z49" s="41" t="s">
        <v>11759</v>
      </c>
      <c r="AA49" s="42" t="s">
        <v>1349</v>
      </c>
      <c r="AB49" s="29" t="s">
        <v>258</v>
      </c>
      <c r="AC49" s="29" t="s">
        <v>258</v>
      </c>
      <c r="AD49" s="29" t="s">
        <v>265</v>
      </c>
      <c r="AE49" s="29" t="s">
        <v>1367</v>
      </c>
      <c r="AF49" s="29" t="s">
        <v>1368</v>
      </c>
      <c r="AG49" s="183" t="s">
        <v>1369</v>
      </c>
      <c r="AH49" s="29" t="s">
        <v>1356</v>
      </c>
      <c r="AI49" s="29" t="s">
        <v>1357</v>
      </c>
      <c r="AJ49" s="29" t="s">
        <v>258</v>
      </c>
      <c r="AK49" s="29" t="s">
        <v>258</v>
      </c>
      <c r="AL49" s="29" t="s">
        <v>13327</v>
      </c>
    </row>
    <row r="50" spans="1:38" x14ac:dyDescent="0.2">
      <c r="A50" s="35" t="s">
        <v>16</v>
      </c>
      <c r="B50" s="36">
        <v>490</v>
      </c>
      <c r="C50" s="36"/>
      <c r="D50" s="36" t="s">
        <v>1349</v>
      </c>
      <c r="E50" s="37" t="s">
        <v>1455</v>
      </c>
      <c r="F50" s="38" t="s">
        <v>1262</v>
      </c>
      <c r="G50" s="38" t="s">
        <v>1264</v>
      </c>
      <c r="H50" s="35" t="s">
        <v>1456</v>
      </c>
      <c r="I50" s="35"/>
      <c r="J50" s="29" t="s">
        <v>1387</v>
      </c>
      <c r="K50" s="29" t="s">
        <v>1457</v>
      </c>
      <c r="L50" s="29" t="s">
        <v>1458</v>
      </c>
      <c r="M50" s="39">
        <v>1110.7332846737747</v>
      </c>
      <c r="N50" s="39">
        <v>5549.8651608487344</v>
      </c>
      <c r="O50" s="29">
        <v>44197</v>
      </c>
      <c r="P50" s="29">
        <v>46022</v>
      </c>
      <c r="Q50" s="40">
        <v>4.9965776999999996</v>
      </c>
      <c r="R50" s="39">
        <v>1109.3651608487337</v>
      </c>
      <c r="S50" s="39">
        <v>1109.3651608487337</v>
      </c>
      <c r="T50" s="39">
        <v>1109.3651608487337</v>
      </c>
      <c r="U50" s="39">
        <v>1112.4045174537987</v>
      </c>
      <c r="V50" s="39">
        <v>1109.3651608487337</v>
      </c>
      <c r="W50" s="29" t="s">
        <v>265</v>
      </c>
      <c r="X50" s="29" t="s">
        <v>11773</v>
      </c>
      <c r="Y50" s="29">
        <v>45253</v>
      </c>
      <c r="Z50" s="41" t="s">
        <v>11759</v>
      </c>
      <c r="AA50" s="42" t="s">
        <v>1349</v>
      </c>
      <c r="AB50" s="29" t="s">
        <v>258</v>
      </c>
      <c r="AC50" s="29" t="s">
        <v>258</v>
      </c>
      <c r="AD50" s="29" t="s">
        <v>258</v>
      </c>
      <c r="AE50" s="29" t="s">
        <v>1353</v>
      </c>
      <c r="AF50" s="29" t="s">
        <v>1390</v>
      </c>
      <c r="AG50" s="183" t="s">
        <v>1391</v>
      </c>
      <c r="AH50" s="29" t="s">
        <v>1356</v>
      </c>
      <c r="AI50" s="29" t="s">
        <v>265</v>
      </c>
      <c r="AJ50" s="29" t="s">
        <v>258</v>
      </c>
      <c r="AK50" s="29" t="s">
        <v>258</v>
      </c>
      <c r="AL50" s="29" t="s">
        <v>13327</v>
      </c>
    </row>
    <row r="51" spans="1:38" x14ac:dyDescent="0.2">
      <c r="A51" s="35" t="s">
        <v>16</v>
      </c>
      <c r="B51" s="36">
        <v>491</v>
      </c>
      <c r="C51" s="36"/>
      <c r="D51" s="36" t="s">
        <v>1349</v>
      </c>
      <c r="E51" s="37" t="s">
        <v>1459</v>
      </c>
      <c r="F51" s="38" t="s">
        <v>1269</v>
      </c>
      <c r="G51" s="38" t="s">
        <v>1271</v>
      </c>
      <c r="H51" s="35" t="s">
        <v>1440</v>
      </c>
      <c r="I51" s="35"/>
      <c r="J51" s="29" t="s">
        <v>1371</v>
      </c>
      <c r="K51" s="29" t="s">
        <v>1371</v>
      </c>
      <c r="L51" s="29" t="s">
        <v>1384</v>
      </c>
      <c r="M51" s="39">
        <v>168.00300557401931</v>
      </c>
      <c r="N51" s="39">
        <v>839.44007118412048</v>
      </c>
      <c r="O51" s="29">
        <v>44197</v>
      </c>
      <c r="P51" s="29">
        <v>46022</v>
      </c>
      <c r="Q51" s="40">
        <v>4.9965776999999996</v>
      </c>
      <c r="R51" s="39">
        <v>167.79607118412048</v>
      </c>
      <c r="S51" s="39">
        <v>167.79607118412048</v>
      </c>
      <c r="T51" s="39">
        <v>167.79607118412048</v>
      </c>
      <c r="U51" s="39">
        <v>168.2557864476386</v>
      </c>
      <c r="V51" s="39">
        <v>167.79607118412048</v>
      </c>
      <c r="W51" s="29" t="s">
        <v>265</v>
      </c>
      <c r="X51" s="29" t="s">
        <v>11773</v>
      </c>
      <c r="Y51" s="29">
        <v>45260</v>
      </c>
      <c r="Z51" s="41" t="s">
        <v>11759</v>
      </c>
      <c r="AA51" s="42" t="s">
        <v>1349</v>
      </c>
      <c r="AB51" s="29" t="s">
        <v>258</v>
      </c>
      <c r="AC51" s="29" t="s">
        <v>258</v>
      </c>
      <c r="AD51" s="29" t="s">
        <v>265</v>
      </c>
      <c r="AE51" s="29" t="s">
        <v>1353</v>
      </c>
      <c r="AF51" s="29" t="s">
        <v>1368</v>
      </c>
      <c r="AG51" s="183" t="s">
        <v>1369</v>
      </c>
      <c r="AH51" s="29" t="s">
        <v>1356</v>
      </c>
      <c r="AI51" s="29" t="s">
        <v>1357</v>
      </c>
      <c r="AJ51" s="29" t="s">
        <v>258</v>
      </c>
      <c r="AK51" s="29" t="s">
        <v>258</v>
      </c>
      <c r="AL51" s="29" t="s">
        <v>13327</v>
      </c>
    </row>
    <row r="52" spans="1:38" x14ac:dyDescent="0.2">
      <c r="A52" s="35" t="s">
        <v>16</v>
      </c>
      <c r="B52" s="36">
        <v>493</v>
      </c>
      <c r="C52" s="36"/>
      <c r="D52" s="36" t="s">
        <v>1349</v>
      </c>
      <c r="E52" s="37" t="s">
        <v>1460</v>
      </c>
      <c r="F52" s="38" t="s">
        <v>1269</v>
      </c>
      <c r="G52" s="38" t="s">
        <v>1445</v>
      </c>
      <c r="H52" s="35" t="s">
        <v>357</v>
      </c>
      <c r="I52" s="35"/>
      <c r="J52" s="29" t="s">
        <v>1405</v>
      </c>
      <c r="K52" s="29" t="s">
        <v>1434</v>
      </c>
      <c r="L52" s="29" t="s">
        <v>1461</v>
      </c>
      <c r="M52" s="39">
        <v>93.85539919877381</v>
      </c>
      <c r="N52" s="39">
        <v>468.95579466119102</v>
      </c>
      <c r="O52" s="29">
        <v>44197</v>
      </c>
      <c r="P52" s="29">
        <v>46022</v>
      </c>
      <c r="Q52" s="40">
        <v>4.9965776999999996</v>
      </c>
      <c r="R52" s="39">
        <v>93.73979466119097</v>
      </c>
      <c r="S52" s="39">
        <v>93.73979466119097</v>
      </c>
      <c r="T52" s="39">
        <v>93.73979466119097</v>
      </c>
      <c r="U52" s="39">
        <v>93.996616016427097</v>
      </c>
      <c r="V52" s="39">
        <v>93.73979466119097</v>
      </c>
      <c r="W52" s="29" t="s">
        <v>265</v>
      </c>
      <c r="X52" s="29" t="s">
        <v>11774</v>
      </c>
      <c r="Y52" s="29">
        <v>45284</v>
      </c>
      <c r="Z52" s="41" t="s">
        <v>11760</v>
      </c>
      <c r="AA52" s="42" t="s">
        <v>1349</v>
      </c>
      <c r="AB52" s="29" t="s">
        <v>258</v>
      </c>
      <c r="AC52" s="29" t="s">
        <v>258</v>
      </c>
      <c r="AD52" s="29" t="s">
        <v>258</v>
      </c>
      <c r="AE52" s="29" t="s">
        <v>1353</v>
      </c>
      <c r="AF52" s="29" t="s">
        <v>1462</v>
      </c>
      <c r="AG52" s="183" t="s">
        <v>1463</v>
      </c>
      <c r="AH52" s="29" t="s">
        <v>1356</v>
      </c>
      <c r="AI52" s="29" t="s">
        <v>1357</v>
      </c>
      <c r="AJ52" s="29" t="s">
        <v>258</v>
      </c>
      <c r="AK52" s="29" t="s">
        <v>258</v>
      </c>
      <c r="AL52" s="29" t="s">
        <v>13327</v>
      </c>
    </row>
    <row r="53" spans="1:38" x14ac:dyDescent="0.2">
      <c r="A53" s="35" t="s">
        <v>16</v>
      </c>
      <c r="B53" s="36">
        <v>530</v>
      </c>
      <c r="C53" s="36"/>
      <c r="D53" s="36" t="s">
        <v>1349</v>
      </c>
      <c r="E53" s="37" t="s">
        <v>1464</v>
      </c>
      <c r="F53" s="38" t="s">
        <v>1266</v>
      </c>
      <c r="G53" s="38" t="s">
        <v>1268</v>
      </c>
      <c r="H53" s="35" t="s">
        <v>1359</v>
      </c>
      <c r="I53" s="35"/>
      <c r="J53" s="29" t="s">
        <v>484</v>
      </c>
      <c r="K53" s="29" t="s">
        <v>1365</v>
      </c>
      <c r="L53" s="29" t="s">
        <v>1384</v>
      </c>
      <c r="M53" s="39">
        <v>99.438196226505127</v>
      </c>
      <c r="N53" s="39">
        <v>264.62403285420942</v>
      </c>
      <c r="O53" s="29">
        <v>44197</v>
      </c>
      <c r="P53" s="29">
        <v>45169</v>
      </c>
      <c r="Q53" s="40">
        <v>2.6611910000000001</v>
      </c>
      <c r="R53" s="39">
        <v>99.268008213552363</v>
      </c>
      <c r="S53" s="39">
        <v>99.268008213552363</v>
      </c>
      <c r="T53" s="39">
        <v>66.088016427104719</v>
      </c>
      <c r="U53" s="39">
        <v>0</v>
      </c>
      <c r="V53" s="39">
        <v>0</v>
      </c>
      <c r="W53" s="29" t="s">
        <v>265</v>
      </c>
      <c r="X53" s="29" t="s">
        <v>11773</v>
      </c>
      <c r="Y53" s="29">
        <v>45279</v>
      </c>
      <c r="Z53" s="41" t="s">
        <v>11760</v>
      </c>
      <c r="AA53" s="42" t="s">
        <v>1349</v>
      </c>
      <c r="AB53" s="29" t="s">
        <v>258</v>
      </c>
      <c r="AC53" s="29" t="s">
        <v>258</v>
      </c>
      <c r="AD53" s="29" t="s">
        <v>265</v>
      </c>
      <c r="AE53" s="29" t="s">
        <v>1353</v>
      </c>
      <c r="AF53" s="29" t="s">
        <v>1368</v>
      </c>
      <c r="AG53" s="183" t="s">
        <v>1369</v>
      </c>
      <c r="AH53" s="29" t="s">
        <v>1356</v>
      </c>
      <c r="AI53" s="29" t="s">
        <v>1357</v>
      </c>
      <c r="AJ53" s="29" t="s">
        <v>258</v>
      </c>
      <c r="AK53" s="29" t="s">
        <v>258</v>
      </c>
      <c r="AL53" s="29" t="s">
        <v>13327</v>
      </c>
    </row>
    <row r="54" spans="1:38" x14ac:dyDescent="0.2">
      <c r="A54" s="35" t="s">
        <v>16</v>
      </c>
      <c r="B54" s="36">
        <v>547</v>
      </c>
      <c r="C54" s="36"/>
      <c r="D54" s="36" t="s">
        <v>1349</v>
      </c>
      <c r="E54" s="37" t="s">
        <v>1465</v>
      </c>
      <c r="F54" s="38" t="s">
        <v>1269</v>
      </c>
      <c r="G54" s="38" t="s">
        <v>1271</v>
      </c>
      <c r="H54" s="35" t="s">
        <v>1440</v>
      </c>
      <c r="I54" s="35"/>
      <c r="J54" s="29" t="s">
        <v>1466</v>
      </c>
      <c r="K54" s="29" t="s">
        <v>1466</v>
      </c>
      <c r="L54" s="29" t="s">
        <v>1467</v>
      </c>
      <c r="M54" s="39">
        <v>25.809134176926044</v>
      </c>
      <c r="N54" s="39">
        <v>128.95734428473651</v>
      </c>
      <c r="O54" s="29">
        <v>44197</v>
      </c>
      <c r="P54" s="29">
        <v>46022</v>
      </c>
      <c r="Q54" s="40">
        <v>4.9965776999999996</v>
      </c>
      <c r="R54" s="39">
        <v>25.777344284736483</v>
      </c>
      <c r="S54" s="39">
        <v>25.777344284736483</v>
      </c>
      <c r="T54" s="39">
        <v>25.777344284736483</v>
      </c>
      <c r="U54" s="39">
        <v>25.847967145790555</v>
      </c>
      <c r="V54" s="39">
        <v>25.777344284736483</v>
      </c>
      <c r="W54" s="29" t="s">
        <v>1357</v>
      </c>
      <c r="X54" s="29" t="s">
        <v>258</v>
      </c>
      <c r="Y54" s="29" t="s">
        <v>1349</v>
      </c>
      <c r="Z54" s="41" t="s">
        <v>1349</v>
      </c>
      <c r="AA54" s="42" t="s">
        <v>1349</v>
      </c>
      <c r="AB54" s="29" t="s">
        <v>258</v>
      </c>
      <c r="AC54" s="29" t="s">
        <v>258</v>
      </c>
      <c r="AD54" s="29" t="s">
        <v>258</v>
      </c>
      <c r="AE54" s="29" t="s">
        <v>1353</v>
      </c>
      <c r="AF54" s="29" t="s">
        <v>1468</v>
      </c>
      <c r="AG54" s="183" t="s">
        <v>1469</v>
      </c>
      <c r="AH54" s="29" t="s">
        <v>1413</v>
      </c>
      <c r="AI54" s="29" t="s">
        <v>1357</v>
      </c>
      <c r="AJ54" s="29" t="s">
        <v>258</v>
      </c>
      <c r="AK54" s="29" t="s">
        <v>258</v>
      </c>
      <c r="AL54" s="29" t="s">
        <v>13326</v>
      </c>
    </row>
    <row r="55" spans="1:38" x14ac:dyDescent="0.2">
      <c r="A55" s="35" t="s">
        <v>16</v>
      </c>
      <c r="B55" s="36">
        <v>557</v>
      </c>
      <c r="C55" s="36"/>
      <c r="D55" s="36" t="s">
        <v>1349</v>
      </c>
      <c r="E55" s="37" t="s">
        <v>1470</v>
      </c>
      <c r="F55" s="38" t="s">
        <v>1269</v>
      </c>
      <c r="G55" s="38" t="s">
        <v>1273</v>
      </c>
      <c r="H55" s="35" t="s">
        <v>1471</v>
      </c>
      <c r="I55" s="35"/>
      <c r="J55" s="29" t="s">
        <v>1387</v>
      </c>
      <c r="K55" s="29" t="s">
        <v>1457</v>
      </c>
      <c r="L55" s="29" t="s">
        <v>1458</v>
      </c>
      <c r="M55" s="39">
        <v>662.46703066203622</v>
      </c>
      <c r="N55" s="39">
        <v>194.06971663244352</v>
      </c>
      <c r="O55" s="29">
        <v>44197</v>
      </c>
      <c r="P55" s="29">
        <v>44304</v>
      </c>
      <c r="Q55" s="40">
        <v>0.29294999999999999</v>
      </c>
      <c r="R55" s="39">
        <v>194.06971663244352</v>
      </c>
      <c r="S55" s="39">
        <v>0</v>
      </c>
      <c r="T55" s="39">
        <v>0</v>
      </c>
      <c r="U55" s="39">
        <v>0</v>
      </c>
      <c r="V55" s="39">
        <v>0</v>
      </c>
      <c r="W55" s="29" t="s">
        <v>265</v>
      </c>
      <c r="X55" s="29" t="s">
        <v>11773</v>
      </c>
      <c r="Y55" s="29">
        <v>45233</v>
      </c>
      <c r="Z55" s="41" t="s">
        <v>11759</v>
      </c>
      <c r="AA55" s="42" t="s">
        <v>1349</v>
      </c>
      <c r="AB55" s="29" t="s">
        <v>258</v>
      </c>
      <c r="AC55" s="29" t="s">
        <v>258</v>
      </c>
      <c r="AD55" s="29" t="s">
        <v>258</v>
      </c>
      <c r="AE55" s="29" t="s">
        <v>1353</v>
      </c>
      <c r="AF55" s="29" t="s">
        <v>1390</v>
      </c>
      <c r="AG55" s="183" t="s">
        <v>1391</v>
      </c>
      <c r="AH55" s="29" t="s">
        <v>1356</v>
      </c>
      <c r="AI55" s="29" t="s">
        <v>1357</v>
      </c>
      <c r="AJ55" s="29" t="s">
        <v>258</v>
      </c>
      <c r="AK55" s="29" t="s">
        <v>258</v>
      </c>
      <c r="AL55" s="29" t="s">
        <v>13327</v>
      </c>
    </row>
    <row r="56" spans="1:38" x14ac:dyDescent="0.2">
      <c r="A56" s="35" t="s">
        <v>16</v>
      </c>
      <c r="B56" s="36">
        <v>574</v>
      </c>
      <c r="C56" s="36"/>
      <c r="D56" s="36" t="s">
        <v>1349</v>
      </c>
      <c r="E56" s="37" t="s">
        <v>1472</v>
      </c>
      <c r="F56" s="38" t="s">
        <v>1269</v>
      </c>
      <c r="G56" s="38" t="s">
        <v>1271</v>
      </c>
      <c r="H56" s="35" t="s">
        <v>1440</v>
      </c>
      <c r="I56" s="35"/>
      <c r="J56" s="29" t="s">
        <v>484</v>
      </c>
      <c r="K56" s="29" t="s">
        <v>1365</v>
      </c>
      <c r="L56" s="29" t="s">
        <v>1384</v>
      </c>
      <c r="M56" s="39">
        <v>104.13333103016647</v>
      </c>
      <c r="N56" s="39">
        <v>51.318269678302535</v>
      </c>
      <c r="O56" s="29">
        <v>44197</v>
      </c>
      <c r="P56" s="29">
        <v>44377</v>
      </c>
      <c r="Q56" s="40">
        <v>0.4928131</v>
      </c>
      <c r="R56" s="39">
        <v>51.318269678302535</v>
      </c>
      <c r="S56" s="39">
        <v>0</v>
      </c>
      <c r="T56" s="39">
        <v>0</v>
      </c>
      <c r="U56" s="39">
        <v>0</v>
      </c>
      <c r="V56" s="39">
        <v>0</v>
      </c>
      <c r="W56" s="29" t="s">
        <v>265</v>
      </c>
      <c r="X56" s="29" t="s">
        <v>11773</v>
      </c>
      <c r="Y56" s="29">
        <v>45276</v>
      </c>
      <c r="Z56" s="41" t="s">
        <v>11760</v>
      </c>
      <c r="AA56" s="42" t="s">
        <v>1349</v>
      </c>
      <c r="AB56" s="29" t="s">
        <v>258</v>
      </c>
      <c r="AC56" s="29" t="s">
        <v>258</v>
      </c>
      <c r="AD56" s="29" t="s">
        <v>265</v>
      </c>
      <c r="AE56" s="29" t="s">
        <v>1353</v>
      </c>
      <c r="AF56" s="29" t="s">
        <v>1368</v>
      </c>
      <c r="AG56" s="183" t="s">
        <v>1369</v>
      </c>
      <c r="AH56" s="29" t="s">
        <v>1356</v>
      </c>
      <c r="AI56" s="29" t="s">
        <v>1357</v>
      </c>
      <c r="AJ56" s="29" t="s">
        <v>258</v>
      </c>
      <c r="AK56" s="29" t="s">
        <v>258</v>
      </c>
      <c r="AL56" s="29" t="s">
        <v>13327</v>
      </c>
    </row>
    <row r="57" spans="1:38" x14ac:dyDescent="0.2">
      <c r="A57" s="35" t="s">
        <v>16</v>
      </c>
      <c r="B57" s="36">
        <v>589</v>
      </c>
      <c r="C57" s="36"/>
      <c r="D57" s="36" t="s">
        <v>1349</v>
      </c>
      <c r="E57" s="37" t="s">
        <v>1473</v>
      </c>
      <c r="F57" s="38" t="s">
        <v>1269</v>
      </c>
      <c r="G57" s="38" t="s">
        <v>1271</v>
      </c>
      <c r="H57" s="35" t="s">
        <v>1440</v>
      </c>
      <c r="I57" s="35"/>
      <c r="J57" s="29" t="s">
        <v>1371</v>
      </c>
      <c r="K57" s="29" t="s">
        <v>1371</v>
      </c>
      <c r="L57" s="29" t="s">
        <v>1384</v>
      </c>
      <c r="M57" s="39">
        <v>101.03944505052426</v>
      </c>
      <c r="N57" s="39">
        <v>99.033872689938391</v>
      </c>
      <c r="O57" s="29">
        <v>44197</v>
      </c>
      <c r="P57" s="29">
        <v>44555</v>
      </c>
      <c r="Q57" s="40">
        <v>0.98015059999999998</v>
      </c>
      <c r="R57" s="39">
        <v>99.033872689938391</v>
      </c>
      <c r="S57" s="39">
        <v>0</v>
      </c>
      <c r="T57" s="39">
        <v>0</v>
      </c>
      <c r="U57" s="39">
        <v>0</v>
      </c>
      <c r="V57" s="39">
        <v>0</v>
      </c>
      <c r="W57" s="29" t="s">
        <v>1357</v>
      </c>
      <c r="X57" s="29" t="s">
        <v>258</v>
      </c>
      <c r="Y57" s="29" t="s">
        <v>1349</v>
      </c>
      <c r="Z57" s="41" t="s">
        <v>1349</v>
      </c>
      <c r="AA57" s="42" t="s">
        <v>1349</v>
      </c>
      <c r="AB57" s="29" t="s">
        <v>258</v>
      </c>
      <c r="AC57" s="29" t="s">
        <v>258</v>
      </c>
      <c r="AD57" s="29" t="s">
        <v>265</v>
      </c>
      <c r="AE57" s="29" t="s">
        <v>1353</v>
      </c>
      <c r="AF57" s="29" t="s">
        <v>1368</v>
      </c>
      <c r="AG57" s="183" t="s">
        <v>1369</v>
      </c>
      <c r="AH57" s="29" t="s">
        <v>1356</v>
      </c>
      <c r="AI57" s="29" t="s">
        <v>1357</v>
      </c>
      <c r="AJ57" s="29" t="s">
        <v>258</v>
      </c>
      <c r="AK57" s="29" t="s">
        <v>258</v>
      </c>
      <c r="AL57" s="29" t="s">
        <v>13326</v>
      </c>
    </row>
    <row r="58" spans="1:38" x14ac:dyDescent="0.2">
      <c r="A58" s="35" t="s">
        <v>16</v>
      </c>
      <c r="B58" s="36">
        <v>594</v>
      </c>
      <c r="C58" s="36"/>
      <c r="D58" s="36" t="s">
        <v>1349</v>
      </c>
      <c r="E58" s="37" t="s">
        <v>1474</v>
      </c>
      <c r="F58" s="38" t="s">
        <v>1269</v>
      </c>
      <c r="G58" s="38" t="s">
        <v>1271</v>
      </c>
      <c r="H58" s="35" t="s">
        <v>1440</v>
      </c>
      <c r="I58" s="35"/>
      <c r="J58" s="29" t="s">
        <v>484</v>
      </c>
      <c r="K58" s="29" t="s">
        <v>1365</v>
      </c>
      <c r="L58" s="29" t="s">
        <v>1366</v>
      </c>
      <c r="M58" s="39">
        <v>16.708653060571724</v>
      </c>
      <c r="N58" s="39">
        <v>4.0713757700205333</v>
      </c>
      <c r="O58" s="29">
        <v>44197</v>
      </c>
      <c r="P58" s="29">
        <v>44286</v>
      </c>
      <c r="Q58" s="40">
        <v>0.24366869999999999</v>
      </c>
      <c r="R58" s="39">
        <v>4.0713757700205333</v>
      </c>
      <c r="S58" s="39">
        <v>0</v>
      </c>
      <c r="T58" s="39">
        <v>0</v>
      </c>
      <c r="U58" s="39">
        <v>0</v>
      </c>
      <c r="V58" s="39">
        <v>0</v>
      </c>
      <c r="W58" s="29" t="s">
        <v>1357</v>
      </c>
      <c r="X58" s="29" t="s">
        <v>258</v>
      </c>
      <c r="Y58" s="29" t="s">
        <v>1349</v>
      </c>
      <c r="Z58" s="41" t="s">
        <v>1349</v>
      </c>
      <c r="AA58" s="42" t="s">
        <v>1349</v>
      </c>
      <c r="AB58" s="29" t="s">
        <v>258</v>
      </c>
      <c r="AC58" s="29" t="s">
        <v>258</v>
      </c>
      <c r="AD58" s="29" t="s">
        <v>265</v>
      </c>
      <c r="AE58" s="29" t="s">
        <v>1367</v>
      </c>
      <c r="AF58" s="29" t="s">
        <v>1368</v>
      </c>
      <c r="AG58" s="183" t="s">
        <v>1369</v>
      </c>
      <c r="AH58" s="29" t="s">
        <v>1356</v>
      </c>
      <c r="AI58" s="29" t="s">
        <v>1357</v>
      </c>
      <c r="AJ58" s="29" t="s">
        <v>258</v>
      </c>
      <c r="AK58" s="29" t="s">
        <v>258</v>
      </c>
      <c r="AL58" s="29" t="s">
        <v>13326</v>
      </c>
    </row>
    <row r="59" spans="1:38" x14ac:dyDescent="0.2">
      <c r="A59" s="35" t="s">
        <v>16</v>
      </c>
      <c r="B59" s="36">
        <v>599</v>
      </c>
      <c r="C59" s="36"/>
      <c r="D59" s="36" t="s">
        <v>1349</v>
      </c>
      <c r="E59" s="37" t="s">
        <v>1475</v>
      </c>
      <c r="F59" s="38" t="s">
        <v>1269</v>
      </c>
      <c r="G59" s="38" t="s">
        <v>1271</v>
      </c>
      <c r="H59" s="35" t="s">
        <v>1440</v>
      </c>
      <c r="I59" s="35"/>
      <c r="J59" s="29" t="s">
        <v>1371</v>
      </c>
      <c r="K59" s="29" t="s">
        <v>1371</v>
      </c>
      <c r="L59" s="29" t="s">
        <v>1384</v>
      </c>
      <c r="M59" s="39">
        <v>101.29147150747372</v>
      </c>
      <c r="N59" s="39">
        <v>506.1107077344285</v>
      </c>
      <c r="O59" s="29">
        <v>44197</v>
      </c>
      <c r="P59" s="29">
        <v>46022</v>
      </c>
      <c r="Q59" s="40">
        <v>4.9965776999999996</v>
      </c>
      <c r="R59" s="39">
        <v>101.16670773442848</v>
      </c>
      <c r="S59" s="39">
        <v>101.16670773442848</v>
      </c>
      <c r="T59" s="39">
        <v>101.16670773442848</v>
      </c>
      <c r="U59" s="39">
        <v>101.44387679671458</v>
      </c>
      <c r="V59" s="39">
        <v>101.16670773442848</v>
      </c>
      <c r="W59" s="29" t="s">
        <v>265</v>
      </c>
      <c r="X59" s="29" t="s">
        <v>11773</v>
      </c>
      <c r="Y59" s="29">
        <v>45377</v>
      </c>
      <c r="Z59" s="41" t="s">
        <v>11761</v>
      </c>
      <c r="AA59" s="42" t="s">
        <v>1349</v>
      </c>
      <c r="AB59" s="29" t="s">
        <v>258</v>
      </c>
      <c r="AC59" s="29" t="s">
        <v>258</v>
      </c>
      <c r="AD59" s="29" t="s">
        <v>265</v>
      </c>
      <c r="AE59" s="29" t="s">
        <v>1353</v>
      </c>
      <c r="AF59" s="29" t="s">
        <v>1368</v>
      </c>
      <c r="AG59" s="183" t="s">
        <v>1369</v>
      </c>
      <c r="AH59" s="29" t="s">
        <v>1356</v>
      </c>
      <c r="AI59" s="29" t="s">
        <v>1357</v>
      </c>
      <c r="AJ59" s="29" t="s">
        <v>258</v>
      </c>
      <c r="AK59" s="29" t="s">
        <v>258</v>
      </c>
      <c r="AL59" s="29" t="s">
        <v>13327</v>
      </c>
    </row>
    <row r="60" spans="1:38" x14ac:dyDescent="0.2">
      <c r="A60" s="35" t="s">
        <v>16</v>
      </c>
      <c r="B60" s="36">
        <v>604</v>
      </c>
      <c r="C60" s="36"/>
      <c r="D60" s="36" t="s">
        <v>1349</v>
      </c>
      <c r="E60" s="37" t="s">
        <v>1476</v>
      </c>
      <c r="F60" s="38" t="s">
        <v>1266</v>
      </c>
      <c r="G60" s="38" t="s">
        <v>1267</v>
      </c>
      <c r="H60" s="35" t="s">
        <v>1477</v>
      </c>
      <c r="I60" s="35"/>
      <c r="J60" s="29" t="s">
        <v>484</v>
      </c>
      <c r="K60" s="29" t="s">
        <v>1365</v>
      </c>
      <c r="L60" s="29" t="s">
        <v>1366</v>
      </c>
      <c r="M60" s="39">
        <v>10.623818053522028</v>
      </c>
      <c r="N60" s="39">
        <v>53.082732375085563</v>
      </c>
      <c r="O60" s="29">
        <v>44197</v>
      </c>
      <c r="P60" s="29">
        <v>46022</v>
      </c>
      <c r="Q60" s="40">
        <v>4.9965776999999996</v>
      </c>
      <c r="R60" s="39">
        <v>10.610732375085558</v>
      </c>
      <c r="S60" s="39">
        <v>10.610732375085558</v>
      </c>
      <c r="T60" s="39">
        <v>10.610732375085558</v>
      </c>
      <c r="U60" s="39">
        <v>10.639802874743326</v>
      </c>
      <c r="V60" s="39">
        <v>10.610732375085558</v>
      </c>
      <c r="W60" s="29" t="s">
        <v>265</v>
      </c>
      <c r="X60" s="29" t="s">
        <v>11773</v>
      </c>
      <c r="Y60" s="29">
        <v>45261</v>
      </c>
      <c r="Z60" s="41" t="s">
        <v>11760</v>
      </c>
      <c r="AA60" s="42" t="s">
        <v>1349</v>
      </c>
      <c r="AB60" s="29" t="s">
        <v>258</v>
      </c>
      <c r="AC60" s="29" t="s">
        <v>258</v>
      </c>
      <c r="AD60" s="29" t="s">
        <v>265</v>
      </c>
      <c r="AE60" s="29" t="s">
        <v>1367</v>
      </c>
      <c r="AF60" s="29" t="s">
        <v>1368</v>
      </c>
      <c r="AG60" s="183" t="s">
        <v>1369</v>
      </c>
      <c r="AH60" s="29" t="s">
        <v>1356</v>
      </c>
      <c r="AI60" s="29" t="s">
        <v>265</v>
      </c>
      <c r="AJ60" s="29" t="s">
        <v>258</v>
      </c>
      <c r="AK60" s="29" t="s">
        <v>258</v>
      </c>
      <c r="AL60" s="29" t="s">
        <v>13327</v>
      </c>
    </row>
    <row r="61" spans="1:38" x14ac:dyDescent="0.2">
      <c r="A61" s="35" t="s">
        <v>16</v>
      </c>
      <c r="B61" s="36">
        <v>648</v>
      </c>
      <c r="C61" s="36"/>
      <c r="D61" s="36" t="s">
        <v>1349</v>
      </c>
      <c r="E61" s="37" t="s">
        <v>1478</v>
      </c>
      <c r="F61" s="38" t="s">
        <v>1266</v>
      </c>
      <c r="G61" s="38" t="s">
        <v>1268</v>
      </c>
      <c r="H61" s="35" t="s">
        <v>1359</v>
      </c>
      <c r="I61" s="35"/>
      <c r="J61" s="29" t="s">
        <v>322</v>
      </c>
      <c r="K61" s="29" t="s">
        <v>1373</v>
      </c>
      <c r="L61" s="29" t="s">
        <v>1402</v>
      </c>
      <c r="M61" s="39">
        <v>508.31992267061759</v>
      </c>
      <c r="N61" s="39">
        <v>463.43745927446957</v>
      </c>
      <c r="O61" s="29">
        <v>44197</v>
      </c>
      <c r="P61" s="29">
        <v>44530</v>
      </c>
      <c r="Q61" s="40">
        <v>0.91170430000000002</v>
      </c>
      <c r="R61" s="39">
        <v>463.43745927446957</v>
      </c>
      <c r="S61" s="39">
        <v>0</v>
      </c>
      <c r="T61" s="39">
        <v>0</v>
      </c>
      <c r="U61" s="39">
        <v>0</v>
      </c>
      <c r="V61" s="39">
        <v>0</v>
      </c>
      <c r="W61" s="29" t="s">
        <v>265</v>
      </c>
      <c r="X61" s="29" t="s">
        <v>11773</v>
      </c>
      <c r="Y61" s="29">
        <v>45251</v>
      </c>
      <c r="Z61" s="41" t="s">
        <v>11759</v>
      </c>
      <c r="AA61" s="42" t="s">
        <v>1349</v>
      </c>
      <c r="AB61" s="29" t="s">
        <v>258</v>
      </c>
      <c r="AC61" s="29" t="s">
        <v>258</v>
      </c>
      <c r="AD61" s="29" t="s">
        <v>265</v>
      </c>
      <c r="AE61" s="29" t="s">
        <v>1353</v>
      </c>
      <c r="AF61" s="29" t="s">
        <v>1361</v>
      </c>
      <c r="AG61" s="183" t="s">
        <v>1362</v>
      </c>
      <c r="AH61" s="29" t="s">
        <v>1356</v>
      </c>
      <c r="AI61" s="29" t="s">
        <v>1357</v>
      </c>
      <c r="AJ61" s="29" t="s">
        <v>258</v>
      </c>
      <c r="AK61" s="29" t="s">
        <v>258</v>
      </c>
      <c r="AL61" s="29" t="s">
        <v>13327</v>
      </c>
    </row>
    <row r="62" spans="1:38" x14ac:dyDescent="0.2">
      <c r="A62" s="35" t="s">
        <v>16</v>
      </c>
      <c r="B62" s="36">
        <v>673</v>
      </c>
      <c r="C62" s="36"/>
      <c r="D62" s="36" t="s">
        <v>1349</v>
      </c>
      <c r="E62" s="37" t="s">
        <v>1479</v>
      </c>
      <c r="F62" s="38" t="s">
        <v>1269</v>
      </c>
      <c r="G62" s="38" t="s">
        <v>1445</v>
      </c>
      <c r="H62" s="35" t="s">
        <v>357</v>
      </c>
      <c r="I62" s="35"/>
      <c r="J62" s="29" t="s">
        <v>1420</v>
      </c>
      <c r="K62" s="29" t="s">
        <v>1421</v>
      </c>
      <c r="L62" s="29" t="s">
        <v>1384</v>
      </c>
      <c r="M62" s="39">
        <v>705.90776687823359</v>
      </c>
      <c r="N62" s="39">
        <v>2653.5560739219713</v>
      </c>
      <c r="O62" s="29">
        <v>44197</v>
      </c>
      <c r="P62" s="29">
        <v>45570</v>
      </c>
      <c r="Q62" s="40">
        <v>3.7590691000000001</v>
      </c>
      <c r="R62" s="39">
        <v>704.91118412046546</v>
      </c>
      <c r="S62" s="39">
        <v>704.91118412046546</v>
      </c>
      <c r="T62" s="39">
        <v>704.91118412046546</v>
      </c>
      <c r="U62" s="39">
        <v>538.82252156057496</v>
      </c>
      <c r="V62" s="39">
        <v>0</v>
      </c>
      <c r="W62" s="29" t="s">
        <v>265</v>
      </c>
      <c r="X62" s="29" t="s">
        <v>11773</v>
      </c>
      <c r="Y62" s="29">
        <v>45237</v>
      </c>
      <c r="Z62" s="41" t="s">
        <v>11759</v>
      </c>
      <c r="AA62" s="42" t="s">
        <v>1349</v>
      </c>
      <c r="AB62" s="29" t="s">
        <v>258</v>
      </c>
      <c r="AC62" s="29" t="s">
        <v>258</v>
      </c>
      <c r="AD62" s="29" t="s">
        <v>265</v>
      </c>
      <c r="AE62" s="29" t="s">
        <v>1353</v>
      </c>
      <c r="AF62" s="29" t="s">
        <v>1368</v>
      </c>
      <c r="AG62" s="183" t="s">
        <v>1369</v>
      </c>
      <c r="AH62" s="29" t="s">
        <v>1356</v>
      </c>
      <c r="AI62" s="29" t="s">
        <v>1357</v>
      </c>
      <c r="AJ62" s="29" t="s">
        <v>258</v>
      </c>
      <c r="AK62" s="29" t="s">
        <v>258</v>
      </c>
      <c r="AL62" s="29" t="s">
        <v>13327</v>
      </c>
    </row>
    <row r="63" spans="1:38" x14ac:dyDescent="0.2">
      <c r="A63" s="35" t="s">
        <v>16</v>
      </c>
      <c r="B63" s="36">
        <v>693</v>
      </c>
      <c r="C63" s="36"/>
      <c r="D63" s="36" t="s">
        <v>1349</v>
      </c>
      <c r="E63" s="37" t="s">
        <v>1480</v>
      </c>
      <c r="F63" s="38" t="s">
        <v>1266</v>
      </c>
      <c r="G63" s="38" t="s">
        <v>1268</v>
      </c>
      <c r="H63" s="35" t="s">
        <v>1359</v>
      </c>
      <c r="I63" s="35"/>
      <c r="J63" s="29" t="s">
        <v>484</v>
      </c>
      <c r="K63" s="29" t="s">
        <v>1383</v>
      </c>
      <c r="L63" s="29" t="s">
        <v>1384</v>
      </c>
      <c r="M63" s="39">
        <v>101.47257068506718</v>
      </c>
      <c r="N63" s="39">
        <v>507.01558384668039</v>
      </c>
      <c r="O63" s="29">
        <v>44197</v>
      </c>
      <c r="P63" s="29">
        <v>46022</v>
      </c>
      <c r="Q63" s="40">
        <v>4.9965776999999996</v>
      </c>
      <c r="R63" s="39">
        <v>101.34758384668037</v>
      </c>
      <c r="S63" s="39">
        <v>101.34758384668037</v>
      </c>
      <c r="T63" s="39">
        <v>101.34758384668037</v>
      </c>
      <c r="U63" s="39">
        <v>101.62524845995893</v>
      </c>
      <c r="V63" s="39">
        <v>101.34758384668037</v>
      </c>
      <c r="W63" s="29" t="s">
        <v>265</v>
      </c>
      <c r="X63" s="29" t="s">
        <v>11773</v>
      </c>
      <c r="Y63" s="29">
        <v>45267</v>
      </c>
      <c r="Z63" s="41" t="s">
        <v>11760</v>
      </c>
      <c r="AA63" s="42" t="s">
        <v>1349</v>
      </c>
      <c r="AB63" s="29" t="s">
        <v>258</v>
      </c>
      <c r="AC63" s="29" t="s">
        <v>258</v>
      </c>
      <c r="AD63" s="29" t="s">
        <v>265</v>
      </c>
      <c r="AE63" s="29" t="s">
        <v>1353</v>
      </c>
      <c r="AF63" s="29" t="s">
        <v>1368</v>
      </c>
      <c r="AG63" s="183" t="s">
        <v>1369</v>
      </c>
      <c r="AH63" s="29" t="s">
        <v>1356</v>
      </c>
      <c r="AI63" s="29" t="s">
        <v>1357</v>
      </c>
      <c r="AJ63" s="29" t="s">
        <v>258</v>
      </c>
      <c r="AK63" s="29" t="s">
        <v>258</v>
      </c>
      <c r="AL63" s="29" t="s">
        <v>13327</v>
      </c>
    </row>
    <row r="64" spans="1:38" x14ac:dyDescent="0.2">
      <c r="A64" s="35" t="s">
        <v>16</v>
      </c>
      <c r="B64" s="36">
        <v>698</v>
      </c>
      <c r="C64" s="36"/>
      <c r="D64" s="36" t="s">
        <v>1349</v>
      </c>
      <c r="E64" s="37" t="s">
        <v>1481</v>
      </c>
      <c r="F64" s="38" t="s">
        <v>1266</v>
      </c>
      <c r="G64" s="38" t="s">
        <v>1268</v>
      </c>
      <c r="H64" s="35" t="s">
        <v>1359</v>
      </c>
      <c r="I64" s="35"/>
      <c r="J64" s="29" t="s">
        <v>1482</v>
      </c>
      <c r="K64" s="29" t="s">
        <v>1483</v>
      </c>
      <c r="L64" s="29" t="s">
        <v>1484</v>
      </c>
      <c r="M64" s="39">
        <v>14.696048179518886</v>
      </c>
      <c r="N64" s="39">
        <v>73.429946611909656</v>
      </c>
      <c r="O64" s="29">
        <v>44197</v>
      </c>
      <c r="P64" s="29">
        <v>46022</v>
      </c>
      <c r="Q64" s="40">
        <v>4.9965776999999996</v>
      </c>
      <c r="R64" s="39">
        <v>14.677946611909652</v>
      </c>
      <c r="S64" s="39">
        <v>14.677946611909652</v>
      </c>
      <c r="T64" s="39">
        <v>14.677946611909652</v>
      </c>
      <c r="U64" s="39">
        <v>14.718160164271048</v>
      </c>
      <c r="V64" s="39">
        <v>14.677946611909652</v>
      </c>
      <c r="W64" s="29" t="s">
        <v>265</v>
      </c>
      <c r="X64" s="29" t="s">
        <v>11773</v>
      </c>
      <c r="Y64" s="29">
        <v>45600</v>
      </c>
      <c r="Z64" s="41" t="s">
        <v>11761</v>
      </c>
      <c r="AA64" s="42" t="s">
        <v>1349</v>
      </c>
      <c r="AB64" s="29" t="s">
        <v>258</v>
      </c>
      <c r="AC64" s="29" t="s">
        <v>258</v>
      </c>
      <c r="AD64" s="29" t="s">
        <v>258</v>
      </c>
      <c r="AE64" s="29" t="s">
        <v>1353</v>
      </c>
      <c r="AF64" s="29" t="s">
        <v>1390</v>
      </c>
      <c r="AG64" s="183" t="s">
        <v>1391</v>
      </c>
      <c r="AH64" s="29" t="s">
        <v>1356</v>
      </c>
      <c r="AI64" s="29" t="s">
        <v>1357</v>
      </c>
      <c r="AJ64" s="29" t="s">
        <v>258</v>
      </c>
      <c r="AK64" s="29" t="s">
        <v>258</v>
      </c>
      <c r="AL64" s="29" t="s">
        <v>13327</v>
      </c>
    </row>
    <row r="65" spans="1:38" x14ac:dyDescent="0.2">
      <c r="A65" s="35" t="s">
        <v>16</v>
      </c>
      <c r="B65" s="36">
        <v>708</v>
      </c>
      <c r="C65" s="36"/>
      <c r="D65" s="36" t="s">
        <v>1349</v>
      </c>
      <c r="E65" s="37" t="s">
        <v>1485</v>
      </c>
      <c r="F65" s="38" t="s">
        <v>1266</v>
      </c>
      <c r="G65" s="38" t="s">
        <v>1268</v>
      </c>
      <c r="H65" s="35" t="s">
        <v>310</v>
      </c>
      <c r="I65" s="35"/>
      <c r="J65" s="29" t="s">
        <v>322</v>
      </c>
      <c r="K65" s="29" t="s">
        <v>336</v>
      </c>
      <c r="L65" s="29" t="s">
        <v>1377</v>
      </c>
      <c r="M65" s="39">
        <v>299.65958615213106</v>
      </c>
      <c r="N65" s="39">
        <v>50.866225872689945</v>
      </c>
      <c r="O65" s="29">
        <v>44197</v>
      </c>
      <c r="P65" s="29">
        <v>44259</v>
      </c>
      <c r="Q65" s="40">
        <v>0.1697467</v>
      </c>
      <c r="R65" s="39">
        <v>50.866225872689945</v>
      </c>
      <c r="S65" s="39">
        <v>0</v>
      </c>
      <c r="T65" s="39">
        <v>0</v>
      </c>
      <c r="U65" s="39">
        <v>0</v>
      </c>
      <c r="V65" s="39">
        <v>0</v>
      </c>
      <c r="W65" s="29" t="s">
        <v>1357</v>
      </c>
      <c r="X65" s="29" t="s">
        <v>258</v>
      </c>
      <c r="Y65" s="29" t="s">
        <v>1349</v>
      </c>
      <c r="Z65" s="41" t="s">
        <v>1349</v>
      </c>
      <c r="AA65" s="42" t="s">
        <v>1349</v>
      </c>
      <c r="AB65" s="29" t="s">
        <v>258</v>
      </c>
      <c r="AC65" s="29" t="s">
        <v>258</v>
      </c>
      <c r="AD65" s="29" t="s">
        <v>265</v>
      </c>
      <c r="AE65" s="29" t="s">
        <v>1353</v>
      </c>
      <c r="AF65" s="29" t="s">
        <v>1378</v>
      </c>
      <c r="AG65" s="183" t="s">
        <v>1379</v>
      </c>
      <c r="AH65" s="29" t="s">
        <v>1356</v>
      </c>
      <c r="AI65" s="29" t="s">
        <v>1357</v>
      </c>
      <c r="AJ65" s="29" t="s">
        <v>258</v>
      </c>
      <c r="AK65" s="29" t="s">
        <v>258</v>
      </c>
      <c r="AL65" s="29" t="s">
        <v>13326</v>
      </c>
    </row>
    <row r="66" spans="1:38" x14ac:dyDescent="0.2">
      <c r="A66" s="35" t="s">
        <v>16</v>
      </c>
      <c r="B66" s="36">
        <v>735</v>
      </c>
      <c r="C66" s="36"/>
      <c r="D66" s="36" t="s">
        <v>1349</v>
      </c>
      <c r="E66" s="37" t="s">
        <v>1486</v>
      </c>
      <c r="F66" s="38" t="s">
        <v>1266</v>
      </c>
      <c r="G66" s="38" t="s">
        <v>1268</v>
      </c>
      <c r="H66" s="35" t="s">
        <v>1133</v>
      </c>
      <c r="I66" s="35"/>
      <c r="J66" s="29" t="s">
        <v>484</v>
      </c>
      <c r="K66" s="29" t="s">
        <v>1365</v>
      </c>
      <c r="L66" s="29" t="s">
        <v>1384</v>
      </c>
      <c r="M66" s="39">
        <v>84.267148265744837</v>
      </c>
      <c r="N66" s="39">
        <v>421.04735386721427</v>
      </c>
      <c r="O66" s="29">
        <v>44197</v>
      </c>
      <c r="P66" s="29">
        <v>46022</v>
      </c>
      <c r="Q66" s="40">
        <v>4.9965776999999996</v>
      </c>
      <c r="R66" s="39">
        <v>84.163353867214241</v>
      </c>
      <c r="S66" s="39">
        <v>84.163353867214241</v>
      </c>
      <c r="T66" s="39">
        <v>84.163353867214241</v>
      </c>
      <c r="U66" s="39">
        <v>84.393938398357292</v>
      </c>
      <c r="V66" s="39">
        <v>84.163353867214241</v>
      </c>
      <c r="W66" s="29" t="s">
        <v>1357</v>
      </c>
      <c r="X66" s="29" t="s">
        <v>258</v>
      </c>
      <c r="Y66" s="29" t="s">
        <v>1349</v>
      </c>
      <c r="Z66" s="41" t="s">
        <v>1349</v>
      </c>
      <c r="AA66" s="42" t="s">
        <v>1349</v>
      </c>
      <c r="AB66" s="29" t="s">
        <v>258</v>
      </c>
      <c r="AC66" s="29" t="s">
        <v>258</v>
      </c>
      <c r="AD66" s="29" t="s">
        <v>265</v>
      </c>
      <c r="AE66" s="29" t="s">
        <v>1353</v>
      </c>
      <c r="AF66" s="29" t="s">
        <v>1368</v>
      </c>
      <c r="AG66" s="183" t="s">
        <v>1369</v>
      </c>
      <c r="AH66" s="29" t="s">
        <v>1356</v>
      </c>
      <c r="AI66" s="29" t="s">
        <v>1357</v>
      </c>
      <c r="AJ66" s="29" t="s">
        <v>258</v>
      </c>
      <c r="AK66" s="29" t="s">
        <v>258</v>
      </c>
      <c r="AL66" s="29" t="s">
        <v>13326</v>
      </c>
    </row>
    <row r="67" spans="1:38" x14ac:dyDescent="0.2">
      <c r="A67" s="35" t="s">
        <v>16</v>
      </c>
      <c r="B67" s="36">
        <v>752</v>
      </c>
      <c r="C67" s="36"/>
      <c r="D67" s="36" t="s">
        <v>1349</v>
      </c>
      <c r="E67" s="37" t="s">
        <v>1487</v>
      </c>
      <c r="F67" s="38" t="s">
        <v>1262</v>
      </c>
      <c r="G67" s="38" t="s">
        <v>1488</v>
      </c>
      <c r="H67" s="35" t="s">
        <v>1489</v>
      </c>
      <c r="I67" s="35"/>
      <c r="J67" s="29" t="s">
        <v>1387</v>
      </c>
      <c r="K67" s="29" t="s">
        <v>1457</v>
      </c>
      <c r="L67" s="29" t="s">
        <v>1458</v>
      </c>
      <c r="M67" s="39">
        <v>422.91756601453289</v>
      </c>
      <c r="N67" s="39">
        <v>486.31176728268309</v>
      </c>
      <c r="O67" s="29">
        <v>44197</v>
      </c>
      <c r="P67" s="29">
        <v>44617</v>
      </c>
      <c r="Q67" s="40">
        <v>1.1498972999999999</v>
      </c>
      <c r="R67" s="39">
        <v>421.62421629021219</v>
      </c>
      <c r="S67" s="39">
        <v>64.687550992470904</v>
      </c>
      <c r="T67" s="39">
        <v>0</v>
      </c>
      <c r="U67" s="39">
        <v>0</v>
      </c>
      <c r="V67" s="39">
        <v>0</v>
      </c>
      <c r="W67" s="29" t="s">
        <v>265</v>
      </c>
      <c r="X67" s="29" t="s">
        <v>11773</v>
      </c>
      <c r="Y67" s="29">
        <v>45268</v>
      </c>
      <c r="Z67" s="41" t="s">
        <v>11760</v>
      </c>
      <c r="AA67" s="42" t="s">
        <v>1349</v>
      </c>
      <c r="AB67" s="29" t="s">
        <v>258</v>
      </c>
      <c r="AC67" s="29" t="s">
        <v>258</v>
      </c>
      <c r="AD67" s="29" t="s">
        <v>258</v>
      </c>
      <c r="AE67" s="29" t="s">
        <v>1353</v>
      </c>
      <c r="AF67" s="29" t="s">
        <v>1390</v>
      </c>
      <c r="AG67" s="183" t="s">
        <v>1391</v>
      </c>
      <c r="AH67" s="29" t="s">
        <v>1356</v>
      </c>
      <c r="AI67" s="29" t="s">
        <v>1357</v>
      </c>
      <c r="AJ67" s="29" t="s">
        <v>258</v>
      </c>
      <c r="AK67" s="29" t="s">
        <v>258</v>
      </c>
      <c r="AL67" s="29" t="s">
        <v>13327</v>
      </c>
    </row>
    <row r="68" spans="1:38" x14ac:dyDescent="0.2">
      <c r="A68" s="35" t="s">
        <v>16</v>
      </c>
      <c r="B68" s="36">
        <v>763</v>
      </c>
      <c r="C68" s="36"/>
      <c r="D68" s="36" t="s">
        <v>1349</v>
      </c>
      <c r="E68" s="37" t="s">
        <v>1490</v>
      </c>
      <c r="F68" s="38" t="s">
        <v>1269</v>
      </c>
      <c r="G68" s="38" t="s">
        <v>1274</v>
      </c>
      <c r="H68" s="35" t="s">
        <v>1491</v>
      </c>
      <c r="I68" s="35"/>
      <c r="J68" s="29" t="s">
        <v>1492</v>
      </c>
      <c r="K68" s="29" t="s">
        <v>1493</v>
      </c>
      <c r="L68" s="29" t="s">
        <v>1494</v>
      </c>
      <c r="M68" s="39">
        <v>1213.6512435307359</v>
      </c>
      <c r="N68" s="39">
        <v>488.45105544147845</v>
      </c>
      <c r="O68" s="29">
        <v>44197</v>
      </c>
      <c r="P68" s="29">
        <v>44344</v>
      </c>
      <c r="Q68" s="40">
        <v>0.40246409999999999</v>
      </c>
      <c r="R68" s="39">
        <v>488.45105544147845</v>
      </c>
      <c r="S68" s="39">
        <v>0</v>
      </c>
      <c r="T68" s="39">
        <v>0</v>
      </c>
      <c r="U68" s="39">
        <v>0</v>
      </c>
      <c r="V68" s="39">
        <v>0</v>
      </c>
      <c r="W68" s="29" t="s">
        <v>265</v>
      </c>
      <c r="X68" s="29" t="s">
        <v>11774</v>
      </c>
      <c r="Y68" s="29">
        <v>45272</v>
      </c>
      <c r="Z68" s="41" t="s">
        <v>11760</v>
      </c>
      <c r="AA68" s="42" t="s">
        <v>1349</v>
      </c>
      <c r="AB68" s="29" t="s">
        <v>258</v>
      </c>
      <c r="AC68" s="29" t="s">
        <v>258</v>
      </c>
      <c r="AD68" s="29" t="s">
        <v>258</v>
      </c>
      <c r="AE68" s="29" t="s">
        <v>1353</v>
      </c>
      <c r="AF68" s="29" t="s">
        <v>1495</v>
      </c>
      <c r="AG68" s="183" t="s">
        <v>1496</v>
      </c>
      <c r="AH68" s="29" t="s">
        <v>1356</v>
      </c>
      <c r="AI68" s="29" t="s">
        <v>1357</v>
      </c>
      <c r="AJ68" s="29" t="s">
        <v>258</v>
      </c>
      <c r="AK68" s="29" t="s">
        <v>258</v>
      </c>
      <c r="AL68" s="29" t="s">
        <v>13327</v>
      </c>
    </row>
    <row r="69" spans="1:38" x14ac:dyDescent="0.2">
      <c r="A69" s="35" t="s">
        <v>16</v>
      </c>
      <c r="B69" s="36">
        <v>765</v>
      </c>
      <c r="C69" s="36"/>
      <c r="D69" s="36" t="s">
        <v>1349</v>
      </c>
      <c r="E69" s="37" t="s">
        <v>1497</v>
      </c>
      <c r="F69" s="38" t="s">
        <v>1269</v>
      </c>
      <c r="G69" s="38" t="s">
        <v>1271</v>
      </c>
      <c r="H69" s="35" t="s">
        <v>11597</v>
      </c>
      <c r="I69" s="35"/>
      <c r="J69" s="29" t="s">
        <v>1387</v>
      </c>
      <c r="K69" s="29" t="s">
        <v>1457</v>
      </c>
      <c r="L69" s="29" t="s">
        <v>1458</v>
      </c>
      <c r="M69" s="39">
        <v>1296.3870727112833</v>
      </c>
      <c r="N69" s="39">
        <v>70.986266940451742</v>
      </c>
      <c r="O69" s="29">
        <v>44197</v>
      </c>
      <c r="P69" s="29">
        <v>44217</v>
      </c>
      <c r="Q69" s="40">
        <v>5.4757E-2</v>
      </c>
      <c r="R69" s="39">
        <v>70.986266940451742</v>
      </c>
      <c r="S69" s="39">
        <v>0</v>
      </c>
      <c r="T69" s="39">
        <v>0</v>
      </c>
      <c r="U69" s="39">
        <v>0</v>
      </c>
      <c r="V69" s="39">
        <v>0</v>
      </c>
      <c r="W69" s="29" t="s">
        <v>265</v>
      </c>
      <c r="X69" s="29" t="s">
        <v>11773</v>
      </c>
      <c r="Y69" s="29">
        <v>45281</v>
      </c>
      <c r="Z69" s="41" t="s">
        <v>11760</v>
      </c>
      <c r="AA69" s="42" t="s">
        <v>1349</v>
      </c>
      <c r="AB69" s="29" t="s">
        <v>258</v>
      </c>
      <c r="AC69" s="29" t="s">
        <v>258</v>
      </c>
      <c r="AD69" s="29" t="s">
        <v>258</v>
      </c>
      <c r="AE69" s="29" t="s">
        <v>1353</v>
      </c>
      <c r="AF69" s="29" t="s">
        <v>1390</v>
      </c>
      <c r="AG69" s="183" t="s">
        <v>1391</v>
      </c>
      <c r="AH69" s="29" t="s">
        <v>1356</v>
      </c>
      <c r="AI69" s="29" t="s">
        <v>1357</v>
      </c>
      <c r="AJ69" s="29" t="s">
        <v>258</v>
      </c>
      <c r="AK69" s="29" t="s">
        <v>258</v>
      </c>
      <c r="AL69" s="29" t="s">
        <v>13327</v>
      </c>
    </row>
    <row r="70" spans="1:38" x14ac:dyDescent="0.2">
      <c r="A70" s="35" t="s">
        <v>16</v>
      </c>
      <c r="B70" s="36">
        <v>773</v>
      </c>
      <c r="C70" s="36"/>
      <c r="D70" s="36" t="s">
        <v>1349</v>
      </c>
      <c r="E70" s="37" t="s">
        <v>1498</v>
      </c>
      <c r="F70" s="38" t="s">
        <v>1266</v>
      </c>
      <c r="G70" s="38" t="s">
        <v>1268</v>
      </c>
      <c r="H70" s="35" t="s">
        <v>1359</v>
      </c>
      <c r="I70" s="35"/>
      <c r="J70" s="29" t="s">
        <v>484</v>
      </c>
      <c r="K70" s="29" t="s">
        <v>1365</v>
      </c>
      <c r="L70" s="29" t="s">
        <v>1384</v>
      </c>
      <c r="M70" s="39">
        <v>99.513497813641678</v>
      </c>
      <c r="N70" s="39">
        <v>497.22692402464071</v>
      </c>
      <c r="O70" s="29">
        <v>44197</v>
      </c>
      <c r="P70" s="29">
        <v>46022</v>
      </c>
      <c r="Q70" s="40">
        <v>4.9965776999999996</v>
      </c>
      <c r="R70" s="39">
        <v>99.390924024640654</v>
      </c>
      <c r="S70" s="39">
        <v>99.390924024640654</v>
      </c>
      <c r="T70" s="39">
        <v>99.390924024640654</v>
      </c>
      <c r="U70" s="39">
        <v>99.663227926078036</v>
      </c>
      <c r="V70" s="39">
        <v>99.390924024640654</v>
      </c>
      <c r="W70" s="29" t="s">
        <v>265</v>
      </c>
      <c r="X70" s="29" t="s">
        <v>11773</v>
      </c>
      <c r="Y70" s="29">
        <v>45267</v>
      </c>
      <c r="Z70" s="41" t="s">
        <v>11760</v>
      </c>
      <c r="AA70" s="42" t="s">
        <v>1349</v>
      </c>
      <c r="AB70" s="29" t="s">
        <v>258</v>
      </c>
      <c r="AC70" s="29" t="s">
        <v>258</v>
      </c>
      <c r="AD70" s="29" t="s">
        <v>265</v>
      </c>
      <c r="AE70" s="29" t="s">
        <v>1353</v>
      </c>
      <c r="AF70" s="29" t="s">
        <v>1368</v>
      </c>
      <c r="AG70" s="183" t="s">
        <v>1369</v>
      </c>
      <c r="AH70" s="29" t="s">
        <v>1356</v>
      </c>
      <c r="AI70" s="29" t="s">
        <v>1357</v>
      </c>
      <c r="AJ70" s="29" t="s">
        <v>258</v>
      </c>
      <c r="AK70" s="29" t="s">
        <v>258</v>
      </c>
      <c r="AL70" s="29" t="s">
        <v>13327</v>
      </c>
    </row>
    <row r="71" spans="1:38" x14ac:dyDescent="0.2">
      <c r="A71" s="35" t="s">
        <v>16</v>
      </c>
      <c r="B71" s="36">
        <v>784</v>
      </c>
      <c r="C71" s="36"/>
      <c r="D71" s="36" t="s">
        <v>1349</v>
      </c>
      <c r="E71" s="37" t="s">
        <v>1499</v>
      </c>
      <c r="F71" s="38" t="s">
        <v>1269</v>
      </c>
      <c r="G71" s="38" t="s">
        <v>1271</v>
      </c>
      <c r="H71" s="35" t="s">
        <v>11597</v>
      </c>
      <c r="I71" s="35"/>
      <c r="J71" s="29" t="s">
        <v>1500</v>
      </c>
      <c r="K71" s="29" t="s">
        <v>1501</v>
      </c>
      <c r="L71" s="29" t="s">
        <v>1366</v>
      </c>
      <c r="M71" s="39">
        <v>9.2399983296926091</v>
      </c>
      <c r="N71" s="39">
        <v>0.98661190965092405</v>
      </c>
      <c r="O71" s="29">
        <v>44197</v>
      </c>
      <c r="P71" s="29">
        <v>44236</v>
      </c>
      <c r="Q71" s="40">
        <v>0.1067762</v>
      </c>
      <c r="R71" s="39">
        <v>0.98661190965092405</v>
      </c>
      <c r="S71" s="39">
        <v>0</v>
      </c>
      <c r="T71" s="39">
        <v>0</v>
      </c>
      <c r="U71" s="39">
        <v>0</v>
      </c>
      <c r="V71" s="39">
        <v>0</v>
      </c>
      <c r="W71" s="29" t="s">
        <v>1357</v>
      </c>
      <c r="X71" s="29" t="s">
        <v>258</v>
      </c>
      <c r="Y71" s="29" t="s">
        <v>1349</v>
      </c>
      <c r="Z71" s="41" t="s">
        <v>1349</v>
      </c>
      <c r="AA71" s="42" t="s">
        <v>1349</v>
      </c>
      <c r="AB71" s="29" t="s">
        <v>258</v>
      </c>
      <c r="AC71" s="29" t="s">
        <v>258</v>
      </c>
      <c r="AD71" s="29" t="s">
        <v>265</v>
      </c>
      <c r="AE71" s="29" t="s">
        <v>1367</v>
      </c>
      <c r="AF71" s="29" t="s">
        <v>1368</v>
      </c>
      <c r="AG71" s="183" t="s">
        <v>1369</v>
      </c>
      <c r="AH71" s="29" t="s">
        <v>1356</v>
      </c>
      <c r="AI71" s="29" t="s">
        <v>1357</v>
      </c>
      <c r="AJ71" s="29" t="s">
        <v>258</v>
      </c>
      <c r="AK71" s="29" t="s">
        <v>258</v>
      </c>
      <c r="AL71" s="29" t="s">
        <v>13326</v>
      </c>
    </row>
    <row r="72" spans="1:38" x14ac:dyDescent="0.2">
      <c r="A72" s="35" t="s">
        <v>16</v>
      </c>
      <c r="B72" s="36">
        <v>792</v>
      </c>
      <c r="C72" s="36"/>
      <c r="D72" s="36" t="s">
        <v>1349</v>
      </c>
      <c r="E72" s="37" t="s">
        <v>1502</v>
      </c>
      <c r="F72" s="38" t="s">
        <v>1269</v>
      </c>
      <c r="G72" s="38" t="s">
        <v>1273</v>
      </c>
      <c r="H72" s="35" t="s">
        <v>1393</v>
      </c>
      <c r="I72" s="35"/>
      <c r="J72" s="29" t="s">
        <v>1371</v>
      </c>
      <c r="K72" s="29" t="s">
        <v>1371</v>
      </c>
      <c r="L72" s="29" t="s">
        <v>1366</v>
      </c>
      <c r="M72" s="39">
        <v>28.242811313242616</v>
      </c>
      <c r="N72" s="39">
        <v>6.8818891170431202</v>
      </c>
      <c r="O72" s="29">
        <v>44197</v>
      </c>
      <c r="P72" s="29">
        <v>44286</v>
      </c>
      <c r="Q72" s="40">
        <v>0.24366869999999999</v>
      </c>
      <c r="R72" s="39">
        <v>6.8818891170431202</v>
      </c>
      <c r="S72" s="39">
        <v>0</v>
      </c>
      <c r="T72" s="39">
        <v>0</v>
      </c>
      <c r="U72" s="39">
        <v>0</v>
      </c>
      <c r="V72" s="39">
        <v>0</v>
      </c>
      <c r="W72" s="29" t="s">
        <v>265</v>
      </c>
      <c r="X72" s="29" t="s">
        <v>11773</v>
      </c>
      <c r="Y72" s="29">
        <v>45301</v>
      </c>
      <c r="Z72" s="41" t="s">
        <v>11761</v>
      </c>
      <c r="AA72" s="42" t="s">
        <v>1349</v>
      </c>
      <c r="AB72" s="29" t="s">
        <v>258</v>
      </c>
      <c r="AC72" s="29" t="s">
        <v>258</v>
      </c>
      <c r="AD72" s="29" t="s">
        <v>265</v>
      </c>
      <c r="AE72" s="29" t="s">
        <v>1367</v>
      </c>
      <c r="AF72" s="29" t="s">
        <v>1368</v>
      </c>
      <c r="AG72" s="183" t="s">
        <v>1369</v>
      </c>
      <c r="AH72" s="29" t="s">
        <v>1356</v>
      </c>
      <c r="AI72" s="29" t="s">
        <v>1357</v>
      </c>
      <c r="AJ72" s="29" t="s">
        <v>258</v>
      </c>
      <c r="AK72" s="29" t="s">
        <v>258</v>
      </c>
      <c r="AL72" s="29" t="s">
        <v>13327</v>
      </c>
    </row>
    <row r="73" spans="1:38" x14ac:dyDescent="0.2">
      <c r="A73" s="35" t="s">
        <v>16</v>
      </c>
      <c r="B73" s="36">
        <v>801</v>
      </c>
      <c r="C73" s="36"/>
      <c r="D73" s="36" t="s">
        <v>1349</v>
      </c>
      <c r="E73" s="37" t="s">
        <v>1503</v>
      </c>
      <c r="F73" s="38" t="s">
        <v>1269</v>
      </c>
      <c r="G73" s="38" t="s">
        <v>1271</v>
      </c>
      <c r="H73" s="35" t="s">
        <v>11597</v>
      </c>
      <c r="I73" s="35"/>
      <c r="J73" s="29" t="s">
        <v>484</v>
      </c>
      <c r="K73" s="29" t="s">
        <v>1383</v>
      </c>
      <c r="L73" s="29" t="s">
        <v>1366</v>
      </c>
      <c r="M73" s="39">
        <v>8.3471764348369408</v>
      </c>
      <c r="N73" s="39">
        <v>11.769462012320329</v>
      </c>
      <c r="O73" s="29">
        <v>44197</v>
      </c>
      <c r="P73" s="29">
        <v>44712</v>
      </c>
      <c r="Q73" s="40">
        <v>1.4099931999999999</v>
      </c>
      <c r="R73" s="39">
        <v>8.3252977412731006</v>
      </c>
      <c r="S73" s="39">
        <v>3.4441642710472276</v>
      </c>
      <c r="T73" s="39">
        <v>0</v>
      </c>
      <c r="U73" s="39">
        <v>0</v>
      </c>
      <c r="V73" s="39">
        <v>0</v>
      </c>
      <c r="W73" s="29" t="s">
        <v>1357</v>
      </c>
      <c r="X73" s="29" t="s">
        <v>258</v>
      </c>
      <c r="Y73" s="29" t="s">
        <v>1349</v>
      </c>
      <c r="Z73" s="41" t="s">
        <v>1349</v>
      </c>
      <c r="AA73" s="42" t="s">
        <v>1349</v>
      </c>
      <c r="AB73" s="29" t="s">
        <v>258</v>
      </c>
      <c r="AC73" s="29" t="s">
        <v>258</v>
      </c>
      <c r="AD73" s="29" t="s">
        <v>265</v>
      </c>
      <c r="AE73" s="29" t="s">
        <v>1367</v>
      </c>
      <c r="AF73" s="29" t="s">
        <v>1368</v>
      </c>
      <c r="AG73" s="183" t="s">
        <v>1369</v>
      </c>
      <c r="AH73" s="29" t="s">
        <v>1356</v>
      </c>
      <c r="AI73" s="29" t="s">
        <v>1357</v>
      </c>
      <c r="AJ73" s="29" t="s">
        <v>258</v>
      </c>
      <c r="AK73" s="29" t="s">
        <v>258</v>
      </c>
      <c r="AL73" s="29" t="s">
        <v>13326</v>
      </c>
    </row>
    <row r="74" spans="1:38" x14ac:dyDescent="0.2">
      <c r="A74" s="35" t="s">
        <v>16</v>
      </c>
      <c r="B74" s="36">
        <v>811</v>
      </c>
      <c r="C74" s="36"/>
      <c r="D74" s="36" t="s">
        <v>1349</v>
      </c>
      <c r="E74" s="37" t="s">
        <v>1504</v>
      </c>
      <c r="F74" s="38" t="s">
        <v>1269</v>
      </c>
      <c r="G74" s="38" t="s">
        <v>1271</v>
      </c>
      <c r="H74" s="35" t="s">
        <v>1440</v>
      </c>
      <c r="I74" s="35"/>
      <c r="J74" s="29" t="s">
        <v>1405</v>
      </c>
      <c r="K74" s="29" t="s">
        <v>1416</v>
      </c>
      <c r="L74" s="29" t="s">
        <v>1425</v>
      </c>
      <c r="M74" s="39">
        <v>196.54377260226727</v>
      </c>
      <c r="N74" s="39">
        <v>37.129418206707733</v>
      </c>
      <c r="O74" s="29">
        <v>44197</v>
      </c>
      <c r="P74" s="29">
        <v>44266</v>
      </c>
      <c r="Q74" s="40">
        <v>0.18891169999999999</v>
      </c>
      <c r="R74" s="39">
        <v>37.129418206707733</v>
      </c>
      <c r="S74" s="39">
        <v>0</v>
      </c>
      <c r="T74" s="39">
        <v>0</v>
      </c>
      <c r="U74" s="39">
        <v>0</v>
      </c>
      <c r="V74" s="39">
        <v>0</v>
      </c>
      <c r="W74" s="29" t="s">
        <v>1357</v>
      </c>
      <c r="X74" s="29" t="s">
        <v>258</v>
      </c>
      <c r="Y74" s="29" t="s">
        <v>1349</v>
      </c>
      <c r="Z74" s="41" t="s">
        <v>1349</v>
      </c>
      <c r="AA74" s="42" t="s">
        <v>1349</v>
      </c>
      <c r="AB74" s="43" t="s">
        <v>265</v>
      </c>
      <c r="AC74" s="29" t="s">
        <v>258</v>
      </c>
      <c r="AD74" s="29" t="s">
        <v>258</v>
      </c>
      <c r="AE74" s="29" t="s">
        <v>1353</v>
      </c>
      <c r="AF74" s="29" t="s">
        <v>1368</v>
      </c>
      <c r="AG74" s="183" t="s">
        <v>1369</v>
      </c>
      <c r="AH74" s="29" t="s">
        <v>1356</v>
      </c>
      <c r="AI74" s="29" t="s">
        <v>1357</v>
      </c>
      <c r="AJ74" s="29" t="s">
        <v>258</v>
      </c>
      <c r="AK74" s="29" t="s">
        <v>258</v>
      </c>
      <c r="AL74" s="29" t="s">
        <v>13326</v>
      </c>
    </row>
    <row r="75" spans="1:38" x14ac:dyDescent="0.2">
      <c r="A75" s="35" t="s">
        <v>16</v>
      </c>
      <c r="B75" s="36">
        <v>812</v>
      </c>
      <c r="C75" s="36"/>
      <c r="D75" s="36" t="s">
        <v>1349</v>
      </c>
      <c r="E75" s="37" t="s">
        <v>1505</v>
      </c>
      <c r="F75" s="38" t="s">
        <v>1269</v>
      </c>
      <c r="G75" s="38" t="s">
        <v>1271</v>
      </c>
      <c r="H75" s="35" t="s">
        <v>1440</v>
      </c>
      <c r="I75" s="35"/>
      <c r="J75" s="29" t="s">
        <v>1506</v>
      </c>
      <c r="K75" s="29" t="s">
        <v>1507</v>
      </c>
      <c r="L75" s="29" t="s">
        <v>1508</v>
      </c>
      <c r="M75" s="39">
        <v>1612.3395325921908</v>
      </c>
      <c r="N75" s="39">
        <v>326.66160164271048</v>
      </c>
      <c r="O75" s="29">
        <v>44197</v>
      </c>
      <c r="P75" s="29">
        <v>44271</v>
      </c>
      <c r="Q75" s="40">
        <v>0.202601</v>
      </c>
      <c r="R75" s="39">
        <v>326.66160164271048</v>
      </c>
      <c r="S75" s="39">
        <v>0</v>
      </c>
      <c r="T75" s="39">
        <v>0</v>
      </c>
      <c r="U75" s="39">
        <v>0</v>
      </c>
      <c r="V75" s="39">
        <v>0</v>
      </c>
      <c r="W75" s="29" t="s">
        <v>1357</v>
      </c>
      <c r="X75" s="29" t="s">
        <v>258</v>
      </c>
      <c r="Y75" s="29" t="s">
        <v>1349</v>
      </c>
      <c r="Z75" s="41" t="s">
        <v>1349</v>
      </c>
      <c r="AA75" s="42" t="s">
        <v>1349</v>
      </c>
      <c r="AB75" s="29" t="s">
        <v>258</v>
      </c>
      <c r="AC75" s="29" t="s">
        <v>258</v>
      </c>
      <c r="AD75" s="29" t="s">
        <v>258</v>
      </c>
      <c r="AE75" s="29" t="s">
        <v>1353</v>
      </c>
      <c r="AF75" s="29" t="s">
        <v>1368</v>
      </c>
      <c r="AG75" s="183" t="s">
        <v>1369</v>
      </c>
      <c r="AH75" s="29" t="s">
        <v>1356</v>
      </c>
      <c r="AI75" s="29" t="s">
        <v>1357</v>
      </c>
      <c r="AJ75" s="29" t="s">
        <v>258</v>
      </c>
      <c r="AK75" s="29" t="s">
        <v>258</v>
      </c>
      <c r="AL75" s="29" t="s">
        <v>13326</v>
      </c>
    </row>
    <row r="76" spans="1:38" x14ac:dyDescent="0.2">
      <c r="A76" s="35" t="s">
        <v>16</v>
      </c>
      <c r="B76" s="36">
        <v>822</v>
      </c>
      <c r="C76" s="36"/>
      <c r="D76" s="36" t="s">
        <v>1349</v>
      </c>
      <c r="E76" s="37" t="s">
        <v>1509</v>
      </c>
      <c r="F76" s="38" t="s">
        <v>1266</v>
      </c>
      <c r="G76" s="38" t="s">
        <v>1268</v>
      </c>
      <c r="H76" s="35" t="s">
        <v>669</v>
      </c>
      <c r="I76" s="35"/>
      <c r="J76" s="29" t="s">
        <v>322</v>
      </c>
      <c r="K76" s="29" t="s">
        <v>336</v>
      </c>
      <c r="L76" s="29" t="s">
        <v>1510</v>
      </c>
      <c r="M76" s="39">
        <v>1356.538909632184</v>
      </c>
      <c r="N76" s="39">
        <v>274.83613963039011</v>
      </c>
      <c r="O76" s="29">
        <v>44197</v>
      </c>
      <c r="P76" s="29">
        <v>44271</v>
      </c>
      <c r="Q76" s="40">
        <v>0.202601</v>
      </c>
      <c r="R76" s="39">
        <v>274.83613963039011</v>
      </c>
      <c r="S76" s="39">
        <v>0</v>
      </c>
      <c r="T76" s="39">
        <v>0</v>
      </c>
      <c r="U76" s="39">
        <v>0</v>
      </c>
      <c r="V76" s="39">
        <v>0</v>
      </c>
      <c r="W76" s="29" t="s">
        <v>1357</v>
      </c>
      <c r="X76" s="29" t="s">
        <v>258</v>
      </c>
      <c r="Y76" s="29" t="s">
        <v>1349</v>
      </c>
      <c r="Z76" s="41" t="s">
        <v>1349</v>
      </c>
      <c r="AA76" s="42" t="s">
        <v>1349</v>
      </c>
      <c r="AB76" s="29" t="s">
        <v>258</v>
      </c>
      <c r="AC76" s="29" t="s">
        <v>258</v>
      </c>
      <c r="AD76" s="29" t="s">
        <v>265</v>
      </c>
      <c r="AE76" s="29" t="s">
        <v>1353</v>
      </c>
      <c r="AF76" s="29" t="s">
        <v>1378</v>
      </c>
      <c r="AG76" s="183" t="s">
        <v>1379</v>
      </c>
      <c r="AH76" s="29" t="s">
        <v>1356</v>
      </c>
      <c r="AI76" s="29" t="s">
        <v>1357</v>
      </c>
      <c r="AJ76" s="29" t="s">
        <v>258</v>
      </c>
      <c r="AK76" s="29" t="s">
        <v>258</v>
      </c>
      <c r="AL76" s="29" t="s">
        <v>13326</v>
      </c>
    </row>
    <row r="77" spans="1:38" x14ac:dyDescent="0.2">
      <c r="A77" s="35" t="s">
        <v>16</v>
      </c>
      <c r="B77" s="36">
        <v>823</v>
      </c>
      <c r="C77" s="36"/>
      <c r="D77" s="36" t="s">
        <v>1349</v>
      </c>
      <c r="E77" s="37" t="s">
        <v>1511</v>
      </c>
      <c r="F77" s="38" t="s">
        <v>1269</v>
      </c>
      <c r="G77" s="38" t="s">
        <v>1271</v>
      </c>
      <c r="H77" s="35" t="s">
        <v>1440</v>
      </c>
      <c r="I77" s="35"/>
      <c r="J77" s="29" t="s">
        <v>1371</v>
      </c>
      <c r="K77" s="29" t="s">
        <v>1371</v>
      </c>
      <c r="L77" s="29" t="s">
        <v>1384</v>
      </c>
      <c r="M77" s="39">
        <v>242.29496675487664</v>
      </c>
      <c r="N77" s="39">
        <v>57.049609856262833</v>
      </c>
      <c r="O77" s="29">
        <v>44197</v>
      </c>
      <c r="P77" s="29">
        <v>44283</v>
      </c>
      <c r="Q77" s="40">
        <v>0.2354552</v>
      </c>
      <c r="R77" s="39">
        <v>57.049609856262833</v>
      </c>
      <c r="S77" s="39">
        <v>0</v>
      </c>
      <c r="T77" s="39">
        <v>0</v>
      </c>
      <c r="U77" s="39">
        <v>0</v>
      </c>
      <c r="V77" s="39">
        <v>0</v>
      </c>
      <c r="W77" s="29" t="s">
        <v>1357</v>
      </c>
      <c r="X77" s="29" t="s">
        <v>258</v>
      </c>
      <c r="Y77" s="29" t="s">
        <v>1349</v>
      </c>
      <c r="Z77" s="41" t="s">
        <v>1349</v>
      </c>
      <c r="AA77" s="42" t="s">
        <v>1349</v>
      </c>
      <c r="AB77" s="29" t="s">
        <v>258</v>
      </c>
      <c r="AC77" s="29" t="s">
        <v>258</v>
      </c>
      <c r="AD77" s="29" t="s">
        <v>265</v>
      </c>
      <c r="AE77" s="29" t="s">
        <v>1353</v>
      </c>
      <c r="AF77" s="29" t="s">
        <v>1368</v>
      </c>
      <c r="AG77" s="183" t="s">
        <v>1369</v>
      </c>
      <c r="AH77" s="29" t="s">
        <v>1356</v>
      </c>
      <c r="AI77" s="29" t="s">
        <v>1357</v>
      </c>
      <c r="AJ77" s="29" t="s">
        <v>258</v>
      </c>
      <c r="AK77" s="29" t="s">
        <v>258</v>
      </c>
      <c r="AL77" s="29" t="s">
        <v>13326</v>
      </c>
    </row>
    <row r="78" spans="1:38" x14ac:dyDescent="0.2">
      <c r="A78" s="35" t="s">
        <v>16</v>
      </c>
      <c r="B78" s="36">
        <v>834</v>
      </c>
      <c r="C78" s="36"/>
      <c r="D78" s="36" t="s">
        <v>1349</v>
      </c>
      <c r="E78" s="37" t="s">
        <v>1512</v>
      </c>
      <c r="F78" s="38" t="s">
        <v>1262</v>
      </c>
      <c r="G78" s="38" t="s">
        <v>1264</v>
      </c>
      <c r="H78" s="35" t="s">
        <v>1456</v>
      </c>
      <c r="I78" s="35"/>
      <c r="J78" s="29" t="s">
        <v>1513</v>
      </c>
      <c r="K78" s="29" t="s">
        <v>1514</v>
      </c>
      <c r="L78" s="29" t="s">
        <v>1515</v>
      </c>
      <c r="M78" s="39">
        <v>431.367369538388</v>
      </c>
      <c r="N78" s="39">
        <v>499.57125256673515</v>
      </c>
      <c r="O78" s="29">
        <v>44197</v>
      </c>
      <c r="P78" s="29">
        <v>44620</v>
      </c>
      <c r="Q78" s="40">
        <v>1.1581109000000001</v>
      </c>
      <c r="R78" s="39">
        <v>430.05544147843943</v>
      </c>
      <c r="S78" s="39">
        <v>69.515811088295692</v>
      </c>
      <c r="T78" s="39">
        <v>0</v>
      </c>
      <c r="U78" s="39">
        <v>0</v>
      </c>
      <c r="V78" s="39">
        <v>0</v>
      </c>
      <c r="W78" s="29" t="s">
        <v>1357</v>
      </c>
      <c r="X78" s="29" t="s">
        <v>258</v>
      </c>
      <c r="Y78" s="29" t="s">
        <v>1349</v>
      </c>
      <c r="Z78" s="41" t="s">
        <v>1349</v>
      </c>
      <c r="AA78" s="42" t="s">
        <v>1349</v>
      </c>
      <c r="AB78" s="29" t="s">
        <v>258</v>
      </c>
      <c r="AC78" s="29" t="s">
        <v>258</v>
      </c>
      <c r="AD78" s="29" t="s">
        <v>258</v>
      </c>
      <c r="AE78" s="29" t="s">
        <v>1353</v>
      </c>
      <c r="AF78" s="29" t="s">
        <v>1368</v>
      </c>
      <c r="AG78" s="183" t="s">
        <v>1369</v>
      </c>
      <c r="AH78" s="29" t="s">
        <v>1413</v>
      </c>
      <c r="AI78" s="29" t="s">
        <v>1357</v>
      </c>
      <c r="AJ78" s="29" t="s">
        <v>258</v>
      </c>
      <c r="AK78" s="29" t="s">
        <v>258</v>
      </c>
      <c r="AL78" s="29" t="s">
        <v>13326</v>
      </c>
    </row>
    <row r="79" spans="1:38" x14ac:dyDescent="0.2">
      <c r="A79" s="35" t="s">
        <v>16</v>
      </c>
      <c r="B79" s="36">
        <v>842</v>
      </c>
      <c r="C79" s="36"/>
      <c r="D79" s="36" t="s">
        <v>1349</v>
      </c>
      <c r="E79" s="37" t="s">
        <v>1516</v>
      </c>
      <c r="F79" s="38" t="s">
        <v>1269</v>
      </c>
      <c r="G79" s="38" t="s">
        <v>1271</v>
      </c>
      <c r="H79" s="35" t="s">
        <v>1440</v>
      </c>
      <c r="I79" s="35"/>
      <c r="J79" s="29" t="s">
        <v>1371</v>
      </c>
      <c r="K79" s="29" t="s">
        <v>1371</v>
      </c>
      <c r="L79" s="29" t="s">
        <v>1384</v>
      </c>
      <c r="M79" s="39">
        <v>108.34029299863876</v>
      </c>
      <c r="N79" s="39">
        <v>26.102524298425735</v>
      </c>
      <c r="O79" s="29">
        <v>44197</v>
      </c>
      <c r="P79" s="29">
        <v>44285</v>
      </c>
      <c r="Q79" s="40">
        <v>0.2409309</v>
      </c>
      <c r="R79" s="39">
        <v>26.102524298425735</v>
      </c>
      <c r="S79" s="39">
        <v>0</v>
      </c>
      <c r="T79" s="39">
        <v>0</v>
      </c>
      <c r="U79" s="39">
        <v>0</v>
      </c>
      <c r="V79" s="39">
        <v>0</v>
      </c>
      <c r="W79" s="29" t="s">
        <v>1357</v>
      </c>
      <c r="X79" s="29" t="s">
        <v>258</v>
      </c>
      <c r="Y79" s="29" t="s">
        <v>1349</v>
      </c>
      <c r="Z79" s="41" t="s">
        <v>1349</v>
      </c>
      <c r="AA79" s="42" t="s">
        <v>1349</v>
      </c>
      <c r="AB79" s="29" t="s">
        <v>258</v>
      </c>
      <c r="AC79" s="29" t="s">
        <v>258</v>
      </c>
      <c r="AD79" s="29" t="s">
        <v>265</v>
      </c>
      <c r="AE79" s="29" t="s">
        <v>1353</v>
      </c>
      <c r="AF79" s="29" t="s">
        <v>1368</v>
      </c>
      <c r="AG79" s="183" t="s">
        <v>1369</v>
      </c>
      <c r="AH79" s="29" t="s">
        <v>1356</v>
      </c>
      <c r="AI79" s="29" t="s">
        <v>1357</v>
      </c>
      <c r="AJ79" s="29" t="s">
        <v>258</v>
      </c>
      <c r="AK79" s="29" t="s">
        <v>258</v>
      </c>
      <c r="AL79" s="29" t="s">
        <v>13326</v>
      </c>
    </row>
    <row r="80" spans="1:38" x14ac:dyDescent="0.2">
      <c r="A80" s="35" t="s">
        <v>16</v>
      </c>
      <c r="B80" s="36">
        <v>845</v>
      </c>
      <c r="C80" s="36"/>
      <c r="D80" s="36" t="s">
        <v>1349</v>
      </c>
      <c r="E80" s="37" t="s">
        <v>1517</v>
      </c>
      <c r="F80" s="38" t="s">
        <v>1269</v>
      </c>
      <c r="G80" s="38" t="s">
        <v>1271</v>
      </c>
      <c r="H80" s="35" t="s">
        <v>1440</v>
      </c>
      <c r="I80" s="35"/>
      <c r="J80" s="29" t="s">
        <v>1371</v>
      </c>
      <c r="K80" s="29" t="s">
        <v>1371</v>
      </c>
      <c r="L80" s="29" t="s">
        <v>1384</v>
      </c>
      <c r="M80" s="39">
        <v>98.246081483481802</v>
      </c>
      <c r="N80" s="39">
        <v>21.249664613278576</v>
      </c>
      <c r="O80" s="29">
        <v>44197</v>
      </c>
      <c r="P80" s="29">
        <v>44276</v>
      </c>
      <c r="Q80" s="40">
        <v>0.21629019999999999</v>
      </c>
      <c r="R80" s="39">
        <v>21.249664613278576</v>
      </c>
      <c r="S80" s="39">
        <v>0</v>
      </c>
      <c r="T80" s="39">
        <v>0</v>
      </c>
      <c r="U80" s="39">
        <v>0</v>
      </c>
      <c r="V80" s="39">
        <v>0</v>
      </c>
      <c r="W80" s="29" t="s">
        <v>1357</v>
      </c>
      <c r="X80" s="29" t="s">
        <v>258</v>
      </c>
      <c r="Y80" s="29" t="s">
        <v>1349</v>
      </c>
      <c r="Z80" s="41" t="s">
        <v>1349</v>
      </c>
      <c r="AA80" s="42" t="s">
        <v>1349</v>
      </c>
      <c r="AB80" s="29" t="s">
        <v>258</v>
      </c>
      <c r="AC80" s="29" t="s">
        <v>258</v>
      </c>
      <c r="AD80" s="29" t="s">
        <v>265</v>
      </c>
      <c r="AE80" s="29" t="s">
        <v>1353</v>
      </c>
      <c r="AF80" s="29" t="s">
        <v>1368</v>
      </c>
      <c r="AG80" s="183" t="s">
        <v>1369</v>
      </c>
      <c r="AH80" s="29" t="s">
        <v>1356</v>
      </c>
      <c r="AI80" s="29" t="s">
        <v>1357</v>
      </c>
      <c r="AJ80" s="29" t="s">
        <v>258</v>
      </c>
      <c r="AK80" s="29" t="s">
        <v>258</v>
      </c>
      <c r="AL80" s="29" t="s">
        <v>13326</v>
      </c>
    </row>
    <row r="81" spans="1:38" x14ac:dyDescent="0.2">
      <c r="A81" s="35" t="s">
        <v>16</v>
      </c>
      <c r="B81" s="36">
        <v>846</v>
      </c>
      <c r="C81" s="36"/>
      <c r="D81" s="36" t="s">
        <v>1349</v>
      </c>
      <c r="E81" s="37" t="s">
        <v>1518</v>
      </c>
      <c r="F81" s="38" t="s">
        <v>1266</v>
      </c>
      <c r="G81" s="38" t="s">
        <v>1267</v>
      </c>
      <c r="H81" s="35" t="s">
        <v>1177</v>
      </c>
      <c r="I81" s="35"/>
      <c r="J81" s="29" t="s">
        <v>1371</v>
      </c>
      <c r="K81" s="29" t="s">
        <v>1371</v>
      </c>
      <c r="L81" s="29" t="s">
        <v>1384</v>
      </c>
      <c r="M81" s="39">
        <v>165.54864733598973</v>
      </c>
      <c r="N81" s="39">
        <v>81.584542094455841</v>
      </c>
      <c r="O81" s="29">
        <v>44197</v>
      </c>
      <c r="P81" s="29">
        <v>44377</v>
      </c>
      <c r="Q81" s="40">
        <v>0.4928131</v>
      </c>
      <c r="R81" s="39">
        <v>81.584542094455841</v>
      </c>
      <c r="S81" s="39">
        <v>0</v>
      </c>
      <c r="T81" s="39">
        <v>0</v>
      </c>
      <c r="U81" s="39">
        <v>0</v>
      </c>
      <c r="V81" s="39">
        <v>0</v>
      </c>
      <c r="W81" s="29" t="s">
        <v>1357</v>
      </c>
      <c r="X81" s="29" t="s">
        <v>258</v>
      </c>
      <c r="Y81" s="29" t="s">
        <v>1349</v>
      </c>
      <c r="Z81" s="41" t="s">
        <v>1349</v>
      </c>
      <c r="AA81" s="42" t="s">
        <v>1349</v>
      </c>
      <c r="AB81" s="29" t="s">
        <v>258</v>
      </c>
      <c r="AC81" s="29" t="s">
        <v>258</v>
      </c>
      <c r="AD81" s="29" t="s">
        <v>265</v>
      </c>
      <c r="AE81" s="29" t="s">
        <v>1353</v>
      </c>
      <c r="AF81" s="29" t="s">
        <v>1368</v>
      </c>
      <c r="AG81" s="183" t="s">
        <v>1369</v>
      </c>
      <c r="AH81" s="29" t="s">
        <v>1356</v>
      </c>
      <c r="AI81" s="29" t="s">
        <v>1357</v>
      </c>
      <c r="AJ81" s="29" t="s">
        <v>258</v>
      </c>
      <c r="AK81" s="29" t="s">
        <v>258</v>
      </c>
      <c r="AL81" s="29" t="s">
        <v>13326</v>
      </c>
    </row>
    <row r="82" spans="1:38" x14ac:dyDescent="0.2">
      <c r="A82" s="35" t="s">
        <v>16</v>
      </c>
      <c r="B82" s="36">
        <v>851</v>
      </c>
      <c r="C82" s="36"/>
      <c r="D82" s="36" t="s">
        <v>1349</v>
      </c>
      <c r="E82" s="37" t="s">
        <v>1519</v>
      </c>
      <c r="F82" s="38" t="s">
        <v>1269</v>
      </c>
      <c r="G82" s="38" t="s">
        <v>1271</v>
      </c>
      <c r="H82" s="35" t="s">
        <v>11597</v>
      </c>
      <c r="I82" s="35"/>
      <c r="J82" s="29" t="s">
        <v>322</v>
      </c>
      <c r="K82" s="29" t="s">
        <v>336</v>
      </c>
      <c r="L82" s="29" t="s">
        <v>1402</v>
      </c>
      <c r="M82" s="39">
        <v>178.69996495473632</v>
      </c>
      <c r="N82" s="39">
        <v>112.03912388774812</v>
      </c>
      <c r="O82" s="29">
        <v>44197</v>
      </c>
      <c r="P82" s="29">
        <v>44426</v>
      </c>
      <c r="Q82" s="40">
        <v>0.62696779999999996</v>
      </c>
      <c r="R82" s="39">
        <v>112.03912388774812</v>
      </c>
      <c r="S82" s="39">
        <v>0</v>
      </c>
      <c r="T82" s="39">
        <v>0</v>
      </c>
      <c r="U82" s="39">
        <v>0</v>
      </c>
      <c r="V82" s="39">
        <v>0</v>
      </c>
      <c r="W82" s="29" t="s">
        <v>265</v>
      </c>
      <c r="X82" s="29" t="s">
        <v>11773</v>
      </c>
      <c r="Y82" s="29">
        <v>45278</v>
      </c>
      <c r="Z82" s="41" t="s">
        <v>11760</v>
      </c>
      <c r="AA82" s="42" t="s">
        <v>1349</v>
      </c>
      <c r="AB82" s="29" t="s">
        <v>258</v>
      </c>
      <c r="AC82" s="29" t="s">
        <v>258</v>
      </c>
      <c r="AD82" s="29" t="s">
        <v>265</v>
      </c>
      <c r="AE82" s="29" t="s">
        <v>1353</v>
      </c>
      <c r="AF82" s="29" t="s">
        <v>1361</v>
      </c>
      <c r="AG82" s="183" t="s">
        <v>1362</v>
      </c>
      <c r="AH82" s="29" t="s">
        <v>1356</v>
      </c>
      <c r="AI82" s="29" t="s">
        <v>1357</v>
      </c>
      <c r="AJ82" s="29" t="s">
        <v>258</v>
      </c>
      <c r="AK82" s="29" t="s">
        <v>258</v>
      </c>
      <c r="AL82" s="29" t="s">
        <v>13327</v>
      </c>
    </row>
    <row r="83" spans="1:38" x14ac:dyDescent="0.2">
      <c r="A83" s="35" t="s">
        <v>16</v>
      </c>
      <c r="B83" s="36">
        <v>869</v>
      </c>
      <c r="C83" s="36"/>
      <c r="D83" s="36" t="s">
        <v>1349</v>
      </c>
      <c r="E83" s="37" t="s">
        <v>1520</v>
      </c>
      <c r="F83" s="38" t="s">
        <v>1269</v>
      </c>
      <c r="G83" s="38" t="s">
        <v>1271</v>
      </c>
      <c r="H83" s="35" t="s">
        <v>1440</v>
      </c>
      <c r="I83" s="35"/>
      <c r="J83" s="29" t="s">
        <v>1371</v>
      </c>
      <c r="K83" s="29" t="s">
        <v>1371</v>
      </c>
      <c r="L83" s="29" t="s">
        <v>1384</v>
      </c>
      <c r="M83" s="39">
        <v>95.109514592052335</v>
      </c>
      <c r="N83" s="39">
        <v>25.25837645448323</v>
      </c>
      <c r="O83" s="29">
        <v>44197</v>
      </c>
      <c r="P83" s="29">
        <v>44294</v>
      </c>
      <c r="Q83" s="40">
        <v>0.26557150000000002</v>
      </c>
      <c r="R83" s="39">
        <v>25.25837645448323</v>
      </c>
      <c r="S83" s="39">
        <v>0</v>
      </c>
      <c r="T83" s="39">
        <v>0</v>
      </c>
      <c r="U83" s="39">
        <v>0</v>
      </c>
      <c r="V83" s="39">
        <v>0</v>
      </c>
      <c r="W83" s="29" t="s">
        <v>1357</v>
      </c>
      <c r="X83" s="29" t="s">
        <v>258</v>
      </c>
      <c r="Y83" s="29" t="s">
        <v>1349</v>
      </c>
      <c r="Z83" s="41" t="s">
        <v>1349</v>
      </c>
      <c r="AA83" s="42" t="s">
        <v>1349</v>
      </c>
      <c r="AB83" s="29" t="s">
        <v>258</v>
      </c>
      <c r="AC83" s="29" t="s">
        <v>258</v>
      </c>
      <c r="AD83" s="29" t="s">
        <v>265</v>
      </c>
      <c r="AE83" s="29" t="s">
        <v>1353</v>
      </c>
      <c r="AF83" s="29" t="s">
        <v>1368</v>
      </c>
      <c r="AG83" s="183" t="s">
        <v>1369</v>
      </c>
      <c r="AH83" s="29" t="s">
        <v>1356</v>
      </c>
      <c r="AI83" s="29" t="s">
        <v>1357</v>
      </c>
      <c r="AJ83" s="29" t="s">
        <v>258</v>
      </c>
      <c r="AK83" s="29" t="s">
        <v>258</v>
      </c>
      <c r="AL83" s="29" t="s">
        <v>13326</v>
      </c>
    </row>
    <row r="84" spans="1:38" x14ac:dyDescent="0.2">
      <c r="A84" s="35" t="s">
        <v>16</v>
      </c>
      <c r="B84" s="36">
        <v>870</v>
      </c>
      <c r="C84" s="36"/>
      <c r="D84" s="36" t="s">
        <v>1349</v>
      </c>
      <c r="E84" s="37" t="s">
        <v>1521</v>
      </c>
      <c r="F84" s="38" t="s">
        <v>1269</v>
      </c>
      <c r="G84" s="38" t="s">
        <v>1271</v>
      </c>
      <c r="H84" s="35" t="s">
        <v>1440</v>
      </c>
      <c r="I84" s="35"/>
      <c r="J84" s="29" t="s">
        <v>1371</v>
      </c>
      <c r="K84" s="29" t="s">
        <v>1371</v>
      </c>
      <c r="L84" s="29" t="s">
        <v>1384</v>
      </c>
      <c r="M84" s="39">
        <v>235.34045634177207</v>
      </c>
      <c r="N84" s="39">
        <v>62.499718001368926</v>
      </c>
      <c r="O84" s="29">
        <v>44197</v>
      </c>
      <c r="P84" s="29">
        <v>44294</v>
      </c>
      <c r="Q84" s="40">
        <v>0.26557150000000002</v>
      </c>
      <c r="R84" s="39">
        <v>62.499718001368926</v>
      </c>
      <c r="S84" s="39">
        <v>0</v>
      </c>
      <c r="T84" s="39">
        <v>0</v>
      </c>
      <c r="U84" s="39">
        <v>0</v>
      </c>
      <c r="V84" s="39">
        <v>0</v>
      </c>
      <c r="W84" s="29" t="s">
        <v>1357</v>
      </c>
      <c r="X84" s="29" t="s">
        <v>258</v>
      </c>
      <c r="Y84" s="29" t="s">
        <v>1349</v>
      </c>
      <c r="Z84" s="41" t="s">
        <v>1349</v>
      </c>
      <c r="AA84" s="42" t="s">
        <v>1349</v>
      </c>
      <c r="AB84" s="29" t="s">
        <v>258</v>
      </c>
      <c r="AC84" s="29" t="s">
        <v>258</v>
      </c>
      <c r="AD84" s="29" t="s">
        <v>265</v>
      </c>
      <c r="AE84" s="29" t="s">
        <v>1353</v>
      </c>
      <c r="AF84" s="29" t="s">
        <v>1368</v>
      </c>
      <c r="AG84" s="183" t="s">
        <v>1369</v>
      </c>
      <c r="AH84" s="29" t="s">
        <v>1356</v>
      </c>
      <c r="AI84" s="29" t="s">
        <v>1357</v>
      </c>
      <c r="AJ84" s="29" t="s">
        <v>258</v>
      </c>
      <c r="AK84" s="29" t="s">
        <v>258</v>
      </c>
      <c r="AL84" s="29" t="s">
        <v>13326</v>
      </c>
    </row>
    <row r="85" spans="1:38" x14ac:dyDescent="0.2">
      <c r="A85" s="35" t="s">
        <v>16</v>
      </c>
      <c r="B85" s="36">
        <v>874</v>
      </c>
      <c r="C85" s="36"/>
      <c r="D85" s="36" t="s">
        <v>1349</v>
      </c>
      <c r="E85" s="37" t="s">
        <v>1522</v>
      </c>
      <c r="F85" s="38" t="s">
        <v>1266</v>
      </c>
      <c r="G85" s="38" t="s">
        <v>1268</v>
      </c>
      <c r="H85" s="35" t="s">
        <v>310</v>
      </c>
      <c r="I85" s="35"/>
      <c r="J85" s="29" t="s">
        <v>484</v>
      </c>
      <c r="K85" s="29" t="s">
        <v>1365</v>
      </c>
      <c r="L85" s="29" t="s">
        <v>1384</v>
      </c>
      <c r="M85" s="39">
        <v>158.70991628402942</v>
      </c>
      <c r="N85" s="39">
        <v>793.00642847364816</v>
      </c>
      <c r="O85" s="29">
        <v>44197</v>
      </c>
      <c r="P85" s="29">
        <v>46022</v>
      </c>
      <c r="Q85" s="40">
        <v>4.9965776999999996</v>
      </c>
      <c r="R85" s="39">
        <v>158.51442847364817</v>
      </c>
      <c r="S85" s="39">
        <v>158.51442847364817</v>
      </c>
      <c r="T85" s="39">
        <v>158.51442847364817</v>
      </c>
      <c r="U85" s="39">
        <v>158.94871457905543</v>
      </c>
      <c r="V85" s="39">
        <v>158.51442847364817</v>
      </c>
      <c r="W85" s="29" t="s">
        <v>1357</v>
      </c>
      <c r="X85" s="29" t="s">
        <v>258</v>
      </c>
      <c r="Y85" s="29" t="s">
        <v>1349</v>
      </c>
      <c r="Z85" s="41" t="s">
        <v>1349</v>
      </c>
      <c r="AA85" s="42" t="s">
        <v>1349</v>
      </c>
      <c r="AB85" s="29" t="s">
        <v>258</v>
      </c>
      <c r="AC85" s="29" t="s">
        <v>258</v>
      </c>
      <c r="AD85" s="29" t="s">
        <v>265</v>
      </c>
      <c r="AE85" s="29" t="s">
        <v>1353</v>
      </c>
      <c r="AF85" s="29" t="s">
        <v>1368</v>
      </c>
      <c r="AG85" s="183" t="s">
        <v>1369</v>
      </c>
      <c r="AH85" s="29" t="s">
        <v>1356</v>
      </c>
      <c r="AI85" s="29" t="s">
        <v>1357</v>
      </c>
      <c r="AJ85" s="29" t="s">
        <v>258</v>
      </c>
      <c r="AK85" s="29" t="s">
        <v>258</v>
      </c>
      <c r="AL85" s="29" t="s">
        <v>13326</v>
      </c>
    </row>
    <row r="86" spans="1:38" x14ac:dyDescent="0.2">
      <c r="A86" s="35" t="s">
        <v>16</v>
      </c>
      <c r="B86" s="36">
        <v>883</v>
      </c>
      <c r="C86" s="36"/>
      <c r="D86" s="36" t="s">
        <v>1349</v>
      </c>
      <c r="E86" s="37" t="s">
        <v>1523</v>
      </c>
      <c r="F86" s="38" t="s">
        <v>1269</v>
      </c>
      <c r="G86" s="38" t="s">
        <v>1271</v>
      </c>
      <c r="H86" s="35" t="s">
        <v>1440</v>
      </c>
      <c r="I86" s="35"/>
      <c r="J86" s="29" t="s">
        <v>1371</v>
      </c>
      <c r="K86" s="29" t="s">
        <v>1371</v>
      </c>
      <c r="L86" s="29" t="s">
        <v>1384</v>
      </c>
      <c r="M86" s="39">
        <v>90.557446154393446</v>
      </c>
      <c r="N86" s="39">
        <v>25.78501026694045</v>
      </c>
      <c r="O86" s="29">
        <v>44197</v>
      </c>
      <c r="P86" s="29">
        <v>44301</v>
      </c>
      <c r="Q86" s="40">
        <v>0.2847365</v>
      </c>
      <c r="R86" s="39">
        <v>25.78501026694045</v>
      </c>
      <c r="S86" s="39">
        <v>0</v>
      </c>
      <c r="T86" s="39">
        <v>0</v>
      </c>
      <c r="U86" s="39">
        <v>0</v>
      </c>
      <c r="V86" s="39">
        <v>0</v>
      </c>
      <c r="W86" s="29" t="s">
        <v>1357</v>
      </c>
      <c r="X86" s="29" t="s">
        <v>258</v>
      </c>
      <c r="Y86" s="29" t="s">
        <v>1349</v>
      </c>
      <c r="Z86" s="41" t="s">
        <v>1349</v>
      </c>
      <c r="AA86" s="42" t="s">
        <v>1349</v>
      </c>
      <c r="AB86" s="29" t="s">
        <v>258</v>
      </c>
      <c r="AC86" s="29" t="s">
        <v>258</v>
      </c>
      <c r="AD86" s="29" t="s">
        <v>265</v>
      </c>
      <c r="AE86" s="29" t="s">
        <v>1353</v>
      </c>
      <c r="AF86" s="29" t="s">
        <v>1368</v>
      </c>
      <c r="AG86" s="183" t="s">
        <v>1369</v>
      </c>
      <c r="AH86" s="29" t="s">
        <v>1356</v>
      </c>
      <c r="AI86" s="29" t="s">
        <v>1357</v>
      </c>
      <c r="AJ86" s="29" t="s">
        <v>258</v>
      </c>
      <c r="AK86" s="29" t="s">
        <v>258</v>
      </c>
      <c r="AL86" s="29" t="s">
        <v>13326</v>
      </c>
    </row>
    <row r="87" spans="1:38" x14ac:dyDescent="0.2">
      <c r="A87" s="35" t="s">
        <v>16</v>
      </c>
      <c r="B87" s="36">
        <v>884</v>
      </c>
      <c r="C87" s="36"/>
      <c r="D87" s="36" t="s">
        <v>1349</v>
      </c>
      <c r="E87" s="37" t="s">
        <v>1524</v>
      </c>
      <c r="F87" s="38" t="s">
        <v>1269</v>
      </c>
      <c r="G87" s="38" t="s">
        <v>1271</v>
      </c>
      <c r="H87" s="35" t="s">
        <v>1440</v>
      </c>
      <c r="I87" s="35"/>
      <c r="J87" s="29" t="s">
        <v>484</v>
      </c>
      <c r="K87" s="29" t="s">
        <v>1365</v>
      </c>
      <c r="L87" s="29" t="s">
        <v>1384</v>
      </c>
      <c r="M87" s="39">
        <v>142.35531319804409</v>
      </c>
      <c r="N87" s="39">
        <v>46.379958932238196</v>
      </c>
      <c r="O87" s="29">
        <v>44197</v>
      </c>
      <c r="P87" s="29">
        <v>44316</v>
      </c>
      <c r="Q87" s="40">
        <v>0.32580419999999999</v>
      </c>
      <c r="R87" s="39">
        <v>46.379958932238196</v>
      </c>
      <c r="S87" s="39">
        <v>0</v>
      </c>
      <c r="T87" s="39">
        <v>0</v>
      </c>
      <c r="U87" s="39">
        <v>0</v>
      </c>
      <c r="V87" s="39">
        <v>0</v>
      </c>
      <c r="W87" s="29" t="s">
        <v>1357</v>
      </c>
      <c r="X87" s="29" t="s">
        <v>258</v>
      </c>
      <c r="Y87" s="29" t="s">
        <v>1349</v>
      </c>
      <c r="Z87" s="41" t="s">
        <v>1349</v>
      </c>
      <c r="AA87" s="42" t="s">
        <v>1349</v>
      </c>
      <c r="AB87" s="29" t="s">
        <v>258</v>
      </c>
      <c r="AC87" s="29" t="s">
        <v>258</v>
      </c>
      <c r="AD87" s="29" t="s">
        <v>265</v>
      </c>
      <c r="AE87" s="29" t="s">
        <v>1353</v>
      </c>
      <c r="AF87" s="29" t="s">
        <v>1368</v>
      </c>
      <c r="AG87" s="183" t="s">
        <v>1369</v>
      </c>
      <c r="AH87" s="29" t="s">
        <v>1356</v>
      </c>
      <c r="AI87" s="29" t="s">
        <v>1357</v>
      </c>
      <c r="AJ87" s="29" t="s">
        <v>258</v>
      </c>
      <c r="AK87" s="29" t="s">
        <v>258</v>
      </c>
      <c r="AL87" s="29" t="s">
        <v>13326</v>
      </c>
    </row>
    <row r="88" spans="1:38" x14ac:dyDescent="0.2">
      <c r="A88" s="35" t="s">
        <v>16</v>
      </c>
      <c r="B88" s="36">
        <v>886</v>
      </c>
      <c r="C88" s="36"/>
      <c r="D88" s="36" t="s">
        <v>1349</v>
      </c>
      <c r="E88" s="37" t="s">
        <v>1525</v>
      </c>
      <c r="F88" s="38" t="s">
        <v>1269</v>
      </c>
      <c r="G88" s="38" t="s">
        <v>1271</v>
      </c>
      <c r="H88" s="35" t="s">
        <v>1440</v>
      </c>
      <c r="I88" s="35"/>
      <c r="J88" s="29" t="s">
        <v>484</v>
      </c>
      <c r="K88" s="29" t="s">
        <v>1365</v>
      </c>
      <c r="L88" s="29" t="s">
        <v>1384</v>
      </c>
      <c r="M88" s="39">
        <v>53.424817968114958</v>
      </c>
      <c r="N88" s="39">
        <v>25.158297056810405</v>
      </c>
      <c r="O88" s="29">
        <v>44197</v>
      </c>
      <c r="P88" s="29">
        <v>44369</v>
      </c>
      <c r="Q88" s="40">
        <v>0.4709103</v>
      </c>
      <c r="R88" s="39">
        <v>25.158297056810405</v>
      </c>
      <c r="S88" s="39">
        <v>0</v>
      </c>
      <c r="T88" s="39">
        <v>0</v>
      </c>
      <c r="U88" s="39">
        <v>0</v>
      </c>
      <c r="V88" s="39">
        <v>0</v>
      </c>
      <c r="W88" s="29" t="s">
        <v>1357</v>
      </c>
      <c r="X88" s="29" t="s">
        <v>258</v>
      </c>
      <c r="Y88" s="29" t="s">
        <v>1349</v>
      </c>
      <c r="Z88" s="41" t="s">
        <v>1349</v>
      </c>
      <c r="AA88" s="42" t="s">
        <v>1349</v>
      </c>
      <c r="AB88" s="29" t="s">
        <v>258</v>
      </c>
      <c r="AC88" s="29" t="s">
        <v>258</v>
      </c>
      <c r="AD88" s="29" t="s">
        <v>265</v>
      </c>
      <c r="AE88" s="29" t="s">
        <v>1353</v>
      </c>
      <c r="AF88" s="29" t="s">
        <v>1368</v>
      </c>
      <c r="AG88" s="183" t="s">
        <v>1369</v>
      </c>
      <c r="AH88" s="29" t="s">
        <v>1356</v>
      </c>
      <c r="AI88" s="29" t="s">
        <v>1357</v>
      </c>
      <c r="AJ88" s="29" t="s">
        <v>258</v>
      </c>
      <c r="AK88" s="29" t="s">
        <v>258</v>
      </c>
      <c r="AL88" s="29" t="s">
        <v>13326</v>
      </c>
    </row>
    <row r="89" spans="1:38" x14ac:dyDescent="0.2">
      <c r="A89" s="35" t="s">
        <v>16</v>
      </c>
      <c r="B89" s="36">
        <v>887</v>
      </c>
      <c r="C89" s="36"/>
      <c r="D89" s="36" t="s">
        <v>1349</v>
      </c>
      <c r="E89" s="37" t="s">
        <v>1526</v>
      </c>
      <c r="F89" s="38" t="s">
        <v>1269</v>
      </c>
      <c r="G89" s="38" t="s">
        <v>1271</v>
      </c>
      <c r="H89" s="35" t="s">
        <v>1440</v>
      </c>
      <c r="I89" s="35"/>
      <c r="J89" s="29" t="s">
        <v>322</v>
      </c>
      <c r="K89" s="29" t="s">
        <v>336</v>
      </c>
      <c r="L89" s="29" t="s">
        <v>1377</v>
      </c>
      <c r="M89" s="39">
        <v>526.87596123159176</v>
      </c>
      <c r="N89" s="39">
        <v>259.65137577002054</v>
      </c>
      <c r="O89" s="29">
        <v>44197</v>
      </c>
      <c r="P89" s="29">
        <v>44377</v>
      </c>
      <c r="Q89" s="40">
        <v>0.4928131</v>
      </c>
      <c r="R89" s="39">
        <v>259.65137577002054</v>
      </c>
      <c r="S89" s="39">
        <v>0</v>
      </c>
      <c r="T89" s="39">
        <v>0</v>
      </c>
      <c r="U89" s="39">
        <v>0</v>
      </c>
      <c r="V89" s="39">
        <v>0</v>
      </c>
      <c r="W89" s="29" t="s">
        <v>1357</v>
      </c>
      <c r="X89" s="29" t="s">
        <v>258</v>
      </c>
      <c r="Y89" s="29" t="s">
        <v>1349</v>
      </c>
      <c r="Z89" s="41" t="s">
        <v>1349</v>
      </c>
      <c r="AA89" s="42" t="s">
        <v>1349</v>
      </c>
      <c r="AB89" s="29" t="s">
        <v>258</v>
      </c>
      <c r="AC89" s="29" t="s">
        <v>258</v>
      </c>
      <c r="AD89" s="29" t="s">
        <v>265</v>
      </c>
      <c r="AE89" s="29" t="s">
        <v>1353</v>
      </c>
      <c r="AF89" s="29" t="s">
        <v>1361</v>
      </c>
      <c r="AG89" s="183" t="s">
        <v>1362</v>
      </c>
      <c r="AH89" s="29" t="s">
        <v>1356</v>
      </c>
      <c r="AI89" s="29" t="s">
        <v>1357</v>
      </c>
      <c r="AJ89" s="29" t="s">
        <v>258</v>
      </c>
      <c r="AK89" s="29" t="s">
        <v>258</v>
      </c>
      <c r="AL89" s="29" t="s">
        <v>13326</v>
      </c>
    </row>
    <row r="90" spans="1:38" x14ac:dyDescent="0.2">
      <c r="A90" s="35" t="s">
        <v>16</v>
      </c>
      <c r="B90" s="36">
        <v>892</v>
      </c>
      <c r="C90" s="36"/>
      <c r="D90" s="36" t="s">
        <v>1349</v>
      </c>
      <c r="E90" s="37" t="s">
        <v>1527</v>
      </c>
      <c r="F90" s="38" t="s">
        <v>1269</v>
      </c>
      <c r="G90" s="38" t="s">
        <v>1271</v>
      </c>
      <c r="H90" s="35" t="s">
        <v>1440</v>
      </c>
      <c r="I90" s="35"/>
      <c r="J90" s="29" t="s">
        <v>1528</v>
      </c>
      <c r="K90" s="29" t="s">
        <v>1529</v>
      </c>
      <c r="L90" s="29" t="s">
        <v>1530</v>
      </c>
      <c r="M90" s="39">
        <v>2072.3646765682743</v>
      </c>
      <c r="N90" s="39">
        <v>794.3355154004106</v>
      </c>
      <c r="O90" s="29">
        <v>44197</v>
      </c>
      <c r="P90" s="29">
        <v>44337</v>
      </c>
      <c r="Q90" s="40">
        <v>0.3832991</v>
      </c>
      <c r="R90" s="39">
        <v>794.3355154004106</v>
      </c>
      <c r="S90" s="39">
        <v>0</v>
      </c>
      <c r="T90" s="39">
        <v>0</v>
      </c>
      <c r="U90" s="39">
        <v>0</v>
      </c>
      <c r="V90" s="39">
        <v>0</v>
      </c>
      <c r="W90" s="29" t="s">
        <v>1357</v>
      </c>
      <c r="X90" s="29" t="s">
        <v>258</v>
      </c>
      <c r="Y90" s="29" t="s">
        <v>1349</v>
      </c>
      <c r="Z90" s="41" t="s">
        <v>1349</v>
      </c>
      <c r="AA90" s="42" t="s">
        <v>1349</v>
      </c>
      <c r="AB90" s="29" t="s">
        <v>258</v>
      </c>
      <c r="AC90" s="29" t="s">
        <v>258</v>
      </c>
      <c r="AD90" s="29" t="s">
        <v>258</v>
      </c>
      <c r="AE90" s="29" t="s">
        <v>1353</v>
      </c>
      <c r="AF90" s="29" t="s">
        <v>1531</v>
      </c>
      <c r="AG90" s="183" t="s">
        <v>1532</v>
      </c>
      <c r="AH90" s="29" t="s">
        <v>1356</v>
      </c>
      <c r="AI90" s="29" t="s">
        <v>1357</v>
      </c>
      <c r="AJ90" s="29" t="s">
        <v>258</v>
      </c>
      <c r="AK90" s="29" t="s">
        <v>258</v>
      </c>
      <c r="AL90" s="29" t="s">
        <v>13326</v>
      </c>
    </row>
    <row r="91" spans="1:38" x14ac:dyDescent="0.2">
      <c r="A91" s="35" t="s">
        <v>16</v>
      </c>
      <c r="B91" s="36">
        <v>902</v>
      </c>
      <c r="C91" s="36"/>
      <c r="D91" s="36" t="s">
        <v>1349</v>
      </c>
      <c r="E91" s="37" t="s">
        <v>1533</v>
      </c>
      <c r="F91" s="38" t="s">
        <v>1269</v>
      </c>
      <c r="G91" s="38" t="s">
        <v>1271</v>
      </c>
      <c r="H91" s="35" t="s">
        <v>1440</v>
      </c>
      <c r="I91" s="35"/>
      <c r="J91" s="29" t="s">
        <v>1528</v>
      </c>
      <c r="K91" s="29" t="s">
        <v>1529</v>
      </c>
      <c r="L91" s="29" t="s">
        <v>1530</v>
      </c>
      <c r="M91" s="39">
        <v>1437.3076565748704</v>
      </c>
      <c r="N91" s="39">
        <v>590.27005886379197</v>
      </c>
      <c r="O91" s="29">
        <v>44197</v>
      </c>
      <c r="P91" s="29">
        <v>44347</v>
      </c>
      <c r="Q91" s="40">
        <v>0.41067759999999998</v>
      </c>
      <c r="R91" s="39">
        <v>590.27005886379197</v>
      </c>
      <c r="S91" s="39">
        <v>0</v>
      </c>
      <c r="T91" s="39">
        <v>0</v>
      </c>
      <c r="U91" s="39">
        <v>0</v>
      </c>
      <c r="V91" s="39">
        <v>0</v>
      </c>
      <c r="W91" s="29" t="s">
        <v>1357</v>
      </c>
      <c r="X91" s="29" t="s">
        <v>258</v>
      </c>
      <c r="Y91" s="29" t="s">
        <v>1349</v>
      </c>
      <c r="Z91" s="41" t="s">
        <v>1349</v>
      </c>
      <c r="AA91" s="42" t="s">
        <v>1349</v>
      </c>
      <c r="AB91" s="29" t="s">
        <v>258</v>
      </c>
      <c r="AC91" s="29" t="s">
        <v>258</v>
      </c>
      <c r="AD91" s="29" t="s">
        <v>258</v>
      </c>
      <c r="AE91" s="29" t="s">
        <v>1353</v>
      </c>
      <c r="AF91" s="29" t="s">
        <v>1531</v>
      </c>
      <c r="AG91" s="183" t="s">
        <v>1532</v>
      </c>
      <c r="AH91" s="29" t="s">
        <v>1356</v>
      </c>
      <c r="AI91" s="29" t="s">
        <v>1357</v>
      </c>
      <c r="AJ91" s="29" t="s">
        <v>258</v>
      </c>
      <c r="AK91" s="29" t="s">
        <v>258</v>
      </c>
      <c r="AL91" s="29" t="s">
        <v>13326</v>
      </c>
    </row>
    <row r="92" spans="1:38" x14ac:dyDescent="0.2">
      <c r="A92" s="35" t="s">
        <v>16</v>
      </c>
      <c r="B92" s="36">
        <v>911</v>
      </c>
      <c r="C92" s="36"/>
      <c r="D92" s="36" t="s">
        <v>1349</v>
      </c>
      <c r="E92" s="37" t="s">
        <v>1534</v>
      </c>
      <c r="F92" s="38" t="s">
        <v>1266</v>
      </c>
      <c r="G92" s="38" t="s">
        <v>1268</v>
      </c>
      <c r="H92" s="35" t="s">
        <v>1359</v>
      </c>
      <c r="I92" s="35"/>
      <c r="J92" s="29" t="s">
        <v>322</v>
      </c>
      <c r="K92" s="29" t="s">
        <v>336</v>
      </c>
      <c r="L92" s="29" t="s">
        <v>1402</v>
      </c>
      <c r="M92" s="39">
        <v>105.38522072207132</v>
      </c>
      <c r="N92" s="39">
        <v>65.496082135523622</v>
      </c>
      <c r="O92" s="29">
        <v>44197</v>
      </c>
      <c r="P92" s="29">
        <v>44424</v>
      </c>
      <c r="Q92" s="40">
        <v>0.62149209999999999</v>
      </c>
      <c r="R92" s="39">
        <v>65.496082135523622</v>
      </c>
      <c r="S92" s="39">
        <v>0</v>
      </c>
      <c r="T92" s="39">
        <v>0</v>
      </c>
      <c r="U92" s="39">
        <v>0</v>
      </c>
      <c r="V92" s="39">
        <v>0</v>
      </c>
      <c r="W92" s="29" t="s">
        <v>265</v>
      </c>
      <c r="X92" s="29" t="s">
        <v>11773</v>
      </c>
      <c r="Y92" s="29">
        <v>45268</v>
      </c>
      <c r="Z92" s="41" t="s">
        <v>11760</v>
      </c>
      <c r="AA92" s="42" t="s">
        <v>1349</v>
      </c>
      <c r="AB92" s="29" t="s">
        <v>258</v>
      </c>
      <c r="AC92" s="29" t="s">
        <v>258</v>
      </c>
      <c r="AD92" s="29" t="s">
        <v>265</v>
      </c>
      <c r="AE92" s="29" t="s">
        <v>1353</v>
      </c>
      <c r="AF92" s="29" t="s">
        <v>1361</v>
      </c>
      <c r="AG92" s="183" t="s">
        <v>1362</v>
      </c>
      <c r="AH92" s="29" t="s">
        <v>1356</v>
      </c>
      <c r="AI92" s="29" t="s">
        <v>1357</v>
      </c>
      <c r="AJ92" s="29" t="s">
        <v>258</v>
      </c>
      <c r="AK92" s="29" t="s">
        <v>258</v>
      </c>
      <c r="AL92" s="29" t="s">
        <v>13327</v>
      </c>
    </row>
    <row r="93" spans="1:38" x14ac:dyDescent="0.2">
      <c r="A93" s="35" t="s">
        <v>16</v>
      </c>
      <c r="B93" s="36">
        <v>912</v>
      </c>
      <c r="C93" s="36"/>
      <c r="D93" s="36" t="s">
        <v>1349</v>
      </c>
      <c r="E93" s="37" t="s">
        <v>1535</v>
      </c>
      <c r="F93" s="38" t="s">
        <v>1266</v>
      </c>
      <c r="G93" s="38" t="s">
        <v>1268</v>
      </c>
      <c r="H93" s="35" t="s">
        <v>1359</v>
      </c>
      <c r="I93" s="35"/>
      <c r="J93" s="29" t="s">
        <v>322</v>
      </c>
      <c r="K93" s="29" t="s">
        <v>1373</v>
      </c>
      <c r="L93" s="29" t="s">
        <v>1402</v>
      </c>
      <c r="M93" s="39">
        <v>118.8480168489033</v>
      </c>
      <c r="N93" s="39">
        <v>47.181284052019166</v>
      </c>
      <c r="O93" s="29">
        <v>44197</v>
      </c>
      <c r="P93" s="29">
        <v>44342</v>
      </c>
      <c r="Q93" s="40">
        <v>0.39698840000000002</v>
      </c>
      <c r="R93" s="39">
        <v>47.181284052019166</v>
      </c>
      <c r="S93" s="39">
        <v>0</v>
      </c>
      <c r="T93" s="39">
        <v>0</v>
      </c>
      <c r="U93" s="39">
        <v>0</v>
      </c>
      <c r="V93" s="39">
        <v>0</v>
      </c>
      <c r="W93" s="29" t="s">
        <v>1357</v>
      </c>
      <c r="X93" s="29" t="s">
        <v>258</v>
      </c>
      <c r="Y93" s="29" t="s">
        <v>1349</v>
      </c>
      <c r="Z93" s="41" t="s">
        <v>1349</v>
      </c>
      <c r="AA93" s="42" t="s">
        <v>1349</v>
      </c>
      <c r="AB93" s="29" t="s">
        <v>258</v>
      </c>
      <c r="AC93" s="29" t="s">
        <v>258</v>
      </c>
      <c r="AD93" s="29" t="s">
        <v>265</v>
      </c>
      <c r="AE93" s="29" t="s">
        <v>1353</v>
      </c>
      <c r="AF93" s="29" t="s">
        <v>1361</v>
      </c>
      <c r="AG93" s="183" t="s">
        <v>1362</v>
      </c>
      <c r="AH93" s="29" t="s">
        <v>1356</v>
      </c>
      <c r="AI93" s="29" t="s">
        <v>1357</v>
      </c>
      <c r="AJ93" s="29" t="s">
        <v>258</v>
      </c>
      <c r="AK93" s="29" t="s">
        <v>258</v>
      </c>
      <c r="AL93" s="29" t="s">
        <v>13326</v>
      </c>
    </row>
    <row r="94" spans="1:38" x14ac:dyDescent="0.2">
      <c r="A94" s="35" t="s">
        <v>16</v>
      </c>
      <c r="B94" s="36">
        <v>921</v>
      </c>
      <c r="C94" s="36"/>
      <c r="D94" s="36" t="s">
        <v>1349</v>
      </c>
      <c r="E94" s="37" t="s">
        <v>1536</v>
      </c>
      <c r="F94" s="38" t="s">
        <v>1269</v>
      </c>
      <c r="G94" s="38" t="s">
        <v>1273</v>
      </c>
      <c r="H94" s="35" t="s">
        <v>1393</v>
      </c>
      <c r="I94" s="35"/>
      <c r="J94" s="29" t="s">
        <v>484</v>
      </c>
      <c r="K94" s="29" t="s">
        <v>1383</v>
      </c>
      <c r="L94" s="29" t="s">
        <v>1366</v>
      </c>
      <c r="M94" s="39">
        <v>9.9270623442405963</v>
      </c>
      <c r="N94" s="39">
        <v>2.2014839151266257</v>
      </c>
      <c r="O94" s="29">
        <v>44197</v>
      </c>
      <c r="P94" s="29">
        <v>44278</v>
      </c>
      <c r="Q94" s="40">
        <v>0.22176589999999999</v>
      </c>
      <c r="R94" s="39">
        <v>2.2014839151266257</v>
      </c>
      <c r="S94" s="39">
        <v>0</v>
      </c>
      <c r="T94" s="39">
        <v>0</v>
      </c>
      <c r="U94" s="39">
        <v>0</v>
      </c>
      <c r="V94" s="39">
        <v>0</v>
      </c>
      <c r="W94" s="29" t="s">
        <v>265</v>
      </c>
      <c r="X94" s="29" t="s">
        <v>11773</v>
      </c>
      <c r="Y94" s="29">
        <v>45258</v>
      </c>
      <c r="Z94" s="41" t="s">
        <v>11759</v>
      </c>
      <c r="AA94" s="42" t="s">
        <v>1349</v>
      </c>
      <c r="AB94" s="29" t="s">
        <v>258</v>
      </c>
      <c r="AC94" s="29" t="s">
        <v>258</v>
      </c>
      <c r="AD94" s="29" t="s">
        <v>265</v>
      </c>
      <c r="AE94" s="29" t="s">
        <v>1367</v>
      </c>
      <c r="AF94" s="29" t="s">
        <v>1368</v>
      </c>
      <c r="AG94" s="183" t="s">
        <v>1369</v>
      </c>
      <c r="AH94" s="29" t="s">
        <v>1356</v>
      </c>
      <c r="AI94" s="29" t="s">
        <v>1357</v>
      </c>
      <c r="AJ94" s="29" t="s">
        <v>258</v>
      </c>
      <c r="AK94" s="29" t="s">
        <v>258</v>
      </c>
      <c r="AL94" s="29" t="s">
        <v>13327</v>
      </c>
    </row>
    <row r="95" spans="1:38" x14ac:dyDescent="0.2">
      <c r="A95" s="35" t="s">
        <v>16</v>
      </c>
      <c r="B95" s="36">
        <v>922</v>
      </c>
      <c r="C95" s="36"/>
      <c r="D95" s="36" t="s">
        <v>1349</v>
      </c>
      <c r="E95" s="37" t="s">
        <v>1537</v>
      </c>
      <c r="F95" s="38" t="s">
        <v>1269</v>
      </c>
      <c r="G95" s="38" t="s">
        <v>1271</v>
      </c>
      <c r="H95" s="35" t="s">
        <v>11597</v>
      </c>
      <c r="I95" s="35"/>
      <c r="J95" s="29" t="s">
        <v>1387</v>
      </c>
      <c r="K95" s="29" t="s">
        <v>1457</v>
      </c>
      <c r="L95" s="29" t="s">
        <v>1458</v>
      </c>
      <c r="M95" s="39">
        <v>243.90400814175521</v>
      </c>
      <c r="N95" s="39">
        <v>117.52800000000001</v>
      </c>
      <c r="O95" s="29">
        <v>44197</v>
      </c>
      <c r="P95" s="29">
        <v>44373</v>
      </c>
      <c r="Q95" s="40">
        <v>0.4818617</v>
      </c>
      <c r="R95" s="39">
        <v>117.52800000000001</v>
      </c>
      <c r="S95" s="39">
        <v>0</v>
      </c>
      <c r="T95" s="39">
        <v>0</v>
      </c>
      <c r="U95" s="39">
        <v>0</v>
      </c>
      <c r="V95" s="39">
        <v>0</v>
      </c>
      <c r="W95" s="29" t="s">
        <v>265</v>
      </c>
      <c r="X95" s="29" t="s">
        <v>11773</v>
      </c>
      <c r="Y95" s="29">
        <v>45246</v>
      </c>
      <c r="Z95" s="41" t="s">
        <v>11759</v>
      </c>
      <c r="AA95" s="42" t="s">
        <v>1349</v>
      </c>
      <c r="AB95" s="29" t="s">
        <v>258</v>
      </c>
      <c r="AC95" s="29" t="s">
        <v>258</v>
      </c>
      <c r="AD95" s="29" t="s">
        <v>258</v>
      </c>
      <c r="AE95" s="29" t="s">
        <v>1353</v>
      </c>
      <c r="AF95" s="29" t="s">
        <v>1390</v>
      </c>
      <c r="AG95" s="183" t="s">
        <v>1391</v>
      </c>
      <c r="AH95" s="29" t="s">
        <v>1356</v>
      </c>
      <c r="AI95" s="29" t="s">
        <v>1357</v>
      </c>
      <c r="AJ95" s="29" t="s">
        <v>258</v>
      </c>
      <c r="AK95" s="29" t="s">
        <v>258</v>
      </c>
      <c r="AL95" s="29" t="s">
        <v>13327</v>
      </c>
    </row>
    <row r="96" spans="1:38" x14ac:dyDescent="0.2">
      <c r="A96" s="35" t="s">
        <v>16</v>
      </c>
      <c r="B96" s="36">
        <v>923</v>
      </c>
      <c r="C96" s="36"/>
      <c r="D96" s="36" t="s">
        <v>1349</v>
      </c>
      <c r="E96" s="37" t="s">
        <v>1538</v>
      </c>
      <c r="F96" s="38" t="s">
        <v>1269</v>
      </c>
      <c r="G96" s="38" t="s">
        <v>1273</v>
      </c>
      <c r="H96" s="35" t="s">
        <v>1393</v>
      </c>
      <c r="I96" s="35"/>
      <c r="J96" s="29" t="s">
        <v>484</v>
      </c>
      <c r="K96" s="29" t="s">
        <v>1383</v>
      </c>
      <c r="L96" s="29" t="s">
        <v>1366</v>
      </c>
      <c r="M96" s="39">
        <v>24.709334866227259</v>
      </c>
      <c r="N96" s="39">
        <v>5.479687885010267</v>
      </c>
      <c r="O96" s="29">
        <v>44197</v>
      </c>
      <c r="P96" s="29">
        <v>44278</v>
      </c>
      <c r="Q96" s="40">
        <v>0.22176589999999999</v>
      </c>
      <c r="R96" s="39">
        <v>5.479687885010267</v>
      </c>
      <c r="S96" s="39">
        <v>0</v>
      </c>
      <c r="T96" s="39">
        <v>0</v>
      </c>
      <c r="U96" s="39">
        <v>0</v>
      </c>
      <c r="V96" s="39">
        <v>0</v>
      </c>
      <c r="W96" s="29" t="s">
        <v>265</v>
      </c>
      <c r="X96" s="29" t="s">
        <v>11773</v>
      </c>
      <c r="Y96" s="29">
        <v>45258</v>
      </c>
      <c r="Z96" s="41" t="s">
        <v>11759</v>
      </c>
      <c r="AA96" s="42" t="s">
        <v>1349</v>
      </c>
      <c r="AB96" s="29" t="s">
        <v>258</v>
      </c>
      <c r="AC96" s="29" t="s">
        <v>258</v>
      </c>
      <c r="AD96" s="29" t="s">
        <v>265</v>
      </c>
      <c r="AE96" s="29" t="s">
        <v>1367</v>
      </c>
      <c r="AF96" s="29" t="s">
        <v>1368</v>
      </c>
      <c r="AG96" s="183" t="s">
        <v>1369</v>
      </c>
      <c r="AH96" s="29" t="s">
        <v>1356</v>
      </c>
      <c r="AI96" s="29" t="s">
        <v>1357</v>
      </c>
      <c r="AJ96" s="29" t="s">
        <v>258</v>
      </c>
      <c r="AK96" s="29" t="s">
        <v>258</v>
      </c>
      <c r="AL96" s="29" t="s">
        <v>13327</v>
      </c>
    </row>
    <row r="97" spans="1:38" x14ac:dyDescent="0.2">
      <c r="A97" s="35" t="s">
        <v>16</v>
      </c>
      <c r="B97" s="36">
        <v>925</v>
      </c>
      <c r="C97" s="36"/>
      <c r="D97" s="36" t="s">
        <v>1349</v>
      </c>
      <c r="E97" s="37" t="s">
        <v>1539</v>
      </c>
      <c r="F97" s="38" t="s">
        <v>1262</v>
      </c>
      <c r="G97" s="38" t="s">
        <v>1488</v>
      </c>
      <c r="H97" s="35" t="s">
        <v>1489</v>
      </c>
      <c r="I97" s="35"/>
      <c r="J97" s="29" t="s">
        <v>322</v>
      </c>
      <c r="K97" s="29" t="s">
        <v>1373</v>
      </c>
      <c r="L97" s="29" t="s">
        <v>1540</v>
      </c>
      <c r="M97" s="39">
        <v>73.232206854209551</v>
      </c>
      <c r="N97" s="39">
        <v>76.590562628336755</v>
      </c>
      <c r="O97" s="29">
        <v>44197</v>
      </c>
      <c r="P97" s="29">
        <v>44579</v>
      </c>
      <c r="Q97" s="40">
        <v>1.0458590000000001</v>
      </c>
      <c r="R97" s="39">
        <v>72.991006160164275</v>
      </c>
      <c r="S97" s="39">
        <v>3.5995564681724845</v>
      </c>
      <c r="T97" s="39">
        <v>0</v>
      </c>
      <c r="U97" s="39">
        <v>0</v>
      </c>
      <c r="V97" s="39">
        <v>0</v>
      </c>
      <c r="W97" s="29" t="s">
        <v>265</v>
      </c>
      <c r="X97" s="29" t="s">
        <v>11774</v>
      </c>
      <c r="Y97" s="29">
        <v>45160</v>
      </c>
      <c r="Z97" s="41" t="s">
        <v>11756</v>
      </c>
      <c r="AA97" s="42" t="s">
        <v>1349</v>
      </c>
      <c r="AB97" s="29" t="s">
        <v>258</v>
      </c>
      <c r="AC97" s="29" t="s">
        <v>258</v>
      </c>
      <c r="AD97" s="29" t="s">
        <v>258</v>
      </c>
      <c r="AE97" s="29" t="s">
        <v>1353</v>
      </c>
      <c r="AF97" s="29" t="s">
        <v>1361</v>
      </c>
      <c r="AG97" s="183" t="s">
        <v>1362</v>
      </c>
      <c r="AH97" s="29" t="s">
        <v>1356</v>
      </c>
      <c r="AI97" s="29" t="s">
        <v>1357</v>
      </c>
      <c r="AJ97" s="29" t="s">
        <v>258</v>
      </c>
      <c r="AK97" s="29" t="s">
        <v>258</v>
      </c>
      <c r="AL97" s="29" t="s">
        <v>13327</v>
      </c>
    </row>
    <row r="98" spans="1:38" x14ac:dyDescent="0.2">
      <c r="A98" s="35" t="s">
        <v>16</v>
      </c>
      <c r="B98" s="36">
        <v>950</v>
      </c>
      <c r="C98" s="36"/>
      <c r="D98" s="36" t="s">
        <v>1349</v>
      </c>
      <c r="E98" s="37" t="s">
        <v>1541</v>
      </c>
      <c r="F98" s="38" t="s">
        <v>1266</v>
      </c>
      <c r="G98" s="38" t="s">
        <v>1268</v>
      </c>
      <c r="H98" s="35" t="s">
        <v>1542</v>
      </c>
      <c r="I98" s="35"/>
      <c r="J98" s="29" t="s">
        <v>1405</v>
      </c>
      <c r="K98" s="29" t="s">
        <v>1434</v>
      </c>
      <c r="L98" s="29" t="s">
        <v>1366</v>
      </c>
      <c r="M98" s="39">
        <v>13.178104217301748</v>
      </c>
      <c r="N98" s="39">
        <v>13.133004791238877</v>
      </c>
      <c r="O98" s="29">
        <v>44197</v>
      </c>
      <c r="P98" s="29">
        <v>44561</v>
      </c>
      <c r="Q98" s="40">
        <v>0.99657770000000001</v>
      </c>
      <c r="R98" s="39">
        <v>13.133004791238877</v>
      </c>
      <c r="S98" s="39">
        <v>0</v>
      </c>
      <c r="T98" s="39">
        <v>0</v>
      </c>
      <c r="U98" s="39">
        <v>0</v>
      </c>
      <c r="V98" s="39">
        <v>0</v>
      </c>
      <c r="W98" s="29" t="s">
        <v>265</v>
      </c>
      <c r="X98" s="29" t="s">
        <v>11773</v>
      </c>
      <c r="Y98" s="29">
        <v>45264</v>
      </c>
      <c r="Z98" s="41" t="s">
        <v>11760</v>
      </c>
      <c r="AA98" s="42" t="s">
        <v>1349</v>
      </c>
      <c r="AB98" s="29" t="s">
        <v>258</v>
      </c>
      <c r="AC98" s="29" t="s">
        <v>258</v>
      </c>
      <c r="AD98" s="29" t="s">
        <v>265</v>
      </c>
      <c r="AE98" s="29" t="s">
        <v>1367</v>
      </c>
      <c r="AF98" s="29" t="s">
        <v>1368</v>
      </c>
      <c r="AG98" s="183" t="s">
        <v>1369</v>
      </c>
      <c r="AH98" s="29" t="s">
        <v>1356</v>
      </c>
      <c r="AI98" s="29" t="s">
        <v>1357</v>
      </c>
      <c r="AJ98" s="29" t="s">
        <v>258</v>
      </c>
      <c r="AK98" s="29" t="s">
        <v>258</v>
      </c>
      <c r="AL98" s="29" t="s">
        <v>13327</v>
      </c>
    </row>
    <row r="99" spans="1:38" x14ac:dyDescent="0.2">
      <c r="A99" s="35" t="s">
        <v>16</v>
      </c>
      <c r="B99" s="36">
        <v>953</v>
      </c>
      <c r="C99" s="36"/>
      <c r="D99" s="36" t="s">
        <v>1349</v>
      </c>
      <c r="E99" s="37" t="s">
        <v>1543</v>
      </c>
      <c r="F99" s="38" t="s">
        <v>1269</v>
      </c>
      <c r="G99" s="38" t="s">
        <v>1273</v>
      </c>
      <c r="H99" s="35" t="s">
        <v>1393</v>
      </c>
      <c r="I99" s="35"/>
      <c r="J99" s="29" t="s">
        <v>484</v>
      </c>
      <c r="K99" s="29" t="s">
        <v>1365</v>
      </c>
      <c r="L99" s="29" t="s">
        <v>1366</v>
      </c>
      <c r="M99" s="39">
        <v>37.312106258786095</v>
      </c>
      <c r="N99" s="39">
        <v>111.65539219712525</v>
      </c>
      <c r="O99" s="29">
        <v>44197</v>
      </c>
      <c r="P99" s="29">
        <v>45290</v>
      </c>
      <c r="Q99" s="40">
        <v>2.9924708999999998</v>
      </c>
      <c r="R99" s="39">
        <v>37.252484599589323</v>
      </c>
      <c r="S99" s="39">
        <v>37.252484599589323</v>
      </c>
      <c r="T99" s="39">
        <v>37.150422997946613</v>
      </c>
      <c r="U99" s="39">
        <v>0</v>
      </c>
      <c r="V99" s="39">
        <v>0</v>
      </c>
      <c r="W99" s="29" t="s">
        <v>265</v>
      </c>
      <c r="X99" s="29" t="s">
        <v>11773</v>
      </c>
      <c r="Y99" s="29">
        <v>45379</v>
      </c>
      <c r="Z99" s="41" t="s">
        <v>11761</v>
      </c>
      <c r="AA99" s="42" t="s">
        <v>1349</v>
      </c>
      <c r="AB99" s="29" t="s">
        <v>258</v>
      </c>
      <c r="AC99" s="29" t="s">
        <v>258</v>
      </c>
      <c r="AD99" s="29" t="s">
        <v>265</v>
      </c>
      <c r="AE99" s="29" t="s">
        <v>1367</v>
      </c>
      <c r="AF99" s="29" t="s">
        <v>1368</v>
      </c>
      <c r="AG99" s="183" t="s">
        <v>1369</v>
      </c>
      <c r="AH99" s="29" t="s">
        <v>1356</v>
      </c>
      <c r="AI99" s="29" t="s">
        <v>1357</v>
      </c>
      <c r="AJ99" s="29" t="s">
        <v>258</v>
      </c>
      <c r="AK99" s="29" t="s">
        <v>258</v>
      </c>
      <c r="AL99" s="29" t="s">
        <v>13327</v>
      </c>
    </row>
    <row r="100" spans="1:38" x14ac:dyDescent="0.2">
      <c r="A100" s="35" t="s">
        <v>16</v>
      </c>
      <c r="B100" s="36">
        <v>961</v>
      </c>
      <c r="C100" s="36"/>
      <c r="D100" s="36" t="s">
        <v>1349</v>
      </c>
      <c r="E100" s="37" t="s">
        <v>1544</v>
      </c>
      <c r="F100" s="38" t="s">
        <v>1262</v>
      </c>
      <c r="G100" s="38" t="s">
        <v>1488</v>
      </c>
      <c r="H100" s="35" t="s">
        <v>1489</v>
      </c>
      <c r="I100" s="35"/>
      <c r="J100" s="29" t="s">
        <v>1387</v>
      </c>
      <c r="K100" s="29" t="s">
        <v>1457</v>
      </c>
      <c r="L100" s="29" t="s">
        <v>1545</v>
      </c>
      <c r="M100" s="39">
        <v>652.69453898183349</v>
      </c>
      <c r="N100" s="39">
        <v>255.53820123203289</v>
      </c>
      <c r="O100" s="29">
        <v>44197</v>
      </c>
      <c r="P100" s="29">
        <v>44340</v>
      </c>
      <c r="Q100" s="40">
        <v>0.39151269999999999</v>
      </c>
      <c r="R100" s="39">
        <v>255.53820123203289</v>
      </c>
      <c r="S100" s="39">
        <v>0</v>
      </c>
      <c r="T100" s="39">
        <v>0</v>
      </c>
      <c r="U100" s="39">
        <v>0</v>
      </c>
      <c r="V100" s="39">
        <v>0</v>
      </c>
      <c r="W100" s="29" t="s">
        <v>1357</v>
      </c>
      <c r="X100" s="29" t="s">
        <v>258</v>
      </c>
      <c r="Y100" s="29" t="s">
        <v>1349</v>
      </c>
      <c r="Z100" s="41" t="s">
        <v>1349</v>
      </c>
      <c r="AA100" s="42" t="s">
        <v>1349</v>
      </c>
      <c r="AB100" s="29" t="s">
        <v>258</v>
      </c>
      <c r="AC100" s="29" t="s">
        <v>258</v>
      </c>
      <c r="AD100" s="29" t="s">
        <v>258</v>
      </c>
      <c r="AE100" s="29" t="s">
        <v>1353</v>
      </c>
      <c r="AF100" s="29" t="s">
        <v>1390</v>
      </c>
      <c r="AG100" s="183" t="s">
        <v>1391</v>
      </c>
      <c r="AH100" s="29" t="s">
        <v>1356</v>
      </c>
      <c r="AI100" s="29" t="s">
        <v>1357</v>
      </c>
      <c r="AJ100" s="29" t="s">
        <v>258</v>
      </c>
      <c r="AK100" s="29" t="s">
        <v>258</v>
      </c>
      <c r="AL100" s="29" t="s">
        <v>13326</v>
      </c>
    </row>
    <row r="101" spans="1:38" x14ac:dyDescent="0.2">
      <c r="A101" s="35" t="s">
        <v>16</v>
      </c>
      <c r="B101" s="36">
        <v>962</v>
      </c>
      <c r="C101" s="36"/>
      <c r="D101" s="36" t="s">
        <v>1349</v>
      </c>
      <c r="E101" s="37" t="s">
        <v>1546</v>
      </c>
      <c r="F101" s="38" t="s">
        <v>1269</v>
      </c>
      <c r="G101" s="38" t="s">
        <v>1271</v>
      </c>
      <c r="H101" s="35" t="s">
        <v>1440</v>
      </c>
      <c r="I101" s="35"/>
      <c r="J101" s="29" t="s">
        <v>484</v>
      </c>
      <c r="K101" s="29" t="s">
        <v>1365</v>
      </c>
      <c r="L101" s="29" t="s">
        <v>1384</v>
      </c>
      <c r="M101" s="39">
        <v>145.25316044247546</v>
      </c>
      <c r="N101" s="39">
        <v>83.910789869952097</v>
      </c>
      <c r="O101" s="29">
        <v>44197</v>
      </c>
      <c r="P101" s="29">
        <v>44408</v>
      </c>
      <c r="Q101" s="40">
        <v>0.57768649999999999</v>
      </c>
      <c r="R101" s="39">
        <v>83.910789869952097</v>
      </c>
      <c r="S101" s="39">
        <v>0</v>
      </c>
      <c r="T101" s="39">
        <v>0</v>
      </c>
      <c r="U101" s="39">
        <v>0</v>
      </c>
      <c r="V101" s="39">
        <v>0</v>
      </c>
      <c r="W101" s="29" t="s">
        <v>1357</v>
      </c>
      <c r="X101" s="29" t="s">
        <v>258</v>
      </c>
      <c r="Y101" s="29" t="s">
        <v>1349</v>
      </c>
      <c r="Z101" s="41" t="s">
        <v>1349</v>
      </c>
      <c r="AA101" s="42" t="s">
        <v>1349</v>
      </c>
      <c r="AB101" s="29" t="s">
        <v>258</v>
      </c>
      <c r="AC101" s="29" t="s">
        <v>258</v>
      </c>
      <c r="AD101" s="29" t="s">
        <v>265</v>
      </c>
      <c r="AE101" s="29" t="s">
        <v>1353</v>
      </c>
      <c r="AF101" s="29" t="s">
        <v>1368</v>
      </c>
      <c r="AG101" s="183" t="s">
        <v>1369</v>
      </c>
      <c r="AH101" s="29" t="s">
        <v>1356</v>
      </c>
      <c r="AI101" s="29" t="s">
        <v>1357</v>
      </c>
      <c r="AJ101" s="29" t="s">
        <v>258</v>
      </c>
      <c r="AK101" s="29" t="s">
        <v>258</v>
      </c>
      <c r="AL101" s="29" t="s">
        <v>13326</v>
      </c>
    </row>
    <row r="102" spans="1:38" x14ac:dyDescent="0.2">
      <c r="A102" s="35" t="s">
        <v>16</v>
      </c>
      <c r="B102" s="36">
        <v>968</v>
      </c>
      <c r="C102" s="36"/>
      <c r="D102" s="36" t="s">
        <v>1349</v>
      </c>
      <c r="E102" s="37" t="s">
        <v>1547</v>
      </c>
      <c r="F102" s="38" t="s">
        <v>1266</v>
      </c>
      <c r="G102" s="38" t="s">
        <v>1268</v>
      </c>
      <c r="H102" s="35" t="s">
        <v>1359</v>
      </c>
      <c r="I102" s="35"/>
      <c r="J102" s="29" t="s">
        <v>484</v>
      </c>
      <c r="K102" s="29" t="s">
        <v>1365</v>
      </c>
      <c r="L102" s="29" t="s">
        <v>1366</v>
      </c>
      <c r="M102" s="39">
        <v>83.349475468825915</v>
      </c>
      <c r="N102" s="39">
        <v>90.138381930184806</v>
      </c>
      <c r="O102" s="29">
        <v>44197</v>
      </c>
      <c r="P102" s="29">
        <v>44592</v>
      </c>
      <c r="Q102" s="40">
        <v>1.0814511</v>
      </c>
      <c r="R102" s="39">
        <v>83.082094455852157</v>
      </c>
      <c r="S102" s="39">
        <v>7.0562874743326489</v>
      </c>
      <c r="T102" s="39">
        <v>0</v>
      </c>
      <c r="U102" s="39">
        <v>0</v>
      </c>
      <c r="V102" s="39">
        <v>0</v>
      </c>
      <c r="W102" s="29" t="s">
        <v>1357</v>
      </c>
      <c r="X102" s="29" t="s">
        <v>258</v>
      </c>
      <c r="Y102" s="29" t="s">
        <v>1349</v>
      </c>
      <c r="Z102" s="41" t="s">
        <v>1349</v>
      </c>
      <c r="AA102" s="42" t="s">
        <v>1349</v>
      </c>
      <c r="AB102" s="29" t="s">
        <v>258</v>
      </c>
      <c r="AC102" s="29" t="s">
        <v>258</v>
      </c>
      <c r="AD102" s="29" t="s">
        <v>265</v>
      </c>
      <c r="AE102" s="29" t="s">
        <v>1367</v>
      </c>
      <c r="AF102" s="29" t="s">
        <v>1368</v>
      </c>
      <c r="AG102" s="183" t="s">
        <v>1369</v>
      </c>
      <c r="AH102" s="29" t="s">
        <v>1356</v>
      </c>
      <c r="AI102" s="29" t="s">
        <v>1357</v>
      </c>
      <c r="AJ102" s="29" t="s">
        <v>258</v>
      </c>
      <c r="AK102" s="29" t="s">
        <v>258</v>
      </c>
      <c r="AL102" s="29" t="s">
        <v>13326</v>
      </c>
    </row>
    <row r="103" spans="1:38" x14ac:dyDescent="0.2">
      <c r="A103" s="35" t="s">
        <v>16</v>
      </c>
      <c r="B103" s="36">
        <v>981</v>
      </c>
      <c r="C103" s="36"/>
      <c r="D103" s="36" t="s">
        <v>1349</v>
      </c>
      <c r="E103" s="37" t="s">
        <v>1548</v>
      </c>
      <c r="F103" s="38" t="s">
        <v>1269</v>
      </c>
      <c r="G103" s="38" t="s">
        <v>1271</v>
      </c>
      <c r="H103" s="35" t="s">
        <v>1440</v>
      </c>
      <c r="I103" s="35"/>
      <c r="J103" s="29" t="s">
        <v>1371</v>
      </c>
      <c r="K103" s="29" t="s">
        <v>1371</v>
      </c>
      <c r="L103" s="29" t="s">
        <v>1384</v>
      </c>
      <c r="M103" s="39">
        <v>114.23966986624757</v>
      </c>
      <c r="N103" s="39">
        <v>47.541215605749485</v>
      </c>
      <c r="O103" s="29">
        <v>44197</v>
      </c>
      <c r="P103" s="29">
        <v>44349</v>
      </c>
      <c r="Q103" s="40">
        <v>0.4161533</v>
      </c>
      <c r="R103" s="39">
        <v>47.541215605749485</v>
      </c>
      <c r="S103" s="39">
        <v>0</v>
      </c>
      <c r="T103" s="39">
        <v>0</v>
      </c>
      <c r="U103" s="39">
        <v>0</v>
      </c>
      <c r="V103" s="39">
        <v>0</v>
      </c>
      <c r="W103" s="29" t="s">
        <v>1357</v>
      </c>
      <c r="X103" s="29" t="s">
        <v>258</v>
      </c>
      <c r="Y103" s="29" t="s">
        <v>1349</v>
      </c>
      <c r="Z103" s="41" t="s">
        <v>1349</v>
      </c>
      <c r="AA103" s="42" t="s">
        <v>1349</v>
      </c>
      <c r="AB103" s="29" t="s">
        <v>258</v>
      </c>
      <c r="AC103" s="29" t="s">
        <v>258</v>
      </c>
      <c r="AD103" s="29" t="s">
        <v>265</v>
      </c>
      <c r="AE103" s="29" t="s">
        <v>1353</v>
      </c>
      <c r="AF103" s="29" t="s">
        <v>1368</v>
      </c>
      <c r="AG103" s="183" t="s">
        <v>1369</v>
      </c>
      <c r="AH103" s="29" t="s">
        <v>1356</v>
      </c>
      <c r="AI103" s="29" t="s">
        <v>1357</v>
      </c>
      <c r="AJ103" s="29" t="s">
        <v>258</v>
      </c>
      <c r="AK103" s="29" t="s">
        <v>258</v>
      </c>
      <c r="AL103" s="29" t="s">
        <v>13326</v>
      </c>
    </row>
    <row r="104" spans="1:38" x14ac:dyDescent="0.2">
      <c r="A104" s="35" t="s">
        <v>16</v>
      </c>
      <c r="B104" s="36">
        <v>994</v>
      </c>
      <c r="C104" s="36"/>
      <c r="D104" s="36" t="s">
        <v>1349</v>
      </c>
      <c r="E104" s="37" t="s">
        <v>1549</v>
      </c>
      <c r="F104" s="38" t="s">
        <v>1269</v>
      </c>
      <c r="G104" s="38" t="s">
        <v>1271</v>
      </c>
      <c r="H104" s="35" t="s">
        <v>1440</v>
      </c>
      <c r="I104" s="35"/>
      <c r="J104" s="29" t="s">
        <v>1371</v>
      </c>
      <c r="K104" s="29" t="s">
        <v>1371</v>
      </c>
      <c r="L104" s="29" t="s">
        <v>1384</v>
      </c>
      <c r="M104" s="39">
        <v>68.876752398031329</v>
      </c>
      <c r="N104" s="39">
        <v>27.343271731690624</v>
      </c>
      <c r="O104" s="29">
        <v>44197</v>
      </c>
      <c r="P104" s="29">
        <v>44342</v>
      </c>
      <c r="Q104" s="40">
        <v>0.39698840000000002</v>
      </c>
      <c r="R104" s="39">
        <v>27.343271731690624</v>
      </c>
      <c r="S104" s="39">
        <v>0</v>
      </c>
      <c r="T104" s="39">
        <v>0</v>
      </c>
      <c r="U104" s="39">
        <v>0</v>
      </c>
      <c r="V104" s="39">
        <v>0</v>
      </c>
      <c r="W104" s="29" t="s">
        <v>265</v>
      </c>
      <c r="X104" s="29" t="s">
        <v>11773</v>
      </c>
      <c r="Y104" s="29">
        <v>45243</v>
      </c>
      <c r="Z104" s="41" t="s">
        <v>11759</v>
      </c>
      <c r="AA104" s="42" t="s">
        <v>1349</v>
      </c>
      <c r="AB104" s="29" t="s">
        <v>258</v>
      </c>
      <c r="AC104" s="29" t="s">
        <v>258</v>
      </c>
      <c r="AD104" s="29" t="s">
        <v>265</v>
      </c>
      <c r="AE104" s="29" t="s">
        <v>1353</v>
      </c>
      <c r="AF104" s="29" t="s">
        <v>1368</v>
      </c>
      <c r="AG104" s="183" t="s">
        <v>1369</v>
      </c>
      <c r="AH104" s="29" t="s">
        <v>1356</v>
      </c>
      <c r="AI104" s="29" t="s">
        <v>1357</v>
      </c>
      <c r="AJ104" s="29" t="s">
        <v>258</v>
      </c>
      <c r="AK104" s="29" t="s">
        <v>258</v>
      </c>
      <c r="AL104" s="29" t="s">
        <v>13327</v>
      </c>
    </row>
    <row r="105" spans="1:38" x14ac:dyDescent="0.2">
      <c r="A105" s="35" t="s">
        <v>16</v>
      </c>
      <c r="B105" s="36">
        <v>996</v>
      </c>
      <c r="C105" s="36"/>
      <c r="D105" s="36" t="s">
        <v>1349</v>
      </c>
      <c r="E105" s="37" t="s">
        <v>1550</v>
      </c>
      <c r="F105" s="38" t="s">
        <v>1269</v>
      </c>
      <c r="G105" s="38" t="s">
        <v>1271</v>
      </c>
      <c r="H105" s="35" t="s">
        <v>1440</v>
      </c>
      <c r="I105" s="35"/>
      <c r="J105" s="29" t="s">
        <v>484</v>
      </c>
      <c r="K105" s="29" t="s">
        <v>1551</v>
      </c>
      <c r="L105" s="29" t="s">
        <v>1384</v>
      </c>
      <c r="M105" s="39">
        <v>42.029933063081124</v>
      </c>
      <c r="N105" s="39">
        <v>20.827975359342915</v>
      </c>
      <c r="O105" s="29">
        <v>44197</v>
      </c>
      <c r="P105" s="29">
        <v>44378</v>
      </c>
      <c r="Q105" s="40">
        <v>0.49555100000000002</v>
      </c>
      <c r="R105" s="39">
        <v>20.827975359342915</v>
      </c>
      <c r="S105" s="39">
        <v>0</v>
      </c>
      <c r="T105" s="39">
        <v>0</v>
      </c>
      <c r="U105" s="39">
        <v>0</v>
      </c>
      <c r="V105" s="39">
        <v>0</v>
      </c>
      <c r="W105" s="29" t="s">
        <v>1357</v>
      </c>
      <c r="X105" s="29" t="s">
        <v>258</v>
      </c>
      <c r="Y105" s="29" t="s">
        <v>1349</v>
      </c>
      <c r="Z105" s="41" t="s">
        <v>1349</v>
      </c>
      <c r="AA105" s="42" t="s">
        <v>1349</v>
      </c>
      <c r="AB105" s="29" t="s">
        <v>258</v>
      </c>
      <c r="AC105" s="29" t="s">
        <v>258</v>
      </c>
      <c r="AD105" s="29" t="s">
        <v>265</v>
      </c>
      <c r="AE105" s="29" t="s">
        <v>1353</v>
      </c>
      <c r="AF105" s="29" t="s">
        <v>1368</v>
      </c>
      <c r="AG105" s="183" t="s">
        <v>1369</v>
      </c>
      <c r="AH105" s="29" t="s">
        <v>1356</v>
      </c>
      <c r="AI105" s="29" t="s">
        <v>1357</v>
      </c>
      <c r="AJ105" s="29" t="s">
        <v>258</v>
      </c>
      <c r="AK105" s="29" t="s">
        <v>258</v>
      </c>
      <c r="AL105" s="29" t="s">
        <v>13326</v>
      </c>
    </row>
    <row r="106" spans="1:38" x14ac:dyDescent="0.2">
      <c r="A106" s="35" t="s">
        <v>16</v>
      </c>
      <c r="B106" s="36">
        <v>1005</v>
      </c>
      <c r="C106" s="36"/>
      <c r="D106" s="36" t="s">
        <v>1349</v>
      </c>
      <c r="E106" s="37" t="s">
        <v>1552</v>
      </c>
      <c r="F106" s="38" t="s">
        <v>1269</v>
      </c>
      <c r="G106" s="38" t="s">
        <v>1271</v>
      </c>
      <c r="H106" s="35" t="s">
        <v>1440</v>
      </c>
      <c r="I106" s="35"/>
      <c r="J106" s="29" t="s">
        <v>484</v>
      </c>
      <c r="K106" s="29" t="s">
        <v>1365</v>
      </c>
      <c r="L106" s="29" t="s">
        <v>1366</v>
      </c>
      <c r="M106" s="39">
        <v>41.931273179939879</v>
      </c>
      <c r="N106" s="39">
        <v>15.153806981519507</v>
      </c>
      <c r="O106" s="29">
        <v>44197</v>
      </c>
      <c r="P106" s="29">
        <v>44329</v>
      </c>
      <c r="Q106" s="40">
        <v>0.3613963</v>
      </c>
      <c r="R106" s="39">
        <v>15.153806981519507</v>
      </c>
      <c r="S106" s="39">
        <v>0</v>
      </c>
      <c r="T106" s="39">
        <v>0</v>
      </c>
      <c r="U106" s="39">
        <v>0</v>
      </c>
      <c r="V106" s="39">
        <v>0</v>
      </c>
      <c r="W106" s="29" t="s">
        <v>265</v>
      </c>
      <c r="X106" s="29" t="s">
        <v>11773</v>
      </c>
      <c r="Y106" s="29">
        <v>45273</v>
      </c>
      <c r="Z106" s="41" t="s">
        <v>11760</v>
      </c>
      <c r="AA106" s="42" t="s">
        <v>1349</v>
      </c>
      <c r="AB106" s="29" t="s">
        <v>258</v>
      </c>
      <c r="AC106" s="29" t="s">
        <v>258</v>
      </c>
      <c r="AD106" s="29" t="s">
        <v>265</v>
      </c>
      <c r="AE106" s="29" t="s">
        <v>1367</v>
      </c>
      <c r="AF106" s="29" t="s">
        <v>1368</v>
      </c>
      <c r="AG106" s="183" t="s">
        <v>1369</v>
      </c>
      <c r="AH106" s="29" t="s">
        <v>1356</v>
      </c>
      <c r="AI106" s="29" t="s">
        <v>1357</v>
      </c>
      <c r="AJ106" s="29" t="s">
        <v>258</v>
      </c>
      <c r="AK106" s="29" t="s">
        <v>258</v>
      </c>
      <c r="AL106" s="29" t="s">
        <v>13327</v>
      </c>
    </row>
    <row r="107" spans="1:38" x14ac:dyDescent="0.2">
      <c r="A107" s="35" t="s">
        <v>16</v>
      </c>
      <c r="B107" s="36">
        <v>1008</v>
      </c>
      <c r="C107" s="36"/>
      <c r="D107" s="36" t="s">
        <v>1349</v>
      </c>
      <c r="E107" s="37" t="s">
        <v>1553</v>
      </c>
      <c r="F107" s="38" t="s">
        <v>1269</v>
      </c>
      <c r="G107" s="38" t="s">
        <v>1271</v>
      </c>
      <c r="H107" s="35" t="s">
        <v>1440</v>
      </c>
      <c r="I107" s="35"/>
      <c r="J107" s="29" t="s">
        <v>1371</v>
      </c>
      <c r="K107" s="29" t="s">
        <v>1371</v>
      </c>
      <c r="L107" s="29" t="s">
        <v>1554</v>
      </c>
      <c r="M107" s="39">
        <v>26.35679688111237</v>
      </c>
      <c r="N107" s="39">
        <v>9.7417330595482543</v>
      </c>
      <c r="O107" s="29">
        <v>44197</v>
      </c>
      <c r="P107" s="29">
        <v>44332</v>
      </c>
      <c r="Q107" s="40">
        <v>0.36960989999999999</v>
      </c>
      <c r="R107" s="39">
        <v>9.7417330595482543</v>
      </c>
      <c r="S107" s="39">
        <v>0</v>
      </c>
      <c r="T107" s="39">
        <v>0</v>
      </c>
      <c r="U107" s="39">
        <v>0</v>
      </c>
      <c r="V107" s="39">
        <v>0</v>
      </c>
      <c r="W107" s="29" t="s">
        <v>1357</v>
      </c>
      <c r="X107" s="29" t="s">
        <v>258</v>
      </c>
      <c r="Y107" s="29" t="s">
        <v>1349</v>
      </c>
      <c r="Z107" s="41" t="s">
        <v>1349</v>
      </c>
      <c r="AA107" s="42" t="s">
        <v>1349</v>
      </c>
      <c r="AB107" s="29" t="s">
        <v>258</v>
      </c>
      <c r="AC107" s="29" t="s">
        <v>258</v>
      </c>
      <c r="AD107" s="29" t="s">
        <v>265</v>
      </c>
      <c r="AE107" s="29" t="s">
        <v>1367</v>
      </c>
      <c r="AF107" s="29" t="s">
        <v>1368</v>
      </c>
      <c r="AG107" s="183" t="s">
        <v>1369</v>
      </c>
      <c r="AH107" s="29" t="s">
        <v>1356</v>
      </c>
      <c r="AI107" s="29" t="s">
        <v>1357</v>
      </c>
      <c r="AJ107" s="29" t="s">
        <v>258</v>
      </c>
      <c r="AK107" s="29" t="s">
        <v>258</v>
      </c>
      <c r="AL107" s="29" t="s">
        <v>13326</v>
      </c>
    </row>
    <row r="108" spans="1:38" x14ac:dyDescent="0.2">
      <c r="A108" s="35" t="s">
        <v>16</v>
      </c>
      <c r="B108" s="36">
        <v>1011</v>
      </c>
      <c r="C108" s="36"/>
      <c r="D108" s="36" t="s">
        <v>1349</v>
      </c>
      <c r="E108" s="37" t="s">
        <v>1555</v>
      </c>
      <c r="F108" s="38" t="s">
        <v>1266</v>
      </c>
      <c r="G108" s="38" t="s">
        <v>1268</v>
      </c>
      <c r="H108" s="35" t="s">
        <v>1359</v>
      </c>
      <c r="I108" s="35"/>
      <c r="J108" s="29" t="s">
        <v>1387</v>
      </c>
      <c r="K108" s="29" t="s">
        <v>1457</v>
      </c>
      <c r="L108" s="29" t="s">
        <v>1556</v>
      </c>
      <c r="M108" s="39">
        <v>71.708755260018691</v>
      </c>
      <c r="N108" s="39">
        <v>40.639868583162226</v>
      </c>
      <c r="O108" s="29">
        <v>44197</v>
      </c>
      <c r="P108" s="29">
        <v>44404</v>
      </c>
      <c r="Q108" s="40">
        <v>0.56673510000000005</v>
      </c>
      <c r="R108" s="39">
        <v>40.639868583162226</v>
      </c>
      <c r="S108" s="39">
        <v>0</v>
      </c>
      <c r="T108" s="39">
        <v>0</v>
      </c>
      <c r="U108" s="39">
        <v>0</v>
      </c>
      <c r="V108" s="39">
        <v>0</v>
      </c>
      <c r="W108" s="29" t="s">
        <v>265</v>
      </c>
      <c r="X108" s="29" t="s">
        <v>11773</v>
      </c>
      <c r="Y108" s="29">
        <v>45274</v>
      </c>
      <c r="Z108" s="41" t="s">
        <v>11760</v>
      </c>
      <c r="AA108" s="42" t="s">
        <v>1349</v>
      </c>
      <c r="AB108" s="29" t="s">
        <v>258</v>
      </c>
      <c r="AC108" s="29" t="s">
        <v>258</v>
      </c>
      <c r="AD108" s="29" t="s">
        <v>258</v>
      </c>
      <c r="AE108" s="29" t="s">
        <v>1353</v>
      </c>
      <c r="AF108" s="29" t="s">
        <v>1390</v>
      </c>
      <c r="AG108" s="183" t="s">
        <v>1391</v>
      </c>
      <c r="AH108" s="29" t="s">
        <v>1356</v>
      </c>
      <c r="AI108" s="29" t="s">
        <v>1357</v>
      </c>
      <c r="AJ108" s="29" t="s">
        <v>258</v>
      </c>
      <c r="AK108" s="29" t="s">
        <v>258</v>
      </c>
      <c r="AL108" s="29" t="s">
        <v>13327</v>
      </c>
    </row>
    <row r="109" spans="1:38" x14ac:dyDescent="0.2">
      <c r="A109" s="35" t="s">
        <v>16</v>
      </c>
      <c r="B109" s="36">
        <v>1026</v>
      </c>
      <c r="C109" s="36"/>
      <c r="D109" s="36" t="s">
        <v>1349</v>
      </c>
      <c r="E109" s="37" t="s">
        <v>1557</v>
      </c>
      <c r="F109" s="38" t="s">
        <v>1269</v>
      </c>
      <c r="G109" s="38" t="s">
        <v>1445</v>
      </c>
      <c r="H109" s="35" t="s">
        <v>330</v>
      </c>
      <c r="I109" s="35"/>
      <c r="J109" s="29" t="s">
        <v>1405</v>
      </c>
      <c r="K109" s="29" t="s">
        <v>1558</v>
      </c>
      <c r="L109" s="29" t="s">
        <v>1425</v>
      </c>
      <c r="M109" s="39">
        <v>59.254450251053072</v>
      </c>
      <c r="N109" s="39">
        <v>296.06946475017116</v>
      </c>
      <c r="O109" s="29">
        <v>44197</v>
      </c>
      <c r="P109" s="29">
        <v>46022</v>
      </c>
      <c r="Q109" s="40">
        <v>4.9965776999999996</v>
      </c>
      <c r="R109" s="39">
        <v>59.181464750171116</v>
      </c>
      <c r="S109" s="39">
        <v>59.181464750171116</v>
      </c>
      <c r="T109" s="39">
        <v>59.181464750171116</v>
      </c>
      <c r="U109" s="39">
        <v>59.343605749486656</v>
      </c>
      <c r="V109" s="39">
        <v>59.181464750171116</v>
      </c>
      <c r="W109" s="29" t="s">
        <v>265</v>
      </c>
      <c r="X109" s="29" t="s">
        <v>11773</v>
      </c>
      <c r="Y109" s="29">
        <v>45281</v>
      </c>
      <c r="Z109" s="41" t="s">
        <v>11760</v>
      </c>
      <c r="AA109" s="42" t="s">
        <v>1349</v>
      </c>
      <c r="AB109" s="43" t="s">
        <v>265</v>
      </c>
      <c r="AC109" s="29" t="s">
        <v>258</v>
      </c>
      <c r="AD109" s="29" t="s">
        <v>258</v>
      </c>
      <c r="AE109" s="29" t="s">
        <v>1353</v>
      </c>
      <c r="AF109" s="29" t="s">
        <v>1368</v>
      </c>
      <c r="AG109" s="183" t="s">
        <v>1369</v>
      </c>
      <c r="AH109" s="29" t="s">
        <v>1356</v>
      </c>
      <c r="AI109" s="29" t="s">
        <v>1357</v>
      </c>
      <c r="AJ109" s="29" t="s">
        <v>258</v>
      </c>
      <c r="AK109" s="29" t="s">
        <v>258</v>
      </c>
      <c r="AL109" s="29" t="s">
        <v>13327</v>
      </c>
    </row>
    <row r="110" spans="1:38" x14ac:dyDescent="0.2">
      <c r="A110" s="35" t="s">
        <v>16</v>
      </c>
      <c r="B110" s="36">
        <v>1031</v>
      </c>
      <c r="C110" s="36"/>
      <c r="D110" s="36" t="s">
        <v>1349</v>
      </c>
      <c r="E110" s="37" t="s">
        <v>1559</v>
      </c>
      <c r="F110" s="38" t="s">
        <v>1266</v>
      </c>
      <c r="G110" s="38" t="s">
        <v>1268</v>
      </c>
      <c r="H110" s="35" t="s">
        <v>1560</v>
      </c>
      <c r="I110" s="35"/>
      <c r="J110" s="29" t="s">
        <v>484</v>
      </c>
      <c r="K110" s="29" t="s">
        <v>1365</v>
      </c>
      <c r="L110" s="29" t="s">
        <v>1384</v>
      </c>
      <c r="M110" s="39">
        <v>191.63235509913463</v>
      </c>
      <c r="N110" s="39">
        <v>477.44131964407944</v>
      </c>
      <c r="O110" s="29">
        <v>44197</v>
      </c>
      <c r="P110" s="29">
        <v>45107</v>
      </c>
      <c r="Q110" s="40">
        <v>2.4914442000000001</v>
      </c>
      <c r="R110" s="39">
        <v>191.29097878165641</v>
      </c>
      <c r="S110" s="39">
        <v>191.29097878165641</v>
      </c>
      <c r="T110" s="39">
        <v>94.859362080766601</v>
      </c>
      <c r="U110" s="39">
        <v>0</v>
      </c>
      <c r="V110" s="39">
        <v>0</v>
      </c>
      <c r="W110" s="29" t="s">
        <v>1357</v>
      </c>
      <c r="X110" s="29" t="s">
        <v>258</v>
      </c>
      <c r="Y110" s="29" t="s">
        <v>1349</v>
      </c>
      <c r="Z110" s="41" t="s">
        <v>1349</v>
      </c>
      <c r="AA110" s="42" t="s">
        <v>1349</v>
      </c>
      <c r="AB110" s="29" t="s">
        <v>258</v>
      </c>
      <c r="AC110" s="29" t="s">
        <v>258</v>
      </c>
      <c r="AD110" s="29" t="s">
        <v>265</v>
      </c>
      <c r="AE110" s="29" t="s">
        <v>1353</v>
      </c>
      <c r="AF110" s="29" t="s">
        <v>1368</v>
      </c>
      <c r="AG110" s="183" t="s">
        <v>1369</v>
      </c>
      <c r="AH110" s="29" t="s">
        <v>1356</v>
      </c>
      <c r="AI110" s="29" t="s">
        <v>1357</v>
      </c>
      <c r="AJ110" s="29" t="s">
        <v>258</v>
      </c>
      <c r="AK110" s="29" t="s">
        <v>258</v>
      </c>
      <c r="AL110" s="29" t="s">
        <v>13326</v>
      </c>
    </row>
    <row r="111" spans="1:38" x14ac:dyDescent="0.2">
      <c r="A111" s="35" t="s">
        <v>16</v>
      </c>
      <c r="B111" s="36">
        <v>1032</v>
      </c>
      <c r="C111" s="36"/>
      <c r="D111" s="36" t="s">
        <v>1349</v>
      </c>
      <c r="E111" s="37" t="s">
        <v>1561</v>
      </c>
      <c r="F111" s="38" t="s">
        <v>1269</v>
      </c>
      <c r="G111" s="38" t="s">
        <v>1271</v>
      </c>
      <c r="H111" s="35" t="s">
        <v>1440</v>
      </c>
      <c r="I111" s="35"/>
      <c r="J111" s="29" t="s">
        <v>1405</v>
      </c>
      <c r="K111" s="29" t="s">
        <v>1434</v>
      </c>
      <c r="L111" s="29" t="s">
        <v>1425</v>
      </c>
      <c r="M111" s="39">
        <v>80.734445206179444</v>
      </c>
      <c r="N111" s="39">
        <v>36.692449007529092</v>
      </c>
      <c r="O111" s="29">
        <v>44197</v>
      </c>
      <c r="P111" s="29">
        <v>44363</v>
      </c>
      <c r="Q111" s="40">
        <v>0.45448319999999998</v>
      </c>
      <c r="R111" s="39">
        <v>36.692449007529092</v>
      </c>
      <c r="S111" s="39">
        <v>0</v>
      </c>
      <c r="T111" s="39">
        <v>0</v>
      </c>
      <c r="U111" s="39">
        <v>0</v>
      </c>
      <c r="V111" s="39">
        <v>0</v>
      </c>
      <c r="W111" s="29" t="s">
        <v>1357</v>
      </c>
      <c r="X111" s="29" t="s">
        <v>258</v>
      </c>
      <c r="Y111" s="29" t="s">
        <v>1349</v>
      </c>
      <c r="Z111" s="41" t="s">
        <v>1349</v>
      </c>
      <c r="AA111" s="42" t="s">
        <v>1349</v>
      </c>
      <c r="AB111" s="43" t="s">
        <v>265</v>
      </c>
      <c r="AC111" s="29" t="s">
        <v>258</v>
      </c>
      <c r="AD111" s="29" t="s">
        <v>258</v>
      </c>
      <c r="AE111" s="29" t="s">
        <v>1353</v>
      </c>
      <c r="AF111" s="29" t="s">
        <v>1368</v>
      </c>
      <c r="AG111" s="183" t="s">
        <v>1369</v>
      </c>
      <c r="AH111" s="29" t="s">
        <v>1356</v>
      </c>
      <c r="AI111" s="29" t="s">
        <v>1357</v>
      </c>
      <c r="AJ111" s="29" t="s">
        <v>258</v>
      </c>
      <c r="AK111" s="29" t="s">
        <v>258</v>
      </c>
      <c r="AL111" s="29" t="s">
        <v>13326</v>
      </c>
    </row>
    <row r="112" spans="1:38" x14ac:dyDescent="0.2">
      <c r="A112" s="35" t="s">
        <v>16</v>
      </c>
      <c r="B112" s="36">
        <v>1052</v>
      </c>
      <c r="C112" s="36"/>
      <c r="D112" s="36" t="s">
        <v>1349</v>
      </c>
      <c r="E112" s="37" t="s">
        <v>1562</v>
      </c>
      <c r="F112" s="38" t="s">
        <v>1266</v>
      </c>
      <c r="G112" s="38" t="s">
        <v>1268</v>
      </c>
      <c r="H112" s="35" t="s">
        <v>669</v>
      </c>
      <c r="I112" s="35"/>
      <c r="J112" s="29" t="s">
        <v>484</v>
      </c>
      <c r="K112" s="29" t="s">
        <v>1365</v>
      </c>
      <c r="L112" s="29" t="s">
        <v>1563</v>
      </c>
      <c r="M112" s="39">
        <v>86.954182964228181</v>
      </c>
      <c r="N112" s="39">
        <v>420.66540725530461</v>
      </c>
      <c r="O112" s="29">
        <v>44197</v>
      </c>
      <c r="P112" s="29">
        <v>45964</v>
      </c>
      <c r="Q112" s="40">
        <v>4.8377822999999998</v>
      </c>
      <c r="R112" s="39">
        <v>86.845516769336072</v>
      </c>
      <c r="S112" s="39">
        <v>86.845516769336072</v>
      </c>
      <c r="T112" s="39">
        <v>86.845516769336072</v>
      </c>
      <c r="U112" s="39">
        <v>87.083449691991788</v>
      </c>
      <c r="V112" s="39">
        <v>73.045407255304582</v>
      </c>
      <c r="W112" s="29" t="s">
        <v>265</v>
      </c>
      <c r="X112" s="29" t="s">
        <v>11773</v>
      </c>
      <c r="Y112" s="29">
        <v>45210</v>
      </c>
      <c r="Z112" s="41" t="s">
        <v>11758</v>
      </c>
      <c r="AA112" s="42" t="s">
        <v>1349</v>
      </c>
      <c r="AB112" s="29" t="s">
        <v>258</v>
      </c>
      <c r="AC112" s="29" t="s">
        <v>258</v>
      </c>
      <c r="AD112" s="29" t="s">
        <v>258</v>
      </c>
      <c r="AE112" s="29" t="s">
        <v>1353</v>
      </c>
      <c r="AF112" s="29" t="s">
        <v>1368</v>
      </c>
      <c r="AG112" s="183" t="s">
        <v>1369</v>
      </c>
      <c r="AH112" s="29" t="s">
        <v>1356</v>
      </c>
      <c r="AI112" s="29" t="s">
        <v>1357</v>
      </c>
      <c r="AJ112" s="29" t="s">
        <v>258</v>
      </c>
      <c r="AK112" s="29" t="s">
        <v>258</v>
      </c>
      <c r="AL112" s="29" t="s">
        <v>13327</v>
      </c>
    </row>
    <row r="113" spans="1:38" x14ac:dyDescent="0.2">
      <c r="A113" s="35" t="s">
        <v>16</v>
      </c>
      <c r="B113" s="36">
        <v>1079</v>
      </c>
      <c r="C113" s="36"/>
      <c r="D113" s="36" t="s">
        <v>1349</v>
      </c>
      <c r="E113" s="37" t="s">
        <v>1564</v>
      </c>
      <c r="F113" s="38" t="s">
        <v>1269</v>
      </c>
      <c r="G113" s="38" t="s">
        <v>1271</v>
      </c>
      <c r="H113" s="35" t="s">
        <v>1440</v>
      </c>
      <c r="I113" s="35"/>
      <c r="J113" s="29" t="s">
        <v>484</v>
      </c>
      <c r="K113" s="29" t="s">
        <v>1551</v>
      </c>
      <c r="L113" s="29" t="s">
        <v>1384</v>
      </c>
      <c r="M113" s="39">
        <v>87.161625190691637</v>
      </c>
      <c r="N113" s="39">
        <v>44.624843258042439</v>
      </c>
      <c r="O113" s="29">
        <v>44197</v>
      </c>
      <c r="P113" s="29">
        <v>44384</v>
      </c>
      <c r="Q113" s="40">
        <v>0.51197809999999999</v>
      </c>
      <c r="R113" s="39">
        <v>44.624843258042439</v>
      </c>
      <c r="S113" s="39">
        <v>0</v>
      </c>
      <c r="T113" s="39">
        <v>0</v>
      </c>
      <c r="U113" s="39">
        <v>0</v>
      </c>
      <c r="V113" s="39">
        <v>0</v>
      </c>
      <c r="W113" s="29" t="s">
        <v>265</v>
      </c>
      <c r="X113" s="29" t="s">
        <v>11773</v>
      </c>
      <c r="Y113" s="29">
        <v>45260</v>
      </c>
      <c r="Z113" s="41" t="s">
        <v>11759</v>
      </c>
      <c r="AA113" s="42" t="s">
        <v>1349</v>
      </c>
      <c r="AB113" s="29" t="s">
        <v>258</v>
      </c>
      <c r="AC113" s="29" t="s">
        <v>258</v>
      </c>
      <c r="AD113" s="29" t="s">
        <v>265</v>
      </c>
      <c r="AE113" s="29" t="s">
        <v>1353</v>
      </c>
      <c r="AF113" s="29" t="s">
        <v>1368</v>
      </c>
      <c r="AG113" s="183" t="s">
        <v>1369</v>
      </c>
      <c r="AH113" s="29" t="s">
        <v>1356</v>
      </c>
      <c r="AI113" s="29" t="s">
        <v>1357</v>
      </c>
      <c r="AJ113" s="29" t="s">
        <v>258</v>
      </c>
      <c r="AK113" s="29" t="s">
        <v>258</v>
      </c>
      <c r="AL113" s="29" t="s">
        <v>13327</v>
      </c>
    </row>
    <row r="114" spans="1:38" x14ac:dyDescent="0.2">
      <c r="A114" s="35" t="s">
        <v>16</v>
      </c>
      <c r="B114" s="36">
        <v>1081</v>
      </c>
      <c r="C114" s="36"/>
      <c r="D114" s="36" t="s">
        <v>1349</v>
      </c>
      <c r="E114" s="37" t="s">
        <v>1565</v>
      </c>
      <c r="F114" s="38" t="s">
        <v>1269</v>
      </c>
      <c r="G114" s="38" t="s">
        <v>1271</v>
      </c>
      <c r="H114" s="35" t="s">
        <v>1440</v>
      </c>
      <c r="I114" s="35"/>
      <c r="J114" s="29" t="s">
        <v>1371</v>
      </c>
      <c r="K114" s="29" t="s">
        <v>1371</v>
      </c>
      <c r="L114" s="29" t="s">
        <v>1384</v>
      </c>
      <c r="M114" s="39">
        <v>79.832308214288162</v>
      </c>
      <c r="N114" s="39">
        <v>42.620944558521558</v>
      </c>
      <c r="O114" s="29">
        <v>44197</v>
      </c>
      <c r="P114" s="29">
        <v>44392</v>
      </c>
      <c r="Q114" s="40">
        <v>0.53388089999999999</v>
      </c>
      <c r="R114" s="39">
        <v>42.620944558521558</v>
      </c>
      <c r="S114" s="39">
        <v>0</v>
      </c>
      <c r="T114" s="39">
        <v>0</v>
      </c>
      <c r="U114" s="39">
        <v>0</v>
      </c>
      <c r="V114" s="39">
        <v>0</v>
      </c>
      <c r="W114" s="29" t="s">
        <v>265</v>
      </c>
      <c r="X114" s="29" t="s">
        <v>11773</v>
      </c>
      <c r="Y114" s="29">
        <v>45239</v>
      </c>
      <c r="Z114" s="41" t="s">
        <v>11759</v>
      </c>
      <c r="AA114" s="42" t="s">
        <v>1349</v>
      </c>
      <c r="AB114" s="29" t="s">
        <v>258</v>
      </c>
      <c r="AC114" s="29" t="s">
        <v>258</v>
      </c>
      <c r="AD114" s="29" t="s">
        <v>265</v>
      </c>
      <c r="AE114" s="29" t="s">
        <v>1353</v>
      </c>
      <c r="AF114" s="29" t="s">
        <v>1368</v>
      </c>
      <c r="AG114" s="183" t="s">
        <v>1369</v>
      </c>
      <c r="AH114" s="29" t="s">
        <v>1356</v>
      </c>
      <c r="AI114" s="29" t="s">
        <v>1357</v>
      </c>
      <c r="AJ114" s="29" t="s">
        <v>258</v>
      </c>
      <c r="AK114" s="29" t="s">
        <v>258</v>
      </c>
      <c r="AL114" s="29" t="s">
        <v>13327</v>
      </c>
    </row>
    <row r="115" spans="1:38" x14ac:dyDescent="0.2">
      <c r="A115" s="35" t="s">
        <v>16</v>
      </c>
      <c r="B115" s="36">
        <v>1083</v>
      </c>
      <c r="C115" s="36"/>
      <c r="D115" s="36" t="s">
        <v>1349</v>
      </c>
      <c r="E115" s="37" t="s">
        <v>1566</v>
      </c>
      <c r="F115" s="38" t="s">
        <v>1269</v>
      </c>
      <c r="G115" s="38" t="s">
        <v>1271</v>
      </c>
      <c r="H115" s="35" t="s">
        <v>1440</v>
      </c>
      <c r="I115" s="35"/>
      <c r="J115" s="29" t="s">
        <v>1387</v>
      </c>
      <c r="K115" s="29" t="s">
        <v>1388</v>
      </c>
      <c r="L115" s="29" t="s">
        <v>1389</v>
      </c>
      <c r="M115" s="39">
        <v>4621.6574453411286</v>
      </c>
      <c r="N115" s="39">
        <v>4403.3862696783026</v>
      </c>
      <c r="O115" s="29">
        <v>44197</v>
      </c>
      <c r="P115" s="29">
        <v>44545</v>
      </c>
      <c r="Q115" s="40">
        <v>0.95277210000000001</v>
      </c>
      <c r="R115" s="39">
        <v>4403.3862696783026</v>
      </c>
      <c r="S115" s="39">
        <v>0</v>
      </c>
      <c r="T115" s="39">
        <v>0</v>
      </c>
      <c r="U115" s="39">
        <v>0</v>
      </c>
      <c r="V115" s="39">
        <v>0</v>
      </c>
      <c r="W115" s="29" t="s">
        <v>265</v>
      </c>
      <c r="X115" s="29" t="s">
        <v>11773</v>
      </c>
      <c r="Y115" s="29">
        <v>45588</v>
      </c>
      <c r="Z115" s="41" t="s">
        <v>11761</v>
      </c>
      <c r="AA115" s="42" t="s">
        <v>1349</v>
      </c>
      <c r="AB115" s="29" t="s">
        <v>258</v>
      </c>
      <c r="AC115" s="29" t="s">
        <v>258</v>
      </c>
      <c r="AD115" s="29" t="s">
        <v>258</v>
      </c>
      <c r="AE115" s="29" t="s">
        <v>1353</v>
      </c>
      <c r="AF115" s="29" t="s">
        <v>1390</v>
      </c>
      <c r="AG115" s="183" t="s">
        <v>1391</v>
      </c>
      <c r="AH115" s="29" t="s">
        <v>1356</v>
      </c>
      <c r="AI115" s="29" t="s">
        <v>1357</v>
      </c>
      <c r="AJ115" s="29" t="s">
        <v>258</v>
      </c>
      <c r="AK115" s="29" t="s">
        <v>258</v>
      </c>
      <c r="AL115" s="29" t="s">
        <v>13327</v>
      </c>
    </row>
    <row r="116" spans="1:38" x14ac:dyDescent="0.2">
      <c r="A116" s="35" t="s">
        <v>16</v>
      </c>
      <c r="B116" s="36">
        <v>1102</v>
      </c>
      <c r="C116" s="36"/>
      <c r="D116" s="36" t="s">
        <v>1349</v>
      </c>
      <c r="E116" s="37" t="s">
        <v>1567</v>
      </c>
      <c r="F116" s="38" t="s">
        <v>1269</v>
      </c>
      <c r="G116" s="38" t="s">
        <v>1271</v>
      </c>
      <c r="H116" s="35" t="s">
        <v>1440</v>
      </c>
      <c r="I116" s="35"/>
      <c r="J116" s="29" t="s">
        <v>484</v>
      </c>
      <c r="K116" s="29" t="s">
        <v>1365</v>
      </c>
      <c r="L116" s="29" t="s">
        <v>1384</v>
      </c>
      <c r="M116" s="39">
        <v>64.102726250646413</v>
      </c>
      <c r="N116" s="39">
        <v>34.047720739219713</v>
      </c>
      <c r="O116" s="29">
        <v>44197</v>
      </c>
      <c r="P116" s="29">
        <v>44391</v>
      </c>
      <c r="Q116" s="40">
        <v>0.53114309999999998</v>
      </c>
      <c r="R116" s="39">
        <v>34.047720739219713</v>
      </c>
      <c r="S116" s="39">
        <v>0</v>
      </c>
      <c r="T116" s="39">
        <v>0</v>
      </c>
      <c r="U116" s="39">
        <v>0</v>
      </c>
      <c r="V116" s="39">
        <v>0</v>
      </c>
      <c r="W116" s="29" t="s">
        <v>1357</v>
      </c>
      <c r="X116" s="29" t="s">
        <v>258</v>
      </c>
      <c r="Y116" s="29" t="s">
        <v>1349</v>
      </c>
      <c r="Z116" s="41" t="s">
        <v>1349</v>
      </c>
      <c r="AA116" s="42" t="s">
        <v>1349</v>
      </c>
      <c r="AB116" s="29" t="s">
        <v>258</v>
      </c>
      <c r="AC116" s="29" t="s">
        <v>258</v>
      </c>
      <c r="AD116" s="29" t="s">
        <v>265</v>
      </c>
      <c r="AE116" s="29" t="s">
        <v>1353</v>
      </c>
      <c r="AF116" s="29" t="s">
        <v>1368</v>
      </c>
      <c r="AG116" s="183" t="s">
        <v>1369</v>
      </c>
      <c r="AH116" s="29" t="s">
        <v>1356</v>
      </c>
      <c r="AI116" s="29" t="s">
        <v>1357</v>
      </c>
      <c r="AJ116" s="29" t="s">
        <v>258</v>
      </c>
      <c r="AK116" s="29" t="s">
        <v>258</v>
      </c>
      <c r="AL116" s="29" t="s">
        <v>13326</v>
      </c>
    </row>
    <row r="117" spans="1:38" x14ac:dyDescent="0.2">
      <c r="A117" s="35" t="s">
        <v>16</v>
      </c>
      <c r="B117" s="36">
        <v>1103</v>
      </c>
      <c r="C117" s="36"/>
      <c r="D117" s="36" t="s">
        <v>1349</v>
      </c>
      <c r="E117" s="37" t="s">
        <v>1568</v>
      </c>
      <c r="F117" s="38" t="s">
        <v>1269</v>
      </c>
      <c r="G117" s="38" t="s">
        <v>1271</v>
      </c>
      <c r="H117" s="35" t="s">
        <v>1440</v>
      </c>
      <c r="I117" s="35"/>
      <c r="J117" s="29" t="s">
        <v>484</v>
      </c>
      <c r="K117" s="29" t="s">
        <v>1365</v>
      </c>
      <c r="L117" s="29" t="s">
        <v>1384</v>
      </c>
      <c r="M117" s="39">
        <v>133.8940140780696</v>
      </c>
      <c r="N117" s="39">
        <v>93.478373716632447</v>
      </c>
      <c r="O117" s="29">
        <v>44197</v>
      </c>
      <c r="P117" s="29">
        <v>44452</v>
      </c>
      <c r="Q117" s="40">
        <v>0.69815199999999999</v>
      </c>
      <c r="R117" s="39">
        <v>93.478373716632447</v>
      </c>
      <c r="S117" s="39">
        <v>0</v>
      </c>
      <c r="T117" s="39">
        <v>0</v>
      </c>
      <c r="U117" s="39">
        <v>0</v>
      </c>
      <c r="V117" s="39">
        <v>0</v>
      </c>
      <c r="W117" s="29" t="s">
        <v>265</v>
      </c>
      <c r="X117" s="29" t="s">
        <v>11773</v>
      </c>
      <c r="Y117" s="29">
        <v>45446</v>
      </c>
      <c r="Z117" s="41" t="s">
        <v>11761</v>
      </c>
      <c r="AA117" s="42" t="s">
        <v>1349</v>
      </c>
      <c r="AB117" s="29" t="s">
        <v>258</v>
      </c>
      <c r="AC117" s="29" t="s">
        <v>258</v>
      </c>
      <c r="AD117" s="29" t="s">
        <v>265</v>
      </c>
      <c r="AE117" s="29" t="s">
        <v>1353</v>
      </c>
      <c r="AF117" s="29" t="s">
        <v>1368</v>
      </c>
      <c r="AG117" s="183" t="s">
        <v>1369</v>
      </c>
      <c r="AH117" s="29" t="s">
        <v>1356</v>
      </c>
      <c r="AI117" s="29" t="s">
        <v>1357</v>
      </c>
      <c r="AJ117" s="29" t="s">
        <v>258</v>
      </c>
      <c r="AK117" s="29" t="s">
        <v>258</v>
      </c>
      <c r="AL117" s="29" t="s">
        <v>13327</v>
      </c>
    </row>
    <row r="118" spans="1:38" x14ac:dyDescent="0.2">
      <c r="A118" s="35" t="s">
        <v>16</v>
      </c>
      <c r="B118" s="36">
        <v>1106</v>
      </c>
      <c r="C118" s="36"/>
      <c r="D118" s="36" t="s">
        <v>1349</v>
      </c>
      <c r="E118" s="37" t="s">
        <v>1569</v>
      </c>
      <c r="F118" s="38" t="s">
        <v>1269</v>
      </c>
      <c r="G118" s="38" t="s">
        <v>1271</v>
      </c>
      <c r="H118" s="35" t="s">
        <v>1440</v>
      </c>
      <c r="I118" s="35"/>
      <c r="J118" s="29" t="s">
        <v>484</v>
      </c>
      <c r="K118" s="29" t="s">
        <v>1365</v>
      </c>
      <c r="L118" s="29" t="s">
        <v>1366</v>
      </c>
      <c r="M118" s="39">
        <v>18.020943707572833</v>
      </c>
      <c r="N118" s="39">
        <v>9.6210376454483217</v>
      </c>
      <c r="O118" s="29">
        <v>44197</v>
      </c>
      <c r="P118" s="29">
        <v>44392</v>
      </c>
      <c r="Q118" s="40">
        <v>0.53388089999999999</v>
      </c>
      <c r="R118" s="39">
        <v>9.6210376454483217</v>
      </c>
      <c r="S118" s="39">
        <v>0</v>
      </c>
      <c r="T118" s="39">
        <v>0</v>
      </c>
      <c r="U118" s="39">
        <v>0</v>
      </c>
      <c r="V118" s="39">
        <v>0</v>
      </c>
      <c r="W118" s="29" t="s">
        <v>1357</v>
      </c>
      <c r="X118" s="29" t="s">
        <v>258</v>
      </c>
      <c r="Y118" s="29" t="s">
        <v>1349</v>
      </c>
      <c r="Z118" s="41" t="s">
        <v>1349</v>
      </c>
      <c r="AA118" s="42" t="s">
        <v>1349</v>
      </c>
      <c r="AB118" s="29" t="s">
        <v>258</v>
      </c>
      <c r="AC118" s="29" t="s">
        <v>258</v>
      </c>
      <c r="AD118" s="29" t="s">
        <v>265</v>
      </c>
      <c r="AE118" s="29" t="s">
        <v>1367</v>
      </c>
      <c r="AF118" s="29" t="s">
        <v>1368</v>
      </c>
      <c r="AG118" s="183" t="s">
        <v>1369</v>
      </c>
      <c r="AH118" s="29" t="s">
        <v>1356</v>
      </c>
      <c r="AI118" s="29" t="s">
        <v>1357</v>
      </c>
      <c r="AJ118" s="29" t="s">
        <v>258</v>
      </c>
      <c r="AK118" s="29" t="s">
        <v>258</v>
      </c>
      <c r="AL118" s="29" t="s">
        <v>13326</v>
      </c>
    </row>
    <row r="119" spans="1:38" x14ac:dyDescent="0.2">
      <c r="A119" s="35" t="s">
        <v>16</v>
      </c>
      <c r="B119" s="36">
        <v>1118</v>
      </c>
      <c r="C119" s="36"/>
      <c r="D119" s="36" t="s">
        <v>1349</v>
      </c>
      <c r="E119" s="37" t="s">
        <v>1570</v>
      </c>
      <c r="F119" s="38" t="s">
        <v>1269</v>
      </c>
      <c r="G119" s="38" t="s">
        <v>1271</v>
      </c>
      <c r="H119" s="35" t="s">
        <v>1440</v>
      </c>
      <c r="I119" s="35"/>
      <c r="J119" s="29" t="s">
        <v>1371</v>
      </c>
      <c r="K119" s="29" t="s">
        <v>1371</v>
      </c>
      <c r="L119" s="29" t="s">
        <v>1384</v>
      </c>
      <c r="M119" s="39">
        <v>344.32000458280567</v>
      </c>
      <c r="N119" s="39">
        <v>208.33598357289529</v>
      </c>
      <c r="O119" s="29">
        <v>44197</v>
      </c>
      <c r="P119" s="29">
        <v>44418</v>
      </c>
      <c r="Q119" s="40">
        <v>0.60506499999999996</v>
      </c>
      <c r="R119" s="39">
        <v>208.33598357289529</v>
      </c>
      <c r="S119" s="39">
        <v>0</v>
      </c>
      <c r="T119" s="39">
        <v>0</v>
      </c>
      <c r="U119" s="39">
        <v>0</v>
      </c>
      <c r="V119" s="39">
        <v>0</v>
      </c>
      <c r="W119" s="29" t="s">
        <v>265</v>
      </c>
      <c r="X119" s="29" t="s">
        <v>11773</v>
      </c>
      <c r="Y119" s="29">
        <v>45577</v>
      </c>
      <c r="Z119" s="41" t="s">
        <v>11761</v>
      </c>
      <c r="AA119" s="42" t="s">
        <v>1349</v>
      </c>
      <c r="AB119" s="29" t="s">
        <v>258</v>
      </c>
      <c r="AC119" s="29" t="s">
        <v>258</v>
      </c>
      <c r="AD119" s="29" t="s">
        <v>265</v>
      </c>
      <c r="AE119" s="29" t="s">
        <v>1353</v>
      </c>
      <c r="AF119" s="29" t="s">
        <v>1368</v>
      </c>
      <c r="AG119" s="183" t="s">
        <v>1369</v>
      </c>
      <c r="AH119" s="29" t="s">
        <v>1356</v>
      </c>
      <c r="AI119" s="29" t="s">
        <v>1357</v>
      </c>
      <c r="AJ119" s="29" t="s">
        <v>258</v>
      </c>
      <c r="AK119" s="29" t="s">
        <v>258</v>
      </c>
      <c r="AL119" s="29" t="s">
        <v>13327</v>
      </c>
    </row>
    <row r="120" spans="1:38" x14ac:dyDescent="0.2">
      <c r="A120" s="35" t="s">
        <v>16</v>
      </c>
      <c r="B120" s="36">
        <v>1123</v>
      </c>
      <c r="C120" s="36"/>
      <c r="D120" s="36" t="s">
        <v>1349</v>
      </c>
      <c r="E120" s="37" t="s">
        <v>1571</v>
      </c>
      <c r="F120" s="38" t="s">
        <v>1266</v>
      </c>
      <c r="G120" s="38" t="s">
        <v>1267</v>
      </c>
      <c r="H120" s="35" t="s">
        <v>1177</v>
      </c>
      <c r="I120" s="35"/>
      <c r="J120" s="29" t="s">
        <v>322</v>
      </c>
      <c r="K120" s="29" t="s">
        <v>336</v>
      </c>
      <c r="L120" s="29" t="s">
        <v>1402</v>
      </c>
      <c r="M120" s="39">
        <v>123.57910317603965</v>
      </c>
      <c r="N120" s="39">
        <v>112.32926488706364</v>
      </c>
      <c r="O120" s="29">
        <v>44197</v>
      </c>
      <c r="P120" s="29">
        <v>44529</v>
      </c>
      <c r="Q120" s="40">
        <v>0.90896650000000001</v>
      </c>
      <c r="R120" s="39">
        <v>112.32926488706364</v>
      </c>
      <c r="S120" s="39">
        <v>0</v>
      </c>
      <c r="T120" s="39">
        <v>0</v>
      </c>
      <c r="U120" s="39">
        <v>0</v>
      </c>
      <c r="V120" s="39">
        <v>0</v>
      </c>
      <c r="W120" s="29" t="s">
        <v>265</v>
      </c>
      <c r="X120" s="29" t="s">
        <v>11773</v>
      </c>
      <c r="Y120" s="29">
        <v>45253</v>
      </c>
      <c r="Z120" s="41" t="s">
        <v>11759</v>
      </c>
      <c r="AA120" s="42" t="s">
        <v>1349</v>
      </c>
      <c r="AB120" s="29" t="s">
        <v>258</v>
      </c>
      <c r="AC120" s="29" t="s">
        <v>258</v>
      </c>
      <c r="AD120" s="29" t="s">
        <v>265</v>
      </c>
      <c r="AE120" s="29" t="s">
        <v>1353</v>
      </c>
      <c r="AF120" s="29" t="s">
        <v>1361</v>
      </c>
      <c r="AG120" s="183" t="s">
        <v>1362</v>
      </c>
      <c r="AH120" s="29" t="s">
        <v>1356</v>
      </c>
      <c r="AI120" s="29" t="s">
        <v>1357</v>
      </c>
      <c r="AJ120" s="29" t="s">
        <v>258</v>
      </c>
      <c r="AK120" s="29" t="s">
        <v>258</v>
      </c>
      <c r="AL120" s="29" t="s">
        <v>13327</v>
      </c>
    </row>
    <row r="121" spans="1:38" x14ac:dyDescent="0.2">
      <c r="A121" s="35" t="s">
        <v>16</v>
      </c>
      <c r="B121" s="36">
        <v>1125</v>
      </c>
      <c r="C121" s="36"/>
      <c r="D121" s="36" t="s">
        <v>1349</v>
      </c>
      <c r="E121" s="37" t="s">
        <v>1572</v>
      </c>
      <c r="F121" s="38" t="s">
        <v>1269</v>
      </c>
      <c r="G121" s="38" t="s">
        <v>1271</v>
      </c>
      <c r="H121" s="35" t="s">
        <v>1440</v>
      </c>
      <c r="I121" s="35"/>
      <c r="J121" s="29" t="s">
        <v>484</v>
      </c>
      <c r="K121" s="29" t="s">
        <v>1365</v>
      </c>
      <c r="L121" s="29" t="s">
        <v>1366</v>
      </c>
      <c r="M121" s="39">
        <v>21.092458004601305</v>
      </c>
      <c r="N121" s="39">
        <v>62.541086926762496</v>
      </c>
      <c r="O121" s="29">
        <v>44197</v>
      </c>
      <c r="P121" s="29">
        <v>45280</v>
      </c>
      <c r="Q121" s="40">
        <v>2.9650924000000001</v>
      </c>
      <c r="R121" s="39">
        <v>21.058576317590692</v>
      </c>
      <c r="S121" s="39">
        <v>21.058576317590692</v>
      </c>
      <c r="T121" s="39">
        <v>20.423934291581109</v>
      </c>
      <c r="U121" s="39">
        <v>0</v>
      </c>
      <c r="V121" s="39">
        <v>0</v>
      </c>
      <c r="W121" s="29" t="s">
        <v>1357</v>
      </c>
      <c r="X121" s="29" t="s">
        <v>258</v>
      </c>
      <c r="Y121" s="29" t="s">
        <v>1349</v>
      </c>
      <c r="Z121" s="41" t="s">
        <v>1349</v>
      </c>
      <c r="AA121" s="42" t="s">
        <v>1349</v>
      </c>
      <c r="AB121" s="29" t="s">
        <v>258</v>
      </c>
      <c r="AC121" s="29" t="s">
        <v>258</v>
      </c>
      <c r="AD121" s="29" t="s">
        <v>265</v>
      </c>
      <c r="AE121" s="29" t="s">
        <v>1367</v>
      </c>
      <c r="AF121" s="29" t="s">
        <v>1368</v>
      </c>
      <c r="AG121" s="183" t="s">
        <v>1369</v>
      </c>
      <c r="AH121" s="29" t="s">
        <v>1356</v>
      </c>
      <c r="AI121" s="29" t="s">
        <v>1357</v>
      </c>
      <c r="AJ121" s="29" t="s">
        <v>258</v>
      </c>
      <c r="AK121" s="29" t="s">
        <v>258</v>
      </c>
      <c r="AL121" s="29" t="s">
        <v>13326</v>
      </c>
    </row>
    <row r="122" spans="1:38" x14ac:dyDescent="0.2">
      <c r="A122" s="35" t="s">
        <v>16</v>
      </c>
      <c r="B122" s="36">
        <v>1128</v>
      </c>
      <c r="C122" s="36"/>
      <c r="D122" s="36" t="s">
        <v>1349</v>
      </c>
      <c r="E122" s="37" t="s">
        <v>1573</v>
      </c>
      <c r="F122" s="38" t="s">
        <v>1269</v>
      </c>
      <c r="G122" s="38" t="s">
        <v>1271</v>
      </c>
      <c r="H122" s="35" t="s">
        <v>1440</v>
      </c>
      <c r="I122" s="35"/>
      <c r="J122" s="29" t="s">
        <v>1371</v>
      </c>
      <c r="K122" s="29" t="s">
        <v>1371</v>
      </c>
      <c r="L122" s="29" t="s">
        <v>1384</v>
      </c>
      <c r="M122" s="39">
        <v>121.07891490893914</v>
      </c>
      <c r="N122" s="39">
        <v>139.55981930184805</v>
      </c>
      <c r="O122" s="29">
        <v>44197</v>
      </c>
      <c r="P122" s="29">
        <v>44618</v>
      </c>
      <c r="Q122" s="40">
        <v>1.1526352</v>
      </c>
      <c r="R122" s="39">
        <v>120.70932238193019</v>
      </c>
      <c r="S122" s="39">
        <v>18.850496919917866</v>
      </c>
      <c r="T122" s="39">
        <v>0</v>
      </c>
      <c r="U122" s="39">
        <v>0</v>
      </c>
      <c r="V122" s="39">
        <v>0</v>
      </c>
      <c r="W122" s="29" t="s">
        <v>265</v>
      </c>
      <c r="X122" s="29" t="s">
        <v>11773</v>
      </c>
      <c r="Y122" s="29">
        <v>45275</v>
      </c>
      <c r="Z122" s="41" t="s">
        <v>11760</v>
      </c>
      <c r="AA122" s="42" t="s">
        <v>1349</v>
      </c>
      <c r="AB122" s="29" t="s">
        <v>258</v>
      </c>
      <c r="AC122" s="29" t="s">
        <v>258</v>
      </c>
      <c r="AD122" s="29" t="s">
        <v>265</v>
      </c>
      <c r="AE122" s="29" t="s">
        <v>1353</v>
      </c>
      <c r="AF122" s="29" t="s">
        <v>1368</v>
      </c>
      <c r="AG122" s="183" t="s">
        <v>1369</v>
      </c>
      <c r="AH122" s="29" t="s">
        <v>1356</v>
      </c>
      <c r="AI122" s="29" t="s">
        <v>1357</v>
      </c>
      <c r="AJ122" s="29" t="s">
        <v>258</v>
      </c>
      <c r="AK122" s="29" t="s">
        <v>258</v>
      </c>
      <c r="AL122" s="29" t="s">
        <v>13327</v>
      </c>
    </row>
    <row r="123" spans="1:38" x14ac:dyDescent="0.2">
      <c r="A123" s="35" t="s">
        <v>16</v>
      </c>
      <c r="B123" s="36">
        <v>1129</v>
      </c>
      <c r="C123" s="36"/>
      <c r="D123" s="36" t="s">
        <v>1349</v>
      </c>
      <c r="E123" s="37" t="s">
        <v>1574</v>
      </c>
      <c r="F123" s="38" t="s">
        <v>1269</v>
      </c>
      <c r="G123" s="38" t="s">
        <v>1271</v>
      </c>
      <c r="H123" s="35" t="s">
        <v>1440</v>
      </c>
      <c r="I123" s="35"/>
      <c r="J123" s="29" t="s">
        <v>1371</v>
      </c>
      <c r="K123" s="29" t="s">
        <v>1371</v>
      </c>
      <c r="L123" s="29" t="s">
        <v>1384</v>
      </c>
      <c r="M123" s="39">
        <v>52.862857064926999</v>
      </c>
      <c r="N123" s="39">
        <v>32.853848049281318</v>
      </c>
      <c r="O123" s="29">
        <v>44197</v>
      </c>
      <c r="P123" s="29">
        <v>44424</v>
      </c>
      <c r="Q123" s="40">
        <v>0.62149209999999999</v>
      </c>
      <c r="R123" s="39">
        <v>32.853848049281318</v>
      </c>
      <c r="S123" s="39">
        <v>0</v>
      </c>
      <c r="T123" s="39">
        <v>0</v>
      </c>
      <c r="U123" s="39">
        <v>0</v>
      </c>
      <c r="V123" s="39">
        <v>0</v>
      </c>
      <c r="W123" s="29" t="s">
        <v>1357</v>
      </c>
      <c r="X123" s="29" t="s">
        <v>258</v>
      </c>
      <c r="Y123" s="29" t="s">
        <v>1349</v>
      </c>
      <c r="Z123" s="41" t="s">
        <v>1349</v>
      </c>
      <c r="AA123" s="42" t="s">
        <v>1349</v>
      </c>
      <c r="AB123" s="29" t="s">
        <v>258</v>
      </c>
      <c r="AC123" s="29" t="s">
        <v>258</v>
      </c>
      <c r="AD123" s="29" t="s">
        <v>265</v>
      </c>
      <c r="AE123" s="29" t="s">
        <v>1353</v>
      </c>
      <c r="AF123" s="29" t="s">
        <v>1368</v>
      </c>
      <c r="AG123" s="183" t="s">
        <v>1369</v>
      </c>
      <c r="AH123" s="29" t="s">
        <v>1356</v>
      </c>
      <c r="AI123" s="29" t="s">
        <v>1357</v>
      </c>
      <c r="AJ123" s="29" t="s">
        <v>258</v>
      </c>
      <c r="AK123" s="29" t="s">
        <v>258</v>
      </c>
      <c r="AL123" s="29" t="s">
        <v>13326</v>
      </c>
    </row>
    <row r="124" spans="1:38" x14ac:dyDescent="0.2">
      <c r="A124" s="35" t="s">
        <v>16</v>
      </c>
      <c r="B124" s="36">
        <v>1133</v>
      </c>
      <c r="C124" s="36"/>
      <c r="D124" s="36" t="s">
        <v>1349</v>
      </c>
      <c r="E124" s="37" t="s">
        <v>1575</v>
      </c>
      <c r="F124" s="38" t="s">
        <v>1266</v>
      </c>
      <c r="G124" s="38" t="s">
        <v>1268</v>
      </c>
      <c r="H124" s="35" t="s">
        <v>1359</v>
      </c>
      <c r="I124" s="35"/>
      <c r="J124" s="29" t="s">
        <v>322</v>
      </c>
      <c r="K124" s="29" t="s">
        <v>1373</v>
      </c>
      <c r="L124" s="29" t="s">
        <v>1510</v>
      </c>
      <c r="M124" s="39">
        <v>114.06679234018733</v>
      </c>
      <c r="N124" s="39">
        <v>152.71364818617386</v>
      </c>
      <c r="O124" s="29">
        <v>44197</v>
      </c>
      <c r="P124" s="29">
        <v>44686</v>
      </c>
      <c r="Q124" s="40">
        <v>1.3388089999999999</v>
      </c>
      <c r="R124" s="39">
        <v>113.75608487337441</v>
      </c>
      <c r="S124" s="39">
        <v>38.957563312799451</v>
      </c>
      <c r="T124" s="39">
        <v>0</v>
      </c>
      <c r="U124" s="39">
        <v>0</v>
      </c>
      <c r="V124" s="39">
        <v>0</v>
      </c>
      <c r="W124" s="29" t="s">
        <v>1357</v>
      </c>
      <c r="X124" s="29" t="s">
        <v>258</v>
      </c>
      <c r="Y124" s="29" t="s">
        <v>1349</v>
      </c>
      <c r="Z124" s="41" t="s">
        <v>1349</v>
      </c>
      <c r="AA124" s="42" t="s">
        <v>1349</v>
      </c>
      <c r="AB124" s="29" t="s">
        <v>258</v>
      </c>
      <c r="AC124" s="29" t="s">
        <v>258</v>
      </c>
      <c r="AD124" s="29" t="s">
        <v>265</v>
      </c>
      <c r="AE124" s="29" t="s">
        <v>1353</v>
      </c>
      <c r="AF124" s="29" t="s">
        <v>1378</v>
      </c>
      <c r="AG124" s="183" t="s">
        <v>1379</v>
      </c>
      <c r="AH124" s="29" t="s">
        <v>1356</v>
      </c>
      <c r="AI124" s="29" t="s">
        <v>1357</v>
      </c>
      <c r="AJ124" s="29" t="s">
        <v>258</v>
      </c>
      <c r="AK124" s="29" t="s">
        <v>258</v>
      </c>
      <c r="AL124" s="29" t="s">
        <v>13326</v>
      </c>
    </row>
    <row r="125" spans="1:38" x14ac:dyDescent="0.2">
      <c r="A125" s="35" t="s">
        <v>16</v>
      </c>
      <c r="B125" s="36">
        <v>1134</v>
      </c>
      <c r="C125" s="36"/>
      <c r="D125" s="36" t="s">
        <v>1349</v>
      </c>
      <c r="E125" s="37" t="s">
        <v>1576</v>
      </c>
      <c r="F125" s="38" t="s">
        <v>1266</v>
      </c>
      <c r="G125" s="38" t="s">
        <v>1268</v>
      </c>
      <c r="H125" s="35" t="s">
        <v>1359</v>
      </c>
      <c r="I125" s="35"/>
      <c r="J125" s="29" t="s">
        <v>322</v>
      </c>
      <c r="K125" s="29" t="s">
        <v>1373</v>
      </c>
      <c r="L125" s="29" t="s">
        <v>1510</v>
      </c>
      <c r="M125" s="39">
        <v>603.10684559658603</v>
      </c>
      <c r="N125" s="39">
        <v>670.39390828199862</v>
      </c>
      <c r="O125" s="29">
        <v>44197</v>
      </c>
      <c r="P125" s="29">
        <v>44603</v>
      </c>
      <c r="Q125" s="40">
        <v>1.1115674</v>
      </c>
      <c r="R125" s="39">
        <v>601.21321013004797</v>
      </c>
      <c r="S125" s="39">
        <v>69.180698151950722</v>
      </c>
      <c r="T125" s="39">
        <v>0</v>
      </c>
      <c r="U125" s="39">
        <v>0</v>
      </c>
      <c r="V125" s="39">
        <v>0</v>
      </c>
      <c r="W125" s="29" t="s">
        <v>265</v>
      </c>
      <c r="X125" s="29" t="s">
        <v>11773</v>
      </c>
      <c r="Y125" s="29">
        <v>45153</v>
      </c>
      <c r="Z125" s="41" t="s">
        <v>11756</v>
      </c>
      <c r="AA125" s="42" t="s">
        <v>1349</v>
      </c>
      <c r="AB125" s="29" t="s">
        <v>258</v>
      </c>
      <c r="AC125" s="29" t="s">
        <v>258</v>
      </c>
      <c r="AD125" s="29" t="s">
        <v>265</v>
      </c>
      <c r="AE125" s="29" t="s">
        <v>1353</v>
      </c>
      <c r="AF125" s="29" t="s">
        <v>1378</v>
      </c>
      <c r="AG125" s="183" t="s">
        <v>1379</v>
      </c>
      <c r="AH125" s="29" t="s">
        <v>1356</v>
      </c>
      <c r="AI125" s="29" t="s">
        <v>1357</v>
      </c>
      <c r="AJ125" s="29" t="s">
        <v>258</v>
      </c>
      <c r="AK125" s="29" t="s">
        <v>258</v>
      </c>
      <c r="AL125" s="29" t="s">
        <v>13327</v>
      </c>
    </row>
    <row r="126" spans="1:38" x14ac:dyDescent="0.2">
      <c r="A126" s="35" t="s">
        <v>16</v>
      </c>
      <c r="B126" s="36">
        <v>1136</v>
      </c>
      <c r="C126" s="36"/>
      <c r="D126" s="36" t="s">
        <v>1349</v>
      </c>
      <c r="E126" s="37" t="s">
        <v>1577</v>
      </c>
      <c r="F126" s="38" t="s">
        <v>1269</v>
      </c>
      <c r="G126" s="38" t="s">
        <v>1271</v>
      </c>
      <c r="H126" s="35" t="s">
        <v>1440</v>
      </c>
      <c r="I126" s="35"/>
      <c r="J126" s="29" t="s">
        <v>484</v>
      </c>
      <c r="K126" s="29" t="s">
        <v>1365</v>
      </c>
      <c r="L126" s="29" t="s">
        <v>1366</v>
      </c>
      <c r="M126" s="39">
        <v>50.029040586185374</v>
      </c>
      <c r="N126" s="39">
        <v>27.942299794661192</v>
      </c>
      <c r="O126" s="29">
        <v>44197</v>
      </c>
      <c r="P126" s="29">
        <v>44401</v>
      </c>
      <c r="Q126" s="40">
        <v>0.55852159999999995</v>
      </c>
      <c r="R126" s="39">
        <v>27.942299794661192</v>
      </c>
      <c r="S126" s="39">
        <v>0</v>
      </c>
      <c r="T126" s="39">
        <v>0</v>
      </c>
      <c r="U126" s="39">
        <v>0</v>
      </c>
      <c r="V126" s="39">
        <v>0</v>
      </c>
      <c r="W126" s="29" t="s">
        <v>265</v>
      </c>
      <c r="X126" s="29" t="s">
        <v>11773</v>
      </c>
      <c r="Y126" s="29">
        <v>45279</v>
      </c>
      <c r="Z126" s="41" t="s">
        <v>11760</v>
      </c>
      <c r="AA126" s="42" t="s">
        <v>1349</v>
      </c>
      <c r="AB126" s="29" t="s">
        <v>258</v>
      </c>
      <c r="AC126" s="29" t="s">
        <v>258</v>
      </c>
      <c r="AD126" s="29" t="s">
        <v>265</v>
      </c>
      <c r="AE126" s="29" t="s">
        <v>1367</v>
      </c>
      <c r="AF126" s="29" t="s">
        <v>1368</v>
      </c>
      <c r="AG126" s="183" t="s">
        <v>1369</v>
      </c>
      <c r="AH126" s="29" t="s">
        <v>1356</v>
      </c>
      <c r="AI126" s="29" t="s">
        <v>1357</v>
      </c>
      <c r="AJ126" s="29" t="s">
        <v>258</v>
      </c>
      <c r="AK126" s="29" t="s">
        <v>258</v>
      </c>
      <c r="AL126" s="29" t="s">
        <v>13327</v>
      </c>
    </row>
    <row r="127" spans="1:38" x14ac:dyDescent="0.2">
      <c r="A127" s="35" t="s">
        <v>16</v>
      </c>
      <c r="B127" s="36">
        <v>1138</v>
      </c>
      <c r="C127" s="36"/>
      <c r="D127" s="36" t="s">
        <v>1349</v>
      </c>
      <c r="E127" s="37" t="s">
        <v>1578</v>
      </c>
      <c r="F127" s="38" t="s">
        <v>1269</v>
      </c>
      <c r="G127" s="38" t="s">
        <v>1271</v>
      </c>
      <c r="H127" s="35" t="s">
        <v>1440</v>
      </c>
      <c r="I127" s="35"/>
      <c r="J127" s="29" t="s">
        <v>484</v>
      </c>
      <c r="K127" s="29" t="s">
        <v>1365</v>
      </c>
      <c r="L127" s="29" t="s">
        <v>1366</v>
      </c>
      <c r="M127" s="39">
        <v>28.055138644975909</v>
      </c>
      <c r="N127" s="39">
        <v>14.978102669404517</v>
      </c>
      <c r="O127" s="29">
        <v>44197</v>
      </c>
      <c r="P127" s="29">
        <v>44392</v>
      </c>
      <c r="Q127" s="40">
        <v>0.53388089999999999</v>
      </c>
      <c r="R127" s="39">
        <v>14.978102669404517</v>
      </c>
      <c r="S127" s="39">
        <v>0</v>
      </c>
      <c r="T127" s="39">
        <v>0</v>
      </c>
      <c r="U127" s="39">
        <v>0</v>
      </c>
      <c r="V127" s="39">
        <v>0</v>
      </c>
      <c r="W127" s="29" t="s">
        <v>1357</v>
      </c>
      <c r="X127" s="29" t="s">
        <v>258</v>
      </c>
      <c r="Y127" s="29" t="s">
        <v>1349</v>
      </c>
      <c r="Z127" s="41" t="s">
        <v>1349</v>
      </c>
      <c r="AA127" s="42" t="s">
        <v>1349</v>
      </c>
      <c r="AB127" s="29" t="s">
        <v>258</v>
      </c>
      <c r="AC127" s="29" t="s">
        <v>258</v>
      </c>
      <c r="AD127" s="29" t="s">
        <v>265</v>
      </c>
      <c r="AE127" s="29" t="s">
        <v>1367</v>
      </c>
      <c r="AF127" s="29" t="s">
        <v>1368</v>
      </c>
      <c r="AG127" s="183" t="s">
        <v>1369</v>
      </c>
      <c r="AH127" s="29" t="s">
        <v>1356</v>
      </c>
      <c r="AI127" s="29" t="s">
        <v>1357</v>
      </c>
      <c r="AJ127" s="29" t="s">
        <v>258</v>
      </c>
      <c r="AK127" s="29" t="s">
        <v>258</v>
      </c>
      <c r="AL127" s="29" t="s">
        <v>13326</v>
      </c>
    </row>
    <row r="128" spans="1:38" x14ac:dyDescent="0.2">
      <c r="A128" s="35" t="s">
        <v>16</v>
      </c>
      <c r="B128" s="36">
        <v>1165</v>
      </c>
      <c r="C128" s="36"/>
      <c r="D128" s="36" t="s">
        <v>1349</v>
      </c>
      <c r="E128" s="37" t="s">
        <v>1579</v>
      </c>
      <c r="F128" s="38" t="s">
        <v>1266</v>
      </c>
      <c r="G128" s="38" t="s">
        <v>1268</v>
      </c>
      <c r="H128" s="35" t="s">
        <v>1359</v>
      </c>
      <c r="I128" s="35"/>
      <c r="J128" s="29" t="s">
        <v>322</v>
      </c>
      <c r="K128" s="29" t="s">
        <v>1373</v>
      </c>
      <c r="L128" s="29" t="s">
        <v>1510</v>
      </c>
      <c r="M128" s="39">
        <v>192.8645075784008</v>
      </c>
      <c r="N128" s="39">
        <v>366.45575633127993</v>
      </c>
      <c r="O128" s="29">
        <v>44197</v>
      </c>
      <c r="P128" s="29">
        <v>44891</v>
      </c>
      <c r="Q128" s="40">
        <v>1.9000684000000001</v>
      </c>
      <c r="R128" s="39">
        <v>192.45518138261463</v>
      </c>
      <c r="S128" s="39">
        <v>174.00057494866527</v>
      </c>
      <c r="T128" s="39">
        <v>0</v>
      </c>
      <c r="U128" s="39">
        <v>0</v>
      </c>
      <c r="V128" s="39">
        <v>0</v>
      </c>
      <c r="W128" s="29" t="s">
        <v>265</v>
      </c>
      <c r="X128" s="29" t="s">
        <v>11773</v>
      </c>
      <c r="Y128" s="29">
        <v>45278</v>
      </c>
      <c r="Z128" s="41" t="s">
        <v>11760</v>
      </c>
      <c r="AA128" s="42" t="s">
        <v>1349</v>
      </c>
      <c r="AB128" s="29" t="s">
        <v>258</v>
      </c>
      <c r="AC128" s="29" t="s">
        <v>258</v>
      </c>
      <c r="AD128" s="29" t="s">
        <v>265</v>
      </c>
      <c r="AE128" s="29" t="s">
        <v>1353</v>
      </c>
      <c r="AF128" s="29" t="s">
        <v>1361</v>
      </c>
      <c r="AG128" s="183" t="s">
        <v>1362</v>
      </c>
      <c r="AH128" s="29" t="s">
        <v>1356</v>
      </c>
      <c r="AI128" s="29" t="s">
        <v>1357</v>
      </c>
      <c r="AJ128" s="29" t="s">
        <v>258</v>
      </c>
      <c r="AK128" s="29" t="s">
        <v>258</v>
      </c>
      <c r="AL128" s="29" t="s">
        <v>13327</v>
      </c>
    </row>
    <row r="129" spans="1:38" x14ac:dyDescent="0.2">
      <c r="A129" s="35" t="s">
        <v>16</v>
      </c>
      <c r="B129" s="36">
        <v>1167</v>
      </c>
      <c r="C129" s="36"/>
      <c r="D129" s="36" t="s">
        <v>1349</v>
      </c>
      <c r="E129" s="37" t="s">
        <v>1580</v>
      </c>
      <c r="F129" s="38" t="s">
        <v>1269</v>
      </c>
      <c r="G129" s="38" t="s">
        <v>1273</v>
      </c>
      <c r="H129" s="35" t="s">
        <v>1393</v>
      </c>
      <c r="I129" s="35"/>
      <c r="J129" s="29" t="s">
        <v>1371</v>
      </c>
      <c r="K129" s="29" t="s">
        <v>1371</v>
      </c>
      <c r="L129" s="29" t="s">
        <v>1384</v>
      </c>
      <c r="M129" s="39">
        <v>51.89860126607293</v>
      </c>
      <c r="N129" s="39">
        <v>19.182236824093089</v>
      </c>
      <c r="O129" s="29">
        <v>44197</v>
      </c>
      <c r="P129" s="29">
        <v>44332</v>
      </c>
      <c r="Q129" s="40">
        <v>0.36960989999999999</v>
      </c>
      <c r="R129" s="39">
        <v>19.182236824093089</v>
      </c>
      <c r="S129" s="39">
        <v>0</v>
      </c>
      <c r="T129" s="39">
        <v>0</v>
      </c>
      <c r="U129" s="39">
        <v>0</v>
      </c>
      <c r="V129" s="39">
        <v>0</v>
      </c>
      <c r="W129" s="29" t="s">
        <v>265</v>
      </c>
      <c r="X129" s="29" t="s">
        <v>11773</v>
      </c>
      <c r="Y129" s="29">
        <v>45222</v>
      </c>
      <c r="Z129" s="41" t="s">
        <v>11758</v>
      </c>
      <c r="AA129" s="42" t="s">
        <v>1349</v>
      </c>
      <c r="AB129" s="29" t="s">
        <v>258</v>
      </c>
      <c r="AC129" s="29" t="s">
        <v>258</v>
      </c>
      <c r="AD129" s="29" t="s">
        <v>265</v>
      </c>
      <c r="AE129" s="29" t="s">
        <v>1353</v>
      </c>
      <c r="AF129" s="29" t="s">
        <v>1368</v>
      </c>
      <c r="AG129" s="183" t="s">
        <v>1369</v>
      </c>
      <c r="AH129" s="29" t="s">
        <v>1413</v>
      </c>
      <c r="AI129" s="29" t="s">
        <v>1357</v>
      </c>
      <c r="AJ129" s="29" t="s">
        <v>258</v>
      </c>
      <c r="AK129" s="29" t="s">
        <v>258</v>
      </c>
      <c r="AL129" s="29" t="s">
        <v>13327</v>
      </c>
    </row>
    <row r="130" spans="1:38" x14ac:dyDescent="0.2">
      <c r="A130" s="35" t="s">
        <v>16</v>
      </c>
      <c r="B130" s="36">
        <v>1170</v>
      </c>
      <c r="C130" s="36"/>
      <c r="D130" s="36" t="s">
        <v>1349</v>
      </c>
      <c r="E130" s="37" t="s">
        <v>1581</v>
      </c>
      <c r="F130" s="38" t="s">
        <v>1269</v>
      </c>
      <c r="G130" s="38" t="s">
        <v>1271</v>
      </c>
      <c r="H130" s="35" t="s">
        <v>11597</v>
      </c>
      <c r="I130" s="35"/>
      <c r="J130" s="29" t="s">
        <v>1371</v>
      </c>
      <c r="K130" s="29" t="s">
        <v>1371</v>
      </c>
      <c r="L130" s="29" t="s">
        <v>1366</v>
      </c>
      <c r="M130" s="39">
        <v>2.5230232602534204</v>
      </c>
      <c r="N130" s="39">
        <v>8.6069459274469544</v>
      </c>
      <c r="O130" s="29">
        <v>44197</v>
      </c>
      <c r="P130" s="29">
        <v>45443</v>
      </c>
      <c r="Q130" s="40">
        <v>3.4113620999999998</v>
      </c>
      <c r="R130" s="39">
        <v>2.51927446954141</v>
      </c>
      <c r="S130" s="39">
        <v>2.51927446954141</v>
      </c>
      <c r="T130" s="39">
        <v>2.51927446954141</v>
      </c>
      <c r="U130" s="39">
        <v>1.0491225188227242</v>
      </c>
      <c r="V130" s="39">
        <v>0</v>
      </c>
      <c r="W130" s="29" t="s">
        <v>265</v>
      </c>
      <c r="X130" s="29" t="s">
        <v>11773</v>
      </c>
      <c r="Y130" s="29">
        <v>45378</v>
      </c>
      <c r="Z130" s="41" t="s">
        <v>11761</v>
      </c>
      <c r="AA130" s="42" t="s">
        <v>1349</v>
      </c>
      <c r="AB130" s="29" t="s">
        <v>258</v>
      </c>
      <c r="AC130" s="29" t="s">
        <v>258</v>
      </c>
      <c r="AD130" s="29" t="s">
        <v>265</v>
      </c>
      <c r="AE130" s="29" t="s">
        <v>1367</v>
      </c>
      <c r="AF130" s="29" t="s">
        <v>1368</v>
      </c>
      <c r="AG130" s="183" t="s">
        <v>1369</v>
      </c>
      <c r="AH130" s="29" t="s">
        <v>1356</v>
      </c>
      <c r="AI130" s="29" t="s">
        <v>1357</v>
      </c>
      <c r="AJ130" s="29" t="s">
        <v>258</v>
      </c>
      <c r="AK130" s="29" t="s">
        <v>258</v>
      </c>
      <c r="AL130" s="29" t="s">
        <v>13327</v>
      </c>
    </row>
    <row r="131" spans="1:38" x14ac:dyDescent="0.2">
      <c r="A131" s="35" t="s">
        <v>16</v>
      </c>
      <c r="B131" s="36">
        <v>1176</v>
      </c>
      <c r="C131" s="36"/>
      <c r="D131" s="36" t="s">
        <v>1349</v>
      </c>
      <c r="E131" s="37" t="s">
        <v>1582</v>
      </c>
      <c r="F131" s="38" t="s">
        <v>1269</v>
      </c>
      <c r="G131" s="38" t="s">
        <v>1445</v>
      </c>
      <c r="H131" s="35" t="s">
        <v>357</v>
      </c>
      <c r="I131" s="35"/>
      <c r="J131" s="29" t="s">
        <v>274</v>
      </c>
      <c r="K131" s="29" t="s">
        <v>1583</v>
      </c>
      <c r="L131" s="29" t="s">
        <v>1584</v>
      </c>
      <c r="M131" s="39">
        <v>153.71842852871069</v>
      </c>
      <c r="N131" s="39">
        <v>281.55408624229983</v>
      </c>
      <c r="O131" s="29">
        <v>44197</v>
      </c>
      <c r="P131" s="29">
        <v>44866</v>
      </c>
      <c r="Q131" s="40">
        <v>1.8316222</v>
      </c>
      <c r="R131" s="39">
        <v>153.38394250513349</v>
      </c>
      <c r="S131" s="39">
        <v>128.17014373716634</v>
      </c>
      <c r="T131" s="39">
        <v>0</v>
      </c>
      <c r="U131" s="39">
        <v>0</v>
      </c>
      <c r="V131" s="39">
        <v>0</v>
      </c>
      <c r="W131" s="29" t="s">
        <v>1357</v>
      </c>
      <c r="X131" s="29" t="s">
        <v>258</v>
      </c>
      <c r="Y131" s="29" t="s">
        <v>1349</v>
      </c>
      <c r="Z131" s="41" t="s">
        <v>1349</v>
      </c>
      <c r="AA131" s="42" t="s">
        <v>1349</v>
      </c>
      <c r="AB131" s="29" t="s">
        <v>258</v>
      </c>
      <c r="AC131" s="29" t="s">
        <v>258</v>
      </c>
      <c r="AD131" s="29" t="s">
        <v>258</v>
      </c>
      <c r="AE131" s="29" t="s">
        <v>1353</v>
      </c>
      <c r="AF131" s="29" t="s">
        <v>1361</v>
      </c>
      <c r="AG131" s="183" t="s">
        <v>1362</v>
      </c>
      <c r="AH131" s="29" t="s">
        <v>1356</v>
      </c>
      <c r="AI131" s="29" t="s">
        <v>1357</v>
      </c>
      <c r="AJ131" s="29" t="s">
        <v>258</v>
      </c>
      <c r="AK131" s="29" t="s">
        <v>258</v>
      </c>
      <c r="AL131" s="29" t="s">
        <v>13326</v>
      </c>
    </row>
    <row r="132" spans="1:38" x14ac:dyDescent="0.2">
      <c r="A132" s="35" t="s">
        <v>16</v>
      </c>
      <c r="B132" s="36">
        <v>1179</v>
      </c>
      <c r="C132" s="36"/>
      <c r="D132" s="36" t="s">
        <v>1349</v>
      </c>
      <c r="E132" s="37" t="s">
        <v>1585</v>
      </c>
      <c r="F132" s="38" t="s">
        <v>1266</v>
      </c>
      <c r="G132" s="38" t="s">
        <v>1268</v>
      </c>
      <c r="H132" s="35" t="s">
        <v>1359</v>
      </c>
      <c r="I132" s="35"/>
      <c r="J132" s="29" t="s">
        <v>322</v>
      </c>
      <c r="K132" s="29" t="s">
        <v>1373</v>
      </c>
      <c r="L132" s="29" t="s">
        <v>1510</v>
      </c>
      <c r="M132" s="39">
        <v>35.601537979841822</v>
      </c>
      <c r="N132" s="39">
        <v>35.479698836413412</v>
      </c>
      <c r="O132" s="29">
        <v>44197</v>
      </c>
      <c r="P132" s="29">
        <v>44561</v>
      </c>
      <c r="Q132" s="40">
        <v>0.99657770000000001</v>
      </c>
      <c r="R132" s="39">
        <v>35.479698836413412</v>
      </c>
      <c r="S132" s="39">
        <v>0</v>
      </c>
      <c r="T132" s="39">
        <v>0</v>
      </c>
      <c r="U132" s="39">
        <v>0</v>
      </c>
      <c r="V132" s="39">
        <v>0</v>
      </c>
      <c r="W132" s="29" t="s">
        <v>265</v>
      </c>
      <c r="X132" s="29" t="s">
        <v>11773</v>
      </c>
      <c r="Y132" s="29">
        <v>45267</v>
      </c>
      <c r="Z132" s="41" t="s">
        <v>11760</v>
      </c>
      <c r="AA132" s="42" t="s">
        <v>1349</v>
      </c>
      <c r="AB132" s="29" t="s">
        <v>258</v>
      </c>
      <c r="AC132" s="29" t="s">
        <v>258</v>
      </c>
      <c r="AD132" s="29" t="s">
        <v>265</v>
      </c>
      <c r="AE132" s="29" t="s">
        <v>1353</v>
      </c>
      <c r="AF132" s="29" t="s">
        <v>1378</v>
      </c>
      <c r="AG132" s="183" t="s">
        <v>1379</v>
      </c>
      <c r="AH132" s="29" t="s">
        <v>1356</v>
      </c>
      <c r="AI132" s="29" t="s">
        <v>1357</v>
      </c>
      <c r="AJ132" s="29" t="s">
        <v>258</v>
      </c>
      <c r="AK132" s="29" t="s">
        <v>258</v>
      </c>
      <c r="AL132" s="29" t="s">
        <v>13327</v>
      </c>
    </row>
    <row r="133" spans="1:38" x14ac:dyDescent="0.2">
      <c r="A133" s="35" t="s">
        <v>16</v>
      </c>
      <c r="B133" s="36">
        <v>1190</v>
      </c>
      <c r="C133" s="36"/>
      <c r="D133" s="36" t="s">
        <v>1349</v>
      </c>
      <c r="E133" s="37" t="s">
        <v>1586</v>
      </c>
      <c r="F133" s="38" t="s">
        <v>1269</v>
      </c>
      <c r="G133" s="38" t="s">
        <v>1271</v>
      </c>
      <c r="H133" s="35" t="s">
        <v>1440</v>
      </c>
      <c r="I133" s="35"/>
      <c r="J133" s="29" t="s">
        <v>484</v>
      </c>
      <c r="K133" s="29" t="s">
        <v>1365</v>
      </c>
      <c r="L133" s="29" t="s">
        <v>1366</v>
      </c>
      <c r="M133" s="39">
        <v>48.108748271792031</v>
      </c>
      <c r="N133" s="39">
        <v>33.982360027378512</v>
      </c>
      <c r="O133" s="29">
        <v>44197</v>
      </c>
      <c r="P133" s="29">
        <v>44455</v>
      </c>
      <c r="Q133" s="40">
        <v>0.70636549999999998</v>
      </c>
      <c r="R133" s="39">
        <v>33.982360027378512</v>
      </c>
      <c r="S133" s="39">
        <v>0</v>
      </c>
      <c r="T133" s="39">
        <v>0</v>
      </c>
      <c r="U133" s="39">
        <v>0</v>
      </c>
      <c r="V133" s="39">
        <v>0</v>
      </c>
      <c r="W133" s="29" t="s">
        <v>1357</v>
      </c>
      <c r="X133" s="29" t="s">
        <v>258</v>
      </c>
      <c r="Y133" s="29" t="s">
        <v>1349</v>
      </c>
      <c r="Z133" s="41" t="s">
        <v>1349</v>
      </c>
      <c r="AA133" s="42" t="s">
        <v>1349</v>
      </c>
      <c r="AB133" s="29" t="s">
        <v>258</v>
      </c>
      <c r="AC133" s="29" t="s">
        <v>258</v>
      </c>
      <c r="AD133" s="29" t="s">
        <v>265</v>
      </c>
      <c r="AE133" s="29" t="s">
        <v>1367</v>
      </c>
      <c r="AF133" s="29" t="s">
        <v>1368</v>
      </c>
      <c r="AG133" s="183" t="s">
        <v>1369</v>
      </c>
      <c r="AH133" s="29" t="s">
        <v>1356</v>
      </c>
      <c r="AI133" s="29" t="s">
        <v>1357</v>
      </c>
      <c r="AJ133" s="29" t="s">
        <v>258</v>
      </c>
      <c r="AK133" s="29" t="s">
        <v>258</v>
      </c>
      <c r="AL133" s="29" t="s">
        <v>13326</v>
      </c>
    </row>
    <row r="134" spans="1:38" x14ac:dyDescent="0.2">
      <c r="A134" s="35" t="s">
        <v>16</v>
      </c>
      <c r="B134" s="36">
        <v>1193</v>
      </c>
      <c r="C134" s="36"/>
      <c r="D134" s="36" t="s">
        <v>1349</v>
      </c>
      <c r="E134" s="37" t="s">
        <v>1587</v>
      </c>
      <c r="F134" s="38" t="s">
        <v>1269</v>
      </c>
      <c r="G134" s="38" t="s">
        <v>1271</v>
      </c>
      <c r="H134" s="35" t="s">
        <v>1440</v>
      </c>
      <c r="I134" s="35"/>
      <c r="J134" s="29" t="s">
        <v>484</v>
      </c>
      <c r="K134" s="29" t="s">
        <v>1365</v>
      </c>
      <c r="L134" s="29" t="s">
        <v>1366</v>
      </c>
      <c r="M134" s="39">
        <v>20.084840335288337</v>
      </c>
      <c r="N134" s="39">
        <v>14.90209993155373</v>
      </c>
      <c r="O134" s="29">
        <v>44197</v>
      </c>
      <c r="P134" s="29">
        <v>44468</v>
      </c>
      <c r="Q134" s="40">
        <v>0.74195759999999999</v>
      </c>
      <c r="R134" s="39">
        <v>14.90209993155373</v>
      </c>
      <c r="S134" s="39">
        <v>0</v>
      </c>
      <c r="T134" s="39">
        <v>0</v>
      </c>
      <c r="U134" s="39">
        <v>0</v>
      </c>
      <c r="V134" s="39">
        <v>0</v>
      </c>
      <c r="W134" s="29" t="s">
        <v>1357</v>
      </c>
      <c r="X134" s="29" t="s">
        <v>258</v>
      </c>
      <c r="Y134" s="29" t="s">
        <v>1349</v>
      </c>
      <c r="Z134" s="41" t="s">
        <v>1349</v>
      </c>
      <c r="AA134" s="42" t="s">
        <v>1349</v>
      </c>
      <c r="AB134" s="29" t="s">
        <v>258</v>
      </c>
      <c r="AC134" s="29" t="s">
        <v>258</v>
      </c>
      <c r="AD134" s="29" t="s">
        <v>265</v>
      </c>
      <c r="AE134" s="29" t="s">
        <v>1367</v>
      </c>
      <c r="AF134" s="29" t="s">
        <v>1368</v>
      </c>
      <c r="AG134" s="183" t="s">
        <v>1369</v>
      </c>
      <c r="AH134" s="29" t="s">
        <v>1356</v>
      </c>
      <c r="AI134" s="29" t="s">
        <v>1357</v>
      </c>
      <c r="AJ134" s="29" t="s">
        <v>258</v>
      </c>
      <c r="AK134" s="29" t="s">
        <v>258</v>
      </c>
      <c r="AL134" s="29" t="s">
        <v>13326</v>
      </c>
    </row>
    <row r="135" spans="1:38" x14ac:dyDescent="0.2">
      <c r="A135" s="35" t="s">
        <v>16</v>
      </c>
      <c r="B135" s="36">
        <v>1222</v>
      </c>
      <c r="C135" s="36"/>
      <c r="D135" s="36" t="s">
        <v>1349</v>
      </c>
      <c r="E135" s="37" t="s">
        <v>1588</v>
      </c>
      <c r="F135" s="38" t="s">
        <v>1269</v>
      </c>
      <c r="G135" s="38" t="s">
        <v>1271</v>
      </c>
      <c r="H135" s="35" t="s">
        <v>1440</v>
      </c>
      <c r="I135" s="35"/>
      <c r="J135" s="29" t="s">
        <v>484</v>
      </c>
      <c r="K135" s="29" t="s">
        <v>1551</v>
      </c>
      <c r="L135" s="29" t="s">
        <v>1384</v>
      </c>
      <c r="M135" s="39">
        <v>57.873556909265751</v>
      </c>
      <c r="N135" s="39">
        <v>57.675496235455171</v>
      </c>
      <c r="O135" s="29">
        <v>44197</v>
      </c>
      <c r="P135" s="29">
        <v>44561</v>
      </c>
      <c r="Q135" s="40">
        <v>0.99657770000000001</v>
      </c>
      <c r="R135" s="39">
        <v>57.675496235455171</v>
      </c>
      <c r="S135" s="39">
        <v>0</v>
      </c>
      <c r="T135" s="39">
        <v>0</v>
      </c>
      <c r="U135" s="39">
        <v>0</v>
      </c>
      <c r="V135" s="39">
        <v>0</v>
      </c>
      <c r="W135" s="29" t="s">
        <v>1357</v>
      </c>
      <c r="X135" s="29" t="s">
        <v>258</v>
      </c>
      <c r="Y135" s="29" t="s">
        <v>1349</v>
      </c>
      <c r="Z135" s="41" t="s">
        <v>1349</v>
      </c>
      <c r="AA135" s="42" t="s">
        <v>1349</v>
      </c>
      <c r="AB135" s="29" t="s">
        <v>258</v>
      </c>
      <c r="AC135" s="29" t="s">
        <v>258</v>
      </c>
      <c r="AD135" s="29" t="s">
        <v>265</v>
      </c>
      <c r="AE135" s="29" t="s">
        <v>1353</v>
      </c>
      <c r="AF135" s="29" t="s">
        <v>1368</v>
      </c>
      <c r="AG135" s="183" t="s">
        <v>1369</v>
      </c>
      <c r="AH135" s="29" t="s">
        <v>1356</v>
      </c>
      <c r="AI135" s="29" t="s">
        <v>1357</v>
      </c>
      <c r="AJ135" s="29" t="s">
        <v>258</v>
      </c>
      <c r="AK135" s="29" t="s">
        <v>258</v>
      </c>
      <c r="AL135" s="29" t="s">
        <v>13326</v>
      </c>
    </row>
    <row r="136" spans="1:38" x14ac:dyDescent="0.2">
      <c r="A136" s="35" t="s">
        <v>16</v>
      </c>
      <c r="B136" s="36">
        <v>1226</v>
      </c>
      <c r="C136" s="36"/>
      <c r="D136" s="36" t="s">
        <v>1349</v>
      </c>
      <c r="E136" s="37" t="s">
        <v>1589</v>
      </c>
      <c r="F136" s="38" t="s">
        <v>1269</v>
      </c>
      <c r="G136" s="38" t="s">
        <v>1271</v>
      </c>
      <c r="H136" s="35" t="s">
        <v>1440</v>
      </c>
      <c r="I136" s="35"/>
      <c r="J136" s="29" t="s">
        <v>484</v>
      </c>
      <c r="K136" s="29" t="s">
        <v>1551</v>
      </c>
      <c r="L136" s="29" t="s">
        <v>1384</v>
      </c>
      <c r="M136" s="39">
        <v>219.15466367283074</v>
      </c>
      <c r="N136" s="39">
        <v>169.80361943874061</v>
      </c>
      <c r="O136" s="29">
        <v>44197</v>
      </c>
      <c r="P136" s="29">
        <v>44480</v>
      </c>
      <c r="Q136" s="40">
        <v>0.77481180000000005</v>
      </c>
      <c r="R136" s="39">
        <v>169.80361943874061</v>
      </c>
      <c r="S136" s="39">
        <v>0</v>
      </c>
      <c r="T136" s="39">
        <v>0</v>
      </c>
      <c r="U136" s="39">
        <v>0</v>
      </c>
      <c r="V136" s="39">
        <v>0</v>
      </c>
      <c r="W136" s="29" t="s">
        <v>1357</v>
      </c>
      <c r="X136" s="29" t="s">
        <v>258</v>
      </c>
      <c r="Y136" s="29" t="s">
        <v>1349</v>
      </c>
      <c r="Z136" s="41" t="s">
        <v>1349</v>
      </c>
      <c r="AA136" s="42" t="s">
        <v>1349</v>
      </c>
      <c r="AB136" s="29" t="s">
        <v>258</v>
      </c>
      <c r="AC136" s="29" t="s">
        <v>258</v>
      </c>
      <c r="AD136" s="29" t="s">
        <v>265</v>
      </c>
      <c r="AE136" s="29" t="s">
        <v>1353</v>
      </c>
      <c r="AF136" s="29" t="s">
        <v>1368</v>
      </c>
      <c r="AG136" s="183" t="s">
        <v>1369</v>
      </c>
      <c r="AH136" s="29" t="s">
        <v>1356</v>
      </c>
      <c r="AI136" s="29" t="s">
        <v>1357</v>
      </c>
      <c r="AJ136" s="29" t="s">
        <v>258</v>
      </c>
      <c r="AK136" s="29" t="s">
        <v>258</v>
      </c>
      <c r="AL136" s="29" t="s">
        <v>13326</v>
      </c>
    </row>
    <row r="137" spans="1:38" x14ac:dyDescent="0.2">
      <c r="A137" s="35" t="s">
        <v>16</v>
      </c>
      <c r="B137" s="36">
        <v>1229</v>
      </c>
      <c r="C137" s="36"/>
      <c r="D137" s="36" t="s">
        <v>1349</v>
      </c>
      <c r="E137" s="37" t="s">
        <v>1590</v>
      </c>
      <c r="F137" s="38" t="s">
        <v>1266</v>
      </c>
      <c r="G137" s="38" t="s">
        <v>1268</v>
      </c>
      <c r="H137" s="35" t="s">
        <v>669</v>
      </c>
      <c r="I137" s="35"/>
      <c r="J137" s="29" t="s">
        <v>1387</v>
      </c>
      <c r="K137" s="29" t="s">
        <v>1457</v>
      </c>
      <c r="L137" s="29" t="s">
        <v>1458</v>
      </c>
      <c r="M137" s="39">
        <v>761.12289437828611</v>
      </c>
      <c r="N137" s="39">
        <v>1125.2740752908967</v>
      </c>
      <c r="O137" s="29">
        <v>44197</v>
      </c>
      <c r="P137" s="29">
        <v>44737</v>
      </c>
      <c r="Q137" s="40">
        <v>1.4784394000000001</v>
      </c>
      <c r="R137" s="39">
        <v>759.19600273785079</v>
      </c>
      <c r="S137" s="39">
        <v>366.07807255304584</v>
      </c>
      <c r="T137" s="39">
        <v>0</v>
      </c>
      <c r="U137" s="39">
        <v>0</v>
      </c>
      <c r="V137" s="39">
        <v>0</v>
      </c>
      <c r="W137" s="29" t="s">
        <v>265</v>
      </c>
      <c r="X137" s="29" t="s">
        <v>11773</v>
      </c>
      <c r="Y137" s="29">
        <v>45265</v>
      </c>
      <c r="Z137" s="41" t="s">
        <v>11760</v>
      </c>
      <c r="AA137" s="42" t="s">
        <v>1349</v>
      </c>
      <c r="AB137" s="29" t="s">
        <v>258</v>
      </c>
      <c r="AC137" s="29" t="s">
        <v>258</v>
      </c>
      <c r="AD137" s="29" t="s">
        <v>258</v>
      </c>
      <c r="AE137" s="29" t="s">
        <v>1353</v>
      </c>
      <c r="AF137" s="29" t="s">
        <v>1390</v>
      </c>
      <c r="AG137" s="183" t="s">
        <v>1391</v>
      </c>
      <c r="AH137" s="29" t="s">
        <v>1356</v>
      </c>
      <c r="AI137" s="29" t="s">
        <v>265</v>
      </c>
      <c r="AJ137" s="29" t="s">
        <v>258</v>
      </c>
      <c r="AK137" s="29" t="s">
        <v>258</v>
      </c>
      <c r="AL137" s="29" t="s">
        <v>13327</v>
      </c>
    </row>
    <row r="138" spans="1:38" x14ac:dyDescent="0.2">
      <c r="A138" s="35" t="s">
        <v>16</v>
      </c>
      <c r="B138" s="36">
        <v>1238</v>
      </c>
      <c r="C138" s="36"/>
      <c r="D138" s="36" t="s">
        <v>1349</v>
      </c>
      <c r="E138" s="37" t="s">
        <v>1591</v>
      </c>
      <c r="F138" s="38" t="s">
        <v>1269</v>
      </c>
      <c r="G138" s="38" t="s">
        <v>1271</v>
      </c>
      <c r="H138" s="35" t="s">
        <v>1440</v>
      </c>
      <c r="I138" s="35"/>
      <c r="J138" s="29" t="s">
        <v>1387</v>
      </c>
      <c r="K138" s="29" t="s">
        <v>1388</v>
      </c>
      <c r="L138" s="29" t="s">
        <v>1389</v>
      </c>
      <c r="M138" s="39">
        <v>11889.424349898327</v>
      </c>
      <c r="N138" s="39">
        <v>14192.440325804246</v>
      </c>
      <c r="O138" s="29">
        <v>44197</v>
      </c>
      <c r="P138" s="29">
        <v>44633</v>
      </c>
      <c r="Q138" s="40">
        <v>1.1937028999999999</v>
      </c>
      <c r="R138" s="39">
        <v>11854.097754962355</v>
      </c>
      <c r="S138" s="39">
        <v>2338.3425708418895</v>
      </c>
      <c r="T138" s="39">
        <v>0</v>
      </c>
      <c r="U138" s="39">
        <v>0</v>
      </c>
      <c r="V138" s="39">
        <v>0</v>
      </c>
      <c r="W138" s="29" t="s">
        <v>1357</v>
      </c>
      <c r="X138" s="29" t="s">
        <v>258</v>
      </c>
      <c r="Y138" s="29" t="s">
        <v>1349</v>
      </c>
      <c r="Z138" s="41" t="s">
        <v>1349</v>
      </c>
      <c r="AA138" s="42" t="s">
        <v>1349</v>
      </c>
      <c r="AB138" s="29" t="s">
        <v>258</v>
      </c>
      <c r="AC138" s="29" t="s">
        <v>258</v>
      </c>
      <c r="AD138" s="29" t="s">
        <v>258</v>
      </c>
      <c r="AE138" s="29" t="s">
        <v>1353</v>
      </c>
      <c r="AF138" s="29" t="s">
        <v>1390</v>
      </c>
      <c r="AG138" s="183" t="s">
        <v>1391</v>
      </c>
      <c r="AH138" s="29" t="s">
        <v>1356</v>
      </c>
      <c r="AI138" s="29" t="s">
        <v>1357</v>
      </c>
      <c r="AJ138" s="29" t="s">
        <v>258</v>
      </c>
      <c r="AK138" s="29" t="s">
        <v>258</v>
      </c>
      <c r="AL138" s="29" t="s">
        <v>13326</v>
      </c>
    </row>
    <row r="139" spans="1:38" x14ac:dyDescent="0.2">
      <c r="A139" s="35" t="s">
        <v>16</v>
      </c>
      <c r="B139" s="36">
        <v>1244</v>
      </c>
      <c r="C139" s="36"/>
      <c r="D139" s="36" t="s">
        <v>1349</v>
      </c>
      <c r="E139" s="37" t="s">
        <v>1592</v>
      </c>
      <c r="F139" s="38" t="s">
        <v>1269</v>
      </c>
      <c r="G139" s="38" t="s">
        <v>1271</v>
      </c>
      <c r="H139" s="35" t="s">
        <v>1440</v>
      </c>
      <c r="I139" s="35"/>
      <c r="J139" s="29" t="s">
        <v>1371</v>
      </c>
      <c r="K139" s="29" t="s">
        <v>1371</v>
      </c>
      <c r="L139" s="29" t="s">
        <v>1384</v>
      </c>
      <c r="M139" s="39">
        <v>74.261002864648589</v>
      </c>
      <c r="N139" s="39">
        <v>67.500763860369602</v>
      </c>
      <c r="O139" s="29">
        <v>44197</v>
      </c>
      <c r="P139" s="29">
        <v>44529</v>
      </c>
      <c r="Q139" s="40">
        <v>0.90896650000000001</v>
      </c>
      <c r="R139" s="39">
        <v>67.500763860369602</v>
      </c>
      <c r="S139" s="39">
        <v>0</v>
      </c>
      <c r="T139" s="39">
        <v>0</v>
      </c>
      <c r="U139" s="39">
        <v>0</v>
      </c>
      <c r="V139" s="39">
        <v>0</v>
      </c>
      <c r="W139" s="29" t="s">
        <v>1357</v>
      </c>
      <c r="X139" s="29" t="s">
        <v>258</v>
      </c>
      <c r="Y139" s="29" t="s">
        <v>1349</v>
      </c>
      <c r="Z139" s="41" t="s">
        <v>1349</v>
      </c>
      <c r="AA139" s="42" t="s">
        <v>1349</v>
      </c>
      <c r="AB139" s="29" t="s">
        <v>258</v>
      </c>
      <c r="AC139" s="29" t="s">
        <v>258</v>
      </c>
      <c r="AD139" s="29" t="s">
        <v>265</v>
      </c>
      <c r="AE139" s="29" t="s">
        <v>1353</v>
      </c>
      <c r="AF139" s="29" t="s">
        <v>1368</v>
      </c>
      <c r="AG139" s="183" t="s">
        <v>1369</v>
      </c>
      <c r="AH139" s="29" t="s">
        <v>1356</v>
      </c>
      <c r="AI139" s="29" t="s">
        <v>1357</v>
      </c>
      <c r="AJ139" s="29" t="s">
        <v>258</v>
      </c>
      <c r="AK139" s="29" t="s">
        <v>258</v>
      </c>
      <c r="AL139" s="29" t="s">
        <v>13326</v>
      </c>
    </row>
    <row r="140" spans="1:38" x14ac:dyDescent="0.2">
      <c r="A140" s="35" t="s">
        <v>16</v>
      </c>
      <c r="B140" s="36">
        <v>1247</v>
      </c>
      <c r="C140" s="36"/>
      <c r="D140" s="36" t="s">
        <v>1349</v>
      </c>
      <c r="E140" s="37" t="s">
        <v>1593</v>
      </c>
      <c r="F140" s="38" t="s">
        <v>1266</v>
      </c>
      <c r="G140" s="38" t="s">
        <v>1268</v>
      </c>
      <c r="H140" s="35" t="s">
        <v>1359</v>
      </c>
      <c r="I140" s="35"/>
      <c r="J140" s="29" t="s">
        <v>322</v>
      </c>
      <c r="K140" s="29" t="s">
        <v>1373</v>
      </c>
      <c r="L140" s="29" t="s">
        <v>1402</v>
      </c>
      <c r="M140" s="39">
        <v>147.40699620722944</v>
      </c>
      <c r="N140" s="39">
        <v>267.57245722108144</v>
      </c>
      <c r="O140" s="29">
        <v>44197</v>
      </c>
      <c r="P140" s="29">
        <v>44860</v>
      </c>
      <c r="Q140" s="40">
        <v>1.8151951</v>
      </c>
      <c r="R140" s="39">
        <v>147.084257357974</v>
      </c>
      <c r="S140" s="39">
        <v>120.48819986310747</v>
      </c>
      <c r="T140" s="39">
        <v>0</v>
      </c>
      <c r="U140" s="39">
        <v>0</v>
      </c>
      <c r="V140" s="39">
        <v>0</v>
      </c>
      <c r="W140" s="29" t="s">
        <v>265</v>
      </c>
      <c r="X140" s="29" t="s">
        <v>11773</v>
      </c>
      <c r="Y140" s="29">
        <v>45276</v>
      </c>
      <c r="Z140" s="41" t="s">
        <v>11760</v>
      </c>
      <c r="AA140" s="42" t="s">
        <v>1349</v>
      </c>
      <c r="AB140" s="29" t="s">
        <v>258</v>
      </c>
      <c r="AC140" s="29" t="s">
        <v>258</v>
      </c>
      <c r="AD140" s="29" t="s">
        <v>265</v>
      </c>
      <c r="AE140" s="29" t="s">
        <v>1353</v>
      </c>
      <c r="AF140" s="29" t="s">
        <v>1361</v>
      </c>
      <c r="AG140" s="183" t="s">
        <v>1362</v>
      </c>
      <c r="AH140" s="29" t="s">
        <v>1356</v>
      </c>
      <c r="AI140" s="29" t="s">
        <v>1357</v>
      </c>
      <c r="AJ140" s="29" t="s">
        <v>258</v>
      </c>
      <c r="AK140" s="29" t="s">
        <v>258</v>
      </c>
      <c r="AL140" s="29" t="s">
        <v>13327</v>
      </c>
    </row>
    <row r="141" spans="1:38" x14ac:dyDescent="0.2">
      <c r="A141" s="35" t="s">
        <v>16</v>
      </c>
      <c r="B141" s="36">
        <v>1253</v>
      </c>
      <c r="C141" s="36"/>
      <c r="D141" s="36" t="s">
        <v>1349</v>
      </c>
      <c r="E141" s="37" t="s">
        <v>1594</v>
      </c>
      <c r="F141" s="38" t="s">
        <v>1269</v>
      </c>
      <c r="G141" s="38" t="s">
        <v>1273</v>
      </c>
      <c r="H141" s="35" t="s">
        <v>1393</v>
      </c>
      <c r="I141" s="35"/>
      <c r="J141" s="29" t="s">
        <v>484</v>
      </c>
      <c r="K141" s="29" t="s">
        <v>1365</v>
      </c>
      <c r="L141" s="29" t="s">
        <v>1366</v>
      </c>
      <c r="M141" s="39">
        <v>26.006047740964416</v>
      </c>
      <c r="N141" s="39">
        <v>47.348451745379876</v>
      </c>
      <c r="O141" s="29">
        <v>44197</v>
      </c>
      <c r="P141" s="29">
        <v>44862</v>
      </c>
      <c r="Q141" s="40">
        <v>1.8206708</v>
      </c>
      <c r="R141" s="39">
        <v>25.949226557152635</v>
      </c>
      <c r="S141" s="39">
        <v>21.399225188227241</v>
      </c>
      <c r="T141" s="39">
        <v>0</v>
      </c>
      <c r="U141" s="39">
        <v>0</v>
      </c>
      <c r="V141" s="39">
        <v>0</v>
      </c>
      <c r="W141" s="29" t="s">
        <v>265</v>
      </c>
      <c r="X141" s="29" t="s">
        <v>11773</v>
      </c>
      <c r="Y141" s="29">
        <v>45273</v>
      </c>
      <c r="Z141" s="41" t="s">
        <v>11760</v>
      </c>
      <c r="AA141" s="42" t="s">
        <v>1349</v>
      </c>
      <c r="AB141" s="29" t="s">
        <v>258</v>
      </c>
      <c r="AC141" s="29" t="s">
        <v>258</v>
      </c>
      <c r="AD141" s="29" t="s">
        <v>265</v>
      </c>
      <c r="AE141" s="29" t="s">
        <v>1367</v>
      </c>
      <c r="AF141" s="29" t="s">
        <v>1368</v>
      </c>
      <c r="AG141" s="183" t="s">
        <v>1369</v>
      </c>
      <c r="AH141" s="29" t="s">
        <v>1356</v>
      </c>
      <c r="AI141" s="29" t="s">
        <v>1357</v>
      </c>
      <c r="AJ141" s="29" t="s">
        <v>258</v>
      </c>
      <c r="AK141" s="29" t="s">
        <v>258</v>
      </c>
      <c r="AL141" s="29" t="s">
        <v>13327</v>
      </c>
    </row>
    <row r="142" spans="1:38" x14ac:dyDescent="0.2">
      <c r="A142" s="35" t="s">
        <v>16</v>
      </c>
      <c r="B142" s="36">
        <v>1254</v>
      </c>
      <c r="C142" s="36"/>
      <c r="D142" s="36" t="s">
        <v>1349</v>
      </c>
      <c r="E142" s="37" t="s">
        <v>1595</v>
      </c>
      <c r="F142" s="38" t="s">
        <v>1269</v>
      </c>
      <c r="G142" s="38" t="s">
        <v>1273</v>
      </c>
      <c r="H142" s="35" t="s">
        <v>1393</v>
      </c>
      <c r="I142" s="35"/>
      <c r="J142" s="29" t="s">
        <v>322</v>
      </c>
      <c r="K142" s="29" t="s">
        <v>323</v>
      </c>
      <c r="L142" s="29" t="s">
        <v>1596</v>
      </c>
      <c r="M142" s="39">
        <v>265.81160683021091</v>
      </c>
      <c r="N142" s="39">
        <v>63.314464065708421</v>
      </c>
      <c r="O142" s="29">
        <v>44197</v>
      </c>
      <c r="P142" s="29">
        <v>44284</v>
      </c>
      <c r="Q142" s="40">
        <v>0.23819299999999999</v>
      </c>
      <c r="R142" s="39">
        <v>63.314464065708421</v>
      </c>
      <c r="S142" s="39">
        <v>0</v>
      </c>
      <c r="T142" s="39">
        <v>0</v>
      </c>
      <c r="U142" s="39">
        <v>0</v>
      </c>
      <c r="V142" s="39">
        <v>0</v>
      </c>
      <c r="W142" s="29" t="s">
        <v>265</v>
      </c>
      <c r="X142" s="29" t="s">
        <v>11773</v>
      </c>
      <c r="Y142" s="29">
        <v>45195</v>
      </c>
      <c r="Z142" s="41" t="s">
        <v>11757</v>
      </c>
      <c r="AA142" s="42" t="s">
        <v>1349</v>
      </c>
      <c r="AB142" s="29" t="s">
        <v>258</v>
      </c>
      <c r="AC142" s="29" t="s">
        <v>258</v>
      </c>
      <c r="AD142" s="29" t="s">
        <v>258</v>
      </c>
      <c r="AE142" s="29" t="s">
        <v>1353</v>
      </c>
      <c r="AF142" s="29" t="s">
        <v>1361</v>
      </c>
      <c r="AG142" s="183" t="s">
        <v>1362</v>
      </c>
      <c r="AH142" s="29" t="s">
        <v>1413</v>
      </c>
      <c r="AI142" s="29" t="s">
        <v>1357</v>
      </c>
      <c r="AJ142" s="29" t="s">
        <v>258</v>
      </c>
      <c r="AK142" s="29" t="s">
        <v>258</v>
      </c>
      <c r="AL142" s="29" t="s">
        <v>13327</v>
      </c>
    </row>
    <row r="143" spans="1:38" x14ac:dyDescent="0.2">
      <c r="A143" s="35" t="s">
        <v>16</v>
      </c>
      <c r="B143" s="36">
        <v>1261</v>
      </c>
      <c r="C143" s="36"/>
      <c r="D143" s="36" t="s">
        <v>1349</v>
      </c>
      <c r="E143" s="37" t="s">
        <v>1597</v>
      </c>
      <c r="F143" s="38" t="s">
        <v>1269</v>
      </c>
      <c r="G143" s="38" t="s">
        <v>1271</v>
      </c>
      <c r="H143" s="35" t="s">
        <v>1440</v>
      </c>
      <c r="I143" s="35"/>
      <c r="J143" s="29" t="s">
        <v>1371</v>
      </c>
      <c r="K143" s="29" t="s">
        <v>1371</v>
      </c>
      <c r="L143" s="29" t="s">
        <v>1384</v>
      </c>
      <c r="M143" s="39">
        <v>113.63183067604911</v>
      </c>
      <c r="N143" s="39">
        <v>89.90992470910335</v>
      </c>
      <c r="O143" s="29">
        <v>44197</v>
      </c>
      <c r="P143" s="29">
        <v>44486</v>
      </c>
      <c r="Q143" s="40">
        <v>0.79123889999999997</v>
      </c>
      <c r="R143" s="39">
        <v>89.90992470910335</v>
      </c>
      <c r="S143" s="39">
        <v>0</v>
      </c>
      <c r="T143" s="39">
        <v>0</v>
      </c>
      <c r="U143" s="39">
        <v>0</v>
      </c>
      <c r="V143" s="39">
        <v>0</v>
      </c>
      <c r="W143" s="29" t="s">
        <v>1357</v>
      </c>
      <c r="X143" s="29" t="s">
        <v>258</v>
      </c>
      <c r="Y143" s="29" t="s">
        <v>1349</v>
      </c>
      <c r="Z143" s="41" t="s">
        <v>1349</v>
      </c>
      <c r="AA143" s="42" t="s">
        <v>1349</v>
      </c>
      <c r="AB143" s="29" t="s">
        <v>258</v>
      </c>
      <c r="AC143" s="29" t="s">
        <v>258</v>
      </c>
      <c r="AD143" s="29" t="s">
        <v>265</v>
      </c>
      <c r="AE143" s="29" t="s">
        <v>1353</v>
      </c>
      <c r="AF143" s="29" t="s">
        <v>1368</v>
      </c>
      <c r="AG143" s="183" t="s">
        <v>1369</v>
      </c>
      <c r="AH143" s="29" t="s">
        <v>1356</v>
      </c>
      <c r="AI143" s="29" t="s">
        <v>1357</v>
      </c>
      <c r="AJ143" s="29" t="s">
        <v>258</v>
      </c>
      <c r="AK143" s="29" t="s">
        <v>258</v>
      </c>
      <c r="AL143" s="29" t="s">
        <v>13326</v>
      </c>
    </row>
    <row r="144" spans="1:38" x14ac:dyDescent="0.2">
      <c r="A144" s="35" t="s">
        <v>16</v>
      </c>
      <c r="B144" s="36">
        <v>1265</v>
      </c>
      <c r="C144" s="36"/>
      <c r="D144" s="36" t="s">
        <v>1349</v>
      </c>
      <c r="E144" s="37" t="s">
        <v>1598</v>
      </c>
      <c r="F144" s="38" t="s">
        <v>1266</v>
      </c>
      <c r="G144" s="38" t="s">
        <v>1268</v>
      </c>
      <c r="H144" s="35" t="s">
        <v>669</v>
      </c>
      <c r="I144" s="35"/>
      <c r="J144" s="29" t="s">
        <v>484</v>
      </c>
      <c r="K144" s="29" t="s">
        <v>1365</v>
      </c>
      <c r="L144" s="29" t="s">
        <v>1563</v>
      </c>
      <c r="M144" s="39">
        <v>297.41885425203196</v>
      </c>
      <c r="N144" s="39">
        <v>450.30151403148528</v>
      </c>
      <c r="O144" s="29">
        <v>44197</v>
      </c>
      <c r="P144" s="29">
        <v>44750</v>
      </c>
      <c r="Q144" s="40">
        <v>1.5140315</v>
      </c>
      <c r="R144" s="39">
        <v>296.67879534565367</v>
      </c>
      <c r="S144" s="39">
        <v>153.62271868583161</v>
      </c>
      <c r="T144" s="39">
        <v>0</v>
      </c>
      <c r="U144" s="39">
        <v>0</v>
      </c>
      <c r="V144" s="39">
        <v>0</v>
      </c>
      <c r="W144" s="29" t="s">
        <v>265</v>
      </c>
      <c r="X144" s="29" t="s">
        <v>11773</v>
      </c>
      <c r="Y144" s="29">
        <v>45210</v>
      </c>
      <c r="Z144" s="41" t="s">
        <v>11758</v>
      </c>
      <c r="AA144" s="42" t="s">
        <v>1349</v>
      </c>
      <c r="AB144" s="29" t="s">
        <v>258</v>
      </c>
      <c r="AC144" s="29" t="s">
        <v>258</v>
      </c>
      <c r="AD144" s="29" t="s">
        <v>258</v>
      </c>
      <c r="AE144" s="29" t="s">
        <v>1353</v>
      </c>
      <c r="AF144" s="29" t="s">
        <v>1368</v>
      </c>
      <c r="AG144" s="183" t="s">
        <v>1369</v>
      </c>
      <c r="AH144" s="29" t="s">
        <v>1356</v>
      </c>
      <c r="AI144" s="29" t="s">
        <v>1357</v>
      </c>
      <c r="AJ144" s="29" t="s">
        <v>258</v>
      </c>
      <c r="AK144" s="29" t="s">
        <v>258</v>
      </c>
      <c r="AL144" s="29" t="s">
        <v>13327</v>
      </c>
    </row>
    <row r="145" spans="1:38" x14ac:dyDescent="0.2">
      <c r="A145" s="35" t="s">
        <v>16</v>
      </c>
      <c r="B145" s="36">
        <v>1269</v>
      </c>
      <c r="C145" s="36"/>
      <c r="D145" s="36" t="s">
        <v>1349</v>
      </c>
      <c r="E145" s="37" t="s">
        <v>1599</v>
      </c>
      <c r="F145" s="38" t="s">
        <v>1269</v>
      </c>
      <c r="G145" s="38" t="s">
        <v>1271</v>
      </c>
      <c r="H145" s="35" t="s">
        <v>1440</v>
      </c>
      <c r="I145" s="35"/>
      <c r="J145" s="29" t="s">
        <v>1371</v>
      </c>
      <c r="K145" s="29" t="s">
        <v>1371</v>
      </c>
      <c r="L145" s="29" t="s">
        <v>1384</v>
      </c>
      <c r="M145" s="39">
        <v>90.126769123901198</v>
      </c>
      <c r="N145" s="39">
        <v>86.363778234086254</v>
      </c>
      <c r="O145" s="29">
        <v>44197</v>
      </c>
      <c r="P145" s="29">
        <v>44547</v>
      </c>
      <c r="Q145" s="40">
        <v>0.95824779999999998</v>
      </c>
      <c r="R145" s="39">
        <v>86.363778234086254</v>
      </c>
      <c r="S145" s="39">
        <v>0</v>
      </c>
      <c r="T145" s="39">
        <v>0</v>
      </c>
      <c r="U145" s="39">
        <v>0</v>
      </c>
      <c r="V145" s="39">
        <v>0</v>
      </c>
      <c r="W145" s="29" t="s">
        <v>265</v>
      </c>
      <c r="X145" s="29" t="s">
        <v>11773</v>
      </c>
      <c r="Y145" s="29">
        <v>45282</v>
      </c>
      <c r="Z145" s="41" t="s">
        <v>11760</v>
      </c>
      <c r="AA145" s="42" t="s">
        <v>1349</v>
      </c>
      <c r="AB145" s="29" t="s">
        <v>258</v>
      </c>
      <c r="AC145" s="29" t="s">
        <v>258</v>
      </c>
      <c r="AD145" s="29" t="s">
        <v>265</v>
      </c>
      <c r="AE145" s="29" t="s">
        <v>1353</v>
      </c>
      <c r="AF145" s="29" t="s">
        <v>1368</v>
      </c>
      <c r="AG145" s="183" t="s">
        <v>1369</v>
      </c>
      <c r="AH145" s="29" t="s">
        <v>1356</v>
      </c>
      <c r="AI145" s="29" t="s">
        <v>1357</v>
      </c>
      <c r="AJ145" s="29" t="s">
        <v>258</v>
      </c>
      <c r="AK145" s="29" t="s">
        <v>258</v>
      </c>
      <c r="AL145" s="29" t="s">
        <v>13327</v>
      </c>
    </row>
    <row r="146" spans="1:38" x14ac:dyDescent="0.2">
      <c r="A146" s="35" t="s">
        <v>16</v>
      </c>
      <c r="B146" s="36">
        <v>1276</v>
      </c>
      <c r="C146" s="36"/>
      <c r="D146" s="36" t="s">
        <v>1349</v>
      </c>
      <c r="E146" s="37" t="s">
        <v>1600</v>
      </c>
      <c r="F146" s="38" t="s">
        <v>1269</v>
      </c>
      <c r="G146" s="38" t="s">
        <v>1271</v>
      </c>
      <c r="H146" s="35" t="s">
        <v>1440</v>
      </c>
      <c r="I146" s="35"/>
      <c r="J146" s="29" t="s">
        <v>484</v>
      </c>
      <c r="K146" s="29" t="s">
        <v>1365</v>
      </c>
      <c r="L146" s="29" t="s">
        <v>1366</v>
      </c>
      <c r="M146" s="39">
        <v>26.856920269182005</v>
      </c>
      <c r="N146" s="39">
        <v>40.294570841889119</v>
      </c>
      <c r="O146" s="29">
        <v>44197</v>
      </c>
      <c r="P146" s="29">
        <v>44745</v>
      </c>
      <c r="Q146" s="40">
        <v>1.5003422</v>
      </c>
      <c r="R146" s="39">
        <v>26.789650924024642</v>
      </c>
      <c r="S146" s="39">
        <v>13.504919917864475</v>
      </c>
      <c r="T146" s="39">
        <v>0</v>
      </c>
      <c r="U146" s="39">
        <v>0</v>
      </c>
      <c r="V146" s="39">
        <v>0</v>
      </c>
      <c r="W146" s="29" t="s">
        <v>1357</v>
      </c>
      <c r="X146" s="29" t="s">
        <v>258</v>
      </c>
      <c r="Y146" s="29" t="s">
        <v>1349</v>
      </c>
      <c r="Z146" s="41" t="s">
        <v>1349</v>
      </c>
      <c r="AA146" s="42" t="s">
        <v>1349</v>
      </c>
      <c r="AB146" s="29" t="s">
        <v>258</v>
      </c>
      <c r="AC146" s="29" t="s">
        <v>258</v>
      </c>
      <c r="AD146" s="29" t="s">
        <v>265</v>
      </c>
      <c r="AE146" s="29" t="s">
        <v>1367</v>
      </c>
      <c r="AF146" s="29" t="s">
        <v>1368</v>
      </c>
      <c r="AG146" s="183" t="s">
        <v>1369</v>
      </c>
      <c r="AH146" s="29" t="s">
        <v>1356</v>
      </c>
      <c r="AI146" s="29" t="s">
        <v>1357</v>
      </c>
      <c r="AJ146" s="29" t="s">
        <v>258</v>
      </c>
      <c r="AK146" s="29" t="s">
        <v>258</v>
      </c>
      <c r="AL146" s="29" t="s">
        <v>13326</v>
      </c>
    </row>
    <row r="147" spans="1:38" x14ac:dyDescent="0.2">
      <c r="A147" s="35" t="s">
        <v>16</v>
      </c>
      <c r="B147" s="36">
        <v>1279</v>
      </c>
      <c r="C147" s="36"/>
      <c r="D147" s="36" t="s">
        <v>1349</v>
      </c>
      <c r="E147" s="37" t="s">
        <v>1601</v>
      </c>
      <c r="F147" s="38" t="s">
        <v>1266</v>
      </c>
      <c r="G147" s="38" t="s">
        <v>1268</v>
      </c>
      <c r="H147" s="35" t="s">
        <v>1359</v>
      </c>
      <c r="I147" s="35"/>
      <c r="J147" s="29" t="s">
        <v>484</v>
      </c>
      <c r="K147" s="29" t="s">
        <v>1551</v>
      </c>
      <c r="L147" s="29" t="s">
        <v>1384</v>
      </c>
      <c r="M147" s="39">
        <v>376.00371059291302</v>
      </c>
      <c r="N147" s="39">
        <v>522.95656399726215</v>
      </c>
      <c r="O147" s="29">
        <v>44197</v>
      </c>
      <c r="P147" s="29">
        <v>44705</v>
      </c>
      <c r="Q147" s="40">
        <v>1.3908282000000001</v>
      </c>
      <c r="R147" s="39">
        <v>375.00814510609172</v>
      </c>
      <c r="S147" s="39">
        <v>147.94841889117043</v>
      </c>
      <c r="T147" s="39">
        <v>0</v>
      </c>
      <c r="U147" s="39">
        <v>0</v>
      </c>
      <c r="V147" s="39">
        <v>0</v>
      </c>
      <c r="W147" s="29" t="s">
        <v>265</v>
      </c>
      <c r="X147" s="29" t="s">
        <v>11773</v>
      </c>
      <c r="Y147" s="29">
        <v>45258</v>
      </c>
      <c r="Z147" s="41" t="s">
        <v>11759</v>
      </c>
      <c r="AA147" s="42" t="s">
        <v>1349</v>
      </c>
      <c r="AB147" s="29" t="s">
        <v>258</v>
      </c>
      <c r="AC147" s="29" t="s">
        <v>258</v>
      </c>
      <c r="AD147" s="29" t="s">
        <v>265</v>
      </c>
      <c r="AE147" s="29" t="s">
        <v>1353</v>
      </c>
      <c r="AF147" s="29" t="s">
        <v>1368</v>
      </c>
      <c r="AG147" s="183" t="s">
        <v>1369</v>
      </c>
      <c r="AH147" s="29" t="s">
        <v>1356</v>
      </c>
      <c r="AI147" s="29" t="s">
        <v>1357</v>
      </c>
      <c r="AJ147" s="29" t="s">
        <v>258</v>
      </c>
      <c r="AK147" s="29" t="s">
        <v>258</v>
      </c>
      <c r="AL147" s="29" t="s">
        <v>13327</v>
      </c>
    </row>
    <row r="148" spans="1:38" x14ac:dyDescent="0.2">
      <c r="A148" s="35" t="s">
        <v>16</v>
      </c>
      <c r="B148" s="36">
        <v>1280</v>
      </c>
      <c r="C148" s="36"/>
      <c r="D148" s="36" t="s">
        <v>1349</v>
      </c>
      <c r="E148" s="37" t="s">
        <v>1602</v>
      </c>
      <c r="F148" s="38" t="s">
        <v>1269</v>
      </c>
      <c r="G148" s="38" t="s">
        <v>1273</v>
      </c>
      <c r="H148" s="35" t="s">
        <v>1393</v>
      </c>
      <c r="I148" s="35"/>
      <c r="J148" s="29" t="s">
        <v>484</v>
      </c>
      <c r="K148" s="29" t="s">
        <v>1365</v>
      </c>
      <c r="L148" s="29" t="s">
        <v>1366</v>
      </c>
      <c r="M148" s="39">
        <v>14.298593390233036</v>
      </c>
      <c r="N148" s="39">
        <v>12.801204654346339</v>
      </c>
      <c r="O148" s="29">
        <v>44197</v>
      </c>
      <c r="P148" s="29">
        <v>44524</v>
      </c>
      <c r="Q148" s="40">
        <v>0.8952772</v>
      </c>
      <c r="R148" s="39">
        <v>12.801204654346339</v>
      </c>
      <c r="S148" s="39">
        <v>0</v>
      </c>
      <c r="T148" s="39">
        <v>0</v>
      </c>
      <c r="U148" s="39">
        <v>0</v>
      </c>
      <c r="V148" s="39">
        <v>0</v>
      </c>
      <c r="W148" s="29" t="s">
        <v>265</v>
      </c>
      <c r="X148" s="29" t="s">
        <v>11773</v>
      </c>
      <c r="Y148" s="29">
        <v>45275</v>
      </c>
      <c r="Z148" s="41" t="s">
        <v>11760</v>
      </c>
      <c r="AA148" s="42" t="s">
        <v>1349</v>
      </c>
      <c r="AB148" s="29" t="s">
        <v>258</v>
      </c>
      <c r="AC148" s="29" t="s">
        <v>258</v>
      </c>
      <c r="AD148" s="29" t="s">
        <v>265</v>
      </c>
      <c r="AE148" s="29" t="s">
        <v>1367</v>
      </c>
      <c r="AF148" s="29" t="s">
        <v>1368</v>
      </c>
      <c r="AG148" s="183" t="s">
        <v>1369</v>
      </c>
      <c r="AH148" s="29" t="s">
        <v>1356</v>
      </c>
      <c r="AI148" s="29" t="s">
        <v>1357</v>
      </c>
      <c r="AJ148" s="29" t="s">
        <v>258</v>
      </c>
      <c r="AK148" s="29" t="s">
        <v>258</v>
      </c>
      <c r="AL148" s="29" t="s">
        <v>13327</v>
      </c>
    </row>
    <row r="149" spans="1:38" x14ac:dyDescent="0.2">
      <c r="A149" s="35" t="s">
        <v>16</v>
      </c>
      <c r="B149" s="36">
        <v>1282</v>
      </c>
      <c r="C149" s="36"/>
      <c r="D149" s="36" t="s">
        <v>1349</v>
      </c>
      <c r="E149" s="37" t="s">
        <v>1603</v>
      </c>
      <c r="F149" s="38" t="s">
        <v>1269</v>
      </c>
      <c r="G149" s="38" t="s">
        <v>1271</v>
      </c>
      <c r="H149" s="35" t="s">
        <v>1440</v>
      </c>
      <c r="I149" s="35"/>
      <c r="J149" s="29" t="s">
        <v>484</v>
      </c>
      <c r="K149" s="29" t="s">
        <v>1365</v>
      </c>
      <c r="L149" s="29" t="s">
        <v>1384</v>
      </c>
      <c r="M149" s="39">
        <v>114.58223761483626</v>
      </c>
      <c r="N149" s="39">
        <v>95.994970568104037</v>
      </c>
      <c r="O149" s="29">
        <v>44197</v>
      </c>
      <c r="P149" s="29">
        <v>44503</v>
      </c>
      <c r="Q149" s="40">
        <v>0.83778229999999998</v>
      </c>
      <c r="R149" s="39">
        <v>95.994970568104037</v>
      </c>
      <c r="S149" s="39">
        <v>0</v>
      </c>
      <c r="T149" s="39">
        <v>0</v>
      </c>
      <c r="U149" s="39">
        <v>0</v>
      </c>
      <c r="V149" s="39">
        <v>0</v>
      </c>
      <c r="W149" s="29" t="s">
        <v>1357</v>
      </c>
      <c r="X149" s="29" t="s">
        <v>258</v>
      </c>
      <c r="Y149" s="29" t="s">
        <v>1349</v>
      </c>
      <c r="Z149" s="41" t="s">
        <v>1349</v>
      </c>
      <c r="AA149" s="42" t="s">
        <v>1349</v>
      </c>
      <c r="AB149" s="29" t="s">
        <v>258</v>
      </c>
      <c r="AC149" s="29" t="s">
        <v>258</v>
      </c>
      <c r="AD149" s="29" t="s">
        <v>265</v>
      </c>
      <c r="AE149" s="29" t="s">
        <v>1353</v>
      </c>
      <c r="AF149" s="29" t="s">
        <v>1368</v>
      </c>
      <c r="AG149" s="183" t="s">
        <v>1369</v>
      </c>
      <c r="AH149" s="29" t="s">
        <v>1356</v>
      </c>
      <c r="AI149" s="29" t="s">
        <v>1357</v>
      </c>
      <c r="AJ149" s="29" t="s">
        <v>258</v>
      </c>
      <c r="AK149" s="29" t="s">
        <v>258</v>
      </c>
      <c r="AL149" s="29" t="s">
        <v>13326</v>
      </c>
    </row>
    <row r="150" spans="1:38" x14ac:dyDescent="0.2">
      <c r="A150" s="35" t="s">
        <v>16</v>
      </c>
      <c r="B150" s="36">
        <v>1284</v>
      </c>
      <c r="C150" s="36"/>
      <c r="D150" s="36" t="s">
        <v>1349</v>
      </c>
      <c r="E150" s="37" t="s">
        <v>1604</v>
      </c>
      <c r="F150" s="38" t="s">
        <v>1269</v>
      </c>
      <c r="G150" s="38" t="s">
        <v>1271</v>
      </c>
      <c r="H150" s="35" t="s">
        <v>1440</v>
      </c>
      <c r="I150" s="35"/>
      <c r="J150" s="29" t="s">
        <v>484</v>
      </c>
      <c r="K150" s="29" t="s">
        <v>1551</v>
      </c>
      <c r="L150" s="29" t="s">
        <v>1384</v>
      </c>
      <c r="M150" s="39">
        <v>335.10155229212637</v>
      </c>
      <c r="N150" s="39">
        <v>280.7421492128679</v>
      </c>
      <c r="O150" s="29">
        <v>44197</v>
      </c>
      <c r="P150" s="29">
        <v>44503</v>
      </c>
      <c r="Q150" s="40">
        <v>0.83778229999999998</v>
      </c>
      <c r="R150" s="39">
        <v>280.7421492128679</v>
      </c>
      <c r="S150" s="39">
        <v>0</v>
      </c>
      <c r="T150" s="39">
        <v>0</v>
      </c>
      <c r="U150" s="39">
        <v>0</v>
      </c>
      <c r="V150" s="39">
        <v>0</v>
      </c>
      <c r="W150" s="29" t="s">
        <v>265</v>
      </c>
      <c r="X150" s="29" t="s">
        <v>11773</v>
      </c>
      <c r="Y150" s="29">
        <v>45260</v>
      </c>
      <c r="Z150" s="41" t="s">
        <v>11759</v>
      </c>
      <c r="AA150" s="42" t="s">
        <v>1349</v>
      </c>
      <c r="AB150" s="29" t="s">
        <v>258</v>
      </c>
      <c r="AC150" s="29" t="s">
        <v>258</v>
      </c>
      <c r="AD150" s="29" t="s">
        <v>265</v>
      </c>
      <c r="AE150" s="29" t="s">
        <v>1353</v>
      </c>
      <c r="AF150" s="29" t="s">
        <v>1368</v>
      </c>
      <c r="AG150" s="183" t="s">
        <v>1369</v>
      </c>
      <c r="AH150" s="29" t="s">
        <v>1356</v>
      </c>
      <c r="AI150" s="29" t="s">
        <v>1357</v>
      </c>
      <c r="AJ150" s="29" t="s">
        <v>258</v>
      </c>
      <c r="AK150" s="29" t="s">
        <v>258</v>
      </c>
      <c r="AL150" s="29" t="s">
        <v>13327</v>
      </c>
    </row>
    <row r="151" spans="1:38" x14ac:dyDescent="0.2">
      <c r="A151" s="35" t="s">
        <v>16</v>
      </c>
      <c r="B151" s="36">
        <v>1310</v>
      </c>
      <c r="C151" s="36"/>
      <c r="D151" s="36" t="s">
        <v>1349</v>
      </c>
      <c r="E151" s="37" t="s">
        <v>1605</v>
      </c>
      <c r="F151" s="38" t="s">
        <v>1269</v>
      </c>
      <c r="G151" s="38" t="s">
        <v>1271</v>
      </c>
      <c r="H151" s="35" t="s">
        <v>1440</v>
      </c>
      <c r="I151" s="35"/>
      <c r="J151" s="29" t="s">
        <v>1371</v>
      </c>
      <c r="K151" s="29" t="s">
        <v>1371</v>
      </c>
      <c r="L151" s="29" t="s">
        <v>1384</v>
      </c>
      <c r="M151" s="39">
        <v>98.972781929023938</v>
      </c>
      <c r="N151" s="39">
        <v>94.56947296372347</v>
      </c>
      <c r="O151" s="29">
        <v>44197</v>
      </c>
      <c r="P151" s="29">
        <v>44546</v>
      </c>
      <c r="Q151" s="40">
        <v>0.95550990000000002</v>
      </c>
      <c r="R151" s="39">
        <v>94.56947296372347</v>
      </c>
      <c r="S151" s="39">
        <v>0</v>
      </c>
      <c r="T151" s="39">
        <v>0</v>
      </c>
      <c r="U151" s="39">
        <v>0</v>
      </c>
      <c r="V151" s="39">
        <v>0</v>
      </c>
      <c r="W151" s="29" t="s">
        <v>265</v>
      </c>
      <c r="X151" s="29" t="s">
        <v>11773</v>
      </c>
      <c r="Y151" s="29">
        <v>45571</v>
      </c>
      <c r="Z151" s="41" t="s">
        <v>11761</v>
      </c>
      <c r="AA151" s="42" t="s">
        <v>1349</v>
      </c>
      <c r="AB151" s="29" t="s">
        <v>258</v>
      </c>
      <c r="AC151" s="29" t="s">
        <v>258</v>
      </c>
      <c r="AD151" s="29" t="s">
        <v>265</v>
      </c>
      <c r="AE151" s="29" t="s">
        <v>1353</v>
      </c>
      <c r="AF151" s="29" t="s">
        <v>1368</v>
      </c>
      <c r="AG151" s="183" t="s">
        <v>1369</v>
      </c>
      <c r="AH151" s="29" t="s">
        <v>1356</v>
      </c>
      <c r="AI151" s="29" t="s">
        <v>1357</v>
      </c>
      <c r="AJ151" s="29" t="s">
        <v>258</v>
      </c>
      <c r="AK151" s="29" t="s">
        <v>258</v>
      </c>
      <c r="AL151" s="29" t="s">
        <v>13327</v>
      </c>
    </row>
    <row r="152" spans="1:38" x14ac:dyDescent="0.2">
      <c r="A152" s="35" t="s">
        <v>16</v>
      </c>
      <c r="B152" s="36">
        <v>1311</v>
      </c>
      <c r="C152" s="36"/>
      <c r="D152" s="36" t="s">
        <v>1349</v>
      </c>
      <c r="E152" s="37" t="s">
        <v>1606</v>
      </c>
      <c r="F152" s="38" t="s">
        <v>1269</v>
      </c>
      <c r="G152" s="38" t="s">
        <v>1271</v>
      </c>
      <c r="H152" s="35" t="s">
        <v>1440</v>
      </c>
      <c r="I152" s="35"/>
      <c r="J152" s="29" t="s">
        <v>484</v>
      </c>
      <c r="K152" s="29" t="s">
        <v>1365</v>
      </c>
      <c r="L152" s="29" t="s">
        <v>1384</v>
      </c>
      <c r="M152" s="39">
        <v>168.14914581839011</v>
      </c>
      <c r="N152" s="39">
        <v>186.90910882956877</v>
      </c>
      <c r="O152" s="29">
        <v>44197</v>
      </c>
      <c r="P152" s="29">
        <v>44603</v>
      </c>
      <c r="Q152" s="40">
        <v>1.1115674</v>
      </c>
      <c r="R152" s="39">
        <v>167.62119096509238</v>
      </c>
      <c r="S152" s="39">
        <v>19.287917864476384</v>
      </c>
      <c r="T152" s="39">
        <v>0</v>
      </c>
      <c r="U152" s="39">
        <v>0</v>
      </c>
      <c r="V152" s="39">
        <v>0</v>
      </c>
      <c r="W152" s="29" t="s">
        <v>1357</v>
      </c>
      <c r="X152" s="29" t="s">
        <v>258</v>
      </c>
      <c r="Y152" s="29" t="s">
        <v>1349</v>
      </c>
      <c r="Z152" s="41" t="s">
        <v>1349</v>
      </c>
      <c r="AA152" s="42" t="s">
        <v>1349</v>
      </c>
      <c r="AB152" s="29" t="s">
        <v>258</v>
      </c>
      <c r="AC152" s="29" t="s">
        <v>258</v>
      </c>
      <c r="AD152" s="29" t="s">
        <v>265</v>
      </c>
      <c r="AE152" s="29" t="s">
        <v>1353</v>
      </c>
      <c r="AF152" s="29" t="s">
        <v>1368</v>
      </c>
      <c r="AG152" s="183" t="s">
        <v>1369</v>
      </c>
      <c r="AH152" s="29" t="s">
        <v>1356</v>
      </c>
      <c r="AI152" s="29" t="s">
        <v>1357</v>
      </c>
      <c r="AJ152" s="29" t="s">
        <v>258</v>
      </c>
      <c r="AK152" s="29" t="s">
        <v>258</v>
      </c>
      <c r="AL152" s="29" t="s">
        <v>13326</v>
      </c>
    </row>
    <row r="153" spans="1:38" x14ac:dyDescent="0.2">
      <c r="A153" s="35" t="s">
        <v>16</v>
      </c>
      <c r="B153" s="36">
        <v>1314</v>
      </c>
      <c r="C153" s="36"/>
      <c r="D153" s="36" t="s">
        <v>1349</v>
      </c>
      <c r="E153" s="37" t="s">
        <v>1607</v>
      </c>
      <c r="F153" s="38" t="s">
        <v>1266</v>
      </c>
      <c r="G153" s="38" t="s">
        <v>1267</v>
      </c>
      <c r="H153" s="35" t="s">
        <v>609</v>
      </c>
      <c r="I153" s="35"/>
      <c r="J153" s="29" t="s">
        <v>1405</v>
      </c>
      <c r="K153" s="29" t="s">
        <v>1608</v>
      </c>
      <c r="L153" s="29" t="s">
        <v>1394</v>
      </c>
      <c r="M153" s="39">
        <v>50.862738799891005</v>
      </c>
      <c r="N153" s="39">
        <v>46.232525667351126</v>
      </c>
      <c r="O153" s="29">
        <v>44197</v>
      </c>
      <c r="P153" s="29">
        <v>44529</v>
      </c>
      <c r="Q153" s="40">
        <v>0.90896650000000001</v>
      </c>
      <c r="R153" s="39">
        <v>46.232525667351126</v>
      </c>
      <c r="S153" s="39">
        <v>0</v>
      </c>
      <c r="T153" s="39">
        <v>0</v>
      </c>
      <c r="U153" s="39">
        <v>0</v>
      </c>
      <c r="V153" s="39">
        <v>0</v>
      </c>
      <c r="W153" s="29" t="s">
        <v>1357</v>
      </c>
      <c r="X153" s="29" t="s">
        <v>258</v>
      </c>
      <c r="Y153" s="29" t="s">
        <v>1349</v>
      </c>
      <c r="Z153" s="41" t="s">
        <v>1349</v>
      </c>
      <c r="AA153" s="42" t="s">
        <v>1349</v>
      </c>
      <c r="AB153" s="29" t="s">
        <v>258</v>
      </c>
      <c r="AC153" s="29" t="s">
        <v>258</v>
      </c>
      <c r="AD153" s="29" t="s">
        <v>265</v>
      </c>
      <c r="AE153" s="29" t="s">
        <v>1367</v>
      </c>
      <c r="AF153" s="29" t="s">
        <v>1368</v>
      </c>
      <c r="AG153" s="183" t="s">
        <v>1369</v>
      </c>
      <c r="AH153" s="29" t="s">
        <v>1356</v>
      </c>
      <c r="AI153" s="29" t="s">
        <v>1357</v>
      </c>
      <c r="AJ153" s="29" t="s">
        <v>258</v>
      </c>
      <c r="AK153" s="29" t="s">
        <v>258</v>
      </c>
      <c r="AL153" s="29" t="s">
        <v>13326</v>
      </c>
    </row>
    <row r="154" spans="1:38" x14ac:dyDescent="0.2">
      <c r="A154" s="35" t="s">
        <v>16</v>
      </c>
      <c r="B154" s="36">
        <v>1318</v>
      </c>
      <c r="C154" s="36"/>
      <c r="D154" s="36" t="s">
        <v>1349</v>
      </c>
      <c r="E154" s="37" t="s">
        <v>1609</v>
      </c>
      <c r="F154" s="38" t="s">
        <v>1269</v>
      </c>
      <c r="G154" s="38" t="s">
        <v>1271</v>
      </c>
      <c r="H154" s="35" t="s">
        <v>1440</v>
      </c>
      <c r="I154" s="35"/>
      <c r="J154" s="29" t="s">
        <v>1371</v>
      </c>
      <c r="K154" s="29" t="s">
        <v>1371</v>
      </c>
      <c r="L154" s="29" t="s">
        <v>1384</v>
      </c>
      <c r="M154" s="39">
        <v>69.634869941272825</v>
      </c>
      <c r="N154" s="39">
        <v>73.209555099247083</v>
      </c>
      <c r="O154" s="29">
        <v>44197</v>
      </c>
      <c r="P154" s="29">
        <v>44581</v>
      </c>
      <c r="Q154" s="40">
        <v>1.0513347</v>
      </c>
      <c r="R154" s="39">
        <v>69.406461327857627</v>
      </c>
      <c r="S154" s="39">
        <v>3.8030937713894586</v>
      </c>
      <c r="T154" s="39">
        <v>0</v>
      </c>
      <c r="U154" s="39">
        <v>0</v>
      </c>
      <c r="V154" s="39">
        <v>0</v>
      </c>
      <c r="W154" s="29" t="s">
        <v>265</v>
      </c>
      <c r="X154" s="29" t="s">
        <v>11773</v>
      </c>
      <c r="Y154" s="29">
        <v>45239</v>
      </c>
      <c r="Z154" s="41" t="s">
        <v>11759</v>
      </c>
      <c r="AA154" s="42" t="s">
        <v>1349</v>
      </c>
      <c r="AB154" s="29" t="s">
        <v>258</v>
      </c>
      <c r="AC154" s="29" t="s">
        <v>258</v>
      </c>
      <c r="AD154" s="29" t="s">
        <v>265</v>
      </c>
      <c r="AE154" s="29" t="s">
        <v>1353</v>
      </c>
      <c r="AF154" s="29" t="s">
        <v>1368</v>
      </c>
      <c r="AG154" s="183" t="s">
        <v>1369</v>
      </c>
      <c r="AH154" s="29" t="s">
        <v>1356</v>
      </c>
      <c r="AI154" s="29" t="s">
        <v>1357</v>
      </c>
      <c r="AJ154" s="29" t="s">
        <v>258</v>
      </c>
      <c r="AK154" s="29" t="s">
        <v>258</v>
      </c>
      <c r="AL154" s="29" t="s">
        <v>13327</v>
      </c>
    </row>
    <row r="155" spans="1:38" x14ac:dyDescent="0.2">
      <c r="A155" s="35" t="s">
        <v>16</v>
      </c>
      <c r="B155" s="36">
        <v>1320</v>
      </c>
      <c r="C155" s="36"/>
      <c r="D155" s="36" t="s">
        <v>1349</v>
      </c>
      <c r="E155" s="37" t="s">
        <v>1610</v>
      </c>
      <c r="F155" s="38" t="s">
        <v>1269</v>
      </c>
      <c r="G155" s="38" t="s">
        <v>1271</v>
      </c>
      <c r="H155" s="35" t="s">
        <v>1440</v>
      </c>
      <c r="I155" s="35"/>
      <c r="J155" s="29" t="s">
        <v>1513</v>
      </c>
      <c r="K155" s="29" t="s">
        <v>1611</v>
      </c>
      <c r="L155" s="29" t="s">
        <v>1612</v>
      </c>
      <c r="M155" s="39">
        <v>552.78731545345818</v>
      </c>
      <c r="N155" s="39">
        <v>632.62174401095137</v>
      </c>
      <c r="O155" s="29">
        <v>44197</v>
      </c>
      <c r="P155" s="29">
        <v>44615</v>
      </c>
      <c r="Q155" s="40">
        <v>1.1444216</v>
      </c>
      <c r="R155" s="39">
        <v>551.09054072553045</v>
      </c>
      <c r="S155" s="39">
        <v>81.531203285420943</v>
      </c>
      <c r="T155" s="39">
        <v>0</v>
      </c>
      <c r="U155" s="39">
        <v>0</v>
      </c>
      <c r="V155" s="39">
        <v>0</v>
      </c>
      <c r="W155" s="29" t="s">
        <v>1357</v>
      </c>
      <c r="X155" s="29" t="s">
        <v>258</v>
      </c>
      <c r="Y155" s="29" t="s">
        <v>1349</v>
      </c>
      <c r="Z155" s="41" t="s">
        <v>1349</v>
      </c>
      <c r="AA155" s="42" t="s">
        <v>1349</v>
      </c>
      <c r="AB155" s="29" t="s">
        <v>258</v>
      </c>
      <c r="AC155" s="29" t="s">
        <v>258</v>
      </c>
      <c r="AD155" s="29" t="s">
        <v>265</v>
      </c>
      <c r="AE155" s="29" t="s">
        <v>1353</v>
      </c>
      <c r="AF155" s="29" t="s">
        <v>1368</v>
      </c>
      <c r="AG155" s="183" t="s">
        <v>1369</v>
      </c>
      <c r="AH155" s="29" t="s">
        <v>1356</v>
      </c>
      <c r="AI155" s="29" t="s">
        <v>1357</v>
      </c>
      <c r="AJ155" s="29" t="s">
        <v>258</v>
      </c>
      <c r="AK155" s="29" t="s">
        <v>258</v>
      </c>
      <c r="AL155" s="29" t="s">
        <v>13326</v>
      </c>
    </row>
    <row r="156" spans="1:38" x14ac:dyDescent="0.2">
      <c r="A156" s="35" t="s">
        <v>16</v>
      </c>
      <c r="B156" s="36">
        <v>1323</v>
      </c>
      <c r="C156" s="36"/>
      <c r="D156" s="36" t="s">
        <v>1349</v>
      </c>
      <c r="E156" s="37" t="s">
        <v>1613</v>
      </c>
      <c r="F156" s="38" t="s">
        <v>1269</v>
      </c>
      <c r="G156" s="38" t="s">
        <v>1271</v>
      </c>
      <c r="H156" s="35" t="s">
        <v>1440</v>
      </c>
      <c r="I156" s="35"/>
      <c r="J156" s="29" t="s">
        <v>484</v>
      </c>
      <c r="K156" s="29" t="s">
        <v>1365</v>
      </c>
      <c r="L156" s="29" t="s">
        <v>1366</v>
      </c>
      <c r="M156" s="39">
        <v>27.691733007216385</v>
      </c>
      <c r="N156" s="39">
        <v>25.929015742642026</v>
      </c>
      <c r="O156" s="29">
        <v>44197</v>
      </c>
      <c r="P156" s="29">
        <v>44539</v>
      </c>
      <c r="Q156" s="40">
        <v>0.93634499999999998</v>
      </c>
      <c r="R156" s="39">
        <v>25.929015742642026</v>
      </c>
      <c r="S156" s="39">
        <v>0</v>
      </c>
      <c r="T156" s="39">
        <v>0</v>
      </c>
      <c r="U156" s="39">
        <v>0</v>
      </c>
      <c r="V156" s="39">
        <v>0</v>
      </c>
      <c r="W156" s="29" t="s">
        <v>1357</v>
      </c>
      <c r="X156" s="29" t="s">
        <v>258</v>
      </c>
      <c r="Y156" s="29" t="s">
        <v>1349</v>
      </c>
      <c r="Z156" s="41" t="s">
        <v>1349</v>
      </c>
      <c r="AA156" s="42" t="s">
        <v>1349</v>
      </c>
      <c r="AB156" s="29" t="s">
        <v>258</v>
      </c>
      <c r="AC156" s="29" t="s">
        <v>258</v>
      </c>
      <c r="AD156" s="29" t="s">
        <v>265</v>
      </c>
      <c r="AE156" s="29" t="s">
        <v>1367</v>
      </c>
      <c r="AF156" s="29" t="s">
        <v>1368</v>
      </c>
      <c r="AG156" s="183" t="s">
        <v>1369</v>
      </c>
      <c r="AH156" s="29" t="s">
        <v>1356</v>
      </c>
      <c r="AI156" s="29" t="s">
        <v>1357</v>
      </c>
      <c r="AJ156" s="29" t="s">
        <v>258</v>
      </c>
      <c r="AK156" s="29" t="s">
        <v>258</v>
      </c>
      <c r="AL156" s="29" t="s">
        <v>13326</v>
      </c>
    </row>
    <row r="157" spans="1:38" x14ac:dyDescent="0.2">
      <c r="A157" s="35" t="s">
        <v>16</v>
      </c>
      <c r="B157" s="36">
        <v>1326</v>
      </c>
      <c r="C157" s="36"/>
      <c r="D157" s="36" t="s">
        <v>1349</v>
      </c>
      <c r="E157" s="37" t="s">
        <v>1614</v>
      </c>
      <c r="F157" s="38" t="s">
        <v>1269</v>
      </c>
      <c r="G157" s="38" t="s">
        <v>1273</v>
      </c>
      <c r="H157" s="35" t="s">
        <v>1393</v>
      </c>
      <c r="I157" s="35"/>
      <c r="J157" s="29" t="s">
        <v>484</v>
      </c>
      <c r="K157" s="29" t="s">
        <v>1551</v>
      </c>
      <c r="L157" s="29" t="s">
        <v>1384</v>
      </c>
      <c r="M157" s="39">
        <v>390.8030203152303</v>
      </c>
      <c r="N157" s="39">
        <v>1952.6776563997264</v>
      </c>
      <c r="O157" s="29">
        <v>44197</v>
      </c>
      <c r="P157" s="29">
        <v>46022</v>
      </c>
      <c r="Q157" s="40">
        <v>4.9965776999999996</v>
      </c>
      <c r="R157" s="39">
        <v>390.32165639972624</v>
      </c>
      <c r="S157" s="39">
        <v>390.32165639972624</v>
      </c>
      <c r="T157" s="39">
        <v>390.32165639972624</v>
      </c>
      <c r="U157" s="39">
        <v>391.39103080082134</v>
      </c>
      <c r="V157" s="39">
        <v>390.32165639972624</v>
      </c>
      <c r="W157" s="29" t="s">
        <v>265</v>
      </c>
      <c r="X157" s="29" t="s">
        <v>11773</v>
      </c>
      <c r="Y157" s="29">
        <v>45271</v>
      </c>
      <c r="Z157" s="41" t="s">
        <v>11760</v>
      </c>
      <c r="AA157" s="42" t="s">
        <v>1349</v>
      </c>
      <c r="AB157" s="29" t="s">
        <v>258</v>
      </c>
      <c r="AC157" s="29" t="s">
        <v>258</v>
      </c>
      <c r="AD157" s="29" t="s">
        <v>265</v>
      </c>
      <c r="AE157" s="29" t="s">
        <v>1353</v>
      </c>
      <c r="AF157" s="29" t="s">
        <v>1368</v>
      </c>
      <c r="AG157" s="183" t="s">
        <v>1369</v>
      </c>
      <c r="AH157" s="29" t="s">
        <v>1356</v>
      </c>
      <c r="AI157" s="29" t="s">
        <v>1357</v>
      </c>
      <c r="AJ157" s="29" t="s">
        <v>258</v>
      </c>
      <c r="AK157" s="29" t="s">
        <v>258</v>
      </c>
      <c r="AL157" s="29" t="s">
        <v>13327</v>
      </c>
    </row>
    <row r="158" spans="1:38" x14ac:dyDescent="0.2">
      <c r="A158" s="35" t="s">
        <v>16</v>
      </c>
      <c r="B158" s="36">
        <v>1327</v>
      </c>
      <c r="C158" s="36"/>
      <c r="D158" s="36" t="s">
        <v>1349</v>
      </c>
      <c r="E158" s="37" t="s">
        <v>1615</v>
      </c>
      <c r="F158" s="38" t="s">
        <v>1269</v>
      </c>
      <c r="G158" s="38" t="s">
        <v>1271</v>
      </c>
      <c r="H158" s="35" t="s">
        <v>1440</v>
      </c>
      <c r="I158" s="35"/>
      <c r="J158" s="29" t="s">
        <v>1371</v>
      </c>
      <c r="K158" s="29" t="s">
        <v>1371</v>
      </c>
      <c r="L158" s="29" t="s">
        <v>1384</v>
      </c>
      <c r="M158" s="39">
        <v>82.83013107247875</v>
      </c>
      <c r="N158" s="39">
        <v>85.494751540041079</v>
      </c>
      <c r="O158" s="29">
        <v>44197</v>
      </c>
      <c r="P158" s="29">
        <v>44574</v>
      </c>
      <c r="Q158" s="40">
        <v>1.0321697000000001</v>
      </c>
      <c r="R158" s="39">
        <v>82.554455852156067</v>
      </c>
      <c r="S158" s="39">
        <v>2.9402956878850106</v>
      </c>
      <c r="T158" s="39">
        <v>0</v>
      </c>
      <c r="U158" s="39">
        <v>0</v>
      </c>
      <c r="V158" s="39">
        <v>0</v>
      </c>
      <c r="W158" s="29" t="s">
        <v>265</v>
      </c>
      <c r="X158" s="29" t="s">
        <v>11773</v>
      </c>
      <c r="Y158" s="29">
        <v>45260</v>
      </c>
      <c r="Z158" s="41" t="s">
        <v>11759</v>
      </c>
      <c r="AA158" s="42" t="s">
        <v>1349</v>
      </c>
      <c r="AB158" s="29" t="s">
        <v>258</v>
      </c>
      <c r="AC158" s="29" t="s">
        <v>258</v>
      </c>
      <c r="AD158" s="29" t="s">
        <v>265</v>
      </c>
      <c r="AE158" s="29" t="s">
        <v>1353</v>
      </c>
      <c r="AF158" s="29" t="s">
        <v>1368</v>
      </c>
      <c r="AG158" s="183" t="s">
        <v>1369</v>
      </c>
      <c r="AH158" s="29" t="s">
        <v>1356</v>
      </c>
      <c r="AI158" s="29" t="s">
        <v>1357</v>
      </c>
      <c r="AJ158" s="29" t="s">
        <v>258</v>
      </c>
      <c r="AK158" s="29" t="s">
        <v>258</v>
      </c>
      <c r="AL158" s="29" t="s">
        <v>13327</v>
      </c>
    </row>
    <row r="159" spans="1:38" x14ac:dyDescent="0.2">
      <c r="A159" s="35" t="s">
        <v>16</v>
      </c>
      <c r="B159" s="36">
        <v>1338</v>
      </c>
      <c r="C159" s="36"/>
      <c r="D159" s="36" t="s">
        <v>1349</v>
      </c>
      <c r="E159" s="37" t="s">
        <v>1616</v>
      </c>
      <c r="F159" s="38" t="s">
        <v>1269</v>
      </c>
      <c r="G159" s="38" t="s">
        <v>1271</v>
      </c>
      <c r="H159" s="35" t="s">
        <v>1440</v>
      </c>
      <c r="I159" s="35"/>
      <c r="J159" s="29" t="s">
        <v>1371</v>
      </c>
      <c r="K159" s="29" t="s">
        <v>1371</v>
      </c>
      <c r="L159" s="29" t="s">
        <v>1384</v>
      </c>
      <c r="M159" s="39">
        <v>38.223226425946045</v>
      </c>
      <c r="N159" s="39">
        <v>42.801642710472287</v>
      </c>
      <c r="O159" s="29">
        <v>44197</v>
      </c>
      <c r="P159" s="29">
        <v>44606</v>
      </c>
      <c r="Q159" s="40">
        <v>1.1197809999999999</v>
      </c>
      <c r="R159" s="39">
        <v>38.103901437371668</v>
      </c>
      <c r="S159" s="39">
        <v>4.6977412731006165</v>
      </c>
      <c r="T159" s="39">
        <v>0</v>
      </c>
      <c r="U159" s="39">
        <v>0</v>
      </c>
      <c r="V159" s="39">
        <v>0</v>
      </c>
      <c r="W159" s="29" t="s">
        <v>1357</v>
      </c>
      <c r="X159" s="29" t="s">
        <v>258</v>
      </c>
      <c r="Y159" s="29" t="s">
        <v>1349</v>
      </c>
      <c r="Z159" s="41" t="s">
        <v>1349</v>
      </c>
      <c r="AA159" s="42" t="s">
        <v>1349</v>
      </c>
      <c r="AB159" s="29" t="s">
        <v>258</v>
      </c>
      <c r="AC159" s="29" t="s">
        <v>258</v>
      </c>
      <c r="AD159" s="29" t="s">
        <v>265</v>
      </c>
      <c r="AE159" s="29" t="s">
        <v>1353</v>
      </c>
      <c r="AF159" s="29" t="s">
        <v>1368</v>
      </c>
      <c r="AG159" s="183" t="s">
        <v>1369</v>
      </c>
      <c r="AH159" s="29" t="s">
        <v>1356</v>
      </c>
      <c r="AI159" s="29" t="s">
        <v>1357</v>
      </c>
      <c r="AJ159" s="29" t="s">
        <v>258</v>
      </c>
      <c r="AK159" s="29" t="s">
        <v>258</v>
      </c>
      <c r="AL159" s="29" t="s">
        <v>13326</v>
      </c>
    </row>
    <row r="160" spans="1:38" x14ac:dyDescent="0.2">
      <c r="A160" s="35" t="s">
        <v>16</v>
      </c>
      <c r="B160" s="36">
        <v>1343</v>
      </c>
      <c r="C160" s="36"/>
      <c r="D160" s="36" t="s">
        <v>1349</v>
      </c>
      <c r="E160" s="37" t="s">
        <v>1617</v>
      </c>
      <c r="F160" s="38" t="s">
        <v>1269</v>
      </c>
      <c r="G160" s="38" t="s">
        <v>1271</v>
      </c>
      <c r="H160" s="35" t="s">
        <v>1440</v>
      </c>
      <c r="I160" s="35"/>
      <c r="J160" s="29" t="s">
        <v>1513</v>
      </c>
      <c r="K160" s="29" t="s">
        <v>1611</v>
      </c>
      <c r="L160" s="29" t="s">
        <v>1618</v>
      </c>
      <c r="M160" s="39">
        <v>455.39221902168441</v>
      </c>
      <c r="N160" s="39">
        <v>558.56460506502401</v>
      </c>
      <c r="O160" s="29">
        <v>44197</v>
      </c>
      <c r="P160" s="29">
        <v>44645</v>
      </c>
      <c r="Q160" s="40">
        <v>1.2265572</v>
      </c>
      <c r="R160" s="39">
        <v>454.06699520876111</v>
      </c>
      <c r="S160" s="39">
        <v>104.49760985626283</v>
      </c>
      <c r="T160" s="39">
        <v>0</v>
      </c>
      <c r="U160" s="39">
        <v>0</v>
      </c>
      <c r="V160" s="39">
        <v>0</v>
      </c>
      <c r="W160" s="29" t="s">
        <v>1357</v>
      </c>
      <c r="X160" s="29" t="s">
        <v>258</v>
      </c>
      <c r="Y160" s="29" t="s">
        <v>1349</v>
      </c>
      <c r="Z160" s="41" t="s">
        <v>1349</v>
      </c>
      <c r="AA160" s="42" t="s">
        <v>1349</v>
      </c>
      <c r="AB160" s="29" t="s">
        <v>258</v>
      </c>
      <c r="AC160" s="29" t="s">
        <v>258</v>
      </c>
      <c r="AD160" s="29" t="s">
        <v>258</v>
      </c>
      <c r="AE160" s="29" t="s">
        <v>1353</v>
      </c>
      <c r="AF160" s="29" t="s">
        <v>1368</v>
      </c>
      <c r="AG160" s="183" t="s">
        <v>1369</v>
      </c>
      <c r="AH160" s="29" t="s">
        <v>1356</v>
      </c>
      <c r="AI160" s="29" t="s">
        <v>1357</v>
      </c>
      <c r="AJ160" s="29" t="s">
        <v>258</v>
      </c>
      <c r="AK160" s="29" t="s">
        <v>258</v>
      </c>
      <c r="AL160" s="29" t="s">
        <v>13326</v>
      </c>
    </row>
    <row r="161" spans="1:38" x14ac:dyDescent="0.2">
      <c r="A161" s="35" t="s">
        <v>16</v>
      </c>
      <c r="B161" s="36">
        <v>1349</v>
      </c>
      <c r="C161" s="36"/>
      <c r="D161" s="36" t="s">
        <v>1349</v>
      </c>
      <c r="E161" s="37" t="s">
        <v>1619</v>
      </c>
      <c r="F161" s="38" t="s">
        <v>1266</v>
      </c>
      <c r="G161" s="38" t="s">
        <v>1268</v>
      </c>
      <c r="H161" s="35" t="s">
        <v>1102</v>
      </c>
      <c r="I161" s="35"/>
      <c r="J161" s="29" t="s">
        <v>322</v>
      </c>
      <c r="K161" s="29" t="s">
        <v>1373</v>
      </c>
      <c r="L161" s="29" t="s">
        <v>1510</v>
      </c>
      <c r="M161" s="39">
        <v>190.38593077093284</v>
      </c>
      <c r="N161" s="39">
        <v>586.92555509924716</v>
      </c>
      <c r="O161" s="29">
        <v>44197</v>
      </c>
      <c r="P161" s="29">
        <v>45323</v>
      </c>
      <c r="Q161" s="40">
        <v>3.0828199999999999</v>
      </c>
      <c r="R161" s="39">
        <v>190.08680355920603</v>
      </c>
      <c r="S161" s="39">
        <v>190.08680355920603</v>
      </c>
      <c r="T161" s="39">
        <v>190.08680355920603</v>
      </c>
      <c r="U161" s="39">
        <v>16.665144421629023</v>
      </c>
      <c r="V161" s="39">
        <v>0</v>
      </c>
      <c r="W161" s="29" t="s">
        <v>265</v>
      </c>
      <c r="X161" s="29" t="s">
        <v>11774</v>
      </c>
      <c r="Y161" s="29">
        <v>45274</v>
      </c>
      <c r="Z161" s="41" t="s">
        <v>11760</v>
      </c>
      <c r="AA161" s="42" t="s">
        <v>1349</v>
      </c>
      <c r="AB161" s="29" t="s">
        <v>258</v>
      </c>
      <c r="AC161" s="29" t="s">
        <v>258</v>
      </c>
      <c r="AD161" s="29" t="s">
        <v>265</v>
      </c>
      <c r="AE161" s="29" t="s">
        <v>1353</v>
      </c>
      <c r="AF161" s="29" t="s">
        <v>1361</v>
      </c>
      <c r="AG161" s="183" t="s">
        <v>1362</v>
      </c>
      <c r="AH161" s="29" t="s">
        <v>1356</v>
      </c>
      <c r="AI161" s="29" t="s">
        <v>1357</v>
      </c>
      <c r="AJ161" s="29" t="s">
        <v>258</v>
      </c>
      <c r="AK161" s="29" t="s">
        <v>258</v>
      </c>
      <c r="AL161" s="29" t="s">
        <v>13327</v>
      </c>
    </row>
    <row r="162" spans="1:38" x14ac:dyDescent="0.2">
      <c r="A162" s="35" t="s">
        <v>16</v>
      </c>
      <c r="B162" s="36">
        <v>1366</v>
      </c>
      <c r="C162" s="36"/>
      <c r="D162" s="36" t="s">
        <v>1349</v>
      </c>
      <c r="E162" s="37" t="s">
        <v>1620</v>
      </c>
      <c r="F162" s="38" t="s">
        <v>1269</v>
      </c>
      <c r="G162" s="38" t="s">
        <v>1271</v>
      </c>
      <c r="H162" s="35" t="s">
        <v>1440</v>
      </c>
      <c r="I162" s="35"/>
      <c r="J162" s="29" t="s">
        <v>1405</v>
      </c>
      <c r="K162" s="29" t="s">
        <v>1434</v>
      </c>
      <c r="L162" s="29" t="s">
        <v>1425</v>
      </c>
      <c r="M162" s="39">
        <v>121.54813459666917</v>
      </c>
      <c r="N162" s="39">
        <v>151.08242299794662</v>
      </c>
      <c r="O162" s="29">
        <v>44197</v>
      </c>
      <c r="P162" s="29">
        <v>44651</v>
      </c>
      <c r="Q162" s="40">
        <v>1.2429843</v>
      </c>
      <c r="R162" s="39">
        <v>121.19798767967147</v>
      </c>
      <c r="S162" s="39">
        <v>29.884435318275155</v>
      </c>
      <c r="T162" s="39">
        <v>0</v>
      </c>
      <c r="U162" s="39">
        <v>0</v>
      </c>
      <c r="V162" s="39">
        <v>0</v>
      </c>
      <c r="W162" s="29" t="s">
        <v>265</v>
      </c>
      <c r="X162" s="29" t="s">
        <v>11773</v>
      </c>
      <c r="Y162" s="29">
        <v>45260</v>
      </c>
      <c r="Z162" s="41" t="s">
        <v>11759</v>
      </c>
      <c r="AA162" s="42" t="s">
        <v>1349</v>
      </c>
      <c r="AB162" s="43" t="s">
        <v>265</v>
      </c>
      <c r="AC162" s="29" t="s">
        <v>258</v>
      </c>
      <c r="AD162" s="29" t="s">
        <v>258</v>
      </c>
      <c r="AE162" s="29" t="s">
        <v>1353</v>
      </c>
      <c r="AF162" s="29" t="s">
        <v>1368</v>
      </c>
      <c r="AG162" s="183" t="s">
        <v>1369</v>
      </c>
      <c r="AH162" s="29" t="s">
        <v>1356</v>
      </c>
      <c r="AI162" s="29" t="s">
        <v>1357</v>
      </c>
      <c r="AJ162" s="29" t="s">
        <v>258</v>
      </c>
      <c r="AK162" s="29" t="s">
        <v>258</v>
      </c>
      <c r="AL162" s="29" t="s">
        <v>13327</v>
      </c>
    </row>
    <row r="163" spans="1:38" x14ac:dyDescent="0.2">
      <c r="A163" s="35" t="s">
        <v>16</v>
      </c>
      <c r="B163" s="36">
        <v>1371</v>
      </c>
      <c r="C163" s="36"/>
      <c r="D163" s="36" t="s">
        <v>1349</v>
      </c>
      <c r="E163" s="37" t="s">
        <v>1621</v>
      </c>
      <c r="F163" s="38" t="s">
        <v>1266</v>
      </c>
      <c r="G163" s="38" t="s">
        <v>1267</v>
      </c>
      <c r="H163" s="35" t="s">
        <v>1177</v>
      </c>
      <c r="I163" s="35"/>
      <c r="J163" s="29" t="s">
        <v>322</v>
      </c>
      <c r="K163" s="29" t="s">
        <v>1373</v>
      </c>
      <c r="L163" s="29" t="s">
        <v>1402</v>
      </c>
      <c r="M163" s="39">
        <v>76.728894405847782</v>
      </c>
      <c r="N163" s="39">
        <v>95.792955509924724</v>
      </c>
      <c r="O163" s="29">
        <v>44197</v>
      </c>
      <c r="P163" s="29">
        <v>44653</v>
      </c>
      <c r="Q163" s="40">
        <v>1.2484599999999999</v>
      </c>
      <c r="R163" s="39">
        <v>76.508596851471609</v>
      </c>
      <c r="S163" s="39">
        <v>19.284358658453115</v>
      </c>
      <c r="T163" s="39">
        <v>0</v>
      </c>
      <c r="U163" s="39">
        <v>0</v>
      </c>
      <c r="V163" s="39">
        <v>0</v>
      </c>
      <c r="W163" s="29" t="s">
        <v>265</v>
      </c>
      <c r="X163" s="29" t="s">
        <v>11773</v>
      </c>
      <c r="Y163" s="29">
        <v>45281</v>
      </c>
      <c r="Z163" s="41" t="s">
        <v>11760</v>
      </c>
      <c r="AA163" s="42" t="s">
        <v>1349</v>
      </c>
      <c r="AB163" s="29" t="s">
        <v>258</v>
      </c>
      <c r="AC163" s="29" t="s">
        <v>258</v>
      </c>
      <c r="AD163" s="29" t="s">
        <v>265</v>
      </c>
      <c r="AE163" s="29" t="s">
        <v>1353</v>
      </c>
      <c r="AF163" s="29" t="s">
        <v>1361</v>
      </c>
      <c r="AG163" s="183" t="s">
        <v>1362</v>
      </c>
      <c r="AH163" s="29" t="s">
        <v>1356</v>
      </c>
      <c r="AI163" s="29" t="s">
        <v>1357</v>
      </c>
      <c r="AJ163" s="29" t="s">
        <v>258</v>
      </c>
      <c r="AK163" s="29" t="s">
        <v>258</v>
      </c>
      <c r="AL163" s="29" t="s">
        <v>13327</v>
      </c>
    </row>
    <row r="164" spans="1:38" x14ac:dyDescent="0.2">
      <c r="A164" s="35" t="s">
        <v>16</v>
      </c>
      <c r="B164" s="36">
        <v>1373</v>
      </c>
      <c r="C164" s="36"/>
      <c r="D164" s="36" t="s">
        <v>1349</v>
      </c>
      <c r="E164" s="37" t="s">
        <v>1622</v>
      </c>
      <c r="F164" s="38" t="s">
        <v>1269</v>
      </c>
      <c r="G164" s="38" t="s">
        <v>1271</v>
      </c>
      <c r="H164" s="35" t="s">
        <v>1440</v>
      </c>
      <c r="I164" s="35"/>
      <c r="J164" s="29" t="s">
        <v>1513</v>
      </c>
      <c r="K164" s="29" t="s">
        <v>1611</v>
      </c>
      <c r="L164" s="29" t="s">
        <v>1618</v>
      </c>
      <c r="M164" s="39">
        <v>261.06072695385711</v>
      </c>
      <c r="N164" s="39">
        <v>292.33084188911704</v>
      </c>
      <c r="O164" s="29">
        <v>44197</v>
      </c>
      <c r="P164" s="29">
        <v>44606</v>
      </c>
      <c r="Q164" s="40">
        <v>1.1197809999999999</v>
      </c>
      <c r="R164" s="39">
        <v>260.24574948665298</v>
      </c>
      <c r="S164" s="39">
        <v>32.085092402464063</v>
      </c>
      <c r="T164" s="39">
        <v>0</v>
      </c>
      <c r="U164" s="39">
        <v>0</v>
      </c>
      <c r="V164" s="39">
        <v>0</v>
      </c>
      <c r="W164" s="29" t="s">
        <v>1357</v>
      </c>
      <c r="X164" s="29" t="s">
        <v>258</v>
      </c>
      <c r="Y164" s="29" t="s">
        <v>1349</v>
      </c>
      <c r="Z164" s="41" t="s">
        <v>1349</v>
      </c>
      <c r="AA164" s="42" t="s">
        <v>1349</v>
      </c>
      <c r="AB164" s="29" t="s">
        <v>258</v>
      </c>
      <c r="AC164" s="29" t="s">
        <v>258</v>
      </c>
      <c r="AD164" s="29" t="s">
        <v>258</v>
      </c>
      <c r="AE164" s="29" t="s">
        <v>1353</v>
      </c>
      <c r="AF164" s="29" t="s">
        <v>1368</v>
      </c>
      <c r="AG164" s="183" t="s">
        <v>1369</v>
      </c>
      <c r="AH164" s="29" t="s">
        <v>1356</v>
      </c>
      <c r="AI164" s="29" t="s">
        <v>1357</v>
      </c>
      <c r="AJ164" s="29" t="s">
        <v>258</v>
      </c>
      <c r="AK164" s="29" t="s">
        <v>258</v>
      </c>
      <c r="AL164" s="29" t="s">
        <v>13326</v>
      </c>
    </row>
    <row r="165" spans="1:38" x14ac:dyDescent="0.2">
      <c r="A165" s="35" t="s">
        <v>16</v>
      </c>
      <c r="B165" s="36">
        <v>1374</v>
      </c>
      <c r="C165" s="36"/>
      <c r="D165" s="36" t="s">
        <v>1349</v>
      </c>
      <c r="E165" s="37" t="s">
        <v>1623</v>
      </c>
      <c r="F165" s="38" t="s">
        <v>1266</v>
      </c>
      <c r="G165" s="38" t="s">
        <v>1268</v>
      </c>
      <c r="H165" s="35" t="s">
        <v>669</v>
      </c>
      <c r="I165" s="35"/>
      <c r="J165" s="29" t="s">
        <v>484</v>
      </c>
      <c r="K165" s="29" t="s">
        <v>1365</v>
      </c>
      <c r="L165" s="29" t="s">
        <v>1563</v>
      </c>
      <c r="M165" s="39">
        <v>209.62738675090918</v>
      </c>
      <c r="N165" s="39">
        <v>317.38246680355917</v>
      </c>
      <c r="O165" s="29">
        <v>44197</v>
      </c>
      <c r="P165" s="29">
        <v>44750</v>
      </c>
      <c r="Q165" s="40">
        <v>1.5140315</v>
      </c>
      <c r="R165" s="39">
        <v>209.10577686516083</v>
      </c>
      <c r="S165" s="39">
        <v>108.27668993839836</v>
      </c>
      <c r="T165" s="39">
        <v>0</v>
      </c>
      <c r="U165" s="39">
        <v>0</v>
      </c>
      <c r="V165" s="39">
        <v>0</v>
      </c>
      <c r="W165" s="29" t="s">
        <v>265</v>
      </c>
      <c r="X165" s="29" t="s">
        <v>11773</v>
      </c>
      <c r="Y165" s="29">
        <v>45210</v>
      </c>
      <c r="Z165" s="41" t="s">
        <v>11758</v>
      </c>
      <c r="AA165" s="42" t="s">
        <v>1349</v>
      </c>
      <c r="AB165" s="29" t="s">
        <v>258</v>
      </c>
      <c r="AC165" s="29" t="s">
        <v>258</v>
      </c>
      <c r="AD165" s="29" t="s">
        <v>258</v>
      </c>
      <c r="AE165" s="29" t="s">
        <v>1353</v>
      </c>
      <c r="AF165" s="29" t="s">
        <v>1368</v>
      </c>
      <c r="AG165" s="183" t="s">
        <v>1369</v>
      </c>
      <c r="AH165" s="29" t="s">
        <v>1356</v>
      </c>
      <c r="AI165" s="29" t="s">
        <v>1357</v>
      </c>
      <c r="AJ165" s="29" t="s">
        <v>258</v>
      </c>
      <c r="AK165" s="29" t="s">
        <v>258</v>
      </c>
      <c r="AL165" s="29" t="s">
        <v>13327</v>
      </c>
    </row>
    <row r="166" spans="1:38" x14ac:dyDescent="0.2">
      <c r="A166" s="35" t="s">
        <v>16</v>
      </c>
      <c r="B166" s="36">
        <v>1375</v>
      </c>
      <c r="C166" s="36"/>
      <c r="D166" s="36" t="s">
        <v>1349</v>
      </c>
      <c r="E166" s="37" t="s">
        <v>1624</v>
      </c>
      <c r="F166" s="38" t="s">
        <v>1269</v>
      </c>
      <c r="G166" s="38" t="s">
        <v>1271</v>
      </c>
      <c r="H166" s="35" t="s">
        <v>1440</v>
      </c>
      <c r="I166" s="35"/>
      <c r="J166" s="29" t="s">
        <v>1405</v>
      </c>
      <c r="K166" s="29" t="s">
        <v>1434</v>
      </c>
      <c r="L166" s="29" t="s">
        <v>1425</v>
      </c>
      <c r="M166" s="39">
        <v>123.80647775251893</v>
      </c>
      <c r="N166" s="39">
        <v>149.82193292265572</v>
      </c>
      <c r="O166" s="29">
        <v>44197</v>
      </c>
      <c r="P166" s="29">
        <v>44639</v>
      </c>
      <c r="Q166" s="40">
        <v>1.2101299999999999</v>
      </c>
      <c r="R166" s="39">
        <v>123.44245037645449</v>
      </c>
      <c r="S166" s="39">
        <v>26.379482546201231</v>
      </c>
      <c r="T166" s="39">
        <v>0</v>
      </c>
      <c r="U166" s="39">
        <v>0</v>
      </c>
      <c r="V166" s="39">
        <v>0</v>
      </c>
      <c r="W166" s="29" t="s">
        <v>1357</v>
      </c>
      <c r="X166" s="29" t="s">
        <v>258</v>
      </c>
      <c r="Y166" s="29" t="s">
        <v>1349</v>
      </c>
      <c r="Z166" s="41" t="s">
        <v>1349</v>
      </c>
      <c r="AA166" s="42" t="s">
        <v>1349</v>
      </c>
      <c r="AB166" s="43" t="s">
        <v>265</v>
      </c>
      <c r="AC166" s="29" t="s">
        <v>258</v>
      </c>
      <c r="AD166" s="29" t="s">
        <v>258</v>
      </c>
      <c r="AE166" s="29" t="s">
        <v>1353</v>
      </c>
      <c r="AF166" s="29" t="s">
        <v>1368</v>
      </c>
      <c r="AG166" s="183" t="s">
        <v>1369</v>
      </c>
      <c r="AH166" s="29" t="s">
        <v>1356</v>
      </c>
      <c r="AI166" s="29" t="s">
        <v>1357</v>
      </c>
      <c r="AJ166" s="29" t="s">
        <v>258</v>
      </c>
      <c r="AK166" s="29" t="s">
        <v>258</v>
      </c>
      <c r="AL166" s="29" t="s">
        <v>13326</v>
      </c>
    </row>
    <row r="167" spans="1:38" x14ac:dyDescent="0.2">
      <c r="A167" s="35" t="s">
        <v>16</v>
      </c>
      <c r="B167" s="36">
        <v>1376</v>
      </c>
      <c r="C167" s="36"/>
      <c r="D167" s="36" t="s">
        <v>1349</v>
      </c>
      <c r="E167" s="37" t="s">
        <v>1625</v>
      </c>
      <c r="F167" s="38" t="s">
        <v>1269</v>
      </c>
      <c r="G167" s="38" t="s">
        <v>1271</v>
      </c>
      <c r="H167" s="35" t="s">
        <v>1440</v>
      </c>
      <c r="I167" s="35"/>
      <c r="J167" s="29" t="s">
        <v>484</v>
      </c>
      <c r="K167" s="29" t="s">
        <v>1365</v>
      </c>
      <c r="L167" s="29" t="s">
        <v>1366</v>
      </c>
      <c r="M167" s="39">
        <v>29.938976378566807</v>
      </c>
      <c r="N167" s="39">
        <v>36.557930184804924</v>
      </c>
      <c r="O167" s="29">
        <v>44197</v>
      </c>
      <c r="P167" s="29">
        <v>44643</v>
      </c>
      <c r="Q167" s="40">
        <v>1.2210814999999999</v>
      </c>
      <c r="R167" s="39">
        <v>29.851553730321697</v>
      </c>
      <c r="S167" s="39">
        <v>6.7063764544832312</v>
      </c>
      <c r="T167" s="39">
        <v>0</v>
      </c>
      <c r="U167" s="39">
        <v>0</v>
      </c>
      <c r="V167" s="39">
        <v>0</v>
      </c>
      <c r="W167" s="29" t="s">
        <v>1357</v>
      </c>
      <c r="X167" s="29" t="s">
        <v>258</v>
      </c>
      <c r="Y167" s="29" t="s">
        <v>1349</v>
      </c>
      <c r="Z167" s="41" t="s">
        <v>1349</v>
      </c>
      <c r="AA167" s="42" t="s">
        <v>1349</v>
      </c>
      <c r="AB167" s="29" t="s">
        <v>258</v>
      </c>
      <c r="AC167" s="29" t="s">
        <v>258</v>
      </c>
      <c r="AD167" s="29" t="s">
        <v>265</v>
      </c>
      <c r="AE167" s="29" t="s">
        <v>1367</v>
      </c>
      <c r="AF167" s="29" t="s">
        <v>1368</v>
      </c>
      <c r="AG167" s="183" t="s">
        <v>1369</v>
      </c>
      <c r="AH167" s="29" t="s">
        <v>1356</v>
      </c>
      <c r="AI167" s="29" t="s">
        <v>1357</v>
      </c>
      <c r="AJ167" s="29" t="s">
        <v>258</v>
      </c>
      <c r="AK167" s="29" t="s">
        <v>258</v>
      </c>
      <c r="AL167" s="29" t="s">
        <v>13326</v>
      </c>
    </row>
    <row r="168" spans="1:38" x14ac:dyDescent="0.2">
      <c r="A168" s="35" t="s">
        <v>16</v>
      </c>
      <c r="B168" s="36">
        <v>1397</v>
      </c>
      <c r="C168" s="36"/>
      <c r="D168" s="36" t="s">
        <v>1349</v>
      </c>
      <c r="E168" s="37" t="s">
        <v>1626</v>
      </c>
      <c r="F168" s="38" t="s">
        <v>1269</v>
      </c>
      <c r="G168" s="38" t="s">
        <v>1271</v>
      </c>
      <c r="H168" s="35" t="s">
        <v>1440</v>
      </c>
      <c r="I168" s="35"/>
      <c r="J168" s="29" t="s">
        <v>1506</v>
      </c>
      <c r="K168" s="29" t="s">
        <v>1507</v>
      </c>
      <c r="L168" s="29" t="s">
        <v>1627</v>
      </c>
      <c r="M168" s="39">
        <v>185.85873804635588</v>
      </c>
      <c r="N168" s="39">
        <v>305.8209445585216</v>
      </c>
      <c r="O168" s="29">
        <v>44197</v>
      </c>
      <c r="P168" s="29">
        <v>44798</v>
      </c>
      <c r="Q168" s="40">
        <v>1.6454483</v>
      </c>
      <c r="R168" s="39">
        <v>185.42299794661193</v>
      </c>
      <c r="S168" s="39">
        <v>120.39794661190965</v>
      </c>
      <c r="T168" s="39">
        <v>0</v>
      </c>
      <c r="U168" s="39">
        <v>0</v>
      </c>
      <c r="V168" s="39">
        <v>0</v>
      </c>
      <c r="W168" s="29" t="s">
        <v>265</v>
      </c>
      <c r="X168" s="29" t="s">
        <v>11773</v>
      </c>
      <c r="Y168" s="29">
        <v>45260</v>
      </c>
      <c r="Z168" s="41" t="s">
        <v>11759</v>
      </c>
      <c r="AA168" s="42" t="s">
        <v>1349</v>
      </c>
      <c r="AB168" s="29" t="s">
        <v>258</v>
      </c>
      <c r="AC168" s="29" t="s">
        <v>258</v>
      </c>
      <c r="AD168" s="29" t="s">
        <v>265</v>
      </c>
      <c r="AE168" s="29" t="s">
        <v>1353</v>
      </c>
      <c r="AF168" s="29" t="s">
        <v>1368</v>
      </c>
      <c r="AG168" s="183" t="s">
        <v>1369</v>
      </c>
      <c r="AH168" s="29" t="s">
        <v>1356</v>
      </c>
      <c r="AI168" s="29" t="s">
        <v>1357</v>
      </c>
      <c r="AJ168" s="29" t="s">
        <v>258</v>
      </c>
      <c r="AK168" s="29" t="s">
        <v>258</v>
      </c>
      <c r="AL168" s="29" t="s">
        <v>13327</v>
      </c>
    </row>
    <row r="169" spans="1:38" x14ac:dyDescent="0.2">
      <c r="A169" s="35" t="s">
        <v>16</v>
      </c>
      <c r="B169" s="36">
        <v>1410</v>
      </c>
      <c r="C169" s="36"/>
      <c r="D169" s="36" t="s">
        <v>1349</v>
      </c>
      <c r="E169" s="37" t="s">
        <v>1628</v>
      </c>
      <c r="F169" s="38" t="s">
        <v>1266</v>
      </c>
      <c r="G169" s="38" t="s">
        <v>1268</v>
      </c>
      <c r="H169" s="35" t="s">
        <v>1359</v>
      </c>
      <c r="I169" s="35"/>
      <c r="J169" s="29" t="s">
        <v>274</v>
      </c>
      <c r="K169" s="29" t="s">
        <v>1629</v>
      </c>
      <c r="L169" s="29" t="s">
        <v>1630</v>
      </c>
      <c r="M169" s="39">
        <v>47.791782753790429</v>
      </c>
      <c r="N169" s="39">
        <v>49.983466119096512</v>
      </c>
      <c r="O169" s="29">
        <v>44197</v>
      </c>
      <c r="P169" s="29">
        <v>44579</v>
      </c>
      <c r="Q169" s="40">
        <v>1.0458590000000001</v>
      </c>
      <c r="R169" s="39">
        <v>47.634373716632446</v>
      </c>
      <c r="S169" s="39">
        <v>2.3490924024640658</v>
      </c>
      <c r="T169" s="39">
        <v>0</v>
      </c>
      <c r="U169" s="39">
        <v>0</v>
      </c>
      <c r="V169" s="39">
        <v>0</v>
      </c>
      <c r="W169" s="29" t="s">
        <v>265</v>
      </c>
      <c r="X169" s="29" t="s">
        <v>11773</v>
      </c>
      <c r="Y169" s="29">
        <v>45204</v>
      </c>
      <c r="Z169" s="41" t="s">
        <v>11758</v>
      </c>
      <c r="AA169" s="42" t="s">
        <v>1349</v>
      </c>
      <c r="AB169" s="29" t="s">
        <v>258</v>
      </c>
      <c r="AC169" s="29" t="s">
        <v>258</v>
      </c>
      <c r="AD169" s="29" t="s">
        <v>258</v>
      </c>
      <c r="AE169" s="29" t="s">
        <v>1367</v>
      </c>
      <c r="AF169" s="29" t="s">
        <v>1361</v>
      </c>
      <c r="AG169" s="183" t="s">
        <v>1362</v>
      </c>
      <c r="AH169" s="29" t="s">
        <v>1356</v>
      </c>
      <c r="AI169" s="29" t="s">
        <v>1357</v>
      </c>
      <c r="AJ169" s="29" t="s">
        <v>258</v>
      </c>
      <c r="AK169" s="29" t="s">
        <v>258</v>
      </c>
      <c r="AL169" s="29" t="s">
        <v>13327</v>
      </c>
    </row>
    <row r="170" spans="1:38" x14ac:dyDescent="0.2">
      <c r="A170" s="35" t="s">
        <v>16</v>
      </c>
      <c r="B170" s="36">
        <v>1425</v>
      </c>
      <c r="C170" s="36"/>
      <c r="D170" s="36" t="s">
        <v>1349</v>
      </c>
      <c r="E170" s="37" t="s">
        <v>1631</v>
      </c>
      <c r="F170" s="38" t="s">
        <v>1269</v>
      </c>
      <c r="G170" s="38" t="s">
        <v>1271</v>
      </c>
      <c r="H170" s="35" t="s">
        <v>1440</v>
      </c>
      <c r="I170" s="35"/>
      <c r="J170" s="29" t="s">
        <v>484</v>
      </c>
      <c r="K170" s="29" t="s">
        <v>1365</v>
      </c>
      <c r="L170" s="29" t="s">
        <v>1366</v>
      </c>
      <c r="M170" s="39">
        <v>23.787878530339984</v>
      </c>
      <c r="N170" s="39">
        <v>26.702340862423</v>
      </c>
      <c r="O170" s="29">
        <v>44197</v>
      </c>
      <c r="P170" s="29">
        <v>44607</v>
      </c>
      <c r="Q170" s="40">
        <v>1.1225187999999999</v>
      </c>
      <c r="R170" s="39">
        <v>23.713757700205338</v>
      </c>
      <c r="S170" s="39">
        <v>2.9885831622176591</v>
      </c>
      <c r="T170" s="39">
        <v>0</v>
      </c>
      <c r="U170" s="39">
        <v>0</v>
      </c>
      <c r="V170" s="39">
        <v>0</v>
      </c>
      <c r="W170" s="29" t="s">
        <v>1357</v>
      </c>
      <c r="X170" s="29" t="s">
        <v>258</v>
      </c>
      <c r="Y170" s="29" t="s">
        <v>1349</v>
      </c>
      <c r="Z170" s="41" t="s">
        <v>1349</v>
      </c>
      <c r="AA170" s="42" t="s">
        <v>1349</v>
      </c>
      <c r="AB170" s="29" t="s">
        <v>258</v>
      </c>
      <c r="AC170" s="29" t="s">
        <v>258</v>
      </c>
      <c r="AD170" s="29" t="s">
        <v>265</v>
      </c>
      <c r="AE170" s="29" t="s">
        <v>1367</v>
      </c>
      <c r="AF170" s="29" t="s">
        <v>1368</v>
      </c>
      <c r="AG170" s="183" t="s">
        <v>1369</v>
      </c>
      <c r="AH170" s="29" t="s">
        <v>1356</v>
      </c>
      <c r="AI170" s="29" t="s">
        <v>1357</v>
      </c>
      <c r="AJ170" s="29" t="s">
        <v>258</v>
      </c>
      <c r="AK170" s="29" t="s">
        <v>258</v>
      </c>
      <c r="AL170" s="29" t="s">
        <v>13326</v>
      </c>
    </row>
    <row r="171" spans="1:38" x14ac:dyDescent="0.2">
      <c r="A171" s="35" t="s">
        <v>16</v>
      </c>
      <c r="B171" s="36">
        <v>1430</v>
      </c>
      <c r="C171" s="36"/>
      <c r="D171" s="36" t="s">
        <v>1349</v>
      </c>
      <c r="E171" s="37" t="s">
        <v>1632</v>
      </c>
      <c r="F171" s="38" t="s">
        <v>1269</v>
      </c>
      <c r="G171" s="38" t="s">
        <v>1271</v>
      </c>
      <c r="H171" s="35" t="s">
        <v>1440</v>
      </c>
      <c r="I171" s="35"/>
      <c r="J171" s="29" t="s">
        <v>484</v>
      </c>
      <c r="K171" s="29" t="s">
        <v>1365</v>
      </c>
      <c r="L171" s="29" t="s">
        <v>1366</v>
      </c>
      <c r="M171" s="39">
        <v>22.479187857044259</v>
      </c>
      <c r="N171" s="39">
        <v>28.064366872005476</v>
      </c>
      <c r="O171" s="29">
        <v>44197</v>
      </c>
      <c r="P171" s="29">
        <v>44653</v>
      </c>
      <c r="Q171" s="40">
        <v>1.2484599999999999</v>
      </c>
      <c r="R171" s="39">
        <v>22.414647501711158</v>
      </c>
      <c r="S171" s="39">
        <v>5.649719370294318</v>
      </c>
      <c r="T171" s="39">
        <v>0</v>
      </c>
      <c r="U171" s="39">
        <v>0</v>
      </c>
      <c r="V171" s="39">
        <v>0</v>
      </c>
      <c r="W171" s="29" t="s">
        <v>265</v>
      </c>
      <c r="X171" s="29" t="s">
        <v>11773</v>
      </c>
      <c r="Y171" s="29">
        <v>45273</v>
      </c>
      <c r="Z171" s="41" t="s">
        <v>11760</v>
      </c>
      <c r="AA171" s="42" t="s">
        <v>1349</v>
      </c>
      <c r="AB171" s="29" t="s">
        <v>258</v>
      </c>
      <c r="AC171" s="29" t="s">
        <v>258</v>
      </c>
      <c r="AD171" s="29" t="s">
        <v>265</v>
      </c>
      <c r="AE171" s="29" t="s">
        <v>1367</v>
      </c>
      <c r="AF171" s="29" t="s">
        <v>1368</v>
      </c>
      <c r="AG171" s="183" t="s">
        <v>1369</v>
      </c>
      <c r="AH171" s="29" t="s">
        <v>1356</v>
      </c>
      <c r="AI171" s="29" t="s">
        <v>1357</v>
      </c>
      <c r="AJ171" s="29" t="s">
        <v>258</v>
      </c>
      <c r="AK171" s="29" t="s">
        <v>258</v>
      </c>
      <c r="AL171" s="29" t="s">
        <v>13327</v>
      </c>
    </row>
    <row r="172" spans="1:38" x14ac:dyDescent="0.2">
      <c r="A172" s="35" t="s">
        <v>16</v>
      </c>
      <c r="B172" s="36">
        <v>1431</v>
      </c>
      <c r="C172" s="36"/>
      <c r="D172" s="36" t="s">
        <v>1349</v>
      </c>
      <c r="E172" s="37" t="s">
        <v>1633</v>
      </c>
      <c r="F172" s="38" t="s">
        <v>1269</v>
      </c>
      <c r="G172" s="38" t="s">
        <v>1271</v>
      </c>
      <c r="H172" s="35" t="s">
        <v>1440</v>
      </c>
      <c r="I172" s="35"/>
      <c r="J172" s="29" t="s">
        <v>484</v>
      </c>
      <c r="K172" s="29" t="s">
        <v>1365</v>
      </c>
      <c r="L172" s="29" t="s">
        <v>1384</v>
      </c>
      <c r="M172" s="39">
        <v>56.710610818710805</v>
      </c>
      <c r="N172" s="39">
        <v>81.669489390828204</v>
      </c>
      <c r="O172" s="29">
        <v>44197</v>
      </c>
      <c r="P172" s="29">
        <v>44723</v>
      </c>
      <c r="Q172" s="40">
        <v>1.4401094999999999</v>
      </c>
      <c r="R172" s="39">
        <v>56.564257357973993</v>
      </c>
      <c r="S172" s="39">
        <v>25.105232032854211</v>
      </c>
      <c r="T172" s="39">
        <v>0</v>
      </c>
      <c r="U172" s="39">
        <v>0</v>
      </c>
      <c r="V172" s="39">
        <v>0</v>
      </c>
      <c r="W172" s="29" t="s">
        <v>1357</v>
      </c>
      <c r="X172" s="29" t="s">
        <v>258</v>
      </c>
      <c r="Y172" s="29" t="s">
        <v>1349</v>
      </c>
      <c r="Z172" s="41" t="s">
        <v>1349</v>
      </c>
      <c r="AA172" s="42" t="s">
        <v>1349</v>
      </c>
      <c r="AB172" s="29" t="s">
        <v>258</v>
      </c>
      <c r="AC172" s="29" t="s">
        <v>258</v>
      </c>
      <c r="AD172" s="29" t="s">
        <v>265</v>
      </c>
      <c r="AE172" s="29" t="s">
        <v>1353</v>
      </c>
      <c r="AF172" s="29" t="s">
        <v>1368</v>
      </c>
      <c r="AG172" s="183" t="s">
        <v>1369</v>
      </c>
      <c r="AH172" s="29" t="s">
        <v>1356</v>
      </c>
      <c r="AI172" s="29" t="s">
        <v>1357</v>
      </c>
      <c r="AJ172" s="29" t="s">
        <v>258</v>
      </c>
      <c r="AK172" s="29" t="s">
        <v>258</v>
      </c>
      <c r="AL172" s="29" t="s">
        <v>13326</v>
      </c>
    </row>
    <row r="173" spans="1:38" x14ac:dyDescent="0.2">
      <c r="A173" s="35" t="s">
        <v>16</v>
      </c>
      <c r="B173" s="36">
        <v>1432</v>
      </c>
      <c r="C173" s="36"/>
      <c r="D173" s="36" t="s">
        <v>1349</v>
      </c>
      <c r="E173" s="37" t="s">
        <v>1634</v>
      </c>
      <c r="F173" s="38" t="s">
        <v>1269</v>
      </c>
      <c r="G173" s="38" t="s">
        <v>1271</v>
      </c>
      <c r="H173" s="35" t="s">
        <v>1440</v>
      </c>
      <c r="I173" s="35"/>
      <c r="J173" s="29" t="s">
        <v>484</v>
      </c>
      <c r="K173" s="29" t="s">
        <v>1365</v>
      </c>
      <c r="L173" s="29" t="s">
        <v>1384</v>
      </c>
      <c r="M173" s="39">
        <v>158.70690422273728</v>
      </c>
      <c r="N173" s="39">
        <v>243.32885420944558</v>
      </c>
      <c r="O173" s="29">
        <v>44197</v>
      </c>
      <c r="P173" s="29">
        <v>44757</v>
      </c>
      <c r="Q173" s="40">
        <v>1.5331964</v>
      </c>
      <c r="R173" s="39">
        <v>158.31556468172485</v>
      </c>
      <c r="S173" s="39">
        <v>85.013289527720744</v>
      </c>
      <c r="T173" s="39">
        <v>0</v>
      </c>
      <c r="U173" s="39">
        <v>0</v>
      </c>
      <c r="V173" s="39">
        <v>0</v>
      </c>
      <c r="W173" s="29" t="s">
        <v>1357</v>
      </c>
      <c r="X173" s="29" t="s">
        <v>258</v>
      </c>
      <c r="Y173" s="29" t="s">
        <v>1349</v>
      </c>
      <c r="Z173" s="41" t="s">
        <v>1349</v>
      </c>
      <c r="AA173" s="42" t="s">
        <v>1349</v>
      </c>
      <c r="AB173" s="29" t="s">
        <v>258</v>
      </c>
      <c r="AC173" s="29" t="s">
        <v>258</v>
      </c>
      <c r="AD173" s="29" t="s">
        <v>265</v>
      </c>
      <c r="AE173" s="29" t="s">
        <v>1353</v>
      </c>
      <c r="AF173" s="29" t="s">
        <v>1368</v>
      </c>
      <c r="AG173" s="183" t="s">
        <v>1369</v>
      </c>
      <c r="AH173" s="29" t="s">
        <v>1356</v>
      </c>
      <c r="AI173" s="29" t="s">
        <v>1357</v>
      </c>
      <c r="AJ173" s="29" t="s">
        <v>258</v>
      </c>
      <c r="AK173" s="29" t="s">
        <v>258</v>
      </c>
      <c r="AL173" s="29" t="s">
        <v>13326</v>
      </c>
    </row>
    <row r="174" spans="1:38" x14ac:dyDescent="0.2">
      <c r="A174" s="35" t="s">
        <v>16</v>
      </c>
      <c r="B174" s="36">
        <v>1433</v>
      </c>
      <c r="C174" s="36"/>
      <c r="D174" s="36" t="s">
        <v>1349</v>
      </c>
      <c r="E174" s="37" t="s">
        <v>1635</v>
      </c>
      <c r="F174" s="38" t="s">
        <v>1269</v>
      </c>
      <c r="G174" s="38" t="s">
        <v>1271</v>
      </c>
      <c r="H174" s="35" t="s">
        <v>1440</v>
      </c>
      <c r="I174" s="35"/>
      <c r="J174" s="29" t="s">
        <v>484</v>
      </c>
      <c r="K174" s="29" t="s">
        <v>1551</v>
      </c>
      <c r="L174" s="29" t="s">
        <v>1384</v>
      </c>
      <c r="M174" s="39">
        <v>196.77936397864852</v>
      </c>
      <c r="N174" s="39">
        <v>251.05868856947296</v>
      </c>
      <c r="O174" s="29">
        <v>44197</v>
      </c>
      <c r="P174" s="29">
        <v>44663</v>
      </c>
      <c r="Q174" s="40">
        <v>1.2758385000000001</v>
      </c>
      <c r="R174" s="39">
        <v>196.22360027378508</v>
      </c>
      <c r="S174" s="39">
        <v>54.835088295687882</v>
      </c>
      <c r="T174" s="39">
        <v>0</v>
      </c>
      <c r="U174" s="39">
        <v>0</v>
      </c>
      <c r="V174" s="39">
        <v>0</v>
      </c>
      <c r="W174" s="29" t="s">
        <v>1357</v>
      </c>
      <c r="X174" s="29" t="s">
        <v>258</v>
      </c>
      <c r="Y174" s="29" t="s">
        <v>1349</v>
      </c>
      <c r="Z174" s="41" t="s">
        <v>1349</v>
      </c>
      <c r="AA174" s="42" t="s">
        <v>1349</v>
      </c>
      <c r="AB174" s="29" t="s">
        <v>258</v>
      </c>
      <c r="AC174" s="29" t="s">
        <v>258</v>
      </c>
      <c r="AD174" s="29" t="s">
        <v>265</v>
      </c>
      <c r="AE174" s="29" t="s">
        <v>1353</v>
      </c>
      <c r="AF174" s="29" t="s">
        <v>1368</v>
      </c>
      <c r="AG174" s="183" t="s">
        <v>1369</v>
      </c>
      <c r="AH174" s="29" t="s">
        <v>1356</v>
      </c>
      <c r="AI174" s="29" t="s">
        <v>1357</v>
      </c>
      <c r="AJ174" s="29" t="s">
        <v>258</v>
      </c>
      <c r="AK174" s="29" t="s">
        <v>258</v>
      </c>
      <c r="AL174" s="29" t="s">
        <v>13326</v>
      </c>
    </row>
    <row r="175" spans="1:38" x14ac:dyDescent="0.2">
      <c r="A175" s="35" t="s">
        <v>16</v>
      </c>
      <c r="B175" s="36">
        <v>1436</v>
      </c>
      <c r="C175" s="36"/>
      <c r="D175" s="36" t="s">
        <v>1349</v>
      </c>
      <c r="E175" s="37" t="s">
        <v>1636</v>
      </c>
      <c r="F175" s="38" t="s">
        <v>1269</v>
      </c>
      <c r="G175" s="38" t="s">
        <v>1271</v>
      </c>
      <c r="H175" s="35" t="s">
        <v>1440</v>
      </c>
      <c r="I175" s="35"/>
      <c r="J175" s="29" t="s">
        <v>1387</v>
      </c>
      <c r="K175" s="29" t="s">
        <v>1457</v>
      </c>
      <c r="L175" s="29" t="s">
        <v>1545</v>
      </c>
      <c r="M175" s="39">
        <v>596.78227020356644</v>
      </c>
      <c r="N175" s="39">
        <v>705.84512525667344</v>
      </c>
      <c r="O175" s="29">
        <v>44197</v>
      </c>
      <c r="P175" s="29">
        <v>44629</v>
      </c>
      <c r="Q175" s="40">
        <v>1.1827515</v>
      </c>
      <c r="R175" s="39">
        <v>594.99646817248458</v>
      </c>
      <c r="S175" s="39">
        <v>110.84865708418891</v>
      </c>
      <c r="T175" s="39">
        <v>0</v>
      </c>
      <c r="U175" s="39">
        <v>0</v>
      </c>
      <c r="V175" s="39">
        <v>0</v>
      </c>
      <c r="W175" s="29" t="s">
        <v>1357</v>
      </c>
      <c r="X175" s="29" t="s">
        <v>258</v>
      </c>
      <c r="Y175" s="29" t="s">
        <v>1349</v>
      </c>
      <c r="Z175" s="41" t="s">
        <v>1349</v>
      </c>
      <c r="AA175" s="42" t="s">
        <v>1349</v>
      </c>
      <c r="AB175" s="29" t="s">
        <v>258</v>
      </c>
      <c r="AC175" s="29" t="s">
        <v>258</v>
      </c>
      <c r="AD175" s="29" t="s">
        <v>258</v>
      </c>
      <c r="AE175" s="29" t="s">
        <v>1353</v>
      </c>
      <c r="AF175" s="29" t="s">
        <v>1390</v>
      </c>
      <c r="AG175" s="183" t="s">
        <v>1391</v>
      </c>
      <c r="AH175" s="29" t="s">
        <v>1356</v>
      </c>
      <c r="AI175" s="29" t="s">
        <v>1357</v>
      </c>
      <c r="AJ175" s="29" t="s">
        <v>258</v>
      </c>
      <c r="AK175" s="29" t="s">
        <v>258</v>
      </c>
      <c r="AL175" s="29" t="s">
        <v>13326</v>
      </c>
    </row>
    <row r="176" spans="1:38" x14ac:dyDescent="0.2">
      <c r="A176" s="35" t="s">
        <v>16</v>
      </c>
      <c r="B176" s="36">
        <v>1437</v>
      </c>
      <c r="C176" s="36"/>
      <c r="D176" s="36" t="s">
        <v>1349</v>
      </c>
      <c r="E176" s="37" t="s">
        <v>1637</v>
      </c>
      <c r="F176" s="38" t="s">
        <v>1269</v>
      </c>
      <c r="G176" s="38" t="s">
        <v>1271</v>
      </c>
      <c r="H176" s="35" t="s">
        <v>1440</v>
      </c>
      <c r="I176" s="35"/>
      <c r="J176" s="29" t="s">
        <v>1387</v>
      </c>
      <c r="K176" s="29" t="s">
        <v>1457</v>
      </c>
      <c r="L176" s="29" t="s">
        <v>1545</v>
      </c>
      <c r="M176" s="39">
        <v>596.57417984164613</v>
      </c>
      <c r="N176" s="39">
        <v>712.13232854209446</v>
      </c>
      <c r="O176" s="29">
        <v>44197</v>
      </c>
      <c r="P176" s="29">
        <v>44633</v>
      </c>
      <c r="Q176" s="40">
        <v>1.1937028999999999</v>
      </c>
      <c r="R176" s="39">
        <v>594.80160164271047</v>
      </c>
      <c r="S176" s="39">
        <v>117.33072689938398</v>
      </c>
      <c r="T176" s="39">
        <v>0</v>
      </c>
      <c r="U176" s="39">
        <v>0</v>
      </c>
      <c r="V176" s="39">
        <v>0</v>
      </c>
      <c r="W176" s="29" t="s">
        <v>1357</v>
      </c>
      <c r="X176" s="29" t="s">
        <v>258</v>
      </c>
      <c r="Y176" s="29" t="s">
        <v>1349</v>
      </c>
      <c r="Z176" s="41" t="s">
        <v>1349</v>
      </c>
      <c r="AA176" s="42" t="s">
        <v>1349</v>
      </c>
      <c r="AB176" s="29" t="s">
        <v>258</v>
      </c>
      <c r="AC176" s="29" t="s">
        <v>258</v>
      </c>
      <c r="AD176" s="29" t="s">
        <v>258</v>
      </c>
      <c r="AE176" s="29" t="s">
        <v>1353</v>
      </c>
      <c r="AF176" s="29" t="s">
        <v>1390</v>
      </c>
      <c r="AG176" s="183" t="s">
        <v>1391</v>
      </c>
      <c r="AH176" s="29" t="s">
        <v>1356</v>
      </c>
      <c r="AI176" s="29" t="s">
        <v>1357</v>
      </c>
      <c r="AJ176" s="29" t="s">
        <v>258</v>
      </c>
      <c r="AK176" s="29" t="s">
        <v>258</v>
      </c>
      <c r="AL176" s="29" t="s">
        <v>13326</v>
      </c>
    </row>
    <row r="177" spans="1:38" x14ac:dyDescent="0.2">
      <c r="A177" s="35" t="s">
        <v>16</v>
      </c>
      <c r="B177" s="36">
        <v>1438</v>
      </c>
      <c r="C177" s="36"/>
      <c r="D177" s="36" t="s">
        <v>1349</v>
      </c>
      <c r="E177" s="37" t="s">
        <v>1638</v>
      </c>
      <c r="F177" s="38" t="s">
        <v>1269</v>
      </c>
      <c r="G177" s="38" t="s">
        <v>1271</v>
      </c>
      <c r="H177" s="35" t="s">
        <v>1440</v>
      </c>
      <c r="I177" s="35"/>
      <c r="J177" s="29" t="s">
        <v>484</v>
      </c>
      <c r="K177" s="29" t="s">
        <v>1365</v>
      </c>
      <c r="L177" s="29" t="s">
        <v>1366</v>
      </c>
      <c r="M177" s="39">
        <v>26.212469011251606</v>
      </c>
      <c r="N177" s="39">
        <v>29.567520876112251</v>
      </c>
      <c r="O177" s="29">
        <v>44197</v>
      </c>
      <c r="P177" s="29">
        <v>44609</v>
      </c>
      <c r="Q177" s="40">
        <v>1.1279945</v>
      </c>
      <c r="R177" s="39">
        <v>26.131101984941822</v>
      </c>
      <c r="S177" s="39">
        <v>3.4364188911704314</v>
      </c>
      <c r="T177" s="39">
        <v>0</v>
      </c>
      <c r="U177" s="39">
        <v>0</v>
      </c>
      <c r="V177" s="39">
        <v>0</v>
      </c>
      <c r="W177" s="29" t="s">
        <v>265</v>
      </c>
      <c r="X177" s="29" t="s">
        <v>11773</v>
      </c>
      <c r="Y177" s="29">
        <v>45183</v>
      </c>
      <c r="Z177" s="41" t="s">
        <v>11757</v>
      </c>
      <c r="AA177" s="42" t="s">
        <v>1349</v>
      </c>
      <c r="AB177" s="29" t="s">
        <v>258</v>
      </c>
      <c r="AC177" s="29" t="s">
        <v>258</v>
      </c>
      <c r="AD177" s="29" t="s">
        <v>265</v>
      </c>
      <c r="AE177" s="29" t="s">
        <v>1367</v>
      </c>
      <c r="AF177" s="29" t="s">
        <v>1368</v>
      </c>
      <c r="AG177" s="183" t="s">
        <v>1369</v>
      </c>
      <c r="AH177" s="29" t="s">
        <v>1356</v>
      </c>
      <c r="AI177" s="29" t="s">
        <v>1357</v>
      </c>
      <c r="AJ177" s="29" t="s">
        <v>258</v>
      </c>
      <c r="AK177" s="29" t="s">
        <v>258</v>
      </c>
      <c r="AL177" s="29" t="s">
        <v>13327</v>
      </c>
    </row>
    <row r="178" spans="1:38" x14ac:dyDescent="0.2">
      <c r="A178" s="35" t="s">
        <v>16</v>
      </c>
      <c r="B178" s="36">
        <v>1441</v>
      </c>
      <c r="C178" s="36"/>
      <c r="D178" s="36" t="s">
        <v>1349</v>
      </c>
      <c r="E178" s="37" t="s">
        <v>1639</v>
      </c>
      <c r="F178" s="38" t="s">
        <v>1269</v>
      </c>
      <c r="G178" s="38" t="s">
        <v>1271</v>
      </c>
      <c r="H178" s="35" t="s">
        <v>1440</v>
      </c>
      <c r="I178" s="35"/>
      <c r="J178" s="29" t="s">
        <v>1387</v>
      </c>
      <c r="K178" s="29" t="s">
        <v>1457</v>
      </c>
      <c r="L178" s="29" t="s">
        <v>1545</v>
      </c>
      <c r="M178" s="39">
        <v>597.04195074944289</v>
      </c>
      <c r="N178" s="39">
        <v>697.97923613963042</v>
      </c>
      <c r="O178" s="29">
        <v>44197</v>
      </c>
      <c r="P178" s="29">
        <v>44624</v>
      </c>
      <c r="Q178" s="40">
        <v>1.1690623</v>
      </c>
      <c r="R178" s="39">
        <v>595.23930184804931</v>
      </c>
      <c r="S178" s="39">
        <v>102.73993429158112</v>
      </c>
      <c r="T178" s="39">
        <v>0</v>
      </c>
      <c r="U178" s="39">
        <v>0</v>
      </c>
      <c r="V178" s="39">
        <v>0</v>
      </c>
      <c r="W178" s="29" t="s">
        <v>1357</v>
      </c>
      <c r="X178" s="29" t="s">
        <v>258</v>
      </c>
      <c r="Y178" s="29" t="s">
        <v>1349</v>
      </c>
      <c r="Z178" s="41" t="s">
        <v>1349</v>
      </c>
      <c r="AA178" s="42" t="s">
        <v>1349</v>
      </c>
      <c r="AB178" s="29" t="s">
        <v>258</v>
      </c>
      <c r="AC178" s="29" t="s">
        <v>258</v>
      </c>
      <c r="AD178" s="29" t="s">
        <v>258</v>
      </c>
      <c r="AE178" s="29" t="s">
        <v>1353</v>
      </c>
      <c r="AF178" s="29" t="s">
        <v>1390</v>
      </c>
      <c r="AG178" s="183" t="s">
        <v>1391</v>
      </c>
      <c r="AH178" s="29" t="s">
        <v>1356</v>
      </c>
      <c r="AI178" s="29" t="s">
        <v>1357</v>
      </c>
      <c r="AJ178" s="29" t="s">
        <v>258</v>
      </c>
      <c r="AK178" s="29" t="s">
        <v>258</v>
      </c>
      <c r="AL178" s="29" t="s">
        <v>13326</v>
      </c>
    </row>
    <row r="179" spans="1:38" x14ac:dyDescent="0.2">
      <c r="A179" s="35" t="s">
        <v>16</v>
      </c>
      <c r="B179" s="36">
        <v>1446</v>
      </c>
      <c r="C179" s="36"/>
      <c r="D179" s="36" t="s">
        <v>1349</v>
      </c>
      <c r="E179" s="37" t="s">
        <v>1640</v>
      </c>
      <c r="F179" s="38" t="s">
        <v>1269</v>
      </c>
      <c r="G179" s="38" t="s">
        <v>1271</v>
      </c>
      <c r="H179" s="35" t="s">
        <v>1440</v>
      </c>
      <c r="I179" s="35"/>
      <c r="J179" s="29" t="s">
        <v>1371</v>
      </c>
      <c r="K179" s="29" t="s">
        <v>1371</v>
      </c>
      <c r="L179" s="29" t="s">
        <v>1384</v>
      </c>
      <c r="M179" s="39">
        <v>109.57772191471109</v>
      </c>
      <c r="N179" s="39">
        <v>147.30365503080083</v>
      </c>
      <c r="O179" s="29">
        <v>44197</v>
      </c>
      <c r="P179" s="29">
        <v>44688</v>
      </c>
      <c r="Q179" s="40">
        <v>1.3442847</v>
      </c>
      <c r="R179" s="39">
        <v>109.28015058179329</v>
      </c>
      <c r="S179" s="39">
        <v>38.023504449007525</v>
      </c>
      <c r="T179" s="39">
        <v>0</v>
      </c>
      <c r="U179" s="39">
        <v>0</v>
      </c>
      <c r="V179" s="39">
        <v>0</v>
      </c>
      <c r="W179" s="29" t="s">
        <v>1357</v>
      </c>
      <c r="X179" s="29" t="s">
        <v>258</v>
      </c>
      <c r="Y179" s="29" t="s">
        <v>1349</v>
      </c>
      <c r="Z179" s="41" t="s">
        <v>1349</v>
      </c>
      <c r="AA179" s="42" t="s">
        <v>1349</v>
      </c>
      <c r="AB179" s="29" t="s">
        <v>258</v>
      </c>
      <c r="AC179" s="29" t="s">
        <v>258</v>
      </c>
      <c r="AD179" s="29" t="s">
        <v>265</v>
      </c>
      <c r="AE179" s="29" t="s">
        <v>1353</v>
      </c>
      <c r="AF179" s="29" t="s">
        <v>1368</v>
      </c>
      <c r="AG179" s="183" t="s">
        <v>1369</v>
      </c>
      <c r="AH179" s="29" t="s">
        <v>1356</v>
      </c>
      <c r="AI179" s="29" t="s">
        <v>1357</v>
      </c>
      <c r="AJ179" s="29" t="s">
        <v>258</v>
      </c>
      <c r="AK179" s="29" t="s">
        <v>258</v>
      </c>
      <c r="AL179" s="29" t="s">
        <v>13326</v>
      </c>
    </row>
    <row r="180" spans="1:38" x14ac:dyDescent="0.2">
      <c r="A180" s="35" t="s">
        <v>16</v>
      </c>
      <c r="B180" s="36">
        <v>1450</v>
      </c>
      <c r="C180" s="36"/>
      <c r="D180" s="36" t="s">
        <v>1349</v>
      </c>
      <c r="E180" s="37" t="s">
        <v>1641</v>
      </c>
      <c r="F180" s="38" t="s">
        <v>1269</v>
      </c>
      <c r="G180" s="38" t="s">
        <v>1271</v>
      </c>
      <c r="H180" s="35" t="s">
        <v>1440</v>
      </c>
      <c r="I180" s="35"/>
      <c r="J180" s="29" t="s">
        <v>1506</v>
      </c>
      <c r="K180" s="29" t="s">
        <v>1642</v>
      </c>
      <c r="L180" s="29" t="s">
        <v>1627</v>
      </c>
      <c r="M180" s="39">
        <v>24.949833945828935</v>
      </c>
      <c r="N180" s="39">
        <v>31.01225188227242</v>
      </c>
      <c r="O180" s="29">
        <v>44197</v>
      </c>
      <c r="P180" s="29">
        <v>44651</v>
      </c>
      <c r="Q180" s="40">
        <v>1.2429843</v>
      </c>
      <c r="R180" s="39">
        <v>24.877960301163586</v>
      </c>
      <c r="S180" s="39">
        <v>6.1342915811088288</v>
      </c>
      <c r="T180" s="39">
        <v>0</v>
      </c>
      <c r="U180" s="39">
        <v>0</v>
      </c>
      <c r="V180" s="39">
        <v>0</v>
      </c>
      <c r="W180" s="29" t="s">
        <v>1357</v>
      </c>
      <c r="X180" s="29" t="s">
        <v>258</v>
      </c>
      <c r="Y180" s="29" t="s">
        <v>1349</v>
      </c>
      <c r="Z180" s="41" t="s">
        <v>1349</v>
      </c>
      <c r="AA180" s="42" t="s">
        <v>1349</v>
      </c>
      <c r="AB180" s="29" t="s">
        <v>258</v>
      </c>
      <c r="AC180" s="29" t="s">
        <v>258</v>
      </c>
      <c r="AD180" s="29" t="s">
        <v>265</v>
      </c>
      <c r="AE180" s="29" t="s">
        <v>1353</v>
      </c>
      <c r="AF180" s="29" t="s">
        <v>1368</v>
      </c>
      <c r="AG180" s="183" t="s">
        <v>1369</v>
      </c>
      <c r="AH180" s="29" t="s">
        <v>1356</v>
      </c>
      <c r="AI180" s="29" t="s">
        <v>1357</v>
      </c>
      <c r="AJ180" s="29" t="s">
        <v>258</v>
      </c>
      <c r="AK180" s="29" t="s">
        <v>258</v>
      </c>
      <c r="AL180" s="29" t="s">
        <v>13326</v>
      </c>
    </row>
    <row r="181" spans="1:38" x14ac:dyDescent="0.2">
      <c r="A181" s="35" t="s">
        <v>16</v>
      </c>
      <c r="B181" s="36">
        <v>1451</v>
      </c>
      <c r="C181" s="36"/>
      <c r="D181" s="36" t="s">
        <v>1349</v>
      </c>
      <c r="E181" s="37" t="s">
        <v>1643</v>
      </c>
      <c r="F181" s="38" t="s">
        <v>1269</v>
      </c>
      <c r="G181" s="38" t="s">
        <v>1271</v>
      </c>
      <c r="H181" s="35" t="s">
        <v>1440</v>
      </c>
      <c r="I181" s="35"/>
      <c r="J181" s="29" t="s">
        <v>484</v>
      </c>
      <c r="K181" s="29" t="s">
        <v>1551</v>
      </c>
      <c r="L181" s="29" t="s">
        <v>1384</v>
      </c>
      <c r="M181" s="39">
        <v>312.11321571239858</v>
      </c>
      <c r="N181" s="39">
        <v>414.44190554414786</v>
      </c>
      <c r="O181" s="29">
        <v>44197</v>
      </c>
      <c r="P181" s="29">
        <v>44682</v>
      </c>
      <c r="Q181" s="40">
        <v>1.3278576</v>
      </c>
      <c r="R181" s="39">
        <v>311.2578097193703</v>
      </c>
      <c r="S181" s="39">
        <v>103.18409582477756</v>
      </c>
      <c r="T181" s="39">
        <v>0</v>
      </c>
      <c r="U181" s="39">
        <v>0</v>
      </c>
      <c r="V181" s="39">
        <v>0</v>
      </c>
      <c r="W181" s="29" t="s">
        <v>1357</v>
      </c>
      <c r="X181" s="29" t="s">
        <v>258</v>
      </c>
      <c r="Y181" s="29" t="s">
        <v>1349</v>
      </c>
      <c r="Z181" s="41" t="s">
        <v>1349</v>
      </c>
      <c r="AA181" s="42" t="s">
        <v>1349</v>
      </c>
      <c r="AB181" s="29" t="s">
        <v>258</v>
      </c>
      <c r="AC181" s="29" t="s">
        <v>258</v>
      </c>
      <c r="AD181" s="29" t="s">
        <v>265</v>
      </c>
      <c r="AE181" s="29" t="s">
        <v>1353</v>
      </c>
      <c r="AF181" s="29" t="s">
        <v>1368</v>
      </c>
      <c r="AG181" s="183" t="s">
        <v>1369</v>
      </c>
      <c r="AH181" s="29" t="s">
        <v>1356</v>
      </c>
      <c r="AI181" s="29" t="s">
        <v>1357</v>
      </c>
      <c r="AJ181" s="29" t="s">
        <v>258</v>
      </c>
      <c r="AK181" s="29" t="s">
        <v>258</v>
      </c>
      <c r="AL181" s="29" t="s">
        <v>13326</v>
      </c>
    </row>
    <row r="182" spans="1:38" x14ac:dyDescent="0.2">
      <c r="A182" s="35" t="s">
        <v>16</v>
      </c>
      <c r="B182" s="36">
        <v>1452</v>
      </c>
      <c r="C182" s="36"/>
      <c r="D182" s="36" t="s">
        <v>1349</v>
      </c>
      <c r="E182" s="37" t="s">
        <v>1644</v>
      </c>
      <c r="F182" s="38" t="s">
        <v>1269</v>
      </c>
      <c r="G182" s="38" t="s">
        <v>1271</v>
      </c>
      <c r="H182" s="35" t="s">
        <v>1440</v>
      </c>
      <c r="I182" s="35"/>
      <c r="J182" s="29" t="s">
        <v>484</v>
      </c>
      <c r="K182" s="29" t="s">
        <v>1365</v>
      </c>
      <c r="L182" s="29" t="s">
        <v>1366</v>
      </c>
      <c r="M182" s="39">
        <v>14.724787907948706</v>
      </c>
      <c r="N182" s="39">
        <v>24.914220396988366</v>
      </c>
      <c r="O182" s="29">
        <v>44197</v>
      </c>
      <c r="P182" s="29">
        <v>44815</v>
      </c>
      <c r="Q182" s="40">
        <v>1.6919918</v>
      </c>
      <c r="R182" s="39">
        <v>14.690937713894593</v>
      </c>
      <c r="S182" s="39">
        <v>10.223282683093771</v>
      </c>
      <c r="T182" s="39">
        <v>0</v>
      </c>
      <c r="U182" s="39">
        <v>0</v>
      </c>
      <c r="V182" s="39">
        <v>0</v>
      </c>
      <c r="W182" s="29" t="s">
        <v>1357</v>
      </c>
      <c r="X182" s="29" t="s">
        <v>258</v>
      </c>
      <c r="Y182" s="29" t="s">
        <v>1349</v>
      </c>
      <c r="Z182" s="41" t="s">
        <v>1349</v>
      </c>
      <c r="AA182" s="42" t="s">
        <v>1349</v>
      </c>
      <c r="AB182" s="29" t="s">
        <v>258</v>
      </c>
      <c r="AC182" s="29" t="s">
        <v>258</v>
      </c>
      <c r="AD182" s="29" t="s">
        <v>265</v>
      </c>
      <c r="AE182" s="29" t="s">
        <v>1367</v>
      </c>
      <c r="AF182" s="29" t="s">
        <v>1368</v>
      </c>
      <c r="AG182" s="183" t="s">
        <v>1369</v>
      </c>
      <c r="AH182" s="29" t="s">
        <v>1356</v>
      </c>
      <c r="AI182" s="29" t="s">
        <v>1357</v>
      </c>
      <c r="AJ182" s="29" t="s">
        <v>258</v>
      </c>
      <c r="AK182" s="29" t="s">
        <v>258</v>
      </c>
      <c r="AL182" s="29" t="s">
        <v>13326</v>
      </c>
    </row>
    <row r="183" spans="1:38" x14ac:dyDescent="0.2">
      <c r="A183" s="35" t="s">
        <v>16</v>
      </c>
      <c r="B183" s="36">
        <v>1455</v>
      </c>
      <c r="C183" s="36"/>
      <c r="D183" s="36" t="s">
        <v>1349</v>
      </c>
      <c r="E183" s="37" t="s">
        <v>1645</v>
      </c>
      <c r="F183" s="38" t="s">
        <v>1269</v>
      </c>
      <c r="G183" s="38" t="s">
        <v>1271</v>
      </c>
      <c r="H183" s="35" t="s">
        <v>1440</v>
      </c>
      <c r="I183" s="35"/>
      <c r="J183" s="29" t="s">
        <v>1387</v>
      </c>
      <c r="K183" s="29" t="s">
        <v>1457</v>
      </c>
      <c r="L183" s="29" t="s">
        <v>1545</v>
      </c>
      <c r="M183" s="39">
        <v>319.11736783835738</v>
      </c>
      <c r="N183" s="39">
        <v>386.17350034223136</v>
      </c>
      <c r="O183" s="29">
        <v>44197</v>
      </c>
      <c r="P183" s="29">
        <v>44639</v>
      </c>
      <c r="Q183" s="40">
        <v>1.2101299999999999</v>
      </c>
      <c r="R183" s="39">
        <v>318.17906913073239</v>
      </c>
      <c r="S183" s="39">
        <v>67.994431211498977</v>
      </c>
      <c r="T183" s="39">
        <v>0</v>
      </c>
      <c r="U183" s="39">
        <v>0</v>
      </c>
      <c r="V183" s="39">
        <v>0</v>
      </c>
      <c r="W183" s="29" t="s">
        <v>265</v>
      </c>
      <c r="X183" s="29" t="s">
        <v>11773</v>
      </c>
      <c r="Y183" s="29">
        <v>45195</v>
      </c>
      <c r="Z183" s="41" t="s">
        <v>11757</v>
      </c>
      <c r="AA183" s="42" t="s">
        <v>1349</v>
      </c>
      <c r="AB183" s="29" t="s">
        <v>258</v>
      </c>
      <c r="AC183" s="29" t="s">
        <v>258</v>
      </c>
      <c r="AD183" s="29" t="s">
        <v>258</v>
      </c>
      <c r="AE183" s="29" t="s">
        <v>1353</v>
      </c>
      <c r="AF183" s="29" t="s">
        <v>1390</v>
      </c>
      <c r="AG183" s="183" t="s">
        <v>1391</v>
      </c>
      <c r="AH183" s="29" t="s">
        <v>1356</v>
      </c>
      <c r="AI183" s="29" t="s">
        <v>1357</v>
      </c>
      <c r="AJ183" s="29" t="s">
        <v>258</v>
      </c>
      <c r="AK183" s="29" t="s">
        <v>258</v>
      </c>
      <c r="AL183" s="29" t="s">
        <v>13327</v>
      </c>
    </row>
    <row r="184" spans="1:38" x14ac:dyDescent="0.2">
      <c r="A184" s="35" t="s">
        <v>16</v>
      </c>
      <c r="B184" s="36">
        <v>1467</v>
      </c>
      <c r="C184" s="36"/>
      <c r="D184" s="36" t="s">
        <v>1349</v>
      </c>
      <c r="E184" s="37" t="s">
        <v>1646</v>
      </c>
      <c r="F184" s="38" t="s">
        <v>1269</v>
      </c>
      <c r="G184" s="38" t="s">
        <v>1271</v>
      </c>
      <c r="H184" s="35" t="s">
        <v>1440</v>
      </c>
      <c r="I184" s="35"/>
      <c r="J184" s="29" t="s">
        <v>484</v>
      </c>
      <c r="K184" s="29" t="s">
        <v>1365</v>
      </c>
      <c r="L184" s="29" t="s">
        <v>1384</v>
      </c>
      <c r="M184" s="39">
        <v>135.72355166558074</v>
      </c>
      <c r="N184" s="39">
        <v>181.33632854209446</v>
      </c>
      <c r="O184" s="29">
        <v>44197</v>
      </c>
      <c r="P184" s="29">
        <v>44685</v>
      </c>
      <c r="Q184" s="40">
        <v>1.3360711999999999</v>
      </c>
      <c r="R184" s="39">
        <v>135.35329226557153</v>
      </c>
      <c r="S184" s="39">
        <v>45.983036276522931</v>
      </c>
      <c r="T184" s="39">
        <v>0</v>
      </c>
      <c r="U184" s="39">
        <v>0</v>
      </c>
      <c r="V184" s="39">
        <v>0</v>
      </c>
      <c r="W184" s="29" t="s">
        <v>1357</v>
      </c>
      <c r="X184" s="29" t="s">
        <v>258</v>
      </c>
      <c r="Y184" s="29" t="s">
        <v>1349</v>
      </c>
      <c r="Z184" s="41" t="s">
        <v>1349</v>
      </c>
      <c r="AA184" s="42" t="s">
        <v>1349</v>
      </c>
      <c r="AB184" s="29" t="s">
        <v>258</v>
      </c>
      <c r="AC184" s="29" t="s">
        <v>258</v>
      </c>
      <c r="AD184" s="29" t="s">
        <v>265</v>
      </c>
      <c r="AE184" s="29" t="s">
        <v>1353</v>
      </c>
      <c r="AF184" s="29" t="s">
        <v>1368</v>
      </c>
      <c r="AG184" s="183" t="s">
        <v>1369</v>
      </c>
      <c r="AH184" s="29" t="s">
        <v>1356</v>
      </c>
      <c r="AI184" s="29" t="s">
        <v>1357</v>
      </c>
      <c r="AJ184" s="29" t="s">
        <v>258</v>
      </c>
      <c r="AK184" s="29" t="s">
        <v>258</v>
      </c>
      <c r="AL184" s="29" t="s">
        <v>13326</v>
      </c>
    </row>
    <row r="185" spans="1:38" x14ac:dyDescent="0.2">
      <c r="A185" s="35" t="s">
        <v>16</v>
      </c>
      <c r="B185" s="36">
        <v>1474</v>
      </c>
      <c r="C185" s="36"/>
      <c r="D185" s="36" t="s">
        <v>1349</v>
      </c>
      <c r="E185" s="37" t="s">
        <v>1647</v>
      </c>
      <c r="F185" s="38" t="s">
        <v>1269</v>
      </c>
      <c r="G185" s="38" t="s">
        <v>1271</v>
      </c>
      <c r="H185" s="35" t="s">
        <v>1440</v>
      </c>
      <c r="I185" s="35"/>
      <c r="J185" s="29" t="s">
        <v>484</v>
      </c>
      <c r="K185" s="29" t="s">
        <v>1365</v>
      </c>
      <c r="L185" s="29" t="s">
        <v>1384</v>
      </c>
      <c r="M185" s="39">
        <v>110.46231824606774</v>
      </c>
      <c r="N185" s="39">
        <v>162.40456125941137</v>
      </c>
      <c r="O185" s="29">
        <v>44197</v>
      </c>
      <c r="P185" s="29">
        <v>44734</v>
      </c>
      <c r="Q185" s="40">
        <v>1.4702259</v>
      </c>
      <c r="R185" s="39">
        <v>110.1815331964408</v>
      </c>
      <c r="S185" s="39">
        <v>52.22302806297057</v>
      </c>
      <c r="T185" s="39">
        <v>0</v>
      </c>
      <c r="U185" s="39">
        <v>0</v>
      </c>
      <c r="V185" s="39">
        <v>0</v>
      </c>
      <c r="W185" s="29" t="s">
        <v>1357</v>
      </c>
      <c r="X185" s="29" t="s">
        <v>258</v>
      </c>
      <c r="Y185" s="29" t="s">
        <v>1349</v>
      </c>
      <c r="Z185" s="41" t="s">
        <v>1349</v>
      </c>
      <c r="AA185" s="42" t="s">
        <v>1349</v>
      </c>
      <c r="AB185" s="29" t="s">
        <v>258</v>
      </c>
      <c r="AC185" s="29" t="s">
        <v>258</v>
      </c>
      <c r="AD185" s="29" t="s">
        <v>265</v>
      </c>
      <c r="AE185" s="29" t="s">
        <v>1353</v>
      </c>
      <c r="AF185" s="29" t="s">
        <v>1368</v>
      </c>
      <c r="AG185" s="183" t="s">
        <v>1369</v>
      </c>
      <c r="AH185" s="29" t="s">
        <v>1356</v>
      </c>
      <c r="AI185" s="29" t="s">
        <v>1357</v>
      </c>
      <c r="AJ185" s="29" t="s">
        <v>258</v>
      </c>
      <c r="AK185" s="29" t="s">
        <v>258</v>
      </c>
      <c r="AL185" s="29" t="s">
        <v>13326</v>
      </c>
    </row>
    <row r="186" spans="1:38" x14ac:dyDescent="0.2">
      <c r="A186" s="35" t="s">
        <v>16</v>
      </c>
      <c r="B186" s="36">
        <v>1478</v>
      </c>
      <c r="C186" s="36"/>
      <c r="D186" s="36" t="s">
        <v>1349</v>
      </c>
      <c r="E186" s="37" t="s">
        <v>1648</v>
      </c>
      <c r="F186" s="38" t="s">
        <v>1269</v>
      </c>
      <c r="G186" s="38" t="s">
        <v>1271</v>
      </c>
      <c r="H186" s="35" t="s">
        <v>1440</v>
      </c>
      <c r="I186" s="35"/>
      <c r="J186" s="29" t="s">
        <v>484</v>
      </c>
      <c r="K186" s="29" t="s">
        <v>1551</v>
      </c>
      <c r="L186" s="29" t="s">
        <v>1384</v>
      </c>
      <c r="M186" s="39">
        <v>117.26179778664259</v>
      </c>
      <c r="N186" s="39">
        <v>156.67011088295689</v>
      </c>
      <c r="O186" s="29">
        <v>44197</v>
      </c>
      <c r="P186" s="29">
        <v>44685</v>
      </c>
      <c r="Q186" s="40">
        <v>1.3360711999999999</v>
      </c>
      <c r="R186" s="39">
        <v>116.94190280629707</v>
      </c>
      <c r="S186" s="39">
        <v>39.728208076659826</v>
      </c>
      <c r="T186" s="39">
        <v>0</v>
      </c>
      <c r="U186" s="39">
        <v>0</v>
      </c>
      <c r="V186" s="39">
        <v>0</v>
      </c>
      <c r="W186" s="29" t="s">
        <v>1357</v>
      </c>
      <c r="X186" s="29" t="s">
        <v>258</v>
      </c>
      <c r="Y186" s="29" t="s">
        <v>1349</v>
      </c>
      <c r="Z186" s="41" t="s">
        <v>1349</v>
      </c>
      <c r="AA186" s="42" t="s">
        <v>1349</v>
      </c>
      <c r="AB186" s="29" t="s">
        <v>258</v>
      </c>
      <c r="AC186" s="29" t="s">
        <v>258</v>
      </c>
      <c r="AD186" s="29" t="s">
        <v>265</v>
      </c>
      <c r="AE186" s="29" t="s">
        <v>1353</v>
      </c>
      <c r="AF186" s="29" t="s">
        <v>1368</v>
      </c>
      <c r="AG186" s="183" t="s">
        <v>1369</v>
      </c>
      <c r="AH186" s="29" t="s">
        <v>1356</v>
      </c>
      <c r="AI186" s="29" t="s">
        <v>1357</v>
      </c>
      <c r="AJ186" s="29" t="s">
        <v>258</v>
      </c>
      <c r="AK186" s="29" t="s">
        <v>258</v>
      </c>
      <c r="AL186" s="29" t="s">
        <v>13326</v>
      </c>
    </row>
    <row r="187" spans="1:38" x14ac:dyDescent="0.2">
      <c r="A187" s="35" t="s">
        <v>16</v>
      </c>
      <c r="B187" s="36">
        <v>1484</v>
      </c>
      <c r="C187" s="36"/>
      <c r="D187" s="36" t="s">
        <v>1349</v>
      </c>
      <c r="E187" s="37" t="s">
        <v>1649</v>
      </c>
      <c r="F187" s="38" t="s">
        <v>1269</v>
      </c>
      <c r="G187" s="38" t="s">
        <v>1271</v>
      </c>
      <c r="H187" s="35" t="s">
        <v>1440</v>
      </c>
      <c r="I187" s="35"/>
      <c r="J187" s="29" t="s">
        <v>484</v>
      </c>
      <c r="K187" s="29" t="s">
        <v>1551</v>
      </c>
      <c r="L187" s="29" t="s">
        <v>1384</v>
      </c>
      <c r="M187" s="39">
        <v>56.062126003949331</v>
      </c>
      <c r="N187" s="39">
        <v>76.591375770020534</v>
      </c>
      <c r="O187" s="29">
        <v>44197</v>
      </c>
      <c r="P187" s="29">
        <v>44696</v>
      </c>
      <c r="Q187" s="40">
        <v>1.3661875000000001</v>
      </c>
      <c r="R187" s="39">
        <v>55.911704312114992</v>
      </c>
      <c r="S187" s="39">
        <v>20.679671457905545</v>
      </c>
      <c r="T187" s="39">
        <v>0</v>
      </c>
      <c r="U187" s="39">
        <v>0</v>
      </c>
      <c r="V187" s="39">
        <v>0</v>
      </c>
      <c r="W187" s="29" t="s">
        <v>1357</v>
      </c>
      <c r="X187" s="29" t="s">
        <v>258</v>
      </c>
      <c r="Y187" s="29" t="s">
        <v>1349</v>
      </c>
      <c r="Z187" s="41" t="s">
        <v>1349</v>
      </c>
      <c r="AA187" s="42" t="s">
        <v>1349</v>
      </c>
      <c r="AB187" s="29" t="s">
        <v>258</v>
      </c>
      <c r="AC187" s="29" t="s">
        <v>258</v>
      </c>
      <c r="AD187" s="29" t="s">
        <v>265</v>
      </c>
      <c r="AE187" s="29" t="s">
        <v>1353</v>
      </c>
      <c r="AF187" s="29" t="s">
        <v>1368</v>
      </c>
      <c r="AG187" s="183" t="s">
        <v>1369</v>
      </c>
      <c r="AH187" s="29" t="s">
        <v>1356</v>
      </c>
      <c r="AI187" s="29" t="s">
        <v>1357</v>
      </c>
      <c r="AJ187" s="29" t="s">
        <v>258</v>
      </c>
      <c r="AK187" s="29" t="s">
        <v>258</v>
      </c>
      <c r="AL187" s="29" t="s">
        <v>13326</v>
      </c>
    </row>
    <row r="188" spans="1:38" x14ac:dyDescent="0.2">
      <c r="A188" s="35" t="s">
        <v>16</v>
      </c>
      <c r="B188" s="36">
        <v>1485</v>
      </c>
      <c r="C188" s="36"/>
      <c r="D188" s="36" t="s">
        <v>1349</v>
      </c>
      <c r="E188" s="37" t="s">
        <v>1650</v>
      </c>
      <c r="F188" s="38" t="s">
        <v>1269</v>
      </c>
      <c r="G188" s="38" t="s">
        <v>1271</v>
      </c>
      <c r="H188" s="35" t="s">
        <v>1440</v>
      </c>
      <c r="I188" s="35"/>
      <c r="J188" s="29" t="s">
        <v>484</v>
      </c>
      <c r="K188" s="29" t="s">
        <v>1551</v>
      </c>
      <c r="L188" s="29" t="s">
        <v>1366</v>
      </c>
      <c r="M188" s="39">
        <v>12.27930049986961</v>
      </c>
      <c r="N188" s="39">
        <v>17.683537303216973</v>
      </c>
      <c r="O188" s="29">
        <v>44197</v>
      </c>
      <c r="P188" s="29">
        <v>44723</v>
      </c>
      <c r="Q188" s="40">
        <v>1.4401094999999999</v>
      </c>
      <c r="R188" s="39">
        <v>12.247611225188228</v>
      </c>
      <c r="S188" s="39">
        <v>5.4359260780287482</v>
      </c>
      <c r="T188" s="39">
        <v>0</v>
      </c>
      <c r="U188" s="39">
        <v>0</v>
      </c>
      <c r="V188" s="39">
        <v>0</v>
      </c>
      <c r="W188" s="29" t="s">
        <v>265</v>
      </c>
      <c r="X188" s="29" t="s">
        <v>11773</v>
      </c>
      <c r="Y188" s="29">
        <v>45260</v>
      </c>
      <c r="Z188" s="41" t="s">
        <v>11759</v>
      </c>
      <c r="AA188" s="42" t="s">
        <v>1349</v>
      </c>
      <c r="AB188" s="29" t="s">
        <v>258</v>
      </c>
      <c r="AC188" s="29" t="s">
        <v>258</v>
      </c>
      <c r="AD188" s="29" t="s">
        <v>265</v>
      </c>
      <c r="AE188" s="29" t="s">
        <v>1367</v>
      </c>
      <c r="AF188" s="29" t="s">
        <v>1368</v>
      </c>
      <c r="AG188" s="183" t="s">
        <v>1369</v>
      </c>
      <c r="AH188" s="29" t="s">
        <v>1356</v>
      </c>
      <c r="AI188" s="29" t="s">
        <v>1357</v>
      </c>
      <c r="AJ188" s="29" t="s">
        <v>258</v>
      </c>
      <c r="AK188" s="29" t="s">
        <v>258</v>
      </c>
      <c r="AL188" s="29" t="s">
        <v>13327</v>
      </c>
    </row>
    <row r="189" spans="1:38" x14ac:dyDescent="0.2">
      <c r="A189" s="35" t="s">
        <v>16</v>
      </c>
      <c r="B189" s="36">
        <v>1486</v>
      </c>
      <c r="C189" s="36"/>
      <c r="D189" s="36" t="s">
        <v>1349</v>
      </c>
      <c r="E189" s="37" t="s">
        <v>1651</v>
      </c>
      <c r="F189" s="38" t="s">
        <v>1269</v>
      </c>
      <c r="G189" s="38" t="s">
        <v>1271</v>
      </c>
      <c r="H189" s="35" t="s">
        <v>1440</v>
      </c>
      <c r="I189" s="35"/>
      <c r="J189" s="29" t="s">
        <v>484</v>
      </c>
      <c r="K189" s="29" t="s">
        <v>1551</v>
      </c>
      <c r="L189" s="29" t="s">
        <v>1384</v>
      </c>
      <c r="M189" s="39">
        <v>33.322081053874136</v>
      </c>
      <c r="N189" s="39">
        <v>46.618984257357972</v>
      </c>
      <c r="O189" s="29">
        <v>44197</v>
      </c>
      <c r="P189" s="29">
        <v>44708</v>
      </c>
      <c r="Q189" s="40">
        <v>1.3990418</v>
      </c>
      <c r="R189" s="39">
        <v>33.234236824093088</v>
      </c>
      <c r="S189" s="39">
        <v>13.384747433264888</v>
      </c>
      <c r="T189" s="39">
        <v>0</v>
      </c>
      <c r="U189" s="39">
        <v>0</v>
      </c>
      <c r="V189" s="39">
        <v>0</v>
      </c>
      <c r="W189" s="29" t="s">
        <v>1357</v>
      </c>
      <c r="X189" s="29" t="s">
        <v>258</v>
      </c>
      <c r="Y189" s="29" t="s">
        <v>1349</v>
      </c>
      <c r="Z189" s="41" t="s">
        <v>1349</v>
      </c>
      <c r="AA189" s="42" t="s">
        <v>1349</v>
      </c>
      <c r="AB189" s="29" t="s">
        <v>258</v>
      </c>
      <c r="AC189" s="29" t="s">
        <v>258</v>
      </c>
      <c r="AD189" s="29" t="s">
        <v>265</v>
      </c>
      <c r="AE189" s="29" t="s">
        <v>1353</v>
      </c>
      <c r="AF189" s="29" t="s">
        <v>1368</v>
      </c>
      <c r="AG189" s="183" t="s">
        <v>1369</v>
      </c>
      <c r="AH189" s="29" t="s">
        <v>1356</v>
      </c>
      <c r="AI189" s="29" t="s">
        <v>1357</v>
      </c>
      <c r="AJ189" s="29" t="s">
        <v>258</v>
      </c>
      <c r="AK189" s="29" t="s">
        <v>258</v>
      </c>
      <c r="AL189" s="29" t="s">
        <v>13326</v>
      </c>
    </row>
    <row r="190" spans="1:38" x14ac:dyDescent="0.2">
      <c r="A190" s="35" t="s">
        <v>16</v>
      </c>
      <c r="B190" s="36">
        <v>1489</v>
      </c>
      <c r="C190" s="36"/>
      <c r="D190" s="36" t="s">
        <v>1349</v>
      </c>
      <c r="E190" s="37" t="s">
        <v>1652</v>
      </c>
      <c r="F190" s="38" t="s">
        <v>1269</v>
      </c>
      <c r="G190" s="38" t="s">
        <v>1271</v>
      </c>
      <c r="H190" s="35" t="s">
        <v>1440</v>
      </c>
      <c r="I190" s="35"/>
      <c r="J190" s="29" t="s">
        <v>484</v>
      </c>
      <c r="K190" s="29" t="s">
        <v>1551</v>
      </c>
      <c r="L190" s="29" t="s">
        <v>1366</v>
      </c>
      <c r="M190" s="39">
        <v>17.356229672527487</v>
      </c>
      <c r="N190" s="39">
        <v>21.526001368925392</v>
      </c>
      <c r="O190" s="29">
        <v>44197</v>
      </c>
      <c r="P190" s="29">
        <v>44650</v>
      </c>
      <c r="Q190" s="40">
        <v>1.2402464</v>
      </c>
      <c r="R190" s="39">
        <v>17.306146475017112</v>
      </c>
      <c r="S190" s="39">
        <v>4.2198548939082823</v>
      </c>
      <c r="T190" s="39">
        <v>0</v>
      </c>
      <c r="U190" s="39">
        <v>0</v>
      </c>
      <c r="V190" s="39">
        <v>0</v>
      </c>
      <c r="W190" s="29" t="s">
        <v>265</v>
      </c>
      <c r="X190" s="29" t="s">
        <v>11773</v>
      </c>
      <c r="Y190" s="29">
        <v>45273</v>
      </c>
      <c r="Z190" s="41" t="s">
        <v>11760</v>
      </c>
      <c r="AA190" s="42" t="s">
        <v>1349</v>
      </c>
      <c r="AB190" s="29" t="s">
        <v>258</v>
      </c>
      <c r="AC190" s="29" t="s">
        <v>258</v>
      </c>
      <c r="AD190" s="29" t="s">
        <v>265</v>
      </c>
      <c r="AE190" s="29" t="s">
        <v>1367</v>
      </c>
      <c r="AF190" s="29" t="s">
        <v>1368</v>
      </c>
      <c r="AG190" s="183" t="s">
        <v>1369</v>
      </c>
      <c r="AH190" s="29" t="s">
        <v>1356</v>
      </c>
      <c r="AI190" s="29" t="s">
        <v>1357</v>
      </c>
      <c r="AJ190" s="29" t="s">
        <v>258</v>
      </c>
      <c r="AK190" s="29" t="s">
        <v>258</v>
      </c>
      <c r="AL190" s="29" t="s">
        <v>13327</v>
      </c>
    </row>
    <row r="191" spans="1:38" x14ac:dyDescent="0.2">
      <c r="A191" s="35" t="s">
        <v>16</v>
      </c>
      <c r="B191" s="36">
        <v>1491</v>
      </c>
      <c r="C191" s="36"/>
      <c r="D191" s="36" t="s">
        <v>1349</v>
      </c>
      <c r="E191" s="37" t="s">
        <v>1653</v>
      </c>
      <c r="F191" s="38" t="s">
        <v>1266</v>
      </c>
      <c r="G191" s="38" t="s">
        <v>1268</v>
      </c>
      <c r="H191" s="35" t="s">
        <v>1359</v>
      </c>
      <c r="I191" s="35"/>
      <c r="J191" s="29" t="s">
        <v>322</v>
      </c>
      <c r="K191" s="29" t="s">
        <v>1373</v>
      </c>
      <c r="L191" s="29" t="s">
        <v>1402</v>
      </c>
      <c r="M191" s="39">
        <v>153.55991647823768</v>
      </c>
      <c r="N191" s="39">
        <v>214.83674195756331</v>
      </c>
      <c r="O191" s="29">
        <v>44197</v>
      </c>
      <c r="P191" s="29">
        <v>44708</v>
      </c>
      <c r="Q191" s="40">
        <v>1.3990418</v>
      </c>
      <c r="R191" s="39">
        <v>153.15509924709102</v>
      </c>
      <c r="S191" s="39">
        <v>61.681642710472282</v>
      </c>
      <c r="T191" s="39">
        <v>0</v>
      </c>
      <c r="U191" s="39">
        <v>0</v>
      </c>
      <c r="V191" s="39">
        <v>0</v>
      </c>
      <c r="W191" s="29" t="s">
        <v>265</v>
      </c>
      <c r="X191" s="29" t="s">
        <v>11773</v>
      </c>
      <c r="Y191" s="29">
        <v>45256</v>
      </c>
      <c r="Z191" s="41" t="s">
        <v>11759</v>
      </c>
      <c r="AA191" s="42" t="s">
        <v>1349</v>
      </c>
      <c r="AB191" s="29" t="s">
        <v>258</v>
      </c>
      <c r="AC191" s="29" t="s">
        <v>258</v>
      </c>
      <c r="AD191" s="29" t="s">
        <v>265</v>
      </c>
      <c r="AE191" s="29" t="s">
        <v>1353</v>
      </c>
      <c r="AF191" s="29" t="s">
        <v>1361</v>
      </c>
      <c r="AG191" s="183" t="s">
        <v>1362</v>
      </c>
      <c r="AH191" s="29" t="s">
        <v>1356</v>
      </c>
      <c r="AI191" s="29" t="s">
        <v>1357</v>
      </c>
      <c r="AJ191" s="29" t="s">
        <v>258</v>
      </c>
      <c r="AK191" s="29" t="s">
        <v>258</v>
      </c>
      <c r="AL191" s="29" t="s">
        <v>13327</v>
      </c>
    </row>
    <row r="192" spans="1:38" x14ac:dyDescent="0.2">
      <c r="A192" s="35" t="s">
        <v>16</v>
      </c>
      <c r="B192" s="36">
        <v>1496</v>
      </c>
      <c r="C192" s="36"/>
      <c r="D192" s="36" t="s">
        <v>1349</v>
      </c>
      <c r="E192" s="37" t="s">
        <v>1654</v>
      </c>
      <c r="F192" s="38" t="s">
        <v>1269</v>
      </c>
      <c r="G192" s="38" t="s">
        <v>1271</v>
      </c>
      <c r="H192" s="35" t="s">
        <v>1440</v>
      </c>
      <c r="I192" s="35"/>
      <c r="J192" s="29" t="s">
        <v>484</v>
      </c>
      <c r="K192" s="29" t="s">
        <v>1365</v>
      </c>
      <c r="L192" s="29" t="s">
        <v>1366</v>
      </c>
      <c r="M192" s="39">
        <v>23.073783494777835</v>
      </c>
      <c r="N192" s="39">
        <v>33.228774811772759</v>
      </c>
      <c r="O192" s="29">
        <v>44197</v>
      </c>
      <c r="P192" s="29">
        <v>44723</v>
      </c>
      <c r="Q192" s="40">
        <v>1.4401094999999999</v>
      </c>
      <c r="R192" s="39">
        <v>23.014236824093089</v>
      </c>
      <c r="S192" s="39">
        <v>10.214537987679673</v>
      </c>
      <c r="T192" s="39">
        <v>0</v>
      </c>
      <c r="U192" s="39">
        <v>0</v>
      </c>
      <c r="V192" s="39">
        <v>0</v>
      </c>
      <c r="W192" s="29" t="s">
        <v>265</v>
      </c>
      <c r="X192" s="29" t="s">
        <v>11773</v>
      </c>
      <c r="Y192" s="29">
        <v>45260</v>
      </c>
      <c r="Z192" s="41" t="s">
        <v>11759</v>
      </c>
      <c r="AA192" s="42" t="s">
        <v>1349</v>
      </c>
      <c r="AB192" s="29" t="s">
        <v>258</v>
      </c>
      <c r="AC192" s="29" t="s">
        <v>258</v>
      </c>
      <c r="AD192" s="29" t="s">
        <v>265</v>
      </c>
      <c r="AE192" s="29" t="s">
        <v>1367</v>
      </c>
      <c r="AF192" s="29" t="s">
        <v>1368</v>
      </c>
      <c r="AG192" s="183" t="s">
        <v>1369</v>
      </c>
      <c r="AH192" s="29" t="s">
        <v>1356</v>
      </c>
      <c r="AI192" s="29" t="s">
        <v>1357</v>
      </c>
      <c r="AJ192" s="29" t="s">
        <v>258</v>
      </c>
      <c r="AK192" s="29" t="s">
        <v>258</v>
      </c>
      <c r="AL192" s="29" t="s">
        <v>13327</v>
      </c>
    </row>
    <row r="193" spans="1:38" x14ac:dyDescent="0.2">
      <c r="A193" s="35" t="s">
        <v>16</v>
      </c>
      <c r="B193" s="36">
        <v>1498</v>
      </c>
      <c r="C193" s="36"/>
      <c r="D193" s="36" t="s">
        <v>1349</v>
      </c>
      <c r="E193" s="37" t="s">
        <v>1655</v>
      </c>
      <c r="F193" s="38" t="s">
        <v>1269</v>
      </c>
      <c r="G193" s="38" t="s">
        <v>1271</v>
      </c>
      <c r="H193" s="35" t="s">
        <v>1440</v>
      </c>
      <c r="I193" s="35"/>
      <c r="J193" s="29" t="s">
        <v>484</v>
      </c>
      <c r="K193" s="29" t="s">
        <v>1365</v>
      </c>
      <c r="L193" s="29" t="s">
        <v>1366</v>
      </c>
      <c r="M193" s="39">
        <v>29.3228833559332</v>
      </c>
      <c r="N193" s="39">
        <v>36.769010266940448</v>
      </c>
      <c r="O193" s="29">
        <v>44197</v>
      </c>
      <c r="P193" s="29">
        <v>44655</v>
      </c>
      <c r="Q193" s="40">
        <v>1.2539357</v>
      </c>
      <c r="R193" s="39">
        <v>29.238973305954826</v>
      </c>
      <c r="S193" s="39">
        <v>7.530036960985627</v>
      </c>
      <c r="T193" s="39">
        <v>0</v>
      </c>
      <c r="U193" s="39">
        <v>0</v>
      </c>
      <c r="V193" s="39">
        <v>0</v>
      </c>
      <c r="W193" s="29" t="s">
        <v>265</v>
      </c>
      <c r="X193" s="29" t="s">
        <v>11773</v>
      </c>
      <c r="Y193" s="29">
        <v>45288</v>
      </c>
      <c r="Z193" s="41" t="s">
        <v>11760</v>
      </c>
      <c r="AA193" s="42" t="s">
        <v>1349</v>
      </c>
      <c r="AB193" s="29" t="s">
        <v>258</v>
      </c>
      <c r="AC193" s="29" t="s">
        <v>258</v>
      </c>
      <c r="AD193" s="29" t="s">
        <v>265</v>
      </c>
      <c r="AE193" s="29" t="s">
        <v>1367</v>
      </c>
      <c r="AF193" s="29" t="s">
        <v>1368</v>
      </c>
      <c r="AG193" s="183" t="s">
        <v>1369</v>
      </c>
      <c r="AH193" s="29" t="s">
        <v>1356</v>
      </c>
      <c r="AI193" s="29" t="s">
        <v>265</v>
      </c>
      <c r="AJ193" s="29" t="s">
        <v>258</v>
      </c>
      <c r="AK193" s="29" t="s">
        <v>258</v>
      </c>
      <c r="AL193" s="29" t="s">
        <v>13327</v>
      </c>
    </row>
    <row r="194" spans="1:38" x14ac:dyDescent="0.2">
      <c r="A194" s="35" t="s">
        <v>16</v>
      </c>
      <c r="B194" s="36">
        <v>1506</v>
      </c>
      <c r="C194" s="36"/>
      <c r="D194" s="36" t="s">
        <v>1349</v>
      </c>
      <c r="E194" s="37" t="s">
        <v>1656</v>
      </c>
      <c r="F194" s="38" t="s">
        <v>1266</v>
      </c>
      <c r="G194" s="38" t="s">
        <v>1268</v>
      </c>
      <c r="H194" s="35" t="s">
        <v>1359</v>
      </c>
      <c r="I194" s="35"/>
      <c r="J194" s="29" t="s">
        <v>322</v>
      </c>
      <c r="K194" s="29" t="s">
        <v>1373</v>
      </c>
      <c r="L194" s="29" t="s">
        <v>1402</v>
      </c>
      <c r="M194" s="39">
        <v>168.64421708894901</v>
      </c>
      <c r="N194" s="39">
        <v>307.04560164271044</v>
      </c>
      <c r="O194" s="29">
        <v>44197</v>
      </c>
      <c r="P194" s="29">
        <v>44862</v>
      </c>
      <c r="Q194" s="40">
        <v>1.8206708</v>
      </c>
      <c r="R194" s="39">
        <v>168.27574264202599</v>
      </c>
      <c r="S194" s="39">
        <v>138.76985900068445</v>
      </c>
      <c r="T194" s="39">
        <v>0</v>
      </c>
      <c r="U194" s="39">
        <v>0</v>
      </c>
      <c r="V194" s="39">
        <v>0</v>
      </c>
      <c r="W194" s="29" t="s">
        <v>265</v>
      </c>
      <c r="X194" s="29" t="s">
        <v>11773</v>
      </c>
      <c r="Y194" s="29">
        <v>45153</v>
      </c>
      <c r="Z194" s="41" t="s">
        <v>11756</v>
      </c>
      <c r="AA194" s="42" t="s">
        <v>1349</v>
      </c>
      <c r="AB194" s="29" t="s">
        <v>258</v>
      </c>
      <c r="AC194" s="29" t="s">
        <v>258</v>
      </c>
      <c r="AD194" s="29" t="s">
        <v>265</v>
      </c>
      <c r="AE194" s="29" t="s">
        <v>1353</v>
      </c>
      <c r="AF194" s="29" t="s">
        <v>1361</v>
      </c>
      <c r="AG194" s="183" t="s">
        <v>1362</v>
      </c>
      <c r="AH194" s="29" t="s">
        <v>1356</v>
      </c>
      <c r="AI194" s="29" t="s">
        <v>1357</v>
      </c>
      <c r="AJ194" s="29" t="s">
        <v>258</v>
      </c>
      <c r="AK194" s="29" t="s">
        <v>258</v>
      </c>
      <c r="AL194" s="29" t="s">
        <v>13327</v>
      </c>
    </row>
    <row r="195" spans="1:38" x14ac:dyDescent="0.2">
      <c r="A195" s="35" t="s">
        <v>16</v>
      </c>
      <c r="B195" s="36">
        <v>1510</v>
      </c>
      <c r="C195" s="36"/>
      <c r="D195" s="36" t="s">
        <v>1349</v>
      </c>
      <c r="E195" s="37" t="s">
        <v>1657</v>
      </c>
      <c r="F195" s="38" t="s">
        <v>1269</v>
      </c>
      <c r="G195" s="38" t="s">
        <v>1271</v>
      </c>
      <c r="H195" s="35" t="s">
        <v>1440</v>
      </c>
      <c r="I195" s="35"/>
      <c r="J195" s="29" t="s">
        <v>484</v>
      </c>
      <c r="K195" s="29" t="s">
        <v>1365</v>
      </c>
      <c r="L195" s="29" t="s">
        <v>1366</v>
      </c>
      <c r="M195" s="39">
        <v>31.337881253490544</v>
      </c>
      <c r="N195" s="39">
        <v>41.354850102669403</v>
      </c>
      <c r="O195" s="29">
        <v>44197</v>
      </c>
      <c r="P195" s="29">
        <v>44679</v>
      </c>
      <c r="Q195" s="40">
        <v>1.3196441000000001</v>
      </c>
      <c r="R195" s="39">
        <v>31.251594798083506</v>
      </c>
      <c r="S195" s="39">
        <v>10.1032553045859</v>
      </c>
      <c r="T195" s="39">
        <v>0</v>
      </c>
      <c r="U195" s="39">
        <v>0</v>
      </c>
      <c r="V195" s="39">
        <v>0</v>
      </c>
      <c r="W195" s="29" t="s">
        <v>265</v>
      </c>
      <c r="X195" s="29" t="s">
        <v>11773</v>
      </c>
      <c r="Y195" s="29">
        <v>45273</v>
      </c>
      <c r="Z195" s="41" t="s">
        <v>11760</v>
      </c>
      <c r="AA195" s="42" t="s">
        <v>1349</v>
      </c>
      <c r="AB195" s="29" t="s">
        <v>258</v>
      </c>
      <c r="AC195" s="29" t="s">
        <v>258</v>
      </c>
      <c r="AD195" s="29" t="s">
        <v>265</v>
      </c>
      <c r="AE195" s="29" t="s">
        <v>1367</v>
      </c>
      <c r="AF195" s="29" t="s">
        <v>1368</v>
      </c>
      <c r="AG195" s="183" t="s">
        <v>1369</v>
      </c>
      <c r="AH195" s="29" t="s">
        <v>1356</v>
      </c>
      <c r="AI195" s="29" t="s">
        <v>1357</v>
      </c>
      <c r="AJ195" s="29" t="s">
        <v>258</v>
      </c>
      <c r="AK195" s="29" t="s">
        <v>258</v>
      </c>
      <c r="AL195" s="29" t="s">
        <v>13327</v>
      </c>
    </row>
    <row r="196" spans="1:38" x14ac:dyDescent="0.2">
      <c r="A196" s="35" t="s">
        <v>16</v>
      </c>
      <c r="B196" s="36">
        <v>1519</v>
      </c>
      <c r="C196" s="36"/>
      <c r="D196" s="36" t="s">
        <v>1349</v>
      </c>
      <c r="E196" s="37" t="s">
        <v>1658</v>
      </c>
      <c r="F196" s="38" t="s">
        <v>1269</v>
      </c>
      <c r="G196" s="38" t="s">
        <v>1445</v>
      </c>
      <c r="H196" s="35" t="s">
        <v>330</v>
      </c>
      <c r="I196" s="35"/>
      <c r="J196" s="29" t="s">
        <v>1405</v>
      </c>
      <c r="K196" s="29" t="s">
        <v>1608</v>
      </c>
      <c r="L196" s="29" t="s">
        <v>1659</v>
      </c>
      <c r="M196" s="39">
        <v>168.4479925789596</v>
      </c>
      <c r="N196" s="39">
        <v>227.36442984257357</v>
      </c>
      <c r="O196" s="29">
        <v>44197</v>
      </c>
      <c r="P196" s="29">
        <v>44690</v>
      </c>
      <c r="Q196" s="40">
        <v>1.3497604000000001</v>
      </c>
      <c r="R196" s="39">
        <v>167.99193702943191</v>
      </c>
      <c r="S196" s="39">
        <v>59.372492813141683</v>
      </c>
      <c r="T196" s="39">
        <v>0</v>
      </c>
      <c r="U196" s="39">
        <v>0</v>
      </c>
      <c r="V196" s="39">
        <v>0</v>
      </c>
      <c r="W196" s="29" t="s">
        <v>1357</v>
      </c>
      <c r="X196" s="29" t="s">
        <v>258</v>
      </c>
      <c r="Y196" s="29" t="s">
        <v>1349</v>
      </c>
      <c r="Z196" s="41" t="s">
        <v>1349</v>
      </c>
      <c r="AA196" s="42" t="s">
        <v>1349</v>
      </c>
      <c r="AB196" s="43" t="s">
        <v>265</v>
      </c>
      <c r="AC196" s="29" t="s">
        <v>258</v>
      </c>
      <c r="AD196" s="29" t="s">
        <v>265</v>
      </c>
      <c r="AE196" s="29" t="s">
        <v>1353</v>
      </c>
      <c r="AF196" s="29" t="s">
        <v>1368</v>
      </c>
      <c r="AG196" s="183" t="s">
        <v>1369</v>
      </c>
      <c r="AH196" s="29" t="s">
        <v>1356</v>
      </c>
      <c r="AI196" s="29" t="s">
        <v>1357</v>
      </c>
      <c r="AJ196" s="29" t="s">
        <v>258</v>
      </c>
      <c r="AK196" s="29" t="s">
        <v>258</v>
      </c>
      <c r="AL196" s="29" t="s">
        <v>13326</v>
      </c>
    </row>
    <row r="197" spans="1:38" x14ac:dyDescent="0.2">
      <c r="A197" s="35" t="s">
        <v>16</v>
      </c>
      <c r="B197" s="36">
        <v>1527</v>
      </c>
      <c r="C197" s="36"/>
      <c r="D197" s="36" t="s">
        <v>1349</v>
      </c>
      <c r="E197" s="37" t="s">
        <v>1660</v>
      </c>
      <c r="F197" s="38" t="s">
        <v>1269</v>
      </c>
      <c r="G197" s="38" t="s">
        <v>1271</v>
      </c>
      <c r="H197" s="35" t="s">
        <v>1440</v>
      </c>
      <c r="I197" s="35"/>
      <c r="J197" s="29" t="s">
        <v>484</v>
      </c>
      <c r="K197" s="29" t="s">
        <v>1365</v>
      </c>
      <c r="L197" s="29" t="s">
        <v>1366</v>
      </c>
      <c r="M197" s="39">
        <v>14.713155182447805</v>
      </c>
      <c r="N197" s="39">
        <v>29.365886379192332</v>
      </c>
      <c r="O197" s="29">
        <v>44197</v>
      </c>
      <c r="P197" s="29">
        <v>44926</v>
      </c>
      <c r="Q197" s="40">
        <v>1.9958932</v>
      </c>
      <c r="R197" s="39">
        <v>14.682943189596166</v>
      </c>
      <c r="S197" s="39">
        <v>14.682943189596166</v>
      </c>
      <c r="T197" s="39">
        <v>0</v>
      </c>
      <c r="U197" s="39">
        <v>0</v>
      </c>
      <c r="V197" s="39">
        <v>0</v>
      </c>
      <c r="W197" s="29" t="s">
        <v>265</v>
      </c>
      <c r="X197" s="29" t="s">
        <v>11773</v>
      </c>
      <c r="Y197" s="29">
        <v>45291</v>
      </c>
      <c r="Z197" s="41" t="s">
        <v>11760</v>
      </c>
      <c r="AA197" s="42" t="s">
        <v>1349</v>
      </c>
      <c r="AB197" s="29" t="s">
        <v>258</v>
      </c>
      <c r="AC197" s="29" t="s">
        <v>258</v>
      </c>
      <c r="AD197" s="29" t="s">
        <v>265</v>
      </c>
      <c r="AE197" s="29" t="s">
        <v>1367</v>
      </c>
      <c r="AF197" s="29" t="s">
        <v>1368</v>
      </c>
      <c r="AG197" s="183" t="s">
        <v>1369</v>
      </c>
      <c r="AH197" s="29" t="s">
        <v>1356</v>
      </c>
      <c r="AI197" s="29" t="s">
        <v>1357</v>
      </c>
      <c r="AJ197" s="29" t="s">
        <v>258</v>
      </c>
      <c r="AK197" s="29" t="s">
        <v>258</v>
      </c>
      <c r="AL197" s="29" t="s">
        <v>13327</v>
      </c>
    </row>
    <row r="198" spans="1:38" x14ac:dyDescent="0.2">
      <c r="A198" s="35" t="s">
        <v>16</v>
      </c>
      <c r="B198" s="36">
        <v>1535</v>
      </c>
      <c r="C198" s="36"/>
      <c r="D198" s="36" t="s">
        <v>1349</v>
      </c>
      <c r="E198" s="37" t="s">
        <v>1661</v>
      </c>
      <c r="F198" s="38" t="s">
        <v>1269</v>
      </c>
      <c r="G198" s="38" t="s">
        <v>1271</v>
      </c>
      <c r="H198" s="35" t="s">
        <v>1440</v>
      </c>
      <c r="I198" s="35"/>
      <c r="J198" s="29" t="s">
        <v>484</v>
      </c>
      <c r="K198" s="29" t="s">
        <v>1365</v>
      </c>
      <c r="L198" s="29" t="s">
        <v>1366</v>
      </c>
      <c r="M198" s="39">
        <v>22.268195081932099</v>
      </c>
      <c r="N198" s="39">
        <v>33.714748802190279</v>
      </c>
      <c r="O198" s="29">
        <v>44197</v>
      </c>
      <c r="P198" s="29">
        <v>44750</v>
      </c>
      <c r="Q198" s="40">
        <v>1.5140315</v>
      </c>
      <c r="R198" s="39">
        <v>22.212785763175908</v>
      </c>
      <c r="S198" s="39">
        <v>11.501963039014374</v>
      </c>
      <c r="T198" s="39">
        <v>0</v>
      </c>
      <c r="U198" s="39">
        <v>0</v>
      </c>
      <c r="V198" s="39">
        <v>0</v>
      </c>
      <c r="W198" s="29" t="s">
        <v>265</v>
      </c>
      <c r="X198" s="29" t="s">
        <v>11773</v>
      </c>
      <c r="Y198" s="29">
        <v>45291</v>
      </c>
      <c r="Z198" s="41" t="s">
        <v>11760</v>
      </c>
      <c r="AA198" s="42" t="s">
        <v>1349</v>
      </c>
      <c r="AB198" s="29" t="s">
        <v>258</v>
      </c>
      <c r="AC198" s="29" t="s">
        <v>258</v>
      </c>
      <c r="AD198" s="29" t="s">
        <v>265</v>
      </c>
      <c r="AE198" s="29" t="s">
        <v>1367</v>
      </c>
      <c r="AF198" s="29" t="s">
        <v>1368</v>
      </c>
      <c r="AG198" s="183" t="s">
        <v>1369</v>
      </c>
      <c r="AH198" s="29" t="s">
        <v>1356</v>
      </c>
      <c r="AI198" s="29" t="s">
        <v>1357</v>
      </c>
      <c r="AJ198" s="29" t="s">
        <v>258</v>
      </c>
      <c r="AK198" s="29" t="s">
        <v>258</v>
      </c>
      <c r="AL198" s="29" t="s">
        <v>13327</v>
      </c>
    </row>
    <row r="199" spans="1:38" x14ac:dyDescent="0.2">
      <c r="A199" s="35" t="s">
        <v>16</v>
      </c>
      <c r="B199" s="36">
        <v>1546</v>
      </c>
      <c r="C199" s="36"/>
      <c r="D199" s="36" t="s">
        <v>1349</v>
      </c>
      <c r="E199" s="37" t="s">
        <v>1662</v>
      </c>
      <c r="F199" s="38" t="s">
        <v>1269</v>
      </c>
      <c r="G199" s="38" t="s">
        <v>1271</v>
      </c>
      <c r="H199" s="35" t="s">
        <v>1440</v>
      </c>
      <c r="I199" s="35"/>
      <c r="J199" s="29" t="s">
        <v>1405</v>
      </c>
      <c r="K199" s="29" t="s">
        <v>1434</v>
      </c>
      <c r="L199" s="29" t="s">
        <v>1425</v>
      </c>
      <c r="M199" s="39">
        <v>112.63958987233367</v>
      </c>
      <c r="N199" s="39">
        <v>166.22242299794661</v>
      </c>
      <c r="O199" s="29">
        <v>44197</v>
      </c>
      <c r="P199" s="29">
        <v>44736</v>
      </c>
      <c r="Q199" s="40">
        <v>1.4757016000000001</v>
      </c>
      <c r="R199" s="39">
        <v>112.35404517453799</v>
      </c>
      <c r="S199" s="39">
        <v>53.868377823408622</v>
      </c>
      <c r="T199" s="39">
        <v>0</v>
      </c>
      <c r="U199" s="39">
        <v>0</v>
      </c>
      <c r="V199" s="39">
        <v>0</v>
      </c>
      <c r="W199" s="29" t="s">
        <v>1357</v>
      </c>
      <c r="X199" s="29" t="s">
        <v>258</v>
      </c>
      <c r="Y199" s="29" t="s">
        <v>1349</v>
      </c>
      <c r="Z199" s="41" t="s">
        <v>1349</v>
      </c>
      <c r="AA199" s="42" t="s">
        <v>1349</v>
      </c>
      <c r="AB199" s="43" t="s">
        <v>265</v>
      </c>
      <c r="AC199" s="29" t="s">
        <v>258</v>
      </c>
      <c r="AD199" s="29" t="s">
        <v>258</v>
      </c>
      <c r="AE199" s="29" t="s">
        <v>1353</v>
      </c>
      <c r="AF199" s="29" t="s">
        <v>1368</v>
      </c>
      <c r="AG199" s="183" t="s">
        <v>1369</v>
      </c>
      <c r="AH199" s="29" t="s">
        <v>1356</v>
      </c>
      <c r="AI199" s="29" t="s">
        <v>1357</v>
      </c>
      <c r="AJ199" s="29" t="s">
        <v>258</v>
      </c>
      <c r="AK199" s="29" t="s">
        <v>258</v>
      </c>
      <c r="AL199" s="29" t="s">
        <v>13326</v>
      </c>
    </row>
    <row r="200" spans="1:38" x14ac:dyDescent="0.2">
      <c r="A200" s="35" t="s">
        <v>16</v>
      </c>
      <c r="B200" s="36">
        <v>1553</v>
      </c>
      <c r="C200" s="36"/>
      <c r="D200" s="36" t="s">
        <v>1349</v>
      </c>
      <c r="E200" s="37" t="s">
        <v>1663</v>
      </c>
      <c r="F200" s="38" t="s">
        <v>1269</v>
      </c>
      <c r="G200" s="38" t="s">
        <v>1271</v>
      </c>
      <c r="H200" s="35" t="s">
        <v>1440</v>
      </c>
      <c r="I200" s="35"/>
      <c r="J200" s="29" t="s">
        <v>484</v>
      </c>
      <c r="K200" s="29" t="s">
        <v>1551</v>
      </c>
      <c r="L200" s="29" t="s">
        <v>1366</v>
      </c>
      <c r="M200" s="39">
        <v>9.2678735792274498</v>
      </c>
      <c r="N200" s="39">
        <v>11.24070636550308</v>
      </c>
      <c r="O200" s="29">
        <v>44197</v>
      </c>
      <c r="P200" s="29">
        <v>44640</v>
      </c>
      <c r="Q200" s="40">
        <v>1.2128679</v>
      </c>
      <c r="R200" s="39">
        <v>9.2406707734428473</v>
      </c>
      <c r="S200" s="39">
        <v>2.0000355920602328</v>
      </c>
      <c r="T200" s="39">
        <v>0</v>
      </c>
      <c r="U200" s="39">
        <v>0</v>
      </c>
      <c r="V200" s="39">
        <v>0</v>
      </c>
      <c r="W200" s="29" t="s">
        <v>1357</v>
      </c>
      <c r="X200" s="29" t="s">
        <v>258</v>
      </c>
      <c r="Y200" s="29" t="s">
        <v>1349</v>
      </c>
      <c r="Z200" s="41" t="s">
        <v>1349</v>
      </c>
      <c r="AA200" s="42" t="s">
        <v>1349</v>
      </c>
      <c r="AB200" s="29" t="s">
        <v>258</v>
      </c>
      <c r="AC200" s="29" t="s">
        <v>258</v>
      </c>
      <c r="AD200" s="29" t="s">
        <v>265</v>
      </c>
      <c r="AE200" s="29" t="s">
        <v>1367</v>
      </c>
      <c r="AF200" s="29" t="s">
        <v>1368</v>
      </c>
      <c r="AG200" s="183" t="s">
        <v>1369</v>
      </c>
      <c r="AH200" s="29" t="s">
        <v>1356</v>
      </c>
      <c r="AI200" s="29" t="s">
        <v>1357</v>
      </c>
      <c r="AJ200" s="29" t="s">
        <v>258</v>
      </c>
      <c r="AK200" s="29" t="s">
        <v>258</v>
      </c>
      <c r="AL200" s="29" t="s">
        <v>13326</v>
      </c>
    </row>
    <row r="201" spans="1:38" x14ac:dyDescent="0.2">
      <c r="A201" s="35" t="s">
        <v>16</v>
      </c>
      <c r="B201" s="36">
        <v>1557</v>
      </c>
      <c r="C201" s="36"/>
      <c r="D201" s="36" t="s">
        <v>1349</v>
      </c>
      <c r="E201" s="37" t="s">
        <v>1664</v>
      </c>
      <c r="F201" s="38" t="s">
        <v>1269</v>
      </c>
      <c r="G201" s="38" t="s">
        <v>1271</v>
      </c>
      <c r="H201" s="35" t="s">
        <v>1440</v>
      </c>
      <c r="I201" s="35"/>
      <c r="J201" s="29" t="s">
        <v>484</v>
      </c>
      <c r="K201" s="29" t="s">
        <v>1365</v>
      </c>
      <c r="L201" s="29" t="s">
        <v>1366</v>
      </c>
      <c r="M201" s="39">
        <v>12.827967907319987</v>
      </c>
      <c r="N201" s="39">
        <v>17.314683093771389</v>
      </c>
      <c r="O201" s="29">
        <v>44197</v>
      </c>
      <c r="P201" s="29">
        <v>44690</v>
      </c>
      <c r="Q201" s="40">
        <v>1.3497604000000001</v>
      </c>
      <c r="R201" s="39">
        <v>12.793237508555784</v>
      </c>
      <c r="S201" s="39">
        <v>4.5214455852156057</v>
      </c>
      <c r="T201" s="39">
        <v>0</v>
      </c>
      <c r="U201" s="39">
        <v>0</v>
      </c>
      <c r="V201" s="39">
        <v>0</v>
      </c>
      <c r="W201" s="29" t="s">
        <v>1357</v>
      </c>
      <c r="X201" s="29" t="s">
        <v>258</v>
      </c>
      <c r="Y201" s="29" t="s">
        <v>1349</v>
      </c>
      <c r="Z201" s="41" t="s">
        <v>1349</v>
      </c>
      <c r="AA201" s="42" t="s">
        <v>1349</v>
      </c>
      <c r="AB201" s="29" t="s">
        <v>258</v>
      </c>
      <c r="AC201" s="29" t="s">
        <v>258</v>
      </c>
      <c r="AD201" s="29" t="s">
        <v>265</v>
      </c>
      <c r="AE201" s="29" t="s">
        <v>1367</v>
      </c>
      <c r="AF201" s="29" t="s">
        <v>1368</v>
      </c>
      <c r="AG201" s="183" t="s">
        <v>1369</v>
      </c>
      <c r="AH201" s="29" t="s">
        <v>1356</v>
      </c>
      <c r="AI201" s="29" t="s">
        <v>1357</v>
      </c>
      <c r="AJ201" s="29" t="s">
        <v>258</v>
      </c>
      <c r="AK201" s="29" t="s">
        <v>258</v>
      </c>
      <c r="AL201" s="29" t="s">
        <v>13326</v>
      </c>
    </row>
    <row r="202" spans="1:38" x14ac:dyDescent="0.2">
      <c r="A202" s="35" t="s">
        <v>16</v>
      </c>
      <c r="B202" s="36">
        <v>1560</v>
      </c>
      <c r="C202" s="36"/>
      <c r="D202" s="36" t="s">
        <v>1349</v>
      </c>
      <c r="E202" s="37" t="s">
        <v>1665</v>
      </c>
      <c r="F202" s="38" t="s">
        <v>1269</v>
      </c>
      <c r="G202" s="38" t="s">
        <v>1271</v>
      </c>
      <c r="H202" s="35" t="s">
        <v>1440</v>
      </c>
      <c r="I202" s="35"/>
      <c r="J202" s="29" t="s">
        <v>484</v>
      </c>
      <c r="K202" s="29" t="s">
        <v>1365</v>
      </c>
      <c r="L202" s="29" t="s">
        <v>1366</v>
      </c>
      <c r="M202" s="39">
        <v>17.658968211923092</v>
      </c>
      <c r="N202" s="39">
        <v>24.367200547570157</v>
      </c>
      <c r="O202" s="29">
        <v>44197</v>
      </c>
      <c r="P202" s="29">
        <v>44701</v>
      </c>
      <c r="Q202" s="40">
        <v>1.3798767999999999</v>
      </c>
      <c r="R202" s="39">
        <v>17.611937029431896</v>
      </c>
      <c r="S202" s="39">
        <v>6.7552635181382605</v>
      </c>
      <c r="T202" s="39">
        <v>0</v>
      </c>
      <c r="U202" s="39">
        <v>0</v>
      </c>
      <c r="V202" s="39">
        <v>0</v>
      </c>
      <c r="W202" s="29" t="s">
        <v>1357</v>
      </c>
      <c r="X202" s="29" t="s">
        <v>258</v>
      </c>
      <c r="Y202" s="29" t="s">
        <v>1349</v>
      </c>
      <c r="Z202" s="41" t="s">
        <v>1349</v>
      </c>
      <c r="AA202" s="42" t="s">
        <v>1349</v>
      </c>
      <c r="AB202" s="29" t="s">
        <v>258</v>
      </c>
      <c r="AC202" s="29" t="s">
        <v>258</v>
      </c>
      <c r="AD202" s="29" t="s">
        <v>265</v>
      </c>
      <c r="AE202" s="29" t="s">
        <v>1367</v>
      </c>
      <c r="AF202" s="29" t="s">
        <v>1368</v>
      </c>
      <c r="AG202" s="183" t="s">
        <v>1369</v>
      </c>
      <c r="AH202" s="29" t="s">
        <v>1356</v>
      </c>
      <c r="AI202" s="29" t="s">
        <v>1357</v>
      </c>
      <c r="AJ202" s="29" t="s">
        <v>258</v>
      </c>
      <c r="AK202" s="29" t="s">
        <v>258</v>
      </c>
      <c r="AL202" s="29" t="s">
        <v>13326</v>
      </c>
    </row>
    <row r="203" spans="1:38" x14ac:dyDescent="0.2">
      <c r="A203" s="35" t="s">
        <v>16</v>
      </c>
      <c r="B203" s="36">
        <v>1569</v>
      </c>
      <c r="C203" s="36"/>
      <c r="D203" s="36" t="s">
        <v>1349</v>
      </c>
      <c r="E203" s="37" t="s">
        <v>1666</v>
      </c>
      <c r="F203" s="38" t="s">
        <v>1269</v>
      </c>
      <c r="G203" s="38" t="s">
        <v>1271</v>
      </c>
      <c r="H203" s="35" t="s">
        <v>1440</v>
      </c>
      <c r="I203" s="35"/>
      <c r="J203" s="29" t="s">
        <v>484</v>
      </c>
      <c r="K203" s="29" t="s">
        <v>1365</v>
      </c>
      <c r="L203" s="29" t="s">
        <v>1366</v>
      </c>
      <c r="M203" s="39">
        <v>15.615390479932801</v>
      </c>
      <c r="N203" s="39">
        <v>6.8831704312114992</v>
      </c>
      <c r="O203" s="29">
        <v>44197</v>
      </c>
      <c r="P203" s="29">
        <v>44358</v>
      </c>
      <c r="Q203" s="40">
        <v>0.44079400000000002</v>
      </c>
      <c r="R203" s="39">
        <v>6.8831704312114992</v>
      </c>
      <c r="S203" s="39">
        <v>0</v>
      </c>
      <c r="T203" s="39">
        <v>0</v>
      </c>
      <c r="U203" s="39">
        <v>0</v>
      </c>
      <c r="V203" s="39">
        <v>0</v>
      </c>
      <c r="W203" s="29" t="s">
        <v>1357</v>
      </c>
      <c r="X203" s="29" t="s">
        <v>258</v>
      </c>
      <c r="Y203" s="29" t="s">
        <v>1349</v>
      </c>
      <c r="Z203" s="41" t="s">
        <v>1349</v>
      </c>
      <c r="AA203" s="42" t="s">
        <v>1349</v>
      </c>
      <c r="AB203" s="29" t="s">
        <v>258</v>
      </c>
      <c r="AC203" s="29" t="s">
        <v>258</v>
      </c>
      <c r="AD203" s="29" t="s">
        <v>265</v>
      </c>
      <c r="AE203" s="29" t="s">
        <v>1367</v>
      </c>
      <c r="AF203" s="29" t="s">
        <v>1368</v>
      </c>
      <c r="AG203" s="183" t="s">
        <v>1369</v>
      </c>
      <c r="AH203" s="29" t="s">
        <v>1356</v>
      </c>
      <c r="AI203" s="29" t="s">
        <v>1357</v>
      </c>
      <c r="AJ203" s="29" t="s">
        <v>258</v>
      </c>
      <c r="AK203" s="29" t="s">
        <v>258</v>
      </c>
      <c r="AL203" s="29" t="s">
        <v>13326</v>
      </c>
    </row>
    <row r="204" spans="1:38" x14ac:dyDescent="0.2">
      <c r="A204" s="35" t="s">
        <v>16</v>
      </c>
      <c r="B204" s="36">
        <v>1570</v>
      </c>
      <c r="C204" s="36"/>
      <c r="D204" s="36" t="s">
        <v>1349</v>
      </c>
      <c r="E204" s="37" t="s">
        <v>1667</v>
      </c>
      <c r="F204" s="38" t="s">
        <v>1266</v>
      </c>
      <c r="G204" s="38" t="s">
        <v>1268</v>
      </c>
      <c r="H204" s="35" t="s">
        <v>1542</v>
      </c>
      <c r="I204" s="35"/>
      <c r="J204" s="29" t="s">
        <v>274</v>
      </c>
      <c r="K204" s="29" t="s">
        <v>1583</v>
      </c>
      <c r="L204" s="29" t="s">
        <v>1630</v>
      </c>
      <c r="M204" s="39">
        <v>33.834635369214524</v>
      </c>
      <c r="N204" s="39">
        <v>44.279140314852846</v>
      </c>
      <c r="O204" s="29">
        <v>44197</v>
      </c>
      <c r="P204" s="29">
        <v>44675</v>
      </c>
      <c r="Q204" s="40">
        <v>1.3086926999999999</v>
      </c>
      <c r="R204" s="39">
        <v>33.740889801505823</v>
      </c>
      <c r="S204" s="39">
        <v>10.538250513347025</v>
      </c>
      <c r="T204" s="39">
        <v>0</v>
      </c>
      <c r="U204" s="39">
        <v>0</v>
      </c>
      <c r="V204" s="39">
        <v>0</v>
      </c>
      <c r="W204" s="29" t="s">
        <v>265</v>
      </c>
      <c r="X204" s="29" t="s">
        <v>11773</v>
      </c>
      <c r="Y204" s="29">
        <v>45294</v>
      </c>
      <c r="Z204" s="41" t="s">
        <v>11761</v>
      </c>
      <c r="AA204" s="42" t="s">
        <v>1349</v>
      </c>
      <c r="AB204" s="29" t="s">
        <v>258</v>
      </c>
      <c r="AC204" s="29" t="s">
        <v>258</v>
      </c>
      <c r="AD204" s="29" t="s">
        <v>258</v>
      </c>
      <c r="AE204" s="29" t="s">
        <v>1367</v>
      </c>
      <c r="AF204" s="29" t="s">
        <v>1361</v>
      </c>
      <c r="AG204" s="183" t="s">
        <v>1362</v>
      </c>
      <c r="AH204" s="29" t="s">
        <v>1356</v>
      </c>
      <c r="AI204" s="29" t="s">
        <v>1357</v>
      </c>
      <c r="AJ204" s="29" t="s">
        <v>258</v>
      </c>
      <c r="AK204" s="29" t="s">
        <v>258</v>
      </c>
      <c r="AL204" s="29" t="s">
        <v>13327</v>
      </c>
    </row>
    <row r="205" spans="1:38" x14ac:dyDescent="0.2">
      <c r="A205" s="35" t="s">
        <v>16</v>
      </c>
      <c r="B205" s="36">
        <v>1575</v>
      </c>
      <c r="C205" s="36"/>
      <c r="D205" s="36" t="s">
        <v>1349</v>
      </c>
      <c r="E205" s="37" t="s">
        <v>1668</v>
      </c>
      <c r="F205" s="38" t="s">
        <v>1269</v>
      </c>
      <c r="G205" s="38" t="s">
        <v>1273</v>
      </c>
      <c r="H205" s="35" t="s">
        <v>1393</v>
      </c>
      <c r="I205" s="35"/>
      <c r="J205" s="29" t="s">
        <v>484</v>
      </c>
      <c r="K205" s="29" t="s">
        <v>1365</v>
      </c>
      <c r="L205" s="29" t="s">
        <v>1366</v>
      </c>
      <c r="M205" s="39">
        <v>35.200428810276151</v>
      </c>
      <c r="N205" s="39">
        <v>48.765002053388088</v>
      </c>
      <c r="O205" s="29">
        <v>44197</v>
      </c>
      <c r="P205" s="29">
        <v>44703</v>
      </c>
      <c r="Q205" s="40">
        <v>1.3853525</v>
      </c>
      <c r="R205" s="39">
        <v>35.106954140999314</v>
      </c>
      <c r="S205" s="39">
        <v>13.658047912388776</v>
      </c>
      <c r="T205" s="39">
        <v>0</v>
      </c>
      <c r="U205" s="39">
        <v>0</v>
      </c>
      <c r="V205" s="39">
        <v>0</v>
      </c>
      <c r="W205" s="29" t="s">
        <v>265</v>
      </c>
      <c r="X205" s="29" t="s">
        <v>11773</v>
      </c>
      <c r="Y205" s="29">
        <v>45272</v>
      </c>
      <c r="Z205" s="41" t="s">
        <v>11760</v>
      </c>
      <c r="AA205" s="42" t="s">
        <v>1349</v>
      </c>
      <c r="AB205" s="29" t="s">
        <v>258</v>
      </c>
      <c r="AC205" s="29" t="s">
        <v>258</v>
      </c>
      <c r="AD205" s="29" t="s">
        <v>265</v>
      </c>
      <c r="AE205" s="29" t="s">
        <v>1367</v>
      </c>
      <c r="AF205" s="29" t="s">
        <v>1368</v>
      </c>
      <c r="AG205" s="183" t="s">
        <v>1369</v>
      </c>
      <c r="AH205" s="29" t="s">
        <v>1356</v>
      </c>
      <c r="AI205" s="29" t="s">
        <v>1357</v>
      </c>
      <c r="AJ205" s="29" t="s">
        <v>258</v>
      </c>
      <c r="AK205" s="29" t="s">
        <v>258</v>
      </c>
      <c r="AL205" s="29" t="s">
        <v>13327</v>
      </c>
    </row>
    <row r="206" spans="1:38" x14ac:dyDescent="0.2">
      <c r="A206" s="35" t="s">
        <v>16</v>
      </c>
      <c r="B206" s="36">
        <v>1577</v>
      </c>
      <c r="C206" s="36"/>
      <c r="D206" s="36" t="s">
        <v>1349</v>
      </c>
      <c r="E206" s="37" t="s">
        <v>1669</v>
      </c>
      <c r="F206" s="38" t="s">
        <v>1269</v>
      </c>
      <c r="G206" s="38" t="s">
        <v>1271</v>
      </c>
      <c r="H206" s="35" t="s">
        <v>1440</v>
      </c>
      <c r="I206" s="35"/>
      <c r="J206" s="29" t="s">
        <v>1371</v>
      </c>
      <c r="K206" s="29" t="s">
        <v>1371</v>
      </c>
      <c r="L206" s="29" t="s">
        <v>1384</v>
      </c>
      <c r="M206" s="39">
        <v>104.28602779154093</v>
      </c>
      <c r="N206" s="39">
        <v>309.78874743326492</v>
      </c>
      <c r="O206" s="29">
        <v>44197</v>
      </c>
      <c r="P206" s="29">
        <v>45282</v>
      </c>
      <c r="Q206" s="40">
        <v>2.9705680999999999</v>
      </c>
      <c r="R206" s="39">
        <v>104.11868583162217</v>
      </c>
      <c r="S206" s="39">
        <v>104.11868583162217</v>
      </c>
      <c r="T206" s="39">
        <v>101.55137577002053</v>
      </c>
      <c r="U206" s="39">
        <v>0</v>
      </c>
      <c r="V206" s="39">
        <v>0</v>
      </c>
      <c r="W206" s="29" t="s">
        <v>265</v>
      </c>
      <c r="X206" s="29" t="s">
        <v>11773</v>
      </c>
      <c r="Y206" s="29">
        <v>45278</v>
      </c>
      <c r="Z206" s="41" t="s">
        <v>11760</v>
      </c>
      <c r="AA206" s="42" t="s">
        <v>1349</v>
      </c>
      <c r="AB206" s="29" t="s">
        <v>258</v>
      </c>
      <c r="AC206" s="29" t="s">
        <v>258</v>
      </c>
      <c r="AD206" s="29" t="s">
        <v>265</v>
      </c>
      <c r="AE206" s="29" t="s">
        <v>1353</v>
      </c>
      <c r="AF206" s="29" t="s">
        <v>1368</v>
      </c>
      <c r="AG206" s="183" t="s">
        <v>1369</v>
      </c>
      <c r="AH206" s="29" t="s">
        <v>1356</v>
      </c>
      <c r="AI206" s="29" t="s">
        <v>1357</v>
      </c>
      <c r="AJ206" s="29" t="s">
        <v>258</v>
      </c>
      <c r="AK206" s="29" t="s">
        <v>258</v>
      </c>
      <c r="AL206" s="29" t="s">
        <v>13327</v>
      </c>
    </row>
    <row r="207" spans="1:38" x14ac:dyDescent="0.2">
      <c r="A207" s="35" t="s">
        <v>16</v>
      </c>
      <c r="B207" s="36">
        <v>1578</v>
      </c>
      <c r="C207" s="36"/>
      <c r="D207" s="36" t="s">
        <v>1349</v>
      </c>
      <c r="E207" s="37" t="s">
        <v>1670</v>
      </c>
      <c r="F207" s="38" t="s">
        <v>1262</v>
      </c>
      <c r="G207" s="38" t="s">
        <v>1263</v>
      </c>
      <c r="H207" s="35" t="s">
        <v>1671</v>
      </c>
      <c r="I207" s="35"/>
      <c r="J207" s="29" t="s">
        <v>1466</v>
      </c>
      <c r="K207" s="29" t="s">
        <v>1466</v>
      </c>
      <c r="L207" s="29" t="s">
        <v>1672</v>
      </c>
      <c r="M207" s="39">
        <v>5.5670487520998826</v>
      </c>
      <c r="N207" s="39">
        <v>27.816191649555101</v>
      </c>
      <c r="O207" s="29">
        <v>44197</v>
      </c>
      <c r="P207" s="29">
        <v>46022</v>
      </c>
      <c r="Q207" s="40">
        <v>4.9965776999999996</v>
      </c>
      <c r="R207" s="39">
        <v>5.5601916495550991</v>
      </c>
      <c r="S207" s="39">
        <v>5.5601916495550991</v>
      </c>
      <c r="T207" s="39">
        <v>5.5601916495550991</v>
      </c>
      <c r="U207" s="39">
        <v>5.5754250513347019</v>
      </c>
      <c r="V207" s="39">
        <v>5.5601916495550991</v>
      </c>
      <c r="W207" s="29" t="s">
        <v>1357</v>
      </c>
      <c r="X207" s="29" t="s">
        <v>258</v>
      </c>
      <c r="Y207" s="29" t="s">
        <v>1349</v>
      </c>
      <c r="Z207" s="41" t="s">
        <v>1349</v>
      </c>
      <c r="AA207" s="42" t="s">
        <v>1349</v>
      </c>
      <c r="AB207" s="29" t="s">
        <v>258</v>
      </c>
      <c r="AC207" s="29" t="s">
        <v>258</v>
      </c>
      <c r="AD207" s="29" t="s">
        <v>258</v>
      </c>
      <c r="AE207" s="29" t="s">
        <v>1367</v>
      </c>
      <c r="AF207" s="29" t="s">
        <v>1468</v>
      </c>
      <c r="AG207" s="183" t="s">
        <v>1469</v>
      </c>
      <c r="AH207" s="29" t="s">
        <v>1356</v>
      </c>
      <c r="AI207" s="29" t="s">
        <v>1357</v>
      </c>
      <c r="AJ207" s="29" t="s">
        <v>258</v>
      </c>
      <c r="AK207" s="29" t="s">
        <v>258</v>
      </c>
      <c r="AL207" s="29" t="s">
        <v>13326</v>
      </c>
    </row>
    <row r="208" spans="1:38" x14ac:dyDescent="0.2">
      <c r="A208" s="35" t="s">
        <v>16</v>
      </c>
      <c r="B208" s="36">
        <v>1583</v>
      </c>
      <c r="C208" s="36"/>
      <c r="D208" s="36" t="s">
        <v>1349</v>
      </c>
      <c r="E208" s="37" t="s">
        <v>1673</v>
      </c>
      <c r="F208" s="38" t="s">
        <v>1269</v>
      </c>
      <c r="G208" s="38" t="s">
        <v>1271</v>
      </c>
      <c r="H208" s="35" t="s">
        <v>1440</v>
      </c>
      <c r="I208" s="35"/>
      <c r="J208" s="29" t="s">
        <v>1387</v>
      </c>
      <c r="K208" s="29" t="s">
        <v>1457</v>
      </c>
      <c r="L208" s="29" t="s">
        <v>1545</v>
      </c>
      <c r="M208" s="39">
        <v>251.42121367772745</v>
      </c>
      <c r="N208" s="39">
        <v>335.22827652292949</v>
      </c>
      <c r="O208" s="29">
        <v>44197</v>
      </c>
      <c r="P208" s="29">
        <v>44684</v>
      </c>
      <c r="Q208" s="40">
        <v>1.3333333000000001</v>
      </c>
      <c r="R208" s="39">
        <v>250.73426420260097</v>
      </c>
      <c r="S208" s="39">
        <v>84.494012320328537</v>
      </c>
      <c r="T208" s="39">
        <v>0</v>
      </c>
      <c r="U208" s="39">
        <v>0</v>
      </c>
      <c r="V208" s="39">
        <v>0</v>
      </c>
      <c r="W208" s="29" t="s">
        <v>1357</v>
      </c>
      <c r="X208" s="29" t="s">
        <v>258</v>
      </c>
      <c r="Y208" s="29" t="s">
        <v>1349</v>
      </c>
      <c r="Z208" s="41" t="s">
        <v>1349</v>
      </c>
      <c r="AA208" s="42" t="s">
        <v>1349</v>
      </c>
      <c r="AB208" s="29" t="s">
        <v>258</v>
      </c>
      <c r="AC208" s="29" t="s">
        <v>258</v>
      </c>
      <c r="AD208" s="29" t="s">
        <v>258</v>
      </c>
      <c r="AE208" s="29" t="s">
        <v>1353</v>
      </c>
      <c r="AF208" s="29" t="s">
        <v>1390</v>
      </c>
      <c r="AG208" s="183" t="s">
        <v>1391</v>
      </c>
      <c r="AH208" s="29" t="s">
        <v>1356</v>
      </c>
      <c r="AI208" s="29" t="s">
        <v>1357</v>
      </c>
      <c r="AJ208" s="29" t="s">
        <v>258</v>
      </c>
      <c r="AK208" s="29" t="s">
        <v>258</v>
      </c>
      <c r="AL208" s="29" t="s">
        <v>13326</v>
      </c>
    </row>
    <row r="209" spans="1:38" x14ac:dyDescent="0.2">
      <c r="A209" s="35" t="s">
        <v>16</v>
      </c>
      <c r="B209" s="36">
        <v>1589</v>
      </c>
      <c r="C209" s="36"/>
      <c r="D209" s="36" t="s">
        <v>1349</v>
      </c>
      <c r="E209" s="37" t="s">
        <v>1674</v>
      </c>
      <c r="F209" s="38" t="s">
        <v>1269</v>
      </c>
      <c r="G209" s="38" t="s">
        <v>1271</v>
      </c>
      <c r="H209" s="35" t="s">
        <v>1440</v>
      </c>
      <c r="I209" s="35"/>
      <c r="J209" s="29" t="s">
        <v>484</v>
      </c>
      <c r="K209" s="29" t="s">
        <v>1365</v>
      </c>
      <c r="L209" s="29" t="s">
        <v>1384</v>
      </c>
      <c r="M209" s="39">
        <v>52.566418357768356</v>
      </c>
      <c r="N209" s="39">
        <v>97.57708692676249</v>
      </c>
      <c r="O209" s="29">
        <v>44197</v>
      </c>
      <c r="P209" s="29">
        <v>44875</v>
      </c>
      <c r="Q209" s="40">
        <v>1.8562628000000001</v>
      </c>
      <c r="R209" s="39">
        <v>52.453073237508555</v>
      </c>
      <c r="S209" s="39">
        <v>45.124013689253935</v>
      </c>
      <c r="T209" s="39">
        <v>0</v>
      </c>
      <c r="U209" s="39">
        <v>0</v>
      </c>
      <c r="V209" s="39">
        <v>0</v>
      </c>
      <c r="W209" s="29" t="s">
        <v>1357</v>
      </c>
      <c r="X209" s="29" t="s">
        <v>258</v>
      </c>
      <c r="Y209" s="29" t="s">
        <v>1349</v>
      </c>
      <c r="Z209" s="41" t="s">
        <v>1349</v>
      </c>
      <c r="AA209" s="42" t="s">
        <v>1349</v>
      </c>
      <c r="AB209" s="29" t="s">
        <v>258</v>
      </c>
      <c r="AC209" s="29" t="s">
        <v>258</v>
      </c>
      <c r="AD209" s="29" t="s">
        <v>265</v>
      </c>
      <c r="AE209" s="29" t="s">
        <v>1353</v>
      </c>
      <c r="AF209" s="29" t="s">
        <v>1368</v>
      </c>
      <c r="AG209" s="183" t="s">
        <v>1369</v>
      </c>
      <c r="AH209" s="29" t="s">
        <v>1356</v>
      </c>
      <c r="AI209" s="29" t="s">
        <v>1357</v>
      </c>
      <c r="AJ209" s="29" t="s">
        <v>258</v>
      </c>
      <c r="AK209" s="29" t="s">
        <v>258</v>
      </c>
      <c r="AL209" s="29" t="s">
        <v>13326</v>
      </c>
    </row>
    <row r="210" spans="1:38" x14ac:dyDescent="0.2">
      <c r="A210" s="35" t="s">
        <v>16</v>
      </c>
      <c r="B210" s="36">
        <v>1590</v>
      </c>
      <c r="C210" s="36"/>
      <c r="D210" s="36" t="s">
        <v>1349</v>
      </c>
      <c r="E210" s="37" t="s">
        <v>1675</v>
      </c>
      <c r="F210" s="38" t="s">
        <v>1269</v>
      </c>
      <c r="G210" s="38" t="s">
        <v>1271</v>
      </c>
      <c r="H210" s="35" t="s">
        <v>1440</v>
      </c>
      <c r="I210" s="35"/>
      <c r="J210" s="29" t="s">
        <v>484</v>
      </c>
      <c r="K210" s="29" t="s">
        <v>1551</v>
      </c>
      <c r="L210" s="29" t="s">
        <v>1384</v>
      </c>
      <c r="M210" s="39">
        <v>325.81848781305348</v>
      </c>
      <c r="N210" s="39">
        <v>594.10023271731689</v>
      </c>
      <c r="O210" s="29">
        <v>44197</v>
      </c>
      <c r="P210" s="29">
        <v>44863</v>
      </c>
      <c r="Q210" s="40">
        <v>1.8234086</v>
      </c>
      <c r="R210" s="39">
        <v>325.10732375085558</v>
      </c>
      <c r="S210" s="39">
        <v>268.9929089664613</v>
      </c>
      <c r="T210" s="39">
        <v>0</v>
      </c>
      <c r="U210" s="39">
        <v>0</v>
      </c>
      <c r="V210" s="39">
        <v>0</v>
      </c>
      <c r="W210" s="29" t="s">
        <v>265</v>
      </c>
      <c r="X210" s="29" t="s">
        <v>11773</v>
      </c>
      <c r="Y210" s="29">
        <v>45282</v>
      </c>
      <c r="Z210" s="41" t="s">
        <v>11760</v>
      </c>
      <c r="AA210" s="42" t="s">
        <v>1349</v>
      </c>
      <c r="AB210" s="29" t="s">
        <v>258</v>
      </c>
      <c r="AC210" s="29" t="s">
        <v>258</v>
      </c>
      <c r="AD210" s="29" t="s">
        <v>265</v>
      </c>
      <c r="AE210" s="29" t="s">
        <v>1353</v>
      </c>
      <c r="AF210" s="29" t="s">
        <v>1368</v>
      </c>
      <c r="AG210" s="183" t="s">
        <v>1369</v>
      </c>
      <c r="AH210" s="29" t="s">
        <v>1356</v>
      </c>
      <c r="AI210" s="29" t="s">
        <v>1357</v>
      </c>
      <c r="AJ210" s="29" t="s">
        <v>258</v>
      </c>
      <c r="AK210" s="29" t="s">
        <v>258</v>
      </c>
      <c r="AL210" s="29" t="s">
        <v>13327</v>
      </c>
    </row>
    <row r="211" spans="1:38" x14ac:dyDescent="0.2">
      <c r="A211" s="35" t="s">
        <v>16</v>
      </c>
      <c r="B211" s="36">
        <v>1605</v>
      </c>
      <c r="C211" s="36"/>
      <c r="D211" s="36" t="s">
        <v>1349</v>
      </c>
      <c r="E211" s="37" t="s">
        <v>1676</v>
      </c>
      <c r="F211" s="38" t="s">
        <v>1269</v>
      </c>
      <c r="G211" s="38" t="s">
        <v>1271</v>
      </c>
      <c r="H211" s="35" t="s">
        <v>1440</v>
      </c>
      <c r="I211" s="35"/>
      <c r="J211" s="29" t="s">
        <v>484</v>
      </c>
      <c r="K211" s="29" t="s">
        <v>1365</v>
      </c>
      <c r="L211" s="29" t="s">
        <v>1384</v>
      </c>
      <c r="M211" s="39">
        <v>59.062415384532429</v>
      </c>
      <c r="N211" s="39">
        <v>99.933122518822714</v>
      </c>
      <c r="O211" s="29">
        <v>44197</v>
      </c>
      <c r="P211" s="29">
        <v>44815</v>
      </c>
      <c r="Q211" s="40">
        <v>1.6919918</v>
      </c>
      <c r="R211" s="39">
        <v>58.926639288158796</v>
      </c>
      <c r="S211" s="39">
        <v>41.006483230663925</v>
      </c>
      <c r="T211" s="39">
        <v>0</v>
      </c>
      <c r="U211" s="39">
        <v>0</v>
      </c>
      <c r="V211" s="39">
        <v>0</v>
      </c>
      <c r="W211" s="29" t="s">
        <v>1357</v>
      </c>
      <c r="X211" s="29" t="s">
        <v>258</v>
      </c>
      <c r="Y211" s="29" t="s">
        <v>1349</v>
      </c>
      <c r="Z211" s="41" t="s">
        <v>1349</v>
      </c>
      <c r="AA211" s="42" t="s">
        <v>1349</v>
      </c>
      <c r="AB211" s="29" t="s">
        <v>258</v>
      </c>
      <c r="AC211" s="29" t="s">
        <v>258</v>
      </c>
      <c r="AD211" s="29" t="s">
        <v>265</v>
      </c>
      <c r="AE211" s="29" t="s">
        <v>1353</v>
      </c>
      <c r="AF211" s="29" t="s">
        <v>1368</v>
      </c>
      <c r="AG211" s="183" t="s">
        <v>1369</v>
      </c>
      <c r="AH211" s="29" t="s">
        <v>1356</v>
      </c>
      <c r="AI211" s="29" t="s">
        <v>1357</v>
      </c>
      <c r="AJ211" s="29" t="s">
        <v>258</v>
      </c>
      <c r="AK211" s="29" t="s">
        <v>258</v>
      </c>
      <c r="AL211" s="29" t="s">
        <v>13326</v>
      </c>
    </row>
    <row r="212" spans="1:38" x14ac:dyDescent="0.2">
      <c r="A212" s="35" t="s">
        <v>16</v>
      </c>
      <c r="B212" s="36">
        <v>1615</v>
      </c>
      <c r="C212" s="36"/>
      <c r="D212" s="36" t="s">
        <v>1349</v>
      </c>
      <c r="E212" s="37" t="s">
        <v>1677</v>
      </c>
      <c r="F212" s="38" t="s">
        <v>1269</v>
      </c>
      <c r="G212" s="38" t="s">
        <v>1273</v>
      </c>
      <c r="H212" s="35" t="s">
        <v>1393</v>
      </c>
      <c r="I212" s="35"/>
      <c r="J212" s="29" t="s">
        <v>1371</v>
      </c>
      <c r="K212" s="29" t="s">
        <v>1371</v>
      </c>
      <c r="L212" s="29" t="s">
        <v>1384</v>
      </c>
      <c r="M212" s="39">
        <v>55.787385057823933</v>
      </c>
      <c r="N212" s="39">
        <v>77.743408624229971</v>
      </c>
      <c r="O212" s="29">
        <v>44197</v>
      </c>
      <c r="P212" s="29">
        <v>44706</v>
      </c>
      <c r="Q212" s="40">
        <v>1.3935660999999999</v>
      </c>
      <c r="R212" s="39">
        <v>55.639890485968515</v>
      </c>
      <c r="S212" s="39">
        <v>22.103518138261464</v>
      </c>
      <c r="T212" s="39">
        <v>0</v>
      </c>
      <c r="U212" s="39">
        <v>0</v>
      </c>
      <c r="V212" s="39">
        <v>0</v>
      </c>
      <c r="W212" s="29" t="s">
        <v>1357</v>
      </c>
      <c r="X212" s="29" t="s">
        <v>258</v>
      </c>
      <c r="Y212" s="29" t="s">
        <v>1349</v>
      </c>
      <c r="Z212" s="41" t="s">
        <v>1349</v>
      </c>
      <c r="AA212" s="42" t="s">
        <v>1349</v>
      </c>
      <c r="AB212" s="29" t="s">
        <v>258</v>
      </c>
      <c r="AC212" s="29" t="s">
        <v>258</v>
      </c>
      <c r="AD212" s="29" t="s">
        <v>265</v>
      </c>
      <c r="AE212" s="29" t="s">
        <v>1353</v>
      </c>
      <c r="AF212" s="29" t="s">
        <v>1368</v>
      </c>
      <c r="AG212" s="183" t="s">
        <v>1369</v>
      </c>
      <c r="AH212" s="29" t="s">
        <v>1356</v>
      </c>
      <c r="AI212" s="29" t="s">
        <v>1357</v>
      </c>
      <c r="AJ212" s="29" t="s">
        <v>258</v>
      </c>
      <c r="AK212" s="29" t="s">
        <v>258</v>
      </c>
      <c r="AL212" s="29" t="s">
        <v>13326</v>
      </c>
    </row>
    <row r="213" spans="1:38" x14ac:dyDescent="0.2">
      <c r="A213" s="35" t="s">
        <v>16</v>
      </c>
      <c r="B213" s="36">
        <v>1616</v>
      </c>
      <c r="C213" s="36"/>
      <c r="D213" s="36" t="s">
        <v>1349</v>
      </c>
      <c r="E213" s="37" t="s">
        <v>1678</v>
      </c>
      <c r="F213" s="38" t="s">
        <v>1269</v>
      </c>
      <c r="G213" s="38" t="s">
        <v>1445</v>
      </c>
      <c r="H213" s="35" t="s">
        <v>975</v>
      </c>
      <c r="I213" s="35"/>
      <c r="J213" s="29" t="s">
        <v>274</v>
      </c>
      <c r="K213" s="29" t="s">
        <v>1583</v>
      </c>
      <c r="L213" s="29" t="s">
        <v>1679</v>
      </c>
      <c r="M213" s="39">
        <v>29.692812905073616</v>
      </c>
      <c r="N213" s="39">
        <v>43.167375770020534</v>
      </c>
      <c r="O213" s="29">
        <v>44197</v>
      </c>
      <c r="P213" s="29">
        <v>44728</v>
      </c>
      <c r="Q213" s="40">
        <v>1.4537987999999999</v>
      </c>
      <c r="R213" s="39">
        <v>29.616714579055444</v>
      </c>
      <c r="S213" s="39">
        <v>13.550661190965092</v>
      </c>
      <c r="T213" s="39">
        <v>0</v>
      </c>
      <c r="U213" s="39">
        <v>0</v>
      </c>
      <c r="V213" s="39">
        <v>0</v>
      </c>
      <c r="W213" s="29" t="s">
        <v>1357</v>
      </c>
      <c r="X213" s="29" t="s">
        <v>258</v>
      </c>
      <c r="Y213" s="29" t="s">
        <v>1349</v>
      </c>
      <c r="Z213" s="41" t="s">
        <v>1349</v>
      </c>
      <c r="AA213" s="42" t="s">
        <v>1349</v>
      </c>
      <c r="AB213" s="29" t="s">
        <v>258</v>
      </c>
      <c r="AC213" s="29" t="s">
        <v>258</v>
      </c>
      <c r="AD213" s="29" t="s">
        <v>258</v>
      </c>
      <c r="AE213" s="29" t="s">
        <v>1367</v>
      </c>
      <c r="AF213" s="29" t="s">
        <v>1361</v>
      </c>
      <c r="AG213" s="183" t="s">
        <v>1362</v>
      </c>
      <c r="AH213" s="29" t="s">
        <v>1356</v>
      </c>
      <c r="AI213" s="29" t="s">
        <v>1357</v>
      </c>
      <c r="AJ213" s="29" t="s">
        <v>258</v>
      </c>
      <c r="AK213" s="29" t="s">
        <v>258</v>
      </c>
      <c r="AL213" s="29" t="s">
        <v>13326</v>
      </c>
    </row>
    <row r="214" spans="1:38" x14ac:dyDescent="0.2">
      <c r="A214" s="35" t="s">
        <v>16</v>
      </c>
      <c r="B214" s="36">
        <v>1627</v>
      </c>
      <c r="C214" s="36"/>
      <c r="D214" s="36" t="s">
        <v>1349</v>
      </c>
      <c r="E214" s="37" t="s">
        <v>1680</v>
      </c>
      <c r="F214" s="38" t="s">
        <v>1269</v>
      </c>
      <c r="G214" s="38" t="s">
        <v>1271</v>
      </c>
      <c r="H214" s="35" t="s">
        <v>1440</v>
      </c>
      <c r="I214" s="35"/>
      <c r="J214" s="29" t="s">
        <v>1371</v>
      </c>
      <c r="K214" s="29" t="s">
        <v>1371</v>
      </c>
      <c r="L214" s="29" t="s">
        <v>1384</v>
      </c>
      <c r="M214" s="39">
        <v>159.00481917387012</v>
      </c>
      <c r="N214" s="39">
        <v>271.21149897330594</v>
      </c>
      <c r="O214" s="29">
        <v>44197</v>
      </c>
      <c r="P214" s="29">
        <v>44820</v>
      </c>
      <c r="Q214" s="40">
        <v>1.705681</v>
      </c>
      <c r="R214" s="39">
        <v>158.64134154688568</v>
      </c>
      <c r="S214" s="39">
        <v>112.57015742642027</v>
      </c>
      <c r="T214" s="39">
        <v>0</v>
      </c>
      <c r="U214" s="39">
        <v>0</v>
      </c>
      <c r="V214" s="39">
        <v>0</v>
      </c>
      <c r="W214" s="29" t="s">
        <v>265</v>
      </c>
      <c r="X214" s="29" t="s">
        <v>11773</v>
      </c>
      <c r="Y214" s="29">
        <v>45379</v>
      </c>
      <c r="Z214" s="41" t="s">
        <v>11761</v>
      </c>
      <c r="AA214" s="42" t="s">
        <v>1349</v>
      </c>
      <c r="AB214" s="29" t="s">
        <v>258</v>
      </c>
      <c r="AC214" s="29" t="s">
        <v>258</v>
      </c>
      <c r="AD214" s="29" t="s">
        <v>265</v>
      </c>
      <c r="AE214" s="29" t="s">
        <v>1353</v>
      </c>
      <c r="AF214" s="29" t="s">
        <v>1368</v>
      </c>
      <c r="AG214" s="183" t="s">
        <v>1369</v>
      </c>
      <c r="AH214" s="29" t="s">
        <v>1356</v>
      </c>
      <c r="AI214" s="29" t="s">
        <v>1357</v>
      </c>
      <c r="AJ214" s="29" t="s">
        <v>258</v>
      </c>
      <c r="AK214" s="29" t="s">
        <v>258</v>
      </c>
      <c r="AL214" s="29" t="s">
        <v>13327</v>
      </c>
    </row>
    <row r="215" spans="1:38" x14ac:dyDescent="0.2">
      <c r="A215" s="35" t="s">
        <v>16</v>
      </c>
      <c r="B215" s="36">
        <v>1628</v>
      </c>
      <c r="C215" s="36"/>
      <c r="D215" s="36" t="s">
        <v>1349</v>
      </c>
      <c r="E215" s="37" t="s">
        <v>1681</v>
      </c>
      <c r="F215" s="38" t="s">
        <v>1269</v>
      </c>
      <c r="G215" s="38" t="s">
        <v>1271</v>
      </c>
      <c r="H215" s="35" t="s">
        <v>1440</v>
      </c>
      <c r="I215" s="35"/>
      <c r="J215" s="29" t="s">
        <v>1371</v>
      </c>
      <c r="K215" s="29" t="s">
        <v>1371</v>
      </c>
      <c r="L215" s="29" t="s">
        <v>1384</v>
      </c>
      <c r="M215" s="39">
        <v>112.98581304749396</v>
      </c>
      <c r="N215" s="39">
        <v>158.69055167693361</v>
      </c>
      <c r="O215" s="29">
        <v>44197</v>
      </c>
      <c r="P215" s="29">
        <v>44710</v>
      </c>
      <c r="Q215" s="40">
        <v>1.4045175000000001</v>
      </c>
      <c r="R215" s="39">
        <v>112.68881587953457</v>
      </c>
      <c r="S215" s="39">
        <v>46.001735797399043</v>
      </c>
      <c r="T215" s="39">
        <v>0</v>
      </c>
      <c r="U215" s="39">
        <v>0</v>
      </c>
      <c r="V215" s="39">
        <v>0</v>
      </c>
      <c r="W215" s="29" t="s">
        <v>265</v>
      </c>
      <c r="X215" s="29" t="s">
        <v>11773</v>
      </c>
      <c r="Y215" s="29">
        <v>45260</v>
      </c>
      <c r="Z215" s="41" t="s">
        <v>11759</v>
      </c>
      <c r="AA215" s="42" t="s">
        <v>1349</v>
      </c>
      <c r="AB215" s="29" t="s">
        <v>258</v>
      </c>
      <c r="AC215" s="29" t="s">
        <v>258</v>
      </c>
      <c r="AD215" s="29" t="s">
        <v>265</v>
      </c>
      <c r="AE215" s="29" t="s">
        <v>1353</v>
      </c>
      <c r="AF215" s="29" t="s">
        <v>1368</v>
      </c>
      <c r="AG215" s="183" t="s">
        <v>1369</v>
      </c>
      <c r="AH215" s="29" t="s">
        <v>1356</v>
      </c>
      <c r="AI215" s="29" t="s">
        <v>1357</v>
      </c>
      <c r="AJ215" s="29" t="s">
        <v>258</v>
      </c>
      <c r="AK215" s="29" t="s">
        <v>258</v>
      </c>
      <c r="AL215" s="29" t="s">
        <v>13327</v>
      </c>
    </row>
    <row r="216" spans="1:38" x14ac:dyDescent="0.2">
      <c r="A216" s="35" t="s">
        <v>16</v>
      </c>
      <c r="B216" s="36">
        <v>1629</v>
      </c>
      <c r="C216" s="36"/>
      <c r="D216" s="36" t="s">
        <v>1349</v>
      </c>
      <c r="E216" s="37" t="s">
        <v>1682</v>
      </c>
      <c r="F216" s="38" t="s">
        <v>1269</v>
      </c>
      <c r="G216" s="38" t="s">
        <v>1271</v>
      </c>
      <c r="H216" s="35" t="s">
        <v>1440</v>
      </c>
      <c r="I216" s="35"/>
      <c r="J216" s="29" t="s">
        <v>1371</v>
      </c>
      <c r="K216" s="29" t="s">
        <v>1371</v>
      </c>
      <c r="L216" s="29" t="s">
        <v>1384</v>
      </c>
      <c r="M216" s="39">
        <v>100.94639044157827</v>
      </c>
      <c r="N216" s="39">
        <v>141.78097193702942</v>
      </c>
      <c r="O216" s="29">
        <v>44197</v>
      </c>
      <c r="P216" s="29">
        <v>44710</v>
      </c>
      <c r="Q216" s="40">
        <v>1.4045175000000001</v>
      </c>
      <c r="R216" s="39">
        <v>100.68104038329911</v>
      </c>
      <c r="S216" s="39">
        <v>41.099931553730322</v>
      </c>
      <c r="T216" s="39">
        <v>0</v>
      </c>
      <c r="U216" s="39">
        <v>0</v>
      </c>
      <c r="V216" s="39">
        <v>0</v>
      </c>
      <c r="W216" s="29" t="s">
        <v>265</v>
      </c>
      <c r="X216" s="29" t="s">
        <v>11773</v>
      </c>
      <c r="Y216" s="29">
        <v>45260</v>
      </c>
      <c r="Z216" s="41" t="s">
        <v>11759</v>
      </c>
      <c r="AA216" s="42" t="s">
        <v>1349</v>
      </c>
      <c r="AB216" s="29" t="s">
        <v>258</v>
      </c>
      <c r="AC216" s="29" t="s">
        <v>258</v>
      </c>
      <c r="AD216" s="29" t="s">
        <v>265</v>
      </c>
      <c r="AE216" s="29" t="s">
        <v>1353</v>
      </c>
      <c r="AF216" s="29" t="s">
        <v>1368</v>
      </c>
      <c r="AG216" s="183" t="s">
        <v>1369</v>
      </c>
      <c r="AH216" s="29" t="s">
        <v>1356</v>
      </c>
      <c r="AI216" s="29" t="s">
        <v>1357</v>
      </c>
      <c r="AJ216" s="29" t="s">
        <v>258</v>
      </c>
      <c r="AK216" s="29" t="s">
        <v>258</v>
      </c>
      <c r="AL216" s="29" t="s">
        <v>13327</v>
      </c>
    </row>
    <row r="217" spans="1:38" x14ac:dyDescent="0.2">
      <c r="A217" s="35" t="s">
        <v>16</v>
      </c>
      <c r="B217" s="36">
        <v>1667</v>
      </c>
      <c r="C217" s="36"/>
      <c r="D217" s="36" t="s">
        <v>1349</v>
      </c>
      <c r="E217" s="37" t="s">
        <v>1683</v>
      </c>
      <c r="F217" s="38" t="s">
        <v>1269</v>
      </c>
      <c r="G217" s="38" t="s">
        <v>1273</v>
      </c>
      <c r="H217" s="35" t="s">
        <v>1393</v>
      </c>
      <c r="I217" s="35"/>
      <c r="J217" s="29" t="s">
        <v>1405</v>
      </c>
      <c r="K217" s="29" t="s">
        <v>1558</v>
      </c>
      <c r="L217" s="29" t="s">
        <v>1394</v>
      </c>
      <c r="M217" s="39">
        <v>34.399963477091383</v>
      </c>
      <c r="N217" s="39">
        <v>63.478644763860366</v>
      </c>
      <c r="O217" s="29">
        <v>44197</v>
      </c>
      <c r="P217" s="29">
        <v>44871</v>
      </c>
      <c r="Q217" s="40">
        <v>1.8453113999999999</v>
      </c>
      <c r="R217" s="39">
        <v>34.325489390828196</v>
      </c>
      <c r="S217" s="39">
        <v>29.153155373032167</v>
      </c>
      <c r="T217" s="39">
        <v>0</v>
      </c>
      <c r="U217" s="39">
        <v>0</v>
      </c>
      <c r="V217" s="39">
        <v>0</v>
      </c>
      <c r="W217" s="29" t="s">
        <v>265</v>
      </c>
      <c r="X217" s="29" t="s">
        <v>11773</v>
      </c>
      <c r="Y217" s="29">
        <v>45271</v>
      </c>
      <c r="Z217" s="41" t="s">
        <v>11760</v>
      </c>
      <c r="AA217" s="42" t="s">
        <v>1349</v>
      </c>
      <c r="AB217" s="29" t="s">
        <v>258</v>
      </c>
      <c r="AC217" s="29" t="s">
        <v>258</v>
      </c>
      <c r="AD217" s="29" t="s">
        <v>265</v>
      </c>
      <c r="AE217" s="29" t="s">
        <v>1367</v>
      </c>
      <c r="AF217" s="29" t="s">
        <v>1368</v>
      </c>
      <c r="AG217" s="183" t="s">
        <v>1369</v>
      </c>
      <c r="AH217" s="29" t="s">
        <v>1356</v>
      </c>
      <c r="AI217" s="29" t="s">
        <v>1357</v>
      </c>
      <c r="AJ217" s="29" t="s">
        <v>258</v>
      </c>
      <c r="AK217" s="29" t="s">
        <v>258</v>
      </c>
      <c r="AL217" s="29" t="s">
        <v>13327</v>
      </c>
    </row>
    <row r="218" spans="1:38" x14ac:dyDescent="0.2">
      <c r="A218" s="35" t="s">
        <v>16</v>
      </c>
      <c r="B218" s="36">
        <v>1687</v>
      </c>
      <c r="C218" s="36"/>
      <c r="D218" s="36" t="s">
        <v>1349</v>
      </c>
      <c r="E218" s="37" t="s">
        <v>1684</v>
      </c>
      <c r="F218" s="38" t="s">
        <v>1269</v>
      </c>
      <c r="G218" s="38" t="s">
        <v>1273</v>
      </c>
      <c r="H218" s="35" t="s">
        <v>1393</v>
      </c>
      <c r="I218" s="35"/>
      <c r="J218" s="29" t="s">
        <v>1371</v>
      </c>
      <c r="K218" s="29" t="s">
        <v>1371</v>
      </c>
      <c r="L218" s="29" t="s">
        <v>1384</v>
      </c>
      <c r="M218" s="39">
        <v>54.713860954103168</v>
      </c>
      <c r="N218" s="39">
        <v>134.51895140314852</v>
      </c>
      <c r="O218" s="29">
        <v>44197</v>
      </c>
      <c r="P218" s="29">
        <v>45095</v>
      </c>
      <c r="Q218" s="40">
        <v>2.4585900000000001</v>
      </c>
      <c r="R218" s="39">
        <v>54.615592060232714</v>
      </c>
      <c r="S218" s="39">
        <v>54.615592060232714</v>
      </c>
      <c r="T218" s="39">
        <v>25.287767282683095</v>
      </c>
      <c r="U218" s="39">
        <v>0</v>
      </c>
      <c r="V218" s="39">
        <v>0</v>
      </c>
      <c r="W218" s="29" t="s">
        <v>265</v>
      </c>
      <c r="X218" s="29" t="s">
        <v>11773</v>
      </c>
      <c r="Y218" s="29">
        <v>45260</v>
      </c>
      <c r="Z218" s="41" t="s">
        <v>11759</v>
      </c>
      <c r="AA218" s="42" t="s">
        <v>1349</v>
      </c>
      <c r="AB218" s="29" t="s">
        <v>258</v>
      </c>
      <c r="AC218" s="29" t="s">
        <v>258</v>
      </c>
      <c r="AD218" s="29" t="s">
        <v>265</v>
      </c>
      <c r="AE218" s="29" t="s">
        <v>1353</v>
      </c>
      <c r="AF218" s="29" t="s">
        <v>1368</v>
      </c>
      <c r="AG218" s="183" t="s">
        <v>1369</v>
      </c>
      <c r="AH218" s="29" t="s">
        <v>1356</v>
      </c>
      <c r="AI218" s="29" t="s">
        <v>1357</v>
      </c>
      <c r="AJ218" s="29" t="s">
        <v>258</v>
      </c>
      <c r="AK218" s="29" t="s">
        <v>258</v>
      </c>
      <c r="AL218" s="29" t="s">
        <v>13327</v>
      </c>
    </row>
    <row r="219" spans="1:38" x14ac:dyDescent="0.2">
      <c r="A219" s="35" t="s">
        <v>16</v>
      </c>
      <c r="B219" s="36">
        <v>1743</v>
      </c>
      <c r="C219" s="36"/>
      <c r="D219" s="36" t="s">
        <v>1349</v>
      </c>
      <c r="E219" s="37" t="s">
        <v>1685</v>
      </c>
      <c r="F219" s="38" t="s">
        <v>1269</v>
      </c>
      <c r="G219" s="38" t="s">
        <v>1271</v>
      </c>
      <c r="H219" s="35" t="s">
        <v>1440</v>
      </c>
      <c r="I219" s="35"/>
      <c r="J219" s="29" t="s">
        <v>484</v>
      </c>
      <c r="K219" s="29" t="s">
        <v>1365</v>
      </c>
      <c r="L219" s="29" t="s">
        <v>1366</v>
      </c>
      <c r="M219" s="39">
        <v>29.531653862827657</v>
      </c>
      <c r="N219" s="39">
        <v>47.056599589322389</v>
      </c>
      <c r="O219" s="29">
        <v>44197</v>
      </c>
      <c r="P219" s="29">
        <v>44779</v>
      </c>
      <c r="Q219" s="40">
        <v>1.5934292000000001</v>
      </c>
      <c r="R219" s="39">
        <v>29.460821355236142</v>
      </c>
      <c r="S219" s="39">
        <v>17.595778234086243</v>
      </c>
      <c r="T219" s="39">
        <v>0</v>
      </c>
      <c r="U219" s="39">
        <v>0</v>
      </c>
      <c r="V219" s="39">
        <v>0</v>
      </c>
      <c r="W219" s="29" t="s">
        <v>1357</v>
      </c>
      <c r="X219" s="29" t="s">
        <v>258</v>
      </c>
      <c r="Y219" s="29" t="s">
        <v>1349</v>
      </c>
      <c r="Z219" s="41" t="s">
        <v>1349</v>
      </c>
      <c r="AA219" s="42" t="s">
        <v>1349</v>
      </c>
      <c r="AB219" s="29" t="s">
        <v>258</v>
      </c>
      <c r="AC219" s="29" t="s">
        <v>258</v>
      </c>
      <c r="AD219" s="29" t="s">
        <v>265</v>
      </c>
      <c r="AE219" s="29" t="s">
        <v>1367</v>
      </c>
      <c r="AF219" s="29" t="s">
        <v>1368</v>
      </c>
      <c r="AG219" s="183" t="s">
        <v>1369</v>
      </c>
      <c r="AH219" s="29" t="s">
        <v>1356</v>
      </c>
      <c r="AI219" s="29" t="s">
        <v>1357</v>
      </c>
      <c r="AJ219" s="29" t="s">
        <v>258</v>
      </c>
      <c r="AK219" s="29" t="s">
        <v>258</v>
      </c>
      <c r="AL219" s="29" t="s">
        <v>13326</v>
      </c>
    </row>
    <row r="220" spans="1:38" x14ac:dyDescent="0.2">
      <c r="A220" s="35" t="s">
        <v>16</v>
      </c>
      <c r="B220" s="36">
        <v>1744</v>
      </c>
      <c r="C220" s="36"/>
      <c r="D220" s="36" t="s">
        <v>1349</v>
      </c>
      <c r="E220" s="37" t="s">
        <v>1686</v>
      </c>
      <c r="F220" s="38" t="s">
        <v>1269</v>
      </c>
      <c r="G220" s="38" t="s">
        <v>1271</v>
      </c>
      <c r="H220" s="35" t="s">
        <v>1440</v>
      </c>
      <c r="I220" s="35"/>
      <c r="J220" s="29" t="s">
        <v>484</v>
      </c>
      <c r="K220" s="29" t="s">
        <v>1365</v>
      </c>
      <c r="L220" s="29" t="s">
        <v>1384</v>
      </c>
      <c r="M220" s="39">
        <v>154.3026289175715</v>
      </c>
      <c r="N220" s="39">
        <v>362.46860232717319</v>
      </c>
      <c r="O220" s="29">
        <v>44197</v>
      </c>
      <c r="P220" s="29">
        <v>45055</v>
      </c>
      <c r="Q220" s="40">
        <v>2.3490760000000002</v>
      </c>
      <c r="R220" s="39">
        <v>154.01750855578371</v>
      </c>
      <c r="S220" s="39">
        <v>154.01750855578371</v>
      </c>
      <c r="T220" s="39">
        <v>54.433585215605746</v>
      </c>
      <c r="U220" s="39">
        <v>0</v>
      </c>
      <c r="V220" s="39">
        <v>0</v>
      </c>
      <c r="W220" s="29" t="s">
        <v>1357</v>
      </c>
      <c r="X220" s="29" t="s">
        <v>258</v>
      </c>
      <c r="Y220" s="29" t="s">
        <v>1349</v>
      </c>
      <c r="Z220" s="41" t="s">
        <v>1349</v>
      </c>
      <c r="AA220" s="42" t="s">
        <v>1349</v>
      </c>
      <c r="AB220" s="29" t="s">
        <v>258</v>
      </c>
      <c r="AC220" s="29" t="s">
        <v>258</v>
      </c>
      <c r="AD220" s="29" t="s">
        <v>265</v>
      </c>
      <c r="AE220" s="29" t="s">
        <v>1353</v>
      </c>
      <c r="AF220" s="29" t="s">
        <v>1368</v>
      </c>
      <c r="AG220" s="183" t="s">
        <v>1369</v>
      </c>
      <c r="AH220" s="29" t="s">
        <v>1356</v>
      </c>
      <c r="AI220" s="29" t="s">
        <v>1357</v>
      </c>
      <c r="AJ220" s="29" t="s">
        <v>258</v>
      </c>
      <c r="AK220" s="29" t="s">
        <v>258</v>
      </c>
      <c r="AL220" s="29" t="s">
        <v>13326</v>
      </c>
    </row>
    <row r="221" spans="1:38" x14ac:dyDescent="0.2">
      <c r="A221" s="35" t="s">
        <v>16</v>
      </c>
      <c r="B221" s="36">
        <v>1749</v>
      </c>
      <c r="C221" s="36"/>
      <c r="D221" s="36" t="s">
        <v>1349</v>
      </c>
      <c r="E221" s="37" t="s">
        <v>1687</v>
      </c>
      <c r="F221" s="38" t="s">
        <v>1269</v>
      </c>
      <c r="G221" s="38" t="s">
        <v>1271</v>
      </c>
      <c r="H221" s="35" t="s">
        <v>1440</v>
      </c>
      <c r="I221" s="35"/>
      <c r="J221" s="29" t="s">
        <v>484</v>
      </c>
      <c r="K221" s="29" t="s">
        <v>1551</v>
      </c>
      <c r="L221" s="29" t="s">
        <v>1384</v>
      </c>
      <c r="M221" s="39">
        <v>234.88258641908044</v>
      </c>
      <c r="N221" s="39">
        <v>460.4406160164271</v>
      </c>
      <c r="O221" s="29">
        <v>44197</v>
      </c>
      <c r="P221" s="29">
        <v>44913</v>
      </c>
      <c r="Q221" s="40">
        <v>1.9603012</v>
      </c>
      <c r="R221" s="39">
        <v>234.39445585215606</v>
      </c>
      <c r="S221" s="39">
        <v>226.04616016427104</v>
      </c>
      <c r="T221" s="39">
        <v>0</v>
      </c>
      <c r="U221" s="39">
        <v>0</v>
      </c>
      <c r="V221" s="39">
        <v>0</v>
      </c>
      <c r="W221" s="29" t="s">
        <v>265</v>
      </c>
      <c r="X221" s="29" t="s">
        <v>11773</v>
      </c>
      <c r="Y221" s="29">
        <v>45170</v>
      </c>
      <c r="Z221" s="41" t="s">
        <v>11757</v>
      </c>
      <c r="AA221" s="42" t="s">
        <v>1349</v>
      </c>
      <c r="AB221" s="29" t="s">
        <v>258</v>
      </c>
      <c r="AC221" s="29" t="s">
        <v>258</v>
      </c>
      <c r="AD221" s="29" t="s">
        <v>265</v>
      </c>
      <c r="AE221" s="29" t="s">
        <v>1353</v>
      </c>
      <c r="AF221" s="29" t="s">
        <v>1368</v>
      </c>
      <c r="AG221" s="183" t="s">
        <v>1369</v>
      </c>
      <c r="AH221" s="29" t="s">
        <v>1356</v>
      </c>
      <c r="AI221" s="29" t="s">
        <v>1357</v>
      </c>
      <c r="AJ221" s="29" t="s">
        <v>258</v>
      </c>
      <c r="AK221" s="29" t="s">
        <v>258</v>
      </c>
      <c r="AL221" s="29" t="s">
        <v>13327</v>
      </c>
    </row>
    <row r="222" spans="1:38" x14ac:dyDescent="0.2">
      <c r="A222" s="35" t="s">
        <v>16</v>
      </c>
      <c r="B222" s="36">
        <v>1755</v>
      </c>
      <c r="C222" s="36"/>
      <c r="D222" s="36" t="s">
        <v>1349</v>
      </c>
      <c r="E222" s="37" t="s">
        <v>1688</v>
      </c>
      <c r="F222" s="38" t="s">
        <v>1269</v>
      </c>
      <c r="G222" s="38" t="s">
        <v>1271</v>
      </c>
      <c r="H222" s="35" t="s">
        <v>1440</v>
      </c>
      <c r="I222" s="35"/>
      <c r="J222" s="29" t="s">
        <v>1371</v>
      </c>
      <c r="K222" s="29" t="s">
        <v>1371</v>
      </c>
      <c r="L222" s="29" t="s">
        <v>1384</v>
      </c>
      <c r="M222" s="39">
        <v>82.145912360841507</v>
      </c>
      <c r="N222" s="39">
        <v>175.874340862423</v>
      </c>
      <c r="O222" s="29">
        <v>44197</v>
      </c>
      <c r="P222" s="29">
        <v>44979</v>
      </c>
      <c r="Q222" s="40">
        <v>2.1409992999999998</v>
      </c>
      <c r="R222" s="39">
        <v>81.984845995893224</v>
      </c>
      <c r="S222" s="39">
        <v>81.984845995893224</v>
      </c>
      <c r="T222" s="39">
        <v>11.904648870636549</v>
      </c>
      <c r="U222" s="39">
        <v>0</v>
      </c>
      <c r="V222" s="39">
        <v>0</v>
      </c>
      <c r="W222" s="29" t="s">
        <v>265</v>
      </c>
      <c r="X222" s="29" t="s">
        <v>11773</v>
      </c>
      <c r="Y222" s="29">
        <v>45571</v>
      </c>
      <c r="Z222" s="41" t="s">
        <v>11761</v>
      </c>
      <c r="AA222" s="42" t="s">
        <v>1349</v>
      </c>
      <c r="AB222" s="29" t="s">
        <v>258</v>
      </c>
      <c r="AC222" s="29" t="s">
        <v>258</v>
      </c>
      <c r="AD222" s="29" t="s">
        <v>265</v>
      </c>
      <c r="AE222" s="29" t="s">
        <v>1353</v>
      </c>
      <c r="AF222" s="29" t="s">
        <v>1368</v>
      </c>
      <c r="AG222" s="183" t="s">
        <v>1369</v>
      </c>
      <c r="AH222" s="29" t="s">
        <v>1356</v>
      </c>
      <c r="AI222" s="29" t="s">
        <v>1357</v>
      </c>
      <c r="AJ222" s="29" t="s">
        <v>258</v>
      </c>
      <c r="AK222" s="29" t="s">
        <v>258</v>
      </c>
      <c r="AL222" s="29" t="s">
        <v>13327</v>
      </c>
    </row>
    <row r="223" spans="1:38" x14ac:dyDescent="0.2">
      <c r="A223" s="35" t="s">
        <v>16</v>
      </c>
      <c r="B223" s="36">
        <v>1759</v>
      </c>
      <c r="C223" s="36"/>
      <c r="D223" s="36" t="s">
        <v>1349</v>
      </c>
      <c r="E223" s="37" t="s">
        <v>1689</v>
      </c>
      <c r="F223" s="38" t="s">
        <v>1269</v>
      </c>
      <c r="G223" s="38" t="s">
        <v>1271</v>
      </c>
      <c r="H223" s="35" t="s">
        <v>1440</v>
      </c>
      <c r="I223" s="35"/>
      <c r="J223" s="29" t="s">
        <v>484</v>
      </c>
      <c r="K223" s="29" t="s">
        <v>1365</v>
      </c>
      <c r="L223" s="29" t="s">
        <v>1366</v>
      </c>
      <c r="M223" s="39">
        <v>23.601689529890169</v>
      </c>
      <c r="N223" s="39">
        <v>46.589508555783709</v>
      </c>
      <c r="O223" s="29">
        <v>44197</v>
      </c>
      <c r="P223" s="29">
        <v>44918</v>
      </c>
      <c r="Q223" s="40">
        <v>1.9739903999999999</v>
      </c>
      <c r="R223" s="39">
        <v>23.552867898699521</v>
      </c>
      <c r="S223" s="39">
        <v>23.036640657084188</v>
      </c>
      <c r="T223" s="39">
        <v>0</v>
      </c>
      <c r="U223" s="39">
        <v>0</v>
      </c>
      <c r="V223" s="39">
        <v>0</v>
      </c>
      <c r="W223" s="29" t="s">
        <v>1357</v>
      </c>
      <c r="X223" s="29" t="s">
        <v>258</v>
      </c>
      <c r="Y223" s="29" t="s">
        <v>1349</v>
      </c>
      <c r="Z223" s="41" t="s">
        <v>1349</v>
      </c>
      <c r="AA223" s="42" t="s">
        <v>1349</v>
      </c>
      <c r="AB223" s="29" t="s">
        <v>258</v>
      </c>
      <c r="AC223" s="29" t="s">
        <v>258</v>
      </c>
      <c r="AD223" s="29" t="s">
        <v>265</v>
      </c>
      <c r="AE223" s="29" t="s">
        <v>1367</v>
      </c>
      <c r="AF223" s="29" t="s">
        <v>1368</v>
      </c>
      <c r="AG223" s="183" t="s">
        <v>1369</v>
      </c>
      <c r="AH223" s="29" t="s">
        <v>1356</v>
      </c>
      <c r="AI223" s="29" t="s">
        <v>1357</v>
      </c>
      <c r="AJ223" s="29" t="s">
        <v>258</v>
      </c>
      <c r="AK223" s="29" t="s">
        <v>258</v>
      </c>
      <c r="AL223" s="29" t="s">
        <v>13326</v>
      </c>
    </row>
    <row r="224" spans="1:38" x14ac:dyDescent="0.2">
      <c r="A224" s="35" t="s">
        <v>16</v>
      </c>
      <c r="B224" s="36">
        <v>1769</v>
      </c>
      <c r="C224" s="36"/>
      <c r="D224" s="36" t="s">
        <v>1349</v>
      </c>
      <c r="E224" s="37" t="s">
        <v>1690</v>
      </c>
      <c r="F224" s="38" t="s">
        <v>1269</v>
      </c>
      <c r="G224" s="38" t="s">
        <v>1271</v>
      </c>
      <c r="H224" s="35" t="s">
        <v>1440</v>
      </c>
      <c r="I224" s="35"/>
      <c r="J224" s="29" t="s">
        <v>484</v>
      </c>
      <c r="K224" s="29" t="s">
        <v>1365</v>
      </c>
      <c r="L224" s="29" t="s">
        <v>1366</v>
      </c>
      <c r="M224" s="39">
        <v>22.031537847153334</v>
      </c>
      <c r="N224" s="39">
        <v>56.398324435318266</v>
      </c>
      <c r="O224" s="29">
        <v>44197</v>
      </c>
      <c r="P224" s="29">
        <v>45132</v>
      </c>
      <c r="Q224" s="40">
        <v>2.5598904999999998</v>
      </c>
      <c r="R224" s="39">
        <v>21.992936344969198</v>
      </c>
      <c r="S224" s="39">
        <v>21.992936344969198</v>
      </c>
      <c r="T224" s="39">
        <v>12.412451745379876</v>
      </c>
      <c r="U224" s="39">
        <v>0</v>
      </c>
      <c r="V224" s="39">
        <v>0</v>
      </c>
      <c r="W224" s="29" t="s">
        <v>265</v>
      </c>
      <c r="X224" s="29" t="s">
        <v>11773</v>
      </c>
      <c r="Y224" s="29">
        <v>45286</v>
      </c>
      <c r="Z224" s="41" t="s">
        <v>11760</v>
      </c>
      <c r="AA224" s="42" t="s">
        <v>1349</v>
      </c>
      <c r="AB224" s="29" t="s">
        <v>258</v>
      </c>
      <c r="AC224" s="29" t="s">
        <v>258</v>
      </c>
      <c r="AD224" s="29" t="s">
        <v>265</v>
      </c>
      <c r="AE224" s="29" t="s">
        <v>1367</v>
      </c>
      <c r="AF224" s="29" t="s">
        <v>1368</v>
      </c>
      <c r="AG224" s="183" t="s">
        <v>1369</v>
      </c>
      <c r="AH224" s="29" t="s">
        <v>1356</v>
      </c>
      <c r="AI224" s="29" t="s">
        <v>1357</v>
      </c>
      <c r="AJ224" s="29" t="s">
        <v>258</v>
      </c>
      <c r="AK224" s="29" t="s">
        <v>258</v>
      </c>
      <c r="AL224" s="29" t="s">
        <v>13327</v>
      </c>
    </row>
    <row r="225" spans="1:38" x14ac:dyDescent="0.2">
      <c r="A225" s="35" t="s">
        <v>16</v>
      </c>
      <c r="B225" s="36">
        <v>1773</v>
      </c>
      <c r="C225" s="36"/>
      <c r="D225" s="36" t="s">
        <v>1349</v>
      </c>
      <c r="E225" s="37" t="s">
        <v>1691</v>
      </c>
      <c r="F225" s="38" t="s">
        <v>1269</v>
      </c>
      <c r="G225" s="38" t="s">
        <v>1271</v>
      </c>
      <c r="H225" s="35" t="s">
        <v>1440</v>
      </c>
      <c r="I225" s="35"/>
      <c r="J225" s="29" t="s">
        <v>484</v>
      </c>
      <c r="K225" s="29" t="s">
        <v>1365</v>
      </c>
      <c r="L225" s="29" t="s">
        <v>1366</v>
      </c>
      <c r="M225" s="39">
        <v>13.681364150769944</v>
      </c>
      <c r="N225" s="39">
        <v>27.868405201916495</v>
      </c>
      <c r="O225" s="29">
        <v>44197</v>
      </c>
      <c r="P225" s="29">
        <v>44941</v>
      </c>
      <c r="Q225" s="40">
        <v>2.0369609999999998</v>
      </c>
      <c r="R225" s="39">
        <v>13.653648186173854</v>
      </c>
      <c r="S225" s="39">
        <v>13.653648186173854</v>
      </c>
      <c r="T225" s="39">
        <v>0.56110882956878849</v>
      </c>
      <c r="U225" s="39">
        <v>0</v>
      </c>
      <c r="V225" s="39">
        <v>0</v>
      </c>
      <c r="W225" s="29" t="s">
        <v>1357</v>
      </c>
      <c r="X225" s="29" t="s">
        <v>258</v>
      </c>
      <c r="Y225" s="29" t="s">
        <v>1349</v>
      </c>
      <c r="Z225" s="41" t="s">
        <v>1349</v>
      </c>
      <c r="AA225" s="42" t="s">
        <v>1349</v>
      </c>
      <c r="AB225" s="29" t="s">
        <v>258</v>
      </c>
      <c r="AC225" s="29" t="s">
        <v>258</v>
      </c>
      <c r="AD225" s="29" t="s">
        <v>265</v>
      </c>
      <c r="AE225" s="29" t="s">
        <v>1367</v>
      </c>
      <c r="AF225" s="29" t="s">
        <v>1368</v>
      </c>
      <c r="AG225" s="183" t="s">
        <v>1369</v>
      </c>
      <c r="AH225" s="29" t="s">
        <v>1356</v>
      </c>
      <c r="AI225" s="29" t="s">
        <v>1357</v>
      </c>
      <c r="AJ225" s="29" t="s">
        <v>258</v>
      </c>
      <c r="AK225" s="29" t="s">
        <v>258</v>
      </c>
      <c r="AL225" s="29" t="s">
        <v>13326</v>
      </c>
    </row>
    <row r="226" spans="1:38" x14ac:dyDescent="0.2">
      <c r="A226" s="35" t="s">
        <v>16</v>
      </c>
      <c r="B226" s="36">
        <v>1774</v>
      </c>
      <c r="C226" s="36"/>
      <c r="D226" s="36" t="s">
        <v>1349</v>
      </c>
      <c r="E226" s="37" t="s">
        <v>1692</v>
      </c>
      <c r="F226" s="38" t="s">
        <v>1269</v>
      </c>
      <c r="G226" s="38" t="s">
        <v>1273</v>
      </c>
      <c r="H226" s="35" t="s">
        <v>1393</v>
      </c>
      <c r="I226" s="35"/>
      <c r="J226" s="29" t="s">
        <v>1405</v>
      </c>
      <c r="K226" s="29" t="s">
        <v>1693</v>
      </c>
      <c r="L226" s="29" t="s">
        <v>1366</v>
      </c>
      <c r="M226" s="39">
        <v>50.079762359987264</v>
      </c>
      <c r="N226" s="39">
        <v>88.16232169746749</v>
      </c>
      <c r="O226" s="29">
        <v>44197</v>
      </c>
      <c r="P226" s="29">
        <v>44840</v>
      </c>
      <c r="Q226" s="40">
        <v>1.7604381</v>
      </c>
      <c r="R226" s="39">
        <v>49.967775496235461</v>
      </c>
      <c r="S226" s="39">
        <v>38.194546201232036</v>
      </c>
      <c r="T226" s="39">
        <v>0</v>
      </c>
      <c r="U226" s="39">
        <v>0</v>
      </c>
      <c r="V226" s="39">
        <v>0</v>
      </c>
      <c r="W226" s="29" t="s">
        <v>265</v>
      </c>
      <c r="X226" s="29" t="s">
        <v>11773</v>
      </c>
      <c r="Y226" s="29">
        <v>45194</v>
      </c>
      <c r="Z226" s="41" t="s">
        <v>11757</v>
      </c>
      <c r="AA226" s="42" t="s">
        <v>1349</v>
      </c>
      <c r="AB226" s="29" t="s">
        <v>258</v>
      </c>
      <c r="AC226" s="29" t="s">
        <v>258</v>
      </c>
      <c r="AD226" s="29" t="s">
        <v>265</v>
      </c>
      <c r="AE226" s="29" t="s">
        <v>1367</v>
      </c>
      <c r="AF226" s="29" t="s">
        <v>1368</v>
      </c>
      <c r="AG226" s="183" t="s">
        <v>1369</v>
      </c>
      <c r="AH226" s="29" t="s">
        <v>1356</v>
      </c>
      <c r="AI226" s="29" t="s">
        <v>1357</v>
      </c>
      <c r="AJ226" s="29" t="s">
        <v>258</v>
      </c>
      <c r="AK226" s="29" t="s">
        <v>258</v>
      </c>
      <c r="AL226" s="29" t="s">
        <v>13327</v>
      </c>
    </row>
    <row r="227" spans="1:38" x14ac:dyDescent="0.2">
      <c r="A227" s="35" t="s">
        <v>16</v>
      </c>
      <c r="B227" s="36">
        <v>1775</v>
      </c>
      <c r="C227" s="36"/>
      <c r="D227" s="36" t="s">
        <v>1349</v>
      </c>
      <c r="E227" s="37" t="s">
        <v>1694</v>
      </c>
      <c r="F227" s="38" t="s">
        <v>1269</v>
      </c>
      <c r="G227" s="38" t="s">
        <v>1271</v>
      </c>
      <c r="H227" s="35" t="s">
        <v>1440</v>
      </c>
      <c r="I227" s="35"/>
      <c r="J227" s="29" t="s">
        <v>484</v>
      </c>
      <c r="K227" s="29" t="s">
        <v>1551</v>
      </c>
      <c r="L227" s="29" t="s">
        <v>1366</v>
      </c>
      <c r="M227" s="39">
        <v>21.744074443645896</v>
      </c>
      <c r="N227" s="39">
        <v>42.9821273100616</v>
      </c>
      <c r="O227" s="29">
        <v>44197</v>
      </c>
      <c r="P227" s="29">
        <v>44919</v>
      </c>
      <c r="Q227" s="40">
        <v>1.9767283</v>
      </c>
      <c r="R227" s="39">
        <v>21.699137577002052</v>
      </c>
      <c r="S227" s="39">
        <v>21.282989733059548</v>
      </c>
      <c r="T227" s="39">
        <v>0</v>
      </c>
      <c r="U227" s="39">
        <v>0</v>
      </c>
      <c r="V227" s="39">
        <v>0</v>
      </c>
      <c r="W227" s="29" t="s">
        <v>265</v>
      </c>
      <c r="X227" s="29" t="s">
        <v>11773</v>
      </c>
      <c r="Y227" s="29">
        <v>45286</v>
      </c>
      <c r="Z227" s="41" t="s">
        <v>11760</v>
      </c>
      <c r="AA227" s="42" t="s">
        <v>1349</v>
      </c>
      <c r="AB227" s="29" t="s">
        <v>258</v>
      </c>
      <c r="AC227" s="29" t="s">
        <v>258</v>
      </c>
      <c r="AD227" s="29" t="s">
        <v>265</v>
      </c>
      <c r="AE227" s="29" t="s">
        <v>1367</v>
      </c>
      <c r="AF227" s="29" t="s">
        <v>1368</v>
      </c>
      <c r="AG227" s="183" t="s">
        <v>1369</v>
      </c>
      <c r="AH227" s="29" t="s">
        <v>1356</v>
      </c>
      <c r="AI227" s="29" t="s">
        <v>1357</v>
      </c>
      <c r="AJ227" s="29" t="s">
        <v>258</v>
      </c>
      <c r="AK227" s="29" t="s">
        <v>258</v>
      </c>
      <c r="AL227" s="29" t="s">
        <v>13327</v>
      </c>
    </row>
    <row r="228" spans="1:38" x14ac:dyDescent="0.2">
      <c r="A228" s="35" t="s">
        <v>16</v>
      </c>
      <c r="B228" s="36">
        <v>1785</v>
      </c>
      <c r="C228" s="36"/>
      <c r="D228" s="36" t="s">
        <v>1349</v>
      </c>
      <c r="E228" s="37" t="s">
        <v>1695</v>
      </c>
      <c r="F228" s="38" t="s">
        <v>1269</v>
      </c>
      <c r="G228" s="38" t="s">
        <v>1271</v>
      </c>
      <c r="H228" s="35" t="s">
        <v>1440</v>
      </c>
      <c r="I228" s="35"/>
      <c r="J228" s="29" t="s">
        <v>484</v>
      </c>
      <c r="K228" s="29" t="s">
        <v>1365</v>
      </c>
      <c r="L228" s="29" t="s">
        <v>1366</v>
      </c>
      <c r="M228" s="39">
        <v>17.170617921184224</v>
      </c>
      <c r="N228" s="39">
        <v>28.159342915811084</v>
      </c>
      <c r="O228" s="29">
        <v>44197</v>
      </c>
      <c r="P228" s="29">
        <v>44796</v>
      </c>
      <c r="Q228" s="40">
        <v>1.6399725999999999</v>
      </c>
      <c r="R228" s="39">
        <v>17.130266940451744</v>
      </c>
      <c r="S228" s="39">
        <v>11.029075975359342</v>
      </c>
      <c r="T228" s="39">
        <v>0</v>
      </c>
      <c r="U228" s="39">
        <v>0</v>
      </c>
      <c r="V228" s="39">
        <v>0</v>
      </c>
      <c r="W228" s="29" t="s">
        <v>1357</v>
      </c>
      <c r="X228" s="29" t="s">
        <v>258</v>
      </c>
      <c r="Y228" s="29" t="s">
        <v>1349</v>
      </c>
      <c r="Z228" s="41" t="s">
        <v>1349</v>
      </c>
      <c r="AA228" s="42" t="s">
        <v>1349</v>
      </c>
      <c r="AB228" s="29" t="s">
        <v>258</v>
      </c>
      <c r="AC228" s="29" t="s">
        <v>258</v>
      </c>
      <c r="AD228" s="29" t="s">
        <v>265</v>
      </c>
      <c r="AE228" s="29" t="s">
        <v>1367</v>
      </c>
      <c r="AF228" s="29" t="s">
        <v>1368</v>
      </c>
      <c r="AG228" s="183" t="s">
        <v>1369</v>
      </c>
      <c r="AH228" s="29" t="s">
        <v>1356</v>
      </c>
      <c r="AI228" s="29" t="s">
        <v>1357</v>
      </c>
      <c r="AJ228" s="29" t="s">
        <v>258</v>
      </c>
      <c r="AK228" s="29" t="s">
        <v>258</v>
      </c>
      <c r="AL228" s="29" t="s">
        <v>13326</v>
      </c>
    </row>
    <row r="229" spans="1:38" x14ac:dyDescent="0.2">
      <c r="A229" s="35" t="s">
        <v>16</v>
      </c>
      <c r="B229" s="36">
        <v>1787</v>
      </c>
      <c r="C229" s="36"/>
      <c r="D229" s="36" t="s">
        <v>1349</v>
      </c>
      <c r="E229" s="37" t="s">
        <v>1696</v>
      </c>
      <c r="F229" s="38" t="s">
        <v>1266</v>
      </c>
      <c r="G229" s="38" t="s">
        <v>1268</v>
      </c>
      <c r="H229" s="35" t="s">
        <v>669</v>
      </c>
      <c r="I229" s="35"/>
      <c r="J229" s="29" t="s">
        <v>1405</v>
      </c>
      <c r="K229" s="29" t="s">
        <v>1432</v>
      </c>
      <c r="L229" s="29" t="s">
        <v>1659</v>
      </c>
      <c r="M229" s="39">
        <v>78.06820494232845</v>
      </c>
      <c r="N229" s="39">
        <v>175.05232032854209</v>
      </c>
      <c r="O229" s="29">
        <v>44197</v>
      </c>
      <c r="P229" s="29">
        <v>45016</v>
      </c>
      <c r="Q229" s="40">
        <v>2.2422998000000001</v>
      </c>
      <c r="R229" s="39">
        <v>77.919630390143737</v>
      </c>
      <c r="S229" s="39">
        <v>77.919630390143737</v>
      </c>
      <c r="T229" s="39">
        <v>19.21305954825462</v>
      </c>
      <c r="U229" s="39">
        <v>0</v>
      </c>
      <c r="V229" s="39">
        <v>0</v>
      </c>
      <c r="W229" s="29" t="s">
        <v>265</v>
      </c>
      <c r="X229" s="29" t="s">
        <v>11773</v>
      </c>
      <c r="Y229" s="29">
        <v>45243</v>
      </c>
      <c r="Z229" s="41" t="s">
        <v>11759</v>
      </c>
      <c r="AA229" s="42" t="s">
        <v>1349</v>
      </c>
      <c r="AB229" s="43" t="s">
        <v>265</v>
      </c>
      <c r="AC229" s="29" t="s">
        <v>258</v>
      </c>
      <c r="AD229" s="29" t="s">
        <v>265</v>
      </c>
      <c r="AE229" s="29" t="s">
        <v>1353</v>
      </c>
      <c r="AF229" s="29" t="s">
        <v>1368</v>
      </c>
      <c r="AG229" s="183" t="s">
        <v>1369</v>
      </c>
      <c r="AH229" s="29" t="s">
        <v>1356</v>
      </c>
      <c r="AI229" s="29" t="s">
        <v>1357</v>
      </c>
      <c r="AJ229" s="29" t="s">
        <v>258</v>
      </c>
      <c r="AK229" s="29" t="s">
        <v>258</v>
      </c>
      <c r="AL229" s="29" t="s">
        <v>13327</v>
      </c>
    </row>
    <row r="230" spans="1:38" x14ac:dyDescent="0.2">
      <c r="A230" s="35" t="s">
        <v>16</v>
      </c>
      <c r="B230" s="36">
        <v>1814</v>
      </c>
      <c r="C230" s="36"/>
      <c r="D230" s="36" t="s">
        <v>1349</v>
      </c>
      <c r="E230" s="37" t="s">
        <v>1697</v>
      </c>
      <c r="F230" s="38" t="s">
        <v>1269</v>
      </c>
      <c r="G230" s="38" t="s">
        <v>1271</v>
      </c>
      <c r="H230" s="35" t="s">
        <v>1440</v>
      </c>
      <c r="I230" s="35"/>
      <c r="J230" s="29" t="s">
        <v>484</v>
      </c>
      <c r="K230" s="29" t="s">
        <v>1365</v>
      </c>
      <c r="L230" s="29" t="s">
        <v>1366</v>
      </c>
      <c r="M230" s="39">
        <v>30.940495213196563</v>
      </c>
      <c r="N230" s="39">
        <v>53.960563997262149</v>
      </c>
      <c r="O230" s="29">
        <v>44197</v>
      </c>
      <c r="P230" s="29">
        <v>44834</v>
      </c>
      <c r="Q230" s="40">
        <v>1.744011</v>
      </c>
      <c r="R230" s="39">
        <v>30.870855578370978</v>
      </c>
      <c r="S230" s="39">
        <v>23.089708418891171</v>
      </c>
      <c r="T230" s="39">
        <v>0</v>
      </c>
      <c r="U230" s="39">
        <v>0</v>
      </c>
      <c r="V230" s="39">
        <v>0</v>
      </c>
      <c r="W230" s="29" t="s">
        <v>1357</v>
      </c>
      <c r="X230" s="29" t="s">
        <v>258</v>
      </c>
      <c r="Y230" s="29" t="s">
        <v>1349</v>
      </c>
      <c r="Z230" s="41" t="s">
        <v>1349</v>
      </c>
      <c r="AA230" s="42" t="s">
        <v>1349</v>
      </c>
      <c r="AB230" s="29" t="s">
        <v>258</v>
      </c>
      <c r="AC230" s="29" t="s">
        <v>258</v>
      </c>
      <c r="AD230" s="29" t="s">
        <v>265</v>
      </c>
      <c r="AE230" s="29" t="s">
        <v>1367</v>
      </c>
      <c r="AF230" s="29" t="s">
        <v>1368</v>
      </c>
      <c r="AG230" s="183" t="s">
        <v>1369</v>
      </c>
      <c r="AH230" s="29" t="s">
        <v>1356</v>
      </c>
      <c r="AI230" s="29" t="s">
        <v>1357</v>
      </c>
      <c r="AJ230" s="29" t="s">
        <v>258</v>
      </c>
      <c r="AK230" s="29" t="s">
        <v>258</v>
      </c>
      <c r="AL230" s="29" t="s">
        <v>13326</v>
      </c>
    </row>
    <row r="231" spans="1:38" x14ac:dyDescent="0.2">
      <c r="A231" s="35" t="s">
        <v>16</v>
      </c>
      <c r="B231" s="36">
        <v>1815</v>
      </c>
      <c r="C231" s="36"/>
      <c r="D231" s="36" t="s">
        <v>1349</v>
      </c>
      <c r="E231" s="37" t="s">
        <v>1698</v>
      </c>
      <c r="F231" s="38" t="s">
        <v>1269</v>
      </c>
      <c r="G231" s="38" t="s">
        <v>1271</v>
      </c>
      <c r="H231" s="35" t="s">
        <v>1440</v>
      </c>
      <c r="I231" s="35"/>
      <c r="J231" s="29" t="s">
        <v>1371</v>
      </c>
      <c r="K231" s="29" t="s">
        <v>1371</v>
      </c>
      <c r="L231" s="29" t="s">
        <v>1384</v>
      </c>
      <c r="M231" s="39">
        <v>100.76892931670808</v>
      </c>
      <c r="N231" s="39">
        <v>283.61521971252569</v>
      </c>
      <c r="O231" s="29">
        <v>44197</v>
      </c>
      <c r="P231" s="29">
        <v>45225</v>
      </c>
      <c r="Q231" s="40">
        <v>2.8145106000000002</v>
      </c>
      <c r="R231" s="39">
        <v>100.60209445585217</v>
      </c>
      <c r="S231" s="39">
        <v>100.60209445585217</v>
      </c>
      <c r="T231" s="39">
        <v>82.411030800821365</v>
      </c>
      <c r="U231" s="39">
        <v>0</v>
      </c>
      <c r="V231" s="39">
        <v>0</v>
      </c>
      <c r="W231" s="29" t="s">
        <v>265</v>
      </c>
      <c r="X231" s="29" t="s">
        <v>11773</v>
      </c>
      <c r="Y231" s="29">
        <v>45282</v>
      </c>
      <c r="Z231" s="41" t="s">
        <v>11760</v>
      </c>
      <c r="AA231" s="42" t="s">
        <v>1349</v>
      </c>
      <c r="AB231" s="29" t="s">
        <v>258</v>
      </c>
      <c r="AC231" s="29" t="s">
        <v>258</v>
      </c>
      <c r="AD231" s="29" t="s">
        <v>265</v>
      </c>
      <c r="AE231" s="29" t="s">
        <v>1353</v>
      </c>
      <c r="AF231" s="29" t="s">
        <v>1368</v>
      </c>
      <c r="AG231" s="183" t="s">
        <v>1369</v>
      </c>
      <c r="AH231" s="29" t="s">
        <v>1356</v>
      </c>
      <c r="AI231" s="29" t="s">
        <v>1357</v>
      </c>
      <c r="AJ231" s="29" t="s">
        <v>258</v>
      </c>
      <c r="AK231" s="29" t="s">
        <v>258</v>
      </c>
      <c r="AL231" s="29" t="s">
        <v>13327</v>
      </c>
    </row>
    <row r="232" spans="1:38" x14ac:dyDescent="0.2">
      <c r="A232" s="35" t="s">
        <v>16</v>
      </c>
      <c r="B232" s="36">
        <v>1817</v>
      </c>
      <c r="C232" s="36"/>
      <c r="D232" s="36" t="s">
        <v>1349</v>
      </c>
      <c r="E232" s="37" t="s">
        <v>1699</v>
      </c>
      <c r="F232" s="38" t="s">
        <v>1269</v>
      </c>
      <c r="G232" s="38" t="s">
        <v>1271</v>
      </c>
      <c r="H232" s="35" t="s">
        <v>1440</v>
      </c>
      <c r="I232" s="35"/>
      <c r="J232" s="29" t="s">
        <v>484</v>
      </c>
      <c r="K232" s="29" t="s">
        <v>1365</v>
      </c>
      <c r="L232" s="29" t="s">
        <v>1384</v>
      </c>
      <c r="M232" s="39">
        <v>64.966741847970425</v>
      </c>
      <c r="N232" s="39">
        <v>156.52493634496921</v>
      </c>
      <c r="O232" s="29">
        <v>44197</v>
      </c>
      <c r="P232" s="29">
        <v>45077</v>
      </c>
      <c r="Q232" s="40">
        <v>2.4093087</v>
      </c>
      <c r="R232" s="39">
        <v>64.848583162217665</v>
      </c>
      <c r="S232" s="39">
        <v>64.848583162217665</v>
      </c>
      <c r="T232" s="39">
        <v>26.82777002053388</v>
      </c>
      <c r="U232" s="39">
        <v>0</v>
      </c>
      <c r="V232" s="39">
        <v>0</v>
      </c>
      <c r="W232" s="29" t="s">
        <v>1357</v>
      </c>
      <c r="X232" s="29" t="s">
        <v>258</v>
      </c>
      <c r="Y232" s="29" t="s">
        <v>1349</v>
      </c>
      <c r="Z232" s="41" t="s">
        <v>1349</v>
      </c>
      <c r="AA232" s="42" t="s">
        <v>1349</v>
      </c>
      <c r="AB232" s="29" t="s">
        <v>258</v>
      </c>
      <c r="AC232" s="29" t="s">
        <v>258</v>
      </c>
      <c r="AD232" s="29" t="s">
        <v>265</v>
      </c>
      <c r="AE232" s="29" t="s">
        <v>1353</v>
      </c>
      <c r="AF232" s="29" t="s">
        <v>1368</v>
      </c>
      <c r="AG232" s="183" t="s">
        <v>1369</v>
      </c>
      <c r="AH232" s="29" t="s">
        <v>1356</v>
      </c>
      <c r="AI232" s="29" t="s">
        <v>1357</v>
      </c>
      <c r="AJ232" s="29" t="s">
        <v>258</v>
      </c>
      <c r="AK232" s="29" t="s">
        <v>258</v>
      </c>
      <c r="AL232" s="29" t="s">
        <v>13326</v>
      </c>
    </row>
    <row r="233" spans="1:38" x14ac:dyDescent="0.2">
      <c r="A233" s="35" t="s">
        <v>16</v>
      </c>
      <c r="B233" s="36">
        <v>1818</v>
      </c>
      <c r="C233" s="36"/>
      <c r="D233" s="36" t="s">
        <v>1349</v>
      </c>
      <c r="E233" s="37" t="s">
        <v>1700</v>
      </c>
      <c r="F233" s="38" t="s">
        <v>1269</v>
      </c>
      <c r="G233" s="38" t="s">
        <v>1271</v>
      </c>
      <c r="H233" s="35" t="s">
        <v>1440</v>
      </c>
      <c r="I233" s="35"/>
      <c r="J233" s="29" t="s">
        <v>484</v>
      </c>
      <c r="K233" s="29" t="s">
        <v>1365</v>
      </c>
      <c r="L233" s="29" t="s">
        <v>1366</v>
      </c>
      <c r="M233" s="39">
        <v>26.634565797317478</v>
      </c>
      <c r="N233" s="39">
        <v>51.628399726214923</v>
      </c>
      <c r="O233" s="29">
        <v>44197</v>
      </c>
      <c r="P233" s="29">
        <v>44905</v>
      </c>
      <c r="Q233" s="40">
        <v>1.9383984000000001</v>
      </c>
      <c r="R233" s="39">
        <v>26.578795345653663</v>
      </c>
      <c r="S233" s="39">
        <v>25.049604380561263</v>
      </c>
      <c r="T233" s="39">
        <v>0</v>
      </c>
      <c r="U233" s="39">
        <v>0</v>
      </c>
      <c r="V233" s="39">
        <v>0</v>
      </c>
      <c r="W233" s="29" t="s">
        <v>1357</v>
      </c>
      <c r="X233" s="29" t="s">
        <v>258</v>
      </c>
      <c r="Y233" s="29" t="s">
        <v>1349</v>
      </c>
      <c r="Z233" s="41" t="s">
        <v>1349</v>
      </c>
      <c r="AA233" s="42" t="s">
        <v>1349</v>
      </c>
      <c r="AB233" s="29" t="s">
        <v>258</v>
      </c>
      <c r="AC233" s="29" t="s">
        <v>258</v>
      </c>
      <c r="AD233" s="29" t="s">
        <v>265</v>
      </c>
      <c r="AE233" s="29" t="s">
        <v>1367</v>
      </c>
      <c r="AF233" s="29" t="s">
        <v>1368</v>
      </c>
      <c r="AG233" s="183" t="s">
        <v>1369</v>
      </c>
      <c r="AH233" s="29" t="s">
        <v>1356</v>
      </c>
      <c r="AI233" s="29" t="s">
        <v>1357</v>
      </c>
      <c r="AJ233" s="29" t="s">
        <v>258</v>
      </c>
      <c r="AK233" s="29" t="s">
        <v>258</v>
      </c>
      <c r="AL233" s="29" t="s">
        <v>13326</v>
      </c>
    </row>
    <row r="234" spans="1:38" x14ac:dyDescent="0.2">
      <c r="A234" s="35" t="s">
        <v>16</v>
      </c>
      <c r="B234" s="36">
        <v>1824</v>
      </c>
      <c r="C234" s="36"/>
      <c r="D234" s="36" t="s">
        <v>1349</v>
      </c>
      <c r="E234" s="37" t="s">
        <v>1701</v>
      </c>
      <c r="F234" s="38" t="s">
        <v>1269</v>
      </c>
      <c r="G234" s="38" t="s">
        <v>1273</v>
      </c>
      <c r="H234" s="35" t="s">
        <v>1393</v>
      </c>
      <c r="I234" s="35"/>
      <c r="J234" s="29" t="s">
        <v>1371</v>
      </c>
      <c r="K234" s="29" t="s">
        <v>1371</v>
      </c>
      <c r="L234" s="29" t="s">
        <v>1384</v>
      </c>
      <c r="M234" s="39">
        <v>68.789460128325544</v>
      </c>
      <c r="N234" s="39">
        <v>139.93310882956879</v>
      </c>
      <c r="O234" s="29">
        <v>44197</v>
      </c>
      <c r="P234" s="29">
        <v>44940</v>
      </c>
      <c r="Q234" s="40">
        <v>2.0342231000000002</v>
      </c>
      <c r="R234" s="39">
        <v>68.649979466119106</v>
      </c>
      <c r="S234" s="39">
        <v>68.649979466119106</v>
      </c>
      <c r="T234" s="39">
        <v>2.6331498973305956</v>
      </c>
      <c r="U234" s="39">
        <v>0</v>
      </c>
      <c r="V234" s="39">
        <v>0</v>
      </c>
      <c r="W234" s="29" t="s">
        <v>265</v>
      </c>
      <c r="X234" s="29" t="s">
        <v>11773</v>
      </c>
      <c r="Y234" s="29">
        <v>45279</v>
      </c>
      <c r="Z234" s="41" t="s">
        <v>11760</v>
      </c>
      <c r="AA234" s="42" t="s">
        <v>1349</v>
      </c>
      <c r="AB234" s="29" t="s">
        <v>258</v>
      </c>
      <c r="AC234" s="29" t="s">
        <v>258</v>
      </c>
      <c r="AD234" s="29" t="s">
        <v>265</v>
      </c>
      <c r="AE234" s="29" t="s">
        <v>1353</v>
      </c>
      <c r="AF234" s="29" t="s">
        <v>1368</v>
      </c>
      <c r="AG234" s="183" t="s">
        <v>1369</v>
      </c>
      <c r="AH234" s="29" t="s">
        <v>1356</v>
      </c>
      <c r="AI234" s="29" t="s">
        <v>1357</v>
      </c>
      <c r="AJ234" s="29" t="s">
        <v>258</v>
      </c>
      <c r="AK234" s="29" t="s">
        <v>258</v>
      </c>
      <c r="AL234" s="29" t="s">
        <v>13327</v>
      </c>
    </row>
    <row r="235" spans="1:38" x14ac:dyDescent="0.2">
      <c r="A235" s="35" t="s">
        <v>16</v>
      </c>
      <c r="B235" s="36">
        <v>1825</v>
      </c>
      <c r="C235" s="36"/>
      <c r="D235" s="36" t="s">
        <v>1349</v>
      </c>
      <c r="E235" s="37" t="s">
        <v>1702</v>
      </c>
      <c r="F235" s="38" t="s">
        <v>1269</v>
      </c>
      <c r="G235" s="38" t="s">
        <v>1271</v>
      </c>
      <c r="H235" s="35" t="s">
        <v>1440</v>
      </c>
      <c r="I235" s="35"/>
      <c r="J235" s="29" t="s">
        <v>1371</v>
      </c>
      <c r="K235" s="29" t="s">
        <v>1371</v>
      </c>
      <c r="L235" s="29" t="s">
        <v>1384</v>
      </c>
      <c r="M235" s="39">
        <v>104.15109604831748</v>
      </c>
      <c r="N235" s="39">
        <v>269.46690212183432</v>
      </c>
      <c r="O235" s="29">
        <v>44197</v>
      </c>
      <c r="P235" s="29">
        <v>45142</v>
      </c>
      <c r="Q235" s="40">
        <v>2.587269</v>
      </c>
      <c r="R235" s="39">
        <v>103.96978781656399</v>
      </c>
      <c r="S235" s="39">
        <v>103.96978781656399</v>
      </c>
      <c r="T235" s="39">
        <v>61.527326488706365</v>
      </c>
      <c r="U235" s="39">
        <v>0</v>
      </c>
      <c r="V235" s="39">
        <v>0</v>
      </c>
      <c r="W235" s="29" t="s">
        <v>265</v>
      </c>
      <c r="X235" s="29" t="s">
        <v>11773</v>
      </c>
      <c r="Y235" s="29">
        <v>45577</v>
      </c>
      <c r="Z235" s="41" t="s">
        <v>11761</v>
      </c>
      <c r="AA235" s="42" t="s">
        <v>1349</v>
      </c>
      <c r="AB235" s="29" t="s">
        <v>258</v>
      </c>
      <c r="AC235" s="29" t="s">
        <v>258</v>
      </c>
      <c r="AD235" s="29" t="s">
        <v>265</v>
      </c>
      <c r="AE235" s="29" t="s">
        <v>1353</v>
      </c>
      <c r="AF235" s="29" t="s">
        <v>1368</v>
      </c>
      <c r="AG235" s="183" t="s">
        <v>1369</v>
      </c>
      <c r="AH235" s="29" t="s">
        <v>1356</v>
      </c>
      <c r="AI235" s="29" t="s">
        <v>1357</v>
      </c>
      <c r="AJ235" s="29" t="s">
        <v>258</v>
      </c>
      <c r="AK235" s="29" t="s">
        <v>258</v>
      </c>
      <c r="AL235" s="29" t="s">
        <v>13327</v>
      </c>
    </row>
    <row r="236" spans="1:38" x14ac:dyDescent="0.2">
      <c r="A236" s="35" t="s">
        <v>16</v>
      </c>
      <c r="B236" s="36">
        <v>1827</v>
      </c>
      <c r="C236" s="36"/>
      <c r="D236" s="36" t="s">
        <v>1349</v>
      </c>
      <c r="E236" s="37" t="s">
        <v>1703</v>
      </c>
      <c r="F236" s="38" t="s">
        <v>1269</v>
      </c>
      <c r="G236" s="38" t="s">
        <v>1271</v>
      </c>
      <c r="H236" s="35" t="s">
        <v>11597</v>
      </c>
      <c r="I236" s="35"/>
      <c r="J236" s="29" t="s">
        <v>281</v>
      </c>
      <c r="K236" s="29" t="s">
        <v>282</v>
      </c>
      <c r="L236" s="29" t="s">
        <v>1704</v>
      </c>
      <c r="M236" s="39">
        <v>4.5233927959403584</v>
      </c>
      <c r="N236" s="39">
        <v>4.5079123887748116</v>
      </c>
      <c r="O236" s="29">
        <v>44197</v>
      </c>
      <c r="P236" s="29">
        <v>44561</v>
      </c>
      <c r="Q236" s="40">
        <v>0.99657770000000001</v>
      </c>
      <c r="R236" s="39">
        <v>4.5079123887748116</v>
      </c>
      <c r="S236" s="39">
        <v>0</v>
      </c>
      <c r="T236" s="39">
        <v>0</v>
      </c>
      <c r="U236" s="39">
        <v>0</v>
      </c>
      <c r="V236" s="39">
        <v>0</v>
      </c>
      <c r="W236" s="29" t="s">
        <v>1357</v>
      </c>
      <c r="X236" s="29" t="s">
        <v>258</v>
      </c>
      <c r="Y236" s="29" t="s">
        <v>1349</v>
      </c>
      <c r="Z236" s="41" t="s">
        <v>1349</v>
      </c>
      <c r="AA236" s="42" t="s">
        <v>1349</v>
      </c>
      <c r="AB236" s="29" t="s">
        <v>258</v>
      </c>
      <c r="AC236" s="29" t="s">
        <v>258</v>
      </c>
      <c r="AD236" s="29" t="s">
        <v>265</v>
      </c>
      <c r="AE236" s="29" t="s">
        <v>1367</v>
      </c>
      <c r="AF236" s="29" t="s">
        <v>1368</v>
      </c>
      <c r="AG236" s="183" t="s">
        <v>1369</v>
      </c>
      <c r="AH236" s="29" t="s">
        <v>1356</v>
      </c>
      <c r="AI236" s="29" t="s">
        <v>1357</v>
      </c>
      <c r="AJ236" s="29" t="s">
        <v>258</v>
      </c>
      <c r="AK236" s="29" t="s">
        <v>258</v>
      </c>
      <c r="AL236" s="29" t="s">
        <v>13326</v>
      </c>
    </row>
    <row r="237" spans="1:38" x14ac:dyDescent="0.2">
      <c r="A237" s="35" t="s">
        <v>16</v>
      </c>
      <c r="B237" s="36">
        <v>1829</v>
      </c>
      <c r="C237" s="36"/>
      <c r="D237" s="36" t="s">
        <v>1349</v>
      </c>
      <c r="E237" s="37" t="s">
        <v>1705</v>
      </c>
      <c r="F237" s="38" t="s">
        <v>1266</v>
      </c>
      <c r="G237" s="38" t="s">
        <v>1268</v>
      </c>
      <c r="H237" s="35" t="s">
        <v>1359</v>
      </c>
      <c r="I237" s="35"/>
      <c r="J237" s="29" t="s">
        <v>484</v>
      </c>
      <c r="K237" s="29" t="s">
        <v>1365</v>
      </c>
      <c r="L237" s="29" t="s">
        <v>1384</v>
      </c>
      <c r="M237" s="39">
        <v>160.08233622252578</v>
      </c>
      <c r="N237" s="39">
        <v>362.45884188911702</v>
      </c>
      <c r="O237" s="29">
        <v>44197</v>
      </c>
      <c r="P237" s="29">
        <v>45024</v>
      </c>
      <c r="Q237" s="40">
        <v>2.2642026</v>
      </c>
      <c r="R237" s="39">
        <v>159.77956194387406</v>
      </c>
      <c r="S237" s="39">
        <v>159.77956194387406</v>
      </c>
      <c r="T237" s="39">
        <v>42.899718001368925</v>
      </c>
      <c r="U237" s="39">
        <v>0</v>
      </c>
      <c r="V237" s="39">
        <v>0</v>
      </c>
      <c r="W237" s="29" t="s">
        <v>265</v>
      </c>
      <c r="X237" s="29" t="s">
        <v>11773</v>
      </c>
      <c r="Y237" s="29">
        <v>45275</v>
      </c>
      <c r="Z237" s="41" t="s">
        <v>11760</v>
      </c>
      <c r="AA237" s="42" t="s">
        <v>1349</v>
      </c>
      <c r="AB237" s="29" t="s">
        <v>258</v>
      </c>
      <c r="AC237" s="29" t="s">
        <v>258</v>
      </c>
      <c r="AD237" s="29" t="s">
        <v>265</v>
      </c>
      <c r="AE237" s="29" t="s">
        <v>1353</v>
      </c>
      <c r="AF237" s="29" t="s">
        <v>1368</v>
      </c>
      <c r="AG237" s="183" t="s">
        <v>1369</v>
      </c>
      <c r="AH237" s="29" t="s">
        <v>1356</v>
      </c>
      <c r="AI237" s="29" t="s">
        <v>1357</v>
      </c>
      <c r="AJ237" s="29" t="s">
        <v>258</v>
      </c>
      <c r="AK237" s="29" t="s">
        <v>258</v>
      </c>
      <c r="AL237" s="29" t="s">
        <v>13327</v>
      </c>
    </row>
    <row r="238" spans="1:38" x14ac:dyDescent="0.2">
      <c r="A238" s="35" t="s">
        <v>16</v>
      </c>
      <c r="B238" s="36">
        <v>1830</v>
      </c>
      <c r="C238" s="36"/>
      <c r="D238" s="36" t="s">
        <v>1349</v>
      </c>
      <c r="E238" s="37" t="s">
        <v>1706</v>
      </c>
      <c r="F238" s="38" t="s">
        <v>1269</v>
      </c>
      <c r="G238" s="38" t="s">
        <v>1271</v>
      </c>
      <c r="H238" s="35" t="s">
        <v>1440</v>
      </c>
      <c r="I238" s="35"/>
      <c r="J238" s="29" t="s">
        <v>1371</v>
      </c>
      <c r="K238" s="29" t="s">
        <v>1371</v>
      </c>
      <c r="L238" s="29" t="s">
        <v>1384</v>
      </c>
      <c r="M238" s="39">
        <v>112.44010727444812</v>
      </c>
      <c r="N238" s="39">
        <v>203.17719370294319</v>
      </c>
      <c r="O238" s="29">
        <v>44197</v>
      </c>
      <c r="P238" s="29">
        <v>44857</v>
      </c>
      <c r="Q238" s="40">
        <v>1.8069815</v>
      </c>
      <c r="R238" s="39">
        <v>112.19315537303217</v>
      </c>
      <c r="S238" s="39">
        <v>90.984038329911016</v>
      </c>
      <c r="T238" s="39">
        <v>0</v>
      </c>
      <c r="U238" s="39">
        <v>0</v>
      </c>
      <c r="V238" s="39">
        <v>0</v>
      </c>
      <c r="W238" s="29" t="s">
        <v>265</v>
      </c>
      <c r="X238" s="29" t="s">
        <v>11773</v>
      </c>
      <c r="Y238" s="29">
        <v>45260</v>
      </c>
      <c r="Z238" s="41" t="s">
        <v>11759</v>
      </c>
      <c r="AA238" s="42" t="s">
        <v>1349</v>
      </c>
      <c r="AB238" s="29" t="s">
        <v>258</v>
      </c>
      <c r="AC238" s="29" t="s">
        <v>258</v>
      </c>
      <c r="AD238" s="29" t="s">
        <v>265</v>
      </c>
      <c r="AE238" s="29" t="s">
        <v>1353</v>
      </c>
      <c r="AF238" s="29" t="s">
        <v>1368</v>
      </c>
      <c r="AG238" s="183" t="s">
        <v>1369</v>
      </c>
      <c r="AH238" s="29" t="s">
        <v>1356</v>
      </c>
      <c r="AI238" s="29" t="s">
        <v>1357</v>
      </c>
      <c r="AJ238" s="29" t="s">
        <v>258</v>
      </c>
      <c r="AK238" s="29" t="s">
        <v>258</v>
      </c>
      <c r="AL238" s="29" t="s">
        <v>13327</v>
      </c>
    </row>
    <row r="239" spans="1:38" x14ac:dyDescent="0.2">
      <c r="A239" s="35" t="s">
        <v>16</v>
      </c>
      <c r="B239" s="36">
        <v>1831</v>
      </c>
      <c r="C239" s="36"/>
      <c r="D239" s="36" t="s">
        <v>1349</v>
      </c>
      <c r="E239" s="37" t="s">
        <v>1707</v>
      </c>
      <c r="F239" s="38" t="s">
        <v>1269</v>
      </c>
      <c r="G239" s="38" t="s">
        <v>1271</v>
      </c>
      <c r="H239" s="35" t="s">
        <v>1440</v>
      </c>
      <c r="I239" s="35"/>
      <c r="J239" s="29" t="s">
        <v>484</v>
      </c>
      <c r="K239" s="29" t="s">
        <v>1551</v>
      </c>
      <c r="L239" s="29" t="s">
        <v>1366</v>
      </c>
      <c r="M239" s="39">
        <v>16.294982691805465</v>
      </c>
      <c r="N239" s="39">
        <v>31.586168377823405</v>
      </c>
      <c r="O239" s="29">
        <v>44197</v>
      </c>
      <c r="P239" s="29">
        <v>44905</v>
      </c>
      <c r="Q239" s="40">
        <v>1.9383984000000001</v>
      </c>
      <c r="R239" s="39">
        <v>16.260862422997945</v>
      </c>
      <c r="S239" s="39">
        <v>15.325305954825462</v>
      </c>
      <c r="T239" s="39">
        <v>0</v>
      </c>
      <c r="U239" s="39">
        <v>0</v>
      </c>
      <c r="V239" s="39">
        <v>0</v>
      </c>
      <c r="W239" s="29" t="s">
        <v>1357</v>
      </c>
      <c r="X239" s="29" t="s">
        <v>258</v>
      </c>
      <c r="Y239" s="29" t="s">
        <v>1349</v>
      </c>
      <c r="Z239" s="41" t="s">
        <v>1349</v>
      </c>
      <c r="AA239" s="42" t="s">
        <v>1349</v>
      </c>
      <c r="AB239" s="29" t="s">
        <v>258</v>
      </c>
      <c r="AC239" s="29" t="s">
        <v>258</v>
      </c>
      <c r="AD239" s="29" t="s">
        <v>265</v>
      </c>
      <c r="AE239" s="29" t="s">
        <v>1367</v>
      </c>
      <c r="AF239" s="29" t="s">
        <v>1368</v>
      </c>
      <c r="AG239" s="183" t="s">
        <v>1369</v>
      </c>
      <c r="AH239" s="29" t="s">
        <v>1356</v>
      </c>
      <c r="AI239" s="29" t="s">
        <v>1357</v>
      </c>
      <c r="AJ239" s="29" t="s">
        <v>258</v>
      </c>
      <c r="AK239" s="29" t="s">
        <v>258</v>
      </c>
      <c r="AL239" s="29" t="s">
        <v>13326</v>
      </c>
    </row>
    <row r="240" spans="1:38" x14ac:dyDescent="0.2">
      <c r="A240" s="35" t="s">
        <v>16</v>
      </c>
      <c r="B240" s="36">
        <v>1833</v>
      </c>
      <c r="C240" s="36"/>
      <c r="D240" s="36" t="s">
        <v>1349</v>
      </c>
      <c r="E240" s="37" t="s">
        <v>1708</v>
      </c>
      <c r="F240" s="38" t="s">
        <v>1269</v>
      </c>
      <c r="G240" s="38" t="s">
        <v>1271</v>
      </c>
      <c r="H240" s="35" t="s">
        <v>1440</v>
      </c>
      <c r="I240" s="35"/>
      <c r="J240" s="29" t="s">
        <v>1371</v>
      </c>
      <c r="K240" s="29" t="s">
        <v>1371</v>
      </c>
      <c r="L240" s="29" t="s">
        <v>1384</v>
      </c>
      <c r="M240" s="39">
        <v>61.537713032392183</v>
      </c>
      <c r="N240" s="39">
        <v>125.18143737166324</v>
      </c>
      <c r="O240" s="29">
        <v>44197</v>
      </c>
      <c r="P240" s="29">
        <v>44940</v>
      </c>
      <c r="Q240" s="40">
        <v>2.0342231000000002</v>
      </c>
      <c r="R240" s="39">
        <v>61.412936344969197</v>
      </c>
      <c r="S240" s="39">
        <v>61.412936344969197</v>
      </c>
      <c r="T240" s="39">
        <v>2.3555646817248457</v>
      </c>
      <c r="U240" s="39">
        <v>0</v>
      </c>
      <c r="V240" s="39">
        <v>0</v>
      </c>
      <c r="W240" s="29" t="s">
        <v>265</v>
      </c>
      <c r="X240" s="29" t="s">
        <v>11773</v>
      </c>
      <c r="Y240" s="29">
        <v>45260</v>
      </c>
      <c r="Z240" s="41" t="s">
        <v>11759</v>
      </c>
      <c r="AA240" s="42" t="s">
        <v>1349</v>
      </c>
      <c r="AB240" s="29" t="s">
        <v>258</v>
      </c>
      <c r="AC240" s="29" t="s">
        <v>258</v>
      </c>
      <c r="AD240" s="29" t="s">
        <v>265</v>
      </c>
      <c r="AE240" s="29" t="s">
        <v>1353</v>
      </c>
      <c r="AF240" s="29" t="s">
        <v>1368</v>
      </c>
      <c r="AG240" s="183" t="s">
        <v>1369</v>
      </c>
      <c r="AH240" s="29" t="s">
        <v>1356</v>
      </c>
      <c r="AI240" s="29" t="s">
        <v>1357</v>
      </c>
      <c r="AJ240" s="29" t="s">
        <v>258</v>
      </c>
      <c r="AK240" s="29" t="s">
        <v>258</v>
      </c>
      <c r="AL240" s="29" t="s">
        <v>13327</v>
      </c>
    </row>
    <row r="241" spans="1:38" x14ac:dyDescent="0.2">
      <c r="A241" s="35" t="s">
        <v>16</v>
      </c>
      <c r="B241" s="36">
        <v>1834</v>
      </c>
      <c r="C241" s="36"/>
      <c r="D241" s="36" t="s">
        <v>1349</v>
      </c>
      <c r="E241" s="37" t="s">
        <v>1709</v>
      </c>
      <c r="F241" s="38" t="s">
        <v>1266</v>
      </c>
      <c r="G241" s="38" t="s">
        <v>1267</v>
      </c>
      <c r="H241" s="35" t="s">
        <v>1477</v>
      </c>
      <c r="I241" s="35"/>
      <c r="J241" s="29" t="s">
        <v>484</v>
      </c>
      <c r="K241" s="29" t="s">
        <v>1365</v>
      </c>
      <c r="L241" s="29" t="s">
        <v>1384</v>
      </c>
      <c r="M241" s="39">
        <v>252.91915249378008</v>
      </c>
      <c r="N241" s="39">
        <v>878.72525667351135</v>
      </c>
      <c r="O241" s="29">
        <v>44197</v>
      </c>
      <c r="P241" s="29">
        <v>45466</v>
      </c>
      <c r="Q241" s="40">
        <v>3.4743325999999999</v>
      </c>
      <c r="R241" s="39">
        <v>252.547022587269</v>
      </c>
      <c r="S241" s="39">
        <v>252.547022587269</v>
      </c>
      <c r="T241" s="39">
        <v>252.547022587269</v>
      </c>
      <c r="U241" s="39">
        <v>121.0841889117043</v>
      </c>
      <c r="V241" s="39">
        <v>0</v>
      </c>
      <c r="W241" s="29" t="s">
        <v>265</v>
      </c>
      <c r="X241" s="29" t="s">
        <v>11773</v>
      </c>
      <c r="Y241" s="29">
        <v>45281</v>
      </c>
      <c r="Z241" s="41" t="s">
        <v>11760</v>
      </c>
      <c r="AA241" s="42" t="s">
        <v>1349</v>
      </c>
      <c r="AB241" s="29" t="s">
        <v>258</v>
      </c>
      <c r="AC241" s="29" t="s">
        <v>258</v>
      </c>
      <c r="AD241" s="29" t="s">
        <v>265</v>
      </c>
      <c r="AE241" s="29" t="s">
        <v>1353</v>
      </c>
      <c r="AF241" s="29" t="s">
        <v>1368</v>
      </c>
      <c r="AG241" s="183" t="s">
        <v>1369</v>
      </c>
      <c r="AH241" s="29" t="s">
        <v>1356</v>
      </c>
      <c r="AI241" s="29" t="s">
        <v>1357</v>
      </c>
      <c r="AJ241" s="29" t="s">
        <v>258</v>
      </c>
      <c r="AK241" s="29" t="s">
        <v>258</v>
      </c>
      <c r="AL241" s="29" t="s">
        <v>13327</v>
      </c>
    </row>
    <row r="242" spans="1:38" x14ac:dyDescent="0.2">
      <c r="A242" s="35" t="s">
        <v>16</v>
      </c>
      <c r="B242" s="36">
        <v>1836</v>
      </c>
      <c r="C242" s="36"/>
      <c r="D242" s="36" t="s">
        <v>1349</v>
      </c>
      <c r="E242" s="37" t="s">
        <v>1710</v>
      </c>
      <c r="F242" s="38" t="s">
        <v>1266</v>
      </c>
      <c r="G242" s="38" t="s">
        <v>1268</v>
      </c>
      <c r="H242" s="35" t="s">
        <v>310</v>
      </c>
      <c r="I242" s="35"/>
      <c r="J242" s="29" t="s">
        <v>484</v>
      </c>
      <c r="K242" s="29" t="s">
        <v>1383</v>
      </c>
      <c r="L242" s="29" t="s">
        <v>1384</v>
      </c>
      <c r="M242" s="39">
        <v>19.605909599228909</v>
      </c>
      <c r="N242" s="39">
        <v>43.962327173169065</v>
      </c>
      <c r="O242" s="29">
        <v>44197</v>
      </c>
      <c r="P242" s="29">
        <v>45016</v>
      </c>
      <c r="Q242" s="40">
        <v>2.2422998000000001</v>
      </c>
      <c r="R242" s="39">
        <v>19.568596851471597</v>
      </c>
      <c r="S242" s="39">
        <v>19.568596851471597</v>
      </c>
      <c r="T242" s="39">
        <v>4.8251334702258726</v>
      </c>
      <c r="U242" s="39">
        <v>0</v>
      </c>
      <c r="V242" s="39">
        <v>0</v>
      </c>
      <c r="W242" s="29" t="s">
        <v>265</v>
      </c>
      <c r="X242" s="29" t="s">
        <v>11773</v>
      </c>
      <c r="Y242" s="29">
        <v>45222</v>
      </c>
      <c r="Z242" s="41" t="s">
        <v>11758</v>
      </c>
      <c r="AA242" s="42" t="s">
        <v>1349</v>
      </c>
      <c r="AB242" s="29" t="s">
        <v>258</v>
      </c>
      <c r="AC242" s="29" t="s">
        <v>258</v>
      </c>
      <c r="AD242" s="29" t="s">
        <v>265</v>
      </c>
      <c r="AE242" s="29" t="s">
        <v>1353</v>
      </c>
      <c r="AF242" s="29" t="s">
        <v>1368</v>
      </c>
      <c r="AG242" s="183" t="s">
        <v>1369</v>
      </c>
      <c r="AH242" s="29" t="s">
        <v>1356</v>
      </c>
      <c r="AI242" s="29" t="s">
        <v>1357</v>
      </c>
      <c r="AJ242" s="29" t="s">
        <v>258</v>
      </c>
      <c r="AK242" s="29" t="s">
        <v>258</v>
      </c>
      <c r="AL242" s="29" t="s">
        <v>13327</v>
      </c>
    </row>
    <row r="243" spans="1:38" x14ac:dyDescent="0.2">
      <c r="A243" s="35" t="s">
        <v>16</v>
      </c>
      <c r="B243" s="36">
        <v>1837</v>
      </c>
      <c r="C243" s="36"/>
      <c r="D243" s="36" t="s">
        <v>1349</v>
      </c>
      <c r="E243" s="37" t="s">
        <v>1711</v>
      </c>
      <c r="F243" s="38" t="s">
        <v>1269</v>
      </c>
      <c r="G243" s="38" t="s">
        <v>1271</v>
      </c>
      <c r="H243" s="35" t="s">
        <v>1440</v>
      </c>
      <c r="I243" s="35"/>
      <c r="J243" s="29" t="s">
        <v>1371</v>
      </c>
      <c r="K243" s="29" t="s">
        <v>1371</v>
      </c>
      <c r="L243" s="29" t="s">
        <v>1384</v>
      </c>
      <c r="M243" s="39">
        <v>82.530731820205958</v>
      </c>
      <c r="N243" s="39">
        <v>159.52552498288841</v>
      </c>
      <c r="O243" s="29">
        <v>44197</v>
      </c>
      <c r="P243" s="29">
        <v>44903</v>
      </c>
      <c r="Q243" s="40">
        <v>1.9329227</v>
      </c>
      <c r="R243" s="39">
        <v>82.357590691307323</v>
      </c>
      <c r="S243" s="39">
        <v>77.167934291581105</v>
      </c>
      <c r="T243" s="39">
        <v>0</v>
      </c>
      <c r="U243" s="39">
        <v>0</v>
      </c>
      <c r="V243" s="39">
        <v>0</v>
      </c>
      <c r="W243" s="29" t="s">
        <v>1357</v>
      </c>
      <c r="X243" s="29" t="s">
        <v>258</v>
      </c>
      <c r="Y243" s="29" t="s">
        <v>1349</v>
      </c>
      <c r="Z243" s="41" t="s">
        <v>1349</v>
      </c>
      <c r="AA243" s="42" t="s">
        <v>1349</v>
      </c>
      <c r="AB243" s="29" t="s">
        <v>258</v>
      </c>
      <c r="AC243" s="29" t="s">
        <v>258</v>
      </c>
      <c r="AD243" s="29" t="s">
        <v>265</v>
      </c>
      <c r="AE243" s="29" t="s">
        <v>1353</v>
      </c>
      <c r="AF243" s="29" t="s">
        <v>1368</v>
      </c>
      <c r="AG243" s="183" t="s">
        <v>1369</v>
      </c>
      <c r="AH243" s="29" t="s">
        <v>1356</v>
      </c>
      <c r="AI243" s="29" t="s">
        <v>1357</v>
      </c>
      <c r="AJ243" s="29" t="s">
        <v>258</v>
      </c>
      <c r="AK243" s="29" t="s">
        <v>258</v>
      </c>
      <c r="AL243" s="29" t="s">
        <v>13326</v>
      </c>
    </row>
    <row r="244" spans="1:38" x14ac:dyDescent="0.2">
      <c r="A244" s="35" t="s">
        <v>16</v>
      </c>
      <c r="B244" s="36">
        <v>1850</v>
      </c>
      <c r="C244" s="36"/>
      <c r="D244" s="36" t="s">
        <v>1349</v>
      </c>
      <c r="E244" s="37" t="s">
        <v>1712</v>
      </c>
      <c r="F244" s="38" t="s">
        <v>1269</v>
      </c>
      <c r="G244" s="38" t="s">
        <v>1271</v>
      </c>
      <c r="H244" s="35" t="s">
        <v>1440</v>
      </c>
      <c r="I244" s="35"/>
      <c r="J244" s="29" t="s">
        <v>484</v>
      </c>
      <c r="K244" s="29" t="s">
        <v>1551</v>
      </c>
      <c r="L244" s="29" t="s">
        <v>1384</v>
      </c>
      <c r="M244" s="39">
        <v>37.296816942060886</v>
      </c>
      <c r="N244" s="39">
        <v>77.912312114989732</v>
      </c>
      <c r="O244" s="29">
        <v>44197</v>
      </c>
      <c r="P244" s="29">
        <v>44960</v>
      </c>
      <c r="Q244" s="40">
        <v>2.0889802</v>
      </c>
      <c r="R244" s="39">
        <v>37.222505133470221</v>
      </c>
      <c r="S244" s="39">
        <v>37.222505133470221</v>
      </c>
      <c r="T244" s="39">
        <v>3.467301848049281</v>
      </c>
      <c r="U244" s="39">
        <v>0</v>
      </c>
      <c r="V244" s="39">
        <v>0</v>
      </c>
      <c r="W244" s="29" t="s">
        <v>265</v>
      </c>
      <c r="X244" s="29" t="s">
        <v>11773</v>
      </c>
      <c r="Y244" s="29">
        <v>45291</v>
      </c>
      <c r="Z244" s="41" t="s">
        <v>11760</v>
      </c>
      <c r="AA244" s="42" t="s">
        <v>1349</v>
      </c>
      <c r="AB244" s="29" t="s">
        <v>258</v>
      </c>
      <c r="AC244" s="29" t="s">
        <v>258</v>
      </c>
      <c r="AD244" s="29" t="s">
        <v>265</v>
      </c>
      <c r="AE244" s="29" t="s">
        <v>1353</v>
      </c>
      <c r="AF244" s="29" t="s">
        <v>1368</v>
      </c>
      <c r="AG244" s="183" t="s">
        <v>1369</v>
      </c>
      <c r="AH244" s="29" t="s">
        <v>1356</v>
      </c>
      <c r="AI244" s="29" t="s">
        <v>1357</v>
      </c>
      <c r="AJ244" s="29" t="s">
        <v>258</v>
      </c>
      <c r="AK244" s="29" t="s">
        <v>258</v>
      </c>
      <c r="AL244" s="29" t="s">
        <v>13327</v>
      </c>
    </row>
    <row r="245" spans="1:38" x14ac:dyDescent="0.2">
      <c r="A245" s="35" t="s">
        <v>16</v>
      </c>
      <c r="B245" s="36">
        <v>1855</v>
      </c>
      <c r="C245" s="36"/>
      <c r="D245" s="36" t="s">
        <v>1349</v>
      </c>
      <c r="E245" s="37" t="s">
        <v>1713</v>
      </c>
      <c r="F245" s="38" t="s">
        <v>1269</v>
      </c>
      <c r="G245" s="38" t="s">
        <v>1271</v>
      </c>
      <c r="H245" s="35" t="s">
        <v>1440</v>
      </c>
      <c r="I245" s="35"/>
      <c r="J245" s="29" t="s">
        <v>1371</v>
      </c>
      <c r="K245" s="29" t="s">
        <v>1371</v>
      </c>
      <c r="L245" s="29" t="s">
        <v>1384</v>
      </c>
      <c r="M245" s="39">
        <v>89.787220327958252</v>
      </c>
      <c r="N245" s="39">
        <v>162.9813223819302</v>
      </c>
      <c r="O245" s="29">
        <v>44197</v>
      </c>
      <c r="P245" s="29">
        <v>44860</v>
      </c>
      <c r="Q245" s="40">
        <v>1.8151951</v>
      </c>
      <c r="R245" s="39">
        <v>89.590636550308005</v>
      </c>
      <c r="S245" s="39">
        <v>73.390685831622179</v>
      </c>
      <c r="T245" s="39">
        <v>0</v>
      </c>
      <c r="U245" s="39">
        <v>0</v>
      </c>
      <c r="V245" s="39">
        <v>0</v>
      </c>
      <c r="W245" s="29" t="s">
        <v>1357</v>
      </c>
      <c r="X245" s="29" t="s">
        <v>258</v>
      </c>
      <c r="Y245" s="29" t="s">
        <v>1349</v>
      </c>
      <c r="Z245" s="41" t="s">
        <v>1349</v>
      </c>
      <c r="AA245" s="42" t="s">
        <v>1349</v>
      </c>
      <c r="AB245" s="29" t="s">
        <v>258</v>
      </c>
      <c r="AC245" s="29" t="s">
        <v>258</v>
      </c>
      <c r="AD245" s="29" t="s">
        <v>265</v>
      </c>
      <c r="AE245" s="29" t="s">
        <v>1353</v>
      </c>
      <c r="AF245" s="29" t="s">
        <v>1368</v>
      </c>
      <c r="AG245" s="183" t="s">
        <v>1369</v>
      </c>
      <c r="AH245" s="29" t="s">
        <v>1356</v>
      </c>
      <c r="AI245" s="29" t="s">
        <v>1357</v>
      </c>
      <c r="AJ245" s="29" t="s">
        <v>258</v>
      </c>
      <c r="AK245" s="29" t="s">
        <v>258</v>
      </c>
      <c r="AL245" s="29" t="s">
        <v>13326</v>
      </c>
    </row>
    <row r="246" spans="1:38" x14ac:dyDescent="0.2">
      <c r="A246" s="35" t="s">
        <v>16</v>
      </c>
      <c r="B246" s="36">
        <v>1856</v>
      </c>
      <c r="C246" s="36"/>
      <c r="D246" s="36" t="s">
        <v>1349</v>
      </c>
      <c r="E246" s="37" t="s">
        <v>1714</v>
      </c>
      <c r="F246" s="38" t="s">
        <v>1269</v>
      </c>
      <c r="G246" s="38" t="s">
        <v>1273</v>
      </c>
      <c r="H246" s="35" t="s">
        <v>1393</v>
      </c>
      <c r="I246" s="35"/>
      <c r="J246" s="29" t="s">
        <v>1371</v>
      </c>
      <c r="K246" s="29" t="s">
        <v>1371</v>
      </c>
      <c r="L246" s="29" t="s">
        <v>1384</v>
      </c>
      <c r="M246" s="39">
        <v>164.63428545756565</v>
      </c>
      <c r="N246" s="39">
        <v>334.90286652977414</v>
      </c>
      <c r="O246" s="29">
        <v>44197</v>
      </c>
      <c r="P246" s="29">
        <v>44940</v>
      </c>
      <c r="Q246" s="40">
        <v>2.0342231000000002</v>
      </c>
      <c r="R246" s="39">
        <v>164.30046543463382</v>
      </c>
      <c r="S246" s="39">
        <v>164.30046543463382</v>
      </c>
      <c r="T246" s="39">
        <v>6.3019356605065022</v>
      </c>
      <c r="U246" s="39">
        <v>0</v>
      </c>
      <c r="V246" s="39">
        <v>0</v>
      </c>
      <c r="W246" s="29" t="s">
        <v>265</v>
      </c>
      <c r="X246" s="29" t="s">
        <v>11773</v>
      </c>
      <c r="Y246" s="29">
        <v>45279</v>
      </c>
      <c r="Z246" s="41" t="s">
        <v>11760</v>
      </c>
      <c r="AA246" s="42" t="s">
        <v>1349</v>
      </c>
      <c r="AB246" s="29" t="s">
        <v>258</v>
      </c>
      <c r="AC246" s="29" t="s">
        <v>258</v>
      </c>
      <c r="AD246" s="29" t="s">
        <v>265</v>
      </c>
      <c r="AE246" s="29" t="s">
        <v>1353</v>
      </c>
      <c r="AF246" s="29" t="s">
        <v>1368</v>
      </c>
      <c r="AG246" s="183" t="s">
        <v>1369</v>
      </c>
      <c r="AH246" s="29" t="s">
        <v>1356</v>
      </c>
      <c r="AI246" s="29" t="s">
        <v>1357</v>
      </c>
      <c r="AJ246" s="29" t="s">
        <v>258</v>
      </c>
      <c r="AK246" s="29" t="s">
        <v>258</v>
      </c>
      <c r="AL246" s="29" t="s">
        <v>13327</v>
      </c>
    </row>
    <row r="247" spans="1:38" x14ac:dyDescent="0.2">
      <c r="A247" s="35" t="s">
        <v>16</v>
      </c>
      <c r="B247" s="36">
        <v>1857</v>
      </c>
      <c r="C247" s="36"/>
      <c r="D247" s="36" t="s">
        <v>1349</v>
      </c>
      <c r="E247" s="37" t="s">
        <v>1715</v>
      </c>
      <c r="F247" s="38" t="s">
        <v>1269</v>
      </c>
      <c r="G247" s="38" t="s">
        <v>1271</v>
      </c>
      <c r="H247" s="35" t="s">
        <v>1440</v>
      </c>
      <c r="I247" s="35"/>
      <c r="J247" s="29" t="s">
        <v>484</v>
      </c>
      <c r="K247" s="29" t="s">
        <v>1551</v>
      </c>
      <c r="L247" s="29" t="s">
        <v>1384</v>
      </c>
      <c r="M247" s="39">
        <v>285.78927827247463</v>
      </c>
      <c r="N247" s="39">
        <v>525.02288295687879</v>
      </c>
      <c r="O247" s="29">
        <v>44197</v>
      </c>
      <c r="P247" s="29">
        <v>44868</v>
      </c>
      <c r="Q247" s="40">
        <v>1.8370979000000001</v>
      </c>
      <c r="R247" s="39">
        <v>285.16867898699519</v>
      </c>
      <c r="S247" s="39">
        <v>239.8542039698836</v>
      </c>
      <c r="T247" s="39">
        <v>0</v>
      </c>
      <c r="U247" s="39">
        <v>0</v>
      </c>
      <c r="V247" s="39">
        <v>0</v>
      </c>
      <c r="W247" s="29" t="s">
        <v>265</v>
      </c>
      <c r="X247" s="29" t="s">
        <v>11773</v>
      </c>
      <c r="Y247" s="29">
        <v>45282</v>
      </c>
      <c r="Z247" s="41" t="s">
        <v>11760</v>
      </c>
      <c r="AA247" s="42" t="s">
        <v>1349</v>
      </c>
      <c r="AB247" s="29" t="s">
        <v>258</v>
      </c>
      <c r="AC247" s="29" t="s">
        <v>258</v>
      </c>
      <c r="AD247" s="29" t="s">
        <v>265</v>
      </c>
      <c r="AE247" s="29" t="s">
        <v>1353</v>
      </c>
      <c r="AF247" s="29" t="s">
        <v>1368</v>
      </c>
      <c r="AG247" s="183" t="s">
        <v>1369</v>
      </c>
      <c r="AH247" s="29" t="s">
        <v>1356</v>
      </c>
      <c r="AI247" s="29" t="s">
        <v>1357</v>
      </c>
      <c r="AJ247" s="29" t="s">
        <v>258</v>
      </c>
      <c r="AK247" s="29" t="s">
        <v>258</v>
      </c>
      <c r="AL247" s="29" t="s">
        <v>13327</v>
      </c>
    </row>
    <row r="248" spans="1:38" x14ac:dyDescent="0.2">
      <c r="A248" s="35" t="s">
        <v>16</v>
      </c>
      <c r="B248" s="36">
        <v>1859</v>
      </c>
      <c r="C248" s="36"/>
      <c r="D248" s="36" t="s">
        <v>1349</v>
      </c>
      <c r="E248" s="37" t="s">
        <v>1716</v>
      </c>
      <c r="F248" s="38" t="s">
        <v>1269</v>
      </c>
      <c r="G248" s="38" t="s">
        <v>1271</v>
      </c>
      <c r="H248" s="35" t="s">
        <v>1440</v>
      </c>
      <c r="I248" s="35"/>
      <c r="J248" s="29" t="s">
        <v>1513</v>
      </c>
      <c r="K248" s="29" t="s">
        <v>1717</v>
      </c>
      <c r="L248" s="29" t="s">
        <v>1612</v>
      </c>
      <c r="M248" s="39">
        <v>1691.9091187933011</v>
      </c>
      <c r="N248" s="39">
        <v>3437.0885037645448</v>
      </c>
      <c r="O248" s="29">
        <v>44197</v>
      </c>
      <c r="P248" s="29">
        <v>44939</v>
      </c>
      <c r="Q248" s="40">
        <v>2.0314852999999999</v>
      </c>
      <c r="R248" s="39">
        <v>1688.4755099247093</v>
      </c>
      <c r="S248" s="39">
        <v>1688.4755099247093</v>
      </c>
      <c r="T248" s="39">
        <v>60.13748391512663</v>
      </c>
      <c r="U248" s="39">
        <v>0</v>
      </c>
      <c r="V248" s="39">
        <v>0</v>
      </c>
      <c r="W248" s="29" t="s">
        <v>265</v>
      </c>
      <c r="X248" s="29" t="s">
        <v>11773</v>
      </c>
      <c r="Y248" s="29">
        <v>45211</v>
      </c>
      <c r="Z248" s="41" t="s">
        <v>11758</v>
      </c>
      <c r="AA248" s="42" t="s">
        <v>1349</v>
      </c>
      <c r="AB248" s="29" t="s">
        <v>258</v>
      </c>
      <c r="AC248" s="29" t="s">
        <v>258</v>
      </c>
      <c r="AD248" s="29" t="s">
        <v>265</v>
      </c>
      <c r="AE248" s="29" t="s">
        <v>1353</v>
      </c>
      <c r="AF248" s="29" t="s">
        <v>1368</v>
      </c>
      <c r="AG248" s="183" t="s">
        <v>1369</v>
      </c>
      <c r="AH248" s="29" t="s">
        <v>1356</v>
      </c>
      <c r="AI248" s="29" t="s">
        <v>1357</v>
      </c>
      <c r="AJ248" s="29" t="s">
        <v>258</v>
      </c>
      <c r="AK248" s="29" t="s">
        <v>258</v>
      </c>
      <c r="AL248" s="29" t="s">
        <v>13327</v>
      </c>
    </row>
    <row r="249" spans="1:38" x14ac:dyDescent="0.2">
      <c r="A249" s="35" t="s">
        <v>16</v>
      </c>
      <c r="B249" s="36">
        <v>1865</v>
      </c>
      <c r="C249" s="36"/>
      <c r="D249" s="36" t="s">
        <v>1349</v>
      </c>
      <c r="E249" s="37" t="s">
        <v>1718</v>
      </c>
      <c r="F249" s="38" t="s">
        <v>1269</v>
      </c>
      <c r="G249" s="38" t="s">
        <v>1271</v>
      </c>
      <c r="H249" s="35" t="s">
        <v>1440</v>
      </c>
      <c r="I249" s="35"/>
      <c r="J249" s="29" t="s">
        <v>1371</v>
      </c>
      <c r="K249" s="29" t="s">
        <v>1371</v>
      </c>
      <c r="L249" s="29" t="s">
        <v>1384</v>
      </c>
      <c r="M249" s="39">
        <v>122.72977412295415</v>
      </c>
      <c r="N249" s="39">
        <v>253.01989869952087</v>
      </c>
      <c r="O249" s="29">
        <v>44197</v>
      </c>
      <c r="P249" s="29">
        <v>44950</v>
      </c>
      <c r="Q249" s="40">
        <v>2.0616015999999999</v>
      </c>
      <c r="R249" s="39">
        <v>122.4831074606434</v>
      </c>
      <c r="S249" s="39">
        <v>122.4831074606434</v>
      </c>
      <c r="T249" s="39">
        <v>8.0536837782340864</v>
      </c>
      <c r="U249" s="39">
        <v>0</v>
      </c>
      <c r="V249" s="39">
        <v>0</v>
      </c>
      <c r="W249" s="29" t="s">
        <v>1357</v>
      </c>
      <c r="X249" s="29" t="s">
        <v>258</v>
      </c>
      <c r="Y249" s="29" t="s">
        <v>1349</v>
      </c>
      <c r="Z249" s="41" t="s">
        <v>1349</v>
      </c>
      <c r="AA249" s="42" t="s">
        <v>1349</v>
      </c>
      <c r="AB249" s="29" t="s">
        <v>258</v>
      </c>
      <c r="AC249" s="29" t="s">
        <v>258</v>
      </c>
      <c r="AD249" s="29" t="s">
        <v>265</v>
      </c>
      <c r="AE249" s="29" t="s">
        <v>1353</v>
      </c>
      <c r="AF249" s="29" t="s">
        <v>1368</v>
      </c>
      <c r="AG249" s="183" t="s">
        <v>1369</v>
      </c>
      <c r="AH249" s="29" t="s">
        <v>1356</v>
      </c>
      <c r="AI249" s="29" t="s">
        <v>1357</v>
      </c>
      <c r="AJ249" s="29" t="s">
        <v>258</v>
      </c>
      <c r="AK249" s="29" t="s">
        <v>258</v>
      </c>
      <c r="AL249" s="29" t="s">
        <v>13326</v>
      </c>
    </row>
    <row r="250" spans="1:38" x14ac:dyDescent="0.2">
      <c r="A250" s="35" t="s">
        <v>16</v>
      </c>
      <c r="B250" s="36">
        <v>1869</v>
      </c>
      <c r="C250" s="36"/>
      <c r="D250" s="36" t="s">
        <v>1349</v>
      </c>
      <c r="E250" s="37" t="s">
        <v>1719</v>
      </c>
      <c r="F250" s="38" t="s">
        <v>1269</v>
      </c>
      <c r="G250" s="38" t="s">
        <v>1271</v>
      </c>
      <c r="H250" s="35" t="s">
        <v>1440</v>
      </c>
      <c r="I250" s="35"/>
      <c r="J250" s="29" t="s">
        <v>1371</v>
      </c>
      <c r="K250" s="29" t="s">
        <v>1371</v>
      </c>
      <c r="L250" s="29" t="s">
        <v>1384</v>
      </c>
      <c r="M250" s="39">
        <v>113.55898523750685</v>
      </c>
      <c r="N250" s="39">
        <v>208.61897330595482</v>
      </c>
      <c r="O250" s="29">
        <v>44197</v>
      </c>
      <c r="P250" s="29">
        <v>44868</v>
      </c>
      <c r="Q250" s="40">
        <v>1.8370979000000001</v>
      </c>
      <c r="R250" s="39">
        <v>113.31238877481178</v>
      </c>
      <c r="S250" s="39">
        <v>95.306584531143045</v>
      </c>
      <c r="T250" s="39">
        <v>0</v>
      </c>
      <c r="U250" s="39">
        <v>0</v>
      </c>
      <c r="V250" s="39">
        <v>0</v>
      </c>
      <c r="W250" s="29" t="s">
        <v>265</v>
      </c>
      <c r="X250" s="29" t="s">
        <v>11773</v>
      </c>
      <c r="Y250" s="29">
        <v>45260</v>
      </c>
      <c r="Z250" s="41" t="s">
        <v>11759</v>
      </c>
      <c r="AA250" s="42" t="s">
        <v>1349</v>
      </c>
      <c r="AB250" s="29" t="s">
        <v>258</v>
      </c>
      <c r="AC250" s="29" t="s">
        <v>258</v>
      </c>
      <c r="AD250" s="29" t="s">
        <v>265</v>
      </c>
      <c r="AE250" s="29" t="s">
        <v>1353</v>
      </c>
      <c r="AF250" s="29" t="s">
        <v>1368</v>
      </c>
      <c r="AG250" s="183" t="s">
        <v>1369</v>
      </c>
      <c r="AH250" s="29" t="s">
        <v>1356</v>
      </c>
      <c r="AI250" s="29" t="s">
        <v>1357</v>
      </c>
      <c r="AJ250" s="29" t="s">
        <v>258</v>
      </c>
      <c r="AK250" s="29" t="s">
        <v>258</v>
      </c>
      <c r="AL250" s="29" t="s">
        <v>13327</v>
      </c>
    </row>
    <row r="251" spans="1:38" x14ac:dyDescent="0.2">
      <c r="A251" s="35" t="s">
        <v>16</v>
      </c>
      <c r="B251" s="36">
        <v>1872</v>
      </c>
      <c r="C251" s="36"/>
      <c r="D251" s="36" t="s">
        <v>1349</v>
      </c>
      <c r="E251" s="37" t="s">
        <v>1720</v>
      </c>
      <c r="F251" s="38" t="s">
        <v>1269</v>
      </c>
      <c r="G251" s="38" t="s">
        <v>1271</v>
      </c>
      <c r="H251" s="35" t="s">
        <v>1440</v>
      </c>
      <c r="I251" s="35"/>
      <c r="J251" s="29" t="s">
        <v>484</v>
      </c>
      <c r="K251" s="29" t="s">
        <v>1551</v>
      </c>
      <c r="L251" s="29" t="s">
        <v>1384</v>
      </c>
      <c r="M251" s="39">
        <v>377.13159206930499</v>
      </c>
      <c r="N251" s="39">
        <v>822.92643942505129</v>
      </c>
      <c r="O251" s="29">
        <v>44197</v>
      </c>
      <c r="P251" s="29">
        <v>44994</v>
      </c>
      <c r="Q251" s="40">
        <v>2.1820670999999998</v>
      </c>
      <c r="R251" s="39">
        <v>376.40119096509238</v>
      </c>
      <c r="S251" s="39">
        <v>376.40119096509238</v>
      </c>
      <c r="T251" s="39">
        <v>70.124057494866534</v>
      </c>
      <c r="U251" s="39">
        <v>0</v>
      </c>
      <c r="V251" s="39">
        <v>0</v>
      </c>
      <c r="W251" s="29" t="s">
        <v>265</v>
      </c>
      <c r="X251" s="29" t="s">
        <v>11773</v>
      </c>
      <c r="Y251" s="29">
        <v>45260</v>
      </c>
      <c r="Z251" s="41" t="s">
        <v>11759</v>
      </c>
      <c r="AA251" s="42" t="s">
        <v>1349</v>
      </c>
      <c r="AB251" s="29" t="s">
        <v>258</v>
      </c>
      <c r="AC251" s="29" t="s">
        <v>258</v>
      </c>
      <c r="AD251" s="29" t="s">
        <v>265</v>
      </c>
      <c r="AE251" s="29" t="s">
        <v>1353</v>
      </c>
      <c r="AF251" s="29" t="s">
        <v>1368</v>
      </c>
      <c r="AG251" s="183" t="s">
        <v>1369</v>
      </c>
      <c r="AH251" s="29" t="s">
        <v>1356</v>
      </c>
      <c r="AI251" s="29" t="s">
        <v>1357</v>
      </c>
      <c r="AJ251" s="29" t="s">
        <v>258</v>
      </c>
      <c r="AK251" s="29" t="s">
        <v>258</v>
      </c>
      <c r="AL251" s="29" t="s">
        <v>13327</v>
      </c>
    </row>
    <row r="252" spans="1:38" x14ac:dyDescent="0.2">
      <c r="A252" s="35" t="s">
        <v>16</v>
      </c>
      <c r="B252" s="36">
        <v>1880</v>
      </c>
      <c r="C252" s="36"/>
      <c r="D252" s="36" t="s">
        <v>1349</v>
      </c>
      <c r="E252" s="37" t="s">
        <v>1721</v>
      </c>
      <c r="F252" s="38" t="s">
        <v>1269</v>
      </c>
      <c r="G252" s="38" t="s">
        <v>1271</v>
      </c>
      <c r="H252" s="35" t="s">
        <v>1440</v>
      </c>
      <c r="I252" s="35"/>
      <c r="J252" s="29" t="s">
        <v>1528</v>
      </c>
      <c r="K252" s="29" t="s">
        <v>1529</v>
      </c>
      <c r="L252" s="29" t="s">
        <v>1722</v>
      </c>
      <c r="M252" s="39">
        <v>918.95533588295905</v>
      </c>
      <c r="N252" s="39">
        <v>1768.721697467488</v>
      </c>
      <c r="O252" s="29">
        <v>44197</v>
      </c>
      <c r="P252" s="29">
        <v>44900</v>
      </c>
      <c r="Q252" s="40">
        <v>1.9247091000000001</v>
      </c>
      <c r="R252" s="39">
        <v>917.02190280629702</v>
      </c>
      <c r="S252" s="39">
        <v>851.69979466119094</v>
      </c>
      <c r="T252" s="39">
        <v>0</v>
      </c>
      <c r="U252" s="39">
        <v>0</v>
      </c>
      <c r="V252" s="39">
        <v>0</v>
      </c>
      <c r="W252" s="29" t="s">
        <v>265</v>
      </c>
      <c r="X252" s="29" t="s">
        <v>11773</v>
      </c>
      <c r="Y252" s="29">
        <v>45285</v>
      </c>
      <c r="Z252" s="41" t="s">
        <v>11760</v>
      </c>
      <c r="AA252" s="42" t="s">
        <v>1349</v>
      </c>
      <c r="AB252" s="29" t="s">
        <v>258</v>
      </c>
      <c r="AC252" s="29" t="s">
        <v>258</v>
      </c>
      <c r="AD252" s="29" t="s">
        <v>265</v>
      </c>
      <c r="AE252" s="29" t="s">
        <v>1353</v>
      </c>
      <c r="AF252" s="29" t="s">
        <v>1531</v>
      </c>
      <c r="AG252" s="183" t="s">
        <v>1532</v>
      </c>
      <c r="AH252" s="29" t="s">
        <v>1356</v>
      </c>
      <c r="AI252" s="29" t="s">
        <v>1357</v>
      </c>
      <c r="AJ252" s="29" t="s">
        <v>258</v>
      </c>
      <c r="AK252" s="29" t="s">
        <v>258</v>
      </c>
      <c r="AL252" s="29" t="s">
        <v>13327</v>
      </c>
    </row>
    <row r="253" spans="1:38" x14ac:dyDescent="0.2">
      <c r="A253" s="35" t="s">
        <v>16</v>
      </c>
      <c r="B253" s="36">
        <v>1884</v>
      </c>
      <c r="C253" s="36"/>
      <c r="D253" s="36" t="s">
        <v>1349</v>
      </c>
      <c r="E253" s="37" t="s">
        <v>1723</v>
      </c>
      <c r="F253" s="38" t="s">
        <v>1269</v>
      </c>
      <c r="G253" s="38" t="s">
        <v>1271</v>
      </c>
      <c r="H253" s="35" t="s">
        <v>1440</v>
      </c>
      <c r="I253" s="35"/>
      <c r="J253" s="29" t="s">
        <v>1513</v>
      </c>
      <c r="K253" s="29" t="s">
        <v>1717</v>
      </c>
      <c r="L253" s="29" t="s">
        <v>1618</v>
      </c>
      <c r="M253" s="39">
        <v>268.6494359427312</v>
      </c>
      <c r="N253" s="39">
        <v>617.83854893908278</v>
      </c>
      <c r="O253" s="29">
        <v>44197</v>
      </c>
      <c r="P253" s="29">
        <v>45037</v>
      </c>
      <c r="Q253" s="40">
        <v>2.2997947000000001</v>
      </c>
      <c r="R253" s="39">
        <v>268.1463381245722</v>
      </c>
      <c r="S253" s="39">
        <v>268.1463381245722</v>
      </c>
      <c r="T253" s="39">
        <v>81.545872689938392</v>
      </c>
      <c r="U253" s="39">
        <v>0</v>
      </c>
      <c r="V253" s="39">
        <v>0</v>
      </c>
      <c r="W253" s="29" t="s">
        <v>265</v>
      </c>
      <c r="X253" s="29" t="s">
        <v>11774</v>
      </c>
      <c r="Y253" s="29">
        <v>45282</v>
      </c>
      <c r="Z253" s="41" t="s">
        <v>11760</v>
      </c>
      <c r="AA253" s="42" t="s">
        <v>1349</v>
      </c>
      <c r="AB253" s="29" t="s">
        <v>258</v>
      </c>
      <c r="AC253" s="29" t="s">
        <v>258</v>
      </c>
      <c r="AD253" s="29" t="s">
        <v>258</v>
      </c>
      <c r="AE253" s="29" t="s">
        <v>1353</v>
      </c>
      <c r="AF253" s="29" t="s">
        <v>1368</v>
      </c>
      <c r="AG253" s="183" t="s">
        <v>1369</v>
      </c>
      <c r="AH253" s="29" t="s">
        <v>1356</v>
      </c>
      <c r="AI253" s="29" t="s">
        <v>1357</v>
      </c>
      <c r="AJ253" s="29" t="s">
        <v>258</v>
      </c>
      <c r="AK253" s="29" t="s">
        <v>258</v>
      </c>
      <c r="AL253" s="29" t="s">
        <v>13327</v>
      </c>
    </row>
    <row r="254" spans="1:38" x14ac:dyDescent="0.2">
      <c r="A254" s="35" t="s">
        <v>16</v>
      </c>
      <c r="B254" s="36">
        <v>1886</v>
      </c>
      <c r="C254" s="36"/>
      <c r="D254" s="36" t="s">
        <v>1349</v>
      </c>
      <c r="E254" s="37" t="s">
        <v>1724</v>
      </c>
      <c r="F254" s="38" t="s">
        <v>1269</v>
      </c>
      <c r="G254" s="38" t="s">
        <v>1271</v>
      </c>
      <c r="H254" s="35" t="s">
        <v>1440</v>
      </c>
      <c r="I254" s="35"/>
      <c r="J254" s="29" t="s">
        <v>484</v>
      </c>
      <c r="K254" s="29" t="s">
        <v>1551</v>
      </c>
      <c r="L254" s="29" t="s">
        <v>1384</v>
      </c>
      <c r="M254" s="39">
        <v>80.267175735684702</v>
      </c>
      <c r="N254" s="39">
        <v>181.30162902121833</v>
      </c>
      <c r="O254" s="29">
        <v>44197</v>
      </c>
      <c r="P254" s="29">
        <v>45022</v>
      </c>
      <c r="Q254" s="40">
        <v>2.2587269000000001</v>
      </c>
      <c r="R254" s="39">
        <v>80.115126625598904</v>
      </c>
      <c r="S254" s="39">
        <v>80.115126625598904</v>
      </c>
      <c r="T254" s="39">
        <v>21.071375770020534</v>
      </c>
      <c r="U254" s="39">
        <v>0</v>
      </c>
      <c r="V254" s="39">
        <v>0</v>
      </c>
      <c r="W254" s="29" t="s">
        <v>265</v>
      </c>
      <c r="X254" s="29" t="s">
        <v>11773</v>
      </c>
      <c r="Y254" s="29">
        <v>45273</v>
      </c>
      <c r="Z254" s="41" t="s">
        <v>11760</v>
      </c>
      <c r="AA254" s="42" t="s">
        <v>1349</v>
      </c>
      <c r="AB254" s="29" t="s">
        <v>258</v>
      </c>
      <c r="AC254" s="29" t="s">
        <v>258</v>
      </c>
      <c r="AD254" s="29" t="s">
        <v>265</v>
      </c>
      <c r="AE254" s="29" t="s">
        <v>1353</v>
      </c>
      <c r="AF254" s="29" t="s">
        <v>1368</v>
      </c>
      <c r="AG254" s="183" t="s">
        <v>1369</v>
      </c>
      <c r="AH254" s="29" t="s">
        <v>1356</v>
      </c>
      <c r="AI254" s="29" t="s">
        <v>1357</v>
      </c>
      <c r="AJ254" s="29" t="s">
        <v>258</v>
      </c>
      <c r="AK254" s="29" t="s">
        <v>258</v>
      </c>
      <c r="AL254" s="29" t="s">
        <v>13327</v>
      </c>
    </row>
    <row r="255" spans="1:38" x14ac:dyDescent="0.2">
      <c r="A255" s="35" t="s">
        <v>16</v>
      </c>
      <c r="B255" s="36">
        <v>1899</v>
      </c>
      <c r="C255" s="36"/>
      <c r="D255" s="36" t="s">
        <v>1349</v>
      </c>
      <c r="E255" s="37" t="s">
        <v>1725</v>
      </c>
      <c r="F255" s="38" t="s">
        <v>1269</v>
      </c>
      <c r="G255" s="38" t="s">
        <v>1445</v>
      </c>
      <c r="H255" s="35" t="s">
        <v>357</v>
      </c>
      <c r="I255" s="35"/>
      <c r="J255" s="29" t="s">
        <v>274</v>
      </c>
      <c r="K255" s="29" t="s">
        <v>1583</v>
      </c>
      <c r="L255" s="29" t="s">
        <v>1679</v>
      </c>
      <c r="M255" s="39">
        <v>22.335862285982952</v>
      </c>
      <c r="N255" s="39">
        <v>42.806581793292267</v>
      </c>
      <c r="O255" s="29">
        <v>44197</v>
      </c>
      <c r="P255" s="29">
        <v>44897</v>
      </c>
      <c r="Q255" s="40">
        <v>1.9164956</v>
      </c>
      <c r="R255" s="39">
        <v>22.288733744010951</v>
      </c>
      <c r="S255" s="39">
        <v>20.517848049281312</v>
      </c>
      <c r="T255" s="39">
        <v>0</v>
      </c>
      <c r="U255" s="39">
        <v>0</v>
      </c>
      <c r="V255" s="39">
        <v>0</v>
      </c>
      <c r="W255" s="29" t="s">
        <v>1357</v>
      </c>
      <c r="X255" s="29" t="s">
        <v>258</v>
      </c>
      <c r="Y255" s="29" t="s">
        <v>1349</v>
      </c>
      <c r="Z255" s="41" t="s">
        <v>1349</v>
      </c>
      <c r="AA255" s="42" t="s">
        <v>1349</v>
      </c>
      <c r="AB255" s="29" t="s">
        <v>258</v>
      </c>
      <c r="AC255" s="29" t="s">
        <v>258</v>
      </c>
      <c r="AD255" s="29" t="s">
        <v>258</v>
      </c>
      <c r="AE255" s="29" t="s">
        <v>1367</v>
      </c>
      <c r="AF255" s="29" t="s">
        <v>1361</v>
      </c>
      <c r="AG255" s="183" t="s">
        <v>1362</v>
      </c>
      <c r="AH255" s="29" t="s">
        <v>1356</v>
      </c>
      <c r="AI255" s="29" t="s">
        <v>1357</v>
      </c>
      <c r="AJ255" s="29" t="s">
        <v>258</v>
      </c>
      <c r="AK255" s="29" t="s">
        <v>258</v>
      </c>
      <c r="AL255" s="29" t="s">
        <v>13326</v>
      </c>
    </row>
    <row r="256" spans="1:38" x14ac:dyDescent="0.2">
      <c r="A256" s="35" t="s">
        <v>16</v>
      </c>
      <c r="B256" s="36">
        <v>1915</v>
      </c>
      <c r="C256" s="36"/>
      <c r="D256" s="36" t="s">
        <v>1349</v>
      </c>
      <c r="E256" s="37" t="s">
        <v>1726</v>
      </c>
      <c r="F256" s="38" t="s">
        <v>1269</v>
      </c>
      <c r="G256" s="38" t="s">
        <v>1271</v>
      </c>
      <c r="H256" s="35" t="s">
        <v>1440</v>
      </c>
      <c r="I256" s="35"/>
      <c r="J256" s="29" t="s">
        <v>1513</v>
      </c>
      <c r="K256" s="29" t="s">
        <v>1717</v>
      </c>
      <c r="L256" s="29" t="s">
        <v>1612</v>
      </c>
      <c r="M256" s="39">
        <v>221.15385481020786</v>
      </c>
      <c r="N256" s="39">
        <v>520.71818480492811</v>
      </c>
      <c r="O256" s="29">
        <v>44197</v>
      </c>
      <c r="P256" s="29">
        <v>45057</v>
      </c>
      <c r="Q256" s="40">
        <v>2.3545517</v>
      </c>
      <c r="R256" s="39">
        <v>220.74580424366872</v>
      </c>
      <c r="S256" s="39">
        <v>220.74580424366872</v>
      </c>
      <c r="T256" s="39">
        <v>79.226576317590684</v>
      </c>
      <c r="U256" s="39">
        <v>0</v>
      </c>
      <c r="V256" s="39">
        <v>0</v>
      </c>
      <c r="W256" s="29" t="s">
        <v>265</v>
      </c>
      <c r="X256" s="29" t="s">
        <v>11774</v>
      </c>
      <c r="Y256" s="29">
        <v>45282</v>
      </c>
      <c r="Z256" s="41" t="s">
        <v>11760</v>
      </c>
      <c r="AA256" s="42" t="s">
        <v>1349</v>
      </c>
      <c r="AB256" s="29" t="s">
        <v>258</v>
      </c>
      <c r="AC256" s="29" t="s">
        <v>258</v>
      </c>
      <c r="AD256" s="29" t="s">
        <v>265</v>
      </c>
      <c r="AE256" s="29" t="s">
        <v>1353</v>
      </c>
      <c r="AF256" s="29" t="s">
        <v>1368</v>
      </c>
      <c r="AG256" s="183" t="s">
        <v>1369</v>
      </c>
      <c r="AH256" s="29" t="s">
        <v>1356</v>
      </c>
      <c r="AI256" s="29" t="s">
        <v>1357</v>
      </c>
      <c r="AJ256" s="29" t="s">
        <v>258</v>
      </c>
      <c r="AK256" s="29" t="s">
        <v>258</v>
      </c>
      <c r="AL256" s="29" t="s">
        <v>13327</v>
      </c>
    </row>
    <row r="257" spans="1:38" x14ac:dyDescent="0.2">
      <c r="A257" s="35" t="s">
        <v>16</v>
      </c>
      <c r="B257" s="36">
        <v>1921</v>
      </c>
      <c r="C257" s="36"/>
      <c r="D257" s="36" t="s">
        <v>1349</v>
      </c>
      <c r="E257" s="37" t="s">
        <v>1727</v>
      </c>
      <c r="F257" s="38" t="s">
        <v>1262</v>
      </c>
      <c r="G257" s="38" t="s">
        <v>1488</v>
      </c>
      <c r="H257" s="35" t="s">
        <v>1489</v>
      </c>
      <c r="I257" s="35"/>
      <c r="J257" s="29" t="s">
        <v>322</v>
      </c>
      <c r="K257" s="29" t="s">
        <v>336</v>
      </c>
      <c r="L257" s="29" t="s">
        <v>1728</v>
      </c>
      <c r="M257" s="39">
        <v>97.245465735083542</v>
      </c>
      <c r="N257" s="39">
        <v>216.45602737850788</v>
      </c>
      <c r="O257" s="29">
        <v>44197</v>
      </c>
      <c r="P257" s="29">
        <v>45010</v>
      </c>
      <c r="Q257" s="40">
        <v>2.2258727</v>
      </c>
      <c r="R257" s="39">
        <v>97.059520876112259</v>
      </c>
      <c r="S257" s="39">
        <v>97.059520876112259</v>
      </c>
      <c r="T257" s="39">
        <v>22.336985626283369</v>
      </c>
      <c r="U257" s="39">
        <v>0</v>
      </c>
      <c r="V257" s="39">
        <v>0</v>
      </c>
      <c r="W257" s="29" t="s">
        <v>265</v>
      </c>
      <c r="X257" s="29" t="s">
        <v>11773</v>
      </c>
      <c r="Y257" s="29">
        <v>45282</v>
      </c>
      <c r="Z257" s="41" t="s">
        <v>11760</v>
      </c>
      <c r="AA257" s="42" t="s">
        <v>1349</v>
      </c>
      <c r="AB257" s="29" t="s">
        <v>258</v>
      </c>
      <c r="AC257" s="29" t="s">
        <v>258</v>
      </c>
      <c r="AD257" s="29" t="s">
        <v>258</v>
      </c>
      <c r="AE257" s="29" t="s">
        <v>1353</v>
      </c>
      <c r="AF257" s="29" t="s">
        <v>1378</v>
      </c>
      <c r="AG257" s="183" t="s">
        <v>1379</v>
      </c>
      <c r="AH257" s="29" t="s">
        <v>1356</v>
      </c>
      <c r="AI257" s="29" t="s">
        <v>1357</v>
      </c>
      <c r="AJ257" s="29" t="s">
        <v>258</v>
      </c>
      <c r="AK257" s="29" t="s">
        <v>258</v>
      </c>
      <c r="AL257" s="29" t="s">
        <v>13327</v>
      </c>
    </row>
    <row r="258" spans="1:38" x14ac:dyDescent="0.2">
      <c r="A258" s="35" t="s">
        <v>16</v>
      </c>
      <c r="B258" s="36">
        <v>1938</v>
      </c>
      <c r="C258" s="36"/>
      <c r="D258" s="36" t="s">
        <v>1349</v>
      </c>
      <c r="E258" s="37" t="s">
        <v>1729</v>
      </c>
      <c r="F258" s="38" t="s">
        <v>1269</v>
      </c>
      <c r="G258" s="38" t="s">
        <v>1271</v>
      </c>
      <c r="H258" s="35" t="s">
        <v>1440</v>
      </c>
      <c r="I258" s="35"/>
      <c r="J258" s="29" t="s">
        <v>484</v>
      </c>
      <c r="K258" s="29" t="s">
        <v>1551</v>
      </c>
      <c r="L258" s="29" t="s">
        <v>1384</v>
      </c>
      <c r="M258" s="39">
        <v>130.083455743564</v>
      </c>
      <c r="N258" s="39">
        <v>281.35777960301169</v>
      </c>
      <c r="O258" s="29">
        <v>44197</v>
      </c>
      <c r="P258" s="29">
        <v>44987</v>
      </c>
      <c r="Q258" s="40">
        <v>2.1629021000000002</v>
      </c>
      <c r="R258" s="39">
        <v>129.83007529089664</v>
      </c>
      <c r="S258" s="39">
        <v>129.83007529089664</v>
      </c>
      <c r="T258" s="39">
        <v>21.697629021218344</v>
      </c>
      <c r="U258" s="39">
        <v>0</v>
      </c>
      <c r="V258" s="39">
        <v>0</v>
      </c>
      <c r="W258" s="29" t="s">
        <v>1357</v>
      </c>
      <c r="X258" s="29" t="s">
        <v>258</v>
      </c>
      <c r="Y258" s="29" t="s">
        <v>1349</v>
      </c>
      <c r="Z258" s="41" t="s">
        <v>1349</v>
      </c>
      <c r="AA258" s="42" t="s">
        <v>1349</v>
      </c>
      <c r="AB258" s="29" t="s">
        <v>258</v>
      </c>
      <c r="AC258" s="29" t="s">
        <v>258</v>
      </c>
      <c r="AD258" s="29" t="s">
        <v>265</v>
      </c>
      <c r="AE258" s="29" t="s">
        <v>1353</v>
      </c>
      <c r="AF258" s="29" t="s">
        <v>1368</v>
      </c>
      <c r="AG258" s="183" t="s">
        <v>1369</v>
      </c>
      <c r="AH258" s="29" t="s">
        <v>1356</v>
      </c>
      <c r="AI258" s="29" t="s">
        <v>1357</v>
      </c>
      <c r="AJ258" s="29" t="s">
        <v>258</v>
      </c>
      <c r="AK258" s="29" t="s">
        <v>258</v>
      </c>
      <c r="AL258" s="29" t="s">
        <v>13326</v>
      </c>
    </row>
    <row r="259" spans="1:38" x14ac:dyDescent="0.2">
      <c r="A259" s="35" t="s">
        <v>16</v>
      </c>
      <c r="B259" s="36">
        <v>1943</v>
      </c>
      <c r="C259" s="36"/>
      <c r="D259" s="36" t="s">
        <v>1349</v>
      </c>
      <c r="E259" s="37" t="s">
        <v>1730</v>
      </c>
      <c r="F259" s="38" t="s">
        <v>1269</v>
      </c>
      <c r="G259" s="38" t="s">
        <v>1271</v>
      </c>
      <c r="H259" s="35" t="s">
        <v>1440</v>
      </c>
      <c r="I259" s="35"/>
      <c r="J259" s="29" t="s">
        <v>484</v>
      </c>
      <c r="K259" s="29" t="s">
        <v>1551</v>
      </c>
      <c r="L259" s="29" t="s">
        <v>1384</v>
      </c>
      <c r="M259" s="39">
        <v>145.06766891993453</v>
      </c>
      <c r="N259" s="39">
        <v>306.61804243668718</v>
      </c>
      <c r="O259" s="29">
        <v>44197</v>
      </c>
      <c r="P259" s="29">
        <v>44969</v>
      </c>
      <c r="Q259" s="40">
        <v>2.1136208000000001</v>
      </c>
      <c r="R259" s="39">
        <v>144.78083504449006</v>
      </c>
      <c r="S259" s="39">
        <v>144.78083504449006</v>
      </c>
      <c r="T259" s="39">
        <v>17.05637234770705</v>
      </c>
      <c r="U259" s="39">
        <v>0</v>
      </c>
      <c r="V259" s="39">
        <v>0</v>
      </c>
      <c r="W259" s="29" t="s">
        <v>265</v>
      </c>
      <c r="X259" s="29" t="s">
        <v>11773</v>
      </c>
      <c r="Y259" s="29">
        <v>45278</v>
      </c>
      <c r="Z259" s="41" t="s">
        <v>11760</v>
      </c>
      <c r="AA259" s="42" t="s">
        <v>1349</v>
      </c>
      <c r="AB259" s="29" t="s">
        <v>258</v>
      </c>
      <c r="AC259" s="29" t="s">
        <v>258</v>
      </c>
      <c r="AD259" s="29" t="s">
        <v>265</v>
      </c>
      <c r="AE259" s="29" t="s">
        <v>1353</v>
      </c>
      <c r="AF259" s="29" t="s">
        <v>1368</v>
      </c>
      <c r="AG259" s="183" t="s">
        <v>1369</v>
      </c>
      <c r="AH259" s="29" t="s">
        <v>1356</v>
      </c>
      <c r="AI259" s="29" t="s">
        <v>1357</v>
      </c>
      <c r="AJ259" s="29" t="s">
        <v>258</v>
      </c>
      <c r="AK259" s="29" t="s">
        <v>258</v>
      </c>
      <c r="AL259" s="29" t="s">
        <v>13327</v>
      </c>
    </row>
    <row r="260" spans="1:38" x14ac:dyDescent="0.2">
      <c r="A260" s="35" t="s">
        <v>16</v>
      </c>
      <c r="B260" s="36">
        <v>1946</v>
      </c>
      <c r="C260" s="36"/>
      <c r="D260" s="36" t="s">
        <v>1349</v>
      </c>
      <c r="E260" s="37" t="s">
        <v>1731</v>
      </c>
      <c r="F260" s="38" t="s">
        <v>1269</v>
      </c>
      <c r="G260" s="38" t="s">
        <v>1271</v>
      </c>
      <c r="H260" s="35" t="s">
        <v>1440</v>
      </c>
      <c r="I260" s="35"/>
      <c r="J260" s="29" t="s">
        <v>1371</v>
      </c>
      <c r="K260" s="29" t="s">
        <v>1371</v>
      </c>
      <c r="L260" s="29" t="s">
        <v>1384</v>
      </c>
      <c r="M260" s="39">
        <v>94.676415185342933</v>
      </c>
      <c r="N260" s="39">
        <v>177.04036139630389</v>
      </c>
      <c r="O260" s="29">
        <v>44197</v>
      </c>
      <c r="P260" s="29">
        <v>44880</v>
      </c>
      <c r="Q260" s="40">
        <v>1.8699520999999999</v>
      </c>
      <c r="R260" s="39">
        <v>94.47329226557153</v>
      </c>
      <c r="S260" s="39">
        <v>82.567069130732378</v>
      </c>
      <c r="T260" s="39">
        <v>0</v>
      </c>
      <c r="U260" s="39">
        <v>0</v>
      </c>
      <c r="V260" s="39">
        <v>0</v>
      </c>
      <c r="W260" s="29" t="s">
        <v>1357</v>
      </c>
      <c r="X260" s="29" t="s">
        <v>258</v>
      </c>
      <c r="Y260" s="29" t="s">
        <v>1349</v>
      </c>
      <c r="Z260" s="41" t="s">
        <v>1349</v>
      </c>
      <c r="AA260" s="42" t="s">
        <v>1349</v>
      </c>
      <c r="AB260" s="29" t="s">
        <v>258</v>
      </c>
      <c r="AC260" s="29" t="s">
        <v>258</v>
      </c>
      <c r="AD260" s="29" t="s">
        <v>265</v>
      </c>
      <c r="AE260" s="29" t="s">
        <v>1353</v>
      </c>
      <c r="AF260" s="29" t="s">
        <v>1368</v>
      </c>
      <c r="AG260" s="183" t="s">
        <v>1369</v>
      </c>
      <c r="AH260" s="29" t="s">
        <v>1356</v>
      </c>
      <c r="AI260" s="29" t="s">
        <v>1357</v>
      </c>
      <c r="AJ260" s="29" t="s">
        <v>258</v>
      </c>
      <c r="AK260" s="29" t="s">
        <v>258</v>
      </c>
      <c r="AL260" s="29" t="s">
        <v>13326</v>
      </c>
    </row>
    <row r="261" spans="1:38" x14ac:dyDescent="0.2">
      <c r="A261" s="35" t="s">
        <v>16</v>
      </c>
      <c r="B261" s="36">
        <v>1948</v>
      </c>
      <c r="C261" s="36"/>
      <c r="D261" s="36" t="s">
        <v>1349</v>
      </c>
      <c r="E261" s="37" t="s">
        <v>1732</v>
      </c>
      <c r="F261" s="38" t="s">
        <v>1275</v>
      </c>
      <c r="G261" s="38" t="s">
        <v>1276</v>
      </c>
      <c r="H261" s="35" t="s">
        <v>1123</v>
      </c>
      <c r="I261" s="35"/>
      <c r="J261" s="29" t="s">
        <v>1466</v>
      </c>
      <c r="K261" s="29" t="s">
        <v>1466</v>
      </c>
      <c r="L261" s="29" t="s">
        <v>1733</v>
      </c>
      <c r="M261" s="39">
        <v>179.52337961296703</v>
      </c>
      <c r="N261" s="39">
        <v>313.09074880219026</v>
      </c>
      <c r="O261" s="29">
        <v>44197</v>
      </c>
      <c r="P261" s="29">
        <v>44834</v>
      </c>
      <c r="Q261" s="40">
        <v>1.744011</v>
      </c>
      <c r="R261" s="39">
        <v>179.11931553730321</v>
      </c>
      <c r="S261" s="39">
        <v>133.97143326488705</v>
      </c>
      <c r="T261" s="39">
        <v>0</v>
      </c>
      <c r="U261" s="39">
        <v>0</v>
      </c>
      <c r="V261" s="39">
        <v>0</v>
      </c>
      <c r="W261" s="29" t="s">
        <v>1357</v>
      </c>
      <c r="X261" s="29" t="s">
        <v>258</v>
      </c>
      <c r="Y261" s="29" t="s">
        <v>1349</v>
      </c>
      <c r="Z261" s="41" t="s">
        <v>1349</v>
      </c>
      <c r="AA261" s="42" t="s">
        <v>1349</v>
      </c>
      <c r="AB261" s="29" t="s">
        <v>258</v>
      </c>
      <c r="AC261" s="29" t="s">
        <v>258</v>
      </c>
      <c r="AD261" s="29" t="s">
        <v>258</v>
      </c>
      <c r="AE261" s="29" t="s">
        <v>1353</v>
      </c>
      <c r="AF261" s="29" t="s">
        <v>1468</v>
      </c>
      <c r="AG261" s="183" t="s">
        <v>1469</v>
      </c>
      <c r="AH261" s="29" t="s">
        <v>1356</v>
      </c>
      <c r="AI261" s="29" t="s">
        <v>1357</v>
      </c>
      <c r="AJ261" s="29" t="s">
        <v>258</v>
      </c>
      <c r="AK261" s="29" t="s">
        <v>258</v>
      </c>
      <c r="AL261" s="29" t="s">
        <v>13326</v>
      </c>
    </row>
    <row r="262" spans="1:38" x14ac:dyDescent="0.2">
      <c r="A262" s="35" t="s">
        <v>16</v>
      </c>
      <c r="B262" s="36">
        <v>1955</v>
      </c>
      <c r="C262" s="36"/>
      <c r="D262" s="36" t="s">
        <v>1349</v>
      </c>
      <c r="E262" s="37" t="s">
        <v>1734</v>
      </c>
      <c r="F262" s="38" t="s">
        <v>1269</v>
      </c>
      <c r="G262" s="38" t="s">
        <v>1271</v>
      </c>
      <c r="H262" s="35" t="s">
        <v>1440</v>
      </c>
      <c r="I262" s="35"/>
      <c r="J262" s="29" t="s">
        <v>484</v>
      </c>
      <c r="K262" s="29" t="s">
        <v>1551</v>
      </c>
      <c r="L262" s="29" t="s">
        <v>1384</v>
      </c>
      <c r="M262" s="39">
        <v>97.435098110068466</v>
      </c>
      <c r="N262" s="39">
        <v>212.60992197125256</v>
      </c>
      <c r="O262" s="29">
        <v>44197</v>
      </c>
      <c r="P262" s="29">
        <v>44994</v>
      </c>
      <c r="Q262" s="40">
        <v>2.1820670999999998</v>
      </c>
      <c r="R262" s="39">
        <v>97.246392881587951</v>
      </c>
      <c r="S262" s="39">
        <v>97.246392881587951</v>
      </c>
      <c r="T262" s="39">
        <v>18.117136208076662</v>
      </c>
      <c r="U262" s="39">
        <v>0</v>
      </c>
      <c r="V262" s="39">
        <v>0</v>
      </c>
      <c r="W262" s="29" t="s">
        <v>265</v>
      </c>
      <c r="X262" s="29" t="s">
        <v>11773</v>
      </c>
      <c r="Y262" s="29">
        <v>45260</v>
      </c>
      <c r="Z262" s="41" t="s">
        <v>11759</v>
      </c>
      <c r="AA262" s="42" t="s">
        <v>1349</v>
      </c>
      <c r="AB262" s="29" t="s">
        <v>258</v>
      </c>
      <c r="AC262" s="29" t="s">
        <v>258</v>
      </c>
      <c r="AD262" s="29" t="s">
        <v>265</v>
      </c>
      <c r="AE262" s="29" t="s">
        <v>1353</v>
      </c>
      <c r="AF262" s="29" t="s">
        <v>1368</v>
      </c>
      <c r="AG262" s="183" t="s">
        <v>1369</v>
      </c>
      <c r="AH262" s="29" t="s">
        <v>1356</v>
      </c>
      <c r="AI262" s="29" t="s">
        <v>1357</v>
      </c>
      <c r="AJ262" s="29" t="s">
        <v>258</v>
      </c>
      <c r="AK262" s="29" t="s">
        <v>258</v>
      </c>
      <c r="AL262" s="29" t="s">
        <v>13327</v>
      </c>
    </row>
    <row r="263" spans="1:38" x14ac:dyDescent="0.2">
      <c r="A263" s="35" t="s">
        <v>16</v>
      </c>
      <c r="B263" s="36">
        <v>1960</v>
      </c>
      <c r="C263" s="36"/>
      <c r="D263" s="36" t="s">
        <v>1349</v>
      </c>
      <c r="E263" s="37" t="s">
        <v>1735</v>
      </c>
      <c r="F263" s="38" t="s">
        <v>1269</v>
      </c>
      <c r="G263" s="38" t="s">
        <v>1271</v>
      </c>
      <c r="H263" s="35" t="s">
        <v>1440</v>
      </c>
      <c r="I263" s="35"/>
      <c r="J263" s="29" t="s">
        <v>484</v>
      </c>
      <c r="K263" s="29" t="s">
        <v>1551</v>
      </c>
      <c r="L263" s="29" t="s">
        <v>1366</v>
      </c>
      <c r="M263" s="39">
        <v>27.617281826785753</v>
      </c>
      <c r="N263" s="39">
        <v>50.508813141683781</v>
      </c>
      <c r="O263" s="29">
        <v>44197</v>
      </c>
      <c r="P263" s="29">
        <v>44865</v>
      </c>
      <c r="Q263" s="40">
        <v>1.8288842999999999</v>
      </c>
      <c r="R263" s="39">
        <v>27.557125256673512</v>
      </c>
      <c r="S263" s="39">
        <v>22.951687885010269</v>
      </c>
      <c r="T263" s="39">
        <v>0</v>
      </c>
      <c r="U263" s="39">
        <v>0</v>
      </c>
      <c r="V263" s="39">
        <v>0</v>
      </c>
      <c r="W263" s="29" t="s">
        <v>265</v>
      </c>
      <c r="X263" s="29" t="s">
        <v>11773</v>
      </c>
      <c r="Y263" s="29">
        <v>45273</v>
      </c>
      <c r="Z263" s="41" t="s">
        <v>11760</v>
      </c>
      <c r="AA263" s="42" t="s">
        <v>1349</v>
      </c>
      <c r="AB263" s="29" t="s">
        <v>258</v>
      </c>
      <c r="AC263" s="29" t="s">
        <v>258</v>
      </c>
      <c r="AD263" s="29" t="s">
        <v>265</v>
      </c>
      <c r="AE263" s="29" t="s">
        <v>1367</v>
      </c>
      <c r="AF263" s="29" t="s">
        <v>1368</v>
      </c>
      <c r="AG263" s="183" t="s">
        <v>1369</v>
      </c>
      <c r="AH263" s="29" t="s">
        <v>1356</v>
      </c>
      <c r="AI263" s="29" t="s">
        <v>1357</v>
      </c>
      <c r="AJ263" s="29" t="s">
        <v>258</v>
      </c>
      <c r="AK263" s="29" t="s">
        <v>258</v>
      </c>
      <c r="AL263" s="29" t="s">
        <v>13327</v>
      </c>
    </row>
    <row r="264" spans="1:38" x14ac:dyDescent="0.2">
      <c r="A264" s="35" t="s">
        <v>16</v>
      </c>
      <c r="B264" s="36">
        <v>1966</v>
      </c>
      <c r="C264" s="36"/>
      <c r="D264" s="36" t="s">
        <v>1349</v>
      </c>
      <c r="E264" s="37" t="s">
        <v>1736</v>
      </c>
      <c r="F264" s="38" t="s">
        <v>1269</v>
      </c>
      <c r="G264" s="38" t="s">
        <v>1271</v>
      </c>
      <c r="H264" s="35" t="s">
        <v>1440</v>
      </c>
      <c r="I264" s="35"/>
      <c r="J264" s="29" t="s">
        <v>484</v>
      </c>
      <c r="K264" s="29" t="s">
        <v>1365</v>
      </c>
      <c r="L264" s="29" t="s">
        <v>1366</v>
      </c>
      <c r="M264" s="39">
        <v>30.517434694039316</v>
      </c>
      <c r="N264" s="39">
        <v>66.256881587953458</v>
      </c>
      <c r="O264" s="29">
        <v>44197</v>
      </c>
      <c r="P264" s="29">
        <v>44990</v>
      </c>
      <c r="Q264" s="40">
        <v>2.1711157000000001</v>
      </c>
      <c r="R264" s="39">
        <v>30.45813826146475</v>
      </c>
      <c r="S264" s="39">
        <v>30.45813826146475</v>
      </c>
      <c r="T264" s="39">
        <v>5.340605065023956</v>
      </c>
      <c r="U264" s="39">
        <v>0</v>
      </c>
      <c r="V264" s="39">
        <v>0</v>
      </c>
      <c r="W264" s="29" t="s">
        <v>1357</v>
      </c>
      <c r="X264" s="29" t="s">
        <v>258</v>
      </c>
      <c r="Y264" s="29" t="s">
        <v>1349</v>
      </c>
      <c r="Z264" s="41" t="s">
        <v>1349</v>
      </c>
      <c r="AA264" s="42" t="s">
        <v>1349</v>
      </c>
      <c r="AB264" s="29" t="s">
        <v>258</v>
      </c>
      <c r="AC264" s="29" t="s">
        <v>258</v>
      </c>
      <c r="AD264" s="29" t="s">
        <v>265</v>
      </c>
      <c r="AE264" s="29" t="s">
        <v>1367</v>
      </c>
      <c r="AF264" s="29" t="s">
        <v>1368</v>
      </c>
      <c r="AG264" s="183" t="s">
        <v>1369</v>
      </c>
      <c r="AH264" s="29" t="s">
        <v>1356</v>
      </c>
      <c r="AI264" s="29" t="s">
        <v>1357</v>
      </c>
      <c r="AJ264" s="29" t="s">
        <v>258</v>
      </c>
      <c r="AK264" s="29" t="s">
        <v>258</v>
      </c>
      <c r="AL264" s="29" t="s">
        <v>13326</v>
      </c>
    </row>
    <row r="265" spans="1:38" x14ac:dyDescent="0.2">
      <c r="A265" s="35" t="s">
        <v>16</v>
      </c>
      <c r="B265" s="36">
        <v>1982</v>
      </c>
      <c r="C265" s="36"/>
      <c r="D265" s="36" t="s">
        <v>1349</v>
      </c>
      <c r="E265" s="37" t="s">
        <v>1737</v>
      </c>
      <c r="F265" s="38" t="s">
        <v>1269</v>
      </c>
      <c r="G265" s="38" t="s">
        <v>1271</v>
      </c>
      <c r="H265" s="35" t="s">
        <v>1440</v>
      </c>
      <c r="I265" s="35"/>
      <c r="J265" s="29" t="s">
        <v>484</v>
      </c>
      <c r="K265" s="29" t="s">
        <v>1551</v>
      </c>
      <c r="L265" s="29" t="s">
        <v>1366</v>
      </c>
      <c r="M265" s="39">
        <v>12.074450366894045</v>
      </c>
      <c r="N265" s="39">
        <v>24.231545516769334</v>
      </c>
      <c r="O265" s="29">
        <v>44197</v>
      </c>
      <c r="P265" s="29">
        <v>44930</v>
      </c>
      <c r="Q265" s="40">
        <v>2.0068446</v>
      </c>
      <c r="R265" s="39">
        <v>12.049746748802191</v>
      </c>
      <c r="S265" s="39">
        <v>12.049746748802191</v>
      </c>
      <c r="T265" s="39">
        <v>0.13205201916495551</v>
      </c>
      <c r="U265" s="39">
        <v>0</v>
      </c>
      <c r="V265" s="39">
        <v>0</v>
      </c>
      <c r="W265" s="29" t="s">
        <v>1357</v>
      </c>
      <c r="X265" s="29" t="s">
        <v>258</v>
      </c>
      <c r="Y265" s="29" t="s">
        <v>1349</v>
      </c>
      <c r="Z265" s="41" t="s">
        <v>1349</v>
      </c>
      <c r="AA265" s="42" t="s">
        <v>1349</v>
      </c>
      <c r="AB265" s="29" t="s">
        <v>258</v>
      </c>
      <c r="AC265" s="29" t="s">
        <v>258</v>
      </c>
      <c r="AD265" s="29" t="s">
        <v>265</v>
      </c>
      <c r="AE265" s="29" t="s">
        <v>1367</v>
      </c>
      <c r="AF265" s="29" t="s">
        <v>1368</v>
      </c>
      <c r="AG265" s="183" t="s">
        <v>1369</v>
      </c>
      <c r="AH265" s="29" t="s">
        <v>1356</v>
      </c>
      <c r="AI265" s="29" t="s">
        <v>1357</v>
      </c>
      <c r="AJ265" s="29" t="s">
        <v>258</v>
      </c>
      <c r="AK265" s="29" t="s">
        <v>258</v>
      </c>
      <c r="AL265" s="29" t="s">
        <v>13326</v>
      </c>
    </row>
    <row r="266" spans="1:38" x14ac:dyDescent="0.2">
      <c r="A266" s="35" t="s">
        <v>16</v>
      </c>
      <c r="B266" s="36">
        <v>1987</v>
      </c>
      <c r="C266" s="36"/>
      <c r="D266" s="36" t="s">
        <v>1349</v>
      </c>
      <c r="E266" s="37" t="s">
        <v>1738</v>
      </c>
      <c r="F266" s="38" t="s">
        <v>1269</v>
      </c>
      <c r="G266" s="38" t="s">
        <v>1271</v>
      </c>
      <c r="H266" s="35" t="s">
        <v>1440</v>
      </c>
      <c r="I266" s="35"/>
      <c r="J266" s="29" t="s">
        <v>484</v>
      </c>
      <c r="K266" s="29" t="s">
        <v>1551</v>
      </c>
      <c r="L266" s="29" t="s">
        <v>1384</v>
      </c>
      <c r="M266" s="39">
        <v>152.8506146205938</v>
      </c>
      <c r="N266" s="39">
        <v>454.4716495550993</v>
      </c>
      <c r="O266" s="29">
        <v>44197</v>
      </c>
      <c r="P266" s="29">
        <v>45283</v>
      </c>
      <c r="Q266" s="40">
        <v>2.973306</v>
      </c>
      <c r="R266" s="39">
        <v>152.60547570157428</v>
      </c>
      <c r="S266" s="39">
        <v>152.60547570157428</v>
      </c>
      <c r="T266" s="39">
        <v>149.26069815195075</v>
      </c>
      <c r="U266" s="39">
        <v>0</v>
      </c>
      <c r="V266" s="39">
        <v>0</v>
      </c>
      <c r="W266" s="29" t="s">
        <v>265</v>
      </c>
      <c r="X266" s="29" t="s">
        <v>11773</v>
      </c>
      <c r="Y266" s="29">
        <v>45239</v>
      </c>
      <c r="Z266" s="41" t="s">
        <v>11759</v>
      </c>
      <c r="AA266" s="42" t="s">
        <v>1349</v>
      </c>
      <c r="AB266" s="29" t="s">
        <v>258</v>
      </c>
      <c r="AC266" s="29" t="s">
        <v>258</v>
      </c>
      <c r="AD266" s="29" t="s">
        <v>265</v>
      </c>
      <c r="AE266" s="29" t="s">
        <v>1353</v>
      </c>
      <c r="AF266" s="29" t="s">
        <v>1368</v>
      </c>
      <c r="AG266" s="183" t="s">
        <v>1369</v>
      </c>
      <c r="AH266" s="29" t="s">
        <v>1356</v>
      </c>
      <c r="AI266" s="29" t="s">
        <v>1357</v>
      </c>
      <c r="AJ266" s="29" t="s">
        <v>258</v>
      </c>
      <c r="AK266" s="29" t="s">
        <v>258</v>
      </c>
      <c r="AL266" s="29" t="s">
        <v>13327</v>
      </c>
    </row>
    <row r="267" spans="1:38" x14ac:dyDescent="0.2">
      <c r="A267" s="35" t="s">
        <v>16</v>
      </c>
      <c r="B267" s="36">
        <v>1990</v>
      </c>
      <c r="C267" s="36"/>
      <c r="D267" s="36" t="s">
        <v>1349</v>
      </c>
      <c r="E267" s="37" t="s">
        <v>1739</v>
      </c>
      <c r="F267" s="38" t="s">
        <v>1269</v>
      </c>
      <c r="G267" s="38" t="s">
        <v>1271</v>
      </c>
      <c r="H267" s="35" t="s">
        <v>1440</v>
      </c>
      <c r="I267" s="35"/>
      <c r="J267" s="29" t="s">
        <v>1371</v>
      </c>
      <c r="K267" s="29" t="s">
        <v>1371</v>
      </c>
      <c r="L267" s="29" t="s">
        <v>1384</v>
      </c>
      <c r="M267" s="39">
        <v>98.766906322051184</v>
      </c>
      <c r="N267" s="39">
        <v>187.93429158110882</v>
      </c>
      <c r="O267" s="29">
        <v>44197</v>
      </c>
      <c r="P267" s="29">
        <v>44892</v>
      </c>
      <c r="Q267" s="40">
        <v>1.9028063</v>
      </c>
      <c r="R267" s="39">
        <v>98.55749486652978</v>
      </c>
      <c r="S267" s="39">
        <v>89.376796714579058</v>
      </c>
      <c r="T267" s="39">
        <v>0</v>
      </c>
      <c r="U267" s="39">
        <v>0</v>
      </c>
      <c r="V267" s="39">
        <v>0</v>
      </c>
      <c r="W267" s="29" t="s">
        <v>1357</v>
      </c>
      <c r="X267" s="29" t="s">
        <v>258</v>
      </c>
      <c r="Y267" s="29" t="s">
        <v>1349</v>
      </c>
      <c r="Z267" s="41" t="s">
        <v>1349</v>
      </c>
      <c r="AA267" s="42" t="s">
        <v>1349</v>
      </c>
      <c r="AB267" s="29" t="s">
        <v>258</v>
      </c>
      <c r="AC267" s="29" t="s">
        <v>258</v>
      </c>
      <c r="AD267" s="29" t="s">
        <v>265</v>
      </c>
      <c r="AE267" s="29" t="s">
        <v>1353</v>
      </c>
      <c r="AF267" s="29" t="s">
        <v>1368</v>
      </c>
      <c r="AG267" s="183" t="s">
        <v>1369</v>
      </c>
      <c r="AH267" s="29" t="s">
        <v>1356</v>
      </c>
      <c r="AI267" s="29" t="s">
        <v>1357</v>
      </c>
      <c r="AJ267" s="29" t="s">
        <v>258</v>
      </c>
      <c r="AK267" s="29" t="s">
        <v>258</v>
      </c>
      <c r="AL267" s="29" t="s">
        <v>13326</v>
      </c>
    </row>
    <row r="268" spans="1:38" x14ac:dyDescent="0.2">
      <c r="A268" s="35" t="s">
        <v>16</v>
      </c>
      <c r="B268" s="36">
        <v>1994</v>
      </c>
      <c r="C268" s="36"/>
      <c r="D268" s="36" t="s">
        <v>1349</v>
      </c>
      <c r="E268" s="37" t="s">
        <v>1740</v>
      </c>
      <c r="F268" s="38" t="s">
        <v>1269</v>
      </c>
      <c r="G268" s="38" t="s">
        <v>1271</v>
      </c>
      <c r="H268" s="35" t="s">
        <v>1440</v>
      </c>
      <c r="I268" s="35"/>
      <c r="J268" s="29" t="s">
        <v>484</v>
      </c>
      <c r="K268" s="29" t="s">
        <v>1365</v>
      </c>
      <c r="L268" s="29" t="s">
        <v>1366</v>
      </c>
      <c r="M268" s="39">
        <v>27.990405642911824</v>
      </c>
      <c r="N268" s="39">
        <v>51.727649555099248</v>
      </c>
      <c r="O268" s="29">
        <v>44197</v>
      </c>
      <c r="P268" s="29">
        <v>44872</v>
      </c>
      <c r="Q268" s="40">
        <v>1.8480493</v>
      </c>
      <c r="R268" s="39">
        <v>27.929869952087614</v>
      </c>
      <c r="S268" s="39">
        <v>23.797779603011637</v>
      </c>
      <c r="T268" s="39">
        <v>0</v>
      </c>
      <c r="U268" s="39">
        <v>0</v>
      </c>
      <c r="V268" s="39">
        <v>0</v>
      </c>
      <c r="W268" s="29" t="s">
        <v>265</v>
      </c>
      <c r="X268" s="29" t="s">
        <v>11773</v>
      </c>
      <c r="Y268" s="29">
        <v>45178</v>
      </c>
      <c r="Z268" s="41" t="s">
        <v>11757</v>
      </c>
      <c r="AA268" s="42" t="s">
        <v>1349</v>
      </c>
      <c r="AB268" s="29" t="s">
        <v>258</v>
      </c>
      <c r="AC268" s="29" t="s">
        <v>258</v>
      </c>
      <c r="AD268" s="29" t="s">
        <v>265</v>
      </c>
      <c r="AE268" s="29" t="s">
        <v>1367</v>
      </c>
      <c r="AF268" s="29" t="s">
        <v>1368</v>
      </c>
      <c r="AG268" s="183" t="s">
        <v>1369</v>
      </c>
      <c r="AH268" s="29" t="s">
        <v>1356</v>
      </c>
      <c r="AI268" s="29" t="s">
        <v>1357</v>
      </c>
      <c r="AJ268" s="29" t="s">
        <v>258</v>
      </c>
      <c r="AK268" s="29" t="s">
        <v>258</v>
      </c>
      <c r="AL268" s="29" t="s">
        <v>13327</v>
      </c>
    </row>
    <row r="269" spans="1:38" x14ac:dyDescent="0.2">
      <c r="A269" s="35" t="s">
        <v>16</v>
      </c>
      <c r="B269" s="36">
        <v>1996</v>
      </c>
      <c r="C269" s="36"/>
      <c r="D269" s="36" t="s">
        <v>1349</v>
      </c>
      <c r="E269" s="37" t="s">
        <v>1741</v>
      </c>
      <c r="F269" s="38" t="s">
        <v>1269</v>
      </c>
      <c r="G269" s="38" t="s">
        <v>1271</v>
      </c>
      <c r="H269" s="35" t="s">
        <v>1440</v>
      </c>
      <c r="I269" s="35"/>
      <c r="J269" s="29" t="s">
        <v>484</v>
      </c>
      <c r="K269" s="29" t="s">
        <v>1551</v>
      </c>
      <c r="L269" s="29" t="s">
        <v>1384</v>
      </c>
      <c r="M269" s="39">
        <v>215.63828737540689</v>
      </c>
      <c r="N269" s="39">
        <v>644.70092539356608</v>
      </c>
      <c r="O269" s="29">
        <v>44197</v>
      </c>
      <c r="P269" s="29">
        <v>45289</v>
      </c>
      <c r="Q269" s="40">
        <v>2.9897331</v>
      </c>
      <c r="R269" s="39">
        <v>215.29353867214238</v>
      </c>
      <c r="S269" s="39">
        <v>215.29353867214238</v>
      </c>
      <c r="T269" s="39">
        <v>214.1138480492813</v>
      </c>
      <c r="U269" s="39">
        <v>0</v>
      </c>
      <c r="V269" s="39">
        <v>0</v>
      </c>
      <c r="W269" s="29" t="s">
        <v>265</v>
      </c>
      <c r="X269" s="29" t="s">
        <v>11773</v>
      </c>
      <c r="Y269" s="29">
        <v>45287</v>
      </c>
      <c r="Z269" s="41" t="s">
        <v>11760</v>
      </c>
      <c r="AA269" s="42" t="s">
        <v>1349</v>
      </c>
      <c r="AB269" s="29" t="s">
        <v>258</v>
      </c>
      <c r="AC269" s="29" t="s">
        <v>258</v>
      </c>
      <c r="AD269" s="29" t="s">
        <v>265</v>
      </c>
      <c r="AE269" s="29" t="s">
        <v>1353</v>
      </c>
      <c r="AF269" s="29" t="s">
        <v>1368</v>
      </c>
      <c r="AG269" s="183" t="s">
        <v>1369</v>
      </c>
      <c r="AH269" s="29" t="s">
        <v>1356</v>
      </c>
      <c r="AI269" s="29" t="s">
        <v>1357</v>
      </c>
      <c r="AJ269" s="29" t="s">
        <v>258</v>
      </c>
      <c r="AK269" s="29" t="s">
        <v>258</v>
      </c>
      <c r="AL269" s="29" t="s">
        <v>13327</v>
      </c>
    </row>
    <row r="270" spans="1:38" x14ac:dyDescent="0.2">
      <c r="A270" s="35" t="s">
        <v>16</v>
      </c>
      <c r="B270" s="36">
        <v>2003</v>
      </c>
      <c r="C270" s="36"/>
      <c r="D270" s="36" t="s">
        <v>1349</v>
      </c>
      <c r="E270" s="37" t="s">
        <v>1742</v>
      </c>
      <c r="F270" s="38" t="s">
        <v>1269</v>
      </c>
      <c r="G270" s="38" t="s">
        <v>1271</v>
      </c>
      <c r="H270" s="35" t="s">
        <v>1440</v>
      </c>
      <c r="I270" s="35"/>
      <c r="J270" s="29" t="s">
        <v>484</v>
      </c>
      <c r="K270" s="29" t="s">
        <v>1365</v>
      </c>
      <c r="L270" s="29" t="s">
        <v>1384</v>
      </c>
      <c r="M270" s="39">
        <v>52.076055104295058</v>
      </c>
      <c r="N270" s="39">
        <v>115.77209034907597</v>
      </c>
      <c r="O270" s="29">
        <v>44197</v>
      </c>
      <c r="P270" s="29">
        <v>45009</v>
      </c>
      <c r="Q270" s="40">
        <v>2.2231348</v>
      </c>
      <c r="R270" s="39">
        <v>51.976399726214922</v>
      </c>
      <c r="S270" s="39">
        <v>51.976399726214922</v>
      </c>
      <c r="T270" s="39">
        <v>11.819290896646132</v>
      </c>
      <c r="U270" s="39">
        <v>0</v>
      </c>
      <c r="V270" s="39">
        <v>0</v>
      </c>
      <c r="W270" s="29" t="s">
        <v>1357</v>
      </c>
      <c r="X270" s="29" t="s">
        <v>258</v>
      </c>
      <c r="Y270" s="29" t="s">
        <v>1349</v>
      </c>
      <c r="Z270" s="41" t="s">
        <v>1349</v>
      </c>
      <c r="AA270" s="42" t="s">
        <v>1349</v>
      </c>
      <c r="AB270" s="29" t="s">
        <v>258</v>
      </c>
      <c r="AC270" s="29" t="s">
        <v>258</v>
      </c>
      <c r="AD270" s="29" t="s">
        <v>265</v>
      </c>
      <c r="AE270" s="29" t="s">
        <v>1353</v>
      </c>
      <c r="AF270" s="29" t="s">
        <v>1368</v>
      </c>
      <c r="AG270" s="183" t="s">
        <v>1369</v>
      </c>
      <c r="AH270" s="29" t="s">
        <v>1356</v>
      </c>
      <c r="AI270" s="29" t="s">
        <v>1357</v>
      </c>
      <c r="AJ270" s="29" t="s">
        <v>258</v>
      </c>
      <c r="AK270" s="29" t="s">
        <v>258</v>
      </c>
      <c r="AL270" s="29" t="s">
        <v>13326</v>
      </c>
    </row>
    <row r="271" spans="1:38" x14ac:dyDescent="0.2">
      <c r="A271" s="35" t="s">
        <v>16</v>
      </c>
      <c r="B271" s="36">
        <v>2007</v>
      </c>
      <c r="C271" s="36"/>
      <c r="D271" s="36" t="s">
        <v>1349</v>
      </c>
      <c r="E271" s="37" t="s">
        <v>1743</v>
      </c>
      <c r="F271" s="38" t="s">
        <v>1269</v>
      </c>
      <c r="G271" s="38" t="s">
        <v>1271</v>
      </c>
      <c r="H271" s="35" t="s">
        <v>1440</v>
      </c>
      <c r="I271" s="35"/>
      <c r="J271" s="29" t="s">
        <v>1371</v>
      </c>
      <c r="K271" s="29" t="s">
        <v>1371</v>
      </c>
      <c r="L271" s="29" t="s">
        <v>1384</v>
      </c>
      <c r="M271" s="39">
        <v>103.70961541303515</v>
      </c>
      <c r="N271" s="39">
        <v>225.1655742642026</v>
      </c>
      <c r="O271" s="29">
        <v>44197</v>
      </c>
      <c r="P271" s="29">
        <v>44990</v>
      </c>
      <c r="Q271" s="40">
        <v>2.1711157000000001</v>
      </c>
      <c r="R271" s="39">
        <v>103.5081040383299</v>
      </c>
      <c r="S271" s="39">
        <v>103.5081040383299</v>
      </c>
      <c r="T271" s="39">
        <v>18.149366187542778</v>
      </c>
      <c r="U271" s="39">
        <v>0</v>
      </c>
      <c r="V271" s="39">
        <v>0</v>
      </c>
      <c r="W271" s="29" t="s">
        <v>1357</v>
      </c>
      <c r="X271" s="29" t="s">
        <v>258</v>
      </c>
      <c r="Y271" s="29" t="s">
        <v>1349</v>
      </c>
      <c r="Z271" s="41" t="s">
        <v>1349</v>
      </c>
      <c r="AA271" s="42" t="s">
        <v>1349</v>
      </c>
      <c r="AB271" s="29" t="s">
        <v>258</v>
      </c>
      <c r="AC271" s="29" t="s">
        <v>258</v>
      </c>
      <c r="AD271" s="29" t="s">
        <v>265</v>
      </c>
      <c r="AE271" s="29" t="s">
        <v>1353</v>
      </c>
      <c r="AF271" s="29" t="s">
        <v>1368</v>
      </c>
      <c r="AG271" s="183" t="s">
        <v>1369</v>
      </c>
      <c r="AH271" s="29" t="s">
        <v>1356</v>
      </c>
      <c r="AI271" s="29" t="s">
        <v>1357</v>
      </c>
      <c r="AJ271" s="29" t="s">
        <v>258</v>
      </c>
      <c r="AK271" s="29" t="s">
        <v>258</v>
      </c>
      <c r="AL271" s="29" t="s">
        <v>13326</v>
      </c>
    </row>
    <row r="272" spans="1:38" x14ac:dyDescent="0.2">
      <c r="A272" s="35" t="s">
        <v>16</v>
      </c>
      <c r="B272" s="36">
        <v>2008</v>
      </c>
      <c r="C272" s="36"/>
      <c r="D272" s="36" t="s">
        <v>1349</v>
      </c>
      <c r="E272" s="37" t="s">
        <v>1744</v>
      </c>
      <c r="F272" s="38" t="s">
        <v>1269</v>
      </c>
      <c r="G272" s="38" t="s">
        <v>1271</v>
      </c>
      <c r="H272" s="35" t="s">
        <v>1440</v>
      </c>
      <c r="I272" s="35"/>
      <c r="J272" s="29" t="s">
        <v>484</v>
      </c>
      <c r="K272" s="29" t="s">
        <v>1551</v>
      </c>
      <c r="L272" s="29" t="s">
        <v>1384</v>
      </c>
      <c r="M272" s="39">
        <v>113.92650423358751</v>
      </c>
      <c r="N272" s="39">
        <v>263.87905270362768</v>
      </c>
      <c r="O272" s="29">
        <v>44197</v>
      </c>
      <c r="P272" s="29">
        <v>45043</v>
      </c>
      <c r="Q272" s="40">
        <v>2.3162218000000001</v>
      </c>
      <c r="R272" s="39">
        <v>113.71411362080767</v>
      </c>
      <c r="S272" s="39">
        <v>113.71411362080767</v>
      </c>
      <c r="T272" s="39">
        <v>36.450825462012318</v>
      </c>
      <c r="U272" s="39">
        <v>0</v>
      </c>
      <c r="V272" s="39">
        <v>0</v>
      </c>
      <c r="W272" s="29" t="s">
        <v>1357</v>
      </c>
      <c r="X272" s="29" t="s">
        <v>258</v>
      </c>
      <c r="Y272" s="29" t="s">
        <v>1349</v>
      </c>
      <c r="Z272" s="41" t="s">
        <v>1349</v>
      </c>
      <c r="AA272" s="42" t="s">
        <v>1349</v>
      </c>
      <c r="AB272" s="29" t="s">
        <v>258</v>
      </c>
      <c r="AC272" s="29" t="s">
        <v>258</v>
      </c>
      <c r="AD272" s="29" t="s">
        <v>265</v>
      </c>
      <c r="AE272" s="29" t="s">
        <v>1353</v>
      </c>
      <c r="AF272" s="29" t="s">
        <v>1368</v>
      </c>
      <c r="AG272" s="183" t="s">
        <v>1369</v>
      </c>
      <c r="AH272" s="29" t="s">
        <v>1356</v>
      </c>
      <c r="AI272" s="29" t="s">
        <v>1357</v>
      </c>
      <c r="AJ272" s="29" t="s">
        <v>258</v>
      </c>
      <c r="AK272" s="29" t="s">
        <v>258</v>
      </c>
      <c r="AL272" s="29" t="s">
        <v>13326</v>
      </c>
    </row>
    <row r="273" spans="1:38" x14ac:dyDescent="0.2">
      <c r="A273" s="35" t="s">
        <v>16</v>
      </c>
      <c r="B273" s="36">
        <v>2010</v>
      </c>
      <c r="C273" s="36"/>
      <c r="D273" s="36" t="s">
        <v>1349</v>
      </c>
      <c r="E273" s="37" t="s">
        <v>1745</v>
      </c>
      <c r="F273" s="38" t="s">
        <v>1269</v>
      </c>
      <c r="G273" s="38" t="s">
        <v>1271</v>
      </c>
      <c r="H273" s="35" t="s">
        <v>1440</v>
      </c>
      <c r="I273" s="35"/>
      <c r="J273" s="29" t="s">
        <v>484</v>
      </c>
      <c r="K273" s="29" t="s">
        <v>1365</v>
      </c>
      <c r="L273" s="29" t="s">
        <v>1384</v>
      </c>
      <c r="M273" s="39">
        <v>112.67790618855132</v>
      </c>
      <c r="N273" s="39">
        <v>241.24331827515402</v>
      </c>
      <c r="O273" s="29">
        <v>44197</v>
      </c>
      <c r="P273" s="29">
        <v>44979</v>
      </c>
      <c r="Q273" s="40">
        <v>2.1409992999999998</v>
      </c>
      <c r="R273" s="39">
        <v>112.45697467488023</v>
      </c>
      <c r="S273" s="39">
        <v>112.45697467488023</v>
      </c>
      <c r="T273" s="39">
        <v>16.329368925393567</v>
      </c>
      <c r="U273" s="39">
        <v>0</v>
      </c>
      <c r="V273" s="39">
        <v>0</v>
      </c>
      <c r="W273" s="29" t="s">
        <v>265</v>
      </c>
      <c r="X273" s="29" t="s">
        <v>11773</v>
      </c>
      <c r="Y273" s="29">
        <v>45260</v>
      </c>
      <c r="Z273" s="41" t="s">
        <v>11759</v>
      </c>
      <c r="AA273" s="42" t="s">
        <v>1349</v>
      </c>
      <c r="AB273" s="29" t="s">
        <v>258</v>
      </c>
      <c r="AC273" s="29" t="s">
        <v>258</v>
      </c>
      <c r="AD273" s="29" t="s">
        <v>265</v>
      </c>
      <c r="AE273" s="29" t="s">
        <v>1353</v>
      </c>
      <c r="AF273" s="29" t="s">
        <v>1368</v>
      </c>
      <c r="AG273" s="183" t="s">
        <v>1369</v>
      </c>
      <c r="AH273" s="29" t="s">
        <v>1356</v>
      </c>
      <c r="AI273" s="29" t="s">
        <v>1357</v>
      </c>
      <c r="AJ273" s="29" t="s">
        <v>258</v>
      </c>
      <c r="AK273" s="29" t="s">
        <v>258</v>
      </c>
      <c r="AL273" s="29" t="s">
        <v>13327</v>
      </c>
    </row>
    <row r="274" spans="1:38" x14ac:dyDescent="0.2">
      <c r="A274" s="35" t="s">
        <v>16</v>
      </c>
      <c r="B274" s="36">
        <v>2012</v>
      </c>
      <c r="C274" s="36"/>
      <c r="D274" s="36" t="s">
        <v>1349</v>
      </c>
      <c r="E274" s="37" t="s">
        <v>1746</v>
      </c>
      <c r="F274" s="38" t="s">
        <v>1269</v>
      </c>
      <c r="G274" s="38" t="s">
        <v>1271</v>
      </c>
      <c r="H274" s="35" t="s">
        <v>1440</v>
      </c>
      <c r="I274" s="35"/>
      <c r="J274" s="29" t="s">
        <v>484</v>
      </c>
      <c r="K274" s="29" t="s">
        <v>1365</v>
      </c>
      <c r="L274" s="29" t="s">
        <v>1384</v>
      </c>
      <c r="M274" s="39">
        <v>66.790079728197568</v>
      </c>
      <c r="N274" s="39">
        <v>140.07173442847366</v>
      </c>
      <c r="O274" s="29">
        <v>44197</v>
      </c>
      <c r="P274" s="29">
        <v>44963</v>
      </c>
      <c r="Q274" s="40">
        <v>2.0971937</v>
      </c>
      <c r="R274" s="39">
        <v>66.657344284736482</v>
      </c>
      <c r="S274" s="39">
        <v>66.657344284736482</v>
      </c>
      <c r="T274" s="39">
        <v>6.7570458590006846</v>
      </c>
      <c r="U274" s="39">
        <v>0</v>
      </c>
      <c r="V274" s="39">
        <v>0</v>
      </c>
      <c r="W274" s="29" t="s">
        <v>265</v>
      </c>
      <c r="X274" s="29" t="s">
        <v>11773</v>
      </c>
      <c r="Y274" s="29">
        <v>45260</v>
      </c>
      <c r="Z274" s="41" t="s">
        <v>11759</v>
      </c>
      <c r="AA274" s="42" t="s">
        <v>1349</v>
      </c>
      <c r="AB274" s="29" t="s">
        <v>258</v>
      </c>
      <c r="AC274" s="29" t="s">
        <v>258</v>
      </c>
      <c r="AD274" s="29" t="s">
        <v>265</v>
      </c>
      <c r="AE274" s="29" t="s">
        <v>1353</v>
      </c>
      <c r="AF274" s="29" t="s">
        <v>1368</v>
      </c>
      <c r="AG274" s="183" t="s">
        <v>1369</v>
      </c>
      <c r="AH274" s="29" t="s">
        <v>1356</v>
      </c>
      <c r="AI274" s="29" t="s">
        <v>1357</v>
      </c>
      <c r="AJ274" s="29" t="s">
        <v>258</v>
      </c>
      <c r="AK274" s="29" t="s">
        <v>258</v>
      </c>
      <c r="AL274" s="29" t="s">
        <v>13327</v>
      </c>
    </row>
    <row r="275" spans="1:38" x14ac:dyDescent="0.2">
      <c r="A275" s="35" t="s">
        <v>16</v>
      </c>
      <c r="B275" s="36">
        <v>2013</v>
      </c>
      <c r="C275" s="36"/>
      <c r="D275" s="36" t="s">
        <v>1349</v>
      </c>
      <c r="E275" s="37" t="s">
        <v>1747</v>
      </c>
      <c r="F275" s="38" t="s">
        <v>1269</v>
      </c>
      <c r="G275" s="38" t="s">
        <v>1271</v>
      </c>
      <c r="H275" s="35" t="s">
        <v>1440</v>
      </c>
      <c r="I275" s="35"/>
      <c r="J275" s="29" t="s">
        <v>1371</v>
      </c>
      <c r="K275" s="29" t="s">
        <v>1371</v>
      </c>
      <c r="L275" s="29" t="s">
        <v>1384</v>
      </c>
      <c r="M275" s="39">
        <v>87.096969182871888</v>
      </c>
      <c r="N275" s="39">
        <v>172.88241478439426</v>
      </c>
      <c r="O275" s="29">
        <v>44197</v>
      </c>
      <c r="P275" s="29">
        <v>44922</v>
      </c>
      <c r="Q275" s="40">
        <v>1.9849418000000001</v>
      </c>
      <c r="R275" s="39">
        <v>86.917467488021913</v>
      </c>
      <c r="S275" s="39">
        <v>85.964947296372358</v>
      </c>
      <c r="T275" s="39">
        <v>0</v>
      </c>
      <c r="U275" s="39">
        <v>0</v>
      </c>
      <c r="V275" s="39">
        <v>0</v>
      </c>
      <c r="W275" s="29" t="s">
        <v>1357</v>
      </c>
      <c r="X275" s="29" t="s">
        <v>258</v>
      </c>
      <c r="Y275" s="29" t="s">
        <v>1349</v>
      </c>
      <c r="Z275" s="41" t="s">
        <v>1349</v>
      </c>
      <c r="AA275" s="42" t="s">
        <v>1349</v>
      </c>
      <c r="AB275" s="29" t="s">
        <v>258</v>
      </c>
      <c r="AC275" s="29" t="s">
        <v>258</v>
      </c>
      <c r="AD275" s="29" t="s">
        <v>265</v>
      </c>
      <c r="AE275" s="29" t="s">
        <v>1353</v>
      </c>
      <c r="AF275" s="29" t="s">
        <v>1368</v>
      </c>
      <c r="AG275" s="183" t="s">
        <v>1369</v>
      </c>
      <c r="AH275" s="29" t="s">
        <v>1356</v>
      </c>
      <c r="AI275" s="29" t="s">
        <v>1357</v>
      </c>
      <c r="AJ275" s="29" t="s">
        <v>258</v>
      </c>
      <c r="AK275" s="29" t="s">
        <v>258</v>
      </c>
      <c r="AL275" s="29" t="s">
        <v>13326</v>
      </c>
    </row>
    <row r="276" spans="1:38" x14ac:dyDescent="0.2">
      <c r="A276" s="35" t="s">
        <v>16</v>
      </c>
      <c r="B276" s="36">
        <v>2017</v>
      </c>
      <c r="C276" s="36"/>
      <c r="D276" s="36" t="s">
        <v>1349</v>
      </c>
      <c r="E276" s="37" t="s">
        <v>1748</v>
      </c>
      <c r="F276" s="38" t="s">
        <v>1269</v>
      </c>
      <c r="G276" s="38" t="s">
        <v>1271</v>
      </c>
      <c r="H276" s="35" t="s">
        <v>1440</v>
      </c>
      <c r="I276" s="35"/>
      <c r="J276" s="29" t="s">
        <v>484</v>
      </c>
      <c r="K276" s="29" t="s">
        <v>1551</v>
      </c>
      <c r="L276" s="29" t="s">
        <v>1384</v>
      </c>
      <c r="M276" s="39">
        <v>100.67187418454715</v>
      </c>
      <c r="N276" s="39">
        <v>206.99404791238879</v>
      </c>
      <c r="O276" s="29">
        <v>44197</v>
      </c>
      <c r="P276" s="29">
        <v>44948</v>
      </c>
      <c r="Q276" s="40">
        <v>2.0561259000000001</v>
      </c>
      <c r="R276" s="39">
        <v>100.46918548939082</v>
      </c>
      <c r="S276" s="39">
        <v>100.46918548939082</v>
      </c>
      <c r="T276" s="39">
        <v>6.0556769336071179</v>
      </c>
      <c r="U276" s="39">
        <v>0</v>
      </c>
      <c r="V276" s="39">
        <v>0</v>
      </c>
      <c r="W276" s="29" t="s">
        <v>1357</v>
      </c>
      <c r="X276" s="29" t="s">
        <v>258</v>
      </c>
      <c r="Y276" s="29" t="s">
        <v>1349</v>
      </c>
      <c r="Z276" s="41" t="s">
        <v>1349</v>
      </c>
      <c r="AA276" s="42" t="s">
        <v>1349</v>
      </c>
      <c r="AB276" s="29" t="s">
        <v>258</v>
      </c>
      <c r="AC276" s="29" t="s">
        <v>258</v>
      </c>
      <c r="AD276" s="29" t="s">
        <v>265</v>
      </c>
      <c r="AE276" s="29" t="s">
        <v>1353</v>
      </c>
      <c r="AF276" s="29" t="s">
        <v>1368</v>
      </c>
      <c r="AG276" s="183" t="s">
        <v>1369</v>
      </c>
      <c r="AH276" s="29" t="s">
        <v>1356</v>
      </c>
      <c r="AI276" s="29" t="s">
        <v>1357</v>
      </c>
      <c r="AJ276" s="29" t="s">
        <v>258</v>
      </c>
      <c r="AK276" s="29" t="s">
        <v>258</v>
      </c>
      <c r="AL276" s="29" t="s">
        <v>13326</v>
      </c>
    </row>
    <row r="277" spans="1:38" x14ac:dyDescent="0.2">
      <c r="A277" s="35" t="s">
        <v>16</v>
      </c>
      <c r="B277" s="36">
        <v>2018</v>
      </c>
      <c r="C277" s="36"/>
      <c r="D277" s="36" t="s">
        <v>1349</v>
      </c>
      <c r="E277" s="37" t="s">
        <v>1749</v>
      </c>
      <c r="F277" s="38" t="s">
        <v>1269</v>
      </c>
      <c r="G277" s="38" t="s">
        <v>1271</v>
      </c>
      <c r="H277" s="35" t="s">
        <v>1440</v>
      </c>
      <c r="I277" s="35"/>
      <c r="J277" s="29" t="s">
        <v>1371</v>
      </c>
      <c r="K277" s="29" t="s">
        <v>1371</v>
      </c>
      <c r="L277" s="29" t="s">
        <v>1384</v>
      </c>
      <c r="M277" s="39">
        <v>58.145322068752954</v>
      </c>
      <c r="N277" s="39">
        <v>119.55410266940453</v>
      </c>
      <c r="O277" s="29">
        <v>44197</v>
      </c>
      <c r="P277" s="29">
        <v>44948</v>
      </c>
      <c r="Q277" s="40">
        <v>2.0561259000000001</v>
      </c>
      <c r="R277" s="39">
        <v>58.028254620123199</v>
      </c>
      <c r="S277" s="39">
        <v>58.028254620123199</v>
      </c>
      <c r="T277" s="39">
        <v>3.4975934291581106</v>
      </c>
      <c r="U277" s="39">
        <v>0</v>
      </c>
      <c r="V277" s="39">
        <v>0</v>
      </c>
      <c r="W277" s="29" t="s">
        <v>1357</v>
      </c>
      <c r="X277" s="29" t="s">
        <v>258</v>
      </c>
      <c r="Y277" s="29" t="s">
        <v>1349</v>
      </c>
      <c r="Z277" s="41" t="s">
        <v>1349</v>
      </c>
      <c r="AA277" s="42" t="s">
        <v>1349</v>
      </c>
      <c r="AB277" s="29" t="s">
        <v>258</v>
      </c>
      <c r="AC277" s="29" t="s">
        <v>258</v>
      </c>
      <c r="AD277" s="29" t="s">
        <v>265</v>
      </c>
      <c r="AE277" s="29" t="s">
        <v>1353</v>
      </c>
      <c r="AF277" s="29" t="s">
        <v>1368</v>
      </c>
      <c r="AG277" s="183" t="s">
        <v>1369</v>
      </c>
      <c r="AH277" s="29" t="s">
        <v>1356</v>
      </c>
      <c r="AI277" s="29" t="s">
        <v>1357</v>
      </c>
      <c r="AJ277" s="29" t="s">
        <v>258</v>
      </c>
      <c r="AK277" s="29" t="s">
        <v>258</v>
      </c>
      <c r="AL277" s="29" t="s">
        <v>13326</v>
      </c>
    </row>
    <row r="278" spans="1:38" x14ac:dyDescent="0.2">
      <c r="A278" s="35" t="s">
        <v>16</v>
      </c>
      <c r="B278" s="36">
        <v>2021</v>
      </c>
      <c r="C278" s="36"/>
      <c r="D278" s="36" t="s">
        <v>1349</v>
      </c>
      <c r="E278" s="37" t="s">
        <v>1750</v>
      </c>
      <c r="F278" s="38" t="s">
        <v>1269</v>
      </c>
      <c r="G278" s="38" t="s">
        <v>1271</v>
      </c>
      <c r="H278" s="35" t="s">
        <v>1440</v>
      </c>
      <c r="I278" s="35"/>
      <c r="J278" s="29" t="s">
        <v>1371</v>
      </c>
      <c r="K278" s="29" t="s">
        <v>1371</v>
      </c>
      <c r="L278" s="29" t="s">
        <v>1384</v>
      </c>
      <c r="M278" s="39">
        <v>24.311655266144754</v>
      </c>
      <c r="N278" s="39">
        <v>51.052813141683785</v>
      </c>
      <c r="O278" s="29">
        <v>44197</v>
      </c>
      <c r="P278" s="29">
        <v>44964</v>
      </c>
      <c r="Q278" s="40">
        <v>2.0999316000000001</v>
      </c>
      <c r="R278" s="39">
        <v>24.263381245722108</v>
      </c>
      <c r="S278" s="39">
        <v>24.263381245722108</v>
      </c>
      <c r="T278" s="39">
        <v>2.5260506502395623</v>
      </c>
      <c r="U278" s="39">
        <v>0</v>
      </c>
      <c r="V278" s="39">
        <v>0</v>
      </c>
      <c r="W278" s="29" t="s">
        <v>265</v>
      </c>
      <c r="X278" s="29" t="s">
        <v>11773</v>
      </c>
      <c r="Y278" s="29">
        <v>45268</v>
      </c>
      <c r="Z278" s="41" t="s">
        <v>11760</v>
      </c>
      <c r="AA278" s="42" t="s">
        <v>1349</v>
      </c>
      <c r="AB278" s="29" t="s">
        <v>258</v>
      </c>
      <c r="AC278" s="29" t="s">
        <v>258</v>
      </c>
      <c r="AD278" s="29" t="s">
        <v>265</v>
      </c>
      <c r="AE278" s="29" t="s">
        <v>1353</v>
      </c>
      <c r="AF278" s="29" t="s">
        <v>1368</v>
      </c>
      <c r="AG278" s="183" t="s">
        <v>1369</v>
      </c>
      <c r="AH278" s="29" t="s">
        <v>1356</v>
      </c>
      <c r="AI278" s="29" t="s">
        <v>1357</v>
      </c>
      <c r="AJ278" s="29" t="s">
        <v>258</v>
      </c>
      <c r="AK278" s="29" t="s">
        <v>258</v>
      </c>
      <c r="AL278" s="29" t="s">
        <v>13327</v>
      </c>
    </row>
    <row r="279" spans="1:38" x14ac:dyDescent="0.2">
      <c r="A279" s="35" t="s">
        <v>16</v>
      </c>
      <c r="B279" s="36">
        <v>2030</v>
      </c>
      <c r="C279" s="36"/>
      <c r="D279" s="36" t="s">
        <v>1349</v>
      </c>
      <c r="E279" s="37" t="s">
        <v>1751</v>
      </c>
      <c r="F279" s="38" t="s">
        <v>1269</v>
      </c>
      <c r="G279" s="38" t="s">
        <v>1271</v>
      </c>
      <c r="H279" s="35" t="s">
        <v>1440</v>
      </c>
      <c r="I279" s="35"/>
      <c r="J279" s="29" t="s">
        <v>484</v>
      </c>
      <c r="K279" s="29" t="s">
        <v>1365</v>
      </c>
      <c r="L279" s="29" t="s">
        <v>1384</v>
      </c>
      <c r="M279" s="39">
        <v>80.096015623548723</v>
      </c>
      <c r="N279" s="39">
        <v>219.29094045174537</v>
      </c>
      <c r="O279" s="29">
        <v>44197</v>
      </c>
      <c r="P279" s="29">
        <v>45197</v>
      </c>
      <c r="Q279" s="40">
        <v>2.7378507999999999</v>
      </c>
      <c r="R279" s="39">
        <v>79.961232032854213</v>
      </c>
      <c r="S279" s="39">
        <v>79.961232032854213</v>
      </c>
      <c r="T279" s="39">
        <v>59.368476386036967</v>
      </c>
      <c r="U279" s="39">
        <v>0</v>
      </c>
      <c r="V279" s="39">
        <v>0</v>
      </c>
      <c r="W279" s="29" t="s">
        <v>1357</v>
      </c>
      <c r="X279" s="29" t="s">
        <v>258</v>
      </c>
      <c r="Y279" s="29" t="s">
        <v>1349</v>
      </c>
      <c r="Z279" s="41" t="s">
        <v>1349</v>
      </c>
      <c r="AA279" s="42" t="s">
        <v>1349</v>
      </c>
      <c r="AB279" s="29" t="s">
        <v>258</v>
      </c>
      <c r="AC279" s="29" t="s">
        <v>258</v>
      </c>
      <c r="AD279" s="29" t="s">
        <v>265</v>
      </c>
      <c r="AE279" s="29" t="s">
        <v>1353</v>
      </c>
      <c r="AF279" s="29" t="s">
        <v>1368</v>
      </c>
      <c r="AG279" s="183" t="s">
        <v>1369</v>
      </c>
      <c r="AH279" s="29" t="s">
        <v>1356</v>
      </c>
      <c r="AI279" s="29" t="s">
        <v>1357</v>
      </c>
      <c r="AJ279" s="29" t="s">
        <v>258</v>
      </c>
      <c r="AK279" s="29" t="s">
        <v>258</v>
      </c>
      <c r="AL279" s="29" t="s">
        <v>13326</v>
      </c>
    </row>
    <row r="280" spans="1:38" x14ac:dyDescent="0.2">
      <c r="A280" s="35" t="s">
        <v>16</v>
      </c>
      <c r="B280" s="36">
        <v>2031</v>
      </c>
      <c r="C280" s="36"/>
      <c r="D280" s="36" t="s">
        <v>1349</v>
      </c>
      <c r="E280" s="37" t="s">
        <v>1752</v>
      </c>
      <c r="F280" s="38" t="s">
        <v>1269</v>
      </c>
      <c r="G280" s="38" t="s">
        <v>1271</v>
      </c>
      <c r="H280" s="35" t="s">
        <v>1440</v>
      </c>
      <c r="I280" s="35"/>
      <c r="J280" s="29" t="s">
        <v>1371</v>
      </c>
      <c r="K280" s="29" t="s">
        <v>1371</v>
      </c>
      <c r="L280" s="29" t="s">
        <v>1384</v>
      </c>
      <c r="M280" s="39">
        <v>99.450045311781949</v>
      </c>
      <c r="N280" s="39">
        <v>198.7639534565366</v>
      </c>
      <c r="O280" s="29">
        <v>44197</v>
      </c>
      <c r="P280" s="29">
        <v>44927</v>
      </c>
      <c r="Q280" s="40">
        <v>1.9986311000000001</v>
      </c>
      <c r="R280" s="39">
        <v>99.246023271731687</v>
      </c>
      <c r="S280" s="39">
        <v>99.246023271731687</v>
      </c>
      <c r="T280" s="39">
        <v>0.2719069130732375</v>
      </c>
      <c r="U280" s="39">
        <v>0</v>
      </c>
      <c r="V280" s="39">
        <v>0</v>
      </c>
      <c r="W280" s="29" t="s">
        <v>265</v>
      </c>
      <c r="X280" s="29" t="s">
        <v>11773</v>
      </c>
      <c r="Y280" s="29">
        <v>45571</v>
      </c>
      <c r="Z280" s="41" t="s">
        <v>11761</v>
      </c>
      <c r="AA280" s="42" t="s">
        <v>1349</v>
      </c>
      <c r="AB280" s="29" t="s">
        <v>258</v>
      </c>
      <c r="AC280" s="29" t="s">
        <v>258</v>
      </c>
      <c r="AD280" s="29" t="s">
        <v>265</v>
      </c>
      <c r="AE280" s="29" t="s">
        <v>1353</v>
      </c>
      <c r="AF280" s="29" t="s">
        <v>1368</v>
      </c>
      <c r="AG280" s="183" t="s">
        <v>1369</v>
      </c>
      <c r="AH280" s="29" t="s">
        <v>1356</v>
      </c>
      <c r="AI280" s="29" t="s">
        <v>1357</v>
      </c>
      <c r="AJ280" s="29" t="s">
        <v>258</v>
      </c>
      <c r="AK280" s="29" t="s">
        <v>258</v>
      </c>
      <c r="AL280" s="29" t="s">
        <v>13327</v>
      </c>
    </row>
    <row r="281" spans="1:38" x14ac:dyDescent="0.2">
      <c r="A281" s="35" t="s">
        <v>16</v>
      </c>
      <c r="B281" s="36">
        <v>2032</v>
      </c>
      <c r="C281" s="36"/>
      <c r="D281" s="36" t="s">
        <v>1349</v>
      </c>
      <c r="E281" s="37" t="s">
        <v>1753</v>
      </c>
      <c r="F281" s="38" t="s">
        <v>1269</v>
      </c>
      <c r="G281" s="38" t="s">
        <v>1271</v>
      </c>
      <c r="H281" s="35" t="s">
        <v>1440</v>
      </c>
      <c r="I281" s="35"/>
      <c r="J281" s="29" t="s">
        <v>1371</v>
      </c>
      <c r="K281" s="29" t="s">
        <v>1371</v>
      </c>
      <c r="L281" s="29" t="s">
        <v>1384</v>
      </c>
      <c r="M281" s="39">
        <v>88.232746804826974</v>
      </c>
      <c r="N281" s="39">
        <v>171.9964873374401</v>
      </c>
      <c r="O281" s="29">
        <v>44197</v>
      </c>
      <c r="P281" s="29">
        <v>44909</v>
      </c>
      <c r="Q281" s="40">
        <v>1.9493498</v>
      </c>
      <c r="R281" s="39">
        <v>88.048692676249146</v>
      </c>
      <c r="S281" s="39">
        <v>83.947794661190969</v>
      </c>
      <c r="T281" s="39">
        <v>0</v>
      </c>
      <c r="U281" s="39">
        <v>0</v>
      </c>
      <c r="V281" s="39">
        <v>0</v>
      </c>
      <c r="W281" s="29" t="s">
        <v>265</v>
      </c>
      <c r="X281" s="29" t="s">
        <v>11773</v>
      </c>
      <c r="Y281" s="29">
        <v>45260</v>
      </c>
      <c r="Z281" s="41" t="s">
        <v>11759</v>
      </c>
      <c r="AA281" s="42" t="s">
        <v>1349</v>
      </c>
      <c r="AB281" s="29" t="s">
        <v>258</v>
      </c>
      <c r="AC281" s="29" t="s">
        <v>258</v>
      </c>
      <c r="AD281" s="29" t="s">
        <v>265</v>
      </c>
      <c r="AE281" s="29" t="s">
        <v>1353</v>
      </c>
      <c r="AF281" s="29" t="s">
        <v>1368</v>
      </c>
      <c r="AG281" s="183" t="s">
        <v>1369</v>
      </c>
      <c r="AH281" s="29" t="s">
        <v>1356</v>
      </c>
      <c r="AI281" s="29" t="s">
        <v>1357</v>
      </c>
      <c r="AJ281" s="29" t="s">
        <v>258</v>
      </c>
      <c r="AK281" s="29" t="s">
        <v>258</v>
      </c>
      <c r="AL281" s="29" t="s">
        <v>13327</v>
      </c>
    </row>
    <row r="282" spans="1:38" x14ac:dyDescent="0.2">
      <c r="A282" s="35" t="s">
        <v>16</v>
      </c>
      <c r="B282" s="36">
        <v>2034</v>
      </c>
      <c r="C282" s="36"/>
      <c r="D282" s="36" t="s">
        <v>1349</v>
      </c>
      <c r="E282" s="37" t="s">
        <v>1754</v>
      </c>
      <c r="F282" s="38" t="s">
        <v>1269</v>
      </c>
      <c r="G282" s="38" t="s">
        <v>1271</v>
      </c>
      <c r="H282" s="35" t="s">
        <v>1440</v>
      </c>
      <c r="I282" s="35"/>
      <c r="J282" s="29" t="s">
        <v>484</v>
      </c>
      <c r="K282" s="29" t="s">
        <v>1365</v>
      </c>
      <c r="L282" s="29" t="s">
        <v>1366</v>
      </c>
      <c r="M282" s="39">
        <v>23.422698160424272</v>
      </c>
      <c r="N282" s="39">
        <v>48.8654236824093</v>
      </c>
      <c r="O282" s="29">
        <v>44197</v>
      </c>
      <c r="P282" s="29">
        <v>44959</v>
      </c>
      <c r="Q282" s="40">
        <v>2.0862422999999999</v>
      </c>
      <c r="R282" s="39">
        <v>23.37598904859685</v>
      </c>
      <c r="S282" s="39">
        <v>23.37598904859685</v>
      </c>
      <c r="T282" s="39">
        <v>2.1134455852156058</v>
      </c>
      <c r="U282" s="39">
        <v>0</v>
      </c>
      <c r="V282" s="39">
        <v>0</v>
      </c>
      <c r="W282" s="29" t="s">
        <v>1357</v>
      </c>
      <c r="X282" s="29" t="s">
        <v>258</v>
      </c>
      <c r="Y282" s="29" t="s">
        <v>1349</v>
      </c>
      <c r="Z282" s="41" t="s">
        <v>1349</v>
      </c>
      <c r="AA282" s="42" t="s">
        <v>1349</v>
      </c>
      <c r="AB282" s="29" t="s">
        <v>258</v>
      </c>
      <c r="AC282" s="29" t="s">
        <v>258</v>
      </c>
      <c r="AD282" s="29" t="s">
        <v>265</v>
      </c>
      <c r="AE282" s="29" t="s">
        <v>1367</v>
      </c>
      <c r="AF282" s="29" t="s">
        <v>1368</v>
      </c>
      <c r="AG282" s="183" t="s">
        <v>1369</v>
      </c>
      <c r="AH282" s="29" t="s">
        <v>1356</v>
      </c>
      <c r="AI282" s="29" t="s">
        <v>1357</v>
      </c>
      <c r="AJ282" s="29" t="s">
        <v>258</v>
      </c>
      <c r="AK282" s="29" t="s">
        <v>258</v>
      </c>
      <c r="AL282" s="29" t="s">
        <v>13326</v>
      </c>
    </row>
    <row r="283" spans="1:38" x14ac:dyDescent="0.2">
      <c r="A283" s="35" t="s">
        <v>16</v>
      </c>
      <c r="B283" s="36">
        <v>2038</v>
      </c>
      <c r="C283" s="36"/>
      <c r="D283" s="36" t="s">
        <v>1349</v>
      </c>
      <c r="E283" s="37" t="s">
        <v>1755</v>
      </c>
      <c r="F283" s="38" t="s">
        <v>1269</v>
      </c>
      <c r="G283" s="38" t="s">
        <v>1271</v>
      </c>
      <c r="H283" s="35" t="s">
        <v>1440</v>
      </c>
      <c r="I283" s="35"/>
      <c r="J283" s="29" t="s">
        <v>1371</v>
      </c>
      <c r="K283" s="29" t="s">
        <v>1371</v>
      </c>
      <c r="L283" s="29" t="s">
        <v>1384</v>
      </c>
      <c r="M283" s="39">
        <v>100.47833352410659</v>
      </c>
      <c r="N283" s="39">
        <v>196.69269815195071</v>
      </c>
      <c r="O283" s="29">
        <v>44197</v>
      </c>
      <c r="P283" s="29">
        <v>44912</v>
      </c>
      <c r="Q283" s="40">
        <v>1.9575632999999999</v>
      </c>
      <c r="R283" s="39">
        <v>100.26932238193018</v>
      </c>
      <c r="S283" s="39">
        <v>96.423375770020527</v>
      </c>
      <c r="T283" s="39">
        <v>0</v>
      </c>
      <c r="U283" s="39">
        <v>0</v>
      </c>
      <c r="V283" s="39">
        <v>0</v>
      </c>
      <c r="W283" s="29" t="s">
        <v>265</v>
      </c>
      <c r="X283" s="29" t="s">
        <v>11773</v>
      </c>
      <c r="Y283" s="29">
        <v>45253</v>
      </c>
      <c r="Z283" s="41" t="s">
        <v>11759</v>
      </c>
      <c r="AA283" s="42" t="s">
        <v>1349</v>
      </c>
      <c r="AB283" s="29" t="s">
        <v>258</v>
      </c>
      <c r="AC283" s="29" t="s">
        <v>258</v>
      </c>
      <c r="AD283" s="29" t="s">
        <v>265</v>
      </c>
      <c r="AE283" s="29" t="s">
        <v>1353</v>
      </c>
      <c r="AF283" s="29" t="s">
        <v>1368</v>
      </c>
      <c r="AG283" s="183" t="s">
        <v>1369</v>
      </c>
      <c r="AH283" s="29" t="s">
        <v>1356</v>
      </c>
      <c r="AI283" s="29" t="s">
        <v>1357</v>
      </c>
      <c r="AJ283" s="29" t="s">
        <v>258</v>
      </c>
      <c r="AK283" s="29" t="s">
        <v>258</v>
      </c>
      <c r="AL283" s="29" t="s">
        <v>13327</v>
      </c>
    </row>
    <row r="284" spans="1:38" x14ac:dyDescent="0.2">
      <c r="A284" s="35" t="s">
        <v>16</v>
      </c>
      <c r="B284" s="36">
        <v>2040</v>
      </c>
      <c r="C284" s="36"/>
      <c r="D284" s="36" t="s">
        <v>1349</v>
      </c>
      <c r="E284" s="37" t="s">
        <v>1756</v>
      </c>
      <c r="F284" s="38" t="s">
        <v>1269</v>
      </c>
      <c r="G284" s="38" t="s">
        <v>1271</v>
      </c>
      <c r="H284" s="35" t="s">
        <v>1440</v>
      </c>
      <c r="I284" s="35"/>
      <c r="J284" s="29" t="s">
        <v>1371</v>
      </c>
      <c r="K284" s="29" t="s">
        <v>1371</v>
      </c>
      <c r="L284" s="29" t="s">
        <v>1384</v>
      </c>
      <c r="M284" s="39">
        <v>95.793860883478615</v>
      </c>
      <c r="N284" s="39">
        <v>188.83389733059551</v>
      </c>
      <c r="O284" s="29">
        <v>44197</v>
      </c>
      <c r="P284" s="29">
        <v>44917</v>
      </c>
      <c r="Q284" s="40">
        <v>1.9712525999999999</v>
      </c>
      <c r="R284" s="39">
        <v>95.595523613963039</v>
      </c>
      <c r="S284" s="39">
        <v>93.238373716632438</v>
      </c>
      <c r="T284" s="39">
        <v>0</v>
      </c>
      <c r="U284" s="39">
        <v>0</v>
      </c>
      <c r="V284" s="39">
        <v>0</v>
      </c>
      <c r="W284" s="29" t="s">
        <v>265</v>
      </c>
      <c r="X284" s="29" t="s">
        <v>11773</v>
      </c>
      <c r="Y284" s="29">
        <v>45571</v>
      </c>
      <c r="Z284" s="41" t="s">
        <v>11761</v>
      </c>
      <c r="AA284" s="42" t="s">
        <v>1349</v>
      </c>
      <c r="AB284" s="29" t="s">
        <v>258</v>
      </c>
      <c r="AC284" s="29" t="s">
        <v>258</v>
      </c>
      <c r="AD284" s="29" t="s">
        <v>265</v>
      </c>
      <c r="AE284" s="29" t="s">
        <v>1353</v>
      </c>
      <c r="AF284" s="29" t="s">
        <v>1368</v>
      </c>
      <c r="AG284" s="183" t="s">
        <v>1369</v>
      </c>
      <c r="AH284" s="29" t="s">
        <v>1356</v>
      </c>
      <c r="AI284" s="29" t="s">
        <v>1357</v>
      </c>
      <c r="AJ284" s="29" t="s">
        <v>258</v>
      </c>
      <c r="AK284" s="29" t="s">
        <v>258</v>
      </c>
      <c r="AL284" s="29" t="s">
        <v>13327</v>
      </c>
    </row>
    <row r="285" spans="1:38" x14ac:dyDescent="0.2">
      <c r="A285" s="35" t="s">
        <v>16</v>
      </c>
      <c r="B285" s="36">
        <v>2047</v>
      </c>
      <c r="C285" s="36"/>
      <c r="D285" s="36" t="s">
        <v>1349</v>
      </c>
      <c r="E285" s="37" t="s">
        <v>1757</v>
      </c>
      <c r="F285" s="38" t="s">
        <v>1269</v>
      </c>
      <c r="G285" s="38" t="s">
        <v>1271</v>
      </c>
      <c r="H285" s="35" t="s">
        <v>1440</v>
      </c>
      <c r="I285" s="35"/>
      <c r="J285" s="29" t="s">
        <v>1371</v>
      </c>
      <c r="K285" s="29" t="s">
        <v>1371</v>
      </c>
      <c r="L285" s="29" t="s">
        <v>1384</v>
      </c>
      <c r="M285" s="39">
        <v>113.40829114179066</v>
      </c>
      <c r="N285" s="39">
        <v>223.55638877481178</v>
      </c>
      <c r="O285" s="29">
        <v>44197</v>
      </c>
      <c r="P285" s="29">
        <v>44917</v>
      </c>
      <c r="Q285" s="40">
        <v>1.9712525999999999</v>
      </c>
      <c r="R285" s="39">
        <v>113.17348391512662</v>
      </c>
      <c r="S285" s="39">
        <v>110.38290485968515</v>
      </c>
      <c r="T285" s="39">
        <v>0</v>
      </c>
      <c r="U285" s="39">
        <v>0</v>
      </c>
      <c r="V285" s="39">
        <v>0</v>
      </c>
      <c r="W285" s="29" t="s">
        <v>1357</v>
      </c>
      <c r="X285" s="29" t="s">
        <v>258</v>
      </c>
      <c r="Y285" s="29" t="s">
        <v>1349</v>
      </c>
      <c r="Z285" s="41" t="s">
        <v>1349</v>
      </c>
      <c r="AA285" s="42" t="s">
        <v>1349</v>
      </c>
      <c r="AB285" s="29" t="s">
        <v>258</v>
      </c>
      <c r="AC285" s="29" t="s">
        <v>258</v>
      </c>
      <c r="AD285" s="29" t="s">
        <v>265</v>
      </c>
      <c r="AE285" s="29" t="s">
        <v>1353</v>
      </c>
      <c r="AF285" s="29" t="s">
        <v>1368</v>
      </c>
      <c r="AG285" s="183" t="s">
        <v>1369</v>
      </c>
      <c r="AH285" s="29" t="s">
        <v>1356</v>
      </c>
      <c r="AI285" s="29" t="s">
        <v>1357</v>
      </c>
      <c r="AJ285" s="29" t="s">
        <v>258</v>
      </c>
      <c r="AK285" s="29" t="s">
        <v>258</v>
      </c>
      <c r="AL285" s="29" t="s">
        <v>13326</v>
      </c>
    </row>
    <row r="286" spans="1:38" x14ac:dyDescent="0.2">
      <c r="A286" s="35" t="s">
        <v>16</v>
      </c>
      <c r="B286" s="36">
        <v>2048</v>
      </c>
      <c r="C286" s="36"/>
      <c r="D286" s="36" t="s">
        <v>1349</v>
      </c>
      <c r="E286" s="37" t="s">
        <v>1758</v>
      </c>
      <c r="F286" s="38" t="s">
        <v>1269</v>
      </c>
      <c r="G286" s="38" t="s">
        <v>1271</v>
      </c>
      <c r="H286" s="35" t="s">
        <v>1440</v>
      </c>
      <c r="I286" s="35"/>
      <c r="J286" s="29" t="s">
        <v>484</v>
      </c>
      <c r="K286" s="29" t="s">
        <v>1551</v>
      </c>
      <c r="L286" s="29" t="s">
        <v>1384</v>
      </c>
      <c r="M286" s="39">
        <v>67.641772430975166</v>
      </c>
      <c r="N286" s="39">
        <v>202.6012320328542</v>
      </c>
      <c r="O286" s="29">
        <v>44197</v>
      </c>
      <c r="P286" s="29">
        <v>45291</v>
      </c>
      <c r="Q286" s="40">
        <v>2.9952087999999999</v>
      </c>
      <c r="R286" s="39">
        <v>67.533744010951409</v>
      </c>
      <c r="S286" s="39">
        <v>67.533744010951409</v>
      </c>
      <c r="T286" s="39">
        <v>67.533744010951409</v>
      </c>
      <c r="U286" s="39">
        <v>0</v>
      </c>
      <c r="V286" s="39">
        <v>0</v>
      </c>
      <c r="W286" s="29" t="s">
        <v>265</v>
      </c>
      <c r="X286" s="29" t="s">
        <v>11773</v>
      </c>
      <c r="Y286" s="29">
        <v>45273</v>
      </c>
      <c r="Z286" s="41" t="s">
        <v>11760</v>
      </c>
      <c r="AA286" s="42" t="s">
        <v>1349</v>
      </c>
      <c r="AB286" s="29" t="s">
        <v>258</v>
      </c>
      <c r="AC286" s="29" t="s">
        <v>258</v>
      </c>
      <c r="AD286" s="29" t="s">
        <v>265</v>
      </c>
      <c r="AE286" s="29" t="s">
        <v>1353</v>
      </c>
      <c r="AF286" s="29" t="s">
        <v>1368</v>
      </c>
      <c r="AG286" s="183" t="s">
        <v>1369</v>
      </c>
      <c r="AH286" s="29" t="s">
        <v>1356</v>
      </c>
      <c r="AI286" s="29" t="s">
        <v>1357</v>
      </c>
      <c r="AJ286" s="29" t="s">
        <v>258</v>
      </c>
      <c r="AK286" s="29" t="s">
        <v>258</v>
      </c>
      <c r="AL286" s="29" t="s">
        <v>13327</v>
      </c>
    </row>
    <row r="287" spans="1:38" x14ac:dyDescent="0.2">
      <c r="A287" s="35" t="s">
        <v>16</v>
      </c>
      <c r="B287" s="36">
        <v>2049</v>
      </c>
      <c r="C287" s="36"/>
      <c r="D287" s="36" t="s">
        <v>1349</v>
      </c>
      <c r="E287" s="37" t="s">
        <v>1759</v>
      </c>
      <c r="F287" s="38" t="s">
        <v>1269</v>
      </c>
      <c r="G287" s="38" t="s">
        <v>1271</v>
      </c>
      <c r="H287" s="35" t="s">
        <v>1440</v>
      </c>
      <c r="I287" s="35"/>
      <c r="J287" s="29" t="s">
        <v>1371</v>
      </c>
      <c r="K287" s="29" t="s">
        <v>1371</v>
      </c>
      <c r="L287" s="29" t="s">
        <v>1384</v>
      </c>
      <c r="M287" s="39">
        <v>86.191884049570817</v>
      </c>
      <c r="N287" s="39">
        <v>170.84989733059547</v>
      </c>
      <c r="O287" s="29">
        <v>44197</v>
      </c>
      <c r="P287" s="29">
        <v>44921</v>
      </c>
      <c r="Q287" s="40">
        <v>1.9822040000000001</v>
      </c>
      <c r="R287" s="39">
        <v>86.014086242299783</v>
      </c>
      <c r="S287" s="39">
        <v>84.835811088295671</v>
      </c>
      <c r="T287" s="39">
        <v>0</v>
      </c>
      <c r="U287" s="39">
        <v>0</v>
      </c>
      <c r="V287" s="39">
        <v>0</v>
      </c>
      <c r="W287" s="29" t="s">
        <v>265</v>
      </c>
      <c r="X287" s="29" t="s">
        <v>11773</v>
      </c>
      <c r="Y287" s="29">
        <v>45287</v>
      </c>
      <c r="Z287" s="41" t="s">
        <v>11760</v>
      </c>
      <c r="AA287" s="42" t="s">
        <v>1349</v>
      </c>
      <c r="AB287" s="29" t="s">
        <v>258</v>
      </c>
      <c r="AC287" s="29" t="s">
        <v>258</v>
      </c>
      <c r="AD287" s="29" t="s">
        <v>265</v>
      </c>
      <c r="AE287" s="29" t="s">
        <v>1353</v>
      </c>
      <c r="AF287" s="29" t="s">
        <v>1368</v>
      </c>
      <c r="AG287" s="183" t="s">
        <v>1369</v>
      </c>
      <c r="AH287" s="29" t="s">
        <v>1356</v>
      </c>
      <c r="AI287" s="29" t="s">
        <v>1357</v>
      </c>
      <c r="AJ287" s="29" t="s">
        <v>258</v>
      </c>
      <c r="AK287" s="29" t="s">
        <v>258</v>
      </c>
      <c r="AL287" s="29" t="s">
        <v>13327</v>
      </c>
    </row>
    <row r="288" spans="1:38" x14ac:dyDescent="0.2">
      <c r="A288" s="35" t="s">
        <v>16</v>
      </c>
      <c r="B288" s="36">
        <v>2058</v>
      </c>
      <c r="C288" s="36"/>
      <c r="D288" s="36" t="s">
        <v>1349</v>
      </c>
      <c r="E288" s="37" t="s">
        <v>1760</v>
      </c>
      <c r="F288" s="38" t="s">
        <v>1269</v>
      </c>
      <c r="G288" s="38" t="s">
        <v>1271</v>
      </c>
      <c r="H288" s="35" t="s">
        <v>1440</v>
      </c>
      <c r="I288" s="35"/>
      <c r="J288" s="29" t="s">
        <v>484</v>
      </c>
      <c r="K288" s="29" t="s">
        <v>1365</v>
      </c>
      <c r="L288" s="29" t="s">
        <v>1366</v>
      </c>
      <c r="M288" s="39">
        <v>17.76299004001935</v>
      </c>
      <c r="N288" s="39">
        <v>57.580780287474333</v>
      </c>
      <c r="O288" s="29">
        <v>44197</v>
      </c>
      <c r="P288" s="29">
        <v>45381</v>
      </c>
      <c r="Q288" s="40">
        <v>3.2416152999999999</v>
      </c>
      <c r="R288" s="39">
        <v>17.735852156057497</v>
      </c>
      <c r="S288" s="39">
        <v>17.735852156057497</v>
      </c>
      <c r="T288" s="39">
        <v>17.735852156057497</v>
      </c>
      <c r="U288" s="39">
        <v>4.373223819301848</v>
      </c>
      <c r="V288" s="39">
        <v>0</v>
      </c>
      <c r="W288" s="29" t="s">
        <v>1357</v>
      </c>
      <c r="X288" s="29" t="s">
        <v>258</v>
      </c>
      <c r="Y288" s="29" t="s">
        <v>1349</v>
      </c>
      <c r="Z288" s="41" t="s">
        <v>1349</v>
      </c>
      <c r="AA288" s="42" t="s">
        <v>1349</v>
      </c>
      <c r="AB288" s="29" t="s">
        <v>258</v>
      </c>
      <c r="AC288" s="29" t="s">
        <v>258</v>
      </c>
      <c r="AD288" s="29" t="s">
        <v>265</v>
      </c>
      <c r="AE288" s="29" t="s">
        <v>1367</v>
      </c>
      <c r="AF288" s="29" t="s">
        <v>1368</v>
      </c>
      <c r="AG288" s="183" t="s">
        <v>1369</v>
      </c>
      <c r="AH288" s="29" t="s">
        <v>1356</v>
      </c>
      <c r="AI288" s="29" t="s">
        <v>1357</v>
      </c>
      <c r="AJ288" s="29" t="s">
        <v>258</v>
      </c>
      <c r="AK288" s="29" t="s">
        <v>258</v>
      </c>
      <c r="AL288" s="29" t="s">
        <v>13326</v>
      </c>
    </row>
    <row r="289" spans="1:38" x14ac:dyDescent="0.2">
      <c r="A289" s="35" t="s">
        <v>16</v>
      </c>
      <c r="B289" s="36">
        <v>2065</v>
      </c>
      <c r="C289" s="36"/>
      <c r="D289" s="36" t="s">
        <v>1349</v>
      </c>
      <c r="E289" s="37" t="s">
        <v>1761</v>
      </c>
      <c r="F289" s="38" t="s">
        <v>1269</v>
      </c>
      <c r="G289" s="38" t="s">
        <v>1271</v>
      </c>
      <c r="H289" s="35" t="s">
        <v>1440</v>
      </c>
      <c r="I289" s="35"/>
      <c r="J289" s="29" t="s">
        <v>484</v>
      </c>
      <c r="K289" s="29" t="s">
        <v>1551</v>
      </c>
      <c r="L289" s="29" t="s">
        <v>1384</v>
      </c>
      <c r="M289" s="39">
        <v>220.48378967525548</v>
      </c>
      <c r="N289" s="39">
        <v>505.86014784394251</v>
      </c>
      <c r="O289" s="29">
        <v>44197</v>
      </c>
      <c r="P289" s="29">
        <v>45035</v>
      </c>
      <c r="Q289" s="40">
        <v>2.2943190000000002</v>
      </c>
      <c r="R289" s="39">
        <v>220.07026694045175</v>
      </c>
      <c r="S289" s="39">
        <v>220.07026694045175</v>
      </c>
      <c r="T289" s="39">
        <v>65.719613963039023</v>
      </c>
      <c r="U289" s="39">
        <v>0</v>
      </c>
      <c r="V289" s="39">
        <v>0</v>
      </c>
      <c r="W289" s="29" t="s">
        <v>1357</v>
      </c>
      <c r="X289" s="29" t="s">
        <v>258</v>
      </c>
      <c r="Y289" s="29" t="s">
        <v>1349</v>
      </c>
      <c r="Z289" s="41" t="s">
        <v>1349</v>
      </c>
      <c r="AA289" s="42" t="s">
        <v>1349</v>
      </c>
      <c r="AB289" s="29" t="s">
        <v>258</v>
      </c>
      <c r="AC289" s="29" t="s">
        <v>258</v>
      </c>
      <c r="AD289" s="29" t="s">
        <v>265</v>
      </c>
      <c r="AE289" s="29" t="s">
        <v>1353</v>
      </c>
      <c r="AF289" s="29" t="s">
        <v>1368</v>
      </c>
      <c r="AG289" s="183" t="s">
        <v>1369</v>
      </c>
      <c r="AH289" s="29" t="s">
        <v>1356</v>
      </c>
      <c r="AI289" s="29" t="s">
        <v>1357</v>
      </c>
      <c r="AJ289" s="29" t="s">
        <v>258</v>
      </c>
      <c r="AK289" s="29" t="s">
        <v>258</v>
      </c>
      <c r="AL289" s="29" t="s">
        <v>13326</v>
      </c>
    </row>
    <row r="290" spans="1:38" x14ac:dyDescent="0.2">
      <c r="A290" s="35" t="s">
        <v>16</v>
      </c>
      <c r="B290" s="36">
        <v>2069</v>
      </c>
      <c r="C290" s="36"/>
      <c r="D290" s="36" t="s">
        <v>1349</v>
      </c>
      <c r="E290" s="37" t="s">
        <v>1762</v>
      </c>
      <c r="F290" s="38" t="s">
        <v>1269</v>
      </c>
      <c r="G290" s="38" t="s">
        <v>1271</v>
      </c>
      <c r="H290" s="35" t="s">
        <v>1440</v>
      </c>
      <c r="I290" s="35"/>
      <c r="J290" s="29" t="s">
        <v>484</v>
      </c>
      <c r="K290" s="29" t="s">
        <v>1365</v>
      </c>
      <c r="L290" s="29" t="s">
        <v>1366</v>
      </c>
      <c r="M290" s="39">
        <v>16.47089965565689</v>
      </c>
      <c r="N290" s="39">
        <v>53.392320328542098</v>
      </c>
      <c r="O290" s="29">
        <v>44197</v>
      </c>
      <c r="P290" s="29">
        <v>45381</v>
      </c>
      <c r="Q290" s="40">
        <v>3.2416152999999999</v>
      </c>
      <c r="R290" s="39">
        <v>16.445735797399042</v>
      </c>
      <c r="S290" s="39">
        <v>16.445735797399042</v>
      </c>
      <c r="T290" s="39">
        <v>16.445735797399042</v>
      </c>
      <c r="U290" s="39">
        <v>4.0551129363449689</v>
      </c>
      <c r="V290" s="39">
        <v>0</v>
      </c>
      <c r="W290" s="29" t="s">
        <v>1357</v>
      </c>
      <c r="X290" s="29" t="s">
        <v>258</v>
      </c>
      <c r="Y290" s="29" t="s">
        <v>1349</v>
      </c>
      <c r="Z290" s="41" t="s">
        <v>1349</v>
      </c>
      <c r="AA290" s="42" t="s">
        <v>1349</v>
      </c>
      <c r="AB290" s="29" t="s">
        <v>258</v>
      </c>
      <c r="AC290" s="29" t="s">
        <v>258</v>
      </c>
      <c r="AD290" s="29" t="s">
        <v>265</v>
      </c>
      <c r="AE290" s="29" t="s">
        <v>1367</v>
      </c>
      <c r="AF290" s="29" t="s">
        <v>1368</v>
      </c>
      <c r="AG290" s="183" t="s">
        <v>1369</v>
      </c>
      <c r="AH290" s="29" t="s">
        <v>1356</v>
      </c>
      <c r="AI290" s="29" t="s">
        <v>1357</v>
      </c>
      <c r="AJ290" s="29" t="s">
        <v>258</v>
      </c>
      <c r="AK290" s="29" t="s">
        <v>258</v>
      </c>
      <c r="AL290" s="29" t="s">
        <v>13326</v>
      </c>
    </row>
    <row r="291" spans="1:38" x14ac:dyDescent="0.2">
      <c r="A291" s="35" t="s">
        <v>16</v>
      </c>
      <c r="B291" s="36">
        <v>2071</v>
      </c>
      <c r="C291" s="36"/>
      <c r="D291" s="36" t="s">
        <v>1349</v>
      </c>
      <c r="E291" s="37" t="s">
        <v>1763</v>
      </c>
      <c r="F291" s="38" t="s">
        <v>1269</v>
      </c>
      <c r="G291" s="38" t="s">
        <v>1271</v>
      </c>
      <c r="H291" s="35" t="s">
        <v>1440</v>
      </c>
      <c r="I291" s="35"/>
      <c r="J291" s="29" t="s">
        <v>484</v>
      </c>
      <c r="K291" s="29" t="s">
        <v>1365</v>
      </c>
      <c r="L291" s="29" t="s">
        <v>1366</v>
      </c>
      <c r="M291" s="39">
        <v>29.875271427958474</v>
      </c>
      <c r="N291" s="39">
        <v>69.197754962354551</v>
      </c>
      <c r="O291" s="29">
        <v>44197</v>
      </c>
      <c r="P291" s="29">
        <v>45043</v>
      </c>
      <c r="Q291" s="40">
        <v>2.3162218000000001</v>
      </c>
      <c r="R291" s="39">
        <v>29.819575633127993</v>
      </c>
      <c r="S291" s="39">
        <v>29.819575633127993</v>
      </c>
      <c r="T291" s="39">
        <v>9.5586036960985616</v>
      </c>
      <c r="U291" s="39">
        <v>0</v>
      </c>
      <c r="V291" s="39">
        <v>0</v>
      </c>
      <c r="W291" s="29" t="s">
        <v>265</v>
      </c>
      <c r="X291" s="29" t="s">
        <v>11773</v>
      </c>
      <c r="Y291" s="29">
        <v>45273</v>
      </c>
      <c r="Z291" s="41" t="s">
        <v>11760</v>
      </c>
      <c r="AA291" s="42" t="s">
        <v>1349</v>
      </c>
      <c r="AB291" s="29" t="s">
        <v>258</v>
      </c>
      <c r="AC291" s="29" t="s">
        <v>258</v>
      </c>
      <c r="AD291" s="29" t="s">
        <v>265</v>
      </c>
      <c r="AE291" s="29" t="s">
        <v>1367</v>
      </c>
      <c r="AF291" s="29" t="s">
        <v>1368</v>
      </c>
      <c r="AG291" s="183" t="s">
        <v>1369</v>
      </c>
      <c r="AH291" s="29" t="s">
        <v>1356</v>
      </c>
      <c r="AI291" s="29" t="s">
        <v>1357</v>
      </c>
      <c r="AJ291" s="29" t="s">
        <v>258</v>
      </c>
      <c r="AK291" s="29" t="s">
        <v>258</v>
      </c>
      <c r="AL291" s="29" t="s">
        <v>13327</v>
      </c>
    </row>
    <row r="292" spans="1:38" x14ac:dyDescent="0.2">
      <c r="A292" s="35" t="s">
        <v>16</v>
      </c>
      <c r="B292" s="36">
        <v>2072</v>
      </c>
      <c r="C292" s="36"/>
      <c r="D292" s="36" t="s">
        <v>1349</v>
      </c>
      <c r="E292" s="37" t="s">
        <v>1764</v>
      </c>
      <c r="F292" s="38" t="s">
        <v>1269</v>
      </c>
      <c r="G292" s="38" t="s">
        <v>1271</v>
      </c>
      <c r="H292" s="35" t="s">
        <v>1440</v>
      </c>
      <c r="I292" s="35"/>
      <c r="J292" s="29" t="s">
        <v>1371</v>
      </c>
      <c r="K292" s="29" t="s">
        <v>1371</v>
      </c>
      <c r="L292" s="29" t="s">
        <v>1384</v>
      </c>
      <c r="M292" s="39">
        <v>97.437085951773966</v>
      </c>
      <c r="N292" s="39">
        <v>190.73926351813827</v>
      </c>
      <c r="O292" s="29">
        <v>44197</v>
      </c>
      <c r="P292" s="29">
        <v>44912</v>
      </c>
      <c r="Q292" s="40">
        <v>1.9575632999999999</v>
      </c>
      <c r="R292" s="39">
        <v>97.234401095140313</v>
      </c>
      <c r="S292" s="39">
        <v>93.504862422997945</v>
      </c>
      <c r="T292" s="39">
        <v>0</v>
      </c>
      <c r="U292" s="39">
        <v>0</v>
      </c>
      <c r="V292" s="39">
        <v>0</v>
      </c>
      <c r="W292" s="29" t="s">
        <v>265</v>
      </c>
      <c r="X292" s="29" t="s">
        <v>11773</v>
      </c>
      <c r="Y292" s="29">
        <v>45253</v>
      </c>
      <c r="Z292" s="41" t="s">
        <v>11759</v>
      </c>
      <c r="AA292" s="42" t="s">
        <v>1349</v>
      </c>
      <c r="AB292" s="29" t="s">
        <v>258</v>
      </c>
      <c r="AC292" s="29" t="s">
        <v>258</v>
      </c>
      <c r="AD292" s="29" t="s">
        <v>265</v>
      </c>
      <c r="AE292" s="29" t="s">
        <v>1353</v>
      </c>
      <c r="AF292" s="29" t="s">
        <v>1368</v>
      </c>
      <c r="AG292" s="183" t="s">
        <v>1369</v>
      </c>
      <c r="AH292" s="29" t="s">
        <v>1356</v>
      </c>
      <c r="AI292" s="29" t="s">
        <v>1357</v>
      </c>
      <c r="AJ292" s="29" t="s">
        <v>258</v>
      </c>
      <c r="AK292" s="29" t="s">
        <v>258</v>
      </c>
      <c r="AL292" s="29" t="s">
        <v>13327</v>
      </c>
    </row>
    <row r="293" spans="1:38" x14ac:dyDescent="0.2">
      <c r="A293" s="35" t="s">
        <v>16</v>
      </c>
      <c r="B293" s="36">
        <v>2078</v>
      </c>
      <c r="C293" s="36"/>
      <c r="D293" s="36" t="s">
        <v>1349</v>
      </c>
      <c r="E293" s="37" t="s">
        <v>1765</v>
      </c>
      <c r="F293" s="38" t="s">
        <v>1269</v>
      </c>
      <c r="G293" s="38" t="s">
        <v>1271</v>
      </c>
      <c r="H293" s="35" t="s">
        <v>1440</v>
      </c>
      <c r="I293" s="35"/>
      <c r="J293" s="29" t="s">
        <v>1371</v>
      </c>
      <c r="K293" s="29" t="s">
        <v>1371</v>
      </c>
      <c r="L293" s="29" t="s">
        <v>1384</v>
      </c>
      <c r="M293" s="39">
        <v>87.779242893859234</v>
      </c>
      <c r="N293" s="39">
        <v>173.75603559206024</v>
      </c>
      <c r="O293" s="29">
        <v>44197</v>
      </c>
      <c r="P293" s="29">
        <v>44920</v>
      </c>
      <c r="Q293" s="40">
        <v>1.9794661</v>
      </c>
      <c r="R293" s="39">
        <v>87.598001368925395</v>
      </c>
      <c r="S293" s="39">
        <v>86.158034223134834</v>
      </c>
      <c r="T293" s="39">
        <v>0</v>
      </c>
      <c r="U293" s="39">
        <v>0</v>
      </c>
      <c r="V293" s="39">
        <v>0</v>
      </c>
      <c r="W293" s="29" t="s">
        <v>1357</v>
      </c>
      <c r="X293" s="29" t="s">
        <v>258</v>
      </c>
      <c r="Y293" s="29" t="s">
        <v>1349</v>
      </c>
      <c r="Z293" s="41" t="s">
        <v>1349</v>
      </c>
      <c r="AA293" s="42" t="s">
        <v>1349</v>
      </c>
      <c r="AB293" s="29" t="s">
        <v>258</v>
      </c>
      <c r="AC293" s="29" t="s">
        <v>258</v>
      </c>
      <c r="AD293" s="29" t="s">
        <v>265</v>
      </c>
      <c r="AE293" s="29" t="s">
        <v>1353</v>
      </c>
      <c r="AF293" s="29" t="s">
        <v>1368</v>
      </c>
      <c r="AG293" s="183" t="s">
        <v>1369</v>
      </c>
      <c r="AH293" s="29" t="s">
        <v>1356</v>
      </c>
      <c r="AI293" s="29" t="s">
        <v>1357</v>
      </c>
      <c r="AJ293" s="29" t="s">
        <v>258</v>
      </c>
      <c r="AK293" s="29" t="s">
        <v>258</v>
      </c>
      <c r="AL293" s="29" t="s">
        <v>13326</v>
      </c>
    </row>
    <row r="294" spans="1:38" x14ac:dyDescent="0.2">
      <c r="A294" s="35" t="s">
        <v>16</v>
      </c>
      <c r="B294" s="36">
        <v>2082</v>
      </c>
      <c r="C294" s="36"/>
      <c r="D294" s="36" t="s">
        <v>1349</v>
      </c>
      <c r="E294" s="37" t="s">
        <v>1766</v>
      </c>
      <c r="F294" s="38" t="s">
        <v>1269</v>
      </c>
      <c r="G294" s="38" t="s">
        <v>1271</v>
      </c>
      <c r="H294" s="35" t="s">
        <v>1440</v>
      </c>
      <c r="I294" s="35"/>
      <c r="J294" s="29" t="s">
        <v>484</v>
      </c>
      <c r="K294" s="29" t="s">
        <v>1365</v>
      </c>
      <c r="L294" s="29" t="s">
        <v>1366</v>
      </c>
      <c r="M294" s="39">
        <v>22.36885692713739</v>
      </c>
      <c r="N294" s="39">
        <v>49.11655852156057</v>
      </c>
      <c r="O294" s="29">
        <v>44197</v>
      </c>
      <c r="P294" s="29">
        <v>44999</v>
      </c>
      <c r="Q294" s="40">
        <v>2.1957563000000002</v>
      </c>
      <c r="R294" s="39">
        <v>22.325708418891171</v>
      </c>
      <c r="S294" s="39">
        <v>22.325708418891171</v>
      </c>
      <c r="T294" s="39">
        <v>4.4651416837782341</v>
      </c>
      <c r="U294" s="39">
        <v>0</v>
      </c>
      <c r="V294" s="39">
        <v>0</v>
      </c>
      <c r="W294" s="29" t="s">
        <v>1357</v>
      </c>
      <c r="X294" s="29" t="s">
        <v>258</v>
      </c>
      <c r="Y294" s="29" t="s">
        <v>1349</v>
      </c>
      <c r="Z294" s="41" t="s">
        <v>1349</v>
      </c>
      <c r="AA294" s="42" t="s">
        <v>1349</v>
      </c>
      <c r="AB294" s="29" t="s">
        <v>258</v>
      </c>
      <c r="AC294" s="29" t="s">
        <v>258</v>
      </c>
      <c r="AD294" s="29" t="s">
        <v>265</v>
      </c>
      <c r="AE294" s="29" t="s">
        <v>1367</v>
      </c>
      <c r="AF294" s="29" t="s">
        <v>1368</v>
      </c>
      <c r="AG294" s="183" t="s">
        <v>1369</v>
      </c>
      <c r="AH294" s="29" t="s">
        <v>1356</v>
      </c>
      <c r="AI294" s="29" t="s">
        <v>1357</v>
      </c>
      <c r="AJ294" s="29" t="s">
        <v>258</v>
      </c>
      <c r="AK294" s="29" t="s">
        <v>258</v>
      </c>
      <c r="AL294" s="29" t="s">
        <v>13326</v>
      </c>
    </row>
    <row r="295" spans="1:38" x14ac:dyDescent="0.2">
      <c r="A295" s="35" t="s">
        <v>16</v>
      </c>
      <c r="B295" s="36">
        <v>2083</v>
      </c>
      <c r="C295" s="36"/>
      <c r="D295" s="36" t="s">
        <v>1349</v>
      </c>
      <c r="E295" s="37" t="s">
        <v>1767</v>
      </c>
      <c r="F295" s="38" t="s">
        <v>1269</v>
      </c>
      <c r="G295" s="38" t="s">
        <v>1271</v>
      </c>
      <c r="H295" s="35" t="s">
        <v>1440</v>
      </c>
      <c r="I295" s="35"/>
      <c r="J295" s="29" t="s">
        <v>1371</v>
      </c>
      <c r="K295" s="29" t="s">
        <v>1371</v>
      </c>
      <c r="L295" s="29" t="s">
        <v>1384</v>
      </c>
      <c r="M295" s="39">
        <v>92.681994635918812</v>
      </c>
      <c r="N295" s="39">
        <v>211.62706365503081</v>
      </c>
      <c r="O295" s="29">
        <v>44197</v>
      </c>
      <c r="P295" s="29">
        <v>45031</v>
      </c>
      <c r="Q295" s="40">
        <v>2.2833676000000001</v>
      </c>
      <c r="R295" s="39">
        <v>92.507638603696094</v>
      </c>
      <c r="S295" s="39">
        <v>92.507638603696094</v>
      </c>
      <c r="T295" s="39">
        <v>26.6117864476386</v>
      </c>
      <c r="U295" s="39">
        <v>0</v>
      </c>
      <c r="V295" s="39">
        <v>0</v>
      </c>
      <c r="W295" s="29" t="s">
        <v>1357</v>
      </c>
      <c r="X295" s="29" t="s">
        <v>258</v>
      </c>
      <c r="Y295" s="29" t="s">
        <v>1349</v>
      </c>
      <c r="Z295" s="41" t="s">
        <v>1349</v>
      </c>
      <c r="AA295" s="42" t="s">
        <v>1349</v>
      </c>
      <c r="AB295" s="29" t="s">
        <v>258</v>
      </c>
      <c r="AC295" s="29" t="s">
        <v>258</v>
      </c>
      <c r="AD295" s="29" t="s">
        <v>265</v>
      </c>
      <c r="AE295" s="29" t="s">
        <v>1353</v>
      </c>
      <c r="AF295" s="29" t="s">
        <v>1368</v>
      </c>
      <c r="AG295" s="183" t="s">
        <v>1369</v>
      </c>
      <c r="AH295" s="29" t="s">
        <v>1356</v>
      </c>
      <c r="AI295" s="29" t="s">
        <v>1357</v>
      </c>
      <c r="AJ295" s="29" t="s">
        <v>258</v>
      </c>
      <c r="AK295" s="29" t="s">
        <v>258</v>
      </c>
      <c r="AL295" s="29" t="s">
        <v>13326</v>
      </c>
    </row>
    <row r="296" spans="1:38" x14ac:dyDescent="0.2">
      <c r="A296" s="35" t="s">
        <v>16</v>
      </c>
      <c r="B296" s="36">
        <v>2084</v>
      </c>
      <c r="C296" s="36"/>
      <c r="D296" s="36" t="s">
        <v>1349</v>
      </c>
      <c r="E296" s="37" t="s">
        <v>1768</v>
      </c>
      <c r="F296" s="38" t="s">
        <v>1269</v>
      </c>
      <c r="G296" s="38" t="s">
        <v>1271</v>
      </c>
      <c r="H296" s="35" t="s">
        <v>1440</v>
      </c>
      <c r="I296" s="35"/>
      <c r="J296" s="29" t="s">
        <v>484</v>
      </c>
      <c r="K296" s="29" t="s">
        <v>1365</v>
      </c>
      <c r="L296" s="29" t="s">
        <v>1366</v>
      </c>
      <c r="M296" s="39">
        <v>14.111938945695218</v>
      </c>
      <c r="N296" s="39">
        <v>45.629568788501025</v>
      </c>
      <c r="O296" s="29">
        <v>44197</v>
      </c>
      <c r="P296" s="29">
        <v>45378</v>
      </c>
      <c r="Q296" s="40">
        <v>3.2334018000000002</v>
      </c>
      <c r="R296" s="39">
        <v>14.090349075975359</v>
      </c>
      <c r="S296" s="39">
        <v>14.090349075975359</v>
      </c>
      <c r="T296" s="39">
        <v>14.090349075975359</v>
      </c>
      <c r="U296" s="39">
        <v>3.3585215605749488</v>
      </c>
      <c r="V296" s="39">
        <v>0</v>
      </c>
      <c r="W296" s="29" t="s">
        <v>1357</v>
      </c>
      <c r="X296" s="29" t="s">
        <v>258</v>
      </c>
      <c r="Y296" s="29" t="s">
        <v>1349</v>
      </c>
      <c r="Z296" s="41" t="s">
        <v>1349</v>
      </c>
      <c r="AA296" s="42" t="s">
        <v>1349</v>
      </c>
      <c r="AB296" s="29" t="s">
        <v>258</v>
      </c>
      <c r="AC296" s="29" t="s">
        <v>258</v>
      </c>
      <c r="AD296" s="29" t="s">
        <v>265</v>
      </c>
      <c r="AE296" s="29" t="s">
        <v>1367</v>
      </c>
      <c r="AF296" s="29" t="s">
        <v>1368</v>
      </c>
      <c r="AG296" s="183" t="s">
        <v>1369</v>
      </c>
      <c r="AH296" s="29" t="s">
        <v>1356</v>
      </c>
      <c r="AI296" s="29" t="s">
        <v>1357</v>
      </c>
      <c r="AJ296" s="29" t="s">
        <v>258</v>
      </c>
      <c r="AK296" s="29" t="s">
        <v>258</v>
      </c>
      <c r="AL296" s="29" t="s">
        <v>13326</v>
      </c>
    </row>
    <row r="297" spans="1:38" x14ac:dyDescent="0.2">
      <c r="A297" s="35" t="s">
        <v>16</v>
      </c>
      <c r="B297" s="36">
        <v>2086</v>
      </c>
      <c r="C297" s="36"/>
      <c r="D297" s="36" t="s">
        <v>1349</v>
      </c>
      <c r="E297" s="37" t="s">
        <v>1769</v>
      </c>
      <c r="F297" s="38" t="s">
        <v>1269</v>
      </c>
      <c r="G297" s="38" t="s">
        <v>1271</v>
      </c>
      <c r="H297" s="35" t="s">
        <v>1440</v>
      </c>
      <c r="I297" s="35"/>
      <c r="J297" s="29" t="s">
        <v>484</v>
      </c>
      <c r="K297" s="29" t="s">
        <v>1551</v>
      </c>
      <c r="L297" s="29" t="s">
        <v>1384</v>
      </c>
      <c r="M297" s="39">
        <v>101.43759823392513</v>
      </c>
      <c r="N297" s="39">
        <v>212.17885010266943</v>
      </c>
      <c r="O297" s="29">
        <v>44197</v>
      </c>
      <c r="P297" s="29">
        <v>44961</v>
      </c>
      <c r="Q297" s="40">
        <v>2.0917180000000002</v>
      </c>
      <c r="R297" s="39">
        <v>101.2356605065024</v>
      </c>
      <c r="S297" s="39">
        <v>101.2356605065024</v>
      </c>
      <c r="T297" s="39">
        <v>9.7075290896646127</v>
      </c>
      <c r="U297" s="39">
        <v>0</v>
      </c>
      <c r="V297" s="39">
        <v>0</v>
      </c>
      <c r="W297" s="29" t="s">
        <v>1357</v>
      </c>
      <c r="X297" s="29" t="s">
        <v>258</v>
      </c>
      <c r="Y297" s="29" t="s">
        <v>1349</v>
      </c>
      <c r="Z297" s="41" t="s">
        <v>1349</v>
      </c>
      <c r="AA297" s="42" t="s">
        <v>1349</v>
      </c>
      <c r="AB297" s="29" t="s">
        <v>258</v>
      </c>
      <c r="AC297" s="29" t="s">
        <v>258</v>
      </c>
      <c r="AD297" s="29" t="s">
        <v>265</v>
      </c>
      <c r="AE297" s="29" t="s">
        <v>1353</v>
      </c>
      <c r="AF297" s="29" t="s">
        <v>1368</v>
      </c>
      <c r="AG297" s="183" t="s">
        <v>1369</v>
      </c>
      <c r="AH297" s="29" t="s">
        <v>1356</v>
      </c>
      <c r="AI297" s="29" t="s">
        <v>1357</v>
      </c>
      <c r="AJ297" s="29" t="s">
        <v>258</v>
      </c>
      <c r="AK297" s="29" t="s">
        <v>258</v>
      </c>
      <c r="AL297" s="29" t="s">
        <v>13326</v>
      </c>
    </row>
    <row r="298" spans="1:38" x14ac:dyDescent="0.2">
      <c r="A298" s="35" t="s">
        <v>16</v>
      </c>
      <c r="B298" s="36">
        <v>2088</v>
      </c>
      <c r="C298" s="36"/>
      <c r="D298" s="36" t="s">
        <v>1349</v>
      </c>
      <c r="E298" s="37" t="s">
        <v>1770</v>
      </c>
      <c r="F298" s="38" t="s">
        <v>1269</v>
      </c>
      <c r="G298" s="38" t="s">
        <v>1271</v>
      </c>
      <c r="H298" s="35" t="s">
        <v>1440</v>
      </c>
      <c r="I298" s="35"/>
      <c r="J298" s="29" t="s">
        <v>1371</v>
      </c>
      <c r="K298" s="29" t="s">
        <v>1371</v>
      </c>
      <c r="L298" s="29" t="s">
        <v>1384</v>
      </c>
      <c r="M298" s="39">
        <v>100.65555188135583</v>
      </c>
      <c r="N298" s="39">
        <v>215.50346611909652</v>
      </c>
      <c r="O298" s="29">
        <v>44197</v>
      </c>
      <c r="P298" s="29">
        <v>44979</v>
      </c>
      <c r="Q298" s="40">
        <v>2.1409992999999998</v>
      </c>
      <c r="R298" s="39">
        <v>100.4581930184805</v>
      </c>
      <c r="S298" s="39">
        <v>100.4581930184805</v>
      </c>
      <c r="T298" s="39">
        <v>14.587080082135524</v>
      </c>
      <c r="U298" s="39">
        <v>0</v>
      </c>
      <c r="V298" s="39">
        <v>0</v>
      </c>
      <c r="W298" s="29" t="s">
        <v>265</v>
      </c>
      <c r="X298" s="29" t="s">
        <v>11773</v>
      </c>
      <c r="Y298" s="29">
        <v>45285</v>
      </c>
      <c r="Z298" s="41" t="s">
        <v>11760</v>
      </c>
      <c r="AA298" s="42" t="s">
        <v>1349</v>
      </c>
      <c r="AB298" s="29" t="s">
        <v>258</v>
      </c>
      <c r="AC298" s="29" t="s">
        <v>258</v>
      </c>
      <c r="AD298" s="29" t="s">
        <v>265</v>
      </c>
      <c r="AE298" s="29" t="s">
        <v>1353</v>
      </c>
      <c r="AF298" s="29" t="s">
        <v>1368</v>
      </c>
      <c r="AG298" s="183" t="s">
        <v>1369</v>
      </c>
      <c r="AH298" s="29" t="s">
        <v>1356</v>
      </c>
      <c r="AI298" s="29" t="s">
        <v>1357</v>
      </c>
      <c r="AJ298" s="29" t="s">
        <v>258</v>
      </c>
      <c r="AK298" s="29" t="s">
        <v>258</v>
      </c>
      <c r="AL298" s="29" t="s">
        <v>13327</v>
      </c>
    </row>
    <row r="299" spans="1:38" x14ac:dyDescent="0.2">
      <c r="A299" s="35" t="s">
        <v>16</v>
      </c>
      <c r="B299" s="36">
        <v>2093</v>
      </c>
      <c r="C299" s="36"/>
      <c r="D299" s="36" t="s">
        <v>1349</v>
      </c>
      <c r="E299" s="37" t="s">
        <v>1771</v>
      </c>
      <c r="F299" s="38" t="s">
        <v>1269</v>
      </c>
      <c r="G299" s="38" t="s">
        <v>1271</v>
      </c>
      <c r="H299" s="35" t="s">
        <v>1440</v>
      </c>
      <c r="I299" s="35"/>
      <c r="J299" s="29" t="s">
        <v>1371</v>
      </c>
      <c r="K299" s="29" t="s">
        <v>1371</v>
      </c>
      <c r="L299" s="29" t="s">
        <v>1384</v>
      </c>
      <c r="M299" s="39">
        <v>100.84540828564171</v>
      </c>
      <c r="N299" s="39">
        <v>291.56125941136207</v>
      </c>
      <c r="O299" s="29">
        <v>44197</v>
      </c>
      <c r="P299" s="29">
        <v>45253</v>
      </c>
      <c r="Q299" s="40">
        <v>2.8911704</v>
      </c>
      <c r="R299" s="39">
        <v>100.68104038329911</v>
      </c>
      <c r="S299" s="39">
        <v>100.68104038329911</v>
      </c>
      <c r="T299" s="39">
        <v>90.199178644763862</v>
      </c>
      <c r="U299" s="39">
        <v>0</v>
      </c>
      <c r="V299" s="39">
        <v>0</v>
      </c>
      <c r="W299" s="29" t="s">
        <v>1357</v>
      </c>
      <c r="X299" s="29" t="s">
        <v>258</v>
      </c>
      <c r="Y299" s="29" t="s">
        <v>1349</v>
      </c>
      <c r="Z299" s="41" t="s">
        <v>1349</v>
      </c>
      <c r="AA299" s="42" t="s">
        <v>1349</v>
      </c>
      <c r="AB299" s="29" t="s">
        <v>258</v>
      </c>
      <c r="AC299" s="29" t="s">
        <v>258</v>
      </c>
      <c r="AD299" s="29" t="s">
        <v>265</v>
      </c>
      <c r="AE299" s="29" t="s">
        <v>1353</v>
      </c>
      <c r="AF299" s="29" t="s">
        <v>1368</v>
      </c>
      <c r="AG299" s="183" t="s">
        <v>1369</v>
      </c>
      <c r="AH299" s="29" t="s">
        <v>1356</v>
      </c>
      <c r="AI299" s="29" t="s">
        <v>1357</v>
      </c>
      <c r="AJ299" s="29" t="s">
        <v>258</v>
      </c>
      <c r="AK299" s="29" t="s">
        <v>258</v>
      </c>
      <c r="AL299" s="29" t="s">
        <v>13326</v>
      </c>
    </row>
    <row r="300" spans="1:38" x14ac:dyDescent="0.2">
      <c r="A300" s="35" t="s">
        <v>16</v>
      </c>
      <c r="B300" s="36">
        <v>2098</v>
      </c>
      <c r="C300" s="36"/>
      <c r="D300" s="36" t="s">
        <v>1349</v>
      </c>
      <c r="E300" s="37" t="s">
        <v>1772</v>
      </c>
      <c r="F300" s="38" t="s">
        <v>1269</v>
      </c>
      <c r="G300" s="38" t="s">
        <v>1273</v>
      </c>
      <c r="H300" s="35" t="s">
        <v>1471</v>
      </c>
      <c r="I300" s="35"/>
      <c r="J300" s="29" t="s">
        <v>484</v>
      </c>
      <c r="K300" s="29" t="s">
        <v>1365</v>
      </c>
      <c r="L300" s="29" t="s">
        <v>1384</v>
      </c>
      <c r="M300" s="39">
        <v>228.06990075438674</v>
      </c>
      <c r="N300" s="39">
        <v>1139.5689801505819</v>
      </c>
      <c r="O300" s="29">
        <v>44197</v>
      </c>
      <c r="P300" s="29">
        <v>46022</v>
      </c>
      <c r="Q300" s="40">
        <v>4.9965776999999996</v>
      </c>
      <c r="R300" s="39">
        <v>227.78898015058178</v>
      </c>
      <c r="S300" s="39">
        <v>227.78898015058178</v>
      </c>
      <c r="T300" s="39">
        <v>227.78898015058178</v>
      </c>
      <c r="U300" s="39">
        <v>228.41305954825461</v>
      </c>
      <c r="V300" s="39">
        <v>227.78898015058178</v>
      </c>
      <c r="W300" s="29" t="s">
        <v>265</v>
      </c>
      <c r="X300" s="29" t="s">
        <v>11774</v>
      </c>
      <c r="Y300" s="29">
        <v>45141</v>
      </c>
      <c r="Z300" s="41" t="s">
        <v>11756</v>
      </c>
      <c r="AA300" s="42" t="s">
        <v>1349</v>
      </c>
      <c r="AB300" s="29" t="s">
        <v>258</v>
      </c>
      <c r="AC300" s="29" t="s">
        <v>258</v>
      </c>
      <c r="AD300" s="29" t="s">
        <v>265</v>
      </c>
      <c r="AE300" s="29" t="s">
        <v>1353</v>
      </c>
      <c r="AF300" s="29" t="s">
        <v>1368</v>
      </c>
      <c r="AG300" s="183" t="s">
        <v>1369</v>
      </c>
      <c r="AH300" s="29" t="s">
        <v>1356</v>
      </c>
      <c r="AI300" s="29" t="s">
        <v>1357</v>
      </c>
      <c r="AJ300" s="29" t="s">
        <v>258</v>
      </c>
      <c r="AK300" s="29" t="s">
        <v>258</v>
      </c>
      <c r="AL300" s="29" t="s">
        <v>13327</v>
      </c>
    </row>
    <row r="301" spans="1:38" x14ac:dyDescent="0.2">
      <c r="A301" s="35" t="s">
        <v>16</v>
      </c>
      <c r="B301" s="36">
        <v>2104</v>
      </c>
      <c r="C301" s="36"/>
      <c r="D301" s="36" t="s">
        <v>1349</v>
      </c>
      <c r="E301" s="37" t="s">
        <v>1773</v>
      </c>
      <c r="F301" s="38" t="s">
        <v>1269</v>
      </c>
      <c r="G301" s="38" t="s">
        <v>1271</v>
      </c>
      <c r="H301" s="35" t="s">
        <v>1440</v>
      </c>
      <c r="I301" s="35"/>
      <c r="J301" s="29" t="s">
        <v>484</v>
      </c>
      <c r="K301" s="29" t="s">
        <v>1551</v>
      </c>
      <c r="L301" s="29" t="s">
        <v>1384</v>
      </c>
      <c r="M301" s="39">
        <v>35.306197034980336</v>
      </c>
      <c r="N301" s="39">
        <v>82.743613963039024</v>
      </c>
      <c r="O301" s="29">
        <v>44197</v>
      </c>
      <c r="P301" s="29">
        <v>45053</v>
      </c>
      <c r="Q301" s="40">
        <v>2.3436002999999999</v>
      </c>
      <c r="R301" s="39">
        <v>35.240862422997949</v>
      </c>
      <c r="S301" s="39">
        <v>35.240862422997949</v>
      </c>
      <c r="T301" s="39">
        <v>12.26188911704312</v>
      </c>
      <c r="U301" s="39">
        <v>0</v>
      </c>
      <c r="V301" s="39">
        <v>0</v>
      </c>
      <c r="W301" s="29" t="s">
        <v>1357</v>
      </c>
      <c r="X301" s="29" t="s">
        <v>258</v>
      </c>
      <c r="Y301" s="29" t="s">
        <v>1349</v>
      </c>
      <c r="Z301" s="41" t="s">
        <v>1349</v>
      </c>
      <c r="AA301" s="42" t="s">
        <v>1349</v>
      </c>
      <c r="AB301" s="29" t="s">
        <v>258</v>
      </c>
      <c r="AC301" s="29" t="s">
        <v>258</v>
      </c>
      <c r="AD301" s="29" t="s">
        <v>265</v>
      </c>
      <c r="AE301" s="29" t="s">
        <v>1353</v>
      </c>
      <c r="AF301" s="29" t="s">
        <v>1368</v>
      </c>
      <c r="AG301" s="183" t="s">
        <v>1369</v>
      </c>
      <c r="AH301" s="29" t="s">
        <v>1356</v>
      </c>
      <c r="AI301" s="29" t="s">
        <v>1357</v>
      </c>
      <c r="AJ301" s="29" t="s">
        <v>258</v>
      </c>
      <c r="AK301" s="29" t="s">
        <v>258</v>
      </c>
      <c r="AL301" s="29" t="s">
        <v>13326</v>
      </c>
    </row>
    <row r="302" spans="1:38" x14ac:dyDescent="0.2">
      <c r="A302" s="35" t="s">
        <v>16</v>
      </c>
      <c r="B302" s="36">
        <v>2105</v>
      </c>
      <c r="C302" s="36"/>
      <c r="D302" s="36" t="s">
        <v>1349</v>
      </c>
      <c r="E302" s="37" t="s">
        <v>1774</v>
      </c>
      <c r="F302" s="38" t="s">
        <v>1269</v>
      </c>
      <c r="G302" s="38" t="s">
        <v>1271</v>
      </c>
      <c r="H302" s="35" t="s">
        <v>1440</v>
      </c>
      <c r="I302" s="35"/>
      <c r="J302" s="29" t="s">
        <v>484</v>
      </c>
      <c r="K302" s="29" t="s">
        <v>1365</v>
      </c>
      <c r="L302" s="29" t="s">
        <v>1384</v>
      </c>
      <c r="M302" s="39">
        <v>128.46114681021854</v>
      </c>
      <c r="N302" s="39">
        <v>265.18741957563316</v>
      </c>
      <c r="O302" s="29">
        <v>44197</v>
      </c>
      <c r="P302" s="29">
        <v>44951</v>
      </c>
      <c r="Q302" s="40">
        <v>2.0643395</v>
      </c>
      <c r="R302" s="39">
        <v>128.20318959616699</v>
      </c>
      <c r="S302" s="39">
        <v>128.20318959616699</v>
      </c>
      <c r="T302" s="39">
        <v>8.7810403832991089</v>
      </c>
      <c r="U302" s="39">
        <v>0</v>
      </c>
      <c r="V302" s="39">
        <v>0</v>
      </c>
      <c r="W302" s="29" t="s">
        <v>1357</v>
      </c>
      <c r="X302" s="29" t="s">
        <v>258</v>
      </c>
      <c r="Y302" s="29" t="s">
        <v>1349</v>
      </c>
      <c r="Z302" s="41" t="s">
        <v>1349</v>
      </c>
      <c r="AA302" s="42" t="s">
        <v>1349</v>
      </c>
      <c r="AB302" s="29" t="s">
        <v>258</v>
      </c>
      <c r="AC302" s="29" t="s">
        <v>258</v>
      </c>
      <c r="AD302" s="29" t="s">
        <v>265</v>
      </c>
      <c r="AE302" s="29" t="s">
        <v>1353</v>
      </c>
      <c r="AF302" s="29" t="s">
        <v>1368</v>
      </c>
      <c r="AG302" s="183" t="s">
        <v>1369</v>
      </c>
      <c r="AH302" s="29" t="s">
        <v>1356</v>
      </c>
      <c r="AI302" s="29" t="s">
        <v>1357</v>
      </c>
      <c r="AJ302" s="29" t="s">
        <v>258</v>
      </c>
      <c r="AK302" s="29" t="s">
        <v>258</v>
      </c>
      <c r="AL302" s="29" t="s">
        <v>13326</v>
      </c>
    </row>
    <row r="303" spans="1:38" x14ac:dyDescent="0.2">
      <c r="A303" s="35" t="s">
        <v>16</v>
      </c>
      <c r="B303" s="36">
        <v>2109</v>
      </c>
      <c r="C303" s="36"/>
      <c r="D303" s="36" t="s">
        <v>1349</v>
      </c>
      <c r="E303" s="37" t="s">
        <v>1775</v>
      </c>
      <c r="F303" s="38" t="s">
        <v>1269</v>
      </c>
      <c r="G303" s="38" t="s">
        <v>1271</v>
      </c>
      <c r="H303" s="35" t="s">
        <v>1440</v>
      </c>
      <c r="I303" s="35"/>
      <c r="J303" s="29" t="s">
        <v>1371</v>
      </c>
      <c r="K303" s="29" t="s">
        <v>1371</v>
      </c>
      <c r="L303" s="29" t="s">
        <v>1384</v>
      </c>
      <c r="M303" s="39">
        <v>90.174338311763236</v>
      </c>
      <c r="N303" s="39">
        <v>209.11064750171116</v>
      </c>
      <c r="O303" s="29">
        <v>44197</v>
      </c>
      <c r="P303" s="29">
        <v>45044</v>
      </c>
      <c r="Q303" s="40">
        <v>2.3189595999999999</v>
      </c>
      <c r="R303" s="39">
        <v>90.006351813826143</v>
      </c>
      <c r="S303" s="39">
        <v>90.006351813826143</v>
      </c>
      <c r="T303" s="39">
        <v>29.097943874058863</v>
      </c>
      <c r="U303" s="39">
        <v>0</v>
      </c>
      <c r="V303" s="39">
        <v>0</v>
      </c>
      <c r="W303" s="29" t="s">
        <v>1357</v>
      </c>
      <c r="X303" s="29" t="s">
        <v>258</v>
      </c>
      <c r="Y303" s="29" t="s">
        <v>1349</v>
      </c>
      <c r="Z303" s="41" t="s">
        <v>1349</v>
      </c>
      <c r="AA303" s="42" t="s">
        <v>1349</v>
      </c>
      <c r="AB303" s="29" t="s">
        <v>258</v>
      </c>
      <c r="AC303" s="29" t="s">
        <v>258</v>
      </c>
      <c r="AD303" s="29" t="s">
        <v>265</v>
      </c>
      <c r="AE303" s="29" t="s">
        <v>1353</v>
      </c>
      <c r="AF303" s="29" t="s">
        <v>1368</v>
      </c>
      <c r="AG303" s="183" t="s">
        <v>1369</v>
      </c>
      <c r="AH303" s="29" t="s">
        <v>1356</v>
      </c>
      <c r="AI303" s="29" t="s">
        <v>1357</v>
      </c>
      <c r="AJ303" s="29" t="s">
        <v>258</v>
      </c>
      <c r="AK303" s="29" t="s">
        <v>258</v>
      </c>
      <c r="AL303" s="29" t="s">
        <v>13326</v>
      </c>
    </row>
    <row r="304" spans="1:38" x14ac:dyDescent="0.2">
      <c r="A304" s="35" t="s">
        <v>16</v>
      </c>
      <c r="B304" s="36">
        <v>2113</v>
      </c>
      <c r="C304" s="36"/>
      <c r="D304" s="36" t="s">
        <v>1349</v>
      </c>
      <c r="E304" s="37" t="s">
        <v>1776</v>
      </c>
      <c r="F304" s="38" t="s">
        <v>1269</v>
      </c>
      <c r="G304" s="38" t="s">
        <v>1271</v>
      </c>
      <c r="H304" s="35" t="s">
        <v>1440</v>
      </c>
      <c r="I304" s="35"/>
      <c r="J304" s="29" t="s">
        <v>1371</v>
      </c>
      <c r="K304" s="29" t="s">
        <v>1371</v>
      </c>
      <c r="L304" s="29" t="s">
        <v>1384</v>
      </c>
      <c r="M304" s="39">
        <v>681.32803541482747</v>
      </c>
      <c r="N304" s="39">
        <v>1410.2231238877482</v>
      </c>
      <c r="O304" s="29">
        <v>44197</v>
      </c>
      <c r="P304" s="29">
        <v>44953</v>
      </c>
      <c r="Q304" s="40">
        <v>2.0698151999999999</v>
      </c>
      <c r="R304" s="39">
        <v>679.96227241615327</v>
      </c>
      <c r="S304" s="39">
        <v>679.96227241615327</v>
      </c>
      <c r="T304" s="39">
        <v>50.298579055441479</v>
      </c>
      <c r="U304" s="39">
        <v>0</v>
      </c>
      <c r="V304" s="39">
        <v>0</v>
      </c>
      <c r="W304" s="29" t="s">
        <v>1357</v>
      </c>
      <c r="X304" s="29" t="s">
        <v>258</v>
      </c>
      <c r="Y304" s="29" t="s">
        <v>1349</v>
      </c>
      <c r="Z304" s="41" t="s">
        <v>1349</v>
      </c>
      <c r="AA304" s="42" t="s">
        <v>1349</v>
      </c>
      <c r="AB304" s="29" t="s">
        <v>258</v>
      </c>
      <c r="AC304" s="29" t="s">
        <v>258</v>
      </c>
      <c r="AD304" s="29" t="s">
        <v>265</v>
      </c>
      <c r="AE304" s="29" t="s">
        <v>1353</v>
      </c>
      <c r="AF304" s="29" t="s">
        <v>1368</v>
      </c>
      <c r="AG304" s="183" t="s">
        <v>1369</v>
      </c>
      <c r="AH304" s="29" t="s">
        <v>1356</v>
      </c>
      <c r="AI304" s="29" t="s">
        <v>1357</v>
      </c>
      <c r="AJ304" s="29" t="s">
        <v>258</v>
      </c>
      <c r="AK304" s="29" t="s">
        <v>258</v>
      </c>
      <c r="AL304" s="29" t="s">
        <v>13326</v>
      </c>
    </row>
    <row r="305" spans="1:38" x14ac:dyDescent="0.2">
      <c r="A305" s="35" t="s">
        <v>16</v>
      </c>
      <c r="B305" s="36">
        <v>2114</v>
      </c>
      <c r="C305" s="36"/>
      <c r="D305" s="36" t="s">
        <v>1349</v>
      </c>
      <c r="E305" s="37" t="s">
        <v>1777</v>
      </c>
      <c r="F305" s="38" t="s">
        <v>1269</v>
      </c>
      <c r="G305" s="38" t="s">
        <v>1271</v>
      </c>
      <c r="H305" s="35" t="s">
        <v>1440</v>
      </c>
      <c r="I305" s="35"/>
      <c r="J305" s="29" t="s">
        <v>484</v>
      </c>
      <c r="K305" s="29" t="s">
        <v>1365</v>
      </c>
      <c r="L305" s="29" t="s">
        <v>1384</v>
      </c>
      <c r="M305" s="39">
        <v>78.081437287570751</v>
      </c>
      <c r="N305" s="39">
        <v>190.68758932238191</v>
      </c>
      <c r="O305" s="29">
        <v>44197</v>
      </c>
      <c r="P305" s="29">
        <v>45089</v>
      </c>
      <c r="Q305" s="40">
        <v>2.4421629</v>
      </c>
      <c r="R305" s="39">
        <v>77.9406160164271</v>
      </c>
      <c r="S305" s="39">
        <v>77.9406160164271</v>
      </c>
      <c r="T305" s="39">
        <v>34.806357289527718</v>
      </c>
      <c r="U305" s="39">
        <v>0</v>
      </c>
      <c r="V305" s="39">
        <v>0</v>
      </c>
      <c r="W305" s="29" t="s">
        <v>1357</v>
      </c>
      <c r="X305" s="29" t="s">
        <v>258</v>
      </c>
      <c r="Y305" s="29" t="s">
        <v>1349</v>
      </c>
      <c r="Z305" s="41" t="s">
        <v>1349</v>
      </c>
      <c r="AA305" s="42" t="s">
        <v>1349</v>
      </c>
      <c r="AB305" s="29" t="s">
        <v>258</v>
      </c>
      <c r="AC305" s="29" t="s">
        <v>258</v>
      </c>
      <c r="AD305" s="29" t="s">
        <v>265</v>
      </c>
      <c r="AE305" s="29" t="s">
        <v>1353</v>
      </c>
      <c r="AF305" s="29" t="s">
        <v>1368</v>
      </c>
      <c r="AG305" s="183" t="s">
        <v>1369</v>
      </c>
      <c r="AH305" s="29" t="s">
        <v>1356</v>
      </c>
      <c r="AI305" s="29" t="s">
        <v>1357</v>
      </c>
      <c r="AJ305" s="29" t="s">
        <v>258</v>
      </c>
      <c r="AK305" s="29" t="s">
        <v>258</v>
      </c>
      <c r="AL305" s="29" t="s">
        <v>13326</v>
      </c>
    </row>
    <row r="306" spans="1:38" x14ac:dyDescent="0.2">
      <c r="A306" s="35" t="s">
        <v>16</v>
      </c>
      <c r="B306" s="36">
        <v>2121</v>
      </c>
      <c r="C306" s="36"/>
      <c r="D306" s="36" t="s">
        <v>1349</v>
      </c>
      <c r="E306" s="37" t="s">
        <v>1778</v>
      </c>
      <c r="F306" s="38" t="s">
        <v>1269</v>
      </c>
      <c r="G306" s="38" t="s">
        <v>1271</v>
      </c>
      <c r="H306" s="35" t="s">
        <v>1440</v>
      </c>
      <c r="I306" s="35"/>
      <c r="J306" s="29" t="s">
        <v>484</v>
      </c>
      <c r="K306" s="29" t="s">
        <v>1365</v>
      </c>
      <c r="L306" s="29" t="s">
        <v>1366</v>
      </c>
      <c r="M306" s="39">
        <v>12.905758199040068</v>
      </c>
      <c r="N306" s="39">
        <v>28.903244353182753</v>
      </c>
      <c r="O306" s="29">
        <v>44197</v>
      </c>
      <c r="P306" s="29">
        <v>45015</v>
      </c>
      <c r="Q306" s="40">
        <v>2.2395619</v>
      </c>
      <c r="R306" s="39">
        <v>12.881177275838468</v>
      </c>
      <c r="S306" s="39">
        <v>12.881177275838468</v>
      </c>
      <c r="T306" s="39">
        <v>3.1408898015058182</v>
      </c>
      <c r="U306" s="39">
        <v>0</v>
      </c>
      <c r="V306" s="39">
        <v>0</v>
      </c>
      <c r="W306" s="29" t="s">
        <v>265</v>
      </c>
      <c r="X306" s="29" t="s">
        <v>11773</v>
      </c>
      <c r="Y306" s="29">
        <v>45278</v>
      </c>
      <c r="Z306" s="41" t="s">
        <v>11760</v>
      </c>
      <c r="AA306" s="42" t="s">
        <v>1349</v>
      </c>
      <c r="AB306" s="29" t="s">
        <v>258</v>
      </c>
      <c r="AC306" s="29" t="s">
        <v>258</v>
      </c>
      <c r="AD306" s="29" t="s">
        <v>265</v>
      </c>
      <c r="AE306" s="29" t="s">
        <v>1367</v>
      </c>
      <c r="AF306" s="29" t="s">
        <v>1368</v>
      </c>
      <c r="AG306" s="183" t="s">
        <v>1369</v>
      </c>
      <c r="AH306" s="29" t="s">
        <v>1356</v>
      </c>
      <c r="AI306" s="29" t="s">
        <v>1357</v>
      </c>
      <c r="AJ306" s="29" t="s">
        <v>258</v>
      </c>
      <c r="AK306" s="29" t="s">
        <v>258</v>
      </c>
      <c r="AL306" s="29" t="s">
        <v>13327</v>
      </c>
    </row>
    <row r="307" spans="1:38" x14ac:dyDescent="0.2">
      <c r="A307" s="35" t="s">
        <v>16</v>
      </c>
      <c r="B307" s="36">
        <v>2125</v>
      </c>
      <c r="C307" s="36"/>
      <c r="D307" s="36" t="s">
        <v>1349</v>
      </c>
      <c r="E307" s="37" t="s">
        <v>1779</v>
      </c>
      <c r="F307" s="38" t="s">
        <v>1269</v>
      </c>
      <c r="G307" s="38" t="s">
        <v>1271</v>
      </c>
      <c r="H307" s="35" t="s">
        <v>1440</v>
      </c>
      <c r="I307" s="35"/>
      <c r="J307" s="29" t="s">
        <v>1371</v>
      </c>
      <c r="K307" s="29" t="s">
        <v>1371</v>
      </c>
      <c r="L307" s="29" t="s">
        <v>1384</v>
      </c>
      <c r="M307" s="39">
        <v>92.185819870169951</v>
      </c>
      <c r="N307" s="39">
        <v>253.14818891170432</v>
      </c>
      <c r="O307" s="29">
        <v>44197</v>
      </c>
      <c r="P307" s="29">
        <v>45200</v>
      </c>
      <c r="Q307" s="40">
        <v>2.7460643</v>
      </c>
      <c r="R307" s="39">
        <v>92.030965092402454</v>
      </c>
      <c r="S307" s="39">
        <v>92.030965092402454</v>
      </c>
      <c r="T307" s="39">
        <v>69.086258726899388</v>
      </c>
      <c r="U307" s="39">
        <v>0</v>
      </c>
      <c r="V307" s="39">
        <v>0</v>
      </c>
      <c r="W307" s="29" t="s">
        <v>265</v>
      </c>
      <c r="X307" s="29" t="s">
        <v>11773</v>
      </c>
      <c r="Y307" s="29">
        <v>45571</v>
      </c>
      <c r="Z307" s="41" t="s">
        <v>11761</v>
      </c>
      <c r="AA307" s="42" t="s">
        <v>1349</v>
      </c>
      <c r="AB307" s="29" t="s">
        <v>258</v>
      </c>
      <c r="AC307" s="29" t="s">
        <v>258</v>
      </c>
      <c r="AD307" s="29" t="s">
        <v>265</v>
      </c>
      <c r="AE307" s="29" t="s">
        <v>1353</v>
      </c>
      <c r="AF307" s="29" t="s">
        <v>1368</v>
      </c>
      <c r="AG307" s="183" t="s">
        <v>1369</v>
      </c>
      <c r="AH307" s="29" t="s">
        <v>1356</v>
      </c>
      <c r="AI307" s="29" t="s">
        <v>1357</v>
      </c>
      <c r="AJ307" s="29" t="s">
        <v>258</v>
      </c>
      <c r="AK307" s="29" t="s">
        <v>258</v>
      </c>
      <c r="AL307" s="29" t="s">
        <v>13327</v>
      </c>
    </row>
    <row r="308" spans="1:38" x14ac:dyDescent="0.2">
      <c r="A308" s="35" t="s">
        <v>16</v>
      </c>
      <c r="B308" s="36">
        <v>2128</v>
      </c>
      <c r="C308" s="36"/>
      <c r="D308" s="36" t="s">
        <v>1349</v>
      </c>
      <c r="E308" s="37" t="s">
        <v>1780</v>
      </c>
      <c r="F308" s="38" t="s">
        <v>1269</v>
      </c>
      <c r="G308" s="38" t="s">
        <v>1273</v>
      </c>
      <c r="H308" s="35" t="s">
        <v>1393</v>
      </c>
      <c r="I308" s="35"/>
      <c r="J308" s="29" t="s">
        <v>1405</v>
      </c>
      <c r="K308" s="29" t="s">
        <v>1558</v>
      </c>
      <c r="L308" s="29" t="s">
        <v>1366</v>
      </c>
      <c r="M308" s="39">
        <v>36.693625000552146</v>
      </c>
      <c r="N308" s="39">
        <v>78.962872005475688</v>
      </c>
      <c r="O308" s="29">
        <v>44197</v>
      </c>
      <c r="P308" s="29">
        <v>44983</v>
      </c>
      <c r="Q308" s="40">
        <v>2.1519507</v>
      </c>
      <c r="R308" s="39">
        <v>36.621916495550991</v>
      </c>
      <c r="S308" s="39">
        <v>36.621916495550991</v>
      </c>
      <c r="T308" s="39">
        <v>5.7190390143737169</v>
      </c>
      <c r="U308" s="39">
        <v>0</v>
      </c>
      <c r="V308" s="39">
        <v>0</v>
      </c>
      <c r="W308" s="29" t="s">
        <v>265</v>
      </c>
      <c r="X308" s="29" t="s">
        <v>11773</v>
      </c>
      <c r="Y308" s="29">
        <v>45258</v>
      </c>
      <c r="Z308" s="41" t="s">
        <v>11759</v>
      </c>
      <c r="AA308" s="42" t="s">
        <v>1349</v>
      </c>
      <c r="AB308" s="29" t="s">
        <v>258</v>
      </c>
      <c r="AC308" s="29" t="s">
        <v>258</v>
      </c>
      <c r="AD308" s="29" t="s">
        <v>265</v>
      </c>
      <c r="AE308" s="29" t="s">
        <v>1367</v>
      </c>
      <c r="AF308" s="29" t="s">
        <v>1368</v>
      </c>
      <c r="AG308" s="183" t="s">
        <v>1369</v>
      </c>
      <c r="AH308" s="29" t="s">
        <v>1356</v>
      </c>
      <c r="AI308" s="29" t="s">
        <v>1357</v>
      </c>
      <c r="AJ308" s="29" t="s">
        <v>258</v>
      </c>
      <c r="AK308" s="29" t="s">
        <v>258</v>
      </c>
      <c r="AL308" s="29" t="s">
        <v>13327</v>
      </c>
    </row>
    <row r="309" spans="1:38" x14ac:dyDescent="0.2">
      <c r="A309" s="35" t="s">
        <v>16</v>
      </c>
      <c r="B309" s="36">
        <v>2130</v>
      </c>
      <c r="C309" s="36"/>
      <c r="D309" s="36" t="s">
        <v>1349</v>
      </c>
      <c r="E309" s="37" t="s">
        <v>1781</v>
      </c>
      <c r="F309" s="38" t="s">
        <v>1269</v>
      </c>
      <c r="G309" s="38" t="s">
        <v>1445</v>
      </c>
      <c r="H309" s="35" t="s">
        <v>357</v>
      </c>
      <c r="I309" s="35"/>
      <c r="J309" s="29" t="s">
        <v>274</v>
      </c>
      <c r="K309" s="29" t="s">
        <v>1583</v>
      </c>
      <c r="L309" s="29" t="s">
        <v>1679</v>
      </c>
      <c r="M309" s="39">
        <v>37.752674464782878</v>
      </c>
      <c r="N309" s="39">
        <v>76.900725530458587</v>
      </c>
      <c r="O309" s="29">
        <v>44197</v>
      </c>
      <c r="P309" s="29">
        <v>44941</v>
      </c>
      <c r="Q309" s="40">
        <v>2.0369609999999998</v>
      </c>
      <c r="R309" s="39">
        <v>37.676194387405886</v>
      </c>
      <c r="S309" s="39">
        <v>37.676194387405886</v>
      </c>
      <c r="T309" s="39">
        <v>1.5483367556468171</v>
      </c>
      <c r="U309" s="39">
        <v>0</v>
      </c>
      <c r="V309" s="39">
        <v>0</v>
      </c>
      <c r="W309" s="29" t="s">
        <v>1357</v>
      </c>
      <c r="X309" s="29" t="s">
        <v>258</v>
      </c>
      <c r="Y309" s="29" t="s">
        <v>1349</v>
      </c>
      <c r="Z309" s="41" t="s">
        <v>1349</v>
      </c>
      <c r="AA309" s="42" t="s">
        <v>1349</v>
      </c>
      <c r="AB309" s="29" t="s">
        <v>258</v>
      </c>
      <c r="AC309" s="29" t="s">
        <v>258</v>
      </c>
      <c r="AD309" s="29" t="s">
        <v>258</v>
      </c>
      <c r="AE309" s="29" t="s">
        <v>1367</v>
      </c>
      <c r="AF309" s="29" t="s">
        <v>1361</v>
      </c>
      <c r="AG309" s="183" t="s">
        <v>1362</v>
      </c>
      <c r="AH309" s="29" t="s">
        <v>1356</v>
      </c>
      <c r="AI309" s="29" t="s">
        <v>1357</v>
      </c>
      <c r="AJ309" s="29" t="s">
        <v>258</v>
      </c>
      <c r="AK309" s="29" t="s">
        <v>258</v>
      </c>
      <c r="AL309" s="29" t="s">
        <v>13326</v>
      </c>
    </row>
    <row r="310" spans="1:38" x14ac:dyDescent="0.2">
      <c r="A310" s="35" t="s">
        <v>16</v>
      </c>
      <c r="B310" s="36">
        <v>2135</v>
      </c>
      <c r="C310" s="36"/>
      <c r="D310" s="36" t="s">
        <v>1349</v>
      </c>
      <c r="E310" s="37" t="s">
        <v>1782</v>
      </c>
      <c r="F310" s="38" t="s">
        <v>1269</v>
      </c>
      <c r="G310" s="38" t="s">
        <v>1271</v>
      </c>
      <c r="H310" s="35" t="s">
        <v>1440</v>
      </c>
      <c r="I310" s="35"/>
      <c r="J310" s="29" t="s">
        <v>1371</v>
      </c>
      <c r="K310" s="29" t="s">
        <v>1371</v>
      </c>
      <c r="L310" s="29" t="s">
        <v>1384</v>
      </c>
      <c r="M310" s="39">
        <v>109.5411849619846</v>
      </c>
      <c r="N310" s="39">
        <v>250.12279260780286</v>
      </c>
      <c r="O310" s="29">
        <v>44197</v>
      </c>
      <c r="P310" s="29">
        <v>45031</v>
      </c>
      <c r="Q310" s="40">
        <v>2.2833676000000001</v>
      </c>
      <c r="R310" s="39">
        <v>109.33511293634497</v>
      </c>
      <c r="S310" s="39">
        <v>109.33511293634497</v>
      </c>
      <c r="T310" s="39">
        <v>31.452566735112935</v>
      </c>
      <c r="U310" s="39">
        <v>0</v>
      </c>
      <c r="V310" s="39">
        <v>0</v>
      </c>
      <c r="W310" s="29" t="s">
        <v>1357</v>
      </c>
      <c r="X310" s="29" t="s">
        <v>258</v>
      </c>
      <c r="Y310" s="29" t="s">
        <v>1349</v>
      </c>
      <c r="Z310" s="41" t="s">
        <v>1349</v>
      </c>
      <c r="AA310" s="42" t="s">
        <v>1349</v>
      </c>
      <c r="AB310" s="29" t="s">
        <v>258</v>
      </c>
      <c r="AC310" s="29" t="s">
        <v>258</v>
      </c>
      <c r="AD310" s="29" t="s">
        <v>265</v>
      </c>
      <c r="AE310" s="29" t="s">
        <v>1353</v>
      </c>
      <c r="AF310" s="29" t="s">
        <v>1368</v>
      </c>
      <c r="AG310" s="183" t="s">
        <v>1369</v>
      </c>
      <c r="AH310" s="29" t="s">
        <v>1356</v>
      </c>
      <c r="AI310" s="29" t="s">
        <v>1357</v>
      </c>
      <c r="AJ310" s="29" t="s">
        <v>258</v>
      </c>
      <c r="AK310" s="29" t="s">
        <v>258</v>
      </c>
      <c r="AL310" s="29" t="s">
        <v>13326</v>
      </c>
    </row>
    <row r="311" spans="1:38" x14ac:dyDescent="0.2">
      <c r="A311" s="35" t="s">
        <v>16</v>
      </c>
      <c r="B311" s="36">
        <v>2136</v>
      </c>
      <c r="C311" s="36"/>
      <c r="D311" s="36" t="s">
        <v>1349</v>
      </c>
      <c r="E311" s="37" t="s">
        <v>1783</v>
      </c>
      <c r="F311" s="38" t="s">
        <v>1269</v>
      </c>
      <c r="G311" s="38" t="s">
        <v>1271</v>
      </c>
      <c r="H311" s="35" t="s">
        <v>1440</v>
      </c>
      <c r="I311" s="35"/>
      <c r="J311" s="29" t="s">
        <v>484</v>
      </c>
      <c r="K311" s="29" t="s">
        <v>1551</v>
      </c>
      <c r="L311" s="29" t="s">
        <v>1384</v>
      </c>
      <c r="M311" s="39">
        <v>38.082281500218642</v>
      </c>
      <c r="N311" s="39">
        <v>87.581429158110879</v>
      </c>
      <c r="O311" s="29">
        <v>44197</v>
      </c>
      <c r="P311" s="29">
        <v>45037</v>
      </c>
      <c r="Q311" s="40">
        <v>2.2997947000000001</v>
      </c>
      <c r="R311" s="39">
        <v>38.010965092402465</v>
      </c>
      <c r="S311" s="39">
        <v>38.010965092402465</v>
      </c>
      <c r="T311" s="39">
        <v>11.559498973305955</v>
      </c>
      <c r="U311" s="39">
        <v>0</v>
      </c>
      <c r="V311" s="39">
        <v>0</v>
      </c>
      <c r="W311" s="29" t="s">
        <v>1357</v>
      </c>
      <c r="X311" s="29" t="s">
        <v>258</v>
      </c>
      <c r="Y311" s="29" t="s">
        <v>1349</v>
      </c>
      <c r="Z311" s="41" t="s">
        <v>1349</v>
      </c>
      <c r="AA311" s="42" t="s">
        <v>1349</v>
      </c>
      <c r="AB311" s="29" t="s">
        <v>258</v>
      </c>
      <c r="AC311" s="29" t="s">
        <v>258</v>
      </c>
      <c r="AD311" s="29" t="s">
        <v>265</v>
      </c>
      <c r="AE311" s="29" t="s">
        <v>1353</v>
      </c>
      <c r="AF311" s="29" t="s">
        <v>1368</v>
      </c>
      <c r="AG311" s="183" t="s">
        <v>1369</v>
      </c>
      <c r="AH311" s="29" t="s">
        <v>1356</v>
      </c>
      <c r="AI311" s="29" t="s">
        <v>1357</v>
      </c>
      <c r="AJ311" s="29" t="s">
        <v>258</v>
      </c>
      <c r="AK311" s="29" t="s">
        <v>258</v>
      </c>
      <c r="AL311" s="29" t="s">
        <v>13326</v>
      </c>
    </row>
    <row r="312" spans="1:38" x14ac:dyDescent="0.2">
      <c r="A312" s="35" t="s">
        <v>16</v>
      </c>
      <c r="B312" s="36">
        <v>2140</v>
      </c>
      <c r="C312" s="36"/>
      <c r="D312" s="36" t="s">
        <v>1349</v>
      </c>
      <c r="E312" s="37" t="s">
        <v>1784</v>
      </c>
      <c r="F312" s="38" t="s">
        <v>1269</v>
      </c>
      <c r="G312" s="38" t="s">
        <v>1271</v>
      </c>
      <c r="H312" s="35" t="s">
        <v>1440</v>
      </c>
      <c r="I312" s="35"/>
      <c r="J312" s="29" t="s">
        <v>1371</v>
      </c>
      <c r="K312" s="29" t="s">
        <v>1371</v>
      </c>
      <c r="L312" s="29" t="s">
        <v>1384</v>
      </c>
      <c r="M312" s="39">
        <v>101.94620022831803</v>
      </c>
      <c r="N312" s="39">
        <v>218.26674332648872</v>
      </c>
      <c r="O312" s="29">
        <v>44197</v>
      </c>
      <c r="P312" s="29">
        <v>44979</v>
      </c>
      <c r="Q312" s="40">
        <v>2.1409992999999998</v>
      </c>
      <c r="R312" s="39">
        <v>101.74631074606434</v>
      </c>
      <c r="S312" s="39">
        <v>101.74631074606434</v>
      </c>
      <c r="T312" s="39">
        <v>14.774121834360027</v>
      </c>
      <c r="U312" s="39">
        <v>0</v>
      </c>
      <c r="V312" s="39">
        <v>0</v>
      </c>
      <c r="W312" s="29" t="s">
        <v>1357</v>
      </c>
      <c r="X312" s="29" t="s">
        <v>258</v>
      </c>
      <c r="Y312" s="29" t="s">
        <v>1349</v>
      </c>
      <c r="Z312" s="41" t="s">
        <v>1349</v>
      </c>
      <c r="AA312" s="42" t="s">
        <v>1349</v>
      </c>
      <c r="AB312" s="29" t="s">
        <v>258</v>
      </c>
      <c r="AC312" s="29" t="s">
        <v>258</v>
      </c>
      <c r="AD312" s="29" t="s">
        <v>265</v>
      </c>
      <c r="AE312" s="29" t="s">
        <v>1353</v>
      </c>
      <c r="AF312" s="29" t="s">
        <v>1368</v>
      </c>
      <c r="AG312" s="183" t="s">
        <v>1369</v>
      </c>
      <c r="AH312" s="29" t="s">
        <v>1356</v>
      </c>
      <c r="AI312" s="29" t="s">
        <v>1357</v>
      </c>
      <c r="AJ312" s="29" t="s">
        <v>258</v>
      </c>
      <c r="AK312" s="29" t="s">
        <v>258</v>
      </c>
      <c r="AL312" s="29" t="s">
        <v>13326</v>
      </c>
    </row>
    <row r="313" spans="1:38" x14ac:dyDescent="0.2">
      <c r="A313" s="35" t="s">
        <v>16</v>
      </c>
      <c r="B313" s="36">
        <v>2142</v>
      </c>
      <c r="C313" s="36"/>
      <c r="D313" s="36" t="s">
        <v>1349</v>
      </c>
      <c r="E313" s="37" t="s">
        <v>1785</v>
      </c>
      <c r="F313" s="38" t="s">
        <v>1269</v>
      </c>
      <c r="G313" s="38" t="s">
        <v>1271</v>
      </c>
      <c r="H313" s="35" t="s">
        <v>1440</v>
      </c>
      <c r="I313" s="35"/>
      <c r="J313" s="29" t="s">
        <v>484</v>
      </c>
      <c r="K313" s="29" t="s">
        <v>1551</v>
      </c>
      <c r="L313" s="29" t="s">
        <v>1384</v>
      </c>
      <c r="M313" s="39">
        <v>56.533322498963379</v>
      </c>
      <c r="N313" s="39">
        <v>147.35036824093086</v>
      </c>
      <c r="O313" s="29">
        <v>44197</v>
      </c>
      <c r="P313" s="29">
        <v>45149</v>
      </c>
      <c r="Q313" s="40">
        <v>2.6064338999999999</v>
      </c>
      <c r="R313" s="39">
        <v>56.435345653661869</v>
      </c>
      <c r="S313" s="39">
        <v>56.435345653661869</v>
      </c>
      <c r="T313" s="39">
        <v>34.479676933607116</v>
      </c>
      <c r="U313" s="39">
        <v>0</v>
      </c>
      <c r="V313" s="39">
        <v>0</v>
      </c>
      <c r="W313" s="29" t="s">
        <v>265</v>
      </c>
      <c r="X313" s="29" t="s">
        <v>11773</v>
      </c>
      <c r="Y313" s="29">
        <v>45273</v>
      </c>
      <c r="Z313" s="41" t="s">
        <v>11760</v>
      </c>
      <c r="AA313" s="42" t="s">
        <v>1349</v>
      </c>
      <c r="AB313" s="29" t="s">
        <v>258</v>
      </c>
      <c r="AC313" s="29" t="s">
        <v>258</v>
      </c>
      <c r="AD313" s="29" t="s">
        <v>265</v>
      </c>
      <c r="AE313" s="29" t="s">
        <v>1353</v>
      </c>
      <c r="AF313" s="29" t="s">
        <v>1368</v>
      </c>
      <c r="AG313" s="183" t="s">
        <v>1369</v>
      </c>
      <c r="AH313" s="29" t="s">
        <v>1356</v>
      </c>
      <c r="AI313" s="29" t="s">
        <v>1357</v>
      </c>
      <c r="AJ313" s="29" t="s">
        <v>258</v>
      </c>
      <c r="AK313" s="29" t="s">
        <v>258</v>
      </c>
      <c r="AL313" s="29" t="s">
        <v>13327</v>
      </c>
    </row>
    <row r="314" spans="1:38" x14ac:dyDescent="0.2">
      <c r="A314" s="35" t="s">
        <v>16</v>
      </c>
      <c r="B314" s="36">
        <v>2146</v>
      </c>
      <c r="C314" s="36"/>
      <c r="D314" s="36" t="s">
        <v>1349</v>
      </c>
      <c r="E314" s="37" t="s">
        <v>1786</v>
      </c>
      <c r="F314" s="38" t="s">
        <v>1269</v>
      </c>
      <c r="G314" s="38" t="s">
        <v>1271</v>
      </c>
      <c r="H314" s="35" t="s">
        <v>1440</v>
      </c>
      <c r="I314" s="35"/>
      <c r="J314" s="29" t="s">
        <v>484</v>
      </c>
      <c r="K314" s="29" t="s">
        <v>1365</v>
      </c>
      <c r="L314" s="29" t="s">
        <v>1366</v>
      </c>
      <c r="M314" s="39">
        <v>31.307536268468567</v>
      </c>
      <c r="N314" s="39">
        <v>75.429519507186853</v>
      </c>
      <c r="O314" s="29">
        <v>44197</v>
      </c>
      <c r="P314" s="29">
        <v>45077</v>
      </c>
      <c r="Q314" s="40">
        <v>2.4093087</v>
      </c>
      <c r="R314" s="39">
        <v>31.250595482546199</v>
      </c>
      <c r="S314" s="39">
        <v>31.250595482546199</v>
      </c>
      <c r="T314" s="39">
        <v>12.928328542094455</v>
      </c>
      <c r="U314" s="39">
        <v>0</v>
      </c>
      <c r="V314" s="39">
        <v>0</v>
      </c>
      <c r="W314" s="29" t="s">
        <v>1357</v>
      </c>
      <c r="X314" s="29" t="s">
        <v>258</v>
      </c>
      <c r="Y314" s="29" t="s">
        <v>1349</v>
      </c>
      <c r="Z314" s="41" t="s">
        <v>1349</v>
      </c>
      <c r="AA314" s="42" t="s">
        <v>1349</v>
      </c>
      <c r="AB314" s="29" t="s">
        <v>258</v>
      </c>
      <c r="AC314" s="29" t="s">
        <v>258</v>
      </c>
      <c r="AD314" s="29" t="s">
        <v>265</v>
      </c>
      <c r="AE314" s="29" t="s">
        <v>1367</v>
      </c>
      <c r="AF314" s="29" t="s">
        <v>1368</v>
      </c>
      <c r="AG314" s="183" t="s">
        <v>1369</v>
      </c>
      <c r="AH314" s="29" t="s">
        <v>1356</v>
      </c>
      <c r="AI314" s="29" t="s">
        <v>1357</v>
      </c>
      <c r="AJ314" s="29" t="s">
        <v>258</v>
      </c>
      <c r="AK314" s="29" t="s">
        <v>258</v>
      </c>
      <c r="AL314" s="29" t="s">
        <v>13326</v>
      </c>
    </row>
    <row r="315" spans="1:38" x14ac:dyDescent="0.2">
      <c r="A315" s="35" t="s">
        <v>16</v>
      </c>
      <c r="B315" s="36">
        <v>2149</v>
      </c>
      <c r="C315" s="36"/>
      <c r="D315" s="36" t="s">
        <v>1349</v>
      </c>
      <c r="E315" s="37" t="s">
        <v>1787</v>
      </c>
      <c r="F315" s="38" t="s">
        <v>1269</v>
      </c>
      <c r="G315" s="38" t="s">
        <v>1271</v>
      </c>
      <c r="H315" s="35" t="s">
        <v>1440</v>
      </c>
      <c r="I315" s="35"/>
      <c r="J315" s="29" t="s">
        <v>1371</v>
      </c>
      <c r="K315" s="29" t="s">
        <v>1371</v>
      </c>
      <c r="L315" s="29" t="s">
        <v>1384</v>
      </c>
      <c r="M315" s="39">
        <v>89.432600647702415</v>
      </c>
      <c r="N315" s="39">
        <v>187.55748665297742</v>
      </c>
      <c r="O315" s="29">
        <v>44197</v>
      </c>
      <c r="P315" s="29">
        <v>44963</v>
      </c>
      <c r="Q315" s="40">
        <v>2.0971937</v>
      </c>
      <c r="R315" s="39">
        <v>89.254866529774134</v>
      </c>
      <c r="S315" s="39">
        <v>89.254866529774134</v>
      </c>
      <c r="T315" s="39">
        <v>9.0477535934291584</v>
      </c>
      <c r="U315" s="39">
        <v>0</v>
      </c>
      <c r="V315" s="39">
        <v>0</v>
      </c>
      <c r="W315" s="29" t="s">
        <v>1357</v>
      </c>
      <c r="X315" s="29" t="s">
        <v>258</v>
      </c>
      <c r="Y315" s="29" t="s">
        <v>1349</v>
      </c>
      <c r="Z315" s="41" t="s">
        <v>1349</v>
      </c>
      <c r="AA315" s="42" t="s">
        <v>1349</v>
      </c>
      <c r="AB315" s="29" t="s">
        <v>258</v>
      </c>
      <c r="AC315" s="29" t="s">
        <v>258</v>
      </c>
      <c r="AD315" s="29" t="s">
        <v>265</v>
      </c>
      <c r="AE315" s="29" t="s">
        <v>1353</v>
      </c>
      <c r="AF315" s="29" t="s">
        <v>1368</v>
      </c>
      <c r="AG315" s="183" t="s">
        <v>1369</v>
      </c>
      <c r="AH315" s="29" t="s">
        <v>1356</v>
      </c>
      <c r="AI315" s="29" t="s">
        <v>1357</v>
      </c>
      <c r="AJ315" s="29" t="s">
        <v>258</v>
      </c>
      <c r="AK315" s="29" t="s">
        <v>258</v>
      </c>
      <c r="AL315" s="29" t="s">
        <v>13326</v>
      </c>
    </row>
    <row r="316" spans="1:38" x14ac:dyDescent="0.2">
      <c r="A316" s="35" t="s">
        <v>16</v>
      </c>
      <c r="B316" s="36">
        <v>2151</v>
      </c>
      <c r="C316" s="36"/>
      <c r="D316" s="36" t="s">
        <v>1349</v>
      </c>
      <c r="E316" s="37" t="s">
        <v>1788</v>
      </c>
      <c r="F316" s="38" t="s">
        <v>1269</v>
      </c>
      <c r="G316" s="38" t="s">
        <v>1271</v>
      </c>
      <c r="H316" s="35" t="s">
        <v>1440</v>
      </c>
      <c r="I316" s="35"/>
      <c r="J316" s="29" t="s">
        <v>484</v>
      </c>
      <c r="K316" s="29" t="s">
        <v>1551</v>
      </c>
      <c r="L316" s="29" t="s">
        <v>1384</v>
      </c>
      <c r="M316" s="39">
        <v>266.09903312378049</v>
      </c>
      <c r="N316" s="39">
        <v>559.51829431895965</v>
      </c>
      <c r="O316" s="29">
        <v>44197</v>
      </c>
      <c r="P316" s="29">
        <v>44965</v>
      </c>
      <c r="Q316" s="40">
        <v>2.1026693999999999</v>
      </c>
      <c r="R316" s="39">
        <v>265.57110198494183</v>
      </c>
      <c r="S316" s="39">
        <v>265.57110198494183</v>
      </c>
      <c r="T316" s="39">
        <v>28.376090349075973</v>
      </c>
      <c r="U316" s="39">
        <v>0</v>
      </c>
      <c r="V316" s="39">
        <v>0</v>
      </c>
      <c r="W316" s="29" t="s">
        <v>265</v>
      </c>
      <c r="X316" s="29" t="s">
        <v>11773</v>
      </c>
      <c r="Y316" s="29">
        <v>45278</v>
      </c>
      <c r="Z316" s="41" t="s">
        <v>11760</v>
      </c>
      <c r="AA316" s="42" t="s">
        <v>1349</v>
      </c>
      <c r="AB316" s="29" t="s">
        <v>258</v>
      </c>
      <c r="AC316" s="29" t="s">
        <v>258</v>
      </c>
      <c r="AD316" s="29" t="s">
        <v>265</v>
      </c>
      <c r="AE316" s="29" t="s">
        <v>1353</v>
      </c>
      <c r="AF316" s="29" t="s">
        <v>1368</v>
      </c>
      <c r="AG316" s="183" t="s">
        <v>1369</v>
      </c>
      <c r="AH316" s="29" t="s">
        <v>1356</v>
      </c>
      <c r="AI316" s="29" t="s">
        <v>1357</v>
      </c>
      <c r="AJ316" s="29" t="s">
        <v>258</v>
      </c>
      <c r="AK316" s="29" t="s">
        <v>258</v>
      </c>
      <c r="AL316" s="29" t="s">
        <v>13327</v>
      </c>
    </row>
    <row r="317" spans="1:38" x14ac:dyDescent="0.2">
      <c r="A317" s="35" t="s">
        <v>16</v>
      </c>
      <c r="B317" s="36">
        <v>2154</v>
      </c>
      <c r="C317" s="36"/>
      <c r="D317" s="36" t="s">
        <v>1349</v>
      </c>
      <c r="E317" s="37" t="s">
        <v>1789</v>
      </c>
      <c r="F317" s="38" t="s">
        <v>1269</v>
      </c>
      <c r="G317" s="38" t="s">
        <v>1271</v>
      </c>
      <c r="H317" s="35" t="s">
        <v>1440</v>
      </c>
      <c r="I317" s="35"/>
      <c r="J317" s="29" t="s">
        <v>484</v>
      </c>
      <c r="K317" s="29" t="s">
        <v>1365</v>
      </c>
      <c r="L317" s="29" t="s">
        <v>1366</v>
      </c>
      <c r="M317" s="39">
        <v>17.221533109004561</v>
      </c>
      <c r="N317" s="39">
        <v>55.825585215605749</v>
      </c>
      <c r="O317" s="29">
        <v>44197</v>
      </c>
      <c r="P317" s="29">
        <v>45381</v>
      </c>
      <c r="Q317" s="40">
        <v>3.2416152999999999</v>
      </c>
      <c r="R317" s="39">
        <v>17.195222450376455</v>
      </c>
      <c r="S317" s="39">
        <v>17.195222450376455</v>
      </c>
      <c r="T317" s="39">
        <v>17.195222450376455</v>
      </c>
      <c r="U317" s="39">
        <v>4.2399178644763857</v>
      </c>
      <c r="V317" s="39">
        <v>0</v>
      </c>
      <c r="W317" s="29" t="s">
        <v>1357</v>
      </c>
      <c r="X317" s="29" t="s">
        <v>258</v>
      </c>
      <c r="Y317" s="29" t="s">
        <v>1349</v>
      </c>
      <c r="Z317" s="41" t="s">
        <v>1349</v>
      </c>
      <c r="AA317" s="42" t="s">
        <v>1349</v>
      </c>
      <c r="AB317" s="29" t="s">
        <v>258</v>
      </c>
      <c r="AC317" s="29" t="s">
        <v>258</v>
      </c>
      <c r="AD317" s="29" t="s">
        <v>265</v>
      </c>
      <c r="AE317" s="29" t="s">
        <v>1367</v>
      </c>
      <c r="AF317" s="29" t="s">
        <v>1368</v>
      </c>
      <c r="AG317" s="183" t="s">
        <v>1369</v>
      </c>
      <c r="AH317" s="29" t="s">
        <v>1356</v>
      </c>
      <c r="AI317" s="29" t="s">
        <v>1357</v>
      </c>
      <c r="AJ317" s="29" t="s">
        <v>258</v>
      </c>
      <c r="AK317" s="29" t="s">
        <v>258</v>
      </c>
      <c r="AL317" s="29" t="s">
        <v>13326</v>
      </c>
    </row>
    <row r="318" spans="1:38" x14ac:dyDescent="0.2">
      <c r="A318" s="35" t="s">
        <v>16</v>
      </c>
      <c r="B318" s="36">
        <v>2155</v>
      </c>
      <c r="C318" s="36"/>
      <c r="D318" s="36" t="s">
        <v>1349</v>
      </c>
      <c r="E318" s="37" t="s">
        <v>1790</v>
      </c>
      <c r="F318" s="38" t="s">
        <v>1269</v>
      </c>
      <c r="G318" s="38" t="s">
        <v>1271</v>
      </c>
      <c r="H318" s="35" t="s">
        <v>1440</v>
      </c>
      <c r="I318" s="35"/>
      <c r="J318" s="29" t="s">
        <v>484</v>
      </c>
      <c r="K318" s="29" t="s">
        <v>1365</v>
      </c>
      <c r="L318" s="29" t="s">
        <v>1384</v>
      </c>
      <c r="M318" s="39">
        <v>188.56925056788697</v>
      </c>
      <c r="N318" s="39">
        <v>483.2328980150582</v>
      </c>
      <c r="O318" s="29">
        <v>44197</v>
      </c>
      <c r="P318" s="29">
        <v>45133</v>
      </c>
      <c r="Q318" s="40">
        <v>2.5626283000000001</v>
      </c>
      <c r="R318" s="39">
        <v>188.23906913073236</v>
      </c>
      <c r="S318" s="39">
        <v>188.23906913073236</v>
      </c>
      <c r="T318" s="39">
        <v>106.75475975359342</v>
      </c>
      <c r="U318" s="39">
        <v>0</v>
      </c>
      <c r="V318" s="39">
        <v>0</v>
      </c>
      <c r="W318" s="29" t="s">
        <v>1357</v>
      </c>
      <c r="X318" s="29" t="s">
        <v>258</v>
      </c>
      <c r="Y318" s="29" t="s">
        <v>1349</v>
      </c>
      <c r="Z318" s="41" t="s">
        <v>1349</v>
      </c>
      <c r="AA318" s="42" t="s">
        <v>1349</v>
      </c>
      <c r="AB318" s="29" t="s">
        <v>258</v>
      </c>
      <c r="AC318" s="29" t="s">
        <v>258</v>
      </c>
      <c r="AD318" s="29" t="s">
        <v>265</v>
      </c>
      <c r="AE318" s="29" t="s">
        <v>1353</v>
      </c>
      <c r="AF318" s="29" t="s">
        <v>1368</v>
      </c>
      <c r="AG318" s="183" t="s">
        <v>1369</v>
      </c>
      <c r="AH318" s="29" t="s">
        <v>1356</v>
      </c>
      <c r="AI318" s="29" t="s">
        <v>1357</v>
      </c>
      <c r="AJ318" s="29" t="s">
        <v>258</v>
      </c>
      <c r="AK318" s="29" t="s">
        <v>258</v>
      </c>
      <c r="AL318" s="29" t="s">
        <v>13326</v>
      </c>
    </row>
    <row r="319" spans="1:38" x14ac:dyDescent="0.2">
      <c r="A319" s="35" t="s">
        <v>16</v>
      </c>
      <c r="B319" s="36">
        <v>2158</v>
      </c>
      <c r="C319" s="36"/>
      <c r="D319" s="36" t="s">
        <v>1349</v>
      </c>
      <c r="E319" s="37" t="s">
        <v>1791</v>
      </c>
      <c r="F319" s="38" t="s">
        <v>1269</v>
      </c>
      <c r="G319" s="38" t="s">
        <v>1271</v>
      </c>
      <c r="H319" s="35" t="s">
        <v>1440</v>
      </c>
      <c r="I319" s="35"/>
      <c r="J319" s="29" t="s">
        <v>1371</v>
      </c>
      <c r="K319" s="29" t="s">
        <v>1371</v>
      </c>
      <c r="L319" s="29" t="s">
        <v>1384</v>
      </c>
      <c r="M319" s="39">
        <v>99.647399972804024</v>
      </c>
      <c r="N319" s="39">
        <v>196.15737166324433</v>
      </c>
      <c r="O319" s="29">
        <v>44197</v>
      </c>
      <c r="P319" s="29">
        <v>44916</v>
      </c>
      <c r="Q319" s="40">
        <v>1.9685147000000001</v>
      </c>
      <c r="R319" s="39">
        <v>99.440889801505818</v>
      </c>
      <c r="S319" s="39">
        <v>96.716481861738544</v>
      </c>
      <c r="T319" s="39">
        <v>0</v>
      </c>
      <c r="U319" s="39">
        <v>0</v>
      </c>
      <c r="V319" s="39">
        <v>0</v>
      </c>
      <c r="W319" s="29" t="s">
        <v>1357</v>
      </c>
      <c r="X319" s="29" t="s">
        <v>258</v>
      </c>
      <c r="Y319" s="29" t="s">
        <v>1349</v>
      </c>
      <c r="Z319" s="41" t="s">
        <v>1349</v>
      </c>
      <c r="AA319" s="42" t="s">
        <v>1349</v>
      </c>
      <c r="AB319" s="29" t="s">
        <v>258</v>
      </c>
      <c r="AC319" s="29" t="s">
        <v>258</v>
      </c>
      <c r="AD319" s="29" t="s">
        <v>265</v>
      </c>
      <c r="AE319" s="29" t="s">
        <v>1353</v>
      </c>
      <c r="AF319" s="29" t="s">
        <v>1368</v>
      </c>
      <c r="AG319" s="183" t="s">
        <v>1369</v>
      </c>
      <c r="AH319" s="29" t="s">
        <v>1356</v>
      </c>
      <c r="AI319" s="29" t="s">
        <v>1357</v>
      </c>
      <c r="AJ319" s="29" t="s">
        <v>258</v>
      </c>
      <c r="AK319" s="29" t="s">
        <v>258</v>
      </c>
      <c r="AL319" s="29" t="s">
        <v>13326</v>
      </c>
    </row>
    <row r="320" spans="1:38" x14ac:dyDescent="0.2">
      <c r="A320" s="35" t="s">
        <v>16</v>
      </c>
      <c r="B320" s="36">
        <v>2170</v>
      </c>
      <c r="C320" s="36"/>
      <c r="D320" s="36" t="s">
        <v>1349</v>
      </c>
      <c r="E320" s="37" t="s">
        <v>1792</v>
      </c>
      <c r="F320" s="38" t="s">
        <v>1269</v>
      </c>
      <c r="G320" s="38" t="s">
        <v>1271</v>
      </c>
      <c r="H320" s="35" t="s">
        <v>1440</v>
      </c>
      <c r="I320" s="35"/>
      <c r="J320" s="29" t="s">
        <v>1371</v>
      </c>
      <c r="K320" s="29" t="s">
        <v>1371</v>
      </c>
      <c r="L320" s="29" t="s">
        <v>1384</v>
      </c>
      <c r="M320" s="39">
        <v>407.86401755925289</v>
      </c>
      <c r="N320" s="39">
        <v>810.70302806297047</v>
      </c>
      <c r="O320" s="29">
        <v>44197</v>
      </c>
      <c r="P320" s="29">
        <v>44923</v>
      </c>
      <c r="Q320" s="40">
        <v>1.9876796999999999</v>
      </c>
      <c r="R320" s="39">
        <v>407.02421629021217</v>
      </c>
      <c r="S320" s="39">
        <v>403.67881177275837</v>
      </c>
      <c r="T320" s="39">
        <v>0</v>
      </c>
      <c r="U320" s="39">
        <v>0</v>
      </c>
      <c r="V320" s="39">
        <v>0</v>
      </c>
      <c r="W320" s="29" t="s">
        <v>1357</v>
      </c>
      <c r="X320" s="29" t="s">
        <v>258</v>
      </c>
      <c r="Y320" s="29" t="s">
        <v>1349</v>
      </c>
      <c r="Z320" s="41" t="s">
        <v>1349</v>
      </c>
      <c r="AA320" s="42" t="s">
        <v>1349</v>
      </c>
      <c r="AB320" s="29" t="s">
        <v>258</v>
      </c>
      <c r="AC320" s="29" t="s">
        <v>258</v>
      </c>
      <c r="AD320" s="29" t="s">
        <v>265</v>
      </c>
      <c r="AE320" s="29" t="s">
        <v>1353</v>
      </c>
      <c r="AF320" s="29" t="s">
        <v>1368</v>
      </c>
      <c r="AG320" s="183" t="s">
        <v>1369</v>
      </c>
      <c r="AH320" s="29" t="s">
        <v>1356</v>
      </c>
      <c r="AI320" s="29" t="s">
        <v>1357</v>
      </c>
      <c r="AJ320" s="29" t="s">
        <v>258</v>
      </c>
      <c r="AK320" s="29" t="s">
        <v>258</v>
      </c>
      <c r="AL320" s="29" t="s">
        <v>13326</v>
      </c>
    </row>
    <row r="321" spans="1:38" x14ac:dyDescent="0.2">
      <c r="A321" s="35" t="s">
        <v>16</v>
      </c>
      <c r="B321" s="36">
        <v>2178</v>
      </c>
      <c r="C321" s="36"/>
      <c r="D321" s="36" t="s">
        <v>1349</v>
      </c>
      <c r="E321" s="37" t="s">
        <v>1793</v>
      </c>
      <c r="F321" s="38" t="s">
        <v>1269</v>
      </c>
      <c r="G321" s="38" t="s">
        <v>1271</v>
      </c>
      <c r="H321" s="35" t="s">
        <v>1440</v>
      </c>
      <c r="I321" s="35"/>
      <c r="J321" s="29" t="s">
        <v>484</v>
      </c>
      <c r="K321" s="29" t="s">
        <v>1551</v>
      </c>
      <c r="L321" s="29" t="s">
        <v>1384</v>
      </c>
      <c r="M321" s="39">
        <v>31.622773734231494</v>
      </c>
      <c r="N321" s="39">
        <v>65.453297741273104</v>
      </c>
      <c r="O321" s="29">
        <v>44197</v>
      </c>
      <c r="P321" s="29">
        <v>44953</v>
      </c>
      <c r="Q321" s="40">
        <v>2.0698151999999999</v>
      </c>
      <c r="R321" s="39">
        <v>31.559383983572896</v>
      </c>
      <c r="S321" s="39">
        <v>31.559383983572896</v>
      </c>
      <c r="T321" s="39">
        <v>2.3345297741273101</v>
      </c>
      <c r="U321" s="39">
        <v>0</v>
      </c>
      <c r="V321" s="39">
        <v>0</v>
      </c>
      <c r="W321" s="29" t="s">
        <v>1357</v>
      </c>
      <c r="X321" s="29" t="s">
        <v>258</v>
      </c>
      <c r="Y321" s="29" t="s">
        <v>1349</v>
      </c>
      <c r="Z321" s="41" t="s">
        <v>1349</v>
      </c>
      <c r="AA321" s="42" t="s">
        <v>1349</v>
      </c>
      <c r="AB321" s="29" t="s">
        <v>258</v>
      </c>
      <c r="AC321" s="29" t="s">
        <v>258</v>
      </c>
      <c r="AD321" s="29" t="s">
        <v>265</v>
      </c>
      <c r="AE321" s="29" t="s">
        <v>1353</v>
      </c>
      <c r="AF321" s="29" t="s">
        <v>1368</v>
      </c>
      <c r="AG321" s="183" t="s">
        <v>1369</v>
      </c>
      <c r="AH321" s="29" t="s">
        <v>1356</v>
      </c>
      <c r="AI321" s="29" t="s">
        <v>1357</v>
      </c>
      <c r="AJ321" s="29" t="s">
        <v>258</v>
      </c>
      <c r="AK321" s="29" t="s">
        <v>258</v>
      </c>
      <c r="AL321" s="29" t="s">
        <v>13326</v>
      </c>
    </row>
    <row r="322" spans="1:38" x14ac:dyDescent="0.2">
      <c r="A322" s="35" t="s">
        <v>16</v>
      </c>
      <c r="B322" s="36">
        <v>2183</v>
      </c>
      <c r="C322" s="36"/>
      <c r="D322" s="36" t="s">
        <v>1349</v>
      </c>
      <c r="E322" s="37" t="s">
        <v>1794</v>
      </c>
      <c r="F322" s="38" t="s">
        <v>1266</v>
      </c>
      <c r="G322" s="38" t="s">
        <v>1268</v>
      </c>
      <c r="H322" s="35" t="s">
        <v>1133</v>
      </c>
      <c r="I322" s="35"/>
      <c r="J322" s="29" t="s">
        <v>322</v>
      </c>
      <c r="K322" s="29" t="s">
        <v>1373</v>
      </c>
      <c r="L322" s="29" t="s">
        <v>1402</v>
      </c>
      <c r="M322" s="39">
        <v>231.21984831298457</v>
      </c>
      <c r="N322" s="39">
        <v>484.27977549623552</v>
      </c>
      <c r="O322" s="29">
        <v>44197</v>
      </c>
      <c r="P322" s="29">
        <v>44962</v>
      </c>
      <c r="Q322" s="40">
        <v>2.0944558999999998</v>
      </c>
      <c r="R322" s="39">
        <v>230.75994524298426</v>
      </c>
      <c r="S322" s="39">
        <v>230.75994524298426</v>
      </c>
      <c r="T322" s="39">
        <v>22.759885010266942</v>
      </c>
      <c r="U322" s="39">
        <v>0</v>
      </c>
      <c r="V322" s="39">
        <v>0</v>
      </c>
      <c r="W322" s="29" t="s">
        <v>1357</v>
      </c>
      <c r="X322" s="29" t="s">
        <v>258</v>
      </c>
      <c r="Y322" s="29" t="s">
        <v>1349</v>
      </c>
      <c r="Z322" s="41" t="s">
        <v>1349</v>
      </c>
      <c r="AA322" s="42" t="s">
        <v>1349</v>
      </c>
      <c r="AB322" s="29" t="s">
        <v>258</v>
      </c>
      <c r="AC322" s="29" t="s">
        <v>258</v>
      </c>
      <c r="AD322" s="29" t="s">
        <v>265</v>
      </c>
      <c r="AE322" s="29" t="s">
        <v>1353</v>
      </c>
      <c r="AF322" s="29" t="s">
        <v>1361</v>
      </c>
      <c r="AG322" s="183" t="s">
        <v>1362</v>
      </c>
      <c r="AH322" s="29" t="s">
        <v>1356</v>
      </c>
      <c r="AI322" s="29" t="s">
        <v>1357</v>
      </c>
      <c r="AJ322" s="29" t="s">
        <v>258</v>
      </c>
      <c r="AK322" s="29" t="s">
        <v>258</v>
      </c>
      <c r="AL322" s="29" t="s">
        <v>13326</v>
      </c>
    </row>
    <row r="323" spans="1:38" x14ac:dyDescent="0.2">
      <c r="A323" s="35" t="s">
        <v>16</v>
      </c>
      <c r="B323" s="36">
        <v>2189</v>
      </c>
      <c r="C323" s="36"/>
      <c r="D323" s="36" t="s">
        <v>1349</v>
      </c>
      <c r="E323" s="37" t="s">
        <v>1795</v>
      </c>
      <c r="F323" s="38" t="s">
        <v>1269</v>
      </c>
      <c r="G323" s="38" t="s">
        <v>1271</v>
      </c>
      <c r="H323" s="35" t="s">
        <v>1440</v>
      </c>
      <c r="I323" s="35"/>
      <c r="J323" s="29" t="s">
        <v>484</v>
      </c>
      <c r="K323" s="29" t="s">
        <v>1551</v>
      </c>
      <c r="L323" s="29" t="s">
        <v>1384</v>
      </c>
      <c r="M323" s="39">
        <v>38.201017420829317</v>
      </c>
      <c r="N323" s="39">
        <v>120.90452019164955</v>
      </c>
      <c r="O323" s="29">
        <v>44197</v>
      </c>
      <c r="P323" s="29">
        <v>45353</v>
      </c>
      <c r="Q323" s="40">
        <v>3.1649555</v>
      </c>
      <c r="R323" s="39">
        <v>38.141875427789188</v>
      </c>
      <c r="S323" s="39">
        <v>38.141875427789188</v>
      </c>
      <c r="T323" s="39">
        <v>38.141875427789188</v>
      </c>
      <c r="U323" s="39">
        <v>6.4788939082819992</v>
      </c>
      <c r="V323" s="39">
        <v>0</v>
      </c>
      <c r="W323" s="29" t="s">
        <v>1357</v>
      </c>
      <c r="X323" s="29" t="s">
        <v>258</v>
      </c>
      <c r="Y323" s="29" t="s">
        <v>1349</v>
      </c>
      <c r="Z323" s="41" t="s">
        <v>1349</v>
      </c>
      <c r="AA323" s="42" t="s">
        <v>1349</v>
      </c>
      <c r="AB323" s="29" t="s">
        <v>258</v>
      </c>
      <c r="AC323" s="29" t="s">
        <v>258</v>
      </c>
      <c r="AD323" s="29" t="s">
        <v>265</v>
      </c>
      <c r="AE323" s="29" t="s">
        <v>1353</v>
      </c>
      <c r="AF323" s="29" t="s">
        <v>1368</v>
      </c>
      <c r="AG323" s="183" t="s">
        <v>1369</v>
      </c>
      <c r="AH323" s="29" t="s">
        <v>1356</v>
      </c>
      <c r="AI323" s="29" t="s">
        <v>1357</v>
      </c>
      <c r="AJ323" s="29" t="s">
        <v>258</v>
      </c>
      <c r="AK323" s="29" t="s">
        <v>258</v>
      </c>
      <c r="AL323" s="29" t="s">
        <v>13326</v>
      </c>
    </row>
    <row r="324" spans="1:38" x14ac:dyDescent="0.2">
      <c r="A324" s="35" t="s">
        <v>16</v>
      </c>
      <c r="B324" s="36">
        <v>2191</v>
      </c>
      <c r="C324" s="36"/>
      <c r="D324" s="36" t="s">
        <v>1349</v>
      </c>
      <c r="E324" s="37" t="s">
        <v>1796</v>
      </c>
      <c r="F324" s="38" t="s">
        <v>1269</v>
      </c>
      <c r="G324" s="38" t="s">
        <v>1271</v>
      </c>
      <c r="H324" s="35" t="s">
        <v>1440</v>
      </c>
      <c r="I324" s="35"/>
      <c r="J324" s="29" t="s">
        <v>484</v>
      </c>
      <c r="K324" s="29" t="s">
        <v>1365</v>
      </c>
      <c r="L324" s="29" t="s">
        <v>1384</v>
      </c>
      <c r="M324" s="39">
        <v>31.520849685289594</v>
      </c>
      <c r="N324" s="39">
        <v>68.17651197809721</v>
      </c>
      <c r="O324" s="29">
        <v>44197</v>
      </c>
      <c r="P324" s="29">
        <v>44987</v>
      </c>
      <c r="Q324" s="40">
        <v>2.1629021000000002</v>
      </c>
      <c r="R324" s="39">
        <v>31.459452429842575</v>
      </c>
      <c r="S324" s="39">
        <v>31.459452429842575</v>
      </c>
      <c r="T324" s="39">
        <v>5.2576071184120465</v>
      </c>
      <c r="U324" s="39">
        <v>0</v>
      </c>
      <c r="V324" s="39">
        <v>0</v>
      </c>
      <c r="W324" s="29" t="s">
        <v>1357</v>
      </c>
      <c r="X324" s="29" t="s">
        <v>258</v>
      </c>
      <c r="Y324" s="29" t="s">
        <v>1349</v>
      </c>
      <c r="Z324" s="41" t="s">
        <v>1349</v>
      </c>
      <c r="AA324" s="42" t="s">
        <v>1349</v>
      </c>
      <c r="AB324" s="29" t="s">
        <v>258</v>
      </c>
      <c r="AC324" s="29" t="s">
        <v>258</v>
      </c>
      <c r="AD324" s="29" t="s">
        <v>265</v>
      </c>
      <c r="AE324" s="29" t="s">
        <v>1353</v>
      </c>
      <c r="AF324" s="29" t="s">
        <v>1368</v>
      </c>
      <c r="AG324" s="183" t="s">
        <v>1369</v>
      </c>
      <c r="AH324" s="29" t="s">
        <v>1356</v>
      </c>
      <c r="AI324" s="29" t="s">
        <v>1357</v>
      </c>
      <c r="AJ324" s="29" t="s">
        <v>258</v>
      </c>
      <c r="AK324" s="29" t="s">
        <v>258</v>
      </c>
      <c r="AL324" s="29" t="s">
        <v>13326</v>
      </c>
    </row>
    <row r="325" spans="1:38" x14ac:dyDescent="0.2">
      <c r="A325" s="35" t="s">
        <v>16</v>
      </c>
      <c r="B325" s="36">
        <v>2192</v>
      </c>
      <c r="C325" s="36"/>
      <c r="D325" s="36" t="s">
        <v>1349</v>
      </c>
      <c r="E325" s="37" t="s">
        <v>1797</v>
      </c>
      <c r="F325" s="38" t="s">
        <v>1269</v>
      </c>
      <c r="G325" s="38" t="s">
        <v>1271</v>
      </c>
      <c r="H325" s="35" t="s">
        <v>1440</v>
      </c>
      <c r="I325" s="35"/>
      <c r="J325" s="29" t="s">
        <v>484</v>
      </c>
      <c r="K325" s="29" t="s">
        <v>1551</v>
      </c>
      <c r="L325" s="29" t="s">
        <v>1384</v>
      </c>
      <c r="M325" s="39">
        <v>43.822920551505042</v>
      </c>
      <c r="N325" s="39">
        <v>146.25637234770704</v>
      </c>
      <c r="O325" s="29">
        <v>44197</v>
      </c>
      <c r="P325" s="29">
        <v>45416</v>
      </c>
      <c r="Q325" s="40">
        <v>3.3374400999999998</v>
      </c>
      <c r="R325" s="39">
        <v>43.757029431895958</v>
      </c>
      <c r="S325" s="39">
        <v>43.757029431895958</v>
      </c>
      <c r="T325" s="39">
        <v>43.757029431895958</v>
      </c>
      <c r="U325" s="39">
        <v>14.985284052019164</v>
      </c>
      <c r="V325" s="39">
        <v>0</v>
      </c>
      <c r="W325" s="29" t="s">
        <v>1357</v>
      </c>
      <c r="X325" s="29" t="s">
        <v>258</v>
      </c>
      <c r="Y325" s="29" t="s">
        <v>1349</v>
      </c>
      <c r="Z325" s="41" t="s">
        <v>1349</v>
      </c>
      <c r="AA325" s="42" t="s">
        <v>1349</v>
      </c>
      <c r="AB325" s="29" t="s">
        <v>258</v>
      </c>
      <c r="AC325" s="29" t="s">
        <v>258</v>
      </c>
      <c r="AD325" s="29" t="s">
        <v>265</v>
      </c>
      <c r="AE325" s="29" t="s">
        <v>1353</v>
      </c>
      <c r="AF325" s="29" t="s">
        <v>1368</v>
      </c>
      <c r="AG325" s="183" t="s">
        <v>1369</v>
      </c>
      <c r="AH325" s="29" t="s">
        <v>1356</v>
      </c>
      <c r="AI325" s="29" t="s">
        <v>1357</v>
      </c>
      <c r="AJ325" s="29" t="s">
        <v>258</v>
      </c>
      <c r="AK325" s="29" t="s">
        <v>258</v>
      </c>
      <c r="AL325" s="29" t="s">
        <v>13326</v>
      </c>
    </row>
    <row r="326" spans="1:38" x14ac:dyDescent="0.2">
      <c r="A326" s="35" t="s">
        <v>16</v>
      </c>
      <c r="B326" s="36">
        <v>2195</v>
      </c>
      <c r="C326" s="36"/>
      <c r="D326" s="36" t="s">
        <v>1349</v>
      </c>
      <c r="E326" s="37" t="s">
        <v>1798</v>
      </c>
      <c r="F326" s="38" t="s">
        <v>1269</v>
      </c>
      <c r="G326" s="38" t="s">
        <v>1271</v>
      </c>
      <c r="H326" s="35" t="s">
        <v>1440</v>
      </c>
      <c r="I326" s="35"/>
      <c r="J326" s="29" t="s">
        <v>484</v>
      </c>
      <c r="K326" s="29" t="s">
        <v>1551</v>
      </c>
      <c r="L326" s="29" t="s">
        <v>1384</v>
      </c>
      <c r="M326" s="39">
        <v>35.638051454690192</v>
      </c>
      <c r="N326" s="39">
        <v>133.3804681724846</v>
      </c>
      <c r="O326" s="29">
        <v>44197</v>
      </c>
      <c r="P326" s="29">
        <v>45564</v>
      </c>
      <c r="Q326" s="40">
        <v>3.742642</v>
      </c>
      <c r="R326" s="39">
        <v>35.587624914442166</v>
      </c>
      <c r="S326" s="39">
        <v>35.587624914442166</v>
      </c>
      <c r="T326" s="39">
        <v>35.587624914442166</v>
      </c>
      <c r="U326" s="39">
        <v>26.617593429158113</v>
      </c>
      <c r="V326" s="39">
        <v>0</v>
      </c>
      <c r="W326" s="29" t="s">
        <v>1357</v>
      </c>
      <c r="X326" s="29" t="s">
        <v>258</v>
      </c>
      <c r="Y326" s="29" t="s">
        <v>1349</v>
      </c>
      <c r="Z326" s="41" t="s">
        <v>1349</v>
      </c>
      <c r="AA326" s="42" t="s">
        <v>1349</v>
      </c>
      <c r="AB326" s="29" t="s">
        <v>258</v>
      </c>
      <c r="AC326" s="29" t="s">
        <v>258</v>
      </c>
      <c r="AD326" s="29" t="s">
        <v>265</v>
      </c>
      <c r="AE326" s="29" t="s">
        <v>1353</v>
      </c>
      <c r="AF326" s="29" t="s">
        <v>1368</v>
      </c>
      <c r="AG326" s="183" t="s">
        <v>1369</v>
      </c>
      <c r="AH326" s="29" t="s">
        <v>1356</v>
      </c>
      <c r="AI326" s="29" t="s">
        <v>1357</v>
      </c>
      <c r="AJ326" s="29" t="s">
        <v>258</v>
      </c>
      <c r="AK326" s="29" t="s">
        <v>258</v>
      </c>
      <c r="AL326" s="29" t="s">
        <v>13326</v>
      </c>
    </row>
    <row r="327" spans="1:38" x14ac:dyDescent="0.2">
      <c r="A327" s="35" t="s">
        <v>16</v>
      </c>
      <c r="B327" s="36">
        <v>2204</v>
      </c>
      <c r="C327" s="36"/>
      <c r="D327" s="36" t="s">
        <v>1349</v>
      </c>
      <c r="E327" s="37" t="s">
        <v>1799</v>
      </c>
      <c r="F327" s="38" t="s">
        <v>1269</v>
      </c>
      <c r="G327" s="38" t="s">
        <v>1271</v>
      </c>
      <c r="H327" s="35" t="s">
        <v>1440</v>
      </c>
      <c r="I327" s="35"/>
      <c r="J327" s="29" t="s">
        <v>484</v>
      </c>
      <c r="K327" s="29" t="s">
        <v>1551</v>
      </c>
      <c r="L327" s="29" t="s">
        <v>1366</v>
      </c>
      <c r="M327" s="39">
        <v>28.620045057069451</v>
      </c>
      <c r="N327" s="39">
        <v>62.137429158110884</v>
      </c>
      <c r="O327" s="29">
        <v>44197</v>
      </c>
      <c r="P327" s="29">
        <v>44990</v>
      </c>
      <c r="Q327" s="40">
        <v>2.1711157000000001</v>
      </c>
      <c r="R327" s="39">
        <v>28.564435318275155</v>
      </c>
      <c r="S327" s="39">
        <v>28.564435318275155</v>
      </c>
      <c r="T327" s="39">
        <v>5.008558521560575</v>
      </c>
      <c r="U327" s="39">
        <v>0</v>
      </c>
      <c r="V327" s="39">
        <v>0</v>
      </c>
      <c r="W327" s="29" t="s">
        <v>1357</v>
      </c>
      <c r="X327" s="29" t="s">
        <v>258</v>
      </c>
      <c r="Y327" s="29" t="s">
        <v>1349</v>
      </c>
      <c r="Z327" s="41" t="s">
        <v>1349</v>
      </c>
      <c r="AA327" s="42" t="s">
        <v>1349</v>
      </c>
      <c r="AB327" s="29" t="s">
        <v>258</v>
      </c>
      <c r="AC327" s="29" t="s">
        <v>258</v>
      </c>
      <c r="AD327" s="29" t="s">
        <v>265</v>
      </c>
      <c r="AE327" s="29" t="s">
        <v>1367</v>
      </c>
      <c r="AF327" s="29" t="s">
        <v>1368</v>
      </c>
      <c r="AG327" s="183" t="s">
        <v>1369</v>
      </c>
      <c r="AH327" s="29" t="s">
        <v>1356</v>
      </c>
      <c r="AI327" s="29" t="s">
        <v>1357</v>
      </c>
      <c r="AJ327" s="29" t="s">
        <v>258</v>
      </c>
      <c r="AK327" s="29" t="s">
        <v>258</v>
      </c>
      <c r="AL327" s="29" t="s">
        <v>13326</v>
      </c>
    </row>
    <row r="328" spans="1:38" x14ac:dyDescent="0.2">
      <c r="A328" s="35" t="s">
        <v>16</v>
      </c>
      <c r="B328" s="36">
        <v>2207</v>
      </c>
      <c r="C328" s="36"/>
      <c r="D328" s="36" t="s">
        <v>1349</v>
      </c>
      <c r="E328" s="37" t="s">
        <v>1800</v>
      </c>
      <c r="F328" s="38" t="s">
        <v>1269</v>
      </c>
      <c r="G328" s="38" t="s">
        <v>1271</v>
      </c>
      <c r="H328" s="35" t="s">
        <v>1440</v>
      </c>
      <c r="I328" s="35"/>
      <c r="J328" s="29" t="s">
        <v>484</v>
      </c>
      <c r="K328" s="29" t="s">
        <v>1551</v>
      </c>
      <c r="L328" s="29" t="s">
        <v>1366</v>
      </c>
      <c r="M328" s="39">
        <v>17.838536933930101</v>
      </c>
      <c r="N328" s="39">
        <v>35.457297741273102</v>
      </c>
      <c r="O328" s="29">
        <v>44197</v>
      </c>
      <c r="P328" s="29">
        <v>44923</v>
      </c>
      <c r="Q328" s="40">
        <v>1.9876796999999999</v>
      </c>
      <c r="R328" s="39">
        <v>17.801806981519508</v>
      </c>
      <c r="S328" s="39">
        <v>17.655490759753594</v>
      </c>
      <c r="T328" s="39">
        <v>0</v>
      </c>
      <c r="U328" s="39">
        <v>0</v>
      </c>
      <c r="V328" s="39">
        <v>0</v>
      </c>
      <c r="W328" s="29" t="s">
        <v>1357</v>
      </c>
      <c r="X328" s="29" t="s">
        <v>258</v>
      </c>
      <c r="Y328" s="29" t="s">
        <v>1349</v>
      </c>
      <c r="Z328" s="41" t="s">
        <v>1349</v>
      </c>
      <c r="AA328" s="42" t="s">
        <v>1349</v>
      </c>
      <c r="AB328" s="29" t="s">
        <v>258</v>
      </c>
      <c r="AC328" s="29" t="s">
        <v>258</v>
      </c>
      <c r="AD328" s="29" t="s">
        <v>265</v>
      </c>
      <c r="AE328" s="29" t="s">
        <v>1367</v>
      </c>
      <c r="AF328" s="29" t="s">
        <v>1368</v>
      </c>
      <c r="AG328" s="183" t="s">
        <v>1369</v>
      </c>
      <c r="AH328" s="29" t="s">
        <v>1356</v>
      </c>
      <c r="AI328" s="29" t="s">
        <v>1357</v>
      </c>
      <c r="AJ328" s="29" t="s">
        <v>258</v>
      </c>
      <c r="AK328" s="29" t="s">
        <v>258</v>
      </c>
      <c r="AL328" s="29" t="s">
        <v>13326</v>
      </c>
    </row>
    <row r="329" spans="1:38" x14ac:dyDescent="0.2">
      <c r="A329" s="35" t="s">
        <v>16</v>
      </c>
      <c r="B329" s="36">
        <v>2210</v>
      </c>
      <c r="C329" s="36"/>
      <c r="D329" s="36" t="s">
        <v>1349</v>
      </c>
      <c r="E329" s="37" t="s">
        <v>1801</v>
      </c>
      <c r="F329" s="38" t="s">
        <v>1269</v>
      </c>
      <c r="G329" s="38" t="s">
        <v>1271</v>
      </c>
      <c r="H329" s="35" t="s">
        <v>1440</v>
      </c>
      <c r="I329" s="35"/>
      <c r="J329" s="29" t="s">
        <v>484</v>
      </c>
      <c r="K329" s="29" t="s">
        <v>1365</v>
      </c>
      <c r="L329" s="29" t="s">
        <v>1384</v>
      </c>
      <c r="M329" s="39">
        <v>31.129536503409074</v>
      </c>
      <c r="N329" s="39">
        <v>74.574521560574951</v>
      </c>
      <c r="O329" s="29">
        <v>44197</v>
      </c>
      <c r="P329" s="29">
        <v>45072</v>
      </c>
      <c r="Q329" s="40">
        <v>2.3956194000000002</v>
      </c>
      <c r="R329" s="39">
        <v>31.072717316906228</v>
      </c>
      <c r="S329" s="39">
        <v>31.072717316906228</v>
      </c>
      <c r="T329" s="39">
        <v>12.429086926762492</v>
      </c>
      <c r="U329" s="39">
        <v>0</v>
      </c>
      <c r="V329" s="39">
        <v>0</v>
      </c>
      <c r="W329" s="29" t="s">
        <v>265</v>
      </c>
      <c r="X329" s="29" t="s">
        <v>11773</v>
      </c>
      <c r="Y329" s="29">
        <v>45291</v>
      </c>
      <c r="Z329" s="41" t="s">
        <v>11760</v>
      </c>
      <c r="AA329" s="42" t="s">
        <v>1349</v>
      </c>
      <c r="AB329" s="29" t="s">
        <v>258</v>
      </c>
      <c r="AC329" s="29" t="s">
        <v>258</v>
      </c>
      <c r="AD329" s="29" t="s">
        <v>265</v>
      </c>
      <c r="AE329" s="29" t="s">
        <v>1353</v>
      </c>
      <c r="AF329" s="29" t="s">
        <v>1368</v>
      </c>
      <c r="AG329" s="183" t="s">
        <v>1369</v>
      </c>
      <c r="AH329" s="29" t="s">
        <v>1356</v>
      </c>
      <c r="AI329" s="29" t="s">
        <v>1357</v>
      </c>
      <c r="AJ329" s="29" t="s">
        <v>258</v>
      </c>
      <c r="AK329" s="29" t="s">
        <v>258</v>
      </c>
      <c r="AL329" s="29" t="s">
        <v>13327</v>
      </c>
    </row>
    <row r="330" spans="1:38" x14ac:dyDescent="0.2">
      <c r="A330" s="35" t="s">
        <v>16</v>
      </c>
      <c r="B330" s="36">
        <v>2215</v>
      </c>
      <c r="C330" s="36"/>
      <c r="D330" s="36" t="s">
        <v>1349</v>
      </c>
      <c r="E330" s="37" t="s">
        <v>1802</v>
      </c>
      <c r="F330" s="38" t="s">
        <v>1269</v>
      </c>
      <c r="G330" s="38" t="s">
        <v>1271</v>
      </c>
      <c r="H330" s="35" t="s">
        <v>1440</v>
      </c>
      <c r="I330" s="35"/>
      <c r="J330" s="29" t="s">
        <v>1371</v>
      </c>
      <c r="K330" s="29" t="s">
        <v>1371</v>
      </c>
      <c r="L330" s="29" t="s">
        <v>1384</v>
      </c>
      <c r="M330" s="39">
        <v>38.106395704113467</v>
      </c>
      <c r="N330" s="39">
        <v>83.776689938398363</v>
      </c>
      <c r="O330" s="29">
        <v>44197</v>
      </c>
      <c r="P330" s="29">
        <v>45000</v>
      </c>
      <c r="Q330" s="40">
        <v>2.1984941999999998</v>
      </c>
      <c r="R330" s="39">
        <v>38.032950034223134</v>
      </c>
      <c r="S330" s="39">
        <v>38.032950034223134</v>
      </c>
      <c r="T330" s="39">
        <v>7.7107898699520874</v>
      </c>
      <c r="U330" s="39">
        <v>0</v>
      </c>
      <c r="V330" s="39">
        <v>0</v>
      </c>
      <c r="W330" s="29" t="s">
        <v>265</v>
      </c>
      <c r="X330" s="29" t="s">
        <v>11773</v>
      </c>
      <c r="Y330" s="29">
        <v>45261</v>
      </c>
      <c r="Z330" s="41" t="s">
        <v>11760</v>
      </c>
      <c r="AA330" s="42" t="s">
        <v>1349</v>
      </c>
      <c r="AB330" s="29" t="s">
        <v>258</v>
      </c>
      <c r="AC330" s="29" t="s">
        <v>258</v>
      </c>
      <c r="AD330" s="29" t="s">
        <v>265</v>
      </c>
      <c r="AE330" s="29" t="s">
        <v>1353</v>
      </c>
      <c r="AF330" s="29" t="s">
        <v>1368</v>
      </c>
      <c r="AG330" s="183" t="s">
        <v>1369</v>
      </c>
      <c r="AH330" s="29" t="s">
        <v>1356</v>
      </c>
      <c r="AI330" s="29" t="s">
        <v>1357</v>
      </c>
      <c r="AJ330" s="29" t="s">
        <v>258</v>
      </c>
      <c r="AK330" s="29" t="s">
        <v>258</v>
      </c>
      <c r="AL330" s="29" t="s">
        <v>13327</v>
      </c>
    </row>
    <row r="331" spans="1:38" x14ac:dyDescent="0.2">
      <c r="A331" s="35" t="s">
        <v>16</v>
      </c>
      <c r="B331" s="36">
        <v>2223</v>
      </c>
      <c r="C331" s="36"/>
      <c r="D331" s="36" t="s">
        <v>1349</v>
      </c>
      <c r="E331" s="37" t="s">
        <v>1803</v>
      </c>
      <c r="F331" s="38" t="s">
        <v>1269</v>
      </c>
      <c r="G331" s="38" t="s">
        <v>1271</v>
      </c>
      <c r="H331" s="35" t="s">
        <v>1440</v>
      </c>
      <c r="I331" s="35"/>
      <c r="J331" s="29" t="s">
        <v>1371</v>
      </c>
      <c r="K331" s="29" t="s">
        <v>1371</v>
      </c>
      <c r="L331" s="29" t="s">
        <v>1384</v>
      </c>
      <c r="M331" s="39">
        <v>92.649594866980962</v>
      </c>
      <c r="N331" s="39">
        <v>295.00747433264888</v>
      </c>
      <c r="O331" s="29">
        <v>44197</v>
      </c>
      <c r="P331" s="29">
        <v>45360</v>
      </c>
      <c r="Q331" s="40">
        <v>3.1841205000000001</v>
      </c>
      <c r="R331" s="39">
        <v>92.506639288158794</v>
      </c>
      <c r="S331" s="39">
        <v>92.506639288158794</v>
      </c>
      <c r="T331" s="39">
        <v>92.506639288158794</v>
      </c>
      <c r="U331" s="39">
        <v>17.487556468172482</v>
      </c>
      <c r="V331" s="39">
        <v>0</v>
      </c>
      <c r="W331" s="29" t="s">
        <v>265</v>
      </c>
      <c r="X331" s="29" t="s">
        <v>11773</v>
      </c>
      <c r="Y331" s="29">
        <v>45261</v>
      </c>
      <c r="Z331" s="41" t="s">
        <v>11760</v>
      </c>
      <c r="AA331" s="42" t="s">
        <v>1349</v>
      </c>
      <c r="AB331" s="29" t="s">
        <v>258</v>
      </c>
      <c r="AC331" s="29" t="s">
        <v>258</v>
      </c>
      <c r="AD331" s="29" t="s">
        <v>265</v>
      </c>
      <c r="AE331" s="29" t="s">
        <v>1353</v>
      </c>
      <c r="AF331" s="29" t="s">
        <v>1368</v>
      </c>
      <c r="AG331" s="183" t="s">
        <v>1369</v>
      </c>
      <c r="AH331" s="29" t="s">
        <v>1356</v>
      </c>
      <c r="AI331" s="29" t="s">
        <v>1357</v>
      </c>
      <c r="AJ331" s="29" t="s">
        <v>258</v>
      </c>
      <c r="AK331" s="29" t="s">
        <v>258</v>
      </c>
      <c r="AL331" s="29" t="s">
        <v>13327</v>
      </c>
    </row>
    <row r="332" spans="1:38" x14ac:dyDescent="0.2">
      <c r="A332" s="35" t="s">
        <v>16</v>
      </c>
      <c r="B332" s="36">
        <v>2227</v>
      </c>
      <c r="C332" s="36"/>
      <c r="D332" s="36" t="s">
        <v>1349</v>
      </c>
      <c r="E332" s="37" t="s">
        <v>1804</v>
      </c>
      <c r="F332" s="38" t="s">
        <v>1269</v>
      </c>
      <c r="G332" s="38" t="s">
        <v>1271</v>
      </c>
      <c r="H332" s="35" t="s">
        <v>1440</v>
      </c>
      <c r="I332" s="35"/>
      <c r="J332" s="29" t="s">
        <v>1371</v>
      </c>
      <c r="K332" s="29" t="s">
        <v>1371</v>
      </c>
      <c r="L332" s="29" t="s">
        <v>1384</v>
      </c>
      <c r="M332" s="39">
        <v>93.625060906028096</v>
      </c>
      <c r="N332" s="39">
        <v>295.80648870636549</v>
      </c>
      <c r="O332" s="29">
        <v>44197</v>
      </c>
      <c r="P332" s="29">
        <v>45351</v>
      </c>
      <c r="Q332" s="40">
        <v>3.1594798000000002</v>
      </c>
      <c r="R332" s="39">
        <v>93.479972621492124</v>
      </c>
      <c r="S332" s="39">
        <v>93.479972621492124</v>
      </c>
      <c r="T332" s="39">
        <v>93.479972621492124</v>
      </c>
      <c r="U332" s="39">
        <v>15.366570841889116</v>
      </c>
      <c r="V332" s="39">
        <v>0</v>
      </c>
      <c r="W332" s="29" t="s">
        <v>265</v>
      </c>
      <c r="X332" s="29" t="s">
        <v>11773</v>
      </c>
      <c r="Y332" s="29">
        <v>45261</v>
      </c>
      <c r="Z332" s="41" t="s">
        <v>11760</v>
      </c>
      <c r="AA332" s="42" t="s">
        <v>1349</v>
      </c>
      <c r="AB332" s="29" t="s">
        <v>258</v>
      </c>
      <c r="AC332" s="29" t="s">
        <v>258</v>
      </c>
      <c r="AD332" s="29" t="s">
        <v>265</v>
      </c>
      <c r="AE332" s="29" t="s">
        <v>1353</v>
      </c>
      <c r="AF332" s="29" t="s">
        <v>1368</v>
      </c>
      <c r="AG332" s="183" t="s">
        <v>1369</v>
      </c>
      <c r="AH332" s="29" t="s">
        <v>1356</v>
      </c>
      <c r="AI332" s="29" t="s">
        <v>1357</v>
      </c>
      <c r="AJ332" s="29" t="s">
        <v>258</v>
      </c>
      <c r="AK332" s="29" t="s">
        <v>258</v>
      </c>
      <c r="AL332" s="29" t="s">
        <v>13327</v>
      </c>
    </row>
    <row r="333" spans="1:38" x14ac:dyDescent="0.2">
      <c r="A333" s="35" t="s">
        <v>16</v>
      </c>
      <c r="B333" s="36">
        <v>2241</v>
      </c>
      <c r="C333" s="36"/>
      <c r="D333" s="36" t="s">
        <v>1349</v>
      </c>
      <c r="E333" s="37" t="s">
        <v>1805</v>
      </c>
      <c r="F333" s="38" t="s">
        <v>1269</v>
      </c>
      <c r="G333" s="38" t="s">
        <v>1273</v>
      </c>
      <c r="H333" s="35" t="s">
        <v>1393</v>
      </c>
      <c r="I333" s="35"/>
      <c r="J333" s="29" t="s">
        <v>1466</v>
      </c>
      <c r="K333" s="29" t="s">
        <v>1466</v>
      </c>
      <c r="L333" s="29" t="s">
        <v>1467</v>
      </c>
      <c r="M333" s="39">
        <v>57.823666693270383</v>
      </c>
      <c r="N333" s="39">
        <v>288.92044353182752</v>
      </c>
      <c r="O333" s="29">
        <v>44197</v>
      </c>
      <c r="P333" s="29">
        <v>46022</v>
      </c>
      <c r="Q333" s="40">
        <v>4.9965776999999996</v>
      </c>
      <c r="R333" s="39">
        <v>57.752443531827517</v>
      </c>
      <c r="S333" s="39">
        <v>57.752443531827517</v>
      </c>
      <c r="T333" s="39">
        <v>57.752443531827517</v>
      </c>
      <c r="U333" s="39">
        <v>57.910669404517456</v>
      </c>
      <c r="V333" s="39">
        <v>57.752443531827517</v>
      </c>
      <c r="W333" s="29" t="s">
        <v>1357</v>
      </c>
      <c r="X333" s="29" t="s">
        <v>258</v>
      </c>
      <c r="Y333" s="29" t="s">
        <v>1349</v>
      </c>
      <c r="Z333" s="41" t="s">
        <v>1349</v>
      </c>
      <c r="AA333" s="42" t="s">
        <v>1349</v>
      </c>
      <c r="AB333" s="29" t="s">
        <v>258</v>
      </c>
      <c r="AC333" s="29" t="s">
        <v>258</v>
      </c>
      <c r="AD333" s="29" t="s">
        <v>258</v>
      </c>
      <c r="AE333" s="29" t="s">
        <v>1353</v>
      </c>
      <c r="AF333" s="29" t="s">
        <v>1468</v>
      </c>
      <c r="AG333" s="183" t="s">
        <v>1469</v>
      </c>
      <c r="AH333" s="29" t="s">
        <v>1413</v>
      </c>
      <c r="AI333" s="29" t="s">
        <v>1357</v>
      </c>
      <c r="AJ333" s="29" t="s">
        <v>258</v>
      </c>
      <c r="AK333" s="29" t="s">
        <v>258</v>
      </c>
      <c r="AL333" s="29" t="s">
        <v>13326</v>
      </c>
    </row>
    <row r="334" spans="1:38" x14ac:dyDescent="0.2">
      <c r="A334" s="35" t="s">
        <v>16</v>
      </c>
      <c r="B334" s="36">
        <v>2282</v>
      </c>
      <c r="C334" s="36"/>
      <c r="D334" s="36" t="s">
        <v>1349</v>
      </c>
      <c r="E334" s="37" t="s">
        <v>1806</v>
      </c>
      <c r="F334" s="38" t="s">
        <v>1269</v>
      </c>
      <c r="G334" s="38" t="s">
        <v>1271</v>
      </c>
      <c r="H334" s="35" t="s">
        <v>11597</v>
      </c>
      <c r="I334" s="35"/>
      <c r="J334" s="29" t="s">
        <v>1500</v>
      </c>
      <c r="K334" s="29" t="s">
        <v>1807</v>
      </c>
      <c r="L334" s="29" t="s">
        <v>1366</v>
      </c>
      <c r="M334" s="39">
        <v>2.5991466659578082</v>
      </c>
      <c r="N334" s="39">
        <v>5.870762491444216</v>
      </c>
      <c r="O334" s="29">
        <v>44197</v>
      </c>
      <c r="P334" s="29">
        <v>45022</v>
      </c>
      <c r="Q334" s="40">
        <v>2.2587269000000001</v>
      </c>
      <c r="R334" s="39">
        <v>2.5942231348391513</v>
      </c>
      <c r="S334" s="39">
        <v>2.5942231348391513</v>
      </c>
      <c r="T334" s="39">
        <v>0.68231622176591378</v>
      </c>
      <c r="U334" s="39">
        <v>0</v>
      </c>
      <c r="V334" s="39">
        <v>0</v>
      </c>
      <c r="W334" s="29" t="s">
        <v>1357</v>
      </c>
      <c r="X334" s="29" t="s">
        <v>258</v>
      </c>
      <c r="Y334" s="29" t="s">
        <v>1349</v>
      </c>
      <c r="Z334" s="41" t="s">
        <v>1349</v>
      </c>
      <c r="AA334" s="42" t="s">
        <v>1349</v>
      </c>
      <c r="AB334" s="29" t="s">
        <v>258</v>
      </c>
      <c r="AC334" s="29" t="s">
        <v>258</v>
      </c>
      <c r="AD334" s="29" t="s">
        <v>265</v>
      </c>
      <c r="AE334" s="29" t="s">
        <v>1367</v>
      </c>
      <c r="AF334" s="29" t="s">
        <v>1368</v>
      </c>
      <c r="AG334" s="183" t="s">
        <v>1369</v>
      </c>
      <c r="AH334" s="29" t="s">
        <v>1356</v>
      </c>
      <c r="AI334" s="29" t="s">
        <v>1357</v>
      </c>
      <c r="AJ334" s="29" t="s">
        <v>258</v>
      </c>
      <c r="AK334" s="29" t="s">
        <v>258</v>
      </c>
      <c r="AL334" s="29" t="s">
        <v>13326</v>
      </c>
    </row>
    <row r="335" spans="1:38" x14ac:dyDescent="0.2">
      <c r="A335" s="35" t="s">
        <v>16</v>
      </c>
      <c r="B335" s="36">
        <v>2315</v>
      </c>
      <c r="C335" s="36"/>
      <c r="D335" s="36" t="s">
        <v>1349</v>
      </c>
      <c r="E335" s="37" t="s">
        <v>1808</v>
      </c>
      <c r="F335" s="38" t="s">
        <v>1266</v>
      </c>
      <c r="G335" s="38" t="s">
        <v>1267</v>
      </c>
      <c r="H335" s="35" t="s">
        <v>1415</v>
      </c>
      <c r="I335" s="35"/>
      <c r="J335" s="29" t="s">
        <v>1371</v>
      </c>
      <c r="K335" s="29" t="s">
        <v>1371</v>
      </c>
      <c r="L335" s="29" t="s">
        <v>1384</v>
      </c>
      <c r="M335" s="39">
        <v>106.46311227084813</v>
      </c>
      <c r="N335" s="39">
        <v>241.92850102669405</v>
      </c>
      <c r="O335" s="29">
        <v>44197</v>
      </c>
      <c r="P335" s="29">
        <v>45027</v>
      </c>
      <c r="Q335" s="40">
        <v>2.2724161999999999</v>
      </c>
      <c r="R335" s="39">
        <v>106.26221765913758</v>
      </c>
      <c r="S335" s="39">
        <v>106.26221765913758</v>
      </c>
      <c r="T335" s="39">
        <v>29.404065708418891</v>
      </c>
      <c r="U335" s="39">
        <v>0</v>
      </c>
      <c r="V335" s="39">
        <v>0</v>
      </c>
      <c r="W335" s="29" t="s">
        <v>265</v>
      </c>
      <c r="X335" s="29" t="s">
        <v>11773</v>
      </c>
      <c r="Y335" s="29">
        <v>45222</v>
      </c>
      <c r="Z335" s="41" t="s">
        <v>11758</v>
      </c>
      <c r="AA335" s="42" t="s">
        <v>1349</v>
      </c>
      <c r="AB335" s="29" t="s">
        <v>258</v>
      </c>
      <c r="AC335" s="29" t="s">
        <v>258</v>
      </c>
      <c r="AD335" s="29" t="s">
        <v>265</v>
      </c>
      <c r="AE335" s="29" t="s">
        <v>1353</v>
      </c>
      <c r="AF335" s="29" t="s">
        <v>1368</v>
      </c>
      <c r="AG335" s="183" t="s">
        <v>1369</v>
      </c>
      <c r="AH335" s="29" t="s">
        <v>1356</v>
      </c>
      <c r="AI335" s="29" t="s">
        <v>1357</v>
      </c>
      <c r="AJ335" s="29" t="s">
        <v>258</v>
      </c>
      <c r="AK335" s="29" t="s">
        <v>258</v>
      </c>
      <c r="AL335" s="29" t="s">
        <v>13327</v>
      </c>
    </row>
    <row r="336" spans="1:38" x14ac:dyDescent="0.2">
      <c r="A336" s="35" t="s">
        <v>16</v>
      </c>
      <c r="B336" s="36">
        <v>2325</v>
      </c>
      <c r="C336" s="36"/>
      <c r="D336" s="36" t="s">
        <v>1349</v>
      </c>
      <c r="E336" s="37" t="s">
        <v>1809</v>
      </c>
      <c r="F336" s="38" t="s">
        <v>1266</v>
      </c>
      <c r="G336" s="38" t="s">
        <v>1268</v>
      </c>
      <c r="H336" s="35" t="s">
        <v>669</v>
      </c>
      <c r="I336" s="35"/>
      <c r="J336" s="29" t="s">
        <v>1405</v>
      </c>
      <c r="K336" s="29" t="s">
        <v>1424</v>
      </c>
      <c r="L336" s="29" t="s">
        <v>1394</v>
      </c>
      <c r="M336" s="39">
        <v>15.966134010745511</v>
      </c>
      <c r="N336" s="39">
        <v>34.620610540725529</v>
      </c>
      <c r="O336" s="29">
        <v>44197</v>
      </c>
      <c r="P336" s="29">
        <v>44989</v>
      </c>
      <c r="Q336" s="40">
        <v>2.1683778</v>
      </c>
      <c r="R336" s="39">
        <v>15.935085557837098</v>
      </c>
      <c r="S336" s="39">
        <v>15.935085557837098</v>
      </c>
      <c r="T336" s="39">
        <v>2.7504394250513347</v>
      </c>
      <c r="U336" s="39">
        <v>0</v>
      </c>
      <c r="V336" s="39">
        <v>0</v>
      </c>
      <c r="W336" s="29" t="s">
        <v>265</v>
      </c>
      <c r="X336" s="29" t="s">
        <v>11773</v>
      </c>
      <c r="Y336" s="29">
        <v>45259</v>
      </c>
      <c r="Z336" s="41" t="s">
        <v>11759</v>
      </c>
      <c r="AA336" s="42" t="s">
        <v>1349</v>
      </c>
      <c r="AB336" s="29" t="s">
        <v>258</v>
      </c>
      <c r="AC336" s="29" t="s">
        <v>258</v>
      </c>
      <c r="AD336" s="29" t="s">
        <v>265</v>
      </c>
      <c r="AE336" s="29" t="s">
        <v>1367</v>
      </c>
      <c r="AF336" s="29" t="s">
        <v>1368</v>
      </c>
      <c r="AG336" s="183" t="s">
        <v>1369</v>
      </c>
      <c r="AH336" s="29" t="s">
        <v>1356</v>
      </c>
      <c r="AI336" s="29" t="s">
        <v>1357</v>
      </c>
      <c r="AJ336" s="29" t="s">
        <v>258</v>
      </c>
      <c r="AK336" s="29" t="s">
        <v>258</v>
      </c>
      <c r="AL336" s="29" t="s">
        <v>13327</v>
      </c>
    </row>
    <row r="337" spans="1:38" x14ac:dyDescent="0.2">
      <c r="A337" s="35" t="s">
        <v>16</v>
      </c>
      <c r="B337" s="36">
        <v>2336</v>
      </c>
      <c r="C337" s="36"/>
      <c r="D337" s="36" t="s">
        <v>1349</v>
      </c>
      <c r="E337" s="37" t="s">
        <v>1810</v>
      </c>
      <c r="F337" s="38" t="s">
        <v>1269</v>
      </c>
      <c r="G337" s="38" t="s">
        <v>1445</v>
      </c>
      <c r="H337" s="35" t="s">
        <v>975</v>
      </c>
      <c r="I337" s="35"/>
      <c r="J337" s="29" t="s">
        <v>274</v>
      </c>
      <c r="K337" s="29" t="s">
        <v>1583</v>
      </c>
      <c r="L337" s="29" t="s">
        <v>1811</v>
      </c>
      <c r="M337" s="39">
        <v>37.783148290805258</v>
      </c>
      <c r="N337" s="39">
        <v>7.2411252566735111</v>
      </c>
      <c r="O337" s="29">
        <v>44197</v>
      </c>
      <c r="P337" s="29">
        <v>44267</v>
      </c>
      <c r="Q337" s="40">
        <v>0.1916496</v>
      </c>
      <c r="R337" s="39">
        <v>7.2411252566735111</v>
      </c>
      <c r="S337" s="39">
        <v>0</v>
      </c>
      <c r="T337" s="39">
        <v>0</v>
      </c>
      <c r="U337" s="39">
        <v>0</v>
      </c>
      <c r="V337" s="39">
        <v>0</v>
      </c>
      <c r="W337" s="29" t="s">
        <v>1357</v>
      </c>
      <c r="X337" s="29" t="s">
        <v>258</v>
      </c>
      <c r="Y337" s="29" t="s">
        <v>1349</v>
      </c>
      <c r="Z337" s="41" t="s">
        <v>1349</v>
      </c>
      <c r="AA337" s="42" t="s">
        <v>1349</v>
      </c>
      <c r="AB337" s="29" t="s">
        <v>258</v>
      </c>
      <c r="AC337" s="29" t="s">
        <v>258</v>
      </c>
      <c r="AD337" s="29" t="s">
        <v>265</v>
      </c>
      <c r="AE337" s="29" t="s">
        <v>1367</v>
      </c>
      <c r="AF337" s="29" t="s">
        <v>1378</v>
      </c>
      <c r="AG337" s="183" t="s">
        <v>1379</v>
      </c>
      <c r="AH337" s="29" t="s">
        <v>1413</v>
      </c>
      <c r="AI337" s="29" t="s">
        <v>1357</v>
      </c>
      <c r="AJ337" s="29" t="s">
        <v>258</v>
      </c>
      <c r="AK337" s="29" t="s">
        <v>258</v>
      </c>
      <c r="AL337" s="29" t="s">
        <v>13326</v>
      </c>
    </row>
    <row r="338" spans="1:38" x14ac:dyDescent="0.2">
      <c r="A338" s="35" t="s">
        <v>16</v>
      </c>
      <c r="B338" s="36">
        <v>2345</v>
      </c>
      <c r="C338" s="36"/>
      <c r="D338" s="36" t="s">
        <v>1349</v>
      </c>
      <c r="E338" s="37" t="s">
        <v>1812</v>
      </c>
      <c r="F338" s="38" t="s">
        <v>1269</v>
      </c>
      <c r="G338" s="38" t="s">
        <v>1273</v>
      </c>
      <c r="H338" s="35" t="s">
        <v>1393</v>
      </c>
      <c r="I338" s="35"/>
      <c r="J338" s="29" t="s">
        <v>1813</v>
      </c>
      <c r="K338" s="29" t="s">
        <v>1813</v>
      </c>
      <c r="L338" s="29" t="s">
        <v>1672</v>
      </c>
      <c r="M338" s="39">
        <v>11.60235394129228</v>
      </c>
      <c r="N338" s="39">
        <v>57.972062970568111</v>
      </c>
      <c r="O338" s="29">
        <v>44197</v>
      </c>
      <c r="P338" s="29">
        <v>46022</v>
      </c>
      <c r="Q338" s="40">
        <v>4.9965776999999996</v>
      </c>
      <c r="R338" s="39">
        <v>11.588062970568105</v>
      </c>
      <c r="S338" s="39">
        <v>11.588062970568105</v>
      </c>
      <c r="T338" s="39">
        <v>11.588062970568105</v>
      </c>
      <c r="U338" s="39">
        <v>11.619811088295688</v>
      </c>
      <c r="V338" s="39">
        <v>11.588062970568105</v>
      </c>
      <c r="W338" s="29" t="s">
        <v>1357</v>
      </c>
      <c r="X338" s="29" t="s">
        <v>258</v>
      </c>
      <c r="Y338" s="29" t="s">
        <v>1349</v>
      </c>
      <c r="Z338" s="41" t="s">
        <v>1349</v>
      </c>
      <c r="AA338" s="42" t="s">
        <v>1349</v>
      </c>
      <c r="AB338" s="29" t="s">
        <v>258</v>
      </c>
      <c r="AC338" s="29" t="s">
        <v>258</v>
      </c>
      <c r="AD338" s="29" t="s">
        <v>258</v>
      </c>
      <c r="AE338" s="29" t="s">
        <v>1367</v>
      </c>
      <c r="AF338" s="29" t="s">
        <v>1468</v>
      </c>
      <c r="AG338" s="183" t="s">
        <v>1469</v>
      </c>
      <c r="AH338" s="29" t="s">
        <v>1356</v>
      </c>
      <c r="AI338" s="29" t="s">
        <v>1357</v>
      </c>
      <c r="AJ338" s="29" t="s">
        <v>258</v>
      </c>
      <c r="AK338" s="29" t="s">
        <v>258</v>
      </c>
      <c r="AL338" s="29" t="s">
        <v>13326</v>
      </c>
    </row>
    <row r="339" spans="1:38" x14ac:dyDescent="0.2">
      <c r="A339" s="35" t="s">
        <v>16</v>
      </c>
      <c r="B339" s="36">
        <v>2347</v>
      </c>
      <c r="C339" s="36"/>
      <c r="D339" s="36" t="s">
        <v>1349</v>
      </c>
      <c r="E339" s="37" t="s">
        <v>1814</v>
      </c>
      <c r="F339" s="38" t="s">
        <v>1269</v>
      </c>
      <c r="G339" s="38" t="s">
        <v>1273</v>
      </c>
      <c r="H339" s="35" t="s">
        <v>1393</v>
      </c>
      <c r="I339" s="35"/>
      <c r="J339" s="29" t="s">
        <v>1371</v>
      </c>
      <c r="K339" s="29" t="s">
        <v>1371</v>
      </c>
      <c r="L339" s="29" t="s">
        <v>1384</v>
      </c>
      <c r="M339" s="39">
        <v>326.56665413445398</v>
      </c>
      <c r="N339" s="39">
        <v>801.99943600273787</v>
      </c>
      <c r="O339" s="29">
        <v>44197</v>
      </c>
      <c r="P339" s="29">
        <v>45094</v>
      </c>
      <c r="Q339" s="40">
        <v>2.4558521999999998</v>
      </c>
      <c r="R339" s="39">
        <v>325.97972621492124</v>
      </c>
      <c r="S339" s="39">
        <v>325.97972621492124</v>
      </c>
      <c r="T339" s="39">
        <v>150.03998357289527</v>
      </c>
      <c r="U339" s="39">
        <v>0</v>
      </c>
      <c r="V339" s="39">
        <v>0</v>
      </c>
      <c r="W339" s="29" t="s">
        <v>265</v>
      </c>
      <c r="X339" s="29" t="s">
        <v>11773</v>
      </c>
      <c r="Y339" s="29">
        <v>45217</v>
      </c>
      <c r="Z339" s="41" t="s">
        <v>11758</v>
      </c>
      <c r="AA339" s="42" t="s">
        <v>1349</v>
      </c>
      <c r="AB339" s="29" t="s">
        <v>258</v>
      </c>
      <c r="AC339" s="29" t="s">
        <v>258</v>
      </c>
      <c r="AD339" s="29" t="s">
        <v>265</v>
      </c>
      <c r="AE339" s="29" t="s">
        <v>1353</v>
      </c>
      <c r="AF339" s="29" t="s">
        <v>1368</v>
      </c>
      <c r="AG339" s="183" t="s">
        <v>1369</v>
      </c>
      <c r="AH339" s="29" t="s">
        <v>1356</v>
      </c>
      <c r="AI339" s="29" t="s">
        <v>1357</v>
      </c>
      <c r="AJ339" s="29" t="s">
        <v>258</v>
      </c>
      <c r="AK339" s="29" t="s">
        <v>258</v>
      </c>
      <c r="AL339" s="29" t="s">
        <v>13327</v>
      </c>
    </row>
    <row r="340" spans="1:38" x14ac:dyDescent="0.2">
      <c r="A340" s="35" t="s">
        <v>16</v>
      </c>
      <c r="B340" s="36">
        <v>2363</v>
      </c>
      <c r="C340" s="36"/>
      <c r="D340" s="36" t="s">
        <v>1349</v>
      </c>
      <c r="E340" s="37" t="s">
        <v>1815</v>
      </c>
      <c r="F340" s="38" t="s">
        <v>1269</v>
      </c>
      <c r="G340" s="38" t="s">
        <v>1445</v>
      </c>
      <c r="H340" s="35" t="s">
        <v>12095</v>
      </c>
      <c r="I340" s="35"/>
      <c r="J340" s="29" t="s">
        <v>1466</v>
      </c>
      <c r="K340" s="29" t="s">
        <v>1466</v>
      </c>
      <c r="L340" s="29" t="s">
        <v>1672</v>
      </c>
      <c r="M340" s="39">
        <v>2.6666867357807935</v>
      </c>
      <c r="N340" s="39">
        <v>11.535564681724848</v>
      </c>
      <c r="O340" s="29">
        <v>44197</v>
      </c>
      <c r="P340" s="29">
        <v>45777</v>
      </c>
      <c r="Q340" s="40">
        <v>4.3258042000000003</v>
      </c>
      <c r="R340" s="39">
        <v>2.6631759069130734</v>
      </c>
      <c r="S340" s="39">
        <v>2.6631759069130734</v>
      </c>
      <c r="T340" s="39">
        <v>2.6631759069130734</v>
      </c>
      <c r="U340" s="39">
        <v>2.6704722792607805</v>
      </c>
      <c r="V340" s="39">
        <v>0.87556468172484592</v>
      </c>
      <c r="W340" s="29" t="s">
        <v>1357</v>
      </c>
      <c r="X340" s="29" t="s">
        <v>258</v>
      </c>
      <c r="Y340" s="29" t="s">
        <v>1349</v>
      </c>
      <c r="Z340" s="41" t="s">
        <v>1349</v>
      </c>
      <c r="AA340" s="42" t="s">
        <v>1349</v>
      </c>
      <c r="AB340" s="29" t="s">
        <v>258</v>
      </c>
      <c r="AC340" s="29" t="s">
        <v>258</v>
      </c>
      <c r="AD340" s="29" t="s">
        <v>258</v>
      </c>
      <c r="AE340" s="29" t="s">
        <v>1367</v>
      </c>
      <c r="AF340" s="29" t="s">
        <v>1468</v>
      </c>
      <c r="AG340" s="183" t="s">
        <v>1469</v>
      </c>
      <c r="AH340" s="29" t="s">
        <v>1356</v>
      </c>
      <c r="AI340" s="29" t="s">
        <v>1357</v>
      </c>
      <c r="AJ340" s="29" t="s">
        <v>258</v>
      </c>
      <c r="AK340" s="29" t="s">
        <v>258</v>
      </c>
      <c r="AL340" s="29" t="s">
        <v>13326</v>
      </c>
    </row>
    <row r="341" spans="1:38" x14ac:dyDescent="0.2">
      <c r="A341" s="35" t="s">
        <v>16</v>
      </c>
      <c r="B341" s="36">
        <v>2376</v>
      </c>
      <c r="C341" s="36"/>
      <c r="D341" s="36" t="s">
        <v>1349</v>
      </c>
      <c r="E341" s="37" t="s">
        <v>1816</v>
      </c>
      <c r="F341" s="38" t="s">
        <v>1269</v>
      </c>
      <c r="G341" s="38" t="s">
        <v>1271</v>
      </c>
      <c r="H341" s="35" t="s">
        <v>1440</v>
      </c>
      <c r="I341" s="35"/>
      <c r="J341" s="29" t="s">
        <v>484</v>
      </c>
      <c r="K341" s="29" t="s">
        <v>1551</v>
      </c>
      <c r="L341" s="29" t="s">
        <v>1384</v>
      </c>
      <c r="M341" s="39">
        <v>56.098186439327478</v>
      </c>
      <c r="N341" s="39">
        <v>134.082726899384</v>
      </c>
      <c r="O341" s="29">
        <v>44197</v>
      </c>
      <c r="P341" s="29">
        <v>45070</v>
      </c>
      <c r="Q341" s="40">
        <v>2.3901436999999999</v>
      </c>
      <c r="R341" s="39">
        <v>55.995646817248456</v>
      </c>
      <c r="S341" s="39">
        <v>55.995646817248456</v>
      </c>
      <c r="T341" s="39">
        <v>22.091433264887065</v>
      </c>
      <c r="U341" s="39">
        <v>0</v>
      </c>
      <c r="V341" s="39">
        <v>0</v>
      </c>
      <c r="W341" s="29" t="s">
        <v>1357</v>
      </c>
      <c r="X341" s="29" t="s">
        <v>258</v>
      </c>
      <c r="Y341" s="29" t="s">
        <v>1349</v>
      </c>
      <c r="Z341" s="41" t="s">
        <v>1349</v>
      </c>
      <c r="AA341" s="42" t="s">
        <v>1349</v>
      </c>
      <c r="AB341" s="29" t="s">
        <v>258</v>
      </c>
      <c r="AC341" s="29" t="s">
        <v>258</v>
      </c>
      <c r="AD341" s="29" t="s">
        <v>265</v>
      </c>
      <c r="AE341" s="29" t="s">
        <v>1353</v>
      </c>
      <c r="AF341" s="29" t="s">
        <v>1368</v>
      </c>
      <c r="AG341" s="183" t="s">
        <v>1369</v>
      </c>
      <c r="AH341" s="29" t="s">
        <v>1356</v>
      </c>
      <c r="AI341" s="29" t="s">
        <v>1357</v>
      </c>
      <c r="AJ341" s="29" t="s">
        <v>258</v>
      </c>
      <c r="AK341" s="29" t="s">
        <v>258</v>
      </c>
      <c r="AL341" s="29" t="s">
        <v>13326</v>
      </c>
    </row>
    <row r="342" spans="1:38" x14ac:dyDescent="0.2">
      <c r="A342" s="35" t="s">
        <v>16</v>
      </c>
      <c r="B342" s="36">
        <v>2381</v>
      </c>
      <c r="C342" s="36"/>
      <c r="D342" s="36" t="s">
        <v>1349</v>
      </c>
      <c r="E342" s="37" t="s">
        <v>1817</v>
      </c>
      <c r="F342" s="38" t="s">
        <v>1269</v>
      </c>
      <c r="G342" s="38" t="s">
        <v>1271</v>
      </c>
      <c r="H342" s="35" t="s">
        <v>1440</v>
      </c>
      <c r="I342" s="35"/>
      <c r="J342" s="29" t="s">
        <v>1371</v>
      </c>
      <c r="K342" s="29" t="s">
        <v>1371</v>
      </c>
      <c r="L342" s="29" t="s">
        <v>1384</v>
      </c>
      <c r="M342" s="39">
        <v>98.260774976052573</v>
      </c>
      <c r="N342" s="39">
        <v>368.02393155373028</v>
      </c>
      <c r="O342" s="29">
        <v>44197</v>
      </c>
      <c r="P342" s="29">
        <v>45565</v>
      </c>
      <c r="Q342" s="40">
        <v>3.7453799000000001</v>
      </c>
      <c r="R342" s="39">
        <v>98.121793292265565</v>
      </c>
      <c r="S342" s="39">
        <v>98.121793292265565</v>
      </c>
      <c r="T342" s="39">
        <v>98.121793292265565</v>
      </c>
      <c r="U342" s="39">
        <v>73.658551676933612</v>
      </c>
      <c r="V342" s="39">
        <v>0</v>
      </c>
      <c r="W342" s="29" t="s">
        <v>1357</v>
      </c>
      <c r="X342" s="29" t="s">
        <v>258</v>
      </c>
      <c r="Y342" s="29" t="s">
        <v>1349</v>
      </c>
      <c r="Z342" s="41" t="s">
        <v>1349</v>
      </c>
      <c r="AA342" s="42" t="s">
        <v>1349</v>
      </c>
      <c r="AB342" s="29" t="s">
        <v>258</v>
      </c>
      <c r="AC342" s="29" t="s">
        <v>258</v>
      </c>
      <c r="AD342" s="29" t="s">
        <v>265</v>
      </c>
      <c r="AE342" s="29" t="s">
        <v>1353</v>
      </c>
      <c r="AF342" s="29" t="s">
        <v>1368</v>
      </c>
      <c r="AG342" s="183" t="s">
        <v>1369</v>
      </c>
      <c r="AH342" s="29" t="s">
        <v>1356</v>
      </c>
      <c r="AI342" s="29" t="s">
        <v>1357</v>
      </c>
      <c r="AJ342" s="29" t="s">
        <v>258</v>
      </c>
      <c r="AK342" s="29" t="s">
        <v>258</v>
      </c>
      <c r="AL342" s="29" t="s">
        <v>13326</v>
      </c>
    </row>
    <row r="343" spans="1:38" x14ac:dyDescent="0.2">
      <c r="A343" s="35" t="s">
        <v>16</v>
      </c>
      <c r="B343" s="36">
        <v>2406</v>
      </c>
      <c r="C343" s="36"/>
      <c r="D343" s="36" t="s">
        <v>1349</v>
      </c>
      <c r="E343" s="37" t="s">
        <v>1818</v>
      </c>
      <c r="F343" s="38" t="s">
        <v>1269</v>
      </c>
      <c r="G343" s="38" t="s">
        <v>1271</v>
      </c>
      <c r="H343" s="35" t="s">
        <v>1440</v>
      </c>
      <c r="I343" s="35"/>
      <c r="J343" s="29" t="s">
        <v>1371</v>
      </c>
      <c r="K343" s="29" t="s">
        <v>1371</v>
      </c>
      <c r="L343" s="29" t="s">
        <v>1384</v>
      </c>
      <c r="M343" s="39">
        <v>96.002897338284441</v>
      </c>
      <c r="N343" s="39">
        <v>252.32794798083503</v>
      </c>
      <c r="O343" s="29">
        <v>44197</v>
      </c>
      <c r="P343" s="29">
        <v>45157</v>
      </c>
      <c r="Q343" s="40">
        <v>2.6283368</v>
      </c>
      <c r="R343" s="39">
        <v>95.837357973990422</v>
      </c>
      <c r="S343" s="39">
        <v>95.837357973990422</v>
      </c>
      <c r="T343" s="39">
        <v>60.65323203285422</v>
      </c>
      <c r="U343" s="39">
        <v>0</v>
      </c>
      <c r="V343" s="39">
        <v>0</v>
      </c>
      <c r="W343" s="29" t="s">
        <v>265</v>
      </c>
      <c r="X343" s="29" t="s">
        <v>11773</v>
      </c>
      <c r="Y343" s="29">
        <v>45278</v>
      </c>
      <c r="Z343" s="41" t="s">
        <v>11760</v>
      </c>
      <c r="AA343" s="42" t="s">
        <v>1349</v>
      </c>
      <c r="AB343" s="29" t="s">
        <v>258</v>
      </c>
      <c r="AC343" s="29" t="s">
        <v>258</v>
      </c>
      <c r="AD343" s="29" t="s">
        <v>265</v>
      </c>
      <c r="AE343" s="29" t="s">
        <v>1353</v>
      </c>
      <c r="AF343" s="29" t="s">
        <v>1368</v>
      </c>
      <c r="AG343" s="183" t="s">
        <v>1369</v>
      </c>
      <c r="AH343" s="29" t="s">
        <v>1356</v>
      </c>
      <c r="AI343" s="29" t="s">
        <v>1357</v>
      </c>
      <c r="AJ343" s="29" t="s">
        <v>258</v>
      </c>
      <c r="AK343" s="29" t="s">
        <v>258</v>
      </c>
      <c r="AL343" s="29" t="s">
        <v>13327</v>
      </c>
    </row>
    <row r="344" spans="1:38" x14ac:dyDescent="0.2">
      <c r="A344" s="35" t="s">
        <v>16</v>
      </c>
      <c r="B344" s="36">
        <v>2417</v>
      </c>
      <c r="C344" s="36"/>
      <c r="D344" s="36" t="s">
        <v>1349</v>
      </c>
      <c r="E344" s="37" t="s">
        <v>1819</v>
      </c>
      <c r="F344" s="38" t="s">
        <v>1266</v>
      </c>
      <c r="G344" s="38" t="s">
        <v>1268</v>
      </c>
      <c r="H344" s="35" t="s">
        <v>669</v>
      </c>
      <c r="I344" s="35"/>
      <c r="J344" s="29" t="s">
        <v>484</v>
      </c>
      <c r="K344" s="29" t="s">
        <v>1365</v>
      </c>
      <c r="L344" s="29" t="s">
        <v>1563</v>
      </c>
      <c r="M344" s="39">
        <v>59.443904591901912</v>
      </c>
      <c r="N344" s="39">
        <v>153.63462012320329</v>
      </c>
      <c r="O344" s="29">
        <v>44197</v>
      </c>
      <c r="P344" s="29">
        <v>45141</v>
      </c>
      <c r="Q344" s="40">
        <v>2.5845311</v>
      </c>
      <c r="R344" s="39">
        <v>59.340355920602327</v>
      </c>
      <c r="S344" s="39">
        <v>59.340355920602327</v>
      </c>
      <c r="T344" s="39">
        <v>34.953908281998636</v>
      </c>
      <c r="U344" s="39">
        <v>0</v>
      </c>
      <c r="V344" s="39">
        <v>0</v>
      </c>
      <c r="W344" s="29" t="s">
        <v>265</v>
      </c>
      <c r="X344" s="29" t="s">
        <v>11773</v>
      </c>
      <c r="Y344" s="29">
        <v>45222</v>
      </c>
      <c r="Z344" s="41" t="s">
        <v>11758</v>
      </c>
      <c r="AA344" s="42" t="s">
        <v>1349</v>
      </c>
      <c r="AB344" s="29" t="s">
        <v>258</v>
      </c>
      <c r="AC344" s="29" t="s">
        <v>258</v>
      </c>
      <c r="AD344" s="29" t="s">
        <v>258</v>
      </c>
      <c r="AE344" s="29" t="s">
        <v>1353</v>
      </c>
      <c r="AF344" s="29" t="s">
        <v>1368</v>
      </c>
      <c r="AG344" s="183" t="s">
        <v>1369</v>
      </c>
      <c r="AH344" s="29" t="s">
        <v>1356</v>
      </c>
      <c r="AI344" s="29" t="s">
        <v>1357</v>
      </c>
      <c r="AJ344" s="29" t="s">
        <v>258</v>
      </c>
      <c r="AK344" s="29" t="s">
        <v>258</v>
      </c>
      <c r="AL344" s="29" t="s">
        <v>13327</v>
      </c>
    </row>
    <row r="345" spans="1:38" x14ac:dyDescent="0.2">
      <c r="A345" s="35" t="s">
        <v>16</v>
      </c>
      <c r="B345" s="36">
        <v>2426</v>
      </c>
      <c r="C345" s="36"/>
      <c r="D345" s="36" t="s">
        <v>1349</v>
      </c>
      <c r="E345" s="37" t="s">
        <v>1820</v>
      </c>
      <c r="F345" s="38" t="s">
        <v>1266</v>
      </c>
      <c r="G345" s="38" t="s">
        <v>1268</v>
      </c>
      <c r="H345" s="35" t="s">
        <v>310</v>
      </c>
      <c r="I345" s="35"/>
      <c r="J345" s="29" t="s">
        <v>484</v>
      </c>
      <c r="K345" s="29" t="s">
        <v>1383</v>
      </c>
      <c r="L345" s="29" t="s">
        <v>1384</v>
      </c>
      <c r="M345" s="39">
        <v>413.84253810631731</v>
      </c>
      <c r="N345" s="39">
        <v>1274.6689938398358</v>
      </c>
      <c r="O345" s="29">
        <v>44197</v>
      </c>
      <c r="P345" s="29">
        <v>45322</v>
      </c>
      <c r="Q345" s="40">
        <v>3.0800820999999998</v>
      </c>
      <c r="R345" s="39">
        <v>413.19199178644766</v>
      </c>
      <c r="S345" s="39">
        <v>413.19199178644766</v>
      </c>
      <c r="T345" s="39">
        <v>413.19199178644766</v>
      </c>
      <c r="U345" s="39">
        <v>35.093018480492816</v>
      </c>
      <c r="V345" s="39">
        <v>0</v>
      </c>
      <c r="W345" s="29" t="s">
        <v>265</v>
      </c>
      <c r="X345" s="29" t="s">
        <v>11773</v>
      </c>
      <c r="Y345" s="29">
        <v>45289</v>
      </c>
      <c r="Z345" s="41" t="s">
        <v>11760</v>
      </c>
      <c r="AA345" s="42" t="s">
        <v>1349</v>
      </c>
      <c r="AB345" s="29" t="s">
        <v>258</v>
      </c>
      <c r="AC345" s="29" t="s">
        <v>258</v>
      </c>
      <c r="AD345" s="29" t="s">
        <v>265</v>
      </c>
      <c r="AE345" s="29" t="s">
        <v>1353</v>
      </c>
      <c r="AF345" s="29" t="s">
        <v>1368</v>
      </c>
      <c r="AG345" s="183" t="s">
        <v>1369</v>
      </c>
      <c r="AH345" s="29" t="s">
        <v>1356</v>
      </c>
      <c r="AI345" s="29" t="s">
        <v>1357</v>
      </c>
      <c r="AJ345" s="29" t="s">
        <v>258</v>
      </c>
      <c r="AK345" s="29" t="s">
        <v>258</v>
      </c>
      <c r="AL345" s="29" t="s">
        <v>13327</v>
      </c>
    </row>
    <row r="346" spans="1:38" x14ac:dyDescent="0.2">
      <c r="A346" s="35" t="s">
        <v>16</v>
      </c>
      <c r="B346" s="36">
        <v>2436</v>
      </c>
      <c r="C346" s="36"/>
      <c r="D346" s="36" t="s">
        <v>1349</v>
      </c>
      <c r="E346" s="37" t="s">
        <v>1821</v>
      </c>
      <c r="F346" s="38" t="s">
        <v>1269</v>
      </c>
      <c r="G346" s="38" t="s">
        <v>1271</v>
      </c>
      <c r="H346" s="35" t="s">
        <v>1440</v>
      </c>
      <c r="I346" s="35"/>
      <c r="J346" s="29" t="s">
        <v>1371</v>
      </c>
      <c r="K346" s="29" t="s">
        <v>1371</v>
      </c>
      <c r="L346" s="29" t="s">
        <v>1384</v>
      </c>
      <c r="M346" s="39">
        <v>95.204276996938489</v>
      </c>
      <c r="N346" s="39">
        <v>237.71745379876796</v>
      </c>
      <c r="O346" s="29">
        <v>44197</v>
      </c>
      <c r="P346" s="29">
        <v>45109</v>
      </c>
      <c r="Q346" s="40">
        <v>2.4969199</v>
      </c>
      <c r="R346" s="39">
        <v>95.034907597535934</v>
      </c>
      <c r="S346" s="39">
        <v>95.034907597535934</v>
      </c>
      <c r="T346" s="39">
        <v>47.647638603696095</v>
      </c>
      <c r="U346" s="39">
        <v>0</v>
      </c>
      <c r="V346" s="39">
        <v>0</v>
      </c>
      <c r="W346" s="29" t="s">
        <v>265</v>
      </c>
      <c r="X346" s="29" t="s">
        <v>11773</v>
      </c>
      <c r="Y346" s="29">
        <v>45571</v>
      </c>
      <c r="Z346" s="41" t="s">
        <v>11761</v>
      </c>
      <c r="AA346" s="42" t="s">
        <v>1349</v>
      </c>
      <c r="AB346" s="29" t="s">
        <v>258</v>
      </c>
      <c r="AC346" s="29" t="s">
        <v>258</v>
      </c>
      <c r="AD346" s="29" t="s">
        <v>265</v>
      </c>
      <c r="AE346" s="29" t="s">
        <v>1353</v>
      </c>
      <c r="AF346" s="29" t="s">
        <v>1368</v>
      </c>
      <c r="AG346" s="183" t="s">
        <v>1369</v>
      </c>
      <c r="AH346" s="29" t="s">
        <v>1356</v>
      </c>
      <c r="AI346" s="29" t="s">
        <v>1357</v>
      </c>
      <c r="AJ346" s="29" t="s">
        <v>258</v>
      </c>
      <c r="AK346" s="29" t="s">
        <v>258</v>
      </c>
      <c r="AL346" s="29" t="s">
        <v>13327</v>
      </c>
    </row>
    <row r="347" spans="1:38" x14ac:dyDescent="0.2">
      <c r="A347" s="35" t="s">
        <v>16</v>
      </c>
      <c r="B347" s="36">
        <v>2438</v>
      </c>
      <c r="C347" s="36"/>
      <c r="D347" s="36" t="s">
        <v>1349</v>
      </c>
      <c r="E347" s="37" t="s">
        <v>1822</v>
      </c>
      <c r="F347" s="38" t="s">
        <v>1269</v>
      </c>
      <c r="G347" s="38" t="s">
        <v>1271</v>
      </c>
      <c r="H347" s="35" t="s">
        <v>1440</v>
      </c>
      <c r="I347" s="35"/>
      <c r="J347" s="29" t="s">
        <v>1371</v>
      </c>
      <c r="K347" s="29" t="s">
        <v>1371</v>
      </c>
      <c r="L347" s="29" t="s">
        <v>1384</v>
      </c>
      <c r="M347" s="39">
        <v>92.351471709152563</v>
      </c>
      <c r="N347" s="39">
        <v>223.26173305954828</v>
      </c>
      <c r="O347" s="29">
        <v>44197</v>
      </c>
      <c r="P347" s="29">
        <v>45080</v>
      </c>
      <c r="Q347" s="40">
        <v>2.4175222000000001</v>
      </c>
      <c r="R347" s="39">
        <v>92.18386036960986</v>
      </c>
      <c r="S347" s="39">
        <v>92.18386036960986</v>
      </c>
      <c r="T347" s="39">
        <v>38.894012320328542</v>
      </c>
      <c r="U347" s="39">
        <v>0</v>
      </c>
      <c r="V347" s="39">
        <v>0</v>
      </c>
      <c r="W347" s="29" t="s">
        <v>265</v>
      </c>
      <c r="X347" s="29" t="s">
        <v>11773</v>
      </c>
      <c r="Y347" s="29">
        <v>45571</v>
      </c>
      <c r="Z347" s="41" t="s">
        <v>11761</v>
      </c>
      <c r="AA347" s="42" t="s">
        <v>1349</v>
      </c>
      <c r="AB347" s="29" t="s">
        <v>258</v>
      </c>
      <c r="AC347" s="29" t="s">
        <v>258</v>
      </c>
      <c r="AD347" s="29" t="s">
        <v>265</v>
      </c>
      <c r="AE347" s="29" t="s">
        <v>1353</v>
      </c>
      <c r="AF347" s="29" t="s">
        <v>1368</v>
      </c>
      <c r="AG347" s="183" t="s">
        <v>1369</v>
      </c>
      <c r="AH347" s="29" t="s">
        <v>1356</v>
      </c>
      <c r="AI347" s="29" t="s">
        <v>1357</v>
      </c>
      <c r="AJ347" s="29" t="s">
        <v>258</v>
      </c>
      <c r="AK347" s="29" t="s">
        <v>258</v>
      </c>
      <c r="AL347" s="29" t="s">
        <v>13327</v>
      </c>
    </row>
    <row r="348" spans="1:38" x14ac:dyDescent="0.2">
      <c r="A348" s="35" t="s">
        <v>16</v>
      </c>
      <c r="B348" s="36">
        <v>2441</v>
      </c>
      <c r="C348" s="36"/>
      <c r="D348" s="36" t="s">
        <v>1349</v>
      </c>
      <c r="E348" s="37" t="s">
        <v>1823</v>
      </c>
      <c r="F348" s="38" t="s">
        <v>1269</v>
      </c>
      <c r="G348" s="38" t="s">
        <v>1271</v>
      </c>
      <c r="H348" s="35" t="s">
        <v>1440</v>
      </c>
      <c r="I348" s="35"/>
      <c r="J348" s="29" t="s">
        <v>1371</v>
      </c>
      <c r="K348" s="29" t="s">
        <v>1371</v>
      </c>
      <c r="L348" s="29" t="s">
        <v>1384</v>
      </c>
      <c r="M348" s="39">
        <v>83.236010495491598</v>
      </c>
      <c r="N348" s="39">
        <v>242.92836687200545</v>
      </c>
      <c r="O348" s="29">
        <v>44197</v>
      </c>
      <c r="P348" s="29">
        <v>45263</v>
      </c>
      <c r="Q348" s="40">
        <v>2.9185488999999998</v>
      </c>
      <c r="R348" s="39">
        <v>83.101081451060921</v>
      </c>
      <c r="S348" s="39">
        <v>83.101081451060921</v>
      </c>
      <c r="T348" s="39">
        <v>76.726203969883642</v>
      </c>
      <c r="U348" s="39">
        <v>0</v>
      </c>
      <c r="V348" s="39">
        <v>0</v>
      </c>
      <c r="W348" s="29" t="s">
        <v>265</v>
      </c>
      <c r="X348" s="29" t="s">
        <v>11773</v>
      </c>
      <c r="Y348" s="29">
        <v>45261</v>
      </c>
      <c r="Z348" s="41" t="s">
        <v>11760</v>
      </c>
      <c r="AA348" s="42" t="s">
        <v>1349</v>
      </c>
      <c r="AB348" s="29" t="s">
        <v>258</v>
      </c>
      <c r="AC348" s="29" t="s">
        <v>258</v>
      </c>
      <c r="AD348" s="29" t="s">
        <v>265</v>
      </c>
      <c r="AE348" s="29" t="s">
        <v>1353</v>
      </c>
      <c r="AF348" s="29" t="s">
        <v>1368</v>
      </c>
      <c r="AG348" s="183" t="s">
        <v>1369</v>
      </c>
      <c r="AH348" s="29" t="s">
        <v>1356</v>
      </c>
      <c r="AI348" s="29" t="s">
        <v>1357</v>
      </c>
      <c r="AJ348" s="29" t="s">
        <v>258</v>
      </c>
      <c r="AK348" s="29" t="s">
        <v>258</v>
      </c>
      <c r="AL348" s="29" t="s">
        <v>13327</v>
      </c>
    </row>
    <row r="349" spans="1:38" x14ac:dyDescent="0.2">
      <c r="A349" s="35" t="s">
        <v>16</v>
      </c>
      <c r="B349" s="36">
        <v>2442</v>
      </c>
      <c r="C349" s="36"/>
      <c r="D349" s="36" t="s">
        <v>1349</v>
      </c>
      <c r="E349" s="37" t="s">
        <v>1824</v>
      </c>
      <c r="F349" s="38" t="s">
        <v>1269</v>
      </c>
      <c r="G349" s="38" t="s">
        <v>1271</v>
      </c>
      <c r="H349" s="35" t="s">
        <v>1440</v>
      </c>
      <c r="I349" s="35"/>
      <c r="J349" s="29" t="s">
        <v>1371</v>
      </c>
      <c r="K349" s="29" t="s">
        <v>1371</v>
      </c>
      <c r="L349" s="29" t="s">
        <v>1384</v>
      </c>
      <c r="M349" s="39">
        <v>95.901392460004004</v>
      </c>
      <c r="N349" s="39">
        <v>234.20682272416153</v>
      </c>
      <c r="O349" s="29">
        <v>44197</v>
      </c>
      <c r="P349" s="29">
        <v>45089</v>
      </c>
      <c r="Q349" s="40">
        <v>2.4421629</v>
      </c>
      <c r="R349" s="39">
        <v>95.728432580424368</v>
      </c>
      <c r="S349" s="39">
        <v>95.728432580424368</v>
      </c>
      <c r="T349" s="39">
        <v>42.749957563312798</v>
      </c>
      <c r="U349" s="39">
        <v>0</v>
      </c>
      <c r="V349" s="39">
        <v>0</v>
      </c>
      <c r="W349" s="29" t="s">
        <v>1357</v>
      </c>
      <c r="X349" s="29" t="s">
        <v>258</v>
      </c>
      <c r="Y349" s="29" t="s">
        <v>1349</v>
      </c>
      <c r="Z349" s="41" t="s">
        <v>1349</v>
      </c>
      <c r="AA349" s="42" t="s">
        <v>1349</v>
      </c>
      <c r="AB349" s="29" t="s">
        <v>258</v>
      </c>
      <c r="AC349" s="29" t="s">
        <v>258</v>
      </c>
      <c r="AD349" s="29" t="s">
        <v>265</v>
      </c>
      <c r="AE349" s="29" t="s">
        <v>1353</v>
      </c>
      <c r="AF349" s="29" t="s">
        <v>1368</v>
      </c>
      <c r="AG349" s="183" t="s">
        <v>1369</v>
      </c>
      <c r="AH349" s="29" t="s">
        <v>1356</v>
      </c>
      <c r="AI349" s="29" t="s">
        <v>1357</v>
      </c>
      <c r="AJ349" s="29" t="s">
        <v>258</v>
      </c>
      <c r="AK349" s="29" t="s">
        <v>258</v>
      </c>
      <c r="AL349" s="29" t="s">
        <v>13326</v>
      </c>
    </row>
    <row r="350" spans="1:38" x14ac:dyDescent="0.2">
      <c r="A350" s="35" t="s">
        <v>16</v>
      </c>
      <c r="B350" s="36">
        <v>2462</v>
      </c>
      <c r="C350" s="36"/>
      <c r="D350" s="36" t="s">
        <v>1349</v>
      </c>
      <c r="E350" s="37" t="s">
        <v>1825</v>
      </c>
      <c r="F350" s="38" t="s">
        <v>1269</v>
      </c>
      <c r="G350" s="38" t="s">
        <v>1271</v>
      </c>
      <c r="H350" s="35" t="s">
        <v>1440</v>
      </c>
      <c r="I350" s="35"/>
      <c r="J350" s="29" t="s">
        <v>1371</v>
      </c>
      <c r="K350" s="29" t="s">
        <v>1371</v>
      </c>
      <c r="L350" s="29" t="s">
        <v>1384</v>
      </c>
      <c r="M350" s="39">
        <v>90.26615275156999</v>
      </c>
      <c r="N350" s="39">
        <v>285.19408624229982</v>
      </c>
      <c r="O350" s="29">
        <v>44197</v>
      </c>
      <c r="P350" s="29">
        <v>45351</v>
      </c>
      <c r="Q350" s="40">
        <v>3.1594798000000002</v>
      </c>
      <c r="R350" s="39">
        <v>90.126269678302535</v>
      </c>
      <c r="S350" s="39">
        <v>90.126269678302535</v>
      </c>
      <c r="T350" s="39">
        <v>90.126269678302535</v>
      </c>
      <c r="U350" s="39">
        <v>14.815277207392198</v>
      </c>
      <c r="V350" s="39">
        <v>0</v>
      </c>
      <c r="W350" s="29" t="s">
        <v>265</v>
      </c>
      <c r="X350" s="29" t="s">
        <v>11773</v>
      </c>
      <c r="Y350" s="29">
        <v>45264</v>
      </c>
      <c r="Z350" s="41" t="s">
        <v>11760</v>
      </c>
      <c r="AA350" s="42" t="s">
        <v>1349</v>
      </c>
      <c r="AB350" s="29" t="s">
        <v>258</v>
      </c>
      <c r="AC350" s="29" t="s">
        <v>258</v>
      </c>
      <c r="AD350" s="29" t="s">
        <v>265</v>
      </c>
      <c r="AE350" s="29" t="s">
        <v>1353</v>
      </c>
      <c r="AF350" s="29" t="s">
        <v>1368</v>
      </c>
      <c r="AG350" s="183" t="s">
        <v>1369</v>
      </c>
      <c r="AH350" s="29" t="s">
        <v>1356</v>
      </c>
      <c r="AI350" s="29" t="s">
        <v>1357</v>
      </c>
      <c r="AJ350" s="29" t="s">
        <v>258</v>
      </c>
      <c r="AK350" s="29" t="s">
        <v>258</v>
      </c>
      <c r="AL350" s="29" t="s">
        <v>13327</v>
      </c>
    </row>
    <row r="351" spans="1:38" x14ac:dyDescent="0.2">
      <c r="A351" s="35" t="s">
        <v>16</v>
      </c>
      <c r="B351" s="36">
        <v>2467</v>
      </c>
      <c r="C351" s="36"/>
      <c r="D351" s="36" t="s">
        <v>1349</v>
      </c>
      <c r="E351" s="37" t="s">
        <v>1826</v>
      </c>
      <c r="F351" s="38" t="s">
        <v>1269</v>
      </c>
      <c r="G351" s="38" t="s">
        <v>1445</v>
      </c>
      <c r="H351" s="35" t="s">
        <v>975</v>
      </c>
      <c r="I351" s="35"/>
      <c r="J351" s="29" t="s">
        <v>322</v>
      </c>
      <c r="K351" s="29" t="s">
        <v>336</v>
      </c>
      <c r="L351" s="29" t="s">
        <v>1402</v>
      </c>
      <c r="M351" s="39">
        <v>284.08116534222296</v>
      </c>
      <c r="N351" s="39">
        <v>752.88315400410681</v>
      </c>
      <c r="O351" s="29">
        <v>44197</v>
      </c>
      <c r="P351" s="29">
        <v>45165</v>
      </c>
      <c r="Q351" s="40">
        <v>2.6502395999999999</v>
      </c>
      <c r="R351" s="39">
        <v>283.59375770020534</v>
      </c>
      <c r="S351" s="39">
        <v>283.59375770020534</v>
      </c>
      <c r="T351" s="39">
        <v>185.6956386036961</v>
      </c>
      <c r="U351" s="39">
        <v>0</v>
      </c>
      <c r="V351" s="39">
        <v>0</v>
      </c>
      <c r="W351" s="29" t="s">
        <v>265</v>
      </c>
      <c r="X351" s="29" t="s">
        <v>11773</v>
      </c>
      <c r="Y351" s="29">
        <v>45121</v>
      </c>
      <c r="Z351" s="41" t="s">
        <v>11755</v>
      </c>
      <c r="AA351" s="42" t="s">
        <v>1349</v>
      </c>
      <c r="AB351" s="29" t="s">
        <v>258</v>
      </c>
      <c r="AC351" s="29" t="s">
        <v>258</v>
      </c>
      <c r="AD351" s="29" t="s">
        <v>265</v>
      </c>
      <c r="AE351" s="29" t="s">
        <v>1353</v>
      </c>
      <c r="AF351" s="29" t="s">
        <v>1361</v>
      </c>
      <c r="AG351" s="183" t="s">
        <v>1362</v>
      </c>
      <c r="AH351" s="29" t="s">
        <v>1356</v>
      </c>
      <c r="AI351" s="29" t="s">
        <v>1357</v>
      </c>
      <c r="AJ351" s="29" t="s">
        <v>258</v>
      </c>
      <c r="AK351" s="29" t="s">
        <v>258</v>
      </c>
      <c r="AL351" s="29" t="s">
        <v>13327</v>
      </c>
    </row>
    <row r="352" spans="1:38" x14ac:dyDescent="0.2">
      <c r="A352" s="35" t="s">
        <v>16</v>
      </c>
      <c r="B352" s="36">
        <v>2470</v>
      </c>
      <c r="C352" s="36"/>
      <c r="D352" s="36" t="s">
        <v>1349</v>
      </c>
      <c r="E352" s="37" t="s">
        <v>1827</v>
      </c>
      <c r="F352" s="38" t="s">
        <v>1269</v>
      </c>
      <c r="G352" s="38" t="s">
        <v>1273</v>
      </c>
      <c r="H352" s="35" t="s">
        <v>1393</v>
      </c>
      <c r="I352" s="35"/>
      <c r="J352" s="29" t="s">
        <v>322</v>
      </c>
      <c r="K352" s="29" t="s">
        <v>1828</v>
      </c>
      <c r="L352" s="29" t="s">
        <v>1829</v>
      </c>
      <c r="M352" s="39">
        <v>27.183136065450913</v>
      </c>
      <c r="N352" s="39">
        <v>67.055457905544145</v>
      </c>
      <c r="O352" s="29">
        <v>44197</v>
      </c>
      <c r="P352" s="29">
        <v>45098</v>
      </c>
      <c r="Q352" s="40">
        <v>2.4668036</v>
      </c>
      <c r="R352" s="39">
        <v>27.134414784394249</v>
      </c>
      <c r="S352" s="39">
        <v>27.134414784394249</v>
      </c>
      <c r="T352" s="39">
        <v>12.786628336755646</v>
      </c>
      <c r="U352" s="39">
        <v>0</v>
      </c>
      <c r="V352" s="39">
        <v>0</v>
      </c>
      <c r="W352" s="29" t="s">
        <v>265</v>
      </c>
      <c r="X352" s="29" t="s">
        <v>11773</v>
      </c>
      <c r="Y352" s="29">
        <v>45212</v>
      </c>
      <c r="Z352" s="41" t="s">
        <v>11758</v>
      </c>
      <c r="AA352" s="42" t="s">
        <v>1349</v>
      </c>
      <c r="AB352" s="29" t="s">
        <v>258</v>
      </c>
      <c r="AC352" s="29" t="s">
        <v>258</v>
      </c>
      <c r="AD352" s="29" t="s">
        <v>258</v>
      </c>
      <c r="AE352" s="29" t="s">
        <v>1367</v>
      </c>
      <c r="AF352" s="29" t="s">
        <v>1361</v>
      </c>
      <c r="AG352" s="183" t="s">
        <v>1362</v>
      </c>
      <c r="AH352" s="29" t="s">
        <v>1356</v>
      </c>
      <c r="AI352" s="29" t="s">
        <v>1357</v>
      </c>
      <c r="AJ352" s="29" t="s">
        <v>258</v>
      </c>
      <c r="AK352" s="29" t="s">
        <v>258</v>
      </c>
      <c r="AL352" s="29" t="s">
        <v>13327</v>
      </c>
    </row>
    <row r="353" spans="1:38" x14ac:dyDescent="0.2">
      <c r="A353" s="35" t="s">
        <v>16</v>
      </c>
      <c r="B353" s="36">
        <v>2483</v>
      </c>
      <c r="C353" s="36"/>
      <c r="D353" s="36" t="s">
        <v>1349</v>
      </c>
      <c r="E353" s="37" t="s">
        <v>1830</v>
      </c>
      <c r="F353" s="38" t="s">
        <v>1269</v>
      </c>
      <c r="G353" s="38" t="s">
        <v>1271</v>
      </c>
      <c r="H353" s="35" t="s">
        <v>1440</v>
      </c>
      <c r="I353" s="35"/>
      <c r="J353" s="29" t="s">
        <v>1371</v>
      </c>
      <c r="K353" s="29" t="s">
        <v>1371</v>
      </c>
      <c r="L353" s="29" t="s">
        <v>1384</v>
      </c>
      <c r="M353" s="39">
        <v>98.946642722643404</v>
      </c>
      <c r="N353" s="39">
        <v>316.41253388090348</v>
      </c>
      <c r="O353" s="29">
        <v>44197</v>
      </c>
      <c r="P353" s="29">
        <v>45365</v>
      </c>
      <c r="Q353" s="40">
        <v>3.1978097000000001</v>
      </c>
      <c r="R353" s="39">
        <v>98.794332648870636</v>
      </c>
      <c r="S353" s="39">
        <v>98.794332648870636</v>
      </c>
      <c r="T353" s="39">
        <v>98.794332648870636</v>
      </c>
      <c r="U353" s="39">
        <v>20.02953593429158</v>
      </c>
      <c r="V353" s="39">
        <v>0</v>
      </c>
      <c r="W353" s="29" t="s">
        <v>265</v>
      </c>
      <c r="X353" s="29" t="s">
        <v>11773</v>
      </c>
      <c r="Y353" s="29">
        <v>45278</v>
      </c>
      <c r="Z353" s="41" t="s">
        <v>11760</v>
      </c>
      <c r="AA353" s="42" t="s">
        <v>1349</v>
      </c>
      <c r="AB353" s="29" t="s">
        <v>258</v>
      </c>
      <c r="AC353" s="29" t="s">
        <v>258</v>
      </c>
      <c r="AD353" s="29" t="s">
        <v>265</v>
      </c>
      <c r="AE353" s="29" t="s">
        <v>1353</v>
      </c>
      <c r="AF353" s="29" t="s">
        <v>1368</v>
      </c>
      <c r="AG353" s="183" t="s">
        <v>1369</v>
      </c>
      <c r="AH353" s="29" t="s">
        <v>1356</v>
      </c>
      <c r="AI353" s="29" t="s">
        <v>1357</v>
      </c>
      <c r="AJ353" s="29" t="s">
        <v>258</v>
      </c>
      <c r="AK353" s="29" t="s">
        <v>258</v>
      </c>
      <c r="AL353" s="29" t="s">
        <v>13327</v>
      </c>
    </row>
    <row r="354" spans="1:38" x14ac:dyDescent="0.2">
      <c r="A354" s="35" t="s">
        <v>16</v>
      </c>
      <c r="B354" s="36">
        <v>2486</v>
      </c>
      <c r="C354" s="36"/>
      <c r="D354" s="36" t="s">
        <v>1349</v>
      </c>
      <c r="E354" s="37" t="s">
        <v>1831</v>
      </c>
      <c r="F354" s="38" t="s">
        <v>1266</v>
      </c>
      <c r="G354" s="38" t="s">
        <v>1268</v>
      </c>
      <c r="H354" s="35" t="s">
        <v>1359</v>
      </c>
      <c r="I354" s="35"/>
      <c r="J354" s="29" t="s">
        <v>1832</v>
      </c>
      <c r="K354" s="29" t="s">
        <v>1833</v>
      </c>
      <c r="L354" s="29" t="s">
        <v>1834</v>
      </c>
      <c r="M354" s="39">
        <v>301.52661731519481</v>
      </c>
      <c r="N354" s="39">
        <v>752.06229158110898</v>
      </c>
      <c r="O354" s="29">
        <v>44197</v>
      </c>
      <c r="P354" s="29">
        <v>45108</v>
      </c>
      <c r="Q354" s="40">
        <v>2.4941821000000002</v>
      </c>
      <c r="R354" s="39">
        <v>300.98984257357978</v>
      </c>
      <c r="S354" s="39">
        <v>300.98984257357978</v>
      </c>
      <c r="T354" s="39">
        <v>150.08260643394937</v>
      </c>
      <c r="U354" s="39">
        <v>0</v>
      </c>
      <c r="V354" s="39">
        <v>0</v>
      </c>
      <c r="W354" s="29" t="s">
        <v>265</v>
      </c>
      <c r="X354" s="29" t="s">
        <v>11773</v>
      </c>
      <c r="Y354" s="29">
        <v>45191</v>
      </c>
      <c r="Z354" s="41" t="s">
        <v>11757</v>
      </c>
      <c r="AA354" s="42" t="s">
        <v>1349</v>
      </c>
      <c r="AB354" s="29" t="s">
        <v>258</v>
      </c>
      <c r="AC354" s="29" t="s">
        <v>258</v>
      </c>
      <c r="AD354" s="29" t="s">
        <v>258</v>
      </c>
      <c r="AE354" s="29" t="s">
        <v>1353</v>
      </c>
      <c r="AF354" s="29" t="s">
        <v>1835</v>
      </c>
      <c r="AG354" s="183" t="s">
        <v>1836</v>
      </c>
      <c r="AH354" s="29" t="s">
        <v>1356</v>
      </c>
      <c r="AI354" s="29" t="s">
        <v>1357</v>
      </c>
      <c r="AJ354" s="29" t="s">
        <v>258</v>
      </c>
      <c r="AK354" s="29" t="s">
        <v>258</v>
      </c>
      <c r="AL354" s="29" t="s">
        <v>13327</v>
      </c>
    </row>
    <row r="355" spans="1:38" x14ac:dyDescent="0.2">
      <c r="A355" s="35" t="s">
        <v>16</v>
      </c>
      <c r="B355" s="36">
        <v>2503</v>
      </c>
      <c r="C355" s="36"/>
      <c r="D355" s="36" t="s">
        <v>1349</v>
      </c>
      <c r="E355" s="37" t="s">
        <v>1837</v>
      </c>
      <c r="F355" s="38" t="s">
        <v>1269</v>
      </c>
      <c r="G355" s="38" t="s">
        <v>1273</v>
      </c>
      <c r="H355" s="35" t="s">
        <v>1393</v>
      </c>
      <c r="I355" s="35"/>
      <c r="J355" s="29" t="s">
        <v>274</v>
      </c>
      <c r="K355" s="29" t="s">
        <v>1583</v>
      </c>
      <c r="L355" s="29" t="s">
        <v>1838</v>
      </c>
      <c r="M355" s="39">
        <v>14.347481796689767</v>
      </c>
      <c r="N355" s="39">
        <v>23.961571526351815</v>
      </c>
      <c r="O355" s="29">
        <v>44197</v>
      </c>
      <c r="P355" s="29">
        <v>44807</v>
      </c>
      <c r="Q355" s="40">
        <v>1.6700889999999999</v>
      </c>
      <c r="R355" s="39">
        <v>14.31419575633128</v>
      </c>
      <c r="S355" s="39">
        <v>9.6473757700205329</v>
      </c>
      <c r="T355" s="39">
        <v>0</v>
      </c>
      <c r="U355" s="39">
        <v>0</v>
      </c>
      <c r="V355" s="39">
        <v>0</v>
      </c>
      <c r="W355" s="29" t="s">
        <v>1357</v>
      </c>
      <c r="X355" s="29" t="s">
        <v>258</v>
      </c>
      <c r="Y355" s="29" t="s">
        <v>1349</v>
      </c>
      <c r="Z355" s="41" t="s">
        <v>1349</v>
      </c>
      <c r="AA355" s="42" t="s">
        <v>1349</v>
      </c>
      <c r="AB355" s="29" t="s">
        <v>258</v>
      </c>
      <c r="AC355" s="29" t="s">
        <v>258</v>
      </c>
      <c r="AD355" s="29" t="s">
        <v>265</v>
      </c>
      <c r="AE355" s="29" t="s">
        <v>1367</v>
      </c>
      <c r="AF355" s="29" t="s">
        <v>1378</v>
      </c>
      <c r="AG355" s="183" t="s">
        <v>1379</v>
      </c>
      <c r="AH355" s="29" t="s">
        <v>1413</v>
      </c>
      <c r="AI355" s="29" t="s">
        <v>1357</v>
      </c>
      <c r="AJ355" s="29" t="s">
        <v>258</v>
      </c>
      <c r="AK355" s="29" t="s">
        <v>258</v>
      </c>
      <c r="AL355" s="29" t="s">
        <v>13326</v>
      </c>
    </row>
    <row r="356" spans="1:38" x14ac:dyDescent="0.2">
      <c r="A356" s="35" t="s">
        <v>16</v>
      </c>
      <c r="B356" s="36">
        <v>2510</v>
      </c>
      <c r="C356" s="36"/>
      <c r="D356" s="36" t="s">
        <v>1349</v>
      </c>
      <c r="E356" s="37" t="s">
        <v>1839</v>
      </c>
      <c r="F356" s="38" t="s">
        <v>1266</v>
      </c>
      <c r="G356" s="38" t="s">
        <v>1268</v>
      </c>
      <c r="H356" s="35" t="s">
        <v>1560</v>
      </c>
      <c r="I356" s="35"/>
      <c r="J356" s="29" t="s">
        <v>1466</v>
      </c>
      <c r="K356" s="29" t="s">
        <v>1466</v>
      </c>
      <c r="L356" s="29" t="s">
        <v>1672</v>
      </c>
      <c r="M356" s="39">
        <v>4.343378618415815</v>
      </c>
      <c r="N356" s="39">
        <v>21.702028747433268</v>
      </c>
      <c r="O356" s="29">
        <v>44197</v>
      </c>
      <c r="P356" s="29">
        <v>46022</v>
      </c>
      <c r="Q356" s="40">
        <v>4.9965776999999996</v>
      </c>
      <c r="R356" s="39">
        <v>4.3380287474332651</v>
      </c>
      <c r="S356" s="39">
        <v>4.3380287474332651</v>
      </c>
      <c r="T356" s="39">
        <v>4.3380287474332651</v>
      </c>
      <c r="U356" s="39">
        <v>4.3499137577002056</v>
      </c>
      <c r="V356" s="39">
        <v>4.3380287474332651</v>
      </c>
      <c r="W356" s="29" t="s">
        <v>1357</v>
      </c>
      <c r="X356" s="29" t="s">
        <v>258</v>
      </c>
      <c r="Y356" s="29" t="s">
        <v>1349</v>
      </c>
      <c r="Z356" s="41" t="s">
        <v>1349</v>
      </c>
      <c r="AA356" s="42" t="s">
        <v>1349</v>
      </c>
      <c r="AB356" s="29" t="s">
        <v>258</v>
      </c>
      <c r="AC356" s="29" t="s">
        <v>258</v>
      </c>
      <c r="AD356" s="29" t="s">
        <v>258</v>
      </c>
      <c r="AE356" s="29" t="s">
        <v>1367</v>
      </c>
      <c r="AF356" s="29" t="s">
        <v>1468</v>
      </c>
      <c r="AG356" s="183" t="s">
        <v>1469</v>
      </c>
      <c r="AH356" s="29" t="s">
        <v>1413</v>
      </c>
      <c r="AI356" s="29" t="s">
        <v>1357</v>
      </c>
      <c r="AJ356" s="29" t="s">
        <v>258</v>
      </c>
      <c r="AK356" s="29" t="s">
        <v>258</v>
      </c>
      <c r="AL356" s="29" t="s">
        <v>13326</v>
      </c>
    </row>
    <row r="357" spans="1:38" x14ac:dyDescent="0.2">
      <c r="A357" s="35" t="s">
        <v>16</v>
      </c>
      <c r="B357" s="36">
        <v>2523</v>
      </c>
      <c r="C357" s="36"/>
      <c r="D357" s="36" t="s">
        <v>1349</v>
      </c>
      <c r="E357" s="37" t="s">
        <v>1840</v>
      </c>
      <c r="F357" s="38" t="s">
        <v>1269</v>
      </c>
      <c r="G357" s="38" t="s">
        <v>1271</v>
      </c>
      <c r="H357" s="35" t="s">
        <v>1440</v>
      </c>
      <c r="I357" s="35"/>
      <c r="J357" s="29" t="s">
        <v>322</v>
      </c>
      <c r="K357" s="29" t="s">
        <v>336</v>
      </c>
      <c r="L357" s="29" t="s">
        <v>1402</v>
      </c>
      <c r="M357" s="39">
        <v>125.25709397674767</v>
      </c>
      <c r="N357" s="39">
        <v>357.33851060917181</v>
      </c>
      <c r="O357" s="29">
        <v>44197</v>
      </c>
      <c r="P357" s="29">
        <v>45239</v>
      </c>
      <c r="Q357" s="40">
        <v>2.8528405000000001</v>
      </c>
      <c r="R357" s="39">
        <v>125.05134839151266</v>
      </c>
      <c r="S357" s="39">
        <v>125.05134839151266</v>
      </c>
      <c r="T357" s="39">
        <v>107.23581382614647</v>
      </c>
      <c r="U357" s="39">
        <v>0</v>
      </c>
      <c r="V357" s="39">
        <v>0</v>
      </c>
      <c r="W357" s="29" t="s">
        <v>1357</v>
      </c>
      <c r="X357" s="29" t="s">
        <v>258</v>
      </c>
      <c r="Y357" s="29" t="s">
        <v>1349</v>
      </c>
      <c r="Z357" s="41" t="s">
        <v>1349</v>
      </c>
      <c r="AA357" s="42" t="s">
        <v>1349</v>
      </c>
      <c r="AB357" s="29" t="s">
        <v>258</v>
      </c>
      <c r="AC357" s="29" t="s">
        <v>258</v>
      </c>
      <c r="AD357" s="29" t="s">
        <v>265</v>
      </c>
      <c r="AE357" s="29" t="s">
        <v>1353</v>
      </c>
      <c r="AF357" s="29" t="s">
        <v>1361</v>
      </c>
      <c r="AG357" s="183" t="s">
        <v>1362</v>
      </c>
      <c r="AH357" s="29" t="s">
        <v>1356</v>
      </c>
      <c r="AI357" s="29" t="s">
        <v>1357</v>
      </c>
      <c r="AJ357" s="29" t="s">
        <v>258</v>
      </c>
      <c r="AK357" s="29" t="s">
        <v>258</v>
      </c>
      <c r="AL357" s="29" t="s">
        <v>13326</v>
      </c>
    </row>
    <row r="358" spans="1:38" x14ac:dyDescent="0.2">
      <c r="A358" s="35" t="s">
        <v>16</v>
      </c>
      <c r="B358" s="36">
        <v>2526</v>
      </c>
      <c r="C358" s="36"/>
      <c r="D358" s="36" t="s">
        <v>1349</v>
      </c>
      <c r="E358" s="37" t="s">
        <v>1841</v>
      </c>
      <c r="F358" s="38" t="s">
        <v>1269</v>
      </c>
      <c r="G358" s="38" t="s">
        <v>1271</v>
      </c>
      <c r="H358" s="35" t="s">
        <v>1440</v>
      </c>
      <c r="I358" s="35"/>
      <c r="J358" s="29" t="s">
        <v>1405</v>
      </c>
      <c r="K358" s="29" t="s">
        <v>1434</v>
      </c>
      <c r="L358" s="29" t="s">
        <v>1425</v>
      </c>
      <c r="M358" s="39">
        <v>89.536031400479473</v>
      </c>
      <c r="N358" s="39">
        <v>300.29195893223817</v>
      </c>
      <c r="O358" s="29">
        <v>44197</v>
      </c>
      <c r="P358" s="29">
        <v>45422</v>
      </c>
      <c r="Q358" s="40">
        <v>3.3538671999999998</v>
      </c>
      <c r="R358" s="39">
        <v>89.4017659137577</v>
      </c>
      <c r="S358" s="39">
        <v>89.4017659137577</v>
      </c>
      <c r="T358" s="39">
        <v>89.4017659137577</v>
      </c>
      <c r="U358" s="39">
        <v>32.086661190965089</v>
      </c>
      <c r="V358" s="39">
        <v>0</v>
      </c>
      <c r="W358" s="29" t="s">
        <v>1357</v>
      </c>
      <c r="X358" s="29" t="s">
        <v>258</v>
      </c>
      <c r="Y358" s="29" t="s">
        <v>1349</v>
      </c>
      <c r="Z358" s="41" t="s">
        <v>1349</v>
      </c>
      <c r="AA358" s="42" t="s">
        <v>1349</v>
      </c>
      <c r="AB358" s="43" t="s">
        <v>265</v>
      </c>
      <c r="AC358" s="29" t="s">
        <v>258</v>
      </c>
      <c r="AD358" s="29" t="s">
        <v>258</v>
      </c>
      <c r="AE358" s="29" t="s">
        <v>1353</v>
      </c>
      <c r="AF358" s="29" t="s">
        <v>1368</v>
      </c>
      <c r="AG358" s="183" t="s">
        <v>1369</v>
      </c>
      <c r="AH358" s="29" t="s">
        <v>1356</v>
      </c>
      <c r="AI358" s="29" t="s">
        <v>1357</v>
      </c>
      <c r="AJ358" s="29" t="s">
        <v>258</v>
      </c>
      <c r="AK358" s="29" t="s">
        <v>258</v>
      </c>
      <c r="AL358" s="29" t="s">
        <v>13326</v>
      </c>
    </row>
    <row r="359" spans="1:38" x14ac:dyDescent="0.2">
      <c r="A359" s="35" t="s">
        <v>16</v>
      </c>
      <c r="B359" s="36">
        <v>2532</v>
      </c>
      <c r="C359" s="36"/>
      <c r="D359" s="36" t="s">
        <v>1349</v>
      </c>
      <c r="E359" s="37" t="s">
        <v>1842</v>
      </c>
      <c r="F359" s="38" t="s">
        <v>1269</v>
      </c>
      <c r="G359" s="38" t="s">
        <v>1271</v>
      </c>
      <c r="H359" s="35" t="s">
        <v>1440</v>
      </c>
      <c r="I359" s="35"/>
      <c r="J359" s="29" t="s">
        <v>1371</v>
      </c>
      <c r="K359" s="29" t="s">
        <v>1371</v>
      </c>
      <c r="L359" s="29" t="s">
        <v>1384</v>
      </c>
      <c r="M359" s="39">
        <v>112.16936421656214</v>
      </c>
      <c r="N359" s="39">
        <v>357.16077207392198</v>
      </c>
      <c r="O359" s="29">
        <v>44197</v>
      </c>
      <c r="P359" s="29">
        <v>45360</v>
      </c>
      <c r="Q359" s="40">
        <v>3.1841205000000001</v>
      </c>
      <c r="R359" s="39">
        <v>111.99629021218342</v>
      </c>
      <c r="S359" s="39">
        <v>111.99629021218342</v>
      </c>
      <c r="T359" s="39">
        <v>111.99629021218342</v>
      </c>
      <c r="U359" s="39">
        <v>21.171901437371663</v>
      </c>
      <c r="V359" s="39">
        <v>0</v>
      </c>
      <c r="W359" s="29" t="s">
        <v>265</v>
      </c>
      <c r="X359" s="29" t="s">
        <v>11773</v>
      </c>
      <c r="Y359" s="29">
        <v>45237</v>
      </c>
      <c r="Z359" s="41" t="s">
        <v>11759</v>
      </c>
      <c r="AA359" s="42" t="s">
        <v>1349</v>
      </c>
      <c r="AB359" s="29" t="s">
        <v>258</v>
      </c>
      <c r="AC359" s="29" t="s">
        <v>258</v>
      </c>
      <c r="AD359" s="29" t="s">
        <v>265</v>
      </c>
      <c r="AE359" s="29" t="s">
        <v>1353</v>
      </c>
      <c r="AF359" s="29" t="s">
        <v>1368</v>
      </c>
      <c r="AG359" s="183" t="s">
        <v>1369</v>
      </c>
      <c r="AH359" s="29" t="s">
        <v>1356</v>
      </c>
      <c r="AI359" s="29" t="s">
        <v>1357</v>
      </c>
      <c r="AJ359" s="29" t="s">
        <v>258</v>
      </c>
      <c r="AK359" s="29" t="s">
        <v>258</v>
      </c>
      <c r="AL359" s="29" t="s">
        <v>13327</v>
      </c>
    </row>
    <row r="360" spans="1:38" x14ac:dyDescent="0.2">
      <c r="A360" s="35" t="s">
        <v>16</v>
      </c>
      <c r="B360" s="36">
        <v>2533</v>
      </c>
      <c r="C360" s="36"/>
      <c r="D360" s="36" t="s">
        <v>1349</v>
      </c>
      <c r="E360" s="37" t="s">
        <v>1843</v>
      </c>
      <c r="F360" s="38" t="s">
        <v>1269</v>
      </c>
      <c r="G360" s="38" t="s">
        <v>1271</v>
      </c>
      <c r="H360" s="35" t="s">
        <v>1440</v>
      </c>
      <c r="I360" s="35"/>
      <c r="J360" s="29" t="s">
        <v>484</v>
      </c>
      <c r="K360" s="29" t="s">
        <v>1365</v>
      </c>
      <c r="L360" s="29" t="s">
        <v>1366</v>
      </c>
      <c r="M360" s="39">
        <v>23.003657162613489</v>
      </c>
      <c r="N360" s="39">
        <v>86.913201916495538</v>
      </c>
      <c r="O360" s="29">
        <v>44197</v>
      </c>
      <c r="P360" s="29">
        <v>45577</v>
      </c>
      <c r="Q360" s="40">
        <v>3.7782341000000002</v>
      </c>
      <c r="R360" s="39">
        <v>22.971266255989047</v>
      </c>
      <c r="S360" s="39">
        <v>22.971266255989047</v>
      </c>
      <c r="T360" s="39">
        <v>22.971266255989047</v>
      </c>
      <c r="U360" s="39">
        <v>17.999403148528405</v>
      </c>
      <c r="V360" s="39">
        <v>0</v>
      </c>
      <c r="W360" s="29" t="s">
        <v>265</v>
      </c>
      <c r="X360" s="29" t="s">
        <v>11773</v>
      </c>
      <c r="Y360" s="29">
        <v>45178</v>
      </c>
      <c r="Z360" s="41" t="s">
        <v>11757</v>
      </c>
      <c r="AA360" s="42" t="s">
        <v>1349</v>
      </c>
      <c r="AB360" s="29" t="s">
        <v>258</v>
      </c>
      <c r="AC360" s="29" t="s">
        <v>258</v>
      </c>
      <c r="AD360" s="29" t="s">
        <v>265</v>
      </c>
      <c r="AE360" s="29" t="s">
        <v>1367</v>
      </c>
      <c r="AF360" s="29" t="s">
        <v>1368</v>
      </c>
      <c r="AG360" s="183" t="s">
        <v>1369</v>
      </c>
      <c r="AH360" s="29" t="s">
        <v>1356</v>
      </c>
      <c r="AI360" s="29" t="s">
        <v>1357</v>
      </c>
      <c r="AJ360" s="29" t="s">
        <v>258</v>
      </c>
      <c r="AK360" s="29" t="s">
        <v>258</v>
      </c>
      <c r="AL360" s="29" t="s">
        <v>13327</v>
      </c>
    </row>
    <row r="361" spans="1:38" x14ac:dyDescent="0.2">
      <c r="A361" s="35" t="s">
        <v>16</v>
      </c>
      <c r="B361" s="36">
        <v>2541</v>
      </c>
      <c r="C361" s="36"/>
      <c r="D361" s="36" t="s">
        <v>1349</v>
      </c>
      <c r="E361" s="37" t="s">
        <v>1844</v>
      </c>
      <c r="F361" s="38" t="s">
        <v>1269</v>
      </c>
      <c r="G361" s="38" t="s">
        <v>1271</v>
      </c>
      <c r="H361" s="35" t="s">
        <v>1440</v>
      </c>
      <c r="I361" s="35"/>
      <c r="J361" s="29" t="s">
        <v>484</v>
      </c>
      <c r="K361" s="29" t="s">
        <v>1365</v>
      </c>
      <c r="L361" s="29" t="s">
        <v>1384</v>
      </c>
      <c r="M361" s="39">
        <v>119.08436459339835</v>
      </c>
      <c r="N361" s="39">
        <v>304.51689253935655</v>
      </c>
      <c r="O361" s="29">
        <v>44197</v>
      </c>
      <c r="P361" s="29">
        <v>45131</v>
      </c>
      <c r="Q361" s="40">
        <v>2.5571526000000002</v>
      </c>
      <c r="R361" s="39">
        <v>118.87557837097877</v>
      </c>
      <c r="S361" s="39">
        <v>118.87557837097877</v>
      </c>
      <c r="T361" s="39">
        <v>66.765735797399046</v>
      </c>
      <c r="U361" s="39">
        <v>0</v>
      </c>
      <c r="V361" s="39">
        <v>0</v>
      </c>
      <c r="W361" s="29" t="s">
        <v>1357</v>
      </c>
      <c r="X361" s="29" t="s">
        <v>258</v>
      </c>
      <c r="Y361" s="29" t="s">
        <v>1349</v>
      </c>
      <c r="Z361" s="41" t="s">
        <v>1349</v>
      </c>
      <c r="AA361" s="42" t="s">
        <v>1349</v>
      </c>
      <c r="AB361" s="29" t="s">
        <v>258</v>
      </c>
      <c r="AC361" s="29" t="s">
        <v>258</v>
      </c>
      <c r="AD361" s="29" t="s">
        <v>265</v>
      </c>
      <c r="AE361" s="29" t="s">
        <v>1353</v>
      </c>
      <c r="AF361" s="29" t="s">
        <v>1368</v>
      </c>
      <c r="AG361" s="183" t="s">
        <v>1369</v>
      </c>
      <c r="AH361" s="29" t="s">
        <v>1356</v>
      </c>
      <c r="AI361" s="29" t="s">
        <v>1357</v>
      </c>
      <c r="AJ361" s="29" t="s">
        <v>258</v>
      </c>
      <c r="AK361" s="29" t="s">
        <v>258</v>
      </c>
      <c r="AL361" s="29" t="s">
        <v>13326</v>
      </c>
    </row>
    <row r="362" spans="1:38" x14ac:dyDescent="0.2">
      <c r="A362" s="35" t="s">
        <v>16</v>
      </c>
      <c r="B362" s="36">
        <v>2542</v>
      </c>
      <c r="C362" s="36"/>
      <c r="D362" s="36" t="s">
        <v>1349</v>
      </c>
      <c r="E362" s="37" t="s">
        <v>1845</v>
      </c>
      <c r="F362" s="38" t="s">
        <v>1269</v>
      </c>
      <c r="G362" s="38" t="s">
        <v>1445</v>
      </c>
      <c r="H362" s="35" t="s">
        <v>975</v>
      </c>
      <c r="I362" s="35"/>
      <c r="J362" s="29" t="s">
        <v>274</v>
      </c>
      <c r="K362" s="29" t="s">
        <v>1583</v>
      </c>
      <c r="L362" s="29" t="s">
        <v>1846</v>
      </c>
      <c r="M362" s="39">
        <v>22.872919240318044</v>
      </c>
      <c r="N362" s="39">
        <v>13.088131416837781</v>
      </c>
      <c r="O362" s="29">
        <v>44197</v>
      </c>
      <c r="P362" s="29">
        <v>44406</v>
      </c>
      <c r="Q362" s="40">
        <v>0.57221080000000002</v>
      </c>
      <c r="R362" s="39">
        <v>13.088131416837781</v>
      </c>
      <c r="S362" s="39">
        <v>0</v>
      </c>
      <c r="T362" s="39">
        <v>0</v>
      </c>
      <c r="U362" s="39">
        <v>0</v>
      </c>
      <c r="V362" s="39">
        <v>0</v>
      </c>
      <c r="W362" s="29" t="s">
        <v>1357</v>
      </c>
      <c r="X362" s="29" t="s">
        <v>258</v>
      </c>
      <c r="Y362" s="29" t="s">
        <v>1349</v>
      </c>
      <c r="Z362" s="41" t="s">
        <v>1349</v>
      </c>
      <c r="AA362" s="42" t="s">
        <v>1349</v>
      </c>
      <c r="AB362" s="29" t="s">
        <v>258</v>
      </c>
      <c r="AC362" s="29" t="s">
        <v>258</v>
      </c>
      <c r="AD362" s="29" t="s">
        <v>258</v>
      </c>
      <c r="AE362" s="29" t="s">
        <v>1367</v>
      </c>
      <c r="AF362" s="29" t="s">
        <v>1378</v>
      </c>
      <c r="AG362" s="183" t="s">
        <v>1379</v>
      </c>
      <c r="AH362" s="29" t="s">
        <v>1413</v>
      </c>
      <c r="AI362" s="29" t="s">
        <v>1357</v>
      </c>
      <c r="AJ362" s="29" t="s">
        <v>258</v>
      </c>
      <c r="AK362" s="29" t="s">
        <v>258</v>
      </c>
      <c r="AL362" s="29" t="s">
        <v>13326</v>
      </c>
    </row>
    <row r="363" spans="1:38" x14ac:dyDescent="0.2">
      <c r="A363" s="35" t="s">
        <v>16</v>
      </c>
      <c r="B363" s="36">
        <v>2551</v>
      </c>
      <c r="C363" s="36"/>
      <c r="D363" s="36" t="s">
        <v>1349</v>
      </c>
      <c r="E363" s="37" t="s">
        <v>1847</v>
      </c>
      <c r="F363" s="38" t="s">
        <v>1269</v>
      </c>
      <c r="G363" s="38" t="s">
        <v>1271</v>
      </c>
      <c r="H363" s="35" t="s">
        <v>1440</v>
      </c>
      <c r="I363" s="35"/>
      <c r="J363" s="29" t="s">
        <v>484</v>
      </c>
      <c r="K363" s="29" t="s">
        <v>1551</v>
      </c>
      <c r="L363" s="29" t="s">
        <v>1384</v>
      </c>
      <c r="M363" s="39">
        <v>618.46425149319225</v>
      </c>
      <c r="N363" s="39">
        <v>1667.8638795345653</v>
      </c>
      <c r="O363" s="29">
        <v>44197</v>
      </c>
      <c r="P363" s="29">
        <v>45182</v>
      </c>
      <c r="Q363" s="40">
        <v>2.6967829999999999</v>
      </c>
      <c r="R363" s="39">
        <v>617.41411362080771</v>
      </c>
      <c r="S363" s="39">
        <v>617.41411362080771</v>
      </c>
      <c r="T363" s="39">
        <v>433.03565229295003</v>
      </c>
      <c r="U363" s="39">
        <v>0</v>
      </c>
      <c r="V363" s="39">
        <v>0</v>
      </c>
      <c r="W363" s="29" t="s">
        <v>265</v>
      </c>
      <c r="X363" s="29" t="s">
        <v>11773</v>
      </c>
      <c r="Y363" s="29">
        <v>45289</v>
      </c>
      <c r="Z363" s="41" t="s">
        <v>11760</v>
      </c>
      <c r="AA363" s="42" t="s">
        <v>1349</v>
      </c>
      <c r="AB363" s="29" t="s">
        <v>258</v>
      </c>
      <c r="AC363" s="29" t="s">
        <v>258</v>
      </c>
      <c r="AD363" s="29" t="s">
        <v>265</v>
      </c>
      <c r="AE363" s="29" t="s">
        <v>1353</v>
      </c>
      <c r="AF363" s="29" t="s">
        <v>1368</v>
      </c>
      <c r="AG363" s="183" t="s">
        <v>1369</v>
      </c>
      <c r="AH363" s="29" t="s">
        <v>1356</v>
      </c>
      <c r="AI363" s="29" t="s">
        <v>1357</v>
      </c>
      <c r="AJ363" s="29" t="s">
        <v>258</v>
      </c>
      <c r="AK363" s="29" t="s">
        <v>258</v>
      </c>
      <c r="AL363" s="29" t="s">
        <v>13327</v>
      </c>
    </row>
    <row r="364" spans="1:38" x14ac:dyDescent="0.2">
      <c r="A364" s="35" t="s">
        <v>16</v>
      </c>
      <c r="B364" s="36">
        <v>2554</v>
      </c>
      <c r="C364" s="36"/>
      <c r="D364" s="36" t="s">
        <v>1349</v>
      </c>
      <c r="E364" s="37" t="s">
        <v>1848</v>
      </c>
      <c r="F364" s="38" t="s">
        <v>1266</v>
      </c>
      <c r="G364" s="38" t="s">
        <v>1268</v>
      </c>
      <c r="H364" s="35" t="s">
        <v>1133</v>
      </c>
      <c r="I364" s="35"/>
      <c r="J364" s="29" t="s">
        <v>322</v>
      </c>
      <c r="K364" s="29" t="s">
        <v>1373</v>
      </c>
      <c r="L364" s="29" t="s">
        <v>1402</v>
      </c>
      <c r="M364" s="39">
        <v>1051.3527111209708</v>
      </c>
      <c r="N364" s="39">
        <v>2858.2976865160849</v>
      </c>
      <c r="O364" s="29">
        <v>44197</v>
      </c>
      <c r="P364" s="29">
        <v>45190</v>
      </c>
      <c r="Q364" s="40">
        <v>2.7186857999999998</v>
      </c>
      <c r="R364" s="39">
        <v>1049.5761122518823</v>
      </c>
      <c r="S364" s="39">
        <v>1049.5761122518823</v>
      </c>
      <c r="T364" s="39">
        <v>759.14546201232042</v>
      </c>
      <c r="U364" s="39">
        <v>0</v>
      </c>
      <c r="V364" s="39">
        <v>0</v>
      </c>
      <c r="W364" s="29" t="s">
        <v>1357</v>
      </c>
      <c r="X364" s="29" t="s">
        <v>258</v>
      </c>
      <c r="Y364" s="29" t="s">
        <v>1349</v>
      </c>
      <c r="Z364" s="41" t="s">
        <v>1349</v>
      </c>
      <c r="AA364" s="42" t="s">
        <v>1349</v>
      </c>
      <c r="AB364" s="29" t="s">
        <v>258</v>
      </c>
      <c r="AC364" s="29" t="s">
        <v>258</v>
      </c>
      <c r="AD364" s="29" t="s">
        <v>265</v>
      </c>
      <c r="AE364" s="29" t="s">
        <v>1353</v>
      </c>
      <c r="AF364" s="29" t="s">
        <v>1361</v>
      </c>
      <c r="AG364" s="183" t="s">
        <v>1362</v>
      </c>
      <c r="AH364" s="29" t="s">
        <v>1356</v>
      </c>
      <c r="AI364" s="29" t="s">
        <v>265</v>
      </c>
      <c r="AJ364" s="29" t="s">
        <v>258</v>
      </c>
      <c r="AK364" s="29" t="s">
        <v>258</v>
      </c>
      <c r="AL364" s="29" t="s">
        <v>13326</v>
      </c>
    </row>
    <row r="365" spans="1:38" x14ac:dyDescent="0.2">
      <c r="A365" s="35" t="s">
        <v>16</v>
      </c>
      <c r="B365" s="36">
        <v>2556</v>
      </c>
      <c r="C365" s="36"/>
      <c r="D365" s="36" t="s">
        <v>1349</v>
      </c>
      <c r="E365" s="37" t="s">
        <v>1849</v>
      </c>
      <c r="F365" s="38" t="s">
        <v>1269</v>
      </c>
      <c r="G365" s="38" t="s">
        <v>1445</v>
      </c>
      <c r="H365" s="35" t="s">
        <v>330</v>
      </c>
      <c r="I365" s="35"/>
      <c r="J365" s="29" t="s">
        <v>274</v>
      </c>
      <c r="K365" s="29" t="s">
        <v>1583</v>
      </c>
      <c r="L365" s="29" t="s">
        <v>1811</v>
      </c>
      <c r="M365" s="39">
        <v>43.591794934250949</v>
      </c>
      <c r="N365" s="39">
        <v>124.36043805612594</v>
      </c>
      <c r="O365" s="29">
        <v>44197</v>
      </c>
      <c r="P365" s="29">
        <v>45239</v>
      </c>
      <c r="Q365" s="40">
        <v>2.8528405000000001</v>
      </c>
      <c r="R365" s="39">
        <v>43.520191649555095</v>
      </c>
      <c r="S365" s="39">
        <v>43.520191649555095</v>
      </c>
      <c r="T365" s="39">
        <v>37.32005475701574</v>
      </c>
      <c r="U365" s="39">
        <v>0</v>
      </c>
      <c r="V365" s="39">
        <v>0</v>
      </c>
      <c r="W365" s="29" t="s">
        <v>1357</v>
      </c>
      <c r="X365" s="29" t="s">
        <v>258</v>
      </c>
      <c r="Y365" s="29" t="s">
        <v>1349</v>
      </c>
      <c r="Z365" s="41" t="s">
        <v>1349</v>
      </c>
      <c r="AA365" s="42" t="s">
        <v>1349</v>
      </c>
      <c r="AB365" s="29" t="s">
        <v>258</v>
      </c>
      <c r="AC365" s="29" t="s">
        <v>258</v>
      </c>
      <c r="AD365" s="29" t="s">
        <v>265</v>
      </c>
      <c r="AE365" s="29" t="s">
        <v>1367</v>
      </c>
      <c r="AF365" s="29" t="s">
        <v>1361</v>
      </c>
      <c r="AG365" s="183" t="s">
        <v>1362</v>
      </c>
      <c r="AH365" s="29" t="s">
        <v>1356</v>
      </c>
      <c r="AI365" s="29" t="s">
        <v>1357</v>
      </c>
      <c r="AJ365" s="29" t="s">
        <v>258</v>
      </c>
      <c r="AK365" s="29" t="s">
        <v>258</v>
      </c>
      <c r="AL365" s="29" t="s">
        <v>13326</v>
      </c>
    </row>
    <row r="366" spans="1:38" x14ac:dyDescent="0.2">
      <c r="A366" s="35" t="s">
        <v>16</v>
      </c>
      <c r="B366" s="36">
        <v>2562</v>
      </c>
      <c r="C366" s="36"/>
      <c r="D366" s="36" t="s">
        <v>1349</v>
      </c>
      <c r="E366" s="37" t="s">
        <v>1850</v>
      </c>
      <c r="F366" s="38" t="s">
        <v>1269</v>
      </c>
      <c r="G366" s="38" t="s">
        <v>1273</v>
      </c>
      <c r="H366" s="35" t="s">
        <v>1393</v>
      </c>
      <c r="I366" s="35"/>
      <c r="J366" s="29" t="s">
        <v>1371</v>
      </c>
      <c r="K366" s="29" t="s">
        <v>1371</v>
      </c>
      <c r="L366" s="29" t="s">
        <v>1366</v>
      </c>
      <c r="M366" s="39">
        <v>34.922722746738437</v>
      </c>
      <c r="N366" s="39">
        <v>90.83254209445586</v>
      </c>
      <c r="O366" s="29">
        <v>44197</v>
      </c>
      <c r="P366" s="29">
        <v>45147</v>
      </c>
      <c r="Q366" s="40">
        <v>2.6009582</v>
      </c>
      <c r="R366" s="39">
        <v>34.862121834360032</v>
      </c>
      <c r="S366" s="39">
        <v>34.862121834360032</v>
      </c>
      <c r="T366" s="39">
        <v>21.1082984257358</v>
      </c>
      <c r="U366" s="39">
        <v>0</v>
      </c>
      <c r="V366" s="39">
        <v>0</v>
      </c>
      <c r="W366" s="29" t="s">
        <v>1357</v>
      </c>
      <c r="X366" s="29" t="s">
        <v>258</v>
      </c>
      <c r="Y366" s="29" t="s">
        <v>1349</v>
      </c>
      <c r="Z366" s="41" t="s">
        <v>1349</v>
      </c>
      <c r="AA366" s="42" t="s">
        <v>1349</v>
      </c>
      <c r="AB366" s="29" t="s">
        <v>258</v>
      </c>
      <c r="AC366" s="29" t="s">
        <v>258</v>
      </c>
      <c r="AD366" s="29" t="s">
        <v>265</v>
      </c>
      <c r="AE366" s="29" t="s">
        <v>1367</v>
      </c>
      <c r="AF366" s="29" t="s">
        <v>1368</v>
      </c>
      <c r="AG366" s="183" t="s">
        <v>1369</v>
      </c>
      <c r="AH366" s="29" t="s">
        <v>1356</v>
      </c>
      <c r="AI366" s="29" t="s">
        <v>1357</v>
      </c>
      <c r="AJ366" s="29" t="s">
        <v>258</v>
      </c>
      <c r="AK366" s="29" t="s">
        <v>258</v>
      </c>
      <c r="AL366" s="29" t="s">
        <v>13326</v>
      </c>
    </row>
    <row r="367" spans="1:38" x14ac:dyDescent="0.2">
      <c r="A367" s="35" t="s">
        <v>16</v>
      </c>
      <c r="B367" s="36">
        <v>2564</v>
      </c>
      <c r="C367" s="36"/>
      <c r="D367" s="36" t="s">
        <v>1349</v>
      </c>
      <c r="E367" s="37" t="s">
        <v>1851</v>
      </c>
      <c r="F367" s="38" t="s">
        <v>1269</v>
      </c>
      <c r="G367" s="38" t="s">
        <v>1271</v>
      </c>
      <c r="H367" s="35" t="s">
        <v>1440</v>
      </c>
      <c r="I367" s="35"/>
      <c r="J367" s="29" t="s">
        <v>1371</v>
      </c>
      <c r="K367" s="29" t="s">
        <v>1371</v>
      </c>
      <c r="L367" s="29" t="s">
        <v>1384</v>
      </c>
      <c r="M367" s="39">
        <v>62.664522621615966</v>
      </c>
      <c r="N367" s="39">
        <v>161.44371252566734</v>
      </c>
      <c r="O367" s="29">
        <v>44197</v>
      </c>
      <c r="P367" s="29">
        <v>45138</v>
      </c>
      <c r="Q367" s="40">
        <v>2.5763175999999999</v>
      </c>
      <c r="R367" s="39">
        <v>62.555154004106775</v>
      </c>
      <c r="S367" s="39">
        <v>62.555154004106775</v>
      </c>
      <c r="T367" s="39">
        <v>36.333404517453801</v>
      </c>
      <c r="U367" s="39">
        <v>0</v>
      </c>
      <c r="V367" s="39">
        <v>0</v>
      </c>
      <c r="W367" s="29" t="s">
        <v>1357</v>
      </c>
      <c r="X367" s="29" t="s">
        <v>258</v>
      </c>
      <c r="Y367" s="29" t="s">
        <v>1349</v>
      </c>
      <c r="Z367" s="41" t="s">
        <v>1349</v>
      </c>
      <c r="AA367" s="42" t="s">
        <v>1349</v>
      </c>
      <c r="AB367" s="29" t="s">
        <v>258</v>
      </c>
      <c r="AC367" s="29" t="s">
        <v>258</v>
      </c>
      <c r="AD367" s="29" t="s">
        <v>265</v>
      </c>
      <c r="AE367" s="29" t="s">
        <v>1353</v>
      </c>
      <c r="AF367" s="29" t="s">
        <v>1368</v>
      </c>
      <c r="AG367" s="183" t="s">
        <v>1369</v>
      </c>
      <c r="AH367" s="29" t="s">
        <v>1356</v>
      </c>
      <c r="AI367" s="29" t="s">
        <v>1357</v>
      </c>
      <c r="AJ367" s="29" t="s">
        <v>258</v>
      </c>
      <c r="AK367" s="29" t="s">
        <v>258</v>
      </c>
      <c r="AL367" s="29" t="s">
        <v>13326</v>
      </c>
    </row>
    <row r="368" spans="1:38" x14ac:dyDescent="0.2">
      <c r="A368" s="35" t="s">
        <v>16</v>
      </c>
      <c r="B368" s="36">
        <v>2566</v>
      </c>
      <c r="C368" s="36"/>
      <c r="D368" s="36" t="s">
        <v>1349</v>
      </c>
      <c r="E368" s="37" t="s">
        <v>1852</v>
      </c>
      <c r="F368" s="38" t="s">
        <v>1269</v>
      </c>
      <c r="G368" s="38" t="s">
        <v>1271</v>
      </c>
      <c r="H368" s="35" t="s">
        <v>1440</v>
      </c>
      <c r="I368" s="35"/>
      <c r="J368" s="29" t="s">
        <v>1371</v>
      </c>
      <c r="K368" s="29" t="s">
        <v>1371</v>
      </c>
      <c r="L368" s="29" t="s">
        <v>1384</v>
      </c>
      <c r="M368" s="39">
        <v>89.664434180217782</v>
      </c>
      <c r="N368" s="39">
        <v>299.49517043121148</v>
      </c>
      <c r="O368" s="29">
        <v>44197</v>
      </c>
      <c r="P368" s="29">
        <v>45417</v>
      </c>
      <c r="Q368" s="40">
        <v>3.3401779999999999</v>
      </c>
      <c r="R368" s="39">
        <v>89.529678302532503</v>
      </c>
      <c r="S368" s="39">
        <v>89.529678302532503</v>
      </c>
      <c r="T368" s="39">
        <v>89.529678302532503</v>
      </c>
      <c r="U368" s="39">
        <v>30.906135523613962</v>
      </c>
      <c r="V368" s="39">
        <v>0</v>
      </c>
      <c r="W368" s="29" t="s">
        <v>1357</v>
      </c>
      <c r="X368" s="29" t="s">
        <v>258</v>
      </c>
      <c r="Y368" s="29" t="s">
        <v>1349</v>
      </c>
      <c r="Z368" s="41" t="s">
        <v>1349</v>
      </c>
      <c r="AA368" s="42" t="s">
        <v>1349</v>
      </c>
      <c r="AB368" s="29" t="s">
        <v>258</v>
      </c>
      <c r="AC368" s="29" t="s">
        <v>258</v>
      </c>
      <c r="AD368" s="29" t="s">
        <v>265</v>
      </c>
      <c r="AE368" s="29" t="s">
        <v>1353</v>
      </c>
      <c r="AF368" s="29" t="s">
        <v>1368</v>
      </c>
      <c r="AG368" s="183" t="s">
        <v>1369</v>
      </c>
      <c r="AH368" s="29" t="s">
        <v>1356</v>
      </c>
      <c r="AI368" s="29" t="s">
        <v>1357</v>
      </c>
      <c r="AJ368" s="29" t="s">
        <v>258</v>
      </c>
      <c r="AK368" s="29" t="s">
        <v>258</v>
      </c>
      <c r="AL368" s="29" t="s">
        <v>13326</v>
      </c>
    </row>
    <row r="369" spans="1:38" x14ac:dyDescent="0.2">
      <c r="A369" s="35" t="s">
        <v>16</v>
      </c>
      <c r="B369" s="36">
        <v>2567</v>
      </c>
      <c r="C369" s="36"/>
      <c r="D369" s="36" t="s">
        <v>1349</v>
      </c>
      <c r="E369" s="37" t="s">
        <v>1853</v>
      </c>
      <c r="F369" s="38" t="s">
        <v>1269</v>
      </c>
      <c r="G369" s="38" t="s">
        <v>1271</v>
      </c>
      <c r="H369" s="35" t="s">
        <v>1440</v>
      </c>
      <c r="I369" s="35"/>
      <c r="J369" s="29" t="s">
        <v>1371</v>
      </c>
      <c r="K369" s="29" t="s">
        <v>1371</v>
      </c>
      <c r="L369" s="29" t="s">
        <v>1384</v>
      </c>
      <c r="M369" s="39">
        <v>112.2181588754466</v>
      </c>
      <c r="N369" s="39">
        <v>354.55100616016426</v>
      </c>
      <c r="O369" s="29">
        <v>44197</v>
      </c>
      <c r="P369" s="29">
        <v>45351</v>
      </c>
      <c r="Q369" s="40">
        <v>3.1594798000000002</v>
      </c>
      <c r="R369" s="39">
        <v>112.04425735797399</v>
      </c>
      <c r="S369" s="39">
        <v>112.04425735797399</v>
      </c>
      <c r="T369" s="39">
        <v>112.04425735797399</v>
      </c>
      <c r="U369" s="39">
        <v>18.418234086242297</v>
      </c>
      <c r="V369" s="39">
        <v>0</v>
      </c>
      <c r="W369" s="29" t="s">
        <v>1357</v>
      </c>
      <c r="X369" s="29" t="s">
        <v>258</v>
      </c>
      <c r="Y369" s="29" t="s">
        <v>1349</v>
      </c>
      <c r="Z369" s="41" t="s">
        <v>1349</v>
      </c>
      <c r="AA369" s="42" t="s">
        <v>1349</v>
      </c>
      <c r="AB369" s="29" t="s">
        <v>258</v>
      </c>
      <c r="AC369" s="29" t="s">
        <v>258</v>
      </c>
      <c r="AD369" s="29" t="s">
        <v>265</v>
      </c>
      <c r="AE369" s="29" t="s">
        <v>1353</v>
      </c>
      <c r="AF369" s="29" t="s">
        <v>1368</v>
      </c>
      <c r="AG369" s="183" t="s">
        <v>1369</v>
      </c>
      <c r="AH369" s="29" t="s">
        <v>1356</v>
      </c>
      <c r="AI369" s="29" t="s">
        <v>1357</v>
      </c>
      <c r="AJ369" s="29" t="s">
        <v>258</v>
      </c>
      <c r="AK369" s="29" t="s">
        <v>258</v>
      </c>
      <c r="AL369" s="29" t="s">
        <v>13326</v>
      </c>
    </row>
    <row r="370" spans="1:38" x14ac:dyDescent="0.2">
      <c r="A370" s="35" t="s">
        <v>16</v>
      </c>
      <c r="B370" s="36">
        <v>2569</v>
      </c>
      <c r="C370" s="36"/>
      <c r="D370" s="36" t="s">
        <v>1349</v>
      </c>
      <c r="E370" s="37" t="s">
        <v>1854</v>
      </c>
      <c r="F370" s="38" t="s">
        <v>1266</v>
      </c>
      <c r="G370" s="38" t="s">
        <v>1268</v>
      </c>
      <c r="H370" s="35" t="s">
        <v>1359</v>
      </c>
      <c r="I370" s="35"/>
      <c r="J370" s="29" t="s">
        <v>1466</v>
      </c>
      <c r="K370" s="29" t="s">
        <v>1466</v>
      </c>
      <c r="L370" s="29" t="s">
        <v>1855</v>
      </c>
      <c r="M370" s="39">
        <v>75.824524726884519</v>
      </c>
      <c r="N370" s="39">
        <v>378.86312936344973</v>
      </c>
      <c r="O370" s="29">
        <v>44197</v>
      </c>
      <c r="P370" s="29">
        <v>46022</v>
      </c>
      <c r="Q370" s="40">
        <v>4.9965776999999996</v>
      </c>
      <c r="R370" s="39">
        <v>75.731129363449696</v>
      </c>
      <c r="S370" s="39">
        <v>75.731129363449696</v>
      </c>
      <c r="T370" s="39">
        <v>75.731129363449696</v>
      </c>
      <c r="U370" s="39">
        <v>75.93861190965093</v>
      </c>
      <c r="V370" s="39">
        <v>75.731129363449696</v>
      </c>
      <c r="W370" s="29" t="s">
        <v>265</v>
      </c>
      <c r="X370" s="29" t="s">
        <v>11773</v>
      </c>
      <c r="Y370" s="29">
        <v>45250</v>
      </c>
      <c r="Z370" s="41" t="s">
        <v>11759</v>
      </c>
      <c r="AA370" s="42" t="s">
        <v>1349</v>
      </c>
      <c r="AB370" s="29" t="s">
        <v>258</v>
      </c>
      <c r="AC370" s="29" t="s">
        <v>258</v>
      </c>
      <c r="AD370" s="29" t="s">
        <v>258</v>
      </c>
      <c r="AE370" s="29" t="s">
        <v>1353</v>
      </c>
      <c r="AF370" s="29" t="s">
        <v>1468</v>
      </c>
      <c r="AG370" s="183" t="s">
        <v>1469</v>
      </c>
      <c r="AH370" s="29" t="s">
        <v>1413</v>
      </c>
      <c r="AI370" s="29" t="s">
        <v>1357</v>
      </c>
      <c r="AJ370" s="29" t="s">
        <v>258</v>
      </c>
      <c r="AK370" s="29" t="s">
        <v>258</v>
      </c>
      <c r="AL370" s="29" t="s">
        <v>13327</v>
      </c>
    </row>
    <row r="371" spans="1:38" x14ac:dyDescent="0.2">
      <c r="A371" s="35" t="s">
        <v>16</v>
      </c>
      <c r="B371" s="36">
        <v>2580</v>
      </c>
      <c r="C371" s="36"/>
      <c r="D371" s="36" t="s">
        <v>1349</v>
      </c>
      <c r="E371" s="37" t="s">
        <v>1856</v>
      </c>
      <c r="F371" s="38" t="s">
        <v>1269</v>
      </c>
      <c r="G371" s="38" t="s">
        <v>1271</v>
      </c>
      <c r="H371" s="35" t="s">
        <v>1440</v>
      </c>
      <c r="I371" s="35"/>
      <c r="J371" s="29" t="s">
        <v>484</v>
      </c>
      <c r="K371" s="29" t="s">
        <v>1365</v>
      </c>
      <c r="L371" s="29" t="s">
        <v>1384</v>
      </c>
      <c r="M371" s="39">
        <v>400.08860153058112</v>
      </c>
      <c r="N371" s="39">
        <v>1259.6903244353182</v>
      </c>
      <c r="O371" s="29">
        <v>44197</v>
      </c>
      <c r="P371" s="29">
        <v>45347</v>
      </c>
      <c r="Q371" s="40">
        <v>3.1485284</v>
      </c>
      <c r="R371" s="39">
        <v>399.46739219712526</v>
      </c>
      <c r="S371" s="39">
        <v>399.46739219712526</v>
      </c>
      <c r="T371" s="39">
        <v>399.46739219712526</v>
      </c>
      <c r="U371" s="39">
        <v>61.288147843942497</v>
      </c>
      <c r="V371" s="39">
        <v>0</v>
      </c>
      <c r="W371" s="29" t="s">
        <v>265</v>
      </c>
      <c r="X371" s="29" t="s">
        <v>11773</v>
      </c>
      <c r="Y371" s="29">
        <v>45286</v>
      </c>
      <c r="Z371" s="41" t="s">
        <v>11760</v>
      </c>
      <c r="AA371" s="42" t="s">
        <v>1349</v>
      </c>
      <c r="AB371" s="29" t="s">
        <v>258</v>
      </c>
      <c r="AC371" s="29" t="s">
        <v>258</v>
      </c>
      <c r="AD371" s="29" t="s">
        <v>265</v>
      </c>
      <c r="AE371" s="29" t="s">
        <v>1353</v>
      </c>
      <c r="AF371" s="29" t="s">
        <v>1368</v>
      </c>
      <c r="AG371" s="183" t="s">
        <v>1369</v>
      </c>
      <c r="AH371" s="29" t="s">
        <v>1356</v>
      </c>
      <c r="AI371" s="29" t="s">
        <v>1357</v>
      </c>
      <c r="AJ371" s="29" t="s">
        <v>258</v>
      </c>
      <c r="AK371" s="29" t="s">
        <v>258</v>
      </c>
      <c r="AL371" s="29" t="s">
        <v>13327</v>
      </c>
    </row>
    <row r="372" spans="1:38" x14ac:dyDescent="0.2">
      <c r="A372" s="35" t="s">
        <v>16</v>
      </c>
      <c r="B372" s="36">
        <v>2585</v>
      </c>
      <c r="C372" s="36"/>
      <c r="D372" s="36" t="s">
        <v>1349</v>
      </c>
      <c r="E372" s="37" t="s">
        <v>1857</v>
      </c>
      <c r="F372" s="38" t="s">
        <v>1266</v>
      </c>
      <c r="G372" s="38" t="s">
        <v>1267</v>
      </c>
      <c r="H372" s="35" t="s">
        <v>1177</v>
      </c>
      <c r="I372" s="35"/>
      <c r="J372" s="29" t="s">
        <v>1387</v>
      </c>
      <c r="K372" s="29" t="s">
        <v>1457</v>
      </c>
      <c r="L372" s="29" t="s">
        <v>1545</v>
      </c>
      <c r="M372" s="39">
        <v>250.72505021522048</v>
      </c>
      <c r="N372" s="39">
        <v>698.80383572895289</v>
      </c>
      <c r="O372" s="29">
        <v>44197</v>
      </c>
      <c r="P372" s="29">
        <v>45215</v>
      </c>
      <c r="Q372" s="40">
        <v>2.7871321</v>
      </c>
      <c r="R372" s="39">
        <v>250.30755646817249</v>
      </c>
      <c r="S372" s="39">
        <v>250.30755646817249</v>
      </c>
      <c r="T372" s="39">
        <v>198.18872279260782</v>
      </c>
      <c r="U372" s="39">
        <v>0</v>
      </c>
      <c r="V372" s="39">
        <v>0</v>
      </c>
      <c r="W372" s="29" t="s">
        <v>265</v>
      </c>
      <c r="X372" s="29" t="s">
        <v>11773</v>
      </c>
      <c r="Y372" s="29">
        <v>45148</v>
      </c>
      <c r="Z372" s="41" t="s">
        <v>11756</v>
      </c>
      <c r="AA372" s="42" t="s">
        <v>1349</v>
      </c>
      <c r="AB372" s="29" t="s">
        <v>258</v>
      </c>
      <c r="AC372" s="29" t="s">
        <v>258</v>
      </c>
      <c r="AD372" s="29" t="s">
        <v>258</v>
      </c>
      <c r="AE372" s="29" t="s">
        <v>1353</v>
      </c>
      <c r="AF372" s="29" t="s">
        <v>1390</v>
      </c>
      <c r="AG372" s="183" t="s">
        <v>1391</v>
      </c>
      <c r="AH372" s="29" t="s">
        <v>1356</v>
      </c>
      <c r="AI372" s="29" t="s">
        <v>1357</v>
      </c>
      <c r="AJ372" s="29" t="s">
        <v>258</v>
      </c>
      <c r="AK372" s="29" t="s">
        <v>258</v>
      </c>
      <c r="AL372" s="29" t="s">
        <v>13327</v>
      </c>
    </row>
    <row r="373" spans="1:38" x14ac:dyDescent="0.2">
      <c r="A373" s="35" t="s">
        <v>16</v>
      </c>
      <c r="B373" s="36">
        <v>2586</v>
      </c>
      <c r="C373" s="36"/>
      <c r="D373" s="36" t="s">
        <v>1349</v>
      </c>
      <c r="E373" s="37" t="s">
        <v>1858</v>
      </c>
      <c r="F373" s="38" t="s">
        <v>1269</v>
      </c>
      <c r="G373" s="38" t="s">
        <v>1271</v>
      </c>
      <c r="H373" s="35" t="s">
        <v>1440</v>
      </c>
      <c r="I373" s="35"/>
      <c r="J373" s="29" t="s">
        <v>1371</v>
      </c>
      <c r="K373" s="29" t="s">
        <v>1371</v>
      </c>
      <c r="L373" s="29" t="s">
        <v>1384</v>
      </c>
      <c r="M373" s="39">
        <v>94.331110589218113</v>
      </c>
      <c r="N373" s="39">
        <v>300.10335386721425</v>
      </c>
      <c r="O373" s="29">
        <v>44197</v>
      </c>
      <c r="P373" s="29">
        <v>45359</v>
      </c>
      <c r="Q373" s="40">
        <v>3.1813826000000001</v>
      </c>
      <c r="R373" s="39">
        <v>94.185489390828195</v>
      </c>
      <c r="S373" s="39">
        <v>94.185489390828195</v>
      </c>
      <c r="T373" s="39">
        <v>94.185489390828195</v>
      </c>
      <c r="U373" s="39">
        <v>17.546885694729639</v>
      </c>
      <c r="V373" s="39">
        <v>0</v>
      </c>
      <c r="W373" s="29" t="s">
        <v>265</v>
      </c>
      <c r="X373" s="29" t="s">
        <v>11773</v>
      </c>
      <c r="Y373" s="29">
        <v>45273</v>
      </c>
      <c r="Z373" s="41" t="s">
        <v>11760</v>
      </c>
      <c r="AA373" s="42" t="s">
        <v>1349</v>
      </c>
      <c r="AB373" s="29" t="s">
        <v>258</v>
      </c>
      <c r="AC373" s="29" t="s">
        <v>258</v>
      </c>
      <c r="AD373" s="29" t="s">
        <v>265</v>
      </c>
      <c r="AE373" s="29" t="s">
        <v>1353</v>
      </c>
      <c r="AF373" s="29" t="s">
        <v>1368</v>
      </c>
      <c r="AG373" s="183" t="s">
        <v>1369</v>
      </c>
      <c r="AH373" s="29" t="s">
        <v>1356</v>
      </c>
      <c r="AI373" s="29" t="s">
        <v>1357</v>
      </c>
      <c r="AJ373" s="29" t="s">
        <v>258</v>
      </c>
      <c r="AK373" s="29" t="s">
        <v>258</v>
      </c>
      <c r="AL373" s="29" t="s">
        <v>13327</v>
      </c>
    </row>
    <row r="374" spans="1:38" x14ac:dyDescent="0.2">
      <c r="A374" s="35" t="s">
        <v>16</v>
      </c>
      <c r="B374" s="36">
        <v>2589</v>
      </c>
      <c r="C374" s="36"/>
      <c r="D374" s="36" t="s">
        <v>1349</v>
      </c>
      <c r="E374" s="37" t="s">
        <v>1859</v>
      </c>
      <c r="F374" s="38" t="s">
        <v>1269</v>
      </c>
      <c r="G374" s="38" t="s">
        <v>1271</v>
      </c>
      <c r="H374" s="35" t="s">
        <v>1440</v>
      </c>
      <c r="I374" s="35"/>
      <c r="J374" s="29" t="s">
        <v>1371</v>
      </c>
      <c r="K374" s="29" t="s">
        <v>1371</v>
      </c>
      <c r="L374" s="29" t="s">
        <v>1384</v>
      </c>
      <c r="M374" s="39">
        <v>37.773932834494282</v>
      </c>
      <c r="N374" s="39">
        <v>118.51862286105407</v>
      </c>
      <c r="O374" s="29">
        <v>44197</v>
      </c>
      <c r="P374" s="29">
        <v>45343</v>
      </c>
      <c r="Q374" s="40">
        <v>3.1375769999999998</v>
      </c>
      <c r="R374" s="39">
        <v>37.715167693360712</v>
      </c>
      <c r="S374" s="39">
        <v>37.715167693360712</v>
      </c>
      <c r="T374" s="39">
        <v>37.715167693360712</v>
      </c>
      <c r="U374" s="39">
        <v>5.3731197809719378</v>
      </c>
      <c r="V374" s="39">
        <v>0</v>
      </c>
      <c r="W374" s="29" t="s">
        <v>265</v>
      </c>
      <c r="X374" s="29" t="s">
        <v>11773</v>
      </c>
      <c r="Y374" s="29">
        <v>45261</v>
      </c>
      <c r="Z374" s="41" t="s">
        <v>11760</v>
      </c>
      <c r="AA374" s="42" t="s">
        <v>1349</v>
      </c>
      <c r="AB374" s="29" t="s">
        <v>258</v>
      </c>
      <c r="AC374" s="29" t="s">
        <v>258</v>
      </c>
      <c r="AD374" s="29" t="s">
        <v>265</v>
      </c>
      <c r="AE374" s="29" t="s">
        <v>1353</v>
      </c>
      <c r="AF374" s="29" t="s">
        <v>1368</v>
      </c>
      <c r="AG374" s="183" t="s">
        <v>1369</v>
      </c>
      <c r="AH374" s="29" t="s">
        <v>1356</v>
      </c>
      <c r="AI374" s="29" t="s">
        <v>1357</v>
      </c>
      <c r="AJ374" s="29" t="s">
        <v>258</v>
      </c>
      <c r="AK374" s="29" t="s">
        <v>258</v>
      </c>
      <c r="AL374" s="29" t="s">
        <v>13327</v>
      </c>
    </row>
    <row r="375" spans="1:38" x14ac:dyDescent="0.2">
      <c r="A375" s="35" t="s">
        <v>16</v>
      </c>
      <c r="B375" s="36">
        <v>2591</v>
      </c>
      <c r="C375" s="36"/>
      <c r="D375" s="36" t="s">
        <v>1349</v>
      </c>
      <c r="E375" s="37" t="s">
        <v>1860</v>
      </c>
      <c r="F375" s="38" t="s">
        <v>1269</v>
      </c>
      <c r="G375" s="38" t="s">
        <v>1273</v>
      </c>
      <c r="H375" s="35" t="s">
        <v>1393</v>
      </c>
      <c r="I375" s="35"/>
      <c r="J375" s="29" t="s">
        <v>274</v>
      </c>
      <c r="K375" s="29" t="s">
        <v>303</v>
      </c>
      <c r="L375" s="29" t="s">
        <v>1861</v>
      </c>
      <c r="M375" s="39">
        <v>61.164857524185578</v>
      </c>
      <c r="N375" s="39">
        <v>183.20151950718684</v>
      </c>
      <c r="O375" s="29">
        <v>44197</v>
      </c>
      <c r="P375" s="29">
        <v>45291</v>
      </c>
      <c r="Q375" s="40">
        <v>2.9952087999999999</v>
      </c>
      <c r="R375" s="39">
        <v>61.067173169062286</v>
      </c>
      <c r="S375" s="39">
        <v>61.067173169062286</v>
      </c>
      <c r="T375" s="39">
        <v>61.067173169062286</v>
      </c>
      <c r="U375" s="39">
        <v>0</v>
      </c>
      <c r="V375" s="39">
        <v>0</v>
      </c>
      <c r="W375" s="29" t="s">
        <v>1357</v>
      </c>
      <c r="X375" s="29" t="s">
        <v>258</v>
      </c>
      <c r="Y375" s="29" t="s">
        <v>1349</v>
      </c>
      <c r="Z375" s="41" t="s">
        <v>1349</v>
      </c>
      <c r="AA375" s="42" t="s">
        <v>1349</v>
      </c>
      <c r="AB375" s="29" t="s">
        <v>258</v>
      </c>
      <c r="AC375" s="29" t="s">
        <v>265</v>
      </c>
      <c r="AD375" s="29" t="s">
        <v>265</v>
      </c>
      <c r="AE375" s="29" t="s">
        <v>1367</v>
      </c>
      <c r="AF375" s="29" t="s">
        <v>1368</v>
      </c>
      <c r="AG375" s="183" t="s">
        <v>1369</v>
      </c>
      <c r="AH375" s="29" t="s">
        <v>1356</v>
      </c>
      <c r="AI375" s="29" t="s">
        <v>1357</v>
      </c>
      <c r="AJ375" s="29" t="s">
        <v>258</v>
      </c>
      <c r="AK375" s="29" t="s">
        <v>258</v>
      </c>
      <c r="AL375" s="29" t="s">
        <v>13326</v>
      </c>
    </row>
    <row r="376" spans="1:38" x14ac:dyDescent="0.2">
      <c r="A376" s="35" t="s">
        <v>16</v>
      </c>
      <c r="B376" s="36">
        <v>2593</v>
      </c>
      <c r="C376" s="36"/>
      <c r="D376" s="36" t="s">
        <v>1349</v>
      </c>
      <c r="E376" s="37" t="s">
        <v>1862</v>
      </c>
      <c r="F376" s="38" t="s">
        <v>1269</v>
      </c>
      <c r="G376" s="38" t="s">
        <v>1271</v>
      </c>
      <c r="H376" s="35" t="s">
        <v>1440</v>
      </c>
      <c r="I376" s="35"/>
      <c r="J376" s="29" t="s">
        <v>1371</v>
      </c>
      <c r="K376" s="29" t="s">
        <v>1371</v>
      </c>
      <c r="L376" s="29" t="s">
        <v>1384</v>
      </c>
      <c r="M376" s="39">
        <v>111.38328149660677</v>
      </c>
      <c r="N376" s="39">
        <v>356.18253798767967</v>
      </c>
      <c r="O376" s="29">
        <v>44197</v>
      </c>
      <c r="P376" s="29">
        <v>45365</v>
      </c>
      <c r="Q376" s="40">
        <v>3.1978097000000001</v>
      </c>
      <c r="R376" s="39">
        <v>111.21182751540042</v>
      </c>
      <c r="S376" s="39">
        <v>111.21182751540042</v>
      </c>
      <c r="T376" s="39">
        <v>111.21182751540042</v>
      </c>
      <c r="U376" s="39">
        <v>22.547055441478438</v>
      </c>
      <c r="V376" s="39">
        <v>0</v>
      </c>
      <c r="W376" s="29" t="s">
        <v>1357</v>
      </c>
      <c r="X376" s="29" t="s">
        <v>258</v>
      </c>
      <c r="Y376" s="29" t="s">
        <v>1349</v>
      </c>
      <c r="Z376" s="41" t="s">
        <v>1349</v>
      </c>
      <c r="AA376" s="42" t="s">
        <v>1349</v>
      </c>
      <c r="AB376" s="29" t="s">
        <v>258</v>
      </c>
      <c r="AC376" s="29" t="s">
        <v>258</v>
      </c>
      <c r="AD376" s="29" t="s">
        <v>265</v>
      </c>
      <c r="AE376" s="29" t="s">
        <v>1353</v>
      </c>
      <c r="AF376" s="29" t="s">
        <v>1368</v>
      </c>
      <c r="AG376" s="183" t="s">
        <v>1369</v>
      </c>
      <c r="AH376" s="29" t="s">
        <v>1356</v>
      </c>
      <c r="AI376" s="29" t="s">
        <v>1357</v>
      </c>
      <c r="AJ376" s="29" t="s">
        <v>258</v>
      </c>
      <c r="AK376" s="29" t="s">
        <v>258</v>
      </c>
      <c r="AL376" s="29" t="s">
        <v>13326</v>
      </c>
    </row>
    <row r="377" spans="1:38" x14ac:dyDescent="0.2">
      <c r="A377" s="35" t="s">
        <v>16</v>
      </c>
      <c r="B377" s="36">
        <v>2598</v>
      </c>
      <c r="C377" s="36"/>
      <c r="D377" s="36" t="s">
        <v>1349</v>
      </c>
      <c r="E377" s="37" t="s">
        <v>1863</v>
      </c>
      <c r="F377" s="38" t="s">
        <v>1269</v>
      </c>
      <c r="G377" s="38" t="s">
        <v>1271</v>
      </c>
      <c r="H377" s="35" t="s">
        <v>1440</v>
      </c>
      <c r="I377" s="35"/>
      <c r="J377" s="29" t="s">
        <v>1371</v>
      </c>
      <c r="K377" s="29" t="s">
        <v>1371</v>
      </c>
      <c r="L377" s="29" t="s">
        <v>1384</v>
      </c>
      <c r="M377" s="39">
        <v>211.13850611682005</v>
      </c>
      <c r="N377" s="39">
        <v>579.2218590006845</v>
      </c>
      <c r="O377" s="29">
        <v>44197</v>
      </c>
      <c r="P377" s="29">
        <v>45199</v>
      </c>
      <c r="Q377" s="40">
        <v>2.7433264999999998</v>
      </c>
      <c r="R377" s="39">
        <v>210.78362765229295</v>
      </c>
      <c r="S377" s="39">
        <v>210.78362765229295</v>
      </c>
      <c r="T377" s="39">
        <v>157.65460369609855</v>
      </c>
      <c r="U377" s="39">
        <v>0</v>
      </c>
      <c r="V377" s="39">
        <v>0</v>
      </c>
      <c r="W377" s="29" t="s">
        <v>265</v>
      </c>
      <c r="X377" s="29" t="s">
        <v>11773</v>
      </c>
      <c r="Y377" s="29">
        <v>45274</v>
      </c>
      <c r="Z377" s="41" t="s">
        <v>11760</v>
      </c>
      <c r="AA377" s="42" t="s">
        <v>1349</v>
      </c>
      <c r="AB377" s="29" t="s">
        <v>258</v>
      </c>
      <c r="AC377" s="29" t="s">
        <v>258</v>
      </c>
      <c r="AD377" s="29" t="s">
        <v>265</v>
      </c>
      <c r="AE377" s="29" t="s">
        <v>1353</v>
      </c>
      <c r="AF377" s="29" t="s">
        <v>1368</v>
      </c>
      <c r="AG377" s="183" t="s">
        <v>1369</v>
      </c>
      <c r="AH377" s="29" t="s">
        <v>1356</v>
      </c>
      <c r="AI377" s="29" t="s">
        <v>1357</v>
      </c>
      <c r="AJ377" s="29" t="s">
        <v>258</v>
      </c>
      <c r="AK377" s="29" t="s">
        <v>258</v>
      </c>
      <c r="AL377" s="29" t="s">
        <v>13327</v>
      </c>
    </row>
    <row r="378" spans="1:38" x14ac:dyDescent="0.2">
      <c r="A378" s="35" t="s">
        <v>16</v>
      </c>
      <c r="B378" s="36">
        <v>2599</v>
      </c>
      <c r="C378" s="36"/>
      <c r="D378" s="36" t="s">
        <v>1349</v>
      </c>
      <c r="E378" s="37" t="s">
        <v>1864</v>
      </c>
      <c r="F378" s="38" t="s">
        <v>1269</v>
      </c>
      <c r="G378" s="38" t="s">
        <v>1271</v>
      </c>
      <c r="H378" s="35" t="s">
        <v>1440</v>
      </c>
      <c r="I378" s="35"/>
      <c r="J378" s="29" t="s">
        <v>1371</v>
      </c>
      <c r="K378" s="29" t="s">
        <v>1371</v>
      </c>
      <c r="L378" s="29" t="s">
        <v>1384</v>
      </c>
      <c r="M378" s="39">
        <v>115.1664385175107</v>
      </c>
      <c r="N378" s="39">
        <v>340.84851471594794</v>
      </c>
      <c r="O378" s="29">
        <v>44197</v>
      </c>
      <c r="P378" s="29">
        <v>45278</v>
      </c>
      <c r="Q378" s="40">
        <v>2.9596167000000002</v>
      </c>
      <c r="R378" s="39">
        <v>114.98124572210814</v>
      </c>
      <c r="S378" s="39">
        <v>114.98124572210814</v>
      </c>
      <c r="T378" s="39">
        <v>110.88602327173169</v>
      </c>
      <c r="U378" s="39">
        <v>0</v>
      </c>
      <c r="V378" s="39">
        <v>0</v>
      </c>
      <c r="W378" s="29" t="s">
        <v>265</v>
      </c>
      <c r="X378" s="29" t="s">
        <v>11773</v>
      </c>
      <c r="Y378" s="29">
        <v>45274</v>
      </c>
      <c r="Z378" s="41" t="s">
        <v>11760</v>
      </c>
      <c r="AA378" s="42" t="s">
        <v>1349</v>
      </c>
      <c r="AB378" s="29" t="s">
        <v>258</v>
      </c>
      <c r="AC378" s="29" t="s">
        <v>258</v>
      </c>
      <c r="AD378" s="29" t="s">
        <v>265</v>
      </c>
      <c r="AE378" s="29" t="s">
        <v>1353</v>
      </c>
      <c r="AF378" s="29" t="s">
        <v>1368</v>
      </c>
      <c r="AG378" s="183" t="s">
        <v>1369</v>
      </c>
      <c r="AH378" s="29" t="s">
        <v>1356</v>
      </c>
      <c r="AI378" s="29" t="s">
        <v>1357</v>
      </c>
      <c r="AJ378" s="29" t="s">
        <v>258</v>
      </c>
      <c r="AK378" s="29" t="s">
        <v>258</v>
      </c>
      <c r="AL378" s="29" t="s">
        <v>13327</v>
      </c>
    </row>
    <row r="379" spans="1:38" x14ac:dyDescent="0.2">
      <c r="A379" s="35" t="s">
        <v>16</v>
      </c>
      <c r="B379" s="36">
        <v>2600</v>
      </c>
      <c r="C379" s="36"/>
      <c r="D379" s="36" t="s">
        <v>1349</v>
      </c>
      <c r="E379" s="37" t="s">
        <v>1865</v>
      </c>
      <c r="F379" s="38" t="s">
        <v>1266</v>
      </c>
      <c r="G379" s="38" t="s">
        <v>1268</v>
      </c>
      <c r="H379" s="35" t="s">
        <v>1133</v>
      </c>
      <c r="I379" s="35"/>
      <c r="J379" s="29" t="s">
        <v>484</v>
      </c>
      <c r="K379" s="29" t="s">
        <v>1365</v>
      </c>
      <c r="L379" s="29" t="s">
        <v>1384</v>
      </c>
      <c r="M379" s="39">
        <v>22.559523473990918</v>
      </c>
      <c r="N379" s="39">
        <v>15.502915811088295</v>
      </c>
      <c r="O379" s="29">
        <v>44197</v>
      </c>
      <c r="P379" s="29">
        <v>44448</v>
      </c>
      <c r="Q379" s="40">
        <v>0.68720049999999999</v>
      </c>
      <c r="R379" s="39">
        <v>15.502915811088295</v>
      </c>
      <c r="S379" s="39">
        <v>0</v>
      </c>
      <c r="T379" s="39">
        <v>0</v>
      </c>
      <c r="U379" s="39">
        <v>0</v>
      </c>
      <c r="V379" s="39">
        <v>0</v>
      </c>
      <c r="W379" s="29" t="s">
        <v>1357</v>
      </c>
      <c r="X379" s="29" t="s">
        <v>258</v>
      </c>
      <c r="Y379" s="29" t="s">
        <v>1349</v>
      </c>
      <c r="Z379" s="41" t="s">
        <v>1349</v>
      </c>
      <c r="AA379" s="42" t="s">
        <v>1349</v>
      </c>
      <c r="AB379" s="29" t="s">
        <v>258</v>
      </c>
      <c r="AC379" s="29" t="s">
        <v>258</v>
      </c>
      <c r="AD379" s="29" t="s">
        <v>265</v>
      </c>
      <c r="AE379" s="29" t="s">
        <v>1353</v>
      </c>
      <c r="AF379" s="29" t="s">
        <v>1368</v>
      </c>
      <c r="AG379" s="183" t="s">
        <v>1369</v>
      </c>
      <c r="AH379" s="29" t="s">
        <v>1356</v>
      </c>
      <c r="AI379" s="29" t="s">
        <v>1357</v>
      </c>
      <c r="AJ379" s="29" t="s">
        <v>258</v>
      </c>
      <c r="AK379" s="29" t="s">
        <v>258</v>
      </c>
      <c r="AL379" s="29" t="s">
        <v>13326</v>
      </c>
    </row>
    <row r="380" spans="1:38" x14ac:dyDescent="0.2">
      <c r="A380" s="35" t="s">
        <v>16</v>
      </c>
      <c r="B380" s="36">
        <v>2603</v>
      </c>
      <c r="C380" s="36"/>
      <c r="D380" s="36" t="s">
        <v>1349</v>
      </c>
      <c r="E380" s="37" t="s">
        <v>1866</v>
      </c>
      <c r="F380" s="38" t="s">
        <v>1269</v>
      </c>
      <c r="G380" s="38" t="s">
        <v>1445</v>
      </c>
      <c r="H380" s="35" t="s">
        <v>975</v>
      </c>
      <c r="I380" s="35"/>
      <c r="J380" s="29" t="s">
        <v>274</v>
      </c>
      <c r="K380" s="29" t="s">
        <v>1583</v>
      </c>
      <c r="L380" s="29" t="s">
        <v>1846</v>
      </c>
      <c r="M380" s="39">
        <v>34.430532377669905</v>
      </c>
      <c r="N380" s="39">
        <v>23.000821355236141</v>
      </c>
      <c r="O380" s="29">
        <v>44197</v>
      </c>
      <c r="P380" s="29">
        <v>44441</v>
      </c>
      <c r="Q380" s="40">
        <v>0.66803559999999995</v>
      </c>
      <c r="R380" s="39">
        <v>23.000821355236141</v>
      </c>
      <c r="S380" s="39">
        <v>0</v>
      </c>
      <c r="T380" s="39">
        <v>0</v>
      </c>
      <c r="U380" s="39">
        <v>0</v>
      </c>
      <c r="V380" s="39">
        <v>0</v>
      </c>
      <c r="W380" s="29" t="s">
        <v>1357</v>
      </c>
      <c r="X380" s="29" t="s">
        <v>258</v>
      </c>
      <c r="Y380" s="29" t="s">
        <v>1349</v>
      </c>
      <c r="Z380" s="41" t="s">
        <v>1349</v>
      </c>
      <c r="AA380" s="42" t="s">
        <v>1349</v>
      </c>
      <c r="AB380" s="29" t="s">
        <v>258</v>
      </c>
      <c r="AC380" s="29" t="s">
        <v>258</v>
      </c>
      <c r="AD380" s="29" t="s">
        <v>258</v>
      </c>
      <c r="AE380" s="29" t="s">
        <v>1367</v>
      </c>
      <c r="AF380" s="29" t="s">
        <v>1378</v>
      </c>
      <c r="AG380" s="183" t="s">
        <v>1379</v>
      </c>
      <c r="AH380" s="29" t="s">
        <v>1413</v>
      </c>
      <c r="AI380" s="29" t="s">
        <v>1357</v>
      </c>
      <c r="AJ380" s="29" t="s">
        <v>258</v>
      </c>
      <c r="AK380" s="29" t="s">
        <v>258</v>
      </c>
      <c r="AL380" s="29" t="s">
        <v>13326</v>
      </c>
    </row>
    <row r="381" spans="1:38" x14ac:dyDescent="0.2">
      <c r="A381" s="35" t="s">
        <v>16</v>
      </c>
      <c r="B381" s="36">
        <v>2608</v>
      </c>
      <c r="C381" s="36"/>
      <c r="D381" s="36" t="s">
        <v>1349</v>
      </c>
      <c r="E381" s="37" t="s">
        <v>1867</v>
      </c>
      <c r="F381" s="38" t="s">
        <v>1269</v>
      </c>
      <c r="G381" s="38" t="s">
        <v>1271</v>
      </c>
      <c r="H381" s="35" t="s">
        <v>1440</v>
      </c>
      <c r="I381" s="35"/>
      <c r="J381" s="29" t="s">
        <v>484</v>
      </c>
      <c r="K381" s="29" t="s">
        <v>1551</v>
      </c>
      <c r="L381" s="29" t="s">
        <v>1366</v>
      </c>
      <c r="M381" s="39">
        <v>32.380956627158767</v>
      </c>
      <c r="N381" s="39">
        <v>92.643668720054762</v>
      </c>
      <c r="O381" s="29">
        <v>44197</v>
      </c>
      <c r="P381" s="29">
        <v>45242</v>
      </c>
      <c r="Q381" s="40">
        <v>2.8610541</v>
      </c>
      <c r="R381" s="39">
        <v>32.327857631759073</v>
      </c>
      <c r="S381" s="39">
        <v>32.327857631759073</v>
      </c>
      <c r="T381" s="39">
        <v>27.987953456536619</v>
      </c>
      <c r="U381" s="39">
        <v>0</v>
      </c>
      <c r="V381" s="39">
        <v>0</v>
      </c>
      <c r="W381" s="29" t="s">
        <v>1357</v>
      </c>
      <c r="X381" s="29" t="s">
        <v>258</v>
      </c>
      <c r="Y381" s="29" t="s">
        <v>1349</v>
      </c>
      <c r="Z381" s="41" t="s">
        <v>1349</v>
      </c>
      <c r="AA381" s="42" t="s">
        <v>1349</v>
      </c>
      <c r="AB381" s="29" t="s">
        <v>258</v>
      </c>
      <c r="AC381" s="29" t="s">
        <v>258</v>
      </c>
      <c r="AD381" s="29" t="s">
        <v>265</v>
      </c>
      <c r="AE381" s="29" t="s">
        <v>1367</v>
      </c>
      <c r="AF381" s="29" t="s">
        <v>1368</v>
      </c>
      <c r="AG381" s="183" t="s">
        <v>1369</v>
      </c>
      <c r="AH381" s="29" t="s">
        <v>1356</v>
      </c>
      <c r="AI381" s="29" t="s">
        <v>1357</v>
      </c>
      <c r="AJ381" s="29" t="s">
        <v>258</v>
      </c>
      <c r="AK381" s="29" t="s">
        <v>258</v>
      </c>
      <c r="AL381" s="29" t="s">
        <v>13326</v>
      </c>
    </row>
    <row r="382" spans="1:38" x14ac:dyDescent="0.2">
      <c r="A382" s="35" t="s">
        <v>16</v>
      </c>
      <c r="B382" s="36">
        <v>2612</v>
      </c>
      <c r="C382" s="36"/>
      <c r="D382" s="36" t="s">
        <v>1349</v>
      </c>
      <c r="E382" s="37" t="s">
        <v>1868</v>
      </c>
      <c r="F382" s="38" t="s">
        <v>1269</v>
      </c>
      <c r="G382" s="38" t="s">
        <v>1445</v>
      </c>
      <c r="H382" s="35" t="s">
        <v>357</v>
      </c>
      <c r="I382" s="35"/>
      <c r="J382" s="29" t="s">
        <v>274</v>
      </c>
      <c r="K382" s="29" t="s">
        <v>1583</v>
      </c>
      <c r="L382" s="29" t="s">
        <v>1811</v>
      </c>
      <c r="M382" s="39">
        <v>19.783292293095535</v>
      </c>
      <c r="N382" s="39">
        <v>16.357437371663245</v>
      </c>
      <c r="O382" s="29">
        <v>44197</v>
      </c>
      <c r="P382" s="29">
        <v>44499</v>
      </c>
      <c r="Q382" s="40">
        <v>0.82683090000000004</v>
      </c>
      <c r="R382" s="39">
        <v>16.357437371663245</v>
      </c>
      <c r="S382" s="39">
        <v>0</v>
      </c>
      <c r="T382" s="39">
        <v>0</v>
      </c>
      <c r="U382" s="39">
        <v>0</v>
      </c>
      <c r="V382" s="39">
        <v>0</v>
      </c>
      <c r="W382" s="29" t="s">
        <v>1357</v>
      </c>
      <c r="X382" s="29" t="s">
        <v>258</v>
      </c>
      <c r="Y382" s="29" t="s">
        <v>1349</v>
      </c>
      <c r="Z382" s="41" t="s">
        <v>1349</v>
      </c>
      <c r="AA382" s="42" t="s">
        <v>1349</v>
      </c>
      <c r="AB382" s="29" t="s">
        <v>258</v>
      </c>
      <c r="AC382" s="29" t="s">
        <v>258</v>
      </c>
      <c r="AD382" s="29" t="s">
        <v>265</v>
      </c>
      <c r="AE382" s="29" t="s">
        <v>1367</v>
      </c>
      <c r="AF382" s="29" t="s">
        <v>1378</v>
      </c>
      <c r="AG382" s="183" t="s">
        <v>1379</v>
      </c>
      <c r="AH382" s="29" t="s">
        <v>1413</v>
      </c>
      <c r="AI382" s="29" t="s">
        <v>1357</v>
      </c>
      <c r="AJ382" s="29" t="s">
        <v>258</v>
      </c>
      <c r="AK382" s="29" t="s">
        <v>258</v>
      </c>
      <c r="AL382" s="29" t="s">
        <v>13326</v>
      </c>
    </row>
    <row r="383" spans="1:38" x14ac:dyDescent="0.2">
      <c r="A383" s="35" t="s">
        <v>16</v>
      </c>
      <c r="B383" s="36">
        <v>2615</v>
      </c>
      <c r="C383" s="36"/>
      <c r="D383" s="36" t="s">
        <v>1349</v>
      </c>
      <c r="E383" s="37" t="s">
        <v>1869</v>
      </c>
      <c r="F383" s="38" t="s">
        <v>1269</v>
      </c>
      <c r="G383" s="38" t="s">
        <v>1271</v>
      </c>
      <c r="H383" s="35" t="s">
        <v>1440</v>
      </c>
      <c r="I383" s="35"/>
      <c r="J383" s="29" t="s">
        <v>1371</v>
      </c>
      <c r="K383" s="29" t="s">
        <v>1371</v>
      </c>
      <c r="L383" s="29" t="s">
        <v>1384</v>
      </c>
      <c r="M383" s="39">
        <v>102.09282029257945</v>
      </c>
      <c r="N383" s="39">
        <v>340.16964271047232</v>
      </c>
      <c r="O383" s="29">
        <v>44197</v>
      </c>
      <c r="P383" s="29">
        <v>45414</v>
      </c>
      <c r="Q383" s="40">
        <v>3.3319643999999999</v>
      </c>
      <c r="R383" s="39">
        <v>101.93917864476386</v>
      </c>
      <c r="S383" s="39">
        <v>101.93917864476386</v>
      </c>
      <c r="T383" s="39">
        <v>101.93917864476386</v>
      </c>
      <c r="U383" s="39">
        <v>34.352106776180698</v>
      </c>
      <c r="V383" s="39">
        <v>0</v>
      </c>
      <c r="W383" s="29" t="s">
        <v>265</v>
      </c>
      <c r="X383" s="29" t="s">
        <v>11773</v>
      </c>
      <c r="Y383" s="29">
        <v>45271</v>
      </c>
      <c r="Z383" s="41" t="s">
        <v>11760</v>
      </c>
      <c r="AA383" s="42" t="s">
        <v>1349</v>
      </c>
      <c r="AB383" s="29" t="s">
        <v>258</v>
      </c>
      <c r="AC383" s="29" t="s">
        <v>258</v>
      </c>
      <c r="AD383" s="29" t="s">
        <v>265</v>
      </c>
      <c r="AE383" s="29" t="s">
        <v>1353</v>
      </c>
      <c r="AF383" s="29" t="s">
        <v>1368</v>
      </c>
      <c r="AG383" s="183" t="s">
        <v>1369</v>
      </c>
      <c r="AH383" s="29" t="s">
        <v>1356</v>
      </c>
      <c r="AI383" s="29" t="s">
        <v>1357</v>
      </c>
      <c r="AJ383" s="29" t="s">
        <v>258</v>
      </c>
      <c r="AK383" s="29" t="s">
        <v>258</v>
      </c>
      <c r="AL383" s="29" t="s">
        <v>13327</v>
      </c>
    </row>
    <row r="384" spans="1:38" x14ac:dyDescent="0.2">
      <c r="A384" s="35" t="s">
        <v>16</v>
      </c>
      <c r="B384" s="36">
        <v>2616</v>
      </c>
      <c r="C384" s="36"/>
      <c r="D384" s="36" t="s">
        <v>1349</v>
      </c>
      <c r="E384" s="37" t="s">
        <v>1870</v>
      </c>
      <c r="F384" s="38" t="s">
        <v>1269</v>
      </c>
      <c r="G384" s="38" t="s">
        <v>1271</v>
      </c>
      <c r="H384" s="35" t="s">
        <v>1440</v>
      </c>
      <c r="I384" s="35"/>
      <c r="J384" s="29" t="s">
        <v>484</v>
      </c>
      <c r="K384" s="29" t="s">
        <v>1365</v>
      </c>
      <c r="L384" s="29" t="s">
        <v>1366</v>
      </c>
      <c r="M384" s="39">
        <v>12.327721930418042</v>
      </c>
      <c r="N384" s="39">
        <v>32.671416837782338</v>
      </c>
      <c r="O384" s="29">
        <v>44197</v>
      </c>
      <c r="P384" s="29">
        <v>45165</v>
      </c>
      <c r="Q384" s="40">
        <v>2.6502395999999999</v>
      </c>
      <c r="R384" s="39">
        <v>12.306570841889117</v>
      </c>
      <c r="S384" s="39">
        <v>12.306570841889117</v>
      </c>
      <c r="T384" s="39">
        <v>8.0582751540041073</v>
      </c>
      <c r="U384" s="39">
        <v>0</v>
      </c>
      <c r="V384" s="39">
        <v>0</v>
      </c>
      <c r="W384" s="29" t="s">
        <v>1357</v>
      </c>
      <c r="X384" s="29" t="s">
        <v>258</v>
      </c>
      <c r="Y384" s="29" t="s">
        <v>1349</v>
      </c>
      <c r="Z384" s="41" t="s">
        <v>1349</v>
      </c>
      <c r="AA384" s="42" t="s">
        <v>1349</v>
      </c>
      <c r="AB384" s="29" t="s">
        <v>258</v>
      </c>
      <c r="AC384" s="29" t="s">
        <v>258</v>
      </c>
      <c r="AD384" s="29" t="s">
        <v>265</v>
      </c>
      <c r="AE384" s="29" t="s">
        <v>1367</v>
      </c>
      <c r="AF384" s="29" t="s">
        <v>1368</v>
      </c>
      <c r="AG384" s="183" t="s">
        <v>1369</v>
      </c>
      <c r="AH384" s="29" t="s">
        <v>1356</v>
      </c>
      <c r="AI384" s="29" t="s">
        <v>1357</v>
      </c>
      <c r="AJ384" s="29" t="s">
        <v>258</v>
      </c>
      <c r="AK384" s="29" t="s">
        <v>258</v>
      </c>
      <c r="AL384" s="29" t="s">
        <v>13326</v>
      </c>
    </row>
    <row r="385" spans="1:38" x14ac:dyDescent="0.2">
      <c r="A385" s="35" t="s">
        <v>16</v>
      </c>
      <c r="B385" s="36">
        <v>2617</v>
      </c>
      <c r="C385" s="36"/>
      <c r="D385" s="36" t="s">
        <v>1349</v>
      </c>
      <c r="E385" s="37" t="s">
        <v>1871</v>
      </c>
      <c r="F385" s="38" t="s">
        <v>1269</v>
      </c>
      <c r="G385" s="38" t="s">
        <v>1271</v>
      </c>
      <c r="H385" s="35" t="s">
        <v>1440</v>
      </c>
      <c r="I385" s="35"/>
      <c r="J385" s="29" t="s">
        <v>1371</v>
      </c>
      <c r="K385" s="29" t="s">
        <v>1371</v>
      </c>
      <c r="L385" s="29" t="s">
        <v>1384</v>
      </c>
      <c r="M385" s="39">
        <v>102.9939399499023</v>
      </c>
      <c r="N385" s="39">
        <v>326.25322381930187</v>
      </c>
      <c r="O385" s="29">
        <v>44197</v>
      </c>
      <c r="P385" s="29">
        <v>45354</v>
      </c>
      <c r="Q385" s="40">
        <v>3.1676934000000001</v>
      </c>
      <c r="R385" s="39">
        <v>102.83456536618755</v>
      </c>
      <c r="S385" s="39">
        <v>102.83456536618755</v>
      </c>
      <c r="T385" s="39">
        <v>102.83456536618755</v>
      </c>
      <c r="U385" s="39">
        <v>17.74952772073922</v>
      </c>
      <c r="V385" s="39">
        <v>0</v>
      </c>
      <c r="W385" s="29" t="s">
        <v>265</v>
      </c>
      <c r="X385" s="29" t="s">
        <v>11773</v>
      </c>
      <c r="Y385" s="29">
        <v>45271</v>
      </c>
      <c r="Z385" s="41" t="s">
        <v>11760</v>
      </c>
      <c r="AA385" s="42" t="s">
        <v>1349</v>
      </c>
      <c r="AB385" s="29" t="s">
        <v>258</v>
      </c>
      <c r="AC385" s="29" t="s">
        <v>258</v>
      </c>
      <c r="AD385" s="29" t="s">
        <v>265</v>
      </c>
      <c r="AE385" s="29" t="s">
        <v>1353</v>
      </c>
      <c r="AF385" s="29" t="s">
        <v>1368</v>
      </c>
      <c r="AG385" s="183" t="s">
        <v>1369</v>
      </c>
      <c r="AH385" s="29" t="s">
        <v>1356</v>
      </c>
      <c r="AI385" s="29" t="s">
        <v>1357</v>
      </c>
      <c r="AJ385" s="29" t="s">
        <v>258</v>
      </c>
      <c r="AK385" s="29" t="s">
        <v>258</v>
      </c>
      <c r="AL385" s="29" t="s">
        <v>13327</v>
      </c>
    </row>
    <row r="386" spans="1:38" x14ac:dyDescent="0.2">
      <c r="A386" s="35" t="s">
        <v>16</v>
      </c>
      <c r="B386" s="36">
        <v>2621</v>
      </c>
      <c r="C386" s="36"/>
      <c r="D386" s="36" t="s">
        <v>1349</v>
      </c>
      <c r="E386" s="37" t="s">
        <v>1872</v>
      </c>
      <c r="F386" s="38" t="s">
        <v>1269</v>
      </c>
      <c r="G386" s="38" t="s">
        <v>1445</v>
      </c>
      <c r="H386" s="35" t="s">
        <v>357</v>
      </c>
      <c r="I386" s="35"/>
      <c r="J386" s="29" t="s">
        <v>274</v>
      </c>
      <c r="K386" s="29" t="s">
        <v>1583</v>
      </c>
      <c r="L386" s="29" t="s">
        <v>1679</v>
      </c>
      <c r="M386" s="39">
        <v>41.736939972996815</v>
      </c>
      <c r="N386" s="39">
        <v>119.29737166324436</v>
      </c>
      <c r="O386" s="29">
        <v>44197</v>
      </c>
      <c r="P386" s="29">
        <v>45241</v>
      </c>
      <c r="Q386" s="40">
        <v>2.8583162</v>
      </c>
      <c r="R386" s="39">
        <v>41.668459958932239</v>
      </c>
      <c r="S386" s="39">
        <v>41.668459958932239</v>
      </c>
      <c r="T386" s="39">
        <v>35.960451745379878</v>
      </c>
      <c r="U386" s="39">
        <v>0</v>
      </c>
      <c r="V386" s="39">
        <v>0</v>
      </c>
      <c r="W386" s="29" t="s">
        <v>1357</v>
      </c>
      <c r="X386" s="29" t="s">
        <v>258</v>
      </c>
      <c r="Y386" s="29" t="s">
        <v>1349</v>
      </c>
      <c r="Z386" s="41" t="s">
        <v>1349</v>
      </c>
      <c r="AA386" s="42" t="s">
        <v>1349</v>
      </c>
      <c r="AB386" s="29" t="s">
        <v>258</v>
      </c>
      <c r="AC386" s="29" t="s">
        <v>258</v>
      </c>
      <c r="AD386" s="29" t="s">
        <v>258</v>
      </c>
      <c r="AE386" s="29" t="s">
        <v>1367</v>
      </c>
      <c r="AF386" s="29" t="s">
        <v>1361</v>
      </c>
      <c r="AG386" s="183" t="s">
        <v>1362</v>
      </c>
      <c r="AH386" s="29" t="s">
        <v>1356</v>
      </c>
      <c r="AI386" s="29" t="s">
        <v>1357</v>
      </c>
      <c r="AJ386" s="29" t="s">
        <v>258</v>
      </c>
      <c r="AK386" s="29" t="s">
        <v>258</v>
      </c>
      <c r="AL386" s="29" t="s">
        <v>13326</v>
      </c>
    </row>
    <row r="387" spans="1:38" x14ac:dyDescent="0.2">
      <c r="A387" s="35" t="s">
        <v>16</v>
      </c>
      <c r="B387" s="36">
        <v>2624</v>
      </c>
      <c r="C387" s="36"/>
      <c r="D387" s="36" t="s">
        <v>1349</v>
      </c>
      <c r="E387" s="37" t="s">
        <v>1873</v>
      </c>
      <c r="F387" s="38" t="s">
        <v>1269</v>
      </c>
      <c r="G387" s="38" t="s">
        <v>1271</v>
      </c>
      <c r="H387" s="35" t="s">
        <v>1440</v>
      </c>
      <c r="I387" s="35"/>
      <c r="J387" s="29" t="s">
        <v>484</v>
      </c>
      <c r="K387" s="29" t="s">
        <v>1365</v>
      </c>
      <c r="L387" s="29" t="s">
        <v>1384</v>
      </c>
      <c r="M387" s="39">
        <v>79.252389955806322</v>
      </c>
      <c r="N387" s="39">
        <v>219.15103080082136</v>
      </c>
      <c r="O387" s="29">
        <v>44197</v>
      </c>
      <c r="P387" s="29">
        <v>45207</v>
      </c>
      <c r="Q387" s="40">
        <v>2.7652293000000001</v>
      </c>
      <c r="R387" s="39">
        <v>79.119808350444913</v>
      </c>
      <c r="S387" s="39">
        <v>79.119808350444913</v>
      </c>
      <c r="T387" s="39">
        <v>60.911414099931562</v>
      </c>
      <c r="U387" s="39">
        <v>0</v>
      </c>
      <c r="V387" s="39">
        <v>0</v>
      </c>
      <c r="W387" s="29" t="s">
        <v>1357</v>
      </c>
      <c r="X387" s="29" t="s">
        <v>258</v>
      </c>
      <c r="Y387" s="29" t="s">
        <v>1349</v>
      </c>
      <c r="Z387" s="41" t="s">
        <v>1349</v>
      </c>
      <c r="AA387" s="42" t="s">
        <v>1349</v>
      </c>
      <c r="AB387" s="29" t="s">
        <v>258</v>
      </c>
      <c r="AC387" s="29" t="s">
        <v>258</v>
      </c>
      <c r="AD387" s="29" t="s">
        <v>265</v>
      </c>
      <c r="AE387" s="29" t="s">
        <v>1353</v>
      </c>
      <c r="AF387" s="29" t="s">
        <v>1368</v>
      </c>
      <c r="AG387" s="183" t="s">
        <v>1369</v>
      </c>
      <c r="AH387" s="29" t="s">
        <v>1356</v>
      </c>
      <c r="AI387" s="29" t="s">
        <v>1357</v>
      </c>
      <c r="AJ387" s="29" t="s">
        <v>258</v>
      </c>
      <c r="AK387" s="29" t="s">
        <v>258</v>
      </c>
      <c r="AL387" s="29" t="s">
        <v>13326</v>
      </c>
    </row>
    <row r="388" spans="1:38" x14ac:dyDescent="0.2">
      <c r="A388" s="35" t="s">
        <v>16</v>
      </c>
      <c r="B388" s="36">
        <v>2625</v>
      </c>
      <c r="C388" s="36"/>
      <c r="D388" s="36" t="s">
        <v>1349</v>
      </c>
      <c r="E388" s="37" t="s">
        <v>1874</v>
      </c>
      <c r="F388" s="38" t="s">
        <v>1269</v>
      </c>
      <c r="G388" s="38" t="s">
        <v>1271</v>
      </c>
      <c r="H388" s="35" t="s">
        <v>1440</v>
      </c>
      <c r="I388" s="35"/>
      <c r="J388" s="29" t="s">
        <v>484</v>
      </c>
      <c r="K388" s="29" t="s">
        <v>1365</v>
      </c>
      <c r="L388" s="29" t="s">
        <v>1384</v>
      </c>
      <c r="M388" s="39">
        <v>109.52080413637016</v>
      </c>
      <c r="N388" s="39">
        <v>357.42312662559891</v>
      </c>
      <c r="O388" s="29">
        <v>44197</v>
      </c>
      <c r="P388" s="29">
        <v>45389</v>
      </c>
      <c r="Q388" s="40">
        <v>3.2635181000000002</v>
      </c>
      <c r="R388" s="39">
        <v>109.35409993155373</v>
      </c>
      <c r="S388" s="39">
        <v>109.35409993155373</v>
      </c>
      <c r="T388" s="39">
        <v>109.35409993155373</v>
      </c>
      <c r="U388" s="39">
        <v>29.360826830937715</v>
      </c>
      <c r="V388" s="39">
        <v>0</v>
      </c>
      <c r="W388" s="29" t="s">
        <v>1357</v>
      </c>
      <c r="X388" s="29" t="s">
        <v>258</v>
      </c>
      <c r="Y388" s="29" t="s">
        <v>1349</v>
      </c>
      <c r="Z388" s="41" t="s">
        <v>1349</v>
      </c>
      <c r="AA388" s="42" t="s">
        <v>1349</v>
      </c>
      <c r="AB388" s="29" t="s">
        <v>258</v>
      </c>
      <c r="AC388" s="29" t="s">
        <v>258</v>
      </c>
      <c r="AD388" s="29" t="s">
        <v>265</v>
      </c>
      <c r="AE388" s="29" t="s">
        <v>1353</v>
      </c>
      <c r="AF388" s="29" t="s">
        <v>1368</v>
      </c>
      <c r="AG388" s="183" t="s">
        <v>1369</v>
      </c>
      <c r="AH388" s="29" t="s">
        <v>1356</v>
      </c>
      <c r="AI388" s="29" t="s">
        <v>1357</v>
      </c>
      <c r="AJ388" s="29" t="s">
        <v>258</v>
      </c>
      <c r="AK388" s="29" t="s">
        <v>258</v>
      </c>
      <c r="AL388" s="29" t="s">
        <v>13326</v>
      </c>
    </row>
    <row r="389" spans="1:38" x14ac:dyDescent="0.2">
      <c r="A389" s="35" t="s">
        <v>16</v>
      </c>
      <c r="B389" s="36">
        <v>2627</v>
      </c>
      <c r="C389" s="36"/>
      <c r="D389" s="36" t="s">
        <v>1349</v>
      </c>
      <c r="E389" s="37" t="s">
        <v>1875</v>
      </c>
      <c r="F389" s="38" t="s">
        <v>1269</v>
      </c>
      <c r="G389" s="38" t="s">
        <v>1445</v>
      </c>
      <c r="H389" s="35" t="s">
        <v>12095</v>
      </c>
      <c r="I389" s="35"/>
      <c r="J389" s="29" t="s">
        <v>484</v>
      </c>
      <c r="K389" s="29" t="s">
        <v>1551</v>
      </c>
      <c r="L389" s="29" t="s">
        <v>1366</v>
      </c>
      <c r="M389" s="39">
        <v>30.811536519043219</v>
      </c>
      <c r="N389" s="39">
        <v>82.332813141683786</v>
      </c>
      <c r="O389" s="29">
        <v>44197</v>
      </c>
      <c r="P389" s="29">
        <v>45173</v>
      </c>
      <c r="Q389" s="40">
        <v>2.6721423999999998</v>
      </c>
      <c r="R389" s="39">
        <v>30.758932238193019</v>
      </c>
      <c r="S389" s="39">
        <v>30.758932238193019</v>
      </c>
      <c r="T389" s="39">
        <v>20.814948665297742</v>
      </c>
      <c r="U389" s="39">
        <v>0</v>
      </c>
      <c r="V389" s="39">
        <v>0</v>
      </c>
      <c r="W389" s="29" t="s">
        <v>265</v>
      </c>
      <c r="X389" s="29" t="s">
        <v>11773</v>
      </c>
      <c r="Y389" s="29">
        <v>45271</v>
      </c>
      <c r="Z389" s="41" t="s">
        <v>11760</v>
      </c>
      <c r="AA389" s="42" t="s">
        <v>1349</v>
      </c>
      <c r="AB389" s="29" t="s">
        <v>258</v>
      </c>
      <c r="AC389" s="29" t="s">
        <v>258</v>
      </c>
      <c r="AD389" s="29" t="s">
        <v>265</v>
      </c>
      <c r="AE389" s="29" t="s">
        <v>1367</v>
      </c>
      <c r="AF389" s="29" t="s">
        <v>1368</v>
      </c>
      <c r="AG389" s="183" t="s">
        <v>1369</v>
      </c>
      <c r="AH389" s="29" t="s">
        <v>1356</v>
      </c>
      <c r="AI389" s="29" t="s">
        <v>1357</v>
      </c>
      <c r="AJ389" s="29" t="s">
        <v>258</v>
      </c>
      <c r="AK389" s="29" t="s">
        <v>258</v>
      </c>
      <c r="AL389" s="29" t="s">
        <v>13327</v>
      </c>
    </row>
    <row r="390" spans="1:38" x14ac:dyDescent="0.2">
      <c r="A390" s="35" t="s">
        <v>16</v>
      </c>
      <c r="B390" s="36">
        <v>2631</v>
      </c>
      <c r="C390" s="36"/>
      <c r="D390" s="36" t="s">
        <v>1349</v>
      </c>
      <c r="E390" s="37" t="s">
        <v>1876</v>
      </c>
      <c r="F390" s="38" t="s">
        <v>1269</v>
      </c>
      <c r="G390" s="38" t="s">
        <v>1445</v>
      </c>
      <c r="H390" s="35" t="s">
        <v>357</v>
      </c>
      <c r="I390" s="35"/>
      <c r="J390" s="29" t="s">
        <v>274</v>
      </c>
      <c r="K390" s="29" t="s">
        <v>1583</v>
      </c>
      <c r="L390" s="29" t="s">
        <v>1811</v>
      </c>
      <c r="M390" s="39">
        <v>41.902713838894527</v>
      </c>
      <c r="N390" s="39">
        <v>112.42891170431211</v>
      </c>
      <c r="O390" s="29">
        <v>44197</v>
      </c>
      <c r="P390" s="29">
        <v>45177</v>
      </c>
      <c r="Q390" s="40">
        <v>2.6830938</v>
      </c>
      <c r="R390" s="39">
        <v>41.831348391512662</v>
      </c>
      <c r="S390" s="39">
        <v>41.831348391512662</v>
      </c>
      <c r="T390" s="39">
        <v>28.766214921286792</v>
      </c>
      <c r="U390" s="39">
        <v>0</v>
      </c>
      <c r="V390" s="39">
        <v>0</v>
      </c>
      <c r="W390" s="29" t="s">
        <v>1357</v>
      </c>
      <c r="X390" s="29" t="s">
        <v>258</v>
      </c>
      <c r="Y390" s="29" t="s">
        <v>1349</v>
      </c>
      <c r="Z390" s="41" t="s">
        <v>1349</v>
      </c>
      <c r="AA390" s="42" t="s">
        <v>1349</v>
      </c>
      <c r="AB390" s="29" t="s">
        <v>258</v>
      </c>
      <c r="AC390" s="29" t="s">
        <v>258</v>
      </c>
      <c r="AD390" s="29" t="s">
        <v>265</v>
      </c>
      <c r="AE390" s="29" t="s">
        <v>1367</v>
      </c>
      <c r="AF390" s="29" t="s">
        <v>1361</v>
      </c>
      <c r="AG390" s="183" t="s">
        <v>1362</v>
      </c>
      <c r="AH390" s="29" t="s">
        <v>1356</v>
      </c>
      <c r="AI390" s="29" t="s">
        <v>1357</v>
      </c>
      <c r="AJ390" s="29" t="s">
        <v>258</v>
      </c>
      <c r="AK390" s="29" t="s">
        <v>258</v>
      </c>
      <c r="AL390" s="29" t="s">
        <v>13326</v>
      </c>
    </row>
    <row r="391" spans="1:38" x14ac:dyDescent="0.2">
      <c r="A391" s="35" t="s">
        <v>16</v>
      </c>
      <c r="B391" s="36">
        <v>2636</v>
      </c>
      <c r="C391" s="36"/>
      <c r="D391" s="36" t="s">
        <v>1349</v>
      </c>
      <c r="E391" s="37" t="s">
        <v>1877</v>
      </c>
      <c r="F391" s="38" t="s">
        <v>1269</v>
      </c>
      <c r="G391" s="38" t="s">
        <v>1445</v>
      </c>
      <c r="H391" s="35" t="s">
        <v>12095</v>
      </c>
      <c r="I391" s="35"/>
      <c r="J391" s="29" t="s">
        <v>274</v>
      </c>
      <c r="K391" s="29" t="s">
        <v>1583</v>
      </c>
      <c r="L391" s="29" t="s">
        <v>1838</v>
      </c>
      <c r="M391" s="39">
        <v>57.542973853524032</v>
      </c>
      <c r="N391" s="39">
        <v>210.79397672826832</v>
      </c>
      <c r="O391" s="29">
        <v>44197</v>
      </c>
      <c r="P391" s="29">
        <v>45535</v>
      </c>
      <c r="Q391" s="40">
        <v>3.6632444</v>
      </c>
      <c r="R391" s="39">
        <v>57.460643394934976</v>
      </c>
      <c r="S391" s="39">
        <v>57.460643394934976</v>
      </c>
      <c r="T391" s="39">
        <v>57.460643394934976</v>
      </c>
      <c r="U391" s="39">
        <v>38.412046543463376</v>
      </c>
      <c r="V391" s="39">
        <v>0</v>
      </c>
      <c r="W391" s="29" t="s">
        <v>265</v>
      </c>
      <c r="X391" s="29" t="s">
        <v>11773</v>
      </c>
      <c r="Y391" s="29">
        <v>45224</v>
      </c>
      <c r="Z391" s="41" t="s">
        <v>11758</v>
      </c>
      <c r="AA391" s="42" t="s">
        <v>1349</v>
      </c>
      <c r="AB391" s="29" t="s">
        <v>258</v>
      </c>
      <c r="AC391" s="29" t="s">
        <v>258</v>
      </c>
      <c r="AD391" s="29" t="s">
        <v>265</v>
      </c>
      <c r="AE391" s="29" t="s">
        <v>1367</v>
      </c>
      <c r="AF391" s="29" t="s">
        <v>1378</v>
      </c>
      <c r="AG391" s="183" t="s">
        <v>1379</v>
      </c>
      <c r="AH391" s="29" t="s">
        <v>1356</v>
      </c>
      <c r="AI391" s="29" t="s">
        <v>1357</v>
      </c>
      <c r="AJ391" s="29" t="s">
        <v>258</v>
      </c>
      <c r="AK391" s="29" t="s">
        <v>258</v>
      </c>
      <c r="AL391" s="29" t="s">
        <v>13327</v>
      </c>
    </row>
    <row r="392" spans="1:38" x14ac:dyDescent="0.2">
      <c r="A392" s="35" t="s">
        <v>16</v>
      </c>
      <c r="B392" s="36">
        <v>2637</v>
      </c>
      <c r="C392" s="36"/>
      <c r="D392" s="36" t="s">
        <v>1349</v>
      </c>
      <c r="E392" s="37" t="s">
        <v>1878</v>
      </c>
      <c r="F392" s="38" t="s">
        <v>1269</v>
      </c>
      <c r="G392" s="38" t="s">
        <v>1445</v>
      </c>
      <c r="H392" s="35" t="s">
        <v>12095</v>
      </c>
      <c r="I392" s="35"/>
      <c r="J392" s="29" t="s">
        <v>274</v>
      </c>
      <c r="K392" s="29" t="s">
        <v>1583</v>
      </c>
      <c r="L392" s="29" t="s">
        <v>1838</v>
      </c>
      <c r="M392" s="39">
        <v>47.212212191006635</v>
      </c>
      <c r="N392" s="39">
        <v>178.24952772073922</v>
      </c>
      <c r="O392" s="29">
        <v>44197</v>
      </c>
      <c r="P392" s="29">
        <v>45576</v>
      </c>
      <c r="Q392" s="40">
        <v>3.7754962000000001</v>
      </c>
      <c r="R392" s="39">
        <v>47.145708418891168</v>
      </c>
      <c r="S392" s="39">
        <v>47.145708418891168</v>
      </c>
      <c r="T392" s="39">
        <v>47.145708418891168</v>
      </c>
      <c r="U392" s="39">
        <v>36.812402464065705</v>
      </c>
      <c r="V392" s="39">
        <v>0</v>
      </c>
      <c r="W392" s="29" t="s">
        <v>1357</v>
      </c>
      <c r="X392" s="29" t="s">
        <v>258</v>
      </c>
      <c r="Y392" s="29" t="s">
        <v>1349</v>
      </c>
      <c r="Z392" s="41" t="s">
        <v>1349</v>
      </c>
      <c r="AA392" s="42" t="s">
        <v>1349</v>
      </c>
      <c r="AB392" s="29" t="s">
        <v>258</v>
      </c>
      <c r="AC392" s="29" t="s">
        <v>258</v>
      </c>
      <c r="AD392" s="29" t="s">
        <v>265</v>
      </c>
      <c r="AE392" s="29" t="s">
        <v>1367</v>
      </c>
      <c r="AF392" s="29" t="s">
        <v>1378</v>
      </c>
      <c r="AG392" s="183" t="s">
        <v>1379</v>
      </c>
      <c r="AH392" s="29" t="s">
        <v>1356</v>
      </c>
      <c r="AI392" s="29" t="s">
        <v>1357</v>
      </c>
      <c r="AJ392" s="29" t="s">
        <v>258</v>
      </c>
      <c r="AK392" s="29" t="s">
        <v>258</v>
      </c>
      <c r="AL392" s="29" t="s">
        <v>13326</v>
      </c>
    </row>
    <row r="393" spans="1:38" x14ac:dyDescent="0.2">
      <c r="A393" s="35" t="s">
        <v>16</v>
      </c>
      <c r="B393" s="36">
        <v>2638</v>
      </c>
      <c r="C393" s="36"/>
      <c r="D393" s="36" t="s">
        <v>1349</v>
      </c>
      <c r="E393" s="37" t="s">
        <v>1879</v>
      </c>
      <c r="F393" s="38" t="s">
        <v>1269</v>
      </c>
      <c r="G393" s="38" t="s">
        <v>1445</v>
      </c>
      <c r="H393" s="35" t="s">
        <v>12095</v>
      </c>
      <c r="I393" s="35"/>
      <c r="J393" s="29" t="s">
        <v>274</v>
      </c>
      <c r="K393" s="29" t="s">
        <v>1583</v>
      </c>
      <c r="L393" s="29" t="s">
        <v>1838</v>
      </c>
      <c r="M393" s="39">
        <v>47.327639638867943</v>
      </c>
      <c r="N393" s="39">
        <v>187.75564681724848</v>
      </c>
      <c r="O393" s="29">
        <v>44197</v>
      </c>
      <c r="P393" s="29">
        <v>45646</v>
      </c>
      <c r="Q393" s="40">
        <v>3.9671457999999999</v>
      </c>
      <c r="R393" s="39">
        <v>47.262628336755647</v>
      </c>
      <c r="S393" s="39">
        <v>47.262628336755647</v>
      </c>
      <c r="T393" s="39">
        <v>47.262628336755647</v>
      </c>
      <c r="U393" s="39">
        <v>45.967761806981521</v>
      </c>
      <c r="V393" s="39">
        <v>0</v>
      </c>
      <c r="W393" s="29" t="s">
        <v>265</v>
      </c>
      <c r="X393" s="29" t="s">
        <v>11773</v>
      </c>
      <c r="Y393" s="29">
        <v>45224</v>
      </c>
      <c r="Z393" s="41" t="s">
        <v>11758</v>
      </c>
      <c r="AA393" s="42" t="s">
        <v>1349</v>
      </c>
      <c r="AB393" s="29" t="s">
        <v>258</v>
      </c>
      <c r="AC393" s="29" t="s">
        <v>258</v>
      </c>
      <c r="AD393" s="29" t="s">
        <v>265</v>
      </c>
      <c r="AE393" s="29" t="s">
        <v>1367</v>
      </c>
      <c r="AF393" s="29" t="s">
        <v>1378</v>
      </c>
      <c r="AG393" s="183" t="s">
        <v>1379</v>
      </c>
      <c r="AH393" s="29" t="s">
        <v>1356</v>
      </c>
      <c r="AI393" s="29" t="s">
        <v>1357</v>
      </c>
      <c r="AJ393" s="29" t="s">
        <v>258</v>
      </c>
      <c r="AK393" s="29" t="s">
        <v>258</v>
      </c>
      <c r="AL393" s="29" t="s">
        <v>13327</v>
      </c>
    </row>
    <row r="394" spans="1:38" x14ac:dyDescent="0.2">
      <c r="A394" s="35" t="s">
        <v>16</v>
      </c>
      <c r="B394" s="36">
        <v>2639</v>
      </c>
      <c r="C394" s="36"/>
      <c r="D394" s="36" t="s">
        <v>1349</v>
      </c>
      <c r="E394" s="37" t="s">
        <v>1880</v>
      </c>
      <c r="F394" s="38" t="s">
        <v>1269</v>
      </c>
      <c r="G394" s="38" t="s">
        <v>1445</v>
      </c>
      <c r="H394" s="35" t="s">
        <v>12095</v>
      </c>
      <c r="I394" s="35"/>
      <c r="J394" s="29" t="s">
        <v>274</v>
      </c>
      <c r="K394" s="29" t="s">
        <v>1583</v>
      </c>
      <c r="L394" s="29" t="s">
        <v>1838</v>
      </c>
      <c r="M394" s="39">
        <v>61.977773411759088</v>
      </c>
      <c r="N394" s="39">
        <v>245.70517453798769</v>
      </c>
      <c r="O394" s="29">
        <v>44197</v>
      </c>
      <c r="P394" s="29">
        <v>45645</v>
      </c>
      <c r="Q394" s="40">
        <v>3.9644078999999999</v>
      </c>
      <c r="R394" s="39">
        <v>61.892607802874743</v>
      </c>
      <c r="S394" s="39">
        <v>61.892607802874743</v>
      </c>
      <c r="T394" s="39">
        <v>61.892607802874743</v>
      </c>
      <c r="U394" s="39">
        <v>60.027351129363453</v>
      </c>
      <c r="V394" s="39">
        <v>0</v>
      </c>
      <c r="W394" s="29" t="s">
        <v>265</v>
      </c>
      <c r="X394" s="29" t="s">
        <v>11773</v>
      </c>
      <c r="Y394" s="29">
        <v>45224</v>
      </c>
      <c r="Z394" s="41" t="s">
        <v>11758</v>
      </c>
      <c r="AA394" s="42" t="s">
        <v>1349</v>
      </c>
      <c r="AB394" s="29" t="s">
        <v>258</v>
      </c>
      <c r="AC394" s="29" t="s">
        <v>258</v>
      </c>
      <c r="AD394" s="29" t="s">
        <v>265</v>
      </c>
      <c r="AE394" s="29" t="s">
        <v>1367</v>
      </c>
      <c r="AF394" s="29" t="s">
        <v>1378</v>
      </c>
      <c r="AG394" s="183" t="s">
        <v>1379</v>
      </c>
      <c r="AH394" s="29" t="s">
        <v>1356</v>
      </c>
      <c r="AI394" s="29" t="s">
        <v>1357</v>
      </c>
      <c r="AJ394" s="29" t="s">
        <v>258</v>
      </c>
      <c r="AK394" s="29" t="s">
        <v>258</v>
      </c>
      <c r="AL394" s="29" t="s">
        <v>13327</v>
      </c>
    </row>
    <row r="395" spans="1:38" x14ac:dyDescent="0.2">
      <c r="A395" s="35" t="s">
        <v>16</v>
      </c>
      <c r="B395" s="36">
        <v>2640</v>
      </c>
      <c r="C395" s="36"/>
      <c r="D395" s="36" t="s">
        <v>1349</v>
      </c>
      <c r="E395" s="37" t="s">
        <v>1881</v>
      </c>
      <c r="F395" s="38" t="s">
        <v>1269</v>
      </c>
      <c r="G395" s="38" t="s">
        <v>1445</v>
      </c>
      <c r="H395" s="35" t="s">
        <v>12095</v>
      </c>
      <c r="I395" s="35"/>
      <c r="J395" s="29" t="s">
        <v>274</v>
      </c>
      <c r="K395" s="29" t="s">
        <v>1583</v>
      </c>
      <c r="L395" s="29" t="s">
        <v>1838</v>
      </c>
      <c r="M395" s="39">
        <v>54.663698972677871</v>
      </c>
      <c r="N395" s="39">
        <v>216.85886379192334</v>
      </c>
      <c r="O395" s="29">
        <v>44197</v>
      </c>
      <c r="P395" s="29">
        <v>45646</v>
      </c>
      <c r="Q395" s="40">
        <v>3.9671457999999999</v>
      </c>
      <c r="R395" s="39">
        <v>54.588610540725526</v>
      </c>
      <c r="S395" s="39">
        <v>54.588610540725526</v>
      </c>
      <c r="T395" s="39">
        <v>54.588610540725526</v>
      </c>
      <c r="U395" s="39">
        <v>53.093032169746749</v>
      </c>
      <c r="V395" s="39">
        <v>0</v>
      </c>
      <c r="W395" s="29" t="s">
        <v>265</v>
      </c>
      <c r="X395" s="29" t="s">
        <v>11773</v>
      </c>
      <c r="Y395" s="29">
        <v>45224</v>
      </c>
      <c r="Z395" s="41" t="s">
        <v>11758</v>
      </c>
      <c r="AA395" s="42" t="s">
        <v>1349</v>
      </c>
      <c r="AB395" s="29" t="s">
        <v>258</v>
      </c>
      <c r="AC395" s="29" t="s">
        <v>258</v>
      </c>
      <c r="AD395" s="29" t="s">
        <v>265</v>
      </c>
      <c r="AE395" s="29" t="s">
        <v>1367</v>
      </c>
      <c r="AF395" s="29" t="s">
        <v>1378</v>
      </c>
      <c r="AG395" s="183" t="s">
        <v>1379</v>
      </c>
      <c r="AH395" s="29" t="s">
        <v>1356</v>
      </c>
      <c r="AI395" s="29" t="s">
        <v>1357</v>
      </c>
      <c r="AJ395" s="29" t="s">
        <v>258</v>
      </c>
      <c r="AK395" s="29" t="s">
        <v>258</v>
      </c>
      <c r="AL395" s="29" t="s">
        <v>13327</v>
      </c>
    </row>
    <row r="396" spans="1:38" x14ac:dyDescent="0.2">
      <c r="A396" s="35" t="s">
        <v>16</v>
      </c>
      <c r="B396" s="36">
        <v>2650</v>
      </c>
      <c r="C396" s="36"/>
      <c r="D396" s="36" t="s">
        <v>1349</v>
      </c>
      <c r="E396" s="37" t="s">
        <v>1882</v>
      </c>
      <c r="F396" s="38" t="s">
        <v>1269</v>
      </c>
      <c r="G396" s="38" t="s">
        <v>1445</v>
      </c>
      <c r="H396" s="35" t="s">
        <v>357</v>
      </c>
      <c r="I396" s="35"/>
      <c r="J396" s="29" t="s">
        <v>274</v>
      </c>
      <c r="K396" s="29" t="s">
        <v>1583</v>
      </c>
      <c r="L396" s="29" t="s">
        <v>1811</v>
      </c>
      <c r="M396" s="39">
        <v>70.346755980027908</v>
      </c>
      <c r="N396" s="39">
        <v>266.74950308008215</v>
      </c>
      <c r="O396" s="29">
        <v>44197</v>
      </c>
      <c r="P396" s="29">
        <v>45582</v>
      </c>
      <c r="Q396" s="40">
        <v>3.7919233000000001</v>
      </c>
      <c r="R396" s="39">
        <v>70.247885010266941</v>
      </c>
      <c r="S396" s="39">
        <v>70.247885010266941</v>
      </c>
      <c r="T396" s="39">
        <v>70.247885010266941</v>
      </c>
      <c r="U396" s="39">
        <v>56.005848049281319</v>
      </c>
      <c r="V396" s="39">
        <v>0</v>
      </c>
      <c r="W396" s="29" t="s">
        <v>1357</v>
      </c>
      <c r="X396" s="29" t="s">
        <v>258</v>
      </c>
      <c r="Y396" s="29" t="s">
        <v>1349</v>
      </c>
      <c r="Z396" s="41" t="s">
        <v>1349</v>
      </c>
      <c r="AA396" s="42" t="s">
        <v>1349</v>
      </c>
      <c r="AB396" s="29" t="s">
        <v>258</v>
      </c>
      <c r="AC396" s="29" t="s">
        <v>258</v>
      </c>
      <c r="AD396" s="29" t="s">
        <v>265</v>
      </c>
      <c r="AE396" s="29" t="s">
        <v>1367</v>
      </c>
      <c r="AF396" s="29" t="s">
        <v>1378</v>
      </c>
      <c r="AG396" s="183" t="s">
        <v>1379</v>
      </c>
      <c r="AH396" s="29" t="s">
        <v>1356</v>
      </c>
      <c r="AI396" s="29" t="s">
        <v>1357</v>
      </c>
      <c r="AJ396" s="29" t="s">
        <v>258</v>
      </c>
      <c r="AK396" s="29" t="s">
        <v>258</v>
      </c>
      <c r="AL396" s="29" t="s">
        <v>13326</v>
      </c>
    </row>
    <row r="397" spans="1:38" x14ac:dyDescent="0.2">
      <c r="A397" s="35" t="s">
        <v>16</v>
      </c>
      <c r="B397" s="36">
        <v>2652</v>
      </c>
      <c r="C397" s="36"/>
      <c r="D397" s="36" t="s">
        <v>1349</v>
      </c>
      <c r="E397" s="37" t="s">
        <v>1883</v>
      </c>
      <c r="F397" s="38" t="s">
        <v>1269</v>
      </c>
      <c r="G397" s="38" t="s">
        <v>1445</v>
      </c>
      <c r="H397" s="35" t="s">
        <v>357</v>
      </c>
      <c r="I397" s="35"/>
      <c r="J397" s="29" t="s">
        <v>274</v>
      </c>
      <c r="K397" s="29" t="s">
        <v>1583</v>
      </c>
      <c r="L397" s="29" t="s">
        <v>1811</v>
      </c>
      <c r="M397" s="39">
        <v>51.523149449052632</v>
      </c>
      <c r="N397" s="39">
        <v>139.22887885010266</v>
      </c>
      <c r="O397" s="29">
        <v>44197</v>
      </c>
      <c r="P397" s="29">
        <v>45184</v>
      </c>
      <c r="Q397" s="40">
        <v>2.7022586999999998</v>
      </c>
      <c r="R397" s="39">
        <v>51.43577002053388</v>
      </c>
      <c r="S397" s="39">
        <v>51.43577002053388</v>
      </c>
      <c r="T397" s="39">
        <v>36.357338809034907</v>
      </c>
      <c r="U397" s="39">
        <v>0</v>
      </c>
      <c r="V397" s="39">
        <v>0</v>
      </c>
      <c r="W397" s="29" t="s">
        <v>1357</v>
      </c>
      <c r="X397" s="29" t="s">
        <v>258</v>
      </c>
      <c r="Y397" s="29" t="s">
        <v>1349</v>
      </c>
      <c r="Z397" s="41" t="s">
        <v>1349</v>
      </c>
      <c r="AA397" s="42" t="s">
        <v>1349</v>
      </c>
      <c r="AB397" s="29" t="s">
        <v>258</v>
      </c>
      <c r="AC397" s="29" t="s">
        <v>258</v>
      </c>
      <c r="AD397" s="29" t="s">
        <v>265</v>
      </c>
      <c r="AE397" s="29" t="s">
        <v>1367</v>
      </c>
      <c r="AF397" s="29" t="s">
        <v>1378</v>
      </c>
      <c r="AG397" s="183" t="s">
        <v>1379</v>
      </c>
      <c r="AH397" s="29" t="s">
        <v>1356</v>
      </c>
      <c r="AI397" s="29" t="s">
        <v>1357</v>
      </c>
      <c r="AJ397" s="29" t="s">
        <v>258</v>
      </c>
      <c r="AK397" s="29" t="s">
        <v>258</v>
      </c>
      <c r="AL397" s="29" t="s">
        <v>13326</v>
      </c>
    </row>
    <row r="398" spans="1:38" x14ac:dyDescent="0.2">
      <c r="A398" s="35" t="s">
        <v>16</v>
      </c>
      <c r="B398" s="36">
        <v>2673</v>
      </c>
      <c r="C398" s="36"/>
      <c r="D398" s="36" t="s">
        <v>1349</v>
      </c>
      <c r="E398" s="37" t="s">
        <v>1884</v>
      </c>
      <c r="F398" s="38" t="s">
        <v>1269</v>
      </c>
      <c r="G398" s="38" t="s">
        <v>1445</v>
      </c>
      <c r="H398" s="35" t="s">
        <v>357</v>
      </c>
      <c r="I398" s="35"/>
      <c r="J398" s="29" t="s">
        <v>274</v>
      </c>
      <c r="K398" s="29" t="s">
        <v>1583</v>
      </c>
      <c r="L398" s="29" t="s">
        <v>1811</v>
      </c>
      <c r="M398" s="39">
        <v>38.948716999234584</v>
      </c>
      <c r="N398" s="39">
        <v>107.16895277207392</v>
      </c>
      <c r="O398" s="29">
        <v>44197</v>
      </c>
      <c r="P398" s="29">
        <v>45202</v>
      </c>
      <c r="Q398" s="40">
        <v>2.7515399999999999</v>
      </c>
      <c r="R398" s="39">
        <v>38.883367556468173</v>
      </c>
      <c r="S398" s="39">
        <v>38.883367556468173</v>
      </c>
      <c r="T398" s="39">
        <v>29.402217659137573</v>
      </c>
      <c r="U398" s="39">
        <v>0</v>
      </c>
      <c r="V398" s="39">
        <v>0</v>
      </c>
      <c r="W398" s="29" t="s">
        <v>1357</v>
      </c>
      <c r="X398" s="29" t="s">
        <v>258</v>
      </c>
      <c r="Y398" s="29" t="s">
        <v>1349</v>
      </c>
      <c r="Z398" s="41" t="s">
        <v>1349</v>
      </c>
      <c r="AA398" s="42" t="s">
        <v>1349</v>
      </c>
      <c r="AB398" s="29" t="s">
        <v>258</v>
      </c>
      <c r="AC398" s="29" t="s">
        <v>258</v>
      </c>
      <c r="AD398" s="29" t="s">
        <v>265</v>
      </c>
      <c r="AE398" s="29" t="s">
        <v>1367</v>
      </c>
      <c r="AF398" s="29" t="s">
        <v>1378</v>
      </c>
      <c r="AG398" s="183" t="s">
        <v>1379</v>
      </c>
      <c r="AH398" s="29" t="s">
        <v>1356</v>
      </c>
      <c r="AI398" s="29" t="s">
        <v>1357</v>
      </c>
      <c r="AJ398" s="29" t="s">
        <v>258</v>
      </c>
      <c r="AK398" s="29" t="s">
        <v>258</v>
      </c>
      <c r="AL398" s="29" t="s">
        <v>13326</v>
      </c>
    </row>
    <row r="399" spans="1:38" x14ac:dyDescent="0.2">
      <c r="A399" s="35" t="s">
        <v>16</v>
      </c>
      <c r="B399" s="36">
        <v>2680</v>
      </c>
      <c r="C399" s="36"/>
      <c r="D399" s="36" t="s">
        <v>1349</v>
      </c>
      <c r="E399" s="37" t="s">
        <v>1885</v>
      </c>
      <c r="F399" s="38" t="s">
        <v>1269</v>
      </c>
      <c r="G399" s="38" t="s">
        <v>1271</v>
      </c>
      <c r="H399" s="35" t="s">
        <v>1440</v>
      </c>
      <c r="I399" s="35"/>
      <c r="J399" s="29" t="s">
        <v>1371</v>
      </c>
      <c r="K399" s="29" t="s">
        <v>1371</v>
      </c>
      <c r="L399" s="29" t="s">
        <v>1384</v>
      </c>
      <c r="M399" s="39">
        <v>81.88526664503307</v>
      </c>
      <c r="N399" s="39">
        <v>257.36970841889115</v>
      </c>
      <c r="O399" s="29">
        <v>44197</v>
      </c>
      <c r="P399" s="29">
        <v>45345</v>
      </c>
      <c r="Q399" s="40">
        <v>3.1430527000000001</v>
      </c>
      <c r="R399" s="39">
        <v>81.758001368925392</v>
      </c>
      <c r="S399" s="39">
        <v>81.758001368925392</v>
      </c>
      <c r="T399" s="39">
        <v>81.758001368925392</v>
      </c>
      <c r="U399" s="39">
        <v>12.095704312114989</v>
      </c>
      <c r="V399" s="39">
        <v>0</v>
      </c>
      <c r="W399" s="29" t="s">
        <v>265</v>
      </c>
      <c r="X399" s="29" t="s">
        <v>11773</v>
      </c>
      <c r="Y399" s="29">
        <v>45271</v>
      </c>
      <c r="Z399" s="41" t="s">
        <v>11760</v>
      </c>
      <c r="AA399" s="42" t="s">
        <v>1349</v>
      </c>
      <c r="AB399" s="29" t="s">
        <v>258</v>
      </c>
      <c r="AC399" s="29" t="s">
        <v>258</v>
      </c>
      <c r="AD399" s="29" t="s">
        <v>265</v>
      </c>
      <c r="AE399" s="29" t="s">
        <v>1353</v>
      </c>
      <c r="AF399" s="29" t="s">
        <v>1368</v>
      </c>
      <c r="AG399" s="183" t="s">
        <v>1369</v>
      </c>
      <c r="AH399" s="29" t="s">
        <v>1356</v>
      </c>
      <c r="AI399" s="29" t="s">
        <v>1357</v>
      </c>
      <c r="AJ399" s="29" t="s">
        <v>258</v>
      </c>
      <c r="AK399" s="29" t="s">
        <v>258</v>
      </c>
      <c r="AL399" s="29" t="s">
        <v>13327</v>
      </c>
    </row>
    <row r="400" spans="1:38" x14ac:dyDescent="0.2">
      <c r="A400" s="35" t="s">
        <v>16</v>
      </c>
      <c r="B400" s="36">
        <v>2685</v>
      </c>
      <c r="C400" s="36"/>
      <c r="D400" s="36" t="s">
        <v>1349</v>
      </c>
      <c r="E400" s="37" t="s">
        <v>1886</v>
      </c>
      <c r="F400" s="38" t="s">
        <v>1269</v>
      </c>
      <c r="G400" s="38" t="s">
        <v>1271</v>
      </c>
      <c r="H400" s="35" t="s">
        <v>1440</v>
      </c>
      <c r="I400" s="35"/>
      <c r="J400" s="29" t="s">
        <v>1371</v>
      </c>
      <c r="K400" s="29" t="s">
        <v>1371</v>
      </c>
      <c r="L400" s="29" t="s">
        <v>1384</v>
      </c>
      <c r="M400" s="39">
        <v>94.255465693491416</v>
      </c>
      <c r="N400" s="39">
        <v>298.31435455167696</v>
      </c>
      <c r="O400" s="29">
        <v>44197</v>
      </c>
      <c r="P400" s="29">
        <v>45353</v>
      </c>
      <c r="Q400" s="40">
        <v>3.1649555</v>
      </c>
      <c r="R400" s="39">
        <v>94.109541409993156</v>
      </c>
      <c r="S400" s="39">
        <v>94.109541409993156</v>
      </c>
      <c r="T400" s="39">
        <v>94.109541409993156</v>
      </c>
      <c r="U400" s="39">
        <v>15.985730321697469</v>
      </c>
      <c r="V400" s="39">
        <v>0</v>
      </c>
      <c r="W400" s="29" t="s">
        <v>265</v>
      </c>
      <c r="X400" s="29" t="s">
        <v>11773</v>
      </c>
      <c r="Y400" s="29">
        <v>45377</v>
      </c>
      <c r="Z400" s="41" t="s">
        <v>11761</v>
      </c>
      <c r="AA400" s="42" t="s">
        <v>1349</v>
      </c>
      <c r="AB400" s="29" t="s">
        <v>258</v>
      </c>
      <c r="AC400" s="29" t="s">
        <v>258</v>
      </c>
      <c r="AD400" s="29" t="s">
        <v>265</v>
      </c>
      <c r="AE400" s="29" t="s">
        <v>1353</v>
      </c>
      <c r="AF400" s="29" t="s">
        <v>1368</v>
      </c>
      <c r="AG400" s="183" t="s">
        <v>1369</v>
      </c>
      <c r="AH400" s="29" t="s">
        <v>1356</v>
      </c>
      <c r="AI400" s="29" t="s">
        <v>1357</v>
      </c>
      <c r="AJ400" s="29" t="s">
        <v>258</v>
      </c>
      <c r="AK400" s="29" t="s">
        <v>258</v>
      </c>
      <c r="AL400" s="29" t="s">
        <v>13327</v>
      </c>
    </row>
    <row r="401" spans="1:38" x14ac:dyDescent="0.2">
      <c r="A401" s="35" t="s">
        <v>16</v>
      </c>
      <c r="B401" s="36">
        <v>2688</v>
      </c>
      <c r="C401" s="36"/>
      <c r="D401" s="36" t="s">
        <v>1349</v>
      </c>
      <c r="E401" s="37" t="s">
        <v>1887</v>
      </c>
      <c r="F401" s="38" t="s">
        <v>1269</v>
      </c>
      <c r="G401" s="38" t="s">
        <v>1271</v>
      </c>
      <c r="H401" s="35" t="s">
        <v>1440</v>
      </c>
      <c r="I401" s="35"/>
      <c r="J401" s="29" t="s">
        <v>484</v>
      </c>
      <c r="K401" s="29" t="s">
        <v>1365</v>
      </c>
      <c r="L401" s="29" t="s">
        <v>1384</v>
      </c>
      <c r="M401" s="39">
        <v>42.642280763373101</v>
      </c>
      <c r="N401" s="39">
        <v>154.10762491444214</v>
      </c>
      <c r="O401" s="29">
        <v>44197</v>
      </c>
      <c r="P401" s="29">
        <v>45517</v>
      </c>
      <c r="Q401" s="40">
        <v>3.613963</v>
      </c>
      <c r="R401" s="39">
        <v>42.580835044490073</v>
      </c>
      <c r="S401" s="39">
        <v>42.580835044490073</v>
      </c>
      <c r="T401" s="39">
        <v>42.580835044490073</v>
      </c>
      <c r="U401" s="39">
        <v>26.365119780971938</v>
      </c>
      <c r="V401" s="39">
        <v>0</v>
      </c>
      <c r="W401" s="29" t="s">
        <v>265</v>
      </c>
      <c r="X401" s="29" t="s">
        <v>11773</v>
      </c>
      <c r="Y401" s="29">
        <v>45178</v>
      </c>
      <c r="Z401" s="41" t="s">
        <v>11757</v>
      </c>
      <c r="AA401" s="42" t="s">
        <v>1349</v>
      </c>
      <c r="AB401" s="29" t="s">
        <v>258</v>
      </c>
      <c r="AC401" s="29" t="s">
        <v>258</v>
      </c>
      <c r="AD401" s="29" t="s">
        <v>265</v>
      </c>
      <c r="AE401" s="29" t="s">
        <v>1353</v>
      </c>
      <c r="AF401" s="29" t="s">
        <v>1368</v>
      </c>
      <c r="AG401" s="183" t="s">
        <v>1369</v>
      </c>
      <c r="AH401" s="29" t="s">
        <v>1356</v>
      </c>
      <c r="AI401" s="29" t="s">
        <v>1357</v>
      </c>
      <c r="AJ401" s="29" t="s">
        <v>258</v>
      </c>
      <c r="AK401" s="29" t="s">
        <v>258</v>
      </c>
      <c r="AL401" s="29" t="s">
        <v>13327</v>
      </c>
    </row>
    <row r="402" spans="1:38" x14ac:dyDescent="0.2">
      <c r="A402" s="35" t="s">
        <v>16</v>
      </c>
      <c r="B402" s="36">
        <v>2692</v>
      </c>
      <c r="C402" s="36"/>
      <c r="D402" s="36" t="s">
        <v>1349</v>
      </c>
      <c r="E402" s="37" t="s">
        <v>1888</v>
      </c>
      <c r="F402" s="38" t="s">
        <v>1262</v>
      </c>
      <c r="G402" s="38" t="s">
        <v>1488</v>
      </c>
      <c r="H402" s="35" t="s">
        <v>1489</v>
      </c>
      <c r="I402" s="35"/>
      <c r="J402" s="29" t="s">
        <v>484</v>
      </c>
      <c r="K402" s="29" t="s">
        <v>1365</v>
      </c>
      <c r="L402" s="29" t="s">
        <v>1366</v>
      </c>
      <c r="M402" s="39">
        <v>32.320000517312195</v>
      </c>
      <c r="N402" s="39">
        <v>89.283723477070495</v>
      </c>
      <c r="O402" s="29">
        <v>44197</v>
      </c>
      <c r="P402" s="29">
        <v>45206</v>
      </c>
      <c r="Q402" s="40">
        <v>2.7624914</v>
      </c>
      <c r="R402" s="39">
        <v>32.265900068446264</v>
      </c>
      <c r="S402" s="39">
        <v>32.265900068446264</v>
      </c>
      <c r="T402" s="39">
        <v>24.751923340177957</v>
      </c>
      <c r="U402" s="39">
        <v>0</v>
      </c>
      <c r="V402" s="39">
        <v>0</v>
      </c>
      <c r="W402" s="29" t="s">
        <v>265</v>
      </c>
      <c r="X402" s="29" t="s">
        <v>11773</v>
      </c>
      <c r="Y402" s="29">
        <v>45287</v>
      </c>
      <c r="Z402" s="41" t="s">
        <v>11760</v>
      </c>
      <c r="AA402" s="42" t="s">
        <v>1349</v>
      </c>
      <c r="AB402" s="29" t="s">
        <v>258</v>
      </c>
      <c r="AC402" s="29" t="s">
        <v>258</v>
      </c>
      <c r="AD402" s="29" t="s">
        <v>265</v>
      </c>
      <c r="AE402" s="29" t="s">
        <v>1367</v>
      </c>
      <c r="AF402" s="29" t="s">
        <v>1368</v>
      </c>
      <c r="AG402" s="183" t="s">
        <v>1369</v>
      </c>
      <c r="AH402" s="29" t="s">
        <v>1356</v>
      </c>
      <c r="AI402" s="29" t="s">
        <v>1357</v>
      </c>
      <c r="AJ402" s="29" t="s">
        <v>258</v>
      </c>
      <c r="AK402" s="29" t="s">
        <v>258</v>
      </c>
      <c r="AL402" s="29" t="s">
        <v>13327</v>
      </c>
    </row>
    <row r="403" spans="1:38" x14ac:dyDescent="0.2">
      <c r="A403" s="35" t="s">
        <v>16</v>
      </c>
      <c r="B403" s="36">
        <v>2694</v>
      </c>
      <c r="C403" s="36"/>
      <c r="D403" s="36" t="s">
        <v>1349</v>
      </c>
      <c r="E403" s="37" t="s">
        <v>1889</v>
      </c>
      <c r="F403" s="38" t="s">
        <v>1266</v>
      </c>
      <c r="G403" s="38" t="s">
        <v>1268</v>
      </c>
      <c r="H403" s="35" t="s">
        <v>1041</v>
      </c>
      <c r="I403" s="35"/>
      <c r="J403" s="29" t="s">
        <v>1466</v>
      </c>
      <c r="K403" s="29" t="s">
        <v>1466</v>
      </c>
      <c r="L403" s="29" t="s">
        <v>1672</v>
      </c>
      <c r="M403" s="39">
        <v>1.5238345164356795</v>
      </c>
      <c r="N403" s="39">
        <v>7.6139575633127992</v>
      </c>
      <c r="O403" s="29">
        <v>44197</v>
      </c>
      <c r="P403" s="29">
        <v>46022</v>
      </c>
      <c r="Q403" s="40">
        <v>4.9965776999999996</v>
      </c>
      <c r="R403" s="39">
        <v>1.5219575633127993</v>
      </c>
      <c r="S403" s="39">
        <v>1.5219575633127993</v>
      </c>
      <c r="T403" s="39">
        <v>1.5219575633127993</v>
      </c>
      <c r="U403" s="39">
        <v>1.5261273100616015</v>
      </c>
      <c r="V403" s="39">
        <v>1.5219575633127993</v>
      </c>
      <c r="W403" s="29" t="s">
        <v>1357</v>
      </c>
      <c r="X403" s="29" t="s">
        <v>258</v>
      </c>
      <c r="Y403" s="29" t="s">
        <v>1349</v>
      </c>
      <c r="Z403" s="41" t="s">
        <v>1349</v>
      </c>
      <c r="AA403" s="42" t="s">
        <v>1349</v>
      </c>
      <c r="AB403" s="29" t="s">
        <v>258</v>
      </c>
      <c r="AC403" s="29" t="s">
        <v>258</v>
      </c>
      <c r="AD403" s="29" t="s">
        <v>258</v>
      </c>
      <c r="AE403" s="29" t="s">
        <v>1367</v>
      </c>
      <c r="AF403" s="29" t="s">
        <v>1468</v>
      </c>
      <c r="AG403" s="183" t="s">
        <v>1469</v>
      </c>
      <c r="AH403" s="29" t="s">
        <v>1413</v>
      </c>
      <c r="AI403" s="29" t="s">
        <v>1357</v>
      </c>
      <c r="AJ403" s="29" t="s">
        <v>258</v>
      </c>
      <c r="AK403" s="29" t="s">
        <v>258</v>
      </c>
      <c r="AL403" s="29" t="s">
        <v>13326</v>
      </c>
    </row>
    <row r="404" spans="1:38" x14ac:dyDescent="0.2">
      <c r="A404" s="35" t="s">
        <v>16</v>
      </c>
      <c r="B404" s="36">
        <v>2700</v>
      </c>
      <c r="C404" s="36"/>
      <c r="D404" s="36" t="s">
        <v>1349</v>
      </c>
      <c r="E404" s="37" t="s">
        <v>1890</v>
      </c>
      <c r="F404" s="38" t="s">
        <v>1269</v>
      </c>
      <c r="G404" s="38" t="s">
        <v>1271</v>
      </c>
      <c r="H404" s="35" t="s">
        <v>1440</v>
      </c>
      <c r="I404" s="35"/>
      <c r="J404" s="29" t="s">
        <v>1466</v>
      </c>
      <c r="K404" s="29" t="s">
        <v>1466</v>
      </c>
      <c r="L404" s="29" t="s">
        <v>1891</v>
      </c>
      <c r="M404" s="39">
        <v>23.042619115898688</v>
      </c>
      <c r="N404" s="39">
        <v>115.13423682409309</v>
      </c>
      <c r="O404" s="29">
        <v>44197</v>
      </c>
      <c r="P404" s="29">
        <v>46022</v>
      </c>
      <c r="Q404" s="40">
        <v>4.9965776999999996</v>
      </c>
      <c r="R404" s="39">
        <v>23.014236824093089</v>
      </c>
      <c r="S404" s="39">
        <v>23.014236824093089</v>
      </c>
      <c r="T404" s="39">
        <v>23.014236824093089</v>
      </c>
      <c r="U404" s="39">
        <v>23.07728952772074</v>
      </c>
      <c r="V404" s="39">
        <v>23.014236824093089</v>
      </c>
      <c r="W404" s="29" t="s">
        <v>1357</v>
      </c>
      <c r="X404" s="29" t="s">
        <v>258</v>
      </c>
      <c r="Y404" s="29" t="s">
        <v>1349</v>
      </c>
      <c r="Z404" s="41" t="s">
        <v>1349</v>
      </c>
      <c r="AA404" s="42" t="s">
        <v>1349</v>
      </c>
      <c r="AB404" s="29" t="s">
        <v>258</v>
      </c>
      <c r="AC404" s="29" t="s">
        <v>258</v>
      </c>
      <c r="AD404" s="29" t="s">
        <v>258</v>
      </c>
      <c r="AE404" s="29" t="s">
        <v>1353</v>
      </c>
      <c r="AF404" s="29" t="s">
        <v>1468</v>
      </c>
      <c r="AG404" s="183" t="s">
        <v>1469</v>
      </c>
      <c r="AH404" s="29" t="s">
        <v>1356</v>
      </c>
      <c r="AI404" s="29" t="s">
        <v>1357</v>
      </c>
      <c r="AJ404" s="29" t="s">
        <v>258</v>
      </c>
      <c r="AK404" s="29" t="s">
        <v>258</v>
      </c>
      <c r="AL404" s="29" t="s">
        <v>13326</v>
      </c>
    </row>
    <row r="405" spans="1:38" x14ac:dyDescent="0.2">
      <c r="A405" s="35" t="s">
        <v>16</v>
      </c>
      <c r="B405" s="36">
        <v>2714</v>
      </c>
      <c r="C405" s="36"/>
      <c r="D405" s="36" t="s">
        <v>1349</v>
      </c>
      <c r="E405" s="37" t="s">
        <v>1892</v>
      </c>
      <c r="F405" s="38" t="s">
        <v>1275</v>
      </c>
      <c r="G405" s="38" t="s">
        <v>1893</v>
      </c>
      <c r="H405" s="35" t="s">
        <v>1894</v>
      </c>
      <c r="I405" s="35"/>
      <c r="J405" s="29" t="s">
        <v>1466</v>
      </c>
      <c r="K405" s="29" t="s">
        <v>1466</v>
      </c>
      <c r="L405" s="29" t="s">
        <v>1891</v>
      </c>
      <c r="M405" s="39">
        <v>22.979859346534845</v>
      </c>
      <c r="N405" s="39">
        <v>91.101535934291576</v>
      </c>
      <c r="O405" s="29">
        <v>44197</v>
      </c>
      <c r="P405" s="29">
        <v>45645</v>
      </c>
      <c r="Q405" s="40">
        <v>3.9644078999999999</v>
      </c>
      <c r="R405" s="39">
        <v>22.948281998631074</v>
      </c>
      <c r="S405" s="39">
        <v>22.948281998631074</v>
      </c>
      <c r="T405" s="39">
        <v>22.948281998631074</v>
      </c>
      <c r="U405" s="39">
        <v>22.256689938398356</v>
      </c>
      <c r="V405" s="39">
        <v>0</v>
      </c>
      <c r="W405" s="29" t="s">
        <v>1357</v>
      </c>
      <c r="X405" s="29" t="s">
        <v>258</v>
      </c>
      <c r="Y405" s="29" t="s">
        <v>1349</v>
      </c>
      <c r="Z405" s="41" t="s">
        <v>1349</v>
      </c>
      <c r="AA405" s="42" t="s">
        <v>1349</v>
      </c>
      <c r="AB405" s="29" t="s">
        <v>258</v>
      </c>
      <c r="AC405" s="29" t="s">
        <v>258</v>
      </c>
      <c r="AD405" s="29" t="s">
        <v>258</v>
      </c>
      <c r="AE405" s="29" t="s">
        <v>1353</v>
      </c>
      <c r="AF405" s="29" t="s">
        <v>1468</v>
      </c>
      <c r="AG405" s="183" t="s">
        <v>1469</v>
      </c>
      <c r="AH405" s="29" t="s">
        <v>1356</v>
      </c>
      <c r="AI405" s="29" t="s">
        <v>1357</v>
      </c>
      <c r="AJ405" s="29" t="s">
        <v>258</v>
      </c>
      <c r="AK405" s="29" t="s">
        <v>258</v>
      </c>
      <c r="AL405" s="29" t="s">
        <v>13326</v>
      </c>
    </row>
    <row r="406" spans="1:38" x14ac:dyDescent="0.2">
      <c r="A406" s="35" t="s">
        <v>16</v>
      </c>
      <c r="B406" s="36">
        <v>2715</v>
      </c>
      <c r="C406" s="36"/>
      <c r="D406" s="36" t="s">
        <v>1349</v>
      </c>
      <c r="E406" s="37" t="s">
        <v>1895</v>
      </c>
      <c r="F406" s="38" t="s">
        <v>1266</v>
      </c>
      <c r="G406" s="38" t="s">
        <v>1268</v>
      </c>
      <c r="H406" s="35" t="s">
        <v>310</v>
      </c>
      <c r="I406" s="35"/>
      <c r="J406" s="29" t="s">
        <v>1466</v>
      </c>
      <c r="K406" s="29" t="s">
        <v>1466</v>
      </c>
      <c r="L406" s="29" t="s">
        <v>1891</v>
      </c>
      <c r="M406" s="39">
        <v>48.715678772643997</v>
      </c>
      <c r="N406" s="39">
        <v>243.41167419575635</v>
      </c>
      <c r="O406" s="29">
        <v>44197</v>
      </c>
      <c r="P406" s="29">
        <v>46022</v>
      </c>
      <c r="Q406" s="40">
        <v>4.9965776999999996</v>
      </c>
      <c r="R406" s="39">
        <v>48.655674195756333</v>
      </c>
      <c r="S406" s="39">
        <v>48.655674195756333</v>
      </c>
      <c r="T406" s="39">
        <v>48.655674195756333</v>
      </c>
      <c r="U406" s="39">
        <v>48.788977412731008</v>
      </c>
      <c r="V406" s="39">
        <v>48.655674195756333</v>
      </c>
      <c r="W406" s="29" t="s">
        <v>1357</v>
      </c>
      <c r="X406" s="29" t="s">
        <v>258</v>
      </c>
      <c r="Y406" s="29" t="s">
        <v>1349</v>
      </c>
      <c r="Z406" s="41" t="s">
        <v>1349</v>
      </c>
      <c r="AA406" s="42" t="s">
        <v>1349</v>
      </c>
      <c r="AB406" s="29" t="s">
        <v>258</v>
      </c>
      <c r="AC406" s="29" t="s">
        <v>258</v>
      </c>
      <c r="AD406" s="29" t="s">
        <v>258</v>
      </c>
      <c r="AE406" s="29" t="s">
        <v>1353</v>
      </c>
      <c r="AF406" s="29" t="s">
        <v>1468</v>
      </c>
      <c r="AG406" s="183" t="s">
        <v>1469</v>
      </c>
      <c r="AH406" s="29" t="s">
        <v>1356</v>
      </c>
      <c r="AI406" s="29" t="s">
        <v>1357</v>
      </c>
      <c r="AJ406" s="29" t="s">
        <v>258</v>
      </c>
      <c r="AK406" s="29" t="s">
        <v>258</v>
      </c>
      <c r="AL406" s="29" t="s">
        <v>13326</v>
      </c>
    </row>
    <row r="407" spans="1:38" x14ac:dyDescent="0.2">
      <c r="A407" s="35" t="s">
        <v>16</v>
      </c>
      <c r="B407" s="36">
        <v>2716</v>
      </c>
      <c r="C407" s="36"/>
      <c r="D407" s="36" t="s">
        <v>1349</v>
      </c>
      <c r="E407" s="37" t="s">
        <v>1896</v>
      </c>
      <c r="F407" s="38" t="s">
        <v>1269</v>
      </c>
      <c r="G407" s="38" t="s">
        <v>1273</v>
      </c>
      <c r="H407" s="35" t="s">
        <v>1393</v>
      </c>
      <c r="I407" s="35"/>
      <c r="J407" s="29" t="s">
        <v>382</v>
      </c>
      <c r="K407" s="29" t="s">
        <v>1897</v>
      </c>
      <c r="L407" s="29" t="s">
        <v>1898</v>
      </c>
      <c r="M407" s="39">
        <v>1900.8337464897022</v>
      </c>
      <c r="N407" s="39">
        <v>156.12593018480493</v>
      </c>
      <c r="O407" s="29">
        <v>44197</v>
      </c>
      <c r="P407" s="29">
        <v>44227</v>
      </c>
      <c r="Q407" s="40">
        <v>8.21355E-2</v>
      </c>
      <c r="R407" s="39">
        <v>156.12593018480493</v>
      </c>
      <c r="S407" s="39">
        <v>0</v>
      </c>
      <c r="T407" s="39">
        <v>0</v>
      </c>
      <c r="U407" s="39">
        <v>0</v>
      </c>
      <c r="V407" s="39">
        <v>0</v>
      </c>
      <c r="W407" s="29" t="s">
        <v>1357</v>
      </c>
      <c r="X407" s="29" t="s">
        <v>258</v>
      </c>
      <c r="Y407" s="29" t="s">
        <v>1349</v>
      </c>
      <c r="Z407" s="41" t="s">
        <v>1349</v>
      </c>
      <c r="AA407" s="42" t="s">
        <v>1349</v>
      </c>
      <c r="AB407" s="29" t="s">
        <v>258</v>
      </c>
      <c r="AC407" s="29" t="s">
        <v>258</v>
      </c>
      <c r="AD407" s="29" t="s">
        <v>258</v>
      </c>
      <c r="AE407" s="29" t="s">
        <v>1353</v>
      </c>
      <c r="AF407" s="29" t="s">
        <v>1368</v>
      </c>
      <c r="AG407" s="183" t="s">
        <v>1369</v>
      </c>
      <c r="AH407" s="29" t="s">
        <v>1413</v>
      </c>
      <c r="AI407" s="29" t="s">
        <v>1357</v>
      </c>
      <c r="AJ407" s="29" t="s">
        <v>258</v>
      </c>
      <c r="AK407" s="29" t="s">
        <v>258</v>
      </c>
      <c r="AL407" s="29" t="s">
        <v>13326</v>
      </c>
    </row>
    <row r="408" spans="1:38" x14ac:dyDescent="0.2">
      <c r="A408" s="35" t="s">
        <v>16</v>
      </c>
      <c r="B408" s="36">
        <v>2729</v>
      </c>
      <c r="C408" s="36"/>
      <c r="D408" s="36" t="s">
        <v>1349</v>
      </c>
      <c r="E408" s="37" t="s">
        <v>1899</v>
      </c>
      <c r="F408" s="38" t="s">
        <v>1269</v>
      </c>
      <c r="G408" s="38" t="s">
        <v>1273</v>
      </c>
      <c r="H408" s="35" t="s">
        <v>1393</v>
      </c>
      <c r="I408" s="35"/>
      <c r="J408" s="29" t="s">
        <v>484</v>
      </c>
      <c r="K408" s="29" t="s">
        <v>1365</v>
      </c>
      <c r="L408" s="29" t="s">
        <v>1366</v>
      </c>
      <c r="M408" s="39">
        <v>19.295554077913629</v>
      </c>
      <c r="N408" s="39">
        <v>81.144342231348404</v>
      </c>
      <c r="O408" s="29">
        <v>44197</v>
      </c>
      <c r="P408" s="29">
        <v>45733</v>
      </c>
      <c r="Q408" s="40">
        <v>4.2053387999999998</v>
      </c>
      <c r="R408" s="39">
        <v>19.269801505817934</v>
      </c>
      <c r="S408" s="39">
        <v>19.269801505817934</v>
      </c>
      <c r="T408" s="39">
        <v>19.269801505817934</v>
      </c>
      <c r="U408" s="39">
        <v>19.322595482546202</v>
      </c>
      <c r="V408" s="39">
        <v>4.0123422313483923</v>
      </c>
      <c r="W408" s="29" t="s">
        <v>265</v>
      </c>
      <c r="X408" s="29" t="s">
        <v>11773</v>
      </c>
      <c r="Y408" s="29">
        <v>45218</v>
      </c>
      <c r="Z408" s="41" t="s">
        <v>11758</v>
      </c>
      <c r="AA408" s="42" t="s">
        <v>1349</v>
      </c>
      <c r="AB408" s="29" t="s">
        <v>258</v>
      </c>
      <c r="AC408" s="29" t="s">
        <v>258</v>
      </c>
      <c r="AD408" s="29" t="s">
        <v>265</v>
      </c>
      <c r="AE408" s="29" t="s">
        <v>1367</v>
      </c>
      <c r="AF408" s="29" t="s">
        <v>1368</v>
      </c>
      <c r="AG408" s="183" t="s">
        <v>1369</v>
      </c>
      <c r="AH408" s="29" t="s">
        <v>1356</v>
      </c>
      <c r="AI408" s="29" t="s">
        <v>1357</v>
      </c>
      <c r="AJ408" s="29" t="s">
        <v>258</v>
      </c>
      <c r="AK408" s="29" t="s">
        <v>258</v>
      </c>
      <c r="AL408" s="29" t="s">
        <v>13327</v>
      </c>
    </row>
    <row r="409" spans="1:38" x14ac:dyDescent="0.2">
      <c r="A409" s="35" t="s">
        <v>16</v>
      </c>
      <c r="B409" s="36">
        <v>2734</v>
      </c>
      <c r="C409" s="36"/>
      <c r="D409" s="36" t="s">
        <v>1349</v>
      </c>
      <c r="E409" s="37" t="s">
        <v>1900</v>
      </c>
      <c r="F409" s="38" t="s">
        <v>1269</v>
      </c>
      <c r="G409" s="38" t="s">
        <v>1271</v>
      </c>
      <c r="H409" s="35" t="s">
        <v>1440</v>
      </c>
      <c r="I409" s="35"/>
      <c r="J409" s="29" t="s">
        <v>484</v>
      </c>
      <c r="K409" s="29" t="s">
        <v>1365</v>
      </c>
      <c r="L409" s="29" t="s">
        <v>1366</v>
      </c>
      <c r="M409" s="39">
        <v>32.439992656675095</v>
      </c>
      <c r="N409" s="39">
        <v>89.970464065708413</v>
      </c>
      <c r="O409" s="29">
        <v>44197</v>
      </c>
      <c r="P409" s="29">
        <v>45210</v>
      </c>
      <c r="Q409" s="40">
        <v>2.7734428000000002</v>
      </c>
      <c r="R409" s="39">
        <v>32.385817932922656</v>
      </c>
      <c r="S409" s="39">
        <v>32.385817932922656</v>
      </c>
      <c r="T409" s="39">
        <v>25.198828199863112</v>
      </c>
      <c r="U409" s="39">
        <v>0</v>
      </c>
      <c r="V409" s="39">
        <v>0</v>
      </c>
      <c r="W409" s="29" t="s">
        <v>1357</v>
      </c>
      <c r="X409" s="29" t="s">
        <v>258</v>
      </c>
      <c r="Y409" s="29" t="s">
        <v>1349</v>
      </c>
      <c r="Z409" s="41" t="s">
        <v>1349</v>
      </c>
      <c r="AA409" s="42" t="s">
        <v>1349</v>
      </c>
      <c r="AB409" s="29" t="s">
        <v>258</v>
      </c>
      <c r="AC409" s="29" t="s">
        <v>258</v>
      </c>
      <c r="AD409" s="29" t="s">
        <v>265</v>
      </c>
      <c r="AE409" s="29" t="s">
        <v>1367</v>
      </c>
      <c r="AF409" s="29" t="s">
        <v>1368</v>
      </c>
      <c r="AG409" s="183" t="s">
        <v>1369</v>
      </c>
      <c r="AH409" s="29" t="s">
        <v>1356</v>
      </c>
      <c r="AI409" s="29" t="s">
        <v>1357</v>
      </c>
      <c r="AJ409" s="29" t="s">
        <v>258</v>
      </c>
      <c r="AK409" s="29" t="s">
        <v>258</v>
      </c>
      <c r="AL409" s="29" t="s">
        <v>13326</v>
      </c>
    </row>
    <row r="410" spans="1:38" x14ac:dyDescent="0.2">
      <c r="A410" s="35" t="s">
        <v>16</v>
      </c>
      <c r="B410" s="36">
        <v>2741</v>
      </c>
      <c r="C410" s="36"/>
      <c r="D410" s="36" t="s">
        <v>1349</v>
      </c>
      <c r="E410" s="37" t="s">
        <v>1901</v>
      </c>
      <c r="F410" s="38" t="s">
        <v>1269</v>
      </c>
      <c r="G410" s="38" t="s">
        <v>1271</v>
      </c>
      <c r="H410" s="35" t="s">
        <v>1440</v>
      </c>
      <c r="I410" s="35"/>
      <c r="J410" s="29" t="s">
        <v>484</v>
      </c>
      <c r="K410" s="29" t="s">
        <v>1365</v>
      </c>
      <c r="L410" s="29" t="s">
        <v>1384</v>
      </c>
      <c r="M410" s="39">
        <v>184.40269954354127</v>
      </c>
      <c r="N410" s="39">
        <v>601.29668993839834</v>
      </c>
      <c r="O410" s="29">
        <v>44197</v>
      </c>
      <c r="P410" s="29">
        <v>45388</v>
      </c>
      <c r="Q410" s="40">
        <v>3.2607803</v>
      </c>
      <c r="R410" s="39">
        <v>184.12188911704311</v>
      </c>
      <c r="S410" s="39">
        <v>184.12188911704311</v>
      </c>
      <c r="T410" s="39">
        <v>184.12188911704311</v>
      </c>
      <c r="U410" s="39">
        <v>48.931022587268984</v>
      </c>
      <c r="V410" s="39">
        <v>0</v>
      </c>
      <c r="W410" s="29" t="s">
        <v>265</v>
      </c>
      <c r="X410" s="29" t="s">
        <v>11773</v>
      </c>
      <c r="Y410" s="29">
        <v>45211</v>
      </c>
      <c r="Z410" s="41" t="s">
        <v>11758</v>
      </c>
      <c r="AA410" s="42" t="s">
        <v>1349</v>
      </c>
      <c r="AB410" s="29" t="s">
        <v>258</v>
      </c>
      <c r="AC410" s="29" t="s">
        <v>258</v>
      </c>
      <c r="AD410" s="29" t="s">
        <v>265</v>
      </c>
      <c r="AE410" s="29" t="s">
        <v>1353</v>
      </c>
      <c r="AF410" s="29" t="s">
        <v>1368</v>
      </c>
      <c r="AG410" s="183" t="s">
        <v>1369</v>
      </c>
      <c r="AH410" s="29" t="s">
        <v>1356</v>
      </c>
      <c r="AI410" s="29" t="s">
        <v>1357</v>
      </c>
      <c r="AJ410" s="29" t="s">
        <v>258</v>
      </c>
      <c r="AK410" s="29" t="s">
        <v>258</v>
      </c>
      <c r="AL410" s="29" t="s">
        <v>13327</v>
      </c>
    </row>
    <row r="411" spans="1:38" x14ac:dyDescent="0.2">
      <c r="A411" s="35" t="s">
        <v>16</v>
      </c>
      <c r="B411" s="36">
        <v>2746</v>
      </c>
      <c r="C411" s="36"/>
      <c r="D411" s="36" t="s">
        <v>1349</v>
      </c>
      <c r="E411" s="37" t="s">
        <v>1902</v>
      </c>
      <c r="F411" s="38" t="s">
        <v>1269</v>
      </c>
      <c r="G411" s="38" t="s">
        <v>1273</v>
      </c>
      <c r="H411" s="35" t="s">
        <v>1052</v>
      </c>
      <c r="I411" s="35"/>
      <c r="J411" s="29" t="s">
        <v>484</v>
      </c>
      <c r="K411" s="29" t="s">
        <v>1365</v>
      </c>
      <c r="L411" s="29" t="s">
        <v>1384</v>
      </c>
      <c r="M411" s="39">
        <v>504.6047606317963</v>
      </c>
      <c r="N411" s="39">
        <v>122.95638603696098</v>
      </c>
      <c r="O411" s="29">
        <v>44197</v>
      </c>
      <c r="P411" s="29">
        <v>44286</v>
      </c>
      <c r="Q411" s="40">
        <v>0.24366869999999999</v>
      </c>
      <c r="R411" s="39">
        <v>122.95638603696098</v>
      </c>
      <c r="S411" s="39">
        <v>0</v>
      </c>
      <c r="T411" s="39">
        <v>0</v>
      </c>
      <c r="U411" s="39">
        <v>0</v>
      </c>
      <c r="V411" s="39">
        <v>0</v>
      </c>
      <c r="W411" s="29" t="s">
        <v>265</v>
      </c>
      <c r="X411" s="29" t="s">
        <v>11773</v>
      </c>
      <c r="Y411" s="29">
        <v>45146</v>
      </c>
      <c r="Z411" s="41" t="s">
        <v>11756</v>
      </c>
      <c r="AA411" s="42" t="s">
        <v>1349</v>
      </c>
      <c r="AB411" s="29" t="s">
        <v>258</v>
      </c>
      <c r="AC411" s="29" t="s">
        <v>258</v>
      </c>
      <c r="AD411" s="29" t="s">
        <v>265</v>
      </c>
      <c r="AE411" s="29" t="s">
        <v>1353</v>
      </c>
      <c r="AF411" s="29" t="s">
        <v>1368</v>
      </c>
      <c r="AG411" s="183" t="s">
        <v>1369</v>
      </c>
      <c r="AH411" s="29" t="s">
        <v>1356</v>
      </c>
      <c r="AI411" s="29" t="s">
        <v>1357</v>
      </c>
      <c r="AJ411" s="29" t="s">
        <v>265</v>
      </c>
      <c r="AK411" s="29" t="s">
        <v>258</v>
      </c>
      <c r="AL411" s="29" t="s">
        <v>12221</v>
      </c>
    </row>
    <row r="412" spans="1:38" x14ac:dyDescent="0.2">
      <c r="A412" s="35" t="s">
        <v>16</v>
      </c>
      <c r="B412" s="36">
        <v>2750</v>
      </c>
      <c r="C412" s="36"/>
      <c r="D412" s="36" t="s">
        <v>1349</v>
      </c>
      <c r="E412" s="37" t="s">
        <v>1903</v>
      </c>
      <c r="F412" s="38" t="s">
        <v>1269</v>
      </c>
      <c r="G412" s="38" t="s">
        <v>1270</v>
      </c>
      <c r="H412" s="35" t="s">
        <v>335</v>
      </c>
      <c r="I412" s="35"/>
      <c r="J412" s="29" t="s">
        <v>322</v>
      </c>
      <c r="K412" s="29" t="s">
        <v>1373</v>
      </c>
      <c r="L412" s="29" t="s">
        <v>1402</v>
      </c>
      <c r="M412" s="39">
        <v>67.055928691873106</v>
      </c>
      <c r="N412" s="39">
        <v>267.85653661875432</v>
      </c>
      <c r="O412" s="29">
        <v>44197</v>
      </c>
      <c r="P412" s="29">
        <v>45656</v>
      </c>
      <c r="Q412" s="40">
        <v>3.9945243000000001</v>
      </c>
      <c r="R412" s="39">
        <v>66.96413415468858</v>
      </c>
      <c r="S412" s="39">
        <v>66.96413415468858</v>
      </c>
      <c r="T412" s="39">
        <v>66.96413415468858</v>
      </c>
      <c r="U412" s="39">
        <v>66.96413415468858</v>
      </c>
      <c r="V412" s="39">
        <v>0</v>
      </c>
      <c r="W412" s="29" t="s">
        <v>1357</v>
      </c>
      <c r="X412" s="29" t="s">
        <v>258</v>
      </c>
      <c r="Y412" s="29" t="s">
        <v>1349</v>
      </c>
      <c r="Z412" s="41" t="s">
        <v>1349</v>
      </c>
      <c r="AA412" s="42" t="s">
        <v>1349</v>
      </c>
      <c r="AB412" s="29" t="s">
        <v>258</v>
      </c>
      <c r="AC412" s="29" t="s">
        <v>258</v>
      </c>
      <c r="AD412" s="29" t="s">
        <v>265</v>
      </c>
      <c r="AE412" s="29" t="s">
        <v>1353</v>
      </c>
      <c r="AF412" s="29" t="s">
        <v>1361</v>
      </c>
      <c r="AG412" s="183" t="s">
        <v>1362</v>
      </c>
      <c r="AH412" s="29" t="s">
        <v>1356</v>
      </c>
      <c r="AI412" s="29" t="s">
        <v>1357</v>
      </c>
      <c r="AJ412" s="29" t="s">
        <v>258</v>
      </c>
      <c r="AK412" s="29" t="s">
        <v>258</v>
      </c>
      <c r="AL412" s="29" t="s">
        <v>13326</v>
      </c>
    </row>
    <row r="413" spans="1:38" x14ac:dyDescent="0.2">
      <c r="A413" s="35" t="s">
        <v>16</v>
      </c>
      <c r="B413" s="36">
        <v>2759</v>
      </c>
      <c r="C413" s="36"/>
      <c r="D413" s="36" t="s">
        <v>1349</v>
      </c>
      <c r="E413" s="37" t="s">
        <v>1904</v>
      </c>
      <c r="F413" s="38" t="s">
        <v>1269</v>
      </c>
      <c r="G413" s="38" t="s">
        <v>1271</v>
      </c>
      <c r="H413" s="35" t="s">
        <v>1440</v>
      </c>
      <c r="I413" s="35"/>
      <c r="J413" s="29" t="s">
        <v>484</v>
      </c>
      <c r="K413" s="29" t="s">
        <v>1551</v>
      </c>
      <c r="L413" s="29" t="s">
        <v>1384</v>
      </c>
      <c r="M413" s="39">
        <v>210.72913027090596</v>
      </c>
      <c r="N413" s="39">
        <v>616.17716084873371</v>
      </c>
      <c r="O413" s="29">
        <v>44197</v>
      </c>
      <c r="P413" s="29">
        <v>45265</v>
      </c>
      <c r="Q413" s="40">
        <v>2.9240246000000001</v>
      </c>
      <c r="R413" s="39">
        <v>210.38789869952089</v>
      </c>
      <c r="S413" s="39">
        <v>210.38789869952089</v>
      </c>
      <c r="T413" s="39">
        <v>195.40136344969201</v>
      </c>
      <c r="U413" s="39">
        <v>0</v>
      </c>
      <c r="V413" s="39">
        <v>0</v>
      </c>
      <c r="W413" s="29" t="s">
        <v>1357</v>
      </c>
      <c r="X413" s="29" t="s">
        <v>258</v>
      </c>
      <c r="Y413" s="29" t="s">
        <v>1349</v>
      </c>
      <c r="Z413" s="41" t="s">
        <v>1349</v>
      </c>
      <c r="AA413" s="42" t="s">
        <v>1349</v>
      </c>
      <c r="AB413" s="29" t="s">
        <v>258</v>
      </c>
      <c r="AC413" s="29" t="s">
        <v>258</v>
      </c>
      <c r="AD413" s="29" t="s">
        <v>265</v>
      </c>
      <c r="AE413" s="29" t="s">
        <v>1353</v>
      </c>
      <c r="AF413" s="29" t="s">
        <v>1368</v>
      </c>
      <c r="AG413" s="183" t="s">
        <v>1369</v>
      </c>
      <c r="AH413" s="29" t="s">
        <v>1356</v>
      </c>
      <c r="AI413" s="29" t="s">
        <v>1357</v>
      </c>
      <c r="AJ413" s="29" t="s">
        <v>258</v>
      </c>
      <c r="AK413" s="29" t="s">
        <v>258</v>
      </c>
      <c r="AL413" s="29" t="s">
        <v>13326</v>
      </c>
    </row>
    <row r="414" spans="1:38" x14ac:dyDescent="0.2">
      <c r="A414" s="35" t="s">
        <v>16</v>
      </c>
      <c r="B414" s="36">
        <v>2761</v>
      </c>
      <c r="C414" s="36"/>
      <c r="D414" s="36" t="s">
        <v>1349</v>
      </c>
      <c r="E414" s="37" t="s">
        <v>1905</v>
      </c>
      <c r="F414" s="38" t="s">
        <v>1266</v>
      </c>
      <c r="G414" s="38" t="s">
        <v>1268</v>
      </c>
      <c r="H414" s="35" t="s">
        <v>1560</v>
      </c>
      <c r="I414" s="35"/>
      <c r="J414" s="29" t="s">
        <v>382</v>
      </c>
      <c r="K414" s="29" t="s">
        <v>1906</v>
      </c>
      <c r="L414" s="29" t="s">
        <v>1907</v>
      </c>
      <c r="M414" s="39">
        <v>165.84643569535308</v>
      </c>
      <c r="N414" s="39">
        <v>543.51316632443525</v>
      </c>
      <c r="O414" s="29">
        <v>44197</v>
      </c>
      <c r="P414" s="29">
        <v>45394</v>
      </c>
      <c r="Q414" s="40">
        <v>3.2772074</v>
      </c>
      <c r="R414" s="39">
        <v>165.59457905544147</v>
      </c>
      <c r="S414" s="39">
        <v>165.59457905544147</v>
      </c>
      <c r="T414" s="39">
        <v>165.59457905544147</v>
      </c>
      <c r="U414" s="39">
        <v>46.729429158110882</v>
      </c>
      <c r="V414" s="39">
        <v>0</v>
      </c>
      <c r="W414" s="29" t="s">
        <v>1357</v>
      </c>
      <c r="X414" s="29" t="s">
        <v>258</v>
      </c>
      <c r="Y414" s="29" t="s">
        <v>1349</v>
      </c>
      <c r="Z414" s="41" t="s">
        <v>1349</v>
      </c>
      <c r="AA414" s="42" t="s">
        <v>1349</v>
      </c>
      <c r="AB414" s="29" t="s">
        <v>258</v>
      </c>
      <c r="AC414" s="29" t="s">
        <v>258</v>
      </c>
      <c r="AD414" s="29" t="s">
        <v>258</v>
      </c>
      <c r="AE414" s="29" t="s">
        <v>1353</v>
      </c>
      <c r="AF414" s="29" t="s">
        <v>1368</v>
      </c>
      <c r="AG414" s="183" t="s">
        <v>1369</v>
      </c>
      <c r="AH414" s="29" t="s">
        <v>1356</v>
      </c>
      <c r="AI414" s="29" t="s">
        <v>1357</v>
      </c>
      <c r="AJ414" s="29" t="s">
        <v>258</v>
      </c>
      <c r="AK414" s="29" t="s">
        <v>258</v>
      </c>
      <c r="AL414" s="29" t="s">
        <v>13326</v>
      </c>
    </row>
    <row r="415" spans="1:38" x14ac:dyDescent="0.2">
      <c r="A415" s="35" t="s">
        <v>16</v>
      </c>
      <c r="B415" s="36">
        <v>2764</v>
      </c>
      <c r="C415" s="36"/>
      <c r="D415" s="36" t="s">
        <v>1349</v>
      </c>
      <c r="E415" s="37" t="s">
        <v>1908</v>
      </c>
      <c r="F415" s="38" t="s">
        <v>1269</v>
      </c>
      <c r="G415" s="38" t="s">
        <v>1271</v>
      </c>
      <c r="H415" s="35" t="s">
        <v>1440</v>
      </c>
      <c r="I415" s="35"/>
      <c r="J415" s="29" t="s">
        <v>1371</v>
      </c>
      <c r="K415" s="29" t="s">
        <v>1371</v>
      </c>
      <c r="L415" s="29" t="s">
        <v>1384</v>
      </c>
      <c r="M415" s="39">
        <v>74.179131731496042</v>
      </c>
      <c r="N415" s="39">
        <v>238.42929500342231</v>
      </c>
      <c r="O415" s="29">
        <v>44197</v>
      </c>
      <c r="P415" s="29">
        <v>45371</v>
      </c>
      <c r="Q415" s="40">
        <v>3.2142368000000001</v>
      </c>
      <c r="R415" s="39">
        <v>74.065270362765233</v>
      </c>
      <c r="S415" s="39">
        <v>74.065270362765233</v>
      </c>
      <c r="T415" s="39">
        <v>74.065270362765233</v>
      </c>
      <c r="U415" s="39">
        <v>16.233483915126623</v>
      </c>
      <c r="V415" s="39">
        <v>0</v>
      </c>
      <c r="W415" s="29" t="s">
        <v>265</v>
      </c>
      <c r="X415" s="29" t="s">
        <v>11773</v>
      </c>
      <c r="Y415" s="29">
        <v>45268</v>
      </c>
      <c r="Z415" s="41" t="s">
        <v>11760</v>
      </c>
      <c r="AA415" s="42" t="s">
        <v>1349</v>
      </c>
      <c r="AB415" s="29" t="s">
        <v>258</v>
      </c>
      <c r="AC415" s="29" t="s">
        <v>258</v>
      </c>
      <c r="AD415" s="29" t="s">
        <v>265</v>
      </c>
      <c r="AE415" s="29" t="s">
        <v>1353</v>
      </c>
      <c r="AF415" s="29" t="s">
        <v>1368</v>
      </c>
      <c r="AG415" s="183" t="s">
        <v>1369</v>
      </c>
      <c r="AH415" s="29" t="s">
        <v>1356</v>
      </c>
      <c r="AI415" s="29" t="s">
        <v>1357</v>
      </c>
      <c r="AJ415" s="29" t="s">
        <v>258</v>
      </c>
      <c r="AK415" s="29" t="s">
        <v>258</v>
      </c>
      <c r="AL415" s="29" t="s">
        <v>13327</v>
      </c>
    </row>
    <row r="416" spans="1:38" x14ac:dyDescent="0.2">
      <c r="A416" s="35" t="s">
        <v>17</v>
      </c>
      <c r="B416" s="36">
        <v>2765</v>
      </c>
      <c r="C416" s="36"/>
      <c r="D416" s="36" t="s">
        <v>1349</v>
      </c>
      <c r="E416" s="37" t="s">
        <v>1909</v>
      </c>
      <c r="F416" s="38" t="s">
        <v>1269</v>
      </c>
      <c r="G416" s="38" t="s">
        <v>1273</v>
      </c>
      <c r="H416" s="35" t="s">
        <v>453</v>
      </c>
      <c r="I416" s="35"/>
      <c r="J416" s="29" t="s">
        <v>281</v>
      </c>
      <c r="K416" s="29" t="s">
        <v>282</v>
      </c>
      <c r="L416" s="29" t="s">
        <v>1910</v>
      </c>
      <c r="M416" s="39">
        <v>0</v>
      </c>
      <c r="N416" s="39"/>
      <c r="O416" s="29">
        <v>44197</v>
      </c>
      <c r="P416" s="29">
        <v>46022</v>
      </c>
      <c r="Q416" s="40">
        <v>4.9965776999999996</v>
      </c>
      <c r="R416" s="39"/>
      <c r="S416" s="39"/>
      <c r="T416" s="39"/>
      <c r="U416" s="39"/>
      <c r="V416" s="39"/>
      <c r="W416" s="29" t="s">
        <v>265</v>
      </c>
      <c r="X416" s="29" t="s">
        <v>11773</v>
      </c>
      <c r="Y416" s="29">
        <v>45274</v>
      </c>
      <c r="Z416" s="41" t="s">
        <v>11760</v>
      </c>
      <c r="AA416" s="42" t="s">
        <v>13328</v>
      </c>
      <c r="AB416" s="29" t="s">
        <v>258</v>
      </c>
      <c r="AC416" s="29" t="s">
        <v>258</v>
      </c>
      <c r="AD416" s="29" t="s">
        <v>258</v>
      </c>
      <c r="AE416" s="29" t="s">
        <v>1367</v>
      </c>
      <c r="AF416" s="29" t="s">
        <v>1368</v>
      </c>
      <c r="AG416" s="183" t="s">
        <v>1369</v>
      </c>
      <c r="AH416" s="29" t="s">
        <v>1356</v>
      </c>
      <c r="AI416" s="29" t="s">
        <v>1357</v>
      </c>
      <c r="AJ416" s="29" t="s">
        <v>265</v>
      </c>
      <c r="AK416" s="29" t="s">
        <v>258</v>
      </c>
      <c r="AL416" s="29" t="s">
        <v>12221</v>
      </c>
    </row>
    <row r="417" spans="1:38" x14ac:dyDescent="0.2">
      <c r="A417" s="35" t="s">
        <v>18</v>
      </c>
      <c r="B417" s="36">
        <v>2765</v>
      </c>
      <c r="C417" s="36">
        <v>1</v>
      </c>
      <c r="D417" s="36" t="s">
        <v>1911</v>
      </c>
      <c r="E417" s="37" t="s">
        <v>1912</v>
      </c>
      <c r="F417" s="38" t="s">
        <v>1269</v>
      </c>
      <c r="G417" s="38" t="s">
        <v>1273</v>
      </c>
      <c r="H417" s="35" t="s">
        <v>453</v>
      </c>
      <c r="I417" s="35"/>
      <c r="J417" s="29" t="s">
        <v>281</v>
      </c>
      <c r="K417" s="29" t="s">
        <v>282</v>
      </c>
      <c r="L417" s="29" t="s">
        <v>1910</v>
      </c>
      <c r="M417" s="39">
        <v>45.738048095748006</v>
      </c>
      <c r="N417" s="39">
        <v>228.53371115674193</v>
      </c>
      <c r="O417" s="29">
        <v>44197</v>
      </c>
      <c r="P417" s="29">
        <v>46022</v>
      </c>
      <c r="Q417" s="40">
        <v>4.9965776999999996</v>
      </c>
      <c r="R417" s="39">
        <v>45.681711156741954</v>
      </c>
      <c r="S417" s="39">
        <v>45.681711156741954</v>
      </c>
      <c r="T417" s="39">
        <v>45.681711156741954</v>
      </c>
      <c r="U417" s="39">
        <v>45.806866529774126</v>
      </c>
      <c r="V417" s="39">
        <v>45.681711156741954</v>
      </c>
      <c r="W417" s="29" t="s">
        <v>265</v>
      </c>
      <c r="X417" s="29" t="s">
        <v>11773</v>
      </c>
      <c r="Y417" s="29">
        <v>45274</v>
      </c>
      <c r="Z417" s="41" t="s">
        <v>11760</v>
      </c>
      <c r="AA417" s="42" t="s">
        <v>1349</v>
      </c>
      <c r="AB417" s="29" t="s">
        <v>258</v>
      </c>
      <c r="AC417" s="29" t="s">
        <v>258</v>
      </c>
      <c r="AD417" s="29" t="s">
        <v>258</v>
      </c>
      <c r="AE417" s="29" t="s">
        <v>1367</v>
      </c>
      <c r="AF417" s="29" t="s">
        <v>1368</v>
      </c>
      <c r="AG417" s="183" t="s">
        <v>1369</v>
      </c>
      <c r="AH417" s="29" t="s">
        <v>1356</v>
      </c>
      <c r="AI417" s="29" t="s">
        <v>1357</v>
      </c>
      <c r="AJ417" s="29" t="s">
        <v>265</v>
      </c>
      <c r="AK417" s="29" t="s">
        <v>258</v>
      </c>
      <c r="AL417" s="29" t="s">
        <v>12221</v>
      </c>
    </row>
    <row r="418" spans="1:38" x14ac:dyDescent="0.2">
      <c r="A418" s="35" t="s">
        <v>18</v>
      </c>
      <c r="B418" s="36">
        <v>2765</v>
      </c>
      <c r="C418" s="44">
        <v>2</v>
      </c>
      <c r="D418" s="36" t="s">
        <v>1913</v>
      </c>
      <c r="E418" s="240" t="s">
        <v>1914</v>
      </c>
      <c r="F418" s="38" t="s">
        <v>1269</v>
      </c>
      <c r="G418" s="38" t="s">
        <v>1273</v>
      </c>
      <c r="H418" s="35" t="s">
        <v>453</v>
      </c>
      <c r="I418" s="35"/>
      <c r="J418" s="29" t="s">
        <v>281</v>
      </c>
      <c r="K418" s="29" t="s">
        <v>282</v>
      </c>
      <c r="L418" s="29" t="s">
        <v>1910</v>
      </c>
      <c r="M418" s="39">
        <v>47.804720418937947</v>
      </c>
      <c r="N418" s="39">
        <v>238.85999999999999</v>
      </c>
      <c r="O418" s="29">
        <v>44197</v>
      </c>
      <c r="P418" s="29">
        <v>46022</v>
      </c>
      <c r="Q418" s="40">
        <v>4.9965776999999996</v>
      </c>
      <c r="R418" s="39">
        <v>47.771999999999998</v>
      </c>
      <c r="S418" s="39">
        <v>47.771999999999998</v>
      </c>
      <c r="T418" s="39">
        <v>47.771999999999998</v>
      </c>
      <c r="U418" s="39">
        <v>47.771999999999998</v>
      </c>
      <c r="V418" s="39">
        <v>47.771999999999998</v>
      </c>
      <c r="W418" s="29" t="s">
        <v>265</v>
      </c>
      <c r="X418" s="29" t="s">
        <v>11773</v>
      </c>
      <c r="Y418" s="29">
        <v>45274</v>
      </c>
      <c r="Z418" s="41" t="s">
        <v>11760</v>
      </c>
      <c r="AA418" s="42"/>
      <c r="AB418" s="29" t="s">
        <v>258</v>
      </c>
      <c r="AC418" s="29" t="s">
        <v>258</v>
      </c>
      <c r="AD418" s="29" t="s">
        <v>258</v>
      </c>
      <c r="AE418" s="29" t="s">
        <v>1367</v>
      </c>
      <c r="AF418" s="29" t="s">
        <v>1368</v>
      </c>
      <c r="AG418" s="183" t="s">
        <v>1369</v>
      </c>
      <c r="AH418" s="29" t="s">
        <v>1356</v>
      </c>
      <c r="AI418" s="29" t="s">
        <v>1357</v>
      </c>
      <c r="AJ418" s="29" t="s">
        <v>265</v>
      </c>
      <c r="AK418" s="29" t="s">
        <v>258</v>
      </c>
      <c r="AL418" s="29" t="s">
        <v>12221</v>
      </c>
    </row>
    <row r="419" spans="1:38" x14ac:dyDescent="0.2">
      <c r="A419" s="35" t="s">
        <v>18</v>
      </c>
      <c r="B419" s="36">
        <v>2765</v>
      </c>
      <c r="C419" s="44">
        <v>3</v>
      </c>
      <c r="D419" s="36" t="s">
        <v>1915</v>
      </c>
      <c r="E419" s="240" t="s">
        <v>1916</v>
      </c>
      <c r="F419" s="38" t="s">
        <v>1269</v>
      </c>
      <c r="G419" s="38" t="s">
        <v>1273</v>
      </c>
      <c r="H419" s="35" t="s">
        <v>453</v>
      </c>
      <c r="I419" s="35"/>
      <c r="J419" s="29" t="s">
        <v>281</v>
      </c>
      <c r="K419" s="29" t="s">
        <v>282</v>
      </c>
      <c r="L419" s="29" t="s">
        <v>1910</v>
      </c>
      <c r="M419" s="39">
        <v>39.135786880688364</v>
      </c>
      <c r="N419" s="39">
        <v>195.54500000000002</v>
      </c>
      <c r="O419" s="29">
        <v>44197</v>
      </c>
      <c r="P419" s="29">
        <v>46022</v>
      </c>
      <c r="Q419" s="40">
        <v>4.9965776999999996</v>
      </c>
      <c r="R419" s="39">
        <v>39.109000000000002</v>
      </c>
      <c r="S419" s="39">
        <v>39.109000000000002</v>
      </c>
      <c r="T419" s="39">
        <v>39.109000000000002</v>
      </c>
      <c r="U419" s="39">
        <v>39.109000000000002</v>
      </c>
      <c r="V419" s="39">
        <v>39.109000000000002</v>
      </c>
      <c r="W419" s="29" t="s">
        <v>265</v>
      </c>
      <c r="X419" s="29" t="s">
        <v>11773</v>
      </c>
      <c r="Y419" s="29">
        <v>45274</v>
      </c>
      <c r="Z419" s="41" t="s">
        <v>11760</v>
      </c>
      <c r="AA419" s="42"/>
      <c r="AB419" s="29" t="s">
        <v>258</v>
      </c>
      <c r="AC419" s="29" t="s">
        <v>258</v>
      </c>
      <c r="AD419" s="29" t="s">
        <v>258</v>
      </c>
      <c r="AE419" s="29" t="s">
        <v>1367</v>
      </c>
      <c r="AF419" s="29" t="s">
        <v>1368</v>
      </c>
      <c r="AG419" s="183" t="s">
        <v>1369</v>
      </c>
      <c r="AH419" s="29" t="s">
        <v>1356</v>
      </c>
      <c r="AI419" s="29" t="s">
        <v>1357</v>
      </c>
      <c r="AJ419" s="29" t="s">
        <v>265</v>
      </c>
      <c r="AK419" s="29" t="s">
        <v>258</v>
      </c>
      <c r="AL419" s="29" t="s">
        <v>12221</v>
      </c>
    </row>
    <row r="420" spans="1:38" x14ac:dyDescent="0.2">
      <c r="A420" s="35" t="s">
        <v>18</v>
      </c>
      <c r="B420" s="36">
        <v>2765</v>
      </c>
      <c r="C420" s="36">
        <v>4</v>
      </c>
      <c r="D420" s="36" t="s">
        <v>1917</v>
      </c>
      <c r="E420" s="37" t="s">
        <v>1918</v>
      </c>
      <c r="F420" s="38" t="s">
        <v>1269</v>
      </c>
      <c r="G420" s="38" t="s">
        <v>1273</v>
      </c>
      <c r="H420" s="35" t="s">
        <v>453</v>
      </c>
      <c r="I420" s="35"/>
      <c r="J420" s="29" t="s">
        <v>281</v>
      </c>
      <c r="K420" s="29" t="s">
        <v>282</v>
      </c>
      <c r="L420" s="29" t="s">
        <v>1910</v>
      </c>
      <c r="M420" s="39">
        <v>35.34635716488723</v>
      </c>
      <c r="N420" s="39">
        <v>176.61081998631073</v>
      </c>
      <c r="O420" s="29">
        <v>44197</v>
      </c>
      <c r="P420" s="29">
        <v>46022</v>
      </c>
      <c r="Q420" s="40">
        <v>4.9965776999999996</v>
      </c>
      <c r="R420" s="39">
        <v>35.302819986310745</v>
      </c>
      <c r="S420" s="39">
        <v>35.302819986310745</v>
      </c>
      <c r="T420" s="39">
        <v>35.302819986310745</v>
      </c>
      <c r="U420" s="39">
        <v>35.399540041067759</v>
      </c>
      <c r="V420" s="39">
        <v>35.302819986310745</v>
      </c>
      <c r="W420" s="29" t="s">
        <v>265</v>
      </c>
      <c r="X420" s="29" t="s">
        <v>11773</v>
      </c>
      <c r="Y420" s="29">
        <v>45274</v>
      </c>
      <c r="Z420" s="41" t="s">
        <v>11760</v>
      </c>
      <c r="AA420" s="42" t="s">
        <v>1349</v>
      </c>
      <c r="AB420" s="29" t="s">
        <v>258</v>
      </c>
      <c r="AC420" s="29" t="s">
        <v>258</v>
      </c>
      <c r="AD420" s="29" t="s">
        <v>258</v>
      </c>
      <c r="AE420" s="29" t="s">
        <v>1367</v>
      </c>
      <c r="AF420" s="29" t="s">
        <v>1368</v>
      </c>
      <c r="AG420" s="183" t="s">
        <v>1369</v>
      </c>
      <c r="AH420" s="29" t="s">
        <v>1356</v>
      </c>
      <c r="AI420" s="29" t="s">
        <v>1357</v>
      </c>
      <c r="AJ420" s="29" t="s">
        <v>265</v>
      </c>
      <c r="AK420" s="29" t="s">
        <v>258</v>
      </c>
      <c r="AL420" s="29" t="s">
        <v>12221</v>
      </c>
    </row>
    <row r="421" spans="1:38" x14ac:dyDescent="0.2">
      <c r="A421" s="35" t="s">
        <v>18</v>
      </c>
      <c r="B421" s="36">
        <v>2765</v>
      </c>
      <c r="C421" s="36">
        <v>5</v>
      </c>
      <c r="D421" s="36" t="s">
        <v>1919</v>
      </c>
      <c r="E421" s="37" t="s">
        <v>1920</v>
      </c>
      <c r="F421" s="38" t="s">
        <v>1269</v>
      </c>
      <c r="G421" s="38" t="s">
        <v>1273</v>
      </c>
      <c r="H421" s="35" t="s">
        <v>453</v>
      </c>
      <c r="I421" s="35"/>
      <c r="J421" s="29" t="s">
        <v>281</v>
      </c>
      <c r="K421" s="29" t="s">
        <v>282</v>
      </c>
      <c r="L421" s="29" t="s">
        <v>1910</v>
      </c>
      <c r="M421" s="39">
        <v>45.917146177456466</v>
      </c>
      <c r="N421" s="39">
        <v>229.4285886379192</v>
      </c>
      <c r="O421" s="29">
        <v>44197</v>
      </c>
      <c r="P421" s="29">
        <v>46022</v>
      </c>
      <c r="Q421" s="40">
        <v>4.9965776999999996</v>
      </c>
      <c r="R421" s="39">
        <v>45.860588637919228</v>
      </c>
      <c r="S421" s="39">
        <v>45.860588637919228</v>
      </c>
      <c r="T421" s="39">
        <v>45.860588637919228</v>
      </c>
      <c r="U421" s="39">
        <v>45.986234086242298</v>
      </c>
      <c r="V421" s="39">
        <v>45.860588637919228</v>
      </c>
      <c r="W421" s="29" t="s">
        <v>265</v>
      </c>
      <c r="X421" s="29" t="s">
        <v>11773</v>
      </c>
      <c r="Y421" s="29">
        <v>45274</v>
      </c>
      <c r="Z421" s="41" t="s">
        <v>11760</v>
      </c>
      <c r="AA421" s="42" t="s">
        <v>1349</v>
      </c>
      <c r="AB421" s="29" t="s">
        <v>258</v>
      </c>
      <c r="AC421" s="29" t="s">
        <v>258</v>
      </c>
      <c r="AD421" s="29" t="s">
        <v>258</v>
      </c>
      <c r="AE421" s="29" t="s">
        <v>1367</v>
      </c>
      <c r="AF421" s="29" t="s">
        <v>1368</v>
      </c>
      <c r="AG421" s="183" t="s">
        <v>1369</v>
      </c>
      <c r="AH421" s="29" t="s">
        <v>1356</v>
      </c>
      <c r="AI421" s="29" t="s">
        <v>1357</v>
      </c>
      <c r="AJ421" s="29" t="s">
        <v>265</v>
      </c>
      <c r="AK421" s="29" t="s">
        <v>258</v>
      </c>
      <c r="AL421" s="29" t="s">
        <v>12221</v>
      </c>
    </row>
    <row r="422" spans="1:38" x14ac:dyDescent="0.2">
      <c r="A422" s="35" t="s">
        <v>18</v>
      </c>
      <c r="B422" s="36">
        <v>2765</v>
      </c>
      <c r="C422" s="36">
        <v>6</v>
      </c>
      <c r="D422" s="36" t="s">
        <v>1921</v>
      </c>
      <c r="E422" s="37" t="s">
        <v>1922</v>
      </c>
      <c r="F422" s="38" t="s">
        <v>1269</v>
      </c>
      <c r="G422" s="38" t="s">
        <v>1273</v>
      </c>
      <c r="H422" s="35" t="s">
        <v>453</v>
      </c>
      <c r="I422" s="35"/>
      <c r="J422" s="29" t="s">
        <v>281</v>
      </c>
      <c r="K422" s="29" t="s">
        <v>282</v>
      </c>
      <c r="L422" s="29" t="s">
        <v>1910</v>
      </c>
      <c r="M422" s="39">
        <v>47.659100145358323</v>
      </c>
      <c r="N422" s="39">
        <v>238.13239698836412</v>
      </c>
      <c r="O422" s="29">
        <v>44197</v>
      </c>
      <c r="P422" s="29">
        <v>46022</v>
      </c>
      <c r="Q422" s="40">
        <v>4.9965776999999996</v>
      </c>
      <c r="R422" s="39">
        <v>47.600396988364132</v>
      </c>
      <c r="S422" s="39">
        <v>47.600396988364132</v>
      </c>
      <c r="T422" s="39">
        <v>47.600396988364132</v>
      </c>
      <c r="U422" s="39">
        <v>47.730809034907594</v>
      </c>
      <c r="V422" s="39">
        <v>47.600396988364132</v>
      </c>
      <c r="W422" s="29" t="s">
        <v>265</v>
      </c>
      <c r="X422" s="29" t="s">
        <v>11773</v>
      </c>
      <c r="Y422" s="29">
        <v>45274</v>
      </c>
      <c r="Z422" s="41" t="s">
        <v>11760</v>
      </c>
      <c r="AA422" s="42" t="s">
        <v>1349</v>
      </c>
      <c r="AB422" s="29" t="s">
        <v>258</v>
      </c>
      <c r="AC422" s="29" t="s">
        <v>258</v>
      </c>
      <c r="AD422" s="29" t="s">
        <v>258</v>
      </c>
      <c r="AE422" s="29" t="s">
        <v>1367</v>
      </c>
      <c r="AF422" s="29" t="s">
        <v>1368</v>
      </c>
      <c r="AG422" s="183" t="s">
        <v>1369</v>
      </c>
      <c r="AH422" s="29" t="s">
        <v>1356</v>
      </c>
      <c r="AI422" s="29" t="s">
        <v>1357</v>
      </c>
      <c r="AJ422" s="29" t="s">
        <v>265</v>
      </c>
      <c r="AK422" s="29" t="s">
        <v>258</v>
      </c>
      <c r="AL422" s="29" t="s">
        <v>12221</v>
      </c>
    </row>
    <row r="423" spans="1:38" x14ac:dyDescent="0.2">
      <c r="A423" s="35" t="s">
        <v>18</v>
      </c>
      <c r="B423" s="36">
        <v>2765</v>
      </c>
      <c r="C423" s="36">
        <v>7</v>
      </c>
      <c r="D423" s="36" t="s">
        <v>1923</v>
      </c>
      <c r="E423" s="37" t="s">
        <v>1924</v>
      </c>
      <c r="F423" s="38" t="s">
        <v>1269</v>
      </c>
      <c r="G423" s="38" t="s">
        <v>1273</v>
      </c>
      <c r="H423" s="35" t="s">
        <v>453</v>
      </c>
      <c r="I423" s="35"/>
      <c r="J423" s="29" t="s">
        <v>281</v>
      </c>
      <c r="K423" s="29" t="s">
        <v>282</v>
      </c>
      <c r="L423" s="29" t="s">
        <v>1910</v>
      </c>
      <c r="M423" s="39">
        <v>36.732116065257173</v>
      </c>
      <c r="N423" s="39">
        <v>183.53487200547571</v>
      </c>
      <c r="O423" s="29">
        <v>44197</v>
      </c>
      <c r="P423" s="29">
        <v>46022</v>
      </c>
      <c r="Q423" s="40">
        <v>4.9965776999999996</v>
      </c>
      <c r="R423" s="39">
        <v>36.686872005475699</v>
      </c>
      <c r="S423" s="39">
        <v>36.686872005475699</v>
      </c>
      <c r="T423" s="39">
        <v>36.686872005475699</v>
      </c>
      <c r="U423" s="39">
        <v>36.787383983572894</v>
      </c>
      <c r="V423" s="39">
        <v>36.686872005475699</v>
      </c>
      <c r="W423" s="29" t="s">
        <v>265</v>
      </c>
      <c r="X423" s="29" t="s">
        <v>11773</v>
      </c>
      <c r="Y423" s="29">
        <v>45274</v>
      </c>
      <c r="Z423" s="41" t="s">
        <v>11760</v>
      </c>
      <c r="AA423" s="42" t="s">
        <v>1349</v>
      </c>
      <c r="AB423" s="29" t="s">
        <v>258</v>
      </c>
      <c r="AC423" s="29" t="s">
        <v>258</v>
      </c>
      <c r="AD423" s="29" t="s">
        <v>258</v>
      </c>
      <c r="AE423" s="29" t="s">
        <v>1367</v>
      </c>
      <c r="AF423" s="29" t="s">
        <v>1368</v>
      </c>
      <c r="AG423" s="183" t="s">
        <v>1369</v>
      </c>
      <c r="AH423" s="29" t="s">
        <v>1356</v>
      </c>
      <c r="AI423" s="29" t="s">
        <v>1357</v>
      </c>
      <c r="AJ423" s="29" t="s">
        <v>265</v>
      </c>
      <c r="AK423" s="29" t="s">
        <v>258</v>
      </c>
      <c r="AL423" s="29" t="s">
        <v>12221</v>
      </c>
    </row>
    <row r="424" spans="1:38" x14ac:dyDescent="0.2">
      <c r="A424" s="35" t="s">
        <v>18</v>
      </c>
      <c r="B424" s="36">
        <v>2765</v>
      </c>
      <c r="C424" s="36">
        <v>8</v>
      </c>
      <c r="D424" s="36" t="s">
        <v>1925</v>
      </c>
      <c r="E424" s="37" t="s">
        <v>1926</v>
      </c>
      <c r="F424" s="38" t="s">
        <v>1269</v>
      </c>
      <c r="G424" s="38" t="s">
        <v>1273</v>
      </c>
      <c r="H424" s="35" t="s">
        <v>453</v>
      </c>
      <c r="I424" s="35"/>
      <c r="J424" s="29" t="s">
        <v>281</v>
      </c>
      <c r="K424" s="29" t="s">
        <v>282</v>
      </c>
      <c r="L424" s="29" t="s">
        <v>1910</v>
      </c>
      <c r="M424" s="39">
        <v>34.738024015843962</v>
      </c>
      <c r="N424" s="39">
        <v>173.57123613963037</v>
      </c>
      <c r="O424" s="29">
        <v>44197</v>
      </c>
      <c r="P424" s="29">
        <v>46022</v>
      </c>
      <c r="Q424" s="40">
        <v>4.9965776999999996</v>
      </c>
      <c r="R424" s="39">
        <v>34.695236139630389</v>
      </c>
      <c r="S424" s="39">
        <v>34.695236139630389</v>
      </c>
      <c r="T424" s="39">
        <v>34.695236139630389</v>
      </c>
      <c r="U424" s="39">
        <v>34.790291581108832</v>
      </c>
      <c r="V424" s="39">
        <v>34.695236139630389</v>
      </c>
      <c r="W424" s="29" t="s">
        <v>265</v>
      </c>
      <c r="X424" s="29" t="s">
        <v>11773</v>
      </c>
      <c r="Y424" s="29">
        <v>45274</v>
      </c>
      <c r="Z424" s="41" t="s">
        <v>11760</v>
      </c>
      <c r="AA424" s="42" t="s">
        <v>1349</v>
      </c>
      <c r="AB424" s="29" t="s">
        <v>258</v>
      </c>
      <c r="AC424" s="29" t="s">
        <v>258</v>
      </c>
      <c r="AD424" s="29" t="s">
        <v>258</v>
      </c>
      <c r="AE424" s="29" t="s">
        <v>1367</v>
      </c>
      <c r="AF424" s="29" t="s">
        <v>1368</v>
      </c>
      <c r="AG424" s="183" t="s">
        <v>1369</v>
      </c>
      <c r="AH424" s="29" t="s">
        <v>1356</v>
      </c>
      <c r="AI424" s="29" t="s">
        <v>1357</v>
      </c>
      <c r="AJ424" s="29" t="s">
        <v>265</v>
      </c>
      <c r="AK424" s="29" t="s">
        <v>258</v>
      </c>
      <c r="AL424" s="29" t="s">
        <v>12221</v>
      </c>
    </row>
    <row r="425" spans="1:38" x14ac:dyDescent="0.2">
      <c r="A425" s="35" t="s">
        <v>18</v>
      </c>
      <c r="B425" s="36">
        <v>2765</v>
      </c>
      <c r="C425" s="36">
        <v>9</v>
      </c>
      <c r="D425" s="36" t="s">
        <v>1927</v>
      </c>
      <c r="E425" s="37" t="s">
        <v>1928</v>
      </c>
      <c r="F425" s="38" t="s">
        <v>1269</v>
      </c>
      <c r="G425" s="38" t="s">
        <v>1273</v>
      </c>
      <c r="H425" s="35" t="s">
        <v>453</v>
      </c>
      <c r="I425" s="35"/>
      <c r="J425" s="29" t="s">
        <v>281</v>
      </c>
      <c r="K425" s="29" t="s">
        <v>282</v>
      </c>
      <c r="L425" s="29" t="s">
        <v>1910</v>
      </c>
      <c r="M425" s="39">
        <v>41.497725915410243</v>
      </c>
      <c r="N425" s="39">
        <v>207.3466119096509</v>
      </c>
      <c r="O425" s="29">
        <v>44197</v>
      </c>
      <c r="P425" s="29">
        <v>46022</v>
      </c>
      <c r="Q425" s="40">
        <v>4.9965776999999996</v>
      </c>
      <c r="R425" s="39">
        <v>41.446611909650919</v>
      </c>
      <c r="S425" s="39">
        <v>41.446611909650919</v>
      </c>
      <c r="T425" s="39">
        <v>41.446611909650919</v>
      </c>
      <c r="U425" s="39">
        <v>41.560164271047228</v>
      </c>
      <c r="V425" s="39">
        <v>41.446611909650919</v>
      </c>
      <c r="W425" s="29" t="s">
        <v>265</v>
      </c>
      <c r="X425" s="29" t="s">
        <v>11773</v>
      </c>
      <c r="Y425" s="29">
        <v>45274</v>
      </c>
      <c r="Z425" s="41" t="s">
        <v>11760</v>
      </c>
      <c r="AA425" s="42" t="s">
        <v>1349</v>
      </c>
      <c r="AB425" s="29" t="s">
        <v>258</v>
      </c>
      <c r="AC425" s="29" t="s">
        <v>258</v>
      </c>
      <c r="AD425" s="29" t="s">
        <v>258</v>
      </c>
      <c r="AE425" s="29" t="s">
        <v>1367</v>
      </c>
      <c r="AF425" s="29" t="s">
        <v>1368</v>
      </c>
      <c r="AG425" s="183" t="s">
        <v>1369</v>
      </c>
      <c r="AH425" s="29" t="s">
        <v>1356</v>
      </c>
      <c r="AI425" s="29" t="s">
        <v>1357</v>
      </c>
      <c r="AJ425" s="29" t="s">
        <v>265</v>
      </c>
      <c r="AK425" s="29" t="s">
        <v>258</v>
      </c>
      <c r="AL425" s="29" t="s">
        <v>12221</v>
      </c>
    </row>
    <row r="426" spans="1:38" x14ac:dyDescent="0.2">
      <c r="A426" s="35" t="s">
        <v>18</v>
      </c>
      <c r="B426" s="36">
        <v>2765</v>
      </c>
      <c r="C426" s="36">
        <v>10</v>
      </c>
      <c r="D426" s="36" t="s">
        <v>1929</v>
      </c>
      <c r="E426" s="37" t="s">
        <v>1930</v>
      </c>
      <c r="F426" s="38" t="s">
        <v>1269</v>
      </c>
      <c r="G426" s="38" t="s">
        <v>1273</v>
      </c>
      <c r="H426" s="35" t="s">
        <v>453</v>
      </c>
      <c r="I426" s="35"/>
      <c r="J426" s="29" t="s">
        <v>281</v>
      </c>
      <c r="K426" s="29" t="s">
        <v>282</v>
      </c>
      <c r="L426" s="29" t="s">
        <v>1910</v>
      </c>
      <c r="M426" s="39">
        <v>44.437316880463896</v>
      </c>
      <c r="N426" s="39">
        <v>14.477864476386035</v>
      </c>
      <c r="O426" s="29">
        <v>44197</v>
      </c>
      <c r="P426" s="29">
        <v>44316</v>
      </c>
      <c r="Q426" s="40">
        <v>0.32580419999999999</v>
      </c>
      <c r="R426" s="39">
        <v>14.477864476386035</v>
      </c>
      <c r="S426" s="39">
        <v>0</v>
      </c>
      <c r="T426" s="39">
        <v>0</v>
      </c>
      <c r="U426" s="39">
        <v>0</v>
      </c>
      <c r="V426" s="39">
        <v>0</v>
      </c>
      <c r="W426" s="29" t="s">
        <v>265</v>
      </c>
      <c r="X426" s="29" t="s">
        <v>11773</v>
      </c>
      <c r="Y426" s="29">
        <v>45274</v>
      </c>
      <c r="Z426" s="41" t="s">
        <v>11760</v>
      </c>
      <c r="AA426" s="42" t="s">
        <v>1349</v>
      </c>
      <c r="AB426" s="29" t="s">
        <v>258</v>
      </c>
      <c r="AC426" s="29" t="s">
        <v>258</v>
      </c>
      <c r="AD426" s="29" t="s">
        <v>258</v>
      </c>
      <c r="AE426" s="29" t="s">
        <v>1367</v>
      </c>
      <c r="AF426" s="29" t="s">
        <v>1368</v>
      </c>
      <c r="AG426" s="183" t="s">
        <v>1369</v>
      </c>
      <c r="AH426" s="29" t="s">
        <v>1356</v>
      </c>
      <c r="AI426" s="29" t="s">
        <v>1357</v>
      </c>
      <c r="AJ426" s="29" t="s">
        <v>265</v>
      </c>
      <c r="AK426" s="29" t="s">
        <v>258</v>
      </c>
      <c r="AL426" s="29" t="s">
        <v>12221</v>
      </c>
    </row>
    <row r="427" spans="1:38" x14ac:dyDescent="0.2">
      <c r="A427" s="35" t="s">
        <v>18</v>
      </c>
      <c r="B427" s="36">
        <v>2765</v>
      </c>
      <c r="C427" s="36">
        <v>11</v>
      </c>
      <c r="D427" s="36" t="s">
        <v>1931</v>
      </c>
      <c r="E427" s="37" t="s">
        <v>1932</v>
      </c>
      <c r="F427" s="38" t="s">
        <v>1269</v>
      </c>
      <c r="G427" s="38" t="s">
        <v>1273</v>
      </c>
      <c r="H427" s="35" t="s">
        <v>453</v>
      </c>
      <c r="I427" s="35"/>
      <c r="J427" s="29" t="s">
        <v>281</v>
      </c>
      <c r="K427" s="29" t="s">
        <v>282</v>
      </c>
      <c r="L427" s="29" t="s">
        <v>1910</v>
      </c>
      <c r="M427" s="39">
        <v>46.787183432893194</v>
      </c>
      <c r="N427" s="39">
        <v>46.627063655030803</v>
      </c>
      <c r="O427" s="29">
        <v>44197</v>
      </c>
      <c r="P427" s="29">
        <v>44561</v>
      </c>
      <c r="Q427" s="40">
        <v>0.99657770000000001</v>
      </c>
      <c r="R427" s="39">
        <v>46.627063655030803</v>
      </c>
      <c r="S427" s="39">
        <v>0</v>
      </c>
      <c r="T427" s="39">
        <v>0</v>
      </c>
      <c r="U427" s="39">
        <v>0</v>
      </c>
      <c r="V427" s="39">
        <v>0</v>
      </c>
      <c r="W427" s="29" t="s">
        <v>265</v>
      </c>
      <c r="X427" s="29" t="s">
        <v>11773</v>
      </c>
      <c r="Y427" s="29">
        <v>45274</v>
      </c>
      <c r="Z427" s="41" t="s">
        <v>11760</v>
      </c>
      <c r="AA427" s="42" t="s">
        <v>1349</v>
      </c>
      <c r="AB427" s="29" t="s">
        <v>258</v>
      </c>
      <c r="AC427" s="29" t="s">
        <v>258</v>
      </c>
      <c r="AD427" s="29" t="s">
        <v>258</v>
      </c>
      <c r="AE427" s="29" t="s">
        <v>1367</v>
      </c>
      <c r="AF427" s="29" t="s">
        <v>1368</v>
      </c>
      <c r="AG427" s="183" t="s">
        <v>1369</v>
      </c>
      <c r="AH427" s="29" t="s">
        <v>1356</v>
      </c>
      <c r="AI427" s="29" t="s">
        <v>1357</v>
      </c>
      <c r="AJ427" s="29" t="s">
        <v>265</v>
      </c>
      <c r="AK427" s="29" t="s">
        <v>258</v>
      </c>
      <c r="AL427" s="29" t="s">
        <v>12221</v>
      </c>
    </row>
    <row r="428" spans="1:38" x14ac:dyDescent="0.2">
      <c r="A428" s="35" t="s">
        <v>18</v>
      </c>
      <c r="B428" s="36">
        <v>2765</v>
      </c>
      <c r="C428" s="36">
        <v>12</v>
      </c>
      <c r="D428" s="36" t="s">
        <v>1933</v>
      </c>
      <c r="E428" s="37" t="s">
        <v>1934</v>
      </c>
      <c r="F428" s="38" t="s">
        <v>1269</v>
      </c>
      <c r="G428" s="38" t="s">
        <v>1273</v>
      </c>
      <c r="H428" s="35" t="s">
        <v>453</v>
      </c>
      <c r="I428" s="35"/>
      <c r="J428" s="29" t="s">
        <v>281</v>
      </c>
      <c r="K428" s="29" t="s">
        <v>282</v>
      </c>
      <c r="L428" s="29" t="s">
        <v>1910</v>
      </c>
      <c r="M428" s="39">
        <v>51.244063423355072</v>
      </c>
      <c r="N428" s="39">
        <v>256.04494455852159</v>
      </c>
      <c r="O428" s="29">
        <v>44197</v>
      </c>
      <c r="P428" s="29">
        <v>46022</v>
      </c>
      <c r="Q428" s="40">
        <v>4.9965776999999996</v>
      </c>
      <c r="R428" s="39">
        <v>51.18094455852156</v>
      </c>
      <c r="S428" s="39">
        <v>51.18094455852156</v>
      </c>
      <c r="T428" s="39">
        <v>51.18094455852156</v>
      </c>
      <c r="U428" s="39">
        <v>51.321166324435318</v>
      </c>
      <c r="V428" s="39">
        <v>51.18094455852156</v>
      </c>
      <c r="W428" s="29" t="s">
        <v>265</v>
      </c>
      <c r="X428" s="29" t="s">
        <v>11773</v>
      </c>
      <c r="Y428" s="29">
        <v>45274</v>
      </c>
      <c r="Z428" s="41" t="s">
        <v>11760</v>
      </c>
      <c r="AA428" s="42" t="s">
        <v>1349</v>
      </c>
      <c r="AB428" s="29" t="s">
        <v>258</v>
      </c>
      <c r="AC428" s="29" t="s">
        <v>258</v>
      </c>
      <c r="AD428" s="29" t="s">
        <v>258</v>
      </c>
      <c r="AE428" s="29" t="s">
        <v>1367</v>
      </c>
      <c r="AF428" s="29" t="s">
        <v>1368</v>
      </c>
      <c r="AG428" s="183" t="s">
        <v>1369</v>
      </c>
      <c r="AH428" s="29" t="s">
        <v>1356</v>
      </c>
      <c r="AI428" s="29" t="s">
        <v>1357</v>
      </c>
      <c r="AJ428" s="29" t="s">
        <v>265</v>
      </c>
      <c r="AK428" s="29" t="s">
        <v>258</v>
      </c>
      <c r="AL428" s="29" t="s">
        <v>12221</v>
      </c>
    </row>
    <row r="429" spans="1:38" x14ac:dyDescent="0.2">
      <c r="A429" s="35" t="s">
        <v>18</v>
      </c>
      <c r="B429" s="36">
        <v>2765</v>
      </c>
      <c r="C429" s="36">
        <v>13</v>
      </c>
      <c r="D429" s="36" t="s">
        <v>1935</v>
      </c>
      <c r="E429" s="37" t="s">
        <v>1936</v>
      </c>
      <c r="F429" s="38" t="s">
        <v>1269</v>
      </c>
      <c r="G429" s="38" t="s">
        <v>1273</v>
      </c>
      <c r="H429" s="35" t="s">
        <v>453</v>
      </c>
      <c r="I429" s="35"/>
      <c r="J429" s="29" t="s">
        <v>281</v>
      </c>
      <c r="K429" s="29" t="s">
        <v>282</v>
      </c>
      <c r="L429" s="29" t="s">
        <v>1910</v>
      </c>
      <c r="M429" s="39">
        <v>52.937149952500356</v>
      </c>
      <c r="N429" s="39">
        <v>17.247145790554416</v>
      </c>
      <c r="O429" s="29">
        <v>44197</v>
      </c>
      <c r="P429" s="29">
        <v>44316</v>
      </c>
      <c r="Q429" s="40">
        <v>0.32580419999999999</v>
      </c>
      <c r="R429" s="39">
        <v>17.247145790554416</v>
      </c>
      <c r="S429" s="39">
        <v>0</v>
      </c>
      <c r="T429" s="39">
        <v>0</v>
      </c>
      <c r="U429" s="39">
        <v>0</v>
      </c>
      <c r="V429" s="39">
        <v>0</v>
      </c>
      <c r="W429" s="29" t="s">
        <v>265</v>
      </c>
      <c r="X429" s="29" t="s">
        <v>11773</v>
      </c>
      <c r="Y429" s="29">
        <v>45274</v>
      </c>
      <c r="Z429" s="41" t="s">
        <v>11760</v>
      </c>
      <c r="AA429" s="42" t="s">
        <v>1349</v>
      </c>
      <c r="AB429" s="29" t="s">
        <v>258</v>
      </c>
      <c r="AC429" s="29" t="s">
        <v>258</v>
      </c>
      <c r="AD429" s="29" t="s">
        <v>258</v>
      </c>
      <c r="AE429" s="29" t="s">
        <v>1367</v>
      </c>
      <c r="AF429" s="29" t="s">
        <v>1368</v>
      </c>
      <c r="AG429" s="183" t="s">
        <v>1369</v>
      </c>
      <c r="AH429" s="29" t="s">
        <v>1356</v>
      </c>
      <c r="AI429" s="29" t="s">
        <v>1357</v>
      </c>
      <c r="AJ429" s="29" t="s">
        <v>265</v>
      </c>
      <c r="AK429" s="29" t="s">
        <v>258</v>
      </c>
      <c r="AL429" s="29" t="s">
        <v>12221</v>
      </c>
    </row>
    <row r="430" spans="1:38" x14ac:dyDescent="0.2">
      <c r="A430" s="35" t="s">
        <v>18</v>
      </c>
      <c r="B430" s="36">
        <v>2765</v>
      </c>
      <c r="C430" s="44">
        <v>14</v>
      </c>
      <c r="D430" s="36" t="s">
        <v>1937</v>
      </c>
      <c r="E430" s="37" t="s">
        <v>1938</v>
      </c>
      <c r="F430" s="38" t="s">
        <v>1269</v>
      </c>
      <c r="G430" s="38" t="s">
        <v>1273</v>
      </c>
      <c r="H430" s="35" t="s">
        <v>453</v>
      </c>
      <c r="I430" s="35"/>
      <c r="J430" s="29" t="s">
        <v>281</v>
      </c>
      <c r="K430" s="29" t="s">
        <v>282</v>
      </c>
      <c r="L430" s="29" t="s">
        <v>1910</v>
      </c>
      <c r="M430" s="39">
        <v>152.77600196713465</v>
      </c>
      <c r="N430" s="39">
        <v>556.30959616700898</v>
      </c>
      <c r="O430" s="29">
        <v>44692</v>
      </c>
      <c r="P430" s="29">
        <v>46022</v>
      </c>
      <c r="Q430" s="40">
        <v>3.6413414999999998</v>
      </c>
      <c r="R430" s="39">
        <v>0</v>
      </c>
      <c r="S430" s="39">
        <v>97.981596167008902</v>
      </c>
      <c r="T430" s="39">
        <v>152.77600000000001</v>
      </c>
      <c r="U430" s="39">
        <v>152.77600000000001</v>
      </c>
      <c r="V430" s="39">
        <v>152.77600000000001</v>
      </c>
      <c r="W430" s="29" t="s">
        <v>265</v>
      </c>
      <c r="X430" s="29" t="s">
        <v>11773</v>
      </c>
      <c r="Y430" s="29">
        <v>45274</v>
      </c>
      <c r="Z430" s="41" t="s">
        <v>11760</v>
      </c>
      <c r="AA430" s="42" t="s">
        <v>1349</v>
      </c>
      <c r="AB430" s="29" t="s">
        <v>258</v>
      </c>
      <c r="AC430" s="29" t="s">
        <v>258</v>
      </c>
      <c r="AD430" s="29" t="s">
        <v>258</v>
      </c>
      <c r="AE430" s="29" t="s">
        <v>1367</v>
      </c>
      <c r="AF430" s="29" t="s">
        <v>1368</v>
      </c>
      <c r="AG430" s="183" t="s">
        <v>1369</v>
      </c>
      <c r="AH430" s="29" t="s">
        <v>1356</v>
      </c>
      <c r="AI430" s="29" t="s">
        <v>1357</v>
      </c>
      <c r="AJ430" s="29" t="s">
        <v>265</v>
      </c>
      <c r="AK430" s="29" t="s">
        <v>258</v>
      </c>
      <c r="AL430" s="29" t="s">
        <v>12221</v>
      </c>
    </row>
    <row r="431" spans="1:38" x14ac:dyDescent="0.2">
      <c r="A431" s="35" t="s">
        <v>16</v>
      </c>
      <c r="B431" s="36">
        <v>2766</v>
      </c>
      <c r="C431" s="36"/>
      <c r="D431" s="36" t="s">
        <v>1349</v>
      </c>
      <c r="E431" s="37" t="s">
        <v>1939</v>
      </c>
      <c r="F431" s="38" t="s">
        <v>1269</v>
      </c>
      <c r="G431" s="38" t="s">
        <v>1271</v>
      </c>
      <c r="H431" s="35" t="s">
        <v>1440</v>
      </c>
      <c r="I431" s="35"/>
      <c r="J431" s="29" t="s">
        <v>1371</v>
      </c>
      <c r="K431" s="29" t="s">
        <v>1371</v>
      </c>
      <c r="L431" s="29" t="s">
        <v>1384</v>
      </c>
      <c r="M431" s="39">
        <v>64.674898991735731</v>
      </c>
      <c r="N431" s="39">
        <v>204.69317727583845</v>
      </c>
      <c r="O431" s="29">
        <v>44197</v>
      </c>
      <c r="P431" s="29">
        <v>45353</v>
      </c>
      <c r="Q431" s="40">
        <v>3.1649555</v>
      </c>
      <c r="R431" s="39">
        <v>64.574770704996581</v>
      </c>
      <c r="S431" s="39">
        <v>64.574770704996581</v>
      </c>
      <c r="T431" s="39">
        <v>64.574770704996581</v>
      </c>
      <c r="U431" s="39">
        <v>10.968865160848734</v>
      </c>
      <c r="V431" s="39">
        <v>0</v>
      </c>
      <c r="W431" s="29" t="s">
        <v>265</v>
      </c>
      <c r="X431" s="29" t="s">
        <v>11773</v>
      </c>
      <c r="Y431" s="29">
        <v>45377</v>
      </c>
      <c r="Z431" s="41" t="s">
        <v>11761</v>
      </c>
      <c r="AA431" s="42" t="s">
        <v>1349</v>
      </c>
      <c r="AB431" s="29" t="s">
        <v>258</v>
      </c>
      <c r="AC431" s="29" t="s">
        <v>258</v>
      </c>
      <c r="AD431" s="29" t="s">
        <v>265</v>
      </c>
      <c r="AE431" s="29" t="s">
        <v>1353</v>
      </c>
      <c r="AF431" s="29" t="s">
        <v>1368</v>
      </c>
      <c r="AG431" s="183" t="s">
        <v>1369</v>
      </c>
      <c r="AH431" s="29" t="s">
        <v>1356</v>
      </c>
      <c r="AI431" s="29" t="s">
        <v>1357</v>
      </c>
      <c r="AJ431" s="29" t="s">
        <v>258</v>
      </c>
      <c r="AK431" s="29" t="s">
        <v>258</v>
      </c>
      <c r="AL431" s="29" t="s">
        <v>13327</v>
      </c>
    </row>
    <row r="432" spans="1:38" x14ac:dyDescent="0.2">
      <c r="A432" s="35" t="s">
        <v>16</v>
      </c>
      <c r="B432" s="36">
        <v>2781</v>
      </c>
      <c r="C432" s="36"/>
      <c r="D432" s="36" t="s">
        <v>1349</v>
      </c>
      <c r="E432" s="37" t="s">
        <v>1940</v>
      </c>
      <c r="F432" s="38" t="s">
        <v>1269</v>
      </c>
      <c r="G432" s="38" t="s">
        <v>1271</v>
      </c>
      <c r="H432" s="35" t="s">
        <v>1440</v>
      </c>
      <c r="I432" s="35"/>
      <c r="J432" s="29" t="s">
        <v>1371</v>
      </c>
      <c r="K432" s="29" t="s">
        <v>1371</v>
      </c>
      <c r="L432" s="29" t="s">
        <v>1366</v>
      </c>
      <c r="M432" s="39">
        <v>21.164135884987221</v>
      </c>
      <c r="N432" s="39">
        <v>64.028391512662552</v>
      </c>
      <c r="O432" s="29">
        <v>44197</v>
      </c>
      <c r="P432" s="29">
        <v>45302</v>
      </c>
      <c r="Q432" s="40">
        <v>3.0253250999999999</v>
      </c>
      <c r="R432" s="39">
        <v>21.130527036276522</v>
      </c>
      <c r="S432" s="39">
        <v>21.130527036276522</v>
      </c>
      <c r="T432" s="39">
        <v>21.130527036276522</v>
      </c>
      <c r="U432" s="39">
        <v>0.63681040383299103</v>
      </c>
      <c r="V432" s="39">
        <v>0</v>
      </c>
      <c r="W432" s="29" t="s">
        <v>1357</v>
      </c>
      <c r="X432" s="29" t="s">
        <v>258</v>
      </c>
      <c r="Y432" s="29" t="s">
        <v>1349</v>
      </c>
      <c r="Z432" s="41" t="s">
        <v>1349</v>
      </c>
      <c r="AA432" s="42" t="s">
        <v>1349</v>
      </c>
      <c r="AB432" s="29" t="s">
        <v>258</v>
      </c>
      <c r="AC432" s="29" t="s">
        <v>258</v>
      </c>
      <c r="AD432" s="29" t="s">
        <v>265</v>
      </c>
      <c r="AE432" s="29" t="s">
        <v>1367</v>
      </c>
      <c r="AF432" s="29" t="s">
        <v>1368</v>
      </c>
      <c r="AG432" s="183" t="s">
        <v>1369</v>
      </c>
      <c r="AH432" s="29" t="s">
        <v>1356</v>
      </c>
      <c r="AI432" s="29" t="s">
        <v>1357</v>
      </c>
      <c r="AJ432" s="29" t="s">
        <v>258</v>
      </c>
      <c r="AK432" s="29" t="s">
        <v>258</v>
      </c>
      <c r="AL432" s="29" t="s">
        <v>13326</v>
      </c>
    </row>
    <row r="433" spans="1:38" x14ac:dyDescent="0.2">
      <c r="A433" s="35" t="s">
        <v>16</v>
      </c>
      <c r="B433" s="36">
        <v>2805</v>
      </c>
      <c r="C433" s="36"/>
      <c r="D433" s="36" t="s">
        <v>1349</v>
      </c>
      <c r="E433" s="37" t="s">
        <v>1941</v>
      </c>
      <c r="F433" s="38" t="s">
        <v>1269</v>
      </c>
      <c r="G433" s="38" t="s">
        <v>1271</v>
      </c>
      <c r="H433" s="35" t="s">
        <v>1440</v>
      </c>
      <c r="I433" s="35"/>
      <c r="J433" s="29" t="s">
        <v>1371</v>
      </c>
      <c r="K433" s="29" t="s">
        <v>1371</v>
      </c>
      <c r="L433" s="29" t="s">
        <v>1384</v>
      </c>
      <c r="M433" s="39">
        <v>62.756147032448887</v>
      </c>
      <c r="N433" s="39">
        <v>198.96404654346335</v>
      </c>
      <c r="O433" s="29">
        <v>44197</v>
      </c>
      <c r="P433" s="29">
        <v>45355</v>
      </c>
      <c r="Q433" s="40">
        <v>3.1704311999999999</v>
      </c>
      <c r="R433" s="39">
        <v>62.65908281998631</v>
      </c>
      <c r="S433" s="39">
        <v>62.65908281998631</v>
      </c>
      <c r="T433" s="39">
        <v>62.65908281998631</v>
      </c>
      <c r="U433" s="39">
        <v>10.986798083504448</v>
      </c>
      <c r="V433" s="39">
        <v>0</v>
      </c>
      <c r="W433" s="29" t="s">
        <v>265</v>
      </c>
      <c r="X433" s="29" t="s">
        <v>11774</v>
      </c>
      <c r="Y433" s="29">
        <v>45282</v>
      </c>
      <c r="Z433" s="41" t="s">
        <v>11760</v>
      </c>
      <c r="AA433" s="42" t="s">
        <v>1349</v>
      </c>
      <c r="AB433" s="29" t="s">
        <v>258</v>
      </c>
      <c r="AC433" s="29" t="s">
        <v>258</v>
      </c>
      <c r="AD433" s="29" t="s">
        <v>265</v>
      </c>
      <c r="AE433" s="29" t="s">
        <v>1353</v>
      </c>
      <c r="AF433" s="29" t="s">
        <v>1368</v>
      </c>
      <c r="AG433" s="183" t="s">
        <v>1369</v>
      </c>
      <c r="AH433" s="29" t="s">
        <v>1356</v>
      </c>
      <c r="AI433" s="29" t="s">
        <v>1357</v>
      </c>
      <c r="AJ433" s="29" t="s">
        <v>258</v>
      </c>
      <c r="AK433" s="29" t="s">
        <v>258</v>
      </c>
      <c r="AL433" s="29" t="s">
        <v>13327</v>
      </c>
    </row>
    <row r="434" spans="1:38" x14ac:dyDescent="0.2">
      <c r="A434" s="35" t="s">
        <v>16</v>
      </c>
      <c r="B434" s="36">
        <v>2806</v>
      </c>
      <c r="C434" s="36"/>
      <c r="D434" s="36" t="s">
        <v>1349</v>
      </c>
      <c r="E434" s="37" t="s">
        <v>1942</v>
      </c>
      <c r="F434" s="38" t="s">
        <v>1269</v>
      </c>
      <c r="G434" s="38" t="s">
        <v>1271</v>
      </c>
      <c r="H434" s="35" t="s">
        <v>1440</v>
      </c>
      <c r="I434" s="35"/>
      <c r="J434" s="29" t="s">
        <v>484</v>
      </c>
      <c r="K434" s="29" t="s">
        <v>1365</v>
      </c>
      <c r="L434" s="29" t="s">
        <v>1384</v>
      </c>
      <c r="M434" s="39">
        <v>91.78490585853713</v>
      </c>
      <c r="N434" s="39">
        <v>271.3968514715948</v>
      </c>
      <c r="O434" s="29">
        <v>44197</v>
      </c>
      <c r="P434" s="29">
        <v>45277</v>
      </c>
      <c r="Q434" s="40">
        <v>2.9568789</v>
      </c>
      <c r="R434" s="39">
        <v>91.637234770705007</v>
      </c>
      <c r="S434" s="39">
        <v>91.637234770705007</v>
      </c>
      <c r="T434" s="39">
        <v>88.122381930184815</v>
      </c>
      <c r="U434" s="39">
        <v>0</v>
      </c>
      <c r="V434" s="39">
        <v>0</v>
      </c>
      <c r="W434" s="29" t="s">
        <v>1357</v>
      </c>
      <c r="X434" s="29" t="s">
        <v>258</v>
      </c>
      <c r="Y434" s="29" t="s">
        <v>1349</v>
      </c>
      <c r="Z434" s="41" t="s">
        <v>1349</v>
      </c>
      <c r="AA434" s="42" t="s">
        <v>1349</v>
      </c>
      <c r="AB434" s="29" t="s">
        <v>258</v>
      </c>
      <c r="AC434" s="29" t="s">
        <v>258</v>
      </c>
      <c r="AD434" s="29" t="s">
        <v>265</v>
      </c>
      <c r="AE434" s="29" t="s">
        <v>1353</v>
      </c>
      <c r="AF434" s="29" t="s">
        <v>1368</v>
      </c>
      <c r="AG434" s="183" t="s">
        <v>1369</v>
      </c>
      <c r="AH434" s="29" t="s">
        <v>1356</v>
      </c>
      <c r="AI434" s="29" t="s">
        <v>1357</v>
      </c>
      <c r="AJ434" s="29" t="s">
        <v>258</v>
      </c>
      <c r="AK434" s="29" t="s">
        <v>258</v>
      </c>
      <c r="AL434" s="29" t="s">
        <v>13326</v>
      </c>
    </row>
    <row r="435" spans="1:38" x14ac:dyDescent="0.2">
      <c r="A435" s="35" t="s">
        <v>16</v>
      </c>
      <c r="B435" s="36">
        <v>2809</v>
      </c>
      <c r="C435" s="36"/>
      <c r="D435" s="36" t="s">
        <v>1349</v>
      </c>
      <c r="E435" s="37" t="s">
        <v>1943</v>
      </c>
      <c r="F435" s="38" t="s">
        <v>1269</v>
      </c>
      <c r="G435" s="38" t="s">
        <v>1271</v>
      </c>
      <c r="H435" s="35" t="s">
        <v>1440</v>
      </c>
      <c r="I435" s="35"/>
      <c r="J435" s="29" t="s">
        <v>1371</v>
      </c>
      <c r="K435" s="29" t="s">
        <v>1371</v>
      </c>
      <c r="L435" s="29" t="s">
        <v>1384</v>
      </c>
      <c r="M435" s="39">
        <v>52.178313240922542</v>
      </c>
      <c r="N435" s="39">
        <v>154.14209445585215</v>
      </c>
      <c r="O435" s="29">
        <v>44197</v>
      </c>
      <c r="P435" s="29">
        <v>45276</v>
      </c>
      <c r="Q435" s="40">
        <v>2.9541409999999999</v>
      </c>
      <c r="R435" s="39">
        <v>52.094318959616707</v>
      </c>
      <c r="S435" s="39">
        <v>52.094318959616707</v>
      </c>
      <c r="T435" s="39">
        <v>49.953456536618752</v>
      </c>
      <c r="U435" s="39">
        <v>0</v>
      </c>
      <c r="V435" s="39">
        <v>0</v>
      </c>
      <c r="W435" s="29" t="s">
        <v>1357</v>
      </c>
      <c r="X435" s="29" t="s">
        <v>258</v>
      </c>
      <c r="Y435" s="29" t="s">
        <v>1349</v>
      </c>
      <c r="Z435" s="41" t="s">
        <v>1349</v>
      </c>
      <c r="AA435" s="42" t="s">
        <v>1349</v>
      </c>
      <c r="AB435" s="29" t="s">
        <v>258</v>
      </c>
      <c r="AC435" s="29" t="s">
        <v>258</v>
      </c>
      <c r="AD435" s="29" t="s">
        <v>265</v>
      </c>
      <c r="AE435" s="29" t="s">
        <v>1353</v>
      </c>
      <c r="AF435" s="29" t="s">
        <v>1368</v>
      </c>
      <c r="AG435" s="183" t="s">
        <v>1369</v>
      </c>
      <c r="AH435" s="29" t="s">
        <v>1356</v>
      </c>
      <c r="AI435" s="29" t="s">
        <v>1357</v>
      </c>
      <c r="AJ435" s="29" t="s">
        <v>258</v>
      </c>
      <c r="AK435" s="29" t="s">
        <v>258</v>
      </c>
      <c r="AL435" s="29" t="s">
        <v>13326</v>
      </c>
    </row>
    <row r="436" spans="1:38" x14ac:dyDescent="0.2">
      <c r="A436" s="35" t="s">
        <v>16</v>
      </c>
      <c r="B436" s="36">
        <v>2811</v>
      </c>
      <c r="C436" s="36"/>
      <c r="D436" s="36" t="s">
        <v>1349</v>
      </c>
      <c r="E436" s="37" t="s">
        <v>1944</v>
      </c>
      <c r="F436" s="38" t="s">
        <v>1269</v>
      </c>
      <c r="G436" s="38" t="s">
        <v>1271</v>
      </c>
      <c r="H436" s="35" t="s">
        <v>1440</v>
      </c>
      <c r="I436" s="35"/>
      <c r="J436" s="29" t="s">
        <v>1371</v>
      </c>
      <c r="K436" s="29" t="s">
        <v>1371</v>
      </c>
      <c r="L436" s="29" t="s">
        <v>1384</v>
      </c>
      <c r="M436" s="39">
        <v>102.11190451327491</v>
      </c>
      <c r="N436" s="39">
        <v>328.21184120465432</v>
      </c>
      <c r="O436" s="29">
        <v>44197</v>
      </c>
      <c r="P436" s="29">
        <v>45371</v>
      </c>
      <c r="Q436" s="40">
        <v>3.2142368000000001</v>
      </c>
      <c r="R436" s="39">
        <v>101.95516769336072</v>
      </c>
      <c r="S436" s="39">
        <v>101.95516769336072</v>
      </c>
      <c r="T436" s="39">
        <v>101.95516769336072</v>
      </c>
      <c r="U436" s="39">
        <v>22.34633812457221</v>
      </c>
      <c r="V436" s="39">
        <v>0</v>
      </c>
      <c r="W436" s="29" t="s">
        <v>1357</v>
      </c>
      <c r="X436" s="29" t="s">
        <v>258</v>
      </c>
      <c r="Y436" s="29" t="s">
        <v>1349</v>
      </c>
      <c r="Z436" s="41" t="s">
        <v>1349</v>
      </c>
      <c r="AA436" s="42" t="s">
        <v>1349</v>
      </c>
      <c r="AB436" s="29" t="s">
        <v>258</v>
      </c>
      <c r="AC436" s="29" t="s">
        <v>258</v>
      </c>
      <c r="AD436" s="29" t="s">
        <v>265</v>
      </c>
      <c r="AE436" s="29" t="s">
        <v>1353</v>
      </c>
      <c r="AF436" s="29" t="s">
        <v>1368</v>
      </c>
      <c r="AG436" s="183" t="s">
        <v>1369</v>
      </c>
      <c r="AH436" s="29" t="s">
        <v>1356</v>
      </c>
      <c r="AI436" s="29" t="s">
        <v>1357</v>
      </c>
      <c r="AJ436" s="29" t="s">
        <v>258</v>
      </c>
      <c r="AK436" s="29" t="s">
        <v>258</v>
      </c>
      <c r="AL436" s="29" t="s">
        <v>13326</v>
      </c>
    </row>
    <row r="437" spans="1:38" x14ac:dyDescent="0.2">
      <c r="A437" s="35" t="s">
        <v>16</v>
      </c>
      <c r="B437" s="36">
        <v>2827</v>
      </c>
      <c r="C437" s="36"/>
      <c r="D437" s="36" t="s">
        <v>1349</v>
      </c>
      <c r="E437" s="37" t="s">
        <v>1945</v>
      </c>
      <c r="F437" s="38" t="s">
        <v>1269</v>
      </c>
      <c r="G437" s="38" t="s">
        <v>1271</v>
      </c>
      <c r="H437" s="35" t="s">
        <v>1440</v>
      </c>
      <c r="I437" s="35"/>
      <c r="J437" s="29" t="s">
        <v>1371</v>
      </c>
      <c r="K437" s="29" t="s">
        <v>1371</v>
      </c>
      <c r="L437" s="29" t="s">
        <v>1384</v>
      </c>
      <c r="M437" s="39">
        <v>104.08943705428442</v>
      </c>
      <c r="N437" s="39">
        <v>335.13806160164273</v>
      </c>
      <c r="O437" s="29">
        <v>44197</v>
      </c>
      <c r="P437" s="29">
        <v>45373</v>
      </c>
      <c r="Q437" s="40">
        <v>3.2197125</v>
      </c>
      <c r="R437" s="39">
        <v>103.92981519507187</v>
      </c>
      <c r="S437" s="39">
        <v>103.92981519507187</v>
      </c>
      <c r="T437" s="39">
        <v>103.92981519507187</v>
      </c>
      <c r="U437" s="39">
        <v>23.348616016427105</v>
      </c>
      <c r="V437" s="39">
        <v>0</v>
      </c>
      <c r="W437" s="29" t="s">
        <v>1357</v>
      </c>
      <c r="X437" s="29" t="s">
        <v>258</v>
      </c>
      <c r="Y437" s="29" t="s">
        <v>1349</v>
      </c>
      <c r="Z437" s="41" t="s">
        <v>1349</v>
      </c>
      <c r="AA437" s="42" t="s">
        <v>1349</v>
      </c>
      <c r="AB437" s="29" t="s">
        <v>258</v>
      </c>
      <c r="AC437" s="29" t="s">
        <v>258</v>
      </c>
      <c r="AD437" s="29" t="s">
        <v>265</v>
      </c>
      <c r="AE437" s="29" t="s">
        <v>1353</v>
      </c>
      <c r="AF437" s="29" t="s">
        <v>1368</v>
      </c>
      <c r="AG437" s="183" t="s">
        <v>1369</v>
      </c>
      <c r="AH437" s="29" t="s">
        <v>1356</v>
      </c>
      <c r="AI437" s="29" t="s">
        <v>1357</v>
      </c>
      <c r="AJ437" s="29" t="s">
        <v>258</v>
      </c>
      <c r="AK437" s="29" t="s">
        <v>258</v>
      </c>
      <c r="AL437" s="29" t="s">
        <v>13326</v>
      </c>
    </row>
    <row r="438" spans="1:38" x14ac:dyDescent="0.2">
      <c r="A438" s="35" t="s">
        <v>16</v>
      </c>
      <c r="B438" s="36">
        <v>2843</v>
      </c>
      <c r="C438" s="36"/>
      <c r="D438" s="36" t="s">
        <v>1349</v>
      </c>
      <c r="E438" s="37" t="s">
        <v>1946</v>
      </c>
      <c r="F438" s="38" t="s">
        <v>1269</v>
      </c>
      <c r="G438" s="38" t="s">
        <v>1271</v>
      </c>
      <c r="H438" s="35" t="s">
        <v>1440</v>
      </c>
      <c r="I438" s="35"/>
      <c r="J438" s="29" t="s">
        <v>484</v>
      </c>
      <c r="K438" s="29" t="s">
        <v>1365</v>
      </c>
      <c r="L438" s="29" t="s">
        <v>1384</v>
      </c>
      <c r="M438" s="39">
        <v>63.275749071202803</v>
      </c>
      <c r="N438" s="39">
        <v>192.9888706365503</v>
      </c>
      <c r="O438" s="29">
        <v>44197</v>
      </c>
      <c r="P438" s="29">
        <v>45311</v>
      </c>
      <c r="Q438" s="40">
        <v>3.0499657999999998</v>
      </c>
      <c r="R438" s="39">
        <v>63.175728952772076</v>
      </c>
      <c r="S438" s="39">
        <v>63.175728952772076</v>
      </c>
      <c r="T438" s="39">
        <v>63.175728952772076</v>
      </c>
      <c r="U438" s="39">
        <v>3.4616837782340864</v>
      </c>
      <c r="V438" s="39">
        <v>0</v>
      </c>
      <c r="W438" s="29" t="s">
        <v>265</v>
      </c>
      <c r="X438" s="29" t="s">
        <v>11773</v>
      </c>
      <c r="Y438" s="29">
        <v>45212</v>
      </c>
      <c r="Z438" s="41" t="s">
        <v>11758</v>
      </c>
      <c r="AA438" s="42" t="s">
        <v>1349</v>
      </c>
      <c r="AB438" s="29" t="s">
        <v>258</v>
      </c>
      <c r="AC438" s="29" t="s">
        <v>258</v>
      </c>
      <c r="AD438" s="29" t="s">
        <v>265</v>
      </c>
      <c r="AE438" s="29" t="s">
        <v>1353</v>
      </c>
      <c r="AF438" s="29" t="s">
        <v>1368</v>
      </c>
      <c r="AG438" s="183" t="s">
        <v>1369</v>
      </c>
      <c r="AH438" s="29" t="s">
        <v>1356</v>
      </c>
      <c r="AI438" s="29" t="s">
        <v>1357</v>
      </c>
      <c r="AJ438" s="29" t="s">
        <v>258</v>
      </c>
      <c r="AK438" s="29" t="s">
        <v>258</v>
      </c>
      <c r="AL438" s="29" t="s">
        <v>13327</v>
      </c>
    </row>
    <row r="439" spans="1:38" x14ac:dyDescent="0.2">
      <c r="A439" s="35" t="s">
        <v>16</v>
      </c>
      <c r="B439" s="36">
        <v>2844</v>
      </c>
      <c r="C439" s="36"/>
      <c r="D439" s="36" t="s">
        <v>1349</v>
      </c>
      <c r="E439" s="37" t="s">
        <v>1947</v>
      </c>
      <c r="F439" s="38" t="s">
        <v>1269</v>
      </c>
      <c r="G439" s="38" t="s">
        <v>1271</v>
      </c>
      <c r="H439" s="35" t="s">
        <v>1440</v>
      </c>
      <c r="I439" s="35"/>
      <c r="J439" s="29" t="s">
        <v>484</v>
      </c>
      <c r="K439" s="29" t="s">
        <v>1365</v>
      </c>
      <c r="L439" s="29" t="s">
        <v>1384</v>
      </c>
      <c r="M439" s="39">
        <v>59.144386292806814</v>
      </c>
      <c r="N439" s="39">
        <v>182.65535386721425</v>
      </c>
      <c r="O439" s="29">
        <v>44197</v>
      </c>
      <c r="P439" s="29">
        <v>45325</v>
      </c>
      <c r="Q439" s="40">
        <v>3.0882957000000002</v>
      </c>
      <c r="R439" s="39">
        <v>59.0515537303217</v>
      </c>
      <c r="S439" s="39">
        <v>59.0515537303217</v>
      </c>
      <c r="T439" s="39">
        <v>59.0515537303217</v>
      </c>
      <c r="U439" s="39">
        <v>5.5006926762491446</v>
      </c>
      <c r="V439" s="39">
        <v>0</v>
      </c>
      <c r="W439" s="29" t="s">
        <v>265</v>
      </c>
      <c r="X439" s="29" t="s">
        <v>11773</v>
      </c>
      <c r="Y439" s="29">
        <v>45288</v>
      </c>
      <c r="Z439" s="41" t="s">
        <v>11760</v>
      </c>
      <c r="AA439" s="42" t="s">
        <v>1349</v>
      </c>
      <c r="AB439" s="29" t="s">
        <v>258</v>
      </c>
      <c r="AC439" s="29" t="s">
        <v>258</v>
      </c>
      <c r="AD439" s="29" t="s">
        <v>265</v>
      </c>
      <c r="AE439" s="29" t="s">
        <v>1353</v>
      </c>
      <c r="AF439" s="29" t="s">
        <v>1368</v>
      </c>
      <c r="AG439" s="183" t="s">
        <v>1369</v>
      </c>
      <c r="AH439" s="29" t="s">
        <v>1356</v>
      </c>
      <c r="AI439" s="29" t="s">
        <v>1357</v>
      </c>
      <c r="AJ439" s="29" t="s">
        <v>258</v>
      </c>
      <c r="AK439" s="29" t="s">
        <v>258</v>
      </c>
      <c r="AL439" s="29" t="s">
        <v>13327</v>
      </c>
    </row>
    <row r="440" spans="1:38" x14ac:dyDescent="0.2">
      <c r="A440" s="35" t="s">
        <v>16</v>
      </c>
      <c r="B440" s="36">
        <v>2856</v>
      </c>
      <c r="C440" s="36"/>
      <c r="D440" s="36" t="s">
        <v>1349</v>
      </c>
      <c r="E440" s="37" t="s">
        <v>1948</v>
      </c>
      <c r="F440" s="38" t="s">
        <v>1269</v>
      </c>
      <c r="G440" s="38" t="s">
        <v>1273</v>
      </c>
      <c r="H440" s="35" t="s">
        <v>1393</v>
      </c>
      <c r="I440" s="35"/>
      <c r="J440" s="29" t="s">
        <v>1371</v>
      </c>
      <c r="K440" s="29" t="s">
        <v>1371</v>
      </c>
      <c r="L440" s="29" t="s">
        <v>1384</v>
      </c>
      <c r="M440" s="39">
        <v>90.618457778497657</v>
      </c>
      <c r="N440" s="39">
        <v>286.30718685831624</v>
      </c>
      <c r="O440" s="29">
        <v>44197</v>
      </c>
      <c r="P440" s="29">
        <v>45351</v>
      </c>
      <c r="Q440" s="40">
        <v>3.1594798000000002</v>
      </c>
      <c r="R440" s="39">
        <v>90.478028747433271</v>
      </c>
      <c r="S440" s="39">
        <v>90.478028747433271</v>
      </c>
      <c r="T440" s="39">
        <v>90.478028747433271</v>
      </c>
      <c r="U440" s="39">
        <v>14.873100616016428</v>
      </c>
      <c r="V440" s="39">
        <v>0</v>
      </c>
      <c r="W440" s="29" t="s">
        <v>265</v>
      </c>
      <c r="X440" s="29" t="s">
        <v>11773</v>
      </c>
      <c r="Y440" s="29">
        <v>45240</v>
      </c>
      <c r="Z440" s="41" t="s">
        <v>11759</v>
      </c>
      <c r="AA440" s="42" t="s">
        <v>1349</v>
      </c>
      <c r="AB440" s="29" t="s">
        <v>258</v>
      </c>
      <c r="AC440" s="29" t="s">
        <v>258</v>
      </c>
      <c r="AD440" s="29" t="s">
        <v>265</v>
      </c>
      <c r="AE440" s="29" t="s">
        <v>1353</v>
      </c>
      <c r="AF440" s="29" t="s">
        <v>1368</v>
      </c>
      <c r="AG440" s="183" t="s">
        <v>1369</v>
      </c>
      <c r="AH440" s="29" t="s">
        <v>1356</v>
      </c>
      <c r="AI440" s="29" t="s">
        <v>1357</v>
      </c>
      <c r="AJ440" s="29" t="s">
        <v>258</v>
      </c>
      <c r="AK440" s="29" t="s">
        <v>258</v>
      </c>
      <c r="AL440" s="29" t="s">
        <v>13327</v>
      </c>
    </row>
    <row r="441" spans="1:38" x14ac:dyDescent="0.2">
      <c r="A441" s="35" t="s">
        <v>16</v>
      </c>
      <c r="B441" s="36">
        <v>2858</v>
      </c>
      <c r="C441" s="36"/>
      <c r="D441" s="36" t="s">
        <v>1349</v>
      </c>
      <c r="E441" s="37" t="s">
        <v>1949</v>
      </c>
      <c r="F441" s="38" t="s">
        <v>1269</v>
      </c>
      <c r="G441" s="38" t="s">
        <v>1271</v>
      </c>
      <c r="H441" s="35" t="s">
        <v>1440</v>
      </c>
      <c r="I441" s="35"/>
      <c r="J441" s="29" t="s">
        <v>484</v>
      </c>
      <c r="K441" s="29" t="s">
        <v>1551</v>
      </c>
      <c r="L441" s="29" t="s">
        <v>1384</v>
      </c>
      <c r="M441" s="39">
        <v>153.1627039602833</v>
      </c>
      <c r="N441" s="39">
        <v>420.17530458590005</v>
      </c>
      <c r="O441" s="29">
        <v>44197</v>
      </c>
      <c r="P441" s="29">
        <v>45199</v>
      </c>
      <c r="Q441" s="40">
        <v>2.7433264999999998</v>
      </c>
      <c r="R441" s="39">
        <v>152.90527036276521</v>
      </c>
      <c r="S441" s="39">
        <v>152.90527036276521</v>
      </c>
      <c r="T441" s="39">
        <v>114.36476386036959</v>
      </c>
      <c r="U441" s="39">
        <v>0</v>
      </c>
      <c r="V441" s="39">
        <v>0</v>
      </c>
      <c r="W441" s="29" t="s">
        <v>265</v>
      </c>
      <c r="X441" s="29" t="s">
        <v>11773</v>
      </c>
      <c r="Y441" s="29">
        <v>45287</v>
      </c>
      <c r="Z441" s="41" t="s">
        <v>11760</v>
      </c>
      <c r="AA441" s="42" t="s">
        <v>1349</v>
      </c>
      <c r="AB441" s="29" t="s">
        <v>258</v>
      </c>
      <c r="AC441" s="29" t="s">
        <v>258</v>
      </c>
      <c r="AD441" s="29" t="s">
        <v>265</v>
      </c>
      <c r="AE441" s="29" t="s">
        <v>1353</v>
      </c>
      <c r="AF441" s="29" t="s">
        <v>1368</v>
      </c>
      <c r="AG441" s="183" t="s">
        <v>1369</v>
      </c>
      <c r="AH441" s="29" t="s">
        <v>1356</v>
      </c>
      <c r="AI441" s="29" t="s">
        <v>1357</v>
      </c>
      <c r="AJ441" s="29" t="s">
        <v>258</v>
      </c>
      <c r="AK441" s="29" t="s">
        <v>258</v>
      </c>
      <c r="AL441" s="29" t="s">
        <v>13327</v>
      </c>
    </row>
    <row r="442" spans="1:38" x14ac:dyDescent="0.2">
      <c r="A442" s="35" t="s">
        <v>16</v>
      </c>
      <c r="B442" s="36">
        <v>2874</v>
      </c>
      <c r="C442" s="36"/>
      <c r="D442" s="36" t="s">
        <v>1349</v>
      </c>
      <c r="E442" s="37" t="s">
        <v>1950</v>
      </c>
      <c r="F442" s="38" t="s">
        <v>1269</v>
      </c>
      <c r="G442" s="38" t="s">
        <v>1271</v>
      </c>
      <c r="H442" s="35" t="s">
        <v>1440</v>
      </c>
      <c r="I442" s="35"/>
      <c r="J442" s="29" t="s">
        <v>484</v>
      </c>
      <c r="K442" s="29" t="s">
        <v>1551</v>
      </c>
      <c r="L442" s="29" t="s">
        <v>1384</v>
      </c>
      <c r="M442" s="39">
        <v>48.806501746553486</v>
      </c>
      <c r="N442" s="39">
        <v>157.00928131416839</v>
      </c>
      <c r="O442" s="29">
        <v>44197</v>
      </c>
      <c r="P442" s="29">
        <v>45372</v>
      </c>
      <c r="Q442" s="40">
        <v>3.2169747000000002</v>
      </c>
      <c r="R442" s="39">
        <v>48.73162217659138</v>
      </c>
      <c r="S442" s="39">
        <v>48.73162217659138</v>
      </c>
      <c r="T442" s="39">
        <v>48.73162217659138</v>
      </c>
      <c r="U442" s="39">
        <v>10.814414784394252</v>
      </c>
      <c r="V442" s="39">
        <v>0</v>
      </c>
      <c r="W442" s="29" t="s">
        <v>265</v>
      </c>
      <c r="X442" s="29" t="s">
        <v>11773</v>
      </c>
      <c r="Y442" s="29">
        <v>45273</v>
      </c>
      <c r="Z442" s="41" t="s">
        <v>11760</v>
      </c>
      <c r="AA442" s="42" t="s">
        <v>1349</v>
      </c>
      <c r="AB442" s="29" t="s">
        <v>258</v>
      </c>
      <c r="AC442" s="29" t="s">
        <v>258</v>
      </c>
      <c r="AD442" s="29" t="s">
        <v>265</v>
      </c>
      <c r="AE442" s="29" t="s">
        <v>1353</v>
      </c>
      <c r="AF442" s="29" t="s">
        <v>1368</v>
      </c>
      <c r="AG442" s="183" t="s">
        <v>1369</v>
      </c>
      <c r="AH442" s="29" t="s">
        <v>1356</v>
      </c>
      <c r="AI442" s="29" t="s">
        <v>1357</v>
      </c>
      <c r="AJ442" s="29" t="s">
        <v>258</v>
      </c>
      <c r="AK442" s="29" t="s">
        <v>258</v>
      </c>
      <c r="AL442" s="29" t="s">
        <v>13327</v>
      </c>
    </row>
    <row r="443" spans="1:38" x14ac:dyDescent="0.2">
      <c r="A443" s="35" t="s">
        <v>16</v>
      </c>
      <c r="B443" s="36">
        <v>2882</v>
      </c>
      <c r="C443" s="36"/>
      <c r="D443" s="36" t="s">
        <v>1349</v>
      </c>
      <c r="E443" s="37" t="s">
        <v>1951</v>
      </c>
      <c r="F443" s="38" t="s">
        <v>1269</v>
      </c>
      <c r="G443" s="38" t="s">
        <v>1271</v>
      </c>
      <c r="H443" s="35" t="s">
        <v>1440</v>
      </c>
      <c r="I443" s="35"/>
      <c r="J443" s="29" t="s">
        <v>484</v>
      </c>
      <c r="K443" s="29" t="s">
        <v>1551</v>
      </c>
      <c r="L443" s="29" t="s">
        <v>1384</v>
      </c>
      <c r="M443" s="39">
        <v>124.53625374371687</v>
      </c>
      <c r="N443" s="39">
        <v>371.30726899383984</v>
      </c>
      <c r="O443" s="29">
        <v>44197</v>
      </c>
      <c r="P443" s="29">
        <v>45286</v>
      </c>
      <c r="Q443" s="40">
        <v>2.9815195000000001</v>
      </c>
      <c r="R443" s="39">
        <v>124.33683778234087</v>
      </c>
      <c r="S443" s="39">
        <v>124.33683778234087</v>
      </c>
      <c r="T443" s="39">
        <v>122.6335934291581</v>
      </c>
      <c r="U443" s="39">
        <v>0</v>
      </c>
      <c r="V443" s="39">
        <v>0</v>
      </c>
      <c r="W443" s="29" t="s">
        <v>265</v>
      </c>
      <c r="X443" s="29" t="s">
        <v>11773</v>
      </c>
      <c r="Y443" s="29">
        <v>45289</v>
      </c>
      <c r="Z443" s="41" t="s">
        <v>11760</v>
      </c>
      <c r="AA443" s="42" t="s">
        <v>1349</v>
      </c>
      <c r="AB443" s="29" t="s">
        <v>258</v>
      </c>
      <c r="AC443" s="29" t="s">
        <v>258</v>
      </c>
      <c r="AD443" s="29" t="s">
        <v>265</v>
      </c>
      <c r="AE443" s="29" t="s">
        <v>1353</v>
      </c>
      <c r="AF443" s="29" t="s">
        <v>1368</v>
      </c>
      <c r="AG443" s="183" t="s">
        <v>1369</v>
      </c>
      <c r="AH443" s="29" t="s">
        <v>1356</v>
      </c>
      <c r="AI443" s="29" t="s">
        <v>1357</v>
      </c>
      <c r="AJ443" s="29" t="s">
        <v>258</v>
      </c>
      <c r="AK443" s="29" t="s">
        <v>258</v>
      </c>
      <c r="AL443" s="29" t="s">
        <v>13327</v>
      </c>
    </row>
    <row r="444" spans="1:38" x14ac:dyDescent="0.2">
      <c r="A444" s="35" t="s">
        <v>16</v>
      </c>
      <c r="B444" s="36">
        <v>2886</v>
      </c>
      <c r="C444" s="36"/>
      <c r="D444" s="36" t="s">
        <v>1349</v>
      </c>
      <c r="E444" s="37" t="s">
        <v>1952</v>
      </c>
      <c r="F444" s="38" t="s">
        <v>1269</v>
      </c>
      <c r="G444" s="38" t="s">
        <v>1271</v>
      </c>
      <c r="H444" s="35" t="s">
        <v>1440</v>
      </c>
      <c r="I444" s="35"/>
      <c r="J444" s="29" t="s">
        <v>1371</v>
      </c>
      <c r="K444" s="29" t="s">
        <v>1371</v>
      </c>
      <c r="L444" s="29" t="s">
        <v>1384</v>
      </c>
      <c r="M444" s="39">
        <v>108.00691206627224</v>
      </c>
      <c r="N444" s="39">
        <v>319.36335934291577</v>
      </c>
      <c r="O444" s="29">
        <v>44197</v>
      </c>
      <c r="P444" s="29">
        <v>45277</v>
      </c>
      <c r="Q444" s="40">
        <v>2.9568789</v>
      </c>
      <c r="R444" s="39">
        <v>107.83314168377824</v>
      </c>
      <c r="S444" s="39">
        <v>107.83314168377824</v>
      </c>
      <c r="T444" s="39">
        <v>103.69707597535934</v>
      </c>
      <c r="U444" s="39">
        <v>0</v>
      </c>
      <c r="V444" s="39">
        <v>0</v>
      </c>
      <c r="W444" s="29" t="s">
        <v>265</v>
      </c>
      <c r="X444" s="29" t="s">
        <v>11773</v>
      </c>
      <c r="Y444" s="29">
        <v>45279</v>
      </c>
      <c r="Z444" s="41" t="s">
        <v>11760</v>
      </c>
      <c r="AA444" s="42" t="s">
        <v>1349</v>
      </c>
      <c r="AB444" s="29" t="s">
        <v>258</v>
      </c>
      <c r="AC444" s="29" t="s">
        <v>258</v>
      </c>
      <c r="AD444" s="29" t="s">
        <v>265</v>
      </c>
      <c r="AE444" s="29" t="s">
        <v>1353</v>
      </c>
      <c r="AF444" s="29" t="s">
        <v>1368</v>
      </c>
      <c r="AG444" s="183" t="s">
        <v>1369</v>
      </c>
      <c r="AH444" s="29" t="s">
        <v>1356</v>
      </c>
      <c r="AI444" s="29" t="s">
        <v>1357</v>
      </c>
      <c r="AJ444" s="29" t="s">
        <v>258</v>
      </c>
      <c r="AK444" s="29" t="s">
        <v>258</v>
      </c>
      <c r="AL444" s="29" t="s">
        <v>13327</v>
      </c>
    </row>
    <row r="445" spans="1:38" x14ac:dyDescent="0.2">
      <c r="A445" s="35" t="s">
        <v>17</v>
      </c>
      <c r="B445" s="36">
        <v>2897</v>
      </c>
      <c r="C445" s="36"/>
      <c r="D445" s="36" t="s">
        <v>1349</v>
      </c>
      <c r="E445" s="37" t="s">
        <v>1953</v>
      </c>
      <c r="F445" s="38" t="s">
        <v>1262</v>
      </c>
      <c r="G445" s="38" t="s">
        <v>1264</v>
      </c>
      <c r="H445" s="35" t="s">
        <v>1456</v>
      </c>
      <c r="I445" s="35" t="s">
        <v>1349</v>
      </c>
      <c r="J445" s="29" t="s">
        <v>255</v>
      </c>
      <c r="K445" s="29" t="s">
        <v>1954</v>
      </c>
      <c r="L445" s="29" t="s">
        <v>1955</v>
      </c>
      <c r="M445" s="39">
        <v>0</v>
      </c>
      <c r="N445" s="39"/>
      <c r="O445" s="29">
        <v>44197</v>
      </c>
      <c r="P445" s="29">
        <v>45787</v>
      </c>
      <c r="Q445" s="40">
        <v>4.3531827999999999</v>
      </c>
      <c r="R445" s="39"/>
      <c r="S445" s="39"/>
      <c r="T445" s="39"/>
      <c r="U445" s="39"/>
      <c r="V445" s="39"/>
      <c r="W445" s="29" t="s">
        <v>265</v>
      </c>
      <c r="X445" s="29" t="s">
        <v>11774</v>
      </c>
      <c r="Y445" s="29">
        <v>45223</v>
      </c>
      <c r="Z445" s="41" t="s">
        <v>11758</v>
      </c>
      <c r="AA445" s="42" t="s">
        <v>1349</v>
      </c>
      <c r="AB445" s="29" t="s">
        <v>258</v>
      </c>
      <c r="AC445" s="29" t="s">
        <v>258</v>
      </c>
      <c r="AD445" s="29" t="s">
        <v>258</v>
      </c>
      <c r="AE445" s="29" t="s">
        <v>1367</v>
      </c>
      <c r="AF445" s="29" t="s">
        <v>1956</v>
      </c>
      <c r="AG445" s="183" t="s">
        <v>1957</v>
      </c>
      <c r="AH445" s="29" t="s">
        <v>1356</v>
      </c>
      <c r="AI445" s="29" t="s">
        <v>1357</v>
      </c>
      <c r="AJ445" s="29" t="s">
        <v>258</v>
      </c>
      <c r="AK445" s="29" t="s">
        <v>258</v>
      </c>
      <c r="AL445" s="29" t="s">
        <v>13327</v>
      </c>
    </row>
    <row r="446" spans="1:38" x14ac:dyDescent="0.2">
      <c r="A446" s="35" t="s">
        <v>18</v>
      </c>
      <c r="B446" s="36">
        <v>2897</v>
      </c>
      <c r="C446" s="36">
        <v>1</v>
      </c>
      <c r="D446" s="36" t="s">
        <v>1958</v>
      </c>
      <c r="E446" s="37" t="s">
        <v>1959</v>
      </c>
      <c r="F446" s="38" t="s">
        <v>1262</v>
      </c>
      <c r="G446" s="38" t="s">
        <v>1264</v>
      </c>
      <c r="H446" s="35" t="s">
        <v>1456</v>
      </c>
      <c r="I446" s="35"/>
      <c r="J446" s="29" t="s">
        <v>255</v>
      </c>
      <c r="K446" s="29" t="s">
        <v>1954</v>
      </c>
      <c r="L446" s="29" t="s">
        <v>1955</v>
      </c>
      <c r="M446" s="39">
        <v>2.0155035994231494E-2</v>
      </c>
      <c r="N446" s="39">
        <v>7.1184120465434637E-3</v>
      </c>
      <c r="O446" s="29">
        <v>44197</v>
      </c>
      <c r="P446" s="29">
        <v>44326</v>
      </c>
      <c r="Q446" s="40">
        <v>0.35318280000000002</v>
      </c>
      <c r="R446" s="39">
        <v>7.1184120465434637E-3</v>
      </c>
      <c r="S446" s="39">
        <v>0</v>
      </c>
      <c r="T446" s="39">
        <v>0</v>
      </c>
      <c r="U446" s="39">
        <v>0</v>
      </c>
      <c r="V446" s="39">
        <v>0</v>
      </c>
      <c r="W446" s="29" t="s">
        <v>1357</v>
      </c>
      <c r="X446" s="29" t="s">
        <v>11774</v>
      </c>
      <c r="Y446" s="29">
        <v>45223</v>
      </c>
      <c r="Z446" s="41" t="s">
        <v>11758</v>
      </c>
      <c r="AA446" s="42" t="s">
        <v>1349</v>
      </c>
      <c r="AB446" s="29" t="s">
        <v>258</v>
      </c>
      <c r="AC446" s="29" t="s">
        <v>258</v>
      </c>
      <c r="AD446" s="29" t="s">
        <v>258</v>
      </c>
      <c r="AE446" s="29" t="s">
        <v>1367</v>
      </c>
      <c r="AF446" s="29" t="s">
        <v>1956</v>
      </c>
      <c r="AG446" s="183" t="s">
        <v>1957</v>
      </c>
      <c r="AH446" s="29" t="s">
        <v>1356</v>
      </c>
      <c r="AI446" s="29" t="s">
        <v>1357</v>
      </c>
      <c r="AJ446" s="29" t="s">
        <v>258</v>
      </c>
      <c r="AK446" s="29" t="s">
        <v>258</v>
      </c>
      <c r="AL446" s="29" t="s">
        <v>13326</v>
      </c>
    </row>
    <row r="447" spans="1:38" x14ac:dyDescent="0.2">
      <c r="A447" s="35" t="s">
        <v>18</v>
      </c>
      <c r="B447" s="36">
        <v>2897</v>
      </c>
      <c r="C447" s="36">
        <v>2</v>
      </c>
      <c r="D447" s="36" t="s">
        <v>1960</v>
      </c>
      <c r="E447" s="37" t="s">
        <v>1961</v>
      </c>
      <c r="F447" s="38" t="s">
        <v>1262</v>
      </c>
      <c r="G447" s="38" t="s">
        <v>1264</v>
      </c>
      <c r="H447" s="35" t="s">
        <v>1456</v>
      </c>
      <c r="I447" s="35"/>
      <c r="J447" s="29" t="s">
        <v>255</v>
      </c>
      <c r="K447" s="29" t="s">
        <v>1954</v>
      </c>
      <c r="L447" s="29" t="s">
        <v>1955</v>
      </c>
      <c r="M447" s="39">
        <v>14.439168803958074</v>
      </c>
      <c r="N447" s="39">
        <v>33.207123887748118</v>
      </c>
      <c r="O447" s="29">
        <v>44197</v>
      </c>
      <c r="P447" s="29">
        <v>45037</v>
      </c>
      <c r="Q447" s="40">
        <v>2.2997947000000001</v>
      </c>
      <c r="R447" s="39">
        <v>14.412128678986996</v>
      </c>
      <c r="S447" s="39">
        <v>14.412128678986996</v>
      </c>
      <c r="T447" s="39">
        <v>4.3828665297741276</v>
      </c>
      <c r="U447" s="39">
        <v>0</v>
      </c>
      <c r="V447" s="39">
        <v>0</v>
      </c>
      <c r="W447" s="29" t="s">
        <v>1357</v>
      </c>
      <c r="X447" s="29" t="s">
        <v>11774</v>
      </c>
      <c r="Y447" s="29">
        <v>45223</v>
      </c>
      <c r="Z447" s="41" t="s">
        <v>11758</v>
      </c>
      <c r="AA447" s="42" t="s">
        <v>1349</v>
      </c>
      <c r="AB447" s="29" t="s">
        <v>258</v>
      </c>
      <c r="AC447" s="29" t="s">
        <v>258</v>
      </c>
      <c r="AD447" s="29" t="s">
        <v>258</v>
      </c>
      <c r="AE447" s="29" t="s">
        <v>1367</v>
      </c>
      <c r="AF447" s="29" t="s">
        <v>1956</v>
      </c>
      <c r="AG447" s="183" t="s">
        <v>1957</v>
      </c>
      <c r="AH447" s="29" t="s">
        <v>1356</v>
      </c>
      <c r="AI447" s="29" t="s">
        <v>1357</v>
      </c>
      <c r="AJ447" s="29" t="s">
        <v>258</v>
      </c>
      <c r="AK447" s="29" t="s">
        <v>258</v>
      </c>
      <c r="AL447" s="29" t="s">
        <v>13326</v>
      </c>
    </row>
    <row r="448" spans="1:38" x14ac:dyDescent="0.2">
      <c r="A448" s="35" t="s">
        <v>18</v>
      </c>
      <c r="B448" s="36">
        <v>2897</v>
      </c>
      <c r="C448" s="36">
        <v>3</v>
      </c>
      <c r="D448" s="36" t="s">
        <v>1962</v>
      </c>
      <c r="E448" s="37" t="s">
        <v>1963</v>
      </c>
      <c r="F448" s="38" t="s">
        <v>1262</v>
      </c>
      <c r="G448" s="38" t="s">
        <v>1264</v>
      </c>
      <c r="H448" s="35" t="s">
        <v>1456</v>
      </c>
      <c r="I448" s="35"/>
      <c r="J448" s="29" t="s">
        <v>255</v>
      </c>
      <c r="K448" s="29" t="s">
        <v>1954</v>
      </c>
      <c r="L448" s="29" t="s">
        <v>1955</v>
      </c>
      <c r="M448" s="39">
        <v>6.8117317974757023</v>
      </c>
      <c r="N448" s="39">
        <v>16.411564681724848</v>
      </c>
      <c r="O448" s="29">
        <v>44197</v>
      </c>
      <c r="P448" s="29">
        <v>45077</v>
      </c>
      <c r="Q448" s="40">
        <v>2.4093087</v>
      </c>
      <c r="R448" s="39">
        <v>6.7993429158110885</v>
      </c>
      <c r="S448" s="39">
        <v>6.7993429158110885</v>
      </c>
      <c r="T448" s="39">
        <v>2.8128788501026691</v>
      </c>
      <c r="U448" s="39">
        <v>0</v>
      </c>
      <c r="V448" s="39">
        <v>0</v>
      </c>
      <c r="W448" s="29" t="s">
        <v>1357</v>
      </c>
      <c r="X448" s="29" t="s">
        <v>11774</v>
      </c>
      <c r="Y448" s="29">
        <v>45223</v>
      </c>
      <c r="Z448" s="41" t="s">
        <v>11758</v>
      </c>
      <c r="AA448" s="42" t="s">
        <v>1349</v>
      </c>
      <c r="AB448" s="29" t="s">
        <v>258</v>
      </c>
      <c r="AC448" s="29" t="s">
        <v>258</v>
      </c>
      <c r="AD448" s="29" t="s">
        <v>258</v>
      </c>
      <c r="AE448" s="29" t="s">
        <v>1367</v>
      </c>
      <c r="AF448" s="29" t="s">
        <v>1956</v>
      </c>
      <c r="AG448" s="183" t="s">
        <v>1957</v>
      </c>
      <c r="AH448" s="29" t="s">
        <v>1356</v>
      </c>
      <c r="AI448" s="29" t="s">
        <v>1357</v>
      </c>
      <c r="AJ448" s="29" t="s">
        <v>258</v>
      </c>
      <c r="AK448" s="29" t="s">
        <v>258</v>
      </c>
      <c r="AL448" s="29" t="s">
        <v>13326</v>
      </c>
    </row>
    <row r="449" spans="1:38" x14ac:dyDescent="0.2">
      <c r="A449" s="35" t="s">
        <v>17</v>
      </c>
      <c r="B449" s="36">
        <v>2898</v>
      </c>
      <c r="C449" s="36"/>
      <c r="D449" s="36" t="s">
        <v>1349</v>
      </c>
      <c r="E449" s="37" t="s">
        <v>1964</v>
      </c>
      <c r="F449" s="38" t="s">
        <v>1269</v>
      </c>
      <c r="G449" s="38" t="s">
        <v>1271</v>
      </c>
      <c r="H449" s="35" t="s">
        <v>1440</v>
      </c>
      <c r="I449" s="35" t="s">
        <v>1349</v>
      </c>
      <c r="J449" s="29" t="s">
        <v>274</v>
      </c>
      <c r="K449" s="29" t="s">
        <v>303</v>
      </c>
      <c r="L449" s="29" t="s">
        <v>1965</v>
      </c>
      <c r="M449" s="39">
        <v>0</v>
      </c>
      <c r="N449" s="39"/>
      <c r="O449" s="29">
        <v>44197</v>
      </c>
      <c r="P449" s="29">
        <v>46022</v>
      </c>
      <c r="Q449" s="40">
        <v>4.9965776999999996</v>
      </c>
      <c r="R449" s="39"/>
      <c r="S449" s="39"/>
      <c r="T449" s="39"/>
      <c r="U449" s="39"/>
      <c r="V449" s="39"/>
      <c r="W449" s="29" t="s">
        <v>1357</v>
      </c>
      <c r="X449" s="29" t="s">
        <v>258</v>
      </c>
      <c r="Y449" s="29" t="s">
        <v>1349</v>
      </c>
      <c r="Z449" s="41" t="s">
        <v>1349</v>
      </c>
      <c r="AA449" s="42" t="s">
        <v>1349</v>
      </c>
      <c r="AB449" s="29" t="s">
        <v>258</v>
      </c>
      <c r="AC449" s="29" t="s">
        <v>258</v>
      </c>
      <c r="AD449" s="29" t="s">
        <v>258</v>
      </c>
      <c r="AE449" s="29" t="s">
        <v>1367</v>
      </c>
      <c r="AF449" s="29" t="s">
        <v>1966</v>
      </c>
      <c r="AG449" s="183" t="s">
        <v>1967</v>
      </c>
      <c r="AH449" s="29" t="s">
        <v>1356</v>
      </c>
      <c r="AI449" s="29" t="s">
        <v>265</v>
      </c>
      <c r="AJ449" s="29" t="s">
        <v>258</v>
      </c>
      <c r="AK449" s="29" t="s">
        <v>258</v>
      </c>
      <c r="AL449" s="29" t="s">
        <v>13326</v>
      </c>
    </row>
    <row r="450" spans="1:38" x14ac:dyDescent="0.2">
      <c r="A450" s="35" t="s">
        <v>18</v>
      </c>
      <c r="B450" s="36">
        <v>2898</v>
      </c>
      <c r="C450" s="36">
        <v>1</v>
      </c>
      <c r="D450" s="36" t="s">
        <v>1968</v>
      </c>
      <c r="E450" s="37" t="s">
        <v>1969</v>
      </c>
      <c r="F450" s="38" t="s">
        <v>1269</v>
      </c>
      <c r="G450" s="38" t="s">
        <v>1271</v>
      </c>
      <c r="H450" s="35" t="s">
        <v>1440</v>
      </c>
      <c r="I450" s="35"/>
      <c r="J450" s="29" t="s">
        <v>274</v>
      </c>
      <c r="K450" s="29" t="s">
        <v>303</v>
      </c>
      <c r="L450" s="29" t="s">
        <v>1965</v>
      </c>
      <c r="M450" s="39">
        <v>2.2826207540130392</v>
      </c>
      <c r="N450" s="39">
        <v>3.0809911019849419</v>
      </c>
      <c r="O450" s="29">
        <v>44197</v>
      </c>
      <c r="P450" s="29">
        <v>44690</v>
      </c>
      <c r="Q450" s="40">
        <v>1.3497604000000001</v>
      </c>
      <c r="R450" s="39">
        <v>2.2764407939767284</v>
      </c>
      <c r="S450" s="39">
        <v>0.80455030800821359</v>
      </c>
      <c r="T450" s="39">
        <v>0</v>
      </c>
      <c r="U450" s="39">
        <v>0</v>
      </c>
      <c r="V450" s="39">
        <v>0</v>
      </c>
      <c r="W450" s="29" t="s">
        <v>1357</v>
      </c>
      <c r="X450" s="29" t="s">
        <v>258</v>
      </c>
      <c r="Y450" s="29" t="s">
        <v>1349</v>
      </c>
      <c r="Z450" s="41" t="s">
        <v>1349</v>
      </c>
      <c r="AA450" s="42" t="s">
        <v>1349</v>
      </c>
      <c r="AB450" s="29" t="s">
        <v>258</v>
      </c>
      <c r="AC450" s="29" t="s">
        <v>258</v>
      </c>
      <c r="AD450" s="29" t="s">
        <v>258</v>
      </c>
      <c r="AE450" s="29" t="s">
        <v>1367</v>
      </c>
      <c r="AF450" s="29" t="s">
        <v>1966</v>
      </c>
      <c r="AG450" s="183" t="s">
        <v>1967</v>
      </c>
      <c r="AH450" s="29" t="s">
        <v>1356</v>
      </c>
      <c r="AI450" s="29" t="s">
        <v>265</v>
      </c>
      <c r="AJ450" s="29" t="s">
        <v>258</v>
      </c>
      <c r="AK450" s="29" t="s">
        <v>258</v>
      </c>
      <c r="AL450" s="29" t="s">
        <v>13326</v>
      </c>
    </row>
    <row r="451" spans="1:38" x14ac:dyDescent="0.2">
      <c r="A451" s="35" t="s">
        <v>18</v>
      </c>
      <c r="B451" s="36">
        <v>2898</v>
      </c>
      <c r="C451" s="36">
        <v>2</v>
      </c>
      <c r="D451" s="36" t="s">
        <v>1970</v>
      </c>
      <c r="E451" s="37" t="s">
        <v>1971</v>
      </c>
      <c r="F451" s="38" t="s">
        <v>1269</v>
      </c>
      <c r="G451" s="38" t="s">
        <v>1271</v>
      </c>
      <c r="H451" s="35" t="s">
        <v>1440</v>
      </c>
      <c r="I451" s="35"/>
      <c r="J451" s="29" t="s">
        <v>274</v>
      </c>
      <c r="K451" s="29" t="s">
        <v>303</v>
      </c>
      <c r="L451" s="29" t="s">
        <v>1965</v>
      </c>
      <c r="M451" s="39">
        <v>10.158238853312874</v>
      </c>
      <c r="N451" s="39">
        <v>23.05593429158111</v>
      </c>
      <c r="O451" s="29">
        <v>44197</v>
      </c>
      <c r="P451" s="29">
        <v>45026</v>
      </c>
      <c r="Q451" s="40">
        <v>2.2696782999999998</v>
      </c>
      <c r="R451" s="39">
        <v>10.13905544147844</v>
      </c>
      <c r="S451" s="39">
        <v>10.13905544147844</v>
      </c>
      <c r="T451" s="39">
        <v>2.7778234086242302</v>
      </c>
      <c r="U451" s="39">
        <v>0</v>
      </c>
      <c r="V451" s="39">
        <v>0</v>
      </c>
      <c r="W451" s="29" t="s">
        <v>1357</v>
      </c>
      <c r="X451" s="29" t="s">
        <v>258</v>
      </c>
      <c r="Y451" s="29" t="s">
        <v>1349</v>
      </c>
      <c r="Z451" s="41" t="s">
        <v>1349</v>
      </c>
      <c r="AA451" s="42" t="s">
        <v>1349</v>
      </c>
      <c r="AB451" s="29" t="s">
        <v>258</v>
      </c>
      <c r="AC451" s="29" t="s">
        <v>258</v>
      </c>
      <c r="AD451" s="29" t="s">
        <v>258</v>
      </c>
      <c r="AE451" s="29" t="s">
        <v>1367</v>
      </c>
      <c r="AF451" s="29" t="s">
        <v>1966</v>
      </c>
      <c r="AG451" s="183" t="s">
        <v>1967</v>
      </c>
      <c r="AH451" s="29" t="s">
        <v>1356</v>
      </c>
      <c r="AI451" s="29" t="s">
        <v>265</v>
      </c>
      <c r="AJ451" s="29" t="s">
        <v>258</v>
      </c>
      <c r="AK451" s="29" t="s">
        <v>258</v>
      </c>
      <c r="AL451" s="29" t="s">
        <v>13326</v>
      </c>
    </row>
    <row r="452" spans="1:38" x14ac:dyDescent="0.2">
      <c r="A452" s="35" t="s">
        <v>18</v>
      </c>
      <c r="B452" s="36">
        <v>2898</v>
      </c>
      <c r="C452" s="36">
        <v>3</v>
      </c>
      <c r="D452" s="36" t="s">
        <v>1972</v>
      </c>
      <c r="E452" s="37" t="s">
        <v>1973</v>
      </c>
      <c r="F452" s="38" t="s">
        <v>1269</v>
      </c>
      <c r="G452" s="38" t="s">
        <v>1271</v>
      </c>
      <c r="H452" s="35" t="s">
        <v>1440</v>
      </c>
      <c r="I452" s="35"/>
      <c r="J452" s="29" t="s">
        <v>274</v>
      </c>
      <c r="K452" s="29" t="s">
        <v>303</v>
      </c>
      <c r="L452" s="29" t="s">
        <v>1965</v>
      </c>
      <c r="M452" s="39">
        <v>10.158238853312874</v>
      </c>
      <c r="N452" s="39">
        <v>23.05593429158111</v>
      </c>
      <c r="O452" s="29">
        <v>44197</v>
      </c>
      <c r="P452" s="29">
        <v>45026</v>
      </c>
      <c r="Q452" s="40">
        <v>2.2696782999999998</v>
      </c>
      <c r="R452" s="39">
        <v>10.13905544147844</v>
      </c>
      <c r="S452" s="39">
        <v>10.13905544147844</v>
      </c>
      <c r="T452" s="39">
        <v>2.7778234086242302</v>
      </c>
      <c r="U452" s="39">
        <v>0</v>
      </c>
      <c r="V452" s="39">
        <v>0</v>
      </c>
      <c r="W452" s="29" t="s">
        <v>1357</v>
      </c>
      <c r="X452" s="29" t="s">
        <v>258</v>
      </c>
      <c r="Y452" s="29" t="s">
        <v>1349</v>
      </c>
      <c r="Z452" s="41" t="s">
        <v>1349</v>
      </c>
      <c r="AA452" s="42" t="s">
        <v>1349</v>
      </c>
      <c r="AB452" s="29" t="s">
        <v>258</v>
      </c>
      <c r="AC452" s="29" t="s">
        <v>258</v>
      </c>
      <c r="AD452" s="29" t="s">
        <v>258</v>
      </c>
      <c r="AE452" s="29" t="s">
        <v>1367</v>
      </c>
      <c r="AF452" s="29" t="s">
        <v>1966</v>
      </c>
      <c r="AG452" s="183" t="s">
        <v>1967</v>
      </c>
      <c r="AH452" s="29" t="s">
        <v>1356</v>
      </c>
      <c r="AI452" s="29" t="s">
        <v>265</v>
      </c>
      <c r="AJ452" s="29" t="s">
        <v>258</v>
      </c>
      <c r="AK452" s="29" t="s">
        <v>258</v>
      </c>
      <c r="AL452" s="29" t="s">
        <v>13326</v>
      </c>
    </row>
    <row r="453" spans="1:38" x14ac:dyDescent="0.2">
      <c r="A453" s="35" t="s">
        <v>18</v>
      </c>
      <c r="B453" s="36">
        <v>2898</v>
      </c>
      <c r="C453" s="36">
        <v>4</v>
      </c>
      <c r="D453" s="36" t="s">
        <v>1974</v>
      </c>
      <c r="E453" s="37" t="s">
        <v>1975</v>
      </c>
      <c r="F453" s="38" t="s">
        <v>1269</v>
      </c>
      <c r="G453" s="38" t="s">
        <v>1271</v>
      </c>
      <c r="H453" s="35" t="s">
        <v>1440</v>
      </c>
      <c r="I453" s="35"/>
      <c r="J453" s="29" t="s">
        <v>274</v>
      </c>
      <c r="K453" s="29" t="s">
        <v>303</v>
      </c>
      <c r="L453" s="29" t="s">
        <v>1965</v>
      </c>
      <c r="M453" s="39">
        <v>10.158238853312874</v>
      </c>
      <c r="N453" s="39">
        <v>23.05593429158111</v>
      </c>
      <c r="O453" s="29">
        <v>44197</v>
      </c>
      <c r="P453" s="29">
        <v>45026</v>
      </c>
      <c r="Q453" s="40">
        <v>2.2696782999999998</v>
      </c>
      <c r="R453" s="39">
        <v>10.13905544147844</v>
      </c>
      <c r="S453" s="39">
        <v>10.13905544147844</v>
      </c>
      <c r="T453" s="39">
        <v>2.7778234086242302</v>
      </c>
      <c r="U453" s="39">
        <v>0</v>
      </c>
      <c r="V453" s="39">
        <v>0</v>
      </c>
      <c r="W453" s="29" t="s">
        <v>1357</v>
      </c>
      <c r="X453" s="29" t="s">
        <v>258</v>
      </c>
      <c r="Y453" s="29" t="s">
        <v>1349</v>
      </c>
      <c r="Z453" s="41" t="s">
        <v>1349</v>
      </c>
      <c r="AA453" s="42" t="s">
        <v>1349</v>
      </c>
      <c r="AB453" s="29" t="s">
        <v>258</v>
      </c>
      <c r="AC453" s="29" t="s">
        <v>258</v>
      </c>
      <c r="AD453" s="29" t="s">
        <v>258</v>
      </c>
      <c r="AE453" s="29" t="s">
        <v>1367</v>
      </c>
      <c r="AF453" s="29" t="s">
        <v>1966</v>
      </c>
      <c r="AG453" s="183" t="s">
        <v>1967</v>
      </c>
      <c r="AH453" s="29" t="s">
        <v>1356</v>
      </c>
      <c r="AI453" s="29" t="s">
        <v>265</v>
      </c>
      <c r="AJ453" s="29" t="s">
        <v>258</v>
      </c>
      <c r="AK453" s="29" t="s">
        <v>258</v>
      </c>
      <c r="AL453" s="29" t="s">
        <v>13326</v>
      </c>
    </row>
    <row r="454" spans="1:38" x14ac:dyDescent="0.2">
      <c r="A454" s="35" t="s">
        <v>18</v>
      </c>
      <c r="B454" s="36">
        <v>2898</v>
      </c>
      <c r="C454" s="36">
        <v>5</v>
      </c>
      <c r="D454" s="36" t="s">
        <v>1976</v>
      </c>
      <c r="E454" s="37" t="s">
        <v>1977</v>
      </c>
      <c r="F454" s="38" t="s">
        <v>1269</v>
      </c>
      <c r="G454" s="38" t="s">
        <v>1271</v>
      </c>
      <c r="H454" s="35" t="s">
        <v>1440</v>
      </c>
      <c r="I454" s="35"/>
      <c r="J454" s="29" t="s">
        <v>274</v>
      </c>
      <c r="K454" s="29" t="s">
        <v>303</v>
      </c>
      <c r="L454" s="29" t="s">
        <v>1965</v>
      </c>
      <c r="M454" s="39">
        <v>10.158238853312874</v>
      </c>
      <c r="N454" s="39">
        <v>23.05593429158111</v>
      </c>
      <c r="O454" s="29">
        <v>44197</v>
      </c>
      <c r="P454" s="29">
        <v>45026</v>
      </c>
      <c r="Q454" s="40">
        <v>2.2696782999999998</v>
      </c>
      <c r="R454" s="39">
        <v>10.13905544147844</v>
      </c>
      <c r="S454" s="39">
        <v>10.13905544147844</v>
      </c>
      <c r="T454" s="39">
        <v>2.7778234086242302</v>
      </c>
      <c r="U454" s="39">
        <v>0</v>
      </c>
      <c r="V454" s="39">
        <v>0</v>
      </c>
      <c r="W454" s="29" t="s">
        <v>1357</v>
      </c>
      <c r="X454" s="29" t="s">
        <v>258</v>
      </c>
      <c r="Y454" s="29" t="s">
        <v>1349</v>
      </c>
      <c r="Z454" s="41" t="s">
        <v>1349</v>
      </c>
      <c r="AA454" s="42" t="s">
        <v>1349</v>
      </c>
      <c r="AB454" s="29" t="s">
        <v>258</v>
      </c>
      <c r="AC454" s="29" t="s">
        <v>258</v>
      </c>
      <c r="AD454" s="29" t="s">
        <v>258</v>
      </c>
      <c r="AE454" s="29" t="s">
        <v>1367</v>
      </c>
      <c r="AF454" s="29" t="s">
        <v>1966</v>
      </c>
      <c r="AG454" s="183" t="s">
        <v>1967</v>
      </c>
      <c r="AH454" s="29" t="s">
        <v>1356</v>
      </c>
      <c r="AI454" s="29" t="s">
        <v>265</v>
      </c>
      <c r="AJ454" s="29" t="s">
        <v>258</v>
      </c>
      <c r="AK454" s="29" t="s">
        <v>258</v>
      </c>
      <c r="AL454" s="29" t="s">
        <v>13326</v>
      </c>
    </row>
    <row r="455" spans="1:38" x14ac:dyDescent="0.2">
      <c r="A455" s="35" t="s">
        <v>18</v>
      </c>
      <c r="B455" s="36">
        <v>2898</v>
      </c>
      <c r="C455" s="36">
        <v>6</v>
      </c>
      <c r="D455" s="36" t="s">
        <v>1978</v>
      </c>
      <c r="E455" s="37" t="s">
        <v>1979</v>
      </c>
      <c r="F455" s="38" t="s">
        <v>1269</v>
      </c>
      <c r="G455" s="38" t="s">
        <v>1271</v>
      </c>
      <c r="H455" s="35" t="s">
        <v>1440</v>
      </c>
      <c r="I455" s="35"/>
      <c r="J455" s="29" t="s">
        <v>274</v>
      </c>
      <c r="K455" s="29" t="s">
        <v>303</v>
      </c>
      <c r="L455" s="29" t="s">
        <v>1965</v>
      </c>
      <c r="M455" s="39">
        <v>10.158238853312874</v>
      </c>
      <c r="N455" s="39">
        <v>23.05593429158111</v>
      </c>
      <c r="O455" s="29">
        <v>44197</v>
      </c>
      <c r="P455" s="29">
        <v>45026</v>
      </c>
      <c r="Q455" s="40">
        <v>2.2696782999999998</v>
      </c>
      <c r="R455" s="39">
        <v>10.13905544147844</v>
      </c>
      <c r="S455" s="39">
        <v>10.13905544147844</v>
      </c>
      <c r="T455" s="39">
        <v>2.7778234086242302</v>
      </c>
      <c r="U455" s="39">
        <v>0</v>
      </c>
      <c r="V455" s="39">
        <v>0</v>
      </c>
      <c r="W455" s="29" t="s">
        <v>1357</v>
      </c>
      <c r="X455" s="29" t="s">
        <v>258</v>
      </c>
      <c r="Y455" s="29" t="s">
        <v>1349</v>
      </c>
      <c r="Z455" s="41" t="s">
        <v>1349</v>
      </c>
      <c r="AA455" s="42" t="s">
        <v>1349</v>
      </c>
      <c r="AB455" s="29" t="s">
        <v>258</v>
      </c>
      <c r="AC455" s="29" t="s">
        <v>258</v>
      </c>
      <c r="AD455" s="29" t="s">
        <v>258</v>
      </c>
      <c r="AE455" s="29" t="s">
        <v>1367</v>
      </c>
      <c r="AF455" s="29" t="s">
        <v>1966</v>
      </c>
      <c r="AG455" s="183" t="s">
        <v>1967</v>
      </c>
      <c r="AH455" s="29" t="s">
        <v>1356</v>
      </c>
      <c r="AI455" s="29" t="s">
        <v>265</v>
      </c>
      <c r="AJ455" s="29" t="s">
        <v>258</v>
      </c>
      <c r="AK455" s="29" t="s">
        <v>258</v>
      </c>
      <c r="AL455" s="29" t="s">
        <v>13326</v>
      </c>
    </row>
    <row r="456" spans="1:38" x14ac:dyDescent="0.2">
      <c r="A456" s="35" t="s">
        <v>18</v>
      </c>
      <c r="B456" s="36">
        <v>2898</v>
      </c>
      <c r="C456" s="36">
        <v>7</v>
      </c>
      <c r="D456" s="36" t="s">
        <v>1980</v>
      </c>
      <c r="E456" s="37" t="s">
        <v>1981</v>
      </c>
      <c r="F456" s="38" t="s">
        <v>1269</v>
      </c>
      <c r="G456" s="38" t="s">
        <v>1271</v>
      </c>
      <c r="H456" s="35" t="s">
        <v>1440</v>
      </c>
      <c r="I456" s="35"/>
      <c r="J456" s="29" t="s">
        <v>274</v>
      </c>
      <c r="K456" s="29" t="s">
        <v>303</v>
      </c>
      <c r="L456" s="29" t="s">
        <v>1965</v>
      </c>
      <c r="M456" s="39">
        <v>10.158238853312874</v>
      </c>
      <c r="N456" s="39">
        <v>23.05593429158111</v>
      </c>
      <c r="O456" s="29">
        <v>44197</v>
      </c>
      <c r="P456" s="29">
        <v>45026</v>
      </c>
      <c r="Q456" s="40">
        <v>2.2696782999999998</v>
      </c>
      <c r="R456" s="39">
        <v>10.13905544147844</v>
      </c>
      <c r="S456" s="39">
        <v>10.13905544147844</v>
      </c>
      <c r="T456" s="39">
        <v>2.7778234086242302</v>
      </c>
      <c r="U456" s="39">
        <v>0</v>
      </c>
      <c r="V456" s="39">
        <v>0</v>
      </c>
      <c r="W456" s="29" t="s">
        <v>1357</v>
      </c>
      <c r="X456" s="29" t="s">
        <v>258</v>
      </c>
      <c r="Y456" s="29" t="s">
        <v>1349</v>
      </c>
      <c r="Z456" s="41" t="s">
        <v>1349</v>
      </c>
      <c r="AA456" s="42" t="s">
        <v>1349</v>
      </c>
      <c r="AB456" s="29" t="s">
        <v>258</v>
      </c>
      <c r="AC456" s="29" t="s">
        <v>258</v>
      </c>
      <c r="AD456" s="29" t="s">
        <v>258</v>
      </c>
      <c r="AE456" s="29" t="s">
        <v>1367</v>
      </c>
      <c r="AF456" s="29" t="s">
        <v>1966</v>
      </c>
      <c r="AG456" s="183" t="s">
        <v>1967</v>
      </c>
      <c r="AH456" s="29" t="s">
        <v>1356</v>
      </c>
      <c r="AI456" s="29" t="s">
        <v>265</v>
      </c>
      <c r="AJ456" s="29" t="s">
        <v>258</v>
      </c>
      <c r="AK456" s="29" t="s">
        <v>258</v>
      </c>
      <c r="AL456" s="29" t="s">
        <v>13326</v>
      </c>
    </row>
    <row r="457" spans="1:38" x14ac:dyDescent="0.2">
      <c r="A457" s="35" t="s">
        <v>18</v>
      </c>
      <c r="B457" s="36">
        <v>2898</v>
      </c>
      <c r="C457" s="36">
        <v>8</v>
      </c>
      <c r="D457" s="36" t="s">
        <v>1982</v>
      </c>
      <c r="E457" s="37" t="s">
        <v>1983</v>
      </c>
      <c r="F457" s="38" t="s">
        <v>1269</v>
      </c>
      <c r="G457" s="38" t="s">
        <v>1271</v>
      </c>
      <c r="H457" s="35" t="s">
        <v>1440</v>
      </c>
      <c r="I457" s="35"/>
      <c r="J457" s="29" t="s">
        <v>274</v>
      </c>
      <c r="K457" s="29" t="s">
        <v>303</v>
      </c>
      <c r="L457" s="29" t="s">
        <v>1965</v>
      </c>
      <c r="M457" s="39">
        <v>10.158238853312874</v>
      </c>
      <c r="N457" s="39">
        <v>23.05593429158111</v>
      </c>
      <c r="O457" s="29">
        <v>44197</v>
      </c>
      <c r="P457" s="29">
        <v>45026</v>
      </c>
      <c r="Q457" s="40">
        <v>2.2696782999999998</v>
      </c>
      <c r="R457" s="39">
        <v>10.13905544147844</v>
      </c>
      <c r="S457" s="39">
        <v>10.13905544147844</v>
      </c>
      <c r="T457" s="39">
        <v>2.7778234086242302</v>
      </c>
      <c r="U457" s="39">
        <v>0</v>
      </c>
      <c r="V457" s="39">
        <v>0</v>
      </c>
      <c r="W457" s="29" t="s">
        <v>1357</v>
      </c>
      <c r="X457" s="29" t="s">
        <v>258</v>
      </c>
      <c r="Y457" s="29" t="s">
        <v>1349</v>
      </c>
      <c r="Z457" s="41" t="s">
        <v>1349</v>
      </c>
      <c r="AA457" s="42" t="s">
        <v>1349</v>
      </c>
      <c r="AB457" s="29" t="s">
        <v>258</v>
      </c>
      <c r="AC457" s="29" t="s">
        <v>258</v>
      </c>
      <c r="AD457" s="29" t="s">
        <v>258</v>
      </c>
      <c r="AE457" s="29" t="s">
        <v>1367</v>
      </c>
      <c r="AF457" s="29" t="s">
        <v>1966</v>
      </c>
      <c r="AG457" s="183" t="s">
        <v>1967</v>
      </c>
      <c r="AH457" s="29" t="s">
        <v>1356</v>
      </c>
      <c r="AI457" s="29" t="s">
        <v>265</v>
      </c>
      <c r="AJ457" s="29" t="s">
        <v>258</v>
      </c>
      <c r="AK457" s="29" t="s">
        <v>258</v>
      </c>
      <c r="AL457" s="29" t="s">
        <v>13326</v>
      </c>
    </row>
    <row r="458" spans="1:38" x14ac:dyDescent="0.2">
      <c r="A458" s="35" t="s">
        <v>18</v>
      </c>
      <c r="B458" s="36">
        <v>2898</v>
      </c>
      <c r="C458" s="36">
        <v>9</v>
      </c>
      <c r="D458" s="36" t="s">
        <v>1984</v>
      </c>
      <c r="E458" s="37" t="s">
        <v>1985</v>
      </c>
      <c r="F458" s="38" t="s">
        <v>1269</v>
      </c>
      <c r="G458" s="38" t="s">
        <v>1271</v>
      </c>
      <c r="H458" s="35" t="s">
        <v>1440</v>
      </c>
      <c r="I458" s="35"/>
      <c r="J458" s="29" t="s">
        <v>274</v>
      </c>
      <c r="K458" s="29" t="s">
        <v>303</v>
      </c>
      <c r="L458" s="29" t="s">
        <v>1965</v>
      </c>
      <c r="M458" s="39">
        <v>10.158238853312874</v>
      </c>
      <c r="N458" s="39">
        <v>23.05593429158111</v>
      </c>
      <c r="O458" s="29">
        <v>44197</v>
      </c>
      <c r="P458" s="29">
        <v>45026</v>
      </c>
      <c r="Q458" s="40">
        <v>2.2696782999999998</v>
      </c>
      <c r="R458" s="39">
        <v>10.13905544147844</v>
      </c>
      <c r="S458" s="39">
        <v>10.13905544147844</v>
      </c>
      <c r="T458" s="39">
        <v>2.7778234086242302</v>
      </c>
      <c r="U458" s="39">
        <v>0</v>
      </c>
      <c r="V458" s="39">
        <v>0</v>
      </c>
      <c r="W458" s="29" t="s">
        <v>1357</v>
      </c>
      <c r="X458" s="29" t="s">
        <v>258</v>
      </c>
      <c r="Y458" s="29" t="s">
        <v>1349</v>
      </c>
      <c r="Z458" s="41" t="s">
        <v>1349</v>
      </c>
      <c r="AA458" s="42" t="s">
        <v>1349</v>
      </c>
      <c r="AB458" s="29" t="s">
        <v>258</v>
      </c>
      <c r="AC458" s="29" t="s">
        <v>258</v>
      </c>
      <c r="AD458" s="29" t="s">
        <v>258</v>
      </c>
      <c r="AE458" s="29" t="s">
        <v>1367</v>
      </c>
      <c r="AF458" s="29" t="s">
        <v>1966</v>
      </c>
      <c r="AG458" s="183" t="s">
        <v>1967</v>
      </c>
      <c r="AH458" s="29" t="s">
        <v>1356</v>
      </c>
      <c r="AI458" s="29" t="s">
        <v>265</v>
      </c>
      <c r="AJ458" s="29" t="s">
        <v>258</v>
      </c>
      <c r="AK458" s="29" t="s">
        <v>258</v>
      </c>
      <c r="AL458" s="29" t="s">
        <v>13326</v>
      </c>
    </row>
    <row r="459" spans="1:38" x14ac:dyDescent="0.2">
      <c r="A459" s="35" t="s">
        <v>18</v>
      </c>
      <c r="B459" s="36">
        <v>2898</v>
      </c>
      <c r="C459" s="36">
        <v>10</v>
      </c>
      <c r="D459" s="36" t="s">
        <v>1986</v>
      </c>
      <c r="E459" s="37" t="s">
        <v>1987</v>
      </c>
      <c r="F459" s="38" t="s">
        <v>1269</v>
      </c>
      <c r="G459" s="38" t="s">
        <v>1271</v>
      </c>
      <c r="H459" s="35" t="s">
        <v>1440</v>
      </c>
      <c r="I459" s="35"/>
      <c r="J459" s="29" t="s">
        <v>274</v>
      </c>
      <c r="K459" s="29" t="s">
        <v>303</v>
      </c>
      <c r="L459" s="29" t="s">
        <v>1965</v>
      </c>
      <c r="M459" s="39">
        <v>10.158238853312874</v>
      </c>
      <c r="N459" s="39">
        <v>23.05593429158111</v>
      </c>
      <c r="O459" s="29">
        <v>44197</v>
      </c>
      <c r="P459" s="29">
        <v>45026</v>
      </c>
      <c r="Q459" s="40">
        <v>2.2696782999999998</v>
      </c>
      <c r="R459" s="39">
        <v>10.13905544147844</v>
      </c>
      <c r="S459" s="39">
        <v>10.13905544147844</v>
      </c>
      <c r="T459" s="39">
        <v>2.7778234086242302</v>
      </c>
      <c r="U459" s="39">
        <v>0</v>
      </c>
      <c r="V459" s="39">
        <v>0</v>
      </c>
      <c r="W459" s="29" t="s">
        <v>1357</v>
      </c>
      <c r="X459" s="29" t="s">
        <v>258</v>
      </c>
      <c r="Y459" s="29" t="s">
        <v>1349</v>
      </c>
      <c r="Z459" s="41" t="s">
        <v>1349</v>
      </c>
      <c r="AA459" s="42" t="s">
        <v>1349</v>
      </c>
      <c r="AB459" s="29" t="s">
        <v>258</v>
      </c>
      <c r="AC459" s="29" t="s">
        <v>258</v>
      </c>
      <c r="AD459" s="29" t="s">
        <v>258</v>
      </c>
      <c r="AE459" s="29" t="s">
        <v>1367</v>
      </c>
      <c r="AF459" s="29" t="s">
        <v>1966</v>
      </c>
      <c r="AG459" s="183" t="s">
        <v>1967</v>
      </c>
      <c r="AH459" s="29" t="s">
        <v>1356</v>
      </c>
      <c r="AI459" s="29" t="s">
        <v>265</v>
      </c>
      <c r="AJ459" s="29" t="s">
        <v>258</v>
      </c>
      <c r="AK459" s="29" t="s">
        <v>258</v>
      </c>
      <c r="AL459" s="29" t="s">
        <v>13326</v>
      </c>
    </row>
    <row r="460" spans="1:38" x14ac:dyDescent="0.2">
      <c r="A460" s="35" t="s">
        <v>18</v>
      </c>
      <c r="B460" s="36">
        <v>2898</v>
      </c>
      <c r="C460" s="36">
        <v>11</v>
      </c>
      <c r="D460" s="36" t="s">
        <v>1988</v>
      </c>
      <c r="E460" s="37" t="s">
        <v>1989</v>
      </c>
      <c r="F460" s="38" t="s">
        <v>1269</v>
      </c>
      <c r="G460" s="38" t="s">
        <v>1271</v>
      </c>
      <c r="H460" s="35" t="s">
        <v>1440</v>
      </c>
      <c r="I460" s="35"/>
      <c r="J460" s="29" t="s">
        <v>274</v>
      </c>
      <c r="K460" s="29" t="s">
        <v>303</v>
      </c>
      <c r="L460" s="29" t="s">
        <v>1965</v>
      </c>
      <c r="M460" s="39">
        <v>9.8819059217620797</v>
      </c>
      <c r="N460" s="39">
        <v>22.428747433264888</v>
      </c>
      <c r="O460" s="29">
        <v>44197</v>
      </c>
      <c r="P460" s="29">
        <v>45026</v>
      </c>
      <c r="Q460" s="40">
        <v>2.2696782999999998</v>
      </c>
      <c r="R460" s="39">
        <v>9.8632443531827523</v>
      </c>
      <c r="S460" s="39">
        <v>9.8632443531827523</v>
      </c>
      <c r="T460" s="39">
        <v>2.7022587268993838</v>
      </c>
      <c r="U460" s="39">
        <v>0</v>
      </c>
      <c r="V460" s="39">
        <v>0</v>
      </c>
      <c r="W460" s="29" t="s">
        <v>1357</v>
      </c>
      <c r="X460" s="29" t="s">
        <v>258</v>
      </c>
      <c r="Y460" s="29" t="s">
        <v>1349</v>
      </c>
      <c r="Z460" s="41" t="s">
        <v>1349</v>
      </c>
      <c r="AA460" s="42" t="s">
        <v>1349</v>
      </c>
      <c r="AB460" s="29" t="s">
        <v>258</v>
      </c>
      <c r="AC460" s="29" t="s">
        <v>258</v>
      </c>
      <c r="AD460" s="29" t="s">
        <v>258</v>
      </c>
      <c r="AE460" s="29" t="s">
        <v>1367</v>
      </c>
      <c r="AF460" s="29" t="s">
        <v>1966</v>
      </c>
      <c r="AG460" s="183" t="s">
        <v>1967</v>
      </c>
      <c r="AH460" s="29" t="s">
        <v>1356</v>
      </c>
      <c r="AI460" s="29" t="s">
        <v>265</v>
      </c>
      <c r="AJ460" s="29" t="s">
        <v>258</v>
      </c>
      <c r="AK460" s="29" t="s">
        <v>258</v>
      </c>
      <c r="AL460" s="29" t="s">
        <v>13326</v>
      </c>
    </row>
    <row r="461" spans="1:38" x14ac:dyDescent="0.2">
      <c r="A461" s="35" t="s">
        <v>18</v>
      </c>
      <c r="B461" s="36">
        <v>2898</v>
      </c>
      <c r="C461" s="36">
        <v>12</v>
      </c>
      <c r="D461" s="36" t="s">
        <v>1990</v>
      </c>
      <c r="E461" s="37" t="s">
        <v>1991</v>
      </c>
      <c r="F461" s="38" t="s">
        <v>1269</v>
      </c>
      <c r="G461" s="38" t="s">
        <v>1271</v>
      </c>
      <c r="H461" s="35" t="s">
        <v>1440</v>
      </c>
      <c r="I461" s="35"/>
      <c r="J461" s="29" t="s">
        <v>274</v>
      </c>
      <c r="K461" s="29" t="s">
        <v>303</v>
      </c>
      <c r="L461" s="29" t="s">
        <v>1965</v>
      </c>
      <c r="M461" s="39">
        <v>9.8819059217620797</v>
      </c>
      <c r="N461" s="39">
        <v>22.428747433264888</v>
      </c>
      <c r="O461" s="29">
        <v>44197</v>
      </c>
      <c r="P461" s="29">
        <v>45026</v>
      </c>
      <c r="Q461" s="40">
        <v>2.2696782999999998</v>
      </c>
      <c r="R461" s="39">
        <v>9.8632443531827523</v>
      </c>
      <c r="S461" s="39">
        <v>9.8632443531827523</v>
      </c>
      <c r="T461" s="39">
        <v>2.7022587268993838</v>
      </c>
      <c r="U461" s="39">
        <v>0</v>
      </c>
      <c r="V461" s="39">
        <v>0</v>
      </c>
      <c r="W461" s="29" t="s">
        <v>1357</v>
      </c>
      <c r="X461" s="29" t="s">
        <v>258</v>
      </c>
      <c r="Y461" s="29" t="s">
        <v>1349</v>
      </c>
      <c r="Z461" s="41" t="s">
        <v>1349</v>
      </c>
      <c r="AA461" s="42" t="s">
        <v>1349</v>
      </c>
      <c r="AB461" s="29" t="s">
        <v>258</v>
      </c>
      <c r="AC461" s="29" t="s">
        <v>258</v>
      </c>
      <c r="AD461" s="29" t="s">
        <v>258</v>
      </c>
      <c r="AE461" s="29" t="s">
        <v>1367</v>
      </c>
      <c r="AF461" s="29" t="s">
        <v>1966</v>
      </c>
      <c r="AG461" s="183" t="s">
        <v>1967</v>
      </c>
      <c r="AH461" s="29" t="s">
        <v>1356</v>
      </c>
      <c r="AI461" s="29" t="s">
        <v>265</v>
      </c>
      <c r="AJ461" s="29" t="s">
        <v>258</v>
      </c>
      <c r="AK461" s="29" t="s">
        <v>258</v>
      </c>
      <c r="AL461" s="29" t="s">
        <v>13326</v>
      </c>
    </row>
    <row r="462" spans="1:38" x14ac:dyDescent="0.2">
      <c r="A462" s="35" t="s">
        <v>18</v>
      </c>
      <c r="B462" s="36">
        <v>2898</v>
      </c>
      <c r="C462" s="36">
        <v>13</v>
      </c>
      <c r="D462" s="36" t="s">
        <v>1992</v>
      </c>
      <c r="E462" s="37" t="s">
        <v>1993</v>
      </c>
      <c r="F462" s="38" t="s">
        <v>1269</v>
      </c>
      <c r="G462" s="38" t="s">
        <v>1271</v>
      </c>
      <c r="H462" s="35" t="s">
        <v>1440</v>
      </c>
      <c r="I462" s="35"/>
      <c r="J462" s="29" t="s">
        <v>274</v>
      </c>
      <c r="K462" s="29" t="s">
        <v>303</v>
      </c>
      <c r="L462" s="29" t="s">
        <v>1965</v>
      </c>
      <c r="M462" s="39">
        <v>9.8819059217620797</v>
      </c>
      <c r="N462" s="39">
        <v>22.428747433264888</v>
      </c>
      <c r="O462" s="29">
        <v>44197</v>
      </c>
      <c r="P462" s="29">
        <v>45026</v>
      </c>
      <c r="Q462" s="40">
        <v>2.2696782999999998</v>
      </c>
      <c r="R462" s="39">
        <v>9.8632443531827523</v>
      </c>
      <c r="S462" s="39">
        <v>9.8632443531827523</v>
      </c>
      <c r="T462" s="39">
        <v>2.7022587268993838</v>
      </c>
      <c r="U462" s="39">
        <v>0</v>
      </c>
      <c r="V462" s="39">
        <v>0</v>
      </c>
      <c r="W462" s="29" t="s">
        <v>1357</v>
      </c>
      <c r="X462" s="29" t="s">
        <v>258</v>
      </c>
      <c r="Y462" s="29" t="s">
        <v>1349</v>
      </c>
      <c r="Z462" s="41" t="s">
        <v>1349</v>
      </c>
      <c r="AA462" s="42" t="s">
        <v>1349</v>
      </c>
      <c r="AB462" s="29" t="s">
        <v>258</v>
      </c>
      <c r="AC462" s="29" t="s">
        <v>258</v>
      </c>
      <c r="AD462" s="29" t="s">
        <v>258</v>
      </c>
      <c r="AE462" s="29" t="s">
        <v>1367</v>
      </c>
      <c r="AF462" s="29" t="s">
        <v>1966</v>
      </c>
      <c r="AG462" s="183" t="s">
        <v>1967</v>
      </c>
      <c r="AH462" s="29" t="s">
        <v>1356</v>
      </c>
      <c r="AI462" s="29" t="s">
        <v>265</v>
      </c>
      <c r="AJ462" s="29" t="s">
        <v>258</v>
      </c>
      <c r="AK462" s="29" t="s">
        <v>258</v>
      </c>
      <c r="AL462" s="29" t="s">
        <v>13326</v>
      </c>
    </row>
    <row r="463" spans="1:38" x14ac:dyDescent="0.2">
      <c r="A463" s="35" t="s">
        <v>18</v>
      </c>
      <c r="B463" s="36">
        <v>2898</v>
      </c>
      <c r="C463" s="36">
        <v>14</v>
      </c>
      <c r="D463" s="36" t="s">
        <v>1994</v>
      </c>
      <c r="E463" s="37" t="s">
        <v>1995</v>
      </c>
      <c r="F463" s="38" t="s">
        <v>1269</v>
      </c>
      <c r="G463" s="38" t="s">
        <v>1271</v>
      </c>
      <c r="H463" s="35" t="s">
        <v>1440</v>
      </c>
      <c r="I463" s="35"/>
      <c r="J463" s="29" t="s">
        <v>274</v>
      </c>
      <c r="K463" s="29" t="s">
        <v>303</v>
      </c>
      <c r="L463" s="29" t="s">
        <v>1965</v>
      </c>
      <c r="M463" s="39">
        <v>9.8819059217620797</v>
      </c>
      <c r="N463" s="39">
        <v>22.428747433264888</v>
      </c>
      <c r="O463" s="29">
        <v>44197</v>
      </c>
      <c r="P463" s="29">
        <v>45026</v>
      </c>
      <c r="Q463" s="40">
        <v>2.2696782999999998</v>
      </c>
      <c r="R463" s="39">
        <v>9.8632443531827523</v>
      </c>
      <c r="S463" s="39">
        <v>9.8632443531827523</v>
      </c>
      <c r="T463" s="39">
        <v>2.7022587268993838</v>
      </c>
      <c r="U463" s="39">
        <v>0</v>
      </c>
      <c r="V463" s="39">
        <v>0</v>
      </c>
      <c r="W463" s="29" t="s">
        <v>1357</v>
      </c>
      <c r="X463" s="29" t="s">
        <v>258</v>
      </c>
      <c r="Y463" s="29" t="s">
        <v>1349</v>
      </c>
      <c r="Z463" s="41" t="s">
        <v>1349</v>
      </c>
      <c r="AA463" s="42" t="s">
        <v>1349</v>
      </c>
      <c r="AB463" s="29" t="s">
        <v>258</v>
      </c>
      <c r="AC463" s="29" t="s">
        <v>258</v>
      </c>
      <c r="AD463" s="29" t="s">
        <v>258</v>
      </c>
      <c r="AE463" s="29" t="s">
        <v>1367</v>
      </c>
      <c r="AF463" s="29" t="s">
        <v>1966</v>
      </c>
      <c r="AG463" s="183" t="s">
        <v>1967</v>
      </c>
      <c r="AH463" s="29" t="s">
        <v>1356</v>
      </c>
      <c r="AI463" s="29" t="s">
        <v>265</v>
      </c>
      <c r="AJ463" s="29" t="s">
        <v>258</v>
      </c>
      <c r="AK463" s="29" t="s">
        <v>258</v>
      </c>
      <c r="AL463" s="29" t="s">
        <v>13326</v>
      </c>
    </row>
    <row r="464" spans="1:38" x14ac:dyDescent="0.2">
      <c r="A464" s="35" t="s">
        <v>18</v>
      </c>
      <c r="B464" s="36">
        <v>2898</v>
      </c>
      <c r="C464" s="36">
        <v>15</v>
      </c>
      <c r="D464" s="36" t="s">
        <v>1996</v>
      </c>
      <c r="E464" s="37" t="s">
        <v>1997</v>
      </c>
      <c r="F464" s="38" t="s">
        <v>1269</v>
      </c>
      <c r="G464" s="38" t="s">
        <v>1271</v>
      </c>
      <c r="H464" s="35" t="s">
        <v>1440</v>
      </c>
      <c r="I464" s="35"/>
      <c r="J464" s="29" t="s">
        <v>274</v>
      </c>
      <c r="K464" s="29" t="s">
        <v>303</v>
      </c>
      <c r="L464" s="29" t="s">
        <v>1965</v>
      </c>
      <c r="M464" s="39">
        <v>9.8819059217620797</v>
      </c>
      <c r="N464" s="39">
        <v>22.428747433264888</v>
      </c>
      <c r="O464" s="29">
        <v>44197</v>
      </c>
      <c r="P464" s="29">
        <v>45026</v>
      </c>
      <c r="Q464" s="40">
        <v>2.2696782999999998</v>
      </c>
      <c r="R464" s="39">
        <v>9.8632443531827523</v>
      </c>
      <c r="S464" s="39">
        <v>9.8632443531827523</v>
      </c>
      <c r="T464" s="39">
        <v>2.7022587268993838</v>
      </c>
      <c r="U464" s="39">
        <v>0</v>
      </c>
      <c r="V464" s="39">
        <v>0</v>
      </c>
      <c r="W464" s="29" t="s">
        <v>1357</v>
      </c>
      <c r="X464" s="29" t="s">
        <v>258</v>
      </c>
      <c r="Y464" s="29" t="s">
        <v>1349</v>
      </c>
      <c r="Z464" s="41" t="s">
        <v>1349</v>
      </c>
      <c r="AA464" s="42" t="s">
        <v>1349</v>
      </c>
      <c r="AB464" s="29" t="s">
        <v>258</v>
      </c>
      <c r="AC464" s="29" t="s">
        <v>258</v>
      </c>
      <c r="AD464" s="29" t="s">
        <v>258</v>
      </c>
      <c r="AE464" s="29" t="s">
        <v>1367</v>
      </c>
      <c r="AF464" s="29" t="s">
        <v>1966</v>
      </c>
      <c r="AG464" s="183" t="s">
        <v>1967</v>
      </c>
      <c r="AH464" s="29" t="s">
        <v>1356</v>
      </c>
      <c r="AI464" s="29" t="s">
        <v>265</v>
      </c>
      <c r="AJ464" s="29" t="s">
        <v>258</v>
      </c>
      <c r="AK464" s="29" t="s">
        <v>258</v>
      </c>
      <c r="AL464" s="29" t="s">
        <v>13326</v>
      </c>
    </row>
    <row r="465" spans="1:38" x14ac:dyDescent="0.2">
      <c r="A465" s="35" t="s">
        <v>18</v>
      </c>
      <c r="B465" s="36">
        <v>2898</v>
      </c>
      <c r="C465" s="36">
        <v>16</v>
      </c>
      <c r="D465" s="36" t="s">
        <v>1998</v>
      </c>
      <c r="E465" s="37" t="s">
        <v>1999</v>
      </c>
      <c r="F465" s="38" t="s">
        <v>1269</v>
      </c>
      <c r="G465" s="38" t="s">
        <v>1271</v>
      </c>
      <c r="H465" s="35" t="s">
        <v>1440</v>
      </c>
      <c r="I465" s="35"/>
      <c r="J465" s="29" t="s">
        <v>274</v>
      </c>
      <c r="K465" s="29" t="s">
        <v>303</v>
      </c>
      <c r="L465" s="29" t="s">
        <v>1965</v>
      </c>
      <c r="M465" s="39">
        <v>9.8819059217620797</v>
      </c>
      <c r="N465" s="39">
        <v>22.428747433264888</v>
      </c>
      <c r="O465" s="29">
        <v>44197</v>
      </c>
      <c r="P465" s="29">
        <v>45026</v>
      </c>
      <c r="Q465" s="40">
        <v>2.2696782999999998</v>
      </c>
      <c r="R465" s="39">
        <v>9.8632443531827523</v>
      </c>
      <c r="S465" s="39">
        <v>9.8632443531827523</v>
      </c>
      <c r="T465" s="39">
        <v>2.7022587268993838</v>
      </c>
      <c r="U465" s="39">
        <v>0</v>
      </c>
      <c r="V465" s="39">
        <v>0</v>
      </c>
      <c r="W465" s="29" t="s">
        <v>1357</v>
      </c>
      <c r="X465" s="29" t="s">
        <v>258</v>
      </c>
      <c r="Y465" s="29" t="s">
        <v>1349</v>
      </c>
      <c r="Z465" s="41" t="s">
        <v>1349</v>
      </c>
      <c r="AA465" s="42" t="s">
        <v>1349</v>
      </c>
      <c r="AB465" s="29" t="s">
        <v>258</v>
      </c>
      <c r="AC465" s="29" t="s">
        <v>258</v>
      </c>
      <c r="AD465" s="29" t="s">
        <v>258</v>
      </c>
      <c r="AE465" s="29" t="s">
        <v>1367</v>
      </c>
      <c r="AF465" s="29" t="s">
        <v>1966</v>
      </c>
      <c r="AG465" s="183" t="s">
        <v>1967</v>
      </c>
      <c r="AH465" s="29" t="s">
        <v>1356</v>
      </c>
      <c r="AI465" s="29" t="s">
        <v>265</v>
      </c>
      <c r="AJ465" s="29" t="s">
        <v>258</v>
      </c>
      <c r="AK465" s="29" t="s">
        <v>258</v>
      </c>
      <c r="AL465" s="29" t="s">
        <v>13326</v>
      </c>
    </row>
    <row r="466" spans="1:38" x14ac:dyDescent="0.2">
      <c r="A466" s="35" t="s">
        <v>18</v>
      </c>
      <c r="B466" s="36">
        <v>2898</v>
      </c>
      <c r="C466" s="36">
        <v>17</v>
      </c>
      <c r="D466" s="36" t="s">
        <v>2000</v>
      </c>
      <c r="E466" s="37" t="s">
        <v>2001</v>
      </c>
      <c r="F466" s="38" t="s">
        <v>1269</v>
      </c>
      <c r="G466" s="38" t="s">
        <v>1271</v>
      </c>
      <c r="H466" s="35" t="s">
        <v>1440</v>
      </c>
      <c r="I466" s="35"/>
      <c r="J466" s="29" t="s">
        <v>274</v>
      </c>
      <c r="K466" s="29" t="s">
        <v>303</v>
      </c>
      <c r="L466" s="29" t="s">
        <v>1965</v>
      </c>
      <c r="M466" s="39">
        <v>9.8819059217620797</v>
      </c>
      <c r="N466" s="39">
        <v>22.428747433264888</v>
      </c>
      <c r="O466" s="29">
        <v>44197</v>
      </c>
      <c r="P466" s="29">
        <v>45026</v>
      </c>
      <c r="Q466" s="40">
        <v>2.2696782999999998</v>
      </c>
      <c r="R466" s="39">
        <v>9.8632443531827523</v>
      </c>
      <c r="S466" s="39">
        <v>9.8632443531827523</v>
      </c>
      <c r="T466" s="39">
        <v>2.7022587268993838</v>
      </c>
      <c r="U466" s="39">
        <v>0</v>
      </c>
      <c r="V466" s="39">
        <v>0</v>
      </c>
      <c r="W466" s="29" t="s">
        <v>1357</v>
      </c>
      <c r="X466" s="29" t="s">
        <v>258</v>
      </c>
      <c r="Y466" s="29" t="s">
        <v>1349</v>
      </c>
      <c r="Z466" s="41" t="s">
        <v>1349</v>
      </c>
      <c r="AA466" s="42" t="s">
        <v>1349</v>
      </c>
      <c r="AB466" s="29" t="s">
        <v>258</v>
      </c>
      <c r="AC466" s="29" t="s">
        <v>258</v>
      </c>
      <c r="AD466" s="29" t="s">
        <v>258</v>
      </c>
      <c r="AE466" s="29" t="s">
        <v>1367</v>
      </c>
      <c r="AF466" s="29" t="s">
        <v>1966</v>
      </c>
      <c r="AG466" s="183" t="s">
        <v>1967</v>
      </c>
      <c r="AH466" s="29" t="s">
        <v>1356</v>
      </c>
      <c r="AI466" s="29" t="s">
        <v>265</v>
      </c>
      <c r="AJ466" s="29" t="s">
        <v>258</v>
      </c>
      <c r="AK466" s="29" t="s">
        <v>258</v>
      </c>
      <c r="AL466" s="29" t="s">
        <v>13326</v>
      </c>
    </row>
    <row r="467" spans="1:38" x14ac:dyDescent="0.2">
      <c r="A467" s="35" t="s">
        <v>18</v>
      </c>
      <c r="B467" s="36">
        <v>2898</v>
      </c>
      <c r="C467" s="36">
        <v>18</v>
      </c>
      <c r="D467" s="36" t="s">
        <v>2002</v>
      </c>
      <c r="E467" s="37" t="s">
        <v>2003</v>
      </c>
      <c r="F467" s="38" t="s">
        <v>1269</v>
      </c>
      <c r="G467" s="38" t="s">
        <v>1271</v>
      </c>
      <c r="H467" s="35" t="s">
        <v>1440</v>
      </c>
      <c r="I467" s="35"/>
      <c r="J467" s="29" t="s">
        <v>274</v>
      </c>
      <c r="K467" s="29" t="s">
        <v>303</v>
      </c>
      <c r="L467" s="29" t="s">
        <v>1965</v>
      </c>
      <c r="M467" s="39">
        <v>9.8819059217620797</v>
      </c>
      <c r="N467" s="39">
        <v>22.428747433264888</v>
      </c>
      <c r="O467" s="29">
        <v>44197</v>
      </c>
      <c r="P467" s="29">
        <v>45026</v>
      </c>
      <c r="Q467" s="40">
        <v>2.2696782999999998</v>
      </c>
      <c r="R467" s="39">
        <v>9.8632443531827523</v>
      </c>
      <c r="S467" s="39">
        <v>9.8632443531827523</v>
      </c>
      <c r="T467" s="39">
        <v>2.7022587268993838</v>
      </c>
      <c r="U467" s="39">
        <v>0</v>
      </c>
      <c r="V467" s="39">
        <v>0</v>
      </c>
      <c r="W467" s="29" t="s">
        <v>1357</v>
      </c>
      <c r="X467" s="29" t="s">
        <v>258</v>
      </c>
      <c r="Y467" s="29" t="s">
        <v>1349</v>
      </c>
      <c r="Z467" s="41" t="s">
        <v>1349</v>
      </c>
      <c r="AA467" s="42" t="s">
        <v>1349</v>
      </c>
      <c r="AB467" s="29" t="s">
        <v>258</v>
      </c>
      <c r="AC467" s="29" t="s">
        <v>258</v>
      </c>
      <c r="AD467" s="29" t="s">
        <v>258</v>
      </c>
      <c r="AE467" s="29" t="s">
        <v>1367</v>
      </c>
      <c r="AF467" s="29" t="s">
        <v>1966</v>
      </c>
      <c r="AG467" s="183" t="s">
        <v>1967</v>
      </c>
      <c r="AH467" s="29" t="s">
        <v>1356</v>
      </c>
      <c r="AI467" s="29" t="s">
        <v>265</v>
      </c>
      <c r="AJ467" s="29" t="s">
        <v>258</v>
      </c>
      <c r="AK467" s="29" t="s">
        <v>258</v>
      </c>
      <c r="AL467" s="29" t="s">
        <v>13326</v>
      </c>
    </row>
    <row r="468" spans="1:38" x14ac:dyDescent="0.2">
      <c r="A468" s="35" t="s">
        <v>18</v>
      </c>
      <c r="B468" s="36">
        <v>2898</v>
      </c>
      <c r="C468" s="36">
        <v>19</v>
      </c>
      <c r="D468" s="36" t="s">
        <v>2004</v>
      </c>
      <c r="E468" s="37" t="s">
        <v>2005</v>
      </c>
      <c r="F468" s="38" t="s">
        <v>1269</v>
      </c>
      <c r="G468" s="38" t="s">
        <v>1271</v>
      </c>
      <c r="H468" s="35" t="s">
        <v>1440</v>
      </c>
      <c r="I468" s="35"/>
      <c r="J468" s="29" t="s">
        <v>274</v>
      </c>
      <c r="K468" s="29" t="s">
        <v>303</v>
      </c>
      <c r="L468" s="29" t="s">
        <v>1965</v>
      </c>
      <c r="M468" s="39">
        <v>9.8819059217620797</v>
      </c>
      <c r="N468" s="39">
        <v>22.428747433264888</v>
      </c>
      <c r="O468" s="29">
        <v>44197</v>
      </c>
      <c r="P468" s="29">
        <v>45026</v>
      </c>
      <c r="Q468" s="40">
        <v>2.2696782999999998</v>
      </c>
      <c r="R468" s="39">
        <v>9.8632443531827523</v>
      </c>
      <c r="S468" s="39">
        <v>9.8632443531827523</v>
      </c>
      <c r="T468" s="39">
        <v>2.7022587268993838</v>
      </c>
      <c r="U468" s="39">
        <v>0</v>
      </c>
      <c r="V468" s="39">
        <v>0</v>
      </c>
      <c r="W468" s="29" t="s">
        <v>1357</v>
      </c>
      <c r="X468" s="29" t="s">
        <v>258</v>
      </c>
      <c r="Y468" s="29" t="s">
        <v>1349</v>
      </c>
      <c r="Z468" s="41" t="s">
        <v>1349</v>
      </c>
      <c r="AA468" s="42" t="s">
        <v>1349</v>
      </c>
      <c r="AB468" s="29" t="s">
        <v>258</v>
      </c>
      <c r="AC468" s="29" t="s">
        <v>258</v>
      </c>
      <c r="AD468" s="29" t="s">
        <v>258</v>
      </c>
      <c r="AE468" s="29" t="s">
        <v>1367</v>
      </c>
      <c r="AF468" s="29" t="s">
        <v>1966</v>
      </c>
      <c r="AG468" s="183" t="s">
        <v>1967</v>
      </c>
      <c r="AH468" s="29" t="s">
        <v>1356</v>
      </c>
      <c r="AI468" s="29" t="s">
        <v>265</v>
      </c>
      <c r="AJ468" s="29" t="s">
        <v>258</v>
      </c>
      <c r="AK468" s="29" t="s">
        <v>258</v>
      </c>
      <c r="AL468" s="29" t="s">
        <v>13326</v>
      </c>
    </row>
    <row r="469" spans="1:38" x14ac:dyDescent="0.2">
      <c r="A469" s="35" t="s">
        <v>18</v>
      </c>
      <c r="B469" s="36">
        <v>2898</v>
      </c>
      <c r="C469" s="36">
        <v>20</v>
      </c>
      <c r="D469" s="36" t="s">
        <v>2006</v>
      </c>
      <c r="E469" s="37" t="s">
        <v>2007</v>
      </c>
      <c r="F469" s="38" t="s">
        <v>1269</v>
      </c>
      <c r="G469" s="38" t="s">
        <v>1271</v>
      </c>
      <c r="H469" s="35" t="s">
        <v>1440</v>
      </c>
      <c r="I469" s="35"/>
      <c r="J469" s="29" t="s">
        <v>274</v>
      </c>
      <c r="K469" s="29" t="s">
        <v>303</v>
      </c>
      <c r="L469" s="29" t="s">
        <v>1965</v>
      </c>
      <c r="M469" s="39">
        <v>9.8819059217620797</v>
      </c>
      <c r="N469" s="39">
        <v>22.428747433264888</v>
      </c>
      <c r="O469" s="29">
        <v>44197</v>
      </c>
      <c r="P469" s="29">
        <v>45026</v>
      </c>
      <c r="Q469" s="40">
        <v>2.2696782999999998</v>
      </c>
      <c r="R469" s="39">
        <v>9.8632443531827523</v>
      </c>
      <c r="S469" s="39">
        <v>9.8632443531827523</v>
      </c>
      <c r="T469" s="39">
        <v>2.7022587268993838</v>
      </c>
      <c r="U469" s="39">
        <v>0</v>
      </c>
      <c r="V469" s="39">
        <v>0</v>
      </c>
      <c r="W469" s="29" t="s">
        <v>1357</v>
      </c>
      <c r="X469" s="29" t="s">
        <v>258</v>
      </c>
      <c r="Y469" s="29" t="s">
        <v>1349</v>
      </c>
      <c r="Z469" s="41" t="s">
        <v>1349</v>
      </c>
      <c r="AA469" s="42" t="s">
        <v>1349</v>
      </c>
      <c r="AB469" s="29" t="s">
        <v>258</v>
      </c>
      <c r="AC469" s="29" t="s">
        <v>258</v>
      </c>
      <c r="AD469" s="29" t="s">
        <v>258</v>
      </c>
      <c r="AE469" s="29" t="s">
        <v>1367</v>
      </c>
      <c r="AF469" s="29" t="s">
        <v>1966</v>
      </c>
      <c r="AG469" s="183" t="s">
        <v>1967</v>
      </c>
      <c r="AH469" s="29" t="s">
        <v>1356</v>
      </c>
      <c r="AI469" s="29" t="s">
        <v>265</v>
      </c>
      <c r="AJ469" s="29" t="s">
        <v>258</v>
      </c>
      <c r="AK469" s="29" t="s">
        <v>258</v>
      </c>
      <c r="AL469" s="29" t="s">
        <v>13326</v>
      </c>
    </row>
    <row r="470" spans="1:38" x14ac:dyDescent="0.2">
      <c r="A470" s="35" t="s">
        <v>18</v>
      </c>
      <c r="B470" s="36">
        <v>2898</v>
      </c>
      <c r="C470" s="36">
        <v>21</v>
      </c>
      <c r="D470" s="36" t="s">
        <v>2008</v>
      </c>
      <c r="E470" s="37" t="s">
        <v>2009</v>
      </c>
      <c r="F470" s="38" t="s">
        <v>1269</v>
      </c>
      <c r="G470" s="38" t="s">
        <v>1271</v>
      </c>
      <c r="H470" s="35" t="s">
        <v>1440</v>
      </c>
      <c r="I470" s="35"/>
      <c r="J470" s="29" t="s">
        <v>274</v>
      </c>
      <c r="K470" s="29" t="s">
        <v>303</v>
      </c>
      <c r="L470" s="29" t="s">
        <v>1965</v>
      </c>
      <c r="M470" s="39">
        <v>9.8819059217620797</v>
      </c>
      <c r="N470" s="39">
        <v>22.428747433264888</v>
      </c>
      <c r="O470" s="29">
        <v>44197</v>
      </c>
      <c r="P470" s="29">
        <v>45026</v>
      </c>
      <c r="Q470" s="40">
        <v>2.2696782999999998</v>
      </c>
      <c r="R470" s="39">
        <v>9.8632443531827523</v>
      </c>
      <c r="S470" s="39">
        <v>9.8632443531827523</v>
      </c>
      <c r="T470" s="39">
        <v>2.7022587268993838</v>
      </c>
      <c r="U470" s="39">
        <v>0</v>
      </c>
      <c r="V470" s="39">
        <v>0</v>
      </c>
      <c r="W470" s="29" t="s">
        <v>1357</v>
      </c>
      <c r="X470" s="29" t="s">
        <v>258</v>
      </c>
      <c r="Y470" s="29" t="s">
        <v>1349</v>
      </c>
      <c r="Z470" s="41" t="s">
        <v>1349</v>
      </c>
      <c r="AA470" s="42" t="s">
        <v>1349</v>
      </c>
      <c r="AB470" s="29" t="s">
        <v>258</v>
      </c>
      <c r="AC470" s="29" t="s">
        <v>258</v>
      </c>
      <c r="AD470" s="29" t="s">
        <v>258</v>
      </c>
      <c r="AE470" s="29" t="s">
        <v>1367</v>
      </c>
      <c r="AF470" s="29" t="s">
        <v>1966</v>
      </c>
      <c r="AG470" s="183" t="s">
        <v>1967</v>
      </c>
      <c r="AH470" s="29" t="s">
        <v>1356</v>
      </c>
      <c r="AI470" s="29" t="s">
        <v>265</v>
      </c>
      <c r="AJ470" s="29" t="s">
        <v>258</v>
      </c>
      <c r="AK470" s="29" t="s">
        <v>258</v>
      </c>
      <c r="AL470" s="29" t="s">
        <v>13326</v>
      </c>
    </row>
    <row r="471" spans="1:38" x14ac:dyDescent="0.2">
      <c r="A471" s="35" t="s">
        <v>18</v>
      </c>
      <c r="B471" s="36">
        <v>2898</v>
      </c>
      <c r="C471" s="36">
        <v>22</v>
      </c>
      <c r="D471" s="36" t="s">
        <v>2010</v>
      </c>
      <c r="E471" s="37" t="s">
        <v>2011</v>
      </c>
      <c r="F471" s="38" t="s">
        <v>1269</v>
      </c>
      <c r="G471" s="38" t="s">
        <v>1271</v>
      </c>
      <c r="H471" s="35" t="s">
        <v>1440</v>
      </c>
      <c r="I471" s="35"/>
      <c r="J471" s="29" t="s">
        <v>274</v>
      </c>
      <c r="K471" s="29" t="s">
        <v>303</v>
      </c>
      <c r="L471" s="29" t="s">
        <v>1965</v>
      </c>
      <c r="M471" s="39">
        <v>9.8819059217620797</v>
      </c>
      <c r="N471" s="39">
        <v>22.428747433264888</v>
      </c>
      <c r="O471" s="29">
        <v>44197</v>
      </c>
      <c r="P471" s="29">
        <v>45026</v>
      </c>
      <c r="Q471" s="40">
        <v>2.2696782999999998</v>
      </c>
      <c r="R471" s="39">
        <v>9.8632443531827523</v>
      </c>
      <c r="S471" s="39">
        <v>9.8632443531827523</v>
      </c>
      <c r="T471" s="39">
        <v>2.7022587268993838</v>
      </c>
      <c r="U471" s="39">
        <v>0</v>
      </c>
      <c r="V471" s="39">
        <v>0</v>
      </c>
      <c r="W471" s="29" t="s">
        <v>1357</v>
      </c>
      <c r="X471" s="29" t="s">
        <v>258</v>
      </c>
      <c r="Y471" s="29" t="s">
        <v>1349</v>
      </c>
      <c r="Z471" s="41" t="s">
        <v>1349</v>
      </c>
      <c r="AA471" s="42" t="s">
        <v>1349</v>
      </c>
      <c r="AB471" s="29" t="s">
        <v>258</v>
      </c>
      <c r="AC471" s="29" t="s">
        <v>258</v>
      </c>
      <c r="AD471" s="29" t="s">
        <v>258</v>
      </c>
      <c r="AE471" s="29" t="s">
        <v>1367</v>
      </c>
      <c r="AF471" s="29" t="s">
        <v>1966</v>
      </c>
      <c r="AG471" s="183" t="s">
        <v>1967</v>
      </c>
      <c r="AH471" s="29" t="s">
        <v>1356</v>
      </c>
      <c r="AI471" s="29" t="s">
        <v>265</v>
      </c>
      <c r="AJ471" s="29" t="s">
        <v>258</v>
      </c>
      <c r="AK471" s="29" t="s">
        <v>258</v>
      </c>
      <c r="AL471" s="29" t="s">
        <v>13326</v>
      </c>
    </row>
    <row r="472" spans="1:38" x14ac:dyDescent="0.2">
      <c r="A472" s="35" t="s">
        <v>18</v>
      </c>
      <c r="B472" s="36">
        <v>2898</v>
      </c>
      <c r="C472" s="36">
        <v>23</v>
      </c>
      <c r="D472" s="36" t="s">
        <v>2012</v>
      </c>
      <c r="E472" s="37" t="s">
        <v>2013</v>
      </c>
      <c r="F472" s="38" t="s">
        <v>1269</v>
      </c>
      <c r="G472" s="38" t="s">
        <v>1271</v>
      </c>
      <c r="H472" s="35" t="s">
        <v>1440</v>
      </c>
      <c r="I472" s="35"/>
      <c r="J472" s="29" t="s">
        <v>274</v>
      </c>
      <c r="K472" s="29" t="s">
        <v>303</v>
      </c>
      <c r="L472" s="29" t="s">
        <v>1965</v>
      </c>
      <c r="M472" s="39">
        <v>9.8819059217620797</v>
      </c>
      <c r="N472" s="39">
        <v>22.428747433264888</v>
      </c>
      <c r="O472" s="29">
        <v>44197</v>
      </c>
      <c r="P472" s="29">
        <v>45026</v>
      </c>
      <c r="Q472" s="40">
        <v>2.2696782999999998</v>
      </c>
      <c r="R472" s="39">
        <v>9.8632443531827523</v>
      </c>
      <c r="S472" s="39">
        <v>9.8632443531827523</v>
      </c>
      <c r="T472" s="39">
        <v>2.7022587268993838</v>
      </c>
      <c r="U472" s="39">
        <v>0</v>
      </c>
      <c r="V472" s="39">
        <v>0</v>
      </c>
      <c r="W472" s="29" t="s">
        <v>1357</v>
      </c>
      <c r="X472" s="29" t="s">
        <v>258</v>
      </c>
      <c r="Y472" s="29" t="s">
        <v>1349</v>
      </c>
      <c r="Z472" s="41" t="s">
        <v>1349</v>
      </c>
      <c r="AA472" s="42" t="s">
        <v>1349</v>
      </c>
      <c r="AB472" s="29" t="s">
        <v>258</v>
      </c>
      <c r="AC472" s="29" t="s">
        <v>258</v>
      </c>
      <c r="AD472" s="29" t="s">
        <v>258</v>
      </c>
      <c r="AE472" s="29" t="s">
        <v>1367</v>
      </c>
      <c r="AF472" s="29" t="s">
        <v>1966</v>
      </c>
      <c r="AG472" s="183" t="s">
        <v>1967</v>
      </c>
      <c r="AH472" s="29" t="s">
        <v>1356</v>
      </c>
      <c r="AI472" s="29" t="s">
        <v>265</v>
      </c>
      <c r="AJ472" s="29" t="s">
        <v>258</v>
      </c>
      <c r="AK472" s="29" t="s">
        <v>258</v>
      </c>
      <c r="AL472" s="29" t="s">
        <v>13326</v>
      </c>
    </row>
    <row r="473" spans="1:38" x14ac:dyDescent="0.2">
      <c r="A473" s="35" t="s">
        <v>18</v>
      </c>
      <c r="B473" s="36">
        <v>2898</v>
      </c>
      <c r="C473" s="36">
        <v>24</v>
      </c>
      <c r="D473" s="36" t="s">
        <v>2014</v>
      </c>
      <c r="E473" s="37" t="s">
        <v>2015</v>
      </c>
      <c r="F473" s="38" t="s">
        <v>1269</v>
      </c>
      <c r="G473" s="38" t="s">
        <v>1271</v>
      </c>
      <c r="H473" s="35" t="s">
        <v>1440</v>
      </c>
      <c r="I473" s="35"/>
      <c r="J473" s="29" t="s">
        <v>274</v>
      </c>
      <c r="K473" s="29" t="s">
        <v>303</v>
      </c>
      <c r="L473" s="29" t="s">
        <v>1965</v>
      </c>
      <c r="M473" s="39">
        <v>9.8819059217620797</v>
      </c>
      <c r="N473" s="39">
        <v>22.428747433264888</v>
      </c>
      <c r="O473" s="29">
        <v>44197</v>
      </c>
      <c r="P473" s="29">
        <v>45026</v>
      </c>
      <c r="Q473" s="40">
        <v>2.2696782999999998</v>
      </c>
      <c r="R473" s="39">
        <v>9.8632443531827523</v>
      </c>
      <c r="S473" s="39">
        <v>9.8632443531827523</v>
      </c>
      <c r="T473" s="39">
        <v>2.7022587268993838</v>
      </c>
      <c r="U473" s="39">
        <v>0</v>
      </c>
      <c r="V473" s="39">
        <v>0</v>
      </c>
      <c r="W473" s="29" t="s">
        <v>1357</v>
      </c>
      <c r="X473" s="29" t="s">
        <v>258</v>
      </c>
      <c r="Y473" s="29" t="s">
        <v>1349</v>
      </c>
      <c r="Z473" s="41" t="s">
        <v>1349</v>
      </c>
      <c r="AA473" s="42" t="s">
        <v>1349</v>
      </c>
      <c r="AB473" s="29" t="s">
        <v>258</v>
      </c>
      <c r="AC473" s="29" t="s">
        <v>258</v>
      </c>
      <c r="AD473" s="29" t="s">
        <v>258</v>
      </c>
      <c r="AE473" s="29" t="s">
        <v>1367</v>
      </c>
      <c r="AF473" s="29" t="s">
        <v>1966</v>
      </c>
      <c r="AG473" s="183" t="s">
        <v>1967</v>
      </c>
      <c r="AH473" s="29" t="s">
        <v>1356</v>
      </c>
      <c r="AI473" s="29" t="s">
        <v>265</v>
      </c>
      <c r="AJ473" s="29" t="s">
        <v>258</v>
      </c>
      <c r="AK473" s="29" t="s">
        <v>258</v>
      </c>
      <c r="AL473" s="29" t="s">
        <v>13326</v>
      </c>
    </row>
    <row r="474" spans="1:38" x14ac:dyDescent="0.2">
      <c r="A474" s="35" t="s">
        <v>18</v>
      </c>
      <c r="B474" s="36">
        <v>2898</v>
      </c>
      <c r="C474" s="36">
        <v>25</v>
      </c>
      <c r="D474" s="36" t="s">
        <v>2016</v>
      </c>
      <c r="E474" s="37" t="s">
        <v>2017</v>
      </c>
      <c r="F474" s="38" t="s">
        <v>1269</v>
      </c>
      <c r="G474" s="38" t="s">
        <v>1271</v>
      </c>
      <c r="H474" s="35" t="s">
        <v>1440</v>
      </c>
      <c r="I474" s="35"/>
      <c r="J474" s="29" t="s">
        <v>274</v>
      </c>
      <c r="K474" s="29" t="s">
        <v>303</v>
      </c>
      <c r="L474" s="29" t="s">
        <v>1965</v>
      </c>
      <c r="M474" s="39">
        <v>9.8819059217620797</v>
      </c>
      <c r="N474" s="39">
        <v>22.428747433264888</v>
      </c>
      <c r="O474" s="29">
        <v>44197</v>
      </c>
      <c r="P474" s="29">
        <v>45026</v>
      </c>
      <c r="Q474" s="40">
        <v>2.2696782999999998</v>
      </c>
      <c r="R474" s="39">
        <v>9.8632443531827523</v>
      </c>
      <c r="S474" s="39">
        <v>9.8632443531827523</v>
      </c>
      <c r="T474" s="39">
        <v>2.7022587268993838</v>
      </c>
      <c r="U474" s="39">
        <v>0</v>
      </c>
      <c r="V474" s="39">
        <v>0</v>
      </c>
      <c r="W474" s="29" t="s">
        <v>1357</v>
      </c>
      <c r="X474" s="29" t="s">
        <v>258</v>
      </c>
      <c r="Y474" s="29" t="s">
        <v>1349</v>
      </c>
      <c r="Z474" s="41" t="s">
        <v>1349</v>
      </c>
      <c r="AA474" s="42" t="s">
        <v>1349</v>
      </c>
      <c r="AB474" s="29" t="s">
        <v>258</v>
      </c>
      <c r="AC474" s="29" t="s">
        <v>258</v>
      </c>
      <c r="AD474" s="29" t="s">
        <v>258</v>
      </c>
      <c r="AE474" s="29" t="s">
        <v>1367</v>
      </c>
      <c r="AF474" s="29" t="s">
        <v>1966</v>
      </c>
      <c r="AG474" s="183" t="s">
        <v>1967</v>
      </c>
      <c r="AH474" s="29" t="s">
        <v>1356</v>
      </c>
      <c r="AI474" s="29" t="s">
        <v>265</v>
      </c>
      <c r="AJ474" s="29" t="s">
        <v>258</v>
      </c>
      <c r="AK474" s="29" t="s">
        <v>258</v>
      </c>
      <c r="AL474" s="29" t="s">
        <v>13326</v>
      </c>
    </row>
    <row r="475" spans="1:38" x14ac:dyDescent="0.2">
      <c r="A475" s="35" t="s">
        <v>18</v>
      </c>
      <c r="B475" s="36">
        <v>2898</v>
      </c>
      <c r="C475" s="36">
        <v>26</v>
      </c>
      <c r="D475" s="36" t="s">
        <v>2018</v>
      </c>
      <c r="E475" s="37" t="s">
        <v>2019</v>
      </c>
      <c r="F475" s="38" t="s">
        <v>1269</v>
      </c>
      <c r="G475" s="38" t="s">
        <v>1271</v>
      </c>
      <c r="H475" s="35" t="s">
        <v>1440</v>
      </c>
      <c r="I475" s="35"/>
      <c r="J475" s="29" t="s">
        <v>274</v>
      </c>
      <c r="K475" s="29" t="s">
        <v>303</v>
      </c>
      <c r="L475" s="29" t="s">
        <v>1965</v>
      </c>
      <c r="M475" s="39">
        <v>9.8819059217620797</v>
      </c>
      <c r="N475" s="39">
        <v>22.428747433264888</v>
      </c>
      <c r="O475" s="29">
        <v>44197</v>
      </c>
      <c r="P475" s="29">
        <v>45026</v>
      </c>
      <c r="Q475" s="40">
        <v>2.2696782999999998</v>
      </c>
      <c r="R475" s="39">
        <v>9.8632443531827523</v>
      </c>
      <c r="S475" s="39">
        <v>9.8632443531827523</v>
      </c>
      <c r="T475" s="39">
        <v>2.7022587268993838</v>
      </c>
      <c r="U475" s="39">
        <v>0</v>
      </c>
      <c r="V475" s="39">
        <v>0</v>
      </c>
      <c r="W475" s="29" t="s">
        <v>1357</v>
      </c>
      <c r="X475" s="29" t="s">
        <v>258</v>
      </c>
      <c r="Y475" s="29" t="s">
        <v>1349</v>
      </c>
      <c r="Z475" s="41" t="s">
        <v>1349</v>
      </c>
      <c r="AA475" s="42" t="s">
        <v>1349</v>
      </c>
      <c r="AB475" s="29" t="s">
        <v>258</v>
      </c>
      <c r="AC475" s="29" t="s">
        <v>258</v>
      </c>
      <c r="AD475" s="29" t="s">
        <v>258</v>
      </c>
      <c r="AE475" s="29" t="s">
        <v>1367</v>
      </c>
      <c r="AF475" s="29" t="s">
        <v>1966</v>
      </c>
      <c r="AG475" s="183" t="s">
        <v>1967</v>
      </c>
      <c r="AH475" s="29" t="s">
        <v>1356</v>
      </c>
      <c r="AI475" s="29" t="s">
        <v>265</v>
      </c>
      <c r="AJ475" s="29" t="s">
        <v>258</v>
      </c>
      <c r="AK475" s="29" t="s">
        <v>258</v>
      </c>
      <c r="AL475" s="29" t="s">
        <v>13326</v>
      </c>
    </row>
    <row r="476" spans="1:38" x14ac:dyDescent="0.2">
      <c r="A476" s="35" t="s">
        <v>18</v>
      </c>
      <c r="B476" s="36">
        <v>2898</v>
      </c>
      <c r="C476" s="36">
        <v>27</v>
      </c>
      <c r="D476" s="36" t="s">
        <v>2020</v>
      </c>
      <c r="E476" s="37" t="s">
        <v>2021</v>
      </c>
      <c r="F476" s="38" t="s">
        <v>1269</v>
      </c>
      <c r="G476" s="38" t="s">
        <v>1271</v>
      </c>
      <c r="H476" s="35" t="s">
        <v>1440</v>
      </c>
      <c r="I476" s="35"/>
      <c r="J476" s="29" t="s">
        <v>274</v>
      </c>
      <c r="K476" s="29" t="s">
        <v>303</v>
      </c>
      <c r="L476" s="29" t="s">
        <v>1965</v>
      </c>
      <c r="M476" s="39">
        <v>9.8819059217620797</v>
      </c>
      <c r="N476" s="39">
        <v>22.428747433264888</v>
      </c>
      <c r="O476" s="29">
        <v>44197</v>
      </c>
      <c r="P476" s="29">
        <v>45026</v>
      </c>
      <c r="Q476" s="40">
        <v>2.2696782999999998</v>
      </c>
      <c r="R476" s="39">
        <v>9.8632443531827523</v>
      </c>
      <c r="S476" s="39">
        <v>9.8632443531827523</v>
      </c>
      <c r="T476" s="39">
        <v>2.7022587268993838</v>
      </c>
      <c r="U476" s="39">
        <v>0</v>
      </c>
      <c r="V476" s="39">
        <v>0</v>
      </c>
      <c r="W476" s="29" t="s">
        <v>1357</v>
      </c>
      <c r="X476" s="29" t="s">
        <v>258</v>
      </c>
      <c r="Y476" s="29" t="s">
        <v>1349</v>
      </c>
      <c r="Z476" s="41" t="s">
        <v>1349</v>
      </c>
      <c r="AA476" s="42" t="s">
        <v>1349</v>
      </c>
      <c r="AB476" s="29" t="s">
        <v>258</v>
      </c>
      <c r="AC476" s="29" t="s">
        <v>258</v>
      </c>
      <c r="AD476" s="29" t="s">
        <v>258</v>
      </c>
      <c r="AE476" s="29" t="s">
        <v>1367</v>
      </c>
      <c r="AF476" s="29" t="s">
        <v>1966</v>
      </c>
      <c r="AG476" s="183" t="s">
        <v>1967</v>
      </c>
      <c r="AH476" s="29" t="s">
        <v>1356</v>
      </c>
      <c r="AI476" s="29" t="s">
        <v>265</v>
      </c>
      <c r="AJ476" s="29" t="s">
        <v>258</v>
      </c>
      <c r="AK476" s="29" t="s">
        <v>258</v>
      </c>
      <c r="AL476" s="29" t="s">
        <v>13326</v>
      </c>
    </row>
    <row r="477" spans="1:38" x14ac:dyDescent="0.2">
      <c r="A477" s="35" t="s">
        <v>18</v>
      </c>
      <c r="B477" s="36">
        <v>2898</v>
      </c>
      <c r="C477" s="36">
        <v>28</v>
      </c>
      <c r="D477" s="36" t="s">
        <v>2022</v>
      </c>
      <c r="E477" s="37" t="s">
        <v>2023</v>
      </c>
      <c r="F477" s="38" t="s">
        <v>1269</v>
      </c>
      <c r="G477" s="38" t="s">
        <v>1271</v>
      </c>
      <c r="H477" s="35" t="s">
        <v>1440</v>
      </c>
      <c r="I477" s="35"/>
      <c r="J477" s="29" t="s">
        <v>274</v>
      </c>
      <c r="K477" s="29" t="s">
        <v>303</v>
      </c>
      <c r="L477" s="29" t="s">
        <v>1965</v>
      </c>
      <c r="M477" s="39">
        <v>10.158238853312874</v>
      </c>
      <c r="N477" s="39">
        <v>23.05593429158111</v>
      </c>
      <c r="O477" s="29">
        <v>44197</v>
      </c>
      <c r="P477" s="29">
        <v>45026</v>
      </c>
      <c r="Q477" s="40">
        <v>2.2696782999999998</v>
      </c>
      <c r="R477" s="39">
        <v>10.13905544147844</v>
      </c>
      <c r="S477" s="39">
        <v>10.13905544147844</v>
      </c>
      <c r="T477" s="39">
        <v>2.7778234086242302</v>
      </c>
      <c r="U477" s="39">
        <v>0</v>
      </c>
      <c r="V477" s="39">
        <v>0</v>
      </c>
      <c r="W477" s="29" t="s">
        <v>1357</v>
      </c>
      <c r="X477" s="29" t="s">
        <v>258</v>
      </c>
      <c r="Y477" s="29" t="s">
        <v>1349</v>
      </c>
      <c r="Z477" s="41" t="s">
        <v>1349</v>
      </c>
      <c r="AA477" s="42" t="s">
        <v>1349</v>
      </c>
      <c r="AB477" s="29" t="s">
        <v>258</v>
      </c>
      <c r="AC477" s="29" t="s">
        <v>258</v>
      </c>
      <c r="AD477" s="29" t="s">
        <v>258</v>
      </c>
      <c r="AE477" s="29" t="s">
        <v>1367</v>
      </c>
      <c r="AF477" s="29" t="s">
        <v>1966</v>
      </c>
      <c r="AG477" s="183" t="s">
        <v>1967</v>
      </c>
      <c r="AH477" s="29" t="s">
        <v>1356</v>
      </c>
      <c r="AI477" s="29" t="s">
        <v>265</v>
      </c>
      <c r="AJ477" s="29" t="s">
        <v>258</v>
      </c>
      <c r="AK477" s="29" t="s">
        <v>258</v>
      </c>
      <c r="AL477" s="29" t="s">
        <v>13326</v>
      </c>
    </row>
    <row r="478" spans="1:38" x14ac:dyDescent="0.2">
      <c r="A478" s="35" t="s">
        <v>18</v>
      </c>
      <c r="B478" s="36">
        <v>2898</v>
      </c>
      <c r="C478" s="36">
        <v>29</v>
      </c>
      <c r="D478" s="36" t="s">
        <v>2024</v>
      </c>
      <c r="E478" s="37" t="s">
        <v>2025</v>
      </c>
      <c r="F478" s="38" t="s">
        <v>1269</v>
      </c>
      <c r="G478" s="38" t="s">
        <v>1271</v>
      </c>
      <c r="H478" s="35" t="s">
        <v>1440</v>
      </c>
      <c r="I478" s="35"/>
      <c r="J478" s="29" t="s">
        <v>274</v>
      </c>
      <c r="K478" s="29" t="s">
        <v>303</v>
      </c>
      <c r="L478" s="29" t="s">
        <v>1965</v>
      </c>
      <c r="M478" s="39">
        <v>10.158238853312874</v>
      </c>
      <c r="N478" s="39">
        <v>23.05593429158111</v>
      </c>
      <c r="O478" s="29">
        <v>44197</v>
      </c>
      <c r="P478" s="29">
        <v>45026</v>
      </c>
      <c r="Q478" s="40">
        <v>2.2696782999999998</v>
      </c>
      <c r="R478" s="39">
        <v>10.13905544147844</v>
      </c>
      <c r="S478" s="39">
        <v>10.13905544147844</v>
      </c>
      <c r="T478" s="39">
        <v>2.7778234086242302</v>
      </c>
      <c r="U478" s="39">
        <v>0</v>
      </c>
      <c r="V478" s="39">
        <v>0</v>
      </c>
      <c r="W478" s="29" t="s">
        <v>1357</v>
      </c>
      <c r="X478" s="29" t="s">
        <v>258</v>
      </c>
      <c r="Y478" s="29" t="s">
        <v>1349</v>
      </c>
      <c r="Z478" s="41" t="s">
        <v>1349</v>
      </c>
      <c r="AA478" s="42" t="s">
        <v>1349</v>
      </c>
      <c r="AB478" s="29" t="s">
        <v>258</v>
      </c>
      <c r="AC478" s="29" t="s">
        <v>258</v>
      </c>
      <c r="AD478" s="29" t="s">
        <v>258</v>
      </c>
      <c r="AE478" s="29" t="s">
        <v>1367</v>
      </c>
      <c r="AF478" s="29" t="s">
        <v>1966</v>
      </c>
      <c r="AG478" s="183" t="s">
        <v>1967</v>
      </c>
      <c r="AH478" s="29" t="s">
        <v>1356</v>
      </c>
      <c r="AI478" s="29" t="s">
        <v>265</v>
      </c>
      <c r="AJ478" s="29" t="s">
        <v>258</v>
      </c>
      <c r="AK478" s="29" t="s">
        <v>258</v>
      </c>
      <c r="AL478" s="29" t="s">
        <v>13326</v>
      </c>
    </row>
    <row r="479" spans="1:38" x14ac:dyDescent="0.2">
      <c r="A479" s="35" t="s">
        <v>18</v>
      </c>
      <c r="B479" s="36">
        <v>2898</v>
      </c>
      <c r="C479" s="36">
        <v>30</v>
      </c>
      <c r="D479" s="36" t="s">
        <v>2026</v>
      </c>
      <c r="E479" s="37" t="s">
        <v>2027</v>
      </c>
      <c r="F479" s="38" t="s">
        <v>1269</v>
      </c>
      <c r="G479" s="38" t="s">
        <v>1271</v>
      </c>
      <c r="H479" s="35" t="s">
        <v>1440</v>
      </c>
      <c r="I479" s="35"/>
      <c r="J479" s="29" t="s">
        <v>274</v>
      </c>
      <c r="K479" s="29" t="s">
        <v>303</v>
      </c>
      <c r="L479" s="29" t="s">
        <v>1965</v>
      </c>
      <c r="M479" s="39">
        <v>10.158238853312874</v>
      </c>
      <c r="N479" s="39">
        <v>23.05593429158111</v>
      </c>
      <c r="O479" s="29">
        <v>44197</v>
      </c>
      <c r="P479" s="29">
        <v>45026</v>
      </c>
      <c r="Q479" s="40">
        <v>2.2696782999999998</v>
      </c>
      <c r="R479" s="39">
        <v>10.13905544147844</v>
      </c>
      <c r="S479" s="39">
        <v>10.13905544147844</v>
      </c>
      <c r="T479" s="39">
        <v>2.7778234086242302</v>
      </c>
      <c r="U479" s="39">
        <v>0</v>
      </c>
      <c r="V479" s="39">
        <v>0</v>
      </c>
      <c r="W479" s="29" t="s">
        <v>1357</v>
      </c>
      <c r="X479" s="29" t="s">
        <v>258</v>
      </c>
      <c r="Y479" s="29" t="s">
        <v>1349</v>
      </c>
      <c r="Z479" s="41" t="s">
        <v>1349</v>
      </c>
      <c r="AA479" s="42" t="s">
        <v>1349</v>
      </c>
      <c r="AB479" s="29" t="s">
        <v>258</v>
      </c>
      <c r="AC479" s="29" t="s">
        <v>258</v>
      </c>
      <c r="AD479" s="29" t="s">
        <v>258</v>
      </c>
      <c r="AE479" s="29" t="s">
        <v>1367</v>
      </c>
      <c r="AF479" s="29" t="s">
        <v>1966</v>
      </c>
      <c r="AG479" s="183" t="s">
        <v>1967</v>
      </c>
      <c r="AH479" s="29" t="s">
        <v>1356</v>
      </c>
      <c r="AI479" s="29" t="s">
        <v>265</v>
      </c>
      <c r="AJ479" s="29" t="s">
        <v>258</v>
      </c>
      <c r="AK479" s="29" t="s">
        <v>258</v>
      </c>
      <c r="AL479" s="29" t="s">
        <v>13326</v>
      </c>
    </row>
    <row r="480" spans="1:38" x14ac:dyDescent="0.2">
      <c r="A480" s="35" t="s">
        <v>18</v>
      </c>
      <c r="B480" s="36">
        <v>2898</v>
      </c>
      <c r="C480" s="36">
        <v>31</v>
      </c>
      <c r="D480" s="36" t="s">
        <v>2028</v>
      </c>
      <c r="E480" s="37" t="s">
        <v>2029</v>
      </c>
      <c r="F480" s="38" t="s">
        <v>1269</v>
      </c>
      <c r="G480" s="38" t="s">
        <v>1271</v>
      </c>
      <c r="H480" s="35" t="s">
        <v>1440</v>
      </c>
      <c r="I480" s="35"/>
      <c r="J480" s="29" t="s">
        <v>274</v>
      </c>
      <c r="K480" s="29" t="s">
        <v>303</v>
      </c>
      <c r="L480" s="29" t="s">
        <v>1965</v>
      </c>
      <c r="M480" s="39">
        <v>10.158238853312874</v>
      </c>
      <c r="N480" s="39">
        <v>23.05593429158111</v>
      </c>
      <c r="O480" s="29">
        <v>44197</v>
      </c>
      <c r="P480" s="29">
        <v>45026</v>
      </c>
      <c r="Q480" s="40">
        <v>2.2696782999999998</v>
      </c>
      <c r="R480" s="39">
        <v>10.13905544147844</v>
      </c>
      <c r="S480" s="39">
        <v>10.13905544147844</v>
      </c>
      <c r="T480" s="39">
        <v>2.7778234086242302</v>
      </c>
      <c r="U480" s="39">
        <v>0</v>
      </c>
      <c r="V480" s="39">
        <v>0</v>
      </c>
      <c r="W480" s="29" t="s">
        <v>1357</v>
      </c>
      <c r="X480" s="29" t="s">
        <v>258</v>
      </c>
      <c r="Y480" s="29" t="s">
        <v>1349</v>
      </c>
      <c r="Z480" s="41" t="s">
        <v>1349</v>
      </c>
      <c r="AA480" s="42" t="s">
        <v>1349</v>
      </c>
      <c r="AB480" s="29" t="s">
        <v>258</v>
      </c>
      <c r="AC480" s="29" t="s">
        <v>258</v>
      </c>
      <c r="AD480" s="29" t="s">
        <v>258</v>
      </c>
      <c r="AE480" s="29" t="s">
        <v>1367</v>
      </c>
      <c r="AF480" s="29" t="s">
        <v>1966</v>
      </c>
      <c r="AG480" s="183" t="s">
        <v>1967</v>
      </c>
      <c r="AH480" s="29" t="s">
        <v>1356</v>
      </c>
      <c r="AI480" s="29" t="s">
        <v>265</v>
      </c>
      <c r="AJ480" s="29" t="s">
        <v>258</v>
      </c>
      <c r="AK480" s="29" t="s">
        <v>258</v>
      </c>
      <c r="AL480" s="29" t="s">
        <v>13326</v>
      </c>
    </row>
    <row r="481" spans="1:38" x14ac:dyDescent="0.2">
      <c r="A481" s="35" t="s">
        <v>18</v>
      </c>
      <c r="B481" s="36">
        <v>2898</v>
      </c>
      <c r="C481" s="36">
        <v>32</v>
      </c>
      <c r="D481" s="36" t="s">
        <v>2030</v>
      </c>
      <c r="E481" s="37" t="s">
        <v>2031</v>
      </c>
      <c r="F481" s="38" t="s">
        <v>1269</v>
      </c>
      <c r="G481" s="38" t="s">
        <v>1271</v>
      </c>
      <c r="H481" s="35" t="s">
        <v>1440</v>
      </c>
      <c r="I481" s="35"/>
      <c r="J481" s="29" t="s">
        <v>274</v>
      </c>
      <c r="K481" s="29" t="s">
        <v>303</v>
      </c>
      <c r="L481" s="29" t="s">
        <v>1965</v>
      </c>
      <c r="M481" s="39">
        <v>9.8819059217620797</v>
      </c>
      <c r="N481" s="39">
        <v>22.428747433264888</v>
      </c>
      <c r="O481" s="29">
        <v>44197</v>
      </c>
      <c r="P481" s="29">
        <v>45026</v>
      </c>
      <c r="Q481" s="40">
        <v>2.2696782999999998</v>
      </c>
      <c r="R481" s="39">
        <v>9.8632443531827523</v>
      </c>
      <c r="S481" s="39">
        <v>9.8632443531827523</v>
      </c>
      <c r="T481" s="39">
        <v>2.7022587268993838</v>
      </c>
      <c r="U481" s="39">
        <v>0</v>
      </c>
      <c r="V481" s="39">
        <v>0</v>
      </c>
      <c r="W481" s="29" t="s">
        <v>1357</v>
      </c>
      <c r="X481" s="29" t="s">
        <v>258</v>
      </c>
      <c r="Y481" s="29" t="s">
        <v>1349</v>
      </c>
      <c r="Z481" s="41" t="s">
        <v>1349</v>
      </c>
      <c r="AA481" s="42" t="s">
        <v>1349</v>
      </c>
      <c r="AB481" s="29" t="s">
        <v>258</v>
      </c>
      <c r="AC481" s="29" t="s">
        <v>258</v>
      </c>
      <c r="AD481" s="29" t="s">
        <v>258</v>
      </c>
      <c r="AE481" s="29" t="s">
        <v>1367</v>
      </c>
      <c r="AF481" s="29" t="s">
        <v>1966</v>
      </c>
      <c r="AG481" s="183" t="s">
        <v>1967</v>
      </c>
      <c r="AH481" s="29" t="s">
        <v>1356</v>
      </c>
      <c r="AI481" s="29" t="s">
        <v>265</v>
      </c>
      <c r="AJ481" s="29" t="s">
        <v>258</v>
      </c>
      <c r="AK481" s="29" t="s">
        <v>258</v>
      </c>
      <c r="AL481" s="29" t="s">
        <v>13326</v>
      </c>
    </row>
    <row r="482" spans="1:38" x14ac:dyDescent="0.2">
      <c r="A482" s="35" t="s">
        <v>18</v>
      </c>
      <c r="B482" s="36">
        <v>2898</v>
      </c>
      <c r="C482" s="36">
        <v>33</v>
      </c>
      <c r="D482" s="36" t="s">
        <v>2032</v>
      </c>
      <c r="E482" s="37" t="s">
        <v>2033</v>
      </c>
      <c r="F482" s="38" t="s">
        <v>1269</v>
      </c>
      <c r="G482" s="38" t="s">
        <v>1271</v>
      </c>
      <c r="H482" s="35" t="s">
        <v>1440</v>
      </c>
      <c r="I482" s="35"/>
      <c r="J482" s="29" t="s">
        <v>274</v>
      </c>
      <c r="K482" s="29" t="s">
        <v>303</v>
      </c>
      <c r="L482" s="29" t="s">
        <v>1965</v>
      </c>
      <c r="M482" s="39">
        <v>9.8819059217620797</v>
      </c>
      <c r="N482" s="39">
        <v>22.428747433264888</v>
      </c>
      <c r="O482" s="29">
        <v>44197</v>
      </c>
      <c r="P482" s="29">
        <v>45026</v>
      </c>
      <c r="Q482" s="40">
        <v>2.2696782999999998</v>
      </c>
      <c r="R482" s="39">
        <v>9.8632443531827523</v>
      </c>
      <c r="S482" s="39">
        <v>9.8632443531827523</v>
      </c>
      <c r="T482" s="39">
        <v>2.7022587268993838</v>
      </c>
      <c r="U482" s="39">
        <v>0</v>
      </c>
      <c r="V482" s="39">
        <v>0</v>
      </c>
      <c r="W482" s="29" t="s">
        <v>1357</v>
      </c>
      <c r="X482" s="29" t="s">
        <v>258</v>
      </c>
      <c r="Y482" s="29" t="s">
        <v>1349</v>
      </c>
      <c r="Z482" s="41" t="s">
        <v>1349</v>
      </c>
      <c r="AA482" s="42" t="s">
        <v>1349</v>
      </c>
      <c r="AB482" s="29" t="s">
        <v>258</v>
      </c>
      <c r="AC482" s="29" t="s">
        <v>258</v>
      </c>
      <c r="AD482" s="29" t="s">
        <v>258</v>
      </c>
      <c r="AE482" s="29" t="s">
        <v>1367</v>
      </c>
      <c r="AF482" s="29" t="s">
        <v>1966</v>
      </c>
      <c r="AG482" s="183" t="s">
        <v>1967</v>
      </c>
      <c r="AH482" s="29" t="s">
        <v>1356</v>
      </c>
      <c r="AI482" s="29" t="s">
        <v>265</v>
      </c>
      <c r="AJ482" s="29" t="s">
        <v>258</v>
      </c>
      <c r="AK482" s="29" t="s">
        <v>258</v>
      </c>
      <c r="AL482" s="29" t="s">
        <v>13326</v>
      </c>
    </row>
    <row r="483" spans="1:38" x14ac:dyDescent="0.2">
      <c r="A483" s="35" t="s">
        <v>18</v>
      </c>
      <c r="B483" s="36">
        <v>2898</v>
      </c>
      <c r="C483" s="36">
        <v>34</v>
      </c>
      <c r="D483" s="36" t="s">
        <v>2034</v>
      </c>
      <c r="E483" s="37" t="s">
        <v>2035</v>
      </c>
      <c r="F483" s="38" t="s">
        <v>1269</v>
      </c>
      <c r="G483" s="38" t="s">
        <v>1271</v>
      </c>
      <c r="H483" s="35" t="s">
        <v>1440</v>
      </c>
      <c r="I483" s="35"/>
      <c r="J483" s="29" t="s">
        <v>274</v>
      </c>
      <c r="K483" s="29" t="s">
        <v>303</v>
      </c>
      <c r="L483" s="29" t="s">
        <v>1965</v>
      </c>
      <c r="M483" s="39">
        <v>9.8819059217620797</v>
      </c>
      <c r="N483" s="39">
        <v>22.428747433264888</v>
      </c>
      <c r="O483" s="29">
        <v>44197</v>
      </c>
      <c r="P483" s="29">
        <v>45026</v>
      </c>
      <c r="Q483" s="40">
        <v>2.2696782999999998</v>
      </c>
      <c r="R483" s="39">
        <v>9.8632443531827523</v>
      </c>
      <c r="S483" s="39">
        <v>9.8632443531827523</v>
      </c>
      <c r="T483" s="39">
        <v>2.7022587268993838</v>
      </c>
      <c r="U483" s="39">
        <v>0</v>
      </c>
      <c r="V483" s="39">
        <v>0</v>
      </c>
      <c r="W483" s="29" t="s">
        <v>1357</v>
      </c>
      <c r="X483" s="29" t="s">
        <v>258</v>
      </c>
      <c r="Y483" s="29" t="s">
        <v>1349</v>
      </c>
      <c r="Z483" s="41" t="s">
        <v>1349</v>
      </c>
      <c r="AA483" s="42" t="s">
        <v>1349</v>
      </c>
      <c r="AB483" s="29" t="s">
        <v>258</v>
      </c>
      <c r="AC483" s="29" t="s">
        <v>258</v>
      </c>
      <c r="AD483" s="29" t="s">
        <v>258</v>
      </c>
      <c r="AE483" s="29" t="s">
        <v>1367</v>
      </c>
      <c r="AF483" s="29" t="s">
        <v>1966</v>
      </c>
      <c r="AG483" s="183" t="s">
        <v>1967</v>
      </c>
      <c r="AH483" s="29" t="s">
        <v>1356</v>
      </c>
      <c r="AI483" s="29" t="s">
        <v>265</v>
      </c>
      <c r="AJ483" s="29" t="s">
        <v>258</v>
      </c>
      <c r="AK483" s="29" t="s">
        <v>258</v>
      </c>
      <c r="AL483" s="29" t="s">
        <v>13326</v>
      </c>
    </row>
    <row r="484" spans="1:38" x14ac:dyDescent="0.2">
      <c r="A484" s="35" t="s">
        <v>18</v>
      </c>
      <c r="B484" s="36">
        <v>2898</v>
      </c>
      <c r="C484" s="36">
        <v>35</v>
      </c>
      <c r="D484" s="36" t="s">
        <v>2036</v>
      </c>
      <c r="E484" s="37" t="s">
        <v>2037</v>
      </c>
      <c r="F484" s="38" t="s">
        <v>1269</v>
      </c>
      <c r="G484" s="38" t="s">
        <v>1271</v>
      </c>
      <c r="H484" s="35" t="s">
        <v>1440</v>
      </c>
      <c r="I484" s="35"/>
      <c r="J484" s="29" t="s">
        <v>274</v>
      </c>
      <c r="K484" s="29" t="s">
        <v>303</v>
      </c>
      <c r="L484" s="29" t="s">
        <v>1965</v>
      </c>
      <c r="M484" s="39">
        <v>9.8819059217620797</v>
      </c>
      <c r="N484" s="39">
        <v>22.428747433264888</v>
      </c>
      <c r="O484" s="29">
        <v>44197</v>
      </c>
      <c r="P484" s="29">
        <v>45026</v>
      </c>
      <c r="Q484" s="40">
        <v>2.2696782999999998</v>
      </c>
      <c r="R484" s="39">
        <v>9.8632443531827523</v>
      </c>
      <c r="S484" s="39">
        <v>9.8632443531827523</v>
      </c>
      <c r="T484" s="39">
        <v>2.7022587268993838</v>
      </c>
      <c r="U484" s="39">
        <v>0</v>
      </c>
      <c r="V484" s="39">
        <v>0</v>
      </c>
      <c r="W484" s="29" t="s">
        <v>1357</v>
      </c>
      <c r="X484" s="29" t="s">
        <v>258</v>
      </c>
      <c r="Y484" s="29" t="s">
        <v>1349</v>
      </c>
      <c r="Z484" s="41" t="s">
        <v>1349</v>
      </c>
      <c r="AA484" s="42" t="s">
        <v>1349</v>
      </c>
      <c r="AB484" s="29" t="s">
        <v>258</v>
      </c>
      <c r="AC484" s="29" t="s">
        <v>258</v>
      </c>
      <c r="AD484" s="29" t="s">
        <v>258</v>
      </c>
      <c r="AE484" s="29" t="s">
        <v>1367</v>
      </c>
      <c r="AF484" s="29" t="s">
        <v>1966</v>
      </c>
      <c r="AG484" s="183" t="s">
        <v>1967</v>
      </c>
      <c r="AH484" s="29" t="s">
        <v>1356</v>
      </c>
      <c r="AI484" s="29" t="s">
        <v>265</v>
      </c>
      <c r="AJ484" s="29" t="s">
        <v>258</v>
      </c>
      <c r="AK484" s="29" t="s">
        <v>258</v>
      </c>
      <c r="AL484" s="29" t="s">
        <v>13326</v>
      </c>
    </row>
    <row r="485" spans="1:38" x14ac:dyDescent="0.2">
      <c r="A485" s="35" t="s">
        <v>18</v>
      </c>
      <c r="B485" s="36">
        <v>2898</v>
      </c>
      <c r="C485" s="36">
        <v>36</v>
      </c>
      <c r="D485" s="36" t="s">
        <v>2038</v>
      </c>
      <c r="E485" s="37" t="s">
        <v>2039</v>
      </c>
      <c r="F485" s="38" t="s">
        <v>1269</v>
      </c>
      <c r="G485" s="38" t="s">
        <v>1271</v>
      </c>
      <c r="H485" s="35" t="s">
        <v>1440</v>
      </c>
      <c r="I485" s="35"/>
      <c r="J485" s="29" t="s">
        <v>274</v>
      </c>
      <c r="K485" s="29" t="s">
        <v>303</v>
      </c>
      <c r="L485" s="29" t="s">
        <v>1965</v>
      </c>
      <c r="M485" s="39">
        <v>9.8819059217620797</v>
      </c>
      <c r="N485" s="39">
        <v>22.428747433264888</v>
      </c>
      <c r="O485" s="29">
        <v>44197</v>
      </c>
      <c r="P485" s="29">
        <v>45026</v>
      </c>
      <c r="Q485" s="40">
        <v>2.2696782999999998</v>
      </c>
      <c r="R485" s="39">
        <v>9.8632443531827523</v>
      </c>
      <c r="S485" s="39">
        <v>9.8632443531827523</v>
      </c>
      <c r="T485" s="39">
        <v>2.7022587268993838</v>
      </c>
      <c r="U485" s="39">
        <v>0</v>
      </c>
      <c r="V485" s="39">
        <v>0</v>
      </c>
      <c r="W485" s="29" t="s">
        <v>1357</v>
      </c>
      <c r="X485" s="29" t="s">
        <v>258</v>
      </c>
      <c r="Y485" s="29" t="s">
        <v>1349</v>
      </c>
      <c r="Z485" s="41" t="s">
        <v>1349</v>
      </c>
      <c r="AA485" s="42" t="s">
        <v>1349</v>
      </c>
      <c r="AB485" s="29" t="s">
        <v>258</v>
      </c>
      <c r="AC485" s="29" t="s">
        <v>258</v>
      </c>
      <c r="AD485" s="29" t="s">
        <v>258</v>
      </c>
      <c r="AE485" s="29" t="s">
        <v>1367</v>
      </c>
      <c r="AF485" s="29" t="s">
        <v>1966</v>
      </c>
      <c r="AG485" s="183" t="s">
        <v>1967</v>
      </c>
      <c r="AH485" s="29" t="s">
        <v>1356</v>
      </c>
      <c r="AI485" s="29" t="s">
        <v>265</v>
      </c>
      <c r="AJ485" s="29" t="s">
        <v>258</v>
      </c>
      <c r="AK485" s="29" t="s">
        <v>258</v>
      </c>
      <c r="AL485" s="29" t="s">
        <v>13326</v>
      </c>
    </row>
    <row r="486" spans="1:38" x14ac:dyDescent="0.2">
      <c r="A486" s="35" t="s">
        <v>18</v>
      </c>
      <c r="B486" s="36">
        <v>2898</v>
      </c>
      <c r="C486" s="36">
        <v>37</v>
      </c>
      <c r="D486" s="36" t="s">
        <v>2040</v>
      </c>
      <c r="E486" s="37" t="s">
        <v>2041</v>
      </c>
      <c r="F486" s="38" t="s">
        <v>1269</v>
      </c>
      <c r="G486" s="38" t="s">
        <v>1271</v>
      </c>
      <c r="H486" s="35" t="s">
        <v>1440</v>
      </c>
      <c r="I486" s="35"/>
      <c r="J486" s="29" t="s">
        <v>274</v>
      </c>
      <c r="K486" s="29" t="s">
        <v>303</v>
      </c>
      <c r="L486" s="29" t="s">
        <v>1965</v>
      </c>
      <c r="M486" s="39">
        <v>9.8819059217620797</v>
      </c>
      <c r="N486" s="39">
        <v>22.428747433264888</v>
      </c>
      <c r="O486" s="29">
        <v>44197</v>
      </c>
      <c r="P486" s="29">
        <v>45026</v>
      </c>
      <c r="Q486" s="40">
        <v>2.2696782999999998</v>
      </c>
      <c r="R486" s="39">
        <v>9.8632443531827523</v>
      </c>
      <c r="S486" s="39">
        <v>9.8632443531827523</v>
      </c>
      <c r="T486" s="39">
        <v>2.7022587268993838</v>
      </c>
      <c r="U486" s="39">
        <v>0</v>
      </c>
      <c r="V486" s="39">
        <v>0</v>
      </c>
      <c r="W486" s="29" t="s">
        <v>1357</v>
      </c>
      <c r="X486" s="29" t="s">
        <v>258</v>
      </c>
      <c r="Y486" s="29" t="s">
        <v>1349</v>
      </c>
      <c r="Z486" s="41" t="s">
        <v>1349</v>
      </c>
      <c r="AA486" s="42" t="s">
        <v>1349</v>
      </c>
      <c r="AB486" s="29" t="s">
        <v>258</v>
      </c>
      <c r="AC486" s="29" t="s">
        <v>258</v>
      </c>
      <c r="AD486" s="29" t="s">
        <v>258</v>
      </c>
      <c r="AE486" s="29" t="s">
        <v>1367</v>
      </c>
      <c r="AF486" s="29" t="s">
        <v>1966</v>
      </c>
      <c r="AG486" s="183" t="s">
        <v>1967</v>
      </c>
      <c r="AH486" s="29" t="s">
        <v>1356</v>
      </c>
      <c r="AI486" s="29" t="s">
        <v>265</v>
      </c>
      <c r="AJ486" s="29" t="s">
        <v>258</v>
      </c>
      <c r="AK486" s="29" t="s">
        <v>258</v>
      </c>
      <c r="AL486" s="29" t="s">
        <v>13326</v>
      </c>
    </row>
    <row r="487" spans="1:38" x14ac:dyDescent="0.2">
      <c r="A487" s="35" t="s">
        <v>18</v>
      </c>
      <c r="B487" s="36">
        <v>2898</v>
      </c>
      <c r="C487" s="36">
        <v>38</v>
      </c>
      <c r="D487" s="36" t="s">
        <v>2042</v>
      </c>
      <c r="E487" s="37" t="s">
        <v>2043</v>
      </c>
      <c r="F487" s="38" t="s">
        <v>1269</v>
      </c>
      <c r="G487" s="38" t="s">
        <v>1271</v>
      </c>
      <c r="H487" s="35" t="s">
        <v>1440</v>
      </c>
      <c r="I487" s="35"/>
      <c r="J487" s="29" t="s">
        <v>274</v>
      </c>
      <c r="K487" s="29" t="s">
        <v>303</v>
      </c>
      <c r="L487" s="29" t="s">
        <v>1965</v>
      </c>
      <c r="M487" s="39">
        <v>9.8819059217620797</v>
      </c>
      <c r="N487" s="39">
        <v>22.428747433264888</v>
      </c>
      <c r="O487" s="29">
        <v>44197</v>
      </c>
      <c r="P487" s="29">
        <v>45026</v>
      </c>
      <c r="Q487" s="40">
        <v>2.2696782999999998</v>
      </c>
      <c r="R487" s="39">
        <v>9.8632443531827523</v>
      </c>
      <c r="S487" s="39">
        <v>9.8632443531827523</v>
      </c>
      <c r="T487" s="39">
        <v>2.7022587268993838</v>
      </c>
      <c r="U487" s="39">
        <v>0</v>
      </c>
      <c r="V487" s="39">
        <v>0</v>
      </c>
      <c r="W487" s="29" t="s">
        <v>1357</v>
      </c>
      <c r="X487" s="29" t="s">
        <v>258</v>
      </c>
      <c r="Y487" s="29" t="s">
        <v>1349</v>
      </c>
      <c r="Z487" s="41" t="s">
        <v>1349</v>
      </c>
      <c r="AA487" s="42" t="s">
        <v>1349</v>
      </c>
      <c r="AB487" s="29" t="s">
        <v>258</v>
      </c>
      <c r="AC487" s="29" t="s">
        <v>258</v>
      </c>
      <c r="AD487" s="29" t="s">
        <v>258</v>
      </c>
      <c r="AE487" s="29" t="s">
        <v>1367</v>
      </c>
      <c r="AF487" s="29" t="s">
        <v>1966</v>
      </c>
      <c r="AG487" s="183" t="s">
        <v>1967</v>
      </c>
      <c r="AH487" s="29" t="s">
        <v>1356</v>
      </c>
      <c r="AI487" s="29" t="s">
        <v>265</v>
      </c>
      <c r="AJ487" s="29" t="s">
        <v>258</v>
      </c>
      <c r="AK487" s="29" t="s">
        <v>258</v>
      </c>
      <c r="AL487" s="29" t="s">
        <v>13326</v>
      </c>
    </row>
    <row r="488" spans="1:38" x14ac:dyDescent="0.2">
      <c r="A488" s="35" t="s">
        <v>18</v>
      </c>
      <c r="B488" s="36">
        <v>2898</v>
      </c>
      <c r="C488" s="36">
        <v>39</v>
      </c>
      <c r="D488" s="36" t="s">
        <v>2044</v>
      </c>
      <c r="E488" s="37" t="s">
        <v>2045</v>
      </c>
      <c r="F488" s="38" t="s">
        <v>1269</v>
      </c>
      <c r="G488" s="38" t="s">
        <v>1271</v>
      </c>
      <c r="H488" s="35" t="s">
        <v>1440</v>
      </c>
      <c r="I488" s="35"/>
      <c r="J488" s="29" t="s">
        <v>274</v>
      </c>
      <c r="K488" s="29" t="s">
        <v>303</v>
      </c>
      <c r="L488" s="29" t="s">
        <v>1965</v>
      </c>
      <c r="M488" s="39">
        <v>9.8819059217620797</v>
      </c>
      <c r="N488" s="39">
        <v>22.428747433264888</v>
      </c>
      <c r="O488" s="29">
        <v>44197</v>
      </c>
      <c r="P488" s="29">
        <v>45026</v>
      </c>
      <c r="Q488" s="40">
        <v>2.2696782999999998</v>
      </c>
      <c r="R488" s="39">
        <v>9.8632443531827523</v>
      </c>
      <c r="S488" s="39">
        <v>9.8632443531827523</v>
      </c>
      <c r="T488" s="39">
        <v>2.7022587268993838</v>
      </c>
      <c r="U488" s="39">
        <v>0</v>
      </c>
      <c r="V488" s="39">
        <v>0</v>
      </c>
      <c r="W488" s="29" t="s">
        <v>1357</v>
      </c>
      <c r="X488" s="29" t="s">
        <v>258</v>
      </c>
      <c r="Y488" s="29" t="s">
        <v>1349</v>
      </c>
      <c r="Z488" s="41" t="s">
        <v>1349</v>
      </c>
      <c r="AA488" s="42" t="s">
        <v>1349</v>
      </c>
      <c r="AB488" s="29" t="s">
        <v>258</v>
      </c>
      <c r="AC488" s="29" t="s">
        <v>258</v>
      </c>
      <c r="AD488" s="29" t="s">
        <v>258</v>
      </c>
      <c r="AE488" s="29" t="s">
        <v>1367</v>
      </c>
      <c r="AF488" s="29" t="s">
        <v>1966</v>
      </c>
      <c r="AG488" s="183" t="s">
        <v>1967</v>
      </c>
      <c r="AH488" s="29" t="s">
        <v>1356</v>
      </c>
      <c r="AI488" s="29" t="s">
        <v>265</v>
      </c>
      <c r="AJ488" s="29" t="s">
        <v>258</v>
      </c>
      <c r="AK488" s="29" t="s">
        <v>258</v>
      </c>
      <c r="AL488" s="29" t="s">
        <v>13326</v>
      </c>
    </row>
    <row r="489" spans="1:38" x14ac:dyDescent="0.2">
      <c r="A489" s="35" t="s">
        <v>18</v>
      </c>
      <c r="B489" s="36">
        <v>2898</v>
      </c>
      <c r="C489" s="36">
        <v>40</v>
      </c>
      <c r="D489" s="36" t="s">
        <v>2046</v>
      </c>
      <c r="E489" s="37" t="s">
        <v>2047</v>
      </c>
      <c r="F489" s="38" t="s">
        <v>1269</v>
      </c>
      <c r="G489" s="38" t="s">
        <v>1271</v>
      </c>
      <c r="H489" s="35" t="s">
        <v>1440</v>
      </c>
      <c r="I489" s="35"/>
      <c r="J489" s="29" t="s">
        <v>274</v>
      </c>
      <c r="K489" s="29" t="s">
        <v>303</v>
      </c>
      <c r="L489" s="29" t="s">
        <v>1965</v>
      </c>
      <c r="M489" s="39">
        <v>9.8819059217620797</v>
      </c>
      <c r="N489" s="39">
        <v>22.428747433264888</v>
      </c>
      <c r="O489" s="29">
        <v>44197</v>
      </c>
      <c r="P489" s="29">
        <v>45026</v>
      </c>
      <c r="Q489" s="40">
        <v>2.2696782999999998</v>
      </c>
      <c r="R489" s="39">
        <v>9.8632443531827523</v>
      </c>
      <c r="S489" s="39">
        <v>9.8632443531827523</v>
      </c>
      <c r="T489" s="39">
        <v>2.7022587268993838</v>
      </c>
      <c r="U489" s="39">
        <v>0</v>
      </c>
      <c r="V489" s="39">
        <v>0</v>
      </c>
      <c r="W489" s="29" t="s">
        <v>1357</v>
      </c>
      <c r="X489" s="29" t="s">
        <v>258</v>
      </c>
      <c r="Y489" s="29" t="s">
        <v>1349</v>
      </c>
      <c r="Z489" s="41" t="s">
        <v>1349</v>
      </c>
      <c r="AA489" s="42" t="s">
        <v>1349</v>
      </c>
      <c r="AB489" s="29" t="s">
        <v>258</v>
      </c>
      <c r="AC489" s="29" t="s">
        <v>258</v>
      </c>
      <c r="AD489" s="29" t="s">
        <v>258</v>
      </c>
      <c r="AE489" s="29" t="s">
        <v>1367</v>
      </c>
      <c r="AF489" s="29" t="s">
        <v>1966</v>
      </c>
      <c r="AG489" s="183" t="s">
        <v>1967</v>
      </c>
      <c r="AH489" s="29" t="s">
        <v>1356</v>
      </c>
      <c r="AI489" s="29" t="s">
        <v>265</v>
      </c>
      <c r="AJ489" s="29" t="s">
        <v>258</v>
      </c>
      <c r="AK489" s="29" t="s">
        <v>258</v>
      </c>
      <c r="AL489" s="29" t="s">
        <v>13326</v>
      </c>
    </row>
    <row r="490" spans="1:38" x14ac:dyDescent="0.2">
      <c r="A490" s="35" t="s">
        <v>18</v>
      </c>
      <c r="B490" s="36">
        <v>2898</v>
      </c>
      <c r="C490" s="36">
        <v>41</v>
      </c>
      <c r="D490" s="36" t="s">
        <v>2048</v>
      </c>
      <c r="E490" s="37" t="s">
        <v>2049</v>
      </c>
      <c r="F490" s="38" t="s">
        <v>1269</v>
      </c>
      <c r="G490" s="38" t="s">
        <v>1271</v>
      </c>
      <c r="H490" s="35" t="s">
        <v>1440</v>
      </c>
      <c r="I490" s="35"/>
      <c r="J490" s="29" t="s">
        <v>274</v>
      </c>
      <c r="K490" s="29" t="s">
        <v>303</v>
      </c>
      <c r="L490" s="29" t="s">
        <v>1965</v>
      </c>
      <c r="M490" s="39">
        <v>9.8819059217620797</v>
      </c>
      <c r="N490" s="39">
        <v>22.428747433264888</v>
      </c>
      <c r="O490" s="29">
        <v>44197</v>
      </c>
      <c r="P490" s="29">
        <v>45026</v>
      </c>
      <c r="Q490" s="40">
        <v>2.2696782999999998</v>
      </c>
      <c r="R490" s="39">
        <v>9.8632443531827523</v>
      </c>
      <c r="S490" s="39">
        <v>9.8632443531827523</v>
      </c>
      <c r="T490" s="39">
        <v>2.7022587268993838</v>
      </c>
      <c r="U490" s="39">
        <v>0</v>
      </c>
      <c r="V490" s="39">
        <v>0</v>
      </c>
      <c r="W490" s="29" t="s">
        <v>1357</v>
      </c>
      <c r="X490" s="29" t="s">
        <v>258</v>
      </c>
      <c r="Y490" s="29" t="s">
        <v>1349</v>
      </c>
      <c r="Z490" s="41" t="s">
        <v>1349</v>
      </c>
      <c r="AA490" s="42" t="s">
        <v>1349</v>
      </c>
      <c r="AB490" s="29" t="s">
        <v>258</v>
      </c>
      <c r="AC490" s="29" t="s">
        <v>258</v>
      </c>
      <c r="AD490" s="29" t="s">
        <v>258</v>
      </c>
      <c r="AE490" s="29" t="s">
        <v>1367</v>
      </c>
      <c r="AF490" s="29" t="s">
        <v>1966</v>
      </c>
      <c r="AG490" s="183" t="s">
        <v>1967</v>
      </c>
      <c r="AH490" s="29" t="s">
        <v>1356</v>
      </c>
      <c r="AI490" s="29" t="s">
        <v>265</v>
      </c>
      <c r="AJ490" s="29" t="s">
        <v>258</v>
      </c>
      <c r="AK490" s="29" t="s">
        <v>258</v>
      </c>
      <c r="AL490" s="29" t="s">
        <v>13326</v>
      </c>
    </row>
    <row r="491" spans="1:38" x14ac:dyDescent="0.2">
      <c r="A491" s="35" t="s">
        <v>18</v>
      </c>
      <c r="B491" s="36">
        <v>2898</v>
      </c>
      <c r="C491" s="36">
        <v>42</v>
      </c>
      <c r="D491" s="36" t="s">
        <v>2050</v>
      </c>
      <c r="E491" s="37" t="s">
        <v>2051</v>
      </c>
      <c r="F491" s="38" t="s">
        <v>1269</v>
      </c>
      <c r="G491" s="38" t="s">
        <v>1271</v>
      </c>
      <c r="H491" s="35" t="s">
        <v>1440</v>
      </c>
      <c r="I491" s="35"/>
      <c r="J491" s="29" t="s">
        <v>274</v>
      </c>
      <c r="K491" s="29" t="s">
        <v>303</v>
      </c>
      <c r="L491" s="29" t="s">
        <v>1965</v>
      </c>
      <c r="M491" s="39">
        <v>9.8819059217620797</v>
      </c>
      <c r="N491" s="39">
        <v>22.428747433264888</v>
      </c>
      <c r="O491" s="29">
        <v>44197</v>
      </c>
      <c r="P491" s="29">
        <v>45026</v>
      </c>
      <c r="Q491" s="40">
        <v>2.2696782999999998</v>
      </c>
      <c r="R491" s="39">
        <v>9.8632443531827523</v>
      </c>
      <c r="S491" s="39">
        <v>9.8632443531827523</v>
      </c>
      <c r="T491" s="39">
        <v>2.7022587268993838</v>
      </c>
      <c r="U491" s="39">
        <v>0</v>
      </c>
      <c r="V491" s="39">
        <v>0</v>
      </c>
      <c r="W491" s="29" t="s">
        <v>1357</v>
      </c>
      <c r="X491" s="29" t="s">
        <v>258</v>
      </c>
      <c r="Y491" s="29" t="s">
        <v>1349</v>
      </c>
      <c r="Z491" s="41" t="s">
        <v>1349</v>
      </c>
      <c r="AA491" s="42" t="s">
        <v>1349</v>
      </c>
      <c r="AB491" s="29" t="s">
        <v>258</v>
      </c>
      <c r="AC491" s="29" t="s">
        <v>258</v>
      </c>
      <c r="AD491" s="29" t="s">
        <v>258</v>
      </c>
      <c r="AE491" s="29" t="s">
        <v>1367</v>
      </c>
      <c r="AF491" s="29" t="s">
        <v>1966</v>
      </c>
      <c r="AG491" s="183" t="s">
        <v>1967</v>
      </c>
      <c r="AH491" s="29" t="s">
        <v>1356</v>
      </c>
      <c r="AI491" s="29" t="s">
        <v>265</v>
      </c>
      <c r="AJ491" s="29" t="s">
        <v>258</v>
      </c>
      <c r="AK491" s="29" t="s">
        <v>258</v>
      </c>
      <c r="AL491" s="29" t="s">
        <v>13326</v>
      </c>
    </row>
    <row r="492" spans="1:38" x14ac:dyDescent="0.2">
      <c r="A492" s="35" t="s">
        <v>18</v>
      </c>
      <c r="B492" s="36">
        <v>2898</v>
      </c>
      <c r="C492" s="36">
        <v>43</v>
      </c>
      <c r="D492" s="36" t="s">
        <v>2052</v>
      </c>
      <c r="E492" s="37" t="s">
        <v>2053</v>
      </c>
      <c r="F492" s="38" t="s">
        <v>1269</v>
      </c>
      <c r="G492" s="38" t="s">
        <v>1271</v>
      </c>
      <c r="H492" s="35" t="s">
        <v>1440</v>
      </c>
      <c r="I492" s="35"/>
      <c r="J492" s="29" t="s">
        <v>274</v>
      </c>
      <c r="K492" s="29" t="s">
        <v>303</v>
      </c>
      <c r="L492" s="29" t="s">
        <v>1965</v>
      </c>
      <c r="M492" s="39">
        <v>9.8819059217620797</v>
      </c>
      <c r="N492" s="39">
        <v>22.428747433264888</v>
      </c>
      <c r="O492" s="29">
        <v>44197</v>
      </c>
      <c r="P492" s="29">
        <v>45026</v>
      </c>
      <c r="Q492" s="40">
        <v>2.2696782999999998</v>
      </c>
      <c r="R492" s="39">
        <v>9.8632443531827523</v>
      </c>
      <c r="S492" s="39">
        <v>9.8632443531827523</v>
      </c>
      <c r="T492" s="39">
        <v>2.7022587268993838</v>
      </c>
      <c r="U492" s="39">
        <v>0</v>
      </c>
      <c r="V492" s="39">
        <v>0</v>
      </c>
      <c r="W492" s="29" t="s">
        <v>1357</v>
      </c>
      <c r="X492" s="29" t="s">
        <v>258</v>
      </c>
      <c r="Y492" s="29" t="s">
        <v>1349</v>
      </c>
      <c r="Z492" s="41" t="s">
        <v>1349</v>
      </c>
      <c r="AA492" s="42" t="s">
        <v>1349</v>
      </c>
      <c r="AB492" s="29" t="s">
        <v>258</v>
      </c>
      <c r="AC492" s="29" t="s">
        <v>258</v>
      </c>
      <c r="AD492" s="29" t="s">
        <v>258</v>
      </c>
      <c r="AE492" s="29" t="s">
        <v>1367</v>
      </c>
      <c r="AF492" s="29" t="s">
        <v>1966</v>
      </c>
      <c r="AG492" s="183" t="s">
        <v>1967</v>
      </c>
      <c r="AH492" s="29" t="s">
        <v>1356</v>
      </c>
      <c r="AI492" s="29" t="s">
        <v>265</v>
      </c>
      <c r="AJ492" s="29" t="s">
        <v>258</v>
      </c>
      <c r="AK492" s="29" t="s">
        <v>258</v>
      </c>
      <c r="AL492" s="29" t="s">
        <v>13326</v>
      </c>
    </row>
    <row r="493" spans="1:38" x14ac:dyDescent="0.2">
      <c r="A493" s="35" t="s">
        <v>18</v>
      </c>
      <c r="B493" s="36">
        <v>2898</v>
      </c>
      <c r="C493" s="36">
        <v>44</v>
      </c>
      <c r="D493" s="36" t="s">
        <v>2054</v>
      </c>
      <c r="E493" s="37" t="s">
        <v>2055</v>
      </c>
      <c r="F493" s="38" t="s">
        <v>1269</v>
      </c>
      <c r="G493" s="38" t="s">
        <v>1271</v>
      </c>
      <c r="H493" s="35" t="s">
        <v>1440</v>
      </c>
      <c r="I493" s="35"/>
      <c r="J493" s="29" t="s">
        <v>274</v>
      </c>
      <c r="K493" s="29" t="s">
        <v>303</v>
      </c>
      <c r="L493" s="29" t="s">
        <v>1965</v>
      </c>
      <c r="M493" s="39">
        <v>9.8819059217620797</v>
      </c>
      <c r="N493" s="39">
        <v>22.428747433264888</v>
      </c>
      <c r="O493" s="29">
        <v>44197</v>
      </c>
      <c r="P493" s="29">
        <v>45026</v>
      </c>
      <c r="Q493" s="40">
        <v>2.2696782999999998</v>
      </c>
      <c r="R493" s="39">
        <v>9.8632443531827523</v>
      </c>
      <c r="S493" s="39">
        <v>9.8632443531827523</v>
      </c>
      <c r="T493" s="39">
        <v>2.7022587268993838</v>
      </c>
      <c r="U493" s="39">
        <v>0</v>
      </c>
      <c r="V493" s="39">
        <v>0</v>
      </c>
      <c r="W493" s="29" t="s">
        <v>1357</v>
      </c>
      <c r="X493" s="29" t="s">
        <v>258</v>
      </c>
      <c r="Y493" s="29" t="s">
        <v>1349</v>
      </c>
      <c r="Z493" s="41" t="s">
        <v>1349</v>
      </c>
      <c r="AA493" s="42" t="s">
        <v>1349</v>
      </c>
      <c r="AB493" s="29" t="s">
        <v>258</v>
      </c>
      <c r="AC493" s="29" t="s">
        <v>258</v>
      </c>
      <c r="AD493" s="29" t="s">
        <v>258</v>
      </c>
      <c r="AE493" s="29" t="s">
        <v>1367</v>
      </c>
      <c r="AF493" s="29" t="s">
        <v>1966</v>
      </c>
      <c r="AG493" s="183" t="s">
        <v>1967</v>
      </c>
      <c r="AH493" s="29" t="s">
        <v>1356</v>
      </c>
      <c r="AI493" s="29" t="s">
        <v>265</v>
      </c>
      <c r="AJ493" s="29" t="s">
        <v>258</v>
      </c>
      <c r="AK493" s="29" t="s">
        <v>258</v>
      </c>
      <c r="AL493" s="29" t="s">
        <v>13326</v>
      </c>
    </row>
    <row r="494" spans="1:38" x14ac:dyDescent="0.2">
      <c r="A494" s="35" t="s">
        <v>18</v>
      </c>
      <c r="B494" s="36">
        <v>2898</v>
      </c>
      <c r="C494" s="36">
        <v>45</v>
      </c>
      <c r="D494" s="36" t="s">
        <v>2056</v>
      </c>
      <c r="E494" s="37" t="s">
        <v>2057</v>
      </c>
      <c r="F494" s="38" t="s">
        <v>1269</v>
      </c>
      <c r="G494" s="38" t="s">
        <v>1271</v>
      </c>
      <c r="H494" s="35" t="s">
        <v>1440</v>
      </c>
      <c r="I494" s="35"/>
      <c r="J494" s="29" t="s">
        <v>274</v>
      </c>
      <c r="K494" s="29" t="s">
        <v>303</v>
      </c>
      <c r="L494" s="29" t="s">
        <v>1965</v>
      </c>
      <c r="M494" s="39">
        <v>9.8819059217620797</v>
      </c>
      <c r="N494" s="39">
        <v>22.428747433264888</v>
      </c>
      <c r="O494" s="29">
        <v>44197</v>
      </c>
      <c r="P494" s="29">
        <v>45026</v>
      </c>
      <c r="Q494" s="40">
        <v>2.2696782999999998</v>
      </c>
      <c r="R494" s="39">
        <v>9.8632443531827523</v>
      </c>
      <c r="S494" s="39">
        <v>9.8632443531827523</v>
      </c>
      <c r="T494" s="39">
        <v>2.7022587268993838</v>
      </c>
      <c r="U494" s="39">
        <v>0</v>
      </c>
      <c r="V494" s="39">
        <v>0</v>
      </c>
      <c r="W494" s="29" t="s">
        <v>1357</v>
      </c>
      <c r="X494" s="29" t="s">
        <v>258</v>
      </c>
      <c r="Y494" s="29" t="s">
        <v>1349</v>
      </c>
      <c r="Z494" s="41" t="s">
        <v>1349</v>
      </c>
      <c r="AA494" s="42" t="s">
        <v>1349</v>
      </c>
      <c r="AB494" s="29" t="s">
        <v>258</v>
      </c>
      <c r="AC494" s="29" t="s">
        <v>258</v>
      </c>
      <c r="AD494" s="29" t="s">
        <v>258</v>
      </c>
      <c r="AE494" s="29" t="s">
        <v>1367</v>
      </c>
      <c r="AF494" s="29" t="s">
        <v>1966</v>
      </c>
      <c r="AG494" s="183" t="s">
        <v>1967</v>
      </c>
      <c r="AH494" s="29" t="s">
        <v>1356</v>
      </c>
      <c r="AI494" s="29" t="s">
        <v>265</v>
      </c>
      <c r="AJ494" s="29" t="s">
        <v>258</v>
      </c>
      <c r="AK494" s="29" t="s">
        <v>258</v>
      </c>
      <c r="AL494" s="29" t="s">
        <v>13326</v>
      </c>
    </row>
    <row r="495" spans="1:38" x14ac:dyDescent="0.2">
      <c r="A495" s="35" t="s">
        <v>18</v>
      </c>
      <c r="B495" s="36">
        <v>2898</v>
      </c>
      <c r="C495" s="36">
        <v>46</v>
      </c>
      <c r="D495" s="36" t="s">
        <v>2058</v>
      </c>
      <c r="E495" s="37" t="s">
        <v>2059</v>
      </c>
      <c r="F495" s="38" t="s">
        <v>1269</v>
      </c>
      <c r="G495" s="38" t="s">
        <v>1271</v>
      </c>
      <c r="H495" s="35" t="s">
        <v>1440</v>
      </c>
      <c r="I495" s="35"/>
      <c r="J495" s="29" t="s">
        <v>274</v>
      </c>
      <c r="K495" s="29" t="s">
        <v>303</v>
      </c>
      <c r="L495" s="29" t="s">
        <v>1965</v>
      </c>
      <c r="M495" s="39">
        <v>9.8819059217620797</v>
      </c>
      <c r="N495" s="39">
        <v>22.428747433264888</v>
      </c>
      <c r="O495" s="29">
        <v>44197</v>
      </c>
      <c r="P495" s="29">
        <v>45026</v>
      </c>
      <c r="Q495" s="40">
        <v>2.2696782999999998</v>
      </c>
      <c r="R495" s="39">
        <v>9.8632443531827523</v>
      </c>
      <c r="S495" s="39">
        <v>9.8632443531827523</v>
      </c>
      <c r="T495" s="39">
        <v>2.7022587268993838</v>
      </c>
      <c r="U495" s="39">
        <v>0</v>
      </c>
      <c r="V495" s="39">
        <v>0</v>
      </c>
      <c r="W495" s="29" t="s">
        <v>1357</v>
      </c>
      <c r="X495" s="29" t="s">
        <v>258</v>
      </c>
      <c r="Y495" s="29" t="s">
        <v>1349</v>
      </c>
      <c r="Z495" s="41" t="s">
        <v>1349</v>
      </c>
      <c r="AA495" s="42" t="s">
        <v>1349</v>
      </c>
      <c r="AB495" s="29" t="s">
        <v>258</v>
      </c>
      <c r="AC495" s="29" t="s">
        <v>258</v>
      </c>
      <c r="AD495" s="29" t="s">
        <v>258</v>
      </c>
      <c r="AE495" s="29" t="s">
        <v>1367</v>
      </c>
      <c r="AF495" s="29" t="s">
        <v>1966</v>
      </c>
      <c r="AG495" s="183" t="s">
        <v>1967</v>
      </c>
      <c r="AH495" s="29" t="s">
        <v>1356</v>
      </c>
      <c r="AI495" s="29" t="s">
        <v>265</v>
      </c>
      <c r="AJ495" s="29" t="s">
        <v>258</v>
      </c>
      <c r="AK495" s="29" t="s">
        <v>258</v>
      </c>
      <c r="AL495" s="29" t="s">
        <v>13326</v>
      </c>
    </row>
    <row r="496" spans="1:38" x14ac:dyDescent="0.2">
      <c r="A496" s="35" t="s">
        <v>18</v>
      </c>
      <c r="B496" s="36">
        <v>2898</v>
      </c>
      <c r="C496" s="36">
        <v>47</v>
      </c>
      <c r="D496" s="36" t="s">
        <v>2060</v>
      </c>
      <c r="E496" s="37" t="s">
        <v>2061</v>
      </c>
      <c r="F496" s="38" t="s">
        <v>1269</v>
      </c>
      <c r="G496" s="38" t="s">
        <v>1271</v>
      </c>
      <c r="H496" s="35" t="s">
        <v>1440</v>
      </c>
      <c r="I496" s="35"/>
      <c r="J496" s="29" t="s">
        <v>274</v>
      </c>
      <c r="K496" s="29" t="s">
        <v>303</v>
      </c>
      <c r="L496" s="29" t="s">
        <v>1965</v>
      </c>
      <c r="M496" s="39">
        <v>10.158238853312874</v>
      </c>
      <c r="N496" s="39">
        <v>23.05593429158111</v>
      </c>
      <c r="O496" s="29">
        <v>44197</v>
      </c>
      <c r="P496" s="29">
        <v>45026</v>
      </c>
      <c r="Q496" s="40">
        <v>2.2696782999999998</v>
      </c>
      <c r="R496" s="39">
        <v>10.13905544147844</v>
      </c>
      <c r="S496" s="39">
        <v>10.13905544147844</v>
      </c>
      <c r="T496" s="39">
        <v>2.7778234086242302</v>
      </c>
      <c r="U496" s="39">
        <v>0</v>
      </c>
      <c r="V496" s="39">
        <v>0</v>
      </c>
      <c r="W496" s="29" t="s">
        <v>1357</v>
      </c>
      <c r="X496" s="29" t="s">
        <v>258</v>
      </c>
      <c r="Y496" s="29" t="s">
        <v>1349</v>
      </c>
      <c r="Z496" s="41" t="s">
        <v>1349</v>
      </c>
      <c r="AA496" s="42" t="s">
        <v>1349</v>
      </c>
      <c r="AB496" s="29" t="s">
        <v>258</v>
      </c>
      <c r="AC496" s="29" t="s">
        <v>258</v>
      </c>
      <c r="AD496" s="29" t="s">
        <v>258</v>
      </c>
      <c r="AE496" s="29" t="s">
        <v>1367</v>
      </c>
      <c r="AF496" s="29" t="s">
        <v>1966</v>
      </c>
      <c r="AG496" s="183" t="s">
        <v>1967</v>
      </c>
      <c r="AH496" s="29" t="s">
        <v>1356</v>
      </c>
      <c r="AI496" s="29" t="s">
        <v>265</v>
      </c>
      <c r="AJ496" s="29" t="s">
        <v>258</v>
      </c>
      <c r="AK496" s="29" t="s">
        <v>258</v>
      </c>
      <c r="AL496" s="29" t="s">
        <v>13326</v>
      </c>
    </row>
    <row r="497" spans="1:38" x14ac:dyDescent="0.2">
      <c r="A497" s="35" t="s">
        <v>18</v>
      </c>
      <c r="B497" s="36">
        <v>2898</v>
      </c>
      <c r="C497" s="36">
        <v>48</v>
      </c>
      <c r="D497" s="36" t="s">
        <v>2062</v>
      </c>
      <c r="E497" s="37" t="s">
        <v>2063</v>
      </c>
      <c r="F497" s="38" t="s">
        <v>1269</v>
      </c>
      <c r="G497" s="38" t="s">
        <v>1271</v>
      </c>
      <c r="H497" s="35" t="s">
        <v>1440</v>
      </c>
      <c r="I497" s="35"/>
      <c r="J497" s="29" t="s">
        <v>274</v>
      </c>
      <c r="K497" s="29" t="s">
        <v>303</v>
      </c>
      <c r="L497" s="29" t="s">
        <v>1965</v>
      </c>
      <c r="M497" s="39">
        <v>10.158238853312874</v>
      </c>
      <c r="N497" s="39">
        <v>23.05593429158111</v>
      </c>
      <c r="O497" s="29">
        <v>44197</v>
      </c>
      <c r="P497" s="29">
        <v>45026</v>
      </c>
      <c r="Q497" s="40">
        <v>2.2696782999999998</v>
      </c>
      <c r="R497" s="39">
        <v>10.13905544147844</v>
      </c>
      <c r="S497" s="39">
        <v>10.13905544147844</v>
      </c>
      <c r="T497" s="39">
        <v>2.7778234086242302</v>
      </c>
      <c r="U497" s="39">
        <v>0</v>
      </c>
      <c r="V497" s="39">
        <v>0</v>
      </c>
      <c r="W497" s="29" t="s">
        <v>1357</v>
      </c>
      <c r="X497" s="29" t="s">
        <v>258</v>
      </c>
      <c r="Y497" s="29" t="s">
        <v>1349</v>
      </c>
      <c r="Z497" s="41" t="s">
        <v>1349</v>
      </c>
      <c r="AA497" s="42" t="s">
        <v>1349</v>
      </c>
      <c r="AB497" s="29" t="s">
        <v>258</v>
      </c>
      <c r="AC497" s="29" t="s">
        <v>258</v>
      </c>
      <c r="AD497" s="29" t="s">
        <v>258</v>
      </c>
      <c r="AE497" s="29" t="s">
        <v>1367</v>
      </c>
      <c r="AF497" s="29" t="s">
        <v>1966</v>
      </c>
      <c r="AG497" s="183" t="s">
        <v>1967</v>
      </c>
      <c r="AH497" s="29" t="s">
        <v>1356</v>
      </c>
      <c r="AI497" s="29" t="s">
        <v>265</v>
      </c>
      <c r="AJ497" s="29" t="s">
        <v>258</v>
      </c>
      <c r="AK497" s="29" t="s">
        <v>258</v>
      </c>
      <c r="AL497" s="29" t="s">
        <v>13326</v>
      </c>
    </row>
    <row r="498" spans="1:38" x14ac:dyDescent="0.2">
      <c r="A498" s="35" t="s">
        <v>18</v>
      </c>
      <c r="B498" s="36">
        <v>2898</v>
      </c>
      <c r="C498" s="36">
        <v>49</v>
      </c>
      <c r="D498" s="36" t="s">
        <v>2064</v>
      </c>
      <c r="E498" s="37" t="s">
        <v>2065</v>
      </c>
      <c r="F498" s="38" t="s">
        <v>1269</v>
      </c>
      <c r="G498" s="38" t="s">
        <v>1271</v>
      </c>
      <c r="H498" s="35" t="s">
        <v>1440</v>
      </c>
      <c r="I498" s="35"/>
      <c r="J498" s="29" t="s">
        <v>274</v>
      </c>
      <c r="K498" s="29" t="s">
        <v>303</v>
      </c>
      <c r="L498" s="29" t="s">
        <v>1965</v>
      </c>
      <c r="M498" s="39">
        <v>10.158238853312874</v>
      </c>
      <c r="N498" s="39">
        <v>23.05593429158111</v>
      </c>
      <c r="O498" s="29">
        <v>44197</v>
      </c>
      <c r="P498" s="29">
        <v>45026</v>
      </c>
      <c r="Q498" s="40">
        <v>2.2696782999999998</v>
      </c>
      <c r="R498" s="39">
        <v>10.13905544147844</v>
      </c>
      <c r="S498" s="39">
        <v>10.13905544147844</v>
      </c>
      <c r="T498" s="39">
        <v>2.7778234086242302</v>
      </c>
      <c r="U498" s="39">
        <v>0</v>
      </c>
      <c r="V498" s="39">
        <v>0</v>
      </c>
      <c r="W498" s="29" t="s">
        <v>1357</v>
      </c>
      <c r="X498" s="29" t="s">
        <v>258</v>
      </c>
      <c r="Y498" s="29" t="s">
        <v>1349</v>
      </c>
      <c r="Z498" s="41" t="s">
        <v>1349</v>
      </c>
      <c r="AA498" s="42" t="s">
        <v>1349</v>
      </c>
      <c r="AB498" s="29" t="s">
        <v>258</v>
      </c>
      <c r="AC498" s="29" t="s">
        <v>258</v>
      </c>
      <c r="AD498" s="29" t="s">
        <v>258</v>
      </c>
      <c r="AE498" s="29" t="s">
        <v>1367</v>
      </c>
      <c r="AF498" s="29" t="s">
        <v>1966</v>
      </c>
      <c r="AG498" s="183" t="s">
        <v>1967</v>
      </c>
      <c r="AH498" s="29" t="s">
        <v>1356</v>
      </c>
      <c r="AI498" s="29" t="s">
        <v>265</v>
      </c>
      <c r="AJ498" s="29" t="s">
        <v>258</v>
      </c>
      <c r="AK498" s="29" t="s">
        <v>258</v>
      </c>
      <c r="AL498" s="29" t="s">
        <v>13326</v>
      </c>
    </row>
    <row r="499" spans="1:38" x14ac:dyDescent="0.2">
      <c r="A499" s="35" t="s">
        <v>18</v>
      </c>
      <c r="B499" s="36">
        <v>2898</v>
      </c>
      <c r="C499" s="36">
        <v>50</v>
      </c>
      <c r="D499" s="36" t="s">
        <v>2066</v>
      </c>
      <c r="E499" s="37" t="s">
        <v>2067</v>
      </c>
      <c r="F499" s="38" t="s">
        <v>1269</v>
      </c>
      <c r="G499" s="38" t="s">
        <v>1271</v>
      </c>
      <c r="H499" s="35" t="s">
        <v>1440</v>
      </c>
      <c r="I499" s="35"/>
      <c r="J499" s="29" t="s">
        <v>274</v>
      </c>
      <c r="K499" s="29" t="s">
        <v>303</v>
      </c>
      <c r="L499" s="29" t="s">
        <v>1965</v>
      </c>
      <c r="M499" s="39">
        <v>10.158238853312874</v>
      </c>
      <c r="N499" s="39">
        <v>23.05593429158111</v>
      </c>
      <c r="O499" s="29">
        <v>44197</v>
      </c>
      <c r="P499" s="29">
        <v>45026</v>
      </c>
      <c r="Q499" s="40">
        <v>2.2696782999999998</v>
      </c>
      <c r="R499" s="39">
        <v>10.13905544147844</v>
      </c>
      <c r="S499" s="39">
        <v>10.13905544147844</v>
      </c>
      <c r="T499" s="39">
        <v>2.7778234086242302</v>
      </c>
      <c r="U499" s="39">
        <v>0</v>
      </c>
      <c r="V499" s="39">
        <v>0</v>
      </c>
      <c r="W499" s="29" t="s">
        <v>1357</v>
      </c>
      <c r="X499" s="29" t="s">
        <v>258</v>
      </c>
      <c r="Y499" s="29" t="s">
        <v>1349</v>
      </c>
      <c r="Z499" s="41" t="s">
        <v>1349</v>
      </c>
      <c r="AA499" s="42" t="s">
        <v>1349</v>
      </c>
      <c r="AB499" s="29" t="s">
        <v>258</v>
      </c>
      <c r="AC499" s="29" t="s">
        <v>258</v>
      </c>
      <c r="AD499" s="29" t="s">
        <v>258</v>
      </c>
      <c r="AE499" s="29" t="s">
        <v>1367</v>
      </c>
      <c r="AF499" s="29" t="s">
        <v>1966</v>
      </c>
      <c r="AG499" s="183" t="s">
        <v>1967</v>
      </c>
      <c r="AH499" s="29" t="s">
        <v>1356</v>
      </c>
      <c r="AI499" s="29" t="s">
        <v>265</v>
      </c>
      <c r="AJ499" s="29" t="s">
        <v>258</v>
      </c>
      <c r="AK499" s="29" t="s">
        <v>258</v>
      </c>
      <c r="AL499" s="29" t="s">
        <v>13326</v>
      </c>
    </row>
    <row r="500" spans="1:38" x14ac:dyDescent="0.2">
      <c r="A500" s="35" t="s">
        <v>18</v>
      </c>
      <c r="B500" s="36">
        <v>2898</v>
      </c>
      <c r="C500" s="36">
        <v>51</v>
      </c>
      <c r="D500" s="36" t="s">
        <v>2068</v>
      </c>
      <c r="E500" s="37" t="s">
        <v>2069</v>
      </c>
      <c r="F500" s="38" t="s">
        <v>1269</v>
      </c>
      <c r="G500" s="38" t="s">
        <v>1271</v>
      </c>
      <c r="H500" s="35" t="s">
        <v>1440</v>
      </c>
      <c r="I500" s="35"/>
      <c r="J500" s="29" t="s">
        <v>274</v>
      </c>
      <c r="K500" s="29" t="s">
        <v>303</v>
      </c>
      <c r="L500" s="29" t="s">
        <v>1965</v>
      </c>
      <c r="M500" s="39">
        <v>10.158238853312874</v>
      </c>
      <c r="N500" s="39">
        <v>23.05593429158111</v>
      </c>
      <c r="O500" s="29">
        <v>44197</v>
      </c>
      <c r="P500" s="29">
        <v>45026</v>
      </c>
      <c r="Q500" s="40">
        <v>2.2696782999999998</v>
      </c>
      <c r="R500" s="39">
        <v>10.13905544147844</v>
      </c>
      <c r="S500" s="39">
        <v>10.13905544147844</v>
      </c>
      <c r="T500" s="39">
        <v>2.7778234086242302</v>
      </c>
      <c r="U500" s="39">
        <v>0</v>
      </c>
      <c r="V500" s="39">
        <v>0</v>
      </c>
      <c r="W500" s="29" t="s">
        <v>1357</v>
      </c>
      <c r="X500" s="29" t="s">
        <v>258</v>
      </c>
      <c r="Y500" s="29" t="s">
        <v>1349</v>
      </c>
      <c r="Z500" s="41" t="s">
        <v>1349</v>
      </c>
      <c r="AA500" s="42" t="s">
        <v>1349</v>
      </c>
      <c r="AB500" s="29" t="s">
        <v>258</v>
      </c>
      <c r="AC500" s="29" t="s">
        <v>258</v>
      </c>
      <c r="AD500" s="29" t="s">
        <v>258</v>
      </c>
      <c r="AE500" s="29" t="s">
        <v>1367</v>
      </c>
      <c r="AF500" s="29" t="s">
        <v>1966</v>
      </c>
      <c r="AG500" s="183" t="s">
        <v>1967</v>
      </c>
      <c r="AH500" s="29" t="s">
        <v>1356</v>
      </c>
      <c r="AI500" s="29" t="s">
        <v>265</v>
      </c>
      <c r="AJ500" s="29" t="s">
        <v>258</v>
      </c>
      <c r="AK500" s="29" t="s">
        <v>258</v>
      </c>
      <c r="AL500" s="29" t="s">
        <v>13326</v>
      </c>
    </row>
    <row r="501" spans="1:38" x14ac:dyDescent="0.2">
      <c r="A501" s="35" t="s">
        <v>18</v>
      </c>
      <c r="B501" s="36">
        <v>2898</v>
      </c>
      <c r="C501" s="36">
        <v>52</v>
      </c>
      <c r="D501" s="36" t="s">
        <v>2070</v>
      </c>
      <c r="E501" s="37" t="s">
        <v>2071</v>
      </c>
      <c r="F501" s="38" t="s">
        <v>1269</v>
      </c>
      <c r="G501" s="38" t="s">
        <v>1271</v>
      </c>
      <c r="H501" s="35" t="s">
        <v>1440</v>
      </c>
      <c r="I501" s="35"/>
      <c r="J501" s="29" t="s">
        <v>274</v>
      </c>
      <c r="K501" s="29" t="s">
        <v>303</v>
      </c>
      <c r="L501" s="29" t="s">
        <v>1965</v>
      </c>
      <c r="M501" s="39">
        <v>8.9017249797757483</v>
      </c>
      <c r="N501" s="39">
        <v>20.204052019164955</v>
      </c>
      <c r="O501" s="29">
        <v>44197</v>
      </c>
      <c r="P501" s="29">
        <v>45026</v>
      </c>
      <c r="Q501" s="40">
        <v>2.2696782999999998</v>
      </c>
      <c r="R501" s="39">
        <v>8.884914442162902</v>
      </c>
      <c r="S501" s="39">
        <v>8.884914442162902</v>
      </c>
      <c r="T501" s="39">
        <v>2.4342231348391512</v>
      </c>
      <c r="U501" s="39">
        <v>0</v>
      </c>
      <c r="V501" s="39">
        <v>0</v>
      </c>
      <c r="W501" s="29" t="s">
        <v>1357</v>
      </c>
      <c r="X501" s="29" t="s">
        <v>258</v>
      </c>
      <c r="Y501" s="29" t="s">
        <v>1349</v>
      </c>
      <c r="Z501" s="41" t="s">
        <v>1349</v>
      </c>
      <c r="AA501" s="42" t="s">
        <v>1349</v>
      </c>
      <c r="AB501" s="29" t="s">
        <v>258</v>
      </c>
      <c r="AC501" s="29" t="s">
        <v>258</v>
      </c>
      <c r="AD501" s="29" t="s">
        <v>258</v>
      </c>
      <c r="AE501" s="29" t="s">
        <v>1367</v>
      </c>
      <c r="AF501" s="29" t="s">
        <v>1966</v>
      </c>
      <c r="AG501" s="183" t="s">
        <v>1967</v>
      </c>
      <c r="AH501" s="29" t="s">
        <v>1356</v>
      </c>
      <c r="AI501" s="29" t="s">
        <v>265</v>
      </c>
      <c r="AJ501" s="29" t="s">
        <v>258</v>
      </c>
      <c r="AK501" s="29" t="s">
        <v>258</v>
      </c>
      <c r="AL501" s="29" t="s">
        <v>13326</v>
      </c>
    </row>
    <row r="502" spans="1:38" x14ac:dyDescent="0.2">
      <c r="A502" s="35" t="s">
        <v>18</v>
      </c>
      <c r="B502" s="36">
        <v>2898</v>
      </c>
      <c r="C502" s="36">
        <v>53</v>
      </c>
      <c r="D502" s="36" t="s">
        <v>2072</v>
      </c>
      <c r="E502" s="37" t="s">
        <v>2073</v>
      </c>
      <c r="F502" s="38" t="s">
        <v>1269</v>
      </c>
      <c r="G502" s="38" t="s">
        <v>1271</v>
      </c>
      <c r="H502" s="35" t="s">
        <v>1440</v>
      </c>
      <c r="I502" s="35"/>
      <c r="J502" s="29" t="s">
        <v>274</v>
      </c>
      <c r="K502" s="29" t="s">
        <v>303</v>
      </c>
      <c r="L502" s="29" t="s">
        <v>1965</v>
      </c>
      <c r="M502" s="39">
        <v>10.098166476888787</v>
      </c>
      <c r="N502" s="39">
        <v>22.919589322381931</v>
      </c>
      <c r="O502" s="29">
        <v>44197</v>
      </c>
      <c r="P502" s="29">
        <v>45026</v>
      </c>
      <c r="Q502" s="40">
        <v>2.2696782999999998</v>
      </c>
      <c r="R502" s="39">
        <v>10.079096509240246</v>
      </c>
      <c r="S502" s="39">
        <v>10.079096509240246</v>
      </c>
      <c r="T502" s="39">
        <v>2.7613963039014369</v>
      </c>
      <c r="U502" s="39">
        <v>0</v>
      </c>
      <c r="V502" s="39">
        <v>0</v>
      </c>
      <c r="W502" s="29" t="s">
        <v>1357</v>
      </c>
      <c r="X502" s="29" t="s">
        <v>258</v>
      </c>
      <c r="Y502" s="29" t="s">
        <v>1349</v>
      </c>
      <c r="Z502" s="41" t="s">
        <v>1349</v>
      </c>
      <c r="AA502" s="42" t="s">
        <v>1349</v>
      </c>
      <c r="AB502" s="29" t="s">
        <v>258</v>
      </c>
      <c r="AC502" s="29" t="s">
        <v>258</v>
      </c>
      <c r="AD502" s="29" t="s">
        <v>258</v>
      </c>
      <c r="AE502" s="29" t="s">
        <v>1367</v>
      </c>
      <c r="AF502" s="29" t="s">
        <v>1966</v>
      </c>
      <c r="AG502" s="183" t="s">
        <v>1967</v>
      </c>
      <c r="AH502" s="29" t="s">
        <v>1356</v>
      </c>
      <c r="AI502" s="29" t="s">
        <v>265</v>
      </c>
      <c r="AJ502" s="29" t="s">
        <v>258</v>
      </c>
      <c r="AK502" s="29" t="s">
        <v>258</v>
      </c>
      <c r="AL502" s="29" t="s">
        <v>13326</v>
      </c>
    </row>
    <row r="503" spans="1:38" x14ac:dyDescent="0.2">
      <c r="A503" s="35" t="s">
        <v>18</v>
      </c>
      <c r="B503" s="36">
        <v>2898</v>
      </c>
      <c r="C503" s="36">
        <v>54</v>
      </c>
      <c r="D503" s="36" t="s">
        <v>2074</v>
      </c>
      <c r="E503" s="37" t="s">
        <v>2075</v>
      </c>
      <c r="F503" s="38" t="s">
        <v>1269</v>
      </c>
      <c r="G503" s="38" t="s">
        <v>1271</v>
      </c>
      <c r="H503" s="35" t="s">
        <v>1440</v>
      </c>
      <c r="I503" s="35"/>
      <c r="J503" s="29" t="s">
        <v>274</v>
      </c>
      <c r="K503" s="29" t="s">
        <v>303</v>
      </c>
      <c r="L503" s="29" t="s">
        <v>1965</v>
      </c>
      <c r="M503" s="39">
        <v>10.252703408518903</v>
      </c>
      <c r="N503" s="39">
        <v>33.038828199863104</v>
      </c>
      <c r="O503" s="29">
        <v>44197</v>
      </c>
      <c r="P503" s="29">
        <v>45374</v>
      </c>
      <c r="Q503" s="40">
        <v>3.2224504</v>
      </c>
      <c r="R503" s="39">
        <v>10.236988364134154</v>
      </c>
      <c r="S503" s="39">
        <v>10.236988364134154</v>
      </c>
      <c r="T503" s="39">
        <v>10.236988364134154</v>
      </c>
      <c r="U503" s="39">
        <v>2.3278631074606433</v>
      </c>
      <c r="V503" s="39">
        <v>0</v>
      </c>
      <c r="W503" s="29" t="s">
        <v>1357</v>
      </c>
      <c r="X503" s="29" t="s">
        <v>258</v>
      </c>
      <c r="Y503" s="29" t="s">
        <v>1349</v>
      </c>
      <c r="Z503" s="41" t="s">
        <v>1349</v>
      </c>
      <c r="AA503" s="42" t="s">
        <v>1349</v>
      </c>
      <c r="AB503" s="29" t="s">
        <v>258</v>
      </c>
      <c r="AC503" s="29" t="s">
        <v>258</v>
      </c>
      <c r="AD503" s="29" t="s">
        <v>258</v>
      </c>
      <c r="AE503" s="29" t="s">
        <v>1367</v>
      </c>
      <c r="AF503" s="29" t="s">
        <v>1966</v>
      </c>
      <c r="AG503" s="183" t="s">
        <v>1967</v>
      </c>
      <c r="AH503" s="29" t="s">
        <v>1356</v>
      </c>
      <c r="AI503" s="29" t="s">
        <v>265</v>
      </c>
      <c r="AJ503" s="29" t="s">
        <v>258</v>
      </c>
      <c r="AK503" s="29" t="s">
        <v>258</v>
      </c>
      <c r="AL503" s="29" t="s">
        <v>13326</v>
      </c>
    </row>
    <row r="504" spans="1:38" x14ac:dyDescent="0.2">
      <c r="A504" s="35" t="s">
        <v>18</v>
      </c>
      <c r="B504" s="36">
        <v>2898</v>
      </c>
      <c r="C504" s="36">
        <v>55</v>
      </c>
      <c r="D504" s="36" t="s">
        <v>2076</v>
      </c>
      <c r="E504" s="37" t="s">
        <v>2077</v>
      </c>
      <c r="F504" s="38" t="s">
        <v>1269</v>
      </c>
      <c r="G504" s="38" t="s">
        <v>1271</v>
      </c>
      <c r="H504" s="35" t="s">
        <v>1440</v>
      </c>
      <c r="I504" s="35"/>
      <c r="J504" s="29" t="s">
        <v>274</v>
      </c>
      <c r="K504" s="29" t="s">
        <v>303</v>
      </c>
      <c r="L504" s="29" t="s">
        <v>1965</v>
      </c>
      <c r="M504" s="39">
        <v>10.252703408518903</v>
      </c>
      <c r="N504" s="39">
        <v>33.038828199863104</v>
      </c>
      <c r="O504" s="29">
        <v>44197</v>
      </c>
      <c r="P504" s="29">
        <v>45374</v>
      </c>
      <c r="Q504" s="40">
        <v>3.2224504</v>
      </c>
      <c r="R504" s="39">
        <v>10.236988364134154</v>
      </c>
      <c r="S504" s="39">
        <v>10.236988364134154</v>
      </c>
      <c r="T504" s="39">
        <v>10.236988364134154</v>
      </c>
      <c r="U504" s="39">
        <v>2.3278631074606433</v>
      </c>
      <c r="V504" s="39">
        <v>0</v>
      </c>
      <c r="W504" s="29" t="s">
        <v>1357</v>
      </c>
      <c r="X504" s="29" t="s">
        <v>258</v>
      </c>
      <c r="Y504" s="29" t="s">
        <v>1349</v>
      </c>
      <c r="Z504" s="41" t="s">
        <v>1349</v>
      </c>
      <c r="AA504" s="42" t="s">
        <v>1349</v>
      </c>
      <c r="AB504" s="29" t="s">
        <v>258</v>
      </c>
      <c r="AC504" s="29" t="s">
        <v>258</v>
      </c>
      <c r="AD504" s="29" t="s">
        <v>258</v>
      </c>
      <c r="AE504" s="29" t="s">
        <v>1367</v>
      </c>
      <c r="AF504" s="29" t="s">
        <v>1966</v>
      </c>
      <c r="AG504" s="183" t="s">
        <v>1967</v>
      </c>
      <c r="AH504" s="29" t="s">
        <v>1356</v>
      </c>
      <c r="AI504" s="29" t="s">
        <v>265</v>
      </c>
      <c r="AJ504" s="29" t="s">
        <v>258</v>
      </c>
      <c r="AK504" s="29" t="s">
        <v>258</v>
      </c>
      <c r="AL504" s="29" t="s">
        <v>13326</v>
      </c>
    </row>
    <row r="505" spans="1:38" x14ac:dyDescent="0.2">
      <c r="A505" s="35" t="s">
        <v>18</v>
      </c>
      <c r="B505" s="36">
        <v>2898</v>
      </c>
      <c r="C505" s="36">
        <v>56</v>
      </c>
      <c r="D505" s="36" t="s">
        <v>2078</v>
      </c>
      <c r="E505" s="37" t="s">
        <v>2079</v>
      </c>
      <c r="F505" s="38" t="s">
        <v>1269</v>
      </c>
      <c r="G505" s="38" t="s">
        <v>1271</v>
      </c>
      <c r="H505" s="35" t="s">
        <v>1440</v>
      </c>
      <c r="I505" s="35"/>
      <c r="J505" s="29" t="s">
        <v>274</v>
      </c>
      <c r="K505" s="29" t="s">
        <v>303</v>
      </c>
      <c r="L505" s="29" t="s">
        <v>1965</v>
      </c>
      <c r="M505" s="39">
        <v>10.252703408518903</v>
      </c>
      <c r="N505" s="39">
        <v>33.038828199863104</v>
      </c>
      <c r="O505" s="29">
        <v>44197</v>
      </c>
      <c r="P505" s="29">
        <v>45374</v>
      </c>
      <c r="Q505" s="40">
        <v>3.2224504</v>
      </c>
      <c r="R505" s="39">
        <v>10.236988364134154</v>
      </c>
      <c r="S505" s="39">
        <v>10.236988364134154</v>
      </c>
      <c r="T505" s="39">
        <v>10.236988364134154</v>
      </c>
      <c r="U505" s="39">
        <v>2.3278631074606433</v>
      </c>
      <c r="V505" s="39">
        <v>0</v>
      </c>
      <c r="W505" s="29" t="s">
        <v>1357</v>
      </c>
      <c r="X505" s="29" t="s">
        <v>258</v>
      </c>
      <c r="Y505" s="29" t="s">
        <v>1349</v>
      </c>
      <c r="Z505" s="41" t="s">
        <v>1349</v>
      </c>
      <c r="AA505" s="42" t="s">
        <v>1349</v>
      </c>
      <c r="AB505" s="29" t="s">
        <v>258</v>
      </c>
      <c r="AC505" s="29" t="s">
        <v>258</v>
      </c>
      <c r="AD505" s="29" t="s">
        <v>258</v>
      </c>
      <c r="AE505" s="29" t="s">
        <v>1367</v>
      </c>
      <c r="AF505" s="29" t="s">
        <v>1966</v>
      </c>
      <c r="AG505" s="183" t="s">
        <v>1967</v>
      </c>
      <c r="AH505" s="29" t="s">
        <v>1356</v>
      </c>
      <c r="AI505" s="29" t="s">
        <v>265</v>
      </c>
      <c r="AJ505" s="29" t="s">
        <v>258</v>
      </c>
      <c r="AK505" s="29" t="s">
        <v>258</v>
      </c>
      <c r="AL505" s="29" t="s">
        <v>13326</v>
      </c>
    </row>
    <row r="506" spans="1:38" x14ac:dyDescent="0.2">
      <c r="A506" s="35" t="s">
        <v>18</v>
      </c>
      <c r="B506" s="36">
        <v>2898</v>
      </c>
      <c r="C506" s="36">
        <v>57</v>
      </c>
      <c r="D506" s="36" t="s">
        <v>2080</v>
      </c>
      <c r="E506" s="37" t="s">
        <v>2081</v>
      </c>
      <c r="F506" s="38" t="s">
        <v>1269</v>
      </c>
      <c r="G506" s="38" t="s">
        <v>1271</v>
      </c>
      <c r="H506" s="35" t="s">
        <v>1440</v>
      </c>
      <c r="I506" s="35"/>
      <c r="J506" s="29" t="s">
        <v>274</v>
      </c>
      <c r="K506" s="29" t="s">
        <v>303</v>
      </c>
      <c r="L506" s="29" t="s">
        <v>1965</v>
      </c>
      <c r="M506" s="39">
        <v>10.252703408518903</v>
      </c>
      <c r="N506" s="39">
        <v>33.038828199863104</v>
      </c>
      <c r="O506" s="29">
        <v>44197</v>
      </c>
      <c r="P506" s="29">
        <v>45374</v>
      </c>
      <c r="Q506" s="40">
        <v>3.2224504</v>
      </c>
      <c r="R506" s="39">
        <v>10.236988364134154</v>
      </c>
      <c r="S506" s="39">
        <v>10.236988364134154</v>
      </c>
      <c r="T506" s="39">
        <v>10.236988364134154</v>
      </c>
      <c r="U506" s="39">
        <v>2.3278631074606433</v>
      </c>
      <c r="V506" s="39">
        <v>0</v>
      </c>
      <c r="W506" s="29" t="s">
        <v>1357</v>
      </c>
      <c r="X506" s="29" t="s">
        <v>258</v>
      </c>
      <c r="Y506" s="29" t="s">
        <v>1349</v>
      </c>
      <c r="Z506" s="41" t="s">
        <v>1349</v>
      </c>
      <c r="AA506" s="42" t="s">
        <v>1349</v>
      </c>
      <c r="AB506" s="29" t="s">
        <v>258</v>
      </c>
      <c r="AC506" s="29" t="s">
        <v>258</v>
      </c>
      <c r="AD506" s="29" t="s">
        <v>258</v>
      </c>
      <c r="AE506" s="29" t="s">
        <v>1367</v>
      </c>
      <c r="AF506" s="29" t="s">
        <v>1966</v>
      </c>
      <c r="AG506" s="183" t="s">
        <v>1967</v>
      </c>
      <c r="AH506" s="29" t="s">
        <v>1356</v>
      </c>
      <c r="AI506" s="29" t="s">
        <v>265</v>
      </c>
      <c r="AJ506" s="29" t="s">
        <v>258</v>
      </c>
      <c r="AK506" s="29" t="s">
        <v>258</v>
      </c>
      <c r="AL506" s="29" t="s">
        <v>13326</v>
      </c>
    </row>
    <row r="507" spans="1:38" x14ac:dyDescent="0.2">
      <c r="A507" s="35" t="s">
        <v>18</v>
      </c>
      <c r="B507" s="36">
        <v>2898</v>
      </c>
      <c r="C507" s="36">
        <v>58</v>
      </c>
      <c r="D507" s="36" t="s">
        <v>2082</v>
      </c>
      <c r="E507" s="37" t="s">
        <v>2083</v>
      </c>
      <c r="F507" s="38" t="s">
        <v>1269</v>
      </c>
      <c r="G507" s="38" t="s">
        <v>1271</v>
      </c>
      <c r="H507" s="35" t="s">
        <v>1440</v>
      </c>
      <c r="I507" s="35"/>
      <c r="J507" s="29" t="s">
        <v>274</v>
      </c>
      <c r="K507" s="29" t="s">
        <v>303</v>
      </c>
      <c r="L507" s="29" t="s">
        <v>1965</v>
      </c>
      <c r="M507" s="39">
        <v>10.252703408518903</v>
      </c>
      <c r="N507" s="39">
        <v>33.038828199863104</v>
      </c>
      <c r="O507" s="29">
        <v>44197</v>
      </c>
      <c r="P507" s="29">
        <v>45374</v>
      </c>
      <c r="Q507" s="40">
        <v>3.2224504</v>
      </c>
      <c r="R507" s="39">
        <v>10.236988364134154</v>
      </c>
      <c r="S507" s="39">
        <v>10.236988364134154</v>
      </c>
      <c r="T507" s="39">
        <v>10.236988364134154</v>
      </c>
      <c r="U507" s="39">
        <v>2.3278631074606433</v>
      </c>
      <c r="V507" s="39">
        <v>0</v>
      </c>
      <c r="W507" s="29" t="s">
        <v>1357</v>
      </c>
      <c r="X507" s="29" t="s">
        <v>258</v>
      </c>
      <c r="Y507" s="29" t="s">
        <v>1349</v>
      </c>
      <c r="Z507" s="41" t="s">
        <v>1349</v>
      </c>
      <c r="AA507" s="42" t="s">
        <v>1349</v>
      </c>
      <c r="AB507" s="29" t="s">
        <v>258</v>
      </c>
      <c r="AC507" s="29" t="s">
        <v>258</v>
      </c>
      <c r="AD507" s="29" t="s">
        <v>258</v>
      </c>
      <c r="AE507" s="29" t="s">
        <v>1367</v>
      </c>
      <c r="AF507" s="29" t="s">
        <v>1966</v>
      </c>
      <c r="AG507" s="183" t="s">
        <v>1967</v>
      </c>
      <c r="AH507" s="29" t="s">
        <v>1356</v>
      </c>
      <c r="AI507" s="29" t="s">
        <v>265</v>
      </c>
      <c r="AJ507" s="29" t="s">
        <v>258</v>
      </c>
      <c r="AK507" s="29" t="s">
        <v>258</v>
      </c>
      <c r="AL507" s="29" t="s">
        <v>13326</v>
      </c>
    </row>
    <row r="508" spans="1:38" x14ac:dyDescent="0.2">
      <c r="A508" s="35" t="s">
        <v>18</v>
      </c>
      <c r="B508" s="36">
        <v>2898</v>
      </c>
      <c r="C508" s="36">
        <v>59</v>
      </c>
      <c r="D508" s="36" t="s">
        <v>2084</v>
      </c>
      <c r="E508" s="37" t="s">
        <v>2085</v>
      </c>
      <c r="F508" s="38" t="s">
        <v>1269</v>
      </c>
      <c r="G508" s="38" t="s">
        <v>1271</v>
      </c>
      <c r="H508" s="35" t="s">
        <v>1440</v>
      </c>
      <c r="I508" s="35"/>
      <c r="J508" s="29" t="s">
        <v>274</v>
      </c>
      <c r="K508" s="29" t="s">
        <v>303</v>
      </c>
      <c r="L508" s="29" t="s">
        <v>1965</v>
      </c>
      <c r="M508" s="39">
        <v>10.252703408518903</v>
      </c>
      <c r="N508" s="39">
        <v>33.038828199863104</v>
      </c>
      <c r="O508" s="29">
        <v>44197</v>
      </c>
      <c r="P508" s="29">
        <v>45374</v>
      </c>
      <c r="Q508" s="40">
        <v>3.2224504</v>
      </c>
      <c r="R508" s="39">
        <v>10.236988364134154</v>
      </c>
      <c r="S508" s="39">
        <v>10.236988364134154</v>
      </c>
      <c r="T508" s="39">
        <v>10.236988364134154</v>
      </c>
      <c r="U508" s="39">
        <v>2.3278631074606433</v>
      </c>
      <c r="V508" s="39">
        <v>0</v>
      </c>
      <c r="W508" s="29" t="s">
        <v>1357</v>
      </c>
      <c r="X508" s="29" t="s">
        <v>258</v>
      </c>
      <c r="Y508" s="29" t="s">
        <v>1349</v>
      </c>
      <c r="Z508" s="41" t="s">
        <v>1349</v>
      </c>
      <c r="AA508" s="42" t="s">
        <v>1349</v>
      </c>
      <c r="AB508" s="29" t="s">
        <v>258</v>
      </c>
      <c r="AC508" s="29" t="s">
        <v>258</v>
      </c>
      <c r="AD508" s="29" t="s">
        <v>258</v>
      </c>
      <c r="AE508" s="29" t="s">
        <v>1367</v>
      </c>
      <c r="AF508" s="29" t="s">
        <v>1966</v>
      </c>
      <c r="AG508" s="183" t="s">
        <v>1967</v>
      </c>
      <c r="AH508" s="29" t="s">
        <v>1356</v>
      </c>
      <c r="AI508" s="29" t="s">
        <v>265</v>
      </c>
      <c r="AJ508" s="29" t="s">
        <v>258</v>
      </c>
      <c r="AK508" s="29" t="s">
        <v>258</v>
      </c>
      <c r="AL508" s="29" t="s">
        <v>13326</v>
      </c>
    </row>
    <row r="509" spans="1:38" x14ac:dyDescent="0.2">
      <c r="A509" s="35" t="s">
        <v>18</v>
      </c>
      <c r="B509" s="36">
        <v>2898</v>
      </c>
      <c r="C509" s="36">
        <v>60</v>
      </c>
      <c r="D509" s="36" t="s">
        <v>2086</v>
      </c>
      <c r="E509" s="37" t="s">
        <v>2087</v>
      </c>
      <c r="F509" s="38" t="s">
        <v>1269</v>
      </c>
      <c r="G509" s="38" t="s">
        <v>1271</v>
      </c>
      <c r="H509" s="35" t="s">
        <v>1440</v>
      </c>
      <c r="I509" s="35"/>
      <c r="J509" s="29" t="s">
        <v>274</v>
      </c>
      <c r="K509" s="29" t="s">
        <v>303</v>
      </c>
      <c r="L509" s="29" t="s">
        <v>1965</v>
      </c>
      <c r="M509" s="39">
        <v>10.252703408518903</v>
      </c>
      <c r="N509" s="39">
        <v>33.038828199863104</v>
      </c>
      <c r="O509" s="29">
        <v>44197</v>
      </c>
      <c r="P509" s="29">
        <v>45374</v>
      </c>
      <c r="Q509" s="40">
        <v>3.2224504</v>
      </c>
      <c r="R509" s="39">
        <v>10.236988364134154</v>
      </c>
      <c r="S509" s="39">
        <v>10.236988364134154</v>
      </c>
      <c r="T509" s="39">
        <v>10.236988364134154</v>
      </c>
      <c r="U509" s="39">
        <v>2.3278631074606433</v>
      </c>
      <c r="V509" s="39">
        <v>0</v>
      </c>
      <c r="W509" s="29" t="s">
        <v>1357</v>
      </c>
      <c r="X509" s="29" t="s">
        <v>258</v>
      </c>
      <c r="Y509" s="29" t="s">
        <v>1349</v>
      </c>
      <c r="Z509" s="41" t="s">
        <v>1349</v>
      </c>
      <c r="AA509" s="42" t="s">
        <v>1349</v>
      </c>
      <c r="AB509" s="29" t="s">
        <v>258</v>
      </c>
      <c r="AC509" s="29" t="s">
        <v>258</v>
      </c>
      <c r="AD509" s="29" t="s">
        <v>258</v>
      </c>
      <c r="AE509" s="29" t="s">
        <v>1367</v>
      </c>
      <c r="AF509" s="29" t="s">
        <v>1966</v>
      </c>
      <c r="AG509" s="183" t="s">
        <v>1967</v>
      </c>
      <c r="AH509" s="29" t="s">
        <v>1356</v>
      </c>
      <c r="AI509" s="29" t="s">
        <v>265</v>
      </c>
      <c r="AJ509" s="29" t="s">
        <v>258</v>
      </c>
      <c r="AK509" s="29" t="s">
        <v>258</v>
      </c>
      <c r="AL509" s="29" t="s">
        <v>13326</v>
      </c>
    </row>
    <row r="510" spans="1:38" x14ac:dyDescent="0.2">
      <c r="A510" s="35" t="s">
        <v>18</v>
      </c>
      <c r="B510" s="36">
        <v>2898</v>
      </c>
      <c r="C510" s="36">
        <v>61</v>
      </c>
      <c r="D510" s="36" t="s">
        <v>2088</v>
      </c>
      <c r="E510" s="37" t="s">
        <v>2089</v>
      </c>
      <c r="F510" s="38" t="s">
        <v>1269</v>
      </c>
      <c r="G510" s="38" t="s">
        <v>1271</v>
      </c>
      <c r="H510" s="35" t="s">
        <v>1440</v>
      </c>
      <c r="I510" s="35"/>
      <c r="J510" s="29" t="s">
        <v>274</v>
      </c>
      <c r="K510" s="29" t="s">
        <v>303</v>
      </c>
      <c r="L510" s="29" t="s">
        <v>1965</v>
      </c>
      <c r="M510" s="39">
        <v>10.252703408518903</v>
      </c>
      <c r="N510" s="39">
        <v>33.038828199863104</v>
      </c>
      <c r="O510" s="29">
        <v>44197</v>
      </c>
      <c r="P510" s="29">
        <v>45374</v>
      </c>
      <c r="Q510" s="40">
        <v>3.2224504</v>
      </c>
      <c r="R510" s="39">
        <v>10.236988364134154</v>
      </c>
      <c r="S510" s="39">
        <v>10.236988364134154</v>
      </c>
      <c r="T510" s="39">
        <v>10.236988364134154</v>
      </c>
      <c r="U510" s="39">
        <v>2.3278631074606433</v>
      </c>
      <c r="V510" s="39">
        <v>0</v>
      </c>
      <c r="W510" s="29" t="s">
        <v>1357</v>
      </c>
      <c r="X510" s="29" t="s">
        <v>258</v>
      </c>
      <c r="Y510" s="29" t="s">
        <v>1349</v>
      </c>
      <c r="Z510" s="41" t="s">
        <v>1349</v>
      </c>
      <c r="AA510" s="42" t="s">
        <v>1349</v>
      </c>
      <c r="AB510" s="29" t="s">
        <v>258</v>
      </c>
      <c r="AC510" s="29" t="s">
        <v>258</v>
      </c>
      <c r="AD510" s="29" t="s">
        <v>258</v>
      </c>
      <c r="AE510" s="29" t="s">
        <v>1367</v>
      </c>
      <c r="AF510" s="29" t="s">
        <v>1966</v>
      </c>
      <c r="AG510" s="183" t="s">
        <v>1967</v>
      </c>
      <c r="AH510" s="29" t="s">
        <v>1356</v>
      </c>
      <c r="AI510" s="29" t="s">
        <v>265</v>
      </c>
      <c r="AJ510" s="29" t="s">
        <v>258</v>
      </c>
      <c r="AK510" s="29" t="s">
        <v>258</v>
      </c>
      <c r="AL510" s="29" t="s">
        <v>13326</v>
      </c>
    </row>
    <row r="511" spans="1:38" x14ac:dyDescent="0.2">
      <c r="A511" s="35" t="s">
        <v>18</v>
      </c>
      <c r="B511" s="36">
        <v>2898</v>
      </c>
      <c r="C511" s="36">
        <v>62</v>
      </c>
      <c r="D511" s="36" t="s">
        <v>2090</v>
      </c>
      <c r="E511" s="37" t="s">
        <v>2091</v>
      </c>
      <c r="F511" s="38" t="s">
        <v>1269</v>
      </c>
      <c r="G511" s="38" t="s">
        <v>1271</v>
      </c>
      <c r="H511" s="35" t="s">
        <v>1440</v>
      </c>
      <c r="I511" s="35"/>
      <c r="J511" s="29" t="s">
        <v>274</v>
      </c>
      <c r="K511" s="29" t="s">
        <v>303</v>
      </c>
      <c r="L511" s="29" t="s">
        <v>1965</v>
      </c>
      <c r="M511" s="39">
        <v>10.252703408518903</v>
      </c>
      <c r="N511" s="39">
        <v>33.038828199863104</v>
      </c>
      <c r="O511" s="29">
        <v>44197</v>
      </c>
      <c r="P511" s="29">
        <v>45374</v>
      </c>
      <c r="Q511" s="40">
        <v>3.2224504</v>
      </c>
      <c r="R511" s="39">
        <v>10.236988364134154</v>
      </c>
      <c r="S511" s="39">
        <v>10.236988364134154</v>
      </c>
      <c r="T511" s="39">
        <v>10.236988364134154</v>
      </c>
      <c r="U511" s="39">
        <v>2.3278631074606433</v>
      </c>
      <c r="V511" s="39">
        <v>0</v>
      </c>
      <c r="W511" s="29" t="s">
        <v>1357</v>
      </c>
      <c r="X511" s="29" t="s">
        <v>258</v>
      </c>
      <c r="Y511" s="29" t="s">
        <v>1349</v>
      </c>
      <c r="Z511" s="41" t="s">
        <v>1349</v>
      </c>
      <c r="AA511" s="42" t="s">
        <v>1349</v>
      </c>
      <c r="AB511" s="29" t="s">
        <v>258</v>
      </c>
      <c r="AC511" s="29" t="s">
        <v>258</v>
      </c>
      <c r="AD511" s="29" t="s">
        <v>258</v>
      </c>
      <c r="AE511" s="29" t="s">
        <v>1367</v>
      </c>
      <c r="AF511" s="29" t="s">
        <v>1966</v>
      </c>
      <c r="AG511" s="183" t="s">
        <v>1967</v>
      </c>
      <c r="AH511" s="29" t="s">
        <v>1356</v>
      </c>
      <c r="AI511" s="29" t="s">
        <v>265</v>
      </c>
      <c r="AJ511" s="29" t="s">
        <v>258</v>
      </c>
      <c r="AK511" s="29" t="s">
        <v>258</v>
      </c>
      <c r="AL511" s="29" t="s">
        <v>13326</v>
      </c>
    </row>
    <row r="512" spans="1:38" x14ac:dyDescent="0.2">
      <c r="A512" s="35" t="s">
        <v>18</v>
      </c>
      <c r="B512" s="36">
        <v>2898</v>
      </c>
      <c r="C512" s="36">
        <v>63</v>
      </c>
      <c r="D512" s="36" t="s">
        <v>2092</v>
      </c>
      <c r="E512" s="37" t="s">
        <v>2093</v>
      </c>
      <c r="F512" s="38" t="s">
        <v>1269</v>
      </c>
      <c r="G512" s="38" t="s">
        <v>1271</v>
      </c>
      <c r="H512" s="35" t="s">
        <v>1440</v>
      </c>
      <c r="I512" s="35"/>
      <c r="J512" s="29" t="s">
        <v>274</v>
      </c>
      <c r="K512" s="29" t="s">
        <v>303</v>
      </c>
      <c r="L512" s="29" t="s">
        <v>1965</v>
      </c>
      <c r="M512" s="39">
        <v>10.252703408518903</v>
      </c>
      <c r="N512" s="39">
        <v>33.038828199863104</v>
      </c>
      <c r="O512" s="29">
        <v>44197</v>
      </c>
      <c r="P512" s="29">
        <v>45374</v>
      </c>
      <c r="Q512" s="40">
        <v>3.2224504</v>
      </c>
      <c r="R512" s="39">
        <v>10.236988364134154</v>
      </c>
      <c r="S512" s="39">
        <v>10.236988364134154</v>
      </c>
      <c r="T512" s="39">
        <v>10.236988364134154</v>
      </c>
      <c r="U512" s="39">
        <v>2.3278631074606433</v>
      </c>
      <c r="V512" s="39">
        <v>0</v>
      </c>
      <c r="W512" s="29" t="s">
        <v>1357</v>
      </c>
      <c r="X512" s="29" t="s">
        <v>258</v>
      </c>
      <c r="Y512" s="29" t="s">
        <v>1349</v>
      </c>
      <c r="Z512" s="41" t="s">
        <v>1349</v>
      </c>
      <c r="AA512" s="42" t="s">
        <v>1349</v>
      </c>
      <c r="AB512" s="29" t="s">
        <v>258</v>
      </c>
      <c r="AC512" s="29" t="s">
        <v>258</v>
      </c>
      <c r="AD512" s="29" t="s">
        <v>258</v>
      </c>
      <c r="AE512" s="29" t="s">
        <v>1367</v>
      </c>
      <c r="AF512" s="29" t="s">
        <v>1966</v>
      </c>
      <c r="AG512" s="183" t="s">
        <v>1967</v>
      </c>
      <c r="AH512" s="29" t="s">
        <v>1356</v>
      </c>
      <c r="AI512" s="29" t="s">
        <v>265</v>
      </c>
      <c r="AJ512" s="29" t="s">
        <v>258</v>
      </c>
      <c r="AK512" s="29" t="s">
        <v>258</v>
      </c>
      <c r="AL512" s="29" t="s">
        <v>13326</v>
      </c>
    </row>
    <row r="513" spans="1:38" x14ac:dyDescent="0.2">
      <c r="A513" s="35" t="s">
        <v>18</v>
      </c>
      <c r="B513" s="36">
        <v>2898</v>
      </c>
      <c r="C513" s="36">
        <v>64</v>
      </c>
      <c r="D513" s="36" t="s">
        <v>2094</v>
      </c>
      <c r="E513" s="37" t="s">
        <v>2095</v>
      </c>
      <c r="F513" s="38" t="s">
        <v>1269</v>
      </c>
      <c r="G513" s="38" t="s">
        <v>1271</v>
      </c>
      <c r="H513" s="35" t="s">
        <v>1440</v>
      </c>
      <c r="I513" s="35"/>
      <c r="J513" s="29" t="s">
        <v>274</v>
      </c>
      <c r="K513" s="29" t="s">
        <v>303</v>
      </c>
      <c r="L513" s="29" t="s">
        <v>1965</v>
      </c>
      <c r="M513" s="39">
        <v>10.252703408518903</v>
      </c>
      <c r="N513" s="39">
        <v>33.038828199863104</v>
      </c>
      <c r="O513" s="29">
        <v>44197</v>
      </c>
      <c r="P513" s="29">
        <v>45374</v>
      </c>
      <c r="Q513" s="40">
        <v>3.2224504</v>
      </c>
      <c r="R513" s="39">
        <v>10.236988364134154</v>
      </c>
      <c r="S513" s="39">
        <v>10.236988364134154</v>
      </c>
      <c r="T513" s="39">
        <v>10.236988364134154</v>
      </c>
      <c r="U513" s="39">
        <v>2.3278631074606433</v>
      </c>
      <c r="V513" s="39">
        <v>0</v>
      </c>
      <c r="W513" s="29" t="s">
        <v>1357</v>
      </c>
      <c r="X513" s="29" t="s">
        <v>258</v>
      </c>
      <c r="Y513" s="29" t="s">
        <v>1349</v>
      </c>
      <c r="Z513" s="41" t="s">
        <v>1349</v>
      </c>
      <c r="AA513" s="42" t="s">
        <v>1349</v>
      </c>
      <c r="AB513" s="29" t="s">
        <v>258</v>
      </c>
      <c r="AC513" s="29" t="s">
        <v>258</v>
      </c>
      <c r="AD513" s="29" t="s">
        <v>258</v>
      </c>
      <c r="AE513" s="29" t="s">
        <v>1367</v>
      </c>
      <c r="AF513" s="29" t="s">
        <v>1966</v>
      </c>
      <c r="AG513" s="183" t="s">
        <v>1967</v>
      </c>
      <c r="AH513" s="29" t="s">
        <v>1356</v>
      </c>
      <c r="AI513" s="29" t="s">
        <v>265</v>
      </c>
      <c r="AJ513" s="29" t="s">
        <v>258</v>
      </c>
      <c r="AK513" s="29" t="s">
        <v>258</v>
      </c>
      <c r="AL513" s="29" t="s">
        <v>13326</v>
      </c>
    </row>
    <row r="514" spans="1:38" x14ac:dyDescent="0.2">
      <c r="A514" s="35" t="s">
        <v>18</v>
      </c>
      <c r="B514" s="36">
        <v>2898</v>
      </c>
      <c r="C514" s="36">
        <v>65</v>
      </c>
      <c r="D514" s="36" t="s">
        <v>2096</v>
      </c>
      <c r="E514" s="37" t="s">
        <v>2097</v>
      </c>
      <c r="F514" s="38" t="s">
        <v>1269</v>
      </c>
      <c r="G514" s="38" t="s">
        <v>1271</v>
      </c>
      <c r="H514" s="35" t="s">
        <v>1440</v>
      </c>
      <c r="I514" s="35"/>
      <c r="J514" s="29" t="s">
        <v>274</v>
      </c>
      <c r="K514" s="29" t="s">
        <v>303</v>
      </c>
      <c r="L514" s="29" t="s">
        <v>1965</v>
      </c>
      <c r="M514" s="39">
        <v>10.252703408518903</v>
      </c>
      <c r="N514" s="39">
        <v>33.038828199863104</v>
      </c>
      <c r="O514" s="29">
        <v>44197</v>
      </c>
      <c r="P514" s="29">
        <v>45374</v>
      </c>
      <c r="Q514" s="40">
        <v>3.2224504</v>
      </c>
      <c r="R514" s="39">
        <v>10.236988364134154</v>
      </c>
      <c r="S514" s="39">
        <v>10.236988364134154</v>
      </c>
      <c r="T514" s="39">
        <v>10.236988364134154</v>
      </c>
      <c r="U514" s="39">
        <v>2.3278631074606433</v>
      </c>
      <c r="V514" s="39">
        <v>0</v>
      </c>
      <c r="W514" s="29" t="s">
        <v>1357</v>
      </c>
      <c r="X514" s="29" t="s">
        <v>258</v>
      </c>
      <c r="Y514" s="29" t="s">
        <v>1349</v>
      </c>
      <c r="Z514" s="41" t="s">
        <v>1349</v>
      </c>
      <c r="AA514" s="42" t="s">
        <v>1349</v>
      </c>
      <c r="AB514" s="29" t="s">
        <v>258</v>
      </c>
      <c r="AC514" s="29" t="s">
        <v>258</v>
      </c>
      <c r="AD514" s="29" t="s">
        <v>258</v>
      </c>
      <c r="AE514" s="29" t="s">
        <v>1367</v>
      </c>
      <c r="AF514" s="29" t="s">
        <v>1966</v>
      </c>
      <c r="AG514" s="183" t="s">
        <v>1967</v>
      </c>
      <c r="AH514" s="29" t="s">
        <v>1356</v>
      </c>
      <c r="AI514" s="29" t="s">
        <v>265</v>
      </c>
      <c r="AJ514" s="29" t="s">
        <v>258</v>
      </c>
      <c r="AK514" s="29" t="s">
        <v>258</v>
      </c>
      <c r="AL514" s="29" t="s">
        <v>13326</v>
      </c>
    </row>
    <row r="515" spans="1:38" x14ac:dyDescent="0.2">
      <c r="A515" s="35" t="s">
        <v>18</v>
      </c>
      <c r="B515" s="36">
        <v>2898</v>
      </c>
      <c r="C515" s="36">
        <v>66</v>
      </c>
      <c r="D515" s="36" t="s">
        <v>2098</v>
      </c>
      <c r="E515" s="37" t="s">
        <v>2099</v>
      </c>
      <c r="F515" s="38" t="s">
        <v>1269</v>
      </c>
      <c r="G515" s="38" t="s">
        <v>1271</v>
      </c>
      <c r="H515" s="35" t="s">
        <v>1440</v>
      </c>
      <c r="I515" s="35"/>
      <c r="J515" s="29" t="s">
        <v>274</v>
      </c>
      <c r="K515" s="29" t="s">
        <v>303</v>
      </c>
      <c r="L515" s="29" t="s">
        <v>1965</v>
      </c>
      <c r="M515" s="39">
        <v>10.5809820807167</v>
      </c>
      <c r="N515" s="39">
        <v>34.096689938398363</v>
      </c>
      <c r="O515" s="29">
        <v>44197</v>
      </c>
      <c r="P515" s="29">
        <v>45374</v>
      </c>
      <c r="Q515" s="40">
        <v>3.2224504</v>
      </c>
      <c r="R515" s="39">
        <v>10.564763860369611</v>
      </c>
      <c r="S515" s="39">
        <v>10.564763860369611</v>
      </c>
      <c r="T515" s="39">
        <v>10.564763860369611</v>
      </c>
      <c r="U515" s="39">
        <v>2.4023983572895276</v>
      </c>
      <c r="V515" s="39">
        <v>0</v>
      </c>
      <c r="W515" s="29" t="s">
        <v>1357</v>
      </c>
      <c r="X515" s="29" t="s">
        <v>258</v>
      </c>
      <c r="Y515" s="29" t="s">
        <v>1349</v>
      </c>
      <c r="Z515" s="41" t="s">
        <v>1349</v>
      </c>
      <c r="AA515" s="42" t="s">
        <v>1349</v>
      </c>
      <c r="AB515" s="29" t="s">
        <v>258</v>
      </c>
      <c r="AC515" s="29" t="s">
        <v>258</v>
      </c>
      <c r="AD515" s="29" t="s">
        <v>258</v>
      </c>
      <c r="AE515" s="29" t="s">
        <v>1367</v>
      </c>
      <c r="AF515" s="29" t="s">
        <v>1966</v>
      </c>
      <c r="AG515" s="183" t="s">
        <v>1967</v>
      </c>
      <c r="AH515" s="29" t="s">
        <v>1356</v>
      </c>
      <c r="AI515" s="29" t="s">
        <v>265</v>
      </c>
      <c r="AJ515" s="29" t="s">
        <v>258</v>
      </c>
      <c r="AK515" s="29" t="s">
        <v>258</v>
      </c>
      <c r="AL515" s="29" t="s">
        <v>13326</v>
      </c>
    </row>
    <row r="516" spans="1:38" x14ac:dyDescent="0.2">
      <c r="A516" s="35" t="s">
        <v>18</v>
      </c>
      <c r="B516" s="36">
        <v>2898</v>
      </c>
      <c r="C516" s="36">
        <v>67</v>
      </c>
      <c r="D516" s="36" t="s">
        <v>2100</v>
      </c>
      <c r="E516" s="37" t="s">
        <v>2101</v>
      </c>
      <c r="F516" s="38" t="s">
        <v>1269</v>
      </c>
      <c r="G516" s="38" t="s">
        <v>1271</v>
      </c>
      <c r="H516" s="35" t="s">
        <v>1440</v>
      </c>
      <c r="I516" s="35"/>
      <c r="J516" s="29" t="s">
        <v>274</v>
      </c>
      <c r="K516" s="29" t="s">
        <v>303</v>
      </c>
      <c r="L516" s="29" t="s">
        <v>1965</v>
      </c>
      <c r="M516" s="39">
        <v>10.5809820807167</v>
      </c>
      <c r="N516" s="39">
        <v>34.096689938398363</v>
      </c>
      <c r="O516" s="29">
        <v>44197</v>
      </c>
      <c r="P516" s="29">
        <v>45374</v>
      </c>
      <c r="Q516" s="40">
        <v>3.2224504</v>
      </c>
      <c r="R516" s="39">
        <v>10.564763860369611</v>
      </c>
      <c r="S516" s="39">
        <v>10.564763860369611</v>
      </c>
      <c r="T516" s="39">
        <v>10.564763860369611</v>
      </c>
      <c r="U516" s="39">
        <v>2.4023983572895276</v>
      </c>
      <c r="V516" s="39">
        <v>0</v>
      </c>
      <c r="W516" s="29" t="s">
        <v>1357</v>
      </c>
      <c r="X516" s="29" t="s">
        <v>258</v>
      </c>
      <c r="Y516" s="29" t="s">
        <v>1349</v>
      </c>
      <c r="Z516" s="41" t="s">
        <v>1349</v>
      </c>
      <c r="AA516" s="42" t="s">
        <v>1349</v>
      </c>
      <c r="AB516" s="29" t="s">
        <v>258</v>
      </c>
      <c r="AC516" s="29" t="s">
        <v>258</v>
      </c>
      <c r="AD516" s="29" t="s">
        <v>258</v>
      </c>
      <c r="AE516" s="29" t="s">
        <v>1367</v>
      </c>
      <c r="AF516" s="29" t="s">
        <v>1966</v>
      </c>
      <c r="AG516" s="183" t="s">
        <v>1967</v>
      </c>
      <c r="AH516" s="29" t="s">
        <v>1356</v>
      </c>
      <c r="AI516" s="29" t="s">
        <v>265</v>
      </c>
      <c r="AJ516" s="29" t="s">
        <v>258</v>
      </c>
      <c r="AK516" s="29" t="s">
        <v>258</v>
      </c>
      <c r="AL516" s="29" t="s">
        <v>13326</v>
      </c>
    </row>
    <row r="517" spans="1:38" x14ac:dyDescent="0.2">
      <c r="A517" s="35" t="s">
        <v>18</v>
      </c>
      <c r="B517" s="36">
        <v>2898</v>
      </c>
      <c r="C517" s="36">
        <v>68</v>
      </c>
      <c r="D517" s="36" t="s">
        <v>2102</v>
      </c>
      <c r="E517" s="37" t="s">
        <v>2103</v>
      </c>
      <c r="F517" s="38" t="s">
        <v>1269</v>
      </c>
      <c r="G517" s="38" t="s">
        <v>1271</v>
      </c>
      <c r="H517" s="35" t="s">
        <v>1440</v>
      </c>
      <c r="I517" s="35"/>
      <c r="J517" s="29" t="s">
        <v>274</v>
      </c>
      <c r="K517" s="29" t="s">
        <v>303</v>
      </c>
      <c r="L517" s="29" t="s">
        <v>1965</v>
      </c>
      <c r="M517" s="39">
        <v>10.162626943586583</v>
      </c>
      <c r="N517" s="39">
        <v>32.74856125941136</v>
      </c>
      <c r="O517" s="29">
        <v>44197</v>
      </c>
      <c r="P517" s="29">
        <v>45374</v>
      </c>
      <c r="Q517" s="40">
        <v>3.2224504</v>
      </c>
      <c r="R517" s="39">
        <v>10.147049965776866</v>
      </c>
      <c r="S517" s="39">
        <v>10.147049965776866</v>
      </c>
      <c r="T517" s="39">
        <v>10.147049965776866</v>
      </c>
      <c r="U517" s="39">
        <v>2.3074113620807668</v>
      </c>
      <c r="V517" s="39">
        <v>0</v>
      </c>
      <c r="W517" s="29" t="s">
        <v>1357</v>
      </c>
      <c r="X517" s="29" t="s">
        <v>258</v>
      </c>
      <c r="Y517" s="29" t="s">
        <v>1349</v>
      </c>
      <c r="Z517" s="41" t="s">
        <v>1349</v>
      </c>
      <c r="AA517" s="42" t="s">
        <v>1349</v>
      </c>
      <c r="AB517" s="29" t="s">
        <v>258</v>
      </c>
      <c r="AC517" s="29" t="s">
        <v>258</v>
      </c>
      <c r="AD517" s="29" t="s">
        <v>258</v>
      </c>
      <c r="AE517" s="29" t="s">
        <v>1367</v>
      </c>
      <c r="AF517" s="29" t="s">
        <v>1966</v>
      </c>
      <c r="AG517" s="183" t="s">
        <v>1967</v>
      </c>
      <c r="AH517" s="29" t="s">
        <v>1356</v>
      </c>
      <c r="AI517" s="29" t="s">
        <v>265</v>
      </c>
      <c r="AJ517" s="29" t="s">
        <v>258</v>
      </c>
      <c r="AK517" s="29" t="s">
        <v>258</v>
      </c>
      <c r="AL517" s="29" t="s">
        <v>13326</v>
      </c>
    </row>
    <row r="518" spans="1:38" x14ac:dyDescent="0.2">
      <c r="A518" s="35" t="s">
        <v>18</v>
      </c>
      <c r="B518" s="36">
        <v>2898</v>
      </c>
      <c r="C518" s="36">
        <v>69</v>
      </c>
      <c r="D518" s="36" t="s">
        <v>2104</v>
      </c>
      <c r="E518" s="37" t="s">
        <v>2105</v>
      </c>
      <c r="F518" s="38" t="s">
        <v>1269</v>
      </c>
      <c r="G518" s="38" t="s">
        <v>1271</v>
      </c>
      <c r="H518" s="35" t="s">
        <v>1440</v>
      </c>
      <c r="I518" s="35"/>
      <c r="J518" s="29" t="s">
        <v>274</v>
      </c>
      <c r="K518" s="29" t="s">
        <v>303</v>
      </c>
      <c r="L518" s="29" t="s">
        <v>1965</v>
      </c>
      <c r="M518" s="39">
        <v>10.252703408518903</v>
      </c>
      <c r="N518" s="39">
        <v>33.038828199863104</v>
      </c>
      <c r="O518" s="29">
        <v>44197</v>
      </c>
      <c r="P518" s="29">
        <v>45374</v>
      </c>
      <c r="Q518" s="40">
        <v>3.2224504</v>
      </c>
      <c r="R518" s="39">
        <v>10.236988364134154</v>
      </c>
      <c r="S518" s="39">
        <v>10.236988364134154</v>
      </c>
      <c r="T518" s="39">
        <v>10.236988364134154</v>
      </c>
      <c r="U518" s="39">
        <v>2.3278631074606433</v>
      </c>
      <c r="V518" s="39">
        <v>0</v>
      </c>
      <c r="W518" s="29" t="s">
        <v>1357</v>
      </c>
      <c r="X518" s="29" t="s">
        <v>258</v>
      </c>
      <c r="Y518" s="29" t="s">
        <v>1349</v>
      </c>
      <c r="Z518" s="41" t="s">
        <v>1349</v>
      </c>
      <c r="AA518" s="42" t="s">
        <v>1349</v>
      </c>
      <c r="AB518" s="29" t="s">
        <v>258</v>
      </c>
      <c r="AC518" s="29" t="s">
        <v>258</v>
      </c>
      <c r="AD518" s="29" t="s">
        <v>258</v>
      </c>
      <c r="AE518" s="29" t="s">
        <v>1367</v>
      </c>
      <c r="AF518" s="29" t="s">
        <v>1966</v>
      </c>
      <c r="AG518" s="183" t="s">
        <v>1967</v>
      </c>
      <c r="AH518" s="29" t="s">
        <v>1356</v>
      </c>
      <c r="AI518" s="29" t="s">
        <v>265</v>
      </c>
      <c r="AJ518" s="29" t="s">
        <v>258</v>
      </c>
      <c r="AK518" s="29" t="s">
        <v>258</v>
      </c>
      <c r="AL518" s="29" t="s">
        <v>13326</v>
      </c>
    </row>
    <row r="519" spans="1:38" x14ac:dyDescent="0.2">
      <c r="A519" s="35" t="s">
        <v>18</v>
      </c>
      <c r="B519" s="36">
        <v>2898</v>
      </c>
      <c r="C519" s="36">
        <v>70</v>
      </c>
      <c r="D519" s="36" t="s">
        <v>2106</v>
      </c>
      <c r="E519" s="37" t="s">
        <v>2107</v>
      </c>
      <c r="F519" s="38" t="s">
        <v>1269</v>
      </c>
      <c r="G519" s="38" t="s">
        <v>1271</v>
      </c>
      <c r="H519" s="35" t="s">
        <v>1440</v>
      </c>
      <c r="I519" s="35"/>
      <c r="J519" s="29" t="s">
        <v>274</v>
      </c>
      <c r="K519" s="29" t="s">
        <v>303</v>
      </c>
      <c r="L519" s="29" t="s">
        <v>1965</v>
      </c>
      <c r="M519" s="39">
        <v>10.252703408518903</v>
      </c>
      <c r="N519" s="39">
        <v>33.038828199863104</v>
      </c>
      <c r="O519" s="29">
        <v>44197</v>
      </c>
      <c r="P519" s="29">
        <v>45374</v>
      </c>
      <c r="Q519" s="40">
        <v>3.2224504</v>
      </c>
      <c r="R519" s="39">
        <v>10.236988364134154</v>
      </c>
      <c r="S519" s="39">
        <v>10.236988364134154</v>
      </c>
      <c r="T519" s="39">
        <v>10.236988364134154</v>
      </c>
      <c r="U519" s="39">
        <v>2.3278631074606433</v>
      </c>
      <c r="V519" s="39">
        <v>0</v>
      </c>
      <c r="W519" s="29" t="s">
        <v>1357</v>
      </c>
      <c r="X519" s="29" t="s">
        <v>258</v>
      </c>
      <c r="Y519" s="29" t="s">
        <v>1349</v>
      </c>
      <c r="Z519" s="41" t="s">
        <v>1349</v>
      </c>
      <c r="AA519" s="42" t="s">
        <v>1349</v>
      </c>
      <c r="AB519" s="29" t="s">
        <v>258</v>
      </c>
      <c r="AC519" s="29" t="s">
        <v>258</v>
      </c>
      <c r="AD519" s="29" t="s">
        <v>258</v>
      </c>
      <c r="AE519" s="29" t="s">
        <v>1367</v>
      </c>
      <c r="AF519" s="29" t="s">
        <v>1966</v>
      </c>
      <c r="AG519" s="183" t="s">
        <v>1967</v>
      </c>
      <c r="AH519" s="29" t="s">
        <v>1356</v>
      </c>
      <c r="AI519" s="29" t="s">
        <v>265</v>
      </c>
      <c r="AJ519" s="29" t="s">
        <v>258</v>
      </c>
      <c r="AK519" s="29" t="s">
        <v>258</v>
      </c>
      <c r="AL519" s="29" t="s">
        <v>13326</v>
      </c>
    </row>
    <row r="520" spans="1:38" x14ac:dyDescent="0.2">
      <c r="A520" s="35" t="s">
        <v>18</v>
      </c>
      <c r="B520" s="36">
        <v>2898</v>
      </c>
      <c r="C520" s="36">
        <v>71</v>
      </c>
      <c r="D520" s="36" t="s">
        <v>2108</v>
      </c>
      <c r="E520" s="37" t="s">
        <v>2109</v>
      </c>
      <c r="F520" s="38" t="s">
        <v>1269</v>
      </c>
      <c r="G520" s="38" t="s">
        <v>1271</v>
      </c>
      <c r="H520" s="35" t="s">
        <v>1440</v>
      </c>
      <c r="I520" s="35"/>
      <c r="J520" s="29" t="s">
        <v>274</v>
      </c>
      <c r="K520" s="29" t="s">
        <v>303</v>
      </c>
      <c r="L520" s="29" t="s">
        <v>1965</v>
      </c>
      <c r="M520" s="39">
        <v>10.264713603843214</v>
      </c>
      <c r="N520" s="39">
        <v>33.077530458590005</v>
      </c>
      <c r="O520" s="29">
        <v>44197</v>
      </c>
      <c r="P520" s="29">
        <v>45374</v>
      </c>
      <c r="Q520" s="40">
        <v>3.2224504</v>
      </c>
      <c r="R520" s="39">
        <v>10.248980150581794</v>
      </c>
      <c r="S520" s="39">
        <v>10.248980150581794</v>
      </c>
      <c r="T520" s="39">
        <v>10.248980150581794</v>
      </c>
      <c r="U520" s="39">
        <v>2.330590006844627</v>
      </c>
      <c r="V520" s="39">
        <v>0</v>
      </c>
      <c r="W520" s="29" t="s">
        <v>1357</v>
      </c>
      <c r="X520" s="29" t="s">
        <v>258</v>
      </c>
      <c r="Y520" s="29" t="s">
        <v>1349</v>
      </c>
      <c r="Z520" s="41" t="s">
        <v>1349</v>
      </c>
      <c r="AA520" s="42" t="s">
        <v>1349</v>
      </c>
      <c r="AB520" s="29" t="s">
        <v>258</v>
      </c>
      <c r="AC520" s="29" t="s">
        <v>258</v>
      </c>
      <c r="AD520" s="29" t="s">
        <v>258</v>
      </c>
      <c r="AE520" s="29" t="s">
        <v>1367</v>
      </c>
      <c r="AF520" s="29" t="s">
        <v>1966</v>
      </c>
      <c r="AG520" s="183" t="s">
        <v>1967</v>
      </c>
      <c r="AH520" s="29" t="s">
        <v>1356</v>
      </c>
      <c r="AI520" s="29" t="s">
        <v>265</v>
      </c>
      <c r="AJ520" s="29" t="s">
        <v>258</v>
      </c>
      <c r="AK520" s="29" t="s">
        <v>258</v>
      </c>
      <c r="AL520" s="29" t="s">
        <v>13326</v>
      </c>
    </row>
    <row r="521" spans="1:38" x14ac:dyDescent="0.2">
      <c r="A521" s="35" t="s">
        <v>18</v>
      </c>
      <c r="B521" s="36">
        <v>2898</v>
      </c>
      <c r="C521" s="36">
        <v>72</v>
      </c>
      <c r="D521" s="36" t="s">
        <v>2110</v>
      </c>
      <c r="E521" s="37" t="s">
        <v>2111</v>
      </c>
      <c r="F521" s="38" t="s">
        <v>1269</v>
      </c>
      <c r="G521" s="38" t="s">
        <v>1271</v>
      </c>
      <c r="H521" s="35" t="s">
        <v>1440</v>
      </c>
      <c r="I521" s="35"/>
      <c r="J521" s="29" t="s">
        <v>274</v>
      </c>
      <c r="K521" s="29" t="s">
        <v>303</v>
      </c>
      <c r="L521" s="29" t="s">
        <v>1965</v>
      </c>
      <c r="M521" s="39">
        <v>10.403831699683131</v>
      </c>
      <c r="N521" s="39">
        <v>33.52583162217659</v>
      </c>
      <c r="O521" s="29">
        <v>44197</v>
      </c>
      <c r="P521" s="29">
        <v>45374</v>
      </c>
      <c r="Q521" s="40">
        <v>3.2224504</v>
      </c>
      <c r="R521" s="39">
        <v>10.38788501026694</v>
      </c>
      <c r="S521" s="39">
        <v>10.38788501026694</v>
      </c>
      <c r="T521" s="39">
        <v>10.38788501026694</v>
      </c>
      <c r="U521" s="39">
        <v>2.36217659137577</v>
      </c>
      <c r="V521" s="39">
        <v>0</v>
      </c>
      <c r="W521" s="29" t="s">
        <v>1357</v>
      </c>
      <c r="X521" s="29" t="s">
        <v>258</v>
      </c>
      <c r="Y521" s="29" t="s">
        <v>1349</v>
      </c>
      <c r="Z521" s="41" t="s">
        <v>1349</v>
      </c>
      <c r="AA521" s="42" t="s">
        <v>1349</v>
      </c>
      <c r="AB521" s="29" t="s">
        <v>258</v>
      </c>
      <c r="AC521" s="29" t="s">
        <v>258</v>
      </c>
      <c r="AD521" s="29" t="s">
        <v>258</v>
      </c>
      <c r="AE521" s="29" t="s">
        <v>1367</v>
      </c>
      <c r="AF521" s="29" t="s">
        <v>1966</v>
      </c>
      <c r="AG521" s="183" t="s">
        <v>1967</v>
      </c>
      <c r="AH521" s="29" t="s">
        <v>1356</v>
      </c>
      <c r="AI521" s="29" t="s">
        <v>265</v>
      </c>
      <c r="AJ521" s="29" t="s">
        <v>258</v>
      </c>
      <c r="AK521" s="29" t="s">
        <v>258</v>
      </c>
      <c r="AL521" s="29" t="s">
        <v>13326</v>
      </c>
    </row>
    <row r="522" spans="1:38" x14ac:dyDescent="0.2">
      <c r="A522" s="35" t="s">
        <v>18</v>
      </c>
      <c r="B522" s="36">
        <v>2898</v>
      </c>
      <c r="C522" s="36">
        <v>73</v>
      </c>
      <c r="D522" s="36" t="s">
        <v>2112</v>
      </c>
      <c r="E522" s="37" t="s">
        <v>2113</v>
      </c>
      <c r="F522" s="38" t="s">
        <v>1269</v>
      </c>
      <c r="G522" s="38" t="s">
        <v>1271</v>
      </c>
      <c r="H522" s="35" t="s">
        <v>1440</v>
      </c>
      <c r="I522" s="35"/>
      <c r="J522" s="29" t="s">
        <v>274</v>
      </c>
      <c r="K522" s="29" t="s">
        <v>303</v>
      </c>
      <c r="L522" s="29" t="s">
        <v>1965</v>
      </c>
      <c r="M522" s="39">
        <v>7.5714273023668017</v>
      </c>
      <c r="N522" s="39">
        <v>24.398548939082822</v>
      </c>
      <c r="O522" s="29">
        <v>44197</v>
      </c>
      <c r="P522" s="29">
        <v>45374</v>
      </c>
      <c r="Q522" s="40">
        <v>3.2224504</v>
      </c>
      <c r="R522" s="39">
        <v>7.5598220396988367</v>
      </c>
      <c r="S522" s="39">
        <v>7.5598220396988367</v>
      </c>
      <c r="T522" s="39">
        <v>7.5598220396988367</v>
      </c>
      <c r="U522" s="39">
        <v>1.7190828199863109</v>
      </c>
      <c r="V522" s="39">
        <v>0</v>
      </c>
      <c r="W522" s="29" t="s">
        <v>1357</v>
      </c>
      <c r="X522" s="29" t="s">
        <v>258</v>
      </c>
      <c r="Y522" s="29" t="s">
        <v>1349</v>
      </c>
      <c r="Z522" s="41" t="s">
        <v>1349</v>
      </c>
      <c r="AA522" s="42" t="s">
        <v>1349</v>
      </c>
      <c r="AB522" s="29" t="s">
        <v>258</v>
      </c>
      <c r="AC522" s="29" t="s">
        <v>258</v>
      </c>
      <c r="AD522" s="29" t="s">
        <v>258</v>
      </c>
      <c r="AE522" s="29" t="s">
        <v>1367</v>
      </c>
      <c r="AF522" s="29" t="s">
        <v>1966</v>
      </c>
      <c r="AG522" s="183" t="s">
        <v>1967</v>
      </c>
      <c r="AH522" s="29" t="s">
        <v>1356</v>
      </c>
      <c r="AI522" s="29" t="s">
        <v>265</v>
      </c>
      <c r="AJ522" s="29" t="s">
        <v>258</v>
      </c>
      <c r="AK522" s="29" t="s">
        <v>258</v>
      </c>
      <c r="AL522" s="29" t="s">
        <v>13326</v>
      </c>
    </row>
    <row r="523" spans="1:38" x14ac:dyDescent="0.2">
      <c r="A523" s="35" t="s">
        <v>18</v>
      </c>
      <c r="B523" s="36">
        <v>2898</v>
      </c>
      <c r="C523" s="36">
        <v>74</v>
      </c>
      <c r="D523" s="36" t="s">
        <v>2114</v>
      </c>
      <c r="E523" s="37" t="s">
        <v>2115</v>
      </c>
      <c r="F523" s="38" t="s">
        <v>1269</v>
      </c>
      <c r="G523" s="38" t="s">
        <v>1271</v>
      </c>
      <c r="H523" s="35" t="s">
        <v>1440</v>
      </c>
      <c r="I523" s="35"/>
      <c r="J523" s="29" t="s">
        <v>274</v>
      </c>
      <c r="K523" s="29" t="s">
        <v>303</v>
      </c>
      <c r="L523" s="29" t="s">
        <v>1965</v>
      </c>
      <c r="M523" s="39">
        <v>10.579090604456511</v>
      </c>
      <c r="N523" s="39">
        <v>43.185281314168378</v>
      </c>
      <c r="O523" s="29">
        <v>44197</v>
      </c>
      <c r="P523" s="29">
        <v>45688</v>
      </c>
      <c r="Q523" s="40">
        <v>4.0821354999999997</v>
      </c>
      <c r="R523" s="39">
        <v>10.564763860369611</v>
      </c>
      <c r="S523" s="39">
        <v>10.564763860369611</v>
      </c>
      <c r="T523" s="39">
        <v>10.564763860369611</v>
      </c>
      <c r="U523" s="39">
        <v>10.59370841889117</v>
      </c>
      <c r="V523" s="39">
        <v>0.89728131416837786</v>
      </c>
      <c r="W523" s="29" t="s">
        <v>1357</v>
      </c>
      <c r="X523" s="29" t="s">
        <v>258</v>
      </c>
      <c r="Y523" s="29" t="s">
        <v>1349</v>
      </c>
      <c r="Z523" s="41" t="s">
        <v>1349</v>
      </c>
      <c r="AA523" s="42" t="s">
        <v>1349</v>
      </c>
      <c r="AB523" s="29" t="s">
        <v>258</v>
      </c>
      <c r="AC523" s="29" t="s">
        <v>258</v>
      </c>
      <c r="AD523" s="29" t="s">
        <v>258</v>
      </c>
      <c r="AE523" s="29" t="s">
        <v>1367</v>
      </c>
      <c r="AF523" s="29" t="s">
        <v>1966</v>
      </c>
      <c r="AG523" s="183" t="s">
        <v>1967</v>
      </c>
      <c r="AH523" s="29" t="s">
        <v>1356</v>
      </c>
      <c r="AI523" s="29" t="s">
        <v>265</v>
      </c>
      <c r="AJ523" s="29" t="s">
        <v>258</v>
      </c>
      <c r="AK523" s="29" t="s">
        <v>258</v>
      </c>
      <c r="AL523" s="29" t="s">
        <v>13326</v>
      </c>
    </row>
    <row r="524" spans="1:38" x14ac:dyDescent="0.2">
      <c r="A524" s="35" t="s">
        <v>18</v>
      </c>
      <c r="B524" s="36">
        <v>2898</v>
      </c>
      <c r="C524" s="36">
        <v>75</v>
      </c>
      <c r="D524" s="36" t="s">
        <v>2116</v>
      </c>
      <c r="E524" s="37" t="s">
        <v>2117</v>
      </c>
      <c r="F524" s="38" t="s">
        <v>1269</v>
      </c>
      <c r="G524" s="38" t="s">
        <v>1271</v>
      </c>
      <c r="H524" s="35" t="s">
        <v>1440</v>
      </c>
      <c r="I524" s="35"/>
      <c r="J524" s="29" t="s">
        <v>274</v>
      </c>
      <c r="K524" s="29" t="s">
        <v>303</v>
      </c>
      <c r="L524" s="29" t="s">
        <v>1965</v>
      </c>
      <c r="M524" s="39">
        <v>10.250870615971669</v>
      </c>
      <c r="N524" s="39">
        <v>41.845442847364815</v>
      </c>
      <c r="O524" s="29">
        <v>44197</v>
      </c>
      <c r="P524" s="29">
        <v>45688</v>
      </c>
      <c r="Q524" s="40">
        <v>4.0821354999999997</v>
      </c>
      <c r="R524" s="39">
        <v>10.236988364134154</v>
      </c>
      <c r="S524" s="39">
        <v>10.236988364134154</v>
      </c>
      <c r="T524" s="39">
        <v>10.236988364134154</v>
      </c>
      <c r="U524" s="39">
        <v>10.265034907597535</v>
      </c>
      <c r="V524" s="39">
        <v>0.86944284736481869</v>
      </c>
      <c r="W524" s="29" t="s">
        <v>1357</v>
      </c>
      <c r="X524" s="29" t="s">
        <v>258</v>
      </c>
      <c r="Y524" s="29" t="s">
        <v>1349</v>
      </c>
      <c r="Z524" s="41" t="s">
        <v>1349</v>
      </c>
      <c r="AA524" s="42" t="s">
        <v>1349</v>
      </c>
      <c r="AB524" s="29" t="s">
        <v>258</v>
      </c>
      <c r="AC524" s="29" t="s">
        <v>258</v>
      </c>
      <c r="AD524" s="29" t="s">
        <v>258</v>
      </c>
      <c r="AE524" s="29" t="s">
        <v>1367</v>
      </c>
      <c r="AF524" s="29" t="s">
        <v>1966</v>
      </c>
      <c r="AG524" s="183" t="s">
        <v>1967</v>
      </c>
      <c r="AH524" s="29" t="s">
        <v>1356</v>
      </c>
      <c r="AI524" s="29" t="s">
        <v>265</v>
      </c>
      <c r="AJ524" s="29" t="s">
        <v>258</v>
      </c>
      <c r="AK524" s="29" t="s">
        <v>258</v>
      </c>
      <c r="AL524" s="29" t="s">
        <v>13326</v>
      </c>
    </row>
    <row r="525" spans="1:38" x14ac:dyDescent="0.2">
      <c r="A525" s="35" t="s">
        <v>18</v>
      </c>
      <c r="B525" s="36">
        <v>2898</v>
      </c>
      <c r="C525" s="36">
        <v>76</v>
      </c>
      <c r="D525" s="36" t="s">
        <v>2118</v>
      </c>
      <c r="E525" s="37" t="s">
        <v>2119</v>
      </c>
      <c r="F525" s="38" t="s">
        <v>1269</v>
      </c>
      <c r="G525" s="38" t="s">
        <v>1271</v>
      </c>
      <c r="H525" s="35" t="s">
        <v>1440</v>
      </c>
      <c r="I525" s="35"/>
      <c r="J525" s="29" t="s">
        <v>274</v>
      </c>
      <c r="K525" s="29" t="s">
        <v>303</v>
      </c>
      <c r="L525" s="29" t="s">
        <v>1965</v>
      </c>
      <c r="M525" s="39">
        <v>10.250870615971669</v>
      </c>
      <c r="N525" s="39">
        <v>41.845442847364815</v>
      </c>
      <c r="O525" s="29">
        <v>44197</v>
      </c>
      <c r="P525" s="29">
        <v>45688</v>
      </c>
      <c r="Q525" s="40">
        <v>4.0821354999999997</v>
      </c>
      <c r="R525" s="39">
        <v>10.236988364134154</v>
      </c>
      <c r="S525" s="39">
        <v>10.236988364134154</v>
      </c>
      <c r="T525" s="39">
        <v>10.236988364134154</v>
      </c>
      <c r="U525" s="39">
        <v>10.265034907597535</v>
      </c>
      <c r="V525" s="39">
        <v>0.86944284736481869</v>
      </c>
      <c r="W525" s="29" t="s">
        <v>1357</v>
      </c>
      <c r="X525" s="29" t="s">
        <v>258</v>
      </c>
      <c r="Y525" s="29" t="s">
        <v>1349</v>
      </c>
      <c r="Z525" s="41" t="s">
        <v>1349</v>
      </c>
      <c r="AA525" s="42" t="s">
        <v>1349</v>
      </c>
      <c r="AB525" s="29" t="s">
        <v>258</v>
      </c>
      <c r="AC525" s="29" t="s">
        <v>258</v>
      </c>
      <c r="AD525" s="29" t="s">
        <v>258</v>
      </c>
      <c r="AE525" s="29" t="s">
        <v>1367</v>
      </c>
      <c r="AF525" s="29" t="s">
        <v>1966</v>
      </c>
      <c r="AG525" s="183" t="s">
        <v>1967</v>
      </c>
      <c r="AH525" s="29" t="s">
        <v>1356</v>
      </c>
      <c r="AI525" s="29" t="s">
        <v>265</v>
      </c>
      <c r="AJ525" s="29" t="s">
        <v>258</v>
      </c>
      <c r="AK525" s="29" t="s">
        <v>258</v>
      </c>
      <c r="AL525" s="29" t="s">
        <v>13326</v>
      </c>
    </row>
    <row r="526" spans="1:38" x14ac:dyDescent="0.2">
      <c r="A526" s="35" t="s">
        <v>18</v>
      </c>
      <c r="B526" s="36">
        <v>2898</v>
      </c>
      <c r="C526" s="36">
        <v>77</v>
      </c>
      <c r="D526" s="36" t="s">
        <v>2120</v>
      </c>
      <c r="E526" s="37" t="s">
        <v>2121</v>
      </c>
      <c r="F526" s="38" t="s">
        <v>1269</v>
      </c>
      <c r="G526" s="38" t="s">
        <v>1271</v>
      </c>
      <c r="H526" s="35" t="s">
        <v>1440</v>
      </c>
      <c r="I526" s="35"/>
      <c r="J526" s="29" t="s">
        <v>274</v>
      </c>
      <c r="K526" s="29" t="s">
        <v>303</v>
      </c>
      <c r="L526" s="29" t="s">
        <v>1965</v>
      </c>
      <c r="M526" s="39">
        <v>10.250870615971669</v>
      </c>
      <c r="N526" s="39">
        <v>41.845442847364815</v>
      </c>
      <c r="O526" s="29">
        <v>44197</v>
      </c>
      <c r="P526" s="29">
        <v>45688</v>
      </c>
      <c r="Q526" s="40">
        <v>4.0821354999999997</v>
      </c>
      <c r="R526" s="39">
        <v>10.236988364134154</v>
      </c>
      <c r="S526" s="39">
        <v>10.236988364134154</v>
      </c>
      <c r="T526" s="39">
        <v>10.236988364134154</v>
      </c>
      <c r="U526" s="39">
        <v>10.265034907597535</v>
      </c>
      <c r="V526" s="39">
        <v>0.86944284736481869</v>
      </c>
      <c r="W526" s="29" t="s">
        <v>1357</v>
      </c>
      <c r="X526" s="29" t="s">
        <v>258</v>
      </c>
      <c r="Y526" s="29" t="s">
        <v>1349</v>
      </c>
      <c r="Z526" s="41" t="s">
        <v>1349</v>
      </c>
      <c r="AA526" s="42" t="s">
        <v>1349</v>
      </c>
      <c r="AB526" s="29" t="s">
        <v>258</v>
      </c>
      <c r="AC526" s="29" t="s">
        <v>258</v>
      </c>
      <c r="AD526" s="29" t="s">
        <v>258</v>
      </c>
      <c r="AE526" s="29" t="s">
        <v>1367</v>
      </c>
      <c r="AF526" s="29" t="s">
        <v>1966</v>
      </c>
      <c r="AG526" s="183" t="s">
        <v>1967</v>
      </c>
      <c r="AH526" s="29" t="s">
        <v>1356</v>
      </c>
      <c r="AI526" s="29" t="s">
        <v>265</v>
      </c>
      <c r="AJ526" s="29" t="s">
        <v>258</v>
      </c>
      <c r="AK526" s="29" t="s">
        <v>258</v>
      </c>
      <c r="AL526" s="29" t="s">
        <v>13326</v>
      </c>
    </row>
    <row r="527" spans="1:38" x14ac:dyDescent="0.2">
      <c r="A527" s="35" t="s">
        <v>18</v>
      </c>
      <c r="B527" s="36">
        <v>2898</v>
      </c>
      <c r="C527" s="36">
        <v>78</v>
      </c>
      <c r="D527" s="36" t="s">
        <v>2122</v>
      </c>
      <c r="E527" s="37" t="s">
        <v>2123</v>
      </c>
      <c r="F527" s="38" t="s">
        <v>1269</v>
      </c>
      <c r="G527" s="38" t="s">
        <v>1271</v>
      </c>
      <c r="H527" s="35" t="s">
        <v>1440</v>
      </c>
      <c r="I527" s="35"/>
      <c r="J527" s="29" t="s">
        <v>274</v>
      </c>
      <c r="K527" s="29" t="s">
        <v>303</v>
      </c>
      <c r="L527" s="29" t="s">
        <v>1965</v>
      </c>
      <c r="M527" s="39">
        <v>10.250870615971669</v>
      </c>
      <c r="N527" s="39">
        <v>41.845442847364815</v>
      </c>
      <c r="O527" s="29">
        <v>44197</v>
      </c>
      <c r="P527" s="29">
        <v>45688</v>
      </c>
      <c r="Q527" s="40">
        <v>4.0821354999999997</v>
      </c>
      <c r="R527" s="39">
        <v>10.236988364134154</v>
      </c>
      <c r="S527" s="39">
        <v>10.236988364134154</v>
      </c>
      <c r="T527" s="39">
        <v>10.236988364134154</v>
      </c>
      <c r="U527" s="39">
        <v>10.265034907597535</v>
      </c>
      <c r="V527" s="39">
        <v>0.86944284736481869</v>
      </c>
      <c r="W527" s="29" t="s">
        <v>1357</v>
      </c>
      <c r="X527" s="29" t="s">
        <v>258</v>
      </c>
      <c r="Y527" s="29" t="s">
        <v>1349</v>
      </c>
      <c r="Z527" s="41" t="s">
        <v>1349</v>
      </c>
      <c r="AA527" s="42" t="s">
        <v>1349</v>
      </c>
      <c r="AB527" s="29" t="s">
        <v>258</v>
      </c>
      <c r="AC527" s="29" t="s">
        <v>258</v>
      </c>
      <c r="AD527" s="29" t="s">
        <v>258</v>
      </c>
      <c r="AE527" s="29" t="s">
        <v>1367</v>
      </c>
      <c r="AF527" s="29" t="s">
        <v>1966</v>
      </c>
      <c r="AG527" s="183" t="s">
        <v>1967</v>
      </c>
      <c r="AH527" s="29" t="s">
        <v>1356</v>
      </c>
      <c r="AI527" s="29" t="s">
        <v>265</v>
      </c>
      <c r="AJ527" s="29" t="s">
        <v>258</v>
      </c>
      <c r="AK527" s="29" t="s">
        <v>258</v>
      </c>
      <c r="AL527" s="29" t="s">
        <v>13326</v>
      </c>
    </row>
    <row r="528" spans="1:38" x14ac:dyDescent="0.2">
      <c r="A528" s="35" t="s">
        <v>18</v>
      </c>
      <c r="B528" s="36">
        <v>2898</v>
      </c>
      <c r="C528" s="36">
        <v>79</v>
      </c>
      <c r="D528" s="36" t="s">
        <v>2124</v>
      </c>
      <c r="E528" s="37" t="s">
        <v>2125</v>
      </c>
      <c r="F528" s="38" t="s">
        <v>1269</v>
      </c>
      <c r="G528" s="38" t="s">
        <v>1271</v>
      </c>
      <c r="H528" s="35" t="s">
        <v>1440</v>
      </c>
      <c r="I528" s="35"/>
      <c r="J528" s="29" t="s">
        <v>274</v>
      </c>
      <c r="K528" s="29" t="s">
        <v>303</v>
      </c>
      <c r="L528" s="29" t="s">
        <v>1965</v>
      </c>
      <c r="M528" s="39">
        <v>10.250870615971669</v>
      </c>
      <c r="N528" s="39">
        <v>41.845442847364815</v>
      </c>
      <c r="O528" s="29">
        <v>44197</v>
      </c>
      <c r="P528" s="29">
        <v>45688</v>
      </c>
      <c r="Q528" s="40">
        <v>4.0821354999999997</v>
      </c>
      <c r="R528" s="39">
        <v>10.236988364134154</v>
      </c>
      <c r="S528" s="39">
        <v>10.236988364134154</v>
      </c>
      <c r="T528" s="39">
        <v>10.236988364134154</v>
      </c>
      <c r="U528" s="39">
        <v>10.265034907597535</v>
      </c>
      <c r="V528" s="39">
        <v>0.86944284736481869</v>
      </c>
      <c r="W528" s="29" t="s">
        <v>1357</v>
      </c>
      <c r="X528" s="29" t="s">
        <v>258</v>
      </c>
      <c r="Y528" s="29" t="s">
        <v>1349</v>
      </c>
      <c r="Z528" s="41" t="s">
        <v>1349</v>
      </c>
      <c r="AA528" s="42" t="s">
        <v>1349</v>
      </c>
      <c r="AB528" s="29" t="s">
        <v>258</v>
      </c>
      <c r="AC528" s="29" t="s">
        <v>258</v>
      </c>
      <c r="AD528" s="29" t="s">
        <v>258</v>
      </c>
      <c r="AE528" s="29" t="s">
        <v>1367</v>
      </c>
      <c r="AF528" s="29" t="s">
        <v>1966</v>
      </c>
      <c r="AG528" s="183" t="s">
        <v>1967</v>
      </c>
      <c r="AH528" s="29" t="s">
        <v>1356</v>
      </c>
      <c r="AI528" s="29" t="s">
        <v>265</v>
      </c>
      <c r="AJ528" s="29" t="s">
        <v>258</v>
      </c>
      <c r="AK528" s="29" t="s">
        <v>258</v>
      </c>
      <c r="AL528" s="29" t="s">
        <v>13326</v>
      </c>
    </row>
    <row r="529" spans="1:38" x14ac:dyDescent="0.2">
      <c r="A529" s="35" t="s">
        <v>18</v>
      </c>
      <c r="B529" s="36">
        <v>2898</v>
      </c>
      <c r="C529" s="36">
        <v>80</v>
      </c>
      <c r="D529" s="36" t="s">
        <v>2126</v>
      </c>
      <c r="E529" s="37" t="s">
        <v>2127</v>
      </c>
      <c r="F529" s="38" t="s">
        <v>1269</v>
      </c>
      <c r="G529" s="38" t="s">
        <v>1271</v>
      </c>
      <c r="H529" s="35" t="s">
        <v>1440</v>
      </c>
      <c r="I529" s="35"/>
      <c r="J529" s="29" t="s">
        <v>274</v>
      </c>
      <c r="K529" s="29" t="s">
        <v>303</v>
      </c>
      <c r="L529" s="29" t="s">
        <v>1965</v>
      </c>
      <c r="M529" s="39">
        <v>10.250870615971669</v>
      </c>
      <c r="N529" s="39">
        <v>41.845442847364815</v>
      </c>
      <c r="O529" s="29">
        <v>44197</v>
      </c>
      <c r="P529" s="29">
        <v>45688</v>
      </c>
      <c r="Q529" s="40">
        <v>4.0821354999999997</v>
      </c>
      <c r="R529" s="39">
        <v>10.236988364134154</v>
      </c>
      <c r="S529" s="39">
        <v>10.236988364134154</v>
      </c>
      <c r="T529" s="39">
        <v>10.236988364134154</v>
      </c>
      <c r="U529" s="39">
        <v>10.265034907597535</v>
      </c>
      <c r="V529" s="39">
        <v>0.86944284736481869</v>
      </c>
      <c r="W529" s="29" t="s">
        <v>1357</v>
      </c>
      <c r="X529" s="29" t="s">
        <v>258</v>
      </c>
      <c r="Y529" s="29" t="s">
        <v>1349</v>
      </c>
      <c r="Z529" s="41" t="s">
        <v>1349</v>
      </c>
      <c r="AA529" s="42" t="s">
        <v>1349</v>
      </c>
      <c r="AB529" s="29" t="s">
        <v>258</v>
      </c>
      <c r="AC529" s="29" t="s">
        <v>258</v>
      </c>
      <c r="AD529" s="29" t="s">
        <v>258</v>
      </c>
      <c r="AE529" s="29" t="s">
        <v>1367</v>
      </c>
      <c r="AF529" s="29" t="s">
        <v>1966</v>
      </c>
      <c r="AG529" s="183" t="s">
        <v>1967</v>
      </c>
      <c r="AH529" s="29" t="s">
        <v>1356</v>
      </c>
      <c r="AI529" s="29" t="s">
        <v>265</v>
      </c>
      <c r="AJ529" s="29" t="s">
        <v>258</v>
      </c>
      <c r="AK529" s="29" t="s">
        <v>258</v>
      </c>
      <c r="AL529" s="29" t="s">
        <v>13326</v>
      </c>
    </row>
    <row r="530" spans="1:38" x14ac:dyDescent="0.2">
      <c r="A530" s="35" t="s">
        <v>18</v>
      </c>
      <c r="B530" s="36">
        <v>2898</v>
      </c>
      <c r="C530" s="36">
        <v>81</v>
      </c>
      <c r="D530" s="36" t="s">
        <v>2128</v>
      </c>
      <c r="E530" s="37" t="s">
        <v>2129</v>
      </c>
      <c r="F530" s="38" t="s">
        <v>1269</v>
      </c>
      <c r="G530" s="38" t="s">
        <v>1271</v>
      </c>
      <c r="H530" s="35" t="s">
        <v>1440</v>
      </c>
      <c r="I530" s="35"/>
      <c r="J530" s="29" t="s">
        <v>274</v>
      </c>
      <c r="K530" s="29" t="s">
        <v>303</v>
      </c>
      <c r="L530" s="29" t="s">
        <v>1965</v>
      </c>
      <c r="M530" s="39">
        <v>10.250870615971669</v>
      </c>
      <c r="N530" s="39">
        <v>41.845442847364815</v>
      </c>
      <c r="O530" s="29">
        <v>44197</v>
      </c>
      <c r="P530" s="29">
        <v>45688</v>
      </c>
      <c r="Q530" s="40">
        <v>4.0821354999999997</v>
      </c>
      <c r="R530" s="39">
        <v>10.236988364134154</v>
      </c>
      <c r="S530" s="39">
        <v>10.236988364134154</v>
      </c>
      <c r="T530" s="39">
        <v>10.236988364134154</v>
      </c>
      <c r="U530" s="39">
        <v>10.265034907597535</v>
      </c>
      <c r="V530" s="39">
        <v>0.86944284736481869</v>
      </c>
      <c r="W530" s="29" t="s">
        <v>1357</v>
      </c>
      <c r="X530" s="29" t="s">
        <v>258</v>
      </c>
      <c r="Y530" s="29" t="s">
        <v>1349</v>
      </c>
      <c r="Z530" s="41" t="s">
        <v>1349</v>
      </c>
      <c r="AA530" s="42" t="s">
        <v>1349</v>
      </c>
      <c r="AB530" s="29" t="s">
        <v>258</v>
      </c>
      <c r="AC530" s="29" t="s">
        <v>258</v>
      </c>
      <c r="AD530" s="29" t="s">
        <v>258</v>
      </c>
      <c r="AE530" s="29" t="s">
        <v>1367</v>
      </c>
      <c r="AF530" s="29" t="s">
        <v>1966</v>
      </c>
      <c r="AG530" s="183" t="s">
        <v>1967</v>
      </c>
      <c r="AH530" s="29" t="s">
        <v>1356</v>
      </c>
      <c r="AI530" s="29" t="s">
        <v>265</v>
      </c>
      <c r="AJ530" s="29" t="s">
        <v>258</v>
      </c>
      <c r="AK530" s="29" t="s">
        <v>258</v>
      </c>
      <c r="AL530" s="29" t="s">
        <v>13326</v>
      </c>
    </row>
    <row r="531" spans="1:38" x14ac:dyDescent="0.2">
      <c r="A531" s="35" t="s">
        <v>18</v>
      </c>
      <c r="B531" s="36">
        <v>2898</v>
      </c>
      <c r="C531" s="36">
        <v>82</v>
      </c>
      <c r="D531" s="36" t="s">
        <v>2130</v>
      </c>
      <c r="E531" s="37" t="s">
        <v>2131</v>
      </c>
      <c r="F531" s="38" t="s">
        <v>1269</v>
      </c>
      <c r="G531" s="38" t="s">
        <v>1271</v>
      </c>
      <c r="H531" s="35" t="s">
        <v>1440</v>
      </c>
      <c r="I531" s="35"/>
      <c r="J531" s="29" t="s">
        <v>274</v>
      </c>
      <c r="K531" s="29" t="s">
        <v>303</v>
      </c>
      <c r="L531" s="29" t="s">
        <v>1965</v>
      </c>
      <c r="M531" s="39">
        <v>8.1554661772910109</v>
      </c>
      <c r="N531" s="39">
        <v>33.291718001368928</v>
      </c>
      <c r="O531" s="29">
        <v>44197</v>
      </c>
      <c r="P531" s="29">
        <v>45688</v>
      </c>
      <c r="Q531" s="40">
        <v>4.0821354999999997</v>
      </c>
      <c r="R531" s="39">
        <v>8.1444216290212186</v>
      </c>
      <c r="S531" s="39">
        <v>8.1444216290212186</v>
      </c>
      <c r="T531" s="39">
        <v>8.1444216290212186</v>
      </c>
      <c r="U531" s="39">
        <v>8.1667351129363457</v>
      </c>
      <c r="V531" s="39">
        <v>0.69171800136892547</v>
      </c>
      <c r="W531" s="29" t="s">
        <v>1357</v>
      </c>
      <c r="X531" s="29" t="s">
        <v>258</v>
      </c>
      <c r="Y531" s="29" t="s">
        <v>1349</v>
      </c>
      <c r="Z531" s="41" t="s">
        <v>1349</v>
      </c>
      <c r="AA531" s="42" t="s">
        <v>1349</v>
      </c>
      <c r="AB531" s="29" t="s">
        <v>258</v>
      </c>
      <c r="AC531" s="29" t="s">
        <v>258</v>
      </c>
      <c r="AD531" s="29" t="s">
        <v>258</v>
      </c>
      <c r="AE531" s="29" t="s">
        <v>1367</v>
      </c>
      <c r="AF531" s="29" t="s">
        <v>1966</v>
      </c>
      <c r="AG531" s="183" t="s">
        <v>1967</v>
      </c>
      <c r="AH531" s="29" t="s">
        <v>1356</v>
      </c>
      <c r="AI531" s="29" t="s">
        <v>265</v>
      </c>
      <c r="AJ531" s="29" t="s">
        <v>258</v>
      </c>
      <c r="AK531" s="29" t="s">
        <v>258</v>
      </c>
      <c r="AL531" s="29" t="s">
        <v>13326</v>
      </c>
    </row>
    <row r="532" spans="1:38" x14ac:dyDescent="0.2">
      <c r="A532" s="35" t="s">
        <v>18</v>
      </c>
      <c r="B532" s="36">
        <v>2898</v>
      </c>
      <c r="C532" s="36">
        <v>83</v>
      </c>
      <c r="D532" s="36" t="s">
        <v>2132</v>
      </c>
      <c r="E532" s="37" t="s">
        <v>2133</v>
      </c>
      <c r="F532" s="38" t="s">
        <v>1269</v>
      </c>
      <c r="G532" s="38" t="s">
        <v>1271</v>
      </c>
      <c r="H532" s="35" t="s">
        <v>1440</v>
      </c>
      <c r="I532" s="35"/>
      <c r="J532" s="29" t="s">
        <v>274</v>
      </c>
      <c r="K532" s="29" t="s">
        <v>303</v>
      </c>
      <c r="L532" s="29" t="s">
        <v>1965</v>
      </c>
      <c r="M532" s="39">
        <v>10.56007786122111</v>
      </c>
      <c r="N532" s="39">
        <v>43.107668720054761</v>
      </c>
      <c r="O532" s="29">
        <v>44197</v>
      </c>
      <c r="P532" s="29">
        <v>45688</v>
      </c>
      <c r="Q532" s="40">
        <v>4.0821354999999997</v>
      </c>
      <c r="R532" s="39">
        <v>10.54577686516085</v>
      </c>
      <c r="S532" s="39">
        <v>10.54577686516085</v>
      </c>
      <c r="T532" s="39">
        <v>10.54577686516085</v>
      </c>
      <c r="U532" s="39">
        <v>10.574669404517454</v>
      </c>
      <c r="V532" s="39">
        <v>0.89566872005475706</v>
      </c>
      <c r="W532" s="29" t="s">
        <v>1357</v>
      </c>
      <c r="X532" s="29" t="s">
        <v>258</v>
      </c>
      <c r="Y532" s="29" t="s">
        <v>1349</v>
      </c>
      <c r="Z532" s="41" t="s">
        <v>1349</v>
      </c>
      <c r="AA532" s="42" t="s">
        <v>1349</v>
      </c>
      <c r="AB532" s="29" t="s">
        <v>258</v>
      </c>
      <c r="AC532" s="29" t="s">
        <v>258</v>
      </c>
      <c r="AD532" s="29" t="s">
        <v>258</v>
      </c>
      <c r="AE532" s="29" t="s">
        <v>1367</v>
      </c>
      <c r="AF532" s="29" t="s">
        <v>1966</v>
      </c>
      <c r="AG532" s="183" t="s">
        <v>1967</v>
      </c>
      <c r="AH532" s="29" t="s">
        <v>1356</v>
      </c>
      <c r="AI532" s="29" t="s">
        <v>265</v>
      </c>
      <c r="AJ532" s="29" t="s">
        <v>258</v>
      </c>
      <c r="AK532" s="29" t="s">
        <v>258</v>
      </c>
      <c r="AL532" s="29" t="s">
        <v>13326</v>
      </c>
    </row>
    <row r="533" spans="1:38" x14ac:dyDescent="0.2">
      <c r="A533" s="35" t="s">
        <v>18</v>
      </c>
      <c r="B533" s="36">
        <v>2898</v>
      </c>
      <c r="C533" s="36">
        <v>84</v>
      </c>
      <c r="D533" s="36" t="s">
        <v>2134</v>
      </c>
      <c r="E533" s="37" t="s">
        <v>2135</v>
      </c>
      <c r="F533" s="38" t="s">
        <v>1269</v>
      </c>
      <c r="G533" s="38" t="s">
        <v>1271</v>
      </c>
      <c r="H533" s="35" t="s">
        <v>1440</v>
      </c>
      <c r="I533" s="35"/>
      <c r="J533" s="29" t="s">
        <v>274</v>
      </c>
      <c r="K533" s="29" t="s">
        <v>303</v>
      </c>
      <c r="L533" s="29" t="s">
        <v>1965</v>
      </c>
      <c r="M533" s="39">
        <v>10.250870615971669</v>
      </c>
      <c r="N533" s="39">
        <v>41.845442847364815</v>
      </c>
      <c r="O533" s="29">
        <v>44197</v>
      </c>
      <c r="P533" s="29">
        <v>45688</v>
      </c>
      <c r="Q533" s="40">
        <v>4.0821354999999997</v>
      </c>
      <c r="R533" s="39">
        <v>10.236988364134154</v>
      </c>
      <c r="S533" s="39">
        <v>10.236988364134154</v>
      </c>
      <c r="T533" s="39">
        <v>10.236988364134154</v>
      </c>
      <c r="U533" s="39">
        <v>10.265034907597535</v>
      </c>
      <c r="V533" s="39">
        <v>0.86944284736481869</v>
      </c>
      <c r="W533" s="29" t="s">
        <v>1357</v>
      </c>
      <c r="X533" s="29" t="s">
        <v>258</v>
      </c>
      <c r="Y533" s="29" t="s">
        <v>1349</v>
      </c>
      <c r="Z533" s="41" t="s">
        <v>1349</v>
      </c>
      <c r="AA533" s="42" t="s">
        <v>1349</v>
      </c>
      <c r="AB533" s="29" t="s">
        <v>258</v>
      </c>
      <c r="AC533" s="29" t="s">
        <v>258</v>
      </c>
      <c r="AD533" s="29" t="s">
        <v>258</v>
      </c>
      <c r="AE533" s="29" t="s">
        <v>1367</v>
      </c>
      <c r="AF533" s="29" t="s">
        <v>1966</v>
      </c>
      <c r="AG533" s="183" t="s">
        <v>1967</v>
      </c>
      <c r="AH533" s="29" t="s">
        <v>1356</v>
      </c>
      <c r="AI533" s="29" t="s">
        <v>265</v>
      </c>
      <c r="AJ533" s="29" t="s">
        <v>258</v>
      </c>
      <c r="AK533" s="29" t="s">
        <v>258</v>
      </c>
      <c r="AL533" s="29" t="s">
        <v>13326</v>
      </c>
    </row>
    <row r="534" spans="1:38" x14ac:dyDescent="0.2">
      <c r="A534" s="35" t="s">
        <v>18</v>
      </c>
      <c r="B534" s="36">
        <v>2898</v>
      </c>
      <c r="C534" s="36">
        <v>85</v>
      </c>
      <c r="D534" s="36" t="s">
        <v>2136</v>
      </c>
      <c r="E534" s="37" t="s">
        <v>2137</v>
      </c>
      <c r="F534" s="38" t="s">
        <v>1269</v>
      </c>
      <c r="G534" s="38" t="s">
        <v>1271</v>
      </c>
      <c r="H534" s="35" t="s">
        <v>1440</v>
      </c>
      <c r="I534" s="35"/>
      <c r="J534" s="29" t="s">
        <v>274</v>
      </c>
      <c r="K534" s="29" t="s">
        <v>303</v>
      </c>
      <c r="L534" s="29" t="s">
        <v>1965</v>
      </c>
      <c r="M534" s="39">
        <v>10.250870615971669</v>
      </c>
      <c r="N534" s="39">
        <v>41.845442847364815</v>
      </c>
      <c r="O534" s="29">
        <v>44197</v>
      </c>
      <c r="P534" s="29">
        <v>45688</v>
      </c>
      <c r="Q534" s="40">
        <v>4.0821354999999997</v>
      </c>
      <c r="R534" s="39">
        <v>10.236988364134154</v>
      </c>
      <c r="S534" s="39">
        <v>10.236988364134154</v>
      </c>
      <c r="T534" s="39">
        <v>10.236988364134154</v>
      </c>
      <c r="U534" s="39">
        <v>10.265034907597535</v>
      </c>
      <c r="V534" s="39">
        <v>0.86944284736481869</v>
      </c>
      <c r="W534" s="29" t="s">
        <v>1357</v>
      </c>
      <c r="X534" s="29" t="s">
        <v>258</v>
      </c>
      <c r="Y534" s="29" t="s">
        <v>1349</v>
      </c>
      <c r="Z534" s="41" t="s">
        <v>1349</v>
      </c>
      <c r="AA534" s="42" t="s">
        <v>1349</v>
      </c>
      <c r="AB534" s="29" t="s">
        <v>258</v>
      </c>
      <c r="AC534" s="29" t="s">
        <v>258</v>
      </c>
      <c r="AD534" s="29" t="s">
        <v>258</v>
      </c>
      <c r="AE534" s="29" t="s">
        <v>1367</v>
      </c>
      <c r="AF534" s="29" t="s">
        <v>1966</v>
      </c>
      <c r="AG534" s="183" t="s">
        <v>1967</v>
      </c>
      <c r="AH534" s="29" t="s">
        <v>1356</v>
      </c>
      <c r="AI534" s="29" t="s">
        <v>265</v>
      </c>
      <c r="AJ534" s="29" t="s">
        <v>258</v>
      </c>
      <c r="AK534" s="29" t="s">
        <v>258</v>
      </c>
      <c r="AL534" s="29" t="s">
        <v>13326</v>
      </c>
    </row>
    <row r="535" spans="1:38" x14ac:dyDescent="0.2">
      <c r="A535" s="35" t="s">
        <v>18</v>
      </c>
      <c r="B535" s="36">
        <v>2898</v>
      </c>
      <c r="C535" s="36">
        <v>86</v>
      </c>
      <c r="D535" s="36" t="s">
        <v>2138</v>
      </c>
      <c r="E535" s="37" t="s">
        <v>2139</v>
      </c>
      <c r="F535" s="38" t="s">
        <v>1269</v>
      </c>
      <c r="G535" s="38" t="s">
        <v>1271</v>
      </c>
      <c r="H535" s="35" t="s">
        <v>1440</v>
      </c>
      <c r="I535" s="35"/>
      <c r="J535" s="29" t="s">
        <v>274</v>
      </c>
      <c r="K535" s="29" t="s">
        <v>303</v>
      </c>
      <c r="L535" s="29" t="s">
        <v>1965</v>
      </c>
      <c r="M535" s="39">
        <v>10.318916223340478</v>
      </c>
      <c r="N535" s="39">
        <v>42.12321423682409</v>
      </c>
      <c r="O535" s="29">
        <v>44197</v>
      </c>
      <c r="P535" s="29">
        <v>45688</v>
      </c>
      <c r="Q535" s="40">
        <v>4.0821354999999997</v>
      </c>
      <c r="R535" s="39">
        <v>10.304941820670773</v>
      </c>
      <c r="S535" s="39">
        <v>10.304941820670773</v>
      </c>
      <c r="T535" s="39">
        <v>10.304941820670773</v>
      </c>
      <c r="U535" s="39">
        <v>10.333174537987679</v>
      </c>
      <c r="V535" s="39">
        <v>0.87521423682409316</v>
      </c>
      <c r="W535" s="29" t="s">
        <v>1357</v>
      </c>
      <c r="X535" s="29" t="s">
        <v>258</v>
      </c>
      <c r="Y535" s="29" t="s">
        <v>1349</v>
      </c>
      <c r="Z535" s="41" t="s">
        <v>1349</v>
      </c>
      <c r="AA535" s="42" t="s">
        <v>1349</v>
      </c>
      <c r="AB535" s="29" t="s">
        <v>258</v>
      </c>
      <c r="AC535" s="29" t="s">
        <v>258</v>
      </c>
      <c r="AD535" s="29" t="s">
        <v>258</v>
      </c>
      <c r="AE535" s="29" t="s">
        <v>1367</v>
      </c>
      <c r="AF535" s="29" t="s">
        <v>1966</v>
      </c>
      <c r="AG535" s="183" t="s">
        <v>1967</v>
      </c>
      <c r="AH535" s="29" t="s">
        <v>1356</v>
      </c>
      <c r="AI535" s="29" t="s">
        <v>265</v>
      </c>
      <c r="AJ535" s="29" t="s">
        <v>258</v>
      </c>
      <c r="AK535" s="29" t="s">
        <v>258</v>
      </c>
      <c r="AL535" s="29" t="s">
        <v>13326</v>
      </c>
    </row>
    <row r="536" spans="1:38" x14ac:dyDescent="0.2">
      <c r="A536" s="35" t="s">
        <v>18</v>
      </c>
      <c r="B536" s="36">
        <v>2898</v>
      </c>
      <c r="C536" s="36">
        <v>87</v>
      </c>
      <c r="D536" s="36" t="s">
        <v>2140</v>
      </c>
      <c r="E536" s="37" t="s">
        <v>2141</v>
      </c>
      <c r="F536" s="38" t="s">
        <v>1269</v>
      </c>
      <c r="G536" s="38" t="s">
        <v>1271</v>
      </c>
      <c r="H536" s="35" t="s">
        <v>1440</v>
      </c>
      <c r="I536" s="35"/>
      <c r="J536" s="29" t="s">
        <v>274</v>
      </c>
      <c r="K536" s="29" t="s">
        <v>303</v>
      </c>
      <c r="L536" s="29" t="s">
        <v>1965</v>
      </c>
      <c r="M536" s="39">
        <v>10.456008108774695</v>
      </c>
      <c r="N536" s="39">
        <v>42.682841889117043</v>
      </c>
      <c r="O536" s="29">
        <v>44197</v>
      </c>
      <c r="P536" s="29">
        <v>45688</v>
      </c>
      <c r="Q536" s="40">
        <v>4.0821354999999997</v>
      </c>
      <c r="R536" s="39">
        <v>10.441848049281313</v>
      </c>
      <c r="S536" s="39">
        <v>10.441848049281313</v>
      </c>
      <c r="T536" s="39">
        <v>10.441848049281313</v>
      </c>
      <c r="U536" s="39">
        <v>10.470455852156057</v>
      </c>
      <c r="V536" s="39">
        <v>0.88684188911704309</v>
      </c>
      <c r="W536" s="29" t="s">
        <v>1357</v>
      </c>
      <c r="X536" s="29" t="s">
        <v>258</v>
      </c>
      <c r="Y536" s="29" t="s">
        <v>1349</v>
      </c>
      <c r="Z536" s="41" t="s">
        <v>1349</v>
      </c>
      <c r="AA536" s="42" t="s">
        <v>1349</v>
      </c>
      <c r="AB536" s="29" t="s">
        <v>258</v>
      </c>
      <c r="AC536" s="29" t="s">
        <v>258</v>
      </c>
      <c r="AD536" s="29" t="s">
        <v>258</v>
      </c>
      <c r="AE536" s="29" t="s">
        <v>1367</v>
      </c>
      <c r="AF536" s="29" t="s">
        <v>1966</v>
      </c>
      <c r="AG536" s="183" t="s">
        <v>1967</v>
      </c>
      <c r="AH536" s="29" t="s">
        <v>1356</v>
      </c>
      <c r="AI536" s="29" t="s">
        <v>265</v>
      </c>
      <c r="AJ536" s="29" t="s">
        <v>258</v>
      </c>
      <c r="AK536" s="29" t="s">
        <v>258</v>
      </c>
      <c r="AL536" s="29" t="s">
        <v>13326</v>
      </c>
    </row>
    <row r="537" spans="1:38" x14ac:dyDescent="0.2">
      <c r="A537" s="35" t="s">
        <v>16</v>
      </c>
      <c r="B537" s="36">
        <v>2911</v>
      </c>
      <c r="C537" s="36"/>
      <c r="D537" s="36" t="s">
        <v>1349</v>
      </c>
      <c r="E537" s="37" t="s">
        <v>2142</v>
      </c>
      <c r="F537" s="38" t="s">
        <v>1269</v>
      </c>
      <c r="G537" s="38" t="s">
        <v>1271</v>
      </c>
      <c r="H537" s="35" t="s">
        <v>1440</v>
      </c>
      <c r="I537" s="35"/>
      <c r="J537" s="29" t="s">
        <v>1371</v>
      </c>
      <c r="K537" s="29" t="s">
        <v>1371</v>
      </c>
      <c r="L537" s="29" t="s">
        <v>1384</v>
      </c>
      <c r="M537" s="39">
        <v>109.83560102693605</v>
      </c>
      <c r="N537" s="39">
        <v>341.61052156057497</v>
      </c>
      <c r="O537" s="29">
        <v>44197</v>
      </c>
      <c r="P537" s="29">
        <v>45333</v>
      </c>
      <c r="Q537" s="40">
        <v>3.1101985000000001</v>
      </c>
      <c r="R537" s="39">
        <v>109.66388774811773</v>
      </c>
      <c r="S537" s="39">
        <v>109.66388774811773</v>
      </c>
      <c r="T537" s="39">
        <v>109.66388774811773</v>
      </c>
      <c r="U537" s="39">
        <v>12.618858316221766</v>
      </c>
      <c r="V537" s="39">
        <v>0</v>
      </c>
      <c r="W537" s="29" t="s">
        <v>265</v>
      </c>
      <c r="X537" s="29" t="s">
        <v>11773</v>
      </c>
      <c r="Y537" s="29">
        <v>45274</v>
      </c>
      <c r="Z537" s="41" t="s">
        <v>11760</v>
      </c>
      <c r="AA537" s="42" t="s">
        <v>1349</v>
      </c>
      <c r="AB537" s="29" t="s">
        <v>258</v>
      </c>
      <c r="AC537" s="29" t="s">
        <v>258</v>
      </c>
      <c r="AD537" s="29" t="s">
        <v>265</v>
      </c>
      <c r="AE537" s="29" t="s">
        <v>1353</v>
      </c>
      <c r="AF537" s="29" t="s">
        <v>1368</v>
      </c>
      <c r="AG537" s="183" t="s">
        <v>1369</v>
      </c>
      <c r="AH537" s="29" t="s">
        <v>1356</v>
      </c>
      <c r="AI537" s="29" t="s">
        <v>1357</v>
      </c>
      <c r="AJ537" s="29" t="s">
        <v>258</v>
      </c>
      <c r="AK537" s="29" t="s">
        <v>258</v>
      </c>
      <c r="AL537" s="29" t="s">
        <v>13327</v>
      </c>
    </row>
    <row r="538" spans="1:38" x14ac:dyDescent="0.2">
      <c r="A538" s="35" t="s">
        <v>16</v>
      </c>
      <c r="B538" s="36">
        <v>2916</v>
      </c>
      <c r="C538" s="36"/>
      <c r="D538" s="36" t="s">
        <v>1349</v>
      </c>
      <c r="E538" s="37" t="s">
        <v>2143</v>
      </c>
      <c r="F538" s="38" t="s">
        <v>1269</v>
      </c>
      <c r="G538" s="38" t="s">
        <v>1271</v>
      </c>
      <c r="H538" s="35" t="s">
        <v>1440</v>
      </c>
      <c r="I538" s="35"/>
      <c r="J538" s="29" t="s">
        <v>1371</v>
      </c>
      <c r="K538" s="29" t="s">
        <v>1371</v>
      </c>
      <c r="L538" s="29" t="s">
        <v>1384</v>
      </c>
      <c r="M538" s="39">
        <v>88.433544882483019</v>
      </c>
      <c r="N538" s="39">
        <v>294.89954551676936</v>
      </c>
      <c r="O538" s="29">
        <v>44197</v>
      </c>
      <c r="P538" s="29">
        <v>45415</v>
      </c>
      <c r="Q538" s="40">
        <v>3.3347023</v>
      </c>
      <c r="R538" s="39">
        <v>88.300520191649554</v>
      </c>
      <c r="S538" s="39">
        <v>88.300520191649554</v>
      </c>
      <c r="T538" s="39">
        <v>88.300520191649554</v>
      </c>
      <c r="U538" s="39">
        <v>29.997984941820675</v>
      </c>
      <c r="V538" s="39">
        <v>0</v>
      </c>
      <c r="W538" s="29" t="s">
        <v>1357</v>
      </c>
      <c r="X538" s="29" t="s">
        <v>258</v>
      </c>
      <c r="Y538" s="29" t="s">
        <v>1349</v>
      </c>
      <c r="Z538" s="41" t="s">
        <v>1349</v>
      </c>
      <c r="AA538" s="42" t="s">
        <v>1349</v>
      </c>
      <c r="AB538" s="29" t="s">
        <v>258</v>
      </c>
      <c r="AC538" s="29" t="s">
        <v>258</v>
      </c>
      <c r="AD538" s="29" t="s">
        <v>265</v>
      </c>
      <c r="AE538" s="29" t="s">
        <v>1353</v>
      </c>
      <c r="AF538" s="29" t="s">
        <v>1368</v>
      </c>
      <c r="AG538" s="183" t="s">
        <v>1369</v>
      </c>
      <c r="AH538" s="29" t="s">
        <v>1356</v>
      </c>
      <c r="AI538" s="29" t="s">
        <v>1357</v>
      </c>
      <c r="AJ538" s="29" t="s">
        <v>258</v>
      </c>
      <c r="AK538" s="29" t="s">
        <v>258</v>
      </c>
      <c r="AL538" s="29" t="s">
        <v>13326</v>
      </c>
    </row>
    <row r="539" spans="1:38" x14ac:dyDescent="0.2">
      <c r="A539" s="35" t="s">
        <v>16</v>
      </c>
      <c r="B539" s="36">
        <v>2918</v>
      </c>
      <c r="C539" s="36"/>
      <c r="D539" s="36" t="s">
        <v>1349</v>
      </c>
      <c r="E539" s="37" t="s">
        <v>2144</v>
      </c>
      <c r="F539" s="38" t="s">
        <v>1269</v>
      </c>
      <c r="G539" s="38" t="s">
        <v>1271</v>
      </c>
      <c r="H539" s="35" t="s">
        <v>1440</v>
      </c>
      <c r="I539" s="35"/>
      <c r="J539" s="29" t="s">
        <v>1371</v>
      </c>
      <c r="K539" s="29" t="s">
        <v>1371</v>
      </c>
      <c r="L539" s="29" t="s">
        <v>1384</v>
      </c>
      <c r="M539" s="39">
        <v>611.01296372919182</v>
      </c>
      <c r="N539" s="39">
        <v>2076.0221273100615</v>
      </c>
      <c r="O539" s="29">
        <v>44197</v>
      </c>
      <c r="P539" s="29">
        <v>45438</v>
      </c>
      <c r="Q539" s="40">
        <v>3.3976728</v>
      </c>
      <c r="R539" s="39">
        <v>610.10312114989733</v>
      </c>
      <c r="S539" s="39">
        <v>610.10312114989733</v>
      </c>
      <c r="T539" s="39">
        <v>610.10312114989733</v>
      </c>
      <c r="U539" s="39">
        <v>245.71276386036962</v>
      </c>
      <c r="V539" s="39">
        <v>0</v>
      </c>
      <c r="W539" s="29" t="s">
        <v>265</v>
      </c>
      <c r="X539" s="29" t="s">
        <v>11773</v>
      </c>
      <c r="Y539" s="29">
        <v>45274</v>
      </c>
      <c r="Z539" s="41" t="s">
        <v>11760</v>
      </c>
      <c r="AA539" s="42" t="s">
        <v>1349</v>
      </c>
      <c r="AB539" s="29" t="s">
        <v>258</v>
      </c>
      <c r="AC539" s="29" t="s">
        <v>258</v>
      </c>
      <c r="AD539" s="29" t="s">
        <v>265</v>
      </c>
      <c r="AE539" s="29" t="s">
        <v>1353</v>
      </c>
      <c r="AF539" s="29" t="s">
        <v>1368</v>
      </c>
      <c r="AG539" s="183" t="s">
        <v>1369</v>
      </c>
      <c r="AH539" s="29" t="s">
        <v>1356</v>
      </c>
      <c r="AI539" s="29" t="s">
        <v>1357</v>
      </c>
      <c r="AJ539" s="29" t="s">
        <v>258</v>
      </c>
      <c r="AK539" s="29" t="s">
        <v>258</v>
      </c>
      <c r="AL539" s="29" t="s">
        <v>13327</v>
      </c>
    </row>
    <row r="540" spans="1:38" x14ac:dyDescent="0.2">
      <c r="A540" s="35" t="s">
        <v>16</v>
      </c>
      <c r="B540" s="36">
        <v>2922</v>
      </c>
      <c r="C540" s="36"/>
      <c r="D540" s="36" t="s">
        <v>1349</v>
      </c>
      <c r="E540" s="37" t="s">
        <v>2145</v>
      </c>
      <c r="F540" s="38" t="s">
        <v>1269</v>
      </c>
      <c r="G540" s="38" t="s">
        <v>1273</v>
      </c>
      <c r="H540" s="35" t="s">
        <v>1471</v>
      </c>
      <c r="I540" s="35"/>
      <c r="J540" s="29" t="s">
        <v>1506</v>
      </c>
      <c r="K540" s="29" t="s">
        <v>2146</v>
      </c>
      <c r="L540" s="29" t="s">
        <v>2147</v>
      </c>
      <c r="M540" s="39">
        <v>21.629240951686604</v>
      </c>
      <c r="N540" s="39">
        <v>8.8826447638603696</v>
      </c>
      <c r="O540" s="29">
        <v>44197</v>
      </c>
      <c r="P540" s="29">
        <v>44347</v>
      </c>
      <c r="Q540" s="40">
        <v>0.41067759999999998</v>
      </c>
      <c r="R540" s="39">
        <v>8.8826447638603696</v>
      </c>
      <c r="S540" s="39">
        <v>0</v>
      </c>
      <c r="T540" s="39">
        <v>0</v>
      </c>
      <c r="U540" s="39">
        <v>0</v>
      </c>
      <c r="V540" s="39">
        <v>0</v>
      </c>
      <c r="W540" s="29" t="s">
        <v>1357</v>
      </c>
      <c r="X540" s="29" t="s">
        <v>258</v>
      </c>
      <c r="Y540" s="29" t="s">
        <v>1349</v>
      </c>
      <c r="Z540" s="41" t="s">
        <v>1349</v>
      </c>
      <c r="AA540" s="42" t="s">
        <v>1349</v>
      </c>
      <c r="AB540" s="29" t="s">
        <v>258</v>
      </c>
      <c r="AC540" s="29" t="s">
        <v>258</v>
      </c>
      <c r="AD540" s="29" t="s">
        <v>258</v>
      </c>
      <c r="AE540" s="29" t="s">
        <v>1367</v>
      </c>
      <c r="AF540" s="29" t="s">
        <v>1462</v>
      </c>
      <c r="AG540" s="183" t="s">
        <v>1463</v>
      </c>
      <c r="AH540" s="29" t="s">
        <v>1413</v>
      </c>
      <c r="AI540" s="29" t="s">
        <v>1357</v>
      </c>
      <c r="AJ540" s="29" t="s">
        <v>258</v>
      </c>
      <c r="AK540" s="29" t="s">
        <v>258</v>
      </c>
      <c r="AL540" s="29" t="s">
        <v>13326</v>
      </c>
    </row>
    <row r="541" spans="1:38" x14ac:dyDescent="0.2">
      <c r="A541" s="35" t="s">
        <v>16</v>
      </c>
      <c r="B541" s="36">
        <v>2929</v>
      </c>
      <c r="C541" s="36"/>
      <c r="D541" s="36" t="s">
        <v>1349</v>
      </c>
      <c r="E541" s="37" t="s">
        <v>2148</v>
      </c>
      <c r="F541" s="38" t="s">
        <v>1269</v>
      </c>
      <c r="G541" s="38" t="s">
        <v>1271</v>
      </c>
      <c r="H541" s="35" t="s">
        <v>1440</v>
      </c>
      <c r="I541" s="35"/>
      <c r="J541" s="29" t="s">
        <v>1528</v>
      </c>
      <c r="K541" s="29" t="s">
        <v>1529</v>
      </c>
      <c r="L541" s="29" t="s">
        <v>1530</v>
      </c>
      <c r="M541" s="39">
        <v>282.81051280994473</v>
      </c>
      <c r="N541" s="39">
        <v>139.37272553045858</v>
      </c>
      <c r="O541" s="29">
        <v>44197</v>
      </c>
      <c r="P541" s="29">
        <v>44377</v>
      </c>
      <c r="Q541" s="40">
        <v>0.4928131</v>
      </c>
      <c r="R541" s="39">
        <v>139.37272553045858</v>
      </c>
      <c r="S541" s="39">
        <v>0</v>
      </c>
      <c r="T541" s="39">
        <v>0</v>
      </c>
      <c r="U541" s="39">
        <v>0</v>
      </c>
      <c r="V541" s="39">
        <v>0</v>
      </c>
      <c r="W541" s="29" t="s">
        <v>1357</v>
      </c>
      <c r="X541" s="29" t="s">
        <v>258</v>
      </c>
      <c r="Y541" s="29" t="s">
        <v>1349</v>
      </c>
      <c r="Z541" s="41" t="s">
        <v>1349</v>
      </c>
      <c r="AA541" s="42" t="s">
        <v>1349</v>
      </c>
      <c r="AB541" s="29" t="s">
        <v>258</v>
      </c>
      <c r="AC541" s="29" t="s">
        <v>258</v>
      </c>
      <c r="AD541" s="29" t="s">
        <v>258</v>
      </c>
      <c r="AE541" s="29" t="s">
        <v>1353</v>
      </c>
      <c r="AF541" s="29" t="s">
        <v>1531</v>
      </c>
      <c r="AG541" s="183" t="s">
        <v>1532</v>
      </c>
      <c r="AH541" s="29" t="s">
        <v>1413</v>
      </c>
      <c r="AI541" s="29" t="s">
        <v>1357</v>
      </c>
      <c r="AJ541" s="29" t="s">
        <v>258</v>
      </c>
      <c r="AK541" s="29" t="s">
        <v>258</v>
      </c>
      <c r="AL541" s="29" t="s">
        <v>13326</v>
      </c>
    </row>
    <row r="542" spans="1:38" x14ac:dyDescent="0.2">
      <c r="A542" s="35" t="s">
        <v>16</v>
      </c>
      <c r="B542" s="36">
        <v>2931</v>
      </c>
      <c r="C542" s="36"/>
      <c r="D542" s="36" t="s">
        <v>1349</v>
      </c>
      <c r="E542" s="37" t="s">
        <v>2149</v>
      </c>
      <c r="F542" s="38" t="s">
        <v>1269</v>
      </c>
      <c r="G542" s="38" t="s">
        <v>1271</v>
      </c>
      <c r="H542" s="35" t="s">
        <v>1440</v>
      </c>
      <c r="I542" s="35"/>
      <c r="J542" s="29" t="s">
        <v>484</v>
      </c>
      <c r="K542" s="29" t="s">
        <v>1383</v>
      </c>
      <c r="L542" s="29" t="s">
        <v>1384</v>
      </c>
      <c r="M542" s="39">
        <v>109.53783824444575</v>
      </c>
      <c r="N542" s="39">
        <v>346.08258726899385</v>
      </c>
      <c r="O542" s="29">
        <v>44197</v>
      </c>
      <c r="P542" s="29">
        <v>45351</v>
      </c>
      <c r="Q542" s="40">
        <v>3.1594798000000002</v>
      </c>
      <c r="R542" s="39">
        <v>109.36809034907597</v>
      </c>
      <c r="S542" s="39">
        <v>109.36809034907597</v>
      </c>
      <c r="T542" s="39">
        <v>109.36809034907597</v>
      </c>
      <c r="U542" s="39">
        <v>17.978316221765912</v>
      </c>
      <c r="V542" s="39">
        <v>0</v>
      </c>
      <c r="W542" s="29" t="s">
        <v>265</v>
      </c>
      <c r="X542" s="29" t="s">
        <v>11773</v>
      </c>
      <c r="Y542" s="29">
        <v>45289</v>
      </c>
      <c r="Z542" s="41" t="s">
        <v>11760</v>
      </c>
      <c r="AA542" s="42" t="s">
        <v>1349</v>
      </c>
      <c r="AB542" s="29" t="s">
        <v>258</v>
      </c>
      <c r="AC542" s="29" t="s">
        <v>258</v>
      </c>
      <c r="AD542" s="29" t="s">
        <v>265</v>
      </c>
      <c r="AE542" s="29" t="s">
        <v>1353</v>
      </c>
      <c r="AF542" s="29" t="s">
        <v>1368</v>
      </c>
      <c r="AG542" s="183" t="s">
        <v>1369</v>
      </c>
      <c r="AH542" s="29" t="s">
        <v>1356</v>
      </c>
      <c r="AI542" s="29" t="s">
        <v>1357</v>
      </c>
      <c r="AJ542" s="29" t="s">
        <v>258</v>
      </c>
      <c r="AK542" s="29" t="s">
        <v>258</v>
      </c>
      <c r="AL542" s="29" t="s">
        <v>13327</v>
      </c>
    </row>
    <row r="543" spans="1:38" x14ac:dyDescent="0.2">
      <c r="A543" s="35" t="s">
        <v>16</v>
      </c>
      <c r="B543" s="36">
        <v>2932</v>
      </c>
      <c r="C543" s="36"/>
      <c r="D543" s="36" t="s">
        <v>1349</v>
      </c>
      <c r="E543" s="37" t="s">
        <v>2150</v>
      </c>
      <c r="F543" s="38" t="s">
        <v>1269</v>
      </c>
      <c r="G543" s="38" t="s">
        <v>1271</v>
      </c>
      <c r="H543" s="35" t="s">
        <v>1440</v>
      </c>
      <c r="I543" s="35"/>
      <c r="J543" s="29" t="s">
        <v>484</v>
      </c>
      <c r="K543" s="29" t="s">
        <v>1383</v>
      </c>
      <c r="L543" s="29" t="s">
        <v>1384</v>
      </c>
      <c r="M543" s="39">
        <v>65.614820678033169</v>
      </c>
      <c r="N543" s="39">
        <v>241.26133880903492</v>
      </c>
      <c r="O543" s="29">
        <v>44197</v>
      </c>
      <c r="P543" s="29">
        <v>45540</v>
      </c>
      <c r="Q543" s="40">
        <v>3.6769335999999999</v>
      </c>
      <c r="R543" s="39">
        <v>65.521122518822722</v>
      </c>
      <c r="S543" s="39">
        <v>65.521122518822722</v>
      </c>
      <c r="T543" s="39">
        <v>65.521122518822722</v>
      </c>
      <c r="U543" s="39">
        <v>44.697971252566738</v>
      </c>
      <c r="V543" s="39">
        <v>0</v>
      </c>
      <c r="W543" s="29" t="s">
        <v>265</v>
      </c>
      <c r="X543" s="29" t="s">
        <v>11773</v>
      </c>
      <c r="Y543" s="29">
        <v>45289</v>
      </c>
      <c r="Z543" s="41" t="s">
        <v>11760</v>
      </c>
      <c r="AA543" s="42" t="s">
        <v>1349</v>
      </c>
      <c r="AB543" s="29" t="s">
        <v>258</v>
      </c>
      <c r="AC543" s="29" t="s">
        <v>258</v>
      </c>
      <c r="AD543" s="29" t="s">
        <v>265</v>
      </c>
      <c r="AE543" s="29" t="s">
        <v>1353</v>
      </c>
      <c r="AF543" s="29" t="s">
        <v>1368</v>
      </c>
      <c r="AG543" s="183" t="s">
        <v>1369</v>
      </c>
      <c r="AH543" s="29" t="s">
        <v>1356</v>
      </c>
      <c r="AI543" s="29" t="s">
        <v>1357</v>
      </c>
      <c r="AJ543" s="29" t="s">
        <v>258</v>
      </c>
      <c r="AK543" s="29" t="s">
        <v>258</v>
      </c>
      <c r="AL543" s="29" t="s">
        <v>13327</v>
      </c>
    </row>
    <row r="544" spans="1:38" x14ac:dyDescent="0.2">
      <c r="A544" s="35" t="s">
        <v>16</v>
      </c>
      <c r="B544" s="36">
        <v>2936</v>
      </c>
      <c r="C544" s="36"/>
      <c r="D544" s="36" t="s">
        <v>1349</v>
      </c>
      <c r="E544" s="37" t="s">
        <v>2151</v>
      </c>
      <c r="F544" s="38" t="s">
        <v>1269</v>
      </c>
      <c r="G544" s="38" t="s">
        <v>1273</v>
      </c>
      <c r="H544" s="35" t="s">
        <v>1393</v>
      </c>
      <c r="I544" s="35"/>
      <c r="J544" s="29" t="s">
        <v>484</v>
      </c>
      <c r="K544" s="29" t="s">
        <v>1365</v>
      </c>
      <c r="L544" s="29" t="s">
        <v>1384</v>
      </c>
      <c r="M544" s="39">
        <v>137.48547400158853</v>
      </c>
      <c r="N544" s="39">
        <v>132.49798220396988</v>
      </c>
      <c r="O544" s="29">
        <v>44197</v>
      </c>
      <c r="P544" s="29">
        <v>44549</v>
      </c>
      <c r="Q544" s="40">
        <v>0.96372349999999996</v>
      </c>
      <c r="R544" s="39">
        <v>132.49798220396988</v>
      </c>
      <c r="S544" s="39">
        <v>0</v>
      </c>
      <c r="T544" s="39">
        <v>0</v>
      </c>
      <c r="U544" s="39">
        <v>0</v>
      </c>
      <c r="V544" s="39">
        <v>0</v>
      </c>
      <c r="W544" s="29" t="s">
        <v>265</v>
      </c>
      <c r="X544" s="29" t="s">
        <v>11773</v>
      </c>
      <c r="Y544" s="29">
        <v>45289</v>
      </c>
      <c r="Z544" s="41" t="s">
        <v>11760</v>
      </c>
      <c r="AA544" s="42" t="s">
        <v>1349</v>
      </c>
      <c r="AB544" s="29" t="s">
        <v>258</v>
      </c>
      <c r="AC544" s="29" t="s">
        <v>258</v>
      </c>
      <c r="AD544" s="29" t="s">
        <v>265</v>
      </c>
      <c r="AE544" s="29" t="s">
        <v>1353</v>
      </c>
      <c r="AF544" s="29" t="s">
        <v>1368</v>
      </c>
      <c r="AG544" s="183" t="s">
        <v>1369</v>
      </c>
      <c r="AH544" s="29" t="s">
        <v>1413</v>
      </c>
      <c r="AI544" s="29" t="s">
        <v>1357</v>
      </c>
      <c r="AJ544" s="29" t="s">
        <v>258</v>
      </c>
      <c r="AK544" s="29" t="s">
        <v>258</v>
      </c>
      <c r="AL544" s="29" t="s">
        <v>13327</v>
      </c>
    </row>
    <row r="545" spans="1:38" x14ac:dyDescent="0.2">
      <c r="A545" s="35" t="s">
        <v>16</v>
      </c>
      <c r="B545" s="36">
        <v>2939</v>
      </c>
      <c r="C545" s="36"/>
      <c r="D545" s="36" t="s">
        <v>1349</v>
      </c>
      <c r="E545" s="37" t="s">
        <v>2152</v>
      </c>
      <c r="F545" s="38" t="s">
        <v>1266</v>
      </c>
      <c r="G545" s="38" t="s">
        <v>1268</v>
      </c>
      <c r="H545" s="35" t="s">
        <v>1359</v>
      </c>
      <c r="I545" s="35"/>
      <c r="J545" s="29" t="s">
        <v>274</v>
      </c>
      <c r="K545" s="29" t="s">
        <v>1446</v>
      </c>
      <c r="L545" s="29" t="s">
        <v>2153</v>
      </c>
      <c r="M545" s="39">
        <v>27.263439422400669</v>
      </c>
      <c r="N545" s="39">
        <v>44.711293634496919</v>
      </c>
      <c r="O545" s="29">
        <v>44197</v>
      </c>
      <c r="P545" s="29">
        <v>44796</v>
      </c>
      <c r="Q545" s="40">
        <v>1.6399725999999999</v>
      </c>
      <c r="R545" s="39">
        <v>27.19937029431896</v>
      </c>
      <c r="S545" s="39">
        <v>17.511923340177962</v>
      </c>
      <c r="T545" s="39">
        <v>0</v>
      </c>
      <c r="U545" s="39">
        <v>0</v>
      </c>
      <c r="V545" s="39">
        <v>0</v>
      </c>
      <c r="W545" s="29" t="s">
        <v>1357</v>
      </c>
      <c r="X545" s="29" t="s">
        <v>258</v>
      </c>
      <c r="Y545" s="29" t="s">
        <v>1349</v>
      </c>
      <c r="Z545" s="41" t="s">
        <v>1349</v>
      </c>
      <c r="AA545" s="42" t="s">
        <v>1349</v>
      </c>
      <c r="AB545" s="29" t="s">
        <v>258</v>
      </c>
      <c r="AC545" s="29" t="s">
        <v>258</v>
      </c>
      <c r="AD545" s="29" t="s">
        <v>258</v>
      </c>
      <c r="AE545" s="29" t="s">
        <v>1367</v>
      </c>
      <c r="AF545" s="29" t="s">
        <v>2154</v>
      </c>
      <c r="AG545" s="183" t="s">
        <v>2155</v>
      </c>
      <c r="AH545" s="29" t="s">
        <v>1413</v>
      </c>
      <c r="AI545" s="29" t="s">
        <v>1357</v>
      </c>
      <c r="AJ545" s="29" t="s">
        <v>258</v>
      </c>
      <c r="AK545" s="29" t="s">
        <v>258</v>
      </c>
      <c r="AL545" s="29" t="s">
        <v>13326</v>
      </c>
    </row>
    <row r="546" spans="1:38" x14ac:dyDescent="0.2">
      <c r="A546" s="35" t="s">
        <v>16</v>
      </c>
      <c r="B546" s="36">
        <v>2946</v>
      </c>
      <c r="C546" s="36"/>
      <c r="D546" s="36" t="s">
        <v>1349</v>
      </c>
      <c r="E546" s="37" t="s">
        <v>2156</v>
      </c>
      <c r="F546" s="38" t="s">
        <v>1269</v>
      </c>
      <c r="G546" s="38" t="s">
        <v>1271</v>
      </c>
      <c r="H546" s="35" t="s">
        <v>1440</v>
      </c>
      <c r="I546" s="35"/>
      <c r="J546" s="29" t="s">
        <v>274</v>
      </c>
      <c r="K546" s="29" t="s">
        <v>1583</v>
      </c>
      <c r="L546" s="29" t="s">
        <v>1811</v>
      </c>
      <c r="M546" s="39">
        <v>37.242387562543314</v>
      </c>
      <c r="N546" s="39">
        <v>110.32515811088297</v>
      </c>
      <c r="O546" s="29">
        <v>44197</v>
      </c>
      <c r="P546" s="29">
        <v>45279</v>
      </c>
      <c r="Q546" s="40">
        <v>2.9623545999999998</v>
      </c>
      <c r="R546" s="39">
        <v>37.182532511978096</v>
      </c>
      <c r="S546" s="39">
        <v>37.182532511978096</v>
      </c>
      <c r="T546" s="39">
        <v>35.960093086926761</v>
      </c>
      <c r="U546" s="39">
        <v>0</v>
      </c>
      <c r="V546" s="39">
        <v>0</v>
      </c>
      <c r="W546" s="29" t="s">
        <v>1357</v>
      </c>
      <c r="X546" s="29" t="s">
        <v>258</v>
      </c>
      <c r="Y546" s="29" t="s">
        <v>1349</v>
      </c>
      <c r="Z546" s="41" t="s">
        <v>1349</v>
      </c>
      <c r="AA546" s="42" t="s">
        <v>1349</v>
      </c>
      <c r="AB546" s="29" t="s">
        <v>258</v>
      </c>
      <c r="AC546" s="29" t="s">
        <v>258</v>
      </c>
      <c r="AD546" s="29" t="s">
        <v>265</v>
      </c>
      <c r="AE546" s="29" t="s">
        <v>1367</v>
      </c>
      <c r="AF546" s="29" t="s">
        <v>1378</v>
      </c>
      <c r="AG546" s="183" t="s">
        <v>1379</v>
      </c>
      <c r="AH546" s="29" t="s">
        <v>1356</v>
      </c>
      <c r="AI546" s="29" t="s">
        <v>1357</v>
      </c>
      <c r="AJ546" s="29" t="s">
        <v>258</v>
      </c>
      <c r="AK546" s="29" t="s">
        <v>258</v>
      </c>
      <c r="AL546" s="29" t="s">
        <v>13326</v>
      </c>
    </row>
    <row r="547" spans="1:38" x14ac:dyDescent="0.2">
      <c r="A547" s="35" t="s">
        <v>16</v>
      </c>
      <c r="B547" s="36">
        <v>2949</v>
      </c>
      <c r="C547" s="36"/>
      <c r="D547" s="36" t="s">
        <v>1349</v>
      </c>
      <c r="E547" s="37" t="s">
        <v>2157</v>
      </c>
      <c r="F547" s="38" t="s">
        <v>1269</v>
      </c>
      <c r="G547" s="38" t="s">
        <v>1445</v>
      </c>
      <c r="H547" s="35" t="s">
        <v>975</v>
      </c>
      <c r="I547" s="35"/>
      <c r="J547" s="29" t="s">
        <v>1405</v>
      </c>
      <c r="K547" s="29" t="s">
        <v>1608</v>
      </c>
      <c r="L547" s="29" t="s">
        <v>1679</v>
      </c>
      <c r="M547" s="39">
        <v>23.483169004531646</v>
      </c>
      <c r="N547" s="39">
        <v>46.869897330595485</v>
      </c>
      <c r="O547" s="29">
        <v>44197</v>
      </c>
      <c r="P547" s="29">
        <v>44926</v>
      </c>
      <c r="Q547" s="40">
        <v>1.9958932</v>
      </c>
      <c r="R547" s="39">
        <v>23.434948665297743</v>
      </c>
      <c r="S547" s="39">
        <v>23.434948665297743</v>
      </c>
      <c r="T547" s="39">
        <v>0</v>
      </c>
      <c r="U547" s="39">
        <v>0</v>
      </c>
      <c r="V547" s="39">
        <v>0</v>
      </c>
      <c r="W547" s="29" t="s">
        <v>1357</v>
      </c>
      <c r="X547" s="29" t="s">
        <v>258</v>
      </c>
      <c r="Y547" s="29" t="s">
        <v>1349</v>
      </c>
      <c r="Z547" s="41" t="s">
        <v>1349</v>
      </c>
      <c r="AA547" s="42" t="s">
        <v>1349</v>
      </c>
      <c r="AB547" s="29" t="s">
        <v>258</v>
      </c>
      <c r="AC547" s="29" t="s">
        <v>258</v>
      </c>
      <c r="AD547" s="29" t="s">
        <v>258</v>
      </c>
      <c r="AE547" s="29" t="s">
        <v>1367</v>
      </c>
      <c r="AF547" s="29" t="s">
        <v>1361</v>
      </c>
      <c r="AG547" s="183" t="s">
        <v>1362</v>
      </c>
      <c r="AH547" s="29" t="s">
        <v>1413</v>
      </c>
      <c r="AI547" s="29" t="s">
        <v>1357</v>
      </c>
      <c r="AJ547" s="29" t="s">
        <v>258</v>
      </c>
      <c r="AK547" s="29" t="s">
        <v>258</v>
      </c>
      <c r="AL547" s="29" t="s">
        <v>13326</v>
      </c>
    </row>
    <row r="548" spans="1:38" x14ac:dyDescent="0.2">
      <c r="A548" s="35" t="s">
        <v>16</v>
      </c>
      <c r="B548" s="36">
        <v>2953</v>
      </c>
      <c r="C548" s="36"/>
      <c r="D548" s="36" t="s">
        <v>1349</v>
      </c>
      <c r="E548" s="37" t="s">
        <v>2158</v>
      </c>
      <c r="F548" s="38" t="s">
        <v>1269</v>
      </c>
      <c r="G548" s="38" t="s">
        <v>1271</v>
      </c>
      <c r="H548" s="35" t="s">
        <v>1440</v>
      </c>
      <c r="I548" s="35"/>
      <c r="J548" s="29" t="s">
        <v>1371</v>
      </c>
      <c r="K548" s="29" t="s">
        <v>1371</v>
      </c>
      <c r="L548" s="29" t="s">
        <v>1384</v>
      </c>
      <c r="M548" s="39">
        <v>66.577399961157539</v>
      </c>
      <c r="N548" s="39">
        <v>240.60826009582476</v>
      </c>
      <c r="O548" s="29">
        <v>44197</v>
      </c>
      <c r="P548" s="29">
        <v>45517</v>
      </c>
      <c r="Q548" s="40">
        <v>3.613963</v>
      </c>
      <c r="R548" s="39">
        <v>66.481464750171114</v>
      </c>
      <c r="S548" s="39">
        <v>66.481464750171114</v>
      </c>
      <c r="T548" s="39">
        <v>66.481464750171114</v>
      </c>
      <c r="U548" s="39">
        <v>41.163865845311427</v>
      </c>
      <c r="V548" s="39">
        <v>0</v>
      </c>
      <c r="W548" s="29" t="s">
        <v>265</v>
      </c>
      <c r="X548" s="29" t="s">
        <v>11773</v>
      </c>
      <c r="Y548" s="29">
        <v>45273</v>
      </c>
      <c r="Z548" s="41" t="s">
        <v>11760</v>
      </c>
      <c r="AA548" s="42" t="s">
        <v>1349</v>
      </c>
      <c r="AB548" s="29" t="s">
        <v>258</v>
      </c>
      <c r="AC548" s="29" t="s">
        <v>258</v>
      </c>
      <c r="AD548" s="29" t="s">
        <v>265</v>
      </c>
      <c r="AE548" s="29" t="s">
        <v>1353</v>
      </c>
      <c r="AF548" s="29" t="s">
        <v>1368</v>
      </c>
      <c r="AG548" s="183" t="s">
        <v>1369</v>
      </c>
      <c r="AH548" s="29" t="s">
        <v>1356</v>
      </c>
      <c r="AI548" s="29" t="s">
        <v>1357</v>
      </c>
      <c r="AJ548" s="29" t="s">
        <v>258</v>
      </c>
      <c r="AK548" s="29" t="s">
        <v>258</v>
      </c>
      <c r="AL548" s="29" t="s">
        <v>13327</v>
      </c>
    </row>
    <row r="549" spans="1:38" x14ac:dyDescent="0.2">
      <c r="A549" s="35" t="s">
        <v>16</v>
      </c>
      <c r="B549" s="36">
        <v>2954</v>
      </c>
      <c r="C549" s="36"/>
      <c r="D549" s="36" t="s">
        <v>1349</v>
      </c>
      <c r="E549" s="37" t="s">
        <v>2159</v>
      </c>
      <c r="F549" s="38" t="s">
        <v>1269</v>
      </c>
      <c r="G549" s="38" t="s">
        <v>1271</v>
      </c>
      <c r="H549" s="35" t="s">
        <v>1440</v>
      </c>
      <c r="I549" s="35"/>
      <c r="J549" s="29" t="s">
        <v>1371</v>
      </c>
      <c r="K549" s="29" t="s">
        <v>1371</v>
      </c>
      <c r="L549" s="29" t="s">
        <v>1384</v>
      </c>
      <c r="M549" s="39">
        <v>48.611087875598741</v>
      </c>
      <c r="N549" s="39">
        <v>179.13901437371663</v>
      </c>
      <c r="O549" s="29">
        <v>44197</v>
      </c>
      <c r="P549" s="29">
        <v>45543</v>
      </c>
      <c r="Q549" s="40">
        <v>3.6851471999999998</v>
      </c>
      <c r="R549" s="39">
        <v>48.541752224503767</v>
      </c>
      <c r="S549" s="39">
        <v>48.541752224503767</v>
      </c>
      <c r="T549" s="39">
        <v>48.541752224503767</v>
      </c>
      <c r="U549" s="39">
        <v>33.513757700205339</v>
      </c>
      <c r="V549" s="39">
        <v>0</v>
      </c>
      <c r="W549" s="29" t="s">
        <v>265</v>
      </c>
      <c r="X549" s="29" t="s">
        <v>11773</v>
      </c>
      <c r="Y549" s="29">
        <v>45273</v>
      </c>
      <c r="Z549" s="41" t="s">
        <v>11760</v>
      </c>
      <c r="AA549" s="42" t="s">
        <v>1349</v>
      </c>
      <c r="AB549" s="29" t="s">
        <v>258</v>
      </c>
      <c r="AC549" s="29" t="s">
        <v>258</v>
      </c>
      <c r="AD549" s="29" t="s">
        <v>265</v>
      </c>
      <c r="AE549" s="29" t="s">
        <v>1353</v>
      </c>
      <c r="AF549" s="29" t="s">
        <v>1368</v>
      </c>
      <c r="AG549" s="183" t="s">
        <v>1369</v>
      </c>
      <c r="AH549" s="29" t="s">
        <v>1356</v>
      </c>
      <c r="AI549" s="29" t="s">
        <v>1357</v>
      </c>
      <c r="AJ549" s="29" t="s">
        <v>258</v>
      </c>
      <c r="AK549" s="29" t="s">
        <v>258</v>
      </c>
      <c r="AL549" s="29" t="s">
        <v>13327</v>
      </c>
    </row>
    <row r="550" spans="1:38" x14ac:dyDescent="0.2">
      <c r="A550" s="35" t="s">
        <v>16</v>
      </c>
      <c r="B550" s="36">
        <v>2970</v>
      </c>
      <c r="C550" s="36"/>
      <c r="D550" s="36" t="s">
        <v>1349</v>
      </c>
      <c r="E550" s="37" t="s">
        <v>2160</v>
      </c>
      <c r="F550" s="38" t="s">
        <v>1269</v>
      </c>
      <c r="G550" s="38" t="s">
        <v>1445</v>
      </c>
      <c r="H550" s="35" t="s">
        <v>330</v>
      </c>
      <c r="I550" s="35"/>
      <c r="J550" s="29" t="s">
        <v>274</v>
      </c>
      <c r="K550" s="29" t="s">
        <v>1583</v>
      </c>
      <c r="L550" s="29" t="s">
        <v>2161</v>
      </c>
      <c r="M550" s="39">
        <v>55.207415745586943</v>
      </c>
      <c r="N550" s="39">
        <v>206.31929363449692</v>
      </c>
      <c r="O550" s="29">
        <v>44197</v>
      </c>
      <c r="P550" s="29">
        <v>45562</v>
      </c>
      <c r="Q550" s="40">
        <v>3.7371663000000002</v>
      </c>
      <c r="R550" s="39">
        <v>55.129240246406574</v>
      </c>
      <c r="S550" s="39">
        <v>55.129240246406574</v>
      </c>
      <c r="T550" s="39">
        <v>55.129240246406574</v>
      </c>
      <c r="U550" s="39">
        <v>40.931572895277213</v>
      </c>
      <c r="V550" s="39">
        <v>0</v>
      </c>
      <c r="W550" s="29" t="s">
        <v>265</v>
      </c>
      <c r="X550" s="29" t="s">
        <v>11773</v>
      </c>
      <c r="Y550" s="29">
        <v>45281</v>
      </c>
      <c r="Z550" s="41" t="s">
        <v>11760</v>
      </c>
      <c r="AA550" s="42" t="s">
        <v>1349</v>
      </c>
      <c r="AB550" s="29" t="s">
        <v>258</v>
      </c>
      <c r="AC550" s="29" t="s">
        <v>258</v>
      </c>
      <c r="AD550" s="29" t="s">
        <v>258</v>
      </c>
      <c r="AE550" s="29" t="s">
        <v>1353</v>
      </c>
      <c r="AF550" s="29" t="s">
        <v>1361</v>
      </c>
      <c r="AG550" s="183" t="s">
        <v>1362</v>
      </c>
      <c r="AH550" s="29" t="s">
        <v>1356</v>
      </c>
      <c r="AI550" s="29" t="s">
        <v>1357</v>
      </c>
      <c r="AJ550" s="29" t="s">
        <v>258</v>
      </c>
      <c r="AK550" s="29" t="s">
        <v>258</v>
      </c>
      <c r="AL550" s="29" t="s">
        <v>13327</v>
      </c>
    </row>
    <row r="551" spans="1:38" x14ac:dyDescent="0.2">
      <c r="A551" s="35" t="s">
        <v>16</v>
      </c>
      <c r="B551" s="36">
        <v>2971</v>
      </c>
      <c r="C551" s="36"/>
      <c r="D551" s="36" t="s">
        <v>1349</v>
      </c>
      <c r="E551" s="37" t="s">
        <v>2162</v>
      </c>
      <c r="F551" s="38" t="s">
        <v>1269</v>
      </c>
      <c r="G551" s="38" t="s">
        <v>1445</v>
      </c>
      <c r="H551" s="35" t="s">
        <v>12095</v>
      </c>
      <c r="I551" s="35"/>
      <c r="J551" s="29" t="s">
        <v>484</v>
      </c>
      <c r="K551" s="29" t="s">
        <v>1551</v>
      </c>
      <c r="L551" s="29" t="s">
        <v>1384</v>
      </c>
      <c r="M551" s="39">
        <v>71.039689813938395</v>
      </c>
      <c r="N551" s="39">
        <v>331.2268090349076</v>
      </c>
      <c r="O551" s="29">
        <v>44197</v>
      </c>
      <c r="P551" s="29">
        <v>45900</v>
      </c>
      <c r="Q551" s="40">
        <v>4.6625598999999998</v>
      </c>
      <c r="R551" s="39">
        <v>70.9494045174538</v>
      </c>
      <c r="S551" s="39">
        <v>70.9494045174538</v>
      </c>
      <c r="T551" s="39">
        <v>70.9494045174538</v>
      </c>
      <c r="U551" s="39">
        <v>71.143786447638604</v>
      </c>
      <c r="V551" s="39">
        <v>47.234809034907599</v>
      </c>
      <c r="W551" s="29" t="s">
        <v>265</v>
      </c>
      <c r="X551" s="29" t="s">
        <v>11773</v>
      </c>
      <c r="Y551" s="29">
        <v>45271</v>
      </c>
      <c r="Z551" s="41" t="s">
        <v>11760</v>
      </c>
      <c r="AA551" s="42" t="s">
        <v>1349</v>
      </c>
      <c r="AB551" s="29" t="s">
        <v>258</v>
      </c>
      <c r="AC551" s="29" t="s">
        <v>258</v>
      </c>
      <c r="AD551" s="29" t="s">
        <v>265</v>
      </c>
      <c r="AE551" s="29" t="s">
        <v>1353</v>
      </c>
      <c r="AF551" s="29" t="s">
        <v>1368</v>
      </c>
      <c r="AG551" s="183" t="s">
        <v>1369</v>
      </c>
      <c r="AH551" s="29" t="s">
        <v>1356</v>
      </c>
      <c r="AI551" s="29" t="s">
        <v>1357</v>
      </c>
      <c r="AJ551" s="29" t="s">
        <v>258</v>
      </c>
      <c r="AK551" s="29" t="s">
        <v>258</v>
      </c>
      <c r="AL551" s="29" t="s">
        <v>13327</v>
      </c>
    </row>
    <row r="552" spans="1:38" x14ac:dyDescent="0.2">
      <c r="A552" s="35" t="s">
        <v>16</v>
      </c>
      <c r="B552" s="36">
        <v>2992</v>
      </c>
      <c r="C552" s="36"/>
      <c r="D552" s="36" t="s">
        <v>1349</v>
      </c>
      <c r="E552" s="37" t="s">
        <v>2163</v>
      </c>
      <c r="F552" s="38" t="s">
        <v>1262</v>
      </c>
      <c r="G552" s="38" t="s">
        <v>1279</v>
      </c>
      <c r="H552" s="35" t="s">
        <v>2164</v>
      </c>
      <c r="I552" s="35"/>
      <c r="J552" s="29" t="s">
        <v>322</v>
      </c>
      <c r="K552" s="29" t="s">
        <v>1373</v>
      </c>
      <c r="L552" s="29" t="s">
        <v>1402</v>
      </c>
      <c r="M552" s="39">
        <v>218.99965186652</v>
      </c>
      <c r="N552" s="39">
        <v>907.1771937029431</v>
      </c>
      <c r="O552" s="29">
        <v>44197</v>
      </c>
      <c r="P552" s="29">
        <v>45710</v>
      </c>
      <c r="Q552" s="40">
        <v>4.1423681999999999</v>
      </c>
      <c r="R552" s="39">
        <v>218.70520191649555</v>
      </c>
      <c r="S552" s="39">
        <v>218.70520191649555</v>
      </c>
      <c r="T552" s="39">
        <v>218.70520191649555</v>
      </c>
      <c r="U552" s="39">
        <v>219.30439425051333</v>
      </c>
      <c r="V552" s="39">
        <v>31.757193702943191</v>
      </c>
      <c r="W552" s="29" t="s">
        <v>1357</v>
      </c>
      <c r="X552" s="29" t="s">
        <v>258</v>
      </c>
      <c r="Y552" s="29" t="s">
        <v>1349</v>
      </c>
      <c r="Z552" s="41" t="s">
        <v>1349</v>
      </c>
      <c r="AA552" s="42" t="s">
        <v>1349</v>
      </c>
      <c r="AB552" s="29" t="s">
        <v>258</v>
      </c>
      <c r="AC552" s="29" t="s">
        <v>258</v>
      </c>
      <c r="AD552" s="29" t="s">
        <v>265</v>
      </c>
      <c r="AE552" s="29" t="s">
        <v>1353</v>
      </c>
      <c r="AF552" s="29" t="s">
        <v>1361</v>
      </c>
      <c r="AG552" s="183" t="s">
        <v>1362</v>
      </c>
      <c r="AH552" s="29" t="s">
        <v>1356</v>
      </c>
      <c r="AI552" s="29" t="s">
        <v>1357</v>
      </c>
      <c r="AJ552" s="29" t="s">
        <v>258</v>
      </c>
      <c r="AK552" s="29" t="s">
        <v>258</v>
      </c>
      <c r="AL552" s="29" t="s">
        <v>13326</v>
      </c>
    </row>
    <row r="553" spans="1:38" x14ac:dyDescent="0.2">
      <c r="A553" s="35" t="s">
        <v>16</v>
      </c>
      <c r="B553" s="36">
        <v>2993</v>
      </c>
      <c r="C553" s="36"/>
      <c r="D553" s="36" t="s">
        <v>1349</v>
      </c>
      <c r="E553" s="37" t="s">
        <v>2165</v>
      </c>
      <c r="F553" s="38" t="s">
        <v>1269</v>
      </c>
      <c r="G553" s="38" t="s">
        <v>1271</v>
      </c>
      <c r="H553" s="35" t="s">
        <v>1440</v>
      </c>
      <c r="I553" s="35"/>
      <c r="J553" s="29" t="s">
        <v>484</v>
      </c>
      <c r="K553" s="29" t="s">
        <v>1551</v>
      </c>
      <c r="L553" s="29" t="s">
        <v>1384</v>
      </c>
      <c r="M553" s="39">
        <v>62.850902073132481</v>
      </c>
      <c r="N553" s="39">
        <v>9.1200492813141683</v>
      </c>
      <c r="O553" s="29">
        <v>44197</v>
      </c>
      <c r="P553" s="29">
        <v>44250</v>
      </c>
      <c r="Q553" s="40">
        <v>0.14510609999999999</v>
      </c>
      <c r="R553" s="39">
        <v>9.1200492813141683</v>
      </c>
      <c r="S553" s="39">
        <v>0</v>
      </c>
      <c r="T553" s="39">
        <v>0</v>
      </c>
      <c r="U553" s="39">
        <v>0</v>
      </c>
      <c r="V553" s="39">
        <v>0</v>
      </c>
      <c r="W553" s="29" t="s">
        <v>265</v>
      </c>
      <c r="X553" s="29" t="s">
        <v>11773</v>
      </c>
      <c r="Y553" s="29">
        <v>45289</v>
      </c>
      <c r="Z553" s="41" t="s">
        <v>11760</v>
      </c>
      <c r="AA553" s="42" t="s">
        <v>1349</v>
      </c>
      <c r="AB553" s="29" t="s">
        <v>258</v>
      </c>
      <c r="AC553" s="29" t="s">
        <v>258</v>
      </c>
      <c r="AD553" s="29" t="s">
        <v>265</v>
      </c>
      <c r="AE553" s="29" t="s">
        <v>1353</v>
      </c>
      <c r="AF553" s="29" t="s">
        <v>1368</v>
      </c>
      <c r="AG553" s="183" t="s">
        <v>1369</v>
      </c>
      <c r="AH553" s="29" t="s">
        <v>1413</v>
      </c>
      <c r="AI553" s="29" t="s">
        <v>1357</v>
      </c>
      <c r="AJ553" s="29" t="s">
        <v>258</v>
      </c>
      <c r="AK553" s="29" t="s">
        <v>258</v>
      </c>
      <c r="AL553" s="29" t="s">
        <v>13327</v>
      </c>
    </row>
    <row r="554" spans="1:38" x14ac:dyDescent="0.2">
      <c r="A554" s="35" t="s">
        <v>16</v>
      </c>
      <c r="B554" s="36">
        <v>2996</v>
      </c>
      <c r="C554" s="36"/>
      <c r="D554" s="36" t="s">
        <v>1349</v>
      </c>
      <c r="E554" s="37" t="s">
        <v>2166</v>
      </c>
      <c r="F554" s="38" t="s">
        <v>1266</v>
      </c>
      <c r="G554" s="38" t="s">
        <v>1268</v>
      </c>
      <c r="H554" s="35" t="s">
        <v>1133</v>
      </c>
      <c r="I554" s="35"/>
      <c r="J554" s="29" t="s">
        <v>1466</v>
      </c>
      <c r="K554" s="29" t="s">
        <v>2167</v>
      </c>
      <c r="L554" s="29" t="s">
        <v>2168</v>
      </c>
      <c r="M554" s="39">
        <v>37.855940360893882</v>
      </c>
      <c r="N554" s="39">
        <v>53.687548254620125</v>
      </c>
      <c r="O554" s="29">
        <v>44197</v>
      </c>
      <c r="P554" s="29">
        <v>44715</v>
      </c>
      <c r="Q554" s="40">
        <v>1.4182067</v>
      </c>
      <c r="R554" s="39">
        <v>37.757138945927451</v>
      </c>
      <c r="S554" s="39">
        <v>15.930409308692678</v>
      </c>
      <c r="T554" s="39">
        <v>0</v>
      </c>
      <c r="U554" s="39">
        <v>0</v>
      </c>
      <c r="V554" s="39">
        <v>0</v>
      </c>
      <c r="W554" s="29" t="s">
        <v>1357</v>
      </c>
      <c r="X554" s="29" t="s">
        <v>258</v>
      </c>
      <c r="Y554" s="29" t="s">
        <v>1349</v>
      </c>
      <c r="Z554" s="41" t="s">
        <v>1349</v>
      </c>
      <c r="AA554" s="42" t="s">
        <v>1349</v>
      </c>
      <c r="AB554" s="29" t="s">
        <v>258</v>
      </c>
      <c r="AC554" s="29" t="s">
        <v>258</v>
      </c>
      <c r="AD554" s="29" t="s">
        <v>258</v>
      </c>
      <c r="AE554" s="29" t="s">
        <v>1353</v>
      </c>
      <c r="AF554" s="29" t="s">
        <v>1468</v>
      </c>
      <c r="AG554" s="183" t="s">
        <v>1469</v>
      </c>
      <c r="AH554" s="29" t="s">
        <v>1356</v>
      </c>
      <c r="AI554" s="29" t="s">
        <v>1357</v>
      </c>
      <c r="AJ554" s="29" t="s">
        <v>258</v>
      </c>
      <c r="AK554" s="29" t="s">
        <v>258</v>
      </c>
      <c r="AL554" s="29" t="s">
        <v>13326</v>
      </c>
    </row>
    <row r="555" spans="1:38" x14ac:dyDescent="0.2">
      <c r="A555" s="35" t="s">
        <v>16</v>
      </c>
      <c r="B555" s="36">
        <v>3000</v>
      </c>
      <c r="C555" s="36"/>
      <c r="D555" s="36" t="s">
        <v>1349</v>
      </c>
      <c r="E555" s="37" t="s">
        <v>2169</v>
      </c>
      <c r="F555" s="38" t="s">
        <v>1269</v>
      </c>
      <c r="G555" s="38" t="s">
        <v>1273</v>
      </c>
      <c r="H555" s="35" t="s">
        <v>1393</v>
      </c>
      <c r="I555" s="35"/>
      <c r="J555" s="29" t="s">
        <v>1466</v>
      </c>
      <c r="K555" s="29" t="s">
        <v>1466</v>
      </c>
      <c r="L555" s="29" t="s">
        <v>1672</v>
      </c>
      <c r="M555" s="39">
        <v>3.595969305364302</v>
      </c>
      <c r="N555" s="39">
        <v>17.96754004106776</v>
      </c>
      <c r="O555" s="29">
        <v>44197</v>
      </c>
      <c r="P555" s="29">
        <v>46022</v>
      </c>
      <c r="Q555" s="40">
        <v>4.9965776999999996</v>
      </c>
      <c r="R555" s="39">
        <v>3.5915400410677618</v>
      </c>
      <c r="S555" s="39">
        <v>3.5915400410677618</v>
      </c>
      <c r="T555" s="39">
        <v>3.5915400410677618</v>
      </c>
      <c r="U555" s="39">
        <v>3.6013798767967145</v>
      </c>
      <c r="V555" s="39">
        <v>3.5915400410677618</v>
      </c>
      <c r="W555" s="29" t="s">
        <v>1357</v>
      </c>
      <c r="X555" s="29" t="s">
        <v>258</v>
      </c>
      <c r="Y555" s="29" t="s">
        <v>1349</v>
      </c>
      <c r="Z555" s="41" t="s">
        <v>1349</v>
      </c>
      <c r="AA555" s="42" t="s">
        <v>1349</v>
      </c>
      <c r="AB555" s="29" t="s">
        <v>258</v>
      </c>
      <c r="AC555" s="29" t="s">
        <v>258</v>
      </c>
      <c r="AD555" s="29" t="s">
        <v>258</v>
      </c>
      <c r="AE555" s="29" t="s">
        <v>1367</v>
      </c>
      <c r="AF555" s="29" t="s">
        <v>1468</v>
      </c>
      <c r="AG555" s="183" t="s">
        <v>1469</v>
      </c>
      <c r="AH555" s="29" t="s">
        <v>1413</v>
      </c>
      <c r="AI555" s="29" t="s">
        <v>1357</v>
      </c>
      <c r="AJ555" s="29" t="s">
        <v>258</v>
      </c>
      <c r="AK555" s="29" t="s">
        <v>258</v>
      </c>
      <c r="AL555" s="29" t="s">
        <v>13326</v>
      </c>
    </row>
    <row r="556" spans="1:38" x14ac:dyDescent="0.2">
      <c r="A556" s="35" t="s">
        <v>16</v>
      </c>
      <c r="B556" s="36">
        <v>3005</v>
      </c>
      <c r="C556" s="36"/>
      <c r="D556" s="36" t="s">
        <v>1349</v>
      </c>
      <c r="E556" s="37" t="s">
        <v>2170</v>
      </c>
      <c r="F556" s="38" t="s">
        <v>1269</v>
      </c>
      <c r="G556" s="38" t="s">
        <v>1271</v>
      </c>
      <c r="H556" s="35" t="s">
        <v>1440</v>
      </c>
      <c r="I556" s="35"/>
      <c r="J556" s="29" t="s">
        <v>1371</v>
      </c>
      <c r="K556" s="29" t="s">
        <v>1371</v>
      </c>
      <c r="L556" s="29" t="s">
        <v>1384</v>
      </c>
      <c r="M556" s="39">
        <v>700.62039548731161</v>
      </c>
      <c r="N556" s="39">
        <v>2551.1981218343603</v>
      </c>
      <c r="O556" s="29">
        <v>44197</v>
      </c>
      <c r="P556" s="29">
        <v>45527</v>
      </c>
      <c r="Q556" s="40">
        <v>3.6413414999999998</v>
      </c>
      <c r="R556" s="39">
        <v>699.61481177275846</v>
      </c>
      <c r="S556" s="39">
        <v>699.61481177275846</v>
      </c>
      <c r="T556" s="39">
        <v>699.61481177275846</v>
      </c>
      <c r="U556" s="39">
        <v>452.35368651608491</v>
      </c>
      <c r="V556" s="39">
        <v>0</v>
      </c>
      <c r="W556" s="29" t="s">
        <v>1357</v>
      </c>
      <c r="X556" s="29" t="s">
        <v>258</v>
      </c>
      <c r="Y556" s="29" t="s">
        <v>1349</v>
      </c>
      <c r="Z556" s="41" t="s">
        <v>1349</v>
      </c>
      <c r="AA556" s="42" t="s">
        <v>1349</v>
      </c>
      <c r="AB556" s="29" t="s">
        <v>258</v>
      </c>
      <c r="AC556" s="29" t="s">
        <v>258</v>
      </c>
      <c r="AD556" s="29" t="s">
        <v>265</v>
      </c>
      <c r="AE556" s="29" t="s">
        <v>1353</v>
      </c>
      <c r="AF556" s="29" t="s">
        <v>1368</v>
      </c>
      <c r="AG556" s="183" t="s">
        <v>1369</v>
      </c>
      <c r="AH556" s="29" t="s">
        <v>1356</v>
      </c>
      <c r="AI556" s="29" t="s">
        <v>1357</v>
      </c>
      <c r="AJ556" s="29" t="s">
        <v>258</v>
      </c>
      <c r="AK556" s="29" t="s">
        <v>258</v>
      </c>
      <c r="AL556" s="29" t="s">
        <v>13326</v>
      </c>
    </row>
    <row r="557" spans="1:38" x14ac:dyDescent="0.2">
      <c r="A557" s="35" t="s">
        <v>16</v>
      </c>
      <c r="B557" s="36">
        <v>3008</v>
      </c>
      <c r="C557" s="36"/>
      <c r="D557" s="36" t="s">
        <v>1349</v>
      </c>
      <c r="E557" s="37" t="s">
        <v>2171</v>
      </c>
      <c r="F557" s="38" t="s">
        <v>1269</v>
      </c>
      <c r="G557" s="38" t="s">
        <v>1271</v>
      </c>
      <c r="H557" s="35" t="s">
        <v>1440</v>
      </c>
      <c r="I557" s="35"/>
      <c r="J557" s="29" t="s">
        <v>1513</v>
      </c>
      <c r="K557" s="29" t="s">
        <v>1611</v>
      </c>
      <c r="L557" s="29" t="s">
        <v>1618</v>
      </c>
      <c r="M557" s="39">
        <v>433.79963778560062</v>
      </c>
      <c r="N557" s="39">
        <v>1557.0467570157427</v>
      </c>
      <c r="O557" s="29">
        <v>44197</v>
      </c>
      <c r="P557" s="29">
        <v>45508</v>
      </c>
      <c r="Q557" s="40">
        <v>3.5893223999999999</v>
      </c>
      <c r="R557" s="39">
        <v>433.17230663928814</v>
      </c>
      <c r="S557" s="39">
        <v>433.17230663928814</v>
      </c>
      <c r="T557" s="39">
        <v>433.17230663928814</v>
      </c>
      <c r="U557" s="39">
        <v>257.52983709787816</v>
      </c>
      <c r="V557" s="39">
        <v>0</v>
      </c>
      <c r="W557" s="29" t="s">
        <v>1357</v>
      </c>
      <c r="X557" s="29" t="s">
        <v>258</v>
      </c>
      <c r="Y557" s="29" t="s">
        <v>1349</v>
      </c>
      <c r="Z557" s="41" t="s">
        <v>1349</v>
      </c>
      <c r="AA557" s="42" t="s">
        <v>1349</v>
      </c>
      <c r="AB557" s="29" t="s">
        <v>258</v>
      </c>
      <c r="AC557" s="29" t="s">
        <v>258</v>
      </c>
      <c r="AD557" s="29" t="s">
        <v>258</v>
      </c>
      <c r="AE557" s="29" t="s">
        <v>1353</v>
      </c>
      <c r="AF557" s="29" t="s">
        <v>1368</v>
      </c>
      <c r="AG557" s="183" t="s">
        <v>1369</v>
      </c>
      <c r="AH557" s="29" t="s">
        <v>1356</v>
      </c>
      <c r="AI557" s="29" t="s">
        <v>1357</v>
      </c>
      <c r="AJ557" s="29" t="s">
        <v>258</v>
      </c>
      <c r="AK557" s="29" t="s">
        <v>258</v>
      </c>
      <c r="AL557" s="29" t="s">
        <v>13326</v>
      </c>
    </row>
    <row r="558" spans="1:38" x14ac:dyDescent="0.2">
      <c r="A558" s="35" t="s">
        <v>16</v>
      </c>
      <c r="B558" s="36">
        <v>3027</v>
      </c>
      <c r="C558" s="36"/>
      <c r="D558" s="36" t="s">
        <v>1349</v>
      </c>
      <c r="E558" s="37" t="s">
        <v>2172</v>
      </c>
      <c r="F558" s="38" t="s">
        <v>1269</v>
      </c>
      <c r="G558" s="38" t="s">
        <v>1271</v>
      </c>
      <c r="H558" s="35" t="s">
        <v>1440</v>
      </c>
      <c r="I558" s="35"/>
      <c r="J558" s="29" t="s">
        <v>1371</v>
      </c>
      <c r="K558" s="29" t="s">
        <v>1371</v>
      </c>
      <c r="L558" s="29" t="s">
        <v>1384</v>
      </c>
      <c r="M558" s="39">
        <v>329.94859525492535</v>
      </c>
      <c r="N558" s="39">
        <v>1112.9272361396304</v>
      </c>
      <c r="O558" s="29">
        <v>44197</v>
      </c>
      <c r="P558" s="29">
        <v>45429</v>
      </c>
      <c r="Q558" s="40">
        <v>3.3730321999999999</v>
      </c>
      <c r="R558" s="39">
        <v>329.45534565366188</v>
      </c>
      <c r="S558" s="39">
        <v>329.45534565366188</v>
      </c>
      <c r="T558" s="39">
        <v>329.45534565366188</v>
      </c>
      <c r="U558" s="39">
        <v>124.56119917864476</v>
      </c>
      <c r="V558" s="39">
        <v>0</v>
      </c>
      <c r="W558" s="29" t="s">
        <v>1357</v>
      </c>
      <c r="X558" s="29" t="s">
        <v>258</v>
      </c>
      <c r="Y558" s="29" t="s">
        <v>1349</v>
      </c>
      <c r="Z558" s="41" t="s">
        <v>1349</v>
      </c>
      <c r="AA558" s="42" t="s">
        <v>1349</v>
      </c>
      <c r="AB558" s="29" t="s">
        <v>258</v>
      </c>
      <c r="AC558" s="29" t="s">
        <v>258</v>
      </c>
      <c r="AD558" s="29" t="s">
        <v>265</v>
      </c>
      <c r="AE558" s="29" t="s">
        <v>1353</v>
      </c>
      <c r="AF558" s="29" t="s">
        <v>1368</v>
      </c>
      <c r="AG558" s="183" t="s">
        <v>1369</v>
      </c>
      <c r="AH558" s="29" t="s">
        <v>1356</v>
      </c>
      <c r="AI558" s="29" t="s">
        <v>1357</v>
      </c>
      <c r="AJ558" s="29" t="s">
        <v>258</v>
      </c>
      <c r="AK558" s="29" t="s">
        <v>258</v>
      </c>
      <c r="AL558" s="29" t="s">
        <v>13326</v>
      </c>
    </row>
    <row r="559" spans="1:38" x14ac:dyDescent="0.2">
      <c r="A559" s="35" t="s">
        <v>16</v>
      </c>
      <c r="B559" s="36">
        <v>3031</v>
      </c>
      <c r="C559" s="36"/>
      <c r="D559" s="36" t="s">
        <v>1349</v>
      </c>
      <c r="E559" s="37" t="s">
        <v>2173</v>
      </c>
      <c r="F559" s="38" t="s">
        <v>1269</v>
      </c>
      <c r="G559" s="38" t="s">
        <v>1271</v>
      </c>
      <c r="H559" s="35" t="s">
        <v>1440</v>
      </c>
      <c r="I559" s="35"/>
      <c r="J559" s="29" t="s">
        <v>1371</v>
      </c>
      <c r="K559" s="29" t="s">
        <v>1371</v>
      </c>
      <c r="L559" s="29" t="s">
        <v>1384</v>
      </c>
      <c r="M559" s="39">
        <v>87.805794416779293</v>
      </c>
      <c r="N559" s="39">
        <v>293.76778097193699</v>
      </c>
      <c r="O559" s="29">
        <v>44197</v>
      </c>
      <c r="P559" s="29">
        <v>45419</v>
      </c>
      <c r="Q559" s="40">
        <v>3.3456537000000002</v>
      </c>
      <c r="R559" s="39">
        <v>87.673949349760434</v>
      </c>
      <c r="S559" s="39">
        <v>87.673949349760434</v>
      </c>
      <c r="T559" s="39">
        <v>87.673949349760434</v>
      </c>
      <c r="U559" s="39">
        <v>30.745932922655712</v>
      </c>
      <c r="V559" s="39">
        <v>0</v>
      </c>
      <c r="W559" s="29" t="s">
        <v>1357</v>
      </c>
      <c r="X559" s="29" t="s">
        <v>258</v>
      </c>
      <c r="Y559" s="29" t="s">
        <v>1349</v>
      </c>
      <c r="Z559" s="41" t="s">
        <v>1349</v>
      </c>
      <c r="AA559" s="42" t="s">
        <v>1349</v>
      </c>
      <c r="AB559" s="29" t="s">
        <v>258</v>
      </c>
      <c r="AC559" s="29" t="s">
        <v>258</v>
      </c>
      <c r="AD559" s="29" t="s">
        <v>265</v>
      </c>
      <c r="AE559" s="29" t="s">
        <v>1353</v>
      </c>
      <c r="AF559" s="29" t="s">
        <v>1368</v>
      </c>
      <c r="AG559" s="183" t="s">
        <v>1369</v>
      </c>
      <c r="AH559" s="29" t="s">
        <v>1356</v>
      </c>
      <c r="AI559" s="29" t="s">
        <v>1357</v>
      </c>
      <c r="AJ559" s="29" t="s">
        <v>258</v>
      </c>
      <c r="AK559" s="29" t="s">
        <v>258</v>
      </c>
      <c r="AL559" s="29" t="s">
        <v>13326</v>
      </c>
    </row>
    <row r="560" spans="1:38" x14ac:dyDescent="0.2">
      <c r="A560" s="35" t="s">
        <v>16</v>
      </c>
      <c r="B560" s="36">
        <v>3033</v>
      </c>
      <c r="C560" s="36"/>
      <c r="D560" s="36" t="s">
        <v>1349</v>
      </c>
      <c r="E560" s="37" t="s">
        <v>2174</v>
      </c>
      <c r="F560" s="38" t="s">
        <v>1269</v>
      </c>
      <c r="G560" s="38" t="s">
        <v>1273</v>
      </c>
      <c r="H560" s="35" t="s">
        <v>1393</v>
      </c>
      <c r="I560" s="35"/>
      <c r="J560" s="29" t="s">
        <v>484</v>
      </c>
      <c r="K560" s="29" t="s">
        <v>1365</v>
      </c>
      <c r="L560" s="29" t="s">
        <v>1384</v>
      </c>
      <c r="M560" s="39">
        <v>111.69817065747208</v>
      </c>
      <c r="N560" s="39">
        <v>558.1085886379193</v>
      </c>
      <c r="O560" s="29">
        <v>44197</v>
      </c>
      <c r="P560" s="29">
        <v>46022</v>
      </c>
      <c r="Q560" s="40">
        <v>4.9965776999999996</v>
      </c>
      <c r="R560" s="39">
        <v>111.56058863791924</v>
      </c>
      <c r="S560" s="39">
        <v>111.56058863791924</v>
      </c>
      <c r="T560" s="39">
        <v>111.56058863791924</v>
      </c>
      <c r="U560" s="39">
        <v>111.8662340862423</v>
      </c>
      <c r="V560" s="39">
        <v>111.56058863791924</v>
      </c>
      <c r="W560" s="29" t="s">
        <v>265</v>
      </c>
      <c r="X560" s="29" t="s">
        <v>11773</v>
      </c>
      <c r="Y560" s="29">
        <v>45246</v>
      </c>
      <c r="Z560" s="41" t="s">
        <v>11759</v>
      </c>
      <c r="AA560" s="42" t="s">
        <v>1349</v>
      </c>
      <c r="AB560" s="29" t="s">
        <v>258</v>
      </c>
      <c r="AC560" s="29" t="s">
        <v>258</v>
      </c>
      <c r="AD560" s="29" t="s">
        <v>265</v>
      </c>
      <c r="AE560" s="29" t="s">
        <v>1353</v>
      </c>
      <c r="AF560" s="29" t="s">
        <v>1368</v>
      </c>
      <c r="AG560" s="183" t="s">
        <v>1369</v>
      </c>
      <c r="AH560" s="29" t="s">
        <v>1413</v>
      </c>
      <c r="AI560" s="29" t="s">
        <v>1357</v>
      </c>
      <c r="AJ560" s="29" t="s">
        <v>258</v>
      </c>
      <c r="AK560" s="29" t="s">
        <v>258</v>
      </c>
      <c r="AL560" s="29" t="s">
        <v>13327</v>
      </c>
    </row>
    <row r="561" spans="1:38" x14ac:dyDescent="0.2">
      <c r="A561" s="35" t="s">
        <v>16</v>
      </c>
      <c r="B561" s="36">
        <v>3045</v>
      </c>
      <c r="C561" s="36"/>
      <c r="D561" s="36" t="s">
        <v>1349</v>
      </c>
      <c r="E561" s="37" t="s">
        <v>2175</v>
      </c>
      <c r="F561" s="38" t="s">
        <v>1269</v>
      </c>
      <c r="G561" s="38" t="s">
        <v>1271</v>
      </c>
      <c r="H561" s="35" t="s">
        <v>1440</v>
      </c>
      <c r="I561" s="35"/>
      <c r="J561" s="29" t="s">
        <v>484</v>
      </c>
      <c r="K561" s="29" t="s">
        <v>1365</v>
      </c>
      <c r="L561" s="29" t="s">
        <v>1384</v>
      </c>
      <c r="M561" s="39">
        <v>92.478554724213666</v>
      </c>
      <c r="N561" s="39">
        <v>309.6544065708419</v>
      </c>
      <c r="O561" s="29">
        <v>44197</v>
      </c>
      <c r="P561" s="29">
        <v>45420</v>
      </c>
      <c r="Q561" s="40">
        <v>3.3483915</v>
      </c>
      <c r="R561" s="39">
        <v>92.339753593429165</v>
      </c>
      <c r="S561" s="39">
        <v>92.339753593429165</v>
      </c>
      <c r="T561" s="39">
        <v>92.339753593429165</v>
      </c>
      <c r="U561" s="39">
        <v>32.635145790554418</v>
      </c>
      <c r="V561" s="39">
        <v>0</v>
      </c>
      <c r="W561" s="29" t="s">
        <v>1357</v>
      </c>
      <c r="X561" s="29" t="s">
        <v>258</v>
      </c>
      <c r="Y561" s="29" t="s">
        <v>1349</v>
      </c>
      <c r="Z561" s="41" t="s">
        <v>1349</v>
      </c>
      <c r="AA561" s="42" t="s">
        <v>1349</v>
      </c>
      <c r="AB561" s="29" t="s">
        <v>258</v>
      </c>
      <c r="AC561" s="29" t="s">
        <v>258</v>
      </c>
      <c r="AD561" s="29" t="s">
        <v>265</v>
      </c>
      <c r="AE561" s="29" t="s">
        <v>1353</v>
      </c>
      <c r="AF561" s="29" t="s">
        <v>1368</v>
      </c>
      <c r="AG561" s="183" t="s">
        <v>1369</v>
      </c>
      <c r="AH561" s="29" t="s">
        <v>1356</v>
      </c>
      <c r="AI561" s="29" t="s">
        <v>1357</v>
      </c>
      <c r="AJ561" s="29" t="s">
        <v>258</v>
      </c>
      <c r="AK561" s="29" t="s">
        <v>258</v>
      </c>
      <c r="AL561" s="29" t="s">
        <v>13326</v>
      </c>
    </row>
    <row r="562" spans="1:38" x14ac:dyDescent="0.2">
      <c r="A562" s="35" t="s">
        <v>16</v>
      </c>
      <c r="B562" s="36">
        <v>3051</v>
      </c>
      <c r="C562" s="36"/>
      <c r="D562" s="36" t="s">
        <v>1349</v>
      </c>
      <c r="E562" s="37" t="s">
        <v>2176</v>
      </c>
      <c r="F562" s="38" t="s">
        <v>1269</v>
      </c>
      <c r="G562" s="38" t="s">
        <v>1445</v>
      </c>
      <c r="H562" s="35" t="s">
        <v>12095</v>
      </c>
      <c r="I562" s="35"/>
      <c r="J562" s="29" t="s">
        <v>484</v>
      </c>
      <c r="K562" s="29" t="s">
        <v>1551</v>
      </c>
      <c r="L562" s="29" t="s">
        <v>1384</v>
      </c>
      <c r="M562" s="39">
        <v>68.610574061420792</v>
      </c>
      <c r="N562" s="39">
        <v>342.8180643394935</v>
      </c>
      <c r="O562" s="29">
        <v>44197</v>
      </c>
      <c r="P562" s="29">
        <v>46022</v>
      </c>
      <c r="Q562" s="40">
        <v>4.9965776999999996</v>
      </c>
      <c r="R562" s="39">
        <v>68.526064339493487</v>
      </c>
      <c r="S562" s="39">
        <v>68.526064339493487</v>
      </c>
      <c r="T562" s="39">
        <v>68.526064339493487</v>
      </c>
      <c r="U562" s="39">
        <v>68.713806981519497</v>
      </c>
      <c r="V562" s="39">
        <v>68.526064339493487</v>
      </c>
      <c r="W562" s="29" t="s">
        <v>265</v>
      </c>
      <c r="X562" s="29" t="s">
        <v>11773</v>
      </c>
      <c r="Y562" s="29">
        <v>45271</v>
      </c>
      <c r="Z562" s="41" t="s">
        <v>11760</v>
      </c>
      <c r="AA562" s="42" t="s">
        <v>1349</v>
      </c>
      <c r="AB562" s="29" t="s">
        <v>258</v>
      </c>
      <c r="AC562" s="29" t="s">
        <v>258</v>
      </c>
      <c r="AD562" s="29" t="s">
        <v>265</v>
      </c>
      <c r="AE562" s="29" t="s">
        <v>1353</v>
      </c>
      <c r="AF562" s="29" t="s">
        <v>1368</v>
      </c>
      <c r="AG562" s="183" t="s">
        <v>1369</v>
      </c>
      <c r="AH562" s="29" t="s">
        <v>1356</v>
      </c>
      <c r="AI562" s="29" t="s">
        <v>1357</v>
      </c>
      <c r="AJ562" s="29" t="s">
        <v>258</v>
      </c>
      <c r="AK562" s="29" t="s">
        <v>258</v>
      </c>
      <c r="AL562" s="29" t="s">
        <v>13327</v>
      </c>
    </row>
    <row r="563" spans="1:38" x14ac:dyDescent="0.2">
      <c r="A563" s="35" t="s">
        <v>16</v>
      </c>
      <c r="B563" s="36">
        <v>3060</v>
      </c>
      <c r="C563" s="36"/>
      <c r="D563" s="36" t="s">
        <v>1349</v>
      </c>
      <c r="E563" s="37" t="s">
        <v>2177</v>
      </c>
      <c r="F563" s="38" t="s">
        <v>1269</v>
      </c>
      <c r="G563" s="38" t="s">
        <v>1271</v>
      </c>
      <c r="H563" s="35" t="s">
        <v>1440</v>
      </c>
      <c r="I563" s="35"/>
      <c r="J563" s="29" t="s">
        <v>1371</v>
      </c>
      <c r="K563" s="29" t="s">
        <v>1371</v>
      </c>
      <c r="L563" s="29" t="s">
        <v>1384</v>
      </c>
      <c r="M563" s="39">
        <v>83.384255948622368</v>
      </c>
      <c r="N563" s="39">
        <v>274.63726214921286</v>
      </c>
      <c r="O563" s="29">
        <v>44197</v>
      </c>
      <c r="P563" s="29">
        <v>45400</v>
      </c>
      <c r="Q563" s="40">
        <v>3.2936345</v>
      </c>
      <c r="R563" s="39">
        <v>83.257973990417526</v>
      </c>
      <c r="S563" s="39">
        <v>83.257973990417526</v>
      </c>
      <c r="T563" s="39">
        <v>83.257973990417526</v>
      </c>
      <c r="U563" s="39">
        <v>24.863340177960303</v>
      </c>
      <c r="V563" s="39">
        <v>0</v>
      </c>
      <c r="W563" s="29" t="s">
        <v>265</v>
      </c>
      <c r="X563" s="29" t="s">
        <v>11773</v>
      </c>
      <c r="Y563" s="29">
        <v>45271</v>
      </c>
      <c r="Z563" s="41" t="s">
        <v>11760</v>
      </c>
      <c r="AA563" s="42" t="s">
        <v>1349</v>
      </c>
      <c r="AB563" s="29" t="s">
        <v>258</v>
      </c>
      <c r="AC563" s="29" t="s">
        <v>258</v>
      </c>
      <c r="AD563" s="29" t="s">
        <v>265</v>
      </c>
      <c r="AE563" s="29" t="s">
        <v>1353</v>
      </c>
      <c r="AF563" s="29" t="s">
        <v>1368</v>
      </c>
      <c r="AG563" s="183" t="s">
        <v>1369</v>
      </c>
      <c r="AH563" s="29" t="s">
        <v>1356</v>
      </c>
      <c r="AI563" s="29" t="s">
        <v>1357</v>
      </c>
      <c r="AJ563" s="29" t="s">
        <v>258</v>
      </c>
      <c r="AK563" s="29" t="s">
        <v>258</v>
      </c>
      <c r="AL563" s="29" t="s">
        <v>13327</v>
      </c>
    </row>
    <row r="564" spans="1:38" x14ac:dyDescent="0.2">
      <c r="A564" s="35" t="s">
        <v>16</v>
      </c>
      <c r="B564" s="36">
        <v>3062</v>
      </c>
      <c r="C564" s="36"/>
      <c r="D564" s="36" t="s">
        <v>1349</v>
      </c>
      <c r="E564" s="37" t="s">
        <v>2178</v>
      </c>
      <c r="F564" s="38" t="s">
        <v>1269</v>
      </c>
      <c r="G564" s="38" t="s">
        <v>1273</v>
      </c>
      <c r="H564" s="35" t="s">
        <v>1393</v>
      </c>
      <c r="I564" s="35"/>
      <c r="J564" s="29" t="s">
        <v>1405</v>
      </c>
      <c r="K564" s="29" t="s">
        <v>1416</v>
      </c>
      <c r="L564" s="29" t="s">
        <v>1394</v>
      </c>
      <c r="M564" s="39">
        <v>55.142707619397825</v>
      </c>
      <c r="N564" s="39">
        <v>1.9626447638603695</v>
      </c>
      <c r="O564" s="29">
        <v>44197</v>
      </c>
      <c r="P564" s="29">
        <v>44210</v>
      </c>
      <c r="Q564" s="40">
        <v>3.5592100000000002E-2</v>
      </c>
      <c r="R564" s="39">
        <v>1.9626447638603695</v>
      </c>
      <c r="S564" s="39">
        <v>0</v>
      </c>
      <c r="T564" s="39">
        <v>0</v>
      </c>
      <c r="U564" s="39">
        <v>0</v>
      </c>
      <c r="V564" s="39">
        <v>0</v>
      </c>
      <c r="W564" s="29" t="s">
        <v>1357</v>
      </c>
      <c r="X564" s="29" t="s">
        <v>258</v>
      </c>
      <c r="Y564" s="29" t="s">
        <v>1349</v>
      </c>
      <c r="Z564" s="41" t="s">
        <v>1349</v>
      </c>
      <c r="AA564" s="42" t="s">
        <v>1349</v>
      </c>
      <c r="AB564" s="29" t="s">
        <v>258</v>
      </c>
      <c r="AC564" s="29" t="s">
        <v>258</v>
      </c>
      <c r="AD564" s="29" t="s">
        <v>265</v>
      </c>
      <c r="AE564" s="29" t="s">
        <v>1367</v>
      </c>
      <c r="AF564" s="29" t="s">
        <v>1368</v>
      </c>
      <c r="AG564" s="183" t="s">
        <v>1369</v>
      </c>
      <c r="AH564" s="29" t="s">
        <v>1413</v>
      </c>
      <c r="AI564" s="29" t="s">
        <v>1357</v>
      </c>
      <c r="AJ564" s="29" t="s">
        <v>258</v>
      </c>
      <c r="AK564" s="29" t="s">
        <v>258</v>
      </c>
      <c r="AL564" s="29" t="s">
        <v>13326</v>
      </c>
    </row>
    <row r="565" spans="1:38" x14ac:dyDescent="0.2">
      <c r="A565" s="35" t="s">
        <v>16</v>
      </c>
      <c r="B565" s="36">
        <v>3078</v>
      </c>
      <c r="C565" s="36"/>
      <c r="D565" s="36" t="s">
        <v>1349</v>
      </c>
      <c r="E565" s="37" t="s">
        <v>2179</v>
      </c>
      <c r="F565" s="38" t="s">
        <v>1269</v>
      </c>
      <c r="G565" s="38" t="s">
        <v>1271</v>
      </c>
      <c r="H565" s="35" t="s">
        <v>1440</v>
      </c>
      <c r="I565" s="35"/>
      <c r="J565" s="29" t="s">
        <v>1371</v>
      </c>
      <c r="K565" s="29" t="s">
        <v>1371</v>
      </c>
      <c r="L565" s="29" t="s">
        <v>1384</v>
      </c>
      <c r="M565" s="39">
        <v>88.959454062093855</v>
      </c>
      <c r="N565" s="39">
        <v>286.91098151950717</v>
      </c>
      <c r="O565" s="29">
        <v>44197</v>
      </c>
      <c r="P565" s="29">
        <v>45375</v>
      </c>
      <c r="Q565" s="40">
        <v>3.2251881999999998</v>
      </c>
      <c r="R565" s="39">
        <v>88.823162217659132</v>
      </c>
      <c r="S565" s="39">
        <v>88.823162217659132</v>
      </c>
      <c r="T565" s="39">
        <v>88.823162217659132</v>
      </c>
      <c r="U565" s="39">
        <v>20.441494866529773</v>
      </c>
      <c r="V565" s="39">
        <v>0</v>
      </c>
      <c r="W565" s="29" t="s">
        <v>265</v>
      </c>
      <c r="X565" s="29" t="s">
        <v>11773</v>
      </c>
      <c r="Y565" s="29">
        <v>45275</v>
      </c>
      <c r="Z565" s="41" t="s">
        <v>11760</v>
      </c>
      <c r="AA565" s="42" t="s">
        <v>1349</v>
      </c>
      <c r="AB565" s="29" t="s">
        <v>258</v>
      </c>
      <c r="AC565" s="29" t="s">
        <v>258</v>
      </c>
      <c r="AD565" s="29" t="s">
        <v>265</v>
      </c>
      <c r="AE565" s="29" t="s">
        <v>1353</v>
      </c>
      <c r="AF565" s="29" t="s">
        <v>1368</v>
      </c>
      <c r="AG565" s="183" t="s">
        <v>1369</v>
      </c>
      <c r="AH565" s="29" t="s">
        <v>1356</v>
      </c>
      <c r="AI565" s="29" t="s">
        <v>1357</v>
      </c>
      <c r="AJ565" s="29" t="s">
        <v>258</v>
      </c>
      <c r="AK565" s="29" t="s">
        <v>258</v>
      </c>
      <c r="AL565" s="29" t="s">
        <v>13327</v>
      </c>
    </row>
    <row r="566" spans="1:38" x14ac:dyDescent="0.2">
      <c r="A566" s="35" t="s">
        <v>16</v>
      </c>
      <c r="B566" s="36">
        <v>3080</v>
      </c>
      <c r="C566" s="36"/>
      <c r="D566" s="36" t="s">
        <v>1349</v>
      </c>
      <c r="E566" s="37" t="s">
        <v>2180</v>
      </c>
      <c r="F566" s="38" t="s">
        <v>1269</v>
      </c>
      <c r="G566" s="38" t="s">
        <v>1271</v>
      </c>
      <c r="H566" s="35" t="s">
        <v>1440</v>
      </c>
      <c r="I566" s="35"/>
      <c r="J566" s="29" t="s">
        <v>1371</v>
      </c>
      <c r="K566" s="29" t="s">
        <v>1371</v>
      </c>
      <c r="L566" s="29" t="s">
        <v>1384</v>
      </c>
      <c r="M566" s="39">
        <v>105.00272289980451</v>
      </c>
      <c r="N566" s="39">
        <v>343.82821355236143</v>
      </c>
      <c r="O566" s="29">
        <v>44197</v>
      </c>
      <c r="P566" s="29">
        <v>45393</v>
      </c>
      <c r="Q566" s="40">
        <v>3.2744694999999999</v>
      </c>
      <c r="R566" s="39">
        <v>104.84318959616702</v>
      </c>
      <c r="S566" s="39">
        <v>104.84318959616702</v>
      </c>
      <c r="T566" s="39">
        <v>104.84318959616702</v>
      </c>
      <c r="U566" s="39">
        <v>29.29864476386037</v>
      </c>
      <c r="V566" s="39">
        <v>0</v>
      </c>
      <c r="W566" s="29" t="s">
        <v>265</v>
      </c>
      <c r="X566" s="29" t="s">
        <v>11773</v>
      </c>
      <c r="Y566" s="29">
        <v>45275</v>
      </c>
      <c r="Z566" s="41" t="s">
        <v>11760</v>
      </c>
      <c r="AA566" s="42" t="s">
        <v>1349</v>
      </c>
      <c r="AB566" s="29" t="s">
        <v>258</v>
      </c>
      <c r="AC566" s="29" t="s">
        <v>258</v>
      </c>
      <c r="AD566" s="29" t="s">
        <v>265</v>
      </c>
      <c r="AE566" s="29" t="s">
        <v>1353</v>
      </c>
      <c r="AF566" s="29" t="s">
        <v>1368</v>
      </c>
      <c r="AG566" s="183" t="s">
        <v>1369</v>
      </c>
      <c r="AH566" s="29" t="s">
        <v>1356</v>
      </c>
      <c r="AI566" s="29" t="s">
        <v>1357</v>
      </c>
      <c r="AJ566" s="29" t="s">
        <v>258</v>
      </c>
      <c r="AK566" s="29" t="s">
        <v>258</v>
      </c>
      <c r="AL566" s="29" t="s">
        <v>13327</v>
      </c>
    </row>
    <row r="567" spans="1:38" x14ac:dyDescent="0.2">
      <c r="A567" s="35" t="s">
        <v>16</v>
      </c>
      <c r="B567" s="36">
        <v>3084</v>
      </c>
      <c r="C567" s="36"/>
      <c r="D567" s="36" t="s">
        <v>1349</v>
      </c>
      <c r="E567" s="37" t="s">
        <v>2181</v>
      </c>
      <c r="F567" s="38" t="s">
        <v>1269</v>
      </c>
      <c r="G567" s="38" t="s">
        <v>1271</v>
      </c>
      <c r="H567" s="35" t="s">
        <v>1440</v>
      </c>
      <c r="I567" s="35"/>
      <c r="J567" s="29" t="s">
        <v>1371</v>
      </c>
      <c r="K567" s="29" t="s">
        <v>1371</v>
      </c>
      <c r="L567" s="29" t="s">
        <v>1384</v>
      </c>
      <c r="M567" s="39">
        <v>115.20320932102723</v>
      </c>
      <c r="N567" s="39">
        <v>381.3297193702943</v>
      </c>
      <c r="O567" s="29">
        <v>44197</v>
      </c>
      <c r="P567" s="29">
        <v>45406</v>
      </c>
      <c r="Q567" s="40">
        <v>3.3100616</v>
      </c>
      <c r="R567" s="39">
        <v>115.02921286789871</v>
      </c>
      <c r="S567" s="39">
        <v>115.02921286789871</v>
      </c>
      <c r="T567" s="39">
        <v>115.02921286789871</v>
      </c>
      <c r="U567" s="39">
        <v>36.242080766598221</v>
      </c>
      <c r="V567" s="39">
        <v>0</v>
      </c>
      <c r="W567" s="29" t="s">
        <v>265</v>
      </c>
      <c r="X567" s="29" t="s">
        <v>11773</v>
      </c>
      <c r="Y567" s="29">
        <v>45274</v>
      </c>
      <c r="Z567" s="41" t="s">
        <v>11760</v>
      </c>
      <c r="AA567" s="42" t="s">
        <v>1349</v>
      </c>
      <c r="AB567" s="29" t="s">
        <v>258</v>
      </c>
      <c r="AC567" s="29" t="s">
        <v>258</v>
      </c>
      <c r="AD567" s="29" t="s">
        <v>265</v>
      </c>
      <c r="AE567" s="29" t="s">
        <v>1353</v>
      </c>
      <c r="AF567" s="29" t="s">
        <v>1368</v>
      </c>
      <c r="AG567" s="183" t="s">
        <v>1369</v>
      </c>
      <c r="AH567" s="29" t="s">
        <v>1356</v>
      </c>
      <c r="AI567" s="29" t="s">
        <v>1357</v>
      </c>
      <c r="AJ567" s="29" t="s">
        <v>258</v>
      </c>
      <c r="AK567" s="29" t="s">
        <v>258</v>
      </c>
      <c r="AL567" s="29" t="s">
        <v>13327</v>
      </c>
    </row>
    <row r="568" spans="1:38" x14ac:dyDescent="0.2">
      <c r="A568" s="35" t="s">
        <v>16</v>
      </c>
      <c r="B568" s="36">
        <v>3092</v>
      </c>
      <c r="C568" s="36"/>
      <c r="D568" s="36" t="s">
        <v>1349</v>
      </c>
      <c r="E568" s="37" t="s">
        <v>2182</v>
      </c>
      <c r="F568" s="38" t="s">
        <v>1269</v>
      </c>
      <c r="G568" s="38" t="s">
        <v>1271</v>
      </c>
      <c r="H568" s="35" t="s">
        <v>1440</v>
      </c>
      <c r="I568" s="35"/>
      <c r="J568" s="29" t="s">
        <v>1371</v>
      </c>
      <c r="K568" s="29" t="s">
        <v>1371</v>
      </c>
      <c r="L568" s="29" t="s">
        <v>1384</v>
      </c>
      <c r="M568" s="39">
        <v>98.860833570673393</v>
      </c>
      <c r="N568" s="39">
        <v>330.75411362080769</v>
      </c>
      <c r="O568" s="29">
        <v>44197</v>
      </c>
      <c r="P568" s="29">
        <v>45419</v>
      </c>
      <c r="Q568" s="40">
        <v>3.3456537000000002</v>
      </c>
      <c r="R568" s="39">
        <v>98.712388774811771</v>
      </c>
      <c r="S568" s="39">
        <v>98.712388774811771</v>
      </c>
      <c r="T568" s="39">
        <v>98.712388774811771</v>
      </c>
      <c r="U568" s="39">
        <v>34.616947296372345</v>
      </c>
      <c r="V568" s="39">
        <v>0</v>
      </c>
      <c r="W568" s="29" t="s">
        <v>265</v>
      </c>
      <c r="X568" s="29" t="s">
        <v>11773</v>
      </c>
      <c r="Y568" s="29">
        <v>45271</v>
      </c>
      <c r="Z568" s="41" t="s">
        <v>11760</v>
      </c>
      <c r="AA568" s="42" t="s">
        <v>1349</v>
      </c>
      <c r="AB568" s="29" t="s">
        <v>258</v>
      </c>
      <c r="AC568" s="29" t="s">
        <v>258</v>
      </c>
      <c r="AD568" s="29" t="s">
        <v>265</v>
      </c>
      <c r="AE568" s="29" t="s">
        <v>1353</v>
      </c>
      <c r="AF568" s="29" t="s">
        <v>1368</v>
      </c>
      <c r="AG568" s="183" t="s">
        <v>1369</v>
      </c>
      <c r="AH568" s="29" t="s">
        <v>1356</v>
      </c>
      <c r="AI568" s="29" t="s">
        <v>1357</v>
      </c>
      <c r="AJ568" s="29" t="s">
        <v>258</v>
      </c>
      <c r="AK568" s="29" t="s">
        <v>258</v>
      </c>
      <c r="AL568" s="29" t="s">
        <v>13327</v>
      </c>
    </row>
    <row r="569" spans="1:38" x14ac:dyDescent="0.2">
      <c r="A569" s="35" t="s">
        <v>16</v>
      </c>
      <c r="B569" s="36">
        <v>3105</v>
      </c>
      <c r="C569" s="36"/>
      <c r="D569" s="36" t="s">
        <v>1349</v>
      </c>
      <c r="E569" s="37" t="s">
        <v>2183</v>
      </c>
      <c r="F569" s="38" t="s">
        <v>1269</v>
      </c>
      <c r="G569" s="38" t="s">
        <v>1271</v>
      </c>
      <c r="H569" s="35" t="s">
        <v>1440</v>
      </c>
      <c r="I569" s="35"/>
      <c r="J569" s="29" t="s">
        <v>1371</v>
      </c>
      <c r="K569" s="29" t="s">
        <v>1371</v>
      </c>
      <c r="L569" s="29" t="s">
        <v>1384</v>
      </c>
      <c r="M569" s="39">
        <v>114.42640084462343</v>
      </c>
      <c r="N569" s="39">
        <v>371.55293634496917</v>
      </c>
      <c r="O569" s="29">
        <v>44197</v>
      </c>
      <c r="P569" s="29">
        <v>45383</v>
      </c>
      <c r="Q569" s="40">
        <v>3.2470910000000002</v>
      </c>
      <c r="R569" s="39">
        <v>114.25174537987679</v>
      </c>
      <c r="S569" s="39">
        <v>114.25174537987679</v>
      </c>
      <c r="T569" s="39">
        <v>114.25174537987679</v>
      </c>
      <c r="U569" s="39">
        <v>28.797700205338806</v>
      </c>
      <c r="V569" s="39">
        <v>0</v>
      </c>
      <c r="W569" s="29" t="s">
        <v>265</v>
      </c>
      <c r="X569" s="29" t="s">
        <v>11773</v>
      </c>
      <c r="Y569" s="29">
        <v>45271</v>
      </c>
      <c r="Z569" s="41" t="s">
        <v>11760</v>
      </c>
      <c r="AA569" s="42" t="s">
        <v>1349</v>
      </c>
      <c r="AB569" s="29" t="s">
        <v>258</v>
      </c>
      <c r="AC569" s="29" t="s">
        <v>258</v>
      </c>
      <c r="AD569" s="29" t="s">
        <v>265</v>
      </c>
      <c r="AE569" s="29" t="s">
        <v>1353</v>
      </c>
      <c r="AF569" s="29" t="s">
        <v>1368</v>
      </c>
      <c r="AG569" s="183" t="s">
        <v>1369</v>
      </c>
      <c r="AH569" s="29" t="s">
        <v>1356</v>
      </c>
      <c r="AI569" s="29" t="s">
        <v>1357</v>
      </c>
      <c r="AJ569" s="29" t="s">
        <v>258</v>
      </c>
      <c r="AK569" s="29" t="s">
        <v>258</v>
      </c>
      <c r="AL569" s="29" t="s">
        <v>13327</v>
      </c>
    </row>
    <row r="570" spans="1:38" x14ac:dyDescent="0.2">
      <c r="A570" s="35" t="s">
        <v>16</v>
      </c>
      <c r="B570" s="36">
        <v>3116</v>
      </c>
      <c r="C570" s="36"/>
      <c r="D570" s="36" t="s">
        <v>1349</v>
      </c>
      <c r="E570" s="37" t="s">
        <v>2184</v>
      </c>
      <c r="F570" s="38" t="s">
        <v>1269</v>
      </c>
      <c r="G570" s="38" t="s">
        <v>1271</v>
      </c>
      <c r="H570" s="35" t="s">
        <v>1440</v>
      </c>
      <c r="I570" s="35"/>
      <c r="J570" s="29" t="s">
        <v>1371</v>
      </c>
      <c r="K570" s="29" t="s">
        <v>1371</v>
      </c>
      <c r="L570" s="29" t="s">
        <v>1384</v>
      </c>
      <c r="M570" s="39">
        <v>107.24029395444647</v>
      </c>
      <c r="N570" s="39">
        <v>352.32950308008208</v>
      </c>
      <c r="O570" s="29">
        <v>44197</v>
      </c>
      <c r="P570" s="29">
        <v>45397</v>
      </c>
      <c r="Q570" s="40">
        <v>3.2854209000000001</v>
      </c>
      <c r="R570" s="39">
        <v>107.077659137577</v>
      </c>
      <c r="S570" s="39">
        <v>107.077659137577</v>
      </c>
      <c r="T570" s="39">
        <v>107.077659137577</v>
      </c>
      <c r="U570" s="39">
        <v>31.096525667351131</v>
      </c>
      <c r="V570" s="39">
        <v>0</v>
      </c>
      <c r="W570" s="29" t="s">
        <v>265</v>
      </c>
      <c r="X570" s="29" t="s">
        <v>11773</v>
      </c>
      <c r="Y570" s="29">
        <v>45271</v>
      </c>
      <c r="Z570" s="41" t="s">
        <v>11760</v>
      </c>
      <c r="AA570" s="42" t="s">
        <v>1349</v>
      </c>
      <c r="AB570" s="29" t="s">
        <v>258</v>
      </c>
      <c r="AC570" s="29" t="s">
        <v>258</v>
      </c>
      <c r="AD570" s="29" t="s">
        <v>265</v>
      </c>
      <c r="AE570" s="29" t="s">
        <v>1353</v>
      </c>
      <c r="AF570" s="29" t="s">
        <v>1368</v>
      </c>
      <c r="AG570" s="183" t="s">
        <v>1369</v>
      </c>
      <c r="AH570" s="29" t="s">
        <v>1356</v>
      </c>
      <c r="AI570" s="29" t="s">
        <v>1357</v>
      </c>
      <c r="AJ570" s="29" t="s">
        <v>258</v>
      </c>
      <c r="AK570" s="29" t="s">
        <v>258</v>
      </c>
      <c r="AL570" s="29" t="s">
        <v>13327</v>
      </c>
    </row>
    <row r="571" spans="1:38" x14ac:dyDescent="0.2">
      <c r="A571" s="35" t="s">
        <v>16</v>
      </c>
      <c r="B571" s="36">
        <v>3124</v>
      </c>
      <c r="C571" s="36"/>
      <c r="D571" s="36" t="s">
        <v>1349</v>
      </c>
      <c r="E571" s="37" t="s">
        <v>2185</v>
      </c>
      <c r="F571" s="38" t="s">
        <v>1269</v>
      </c>
      <c r="G571" s="38" t="s">
        <v>1271</v>
      </c>
      <c r="H571" s="35" t="s">
        <v>1440</v>
      </c>
      <c r="I571" s="35"/>
      <c r="J571" s="29" t="s">
        <v>1371</v>
      </c>
      <c r="K571" s="29" t="s">
        <v>1371</v>
      </c>
      <c r="L571" s="29" t="s">
        <v>1384</v>
      </c>
      <c r="M571" s="39">
        <v>106.02333403589515</v>
      </c>
      <c r="N571" s="39">
        <v>352.10487063655029</v>
      </c>
      <c r="O571" s="29">
        <v>44197</v>
      </c>
      <c r="P571" s="29">
        <v>45410</v>
      </c>
      <c r="Q571" s="40">
        <v>3.3210130000000002</v>
      </c>
      <c r="R571" s="39">
        <v>105.8634907597536</v>
      </c>
      <c r="S571" s="39">
        <v>105.8634907597536</v>
      </c>
      <c r="T571" s="39">
        <v>105.8634907597536</v>
      </c>
      <c r="U571" s="39">
        <v>34.514398357289529</v>
      </c>
      <c r="V571" s="39">
        <v>0</v>
      </c>
      <c r="W571" s="29" t="s">
        <v>265</v>
      </c>
      <c r="X571" s="29" t="s">
        <v>11773</v>
      </c>
      <c r="Y571" s="29">
        <v>45274</v>
      </c>
      <c r="Z571" s="41" t="s">
        <v>11760</v>
      </c>
      <c r="AA571" s="42" t="s">
        <v>1349</v>
      </c>
      <c r="AB571" s="29" t="s">
        <v>258</v>
      </c>
      <c r="AC571" s="29" t="s">
        <v>258</v>
      </c>
      <c r="AD571" s="29" t="s">
        <v>265</v>
      </c>
      <c r="AE571" s="29" t="s">
        <v>1353</v>
      </c>
      <c r="AF571" s="29" t="s">
        <v>1368</v>
      </c>
      <c r="AG571" s="183" t="s">
        <v>1369</v>
      </c>
      <c r="AH571" s="29" t="s">
        <v>1356</v>
      </c>
      <c r="AI571" s="29" t="s">
        <v>1357</v>
      </c>
      <c r="AJ571" s="29" t="s">
        <v>258</v>
      </c>
      <c r="AK571" s="29" t="s">
        <v>258</v>
      </c>
      <c r="AL571" s="29" t="s">
        <v>13327</v>
      </c>
    </row>
    <row r="572" spans="1:38" x14ac:dyDescent="0.2">
      <c r="A572" s="35" t="s">
        <v>16</v>
      </c>
      <c r="B572" s="36">
        <v>3126</v>
      </c>
      <c r="C572" s="36"/>
      <c r="D572" s="36" t="s">
        <v>1349</v>
      </c>
      <c r="E572" s="37" t="s">
        <v>2186</v>
      </c>
      <c r="F572" s="38" t="s">
        <v>1269</v>
      </c>
      <c r="G572" s="38" t="s">
        <v>1271</v>
      </c>
      <c r="H572" s="35" t="s">
        <v>1440</v>
      </c>
      <c r="I572" s="35"/>
      <c r="J572" s="29" t="s">
        <v>1371</v>
      </c>
      <c r="K572" s="29" t="s">
        <v>1371</v>
      </c>
      <c r="L572" s="29" t="s">
        <v>1384</v>
      </c>
      <c r="M572" s="39">
        <v>104.70438091835777</v>
      </c>
      <c r="N572" s="39">
        <v>397.89098151950725</v>
      </c>
      <c r="O572" s="29">
        <v>44197</v>
      </c>
      <c r="P572" s="29">
        <v>45585</v>
      </c>
      <c r="Q572" s="40">
        <v>3.8001369</v>
      </c>
      <c r="R572" s="39">
        <v>104.5573853524983</v>
      </c>
      <c r="S572" s="39">
        <v>104.5573853524983</v>
      </c>
      <c r="T572" s="39">
        <v>104.5573853524983</v>
      </c>
      <c r="U572" s="39">
        <v>84.218825462012333</v>
      </c>
      <c r="V572" s="39">
        <v>0</v>
      </c>
      <c r="W572" s="29" t="s">
        <v>265</v>
      </c>
      <c r="X572" s="29" t="s">
        <v>11773</v>
      </c>
      <c r="Y572" s="29">
        <v>45271</v>
      </c>
      <c r="Z572" s="41" t="s">
        <v>11760</v>
      </c>
      <c r="AA572" s="42" t="s">
        <v>1349</v>
      </c>
      <c r="AB572" s="29" t="s">
        <v>258</v>
      </c>
      <c r="AC572" s="29" t="s">
        <v>258</v>
      </c>
      <c r="AD572" s="29" t="s">
        <v>265</v>
      </c>
      <c r="AE572" s="29" t="s">
        <v>1353</v>
      </c>
      <c r="AF572" s="29" t="s">
        <v>1368</v>
      </c>
      <c r="AG572" s="183" t="s">
        <v>1369</v>
      </c>
      <c r="AH572" s="29" t="s">
        <v>1356</v>
      </c>
      <c r="AI572" s="29" t="s">
        <v>1357</v>
      </c>
      <c r="AJ572" s="29" t="s">
        <v>258</v>
      </c>
      <c r="AK572" s="29" t="s">
        <v>258</v>
      </c>
      <c r="AL572" s="29" t="s">
        <v>13327</v>
      </c>
    </row>
    <row r="573" spans="1:38" x14ac:dyDescent="0.2">
      <c r="A573" s="35" t="s">
        <v>16</v>
      </c>
      <c r="B573" s="36">
        <v>3128</v>
      </c>
      <c r="C573" s="36"/>
      <c r="D573" s="36" t="s">
        <v>1349</v>
      </c>
      <c r="E573" s="37" t="s">
        <v>2187</v>
      </c>
      <c r="F573" s="38" t="s">
        <v>1269</v>
      </c>
      <c r="G573" s="38" t="s">
        <v>1271</v>
      </c>
      <c r="H573" s="35" t="s">
        <v>1440</v>
      </c>
      <c r="I573" s="35"/>
      <c r="J573" s="29" t="s">
        <v>1371</v>
      </c>
      <c r="K573" s="29" t="s">
        <v>1371</v>
      </c>
      <c r="L573" s="29" t="s">
        <v>1384</v>
      </c>
      <c r="M573" s="39">
        <v>56.997910530084589</v>
      </c>
      <c r="N573" s="39">
        <v>212.0743600273785</v>
      </c>
      <c r="O573" s="29">
        <v>44197</v>
      </c>
      <c r="P573" s="29">
        <v>45556</v>
      </c>
      <c r="Q573" s="40">
        <v>3.7207392000000001</v>
      </c>
      <c r="R573" s="39">
        <v>56.917015742642029</v>
      </c>
      <c r="S573" s="39">
        <v>56.917015742642029</v>
      </c>
      <c r="T573" s="39">
        <v>56.917015742642029</v>
      </c>
      <c r="U573" s="39">
        <v>41.323312799452431</v>
      </c>
      <c r="V573" s="39">
        <v>0</v>
      </c>
      <c r="W573" s="29" t="s">
        <v>1357</v>
      </c>
      <c r="X573" s="29" t="s">
        <v>258</v>
      </c>
      <c r="Y573" s="29" t="s">
        <v>1349</v>
      </c>
      <c r="Z573" s="41" t="s">
        <v>1349</v>
      </c>
      <c r="AA573" s="42" t="s">
        <v>1349</v>
      </c>
      <c r="AB573" s="29" t="s">
        <v>258</v>
      </c>
      <c r="AC573" s="29" t="s">
        <v>258</v>
      </c>
      <c r="AD573" s="29" t="s">
        <v>265</v>
      </c>
      <c r="AE573" s="29" t="s">
        <v>1353</v>
      </c>
      <c r="AF573" s="29" t="s">
        <v>1368</v>
      </c>
      <c r="AG573" s="183" t="s">
        <v>1369</v>
      </c>
      <c r="AH573" s="29" t="s">
        <v>1356</v>
      </c>
      <c r="AI573" s="29" t="s">
        <v>1357</v>
      </c>
      <c r="AJ573" s="29" t="s">
        <v>258</v>
      </c>
      <c r="AK573" s="29" t="s">
        <v>258</v>
      </c>
      <c r="AL573" s="29" t="s">
        <v>13326</v>
      </c>
    </row>
    <row r="574" spans="1:38" x14ac:dyDescent="0.2">
      <c r="A574" s="35" t="s">
        <v>16</v>
      </c>
      <c r="B574" s="36">
        <v>3136</v>
      </c>
      <c r="C574" s="36"/>
      <c r="D574" s="36" t="s">
        <v>1349</v>
      </c>
      <c r="E574" s="37" t="s">
        <v>2188</v>
      </c>
      <c r="F574" s="38" t="s">
        <v>1269</v>
      </c>
      <c r="G574" s="38" t="s">
        <v>1271</v>
      </c>
      <c r="H574" s="35" t="s">
        <v>1440</v>
      </c>
      <c r="I574" s="35"/>
      <c r="J574" s="29" t="s">
        <v>1371</v>
      </c>
      <c r="K574" s="29" t="s">
        <v>1371</v>
      </c>
      <c r="L574" s="29" t="s">
        <v>1384</v>
      </c>
      <c r="M574" s="39">
        <v>103.60851731263696</v>
      </c>
      <c r="N574" s="39">
        <v>360.25411909650927</v>
      </c>
      <c r="O574" s="29">
        <v>44197</v>
      </c>
      <c r="P574" s="29">
        <v>45467</v>
      </c>
      <c r="Q574" s="40">
        <v>3.4770705</v>
      </c>
      <c r="R574" s="39">
        <v>103.45613963039014</v>
      </c>
      <c r="S574" s="39">
        <v>103.45613963039014</v>
      </c>
      <c r="T574" s="39">
        <v>103.45613963039014</v>
      </c>
      <c r="U574" s="39">
        <v>49.885700205338807</v>
      </c>
      <c r="V574" s="39">
        <v>0</v>
      </c>
      <c r="W574" s="29" t="s">
        <v>1357</v>
      </c>
      <c r="X574" s="29" t="s">
        <v>258</v>
      </c>
      <c r="Y574" s="29" t="s">
        <v>1349</v>
      </c>
      <c r="Z574" s="41" t="s">
        <v>1349</v>
      </c>
      <c r="AA574" s="42" t="s">
        <v>1349</v>
      </c>
      <c r="AB574" s="29" t="s">
        <v>258</v>
      </c>
      <c r="AC574" s="29" t="s">
        <v>258</v>
      </c>
      <c r="AD574" s="29" t="s">
        <v>265</v>
      </c>
      <c r="AE574" s="29" t="s">
        <v>1353</v>
      </c>
      <c r="AF574" s="29" t="s">
        <v>1368</v>
      </c>
      <c r="AG574" s="183" t="s">
        <v>1369</v>
      </c>
      <c r="AH574" s="29" t="s">
        <v>1356</v>
      </c>
      <c r="AI574" s="29" t="s">
        <v>1357</v>
      </c>
      <c r="AJ574" s="29" t="s">
        <v>258</v>
      </c>
      <c r="AK574" s="29" t="s">
        <v>258</v>
      </c>
      <c r="AL574" s="29" t="s">
        <v>13326</v>
      </c>
    </row>
    <row r="575" spans="1:38" x14ac:dyDescent="0.2">
      <c r="A575" s="35" t="s">
        <v>16</v>
      </c>
      <c r="B575" s="36">
        <v>3160</v>
      </c>
      <c r="C575" s="36"/>
      <c r="D575" s="36" t="s">
        <v>1349</v>
      </c>
      <c r="E575" s="37" t="s">
        <v>2189</v>
      </c>
      <c r="F575" s="38" t="s">
        <v>1269</v>
      </c>
      <c r="G575" s="38" t="s">
        <v>1271</v>
      </c>
      <c r="H575" s="35" t="s">
        <v>1440</v>
      </c>
      <c r="I575" s="35"/>
      <c r="J575" s="29" t="s">
        <v>1371</v>
      </c>
      <c r="K575" s="29" t="s">
        <v>1371</v>
      </c>
      <c r="L575" s="29" t="s">
        <v>1384</v>
      </c>
      <c r="M575" s="39">
        <v>85.343658858547172</v>
      </c>
      <c r="N575" s="39">
        <v>290.20349075975361</v>
      </c>
      <c r="O575" s="29">
        <v>44197</v>
      </c>
      <c r="P575" s="29">
        <v>45439</v>
      </c>
      <c r="Q575" s="40">
        <v>3.4004107000000001</v>
      </c>
      <c r="R575" s="39">
        <v>85.216632443531836</v>
      </c>
      <c r="S575" s="39">
        <v>85.216632443531836</v>
      </c>
      <c r="T575" s="39">
        <v>85.216632443531836</v>
      </c>
      <c r="U575" s="39">
        <v>34.553593429158113</v>
      </c>
      <c r="V575" s="39">
        <v>0</v>
      </c>
      <c r="W575" s="29" t="s">
        <v>1357</v>
      </c>
      <c r="X575" s="29" t="s">
        <v>258</v>
      </c>
      <c r="Y575" s="29" t="s">
        <v>1349</v>
      </c>
      <c r="Z575" s="41" t="s">
        <v>1349</v>
      </c>
      <c r="AA575" s="42" t="s">
        <v>1349</v>
      </c>
      <c r="AB575" s="29" t="s">
        <v>258</v>
      </c>
      <c r="AC575" s="29" t="s">
        <v>258</v>
      </c>
      <c r="AD575" s="29" t="s">
        <v>265</v>
      </c>
      <c r="AE575" s="29" t="s">
        <v>1353</v>
      </c>
      <c r="AF575" s="29" t="s">
        <v>1368</v>
      </c>
      <c r="AG575" s="183" t="s">
        <v>1369</v>
      </c>
      <c r="AH575" s="29" t="s">
        <v>1356</v>
      </c>
      <c r="AI575" s="29" t="s">
        <v>1357</v>
      </c>
      <c r="AJ575" s="29" t="s">
        <v>258</v>
      </c>
      <c r="AK575" s="29" t="s">
        <v>258</v>
      </c>
      <c r="AL575" s="29" t="s">
        <v>13326</v>
      </c>
    </row>
    <row r="576" spans="1:38" x14ac:dyDescent="0.2">
      <c r="A576" s="35" t="s">
        <v>16</v>
      </c>
      <c r="B576" s="36">
        <v>3163</v>
      </c>
      <c r="C576" s="36"/>
      <c r="D576" s="36" t="s">
        <v>1349</v>
      </c>
      <c r="E576" s="37" t="s">
        <v>2190</v>
      </c>
      <c r="F576" s="38" t="s">
        <v>1269</v>
      </c>
      <c r="G576" s="38" t="s">
        <v>1271</v>
      </c>
      <c r="H576" s="35" t="s">
        <v>1440</v>
      </c>
      <c r="I576" s="35"/>
      <c r="J576" s="29" t="s">
        <v>484</v>
      </c>
      <c r="K576" s="29" t="s">
        <v>1365</v>
      </c>
      <c r="L576" s="29" t="s">
        <v>1366</v>
      </c>
      <c r="M576" s="39">
        <v>18.523739819267306</v>
      </c>
      <c r="N576" s="39">
        <v>73.689237508555777</v>
      </c>
      <c r="O576" s="29">
        <v>44197</v>
      </c>
      <c r="P576" s="29">
        <v>45650</v>
      </c>
      <c r="Q576" s="40">
        <v>3.9780972000000001</v>
      </c>
      <c r="R576" s="39">
        <v>18.498329911019848</v>
      </c>
      <c r="S576" s="39">
        <v>18.498329911019848</v>
      </c>
      <c r="T576" s="39">
        <v>18.498329911019848</v>
      </c>
      <c r="U576" s="39">
        <v>18.194247775496233</v>
      </c>
      <c r="V576" s="39">
        <v>0</v>
      </c>
      <c r="W576" s="29" t="s">
        <v>1357</v>
      </c>
      <c r="X576" s="29" t="s">
        <v>258</v>
      </c>
      <c r="Y576" s="29" t="s">
        <v>1349</v>
      </c>
      <c r="Z576" s="41" t="s">
        <v>1349</v>
      </c>
      <c r="AA576" s="42" t="s">
        <v>1349</v>
      </c>
      <c r="AB576" s="29" t="s">
        <v>258</v>
      </c>
      <c r="AC576" s="29" t="s">
        <v>258</v>
      </c>
      <c r="AD576" s="29" t="s">
        <v>265</v>
      </c>
      <c r="AE576" s="29" t="s">
        <v>1367</v>
      </c>
      <c r="AF576" s="29" t="s">
        <v>1368</v>
      </c>
      <c r="AG576" s="183" t="s">
        <v>1369</v>
      </c>
      <c r="AH576" s="29" t="s">
        <v>1356</v>
      </c>
      <c r="AI576" s="29" t="s">
        <v>1357</v>
      </c>
      <c r="AJ576" s="29" t="s">
        <v>258</v>
      </c>
      <c r="AK576" s="29" t="s">
        <v>258</v>
      </c>
      <c r="AL576" s="29" t="s">
        <v>13326</v>
      </c>
    </row>
    <row r="577" spans="1:38" x14ac:dyDescent="0.2">
      <c r="A577" s="35" t="s">
        <v>16</v>
      </c>
      <c r="B577" s="36">
        <v>3164</v>
      </c>
      <c r="C577" s="36"/>
      <c r="D577" s="36" t="s">
        <v>1349</v>
      </c>
      <c r="E577" s="37" t="s">
        <v>2191</v>
      </c>
      <c r="F577" s="38" t="s">
        <v>1269</v>
      </c>
      <c r="G577" s="38" t="s">
        <v>1271</v>
      </c>
      <c r="H577" s="35" t="s">
        <v>1440</v>
      </c>
      <c r="I577" s="35"/>
      <c r="J577" s="29" t="s">
        <v>484</v>
      </c>
      <c r="K577" s="29" t="s">
        <v>1551</v>
      </c>
      <c r="L577" s="29" t="s">
        <v>1384</v>
      </c>
      <c r="M577" s="39">
        <v>145.97744109064462</v>
      </c>
      <c r="N577" s="39">
        <v>569.12217659137571</v>
      </c>
      <c r="O577" s="29">
        <v>44197</v>
      </c>
      <c r="P577" s="29">
        <v>45621</v>
      </c>
      <c r="Q577" s="40">
        <v>3.8986995000000002</v>
      </c>
      <c r="R577" s="39">
        <v>145.77515400410678</v>
      </c>
      <c r="S577" s="39">
        <v>145.77515400410678</v>
      </c>
      <c r="T577" s="39">
        <v>145.77515400410678</v>
      </c>
      <c r="U577" s="39">
        <v>131.79671457905545</v>
      </c>
      <c r="V577" s="39">
        <v>0</v>
      </c>
      <c r="W577" s="29" t="s">
        <v>1357</v>
      </c>
      <c r="X577" s="29" t="s">
        <v>258</v>
      </c>
      <c r="Y577" s="29" t="s">
        <v>1349</v>
      </c>
      <c r="Z577" s="41" t="s">
        <v>1349</v>
      </c>
      <c r="AA577" s="42" t="s">
        <v>1349</v>
      </c>
      <c r="AB577" s="29" t="s">
        <v>258</v>
      </c>
      <c r="AC577" s="29" t="s">
        <v>258</v>
      </c>
      <c r="AD577" s="29" t="s">
        <v>265</v>
      </c>
      <c r="AE577" s="29" t="s">
        <v>1353</v>
      </c>
      <c r="AF577" s="29" t="s">
        <v>1368</v>
      </c>
      <c r="AG577" s="183" t="s">
        <v>1369</v>
      </c>
      <c r="AH577" s="29" t="s">
        <v>1356</v>
      </c>
      <c r="AI577" s="29" t="s">
        <v>1357</v>
      </c>
      <c r="AJ577" s="29" t="s">
        <v>258</v>
      </c>
      <c r="AK577" s="29" t="s">
        <v>258</v>
      </c>
      <c r="AL577" s="29" t="s">
        <v>13326</v>
      </c>
    </row>
    <row r="578" spans="1:38" x14ac:dyDescent="0.2">
      <c r="A578" s="35" t="s">
        <v>16</v>
      </c>
      <c r="B578" s="36">
        <v>3188</v>
      </c>
      <c r="C578" s="36"/>
      <c r="D578" s="36" t="s">
        <v>1349</v>
      </c>
      <c r="E578" s="37" t="s">
        <v>2192</v>
      </c>
      <c r="F578" s="38" t="s">
        <v>1269</v>
      </c>
      <c r="G578" s="38" t="s">
        <v>1273</v>
      </c>
      <c r="H578" s="35" t="s">
        <v>1393</v>
      </c>
      <c r="I578" s="35"/>
      <c r="J578" s="29" t="s">
        <v>1405</v>
      </c>
      <c r="K578" s="29" t="s">
        <v>1558</v>
      </c>
      <c r="L578" s="29" t="s">
        <v>1394</v>
      </c>
      <c r="M578" s="39">
        <v>14.122659245204217</v>
      </c>
      <c r="N578" s="39">
        <v>13.069018480492813</v>
      </c>
      <c r="O578" s="29">
        <v>44197</v>
      </c>
      <c r="P578" s="29">
        <v>44535</v>
      </c>
      <c r="Q578" s="40">
        <v>0.92539360000000004</v>
      </c>
      <c r="R578" s="39">
        <v>13.069018480492813</v>
      </c>
      <c r="S578" s="39">
        <v>0</v>
      </c>
      <c r="T578" s="39">
        <v>0</v>
      </c>
      <c r="U578" s="39">
        <v>0</v>
      </c>
      <c r="V578" s="39">
        <v>0</v>
      </c>
      <c r="W578" s="29" t="s">
        <v>1357</v>
      </c>
      <c r="X578" s="29" t="s">
        <v>258</v>
      </c>
      <c r="Y578" s="29" t="s">
        <v>1349</v>
      </c>
      <c r="Z578" s="41" t="s">
        <v>1349</v>
      </c>
      <c r="AA578" s="42" t="s">
        <v>1349</v>
      </c>
      <c r="AB578" s="29" t="s">
        <v>258</v>
      </c>
      <c r="AC578" s="29" t="s">
        <v>258</v>
      </c>
      <c r="AD578" s="29" t="s">
        <v>265</v>
      </c>
      <c r="AE578" s="29" t="s">
        <v>1367</v>
      </c>
      <c r="AF578" s="29" t="s">
        <v>1368</v>
      </c>
      <c r="AG578" s="183" t="s">
        <v>1369</v>
      </c>
      <c r="AH578" s="29" t="s">
        <v>1413</v>
      </c>
      <c r="AI578" s="29" t="s">
        <v>1357</v>
      </c>
      <c r="AJ578" s="29" t="s">
        <v>258</v>
      </c>
      <c r="AK578" s="29" t="s">
        <v>258</v>
      </c>
      <c r="AL578" s="29" t="s">
        <v>13326</v>
      </c>
    </row>
    <row r="579" spans="1:38" x14ac:dyDescent="0.2">
      <c r="A579" s="35" t="s">
        <v>16</v>
      </c>
      <c r="B579" s="36">
        <v>3193</v>
      </c>
      <c r="C579" s="36"/>
      <c r="D579" s="36" t="s">
        <v>1349</v>
      </c>
      <c r="E579" s="37" t="s">
        <v>2193</v>
      </c>
      <c r="F579" s="38" t="s">
        <v>1269</v>
      </c>
      <c r="G579" s="38" t="s">
        <v>1445</v>
      </c>
      <c r="H579" s="35" t="s">
        <v>357</v>
      </c>
      <c r="I579" s="35"/>
      <c r="J579" s="29" t="s">
        <v>1420</v>
      </c>
      <c r="K579" s="29" t="s">
        <v>1421</v>
      </c>
      <c r="L579" s="29" t="s">
        <v>1384</v>
      </c>
      <c r="M579" s="39">
        <v>698.93642974479417</v>
      </c>
      <c r="N579" s="39">
        <v>2736.4246078028746</v>
      </c>
      <c r="O579" s="29">
        <v>44197</v>
      </c>
      <c r="P579" s="29">
        <v>45627</v>
      </c>
      <c r="Q579" s="40">
        <v>3.9151265999999998</v>
      </c>
      <c r="R579" s="39">
        <v>697.96993839835727</v>
      </c>
      <c r="S579" s="39">
        <v>697.96993839835727</v>
      </c>
      <c r="T579" s="39">
        <v>697.96993839835727</v>
      </c>
      <c r="U579" s="39">
        <v>642.51479260780286</v>
      </c>
      <c r="V579" s="39">
        <v>0</v>
      </c>
      <c r="W579" s="29" t="s">
        <v>265</v>
      </c>
      <c r="X579" s="29" t="s">
        <v>11773</v>
      </c>
      <c r="Y579" s="29">
        <v>45237</v>
      </c>
      <c r="Z579" s="41" t="s">
        <v>11759</v>
      </c>
      <c r="AA579" s="42" t="s">
        <v>1349</v>
      </c>
      <c r="AB579" s="29" t="s">
        <v>258</v>
      </c>
      <c r="AC579" s="29" t="s">
        <v>258</v>
      </c>
      <c r="AD579" s="29" t="s">
        <v>265</v>
      </c>
      <c r="AE579" s="29" t="s">
        <v>1353</v>
      </c>
      <c r="AF579" s="29" t="s">
        <v>1368</v>
      </c>
      <c r="AG579" s="183" t="s">
        <v>1369</v>
      </c>
      <c r="AH579" s="29" t="s">
        <v>1356</v>
      </c>
      <c r="AI579" s="29" t="s">
        <v>1357</v>
      </c>
      <c r="AJ579" s="29" t="s">
        <v>258</v>
      </c>
      <c r="AK579" s="29" t="s">
        <v>258</v>
      </c>
      <c r="AL579" s="29" t="s">
        <v>13327</v>
      </c>
    </row>
    <row r="580" spans="1:38" x14ac:dyDescent="0.2">
      <c r="A580" s="35" t="s">
        <v>16</v>
      </c>
      <c r="B580" s="36">
        <v>3195</v>
      </c>
      <c r="C580" s="36"/>
      <c r="D580" s="36" t="s">
        <v>1349</v>
      </c>
      <c r="E580" s="37" t="s">
        <v>2194</v>
      </c>
      <c r="F580" s="38" t="s">
        <v>1269</v>
      </c>
      <c r="G580" s="38" t="s">
        <v>1271</v>
      </c>
      <c r="H580" s="35" t="s">
        <v>1440</v>
      </c>
      <c r="I580" s="35"/>
      <c r="J580" s="29" t="s">
        <v>1528</v>
      </c>
      <c r="K580" s="29" t="s">
        <v>1529</v>
      </c>
      <c r="L580" s="29" t="s">
        <v>1530</v>
      </c>
      <c r="M580" s="39">
        <v>1264.7291448044489</v>
      </c>
      <c r="N580" s="39">
        <v>844.88409308692678</v>
      </c>
      <c r="O580" s="29">
        <v>44197</v>
      </c>
      <c r="P580" s="29">
        <v>44441</v>
      </c>
      <c r="Q580" s="40">
        <v>0.66803559999999995</v>
      </c>
      <c r="R580" s="39">
        <v>844.88409308692678</v>
      </c>
      <c r="S580" s="39">
        <v>0</v>
      </c>
      <c r="T580" s="39">
        <v>0</v>
      </c>
      <c r="U580" s="39">
        <v>0</v>
      </c>
      <c r="V580" s="39">
        <v>0</v>
      </c>
      <c r="W580" s="29" t="s">
        <v>1357</v>
      </c>
      <c r="X580" s="29" t="s">
        <v>258</v>
      </c>
      <c r="Y580" s="29" t="s">
        <v>1349</v>
      </c>
      <c r="Z580" s="41" t="s">
        <v>1349</v>
      </c>
      <c r="AA580" s="42" t="s">
        <v>1349</v>
      </c>
      <c r="AB580" s="29" t="s">
        <v>258</v>
      </c>
      <c r="AC580" s="29" t="s">
        <v>258</v>
      </c>
      <c r="AD580" s="29" t="s">
        <v>258</v>
      </c>
      <c r="AE580" s="29" t="s">
        <v>1353</v>
      </c>
      <c r="AF580" s="29" t="s">
        <v>1531</v>
      </c>
      <c r="AG580" s="183" t="s">
        <v>1532</v>
      </c>
      <c r="AH580" s="29" t="s">
        <v>1413</v>
      </c>
      <c r="AI580" s="29" t="s">
        <v>1357</v>
      </c>
      <c r="AJ580" s="29" t="s">
        <v>258</v>
      </c>
      <c r="AK580" s="29" t="s">
        <v>258</v>
      </c>
      <c r="AL580" s="29" t="s">
        <v>13326</v>
      </c>
    </row>
    <row r="581" spans="1:38" x14ac:dyDescent="0.2">
      <c r="A581" s="35" t="s">
        <v>16</v>
      </c>
      <c r="B581" s="36">
        <v>3198</v>
      </c>
      <c r="C581" s="36"/>
      <c r="D581" s="36" t="s">
        <v>1349</v>
      </c>
      <c r="E581" s="37" t="s">
        <v>2195</v>
      </c>
      <c r="F581" s="38" t="s">
        <v>1269</v>
      </c>
      <c r="G581" s="38" t="s">
        <v>1445</v>
      </c>
      <c r="H581" s="35" t="s">
        <v>975</v>
      </c>
      <c r="I581" s="35"/>
      <c r="J581" s="29" t="s">
        <v>1405</v>
      </c>
      <c r="K581" s="29" t="s">
        <v>1608</v>
      </c>
      <c r="L581" s="29" t="s">
        <v>1394</v>
      </c>
      <c r="M581" s="39">
        <v>28.03893388259532</v>
      </c>
      <c r="N581" s="39">
        <v>12.973524982888431</v>
      </c>
      <c r="O581" s="29">
        <v>44197</v>
      </c>
      <c r="P581" s="29">
        <v>44366</v>
      </c>
      <c r="Q581" s="40">
        <v>0.46269680000000002</v>
      </c>
      <c r="R581" s="39">
        <v>12.973524982888431</v>
      </c>
      <c r="S581" s="39">
        <v>0</v>
      </c>
      <c r="T581" s="39">
        <v>0</v>
      </c>
      <c r="U581" s="39">
        <v>0</v>
      </c>
      <c r="V581" s="39">
        <v>0</v>
      </c>
      <c r="W581" s="29" t="s">
        <v>1357</v>
      </c>
      <c r="X581" s="29" t="s">
        <v>258</v>
      </c>
      <c r="Y581" s="29" t="s">
        <v>1349</v>
      </c>
      <c r="Z581" s="41" t="s">
        <v>1349</v>
      </c>
      <c r="AA581" s="42" t="s">
        <v>1349</v>
      </c>
      <c r="AB581" s="29" t="s">
        <v>258</v>
      </c>
      <c r="AC581" s="29" t="s">
        <v>258</v>
      </c>
      <c r="AD581" s="29" t="s">
        <v>265</v>
      </c>
      <c r="AE581" s="29" t="s">
        <v>1367</v>
      </c>
      <c r="AF581" s="29" t="s">
        <v>1368</v>
      </c>
      <c r="AG581" s="183" t="s">
        <v>1369</v>
      </c>
      <c r="AH581" s="29" t="s">
        <v>1413</v>
      </c>
      <c r="AI581" s="29" t="s">
        <v>1357</v>
      </c>
      <c r="AJ581" s="29" t="s">
        <v>258</v>
      </c>
      <c r="AK581" s="29" t="s">
        <v>258</v>
      </c>
      <c r="AL581" s="29" t="s">
        <v>13326</v>
      </c>
    </row>
    <row r="582" spans="1:38" x14ac:dyDescent="0.2">
      <c r="A582" s="35" t="s">
        <v>16</v>
      </c>
      <c r="B582" s="36">
        <v>3206</v>
      </c>
      <c r="C582" s="36"/>
      <c r="D582" s="36" t="s">
        <v>1349</v>
      </c>
      <c r="E582" s="37" t="s">
        <v>2196</v>
      </c>
      <c r="F582" s="38" t="s">
        <v>1262</v>
      </c>
      <c r="G582" s="38" t="s">
        <v>1263</v>
      </c>
      <c r="H582" s="35" t="s">
        <v>482</v>
      </c>
      <c r="I582" s="35"/>
      <c r="J582" s="29" t="s">
        <v>1466</v>
      </c>
      <c r="K582" s="29" t="s">
        <v>1466</v>
      </c>
      <c r="L582" s="29" t="s">
        <v>1672</v>
      </c>
      <c r="M582" s="39">
        <v>8.5466805248808768</v>
      </c>
      <c r="N582" s="39">
        <v>42.704153319644078</v>
      </c>
      <c r="O582" s="29">
        <v>44197</v>
      </c>
      <c r="P582" s="29">
        <v>46022</v>
      </c>
      <c r="Q582" s="40">
        <v>4.9965776999999996</v>
      </c>
      <c r="R582" s="39">
        <v>8.5361533196440789</v>
      </c>
      <c r="S582" s="39">
        <v>8.5361533196440789</v>
      </c>
      <c r="T582" s="39">
        <v>8.5361533196440789</v>
      </c>
      <c r="U582" s="39">
        <v>8.5595400410677609</v>
      </c>
      <c r="V582" s="39">
        <v>8.5361533196440789</v>
      </c>
      <c r="W582" s="29" t="s">
        <v>1357</v>
      </c>
      <c r="X582" s="29" t="s">
        <v>258</v>
      </c>
      <c r="Y582" s="29" t="s">
        <v>1349</v>
      </c>
      <c r="Z582" s="41" t="s">
        <v>1349</v>
      </c>
      <c r="AA582" s="42" t="s">
        <v>1349</v>
      </c>
      <c r="AB582" s="29" t="s">
        <v>258</v>
      </c>
      <c r="AC582" s="29" t="s">
        <v>258</v>
      </c>
      <c r="AD582" s="29" t="s">
        <v>258</v>
      </c>
      <c r="AE582" s="29" t="s">
        <v>1367</v>
      </c>
      <c r="AF582" s="29" t="s">
        <v>1468</v>
      </c>
      <c r="AG582" s="183" t="s">
        <v>1469</v>
      </c>
      <c r="AH582" s="29" t="s">
        <v>1356</v>
      </c>
      <c r="AI582" s="29" t="s">
        <v>1357</v>
      </c>
      <c r="AJ582" s="29" t="s">
        <v>258</v>
      </c>
      <c r="AK582" s="29" t="s">
        <v>258</v>
      </c>
      <c r="AL582" s="29" t="s">
        <v>13326</v>
      </c>
    </row>
    <row r="583" spans="1:38" x14ac:dyDescent="0.2">
      <c r="A583" s="35" t="s">
        <v>16</v>
      </c>
      <c r="B583" s="36">
        <v>3207</v>
      </c>
      <c r="C583" s="36"/>
      <c r="D583" s="36" t="s">
        <v>1349</v>
      </c>
      <c r="E583" s="37" t="s">
        <v>2197</v>
      </c>
      <c r="F583" s="38" t="s">
        <v>1262</v>
      </c>
      <c r="G583" s="38" t="s">
        <v>1263</v>
      </c>
      <c r="H583" s="35" t="s">
        <v>482</v>
      </c>
      <c r="I583" s="35"/>
      <c r="J583" s="29" t="s">
        <v>1466</v>
      </c>
      <c r="K583" s="29" t="s">
        <v>1466</v>
      </c>
      <c r="L583" s="29" t="s">
        <v>1672</v>
      </c>
      <c r="M583" s="39">
        <v>8.8138268255298104</v>
      </c>
      <c r="N583" s="39">
        <v>44.038970568104034</v>
      </c>
      <c r="O583" s="29">
        <v>44197</v>
      </c>
      <c r="P583" s="29">
        <v>46022</v>
      </c>
      <c r="Q583" s="40">
        <v>4.9965776999999996</v>
      </c>
      <c r="R583" s="39">
        <v>8.8029705681040369</v>
      </c>
      <c r="S583" s="39">
        <v>8.8029705681040369</v>
      </c>
      <c r="T583" s="39">
        <v>8.8029705681040369</v>
      </c>
      <c r="U583" s="39">
        <v>8.8270882956878847</v>
      </c>
      <c r="V583" s="39">
        <v>8.8029705681040369</v>
      </c>
      <c r="W583" s="29" t="s">
        <v>1357</v>
      </c>
      <c r="X583" s="29" t="s">
        <v>258</v>
      </c>
      <c r="Y583" s="29" t="s">
        <v>1349</v>
      </c>
      <c r="Z583" s="41" t="s">
        <v>1349</v>
      </c>
      <c r="AA583" s="42" t="s">
        <v>1349</v>
      </c>
      <c r="AB583" s="29" t="s">
        <v>258</v>
      </c>
      <c r="AC583" s="29" t="s">
        <v>258</v>
      </c>
      <c r="AD583" s="29" t="s">
        <v>258</v>
      </c>
      <c r="AE583" s="29" t="s">
        <v>1367</v>
      </c>
      <c r="AF583" s="29" t="s">
        <v>1468</v>
      </c>
      <c r="AG583" s="183" t="s">
        <v>1469</v>
      </c>
      <c r="AH583" s="29" t="s">
        <v>1356</v>
      </c>
      <c r="AI583" s="29" t="s">
        <v>1357</v>
      </c>
      <c r="AJ583" s="29" t="s">
        <v>258</v>
      </c>
      <c r="AK583" s="29" t="s">
        <v>258</v>
      </c>
      <c r="AL583" s="29" t="s">
        <v>13326</v>
      </c>
    </row>
    <row r="584" spans="1:38" x14ac:dyDescent="0.2">
      <c r="A584" s="35" t="s">
        <v>16</v>
      </c>
      <c r="B584" s="36">
        <v>3208</v>
      </c>
      <c r="C584" s="36"/>
      <c r="D584" s="36" t="s">
        <v>1349</v>
      </c>
      <c r="E584" s="37" t="s">
        <v>2198</v>
      </c>
      <c r="F584" s="38" t="s">
        <v>1266</v>
      </c>
      <c r="G584" s="38" t="s">
        <v>1267</v>
      </c>
      <c r="H584" s="35" t="s">
        <v>1177</v>
      </c>
      <c r="I584" s="35"/>
      <c r="J584" s="29" t="s">
        <v>1492</v>
      </c>
      <c r="K584" s="29" t="s">
        <v>1493</v>
      </c>
      <c r="L584" s="29" t="s">
        <v>1494</v>
      </c>
      <c r="M584" s="39">
        <v>82.788478455774566</v>
      </c>
      <c r="N584" s="39">
        <v>130.55760438056126</v>
      </c>
      <c r="O584" s="29">
        <v>44197</v>
      </c>
      <c r="P584" s="29">
        <v>44773</v>
      </c>
      <c r="Q584" s="40">
        <v>1.5770021000000001</v>
      </c>
      <c r="R584" s="39">
        <v>82.588432580424367</v>
      </c>
      <c r="S584" s="39">
        <v>47.969171800136891</v>
      </c>
      <c r="T584" s="39">
        <v>0</v>
      </c>
      <c r="U584" s="39">
        <v>0</v>
      </c>
      <c r="V584" s="39">
        <v>0</v>
      </c>
      <c r="W584" s="29" t="s">
        <v>1357</v>
      </c>
      <c r="X584" s="29" t="s">
        <v>258</v>
      </c>
      <c r="Y584" s="29" t="s">
        <v>1349</v>
      </c>
      <c r="Z584" s="41" t="s">
        <v>1349</v>
      </c>
      <c r="AA584" s="42" t="s">
        <v>1349</v>
      </c>
      <c r="AB584" s="29" t="s">
        <v>258</v>
      </c>
      <c r="AC584" s="29" t="s">
        <v>258</v>
      </c>
      <c r="AD584" s="29" t="s">
        <v>258</v>
      </c>
      <c r="AE584" s="29" t="s">
        <v>1353</v>
      </c>
      <c r="AF584" s="29" t="s">
        <v>1495</v>
      </c>
      <c r="AG584" s="183" t="s">
        <v>1496</v>
      </c>
      <c r="AH584" s="29" t="s">
        <v>1413</v>
      </c>
      <c r="AI584" s="29" t="s">
        <v>1357</v>
      </c>
      <c r="AJ584" s="29" t="s">
        <v>258</v>
      </c>
      <c r="AK584" s="29" t="s">
        <v>258</v>
      </c>
      <c r="AL584" s="29" t="s">
        <v>13326</v>
      </c>
    </row>
    <row r="585" spans="1:38" x14ac:dyDescent="0.2">
      <c r="A585" s="35" t="s">
        <v>16</v>
      </c>
      <c r="B585" s="36">
        <v>3222</v>
      </c>
      <c r="C585" s="36"/>
      <c r="D585" s="36" t="s">
        <v>1349</v>
      </c>
      <c r="E585" s="37" t="s">
        <v>2199</v>
      </c>
      <c r="F585" s="38" t="s">
        <v>1266</v>
      </c>
      <c r="G585" s="38" t="s">
        <v>1268</v>
      </c>
      <c r="H585" s="35" t="s">
        <v>1359</v>
      </c>
      <c r="I585" s="35"/>
      <c r="J585" s="29" t="s">
        <v>274</v>
      </c>
      <c r="K585" s="29" t="s">
        <v>1446</v>
      </c>
      <c r="L585" s="29" t="s">
        <v>2153</v>
      </c>
      <c r="M585" s="39">
        <v>59.280132393482454</v>
      </c>
      <c r="N585" s="39">
        <v>228.19402053388092</v>
      </c>
      <c r="O585" s="29">
        <v>44197</v>
      </c>
      <c r="P585" s="29">
        <v>45603</v>
      </c>
      <c r="Q585" s="40">
        <v>3.8494182000000001</v>
      </c>
      <c r="R585" s="39">
        <v>59.197453798767967</v>
      </c>
      <c r="S585" s="39">
        <v>59.197453798767967</v>
      </c>
      <c r="T585" s="39">
        <v>59.197453798767967</v>
      </c>
      <c r="U585" s="39">
        <v>50.601659137577002</v>
      </c>
      <c r="V585" s="39">
        <v>0</v>
      </c>
      <c r="W585" s="29" t="s">
        <v>1357</v>
      </c>
      <c r="X585" s="29" t="s">
        <v>258</v>
      </c>
      <c r="Y585" s="29" t="s">
        <v>1349</v>
      </c>
      <c r="Z585" s="41" t="s">
        <v>1349</v>
      </c>
      <c r="AA585" s="42" t="s">
        <v>1349</v>
      </c>
      <c r="AB585" s="29" t="s">
        <v>258</v>
      </c>
      <c r="AC585" s="29" t="s">
        <v>258</v>
      </c>
      <c r="AD585" s="29" t="s">
        <v>258</v>
      </c>
      <c r="AE585" s="29" t="s">
        <v>1367</v>
      </c>
      <c r="AF585" s="29" t="s">
        <v>2154</v>
      </c>
      <c r="AG585" s="183" t="s">
        <v>2155</v>
      </c>
      <c r="AH585" s="29" t="s">
        <v>1356</v>
      </c>
      <c r="AI585" s="29" t="s">
        <v>1357</v>
      </c>
      <c r="AJ585" s="29" t="s">
        <v>258</v>
      </c>
      <c r="AK585" s="29" t="s">
        <v>258</v>
      </c>
      <c r="AL585" s="29" t="s">
        <v>13326</v>
      </c>
    </row>
    <row r="586" spans="1:38" x14ac:dyDescent="0.2">
      <c r="A586" s="35" t="s">
        <v>16</v>
      </c>
      <c r="B586" s="36">
        <v>3225</v>
      </c>
      <c r="C586" s="36"/>
      <c r="D586" s="36" t="s">
        <v>1349</v>
      </c>
      <c r="E586" s="37" t="s">
        <v>2200</v>
      </c>
      <c r="F586" s="38" t="s">
        <v>1269</v>
      </c>
      <c r="G586" s="38" t="s">
        <v>1273</v>
      </c>
      <c r="H586" s="35" t="s">
        <v>1393</v>
      </c>
      <c r="I586" s="35"/>
      <c r="J586" s="29" t="s">
        <v>382</v>
      </c>
      <c r="K586" s="29" t="s">
        <v>1897</v>
      </c>
      <c r="L586" s="29" t="s">
        <v>1898</v>
      </c>
      <c r="M586" s="39">
        <v>1195.2060051867777</v>
      </c>
      <c r="N586" s="39">
        <v>1783.4011827515401</v>
      </c>
      <c r="O586" s="29">
        <v>44197</v>
      </c>
      <c r="P586" s="29">
        <v>44742</v>
      </c>
      <c r="Q586" s="40">
        <v>1.4921287000000001</v>
      </c>
      <c r="R586" s="39">
        <v>1192.2004243668721</v>
      </c>
      <c r="S586" s="39">
        <v>591.20075838466801</v>
      </c>
      <c r="T586" s="39">
        <v>0</v>
      </c>
      <c r="U586" s="39">
        <v>0</v>
      </c>
      <c r="V586" s="39">
        <v>0</v>
      </c>
      <c r="W586" s="29" t="s">
        <v>1357</v>
      </c>
      <c r="X586" s="29" t="s">
        <v>258</v>
      </c>
      <c r="Y586" s="29" t="s">
        <v>1349</v>
      </c>
      <c r="Z586" s="41" t="s">
        <v>1349</v>
      </c>
      <c r="AA586" s="42" t="s">
        <v>1349</v>
      </c>
      <c r="AB586" s="29" t="s">
        <v>258</v>
      </c>
      <c r="AC586" s="29" t="s">
        <v>258</v>
      </c>
      <c r="AD586" s="29" t="s">
        <v>258</v>
      </c>
      <c r="AE586" s="29" t="s">
        <v>1353</v>
      </c>
      <c r="AF586" s="29" t="s">
        <v>1368</v>
      </c>
      <c r="AG586" s="183" t="s">
        <v>1369</v>
      </c>
      <c r="AH586" s="29" t="s">
        <v>1413</v>
      </c>
      <c r="AI586" s="29" t="s">
        <v>1357</v>
      </c>
      <c r="AJ586" s="29" t="s">
        <v>258</v>
      </c>
      <c r="AK586" s="29" t="s">
        <v>258</v>
      </c>
      <c r="AL586" s="29" t="s">
        <v>13326</v>
      </c>
    </row>
    <row r="587" spans="1:38" x14ac:dyDescent="0.2">
      <c r="A587" s="35" t="s">
        <v>16</v>
      </c>
      <c r="B587" s="36">
        <v>3232</v>
      </c>
      <c r="C587" s="36"/>
      <c r="D587" s="36" t="s">
        <v>1349</v>
      </c>
      <c r="E587" s="37" t="s">
        <v>2201</v>
      </c>
      <c r="F587" s="38" t="s">
        <v>1269</v>
      </c>
      <c r="G587" s="38" t="s">
        <v>1273</v>
      </c>
      <c r="H587" s="35" t="s">
        <v>1393</v>
      </c>
      <c r="I587" s="35"/>
      <c r="J587" s="29" t="s">
        <v>1405</v>
      </c>
      <c r="K587" s="29" t="s">
        <v>1434</v>
      </c>
      <c r="L587" s="29" t="s">
        <v>1366</v>
      </c>
      <c r="M587" s="39">
        <v>47.859165709604106</v>
      </c>
      <c r="N587" s="39">
        <v>164.18216016427104</v>
      </c>
      <c r="O587" s="29">
        <v>44197</v>
      </c>
      <c r="P587" s="29">
        <v>45450</v>
      </c>
      <c r="Q587" s="40">
        <v>3.4305270000000001</v>
      </c>
      <c r="R587" s="39">
        <v>47.788268309377138</v>
      </c>
      <c r="S587" s="39">
        <v>47.788268309377138</v>
      </c>
      <c r="T587" s="39">
        <v>47.788268309377138</v>
      </c>
      <c r="U587" s="39">
        <v>20.81735523613963</v>
      </c>
      <c r="V587" s="39">
        <v>0</v>
      </c>
      <c r="W587" s="29" t="s">
        <v>265</v>
      </c>
      <c r="X587" s="29" t="s">
        <v>11773</v>
      </c>
      <c r="Y587" s="29">
        <v>45244</v>
      </c>
      <c r="Z587" s="41" t="s">
        <v>11759</v>
      </c>
      <c r="AA587" s="42" t="s">
        <v>1349</v>
      </c>
      <c r="AB587" s="29" t="s">
        <v>258</v>
      </c>
      <c r="AC587" s="29" t="s">
        <v>258</v>
      </c>
      <c r="AD587" s="29" t="s">
        <v>265</v>
      </c>
      <c r="AE587" s="29" t="s">
        <v>1367</v>
      </c>
      <c r="AF587" s="29" t="s">
        <v>1368</v>
      </c>
      <c r="AG587" s="183" t="s">
        <v>1369</v>
      </c>
      <c r="AH587" s="29" t="s">
        <v>1356</v>
      </c>
      <c r="AI587" s="29" t="s">
        <v>1357</v>
      </c>
      <c r="AJ587" s="29" t="s">
        <v>258</v>
      </c>
      <c r="AK587" s="29" t="s">
        <v>258</v>
      </c>
      <c r="AL587" s="29" t="s">
        <v>13327</v>
      </c>
    </row>
    <row r="588" spans="1:38" x14ac:dyDescent="0.2">
      <c r="A588" s="35" t="s">
        <v>16</v>
      </c>
      <c r="B588" s="36">
        <v>3233</v>
      </c>
      <c r="C588" s="36"/>
      <c r="D588" s="36" t="s">
        <v>1349</v>
      </c>
      <c r="E588" s="37" t="s">
        <v>2202</v>
      </c>
      <c r="F588" s="38" t="s">
        <v>1266</v>
      </c>
      <c r="G588" s="38" t="s">
        <v>1268</v>
      </c>
      <c r="H588" s="35" t="s">
        <v>1133</v>
      </c>
      <c r="I588" s="35"/>
      <c r="J588" s="29" t="s">
        <v>1466</v>
      </c>
      <c r="K588" s="29" t="s">
        <v>1466</v>
      </c>
      <c r="L588" s="29" t="s">
        <v>1855</v>
      </c>
      <c r="M588" s="39">
        <v>36.950235516723339</v>
      </c>
      <c r="N588" s="39">
        <v>184.6247227926078</v>
      </c>
      <c r="O588" s="29">
        <v>44197</v>
      </c>
      <c r="P588" s="29">
        <v>46022</v>
      </c>
      <c r="Q588" s="40">
        <v>4.9965776999999996</v>
      </c>
      <c r="R588" s="39">
        <v>36.904722792607799</v>
      </c>
      <c r="S588" s="39">
        <v>36.904722792607799</v>
      </c>
      <c r="T588" s="39">
        <v>36.904722792607799</v>
      </c>
      <c r="U588" s="39">
        <v>37.005831622176593</v>
      </c>
      <c r="V588" s="39">
        <v>36.904722792607799</v>
      </c>
      <c r="W588" s="29" t="s">
        <v>1357</v>
      </c>
      <c r="X588" s="29" t="s">
        <v>258</v>
      </c>
      <c r="Y588" s="29" t="s">
        <v>1349</v>
      </c>
      <c r="Z588" s="41" t="s">
        <v>1349</v>
      </c>
      <c r="AA588" s="42" t="s">
        <v>1349</v>
      </c>
      <c r="AB588" s="29" t="s">
        <v>258</v>
      </c>
      <c r="AC588" s="29" t="s">
        <v>258</v>
      </c>
      <c r="AD588" s="29" t="s">
        <v>258</v>
      </c>
      <c r="AE588" s="29" t="s">
        <v>1353</v>
      </c>
      <c r="AF588" s="29" t="s">
        <v>1468</v>
      </c>
      <c r="AG588" s="183" t="s">
        <v>1469</v>
      </c>
      <c r="AH588" s="29" t="s">
        <v>1413</v>
      </c>
      <c r="AI588" s="29" t="s">
        <v>1357</v>
      </c>
      <c r="AJ588" s="29" t="s">
        <v>258</v>
      </c>
      <c r="AK588" s="29" t="s">
        <v>258</v>
      </c>
      <c r="AL588" s="29" t="s">
        <v>13326</v>
      </c>
    </row>
    <row r="589" spans="1:38" x14ac:dyDescent="0.2">
      <c r="A589" s="35" t="s">
        <v>16</v>
      </c>
      <c r="B589" s="36">
        <v>3238</v>
      </c>
      <c r="C589" s="36"/>
      <c r="D589" s="36" t="s">
        <v>1349</v>
      </c>
      <c r="E589" s="37" t="s">
        <v>2203</v>
      </c>
      <c r="F589" s="38" t="s">
        <v>1269</v>
      </c>
      <c r="G589" s="38" t="s">
        <v>1273</v>
      </c>
      <c r="H589" s="35" t="s">
        <v>1393</v>
      </c>
      <c r="I589" s="35"/>
      <c r="J589" s="29" t="s">
        <v>1371</v>
      </c>
      <c r="K589" s="29" t="s">
        <v>1371</v>
      </c>
      <c r="L589" s="29" t="s">
        <v>1384</v>
      </c>
      <c r="M589" s="39">
        <v>59.143741769884819</v>
      </c>
      <c r="N589" s="39">
        <v>209.20934702258725</v>
      </c>
      <c r="O589" s="29">
        <v>44197</v>
      </c>
      <c r="P589" s="29">
        <v>45489</v>
      </c>
      <c r="Q589" s="40">
        <v>3.5373032000000002</v>
      </c>
      <c r="R589" s="39">
        <v>59.057549623545519</v>
      </c>
      <c r="S589" s="39">
        <v>59.057549623545519</v>
      </c>
      <c r="T589" s="39">
        <v>59.057549623545519</v>
      </c>
      <c r="U589" s="39">
        <v>32.036698151950723</v>
      </c>
      <c r="V589" s="39">
        <v>0</v>
      </c>
      <c r="W589" s="29" t="s">
        <v>265</v>
      </c>
      <c r="X589" s="29" t="s">
        <v>11773</v>
      </c>
      <c r="Y589" s="29">
        <v>45260</v>
      </c>
      <c r="Z589" s="41" t="s">
        <v>11759</v>
      </c>
      <c r="AA589" s="42" t="s">
        <v>1349</v>
      </c>
      <c r="AB589" s="29" t="s">
        <v>258</v>
      </c>
      <c r="AC589" s="29" t="s">
        <v>258</v>
      </c>
      <c r="AD589" s="29" t="s">
        <v>265</v>
      </c>
      <c r="AE589" s="29" t="s">
        <v>1353</v>
      </c>
      <c r="AF589" s="29" t="s">
        <v>1368</v>
      </c>
      <c r="AG589" s="183" t="s">
        <v>1369</v>
      </c>
      <c r="AH589" s="29" t="s">
        <v>1356</v>
      </c>
      <c r="AI589" s="29" t="s">
        <v>1357</v>
      </c>
      <c r="AJ589" s="29" t="s">
        <v>258</v>
      </c>
      <c r="AK589" s="29" t="s">
        <v>258</v>
      </c>
      <c r="AL589" s="29" t="s">
        <v>13327</v>
      </c>
    </row>
    <row r="590" spans="1:38" x14ac:dyDescent="0.2">
      <c r="A590" s="35" t="s">
        <v>16</v>
      </c>
      <c r="B590" s="36">
        <v>3247</v>
      </c>
      <c r="C590" s="36"/>
      <c r="D590" s="36" t="s">
        <v>1349</v>
      </c>
      <c r="E590" s="37" t="s">
        <v>2204</v>
      </c>
      <c r="F590" s="38" t="s">
        <v>1269</v>
      </c>
      <c r="G590" s="38" t="s">
        <v>1271</v>
      </c>
      <c r="H590" s="35" t="s">
        <v>11597</v>
      </c>
      <c r="I590" s="35"/>
      <c r="J590" s="29" t="s">
        <v>1513</v>
      </c>
      <c r="K590" s="29" t="s">
        <v>1514</v>
      </c>
      <c r="L590" s="29" t="s">
        <v>2205</v>
      </c>
      <c r="M590" s="39">
        <v>30.288484981346524</v>
      </c>
      <c r="N590" s="39">
        <v>32.75551540041068</v>
      </c>
      <c r="O590" s="29">
        <v>44197</v>
      </c>
      <c r="P590" s="29">
        <v>44592</v>
      </c>
      <c r="Q590" s="40">
        <v>1.0814511</v>
      </c>
      <c r="R590" s="39">
        <v>30.191321013004792</v>
      </c>
      <c r="S590" s="39">
        <v>2.5641943874058866</v>
      </c>
      <c r="T590" s="39">
        <v>0</v>
      </c>
      <c r="U590" s="39">
        <v>0</v>
      </c>
      <c r="V590" s="39">
        <v>0</v>
      </c>
      <c r="W590" s="29" t="s">
        <v>1357</v>
      </c>
      <c r="X590" s="29" t="s">
        <v>258</v>
      </c>
      <c r="Y590" s="29" t="s">
        <v>1349</v>
      </c>
      <c r="Z590" s="41" t="s">
        <v>1349</v>
      </c>
      <c r="AA590" s="42" t="s">
        <v>1349</v>
      </c>
      <c r="AB590" s="29" t="s">
        <v>258</v>
      </c>
      <c r="AC590" s="29" t="s">
        <v>258</v>
      </c>
      <c r="AD590" s="29" t="s">
        <v>258</v>
      </c>
      <c r="AE590" s="29" t="s">
        <v>1367</v>
      </c>
      <c r="AF590" s="29" t="s">
        <v>1368</v>
      </c>
      <c r="AG590" s="183" t="s">
        <v>1369</v>
      </c>
      <c r="AH590" s="29" t="s">
        <v>1413</v>
      </c>
      <c r="AI590" s="29" t="s">
        <v>1357</v>
      </c>
      <c r="AJ590" s="29" t="s">
        <v>258</v>
      </c>
      <c r="AK590" s="29" t="s">
        <v>258</v>
      </c>
      <c r="AL590" s="29" t="s">
        <v>13326</v>
      </c>
    </row>
    <row r="591" spans="1:38" x14ac:dyDescent="0.2">
      <c r="A591" s="35" t="s">
        <v>16</v>
      </c>
      <c r="B591" s="36">
        <v>3251</v>
      </c>
      <c r="C591" s="36"/>
      <c r="D591" s="36" t="s">
        <v>1349</v>
      </c>
      <c r="E591" s="37" t="s">
        <v>2206</v>
      </c>
      <c r="F591" s="38" t="s">
        <v>1269</v>
      </c>
      <c r="G591" s="38" t="s">
        <v>1271</v>
      </c>
      <c r="H591" s="35" t="s">
        <v>1440</v>
      </c>
      <c r="I591" s="35"/>
      <c r="J591" s="29" t="s">
        <v>1371</v>
      </c>
      <c r="K591" s="29" t="s">
        <v>1371</v>
      </c>
      <c r="L591" s="29" t="s">
        <v>1384</v>
      </c>
      <c r="M591" s="39">
        <v>106.00048737736049</v>
      </c>
      <c r="N591" s="39">
        <v>381.92098562628337</v>
      </c>
      <c r="O591" s="29">
        <v>44197</v>
      </c>
      <c r="P591" s="29">
        <v>45513</v>
      </c>
      <c r="Q591" s="40">
        <v>3.6030115999999999</v>
      </c>
      <c r="R591" s="39">
        <v>105.84750171115674</v>
      </c>
      <c r="S591" s="39">
        <v>105.84750171115674</v>
      </c>
      <c r="T591" s="39">
        <v>105.84750171115674</v>
      </c>
      <c r="U591" s="39">
        <v>64.378480492813139</v>
      </c>
      <c r="V591" s="39">
        <v>0</v>
      </c>
      <c r="W591" s="29" t="s">
        <v>265</v>
      </c>
      <c r="X591" s="29" t="s">
        <v>11773</v>
      </c>
      <c r="Y591" s="29">
        <v>45285</v>
      </c>
      <c r="Z591" s="41" t="s">
        <v>11760</v>
      </c>
      <c r="AA591" s="42" t="s">
        <v>1349</v>
      </c>
      <c r="AB591" s="29" t="s">
        <v>258</v>
      </c>
      <c r="AC591" s="29" t="s">
        <v>258</v>
      </c>
      <c r="AD591" s="29" t="s">
        <v>265</v>
      </c>
      <c r="AE591" s="29" t="s">
        <v>1353</v>
      </c>
      <c r="AF591" s="29" t="s">
        <v>1368</v>
      </c>
      <c r="AG591" s="183" t="s">
        <v>1369</v>
      </c>
      <c r="AH591" s="29" t="s">
        <v>1356</v>
      </c>
      <c r="AI591" s="29" t="s">
        <v>1357</v>
      </c>
      <c r="AJ591" s="29" t="s">
        <v>258</v>
      </c>
      <c r="AK591" s="29" t="s">
        <v>258</v>
      </c>
      <c r="AL591" s="29" t="s">
        <v>13327</v>
      </c>
    </row>
    <row r="592" spans="1:38" x14ac:dyDescent="0.2">
      <c r="A592" s="35" t="s">
        <v>16</v>
      </c>
      <c r="B592" s="36">
        <v>3268</v>
      </c>
      <c r="C592" s="36"/>
      <c r="D592" s="36" t="s">
        <v>1349</v>
      </c>
      <c r="E592" s="37" t="s">
        <v>2207</v>
      </c>
      <c r="F592" s="38" t="s">
        <v>1269</v>
      </c>
      <c r="G592" s="38" t="s">
        <v>1271</v>
      </c>
      <c r="H592" s="35" t="s">
        <v>11597</v>
      </c>
      <c r="I592" s="35"/>
      <c r="J592" s="29" t="s">
        <v>484</v>
      </c>
      <c r="K592" s="29" t="s">
        <v>1383</v>
      </c>
      <c r="L592" s="29" t="s">
        <v>1384</v>
      </c>
      <c r="M592" s="39">
        <v>20.948392573706499</v>
      </c>
      <c r="N592" s="39">
        <v>20.876700889801505</v>
      </c>
      <c r="O592" s="29">
        <v>44197</v>
      </c>
      <c r="P592" s="29">
        <v>44561</v>
      </c>
      <c r="Q592" s="40">
        <v>0.99657770000000001</v>
      </c>
      <c r="R592" s="39">
        <v>20.876700889801505</v>
      </c>
      <c r="S592" s="39">
        <v>0</v>
      </c>
      <c r="T592" s="39">
        <v>0</v>
      </c>
      <c r="U592" s="39">
        <v>0</v>
      </c>
      <c r="V592" s="39">
        <v>0</v>
      </c>
      <c r="W592" s="29" t="s">
        <v>1357</v>
      </c>
      <c r="X592" s="29" t="s">
        <v>258</v>
      </c>
      <c r="Y592" s="29" t="s">
        <v>1349</v>
      </c>
      <c r="Z592" s="41" t="s">
        <v>1349</v>
      </c>
      <c r="AA592" s="42" t="s">
        <v>1349</v>
      </c>
      <c r="AB592" s="29" t="s">
        <v>258</v>
      </c>
      <c r="AC592" s="29" t="s">
        <v>258</v>
      </c>
      <c r="AD592" s="29" t="s">
        <v>265</v>
      </c>
      <c r="AE592" s="29" t="s">
        <v>1353</v>
      </c>
      <c r="AF592" s="29" t="s">
        <v>1368</v>
      </c>
      <c r="AG592" s="183" t="s">
        <v>1369</v>
      </c>
      <c r="AH592" s="29" t="s">
        <v>1413</v>
      </c>
      <c r="AI592" s="29" t="s">
        <v>1357</v>
      </c>
      <c r="AJ592" s="29" t="s">
        <v>258</v>
      </c>
      <c r="AK592" s="29" t="s">
        <v>258</v>
      </c>
      <c r="AL592" s="29" t="s">
        <v>13326</v>
      </c>
    </row>
    <row r="593" spans="1:38" x14ac:dyDescent="0.2">
      <c r="A593" s="35" t="s">
        <v>16</v>
      </c>
      <c r="B593" s="36">
        <v>3272</v>
      </c>
      <c r="C593" s="36"/>
      <c r="D593" s="36" t="s">
        <v>1349</v>
      </c>
      <c r="E593" s="37" t="s">
        <v>2208</v>
      </c>
      <c r="F593" s="38" t="s">
        <v>1269</v>
      </c>
      <c r="G593" s="38" t="s">
        <v>1271</v>
      </c>
      <c r="H593" s="35" t="s">
        <v>1440</v>
      </c>
      <c r="I593" s="35"/>
      <c r="J593" s="29" t="s">
        <v>484</v>
      </c>
      <c r="K593" s="29" t="s">
        <v>1365</v>
      </c>
      <c r="L593" s="29" t="s">
        <v>1384</v>
      </c>
      <c r="M593" s="39">
        <v>37.757366648737047</v>
      </c>
      <c r="N593" s="39">
        <v>147.92824640657085</v>
      </c>
      <c r="O593" s="29">
        <v>44197</v>
      </c>
      <c r="P593" s="29">
        <v>45628</v>
      </c>
      <c r="Q593" s="40">
        <v>3.9178644999999999</v>
      </c>
      <c r="R593" s="39">
        <v>37.705174537987681</v>
      </c>
      <c r="S593" s="39">
        <v>37.705174537987681</v>
      </c>
      <c r="T593" s="39">
        <v>37.705174537987681</v>
      </c>
      <c r="U593" s="39">
        <v>34.812722792607801</v>
      </c>
      <c r="V593" s="39">
        <v>0</v>
      </c>
      <c r="W593" s="29" t="s">
        <v>1357</v>
      </c>
      <c r="X593" s="29" t="s">
        <v>258</v>
      </c>
      <c r="Y593" s="29" t="s">
        <v>1349</v>
      </c>
      <c r="Z593" s="41" t="s">
        <v>1349</v>
      </c>
      <c r="AA593" s="42" t="s">
        <v>1349</v>
      </c>
      <c r="AB593" s="29" t="s">
        <v>258</v>
      </c>
      <c r="AC593" s="29" t="s">
        <v>258</v>
      </c>
      <c r="AD593" s="29" t="s">
        <v>265</v>
      </c>
      <c r="AE593" s="29" t="s">
        <v>1353</v>
      </c>
      <c r="AF593" s="29" t="s">
        <v>1368</v>
      </c>
      <c r="AG593" s="183" t="s">
        <v>1369</v>
      </c>
      <c r="AH593" s="29" t="s">
        <v>1356</v>
      </c>
      <c r="AI593" s="29" t="s">
        <v>1357</v>
      </c>
      <c r="AJ593" s="29" t="s">
        <v>258</v>
      </c>
      <c r="AK593" s="29" t="s">
        <v>258</v>
      </c>
      <c r="AL593" s="29" t="s">
        <v>13326</v>
      </c>
    </row>
    <row r="594" spans="1:38" x14ac:dyDescent="0.2">
      <c r="A594" s="35" t="s">
        <v>16</v>
      </c>
      <c r="B594" s="36">
        <v>3274</v>
      </c>
      <c r="C594" s="36"/>
      <c r="D594" s="36" t="s">
        <v>1349</v>
      </c>
      <c r="E594" s="37" t="s">
        <v>2209</v>
      </c>
      <c r="F594" s="38" t="s">
        <v>1269</v>
      </c>
      <c r="G594" s="38" t="s">
        <v>1271</v>
      </c>
      <c r="H594" s="35" t="s">
        <v>1440</v>
      </c>
      <c r="I594" s="35"/>
      <c r="J594" s="29" t="s">
        <v>1371</v>
      </c>
      <c r="K594" s="29" t="s">
        <v>1371</v>
      </c>
      <c r="L594" s="29" t="s">
        <v>1384</v>
      </c>
      <c r="M594" s="39">
        <v>112.7275370405398</v>
      </c>
      <c r="N594" s="39">
        <v>388.25802053388094</v>
      </c>
      <c r="O594" s="29">
        <v>44197</v>
      </c>
      <c r="P594" s="29">
        <v>45455</v>
      </c>
      <c r="Q594" s="40">
        <v>3.4442162999999999</v>
      </c>
      <c r="R594" s="39">
        <v>112.56090349075976</v>
      </c>
      <c r="S594" s="39">
        <v>112.56090349075976</v>
      </c>
      <c r="T594" s="39">
        <v>112.56090349075976</v>
      </c>
      <c r="U594" s="39">
        <v>50.575310061601648</v>
      </c>
      <c r="V594" s="39">
        <v>0</v>
      </c>
      <c r="W594" s="29" t="s">
        <v>265</v>
      </c>
      <c r="X594" s="29" t="s">
        <v>11773</v>
      </c>
      <c r="Y594" s="29">
        <v>45275</v>
      </c>
      <c r="Z594" s="41" t="s">
        <v>11760</v>
      </c>
      <c r="AA594" s="42" t="s">
        <v>1349</v>
      </c>
      <c r="AB594" s="29" t="s">
        <v>258</v>
      </c>
      <c r="AC594" s="29" t="s">
        <v>258</v>
      </c>
      <c r="AD594" s="29" t="s">
        <v>265</v>
      </c>
      <c r="AE594" s="29" t="s">
        <v>1353</v>
      </c>
      <c r="AF594" s="29" t="s">
        <v>1368</v>
      </c>
      <c r="AG594" s="183" t="s">
        <v>1369</v>
      </c>
      <c r="AH594" s="29" t="s">
        <v>1356</v>
      </c>
      <c r="AI594" s="29" t="s">
        <v>1357</v>
      </c>
      <c r="AJ594" s="29" t="s">
        <v>258</v>
      </c>
      <c r="AK594" s="29" t="s">
        <v>258</v>
      </c>
      <c r="AL594" s="29" t="s">
        <v>13327</v>
      </c>
    </row>
    <row r="595" spans="1:38" x14ac:dyDescent="0.2">
      <c r="A595" s="35" t="s">
        <v>16</v>
      </c>
      <c r="B595" s="36">
        <v>3276</v>
      </c>
      <c r="C595" s="36"/>
      <c r="D595" s="36" t="s">
        <v>1349</v>
      </c>
      <c r="E595" s="37" t="s">
        <v>2210</v>
      </c>
      <c r="F595" s="38" t="s">
        <v>1266</v>
      </c>
      <c r="G595" s="38" t="s">
        <v>1268</v>
      </c>
      <c r="H595" s="35" t="s">
        <v>310</v>
      </c>
      <c r="I595" s="35"/>
      <c r="J595" s="29" t="s">
        <v>382</v>
      </c>
      <c r="K595" s="29" t="s">
        <v>1906</v>
      </c>
      <c r="L595" s="29" t="s">
        <v>1907</v>
      </c>
      <c r="M595" s="39">
        <v>149.28152703954265</v>
      </c>
      <c r="N595" s="39">
        <v>666.19819301848042</v>
      </c>
      <c r="O595" s="29">
        <v>44197</v>
      </c>
      <c r="P595" s="29">
        <v>45827</v>
      </c>
      <c r="Q595" s="40">
        <v>4.4626967999999998</v>
      </c>
      <c r="R595" s="39">
        <v>149.08788501026694</v>
      </c>
      <c r="S595" s="39">
        <v>149.08788501026694</v>
      </c>
      <c r="T595" s="39">
        <v>149.08788501026694</v>
      </c>
      <c r="U595" s="39">
        <v>149.49634496919919</v>
      </c>
      <c r="V595" s="39">
        <v>69.43819301848049</v>
      </c>
      <c r="W595" s="29" t="s">
        <v>1357</v>
      </c>
      <c r="X595" s="29" t="s">
        <v>258</v>
      </c>
      <c r="Y595" s="29" t="s">
        <v>1349</v>
      </c>
      <c r="Z595" s="41" t="s">
        <v>1349</v>
      </c>
      <c r="AA595" s="42" t="s">
        <v>1349</v>
      </c>
      <c r="AB595" s="29" t="s">
        <v>258</v>
      </c>
      <c r="AC595" s="29" t="s">
        <v>258</v>
      </c>
      <c r="AD595" s="29" t="s">
        <v>258</v>
      </c>
      <c r="AE595" s="29" t="s">
        <v>1353</v>
      </c>
      <c r="AF595" s="29" t="s">
        <v>1368</v>
      </c>
      <c r="AG595" s="183" t="s">
        <v>1369</v>
      </c>
      <c r="AH595" s="29" t="s">
        <v>1356</v>
      </c>
      <c r="AI595" s="29" t="s">
        <v>1357</v>
      </c>
      <c r="AJ595" s="29" t="s">
        <v>258</v>
      </c>
      <c r="AK595" s="29" t="s">
        <v>258</v>
      </c>
      <c r="AL595" s="29" t="s">
        <v>13326</v>
      </c>
    </row>
    <row r="596" spans="1:38" x14ac:dyDescent="0.2">
      <c r="A596" s="35" t="s">
        <v>16</v>
      </c>
      <c r="B596" s="36">
        <v>3282</v>
      </c>
      <c r="C596" s="36"/>
      <c r="D596" s="36" t="s">
        <v>1349</v>
      </c>
      <c r="E596" s="37" t="s">
        <v>2211</v>
      </c>
      <c r="F596" s="38" t="s">
        <v>1269</v>
      </c>
      <c r="G596" s="38" t="s">
        <v>1271</v>
      </c>
      <c r="H596" s="35" t="s">
        <v>1440</v>
      </c>
      <c r="I596" s="35"/>
      <c r="J596" s="29" t="s">
        <v>1371</v>
      </c>
      <c r="K596" s="29" t="s">
        <v>1371</v>
      </c>
      <c r="L596" s="29" t="s">
        <v>1384</v>
      </c>
      <c r="M596" s="39">
        <v>99.973106642300593</v>
      </c>
      <c r="N596" s="39">
        <v>390.03881724845996</v>
      </c>
      <c r="O596" s="29">
        <v>44197</v>
      </c>
      <c r="P596" s="29">
        <v>45622</v>
      </c>
      <c r="Q596" s="40">
        <v>3.9014373999999998</v>
      </c>
      <c r="R596" s="39">
        <v>99.834620123203294</v>
      </c>
      <c r="S596" s="39">
        <v>99.834620123203294</v>
      </c>
      <c r="T596" s="39">
        <v>99.834620123203294</v>
      </c>
      <c r="U596" s="39">
        <v>90.53495687885011</v>
      </c>
      <c r="V596" s="39">
        <v>0</v>
      </c>
      <c r="W596" s="29" t="s">
        <v>1357</v>
      </c>
      <c r="X596" s="29" t="s">
        <v>258</v>
      </c>
      <c r="Y596" s="29" t="s">
        <v>1349</v>
      </c>
      <c r="Z596" s="41" t="s">
        <v>1349</v>
      </c>
      <c r="AA596" s="42" t="s">
        <v>1349</v>
      </c>
      <c r="AB596" s="29" t="s">
        <v>258</v>
      </c>
      <c r="AC596" s="29" t="s">
        <v>258</v>
      </c>
      <c r="AD596" s="29" t="s">
        <v>265</v>
      </c>
      <c r="AE596" s="29" t="s">
        <v>1353</v>
      </c>
      <c r="AF596" s="29" t="s">
        <v>1368</v>
      </c>
      <c r="AG596" s="183" t="s">
        <v>1369</v>
      </c>
      <c r="AH596" s="29" t="s">
        <v>1356</v>
      </c>
      <c r="AI596" s="29" t="s">
        <v>1357</v>
      </c>
      <c r="AJ596" s="29" t="s">
        <v>258</v>
      </c>
      <c r="AK596" s="29" t="s">
        <v>258</v>
      </c>
      <c r="AL596" s="29" t="s">
        <v>13326</v>
      </c>
    </row>
    <row r="597" spans="1:38" x14ac:dyDescent="0.2">
      <c r="A597" s="35" t="s">
        <v>16</v>
      </c>
      <c r="B597" s="36">
        <v>3303</v>
      </c>
      <c r="C597" s="36"/>
      <c r="D597" s="36" t="s">
        <v>1349</v>
      </c>
      <c r="E597" s="37" t="s">
        <v>2212</v>
      </c>
      <c r="F597" s="38" t="s">
        <v>1269</v>
      </c>
      <c r="G597" s="38" t="s">
        <v>1271</v>
      </c>
      <c r="H597" s="35" t="s">
        <v>1440</v>
      </c>
      <c r="I597" s="35"/>
      <c r="J597" s="29" t="s">
        <v>1371</v>
      </c>
      <c r="K597" s="29" t="s">
        <v>1371</v>
      </c>
      <c r="L597" s="29" t="s">
        <v>1384</v>
      </c>
      <c r="M597" s="39">
        <v>106.75052118948493</v>
      </c>
      <c r="N597" s="39">
        <v>368.84095277207393</v>
      </c>
      <c r="O597" s="29">
        <v>44197</v>
      </c>
      <c r="P597" s="29">
        <v>45459</v>
      </c>
      <c r="Q597" s="40">
        <v>3.4551677000000001</v>
      </c>
      <c r="R597" s="39">
        <v>106.59299110198494</v>
      </c>
      <c r="S597" s="39">
        <v>106.59299110198494</v>
      </c>
      <c r="T597" s="39">
        <v>106.59299110198494</v>
      </c>
      <c r="U597" s="39">
        <v>49.061979466119091</v>
      </c>
      <c r="V597" s="39">
        <v>0</v>
      </c>
      <c r="W597" s="29" t="s">
        <v>265</v>
      </c>
      <c r="X597" s="29" t="s">
        <v>11773</v>
      </c>
      <c r="Y597" s="29">
        <v>45273</v>
      </c>
      <c r="Z597" s="41" t="s">
        <v>11760</v>
      </c>
      <c r="AA597" s="42" t="s">
        <v>1349</v>
      </c>
      <c r="AB597" s="29" t="s">
        <v>258</v>
      </c>
      <c r="AC597" s="29" t="s">
        <v>258</v>
      </c>
      <c r="AD597" s="29" t="s">
        <v>265</v>
      </c>
      <c r="AE597" s="29" t="s">
        <v>1353</v>
      </c>
      <c r="AF597" s="29" t="s">
        <v>1368</v>
      </c>
      <c r="AG597" s="183" t="s">
        <v>1369</v>
      </c>
      <c r="AH597" s="29" t="s">
        <v>1356</v>
      </c>
      <c r="AI597" s="29" t="s">
        <v>1357</v>
      </c>
      <c r="AJ597" s="29" t="s">
        <v>258</v>
      </c>
      <c r="AK597" s="29" t="s">
        <v>258</v>
      </c>
      <c r="AL597" s="29" t="s">
        <v>13327</v>
      </c>
    </row>
    <row r="598" spans="1:38" x14ac:dyDescent="0.2">
      <c r="A598" s="35" t="s">
        <v>16</v>
      </c>
      <c r="B598" s="36">
        <v>3316</v>
      </c>
      <c r="C598" s="36"/>
      <c r="D598" s="36" t="s">
        <v>1349</v>
      </c>
      <c r="E598" s="37" t="s">
        <v>2213</v>
      </c>
      <c r="F598" s="38" t="s">
        <v>1266</v>
      </c>
      <c r="G598" s="38" t="s">
        <v>1268</v>
      </c>
      <c r="H598" s="35" t="s">
        <v>1359</v>
      </c>
      <c r="I598" s="35"/>
      <c r="J598" s="29" t="s">
        <v>484</v>
      </c>
      <c r="K598" s="29" t="s">
        <v>1365</v>
      </c>
      <c r="L598" s="29" t="s">
        <v>1384</v>
      </c>
      <c r="M598" s="39">
        <v>102.91392727862089</v>
      </c>
      <c r="N598" s="39">
        <v>408.55631211498974</v>
      </c>
      <c r="O598" s="29">
        <v>44197</v>
      </c>
      <c r="P598" s="29">
        <v>45647</v>
      </c>
      <c r="Q598" s="40">
        <v>3.9698836000000002</v>
      </c>
      <c r="R598" s="39">
        <v>102.77260780287475</v>
      </c>
      <c r="S598" s="39">
        <v>102.77260780287475</v>
      </c>
      <c r="T598" s="39">
        <v>102.77260780287475</v>
      </c>
      <c r="U598" s="39">
        <v>100.2384887063655</v>
      </c>
      <c r="V598" s="39">
        <v>0</v>
      </c>
      <c r="W598" s="29" t="s">
        <v>265</v>
      </c>
      <c r="X598" s="29" t="s">
        <v>11773</v>
      </c>
      <c r="Y598" s="29">
        <v>45238</v>
      </c>
      <c r="Z598" s="41" t="s">
        <v>11759</v>
      </c>
      <c r="AA598" s="42" t="s">
        <v>1349</v>
      </c>
      <c r="AB598" s="29" t="s">
        <v>258</v>
      </c>
      <c r="AC598" s="29" t="s">
        <v>258</v>
      </c>
      <c r="AD598" s="29" t="s">
        <v>265</v>
      </c>
      <c r="AE598" s="29" t="s">
        <v>1353</v>
      </c>
      <c r="AF598" s="29" t="s">
        <v>1368</v>
      </c>
      <c r="AG598" s="183" t="s">
        <v>1369</v>
      </c>
      <c r="AH598" s="29" t="s">
        <v>1356</v>
      </c>
      <c r="AI598" s="29" t="s">
        <v>1357</v>
      </c>
      <c r="AJ598" s="29" t="s">
        <v>258</v>
      </c>
      <c r="AK598" s="29" t="s">
        <v>258</v>
      </c>
      <c r="AL598" s="29" t="s">
        <v>13327</v>
      </c>
    </row>
    <row r="599" spans="1:38" x14ac:dyDescent="0.2">
      <c r="A599" s="35" t="s">
        <v>16</v>
      </c>
      <c r="B599" s="36">
        <v>3317</v>
      </c>
      <c r="C599" s="36"/>
      <c r="D599" s="36" t="s">
        <v>1349</v>
      </c>
      <c r="E599" s="37" t="s">
        <v>2214</v>
      </c>
      <c r="F599" s="38" t="s">
        <v>1269</v>
      </c>
      <c r="G599" s="38" t="s">
        <v>1271</v>
      </c>
      <c r="H599" s="35" t="s">
        <v>1440</v>
      </c>
      <c r="I599" s="35"/>
      <c r="J599" s="29" t="s">
        <v>1405</v>
      </c>
      <c r="K599" s="29" t="s">
        <v>2215</v>
      </c>
      <c r="L599" s="29" t="s">
        <v>1679</v>
      </c>
      <c r="M599" s="39">
        <v>51.737102240801818</v>
      </c>
      <c r="N599" s="39">
        <v>31.162663928815881</v>
      </c>
      <c r="O599" s="29">
        <v>44197</v>
      </c>
      <c r="P599" s="29">
        <v>44417</v>
      </c>
      <c r="Q599" s="40">
        <v>0.60232719999999995</v>
      </c>
      <c r="R599" s="39">
        <v>31.162663928815881</v>
      </c>
      <c r="S599" s="39">
        <v>0</v>
      </c>
      <c r="T599" s="39">
        <v>0</v>
      </c>
      <c r="U599" s="39">
        <v>0</v>
      </c>
      <c r="V599" s="39">
        <v>0</v>
      </c>
      <c r="W599" s="29" t="s">
        <v>1357</v>
      </c>
      <c r="X599" s="29" t="s">
        <v>258</v>
      </c>
      <c r="Y599" s="29" t="s">
        <v>1349</v>
      </c>
      <c r="Z599" s="41" t="s">
        <v>1349</v>
      </c>
      <c r="AA599" s="42" t="s">
        <v>1349</v>
      </c>
      <c r="AB599" s="29" t="s">
        <v>258</v>
      </c>
      <c r="AC599" s="29" t="s">
        <v>258</v>
      </c>
      <c r="AD599" s="29" t="s">
        <v>258</v>
      </c>
      <c r="AE599" s="29" t="s">
        <v>1367</v>
      </c>
      <c r="AF599" s="29" t="s">
        <v>1361</v>
      </c>
      <c r="AG599" s="183" t="s">
        <v>1362</v>
      </c>
      <c r="AH599" s="29" t="s">
        <v>1413</v>
      </c>
      <c r="AI599" s="29" t="s">
        <v>1357</v>
      </c>
      <c r="AJ599" s="29" t="s">
        <v>258</v>
      </c>
      <c r="AK599" s="29" t="s">
        <v>258</v>
      </c>
      <c r="AL599" s="29" t="s">
        <v>13326</v>
      </c>
    </row>
    <row r="600" spans="1:38" x14ac:dyDescent="0.2">
      <c r="A600" s="35" t="s">
        <v>16</v>
      </c>
      <c r="B600" s="36">
        <v>3327</v>
      </c>
      <c r="C600" s="36"/>
      <c r="D600" s="36" t="s">
        <v>1349</v>
      </c>
      <c r="E600" s="37" t="s">
        <v>2216</v>
      </c>
      <c r="F600" s="38" t="s">
        <v>1269</v>
      </c>
      <c r="G600" s="38" t="s">
        <v>1273</v>
      </c>
      <c r="H600" s="35" t="s">
        <v>1393</v>
      </c>
      <c r="I600" s="35"/>
      <c r="J600" s="29" t="s">
        <v>1371</v>
      </c>
      <c r="K600" s="29" t="s">
        <v>1371</v>
      </c>
      <c r="L600" s="29" t="s">
        <v>1384</v>
      </c>
      <c r="M600" s="39">
        <v>33.33199705271636</v>
      </c>
      <c r="N600" s="39">
        <v>126.66615195071869</v>
      </c>
      <c r="O600" s="29">
        <v>44197</v>
      </c>
      <c r="P600" s="29">
        <v>45585</v>
      </c>
      <c r="Q600" s="40">
        <v>3.8001369</v>
      </c>
      <c r="R600" s="39">
        <v>33.285201916495552</v>
      </c>
      <c r="S600" s="39">
        <v>33.285201916495552</v>
      </c>
      <c r="T600" s="39">
        <v>33.285201916495552</v>
      </c>
      <c r="U600" s="39">
        <v>26.810546201232036</v>
      </c>
      <c r="V600" s="39">
        <v>0</v>
      </c>
      <c r="W600" s="29" t="s">
        <v>265</v>
      </c>
      <c r="X600" s="29" t="s">
        <v>11773</v>
      </c>
      <c r="Y600" s="29">
        <v>45290</v>
      </c>
      <c r="Z600" s="41" t="s">
        <v>11760</v>
      </c>
      <c r="AA600" s="42" t="s">
        <v>1349</v>
      </c>
      <c r="AB600" s="29" t="s">
        <v>258</v>
      </c>
      <c r="AC600" s="29" t="s">
        <v>258</v>
      </c>
      <c r="AD600" s="29" t="s">
        <v>265</v>
      </c>
      <c r="AE600" s="29" t="s">
        <v>1353</v>
      </c>
      <c r="AF600" s="29" t="s">
        <v>1368</v>
      </c>
      <c r="AG600" s="183" t="s">
        <v>1369</v>
      </c>
      <c r="AH600" s="29" t="s">
        <v>1356</v>
      </c>
      <c r="AI600" s="29" t="s">
        <v>1357</v>
      </c>
      <c r="AJ600" s="29" t="s">
        <v>258</v>
      </c>
      <c r="AK600" s="29" t="s">
        <v>258</v>
      </c>
      <c r="AL600" s="29" t="s">
        <v>13327</v>
      </c>
    </row>
    <row r="601" spans="1:38" x14ac:dyDescent="0.2">
      <c r="A601" s="35" t="s">
        <v>16</v>
      </c>
      <c r="B601" s="36">
        <v>3334</v>
      </c>
      <c r="C601" s="36"/>
      <c r="D601" s="36" t="s">
        <v>1349</v>
      </c>
      <c r="E601" s="37" t="s">
        <v>2217</v>
      </c>
      <c r="F601" s="38" t="s">
        <v>1269</v>
      </c>
      <c r="G601" s="38" t="s">
        <v>1445</v>
      </c>
      <c r="H601" s="35" t="s">
        <v>330</v>
      </c>
      <c r="I601" s="35"/>
      <c r="J601" s="29" t="s">
        <v>274</v>
      </c>
      <c r="K601" s="29" t="s">
        <v>1583</v>
      </c>
      <c r="L601" s="29" t="s">
        <v>1811</v>
      </c>
      <c r="M601" s="39">
        <v>9.1415369672038214</v>
      </c>
      <c r="N601" s="39">
        <v>41.29647091033538</v>
      </c>
      <c r="O601" s="29">
        <v>44197</v>
      </c>
      <c r="P601" s="29">
        <v>45847</v>
      </c>
      <c r="Q601" s="40">
        <v>4.5174538000000002</v>
      </c>
      <c r="R601" s="39">
        <v>9.1297467488021891</v>
      </c>
      <c r="S601" s="39">
        <v>9.1297467488021891</v>
      </c>
      <c r="T601" s="39">
        <v>9.1297467488021891</v>
      </c>
      <c r="U601" s="39">
        <v>9.154759753593428</v>
      </c>
      <c r="V601" s="39">
        <v>4.7524709103353864</v>
      </c>
      <c r="W601" s="29" t="s">
        <v>1357</v>
      </c>
      <c r="X601" s="29" t="s">
        <v>258</v>
      </c>
      <c r="Y601" s="29" t="s">
        <v>1349</v>
      </c>
      <c r="Z601" s="41" t="s">
        <v>1349</v>
      </c>
      <c r="AA601" s="42" t="s">
        <v>1349</v>
      </c>
      <c r="AB601" s="29" t="s">
        <v>258</v>
      </c>
      <c r="AC601" s="29" t="s">
        <v>258</v>
      </c>
      <c r="AD601" s="29" t="s">
        <v>265</v>
      </c>
      <c r="AE601" s="29" t="s">
        <v>1367</v>
      </c>
      <c r="AF601" s="29" t="s">
        <v>1378</v>
      </c>
      <c r="AG601" s="183" t="s">
        <v>1379</v>
      </c>
      <c r="AH601" s="29" t="s">
        <v>1356</v>
      </c>
      <c r="AI601" s="29" t="s">
        <v>1357</v>
      </c>
      <c r="AJ601" s="29" t="s">
        <v>258</v>
      </c>
      <c r="AK601" s="29" t="s">
        <v>258</v>
      </c>
      <c r="AL601" s="29" t="s">
        <v>13326</v>
      </c>
    </row>
    <row r="602" spans="1:38" x14ac:dyDescent="0.2">
      <c r="A602" s="35" t="s">
        <v>16</v>
      </c>
      <c r="B602" s="36">
        <v>3338</v>
      </c>
      <c r="C602" s="36"/>
      <c r="D602" s="36" t="s">
        <v>1349</v>
      </c>
      <c r="E602" s="37" t="s">
        <v>2218</v>
      </c>
      <c r="F602" s="38" t="s">
        <v>1266</v>
      </c>
      <c r="G602" s="38" t="s">
        <v>1268</v>
      </c>
      <c r="H602" s="35" t="s">
        <v>669</v>
      </c>
      <c r="I602" s="35"/>
      <c r="J602" s="29" t="s">
        <v>1813</v>
      </c>
      <c r="K602" s="29" t="s">
        <v>1813</v>
      </c>
      <c r="L602" s="29" t="s">
        <v>1672</v>
      </c>
      <c r="M602" s="39">
        <v>9.304746338753489</v>
      </c>
      <c r="N602" s="39">
        <v>18.571279945242985</v>
      </c>
      <c r="O602" s="29">
        <v>44197</v>
      </c>
      <c r="P602" s="29">
        <v>44926</v>
      </c>
      <c r="Q602" s="40">
        <v>1.9958932</v>
      </c>
      <c r="R602" s="39">
        <v>9.2856399726214924</v>
      </c>
      <c r="S602" s="39">
        <v>9.2856399726214924</v>
      </c>
      <c r="T602" s="39">
        <v>0</v>
      </c>
      <c r="U602" s="39">
        <v>0</v>
      </c>
      <c r="V602" s="39">
        <v>0</v>
      </c>
      <c r="W602" s="29" t="s">
        <v>1357</v>
      </c>
      <c r="X602" s="29" t="s">
        <v>258</v>
      </c>
      <c r="Y602" s="29" t="s">
        <v>1349</v>
      </c>
      <c r="Z602" s="41" t="s">
        <v>1349</v>
      </c>
      <c r="AA602" s="42" t="s">
        <v>1349</v>
      </c>
      <c r="AB602" s="29" t="s">
        <v>258</v>
      </c>
      <c r="AC602" s="29" t="s">
        <v>258</v>
      </c>
      <c r="AD602" s="29" t="s">
        <v>258</v>
      </c>
      <c r="AE602" s="29" t="s">
        <v>1367</v>
      </c>
      <c r="AF602" s="29" t="s">
        <v>1468</v>
      </c>
      <c r="AG602" s="183" t="s">
        <v>1469</v>
      </c>
      <c r="AH602" s="29" t="s">
        <v>1356</v>
      </c>
      <c r="AI602" s="29" t="s">
        <v>1357</v>
      </c>
      <c r="AJ602" s="29" t="s">
        <v>258</v>
      </c>
      <c r="AK602" s="29" t="s">
        <v>258</v>
      </c>
      <c r="AL602" s="29" t="s">
        <v>13326</v>
      </c>
    </row>
    <row r="603" spans="1:38" x14ac:dyDescent="0.2">
      <c r="A603" s="35" t="s">
        <v>16</v>
      </c>
      <c r="B603" s="36">
        <v>3340</v>
      </c>
      <c r="C603" s="36"/>
      <c r="D603" s="36" t="s">
        <v>1349</v>
      </c>
      <c r="E603" s="37" t="s">
        <v>2219</v>
      </c>
      <c r="F603" s="38" t="s">
        <v>1269</v>
      </c>
      <c r="G603" s="38" t="s">
        <v>1271</v>
      </c>
      <c r="H603" s="35" t="s">
        <v>1440</v>
      </c>
      <c r="I603" s="35"/>
      <c r="J603" s="29" t="s">
        <v>1506</v>
      </c>
      <c r="K603" s="29" t="s">
        <v>1642</v>
      </c>
      <c r="L603" s="29" t="s">
        <v>2220</v>
      </c>
      <c r="M603" s="39">
        <v>80.064778559791378</v>
      </c>
      <c r="N603" s="39">
        <v>65.323211498973308</v>
      </c>
      <c r="O603" s="29">
        <v>44197</v>
      </c>
      <c r="P603" s="29">
        <v>44495</v>
      </c>
      <c r="Q603" s="40">
        <v>0.81587949999999998</v>
      </c>
      <c r="R603" s="39">
        <v>65.323211498973308</v>
      </c>
      <c r="S603" s="39">
        <v>0</v>
      </c>
      <c r="T603" s="39">
        <v>0</v>
      </c>
      <c r="U603" s="39">
        <v>0</v>
      </c>
      <c r="V603" s="39">
        <v>0</v>
      </c>
      <c r="W603" s="29" t="s">
        <v>1357</v>
      </c>
      <c r="X603" s="29" t="s">
        <v>258</v>
      </c>
      <c r="Y603" s="29" t="s">
        <v>1349</v>
      </c>
      <c r="Z603" s="41" t="s">
        <v>1349</v>
      </c>
      <c r="AA603" s="42" t="s">
        <v>1349</v>
      </c>
      <c r="AB603" s="29" t="s">
        <v>258</v>
      </c>
      <c r="AC603" s="29" t="s">
        <v>258</v>
      </c>
      <c r="AD603" s="29" t="s">
        <v>258</v>
      </c>
      <c r="AE603" s="29" t="s">
        <v>1353</v>
      </c>
      <c r="AF603" s="29" t="s">
        <v>2221</v>
      </c>
      <c r="AG603" s="183" t="s">
        <v>2222</v>
      </c>
      <c r="AH603" s="29" t="s">
        <v>1413</v>
      </c>
      <c r="AI603" s="29" t="s">
        <v>1357</v>
      </c>
      <c r="AJ603" s="29" t="s">
        <v>258</v>
      </c>
      <c r="AK603" s="29" t="s">
        <v>258</v>
      </c>
      <c r="AL603" s="29" t="s">
        <v>13326</v>
      </c>
    </row>
    <row r="604" spans="1:38" x14ac:dyDescent="0.2">
      <c r="A604" s="35" t="s">
        <v>16</v>
      </c>
      <c r="B604" s="36">
        <v>3344</v>
      </c>
      <c r="C604" s="36"/>
      <c r="D604" s="36" t="s">
        <v>1349</v>
      </c>
      <c r="E604" s="37" t="s">
        <v>2223</v>
      </c>
      <c r="F604" s="38" t="s">
        <v>1269</v>
      </c>
      <c r="G604" s="38" t="s">
        <v>1271</v>
      </c>
      <c r="H604" s="35" t="s">
        <v>1440</v>
      </c>
      <c r="I604" s="35"/>
      <c r="J604" s="29" t="s">
        <v>1371</v>
      </c>
      <c r="K604" s="29" t="s">
        <v>1371</v>
      </c>
      <c r="L604" s="29" t="s">
        <v>1384</v>
      </c>
      <c r="M604" s="39">
        <v>180.25105583718775</v>
      </c>
      <c r="N604" s="39">
        <v>634.64163449691989</v>
      </c>
      <c r="O604" s="29">
        <v>44197</v>
      </c>
      <c r="P604" s="29">
        <v>45483</v>
      </c>
      <c r="Q604" s="40">
        <v>3.5208761000000002</v>
      </c>
      <c r="R604" s="39">
        <v>179.9877207392197</v>
      </c>
      <c r="S604" s="39">
        <v>179.9877207392197</v>
      </c>
      <c r="T604" s="39">
        <v>179.9877207392197</v>
      </c>
      <c r="U604" s="39">
        <v>94.678472279260774</v>
      </c>
      <c r="V604" s="39">
        <v>0</v>
      </c>
      <c r="W604" s="29" t="s">
        <v>1357</v>
      </c>
      <c r="X604" s="29" t="s">
        <v>258</v>
      </c>
      <c r="Y604" s="29" t="s">
        <v>1349</v>
      </c>
      <c r="Z604" s="41" t="s">
        <v>1349</v>
      </c>
      <c r="AA604" s="42" t="s">
        <v>1349</v>
      </c>
      <c r="AB604" s="29" t="s">
        <v>258</v>
      </c>
      <c r="AC604" s="29" t="s">
        <v>258</v>
      </c>
      <c r="AD604" s="29" t="s">
        <v>265</v>
      </c>
      <c r="AE604" s="29" t="s">
        <v>1353</v>
      </c>
      <c r="AF604" s="29" t="s">
        <v>1368</v>
      </c>
      <c r="AG604" s="183" t="s">
        <v>1369</v>
      </c>
      <c r="AH604" s="29" t="s">
        <v>1356</v>
      </c>
      <c r="AI604" s="29" t="s">
        <v>1357</v>
      </c>
      <c r="AJ604" s="29" t="s">
        <v>258</v>
      </c>
      <c r="AK604" s="29" t="s">
        <v>258</v>
      </c>
      <c r="AL604" s="29" t="s">
        <v>13326</v>
      </c>
    </row>
    <row r="605" spans="1:38" x14ac:dyDescent="0.2">
      <c r="A605" s="35" t="s">
        <v>16</v>
      </c>
      <c r="B605" s="36">
        <v>3346</v>
      </c>
      <c r="C605" s="36"/>
      <c r="D605" s="36" t="s">
        <v>1349</v>
      </c>
      <c r="E605" s="37" t="s">
        <v>2224</v>
      </c>
      <c r="F605" s="38" t="s">
        <v>1269</v>
      </c>
      <c r="G605" s="38" t="s">
        <v>1271</v>
      </c>
      <c r="H605" s="35" t="s">
        <v>1440</v>
      </c>
      <c r="I605" s="35"/>
      <c r="J605" s="29" t="s">
        <v>1371</v>
      </c>
      <c r="K605" s="29" t="s">
        <v>1371</v>
      </c>
      <c r="L605" s="29" t="s">
        <v>1384</v>
      </c>
      <c r="M605" s="39">
        <v>787.62616608490725</v>
      </c>
      <c r="N605" s="39">
        <v>2945.6464065708419</v>
      </c>
      <c r="O605" s="29">
        <v>44197</v>
      </c>
      <c r="P605" s="29">
        <v>45563</v>
      </c>
      <c r="Q605" s="40">
        <v>3.7399041999999998</v>
      </c>
      <c r="R605" s="39">
        <v>786.51129363449684</v>
      </c>
      <c r="S605" s="39">
        <v>786.51129363449684</v>
      </c>
      <c r="T605" s="39">
        <v>786.51129363449684</v>
      </c>
      <c r="U605" s="39">
        <v>586.11252566735106</v>
      </c>
      <c r="V605" s="39">
        <v>0</v>
      </c>
      <c r="W605" s="29" t="s">
        <v>265</v>
      </c>
      <c r="X605" s="29" t="s">
        <v>11773</v>
      </c>
      <c r="Y605" s="29">
        <v>45278</v>
      </c>
      <c r="Z605" s="41" t="s">
        <v>11760</v>
      </c>
      <c r="AA605" s="42" t="s">
        <v>1349</v>
      </c>
      <c r="AB605" s="29" t="s">
        <v>258</v>
      </c>
      <c r="AC605" s="29" t="s">
        <v>258</v>
      </c>
      <c r="AD605" s="29" t="s">
        <v>265</v>
      </c>
      <c r="AE605" s="29" t="s">
        <v>1353</v>
      </c>
      <c r="AF605" s="29" t="s">
        <v>1368</v>
      </c>
      <c r="AG605" s="183" t="s">
        <v>1369</v>
      </c>
      <c r="AH605" s="29" t="s">
        <v>1356</v>
      </c>
      <c r="AI605" s="29" t="s">
        <v>1357</v>
      </c>
      <c r="AJ605" s="29" t="s">
        <v>258</v>
      </c>
      <c r="AK605" s="29" t="s">
        <v>258</v>
      </c>
      <c r="AL605" s="29" t="s">
        <v>13327</v>
      </c>
    </row>
    <row r="606" spans="1:38" x14ac:dyDescent="0.2">
      <c r="A606" s="35" t="s">
        <v>16</v>
      </c>
      <c r="B606" s="36">
        <v>3347</v>
      </c>
      <c r="C606" s="36"/>
      <c r="D606" s="36" t="s">
        <v>1349</v>
      </c>
      <c r="E606" s="37" t="s">
        <v>2225</v>
      </c>
      <c r="F606" s="38" t="s">
        <v>1266</v>
      </c>
      <c r="G606" s="38" t="s">
        <v>1268</v>
      </c>
      <c r="H606" s="35" t="s">
        <v>1133</v>
      </c>
      <c r="I606" s="35"/>
      <c r="J606" s="29" t="s">
        <v>484</v>
      </c>
      <c r="K606" s="29" t="s">
        <v>1365</v>
      </c>
      <c r="L606" s="29" t="s">
        <v>1366</v>
      </c>
      <c r="M606" s="39">
        <v>9.8056387962136426</v>
      </c>
      <c r="N606" s="39">
        <v>39.625251197809717</v>
      </c>
      <c r="O606" s="29">
        <v>44197</v>
      </c>
      <c r="P606" s="29">
        <v>45673</v>
      </c>
      <c r="Q606" s="40">
        <v>4.0410678000000004</v>
      </c>
      <c r="R606" s="39">
        <v>9.7922929500342235</v>
      </c>
      <c r="S606" s="39">
        <v>9.7922929500342235</v>
      </c>
      <c r="T606" s="39">
        <v>9.7922929500342235</v>
      </c>
      <c r="U606" s="39">
        <v>9.8191211498973292</v>
      </c>
      <c r="V606" s="39">
        <v>0.42925119780971932</v>
      </c>
      <c r="W606" s="29" t="s">
        <v>1357</v>
      </c>
      <c r="X606" s="29" t="s">
        <v>258</v>
      </c>
      <c r="Y606" s="29" t="s">
        <v>1349</v>
      </c>
      <c r="Z606" s="41" t="s">
        <v>1349</v>
      </c>
      <c r="AA606" s="42" t="s">
        <v>1349</v>
      </c>
      <c r="AB606" s="29" t="s">
        <v>258</v>
      </c>
      <c r="AC606" s="29" t="s">
        <v>258</v>
      </c>
      <c r="AD606" s="29" t="s">
        <v>265</v>
      </c>
      <c r="AE606" s="29" t="s">
        <v>1367</v>
      </c>
      <c r="AF606" s="29" t="s">
        <v>1368</v>
      </c>
      <c r="AG606" s="183" t="s">
        <v>1369</v>
      </c>
      <c r="AH606" s="29" t="s">
        <v>1356</v>
      </c>
      <c r="AI606" s="29" t="s">
        <v>1357</v>
      </c>
      <c r="AJ606" s="29" t="s">
        <v>258</v>
      </c>
      <c r="AK606" s="29" t="s">
        <v>258</v>
      </c>
      <c r="AL606" s="29" t="s">
        <v>13326</v>
      </c>
    </row>
    <row r="607" spans="1:38" x14ac:dyDescent="0.2">
      <c r="A607" s="35" t="s">
        <v>16</v>
      </c>
      <c r="B607" s="36">
        <v>3350</v>
      </c>
      <c r="C607" s="36"/>
      <c r="D607" s="36" t="s">
        <v>1349</v>
      </c>
      <c r="E607" s="37" t="s">
        <v>2226</v>
      </c>
      <c r="F607" s="38" t="s">
        <v>1269</v>
      </c>
      <c r="G607" s="38" t="s">
        <v>1273</v>
      </c>
      <c r="H607" s="35" t="s">
        <v>1393</v>
      </c>
      <c r="I607" s="35"/>
      <c r="J607" s="29" t="s">
        <v>1371</v>
      </c>
      <c r="K607" s="29" t="s">
        <v>1371</v>
      </c>
      <c r="L607" s="29" t="s">
        <v>1384</v>
      </c>
      <c r="M607" s="39">
        <v>27.294964852955125</v>
      </c>
      <c r="N607" s="39">
        <v>13.89969336071184</v>
      </c>
      <c r="O607" s="29">
        <v>44197</v>
      </c>
      <c r="P607" s="29">
        <v>44383</v>
      </c>
      <c r="Q607" s="40">
        <v>0.50924020000000003</v>
      </c>
      <c r="R607" s="39">
        <v>13.89969336071184</v>
      </c>
      <c r="S607" s="39">
        <v>0</v>
      </c>
      <c r="T607" s="39">
        <v>0</v>
      </c>
      <c r="U607" s="39">
        <v>0</v>
      </c>
      <c r="V607" s="39">
        <v>0</v>
      </c>
      <c r="W607" s="29" t="s">
        <v>1357</v>
      </c>
      <c r="X607" s="29" t="s">
        <v>258</v>
      </c>
      <c r="Y607" s="29" t="s">
        <v>1349</v>
      </c>
      <c r="Z607" s="41" t="s">
        <v>1349</v>
      </c>
      <c r="AA607" s="42" t="s">
        <v>1349</v>
      </c>
      <c r="AB607" s="29" t="s">
        <v>258</v>
      </c>
      <c r="AC607" s="29" t="s">
        <v>258</v>
      </c>
      <c r="AD607" s="29" t="s">
        <v>265</v>
      </c>
      <c r="AE607" s="29" t="s">
        <v>1353</v>
      </c>
      <c r="AF607" s="29" t="s">
        <v>1368</v>
      </c>
      <c r="AG607" s="183" t="s">
        <v>1369</v>
      </c>
      <c r="AH607" s="29" t="s">
        <v>1413</v>
      </c>
      <c r="AI607" s="29" t="s">
        <v>1357</v>
      </c>
      <c r="AJ607" s="29" t="s">
        <v>258</v>
      </c>
      <c r="AK607" s="29" t="s">
        <v>258</v>
      </c>
      <c r="AL607" s="29" t="s">
        <v>13326</v>
      </c>
    </row>
    <row r="608" spans="1:38" x14ac:dyDescent="0.2">
      <c r="A608" s="35" t="s">
        <v>16</v>
      </c>
      <c r="B608" s="36">
        <v>3353</v>
      </c>
      <c r="C608" s="36"/>
      <c r="D608" s="36" t="s">
        <v>1349</v>
      </c>
      <c r="E608" s="37" t="s">
        <v>2227</v>
      </c>
      <c r="F608" s="38" t="s">
        <v>1269</v>
      </c>
      <c r="G608" s="38" t="s">
        <v>1271</v>
      </c>
      <c r="H608" s="35" t="s">
        <v>1440</v>
      </c>
      <c r="I608" s="35"/>
      <c r="J608" s="29" t="s">
        <v>1371</v>
      </c>
      <c r="K608" s="29" t="s">
        <v>1371</v>
      </c>
      <c r="L608" s="29" t="s">
        <v>1384</v>
      </c>
      <c r="M608" s="39">
        <v>94.088437092979717</v>
      </c>
      <c r="N608" s="39">
        <v>348.79054072553049</v>
      </c>
      <c r="O608" s="29">
        <v>44197</v>
      </c>
      <c r="P608" s="29">
        <v>45551</v>
      </c>
      <c r="Q608" s="40">
        <v>3.7070500000000002</v>
      </c>
      <c r="R608" s="39">
        <v>93.954647501711165</v>
      </c>
      <c r="S608" s="39">
        <v>93.954647501711165</v>
      </c>
      <c r="T608" s="39">
        <v>93.954647501711165</v>
      </c>
      <c r="U608" s="39">
        <v>66.926598220396983</v>
      </c>
      <c r="V608" s="39">
        <v>0</v>
      </c>
      <c r="W608" s="29" t="s">
        <v>265</v>
      </c>
      <c r="X608" s="29" t="s">
        <v>11773</v>
      </c>
      <c r="Y608" s="29">
        <v>45275</v>
      </c>
      <c r="Z608" s="41" t="s">
        <v>11760</v>
      </c>
      <c r="AA608" s="42" t="s">
        <v>1349</v>
      </c>
      <c r="AB608" s="29" t="s">
        <v>258</v>
      </c>
      <c r="AC608" s="29" t="s">
        <v>258</v>
      </c>
      <c r="AD608" s="29" t="s">
        <v>265</v>
      </c>
      <c r="AE608" s="29" t="s">
        <v>1353</v>
      </c>
      <c r="AF608" s="29" t="s">
        <v>1368</v>
      </c>
      <c r="AG608" s="183" t="s">
        <v>1369</v>
      </c>
      <c r="AH608" s="29" t="s">
        <v>1356</v>
      </c>
      <c r="AI608" s="29" t="s">
        <v>1357</v>
      </c>
      <c r="AJ608" s="29" t="s">
        <v>258</v>
      </c>
      <c r="AK608" s="29" t="s">
        <v>258</v>
      </c>
      <c r="AL608" s="29" t="s">
        <v>13327</v>
      </c>
    </row>
    <row r="609" spans="1:38" x14ac:dyDescent="0.2">
      <c r="A609" s="35" t="s">
        <v>16</v>
      </c>
      <c r="B609" s="36">
        <v>3361</v>
      </c>
      <c r="C609" s="36"/>
      <c r="D609" s="36" t="s">
        <v>1349</v>
      </c>
      <c r="E609" s="37" t="s">
        <v>2228</v>
      </c>
      <c r="F609" s="38" t="s">
        <v>1269</v>
      </c>
      <c r="G609" s="38" t="s">
        <v>1271</v>
      </c>
      <c r="H609" s="35" t="s">
        <v>1440</v>
      </c>
      <c r="I609" s="35"/>
      <c r="J609" s="29" t="s">
        <v>274</v>
      </c>
      <c r="K609" s="29" t="s">
        <v>1583</v>
      </c>
      <c r="L609" s="29" t="s">
        <v>1811</v>
      </c>
      <c r="M609" s="39">
        <v>28.815531215863377</v>
      </c>
      <c r="N609" s="39">
        <v>13.490639288158796</v>
      </c>
      <c r="O609" s="29">
        <v>44197</v>
      </c>
      <c r="P609" s="29">
        <v>44368</v>
      </c>
      <c r="Q609" s="40">
        <v>0.46817249999999999</v>
      </c>
      <c r="R609" s="39">
        <v>13.490639288158796</v>
      </c>
      <c r="S609" s="39">
        <v>0</v>
      </c>
      <c r="T609" s="39">
        <v>0</v>
      </c>
      <c r="U609" s="39">
        <v>0</v>
      </c>
      <c r="V609" s="39">
        <v>0</v>
      </c>
      <c r="W609" s="29" t="s">
        <v>1357</v>
      </c>
      <c r="X609" s="29" t="s">
        <v>258</v>
      </c>
      <c r="Y609" s="29" t="s">
        <v>1349</v>
      </c>
      <c r="Z609" s="41" t="s">
        <v>1349</v>
      </c>
      <c r="AA609" s="42" t="s">
        <v>1349</v>
      </c>
      <c r="AB609" s="29" t="s">
        <v>258</v>
      </c>
      <c r="AC609" s="29" t="s">
        <v>258</v>
      </c>
      <c r="AD609" s="29" t="s">
        <v>265</v>
      </c>
      <c r="AE609" s="29" t="s">
        <v>1367</v>
      </c>
      <c r="AF609" s="29" t="s">
        <v>1378</v>
      </c>
      <c r="AG609" s="183" t="s">
        <v>1379</v>
      </c>
      <c r="AH609" s="29" t="s">
        <v>1413</v>
      </c>
      <c r="AI609" s="29" t="s">
        <v>1357</v>
      </c>
      <c r="AJ609" s="29" t="s">
        <v>258</v>
      </c>
      <c r="AK609" s="29" t="s">
        <v>258</v>
      </c>
      <c r="AL609" s="29" t="s">
        <v>13326</v>
      </c>
    </row>
    <row r="610" spans="1:38" x14ac:dyDescent="0.2">
      <c r="A610" s="35" t="s">
        <v>16</v>
      </c>
      <c r="B610" s="36">
        <v>3362</v>
      </c>
      <c r="C610" s="36"/>
      <c r="D610" s="36" t="s">
        <v>1349</v>
      </c>
      <c r="E610" s="37" t="s">
        <v>2229</v>
      </c>
      <c r="F610" s="38" t="s">
        <v>1266</v>
      </c>
      <c r="G610" s="38" t="s">
        <v>1268</v>
      </c>
      <c r="H610" s="35" t="s">
        <v>1452</v>
      </c>
      <c r="I610" s="35"/>
      <c r="J610" s="29" t="s">
        <v>322</v>
      </c>
      <c r="K610" s="29" t="s">
        <v>336</v>
      </c>
      <c r="L610" s="29" t="s">
        <v>1402</v>
      </c>
      <c r="M610" s="39">
        <v>163.3502742207084</v>
      </c>
      <c r="N610" s="39">
        <v>656.08446817248455</v>
      </c>
      <c r="O610" s="29">
        <v>44197</v>
      </c>
      <c r="P610" s="29">
        <v>45664</v>
      </c>
      <c r="Q610" s="40">
        <v>4.0164270999999996</v>
      </c>
      <c r="R610" s="39">
        <v>163.12726899383983</v>
      </c>
      <c r="S610" s="39">
        <v>163.12726899383983</v>
      </c>
      <c r="T610" s="39">
        <v>163.12726899383983</v>
      </c>
      <c r="U610" s="39">
        <v>163.57419301848049</v>
      </c>
      <c r="V610" s="39">
        <v>3.1284681724845993</v>
      </c>
      <c r="W610" s="29" t="s">
        <v>265</v>
      </c>
      <c r="X610" s="29" t="s">
        <v>11774</v>
      </c>
      <c r="Y610" s="29">
        <v>45118</v>
      </c>
      <c r="Z610" s="41" t="s">
        <v>11755</v>
      </c>
      <c r="AA610" s="42" t="s">
        <v>1349</v>
      </c>
      <c r="AB610" s="29" t="s">
        <v>258</v>
      </c>
      <c r="AC610" s="29" t="s">
        <v>258</v>
      </c>
      <c r="AD610" s="29" t="s">
        <v>265</v>
      </c>
      <c r="AE610" s="29" t="s">
        <v>1353</v>
      </c>
      <c r="AF610" s="29" t="s">
        <v>1361</v>
      </c>
      <c r="AG610" s="183" t="s">
        <v>1362</v>
      </c>
      <c r="AH610" s="29" t="s">
        <v>1356</v>
      </c>
      <c r="AI610" s="29" t="s">
        <v>1357</v>
      </c>
      <c r="AJ610" s="29" t="s">
        <v>258</v>
      </c>
      <c r="AK610" s="29" t="s">
        <v>258</v>
      </c>
      <c r="AL610" s="29" t="s">
        <v>13327</v>
      </c>
    </row>
    <row r="611" spans="1:38" x14ac:dyDescent="0.2">
      <c r="A611" s="35" t="s">
        <v>16</v>
      </c>
      <c r="B611" s="36">
        <v>3366</v>
      </c>
      <c r="C611" s="36"/>
      <c r="D611" s="36" t="s">
        <v>1349</v>
      </c>
      <c r="E611" s="37" t="s">
        <v>2230</v>
      </c>
      <c r="F611" s="38" t="s">
        <v>1269</v>
      </c>
      <c r="G611" s="38" t="s">
        <v>1271</v>
      </c>
      <c r="H611" s="35" t="s">
        <v>1440</v>
      </c>
      <c r="I611" s="35"/>
      <c r="J611" s="29" t="s">
        <v>1506</v>
      </c>
      <c r="K611" s="29" t="s">
        <v>1642</v>
      </c>
      <c r="L611" s="29" t="s">
        <v>2220</v>
      </c>
      <c r="M611" s="39">
        <v>101.14787349335026</v>
      </c>
      <c r="N611" s="39">
        <v>24.646570841889115</v>
      </c>
      <c r="O611" s="29">
        <v>44197</v>
      </c>
      <c r="P611" s="29">
        <v>44286</v>
      </c>
      <c r="Q611" s="40">
        <v>0.24366869999999999</v>
      </c>
      <c r="R611" s="39">
        <v>24.646570841889115</v>
      </c>
      <c r="S611" s="39">
        <v>0</v>
      </c>
      <c r="T611" s="39">
        <v>0</v>
      </c>
      <c r="U611" s="39">
        <v>0</v>
      </c>
      <c r="V611" s="39">
        <v>0</v>
      </c>
      <c r="W611" s="29" t="s">
        <v>1357</v>
      </c>
      <c r="X611" s="29" t="s">
        <v>258</v>
      </c>
      <c r="Y611" s="29" t="s">
        <v>1349</v>
      </c>
      <c r="Z611" s="41" t="s">
        <v>1349</v>
      </c>
      <c r="AA611" s="42" t="s">
        <v>1349</v>
      </c>
      <c r="AB611" s="29" t="s">
        <v>258</v>
      </c>
      <c r="AC611" s="29" t="s">
        <v>258</v>
      </c>
      <c r="AD611" s="29" t="s">
        <v>258</v>
      </c>
      <c r="AE611" s="29" t="s">
        <v>1353</v>
      </c>
      <c r="AF611" s="29" t="s">
        <v>2221</v>
      </c>
      <c r="AG611" s="183" t="s">
        <v>2222</v>
      </c>
      <c r="AH611" s="29" t="s">
        <v>1413</v>
      </c>
      <c r="AI611" s="29" t="s">
        <v>1357</v>
      </c>
      <c r="AJ611" s="29" t="s">
        <v>258</v>
      </c>
      <c r="AK611" s="29" t="s">
        <v>258</v>
      </c>
      <c r="AL611" s="29" t="s">
        <v>13326</v>
      </c>
    </row>
    <row r="612" spans="1:38" x14ac:dyDescent="0.2">
      <c r="A612" s="35" t="s">
        <v>16</v>
      </c>
      <c r="B612" s="36">
        <v>3368</v>
      </c>
      <c r="C612" s="36"/>
      <c r="D612" s="36" t="s">
        <v>1349</v>
      </c>
      <c r="E612" s="37" t="s">
        <v>2231</v>
      </c>
      <c r="F612" s="38" t="s">
        <v>1269</v>
      </c>
      <c r="G612" s="38" t="s">
        <v>1271</v>
      </c>
      <c r="H612" s="35" t="s">
        <v>1440</v>
      </c>
      <c r="I612" s="35"/>
      <c r="J612" s="29" t="s">
        <v>1506</v>
      </c>
      <c r="K612" s="29" t="s">
        <v>1642</v>
      </c>
      <c r="L612" s="29" t="s">
        <v>2220</v>
      </c>
      <c r="M612" s="39">
        <v>74.463331692615853</v>
      </c>
      <c r="N612" s="39">
        <v>36.084900752908965</v>
      </c>
      <c r="O612" s="29">
        <v>44197</v>
      </c>
      <c r="P612" s="29">
        <v>44374</v>
      </c>
      <c r="Q612" s="40">
        <v>0.48459960000000002</v>
      </c>
      <c r="R612" s="39">
        <v>36.084900752908965</v>
      </c>
      <c r="S612" s="39">
        <v>0</v>
      </c>
      <c r="T612" s="39">
        <v>0</v>
      </c>
      <c r="U612" s="39">
        <v>0</v>
      </c>
      <c r="V612" s="39">
        <v>0</v>
      </c>
      <c r="W612" s="29" t="s">
        <v>1357</v>
      </c>
      <c r="X612" s="29" t="s">
        <v>258</v>
      </c>
      <c r="Y612" s="29" t="s">
        <v>1349</v>
      </c>
      <c r="Z612" s="41" t="s">
        <v>1349</v>
      </c>
      <c r="AA612" s="42" t="s">
        <v>1349</v>
      </c>
      <c r="AB612" s="29" t="s">
        <v>258</v>
      </c>
      <c r="AC612" s="29" t="s">
        <v>258</v>
      </c>
      <c r="AD612" s="29" t="s">
        <v>258</v>
      </c>
      <c r="AE612" s="29" t="s">
        <v>1353</v>
      </c>
      <c r="AF612" s="29" t="s">
        <v>2221</v>
      </c>
      <c r="AG612" s="183" t="s">
        <v>2222</v>
      </c>
      <c r="AH612" s="29" t="s">
        <v>1413</v>
      </c>
      <c r="AI612" s="29" t="s">
        <v>1357</v>
      </c>
      <c r="AJ612" s="29" t="s">
        <v>258</v>
      </c>
      <c r="AK612" s="29" t="s">
        <v>258</v>
      </c>
      <c r="AL612" s="29" t="s">
        <v>13326</v>
      </c>
    </row>
    <row r="613" spans="1:38" x14ac:dyDescent="0.2">
      <c r="A613" s="35" t="s">
        <v>16</v>
      </c>
      <c r="B613" s="36">
        <v>3370</v>
      </c>
      <c r="C613" s="36"/>
      <c r="D613" s="36" t="s">
        <v>1349</v>
      </c>
      <c r="E613" s="37" t="s">
        <v>2232</v>
      </c>
      <c r="F613" s="38" t="s">
        <v>1269</v>
      </c>
      <c r="G613" s="38" t="s">
        <v>1274</v>
      </c>
      <c r="H613" s="35" t="s">
        <v>995</v>
      </c>
      <c r="I613" s="35"/>
      <c r="J613" s="29" t="s">
        <v>322</v>
      </c>
      <c r="K613" s="29" t="s">
        <v>336</v>
      </c>
      <c r="L613" s="29" t="s">
        <v>1402</v>
      </c>
      <c r="M613" s="39">
        <v>336.10606594228915</v>
      </c>
      <c r="N613" s="39">
        <v>1679.3800739219714</v>
      </c>
      <c r="O613" s="29">
        <v>44197</v>
      </c>
      <c r="P613" s="29">
        <v>46022</v>
      </c>
      <c r="Q613" s="40">
        <v>4.9965776999999996</v>
      </c>
      <c r="R613" s="39">
        <v>335.69207392197126</v>
      </c>
      <c r="S613" s="39">
        <v>335.69207392197126</v>
      </c>
      <c r="T613" s="39">
        <v>335.69207392197126</v>
      </c>
      <c r="U613" s="39">
        <v>336.61177823408627</v>
      </c>
      <c r="V613" s="39">
        <v>335.69207392197126</v>
      </c>
      <c r="W613" s="29" t="s">
        <v>265</v>
      </c>
      <c r="X613" s="29" t="s">
        <v>11773</v>
      </c>
      <c r="Y613" s="29">
        <v>45418</v>
      </c>
      <c r="Z613" s="41" t="s">
        <v>11761</v>
      </c>
      <c r="AA613" s="42" t="s">
        <v>1349</v>
      </c>
      <c r="AB613" s="29" t="s">
        <v>258</v>
      </c>
      <c r="AC613" s="29" t="s">
        <v>258</v>
      </c>
      <c r="AD613" s="29" t="s">
        <v>265</v>
      </c>
      <c r="AE613" s="29" t="s">
        <v>1353</v>
      </c>
      <c r="AF613" s="29" t="s">
        <v>1361</v>
      </c>
      <c r="AG613" s="183" t="s">
        <v>1362</v>
      </c>
      <c r="AH613" s="29" t="s">
        <v>1356</v>
      </c>
      <c r="AI613" s="29" t="s">
        <v>1357</v>
      </c>
      <c r="AJ613" s="29" t="s">
        <v>258</v>
      </c>
      <c r="AK613" s="29" t="s">
        <v>258</v>
      </c>
      <c r="AL613" s="29" t="s">
        <v>13327</v>
      </c>
    </row>
    <row r="614" spans="1:38" x14ac:dyDescent="0.2">
      <c r="A614" s="35" t="s">
        <v>16</v>
      </c>
      <c r="B614" s="36">
        <v>3374</v>
      </c>
      <c r="C614" s="36"/>
      <c r="D614" s="36" t="s">
        <v>1349</v>
      </c>
      <c r="E614" s="37" t="s">
        <v>2233</v>
      </c>
      <c r="F614" s="38" t="s">
        <v>1269</v>
      </c>
      <c r="G614" s="38" t="s">
        <v>1271</v>
      </c>
      <c r="H614" s="35" t="s">
        <v>1440</v>
      </c>
      <c r="I614" s="35"/>
      <c r="J614" s="29" t="s">
        <v>1371</v>
      </c>
      <c r="K614" s="29" t="s">
        <v>1371</v>
      </c>
      <c r="L614" s="29" t="s">
        <v>1384</v>
      </c>
      <c r="M614" s="39">
        <v>64.089147181315752</v>
      </c>
      <c r="N614" s="39">
        <v>224.07075154004107</v>
      </c>
      <c r="O614" s="29">
        <v>44197</v>
      </c>
      <c r="P614" s="29">
        <v>45474</v>
      </c>
      <c r="Q614" s="40">
        <v>3.4962355000000001</v>
      </c>
      <c r="R614" s="39">
        <v>63.995167693360713</v>
      </c>
      <c r="S614" s="39">
        <v>63.995167693360713</v>
      </c>
      <c r="T614" s="39">
        <v>63.995167693360713</v>
      </c>
      <c r="U614" s="39">
        <v>32.085248459958933</v>
      </c>
      <c r="V614" s="39">
        <v>0</v>
      </c>
      <c r="W614" s="29" t="s">
        <v>265</v>
      </c>
      <c r="X614" s="29" t="s">
        <v>11773</v>
      </c>
      <c r="Y614" s="29">
        <v>45282</v>
      </c>
      <c r="Z614" s="41" t="s">
        <v>11760</v>
      </c>
      <c r="AA614" s="42" t="s">
        <v>1349</v>
      </c>
      <c r="AB614" s="29" t="s">
        <v>258</v>
      </c>
      <c r="AC614" s="29" t="s">
        <v>258</v>
      </c>
      <c r="AD614" s="29" t="s">
        <v>265</v>
      </c>
      <c r="AE614" s="29" t="s">
        <v>1353</v>
      </c>
      <c r="AF614" s="29" t="s">
        <v>1368</v>
      </c>
      <c r="AG614" s="183" t="s">
        <v>1369</v>
      </c>
      <c r="AH614" s="29" t="s">
        <v>1356</v>
      </c>
      <c r="AI614" s="29" t="s">
        <v>1357</v>
      </c>
      <c r="AJ614" s="29" t="s">
        <v>258</v>
      </c>
      <c r="AK614" s="29" t="s">
        <v>258</v>
      </c>
      <c r="AL614" s="29" t="s">
        <v>13327</v>
      </c>
    </row>
    <row r="615" spans="1:38" x14ac:dyDescent="0.2">
      <c r="A615" s="35" t="s">
        <v>16</v>
      </c>
      <c r="B615" s="36">
        <v>3378</v>
      </c>
      <c r="C615" s="36"/>
      <c r="D615" s="36" t="s">
        <v>1349</v>
      </c>
      <c r="E615" s="37" t="s">
        <v>2234</v>
      </c>
      <c r="F615" s="38" t="s">
        <v>1266</v>
      </c>
      <c r="G615" s="38" t="s">
        <v>1267</v>
      </c>
      <c r="H615" s="35" t="s">
        <v>1177</v>
      </c>
      <c r="I615" s="35"/>
      <c r="J615" s="29" t="s">
        <v>322</v>
      </c>
      <c r="K615" s="29" t="s">
        <v>1373</v>
      </c>
      <c r="L615" s="29" t="s">
        <v>1402</v>
      </c>
      <c r="M615" s="39">
        <v>166.42430045450192</v>
      </c>
      <c r="N615" s="39">
        <v>635.16899383983571</v>
      </c>
      <c r="O615" s="29">
        <v>44197</v>
      </c>
      <c r="P615" s="29">
        <v>45591</v>
      </c>
      <c r="Q615" s="40">
        <v>3.8165640000000001</v>
      </c>
      <c r="R615" s="39">
        <v>166.1911704312115</v>
      </c>
      <c r="S615" s="39">
        <v>166.1911704312115</v>
      </c>
      <c r="T615" s="39">
        <v>166.1911704312115</v>
      </c>
      <c r="U615" s="39">
        <v>136.59548254620123</v>
      </c>
      <c r="V615" s="39">
        <v>0</v>
      </c>
      <c r="W615" s="29" t="s">
        <v>1357</v>
      </c>
      <c r="X615" s="29" t="s">
        <v>258</v>
      </c>
      <c r="Y615" s="29" t="s">
        <v>1349</v>
      </c>
      <c r="Z615" s="41" t="s">
        <v>1349</v>
      </c>
      <c r="AA615" s="42" t="s">
        <v>1349</v>
      </c>
      <c r="AB615" s="29" t="s">
        <v>258</v>
      </c>
      <c r="AC615" s="29" t="s">
        <v>258</v>
      </c>
      <c r="AD615" s="29" t="s">
        <v>265</v>
      </c>
      <c r="AE615" s="29" t="s">
        <v>1353</v>
      </c>
      <c r="AF615" s="29" t="s">
        <v>1361</v>
      </c>
      <c r="AG615" s="183" t="s">
        <v>1362</v>
      </c>
      <c r="AH615" s="29" t="s">
        <v>1356</v>
      </c>
      <c r="AI615" s="29" t="s">
        <v>1357</v>
      </c>
      <c r="AJ615" s="29" t="s">
        <v>258</v>
      </c>
      <c r="AK615" s="29" t="s">
        <v>258</v>
      </c>
      <c r="AL615" s="29" t="s">
        <v>13326</v>
      </c>
    </row>
    <row r="616" spans="1:38" x14ac:dyDescent="0.2">
      <c r="A616" s="35" t="s">
        <v>16</v>
      </c>
      <c r="B616" s="36">
        <v>3387</v>
      </c>
      <c r="C616" s="36"/>
      <c r="D616" s="36" t="s">
        <v>1349</v>
      </c>
      <c r="E616" s="37" t="s">
        <v>2235</v>
      </c>
      <c r="F616" s="38" t="s">
        <v>1269</v>
      </c>
      <c r="G616" s="38" t="s">
        <v>1271</v>
      </c>
      <c r="H616" s="35" t="s">
        <v>1440</v>
      </c>
      <c r="I616" s="35"/>
      <c r="J616" s="29" t="s">
        <v>1371</v>
      </c>
      <c r="K616" s="29" t="s">
        <v>1371</v>
      </c>
      <c r="L616" s="29" t="s">
        <v>1384</v>
      </c>
      <c r="M616" s="39">
        <v>106.66933410056647</v>
      </c>
      <c r="N616" s="39">
        <v>373.52520191649552</v>
      </c>
      <c r="O616" s="29">
        <v>44197</v>
      </c>
      <c r="P616" s="29">
        <v>45476</v>
      </c>
      <c r="Q616" s="40">
        <v>3.5017111999999999</v>
      </c>
      <c r="R616" s="39">
        <v>106.51304585900068</v>
      </c>
      <c r="S616" s="39">
        <v>106.51304585900068</v>
      </c>
      <c r="T616" s="39">
        <v>106.51304585900068</v>
      </c>
      <c r="U616" s="39">
        <v>53.986064339493502</v>
      </c>
      <c r="V616" s="39">
        <v>0</v>
      </c>
      <c r="W616" s="29" t="s">
        <v>265</v>
      </c>
      <c r="X616" s="29" t="s">
        <v>11773</v>
      </c>
      <c r="Y616" s="29">
        <v>45282</v>
      </c>
      <c r="Z616" s="41" t="s">
        <v>11760</v>
      </c>
      <c r="AA616" s="42" t="s">
        <v>1349</v>
      </c>
      <c r="AB616" s="29" t="s">
        <v>258</v>
      </c>
      <c r="AC616" s="29" t="s">
        <v>258</v>
      </c>
      <c r="AD616" s="29" t="s">
        <v>265</v>
      </c>
      <c r="AE616" s="29" t="s">
        <v>1353</v>
      </c>
      <c r="AF616" s="29" t="s">
        <v>1368</v>
      </c>
      <c r="AG616" s="183" t="s">
        <v>1369</v>
      </c>
      <c r="AH616" s="29" t="s">
        <v>1356</v>
      </c>
      <c r="AI616" s="29" t="s">
        <v>1357</v>
      </c>
      <c r="AJ616" s="29" t="s">
        <v>258</v>
      </c>
      <c r="AK616" s="29" t="s">
        <v>258</v>
      </c>
      <c r="AL616" s="29" t="s">
        <v>13327</v>
      </c>
    </row>
    <row r="617" spans="1:38" x14ac:dyDescent="0.2">
      <c r="A617" s="35" t="s">
        <v>16</v>
      </c>
      <c r="B617" s="36">
        <v>3391</v>
      </c>
      <c r="C617" s="36"/>
      <c r="D617" s="36" t="s">
        <v>1349</v>
      </c>
      <c r="E617" s="37" t="s">
        <v>2236</v>
      </c>
      <c r="F617" s="38" t="s">
        <v>1269</v>
      </c>
      <c r="G617" s="38" t="s">
        <v>1271</v>
      </c>
      <c r="H617" s="35" t="s">
        <v>1440</v>
      </c>
      <c r="I617" s="35"/>
      <c r="J617" s="29" t="s">
        <v>1371</v>
      </c>
      <c r="K617" s="29" t="s">
        <v>1371</v>
      </c>
      <c r="L617" s="29" t="s">
        <v>1384</v>
      </c>
      <c r="M617" s="39">
        <v>81.142658848331919</v>
      </c>
      <c r="N617" s="39">
        <v>287.47049965776864</v>
      </c>
      <c r="O617" s="29">
        <v>44197</v>
      </c>
      <c r="P617" s="29">
        <v>45491</v>
      </c>
      <c r="Q617" s="40">
        <v>3.5427789000000001</v>
      </c>
      <c r="R617" s="39">
        <v>81.024503764544832</v>
      </c>
      <c r="S617" s="39">
        <v>81.024503764544832</v>
      </c>
      <c r="T617" s="39">
        <v>81.024503764544832</v>
      </c>
      <c r="U617" s="39">
        <v>44.396988364134153</v>
      </c>
      <c r="V617" s="39">
        <v>0</v>
      </c>
      <c r="W617" s="29" t="s">
        <v>265</v>
      </c>
      <c r="X617" s="29" t="s">
        <v>11773</v>
      </c>
      <c r="Y617" s="29">
        <v>45393</v>
      </c>
      <c r="Z617" s="41" t="s">
        <v>11761</v>
      </c>
      <c r="AA617" s="42" t="s">
        <v>1349</v>
      </c>
      <c r="AB617" s="29" t="s">
        <v>258</v>
      </c>
      <c r="AC617" s="29" t="s">
        <v>258</v>
      </c>
      <c r="AD617" s="29" t="s">
        <v>265</v>
      </c>
      <c r="AE617" s="29" t="s">
        <v>1353</v>
      </c>
      <c r="AF617" s="29" t="s">
        <v>1368</v>
      </c>
      <c r="AG617" s="183" t="s">
        <v>1369</v>
      </c>
      <c r="AH617" s="29" t="s">
        <v>1356</v>
      </c>
      <c r="AI617" s="29" t="s">
        <v>1357</v>
      </c>
      <c r="AJ617" s="29" t="s">
        <v>258</v>
      </c>
      <c r="AK617" s="29" t="s">
        <v>258</v>
      </c>
      <c r="AL617" s="29" t="s">
        <v>13327</v>
      </c>
    </row>
    <row r="618" spans="1:38" x14ac:dyDescent="0.2">
      <c r="A618" s="35" t="s">
        <v>16</v>
      </c>
      <c r="B618" s="36">
        <v>3399</v>
      </c>
      <c r="C618" s="36"/>
      <c r="D618" s="36" t="s">
        <v>1349</v>
      </c>
      <c r="E618" s="37" t="s">
        <v>2237</v>
      </c>
      <c r="F618" s="38" t="s">
        <v>1269</v>
      </c>
      <c r="G618" s="38" t="s">
        <v>1271</v>
      </c>
      <c r="H618" s="35" t="s">
        <v>1440</v>
      </c>
      <c r="I618" s="35"/>
      <c r="J618" s="29" t="s">
        <v>1371</v>
      </c>
      <c r="K618" s="29" t="s">
        <v>1371</v>
      </c>
      <c r="L618" s="29" t="s">
        <v>1384</v>
      </c>
      <c r="M618" s="39">
        <v>217.85505937158158</v>
      </c>
      <c r="N618" s="39">
        <v>832.0542203969884</v>
      </c>
      <c r="O618" s="29">
        <v>44197</v>
      </c>
      <c r="P618" s="29">
        <v>45592</v>
      </c>
      <c r="Q618" s="40">
        <v>3.8193017999999999</v>
      </c>
      <c r="R618" s="39">
        <v>217.54999315537304</v>
      </c>
      <c r="S618" s="39">
        <v>217.54999315537304</v>
      </c>
      <c r="T618" s="39">
        <v>217.54999315537304</v>
      </c>
      <c r="U618" s="39">
        <v>179.40424093086929</v>
      </c>
      <c r="V618" s="39">
        <v>0</v>
      </c>
      <c r="W618" s="29" t="s">
        <v>1357</v>
      </c>
      <c r="X618" s="29" t="s">
        <v>258</v>
      </c>
      <c r="Y618" s="29" t="s">
        <v>1349</v>
      </c>
      <c r="Z618" s="41" t="s">
        <v>1349</v>
      </c>
      <c r="AA618" s="42" t="s">
        <v>1349</v>
      </c>
      <c r="AB618" s="29" t="s">
        <v>258</v>
      </c>
      <c r="AC618" s="29" t="s">
        <v>258</v>
      </c>
      <c r="AD618" s="29" t="s">
        <v>265</v>
      </c>
      <c r="AE618" s="29" t="s">
        <v>1353</v>
      </c>
      <c r="AF618" s="29" t="s">
        <v>1368</v>
      </c>
      <c r="AG618" s="183" t="s">
        <v>1369</v>
      </c>
      <c r="AH618" s="29" t="s">
        <v>1356</v>
      </c>
      <c r="AI618" s="29" t="s">
        <v>1357</v>
      </c>
      <c r="AJ618" s="29" t="s">
        <v>258</v>
      </c>
      <c r="AK618" s="29" t="s">
        <v>258</v>
      </c>
      <c r="AL618" s="29" t="s">
        <v>13326</v>
      </c>
    </row>
    <row r="619" spans="1:38" x14ac:dyDescent="0.2">
      <c r="A619" s="35" t="s">
        <v>16</v>
      </c>
      <c r="B619" s="36">
        <v>3400</v>
      </c>
      <c r="C619" s="36"/>
      <c r="D619" s="36" t="s">
        <v>1349</v>
      </c>
      <c r="E619" s="37" t="s">
        <v>2238</v>
      </c>
      <c r="F619" s="38" t="s">
        <v>1269</v>
      </c>
      <c r="G619" s="38" t="s">
        <v>1271</v>
      </c>
      <c r="H619" s="35" t="s">
        <v>1440</v>
      </c>
      <c r="I619" s="35"/>
      <c r="J619" s="29" t="s">
        <v>1506</v>
      </c>
      <c r="K619" s="29" t="s">
        <v>1507</v>
      </c>
      <c r="L619" s="29" t="s">
        <v>2220</v>
      </c>
      <c r="M619" s="39">
        <v>395.86445726186184</v>
      </c>
      <c r="N619" s="39">
        <v>459.53874058863789</v>
      </c>
      <c r="O619" s="29">
        <v>44197</v>
      </c>
      <c r="P619" s="29">
        <v>44621</v>
      </c>
      <c r="Q619" s="40">
        <v>1.1608487000000001</v>
      </c>
      <c r="R619" s="39">
        <v>394.66268309377136</v>
      </c>
      <c r="S619" s="39">
        <v>64.876057494866529</v>
      </c>
      <c r="T619" s="39">
        <v>0</v>
      </c>
      <c r="U619" s="39">
        <v>0</v>
      </c>
      <c r="V619" s="39">
        <v>0</v>
      </c>
      <c r="W619" s="29" t="s">
        <v>265</v>
      </c>
      <c r="X619" s="29" t="s">
        <v>11773</v>
      </c>
      <c r="Y619" s="29">
        <v>45282</v>
      </c>
      <c r="Z619" s="41" t="s">
        <v>11760</v>
      </c>
      <c r="AA619" s="42" t="s">
        <v>1349</v>
      </c>
      <c r="AB619" s="29" t="s">
        <v>258</v>
      </c>
      <c r="AC619" s="29" t="s">
        <v>258</v>
      </c>
      <c r="AD619" s="29" t="s">
        <v>258</v>
      </c>
      <c r="AE619" s="29" t="s">
        <v>1353</v>
      </c>
      <c r="AF619" s="29" t="s">
        <v>2221</v>
      </c>
      <c r="AG619" s="183" t="s">
        <v>2222</v>
      </c>
      <c r="AH619" s="29" t="s">
        <v>1413</v>
      </c>
      <c r="AI619" s="29" t="s">
        <v>1357</v>
      </c>
      <c r="AJ619" s="29" t="s">
        <v>258</v>
      </c>
      <c r="AK619" s="29" t="s">
        <v>258</v>
      </c>
      <c r="AL619" s="29" t="s">
        <v>13327</v>
      </c>
    </row>
    <row r="620" spans="1:38" x14ac:dyDescent="0.2">
      <c r="A620" s="35" t="s">
        <v>16</v>
      </c>
      <c r="B620" s="36">
        <v>3406</v>
      </c>
      <c r="C620" s="36"/>
      <c r="D620" s="36" t="s">
        <v>1349</v>
      </c>
      <c r="E620" s="37" t="s">
        <v>2239</v>
      </c>
      <c r="F620" s="38" t="s">
        <v>1269</v>
      </c>
      <c r="G620" s="38" t="s">
        <v>1273</v>
      </c>
      <c r="H620" s="35" t="s">
        <v>1393</v>
      </c>
      <c r="I620" s="35"/>
      <c r="J620" s="29" t="s">
        <v>1371</v>
      </c>
      <c r="K620" s="29" t="s">
        <v>1371</v>
      </c>
      <c r="L620" s="29" t="s">
        <v>1384</v>
      </c>
      <c r="M620" s="39">
        <v>52.885515204585616</v>
      </c>
      <c r="N620" s="39">
        <v>0.28958521560574946</v>
      </c>
      <c r="O620" s="29">
        <v>44197</v>
      </c>
      <c r="P620" s="29">
        <v>44199</v>
      </c>
      <c r="Q620" s="40">
        <v>5.4757E-3</v>
      </c>
      <c r="R620" s="39">
        <v>0.28958521560574946</v>
      </c>
      <c r="S620" s="39">
        <v>0</v>
      </c>
      <c r="T620" s="39">
        <v>0</v>
      </c>
      <c r="U620" s="39">
        <v>0</v>
      </c>
      <c r="V620" s="39">
        <v>0</v>
      </c>
      <c r="W620" s="29" t="s">
        <v>1357</v>
      </c>
      <c r="X620" s="29" t="s">
        <v>258</v>
      </c>
      <c r="Y620" s="29" t="s">
        <v>1349</v>
      </c>
      <c r="Z620" s="41" t="s">
        <v>1349</v>
      </c>
      <c r="AA620" s="42" t="s">
        <v>1349</v>
      </c>
      <c r="AB620" s="29" t="s">
        <v>258</v>
      </c>
      <c r="AC620" s="29" t="s">
        <v>258</v>
      </c>
      <c r="AD620" s="29" t="s">
        <v>265</v>
      </c>
      <c r="AE620" s="29" t="s">
        <v>1353</v>
      </c>
      <c r="AF620" s="29" t="s">
        <v>1368</v>
      </c>
      <c r="AG620" s="183" t="s">
        <v>1369</v>
      </c>
      <c r="AH620" s="29" t="s">
        <v>1413</v>
      </c>
      <c r="AI620" s="29" t="s">
        <v>1357</v>
      </c>
      <c r="AJ620" s="29" t="s">
        <v>258</v>
      </c>
      <c r="AK620" s="29" t="s">
        <v>258</v>
      </c>
      <c r="AL620" s="29" t="s">
        <v>13326</v>
      </c>
    </row>
    <row r="621" spans="1:38" x14ac:dyDescent="0.2">
      <c r="A621" s="35" t="s">
        <v>16</v>
      </c>
      <c r="B621" s="36">
        <v>3415</v>
      </c>
      <c r="C621" s="36"/>
      <c r="D621" s="36" t="s">
        <v>1349</v>
      </c>
      <c r="E621" s="37" t="s">
        <v>2240</v>
      </c>
      <c r="F621" s="38" t="s">
        <v>1269</v>
      </c>
      <c r="G621" s="38" t="s">
        <v>1271</v>
      </c>
      <c r="H621" s="35" t="s">
        <v>1440</v>
      </c>
      <c r="I621" s="35"/>
      <c r="J621" s="29" t="s">
        <v>1371</v>
      </c>
      <c r="K621" s="29" t="s">
        <v>1371</v>
      </c>
      <c r="L621" s="29" t="s">
        <v>1384</v>
      </c>
      <c r="M621" s="39">
        <v>87.243369853998331</v>
      </c>
      <c r="N621" s="39">
        <v>309.08396988364137</v>
      </c>
      <c r="O621" s="29">
        <v>44197</v>
      </c>
      <c r="P621" s="29">
        <v>45491</v>
      </c>
      <c r="Q621" s="40">
        <v>3.5427789000000001</v>
      </c>
      <c r="R621" s="39">
        <v>87.116331279945243</v>
      </c>
      <c r="S621" s="39">
        <v>87.116331279945243</v>
      </c>
      <c r="T621" s="39">
        <v>87.116331279945243</v>
      </c>
      <c r="U621" s="39">
        <v>47.734976043805609</v>
      </c>
      <c r="V621" s="39">
        <v>0</v>
      </c>
      <c r="W621" s="29" t="s">
        <v>265</v>
      </c>
      <c r="X621" s="29" t="s">
        <v>11773</v>
      </c>
      <c r="Y621" s="29">
        <v>45273</v>
      </c>
      <c r="Z621" s="41" t="s">
        <v>11760</v>
      </c>
      <c r="AA621" s="42" t="s">
        <v>1349</v>
      </c>
      <c r="AB621" s="29" t="s">
        <v>258</v>
      </c>
      <c r="AC621" s="29" t="s">
        <v>258</v>
      </c>
      <c r="AD621" s="29" t="s">
        <v>265</v>
      </c>
      <c r="AE621" s="29" t="s">
        <v>1353</v>
      </c>
      <c r="AF621" s="29" t="s">
        <v>1368</v>
      </c>
      <c r="AG621" s="183" t="s">
        <v>1369</v>
      </c>
      <c r="AH621" s="29" t="s">
        <v>1356</v>
      </c>
      <c r="AI621" s="29" t="s">
        <v>1357</v>
      </c>
      <c r="AJ621" s="29" t="s">
        <v>258</v>
      </c>
      <c r="AK621" s="29" t="s">
        <v>258</v>
      </c>
      <c r="AL621" s="29" t="s">
        <v>13327</v>
      </c>
    </row>
    <row r="622" spans="1:38" x14ac:dyDescent="0.2">
      <c r="A622" s="35" t="s">
        <v>16</v>
      </c>
      <c r="B622" s="36">
        <v>3422</v>
      </c>
      <c r="C622" s="36"/>
      <c r="D622" s="36" t="s">
        <v>1349</v>
      </c>
      <c r="E622" s="37" t="s">
        <v>2241</v>
      </c>
      <c r="F622" s="38" t="s">
        <v>1269</v>
      </c>
      <c r="G622" s="38" t="s">
        <v>1271</v>
      </c>
      <c r="H622" s="35" t="s">
        <v>11597</v>
      </c>
      <c r="I622" s="35"/>
      <c r="J622" s="29" t="s">
        <v>281</v>
      </c>
      <c r="K622" s="29" t="s">
        <v>282</v>
      </c>
      <c r="L622" s="29" t="s">
        <v>1366</v>
      </c>
      <c r="M622" s="39">
        <v>1.2081641104636371</v>
      </c>
      <c r="N622" s="39">
        <v>0.64501574264202599</v>
      </c>
      <c r="O622" s="29">
        <v>44197</v>
      </c>
      <c r="P622" s="29">
        <v>44392</v>
      </c>
      <c r="Q622" s="40">
        <v>0.53388089999999999</v>
      </c>
      <c r="R622" s="39">
        <v>0.64501574264202599</v>
      </c>
      <c r="S622" s="39">
        <v>0</v>
      </c>
      <c r="T622" s="39">
        <v>0</v>
      </c>
      <c r="U622" s="39">
        <v>0</v>
      </c>
      <c r="V622" s="39">
        <v>0</v>
      </c>
      <c r="W622" s="29" t="s">
        <v>1357</v>
      </c>
      <c r="X622" s="29" t="s">
        <v>258</v>
      </c>
      <c r="Y622" s="29" t="s">
        <v>1349</v>
      </c>
      <c r="Z622" s="41" t="s">
        <v>1349</v>
      </c>
      <c r="AA622" s="42" t="s">
        <v>1349</v>
      </c>
      <c r="AB622" s="29" t="s">
        <v>258</v>
      </c>
      <c r="AC622" s="29" t="s">
        <v>258</v>
      </c>
      <c r="AD622" s="29" t="s">
        <v>265</v>
      </c>
      <c r="AE622" s="29" t="s">
        <v>1367</v>
      </c>
      <c r="AF622" s="29" t="s">
        <v>1368</v>
      </c>
      <c r="AG622" s="183" t="s">
        <v>1369</v>
      </c>
      <c r="AH622" s="29" t="s">
        <v>1413</v>
      </c>
      <c r="AI622" s="29" t="s">
        <v>1357</v>
      </c>
      <c r="AJ622" s="29" t="s">
        <v>258</v>
      </c>
      <c r="AK622" s="29" t="s">
        <v>258</v>
      </c>
      <c r="AL622" s="29" t="s">
        <v>13326</v>
      </c>
    </row>
    <row r="623" spans="1:38" x14ac:dyDescent="0.2">
      <c r="A623" s="35" t="s">
        <v>16</v>
      </c>
      <c r="B623" s="36">
        <v>3435</v>
      </c>
      <c r="C623" s="36"/>
      <c r="D623" s="36" t="s">
        <v>1349</v>
      </c>
      <c r="E623" s="37" t="s">
        <v>2242</v>
      </c>
      <c r="F623" s="38" t="s">
        <v>1269</v>
      </c>
      <c r="G623" s="38" t="s">
        <v>1271</v>
      </c>
      <c r="H623" s="35" t="s">
        <v>1440</v>
      </c>
      <c r="I623" s="35"/>
      <c r="J623" s="29" t="s">
        <v>484</v>
      </c>
      <c r="K623" s="29" t="s">
        <v>1551</v>
      </c>
      <c r="L623" s="29" t="s">
        <v>1384</v>
      </c>
      <c r="M623" s="39">
        <v>109.48827066340944</v>
      </c>
      <c r="N623" s="39">
        <v>408.57635044490075</v>
      </c>
      <c r="O623" s="29">
        <v>44197</v>
      </c>
      <c r="P623" s="29">
        <v>45560</v>
      </c>
      <c r="Q623" s="40">
        <v>3.7316905999999999</v>
      </c>
      <c r="R623" s="39">
        <v>109.33311430527037</v>
      </c>
      <c r="S623" s="39">
        <v>109.33311430527037</v>
      </c>
      <c r="T623" s="39">
        <v>109.33311430527037</v>
      </c>
      <c r="U623" s="39">
        <v>80.57700752908967</v>
      </c>
      <c r="V623" s="39">
        <v>0</v>
      </c>
      <c r="W623" s="29" t="s">
        <v>1357</v>
      </c>
      <c r="X623" s="29" t="s">
        <v>258</v>
      </c>
      <c r="Y623" s="29" t="s">
        <v>1349</v>
      </c>
      <c r="Z623" s="41" t="s">
        <v>1349</v>
      </c>
      <c r="AA623" s="42" t="s">
        <v>1349</v>
      </c>
      <c r="AB623" s="29" t="s">
        <v>258</v>
      </c>
      <c r="AC623" s="29" t="s">
        <v>258</v>
      </c>
      <c r="AD623" s="29" t="s">
        <v>265</v>
      </c>
      <c r="AE623" s="29" t="s">
        <v>1353</v>
      </c>
      <c r="AF623" s="29" t="s">
        <v>1368</v>
      </c>
      <c r="AG623" s="183" t="s">
        <v>1369</v>
      </c>
      <c r="AH623" s="29" t="s">
        <v>1356</v>
      </c>
      <c r="AI623" s="29" t="s">
        <v>1357</v>
      </c>
      <c r="AJ623" s="29" t="s">
        <v>258</v>
      </c>
      <c r="AK623" s="29" t="s">
        <v>258</v>
      </c>
      <c r="AL623" s="29" t="s">
        <v>13326</v>
      </c>
    </row>
    <row r="624" spans="1:38" x14ac:dyDescent="0.2">
      <c r="A624" s="35" t="s">
        <v>16</v>
      </c>
      <c r="B624" s="36">
        <v>3442</v>
      </c>
      <c r="C624" s="36"/>
      <c r="D624" s="36" t="s">
        <v>1349</v>
      </c>
      <c r="E624" s="37" t="s">
        <v>2243</v>
      </c>
      <c r="F624" s="38" t="s">
        <v>1269</v>
      </c>
      <c r="G624" s="38" t="s">
        <v>1445</v>
      </c>
      <c r="H624" s="35" t="s">
        <v>12095</v>
      </c>
      <c r="I624" s="35"/>
      <c r="J624" s="29" t="s">
        <v>484</v>
      </c>
      <c r="K624" s="29" t="s">
        <v>1551</v>
      </c>
      <c r="L624" s="29" t="s">
        <v>1384</v>
      </c>
      <c r="M624" s="39">
        <v>121.33198499313562</v>
      </c>
      <c r="N624" s="39">
        <v>457.75626557152634</v>
      </c>
      <c r="O624" s="29">
        <v>44197</v>
      </c>
      <c r="P624" s="29">
        <v>45575</v>
      </c>
      <c r="Q624" s="40">
        <v>3.7727583999999998</v>
      </c>
      <c r="R624" s="39">
        <v>121.16101300479124</v>
      </c>
      <c r="S624" s="39">
        <v>121.16101300479124</v>
      </c>
      <c r="T624" s="39">
        <v>121.16101300479124</v>
      </c>
      <c r="U624" s="39">
        <v>94.27322655715264</v>
      </c>
      <c r="V624" s="39">
        <v>0</v>
      </c>
      <c r="W624" s="29" t="s">
        <v>265</v>
      </c>
      <c r="X624" s="29" t="s">
        <v>11773</v>
      </c>
      <c r="Y624" s="29">
        <v>45267</v>
      </c>
      <c r="Z624" s="41" t="s">
        <v>11760</v>
      </c>
      <c r="AA624" s="42" t="s">
        <v>1349</v>
      </c>
      <c r="AB624" s="29" t="s">
        <v>258</v>
      </c>
      <c r="AC624" s="29" t="s">
        <v>258</v>
      </c>
      <c r="AD624" s="29" t="s">
        <v>265</v>
      </c>
      <c r="AE624" s="29" t="s">
        <v>1353</v>
      </c>
      <c r="AF624" s="29" t="s">
        <v>1368</v>
      </c>
      <c r="AG624" s="183" t="s">
        <v>1369</v>
      </c>
      <c r="AH624" s="29" t="s">
        <v>1356</v>
      </c>
      <c r="AI624" s="29" t="s">
        <v>1357</v>
      </c>
      <c r="AJ624" s="29" t="s">
        <v>258</v>
      </c>
      <c r="AK624" s="29" t="s">
        <v>258</v>
      </c>
      <c r="AL624" s="29" t="s">
        <v>13327</v>
      </c>
    </row>
    <row r="625" spans="1:38" x14ac:dyDescent="0.2">
      <c r="A625" s="35" t="s">
        <v>16</v>
      </c>
      <c r="B625" s="36">
        <v>3443</v>
      </c>
      <c r="C625" s="36"/>
      <c r="D625" s="36" t="s">
        <v>1349</v>
      </c>
      <c r="E625" s="37" t="s">
        <v>2244</v>
      </c>
      <c r="F625" s="38" t="s">
        <v>1269</v>
      </c>
      <c r="G625" s="38" t="s">
        <v>1271</v>
      </c>
      <c r="H625" s="35" t="s">
        <v>1440</v>
      </c>
      <c r="I625" s="35"/>
      <c r="J625" s="29" t="s">
        <v>1371</v>
      </c>
      <c r="K625" s="29" t="s">
        <v>1371</v>
      </c>
      <c r="L625" s="29" t="s">
        <v>1384</v>
      </c>
      <c r="M625" s="39">
        <v>98.165827754933957</v>
      </c>
      <c r="N625" s="39">
        <v>372.23728952772075</v>
      </c>
      <c r="O625" s="29">
        <v>44197</v>
      </c>
      <c r="P625" s="29">
        <v>45582</v>
      </c>
      <c r="Q625" s="40">
        <v>3.7919233000000001</v>
      </c>
      <c r="R625" s="39">
        <v>98.027857631759062</v>
      </c>
      <c r="S625" s="39">
        <v>98.027857631759062</v>
      </c>
      <c r="T625" s="39">
        <v>98.027857631759062</v>
      </c>
      <c r="U625" s="39">
        <v>78.153716632443533</v>
      </c>
      <c r="V625" s="39">
        <v>0</v>
      </c>
      <c r="W625" s="29" t="s">
        <v>1357</v>
      </c>
      <c r="X625" s="29" t="s">
        <v>258</v>
      </c>
      <c r="Y625" s="29" t="s">
        <v>1349</v>
      </c>
      <c r="Z625" s="41" t="s">
        <v>1349</v>
      </c>
      <c r="AA625" s="42" t="s">
        <v>1349</v>
      </c>
      <c r="AB625" s="29" t="s">
        <v>258</v>
      </c>
      <c r="AC625" s="29" t="s">
        <v>258</v>
      </c>
      <c r="AD625" s="29" t="s">
        <v>265</v>
      </c>
      <c r="AE625" s="29" t="s">
        <v>1353</v>
      </c>
      <c r="AF625" s="29" t="s">
        <v>1368</v>
      </c>
      <c r="AG625" s="183" t="s">
        <v>1369</v>
      </c>
      <c r="AH625" s="29" t="s">
        <v>1356</v>
      </c>
      <c r="AI625" s="29" t="s">
        <v>1357</v>
      </c>
      <c r="AJ625" s="29" t="s">
        <v>258</v>
      </c>
      <c r="AK625" s="29" t="s">
        <v>258</v>
      </c>
      <c r="AL625" s="29" t="s">
        <v>13326</v>
      </c>
    </row>
    <row r="626" spans="1:38" x14ac:dyDescent="0.2">
      <c r="A626" s="35" t="s">
        <v>16</v>
      </c>
      <c r="B626" s="36">
        <v>3453</v>
      </c>
      <c r="C626" s="36"/>
      <c r="D626" s="36" t="s">
        <v>1349</v>
      </c>
      <c r="E626" s="37" t="s">
        <v>2245</v>
      </c>
      <c r="F626" s="38" t="s">
        <v>1269</v>
      </c>
      <c r="G626" s="38" t="s">
        <v>1271</v>
      </c>
      <c r="H626" s="35" t="s">
        <v>1440</v>
      </c>
      <c r="I626" s="35"/>
      <c r="J626" s="29" t="s">
        <v>1371</v>
      </c>
      <c r="K626" s="29" t="s">
        <v>1371</v>
      </c>
      <c r="L626" s="29" t="s">
        <v>1384</v>
      </c>
      <c r="M626" s="39">
        <v>105.61955183561514</v>
      </c>
      <c r="N626" s="39">
        <v>403.97128542094453</v>
      </c>
      <c r="O626" s="29">
        <v>44197</v>
      </c>
      <c r="P626" s="29">
        <v>45594</v>
      </c>
      <c r="Q626" s="40">
        <v>3.8247775000000002</v>
      </c>
      <c r="R626" s="39">
        <v>105.47175906913073</v>
      </c>
      <c r="S626" s="39">
        <v>105.47175906913073</v>
      </c>
      <c r="T626" s="39">
        <v>105.47175906913073</v>
      </c>
      <c r="U626" s="39">
        <v>87.55600821355236</v>
      </c>
      <c r="V626" s="39">
        <v>0</v>
      </c>
      <c r="W626" s="29" t="s">
        <v>265</v>
      </c>
      <c r="X626" s="29" t="s">
        <v>11773</v>
      </c>
      <c r="Y626" s="29">
        <v>45275</v>
      </c>
      <c r="Z626" s="41" t="s">
        <v>11760</v>
      </c>
      <c r="AA626" s="42" t="s">
        <v>1349</v>
      </c>
      <c r="AB626" s="29" t="s">
        <v>258</v>
      </c>
      <c r="AC626" s="29" t="s">
        <v>258</v>
      </c>
      <c r="AD626" s="29" t="s">
        <v>265</v>
      </c>
      <c r="AE626" s="29" t="s">
        <v>1353</v>
      </c>
      <c r="AF626" s="29" t="s">
        <v>1368</v>
      </c>
      <c r="AG626" s="183" t="s">
        <v>1369</v>
      </c>
      <c r="AH626" s="29" t="s">
        <v>1356</v>
      </c>
      <c r="AI626" s="29" t="s">
        <v>1357</v>
      </c>
      <c r="AJ626" s="29" t="s">
        <v>258</v>
      </c>
      <c r="AK626" s="29" t="s">
        <v>258</v>
      </c>
      <c r="AL626" s="29" t="s">
        <v>13327</v>
      </c>
    </row>
    <row r="627" spans="1:38" x14ac:dyDescent="0.2">
      <c r="A627" s="35" t="s">
        <v>16</v>
      </c>
      <c r="B627" s="36">
        <v>3455</v>
      </c>
      <c r="C627" s="36"/>
      <c r="D627" s="36" t="s">
        <v>1349</v>
      </c>
      <c r="E627" s="37" t="s">
        <v>2246</v>
      </c>
      <c r="F627" s="38" t="s">
        <v>1266</v>
      </c>
      <c r="G627" s="38" t="s">
        <v>1268</v>
      </c>
      <c r="H627" s="35" t="s">
        <v>1359</v>
      </c>
      <c r="I627" s="35"/>
      <c r="J627" s="29" t="s">
        <v>274</v>
      </c>
      <c r="K627" s="29" t="s">
        <v>1446</v>
      </c>
      <c r="L627" s="29" t="s">
        <v>2153</v>
      </c>
      <c r="M627" s="39">
        <v>57.110004435403155</v>
      </c>
      <c r="N627" s="39">
        <v>207.48795619438741</v>
      </c>
      <c r="O627" s="29">
        <v>44197</v>
      </c>
      <c r="P627" s="29">
        <v>45524</v>
      </c>
      <c r="Q627" s="40">
        <v>3.6331280000000001</v>
      </c>
      <c r="R627" s="39">
        <v>57.027939767282682</v>
      </c>
      <c r="S627" s="39">
        <v>57.027939767282682</v>
      </c>
      <c r="T627" s="39">
        <v>57.027939767282682</v>
      </c>
      <c r="U627" s="39">
        <v>36.404136892539356</v>
      </c>
      <c r="V627" s="39">
        <v>0</v>
      </c>
      <c r="W627" s="29" t="s">
        <v>1357</v>
      </c>
      <c r="X627" s="29" t="s">
        <v>258</v>
      </c>
      <c r="Y627" s="29" t="s">
        <v>1349</v>
      </c>
      <c r="Z627" s="41" t="s">
        <v>1349</v>
      </c>
      <c r="AA627" s="42" t="s">
        <v>1349</v>
      </c>
      <c r="AB627" s="29" t="s">
        <v>258</v>
      </c>
      <c r="AC627" s="29" t="s">
        <v>258</v>
      </c>
      <c r="AD627" s="29" t="s">
        <v>258</v>
      </c>
      <c r="AE627" s="29" t="s">
        <v>1367</v>
      </c>
      <c r="AF627" s="29" t="s">
        <v>2154</v>
      </c>
      <c r="AG627" s="183" t="s">
        <v>2155</v>
      </c>
      <c r="AH627" s="29" t="s">
        <v>1356</v>
      </c>
      <c r="AI627" s="29" t="s">
        <v>1357</v>
      </c>
      <c r="AJ627" s="29" t="s">
        <v>258</v>
      </c>
      <c r="AK627" s="29" t="s">
        <v>258</v>
      </c>
      <c r="AL627" s="29" t="s">
        <v>13326</v>
      </c>
    </row>
    <row r="628" spans="1:38" x14ac:dyDescent="0.2">
      <c r="A628" s="35" t="s">
        <v>16</v>
      </c>
      <c r="B628" s="36">
        <v>3459</v>
      </c>
      <c r="C628" s="36"/>
      <c r="D628" s="36" t="s">
        <v>1349</v>
      </c>
      <c r="E628" s="37" t="s">
        <v>2247</v>
      </c>
      <c r="F628" s="38" t="s">
        <v>1269</v>
      </c>
      <c r="G628" s="38" t="s">
        <v>1271</v>
      </c>
      <c r="H628" s="35" t="s">
        <v>1440</v>
      </c>
      <c r="I628" s="35"/>
      <c r="J628" s="29" t="s">
        <v>1506</v>
      </c>
      <c r="K628" s="29" t="s">
        <v>1642</v>
      </c>
      <c r="L628" s="29" t="s">
        <v>2220</v>
      </c>
      <c r="M628" s="39">
        <v>100.47455438343349</v>
      </c>
      <c r="N628" s="39">
        <v>61.068725530458586</v>
      </c>
      <c r="O628" s="29">
        <v>44197</v>
      </c>
      <c r="P628" s="29">
        <v>44419</v>
      </c>
      <c r="Q628" s="40">
        <v>0.60780290000000003</v>
      </c>
      <c r="R628" s="39">
        <v>61.068725530458586</v>
      </c>
      <c r="S628" s="39">
        <v>0</v>
      </c>
      <c r="T628" s="39">
        <v>0</v>
      </c>
      <c r="U628" s="39">
        <v>0</v>
      </c>
      <c r="V628" s="39">
        <v>0</v>
      </c>
      <c r="W628" s="29" t="s">
        <v>1357</v>
      </c>
      <c r="X628" s="29" t="s">
        <v>258</v>
      </c>
      <c r="Y628" s="29" t="s">
        <v>1349</v>
      </c>
      <c r="Z628" s="41" t="s">
        <v>1349</v>
      </c>
      <c r="AA628" s="42" t="s">
        <v>1349</v>
      </c>
      <c r="AB628" s="29" t="s">
        <v>258</v>
      </c>
      <c r="AC628" s="29" t="s">
        <v>258</v>
      </c>
      <c r="AD628" s="29" t="s">
        <v>258</v>
      </c>
      <c r="AE628" s="29" t="s">
        <v>1353</v>
      </c>
      <c r="AF628" s="29" t="s">
        <v>2221</v>
      </c>
      <c r="AG628" s="183" t="s">
        <v>2222</v>
      </c>
      <c r="AH628" s="29" t="s">
        <v>1413</v>
      </c>
      <c r="AI628" s="29" t="s">
        <v>1357</v>
      </c>
      <c r="AJ628" s="29" t="s">
        <v>258</v>
      </c>
      <c r="AK628" s="29" t="s">
        <v>258</v>
      </c>
      <c r="AL628" s="29" t="s">
        <v>13326</v>
      </c>
    </row>
    <row r="629" spans="1:38" x14ac:dyDescent="0.2">
      <c r="A629" s="35" t="s">
        <v>16</v>
      </c>
      <c r="B629" s="36">
        <v>3461</v>
      </c>
      <c r="C629" s="36"/>
      <c r="D629" s="36" t="s">
        <v>1349</v>
      </c>
      <c r="E629" s="37" t="s">
        <v>2248</v>
      </c>
      <c r="F629" s="38" t="s">
        <v>1266</v>
      </c>
      <c r="G629" s="38" t="s">
        <v>1268</v>
      </c>
      <c r="H629" s="35" t="s">
        <v>1133</v>
      </c>
      <c r="I629" s="35"/>
      <c r="J629" s="29" t="s">
        <v>484</v>
      </c>
      <c r="K629" s="29" t="s">
        <v>1365</v>
      </c>
      <c r="L629" s="29" t="s">
        <v>1384</v>
      </c>
      <c r="M629" s="39">
        <v>86.178194835930086</v>
      </c>
      <c r="N629" s="39">
        <v>430.59604654346339</v>
      </c>
      <c r="O629" s="29">
        <v>44197</v>
      </c>
      <c r="P629" s="29">
        <v>46022</v>
      </c>
      <c r="Q629" s="40">
        <v>4.9965776999999996</v>
      </c>
      <c r="R629" s="39">
        <v>86.072046543463387</v>
      </c>
      <c r="S629" s="39">
        <v>86.072046543463387</v>
      </c>
      <c r="T629" s="39">
        <v>86.072046543463387</v>
      </c>
      <c r="U629" s="39">
        <v>86.307860369609855</v>
      </c>
      <c r="V629" s="39">
        <v>86.072046543463387</v>
      </c>
      <c r="W629" s="29" t="s">
        <v>265</v>
      </c>
      <c r="X629" s="29" t="s">
        <v>11773</v>
      </c>
      <c r="Y629" s="29">
        <v>45170</v>
      </c>
      <c r="Z629" s="41" t="s">
        <v>11757</v>
      </c>
      <c r="AA629" s="42" t="s">
        <v>1349</v>
      </c>
      <c r="AB629" s="29" t="s">
        <v>258</v>
      </c>
      <c r="AC629" s="29" t="s">
        <v>258</v>
      </c>
      <c r="AD629" s="29" t="s">
        <v>265</v>
      </c>
      <c r="AE629" s="29" t="s">
        <v>1353</v>
      </c>
      <c r="AF629" s="29" t="s">
        <v>1368</v>
      </c>
      <c r="AG629" s="183" t="s">
        <v>1369</v>
      </c>
      <c r="AH629" s="29" t="s">
        <v>1356</v>
      </c>
      <c r="AI629" s="29" t="s">
        <v>1357</v>
      </c>
      <c r="AJ629" s="29" t="s">
        <v>258</v>
      </c>
      <c r="AK629" s="29" t="s">
        <v>258</v>
      </c>
      <c r="AL629" s="29" t="s">
        <v>13327</v>
      </c>
    </row>
    <row r="630" spans="1:38" x14ac:dyDescent="0.2">
      <c r="A630" s="35" t="s">
        <v>16</v>
      </c>
      <c r="B630" s="36">
        <v>3462</v>
      </c>
      <c r="C630" s="36"/>
      <c r="D630" s="36" t="s">
        <v>1349</v>
      </c>
      <c r="E630" s="37" t="s">
        <v>2249</v>
      </c>
      <c r="F630" s="38" t="s">
        <v>1269</v>
      </c>
      <c r="G630" s="38" t="s">
        <v>1445</v>
      </c>
      <c r="H630" s="35" t="s">
        <v>330</v>
      </c>
      <c r="I630" s="35"/>
      <c r="J630" s="29" t="s">
        <v>322</v>
      </c>
      <c r="K630" s="29" t="s">
        <v>336</v>
      </c>
      <c r="L630" s="29" t="s">
        <v>1402</v>
      </c>
      <c r="M630" s="39">
        <v>78.26184324205974</v>
      </c>
      <c r="N630" s="39">
        <v>317.11849144421632</v>
      </c>
      <c r="O630" s="29">
        <v>44197</v>
      </c>
      <c r="P630" s="29">
        <v>45677</v>
      </c>
      <c r="Q630" s="40">
        <v>4.0520192000000002</v>
      </c>
      <c r="R630" s="39">
        <v>78.155468856947294</v>
      </c>
      <c r="S630" s="39">
        <v>78.155468856947294</v>
      </c>
      <c r="T630" s="39">
        <v>78.155468856947294</v>
      </c>
      <c r="U630" s="39">
        <v>78.369593429158115</v>
      </c>
      <c r="V630" s="39">
        <v>4.2824914442162898</v>
      </c>
      <c r="W630" s="29" t="s">
        <v>1357</v>
      </c>
      <c r="X630" s="29" t="s">
        <v>258</v>
      </c>
      <c r="Y630" s="29" t="s">
        <v>1349</v>
      </c>
      <c r="Z630" s="41" t="s">
        <v>1349</v>
      </c>
      <c r="AA630" s="42" t="s">
        <v>1349</v>
      </c>
      <c r="AB630" s="29" t="s">
        <v>258</v>
      </c>
      <c r="AC630" s="29" t="s">
        <v>258</v>
      </c>
      <c r="AD630" s="29" t="s">
        <v>265</v>
      </c>
      <c r="AE630" s="29" t="s">
        <v>1353</v>
      </c>
      <c r="AF630" s="29" t="s">
        <v>1361</v>
      </c>
      <c r="AG630" s="183" t="s">
        <v>1362</v>
      </c>
      <c r="AH630" s="29" t="s">
        <v>1356</v>
      </c>
      <c r="AI630" s="29" t="s">
        <v>265</v>
      </c>
      <c r="AJ630" s="29" t="s">
        <v>258</v>
      </c>
      <c r="AK630" s="29" t="s">
        <v>258</v>
      </c>
      <c r="AL630" s="29" t="s">
        <v>13326</v>
      </c>
    </row>
    <row r="631" spans="1:38" x14ac:dyDescent="0.2">
      <c r="A631" s="35" t="s">
        <v>16</v>
      </c>
      <c r="B631" s="36">
        <v>3464</v>
      </c>
      <c r="C631" s="36"/>
      <c r="D631" s="36" t="s">
        <v>1349</v>
      </c>
      <c r="E631" s="37" t="s">
        <v>2250</v>
      </c>
      <c r="F631" s="38" t="s">
        <v>1266</v>
      </c>
      <c r="G631" s="38" t="s">
        <v>1268</v>
      </c>
      <c r="H631" s="35" t="s">
        <v>1359</v>
      </c>
      <c r="I631" s="35"/>
      <c r="J631" s="29" t="s">
        <v>322</v>
      </c>
      <c r="K631" s="29" t="s">
        <v>2251</v>
      </c>
      <c r="L631" s="29" t="s">
        <v>1402</v>
      </c>
      <c r="M631" s="39">
        <v>135.03685321308487</v>
      </c>
      <c r="N631" s="39">
        <v>56.565749486652976</v>
      </c>
      <c r="O631" s="29">
        <v>44197</v>
      </c>
      <c r="P631" s="29">
        <v>44350</v>
      </c>
      <c r="Q631" s="40">
        <v>0.41889120000000002</v>
      </c>
      <c r="R631" s="39">
        <v>56.565749486652976</v>
      </c>
      <c r="S631" s="39">
        <v>0</v>
      </c>
      <c r="T631" s="39">
        <v>0</v>
      </c>
      <c r="U631" s="39">
        <v>0</v>
      </c>
      <c r="V631" s="39">
        <v>0</v>
      </c>
      <c r="W631" s="29" t="s">
        <v>265</v>
      </c>
      <c r="X631" s="29" t="s">
        <v>11773</v>
      </c>
      <c r="Y631" s="29">
        <v>45257</v>
      </c>
      <c r="Z631" s="41" t="s">
        <v>11759</v>
      </c>
      <c r="AA631" s="42" t="s">
        <v>1349</v>
      </c>
      <c r="AB631" s="29" t="s">
        <v>258</v>
      </c>
      <c r="AC631" s="29" t="s">
        <v>258</v>
      </c>
      <c r="AD631" s="29" t="s">
        <v>265</v>
      </c>
      <c r="AE631" s="29" t="s">
        <v>1353</v>
      </c>
      <c r="AF631" s="29" t="s">
        <v>1361</v>
      </c>
      <c r="AG631" s="183" t="s">
        <v>1362</v>
      </c>
      <c r="AH631" s="29" t="s">
        <v>1413</v>
      </c>
      <c r="AI631" s="29" t="s">
        <v>1357</v>
      </c>
      <c r="AJ631" s="29" t="s">
        <v>258</v>
      </c>
      <c r="AK631" s="29" t="s">
        <v>258</v>
      </c>
      <c r="AL631" s="29" t="s">
        <v>13327</v>
      </c>
    </row>
    <row r="632" spans="1:38" x14ac:dyDescent="0.2">
      <c r="A632" s="35" t="s">
        <v>16</v>
      </c>
      <c r="B632" s="36">
        <v>3469</v>
      </c>
      <c r="C632" s="36"/>
      <c r="D632" s="36" t="s">
        <v>1349</v>
      </c>
      <c r="E632" s="37" t="s">
        <v>2252</v>
      </c>
      <c r="F632" s="38" t="s">
        <v>1269</v>
      </c>
      <c r="G632" s="38" t="s">
        <v>1271</v>
      </c>
      <c r="H632" s="35" t="s">
        <v>1440</v>
      </c>
      <c r="I632" s="35"/>
      <c r="J632" s="29" t="s">
        <v>1371</v>
      </c>
      <c r="K632" s="29" t="s">
        <v>1371</v>
      </c>
      <c r="L632" s="29" t="s">
        <v>1384</v>
      </c>
      <c r="M632" s="39">
        <v>119.41529986425587</v>
      </c>
      <c r="N632" s="39">
        <v>474.06484052019164</v>
      </c>
      <c r="O632" s="29">
        <v>44197</v>
      </c>
      <c r="P632" s="29">
        <v>45647</v>
      </c>
      <c r="Q632" s="40">
        <v>3.9698836000000002</v>
      </c>
      <c r="R632" s="39">
        <v>119.25132101300478</v>
      </c>
      <c r="S632" s="39">
        <v>119.25132101300478</v>
      </c>
      <c r="T632" s="39">
        <v>119.25132101300478</v>
      </c>
      <c r="U632" s="39">
        <v>116.31087748117727</v>
      </c>
      <c r="V632" s="39">
        <v>0</v>
      </c>
      <c r="W632" s="29" t="s">
        <v>265</v>
      </c>
      <c r="X632" s="29" t="s">
        <v>11773</v>
      </c>
      <c r="Y632" s="29">
        <v>45271</v>
      </c>
      <c r="Z632" s="41" t="s">
        <v>11760</v>
      </c>
      <c r="AA632" s="42" t="s">
        <v>1349</v>
      </c>
      <c r="AB632" s="29" t="s">
        <v>258</v>
      </c>
      <c r="AC632" s="29" t="s">
        <v>258</v>
      </c>
      <c r="AD632" s="29" t="s">
        <v>265</v>
      </c>
      <c r="AE632" s="29" t="s">
        <v>1353</v>
      </c>
      <c r="AF632" s="29" t="s">
        <v>1368</v>
      </c>
      <c r="AG632" s="183" t="s">
        <v>1369</v>
      </c>
      <c r="AH632" s="29" t="s">
        <v>1356</v>
      </c>
      <c r="AI632" s="29" t="s">
        <v>1357</v>
      </c>
      <c r="AJ632" s="29" t="s">
        <v>258</v>
      </c>
      <c r="AK632" s="29" t="s">
        <v>258</v>
      </c>
      <c r="AL632" s="29" t="s">
        <v>13327</v>
      </c>
    </row>
    <row r="633" spans="1:38" x14ac:dyDescent="0.2">
      <c r="A633" s="35" t="s">
        <v>16</v>
      </c>
      <c r="B633" s="36">
        <v>3472</v>
      </c>
      <c r="C633" s="36"/>
      <c r="D633" s="36" t="s">
        <v>1349</v>
      </c>
      <c r="E633" s="37" t="s">
        <v>2253</v>
      </c>
      <c r="F633" s="38" t="s">
        <v>1269</v>
      </c>
      <c r="G633" s="38" t="s">
        <v>1271</v>
      </c>
      <c r="H633" s="35" t="s">
        <v>1440</v>
      </c>
      <c r="I633" s="35"/>
      <c r="J633" s="29" t="s">
        <v>1506</v>
      </c>
      <c r="K633" s="29" t="s">
        <v>1642</v>
      </c>
      <c r="L633" s="29" t="s">
        <v>2220</v>
      </c>
      <c r="M633" s="39">
        <v>25.025734434465651</v>
      </c>
      <c r="N633" s="39">
        <v>10.27750855578371</v>
      </c>
      <c r="O633" s="29">
        <v>44197</v>
      </c>
      <c r="P633" s="29">
        <v>44347</v>
      </c>
      <c r="Q633" s="40">
        <v>0.41067759999999998</v>
      </c>
      <c r="R633" s="39">
        <v>10.27750855578371</v>
      </c>
      <c r="S633" s="39">
        <v>0</v>
      </c>
      <c r="T633" s="39">
        <v>0</v>
      </c>
      <c r="U633" s="39">
        <v>0</v>
      </c>
      <c r="V633" s="39">
        <v>0</v>
      </c>
      <c r="W633" s="29" t="s">
        <v>1357</v>
      </c>
      <c r="X633" s="29" t="s">
        <v>258</v>
      </c>
      <c r="Y633" s="29" t="s">
        <v>1349</v>
      </c>
      <c r="Z633" s="41" t="s">
        <v>1349</v>
      </c>
      <c r="AA633" s="42" t="s">
        <v>1349</v>
      </c>
      <c r="AB633" s="29" t="s">
        <v>258</v>
      </c>
      <c r="AC633" s="29" t="s">
        <v>258</v>
      </c>
      <c r="AD633" s="29" t="s">
        <v>258</v>
      </c>
      <c r="AE633" s="29" t="s">
        <v>1353</v>
      </c>
      <c r="AF633" s="29" t="s">
        <v>2221</v>
      </c>
      <c r="AG633" s="183" t="s">
        <v>2222</v>
      </c>
      <c r="AH633" s="29" t="s">
        <v>1413</v>
      </c>
      <c r="AI633" s="29" t="s">
        <v>1357</v>
      </c>
      <c r="AJ633" s="29" t="s">
        <v>258</v>
      </c>
      <c r="AK633" s="29" t="s">
        <v>258</v>
      </c>
      <c r="AL633" s="29" t="s">
        <v>13326</v>
      </c>
    </row>
    <row r="634" spans="1:38" x14ac:dyDescent="0.2">
      <c r="A634" s="35" t="s">
        <v>16</v>
      </c>
      <c r="B634" s="36">
        <v>3488</v>
      </c>
      <c r="C634" s="36"/>
      <c r="D634" s="36" t="s">
        <v>1349</v>
      </c>
      <c r="E634" s="37" t="s">
        <v>2254</v>
      </c>
      <c r="F634" s="38" t="s">
        <v>1269</v>
      </c>
      <c r="G634" s="38" t="s">
        <v>1271</v>
      </c>
      <c r="H634" s="35" t="s">
        <v>1440</v>
      </c>
      <c r="I634" s="35"/>
      <c r="J634" s="29" t="s">
        <v>274</v>
      </c>
      <c r="K634" s="29" t="s">
        <v>1446</v>
      </c>
      <c r="L634" s="29" t="s">
        <v>2255</v>
      </c>
      <c r="M634" s="39">
        <v>17.338531281607132</v>
      </c>
      <c r="N634" s="39">
        <v>4.2723285420944563</v>
      </c>
      <c r="O634" s="29">
        <v>44197</v>
      </c>
      <c r="P634" s="29">
        <v>44287</v>
      </c>
      <c r="Q634" s="40">
        <v>0.2464066</v>
      </c>
      <c r="R634" s="39">
        <v>4.2723285420944563</v>
      </c>
      <c r="S634" s="39">
        <v>0</v>
      </c>
      <c r="T634" s="39">
        <v>0</v>
      </c>
      <c r="U634" s="39">
        <v>0</v>
      </c>
      <c r="V634" s="39">
        <v>0</v>
      </c>
      <c r="W634" s="29" t="s">
        <v>1357</v>
      </c>
      <c r="X634" s="29" t="s">
        <v>258</v>
      </c>
      <c r="Y634" s="29" t="s">
        <v>1349</v>
      </c>
      <c r="Z634" s="41" t="s">
        <v>1349</v>
      </c>
      <c r="AA634" s="42" t="s">
        <v>1349</v>
      </c>
      <c r="AB634" s="29" t="s">
        <v>258</v>
      </c>
      <c r="AC634" s="29" t="s">
        <v>258</v>
      </c>
      <c r="AD634" s="29" t="s">
        <v>258</v>
      </c>
      <c r="AE634" s="29" t="s">
        <v>1353</v>
      </c>
      <c r="AF634" s="29" t="s">
        <v>1448</v>
      </c>
      <c r="AG634" s="183" t="s">
        <v>1449</v>
      </c>
      <c r="AH634" s="29" t="s">
        <v>1413</v>
      </c>
      <c r="AI634" s="29" t="s">
        <v>1357</v>
      </c>
      <c r="AJ634" s="29" t="s">
        <v>258</v>
      </c>
      <c r="AK634" s="29" t="s">
        <v>258</v>
      </c>
      <c r="AL634" s="29" t="s">
        <v>13326</v>
      </c>
    </row>
    <row r="635" spans="1:38" x14ac:dyDescent="0.2">
      <c r="A635" s="35" t="s">
        <v>16</v>
      </c>
      <c r="B635" s="36">
        <v>3490</v>
      </c>
      <c r="C635" s="36"/>
      <c r="D635" s="36" t="s">
        <v>1349</v>
      </c>
      <c r="E635" s="37" t="s">
        <v>2256</v>
      </c>
      <c r="F635" s="38" t="s">
        <v>1269</v>
      </c>
      <c r="G635" s="38" t="s">
        <v>1271</v>
      </c>
      <c r="H635" s="35" t="s">
        <v>1440</v>
      </c>
      <c r="I635" s="35"/>
      <c r="J635" s="29" t="s">
        <v>1371</v>
      </c>
      <c r="K635" s="29" t="s">
        <v>1371</v>
      </c>
      <c r="L635" s="29" t="s">
        <v>1384</v>
      </c>
      <c r="M635" s="39">
        <v>85.524058373611837</v>
      </c>
      <c r="N635" s="39">
        <v>333.19845585215603</v>
      </c>
      <c r="O635" s="29">
        <v>44197</v>
      </c>
      <c r="P635" s="29">
        <v>45620</v>
      </c>
      <c r="Q635" s="40">
        <v>3.8959617</v>
      </c>
      <c r="R635" s="39">
        <v>85.405503080082141</v>
      </c>
      <c r="S635" s="39">
        <v>85.405503080082141</v>
      </c>
      <c r="T635" s="39">
        <v>85.405503080082141</v>
      </c>
      <c r="U635" s="39">
        <v>76.981946611909649</v>
      </c>
      <c r="V635" s="39">
        <v>0</v>
      </c>
      <c r="W635" s="29" t="s">
        <v>265</v>
      </c>
      <c r="X635" s="29" t="s">
        <v>11773</v>
      </c>
      <c r="Y635" s="29">
        <v>45282</v>
      </c>
      <c r="Z635" s="41" t="s">
        <v>11760</v>
      </c>
      <c r="AA635" s="42" t="s">
        <v>1349</v>
      </c>
      <c r="AB635" s="29" t="s">
        <v>258</v>
      </c>
      <c r="AC635" s="29" t="s">
        <v>258</v>
      </c>
      <c r="AD635" s="29" t="s">
        <v>265</v>
      </c>
      <c r="AE635" s="29" t="s">
        <v>1353</v>
      </c>
      <c r="AF635" s="29" t="s">
        <v>1368</v>
      </c>
      <c r="AG635" s="183" t="s">
        <v>1369</v>
      </c>
      <c r="AH635" s="29" t="s">
        <v>1356</v>
      </c>
      <c r="AI635" s="29" t="s">
        <v>1357</v>
      </c>
      <c r="AJ635" s="29" t="s">
        <v>258</v>
      </c>
      <c r="AK635" s="29" t="s">
        <v>258</v>
      </c>
      <c r="AL635" s="29" t="s">
        <v>13327</v>
      </c>
    </row>
    <row r="636" spans="1:38" x14ac:dyDescent="0.2">
      <c r="A636" s="35" t="s">
        <v>16</v>
      </c>
      <c r="B636" s="36">
        <v>3491</v>
      </c>
      <c r="C636" s="36"/>
      <c r="D636" s="36" t="s">
        <v>1349</v>
      </c>
      <c r="E636" s="37" t="s">
        <v>2257</v>
      </c>
      <c r="F636" s="38" t="s">
        <v>1269</v>
      </c>
      <c r="G636" s="38" t="s">
        <v>1271</v>
      </c>
      <c r="H636" s="35" t="s">
        <v>1440</v>
      </c>
      <c r="I636" s="35"/>
      <c r="J636" s="29" t="s">
        <v>1506</v>
      </c>
      <c r="K636" s="29" t="s">
        <v>1642</v>
      </c>
      <c r="L636" s="29" t="s">
        <v>2220</v>
      </c>
      <c r="M636" s="39">
        <v>100.69083109706325</v>
      </c>
      <c r="N636" s="39">
        <v>41.351468856947299</v>
      </c>
      <c r="O636" s="29">
        <v>44197</v>
      </c>
      <c r="P636" s="29">
        <v>44347</v>
      </c>
      <c r="Q636" s="40">
        <v>0.41067759999999998</v>
      </c>
      <c r="R636" s="39">
        <v>41.351468856947299</v>
      </c>
      <c r="S636" s="39">
        <v>0</v>
      </c>
      <c r="T636" s="39">
        <v>0</v>
      </c>
      <c r="U636" s="39">
        <v>0</v>
      </c>
      <c r="V636" s="39">
        <v>0</v>
      </c>
      <c r="W636" s="29" t="s">
        <v>1357</v>
      </c>
      <c r="X636" s="29" t="s">
        <v>258</v>
      </c>
      <c r="Y636" s="29" t="s">
        <v>1349</v>
      </c>
      <c r="Z636" s="41" t="s">
        <v>1349</v>
      </c>
      <c r="AA636" s="42" t="s">
        <v>1349</v>
      </c>
      <c r="AB636" s="29" t="s">
        <v>258</v>
      </c>
      <c r="AC636" s="29" t="s">
        <v>258</v>
      </c>
      <c r="AD636" s="29" t="s">
        <v>258</v>
      </c>
      <c r="AE636" s="29" t="s">
        <v>1353</v>
      </c>
      <c r="AF636" s="29" t="s">
        <v>2221</v>
      </c>
      <c r="AG636" s="183" t="s">
        <v>2222</v>
      </c>
      <c r="AH636" s="29" t="s">
        <v>1413</v>
      </c>
      <c r="AI636" s="29" t="s">
        <v>1357</v>
      </c>
      <c r="AJ636" s="29" t="s">
        <v>258</v>
      </c>
      <c r="AK636" s="29" t="s">
        <v>258</v>
      </c>
      <c r="AL636" s="29" t="s">
        <v>13326</v>
      </c>
    </row>
    <row r="637" spans="1:38" x14ac:dyDescent="0.2">
      <c r="A637" s="35" t="s">
        <v>16</v>
      </c>
      <c r="B637" s="36">
        <v>3498</v>
      </c>
      <c r="C637" s="36"/>
      <c r="D637" s="36" t="s">
        <v>1349</v>
      </c>
      <c r="E637" s="37" t="s">
        <v>2258</v>
      </c>
      <c r="F637" s="38" t="s">
        <v>1269</v>
      </c>
      <c r="G637" s="38" t="s">
        <v>1271</v>
      </c>
      <c r="H637" s="35" t="s">
        <v>1440</v>
      </c>
      <c r="I637" s="35"/>
      <c r="J637" s="29" t="s">
        <v>1506</v>
      </c>
      <c r="K637" s="29" t="s">
        <v>2259</v>
      </c>
      <c r="L637" s="29" t="s">
        <v>2220</v>
      </c>
      <c r="M637" s="39">
        <v>110.65536461229946</v>
      </c>
      <c r="N637" s="39">
        <v>11.81535934291581</v>
      </c>
      <c r="O637" s="29">
        <v>44197</v>
      </c>
      <c r="P637" s="29">
        <v>44236</v>
      </c>
      <c r="Q637" s="40">
        <v>0.1067762</v>
      </c>
      <c r="R637" s="39">
        <v>11.81535934291581</v>
      </c>
      <c r="S637" s="39">
        <v>0</v>
      </c>
      <c r="T637" s="39">
        <v>0</v>
      </c>
      <c r="U637" s="39">
        <v>0</v>
      </c>
      <c r="V637" s="39">
        <v>0</v>
      </c>
      <c r="W637" s="29" t="s">
        <v>1357</v>
      </c>
      <c r="X637" s="29" t="s">
        <v>258</v>
      </c>
      <c r="Y637" s="29" t="s">
        <v>1349</v>
      </c>
      <c r="Z637" s="41" t="s">
        <v>1349</v>
      </c>
      <c r="AA637" s="42" t="s">
        <v>1349</v>
      </c>
      <c r="AB637" s="29" t="s">
        <v>258</v>
      </c>
      <c r="AC637" s="29" t="s">
        <v>258</v>
      </c>
      <c r="AD637" s="29" t="s">
        <v>258</v>
      </c>
      <c r="AE637" s="29" t="s">
        <v>1353</v>
      </c>
      <c r="AF637" s="29" t="s">
        <v>2221</v>
      </c>
      <c r="AG637" s="183" t="s">
        <v>2222</v>
      </c>
      <c r="AH637" s="29" t="s">
        <v>1413</v>
      </c>
      <c r="AI637" s="29" t="s">
        <v>1357</v>
      </c>
      <c r="AJ637" s="29" t="s">
        <v>258</v>
      </c>
      <c r="AK637" s="29" t="s">
        <v>258</v>
      </c>
      <c r="AL637" s="29" t="s">
        <v>13326</v>
      </c>
    </row>
    <row r="638" spans="1:38" x14ac:dyDescent="0.2">
      <c r="A638" s="35" t="s">
        <v>16</v>
      </c>
      <c r="B638" s="36">
        <v>3499</v>
      </c>
      <c r="C638" s="36"/>
      <c r="D638" s="36" t="s">
        <v>1349</v>
      </c>
      <c r="E638" s="37" t="s">
        <v>2260</v>
      </c>
      <c r="F638" s="38" t="s">
        <v>1269</v>
      </c>
      <c r="G638" s="38" t="s">
        <v>1271</v>
      </c>
      <c r="H638" s="35" t="s">
        <v>1440</v>
      </c>
      <c r="I638" s="35"/>
      <c r="J638" s="29" t="s">
        <v>1528</v>
      </c>
      <c r="K638" s="29" t="s">
        <v>1529</v>
      </c>
      <c r="L638" s="29" t="s">
        <v>1530</v>
      </c>
      <c r="M638" s="39">
        <v>2151.5983157248429</v>
      </c>
      <c r="N638" s="39">
        <v>9543.0233839835728</v>
      </c>
      <c r="O638" s="29">
        <v>44197</v>
      </c>
      <c r="P638" s="29">
        <v>45817</v>
      </c>
      <c r="Q638" s="40">
        <v>4.4353182999999996</v>
      </c>
      <c r="R638" s="39">
        <v>2148.7992197125259</v>
      </c>
      <c r="S638" s="39">
        <v>2148.7992197125259</v>
      </c>
      <c r="T638" s="39">
        <v>2148.7992197125259</v>
      </c>
      <c r="U638" s="39">
        <v>2154.6863408624231</v>
      </c>
      <c r="V638" s="39">
        <v>941.93938398357295</v>
      </c>
      <c r="W638" s="29" t="s">
        <v>1357</v>
      </c>
      <c r="X638" s="29" t="s">
        <v>258</v>
      </c>
      <c r="Y638" s="29" t="s">
        <v>1349</v>
      </c>
      <c r="Z638" s="41" t="s">
        <v>1349</v>
      </c>
      <c r="AA638" s="42" t="s">
        <v>1349</v>
      </c>
      <c r="AB638" s="29" t="s">
        <v>258</v>
      </c>
      <c r="AC638" s="29" t="s">
        <v>258</v>
      </c>
      <c r="AD638" s="29" t="s">
        <v>258</v>
      </c>
      <c r="AE638" s="29" t="s">
        <v>1353</v>
      </c>
      <c r="AF638" s="29" t="s">
        <v>1531</v>
      </c>
      <c r="AG638" s="183" t="s">
        <v>1532</v>
      </c>
      <c r="AH638" s="29" t="s">
        <v>1356</v>
      </c>
      <c r="AI638" s="29" t="s">
        <v>1357</v>
      </c>
      <c r="AJ638" s="29" t="s">
        <v>258</v>
      </c>
      <c r="AK638" s="29" t="s">
        <v>258</v>
      </c>
      <c r="AL638" s="29" t="s">
        <v>13326</v>
      </c>
    </row>
    <row r="639" spans="1:38" x14ac:dyDescent="0.2">
      <c r="A639" s="35" t="s">
        <v>16</v>
      </c>
      <c r="B639" s="36">
        <v>3503</v>
      </c>
      <c r="C639" s="36"/>
      <c r="D639" s="36" t="s">
        <v>1349</v>
      </c>
      <c r="E639" s="37" t="s">
        <v>2261</v>
      </c>
      <c r="F639" s="38" t="s">
        <v>1269</v>
      </c>
      <c r="G639" s="38" t="s">
        <v>1271</v>
      </c>
      <c r="H639" s="35" t="s">
        <v>1440</v>
      </c>
      <c r="I639" s="35"/>
      <c r="J639" s="29" t="s">
        <v>1528</v>
      </c>
      <c r="K639" s="29" t="s">
        <v>1529</v>
      </c>
      <c r="L639" s="29" t="s">
        <v>1530</v>
      </c>
      <c r="M639" s="39">
        <v>431.83512010862989</v>
      </c>
      <c r="N639" s="39">
        <v>192.71492950034224</v>
      </c>
      <c r="O639" s="29">
        <v>44197</v>
      </c>
      <c r="P639" s="29">
        <v>44360</v>
      </c>
      <c r="Q639" s="40">
        <v>0.44626969999999999</v>
      </c>
      <c r="R639" s="39">
        <v>192.71492950034224</v>
      </c>
      <c r="S639" s="39">
        <v>0</v>
      </c>
      <c r="T639" s="39">
        <v>0</v>
      </c>
      <c r="U639" s="39">
        <v>0</v>
      </c>
      <c r="V639" s="39">
        <v>0</v>
      </c>
      <c r="W639" s="29" t="s">
        <v>1357</v>
      </c>
      <c r="X639" s="29" t="s">
        <v>258</v>
      </c>
      <c r="Y639" s="29" t="s">
        <v>1349</v>
      </c>
      <c r="Z639" s="41" t="s">
        <v>1349</v>
      </c>
      <c r="AA639" s="42" t="s">
        <v>1349</v>
      </c>
      <c r="AB639" s="29" t="s">
        <v>258</v>
      </c>
      <c r="AC639" s="29" t="s">
        <v>258</v>
      </c>
      <c r="AD639" s="29" t="s">
        <v>258</v>
      </c>
      <c r="AE639" s="29" t="s">
        <v>1353</v>
      </c>
      <c r="AF639" s="29" t="s">
        <v>1531</v>
      </c>
      <c r="AG639" s="183" t="s">
        <v>1532</v>
      </c>
      <c r="AH639" s="29" t="s">
        <v>1413</v>
      </c>
      <c r="AI639" s="29" t="s">
        <v>1357</v>
      </c>
      <c r="AJ639" s="29" t="s">
        <v>258</v>
      </c>
      <c r="AK639" s="29" t="s">
        <v>258</v>
      </c>
      <c r="AL639" s="29" t="s">
        <v>13326</v>
      </c>
    </row>
    <row r="640" spans="1:38" x14ac:dyDescent="0.2">
      <c r="A640" s="35" t="s">
        <v>16</v>
      </c>
      <c r="B640" s="36">
        <v>3509</v>
      </c>
      <c r="C640" s="36"/>
      <c r="D640" s="36" t="s">
        <v>1349</v>
      </c>
      <c r="E640" s="37" t="s">
        <v>2262</v>
      </c>
      <c r="F640" s="38" t="s">
        <v>1269</v>
      </c>
      <c r="G640" s="38" t="s">
        <v>1273</v>
      </c>
      <c r="H640" s="35" t="s">
        <v>1393</v>
      </c>
      <c r="I640" s="35"/>
      <c r="J640" s="29" t="s">
        <v>1371</v>
      </c>
      <c r="K640" s="29" t="s">
        <v>1371</v>
      </c>
      <c r="L640" s="29" t="s">
        <v>1366</v>
      </c>
      <c r="M640" s="39">
        <v>21.510124526695208</v>
      </c>
      <c r="N640" s="39">
        <v>78.502384668035589</v>
      </c>
      <c r="O640" s="29">
        <v>44197</v>
      </c>
      <c r="P640" s="29">
        <v>45530</v>
      </c>
      <c r="Q640" s="40">
        <v>3.6495551000000002</v>
      </c>
      <c r="R640" s="39">
        <v>21.479288158795345</v>
      </c>
      <c r="S640" s="39">
        <v>21.479288158795345</v>
      </c>
      <c r="T640" s="39">
        <v>21.479288158795345</v>
      </c>
      <c r="U640" s="39">
        <v>14.064520191649555</v>
      </c>
      <c r="V640" s="39">
        <v>0</v>
      </c>
      <c r="W640" s="29" t="s">
        <v>265</v>
      </c>
      <c r="X640" s="29" t="s">
        <v>11773</v>
      </c>
      <c r="Y640" s="29">
        <v>45265</v>
      </c>
      <c r="Z640" s="41" t="s">
        <v>11760</v>
      </c>
      <c r="AA640" s="42" t="s">
        <v>1349</v>
      </c>
      <c r="AB640" s="29" t="s">
        <v>258</v>
      </c>
      <c r="AC640" s="29" t="s">
        <v>258</v>
      </c>
      <c r="AD640" s="29" t="s">
        <v>265</v>
      </c>
      <c r="AE640" s="29" t="s">
        <v>1367</v>
      </c>
      <c r="AF640" s="29" t="s">
        <v>1368</v>
      </c>
      <c r="AG640" s="183" t="s">
        <v>1369</v>
      </c>
      <c r="AH640" s="29" t="s">
        <v>1356</v>
      </c>
      <c r="AI640" s="29" t="s">
        <v>1357</v>
      </c>
      <c r="AJ640" s="29" t="s">
        <v>258</v>
      </c>
      <c r="AK640" s="29" t="s">
        <v>258</v>
      </c>
      <c r="AL640" s="29" t="s">
        <v>13327</v>
      </c>
    </row>
    <row r="641" spans="1:38" x14ac:dyDescent="0.2">
      <c r="A641" s="35" t="s">
        <v>16</v>
      </c>
      <c r="B641" s="36">
        <v>3512</v>
      </c>
      <c r="C641" s="36"/>
      <c r="D641" s="36" t="s">
        <v>1349</v>
      </c>
      <c r="E641" s="37" t="s">
        <v>2263</v>
      </c>
      <c r="F641" s="38" t="s">
        <v>1269</v>
      </c>
      <c r="G641" s="38" t="s">
        <v>1271</v>
      </c>
      <c r="H641" s="35" t="s">
        <v>1440</v>
      </c>
      <c r="I641" s="35"/>
      <c r="J641" s="29" t="s">
        <v>1371</v>
      </c>
      <c r="K641" s="29" t="s">
        <v>1371</v>
      </c>
      <c r="L641" s="29" t="s">
        <v>1384</v>
      </c>
      <c r="M641" s="39">
        <v>351.65762215197611</v>
      </c>
      <c r="N641" s="39">
        <v>1313.2402464065708</v>
      </c>
      <c r="O641" s="29">
        <v>44197</v>
      </c>
      <c r="P641" s="29">
        <v>45561</v>
      </c>
      <c r="Q641" s="40">
        <v>3.7344284999999999</v>
      </c>
      <c r="R641" s="39">
        <v>351.1594798083504</v>
      </c>
      <c r="S641" s="39">
        <v>351.1594798083504</v>
      </c>
      <c r="T641" s="39">
        <v>351.1594798083504</v>
      </c>
      <c r="U641" s="39">
        <v>259.7618069815195</v>
      </c>
      <c r="V641" s="39">
        <v>0</v>
      </c>
      <c r="W641" s="29" t="s">
        <v>265</v>
      </c>
      <c r="X641" s="29" t="s">
        <v>11773</v>
      </c>
      <c r="Y641" s="29">
        <v>45279</v>
      </c>
      <c r="Z641" s="41" t="s">
        <v>11760</v>
      </c>
      <c r="AA641" s="42" t="s">
        <v>1349</v>
      </c>
      <c r="AB641" s="29" t="s">
        <v>258</v>
      </c>
      <c r="AC641" s="29" t="s">
        <v>258</v>
      </c>
      <c r="AD641" s="29" t="s">
        <v>265</v>
      </c>
      <c r="AE641" s="29" t="s">
        <v>1353</v>
      </c>
      <c r="AF641" s="29" t="s">
        <v>1368</v>
      </c>
      <c r="AG641" s="183" t="s">
        <v>1369</v>
      </c>
      <c r="AH641" s="29" t="s">
        <v>1356</v>
      </c>
      <c r="AI641" s="29" t="s">
        <v>1357</v>
      </c>
      <c r="AJ641" s="29" t="s">
        <v>258</v>
      </c>
      <c r="AK641" s="29" t="s">
        <v>258</v>
      </c>
      <c r="AL641" s="29" t="s">
        <v>13327</v>
      </c>
    </row>
    <row r="642" spans="1:38" x14ac:dyDescent="0.2">
      <c r="A642" s="35" t="s">
        <v>16</v>
      </c>
      <c r="B642" s="36">
        <v>3522</v>
      </c>
      <c r="C642" s="36"/>
      <c r="D642" s="36" t="s">
        <v>1349</v>
      </c>
      <c r="E642" s="37" t="s">
        <v>2264</v>
      </c>
      <c r="F642" s="38" t="s">
        <v>1269</v>
      </c>
      <c r="G642" s="38" t="s">
        <v>1271</v>
      </c>
      <c r="H642" s="35" t="s">
        <v>1440</v>
      </c>
      <c r="I642" s="35"/>
      <c r="J642" s="29" t="s">
        <v>1506</v>
      </c>
      <c r="K642" s="29" t="s">
        <v>1642</v>
      </c>
      <c r="L642" s="29" t="s">
        <v>2220</v>
      </c>
      <c r="M642" s="39">
        <v>223.88313801379215</v>
      </c>
      <c r="N642" s="39">
        <v>74.167983572895267</v>
      </c>
      <c r="O642" s="29">
        <v>44197</v>
      </c>
      <c r="P642" s="29">
        <v>44318</v>
      </c>
      <c r="Q642" s="40">
        <v>0.33127990000000002</v>
      </c>
      <c r="R642" s="39">
        <v>74.167983572895267</v>
      </c>
      <c r="S642" s="39">
        <v>0</v>
      </c>
      <c r="T642" s="39">
        <v>0</v>
      </c>
      <c r="U642" s="39">
        <v>0</v>
      </c>
      <c r="V642" s="39">
        <v>0</v>
      </c>
      <c r="W642" s="29" t="s">
        <v>1357</v>
      </c>
      <c r="X642" s="29" t="s">
        <v>258</v>
      </c>
      <c r="Y642" s="29" t="s">
        <v>1349</v>
      </c>
      <c r="Z642" s="41" t="s">
        <v>1349</v>
      </c>
      <c r="AA642" s="42" t="s">
        <v>1349</v>
      </c>
      <c r="AB642" s="29" t="s">
        <v>258</v>
      </c>
      <c r="AC642" s="29" t="s">
        <v>258</v>
      </c>
      <c r="AD642" s="29" t="s">
        <v>258</v>
      </c>
      <c r="AE642" s="29" t="s">
        <v>1353</v>
      </c>
      <c r="AF642" s="29" t="s">
        <v>2221</v>
      </c>
      <c r="AG642" s="183" t="s">
        <v>2222</v>
      </c>
      <c r="AH642" s="29" t="s">
        <v>1413</v>
      </c>
      <c r="AI642" s="29" t="s">
        <v>1357</v>
      </c>
      <c r="AJ642" s="29" t="s">
        <v>258</v>
      </c>
      <c r="AK642" s="29" t="s">
        <v>258</v>
      </c>
      <c r="AL642" s="29" t="s">
        <v>13326</v>
      </c>
    </row>
    <row r="643" spans="1:38" x14ac:dyDescent="0.2">
      <c r="A643" s="35" t="s">
        <v>16</v>
      </c>
      <c r="B643" s="36">
        <v>3524</v>
      </c>
      <c r="C643" s="36"/>
      <c r="D643" s="36" t="s">
        <v>1349</v>
      </c>
      <c r="E643" s="37" t="s">
        <v>2265</v>
      </c>
      <c r="F643" s="38" t="s">
        <v>1269</v>
      </c>
      <c r="G643" s="38" t="s">
        <v>1271</v>
      </c>
      <c r="H643" s="35" t="s">
        <v>1440</v>
      </c>
      <c r="I643" s="35"/>
      <c r="J643" s="29" t="s">
        <v>484</v>
      </c>
      <c r="K643" s="29" t="s">
        <v>1383</v>
      </c>
      <c r="L643" s="29" t="s">
        <v>1384</v>
      </c>
      <c r="M643" s="39">
        <v>858.58331580706385</v>
      </c>
      <c r="N643" s="39">
        <v>3194.5645995893224</v>
      </c>
      <c r="O643" s="29">
        <v>44197</v>
      </c>
      <c r="P643" s="29">
        <v>45556</v>
      </c>
      <c r="Q643" s="40">
        <v>3.7207392000000001</v>
      </c>
      <c r="R643" s="39">
        <v>857.36476386036964</v>
      </c>
      <c r="S643" s="39">
        <v>857.36476386036964</v>
      </c>
      <c r="T643" s="39">
        <v>857.36476386036964</v>
      </c>
      <c r="U643" s="39">
        <v>622.47030800821358</v>
      </c>
      <c r="V643" s="39">
        <v>0</v>
      </c>
      <c r="W643" s="29" t="s">
        <v>265</v>
      </c>
      <c r="X643" s="29" t="s">
        <v>11773</v>
      </c>
      <c r="Y643" s="29">
        <v>45383</v>
      </c>
      <c r="Z643" s="41" t="s">
        <v>11761</v>
      </c>
      <c r="AA643" s="42" t="s">
        <v>1349</v>
      </c>
      <c r="AB643" s="29" t="s">
        <v>258</v>
      </c>
      <c r="AC643" s="29" t="s">
        <v>258</v>
      </c>
      <c r="AD643" s="29" t="s">
        <v>265</v>
      </c>
      <c r="AE643" s="29" t="s">
        <v>1353</v>
      </c>
      <c r="AF643" s="29" t="s">
        <v>1368</v>
      </c>
      <c r="AG643" s="183" t="s">
        <v>1369</v>
      </c>
      <c r="AH643" s="29" t="s">
        <v>1356</v>
      </c>
      <c r="AI643" s="29" t="s">
        <v>1357</v>
      </c>
      <c r="AJ643" s="29" t="s">
        <v>258</v>
      </c>
      <c r="AK643" s="29" t="s">
        <v>258</v>
      </c>
      <c r="AL643" s="29" t="s">
        <v>13327</v>
      </c>
    </row>
    <row r="644" spans="1:38" x14ac:dyDescent="0.2">
      <c r="A644" s="35" t="s">
        <v>16</v>
      </c>
      <c r="B644" s="36">
        <v>3530</v>
      </c>
      <c r="C644" s="36"/>
      <c r="D644" s="36" t="s">
        <v>1349</v>
      </c>
      <c r="E644" s="37" t="s">
        <v>2266</v>
      </c>
      <c r="F644" s="38" t="s">
        <v>1269</v>
      </c>
      <c r="G644" s="38" t="s">
        <v>1445</v>
      </c>
      <c r="H644" s="35" t="s">
        <v>12095</v>
      </c>
      <c r="I644" s="35"/>
      <c r="J644" s="29" t="s">
        <v>484</v>
      </c>
      <c r="K644" s="29" t="s">
        <v>1365</v>
      </c>
      <c r="L644" s="29" t="s">
        <v>1366</v>
      </c>
      <c r="M644" s="39">
        <v>31.111061986235271</v>
      </c>
      <c r="N644" s="39">
        <v>114.81919780971938</v>
      </c>
      <c r="O644" s="29">
        <v>44197</v>
      </c>
      <c r="P644" s="29">
        <v>45545</v>
      </c>
      <c r="Q644" s="40">
        <v>3.6906229000000002</v>
      </c>
      <c r="R644" s="39">
        <v>31.066721423682409</v>
      </c>
      <c r="S644" s="39">
        <v>31.066721423682409</v>
      </c>
      <c r="T644" s="39">
        <v>31.066721423682409</v>
      </c>
      <c r="U644" s="39">
        <v>21.619033538672142</v>
      </c>
      <c r="V644" s="39">
        <v>0</v>
      </c>
      <c r="W644" s="29" t="s">
        <v>1357</v>
      </c>
      <c r="X644" s="29" t="s">
        <v>258</v>
      </c>
      <c r="Y644" s="29" t="s">
        <v>1349</v>
      </c>
      <c r="Z644" s="41" t="s">
        <v>1349</v>
      </c>
      <c r="AA644" s="42" t="s">
        <v>1349</v>
      </c>
      <c r="AB644" s="29" t="s">
        <v>258</v>
      </c>
      <c r="AC644" s="29" t="s">
        <v>258</v>
      </c>
      <c r="AD644" s="29" t="s">
        <v>265</v>
      </c>
      <c r="AE644" s="29" t="s">
        <v>1367</v>
      </c>
      <c r="AF644" s="29" t="s">
        <v>1368</v>
      </c>
      <c r="AG644" s="183" t="s">
        <v>1369</v>
      </c>
      <c r="AH644" s="29" t="s">
        <v>1356</v>
      </c>
      <c r="AI644" s="29" t="s">
        <v>1357</v>
      </c>
      <c r="AJ644" s="29" t="s">
        <v>258</v>
      </c>
      <c r="AK644" s="29" t="s">
        <v>258</v>
      </c>
      <c r="AL644" s="29" t="s">
        <v>13326</v>
      </c>
    </row>
    <row r="645" spans="1:38" x14ac:dyDescent="0.2">
      <c r="A645" s="35" t="s">
        <v>16</v>
      </c>
      <c r="B645" s="36">
        <v>3532</v>
      </c>
      <c r="C645" s="36"/>
      <c r="D645" s="36" t="s">
        <v>1349</v>
      </c>
      <c r="E645" s="37" t="s">
        <v>2267</v>
      </c>
      <c r="F645" s="38" t="s">
        <v>1269</v>
      </c>
      <c r="G645" s="38" t="s">
        <v>1445</v>
      </c>
      <c r="H645" s="35" t="s">
        <v>12095</v>
      </c>
      <c r="I645" s="35"/>
      <c r="J645" s="29" t="s">
        <v>484</v>
      </c>
      <c r="K645" s="29" t="s">
        <v>1551</v>
      </c>
      <c r="L645" s="29" t="s">
        <v>1384</v>
      </c>
      <c r="M645" s="39">
        <v>46.700445400086515</v>
      </c>
      <c r="N645" s="39">
        <v>202.65627926078031</v>
      </c>
      <c r="O645" s="29">
        <v>44197</v>
      </c>
      <c r="P645" s="29">
        <v>45782</v>
      </c>
      <c r="Q645" s="40">
        <v>4.3394934999999997</v>
      </c>
      <c r="R645" s="39">
        <v>46.63905544147844</v>
      </c>
      <c r="S645" s="39">
        <v>46.63905544147844</v>
      </c>
      <c r="T645" s="39">
        <v>46.63905544147844</v>
      </c>
      <c r="U645" s="39">
        <v>46.766833675564683</v>
      </c>
      <c r="V645" s="39">
        <v>15.972279260780287</v>
      </c>
      <c r="W645" s="29" t="s">
        <v>265</v>
      </c>
      <c r="X645" s="29" t="s">
        <v>11773</v>
      </c>
      <c r="Y645" s="29">
        <v>45267</v>
      </c>
      <c r="Z645" s="41" t="s">
        <v>11760</v>
      </c>
      <c r="AA645" s="42" t="s">
        <v>1349</v>
      </c>
      <c r="AB645" s="29" t="s">
        <v>258</v>
      </c>
      <c r="AC645" s="29" t="s">
        <v>258</v>
      </c>
      <c r="AD645" s="29" t="s">
        <v>265</v>
      </c>
      <c r="AE645" s="29" t="s">
        <v>1353</v>
      </c>
      <c r="AF645" s="29" t="s">
        <v>1368</v>
      </c>
      <c r="AG645" s="183" t="s">
        <v>1369</v>
      </c>
      <c r="AH645" s="29" t="s">
        <v>1356</v>
      </c>
      <c r="AI645" s="29" t="s">
        <v>1357</v>
      </c>
      <c r="AJ645" s="29" t="s">
        <v>258</v>
      </c>
      <c r="AK645" s="29" t="s">
        <v>258</v>
      </c>
      <c r="AL645" s="29" t="s">
        <v>13327</v>
      </c>
    </row>
    <row r="646" spans="1:38" x14ac:dyDescent="0.2">
      <c r="A646" s="35" t="s">
        <v>16</v>
      </c>
      <c r="B646" s="36">
        <v>3534</v>
      </c>
      <c r="C646" s="36"/>
      <c r="D646" s="36" t="s">
        <v>1349</v>
      </c>
      <c r="E646" s="37" t="s">
        <v>2268</v>
      </c>
      <c r="F646" s="38" t="s">
        <v>1269</v>
      </c>
      <c r="G646" s="38" t="s">
        <v>1271</v>
      </c>
      <c r="H646" s="35" t="s">
        <v>1440</v>
      </c>
      <c r="I646" s="35"/>
      <c r="J646" s="29" t="s">
        <v>1371</v>
      </c>
      <c r="K646" s="29" t="s">
        <v>1371</v>
      </c>
      <c r="L646" s="29" t="s">
        <v>1384</v>
      </c>
      <c r="M646" s="39">
        <v>108.38147399989441</v>
      </c>
      <c r="N646" s="39">
        <v>425.81085831622175</v>
      </c>
      <c r="O646" s="29">
        <v>44197</v>
      </c>
      <c r="P646" s="29">
        <v>45632</v>
      </c>
      <c r="Q646" s="40">
        <v>3.9288159</v>
      </c>
      <c r="R646" s="39">
        <v>108.23186858316221</v>
      </c>
      <c r="S646" s="39">
        <v>108.23186858316221</v>
      </c>
      <c r="T646" s="39">
        <v>108.23186858316221</v>
      </c>
      <c r="U646" s="39">
        <v>101.11525256673511</v>
      </c>
      <c r="V646" s="39">
        <v>0</v>
      </c>
      <c r="W646" s="29" t="s">
        <v>1357</v>
      </c>
      <c r="X646" s="29" t="s">
        <v>258</v>
      </c>
      <c r="Y646" s="29" t="s">
        <v>1349</v>
      </c>
      <c r="Z646" s="41" t="s">
        <v>1349</v>
      </c>
      <c r="AA646" s="42" t="s">
        <v>1349</v>
      </c>
      <c r="AB646" s="29" t="s">
        <v>258</v>
      </c>
      <c r="AC646" s="29" t="s">
        <v>258</v>
      </c>
      <c r="AD646" s="29" t="s">
        <v>265</v>
      </c>
      <c r="AE646" s="29" t="s">
        <v>1353</v>
      </c>
      <c r="AF646" s="29" t="s">
        <v>1368</v>
      </c>
      <c r="AG646" s="183" t="s">
        <v>1369</v>
      </c>
      <c r="AH646" s="29" t="s">
        <v>1356</v>
      </c>
      <c r="AI646" s="29" t="s">
        <v>1357</v>
      </c>
      <c r="AJ646" s="29" t="s">
        <v>258</v>
      </c>
      <c r="AK646" s="29" t="s">
        <v>258</v>
      </c>
      <c r="AL646" s="29" t="s">
        <v>13326</v>
      </c>
    </row>
    <row r="647" spans="1:38" x14ac:dyDescent="0.2">
      <c r="A647" s="35" t="s">
        <v>16</v>
      </c>
      <c r="B647" s="36">
        <v>3536</v>
      </c>
      <c r="C647" s="36"/>
      <c r="D647" s="36" t="s">
        <v>1349</v>
      </c>
      <c r="E647" s="37" t="s">
        <v>2269</v>
      </c>
      <c r="F647" s="38" t="s">
        <v>1269</v>
      </c>
      <c r="G647" s="38" t="s">
        <v>1271</v>
      </c>
      <c r="H647" s="35" t="s">
        <v>1440</v>
      </c>
      <c r="I647" s="35"/>
      <c r="J647" s="29" t="s">
        <v>1371</v>
      </c>
      <c r="K647" s="29" t="s">
        <v>1371</v>
      </c>
      <c r="L647" s="29" t="s">
        <v>1366</v>
      </c>
      <c r="M647" s="39">
        <v>19.763308470186963</v>
      </c>
      <c r="N647" s="39">
        <v>80.297741273100613</v>
      </c>
      <c r="O647" s="29">
        <v>44197</v>
      </c>
      <c r="P647" s="29">
        <v>45681</v>
      </c>
      <c r="Q647" s="40">
        <v>4.0629705999999999</v>
      </c>
      <c r="R647" s="39">
        <v>19.736481861738536</v>
      </c>
      <c r="S647" s="39">
        <v>19.736481861738536</v>
      </c>
      <c r="T647" s="39">
        <v>19.736481861738536</v>
      </c>
      <c r="U647" s="39">
        <v>19.790554414784395</v>
      </c>
      <c r="V647" s="39">
        <v>1.2977412731006162</v>
      </c>
      <c r="W647" s="29" t="s">
        <v>1357</v>
      </c>
      <c r="X647" s="29" t="s">
        <v>258</v>
      </c>
      <c r="Y647" s="29" t="s">
        <v>1349</v>
      </c>
      <c r="Z647" s="41" t="s">
        <v>1349</v>
      </c>
      <c r="AA647" s="42" t="s">
        <v>1349</v>
      </c>
      <c r="AB647" s="29" t="s">
        <v>258</v>
      </c>
      <c r="AC647" s="29" t="s">
        <v>258</v>
      </c>
      <c r="AD647" s="29" t="s">
        <v>265</v>
      </c>
      <c r="AE647" s="29" t="s">
        <v>1367</v>
      </c>
      <c r="AF647" s="29" t="s">
        <v>1368</v>
      </c>
      <c r="AG647" s="183" t="s">
        <v>1369</v>
      </c>
      <c r="AH647" s="29" t="s">
        <v>1356</v>
      </c>
      <c r="AI647" s="29" t="s">
        <v>1357</v>
      </c>
      <c r="AJ647" s="29" t="s">
        <v>258</v>
      </c>
      <c r="AK647" s="29" t="s">
        <v>258</v>
      </c>
      <c r="AL647" s="29" t="s">
        <v>13326</v>
      </c>
    </row>
    <row r="648" spans="1:38" x14ac:dyDescent="0.2">
      <c r="A648" s="35" t="s">
        <v>16</v>
      </c>
      <c r="B648" s="36">
        <v>3541</v>
      </c>
      <c r="C648" s="36"/>
      <c r="D648" s="36" t="s">
        <v>1349</v>
      </c>
      <c r="E648" s="37" t="s">
        <v>2270</v>
      </c>
      <c r="F648" s="38" t="s">
        <v>1269</v>
      </c>
      <c r="G648" s="38" t="s">
        <v>1273</v>
      </c>
      <c r="H648" s="35" t="s">
        <v>1393</v>
      </c>
      <c r="I648" s="35"/>
      <c r="J648" s="29" t="s">
        <v>274</v>
      </c>
      <c r="K648" s="29" t="s">
        <v>303</v>
      </c>
      <c r="L648" s="29" t="s">
        <v>2271</v>
      </c>
      <c r="M648" s="39">
        <v>15.759787180330257</v>
      </c>
      <c r="N648" s="39">
        <v>62.996000000000002</v>
      </c>
      <c r="O648" s="29">
        <v>44197</v>
      </c>
      <c r="P648" s="29">
        <v>45657</v>
      </c>
      <c r="Q648" s="40">
        <v>3.9972620999999999</v>
      </c>
      <c r="R648" s="39">
        <v>15.738220396988364</v>
      </c>
      <c r="S648" s="39">
        <v>15.738220396988364</v>
      </c>
      <c r="T648" s="39">
        <v>15.738220396988364</v>
      </c>
      <c r="U648" s="39">
        <v>15.781338809034908</v>
      </c>
      <c r="V648" s="39">
        <v>0</v>
      </c>
      <c r="W648" s="29" t="s">
        <v>1357</v>
      </c>
      <c r="X648" s="29" t="s">
        <v>258</v>
      </c>
      <c r="Y648" s="29" t="s">
        <v>1349</v>
      </c>
      <c r="Z648" s="41" t="s">
        <v>1349</v>
      </c>
      <c r="AA648" s="42" t="s">
        <v>1349</v>
      </c>
      <c r="AB648" s="29" t="s">
        <v>258</v>
      </c>
      <c r="AC648" s="29" t="s">
        <v>265</v>
      </c>
      <c r="AD648" s="29" t="s">
        <v>265</v>
      </c>
      <c r="AE648" s="29" t="s">
        <v>1367</v>
      </c>
      <c r="AF648" s="29" t="s">
        <v>1368</v>
      </c>
      <c r="AG648" s="183" t="s">
        <v>1369</v>
      </c>
      <c r="AH648" s="29" t="s">
        <v>1356</v>
      </c>
      <c r="AI648" s="29" t="s">
        <v>1357</v>
      </c>
      <c r="AJ648" s="29" t="s">
        <v>258</v>
      </c>
      <c r="AK648" s="29" t="s">
        <v>258</v>
      </c>
      <c r="AL648" s="29" t="s">
        <v>13326</v>
      </c>
    </row>
    <row r="649" spans="1:38" x14ac:dyDescent="0.2">
      <c r="A649" s="35" t="s">
        <v>16</v>
      </c>
      <c r="B649" s="36">
        <v>3542</v>
      </c>
      <c r="C649" s="36"/>
      <c r="D649" s="36" t="s">
        <v>1349</v>
      </c>
      <c r="E649" s="37" t="s">
        <v>2272</v>
      </c>
      <c r="F649" s="38" t="s">
        <v>1269</v>
      </c>
      <c r="G649" s="38" t="s">
        <v>1271</v>
      </c>
      <c r="H649" s="35" t="s">
        <v>1440</v>
      </c>
      <c r="I649" s="35"/>
      <c r="J649" s="29" t="s">
        <v>1528</v>
      </c>
      <c r="K649" s="29" t="s">
        <v>1529</v>
      </c>
      <c r="L649" s="29" t="s">
        <v>1530</v>
      </c>
      <c r="M649" s="39">
        <v>426.41404488158162</v>
      </c>
      <c r="N649" s="39">
        <v>26.851548254620123</v>
      </c>
      <c r="O649" s="29">
        <v>44197</v>
      </c>
      <c r="P649" s="29">
        <v>44220</v>
      </c>
      <c r="Q649" s="40">
        <v>6.2970600000000002E-2</v>
      </c>
      <c r="R649" s="39">
        <v>26.851548254620123</v>
      </c>
      <c r="S649" s="39">
        <v>0</v>
      </c>
      <c r="T649" s="39">
        <v>0</v>
      </c>
      <c r="U649" s="39">
        <v>0</v>
      </c>
      <c r="V649" s="39">
        <v>0</v>
      </c>
      <c r="W649" s="29" t="s">
        <v>1357</v>
      </c>
      <c r="X649" s="29" t="s">
        <v>258</v>
      </c>
      <c r="Y649" s="29" t="s">
        <v>1349</v>
      </c>
      <c r="Z649" s="41" t="s">
        <v>1349</v>
      </c>
      <c r="AA649" s="42" t="s">
        <v>1349</v>
      </c>
      <c r="AB649" s="29" t="s">
        <v>258</v>
      </c>
      <c r="AC649" s="29" t="s">
        <v>258</v>
      </c>
      <c r="AD649" s="29" t="s">
        <v>258</v>
      </c>
      <c r="AE649" s="29" t="s">
        <v>1353</v>
      </c>
      <c r="AF649" s="29" t="s">
        <v>1531</v>
      </c>
      <c r="AG649" s="183" t="s">
        <v>1532</v>
      </c>
      <c r="AH649" s="29" t="s">
        <v>1413</v>
      </c>
      <c r="AI649" s="29" t="s">
        <v>1357</v>
      </c>
      <c r="AJ649" s="29" t="s">
        <v>258</v>
      </c>
      <c r="AK649" s="29" t="s">
        <v>258</v>
      </c>
      <c r="AL649" s="29" t="s">
        <v>13326</v>
      </c>
    </row>
    <row r="650" spans="1:38" x14ac:dyDescent="0.2">
      <c r="A650" s="35" t="s">
        <v>16</v>
      </c>
      <c r="B650" s="36">
        <v>3553</v>
      </c>
      <c r="C650" s="36"/>
      <c r="D650" s="36" t="s">
        <v>1349</v>
      </c>
      <c r="E650" s="37" t="s">
        <v>2273</v>
      </c>
      <c r="F650" s="38" t="s">
        <v>1269</v>
      </c>
      <c r="G650" s="38" t="s">
        <v>1273</v>
      </c>
      <c r="H650" s="35" t="s">
        <v>1393</v>
      </c>
      <c r="I650" s="35"/>
      <c r="J650" s="29" t="s">
        <v>1371</v>
      </c>
      <c r="K650" s="29" t="s">
        <v>1371</v>
      </c>
      <c r="L650" s="29" t="s">
        <v>1366</v>
      </c>
      <c r="M650" s="39">
        <v>6.4155224838137688</v>
      </c>
      <c r="N650" s="39">
        <v>2.3536755646817249</v>
      </c>
      <c r="O650" s="29">
        <v>44197</v>
      </c>
      <c r="P650" s="29">
        <v>44331</v>
      </c>
      <c r="Q650" s="40">
        <v>0.36687199999999998</v>
      </c>
      <c r="R650" s="39">
        <v>2.3536755646817249</v>
      </c>
      <c r="S650" s="39">
        <v>0</v>
      </c>
      <c r="T650" s="39">
        <v>0</v>
      </c>
      <c r="U650" s="39">
        <v>0</v>
      </c>
      <c r="V650" s="39">
        <v>0</v>
      </c>
      <c r="W650" s="29" t="s">
        <v>1357</v>
      </c>
      <c r="X650" s="29" t="s">
        <v>258</v>
      </c>
      <c r="Y650" s="29" t="s">
        <v>1349</v>
      </c>
      <c r="Z650" s="41" t="s">
        <v>1349</v>
      </c>
      <c r="AA650" s="42" t="s">
        <v>1349</v>
      </c>
      <c r="AB650" s="29" t="s">
        <v>258</v>
      </c>
      <c r="AC650" s="29" t="s">
        <v>258</v>
      </c>
      <c r="AD650" s="29" t="s">
        <v>265</v>
      </c>
      <c r="AE650" s="29" t="s">
        <v>1367</v>
      </c>
      <c r="AF650" s="29" t="s">
        <v>1368</v>
      </c>
      <c r="AG650" s="183" t="s">
        <v>1369</v>
      </c>
      <c r="AH650" s="29" t="s">
        <v>1413</v>
      </c>
      <c r="AI650" s="29" t="s">
        <v>1357</v>
      </c>
      <c r="AJ650" s="29" t="s">
        <v>258</v>
      </c>
      <c r="AK650" s="29" t="s">
        <v>258</v>
      </c>
      <c r="AL650" s="29" t="s">
        <v>13326</v>
      </c>
    </row>
    <row r="651" spans="1:38" x14ac:dyDescent="0.2">
      <c r="A651" s="35" t="s">
        <v>16</v>
      </c>
      <c r="B651" s="36">
        <v>3561</v>
      </c>
      <c r="C651" s="36"/>
      <c r="D651" s="36" t="s">
        <v>1349</v>
      </c>
      <c r="E651" s="37" t="s">
        <v>2274</v>
      </c>
      <c r="F651" s="38" t="s">
        <v>1269</v>
      </c>
      <c r="G651" s="38" t="s">
        <v>1271</v>
      </c>
      <c r="H651" s="35" t="s">
        <v>1440</v>
      </c>
      <c r="I651" s="35"/>
      <c r="J651" s="29" t="s">
        <v>1466</v>
      </c>
      <c r="K651" s="29" t="s">
        <v>1466</v>
      </c>
      <c r="L651" s="29" t="s">
        <v>2275</v>
      </c>
      <c r="M651" s="39">
        <v>87.355839764258917</v>
      </c>
      <c r="N651" s="39">
        <v>436.48024093086934</v>
      </c>
      <c r="O651" s="29">
        <v>44197</v>
      </c>
      <c r="P651" s="29">
        <v>46022</v>
      </c>
      <c r="Q651" s="40">
        <v>4.9965776999999996</v>
      </c>
      <c r="R651" s="39">
        <v>87.248240930869272</v>
      </c>
      <c r="S651" s="39">
        <v>87.248240930869272</v>
      </c>
      <c r="T651" s="39">
        <v>87.248240930869272</v>
      </c>
      <c r="U651" s="39">
        <v>87.487277207392196</v>
      </c>
      <c r="V651" s="39">
        <v>87.248240930869272</v>
      </c>
      <c r="W651" s="29" t="s">
        <v>1357</v>
      </c>
      <c r="X651" s="29" t="s">
        <v>258</v>
      </c>
      <c r="Y651" s="29" t="s">
        <v>1349</v>
      </c>
      <c r="Z651" s="41" t="s">
        <v>1349</v>
      </c>
      <c r="AA651" s="42" t="s">
        <v>1349</v>
      </c>
      <c r="AB651" s="29" t="s">
        <v>258</v>
      </c>
      <c r="AC651" s="29" t="s">
        <v>258</v>
      </c>
      <c r="AD651" s="29" t="s">
        <v>258</v>
      </c>
      <c r="AE651" s="29" t="s">
        <v>1353</v>
      </c>
      <c r="AF651" s="29" t="s">
        <v>1468</v>
      </c>
      <c r="AG651" s="183" t="s">
        <v>1469</v>
      </c>
      <c r="AH651" s="29" t="s">
        <v>1356</v>
      </c>
      <c r="AI651" s="29" t="s">
        <v>1357</v>
      </c>
      <c r="AJ651" s="29" t="s">
        <v>258</v>
      </c>
      <c r="AK651" s="29" t="s">
        <v>258</v>
      </c>
      <c r="AL651" s="29" t="s">
        <v>13326</v>
      </c>
    </row>
    <row r="652" spans="1:38" x14ac:dyDescent="0.2">
      <c r="A652" s="35" t="s">
        <v>16</v>
      </c>
      <c r="B652" s="36">
        <v>3570</v>
      </c>
      <c r="C652" s="36"/>
      <c r="D652" s="36" t="s">
        <v>1349</v>
      </c>
      <c r="E652" s="37" t="s">
        <v>2276</v>
      </c>
      <c r="F652" s="38" t="s">
        <v>1266</v>
      </c>
      <c r="G652" s="38" t="s">
        <v>1268</v>
      </c>
      <c r="H652" s="35" t="s">
        <v>1133</v>
      </c>
      <c r="I652" s="35"/>
      <c r="J652" s="29" t="s">
        <v>484</v>
      </c>
      <c r="K652" s="29" t="s">
        <v>1365</v>
      </c>
      <c r="L652" s="29" t="s">
        <v>1384</v>
      </c>
      <c r="M652" s="39">
        <v>28.161754937492002</v>
      </c>
      <c r="N652" s="39">
        <v>19.352772073921972</v>
      </c>
      <c r="O652" s="29">
        <v>44197</v>
      </c>
      <c r="P652" s="29">
        <v>44448</v>
      </c>
      <c r="Q652" s="40">
        <v>0.68720049999999999</v>
      </c>
      <c r="R652" s="39">
        <v>19.352772073921972</v>
      </c>
      <c r="S652" s="39">
        <v>0</v>
      </c>
      <c r="T652" s="39">
        <v>0</v>
      </c>
      <c r="U652" s="39">
        <v>0</v>
      </c>
      <c r="V652" s="39">
        <v>0</v>
      </c>
      <c r="W652" s="29" t="s">
        <v>1357</v>
      </c>
      <c r="X652" s="29" t="s">
        <v>258</v>
      </c>
      <c r="Y652" s="29" t="s">
        <v>1349</v>
      </c>
      <c r="Z652" s="41" t="s">
        <v>1349</v>
      </c>
      <c r="AA652" s="42" t="s">
        <v>1349</v>
      </c>
      <c r="AB652" s="29" t="s">
        <v>258</v>
      </c>
      <c r="AC652" s="29" t="s">
        <v>258</v>
      </c>
      <c r="AD652" s="29" t="s">
        <v>265</v>
      </c>
      <c r="AE652" s="29" t="s">
        <v>1353</v>
      </c>
      <c r="AF652" s="29" t="s">
        <v>1368</v>
      </c>
      <c r="AG652" s="183" t="s">
        <v>1369</v>
      </c>
      <c r="AH652" s="29" t="s">
        <v>1356</v>
      </c>
      <c r="AI652" s="29" t="s">
        <v>1357</v>
      </c>
      <c r="AJ652" s="29" t="s">
        <v>258</v>
      </c>
      <c r="AK652" s="29" t="s">
        <v>258</v>
      </c>
      <c r="AL652" s="29" t="s">
        <v>13326</v>
      </c>
    </row>
    <row r="653" spans="1:38" x14ac:dyDescent="0.2">
      <c r="A653" s="35" t="s">
        <v>16</v>
      </c>
      <c r="B653" s="36">
        <v>3573</v>
      </c>
      <c r="C653" s="36"/>
      <c r="D653" s="36" t="s">
        <v>1349</v>
      </c>
      <c r="E653" s="37" t="s">
        <v>2277</v>
      </c>
      <c r="F653" s="38" t="s">
        <v>1269</v>
      </c>
      <c r="G653" s="38" t="s">
        <v>1271</v>
      </c>
      <c r="H653" s="35" t="s">
        <v>1440</v>
      </c>
      <c r="I653" s="35"/>
      <c r="J653" s="29" t="s">
        <v>1371</v>
      </c>
      <c r="K653" s="29" t="s">
        <v>1371</v>
      </c>
      <c r="L653" s="29" t="s">
        <v>1384</v>
      </c>
      <c r="M653" s="39">
        <v>89.948994618629925</v>
      </c>
      <c r="N653" s="39">
        <v>381.71373305954825</v>
      </c>
      <c r="O653" s="29">
        <v>44197</v>
      </c>
      <c r="P653" s="29">
        <v>45747</v>
      </c>
      <c r="Q653" s="40">
        <v>4.2436686999999997</v>
      </c>
      <c r="R653" s="39">
        <v>89.829472963723489</v>
      </c>
      <c r="S653" s="39">
        <v>89.829472963723489</v>
      </c>
      <c r="T653" s="39">
        <v>89.829472963723489</v>
      </c>
      <c r="U653" s="39">
        <v>90.075581108829567</v>
      </c>
      <c r="V653" s="39">
        <v>22.149733059548254</v>
      </c>
      <c r="W653" s="29" t="s">
        <v>265</v>
      </c>
      <c r="X653" s="29" t="s">
        <v>11773</v>
      </c>
      <c r="Y653" s="29">
        <v>45272</v>
      </c>
      <c r="Z653" s="41" t="s">
        <v>11760</v>
      </c>
      <c r="AA653" s="42" t="s">
        <v>1349</v>
      </c>
      <c r="AB653" s="29" t="s">
        <v>258</v>
      </c>
      <c r="AC653" s="29" t="s">
        <v>258</v>
      </c>
      <c r="AD653" s="29" t="s">
        <v>265</v>
      </c>
      <c r="AE653" s="29" t="s">
        <v>1353</v>
      </c>
      <c r="AF653" s="29" t="s">
        <v>1368</v>
      </c>
      <c r="AG653" s="183" t="s">
        <v>1369</v>
      </c>
      <c r="AH653" s="29" t="s">
        <v>1356</v>
      </c>
      <c r="AI653" s="29" t="s">
        <v>1357</v>
      </c>
      <c r="AJ653" s="29" t="s">
        <v>258</v>
      </c>
      <c r="AK653" s="29" t="s">
        <v>258</v>
      </c>
      <c r="AL653" s="29" t="s">
        <v>13327</v>
      </c>
    </row>
    <row r="654" spans="1:38" x14ac:dyDescent="0.2">
      <c r="A654" s="35" t="s">
        <v>16</v>
      </c>
      <c r="B654" s="36">
        <v>3579</v>
      </c>
      <c r="C654" s="36"/>
      <c r="D654" s="36" t="s">
        <v>1349</v>
      </c>
      <c r="E654" s="37" t="s">
        <v>2278</v>
      </c>
      <c r="F654" s="38" t="s">
        <v>1269</v>
      </c>
      <c r="G654" s="38" t="s">
        <v>1271</v>
      </c>
      <c r="H654" s="35" t="s">
        <v>1440</v>
      </c>
      <c r="I654" s="35"/>
      <c r="J654" s="29" t="s">
        <v>1371</v>
      </c>
      <c r="K654" s="29" t="s">
        <v>1371</v>
      </c>
      <c r="L654" s="29" t="s">
        <v>1384</v>
      </c>
      <c r="M654" s="39">
        <v>84.577328991171996</v>
      </c>
      <c r="N654" s="39">
        <v>335.53059548254623</v>
      </c>
      <c r="O654" s="29">
        <v>44197</v>
      </c>
      <c r="P654" s="29">
        <v>45646</v>
      </c>
      <c r="Q654" s="40">
        <v>3.9671457999999999</v>
      </c>
      <c r="R654" s="39">
        <v>84.4611498973306</v>
      </c>
      <c r="S654" s="39">
        <v>84.4611498973306</v>
      </c>
      <c r="T654" s="39">
        <v>84.4611498973306</v>
      </c>
      <c r="U654" s="39">
        <v>82.147145790554418</v>
      </c>
      <c r="V654" s="39">
        <v>0</v>
      </c>
      <c r="W654" s="29" t="s">
        <v>265</v>
      </c>
      <c r="X654" s="29" t="s">
        <v>11773</v>
      </c>
      <c r="Y654" s="29">
        <v>45275</v>
      </c>
      <c r="Z654" s="41" t="s">
        <v>11760</v>
      </c>
      <c r="AA654" s="42" t="s">
        <v>1349</v>
      </c>
      <c r="AB654" s="29" t="s">
        <v>258</v>
      </c>
      <c r="AC654" s="29" t="s">
        <v>258</v>
      </c>
      <c r="AD654" s="29" t="s">
        <v>265</v>
      </c>
      <c r="AE654" s="29" t="s">
        <v>1353</v>
      </c>
      <c r="AF654" s="29" t="s">
        <v>1368</v>
      </c>
      <c r="AG654" s="183" t="s">
        <v>1369</v>
      </c>
      <c r="AH654" s="29" t="s">
        <v>1356</v>
      </c>
      <c r="AI654" s="29" t="s">
        <v>1357</v>
      </c>
      <c r="AJ654" s="29" t="s">
        <v>258</v>
      </c>
      <c r="AK654" s="29" t="s">
        <v>258</v>
      </c>
      <c r="AL654" s="29" t="s">
        <v>13327</v>
      </c>
    </row>
    <row r="655" spans="1:38" x14ac:dyDescent="0.2">
      <c r="A655" s="35" t="s">
        <v>16</v>
      </c>
      <c r="B655" s="36">
        <v>3586</v>
      </c>
      <c r="C655" s="36"/>
      <c r="D655" s="36" t="s">
        <v>1349</v>
      </c>
      <c r="E655" s="37" t="s">
        <v>2279</v>
      </c>
      <c r="F655" s="38" t="s">
        <v>1269</v>
      </c>
      <c r="G655" s="38" t="s">
        <v>1273</v>
      </c>
      <c r="H655" s="35" t="s">
        <v>1393</v>
      </c>
      <c r="I655" s="35"/>
      <c r="J655" s="29" t="s">
        <v>1371</v>
      </c>
      <c r="K655" s="29" t="s">
        <v>1371</v>
      </c>
      <c r="L655" s="29" t="s">
        <v>1366</v>
      </c>
      <c r="M655" s="39">
        <v>5.2966971749743514</v>
      </c>
      <c r="N655" s="39">
        <v>0.66707186858316225</v>
      </c>
      <c r="O655" s="29">
        <v>44197</v>
      </c>
      <c r="P655" s="29">
        <v>44243</v>
      </c>
      <c r="Q655" s="40">
        <v>0.1259411</v>
      </c>
      <c r="R655" s="39">
        <v>0.66707186858316225</v>
      </c>
      <c r="S655" s="39">
        <v>0</v>
      </c>
      <c r="T655" s="39">
        <v>0</v>
      </c>
      <c r="U655" s="39">
        <v>0</v>
      </c>
      <c r="V655" s="39">
        <v>0</v>
      </c>
      <c r="W655" s="29" t="s">
        <v>1357</v>
      </c>
      <c r="X655" s="29" t="s">
        <v>258</v>
      </c>
      <c r="Y655" s="29" t="s">
        <v>1349</v>
      </c>
      <c r="Z655" s="41" t="s">
        <v>1349</v>
      </c>
      <c r="AA655" s="42" t="s">
        <v>1349</v>
      </c>
      <c r="AB655" s="29" t="s">
        <v>258</v>
      </c>
      <c r="AC655" s="29" t="s">
        <v>258</v>
      </c>
      <c r="AD655" s="29" t="s">
        <v>265</v>
      </c>
      <c r="AE655" s="29" t="s">
        <v>1367</v>
      </c>
      <c r="AF655" s="29" t="s">
        <v>1368</v>
      </c>
      <c r="AG655" s="183" t="s">
        <v>1369</v>
      </c>
      <c r="AH655" s="29" t="s">
        <v>1413</v>
      </c>
      <c r="AI655" s="29" t="s">
        <v>1357</v>
      </c>
      <c r="AJ655" s="29" t="s">
        <v>258</v>
      </c>
      <c r="AK655" s="29" t="s">
        <v>258</v>
      </c>
      <c r="AL655" s="29" t="s">
        <v>13326</v>
      </c>
    </row>
    <row r="656" spans="1:38" x14ac:dyDescent="0.2">
      <c r="A656" s="35" t="s">
        <v>16</v>
      </c>
      <c r="B656" s="36">
        <v>3591</v>
      </c>
      <c r="C656" s="36"/>
      <c r="D656" s="36" t="s">
        <v>1349</v>
      </c>
      <c r="E656" s="37" t="s">
        <v>2280</v>
      </c>
      <c r="F656" s="38" t="s">
        <v>1269</v>
      </c>
      <c r="G656" s="38" t="s">
        <v>1273</v>
      </c>
      <c r="H656" s="35" t="s">
        <v>1393</v>
      </c>
      <c r="I656" s="35"/>
      <c r="J656" s="29" t="s">
        <v>1405</v>
      </c>
      <c r="K656" s="29" t="s">
        <v>1558</v>
      </c>
      <c r="L656" s="29" t="s">
        <v>1366</v>
      </c>
      <c r="M656" s="39">
        <v>60.076059960998926</v>
      </c>
      <c r="N656" s="39">
        <v>44.738365503080082</v>
      </c>
      <c r="O656" s="29">
        <v>44197</v>
      </c>
      <c r="P656" s="29">
        <v>44469</v>
      </c>
      <c r="Q656" s="40">
        <v>0.74469540000000001</v>
      </c>
      <c r="R656" s="39">
        <v>44.738365503080082</v>
      </c>
      <c r="S656" s="39">
        <v>0</v>
      </c>
      <c r="T656" s="39">
        <v>0</v>
      </c>
      <c r="U656" s="39">
        <v>0</v>
      </c>
      <c r="V656" s="39">
        <v>0</v>
      </c>
      <c r="W656" s="29" t="s">
        <v>265</v>
      </c>
      <c r="X656" s="29" t="s">
        <v>11773</v>
      </c>
      <c r="Y656" s="29">
        <v>45250</v>
      </c>
      <c r="Z656" s="41" t="s">
        <v>11759</v>
      </c>
      <c r="AA656" s="42" t="s">
        <v>1349</v>
      </c>
      <c r="AB656" s="29" t="s">
        <v>258</v>
      </c>
      <c r="AC656" s="29" t="s">
        <v>258</v>
      </c>
      <c r="AD656" s="29" t="s">
        <v>265</v>
      </c>
      <c r="AE656" s="29" t="s">
        <v>1367</v>
      </c>
      <c r="AF656" s="29" t="s">
        <v>1368</v>
      </c>
      <c r="AG656" s="183" t="s">
        <v>1369</v>
      </c>
      <c r="AH656" s="29" t="s">
        <v>1413</v>
      </c>
      <c r="AI656" s="29" t="s">
        <v>1357</v>
      </c>
      <c r="AJ656" s="29" t="s">
        <v>258</v>
      </c>
      <c r="AK656" s="29" t="s">
        <v>258</v>
      </c>
      <c r="AL656" s="29" t="s">
        <v>13327</v>
      </c>
    </row>
    <row r="657" spans="1:38" x14ac:dyDescent="0.2">
      <c r="A657" s="35" t="s">
        <v>16</v>
      </c>
      <c r="B657" s="36">
        <v>3596</v>
      </c>
      <c r="C657" s="36"/>
      <c r="D657" s="36" t="s">
        <v>1349</v>
      </c>
      <c r="E657" s="37" t="s">
        <v>2281</v>
      </c>
      <c r="F657" s="38" t="s">
        <v>1269</v>
      </c>
      <c r="G657" s="38" t="s">
        <v>1271</v>
      </c>
      <c r="H657" s="35" t="s">
        <v>1440</v>
      </c>
      <c r="I657" s="35"/>
      <c r="J657" s="29" t="s">
        <v>1371</v>
      </c>
      <c r="K657" s="29" t="s">
        <v>1371</v>
      </c>
      <c r="L657" s="29" t="s">
        <v>1384</v>
      </c>
      <c r="M657" s="39">
        <v>97.133266456919856</v>
      </c>
      <c r="N657" s="39">
        <v>383.746212183436</v>
      </c>
      <c r="O657" s="29">
        <v>44197</v>
      </c>
      <c r="P657" s="29">
        <v>45640</v>
      </c>
      <c r="Q657" s="40">
        <v>3.9507186999999999</v>
      </c>
      <c r="R657" s="39">
        <v>96.999561943874056</v>
      </c>
      <c r="S657" s="39">
        <v>96.999561943874056</v>
      </c>
      <c r="T657" s="39">
        <v>96.999561943874056</v>
      </c>
      <c r="U657" s="39">
        <v>92.747526351813832</v>
      </c>
      <c r="V657" s="39">
        <v>0</v>
      </c>
      <c r="W657" s="29" t="s">
        <v>265</v>
      </c>
      <c r="X657" s="29" t="s">
        <v>11773</v>
      </c>
      <c r="Y657" s="29">
        <v>45275</v>
      </c>
      <c r="Z657" s="41" t="s">
        <v>11760</v>
      </c>
      <c r="AA657" s="42" t="s">
        <v>1349</v>
      </c>
      <c r="AB657" s="29" t="s">
        <v>258</v>
      </c>
      <c r="AC657" s="29" t="s">
        <v>258</v>
      </c>
      <c r="AD657" s="29" t="s">
        <v>265</v>
      </c>
      <c r="AE657" s="29" t="s">
        <v>1353</v>
      </c>
      <c r="AF657" s="29" t="s">
        <v>1368</v>
      </c>
      <c r="AG657" s="183" t="s">
        <v>1369</v>
      </c>
      <c r="AH657" s="29" t="s">
        <v>1356</v>
      </c>
      <c r="AI657" s="29" t="s">
        <v>1357</v>
      </c>
      <c r="AJ657" s="29" t="s">
        <v>258</v>
      </c>
      <c r="AK657" s="29" t="s">
        <v>258</v>
      </c>
      <c r="AL657" s="29" t="s">
        <v>13327</v>
      </c>
    </row>
    <row r="658" spans="1:38" x14ac:dyDescent="0.2">
      <c r="A658" s="35" t="s">
        <v>16</v>
      </c>
      <c r="B658" s="36">
        <v>3599</v>
      </c>
      <c r="C658" s="36"/>
      <c r="D658" s="36" t="s">
        <v>1349</v>
      </c>
      <c r="E658" s="37" t="s">
        <v>2282</v>
      </c>
      <c r="F658" s="38" t="s">
        <v>1266</v>
      </c>
      <c r="G658" s="38" t="s">
        <v>1268</v>
      </c>
      <c r="H658" s="35" t="s">
        <v>1133</v>
      </c>
      <c r="I658" s="35"/>
      <c r="J658" s="29" t="s">
        <v>484</v>
      </c>
      <c r="K658" s="29" t="s">
        <v>1365</v>
      </c>
      <c r="L658" s="29" t="s">
        <v>1384</v>
      </c>
      <c r="M658" s="39">
        <v>28.900687259559525</v>
      </c>
      <c r="N658" s="39">
        <v>19.860566735112936</v>
      </c>
      <c r="O658" s="29">
        <v>44197</v>
      </c>
      <c r="P658" s="29">
        <v>44448</v>
      </c>
      <c r="Q658" s="40">
        <v>0.68720049999999999</v>
      </c>
      <c r="R658" s="39">
        <v>19.860566735112936</v>
      </c>
      <c r="S658" s="39">
        <v>0</v>
      </c>
      <c r="T658" s="39">
        <v>0</v>
      </c>
      <c r="U658" s="39">
        <v>0</v>
      </c>
      <c r="V658" s="39">
        <v>0</v>
      </c>
      <c r="W658" s="29" t="s">
        <v>1357</v>
      </c>
      <c r="X658" s="29" t="s">
        <v>258</v>
      </c>
      <c r="Y658" s="29" t="s">
        <v>1349</v>
      </c>
      <c r="Z658" s="41" t="s">
        <v>1349</v>
      </c>
      <c r="AA658" s="42" t="s">
        <v>1349</v>
      </c>
      <c r="AB658" s="29" t="s">
        <v>258</v>
      </c>
      <c r="AC658" s="29" t="s">
        <v>258</v>
      </c>
      <c r="AD658" s="29" t="s">
        <v>265</v>
      </c>
      <c r="AE658" s="29" t="s">
        <v>1353</v>
      </c>
      <c r="AF658" s="29" t="s">
        <v>1368</v>
      </c>
      <c r="AG658" s="183" t="s">
        <v>1369</v>
      </c>
      <c r="AH658" s="29" t="s">
        <v>1356</v>
      </c>
      <c r="AI658" s="29" t="s">
        <v>1357</v>
      </c>
      <c r="AJ658" s="29" t="s">
        <v>258</v>
      </c>
      <c r="AK658" s="29" t="s">
        <v>258</v>
      </c>
      <c r="AL658" s="29" t="s">
        <v>13326</v>
      </c>
    </row>
    <row r="659" spans="1:38" x14ac:dyDescent="0.2">
      <c r="A659" s="35" t="s">
        <v>16</v>
      </c>
      <c r="B659" s="36">
        <v>3600</v>
      </c>
      <c r="C659" s="36"/>
      <c r="D659" s="36" t="s">
        <v>1349</v>
      </c>
      <c r="E659" s="37" t="s">
        <v>2283</v>
      </c>
      <c r="F659" s="38" t="s">
        <v>1269</v>
      </c>
      <c r="G659" s="38" t="s">
        <v>1271</v>
      </c>
      <c r="H659" s="35" t="s">
        <v>1440</v>
      </c>
      <c r="I659" s="35"/>
      <c r="J659" s="29" t="s">
        <v>484</v>
      </c>
      <c r="K659" s="29" t="s">
        <v>1365</v>
      </c>
      <c r="L659" s="29" t="s">
        <v>1384</v>
      </c>
      <c r="M659" s="39">
        <v>54.452156700690445</v>
      </c>
      <c r="N659" s="39">
        <v>202.00594661190965</v>
      </c>
      <c r="O659" s="29">
        <v>44197</v>
      </c>
      <c r="P659" s="29">
        <v>45552</v>
      </c>
      <c r="Q659" s="40">
        <v>3.7097878</v>
      </c>
      <c r="R659" s="39">
        <v>54.374757015742638</v>
      </c>
      <c r="S659" s="39">
        <v>54.374757015742638</v>
      </c>
      <c r="T659" s="39">
        <v>54.374757015742638</v>
      </c>
      <c r="U659" s="39">
        <v>38.881675564681728</v>
      </c>
      <c r="V659" s="39">
        <v>0</v>
      </c>
      <c r="W659" s="29" t="s">
        <v>1357</v>
      </c>
      <c r="X659" s="29" t="s">
        <v>258</v>
      </c>
      <c r="Y659" s="29" t="s">
        <v>1349</v>
      </c>
      <c r="Z659" s="41" t="s">
        <v>1349</v>
      </c>
      <c r="AA659" s="42" t="s">
        <v>1349</v>
      </c>
      <c r="AB659" s="29" t="s">
        <v>258</v>
      </c>
      <c r="AC659" s="29" t="s">
        <v>258</v>
      </c>
      <c r="AD659" s="29" t="s">
        <v>265</v>
      </c>
      <c r="AE659" s="29" t="s">
        <v>1353</v>
      </c>
      <c r="AF659" s="29" t="s">
        <v>1368</v>
      </c>
      <c r="AG659" s="183" t="s">
        <v>1369</v>
      </c>
      <c r="AH659" s="29" t="s">
        <v>1356</v>
      </c>
      <c r="AI659" s="29" t="s">
        <v>1357</v>
      </c>
      <c r="AJ659" s="29" t="s">
        <v>258</v>
      </c>
      <c r="AK659" s="29" t="s">
        <v>258</v>
      </c>
      <c r="AL659" s="29" t="s">
        <v>13326</v>
      </c>
    </row>
    <row r="660" spans="1:38" x14ac:dyDescent="0.2">
      <c r="A660" s="35" t="s">
        <v>16</v>
      </c>
      <c r="B660" s="36">
        <v>3602</v>
      </c>
      <c r="C660" s="36"/>
      <c r="D660" s="36" t="s">
        <v>1349</v>
      </c>
      <c r="E660" s="37" t="s">
        <v>2284</v>
      </c>
      <c r="F660" s="38" t="s">
        <v>1269</v>
      </c>
      <c r="G660" s="38" t="s">
        <v>1273</v>
      </c>
      <c r="H660" s="35" t="s">
        <v>1393</v>
      </c>
      <c r="I660" s="35"/>
      <c r="J660" s="29" t="s">
        <v>1506</v>
      </c>
      <c r="K660" s="29" t="s">
        <v>1642</v>
      </c>
      <c r="L660" s="29" t="s">
        <v>2147</v>
      </c>
      <c r="M660" s="39">
        <v>21.803644649519612</v>
      </c>
      <c r="N660" s="39">
        <v>4.3577440109514027</v>
      </c>
      <c r="O660" s="29">
        <v>44197</v>
      </c>
      <c r="P660" s="29">
        <v>44270</v>
      </c>
      <c r="Q660" s="40">
        <v>0.19986309999999999</v>
      </c>
      <c r="R660" s="39">
        <v>4.3577440109514027</v>
      </c>
      <c r="S660" s="39">
        <v>0</v>
      </c>
      <c r="T660" s="39">
        <v>0</v>
      </c>
      <c r="U660" s="39">
        <v>0</v>
      </c>
      <c r="V660" s="39">
        <v>0</v>
      </c>
      <c r="W660" s="29" t="s">
        <v>265</v>
      </c>
      <c r="X660" s="29" t="s">
        <v>11773</v>
      </c>
      <c r="Y660" s="29">
        <v>45379</v>
      </c>
      <c r="Z660" s="41" t="s">
        <v>11761</v>
      </c>
      <c r="AA660" s="42" t="s">
        <v>1349</v>
      </c>
      <c r="AB660" s="29" t="s">
        <v>258</v>
      </c>
      <c r="AC660" s="29" t="s">
        <v>258</v>
      </c>
      <c r="AD660" s="29" t="s">
        <v>258</v>
      </c>
      <c r="AE660" s="29" t="s">
        <v>1367</v>
      </c>
      <c r="AF660" s="29" t="s">
        <v>1462</v>
      </c>
      <c r="AG660" s="183" t="s">
        <v>1463</v>
      </c>
      <c r="AH660" s="29" t="s">
        <v>1413</v>
      </c>
      <c r="AI660" s="29" t="s">
        <v>1357</v>
      </c>
      <c r="AJ660" s="29" t="s">
        <v>258</v>
      </c>
      <c r="AK660" s="29" t="s">
        <v>258</v>
      </c>
      <c r="AL660" s="29" t="s">
        <v>13327</v>
      </c>
    </row>
    <row r="661" spans="1:38" x14ac:dyDescent="0.2">
      <c r="A661" s="35" t="s">
        <v>16</v>
      </c>
      <c r="B661" s="36">
        <v>3603</v>
      </c>
      <c r="C661" s="36"/>
      <c r="D661" s="36" t="s">
        <v>1349</v>
      </c>
      <c r="E661" s="37" t="s">
        <v>2285</v>
      </c>
      <c r="F661" s="38" t="s">
        <v>1269</v>
      </c>
      <c r="G661" s="38" t="s">
        <v>1271</v>
      </c>
      <c r="H661" s="35" t="s">
        <v>1440</v>
      </c>
      <c r="I661" s="35"/>
      <c r="J661" s="29" t="s">
        <v>1371</v>
      </c>
      <c r="K661" s="29" t="s">
        <v>1371</v>
      </c>
      <c r="L661" s="29" t="s">
        <v>1384</v>
      </c>
      <c r="M661" s="39">
        <v>95.971257770361518</v>
      </c>
      <c r="N661" s="39">
        <v>358.66055030800823</v>
      </c>
      <c r="O661" s="29">
        <v>44197</v>
      </c>
      <c r="P661" s="29">
        <v>45562</v>
      </c>
      <c r="Q661" s="40">
        <v>3.7371663000000002</v>
      </c>
      <c r="R661" s="39">
        <v>95.835359342915808</v>
      </c>
      <c r="S661" s="39">
        <v>95.835359342915808</v>
      </c>
      <c r="T661" s="39">
        <v>95.835359342915808</v>
      </c>
      <c r="U661" s="39">
        <v>71.154472279260787</v>
      </c>
      <c r="V661" s="39">
        <v>0</v>
      </c>
      <c r="W661" s="29" t="s">
        <v>265</v>
      </c>
      <c r="X661" s="29" t="s">
        <v>11773</v>
      </c>
      <c r="Y661" s="29">
        <v>45275</v>
      </c>
      <c r="Z661" s="41" t="s">
        <v>11760</v>
      </c>
      <c r="AA661" s="42" t="s">
        <v>1349</v>
      </c>
      <c r="AB661" s="29" t="s">
        <v>258</v>
      </c>
      <c r="AC661" s="29" t="s">
        <v>258</v>
      </c>
      <c r="AD661" s="29" t="s">
        <v>265</v>
      </c>
      <c r="AE661" s="29" t="s">
        <v>1353</v>
      </c>
      <c r="AF661" s="29" t="s">
        <v>1368</v>
      </c>
      <c r="AG661" s="183" t="s">
        <v>1369</v>
      </c>
      <c r="AH661" s="29" t="s">
        <v>1356</v>
      </c>
      <c r="AI661" s="29" t="s">
        <v>1357</v>
      </c>
      <c r="AJ661" s="29" t="s">
        <v>258</v>
      </c>
      <c r="AK661" s="29" t="s">
        <v>258</v>
      </c>
      <c r="AL661" s="29" t="s">
        <v>13327</v>
      </c>
    </row>
    <row r="662" spans="1:38" x14ac:dyDescent="0.2">
      <c r="A662" s="35" t="s">
        <v>16</v>
      </c>
      <c r="B662" s="36">
        <v>3607</v>
      </c>
      <c r="C662" s="36"/>
      <c r="D662" s="36" t="s">
        <v>1349</v>
      </c>
      <c r="E662" s="37" t="s">
        <v>2286</v>
      </c>
      <c r="F662" s="38" t="s">
        <v>1269</v>
      </c>
      <c r="G662" s="38" t="s">
        <v>1271</v>
      </c>
      <c r="H662" s="35" t="s">
        <v>1440</v>
      </c>
      <c r="I662" s="35"/>
      <c r="J662" s="29" t="s">
        <v>1371</v>
      </c>
      <c r="K662" s="29" t="s">
        <v>1371</v>
      </c>
      <c r="L662" s="29" t="s">
        <v>1384</v>
      </c>
      <c r="M662" s="39">
        <v>109.01144145292801</v>
      </c>
      <c r="N662" s="39">
        <v>430.97199178644769</v>
      </c>
      <c r="O662" s="29">
        <v>44197</v>
      </c>
      <c r="P662" s="29">
        <v>45641</v>
      </c>
      <c r="Q662" s="40">
        <v>3.9534565000000002</v>
      </c>
      <c r="R662" s="39">
        <v>108.86143737166326</v>
      </c>
      <c r="S662" s="39">
        <v>108.86143737166326</v>
      </c>
      <c r="T662" s="39">
        <v>108.86143737166326</v>
      </c>
      <c r="U662" s="39">
        <v>104.3876796714579</v>
      </c>
      <c r="V662" s="39">
        <v>0</v>
      </c>
      <c r="W662" s="29" t="s">
        <v>1357</v>
      </c>
      <c r="X662" s="29" t="s">
        <v>258</v>
      </c>
      <c r="Y662" s="29" t="s">
        <v>1349</v>
      </c>
      <c r="Z662" s="41" t="s">
        <v>1349</v>
      </c>
      <c r="AA662" s="42" t="s">
        <v>1349</v>
      </c>
      <c r="AB662" s="29" t="s">
        <v>258</v>
      </c>
      <c r="AC662" s="29" t="s">
        <v>258</v>
      </c>
      <c r="AD662" s="29" t="s">
        <v>265</v>
      </c>
      <c r="AE662" s="29" t="s">
        <v>1353</v>
      </c>
      <c r="AF662" s="29" t="s">
        <v>1368</v>
      </c>
      <c r="AG662" s="183" t="s">
        <v>1369</v>
      </c>
      <c r="AH662" s="29" t="s">
        <v>1356</v>
      </c>
      <c r="AI662" s="29" t="s">
        <v>1357</v>
      </c>
      <c r="AJ662" s="29" t="s">
        <v>258</v>
      </c>
      <c r="AK662" s="29" t="s">
        <v>258</v>
      </c>
      <c r="AL662" s="29" t="s">
        <v>13326</v>
      </c>
    </row>
    <row r="663" spans="1:38" x14ac:dyDescent="0.2">
      <c r="A663" s="35" t="s">
        <v>16</v>
      </c>
      <c r="B663" s="36">
        <v>3608</v>
      </c>
      <c r="C663" s="36"/>
      <c r="D663" s="36" t="s">
        <v>1349</v>
      </c>
      <c r="E663" s="37" t="s">
        <v>2287</v>
      </c>
      <c r="F663" s="38" t="s">
        <v>1269</v>
      </c>
      <c r="G663" s="38" t="s">
        <v>1271</v>
      </c>
      <c r="H663" s="35" t="s">
        <v>1440</v>
      </c>
      <c r="I663" s="35"/>
      <c r="J663" s="29" t="s">
        <v>1371</v>
      </c>
      <c r="K663" s="29" t="s">
        <v>1371</v>
      </c>
      <c r="L663" s="29" t="s">
        <v>1384</v>
      </c>
      <c r="M663" s="39">
        <v>107.78487588523497</v>
      </c>
      <c r="N663" s="39">
        <v>436.15618891170436</v>
      </c>
      <c r="O663" s="29">
        <v>44197</v>
      </c>
      <c r="P663" s="29">
        <v>45675</v>
      </c>
      <c r="Q663" s="40">
        <v>4.0465435000000003</v>
      </c>
      <c r="R663" s="39">
        <v>107.63827515400411</v>
      </c>
      <c r="S663" s="39">
        <v>107.63827515400411</v>
      </c>
      <c r="T663" s="39">
        <v>107.63827515400411</v>
      </c>
      <c r="U663" s="39">
        <v>107.93317453798768</v>
      </c>
      <c r="V663" s="39">
        <v>5.3081889117043124</v>
      </c>
      <c r="W663" s="29" t="s">
        <v>1357</v>
      </c>
      <c r="X663" s="29" t="s">
        <v>258</v>
      </c>
      <c r="Y663" s="29" t="s">
        <v>1349</v>
      </c>
      <c r="Z663" s="41" t="s">
        <v>1349</v>
      </c>
      <c r="AA663" s="42" t="s">
        <v>1349</v>
      </c>
      <c r="AB663" s="29" t="s">
        <v>258</v>
      </c>
      <c r="AC663" s="29" t="s">
        <v>258</v>
      </c>
      <c r="AD663" s="29" t="s">
        <v>265</v>
      </c>
      <c r="AE663" s="29" t="s">
        <v>1353</v>
      </c>
      <c r="AF663" s="29" t="s">
        <v>1368</v>
      </c>
      <c r="AG663" s="183" t="s">
        <v>1369</v>
      </c>
      <c r="AH663" s="29" t="s">
        <v>1356</v>
      </c>
      <c r="AI663" s="29" t="s">
        <v>1357</v>
      </c>
      <c r="AJ663" s="29" t="s">
        <v>258</v>
      </c>
      <c r="AK663" s="29" t="s">
        <v>258</v>
      </c>
      <c r="AL663" s="29" t="s">
        <v>13326</v>
      </c>
    </row>
    <row r="664" spans="1:38" x14ac:dyDescent="0.2">
      <c r="A664" s="35" t="s">
        <v>16</v>
      </c>
      <c r="B664" s="36">
        <v>3616</v>
      </c>
      <c r="C664" s="36"/>
      <c r="D664" s="36" t="s">
        <v>1349</v>
      </c>
      <c r="E664" s="37" t="s">
        <v>2288</v>
      </c>
      <c r="F664" s="38" t="s">
        <v>1269</v>
      </c>
      <c r="G664" s="38" t="s">
        <v>1271</v>
      </c>
      <c r="H664" s="35" t="s">
        <v>1440</v>
      </c>
      <c r="I664" s="35"/>
      <c r="J664" s="29" t="s">
        <v>1371</v>
      </c>
      <c r="K664" s="29" t="s">
        <v>1371</v>
      </c>
      <c r="L664" s="29" t="s">
        <v>1384</v>
      </c>
      <c r="M664" s="39">
        <v>43.474226544198167</v>
      </c>
      <c r="N664" s="39">
        <v>160.44697604380562</v>
      </c>
      <c r="O664" s="29">
        <v>44197</v>
      </c>
      <c r="P664" s="29">
        <v>45545</v>
      </c>
      <c r="Q664" s="40">
        <v>3.6906229000000002</v>
      </c>
      <c r="R664" s="39">
        <v>43.412265571526355</v>
      </c>
      <c r="S664" s="39">
        <v>43.412265571526355</v>
      </c>
      <c r="T664" s="39">
        <v>43.412265571526355</v>
      </c>
      <c r="U664" s="39">
        <v>30.210179329226555</v>
      </c>
      <c r="V664" s="39">
        <v>0</v>
      </c>
      <c r="W664" s="29" t="s">
        <v>1357</v>
      </c>
      <c r="X664" s="29" t="s">
        <v>258</v>
      </c>
      <c r="Y664" s="29" t="s">
        <v>1349</v>
      </c>
      <c r="Z664" s="41" t="s">
        <v>1349</v>
      </c>
      <c r="AA664" s="42" t="s">
        <v>1349</v>
      </c>
      <c r="AB664" s="29" t="s">
        <v>258</v>
      </c>
      <c r="AC664" s="29" t="s">
        <v>258</v>
      </c>
      <c r="AD664" s="29" t="s">
        <v>265</v>
      </c>
      <c r="AE664" s="29" t="s">
        <v>1353</v>
      </c>
      <c r="AF664" s="29" t="s">
        <v>1368</v>
      </c>
      <c r="AG664" s="183" t="s">
        <v>1369</v>
      </c>
      <c r="AH664" s="29" t="s">
        <v>1356</v>
      </c>
      <c r="AI664" s="29" t="s">
        <v>1357</v>
      </c>
      <c r="AJ664" s="29" t="s">
        <v>258</v>
      </c>
      <c r="AK664" s="29" t="s">
        <v>258</v>
      </c>
      <c r="AL664" s="29" t="s">
        <v>13326</v>
      </c>
    </row>
    <row r="665" spans="1:38" x14ac:dyDescent="0.2">
      <c r="A665" s="35" t="s">
        <v>16</v>
      </c>
      <c r="B665" s="36">
        <v>3617</v>
      </c>
      <c r="C665" s="36"/>
      <c r="D665" s="36" t="s">
        <v>1349</v>
      </c>
      <c r="E665" s="37" t="s">
        <v>2289</v>
      </c>
      <c r="F665" s="38" t="s">
        <v>1269</v>
      </c>
      <c r="G665" s="38" t="s">
        <v>1271</v>
      </c>
      <c r="H665" s="35" t="s">
        <v>1440</v>
      </c>
      <c r="I665" s="35"/>
      <c r="J665" s="29" t="s">
        <v>1371</v>
      </c>
      <c r="K665" s="29" t="s">
        <v>1371</v>
      </c>
      <c r="L665" s="29" t="s">
        <v>1384</v>
      </c>
      <c r="M665" s="39">
        <v>91.91105934022869</v>
      </c>
      <c r="N665" s="39">
        <v>372.42537713894598</v>
      </c>
      <c r="O665" s="29">
        <v>44197</v>
      </c>
      <c r="P665" s="29">
        <v>45677</v>
      </c>
      <c r="Q665" s="40">
        <v>4.0520192000000002</v>
      </c>
      <c r="R665" s="39">
        <v>91.786132785763186</v>
      </c>
      <c r="S665" s="39">
        <v>91.786132785763186</v>
      </c>
      <c r="T665" s="39">
        <v>91.786132785763186</v>
      </c>
      <c r="U665" s="39">
        <v>92.03760164271047</v>
      </c>
      <c r="V665" s="39">
        <v>5.029377138945927</v>
      </c>
      <c r="W665" s="29" t="s">
        <v>265</v>
      </c>
      <c r="X665" s="29" t="s">
        <v>11773</v>
      </c>
      <c r="Y665" s="29">
        <v>45282</v>
      </c>
      <c r="Z665" s="41" t="s">
        <v>11760</v>
      </c>
      <c r="AA665" s="42" t="s">
        <v>1349</v>
      </c>
      <c r="AB665" s="29" t="s">
        <v>258</v>
      </c>
      <c r="AC665" s="29" t="s">
        <v>258</v>
      </c>
      <c r="AD665" s="29" t="s">
        <v>265</v>
      </c>
      <c r="AE665" s="29" t="s">
        <v>1353</v>
      </c>
      <c r="AF665" s="29" t="s">
        <v>1368</v>
      </c>
      <c r="AG665" s="183" t="s">
        <v>1369</v>
      </c>
      <c r="AH665" s="29" t="s">
        <v>1356</v>
      </c>
      <c r="AI665" s="29" t="s">
        <v>1357</v>
      </c>
      <c r="AJ665" s="29" t="s">
        <v>258</v>
      </c>
      <c r="AK665" s="29" t="s">
        <v>258</v>
      </c>
      <c r="AL665" s="29" t="s">
        <v>13327</v>
      </c>
    </row>
    <row r="666" spans="1:38" x14ac:dyDescent="0.2">
      <c r="A666" s="35" t="s">
        <v>16</v>
      </c>
      <c r="B666" s="36">
        <v>3618</v>
      </c>
      <c r="C666" s="36"/>
      <c r="D666" s="36" t="s">
        <v>1349</v>
      </c>
      <c r="E666" s="37" t="s">
        <v>2290</v>
      </c>
      <c r="F666" s="38" t="s">
        <v>1269</v>
      </c>
      <c r="G666" s="38" t="s">
        <v>1271</v>
      </c>
      <c r="H666" s="35" t="s">
        <v>1440</v>
      </c>
      <c r="I666" s="35"/>
      <c r="J666" s="29" t="s">
        <v>1371</v>
      </c>
      <c r="K666" s="29" t="s">
        <v>1371</v>
      </c>
      <c r="L666" s="29" t="s">
        <v>1384</v>
      </c>
      <c r="M666" s="39">
        <v>111.29671628606317</v>
      </c>
      <c r="N666" s="39">
        <v>414.71548254620126</v>
      </c>
      <c r="O666" s="29">
        <v>44197</v>
      </c>
      <c r="P666" s="29">
        <v>45558</v>
      </c>
      <c r="Q666" s="40">
        <v>3.7262149</v>
      </c>
      <c r="R666" s="39">
        <v>111.13887748117727</v>
      </c>
      <c r="S666" s="39">
        <v>111.13887748117727</v>
      </c>
      <c r="T666" s="39">
        <v>111.13887748117727</v>
      </c>
      <c r="U666" s="39">
        <v>81.298850102669405</v>
      </c>
      <c r="V666" s="39">
        <v>0</v>
      </c>
      <c r="W666" s="29" t="s">
        <v>1357</v>
      </c>
      <c r="X666" s="29" t="s">
        <v>258</v>
      </c>
      <c r="Y666" s="29" t="s">
        <v>1349</v>
      </c>
      <c r="Z666" s="41" t="s">
        <v>1349</v>
      </c>
      <c r="AA666" s="42" t="s">
        <v>1349</v>
      </c>
      <c r="AB666" s="29" t="s">
        <v>258</v>
      </c>
      <c r="AC666" s="29" t="s">
        <v>258</v>
      </c>
      <c r="AD666" s="29" t="s">
        <v>265</v>
      </c>
      <c r="AE666" s="29" t="s">
        <v>1353</v>
      </c>
      <c r="AF666" s="29" t="s">
        <v>1368</v>
      </c>
      <c r="AG666" s="183" t="s">
        <v>1369</v>
      </c>
      <c r="AH666" s="29" t="s">
        <v>1356</v>
      </c>
      <c r="AI666" s="29" t="s">
        <v>1357</v>
      </c>
      <c r="AJ666" s="29" t="s">
        <v>258</v>
      </c>
      <c r="AK666" s="29" t="s">
        <v>258</v>
      </c>
      <c r="AL666" s="29" t="s">
        <v>13326</v>
      </c>
    </row>
    <row r="667" spans="1:38" x14ac:dyDescent="0.2">
      <c r="A667" s="35" t="s">
        <v>16</v>
      </c>
      <c r="B667" s="36">
        <v>3621</v>
      </c>
      <c r="C667" s="36"/>
      <c r="D667" s="36" t="s">
        <v>1349</v>
      </c>
      <c r="E667" s="37" t="s">
        <v>2291</v>
      </c>
      <c r="F667" s="38" t="s">
        <v>1269</v>
      </c>
      <c r="G667" s="38" t="s">
        <v>1271</v>
      </c>
      <c r="H667" s="35" t="s">
        <v>1440</v>
      </c>
      <c r="I667" s="35"/>
      <c r="J667" s="29" t="s">
        <v>1371</v>
      </c>
      <c r="K667" s="29" t="s">
        <v>1371</v>
      </c>
      <c r="L667" s="29" t="s">
        <v>1384</v>
      </c>
      <c r="M667" s="39">
        <v>87.992938626357656</v>
      </c>
      <c r="N667" s="39">
        <v>326.19422313483915</v>
      </c>
      <c r="O667" s="29">
        <v>44197</v>
      </c>
      <c r="P667" s="29">
        <v>45551</v>
      </c>
      <c r="Q667" s="40">
        <v>3.7070500000000002</v>
      </c>
      <c r="R667" s="39">
        <v>87.867816563997266</v>
      </c>
      <c r="S667" s="39">
        <v>87.867816563997266</v>
      </c>
      <c r="T667" s="39">
        <v>87.867816563997266</v>
      </c>
      <c r="U667" s="39">
        <v>62.590773442847357</v>
      </c>
      <c r="V667" s="39">
        <v>0</v>
      </c>
      <c r="W667" s="29" t="s">
        <v>1357</v>
      </c>
      <c r="X667" s="29" t="s">
        <v>258</v>
      </c>
      <c r="Y667" s="29" t="s">
        <v>1349</v>
      </c>
      <c r="Z667" s="41" t="s">
        <v>1349</v>
      </c>
      <c r="AA667" s="42" t="s">
        <v>1349</v>
      </c>
      <c r="AB667" s="29" t="s">
        <v>258</v>
      </c>
      <c r="AC667" s="29" t="s">
        <v>258</v>
      </c>
      <c r="AD667" s="29" t="s">
        <v>265</v>
      </c>
      <c r="AE667" s="29" t="s">
        <v>1353</v>
      </c>
      <c r="AF667" s="29" t="s">
        <v>1368</v>
      </c>
      <c r="AG667" s="183" t="s">
        <v>1369</v>
      </c>
      <c r="AH667" s="29" t="s">
        <v>1356</v>
      </c>
      <c r="AI667" s="29" t="s">
        <v>1357</v>
      </c>
      <c r="AJ667" s="29" t="s">
        <v>258</v>
      </c>
      <c r="AK667" s="29" t="s">
        <v>258</v>
      </c>
      <c r="AL667" s="29" t="s">
        <v>13326</v>
      </c>
    </row>
    <row r="668" spans="1:38" x14ac:dyDescent="0.2">
      <c r="A668" s="35" t="s">
        <v>16</v>
      </c>
      <c r="B668" s="36">
        <v>3622</v>
      </c>
      <c r="C668" s="36"/>
      <c r="D668" s="36" t="s">
        <v>1349</v>
      </c>
      <c r="E668" s="37" t="s">
        <v>2292</v>
      </c>
      <c r="F668" s="38" t="s">
        <v>1269</v>
      </c>
      <c r="G668" s="38" t="s">
        <v>1445</v>
      </c>
      <c r="H668" s="35" t="s">
        <v>975</v>
      </c>
      <c r="I668" s="35"/>
      <c r="J668" s="29" t="s">
        <v>274</v>
      </c>
      <c r="K668" s="29" t="s">
        <v>294</v>
      </c>
      <c r="L668" s="29" t="s">
        <v>1679</v>
      </c>
      <c r="M668" s="39">
        <v>14.902588517457101</v>
      </c>
      <c r="N668" s="39">
        <v>11.097889117043122</v>
      </c>
      <c r="O668" s="29">
        <v>44197</v>
      </c>
      <c r="P668" s="29">
        <v>44469</v>
      </c>
      <c r="Q668" s="40">
        <v>0.74469540000000001</v>
      </c>
      <c r="R668" s="39">
        <v>11.097889117043122</v>
      </c>
      <c r="S668" s="39">
        <v>0</v>
      </c>
      <c r="T668" s="39">
        <v>0</v>
      </c>
      <c r="U668" s="39">
        <v>0</v>
      </c>
      <c r="V668" s="39">
        <v>0</v>
      </c>
      <c r="W668" s="29" t="s">
        <v>1357</v>
      </c>
      <c r="X668" s="29" t="s">
        <v>258</v>
      </c>
      <c r="Y668" s="29" t="s">
        <v>1349</v>
      </c>
      <c r="Z668" s="41" t="s">
        <v>1349</v>
      </c>
      <c r="AA668" s="42" t="s">
        <v>1349</v>
      </c>
      <c r="AB668" s="29" t="s">
        <v>258</v>
      </c>
      <c r="AC668" s="29" t="s">
        <v>258</v>
      </c>
      <c r="AD668" s="29" t="s">
        <v>258</v>
      </c>
      <c r="AE668" s="29" t="s">
        <v>1367</v>
      </c>
      <c r="AF668" s="29" t="s">
        <v>1361</v>
      </c>
      <c r="AG668" s="183" t="s">
        <v>1362</v>
      </c>
      <c r="AH668" s="29" t="s">
        <v>1413</v>
      </c>
      <c r="AI668" s="29" t="s">
        <v>1357</v>
      </c>
      <c r="AJ668" s="29" t="s">
        <v>258</v>
      </c>
      <c r="AK668" s="29" t="s">
        <v>258</v>
      </c>
      <c r="AL668" s="29" t="s">
        <v>13326</v>
      </c>
    </row>
    <row r="669" spans="1:38" x14ac:dyDescent="0.2">
      <c r="A669" s="35" t="s">
        <v>16</v>
      </c>
      <c r="B669" s="36">
        <v>3624</v>
      </c>
      <c r="C669" s="36"/>
      <c r="D669" s="36" t="s">
        <v>1349</v>
      </c>
      <c r="E669" s="37" t="s">
        <v>2293</v>
      </c>
      <c r="F669" s="38" t="s">
        <v>1269</v>
      </c>
      <c r="G669" s="38" t="s">
        <v>1271</v>
      </c>
      <c r="H669" s="35" t="s">
        <v>1440</v>
      </c>
      <c r="I669" s="35"/>
      <c r="J669" s="29" t="s">
        <v>1371</v>
      </c>
      <c r="K669" s="29" t="s">
        <v>1371</v>
      </c>
      <c r="L669" s="29" t="s">
        <v>1384</v>
      </c>
      <c r="M669" s="39">
        <v>88.417538999858806</v>
      </c>
      <c r="N669" s="39">
        <v>331.39934291581108</v>
      </c>
      <c r="O669" s="29">
        <v>44197</v>
      </c>
      <c r="P669" s="29">
        <v>45566</v>
      </c>
      <c r="Q669" s="40">
        <v>3.7481176999999999</v>
      </c>
      <c r="R669" s="39">
        <v>88.292525667351129</v>
      </c>
      <c r="S669" s="39">
        <v>88.292525667351129</v>
      </c>
      <c r="T669" s="39">
        <v>88.292525667351129</v>
      </c>
      <c r="U669" s="39">
        <v>66.521765913757704</v>
      </c>
      <c r="V669" s="39">
        <v>0</v>
      </c>
      <c r="W669" s="29" t="s">
        <v>1357</v>
      </c>
      <c r="X669" s="29" t="s">
        <v>258</v>
      </c>
      <c r="Y669" s="29" t="s">
        <v>1349</v>
      </c>
      <c r="Z669" s="41" t="s">
        <v>1349</v>
      </c>
      <c r="AA669" s="42" t="s">
        <v>1349</v>
      </c>
      <c r="AB669" s="29" t="s">
        <v>258</v>
      </c>
      <c r="AC669" s="29" t="s">
        <v>258</v>
      </c>
      <c r="AD669" s="29" t="s">
        <v>265</v>
      </c>
      <c r="AE669" s="29" t="s">
        <v>1353</v>
      </c>
      <c r="AF669" s="29" t="s">
        <v>1368</v>
      </c>
      <c r="AG669" s="183" t="s">
        <v>1369</v>
      </c>
      <c r="AH669" s="29" t="s">
        <v>1356</v>
      </c>
      <c r="AI669" s="29" t="s">
        <v>1357</v>
      </c>
      <c r="AJ669" s="29" t="s">
        <v>258</v>
      </c>
      <c r="AK669" s="29" t="s">
        <v>258</v>
      </c>
      <c r="AL669" s="29" t="s">
        <v>13326</v>
      </c>
    </row>
    <row r="670" spans="1:38" x14ac:dyDescent="0.2">
      <c r="A670" s="35" t="s">
        <v>16</v>
      </c>
      <c r="B670" s="36">
        <v>3633</v>
      </c>
      <c r="C670" s="36"/>
      <c r="D670" s="36" t="s">
        <v>1349</v>
      </c>
      <c r="E670" s="37" t="s">
        <v>2294</v>
      </c>
      <c r="F670" s="38" t="s">
        <v>1269</v>
      </c>
      <c r="G670" s="38" t="s">
        <v>1445</v>
      </c>
      <c r="H670" s="35" t="s">
        <v>330</v>
      </c>
      <c r="I670" s="35"/>
      <c r="J670" s="29" t="s">
        <v>274</v>
      </c>
      <c r="K670" s="29" t="s">
        <v>1583</v>
      </c>
      <c r="L670" s="29" t="s">
        <v>1838</v>
      </c>
      <c r="M670" s="39">
        <v>26.408175898149697</v>
      </c>
      <c r="N670" s="39">
        <v>52.707898699520875</v>
      </c>
      <c r="O670" s="29">
        <v>44197</v>
      </c>
      <c r="P670" s="29">
        <v>44926</v>
      </c>
      <c r="Q670" s="40">
        <v>1.9958932</v>
      </c>
      <c r="R670" s="39">
        <v>26.353949349760438</v>
      </c>
      <c r="S670" s="39">
        <v>26.353949349760438</v>
      </c>
      <c r="T670" s="39">
        <v>0</v>
      </c>
      <c r="U670" s="39">
        <v>0</v>
      </c>
      <c r="V670" s="39">
        <v>0</v>
      </c>
      <c r="W670" s="29" t="s">
        <v>265</v>
      </c>
      <c r="X670" s="29" t="s">
        <v>11773</v>
      </c>
      <c r="Y670" s="29">
        <v>45260</v>
      </c>
      <c r="Z670" s="41" t="s">
        <v>11759</v>
      </c>
      <c r="AA670" s="42" t="s">
        <v>1349</v>
      </c>
      <c r="AB670" s="29" t="s">
        <v>258</v>
      </c>
      <c r="AC670" s="29" t="s">
        <v>258</v>
      </c>
      <c r="AD670" s="29" t="s">
        <v>265</v>
      </c>
      <c r="AE670" s="29" t="s">
        <v>1367</v>
      </c>
      <c r="AF670" s="29" t="s">
        <v>1378</v>
      </c>
      <c r="AG670" s="183" t="s">
        <v>1379</v>
      </c>
      <c r="AH670" s="29" t="s">
        <v>1413</v>
      </c>
      <c r="AI670" s="29" t="s">
        <v>1357</v>
      </c>
      <c r="AJ670" s="29" t="s">
        <v>258</v>
      </c>
      <c r="AK670" s="29" t="s">
        <v>258</v>
      </c>
      <c r="AL670" s="29" t="s">
        <v>13327</v>
      </c>
    </row>
    <row r="671" spans="1:38" x14ac:dyDescent="0.2">
      <c r="A671" s="35" t="s">
        <v>16</v>
      </c>
      <c r="B671" s="36">
        <v>3635</v>
      </c>
      <c r="C671" s="36"/>
      <c r="D671" s="36" t="s">
        <v>1349</v>
      </c>
      <c r="E671" s="37" t="s">
        <v>2295</v>
      </c>
      <c r="F671" s="38" t="s">
        <v>1269</v>
      </c>
      <c r="G671" s="38" t="s">
        <v>1273</v>
      </c>
      <c r="H671" s="35" t="s">
        <v>1393</v>
      </c>
      <c r="I671" s="35"/>
      <c r="J671" s="29" t="s">
        <v>1371</v>
      </c>
      <c r="K671" s="29" t="s">
        <v>1371</v>
      </c>
      <c r="L671" s="29" t="s">
        <v>1366</v>
      </c>
      <c r="M671" s="39">
        <v>7.4871588905868887</v>
      </c>
      <c r="N671" s="39">
        <v>15.087060917180013</v>
      </c>
      <c r="O671" s="29">
        <v>44197</v>
      </c>
      <c r="P671" s="29">
        <v>44933</v>
      </c>
      <c r="Q671" s="40">
        <v>2.0150581999999999</v>
      </c>
      <c r="R671" s="39">
        <v>7.4718822724161535</v>
      </c>
      <c r="S671" s="39">
        <v>7.4718822724161535</v>
      </c>
      <c r="T671" s="39">
        <v>0.14329637234770704</v>
      </c>
      <c r="U671" s="39">
        <v>0</v>
      </c>
      <c r="V671" s="39">
        <v>0</v>
      </c>
      <c r="W671" s="29" t="s">
        <v>1357</v>
      </c>
      <c r="X671" s="29" t="s">
        <v>258</v>
      </c>
      <c r="Y671" s="29" t="s">
        <v>1349</v>
      </c>
      <c r="Z671" s="41" t="s">
        <v>1349</v>
      </c>
      <c r="AA671" s="42" t="s">
        <v>1349</v>
      </c>
      <c r="AB671" s="29" t="s">
        <v>258</v>
      </c>
      <c r="AC671" s="29" t="s">
        <v>258</v>
      </c>
      <c r="AD671" s="29" t="s">
        <v>265</v>
      </c>
      <c r="AE671" s="29" t="s">
        <v>1367</v>
      </c>
      <c r="AF671" s="29" t="s">
        <v>1368</v>
      </c>
      <c r="AG671" s="183" t="s">
        <v>1369</v>
      </c>
      <c r="AH671" s="29" t="s">
        <v>1413</v>
      </c>
      <c r="AI671" s="29" t="s">
        <v>1357</v>
      </c>
      <c r="AJ671" s="29" t="s">
        <v>258</v>
      </c>
      <c r="AK671" s="29" t="s">
        <v>258</v>
      </c>
      <c r="AL671" s="29" t="s">
        <v>13326</v>
      </c>
    </row>
    <row r="672" spans="1:38" x14ac:dyDescent="0.2">
      <c r="A672" s="35" t="s">
        <v>16</v>
      </c>
      <c r="B672" s="36">
        <v>3636</v>
      </c>
      <c r="C672" s="36"/>
      <c r="D672" s="36" t="s">
        <v>1349</v>
      </c>
      <c r="E672" s="37" t="s">
        <v>2296</v>
      </c>
      <c r="F672" s="38" t="s">
        <v>1269</v>
      </c>
      <c r="G672" s="38" t="s">
        <v>1445</v>
      </c>
      <c r="H672" s="35" t="s">
        <v>975</v>
      </c>
      <c r="I672" s="35"/>
      <c r="J672" s="29" t="s">
        <v>274</v>
      </c>
      <c r="K672" s="29" t="s">
        <v>294</v>
      </c>
      <c r="L672" s="29" t="s">
        <v>1679</v>
      </c>
      <c r="M672" s="39">
        <v>52.322675521546337</v>
      </c>
      <c r="N672" s="39">
        <v>104.43047227926078</v>
      </c>
      <c r="O672" s="29">
        <v>44197</v>
      </c>
      <c r="P672" s="29">
        <v>44926</v>
      </c>
      <c r="Q672" s="40">
        <v>1.9958932</v>
      </c>
      <c r="R672" s="39">
        <v>52.215236139630392</v>
      </c>
      <c r="S672" s="39">
        <v>52.215236139630392</v>
      </c>
      <c r="T672" s="39">
        <v>0</v>
      </c>
      <c r="U672" s="39">
        <v>0</v>
      </c>
      <c r="V672" s="39">
        <v>0</v>
      </c>
      <c r="W672" s="29" t="s">
        <v>1357</v>
      </c>
      <c r="X672" s="29" t="s">
        <v>258</v>
      </c>
      <c r="Y672" s="29" t="s">
        <v>1349</v>
      </c>
      <c r="Z672" s="41" t="s">
        <v>1349</v>
      </c>
      <c r="AA672" s="42" t="s">
        <v>1349</v>
      </c>
      <c r="AB672" s="29" t="s">
        <v>258</v>
      </c>
      <c r="AC672" s="29" t="s">
        <v>258</v>
      </c>
      <c r="AD672" s="29" t="s">
        <v>258</v>
      </c>
      <c r="AE672" s="29" t="s">
        <v>1367</v>
      </c>
      <c r="AF672" s="29" t="s">
        <v>1361</v>
      </c>
      <c r="AG672" s="183" t="s">
        <v>1362</v>
      </c>
      <c r="AH672" s="29" t="s">
        <v>1413</v>
      </c>
      <c r="AI672" s="29" t="s">
        <v>1357</v>
      </c>
      <c r="AJ672" s="29" t="s">
        <v>258</v>
      </c>
      <c r="AK672" s="29" t="s">
        <v>258</v>
      </c>
      <c r="AL672" s="29" t="s">
        <v>13326</v>
      </c>
    </row>
    <row r="673" spans="1:38" x14ac:dyDescent="0.2">
      <c r="A673" s="35" t="s">
        <v>16</v>
      </c>
      <c r="B673" s="36">
        <v>3638</v>
      </c>
      <c r="C673" s="36"/>
      <c r="D673" s="36" t="s">
        <v>1349</v>
      </c>
      <c r="E673" s="37" t="s">
        <v>2297</v>
      </c>
      <c r="F673" s="38" t="s">
        <v>1269</v>
      </c>
      <c r="G673" s="38" t="s">
        <v>1273</v>
      </c>
      <c r="H673" s="35" t="s">
        <v>1393</v>
      </c>
      <c r="I673" s="35"/>
      <c r="J673" s="29" t="s">
        <v>1371</v>
      </c>
      <c r="K673" s="29" t="s">
        <v>1371</v>
      </c>
      <c r="L673" s="29" t="s">
        <v>1366</v>
      </c>
      <c r="M673" s="39">
        <v>2.9981125967975153</v>
      </c>
      <c r="N673" s="39">
        <v>5.9757043121149902</v>
      </c>
      <c r="O673" s="29">
        <v>44197</v>
      </c>
      <c r="P673" s="29">
        <v>44925</v>
      </c>
      <c r="Q673" s="40">
        <v>1.9931554</v>
      </c>
      <c r="R673" s="39">
        <v>2.9919507186858318</v>
      </c>
      <c r="S673" s="39">
        <v>2.9837535934291584</v>
      </c>
      <c r="T673" s="39">
        <v>0</v>
      </c>
      <c r="U673" s="39">
        <v>0</v>
      </c>
      <c r="V673" s="39">
        <v>0</v>
      </c>
      <c r="W673" s="29" t="s">
        <v>1357</v>
      </c>
      <c r="X673" s="29" t="s">
        <v>258</v>
      </c>
      <c r="Y673" s="29" t="s">
        <v>1349</v>
      </c>
      <c r="Z673" s="41" t="s">
        <v>1349</v>
      </c>
      <c r="AA673" s="42" t="s">
        <v>1349</v>
      </c>
      <c r="AB673" s="29" t="s">
        <v>258</v>
      </c>
      <c r="AC673" s="29" t="s">
        <v>258</v>
      </c>
      <c r="AD673" s="29" t="s">
        <v>265</v>
      </c>
      <c r="AE673" s="29" t="s">
        <v>1367</v>
      </c>
      <c r="AF673" s="29" t="s">
        <v>1368</v>
      </c>
      <c r="AG673" s="183" t="s">
        <v>1369</v>
      </c>
      <c r="AH673" s="29" t="s">
        <v>1413</v>
      </c>
      <c r="AI673" s="29" t="s">
        <v>1357</v>
      </c>
      <c r="AJ673" s="29" t="s">
        <v>258</v>
      </c>
      <c r="AK673" s="29" t="s">
        <v>258</v>
      </c>
      <c r="AL673" s="29" t="s">
        <v>13326</v>
      </c>
    </row>
    <row r="674" spans="1:38" x14ac:dyDescent="0.2">
      <c r="A674" s="35" t="s">
        <v>16</v>
      </c>
      <c r="B674" s="36">
        <v>3640</v>
      </c>
      <c r="C674" s="36"/>
      <c r="D674" s="36" t="s">
        <v>1349</v>
      </c>
      <c r="E674" s="37" t="s">
        <v>2298</v>
      </c>
      <c r="F674" s="38" t="s">
        <v>1269</v>
      </c>
      <c r="G674" s="38" t="s">
        <v>1273</v>
      </c>
      <c r="H674" s="35" t="s">
        <v>1393</v>
      </c>
      <c r="I674" s="35"/>
      <c r="J674" s="29" t="s">
        <v>1371</v>
      </c>
      <c r="K674" s="29" t="s">
        <v>1371</v>
      </c>
      <c r="L674" s="29" t="s">
        <v>1366</v>
      </c>
      <c r="M674" s="39">
        <v>10.345479248382762</v>
      </c>
      <c r="N674" s="39">
        <v>23.452585900068446</v>
      </c>
      <c r="O674" s="29">
        <v>44197</v>
      </c>
      <c r="P674" s="29">
        <v>45025</v>
      </c>
      <c r="Q674" s="40">
        <v>2.2669405</v>
      </c>
      <c r="R674" s="39">
        <v>10.325927446954141</v>
      </c>
      <c r="S674" s="39">
        <v>10.325927446954141</v>
      </c>
      <c r="T674" s="39">
        <v>2.8007310061601647</v>
      </c>
      <c r="U674" s="39">
        <v>0</v>
      </c>
      <c r="V674" s="39">
        <v>0</v>
      </c>
      <c r="W674" s="29" t="s">
        <v>1357</v>
      </c>
      <c r="X674" s="29" t="s">
        <v>258</v>
      </c>
      <c r="Y674" s="29" t="s">
        <v>1349</v>
      </c>
      <c r="Z674" s="41" t="s">
        <v>1349</v>
      </c>
      <c r="AA674" s="42" t="s">
        <v>1349</v>
      </c>
      <c r="AB674" s="29" t="s">
        <v>258</v>
      </c>
      <c r="AC674" s="29" t="s">
        <v>258</v>
      </c>
      <c r="AD674" s="29" t="s">
        <v>265</v>
      </c>
      <c r="AE674" s="29" t="s">
        <v>1367</v>
      </c>
      <c r="AF674" s="29" t="s">
        <v>1368</v>
      </c>
      <c r="AG674" s="183" t="s">
        <v>1369</v>
      </c>
      <c r="AH674" s="29" t="s">
        <v>1413</v>
      </c>
      <c r="AI674" s="29" t="s">
        <v>1357</v>
      </c>
      <c r="AJ674" s="29" t="s">
        <v>258</v>
      </c>
      <c r="AK674" s="29" t="s">
        <v>258</v>
      </c>
      <c r="AL674" s="29" t="s">
        <v>13326</v>
      </c>
    </row>
    <row r="675" spans="1:38" x14ac:dyDescent="0.2">
      <c r="A675" s="35" t="s">
        <v>16</v>
      </c>
      <c r="B675" s="36">
        <v>3642</v>
      </c>
      <c r="C675" s="36"/>
      <c r="D675" s="36" t="s">
        <v>1349</v>
      </c>
      <c r="E675" s="37" t="s">
        <v>2299</v>
      </c>
      <c r="F675" s="38" t="s">
        <v>1269</v>
      </c>
      <c r="G675" s="38" t="s">
        <v>1273</v>
      </c>
      <c r="H675" s="35" t="s">
        <v>1393</v>
      </c>
      <c r="I675" s="35"/>
      <c r="J675" s="29" t="s">
        <v>1371</v>
      </c>
      <c r="K675" s="29" t="s">
        <v>1371</v>
      </c>
      <c r="L675" s="29" t="s">
        <v>1384</v>
      </c>
      <c r="M675" s="39">
        <v>62.394708100273078</v>
      </c>
      <c r="N675" s="39">
        <v>255.38696235455166</v>
      </c>
      <c r="O675" s="29">
        <v>44197</v>
      </c>
      <c r="P675" s="29">
        <v>45692</v>
      </c>
      <c r="Q675" s="40">
        <v>4.0930869000000003</v>
      </c>
      <c r="R675" s="39">
        <v>62.310321697467494</v>
      </c>
      <c r="S675" s="39">
        <v>62.310321697467494</v>
      </c>
      <c r="T675" s="39">
        <v>62.310321697467494</v>
      </c>
      <c r="U675" s="39">
        <v>62.481034907597532</v>
      </c>
      <c r="V675" s="39">
        <v>5.9749623545516766</v>
      </c>
      <c r="W675" s="29" t="s">
        <v>1357</v>
      </c>
      <c r="X675" s="29" t="s">
        <v>258</v>
      </c>
      <c r="Y675" s="29" t="s">
        <v>1349</v>
      </c>
      <c r="Z675" s="41" t="s">
        <v>1349</v>
      </c>
      <c r="AA675" s="42" t="s">
        <v>1349</v>
      </c>
      <c r="AB675" s="29" t="s">
        <v>258</v>
      </c>
      <c r="AC675" s="29" t="s">
        <v>258</v>
      </c>
      <c r="AD675" s="29" t="s">
        <v>265</v>
      </c>
      <c r="AE675" s="29" t="s">
        <v>1353</v>
      </c>
      <c r="AF675" s="29" t="s">
        <v>1368</v>
      </c>
      <c r="AG675" s="183" t="s">
        <v>1369</v>
      </c>
      <c r="AH675" s="29" t="s">
        <v>1356</v>
      </c>
      <c r="AI675" s="29" t="s">
        <v>1357</v>
      </c>
      <c r="AJ675" s="29" t="s">
        <v>258</v>
      </c>
      <c r="AK675" s="29" t="s">
        <v>258</v>
      </c>
      <c r="AL675" s="29" t="s">
        <v>13326</v>
      </c>
    </row>
    <row r="676" spans="1:38" x14ac:dyDescent="0.2">
      <c r="A676" s="35" t="s">
        <v>16</v>
      </c>
      <c r="B676" s="36">
        <v>3653</v>
      </c>
      <c r="C676" s="36"/>
      <c r="D676" s="36" t="s">
        <v>1349</v>
      </c>
      <c r="E676" s="37" t="s">
        <v>2300</v>
      </c>
      <c r="F676" s="38" t="s">
        <v>1269</v>
      </c>
      <c r="G676" s="38" t="s">
        <v>1273</v>
      </c>
      <c r="H676" s="35" t="s">
        <v>986</v>
      </c>
      <c r="I676" s="35"/>
      <c r="J676" s="29" t="s">
        <v>484</v>
      </c>
      <c r="K676" s="29" t="s">
        <v>1365</v>
      </c>
      <c r="L676" s="29" t="s">
        <v>1910</v>
      </c>
      <c r="M676" s="39">
        <v>34.360791699815607</v>
      </c>
      <c r="N676" s="39">
        <v>130.29348665297741</v>
      </c>
      <c r="O676" s="29">
        <v>44197</v>
      </c>
      <c r="P676" s="29">
        <v>45582</v>
      </c>
      <c r="Q676" s="40">
        <v>3.7919233000000001</v>
      </c>
      <c r="R676" s="39">
        <v>34.312498288843258</v>
      </c>
      <c r="S676" s="39">
        <v>34.312498288843258</v>
      </c>
      <c r="T676" s="39">
        <v>34.312498288843258</v>
      </c>
      <c r="U676" s="39">
        <v>27.355991786447639</v>
      </c>
      <c r="V676" s="39">
        <v>0</v>
      </c>
      <c r="W676" s="29" t="s">
        <v>265</v>
      </c>
      <c r="X676" s="29" t="s">
        <v>11773</v>
      </c>
      <c r="Y676" s="29">
        <v>45174</v>
      </c>
      <c r="Z676" s="41" t="s">
        <v>11757</v>
      </c>
      <c r="AA676" s="42" t="s">
        <v>1349</v>
      </c>
      <c r="AB676" s="29" t="s">
        <v>258</v>
      </c>
      <c r="AC676" s="29" t="s">
        <v>258</v>
      </c>
      <c r="AD676" s="29" t="s">
        <v>258</v>
      </c>
      <c r="AE676" s="29" t="s">
        <v>1367</v>
      </c>
      <c r="AF676" s="29" t="s">
        <v>1368</v>
      </c>
      <c r="AG676" s="183" t="s">
        <v>1369</v>
      </c>
      <c r="AH676" s="29" t="s">
        <v>1356</v>
      </c>
      <c r="AI676" s="29" t="s">
        <v>265</v>
      </c>
      <c r="AJ676" s="29" t="s">
        <v>258</v>
      </c>
      <c r="AK676" s="29" t="s">
        <v>258</v>
      </c>
      <c r="AL676" s="29" t="s">
        <v>13327</v>
      </c>
    </row>
    <row r="677" spans="1:38" x14ac:dyDescent="0.2">
      <c r="A677" s="35" t="s">
        <v>16</v>
      </c>
      <c r="B677" s="36">
        <v>3656</v>
      </c>
      <c r="C677" s="36"/>
      <c r="D677" s="36" t="s">
        <v>1349</v>
      </c>
      <c r="E677" s="37" t="s">
        <v>2301</v>
      </c>
      <c r="F677" s="38" t="s">
        <v>1266</v>
      </c>
      <c r="G677" s="38" t="s">
        <v>1268</v>
      </c>
      <c r="H677" s="35" t="s">
        <v>1133</v>
      </c>
      <c r="I677" s="35"/>
      <c r="J677" s="29" t="s">
        <v>322</v>
      </c>
      <c r="K677" s="29" t="s">
        <v>1373</v>
      </c>
      <c r="L677" s="29" t="s">
        <v>1402</v>
      </c>
      <c r="M677" s="39">
        <v>139.52402629961372</v>
      </c>
      <c r="N677" s="39">
        <v>554.65813552361396</v>
      </c>
      <c r="O677" s="29">
        <v>44197</v>
      </c>
      <c r="P677" s="29">
        <v>45649</v>
      </c>
      <c r="Q677" s="40">
        <v>3.9753593</v>
      </c>
      <c r="R677" s="39">
        <v>139.33256673511295</v>
      </c>
      <c r="S677" s="39">
        <v>139.33256673511295</v>
      </c>
      <c r="T677" s="39">
        <v>139.33256673511295</v>
      </c>
      <c r="U677" s="39">
        <v>136.66043531827515</v>
      </c>
      <c r="V677" s="39">
        <v>0</v>
      </c>
      <c r="W677" s="29" t="s">
        <v>1357</v>
      </c>
      <c r="X677" s="29" t="s">
        <v>258</v>
      </c>
      <c r="Y677" s="29" t="s">
        <v>1349</v>
      </c>
      <c r="Z677" s="41" t="s">
        <v>1349</v>
      </c>
      <c r="AA677" s="42" t="s">
        <v>1349</v>
      </c>
      <c r="AB677" s="29" t="s">
        <v>258</v>
      </c>
      <c r="AC677" s="29" t="s">
        <v>258</v>
      </c>
      <c r="AD677" s="29" t="s">
        <v>265</v>
      </c>
      <c r="AE677" s="29" t="s">
        <v>1353</v>
      </c>
      <c r="AF677" s="29" t="s">
        <v>1361</v>
      </c>
      <c r="AG677" s="183" t="s">
        <v>1362</v>
      </c>
      <c r="AH677" s="29" t="s">
        <v>1356</v>
      </c>
      <c r="AI677" s="29" t="s">
        <v>1357</v>
      </c>
      <c r="AJ677" s="29" t="s">
        <v>258</v>
      </c>
      <c r="AK677" s="29" t="s">
        <v>258</v>
      </c>
      <c r="AL677" s="29" t="s">
        <v>13326</v>
      </c>
    </row>
    <row r="678" spans="1:38" x14ac:dyDescent="0.2">
      <c r="A678" s="35" t="s">
        <v>16</v>
      </c>
      <c r="B678" s="36">
        <v>3660</v>
      </c>
      <c r="C678" s="36"/>
      <c r="D678" s="36" t="s">
        <v>1349</v>
      </c>
      <c r="E678" s="37" t="s">
        <v>2302</v>
      </c>
      <c r="F678" s="38" t="s">
        <v>1269</v>
      </c>
      <c r="G678" s="38" t="s">
        <v>1271</v>
      </c>
      <c r="H678" s="35" t="s">
        <v>1440</v>
      </c>
      <c r="I678" s="35"/>
      <c r="J678" s="29" t="s">
        <v>1371</v>
      </c>
      <c r="K678" s="29" t="s">
        <v>1371</v>
      </c>
      <c r="L678" s="29" t="s">
        <v>1384</v>
      </c>
      <c r="M678" s="39">
        <v>64.540802350197026</v>
      </c>
      <c r="N678" s="39">
        <v>243.49685420944559</v>
      </c>
      <c r="O678" s="29">
        <v>44197</v>
      </c>
      <c r="P678" s="29">
        <v>45575</v>
      </c>
      <c r="Q678" s="40">
        <v>3.7727583999999998</v>
      </c>
      <c r="R678" s="39">
        <v>64.449856262833677</v>
      </c>
      <c r="S678" s="39">
        <v>64.449856262833677</v>
      </c>
      <c r="T678" s="39">
        <v>64.449856262833677</v>
      </c>
      <c r="U678" s="39">
        <v>50.147285420944563</v>
      </c>
      <c r="V678" s="39">
        <v>0</v>
      </c>
      <c r="W678" s="29" t="s">
        <v>265</v>
      </c>
      <c r="X678" s="29" t="s">
        <v>11773</v>
      </c>
      <c r="Y678" s="29">
        <v>45282</v>
      </c>
      <c r="Z678" s="41" t="s">
        <v>11760</v>
      </c>
      <c r="AA678" s="42" t="s">
        <v>1349</v>
      </c>
      <c r="AB678" s="29" t="s">
        <v>258</v>
      </c>
      <c r="AC678" s="29" t="s">
        <v>258</v>
      </c>
      <c r="AD678" s="29" t="s">
        <v>265</v>
      </c>
      <c r="AE678" s="29" t="s">
        <v>1353</v>
      </c>
      <c r="AF678" s="29" t="s">
        <v>1368</v>
      </c>
      <c r="AG678" s="183" t="s">
        <v>1369</v>
      </c>
      <c r="AH678" s="29" t="s">
        <v>1356</v>
      </c>
      <c r="AI678" s="29" t="s">
        <v>1357</v>
      </c>
      <c r="AJ678" s="29" t="s">
        <v>258</v>
      </c>
      <c r="AK678" s="29" t="s">
        <v>258</v>
      </c>
      <c r="AL678" s="29" t="s">
        <v>13327</v>
      </c>
    </row>
    <row r="679" spans="1:38" x14ac:dyDescent="0.2">
      <c r="A679" s="35" t="s">
        <v>16</v>
      </c>
      <c r="B679" s="36">
        <v>3666</v>
      </c>
      <c r="C679" s="36"/>
      <c r="D679" s="36" t="s">
        <v>1349</v>
      </c>
      <c r="E679" s="37" t="s">
        <v>2303</v>
      </c>
      <c r="F679" s="38" t="s">
        <v>1269</v>
      </c>
      <c r="G679" s="38" t="s">
        <v>1271</v>
      </c>
      <c r="H679" s="35" t="s">
        <v>1440</v>
      </c>
      <c r="I679" s="35"/>
      <c r="J679" s="29" t="s">
        <v>1506</v>
      </c>
      <c r="K679" s="29" t="s">
        <v>1642</v>
      </c>
      <c r="L679" s="29" t="s">
        <v>2220</v>
      </c>
      <c r="M679" s="39">
        <v>115.63042975985201</v>
      </c>
      <c r="N679" s="39">
        <v>66.798138261464743</v>
      </c>
      <c r="O679" s="29">
        <v>44197</v>
      </c>
      <c r="P679" s="29">
        <v>44408</v>
      </c>
      <c r="Q679" s="40">
        <v>0.57768649999999999</v>
      </c>
      <c r="R679" s="39">
        <v>66.798138261464743</v>
      </c>
      <c r="S679" s="39">
        <v>0</v>
      </c>
      <c r="T679" s="39">
        <v>0</v>
      </c>
      <c r="U679" s="39">
        <v>0</v>
      </c>
      <c r="V679" s="39">
        <v>0</v>
      </c>
      <c r="W679" s="29" t="s">
        <v>1357</v>
      </c>
      <c r="X679" s="29" t="s">
        <v>258</v>
      </c>
      <c r="Y679" s="29" t="s">
        <v>1349</v>
      </c>
      <c r="Z679" s="41" t="s">
        <v>1349</v>
      </c>
      <c r="AA679" s="42" t="s">
        <v>1349</v>
      </c>
      <c r="AB679" s="29" t="s">
        <v>258</v>
      </c>
      <c r="AC679" s="29" t="s">
        <v>258</v>
      </c>
      <c r="AD679" s="29" t="s">
        <v>258</v>
      </c>
      <c r="AE679" s="29" t="s">
        <v>1353</v>
      </c>
      <c r="AF679" s="29" t="s">
        <v>1368</v>
      </c>
      <c r="AG679" s="183" t="s">
        <v>1369</v>
      </c>
      <c r="AH679" s="29" t="s">
        <v>1413</v>
      </c>
      <c r="AI679" s="29" t="s">
        <v>1357</v>
      </c>
      <c r="AJ679" s="29" t="s">
        <v>258</v>
      </c>
      <c r="AK679" s="29" t="s">
        <v>258</v>
      </c>
      <c r="AL679" s="29" t="s">
        <v>13326</v>
      </c>
    </row>
    <row r="680" spans="1:38" x14ac:dyDescent="0.2">
      <c r="A680" s="35" t="s">
        <v>16</v>
      </c>
      <c r="B680" s="36">
        <v>3667</v>
      </c>
      <c r="C680" s="36"/>
      <c r="D680" s="36" t="s">
        <v>1349</v>
      </c>
      <c r="E680" s="37" t="s">
        <v>2304</v>
      </c>
      <c r="F680" s="38" t="s">
        <v>1269</v>
      </c>
      <c r="G680" s="38" t="s">
        <v>1445</v>
      </c>
      <c r="H680" s="35" t="s">
        <v>12095</v>
      </c>
      <c r="I680" s="35"/>
      <c r="J680" s="29" t="s">
        <v>484</v>
      </c>
      <c r="K680" s="29" t="s">
        <v>1365</v>
      </c>
      <c r="L680" s="29" t="s">
        <v>1366</v>
      </c>
      <c r="M680" s="39">
        <v>30.941975903986286</v>
      </c>
      <c r="N680" s="39">
        <v>35.834239561943875</v>
      </c>
      <c r="O680" s="29">
        <v>44197</v>
      </c>
      <c r="P680" s="29">
        <v>44620</v>
      </c>
      <c r="Q680" s="40">
        <v>1.1581109000000001</v>
      </c>
      <c r="R680" s="39">
        <v>30.847871321013006</v>
      </c>
      <c r="S680" s="39">
        <v>4.9863682409308687</v>
      </c>
      <c r="T680" s="39">
        <v>0</v>
      </c>
      <c r="U680" s="39">
        <v>0</v>
      </c>
      <c r="V680" s="39">
        <v>0</v>
      </c>
      <c r="W680" s="29" t="s">
        <v>265</v>
      </c>
      <c r="X680" s="29" t="s">
        <v>11773</v>
      </c>
      <c r="Y680" s="29">
        <v>45230</v>
      </c>
      <c r="Z680" s="41" t="s">
        <v>11758</v>
      </c>
      <c r="AA680" s="42" t="s">
        <v>1349</v>
      </c>
      <c r="AB680" s="29" t="s">
        <v>258</v>
      </c>
      <c r="AC680" s="29" t="s">
        <v>258</v>
      </c>
      <c r="AD680" s="29" t="s">
        <v>265</v>
      </c>
      <c r="AE680" s="29" t="s">
        <v>1367</v>
      </c>
      <c r="AF680" s="29" t="s">
        <v>1368</v>
      </c>
      <c r="AG680" s="183" t="s">
        <v>1369</v>
      </c>
      <c r="AH680" s="29" t="s">
        <v>1356</v>
      </c>
      <c r="AI680" s="29" t="s">
        <v>1357</v>
      </c>
      <c r="AJ680" s="29" t="s">
        <v>258</v>
      </c>
      <c r="AK680" s="29" t="s">
        <v>258</v>
      </c>
      <c r="AL680" s="29" t="s">
        <v>13327</v>
      </c>
    </row>
    <row r="681" spans="1:38" x14ac:dyDescent="0.2">
      <c r="A681" s="35" t="s">
        <v>16</v>
      </c>
      <c r="B681" s="36">
        <v>3668</v>
      </c>
      <c r="C681" s="36"/>
      <c r="D681" s="36" t="s">
        <v>1349</v>
      </c>
      <c r="E681" s="37" t="s">
        <v>2305</v>
      </c>
      <c r="F681" s="38" t="s">
        <v>1269</v>
      </c>
      <c r="G681" s="38" t="s">
        <v>1271</v>
      </c>
      <c r="H681" s="35" t="s">
        <v>1440</v>
      </c>
      <c r="I681" s="35"/>
      <c r="J681" s="29" t="s">
        <v>484</v>
      </c>
      <c r="K681" s="29" t="s">
        <v>1365</v>
      </c>
      <c r="L681" s="29" t="s">
        <v>1366</v>
      </c>
      <c r="M681" s="39">
        <v>30.772445078027506</v>
      </c>
      <c r="N681" s="39">
        <v>115.4229979466119</v>
      </c>
      <c r="O681" s="29">
        <v>44197</v>
      </c>
      <c r="P681" s="29">
        <v>45567</v>
      </c>
      <c r="Q681" s="40">
        <v>3.7508556</v>
      </c>
      <c r="R681" s="39">
        <v>30.728952772073921</v>
      </c>
      <c r="S681" s="39">
        <v>30.728952772073921</v>
      </c>
      <c r="T681" s="39">
        <v>30.728952772073921</v>
      </c>
      <c r="U681" s="39">
        <v>23.236139630390145</v>
      </c>
      <c r="V681" s="39">
        <v>0</v>
      </c>
      <c r="W681" s="29" t="s">
        <v>265</v>
      </c>
      <c r="X681" s="29" t="s">
        <v>11773</v>
      </c>
      <c r="Y681" s="29">
        <v>45183</v>
      </c>
      <c r="Z681" s="41" t="s">
        <v>11757</v>
      </c>
      <c r="AA681" s="42" t="s">
        <v>1349</v>
      </c>
      <c r="AB681" s="29" t="s">
        <v>258</v>
      </c>
      <c r="AC681" s="29" t="s">
        <v>258</v>
      </c>
      <c r="AD681" s="29" t="s">
        <v>265</v>
      </c>
      <c r="AE681" s="29" t="s">
        <v>1367</v>
      </c>
      <c r="AF681" s="29" t="s">
        <v>1368</v>
      </c>
      <c r="AG681" s="183" t="s">
        <v>1369</v>
      </c>
      <c r="AH681" s="29" t="s">
        <v>1356</v>
      </c>
      <c r="AI681" s="29" t="s">
        <v>1357</v>
      </c>
      <c r="AJ681" s="29" t="s">
        <v>258</v>
      </c>
      <c r="AK681" s="29" t="s">
        <v>258</v>
      </c>
      <c r="AL681" s="29" t="s">
        <v>13327</v>
      </c>
    </row>
    <row r="682" spans="1:38" x14ac:dyDescent="0.2">
      <c r="A682" s="35" t="s">
        <v>16</v>
      </c>
      <c r="B682" s="36">
        <v>3676</v>
      </c>
      <c r="C682" s="36"/>
      <c r="D682" s="36" t="s">
        <v>1349</v>
      </c>
      <c r="E682" s="37" t="s">
        <v>2306</v>
      </c>
      <c r="F682" s="38" t="s">
        <v>1269</v>
      </c>
      <c r="G682" s="38" t="s">
        <v>1273</v>
      </c>
      <c r="H682" s="35" t="s">
        <v>1393</v>
      </c>
      <c r="I682" s="35"/>
      <c r="J682" s="29" t="s">
        <v>484</v>
      </c>
      <c r="K682" s="29" t="s">
        <v>1365</v>
      </c>
      <c r="L682" s="29" t="s">
        <v>1384</v>
      </c>
      <c r="M682" s="39">
        <v>379.60400585288534</v>
      </c>
      <c r="N682" s="39">
        <v>378.30488706365503</v>
      </c>
      <c r="O682" s="29">
        <v>44197</v>
      </c>
      <c r="P682" s="29">
        <v>44561</v>
      </c>
      <c r="Q682" s="40">
        <v>0.99657770000000001</v>
      </c>
      <c r="R682" s="39">
        <v>378.30488706365503</v>
      </c>
      <c r="S682" s="39">
        <v>0</v>
      </c>
      <c r="T682" s="39">
        <v>0</v>
      </c>
      <c r="U682" s="39">
        <v>0</v>
      </c>
      <c r="V682" s="39">
        <v>0</v>
      </c>
      <c r="W682" s="29" t="s">
        <v>1357</v>
      </c>
      <c r="X682" s="29" t="s">
        <v>258</v>
      </c>
      <c r="Y682" s="29" t="s">
        <v>1349</v>
      </c>
      <c r="Z682" s="41" t="s">
        <v>1349</v>
      </c>
      <c r="AA682" s="42" t="s">
        <v>1349</v>
      </c>
      <c r="AB682" s="29" t="s">
        <v>258</v>
      </c>
      <c r="AC682" s="29" t="s">
        <v>258</v>
      </c>
      <c r="AD682" s="29" t="s">
        <v>265</v>
      </c>
      <c r="AE682" s="29" t="s">
        <v>1353</v>
      </c>
      <c r="AF682" s="29" t="s">
        <v>1368</v>
      </c>
      <c r="AG682" s="183" t="s">
        <v>1369</v>
      </c>
      <c r="AH682" s="29" t="s">
        <v>1413</v>
      </c>
      <c r="AI682" s="29" t="s">
        <v>1357</v>
      </c>
      <c r="AJ682" s="29" t="s">
        <v>258</v>
      </c>
      <c r="AK682" s="29" t="s">
        <v>258</v>
      </c>
      <c r="AL682" s="29" t="s">
        <v>13326</v>
      </c>
    </row>
    <row r="683" spans="1:38" x14ac:dyDescent="0.2">
      <c r="A683" s="35" t="s">
        <v>16</v>
      </c>
      <c r="B683" s="36">
        <v>3677</v>
      </c>
      <c r="C683" s="36"/>
      <c r="D683" s="36" t="s">
        <v>1349</v>
      </c>
      <c r="E683" s="37" t="s">
        <v>2307</v>
      </c>
      <c r="F683" s="38" t="s">
        <v>1262</v>
      </c>
      <c r="G683" s="38" t="s">
        <v>1488</v>
      </c>
      <c r="H683" s="35" t="s">
        <v>1489</v>
      </c>
      <c r="I683" s="35"/>
      <c r="J683" s="29" t="s">
        <v>322</v>
      </c>
      <c r="K683" s="29" t="s">
        <v>336</v>
      </c>
      <c r="L683" s="29" t="s">
        <v>1402</v>
      </c>
      <c r="M683" s="39">
        <v>118.05568988082939</v>
      </c>
      <c r="N683" s="39">
        <v>450.24387132101305</v>
      </c>
      <c r="O683" s="29">
        <v>44197</v>
      </c>
      <c r="P683" s="29">
        <v>45590</v>
      </c>
      <c r="Q683" s="40">
        <v>3.8138261</v>
      </c>
      <c r="R683" s="39">
        <v>117.89025325119782</v>
      </c>
      <c r="S683" s="39">
        <v>117.89025325119782</v>
      </c>
      <c r="T683" s="39">
        <v>117.89025325119782</v>
      </c>
      <c r="U683" s="39">
        <v>96.573111567419573</v>
      </c>
      <c r="V683" s="39">
        <v>0</v>
      </c>
      <c r="W683" s="29" t="s">
        <v>1357</v>
      </c>
      <c r="X683" s="29" t="s">
        <v>258</v>
      </c>
      <c r="Y683" s="29" t="s">
        <v>1349</v>
      </c>
      <c r="Z683" s="41" t="s">
        <v>1349</v>
      </c>
      <c r="AA683" s="42" t="s">
        <v>1349</v>
      </c>
      <c r="AB683" s="29" t="s">
        <v>258</v>
      </c>
      <c r="AC683" s="29" t="s">
        <v>258</v>
      </c>
      <c r="AD683" s="29" t="s">
        <v>265</v>
      </c>
      <c r="AE683" s="29" t="s">
        <v>1353</v>
      </c>
      <c r="AF683" s="29" t="s">
        <v>1361</v>
      </c>
      <c r="AG683" s="183" t="s">
        <v>1362</v>
      </c>
      <c r="AH683" s="29" t="s">
        <v>1356</v>
      </c>
      <c r="AI683" s="29" t="s">
        <v>1357</v>
      </c>
      <c r="AJ683" s="29" t="s">
        <v>258</v>
      </c>
      <c r="AK683" s="29" t="s">
        <v>258</v>
      </c>
      <c r="AL683" s="29" t="s">
        <v>13326</v>
      </c>
    </row>
    <row r="684" spans="1:38" x14ac:dyDescent="0.2">
      <c r="A684" s="35" t="s">
        <v>16</v>
      </c>
      <c r="B684" s="36">
        <v>3684</v>
      </c>
      <c r="C684" s="36"/>
      <c r="D684" s="36" t="s">
        <v>1349</v>
      </c>
      <c r="E684" s="37" t="s">
        <v>2308</v>
      </c>
      <c r="F684" s="38" t="s">
        <v>1269</v>
      </c>
      <c r="G684" s="38" t="s">
        <v>1271</v>
      </c>
      <c r="H684" s="35" t="s">
        <v>1440</v>
      </c>
      <c r="I684" s="35"/>
      <c r="J684" s="29" t="s">
        <v>1371</v>
      </c>
      <c r="K684" s="29" t="s">
        <v>1371</v>
      </c>
      <c r="L684" s="29" t="s">
        <v>1384</v>
      </c>
      <c r="M684" s="39">
        <v>109.59016567421102</v>
      </c>
      <c r="N684" s="39">
        <v>420.35817659137581</v>
      </c>
      <c r="O684" s="29">
        <v>44197</v>
      </c>
      <c r="P684" s="29">
        <v>45598</v>
      </c>
      <c r="Q684" s="40">
        <v>3.8357290000000002</v>
      </c>
      <c r="R684" s="39">
        <v>109.4370431211499</v>
      </c>
      <c r="S684" s="39">
        <v>109.4370431211499</v>
      </c>
      <c r="T684" s="39">
        <v>109.4370431211499</v>
      </c>
      <c r="U684" s="39">
        <v>92.047047227926072</v>
      </c>
      <c r="V684" s="39">
        <v>0</v>
      </c>
      <c r="W684" s="29" t="s">
        <v>1357</v>
      </c>
      <c r="X684" s="29" t="s">
        <v>258</v>
      </c>
      <c r="Y684" s="29" t="s">
        <v>1349</v>
      </c>
      <c r="Z684" s="41" t="s">
        <v>1349</v>
      </c>
      <c r="AA684" s="42" t="s">
        <v>1349</v>
      </c>
      <c r="AB684" s="29" t="s">
        <v>258</v>
      </c>
      <c r="AC684" s="29" t="s">
        <v>258</v>
      </c>
      <c r="AD684" s="29" t="s">
        <v>265</v>
      </c>
      <c r="AE684" s="29" t="s">
        <v>1353</v>
      </c>
      <c r="AF684" s="29" t="s">
        <v>1368</v>
      </c>
      <c r="AG684" s="183" t="s">
        <v>1369</v>
      </c>
      <c r="AH684" s="29" t="s">
        <v>1356</v>
      </c>
      <c r="AI684" s="29" t="s">
        <v>1357</v>
      </c>
      <c r="AJ684" s="29" t="s">
        <v>258</v>
      </c>
      <c r="AK684" s="29" t="s">
        <v>258</v>
      </c>
      <c r="AL684" s="29" t="s">
        <v>13326</v>
      </c>
    </row>
    <row r="685" spans="1:38" x14ac:dyDescent="0.2">
      <c r="A685" s="35" t="s">
        <v>16</v>
      </c>
      <c r="B685" s="36">
        <v>3685</v>
      </c>
      <c r="C685" s="36"/>
      <c r="D685" s="36" t="s">
        <v>1349</v>
      </c>
      <c r="E685" s="37" t="s">
        <v>2309</v>
      </c>
      <c r="F685" s="38" t="s">
        <v>1269</v>
      </c>
      <c r="G685" s="38" t="s">
        <v>1271</v>
      </c>
      <c r="H685" s="35" t="s">
        <v>1440</v>
      </c>
      <c r="I685" s="35"/>
      <c r="J685" s="29" t="s">
        <v>1371</v>
      </c>
      <c r="K685" s="29" t="s">
        <v>1371</v>
      </c>
      <c r="L685" s="29" t="s">
        <v>1384</v>
      </c>
      <c r="M685" s="39">
        <v>104.81349449274045</v>
      </c>
      <c r="N685" s="39">
        <v>403.47097330595483</v>
      </c>
      <c r="O685" s="29">
        <v>44197</v>
      </c>
      <c r="P685" s="29">
        <v>45603</v>
      </c>
      <c r="Q685" s="40">
        <v>3.8494182000000001</v>
      </c>
      <c r="R685" s="39">
        <v>104.66731006160165</v>
      </c>
      <c r="S685" s="39">
        <v>104.66731006160165</v>
      </c>
      <c r="T685" s="39">
        <v>104.66731006160165</v>
      </c>
      <c r="U685" s="39">
        <v>89.469043121149895</v>
      </c>
      <c r="V685" s="39">
        <v>0</v>
      </c>
      <c r="W685" s="29" t="s">
        <v>1357</v>
      </c>
      <c r="X685" s="29" t="s">
        <v>258</v>
      </c>
      <c r="Y685" s="29" t="s">
        <v>1349</v>
      </c>
      <c r="Z685" s="41" t="s">
        <v>1349</v>
      </c>
      <c r="AA685" s="42" t="s">
        <v>1349</v>
      </c>
      <c r="AB685" s="29" t="s">
        <v>258</v>
      </c>
      <c r="AC685" s="29" t="s">
        <v>258</v>
      </c>
      <c r="AD685" s="29" t="s">
        <v>265</v>
      </c>
      <c r="AE685" s="29" t="s">
        <v>1353</v>
      </c>
      <c r="AF685" s="29" t="s">
        <v>1368</v>
      </c>
      <c r="AG685" s="183" t="s">
        <v>1369</v>
      </c>
      <c r="AH685" s="29" t="s">
        <v>1356</v>
      </c>
      <c r="AI685" s="29" t="s">
        <v>1357</v>
      </c>
      <c r="AJ685" s="29" t="s">
        <v>258</v>
      </c>
      <c r="AK685" s="29" t="s">
        <v>258</v>
      </c>
      <c r="AL685" s="29" t="s">
        <v>13326</v>
      </c>
    </row>
    <row r="686" spans="1:38" x14ac:dyDescent="0.2">
      <c r="A686" s="35" t="s">
        <v>16</v>
      </c>
      <c r="B686" s="36">
        <v>3688</v>
      </c>
      <c r="C686" s="36"/>
      <c r="D686" s="36" t="s">
        <v>1349</v>
      </c>
      <c r="E686" s="37" t="s">
        <v>2310</v>
      </c>
      <c r="F686" s="38" t="s">
        <v>1269</v>
      </c>
      <c r="G686" s="38" t="s">
        <v>1271</v>
      </c>
      <c r="H686" s="35" t="s">
        <v>1440</v>
      </c>
      <c r="I686" s="35"/>
      <c r="J686" s="29" t="s">
        <v>1371</v>
      </c>
      <c r="K686" s="29" t="s">
        <v>1371</v>
      </c>
      <c r="L686" s="29" t="s">
        <v>1384</v>
      </c>
      <c r="M686" s="39">
        <v>94.7805063574733</v>
      </c>
      <c r="N686" s="39">
        <v>364.07132648870635</v>
      </c>
      <c r="O686" s="29">
        <v>44197</v>
      </c>
      <c r="P686" s="29">
        <v>45600</v>
      </c>
      <c r="Q686" s="40">
        <v>3.8412047</v>
      </c>
      <c r="R686" s="39">
        <v>94.648172484599584</v>
      </c>
      <c r="S686" s="39">
        <v>94.648172484599584</v>
      </c>
      <c r="T686" s="39">
        <v>94.648172484599584</v>
      </c>
      <c r="U686" s="39">
        <v>80.126809034907595</v>
      </c>
      <c r="V686" s="39">
        <v>0</v>
      </c>
      <c r="W686" s="29" t="s">
        <v>265</v>
      </c>
      <c r="X686" s="29" t="s">
        <v>11773</v>
      </c>
      <c r="Y686" s="29">
        <v>45272</v>
      </c>
      <c r="Z686" s="41" t="s">
        <v>11760</v>
      </c>
      <c r="AA686" s="42" t="s">
        <v>1349</v>
      </c>
      <c r="AB686" s="29" t="s">
        <v>258</v>
      </c>
      <c r="AC686" s="29" t="s">
        <v>258</v>
      </c>
      <c r="AD686" s="29" t="s">
        <v>265</v>
      </c>
      <c r="AE686" s="29" t="s">
        <v>1353</v>
      </c>
      <c r="AF686" s="29" t="s">
        <v>1368</v>
      </c>
      <c r="AG686" s="183" t="s">
        <v>1369</v>
      </c>
      <c r="AH686" s="29" t="s">
        <v>1356</v>
      </c>
      <c r="AI686" s="29" t="s">
        <v>1357</v>
      </c>
      <c r="AJ686" s="29" t="s">
        <v>258</v>
      </c>
      <c r="AK686" s="29" t="s">
        <v>258</v>
      </c>
      <c r="AL686" s="29" t="s">
        <v>13327</v>
      </c>
    </row>
    <row r="687" spans="1:38" x14ac:dyDescent="0.2">
      <c r="A687" s="35" t="s">
        <v>16</v>
      </c>
      <c r="B687" s="36">
        <v>3690</v>
      </c>
      <c r="C687" s="36"/>
      <c r="D687" s="36" t="s">
        <v>1349</v>
      </c>
      <c r="E687" s="37" t="s">
        <v>2311</v>
      </c>
      <c r="F687" s="38" t="s">
        <v>1269</v>
      </c>
      <c r="G687" s="38" t="s">
        <v>1273</v>
      </c>
      <c r="H687" s="35" t="s">
        <v>1393</v>
      </c>
      <c r="I687" s="35"/>
      <c r="J687" s="29" t="s">
        <v>382</v>
      </c>
      <c r="K687" s="29" t="s">
        <v>1897</v>
      </c>
      <c r="L687" s="29" t="s">
        <v>1898</v>
      </c>
      <c r="M687" s="39">
        <v>2248.9684594414653</v>
      </c>
      <c r="N687" s="39">
        <v>4470.2289527720741</v>
      </c>
      <c r="O687" s="29">
        <v>44197</v>
      </c>
      <c r="P687" s="29">
        <v>44923</v>
      </c>
      <c r="Q687" s="40">
        <v>1.9876796999999999</v>
      </c>
      <c r="R687" s="39">
        <v>2244.3377823408623</v>
      </c>
      <c r="S687" s="39">
        <v>2225.8911704312113</v>
      </c>
      <c r="T687" s="39">
        <v>0</v>
      </c>
      <c r="U687" s="39">
        <v>0</v>
      </c>
      <c r="V687" s="39">
        <v>0</v>
      </c>
      <c r="W687" s="29" t="s">
        <v>1357</v>
      </c>
      <c r="X687" s="29" t="s">
        <v>258</v>
      </c>
      <c r="Y687" s="29" t="s">
        <v>1349</v>
      </c>
      <c r="Z687" s="41" t="s">
        <v>1349</v>
      </c>
      <c r="AA687" s="42" t="s">
        <v>1349</v>
      </c>
      <c r="AB687" s="29" t="s">
        <v>258</v>
      </c>
      <c r="AC687" s="29" t="s">
        <v>258</v>
      </c>
      <c r="AD687" s="29" t="s">
        <v>258</v>
      </c>
      <c r="AE687" s="29" t="s">
        <v>1353</v>
      </c>
      <c r="AF687" s="29" t="s">
        <v>1368</v>
      </c>
      <c r="AG687" s="183" t="s">
        <v>1369</v>
      </c>
      <c r="AH687" s="29" t="s">
        <v>1413</v>
      </c>
      <c r="AI687" s="29" t="s">
        <v>1357</v>
      </c>
      <c r="AJ687" s="29" t="s">
        <v>258</v>
      </c>
      <c r="AK687" s="29" t="s">
        <v>258</v>
      </c>
      <c r="AL687" s="29" t="s">
        <v>13326</v>
      </c>
    </row>
    <row r="688" spans="1:38" x14ac:dyDescent="0.2">
      <c r="A688" s="35" t="s">
        <v>16</v>
      </c>
      <c r="B688" s="36">
        <v>3692</v>
      </c>
      <c r="C688" s="36"/>
      <c r="D688" s="36" t="s">
        <v>1349</v>
      </c>
      <c r="E688" s="37" t="s">
        <v>2312</v>
      </c>
      <c r="F688" s="38" t="s">
        <v>1269</v>
      </c>
      <c r="G688" s="38" t="s">
        <v>1271</v>
      </c>
      <c r="H688" s="35" t="s">
        <v>1440</v>
      </c>
      <c r="I688" s="35"/>
      <c r="J688" s="29" t="s">
        <v>1371</v>
      </c>
      <c r="K688" s="29" t="s">
        <v>1371</v>
      </c>
      <c r="L688" s="29" t="s">
        <v>1384</v>
      </c>
      <c r="M688" s="39">
        <v>101.76831494787989</v>
      </c>
      <c r="N688" s="39">
        <v>62.969582477754955</v>
      </c>
      <c r="O688" s="29">
        <v>44197</v>
      </c>
      <c r="P688" s="29">
        <v>44423</v>
      </c>
      <c r="Q688" s="40">
        <v>0.61875429999999998</v>
      </c>
      <c r="R688" s="39">
        <v>62.969582477754955</v>
      </c>
      <c r="S688" s="39">
        <v>0</v>
      </c>
      <c r="T688" s="39">
        <v>0</v>
      </c>
      <c r="U688" s="39">
        <v>0</v>
      </c>
      <c r="V688" s="39">
        <v>0</v>
      </c>
      <c r="W688" s="29" t="s">
        <v>1357</v>
      </c>
      <c r="X688" s="29" t="s">
        <v>258</v>
      </c>
      <c r="Y688" s="29" t="s">
        <v>1349</v>
      </c>
      <c r="Z688" s="41" t="s">
        <v>1349</v>
      </c>
      <c r="AA688" s="42" t="s">
        <v>1349</v>
      </c>
      <c r="AB688" s="29" t="s">
        <v>258</v>
      </c>
      <c r="AC688" s="29" t="s">
        <v>258</v>
      </c>
      <c r="AD688" s="29" t="s">
        <v>265</v>
      </c>
      <c r="AE688" s="29" t="s">
        <v>1353</v>
      </c>
      <c r="AF688" s="29" t="s">
        <v>1368</v>
      </c>
      <c r="AG688" s="183" t="s">
        <v>1369</v>
      </c>
      <c r="AH688" s="29" t="s">
        <v>1413</v>
      </c>
      <c r="AI688" s="29" t="s">
        <v>1357</v>
      </c>
      <c r="AJ688" s="29" t="s">
        <v>258</v>
      </c>
      <c r="AK688" s="29" t="s">
        <v>258</v>
      </c>
      <c r="AL688" s="29" t="s">
        <v>13326</v>
      </c>
    </row>
    <row r="689" spans="1:38" x14ac:dyDescent="0.2">
      <c r="A689" s="35" t="s">
        <v>16</v>
      </c>
      <c r="B689" s="36">
        <v>3694</v>
      </c>
      <c r="C689" s="36"/>
      <c r="D689" s="36" t="s">
        <v>1349</v>
      </c>
      <c r="E689" s="37" t="s">
        <v>2313</v>
      </c>
      <c r="F689" s="38" t="s">
        <v>1269</v>
      </c>
      <c r="G689" s="38" t="s">
        <v>1271</v>
      </c>
      <c r="H689" s="35" t="s">
        <v>1440</v>
      </c>
      <c r="I689" s="35"/>
      <c r="J689" s="29" t="s">
        <v>322</v>
      </c>
      <c r="K689" s="29" t="s">
        <v>2251</v>
      </c>
      <c r="L689" s="29" t="s">
        <v>1596</v>
      </c>
      <c r="M689" s="39">
        <v>98.52192174389981</v>
      </c>
      <c r="N689" s="39">
        <v>98.184750171115667</v>
      </c>
      <c r="O689" s="29">
        <v>44197</v>
      </c>
      <c r="P689" s="29">
        <v>44561</v>
      </c>
      <c r="Q689" s="40">
        <v>0.99657770000000001</v>
      </c>
      <c r="R689" s="39">
        <v>98.184750171115667</v>
      </c>
      <c r="S689" s="39">
        <v>0</v>
      </c>
      <c r="T689" s="39">
        <v>0</v>
      </c>
      <c r="U689" s="39">
        <v>0</v>
      </c>
      <c r="V689" s="39">
        <v>0</v>
      </c>
      <c r="W689" s="29" t="s">
        <v>1357</v>
      </c>
      <c r="X689" s="29" t="s">
        <v>258</v>
      </c>
      <c r="Y689" s="29" t="s">
        <v>1349</v>
      </c>
      <c r="Z689" s="41" t="s">
        <v>1349</v>
      </c>
      <c r="AA689" s="42" t="s">
        <v>1349</v>
      </c>
      <c r="AB689" s="29" t="s">
        <v>258</v>
      </c>
      <c r="AC689" s="29" t="s">
        <v>258</v>
      </c>
      <c r="AD689" s="29" t="s">
        <v>258</v>
      </c>
      <c r="AE689" s="29" t="s">
        <v>1353</v>
      </c>
      <c r="AF689" s="29" t="s">
        <v>1378</v>
      </c>
      <c r="AG689" s="183" t="s">
        <v>1379</v>
      </c>
      <c r="AH689" s="29" t="s">
        <v>1413</v>
      </c>
      <c r="AI689" s="29" t="s">
        <v>1357</v>
      </c>
      <c r="AJ689" s="29" t="s">
        <v>258</v>
      </c>
      <c r="AK689" s="29" t="s">
        <v>258</v>
      </c>
      <c r="AL689" s="29" t="s">
        <v>13326</v>
      </c>
    </row>
    <row r="690" spans="1:38" x14ac:dyDescent="0.2">
      <c r="A690" s="35" t="s">
        <v>16</v>
      </c>
      <c r="B690" s="36">
        <v>3695</v>
      </c>
      <c r="C690" s="36"/>
      <c r="D690" s="36" t="s">
        <v>1349</v>
      </c>
      <c r="E690" s="37" t="s">
        <v>2314</v>
      </c>
      <c r="F690" s="38" t="s">
        <v>1269</v>
      </c>
      <c r="G690" s="38" t="s">
        <v>1271</v>
      </c>
      <c r="H690" s="35" t="s">
        <v>1440</v>
      </c>
      <c r="I690" s="35"/>
      <c r="J690" s="29" t="s">
        <v>1371</v>
      </c>
      <c r="K690" s="29" t="s">
        <v>1371</v>
      </c>
      <c r="L690" s="29" t="s">
        <v>1384</v>
      </c>
      <c r="M690" s="39">
        <v>93.159244410919513</v>
      </c>
      <c r="N690" s="39">
        <v>69.375260780287476</v>
      </c>
      <c r="O690" s="29">
        <v>44197</v>
      </c>
      <c r="P690" s="29">
        <v>44469</v>
      </c>
      <c r="Q690" s="40">
        <v>0.74469540000000001</v>
      </c>
      <c r="R690" s="39">
        <v>69.375260780287476</v>
      </c>
      <c r="S690" s="39">
        <v>0</v>
      </c>
      <c r="T690" s="39">
        <v>0</v>
      </c>
      <c r="U690" s="39">
        <v>0</v>
      </c>
      <c r="V690" s="39">
        <v>0</v>
      </c>
      <c r="W690" s="29" t="s">
        <v>1357</v>
      </c>
      <c r="X690" s="29" t="s">
        <v>258</v>
      </c>
      <c r="Y690" s="29" t="s">
        <v>1349</v>
      </c>
      <c r="Z690" s="41" t="s">
        <v>1349</v>
      </c>
      <c r="AA690" s="42" t="s">
        <v>1349</v>
      </c>
      <c r="AB690" s="29" t="s">
        <v>258</v>
      </c>
      <c r="AC690" s="29" t="s">
        <v>258</v>
      </c>
      <c r="AD690" s="29" t="s">
        <v>265</v>
      </c>
      <c r="AE690" s="29" t="s">
        <v>1353</v>
      </c>
      <c r="AF690" s="29" t="s">
        <v>1368</v>
      </c>
      <c r="AG690" s="183" t="s">
        <v>1369</v>
      </c>
      <c r="AH690" s="29" t="s">
        <v>1413</v>
      </c>
      <c r="AI690" s="29" t="s">
        <v>1357</v>
      </c>
      <c r="AJ690" s="29" t="s">
        <v>258</v>
      </c>
      <c r="AK690" s="29" t="s">
        <v>258</v>
      </c>
      <c r="AL690" s="29" t="s">
        <v>13326</v>
      </c>
    </row>
    <row r="691" spans="1:38" x14ac:dyDescent="0.2">
      <c r="A691" s="35" t="s">
        <v>16</v>
      </c>
      <c r="B691" s="36">
        <v>3699</v>
      </c>
      <c r="C691" s="36"/>
      <c r="D691" s="36" t="s">
        <v>1349</v>
      </c>
      <c r="E691" s="37" t="s">
        <v>2315</v>
      </c>
      <c r="F691" s="38" t="s">
        <v>1269</v>
      </c>
      <c r="G691" s="38" t="s">
        <v>1271</v>
      </c>
      <c r="H691" s="35" t="s">
        <v>1440</v>
      </c>
      <c r="I691" s="35"/>
      <c r="J691" s="29" t="s">
        <v>1387</v>
      </c>
      <c r="K691" s="29" t="s">
        <v>2316</v>
      </c>
      <c r="L691" s="29" t="s">
        <v>1458</v>
      </c>
      <c r="M691" s="39">
        <v>169.46538599631316</v>
      </c>
      <c r="N691" s="39">
        <v>112.28096919917864</v>
      </c>
      <c r="O691" s="29">
        <v>44197</v>
      </c>
      <c r="P691" s="29">
        <v>44439</v>
      </c>
      <c r="Q691" s="40">
        <v>0.66255989999999998</v>
      </c>
      <c r="R691" s="39">
        <v>112.28096919917864</v>
      </c>
      <c r="S691" s="39">
        <v>0</v>
      </c>
      <c r="T691" s="39">
        <v>0</v>
      </c>
      <c r="U691" s="39">
        <v>0</v>
      </c>
      <c r="V691" s="39">
        <v>0</v>
      </c>
      <c r="W691" s="29" t="s">
        <v>1357</v>
      </c>
      <c r="X691" s="29" t="s">
        <v>258</v>
      </c>
      <c r="Y691" s="29" t="s">
        <v>1349</v>
      </c>
      <c r="Z691" s="41" t="s">
        <v>1349</v>
      </c>
      <c r="AA691" s="42" t="s">
        <v>1349</v>
      </c>
      <c r="AB691" s="29" t="s">
        <v>258</v>
      </c>
      <c r="AC691" s="29" t="s">
        <v>258</v>
      </c>
      <c r="AD691" s="29" t="s">
        <v>258</v>
      </c>
      <c r="AE691" s="29" t="s">
        <v>1353</v>
      </c>
      <c r="AF691" s="29" t="s">
        <v>1390</v>
      </c>
      <c r="AG691" s="183" t="s">
        <v>1391</v>
      </c>
      <c r="AH691" s="29" t="s">
        <v>1413</v>
      </c>
      <c r="AI691" s="29" t="s">
        <v>1357</v>
      </c>
      <c r="AJ691" s="29" t="s">
        <v>258</v>
      </c>
      <c r="AK691" s="29" t="s">
        <v>258</v>
      </c>
      <c r="AL691" s="29" t="s">
        <v>13326</v>
      </c>
    </row>
    <row r="692" spans="1:38" x14ac:dyDescent="0.2">
      <c r="A692" s="35" t="s">
        <v>16</v>
      </c>
      <c r="B692" s="36">
        <v>3700</v>
      </c>
      <c r="C692" s="36"/>
      <c r="D692" s="36" t="s">
        <v>1349</v>
      </c>
      <c r="E692" s="37" t="s">
        <v>2317</v>
      </c>
      <c r="F692" s="38" t="s">
        <v>1269</v>
      </c>
      <c r="G692" s="38" t="s">
        <v>1273</v>
      </c>
      <c r="H692" s="35" t="s">
        <v>1393</v>
      </c>
      <c r="I692" s="35"/>
      <c r="J692" s="29" t="s">
        <v>1371</v>
      </c>
      <c r="K692" s="29" t="s">
        <v>1371</v>
      </c>
      <c r="L692" s="29" t="s">
        <v>1366</v>
      </c>
      <c r="M692" s="39">
        <v>27.941046064046315</v>
      </c>
      <c r="N692" s="39">
        <v>112.14667761806982</v>
      </c>
      <c r="O692" s="29">
        <v>44197</v>
      </c>
      <c r="P692" s="29">
        <v>45663</v>
      </c>
      <c r="Q692" s="40">
        <v>4.0136893000000002</v>
      </c>
      <c r="R692" s="39">
        <v>27.902888432580426</v>
      </c>
      <c r="S692" s="39">
        <v>27.902888432580426</v>
      </c>
      <c r="T692" s="39">
        <v>27.902888432580426</v>
      </c>
      <c r="U692" s="39">
        <v>27.979334702258726</v>
      </c>
      <c r="V692" s="39">
        <v>0.45867761806981522</v>
      </c>
      <c r="W692" s="29" t="s">
        <v>265</v>
      </c>
      <c r="X692" s="29" t="s">
        <v>11773</v>
      </c>
      <c r="Y692" s="29">
        <v>45290</v>
      </c>
      <c r="Z692" s="41" t="s">
        <v>11760</v>
      </c>
      <c r="AA692" s="42" t="s">
        <v>1349</v>
      </c>
      <c r="AB692" s="29" t="s">
        <v>258</v>
      </c>
      <c r="AC692" s="29" t="s">
        <v>258</v>
      </c>
      <c r="AD692" s="29" t="s">
        <v>265</v>
      </c>
      <c r="AE692" s="29" t="s">
        <v>1367</v>
      </c>
      <c r="AF692" s="29" t="s">
        <v>1368</v>
      </c>
      <c r="AG692" s="183" t="s">
        <v>1369</v>
      </c>
      <c r="AH692" s="29" t="s">
        <v>1356</v>
      </c>
      <c r="AI692" s="29" t="s">
        <v>1357</v>
      </c>
      <c r="AJ692" s="29" t="s">
        <v>258</v>
      </c>
      <c r="AK692" s="29" t="s">
        <v>258</v>
      </c>
      <c r="AL692" s="29" t="s">
        <v>13327</v>
      </c>
    </row>
    <row r="693" spans="1:38" x14ac:dyDescent="0.2">
      <c r="A693" s="35" t="s">
        <v>16</v>
      </c>
      <c r="B693" s="36">
        <v>3701</v>
      </c>
      <c r="C693" s="36"/>
      <c r="D693" s="36" t="s">
        <v>1349</v>
      </c>
      <c r="E693" s="37" t="s">
        <v>2318</v>
      </c>
      <c r="F693" s="38" t="s">
        <v>1269</v>
      </c>
      <c r="G693" s="38" t="s">
        <v>1271</v>
      </c>
      <c r="H693" s="35" t="s">
        <v>1440</v>
      </c>
      <c r="I693" s="35"/>
      <c r="J693" s="29" t="s">
        <v>1371</v>
      </c>
      <c r="K693" s="29" t="s">
        <v>1371</v>
      </c>
      <c r="L693" s="29" t="s">
        <v>1384</v>
      </c>
      <c r="M693" s="39">
        <v>113.01560888685277</v>
      </c>
      <c r="N693" s="39">
        <v>433.49724845995894</v>
      </c>
      <c r="O693" s="29">
        <v>44197</v>
      </c>
      <c r="P693" s="29">
        <v>45598</v>
      </c>
      <c r="Q693" s="40">
        <v>3.8357290000000002</v>
      </c>
      <c r="R693" s="39">
        <v>112.85770020533882</v>
      </c>
      <c r="S693" s="39">
        <v>112.85770020533882</v>
      </c>
      <c r="T693" s="39">
        <v>112.85770020533882</v>
      </c>
      <c r="U693" s="39">
        <v>94.924147843942507</v>
      </c>
      <c r="V693" s="39">
        <v>0</v>
      </c>
      <c r="W693" s="29" t="s">
        <v>1357</v>
      </c>
      <c r="X693" s="29" t="s">
        <v>258</v>
      </c>
      <c r="Y693" s="29" t="s">
        <v>1349</v>
      </c>
      <c r="Z693" s="41" t="s">
        <v>1349</v>
      </c>
      <c r="AA693" s="42" t="s">
        <v>1349</v>
      </c>
      <c r="AB693" s="29" t="s">
        <v>258</v>
      </c>
      <c r="AC693" s="29" t="s">
        <v>258</v>
      </c>
      <c r="AD693" s="29" t="s">
        <v>265</v>
      </c>
      <c r="AE693" s="29" t="s">
        <v>1353</v>
      </c>
      <c r="AF693" s="29" t="s">
        <v>1368</v>
      </c>
      <c r="AG693" s="183" t="s">
        <v>1369</v>
      </c>
      <c r="AH693" s="29" t="s">
        <v>1356</v>
      </c>
      <c r="AI693" s="29" t="s">
        <v>1357</v>
      </c>
      <c r="AJ693" s="29" t="s">
        <v>258</v>
      </c>
      <c r="AK693" s="29" t="s">
        <v>258</v>
      </c>
      <c r="AL693" s="29" t="s">
        <v>13326</v>
      </c>
    </row>
    <row r="694" spans="1:38" x14ac:dyDescent="0.2">
      <c r="A694" s="35" t="s">
        <v>16</v>
      </c>
      <c r="B694" s="36">
        <v>3716</v>
      </c>
      <c r="C694" s="36"/>
      <c r="D694" s="36" t="s">
        <v>1349</v>
      </c>
      <c r="E694" s="37" t="s">
        <v>2319</v>
      </c>
      <c r="F694" s="38" t="s">
        <v>1269</v>
      </c>
      <c r="G694" s="38" t="s">
        <v>1271</v>
      </c>
      <c r="H694" s="35" t="s">
        <v>1440</v>
      </c>
      <c r="I694" s="35"/>
      <c r="J694" s="29" t="s">
        <v>274</v>
      </c>
      <c r="K694" s="29" t="s">
        <v>1446</v>
      </c>
      <c r="L694" s="29" t="s">
        <v>2255</v>
      </c>
      <c r="M694" s="39">
        <v>76.519556186574121</v>
      </c>
      <c r="N694" s="39">
        <v>0.62850102669404517</v>
      </c>
      <c r="O694" s="29">
        <v>44197</v>
      </c>
      <c r="P694" s="29">
        <v>44200</v>
      </c>
      <c r="Q694" s="40">
        <v>8.2135999999999997E-3</v>
      </c>
      <c r="R694" s="39">
        <v>0.62850102669404517</v>
      </c>
      <c r="S694" s="39">
        <v>0</v>
      </c>
      <c r="T694" s="39">
        <v>0</v>
      </c>
      <c r="U694" s="39">
        <v>0</v>
      </c>
      <c r="V694" s="39">
        <v>0</v>
      </c>
      <c r="W694" s="29" t="s">
        <v>1357</v>
      </c>
      <c r="X694" s="29" t="s">
        <v>258</v>
      </c>
      <c r="Y694" s="29" t="s">
        <v>1349</v>
      </c>
      <c r="Z694" s="41" t="s">
        <v>1349</v>
      </c>
      <c r="AA694" s="42" t="s">
        <v>1349</v>
      </c>
      <c r="AB694" s="29" t="s">
        <v>258</v>
      </c>
      <c r="AC694" s="29" t="s">
        <v>258</v>
      </c>
      <c r="AD694" s="29" t="s">
        <v>258</v>
      </c>
      <c r="AE694" s="29" t="s">
        <v>1353</v>
      </c>
      <c r="AF694" s="29" t="s">
        <v>1361</v>
      </c>
      <c r="AG694" s="183" t="s">
        <v>1362</v>
      </c>
      <c r="AH694" s="29" t="s">
        <v>1413</v>
      </c>
      <c r="AI694" s="29" t="s">
        <v>1357</v>
      </c>
      <c r="AJ694" s="29" t="s">
        <v>258</v>
      </c>
      <c r="AK694" s="29" t="s">
        <v>258</v>
      </c>
      <c r="AL694" s="29" t="s">
        <v>13326</v>
      </c>
    </row>
    <row r="695" spans="1:38" x14ac:dyDescent="0.2">
      <c r="A695" s="35" t="s">
        <v>16</v>
      </c>
      <c r="B695" s="36">
        <v>3718</v>
      </c>
      <c r="C695" s="36"/>
      <c r="D695" s="36" t="s">
        <v>1349</v>
      </c>
      <c r="E695" s="37" t="s">
        <v>2320</v>
      </c>
      <c r="F695" s="38" t="s">
        <v>1269</v>
      </c>
      <c r="G695" s="38" t="s">
        <v>1271</v>
      </c>
      <c r="H695" s="35" t="s">
        <v>1440</v>
      </c>
      <c r="I695" s="35"/>
      <c r="J695" s="29" t="s">
        <v>1371</v>
      </c>
      <c r="K695" s="29" t="s">
        <v>1371</v>
      </c>
      <c r="L695" s="29" t="s">
        <v>1384</v>
      </c>
      <c r="M695" s="39">
        <v>84.176218654883925</v>
      </c>
      <c r="N695" s="39">
        <v>316.65468856947297</v>
      </c>
      <c r="O695" s="29">
        <v>44197</v>
      </c>
      <c r="P695" s="29">
        <v>45571</v>
      </c>
      <c r="Q695" s="40">
        <v>3.7618070000000001</v>
      </c>
      <c r="R695" s="39">
        <v>84.057426420260086</v>
      </c>
      <c r="S695" s="39">
        <v>84.057426420260086</v>
      </c>
      <c r="T695" s="39">
        <v>84.057426420260086</v>
      </c>
      <c r="U695" s="39">
        <v>64.482409308692667</v>
      </c>
      <c r="V695" s="39">
        <v>0</v>
      </c>
      <c r="W695" s="29" t="s">
        <v>265</v>
      </c>
      <c r="X695" s="29" t="s">
        <v>11773</v>
      </c>
      <c r="Y695" s="29">
        <v>45275</v>
      </c>
      <c r="Z695" s="41" t="s">
        <v>11760</v>
      </c>
      <c r="AA695" s="42" t="s">
        <v>1349</v>
      </c>
      <c r="AB695" s="29" t="s">
        <v>258</v>
      </c>
      <c r="AC695" s="29" t="s">
        <v>258</v>
      </c>
      <c r="AD695" s="29" t="s">
        <v>265</v>
      </c>
      <c r="AE695" s="29" t="s">
        <v>1353</v>
      </c>
      <c r="AF695" s="29" t="s">
        <v>1368</v>
      </c>
      <c r="AG695" s="183" t="s">
        <v>1369</v>
      </c>
      <c r="AH695" s="29" t="s">
        <v>1356</v>
      </c>
      <c r="AI695" s="29" t="s">
        <v>1357</v>
      </c>
      <c r="AJ695" s="29" t="s">
        <v>258</v>
      </c>
      <c r="AK695" s="29" t="s">
        <v>258</v>
      </c>
      <c r="AL695" s="29" t="s">
        <v>13327</v>
      </c>
    </row>
    <row r="696" spans="1:38" x14ac:dyDescent="0.2">
      <c r="A696" s="35" t="s">
        <v>16</v>
      </c>
      <c r="B696" s="36">
        <v>3724</v>
      </c>
      <c r="C696" s="36"/>
      <c r="D696" s="36" t="s">
        <v>1349</v>
      </c>
      <c r="E696" s="37" t="s">
        <v>2321</v>
      </c>
      <c r="F696" s="38" t="s">
        <v>1269</v>
      </c>
      <c r="G696" s="38" t="s">
        <v>1273</v>
      </c>
      <c r="H696" s="35" t="s">
        <v>1393</v>
      </c>
      <c r="I696" s="35"/>
      <c r="J696" s="29" t="s">
        <v>1371</v>
      </c>
      <c r="K696" s="29" t="s">
        <v>1371</v>
      </c>
      <c r="L696" s="29" t="s">
        <v>1366</v>
      </c>
      <c r="M696" s="39">
        <v>17.473392291534978</v>
      </c>
      <c r="N696" s="39">
        <v>67.405913757700205</v>
      </c>
      <c r="O696" s="29">
        <v>44197</v>
      </c>
      <c r="P696" s="29">
        <v>45606</v>
      </c>
      <c r="Q696" s="40">
        <v>3.8576318000000001</v>
      </c>
      <c r="R696" s="39">
        <v>17.449048596851469</v>
      </c>
      <c r="S696" s="39">
        <v>17.449048596851469</v>
      </c>
      <c r="T696" s="39">
        <v>17.449048596851469</v>
      </c>
      <c r="U696" s="39">
        <v>15.058767967145789</v>
      </c>
      <c r="V696" s="39">
        <v>0</v>
      </c>
      <c r="W696" s="29" t="s">
        <v>265</v>
      </c>
      <c r="X696" s="29" t="s">
        <v>11773</v>
      </c>
      <c r="Y696" s="29">
        <v>45290</v>
      </c>
      <c r="Z696" s="41" t="s">
        <v>11760</v>
      </c>
      <c r="AA696" s="42" t="s">
        <v>1349</v>
      </c>
      <c r="AB696" s="29" t="s">
        <v>258</v>
      </c>
      <c r="AC696" s="29" t="s">
        <v>258</v>
      </c>
      <c r="AD696" s="29" t="s">
        <v>265</v>
      </c>
      <c r="AE696" s="29" t="s">
        <v>1367</v>
      </c>
      <c r="AF696" s="29" t="s">
        <v>1368</v>
      </c>
      <c r="AG696" s="183" t="s">
        <v>1369</v>
      </c>
      <c r="AH696" s="29" t="s">
        <v>1356</v>
      </c>
      <c r="AI696" s="29" t="s">
        <v>1357</v>
      </c>
      <c r="AJ696" s="29" t="s">
        <v>258</v>
      </c>
      <c r="AK696" s="29" t="s">
        <v>258</v>
      </c>
      <c r="AL696" s="29" t="s">
        <v>13327</v>
      </c>
    </row>
    <row r="697" spans="1:38" x14ac:dyDescent="0.2">
      <c r="A697" s="35" t="s">
        <v>16</v>
      </c>
      <c r="B697" s="36">
        <v>3732</v>
      </c>
      <c r="C697" s="36"/>
      <c r="D697" s="36" t="s">
        <v>1349</v>
      </c>
      <c r="E697" s="37" t="s">
        <v>2322</v>
      </c>
      <c r="F697" s="38" t="s">
        <v>1269</v>
      </c>
      <c r="G697" s="38" t="s">
        <v>1271</v>
      </c>
      <c r="H697" s="35" t="s">
        <v>1440</v>
      </c>
      <c r="I697" s="35"/>
      <c r="J697" s="29" t="s">
        <v>484</v>
      </c>
      <c r="K697" s="29" t="s">
        <v>1383</v>
      </c>
      <c r="L697" s="29" t="s">
        <v>1366</v>
      </c>
      <c r="M697" s="39">
        <v>31.027451914614456</v>
      </c>
      <c r="N697" s="39">
        <v>59.209127994524302</v>
      </c>
      <c r="O697" s="29">
        <v>44197</v>
      </c>
      <c r="P697" s="29">
        <v>44894</v>
      </c>
      <c r="Q697" s="40">
        <v>1.908282</v>
      </c>
      <c r="R697" s="39">
        <v>30.961793292265572</v>
      </c>
      <c r="S697" s="39">
        <v>28.247334702258726</v>
      </c>
      <c r="T697" s="39">
        <v>0</v>
      </c>
      <c r="U697" s="39">
        <v>0</v>
      </c>
      <c r="V697" s="39">
        <v>0</v>
      </c>
      <c r="W697" s="29" t="s">
        <v>1357</v>
      </c>
      <c r="X697" s="29" t="s">
        <v>258</v>
      </c>
      <c r="Y697" s="29" t="s">
        <v>1349</v>
      </c>
      <c r="Z697" s="41" t="s">
        <v>1349</v>
      </c>
      <c r="AA697" s="42" t="s">
        <v>1349</v>
      </c>
      <c r="AB697" s="29" t="s">
        <v>258</v>
      </c>
      <c r="AC697" s="29" t="s">
        <v>258</v>
      </c>
      <c r="AD697" s="29" t="s">
        <v>265</v>
      </c>
      <c r="AE697" s="29" t="s">
        <v>1367</v>
      </c>
      <c r="AF697" s="29" t="s">
        <v>1368</v>
      </c>
      <c r="AG697" s="183" t="s">
        <v>1369</v>
      </c>
      <c r="AH697" s="29" t="s">
        <v>1413</v>
      </c>
      <c r="AI697" s="29" t="s">
        <v>1357</v>
      </c>
      <c r="AJ697" s="29" t="s">
        <v>258</v>
      </c>
      <c r="AK697" s="29" t="s">
        <v>258</v>
      </c>
      <c r="AL697" s="29" t="s">
        <v>13326</v>
      </c>
    </row>
    <row r="698" spans="1:38" x14ac:dyDescent="0.2">
      <c r="A698" s="35" t="s">
        <v>16</v>
      </c>
      <c r="B698" s="36">
        <v>3737</v>
      </c>
      <c r="C698" s="36"/>
      <c r="D698" s="36" t="s">
        <v>1349</v>
      </c>
      <c r="E698" s="37" t="s">
        <v>2323</v>
      </c>
      <c r="F698" s="38" t="s">
        <v>1269</v>
      </c>
      <c r="G698" s="38" t="s">
        <v>1445</v>
      </c>
      <c r="H698" s="35" t="s">
        <v>330</v>
      </c>
      <c r="I698" s="35"/>
      <c r="J698" s="29" t="s">
        <v>274</v>
      </c>
      <c r="K698" s="29" t="s">
        <v>1583</v>
      </c>
      <c r="L698" s="29" t="s">
        <v>2324</v>
      </c>
      <c r="M698" s="39">
        <v>35.346286323040054</v>
      </c>
      <c r="N698" s="39">
        <v>17.41911293634497</v>
      </c>
      <c r="O698" s="29">
        <v>44197</v>
      </c>
      <c r="P698" s="29">
        <v>44377</v>
      </c>
      <c r="Q698" s="40">
        <v>0.4928131</v>
      </c>
      <c r="R698" s="39">
        <v>17.41911293634497</v>
      </c>
      <c r="S698" s="39">
        <v>0</v>
      </c>
      <c r="T698" s="39">
        <v>0</v>
      </c>
      <c r="U698" s="39">
        <v>0</v>
      </c>
      <c r="V698" s="39">
        <v>0</v>
      </c>
      <c r="W698" s="29" t="s">
        <v>1357</v>
      </c>
      <c r="X698" s="29" t="s">
        <v>258</v>
      </c>
      <c r="Y698" s="29" t="s">
        <v>1349</v>
      </c>
      <c r="Z698" s="41" t="s">
        <v>1349</v>
      </c>
      <c r="AA698" s="42" t="s">
        <v>1349</v>
      </c>
      <c r="AB698" s="29" t="s">
        <v>258</v>
      </c>
      <c r="AC698" s="29" t="s">
        <v>258</v>
      </c>
      <c r="AD698" s="29" t="s">
        <v>265</v>
      </c>
      <c r="AE698" s="29" t="s">
        <v>1367</v>
      </c>
      <c r="AF698" s="29" t="s">
        <v>1378</v>
      </c>
      <c r="AG698" s="183" t="s">
        <v>1379</v>
      </c>
      <c r="AH698" s="29" t="s">
        <v>1413</v>
      </c>
      <c r="AI698" s="29" t="s">
        <v>1357</v>
      </c>
      <c r="AJ698" s="29" t="s">
        <v>258</v>
      </c>
      <c r="AK698" s="29" t="s">
        <v>258</v>
      </c>
      <c r="AL698" s="29" t="s">
        <v>13326</v>
      </c>
    </row>
    <row r="699" spans="1:38" x14ac:dyDescent="0.2">
      <c r="A699" s="35" t="s">
        <v>16</v>
      </c>
      <c r="B699" s="36">
        <v>3738</v>
      </c>
      <c r="C699" s="36"/>
      <c r="D699" s="36" t="s">
        <v>1349</v>
      </c>
      <c r="E699" s="37" t="s">
        <v>2325</v>
      </c>
      <c r="F699" s="38" t="s">
        <v>1269</v>
      </c>
      <c r="G699" s="38" t="s">
        <v>1445</v>
      </c>
      <c r="H699" s="35" t="s">
        <v>357</v>
      </c>
      <c r="I699" s="35"/>
      <c r="J699" s="29" t="s">
        <v>1513</v>
      </c>
      <c r="K699" s="29" t="s">
        <v>1611</v>
      </c>
      <c r="L699" s="29" t="s">
        <v>1618</v>
      </c>
      <c r="M699" s="39">
        <v>328.52366541320333</v>
      </c>
      <c r="N699" s="39">
        <v>272.53298288843257</v>
      </c>
      <c r="O699" s="29">
        <v>44197</v>
      </c>
      <c r="P699" s="29">
        <v>44500</v>
      </c>
      <c r="Q699" s="40">
        <v>0.8295688</v>
      </c>
      <c r="R699" s="39">
        <v>272.53298288843257</v>
      </c>
      <c r="S699" s="39">
        <v>0</v>
      </c>
      <c r="T699" s="39">
        <v>0</v>
      </c>
      <c r="U699" s="39">
        <v>0</v>
      </c>
      <c r="V699" s="39">
        <v>0</v>
      </c>
      <c r="W699" s="29" t="s">
        <v>1357</v>
      </c>
      <c r="X699" s="29" t="s">
        <v>258</v>
      </c>
      <c r="Y699" s="29" t="s">
        <v>1349</v>
      </c>
      <c r="Z699" s="41" t="s">
        <v>1349</v>
      </c>
      <c r="AA699" s="42" t="s">
        <v>1349</v>
      </c>
      <c r="AB699" s="29" t="s">
        <v>258</v>
      </c>
      <c r="AC699" s="29" t="s">
        <v>258</v>
      </c>
      <c r="AD699" s="29" t="s">
        <v>258</v>
      </c>
      <c r="AE699" s="29" t="s">
        <v>1353</v>
      </c>
      <c r="AF699" s="29" t="s">
        <v>1368</v>
      </c>
      <c r="AG699" s="183" t="s">
        <v>1369</v>
      </c>
      <c r="AH699" s="29" t="s">
        <v>1413</v>
      </c>
      <c r="AI699" s="29" t="s">
        <v>1357</v>
      </c>
      <c r="AJ699" s="29" t="s">
        <v>258</v>
      </c>
      <c r="AK699" s="29" t="s">
        <v>258</v>
      </c>
      <c r="AL699" s="29" t="s">
        <v>13326</v>
      </c>
    </row>
    <row r="700" spans="1:38" x14ac:dyDescent="0.2">
      <c r="A700" s="35" t="s">
        <v>16</v>
      </c>
      <c r="B700" s="36">
        <v>3740</v>
      </c>
      <c r="C700" s="36"/>
      <c r="D700" s="36" t="s">
        <v>1349</v>
      </c>
      <c r="E700" s="37" t="s">
        <v>2326</v>
      </c>
      <c r="F700" s="38" t="s">
        <v>1262</v>
      </c>
      <c r="G700" s="38" t="s">
        <v>1265</v>
      </c>
      <c r="H700" s="35" t="s">
        <v>2327</v>
      </c>
      <c r="I700" s="35"/>
      <c r="J700" s="29" t="s">
        <v>1492</v>
      </c>
      <c r="K700" s="29" t="s">
        <v>1493</v>
      </c>
      <c r="L700" s="29" t="s">
        <v>1494</v>
      </c>
      <c r="M700" s="39">
        <v>258.95095907788067</v>
      </c>
      <c r="N700" s="39">
        <v>84.367310061601643</v>
      </c>
      <c r="O700" s="29">
        <v>44197</v>
      </c>
      <c r="P700" s="29">
        <v>44316</v>
      </c>
      <c r="Q700" s="40">
        <v>0.32580419999999999</v>
      </c>
      <c r="R700" s="39">
        <v>84.367310061601643</v>
      </c>
      <c r="S700" s="39">
        <v>0</v>
      </c>
      <c r="T700" s="39">
        <v>0</v>
      </c>
      <c r="U700" s="39">
        <v>0</v>
      </c>
      <c r="V700" s="39">
        <v>0</v>
      </c>
      <c r="W700" s="29" t="s">
        <v>1357</v>
      </c>
      <c r="X700" s="29" t="s">
        <v>258</v>
      </c>
      <c r="Y700" s="29" t="s">
        <v>1349</v>
      </c>
      <c r="Z700" s="41" t="s">
        <v>1349</v>
      </c>
      <c r="AA700" s="42" t="s">
        <v>1349</v>
      </c>
      <c r="AB700" s="29" t="s">
        <v>258</v>
      </c>
      <c r="AC700" s="29" t="s">
        <v>258</v>
      </c>
      <c r="AD700" s="29" t="s">
        <v>258</v>
      </c>
      <c r="AE700" s="29" t="s">
        <v>1353</v>
      </c>
      <c r="AF700" s="29" t="s">
        <v>1495</v>
      </c>
      <c r="AG700" s="183" t="s">
        <v>1496</v>
      </c>
      <c r="AH700" s="29" t="s">
        <v>1413</v>
      </c>
      <c r="AI700" s="29" t="s">
        <v>1357</v>
      </c>
      <c r="AJ700" s="29" t="s">
        <v>258</v>
      </c>
      <c r="AK700" s="29" t="s">
        <v>258</v>
      </c>
      <c r="AL700" s="29" t="s">
        <v>13326</v>
      </c>
    </row>
    <row r="701" spans="1:38" x14ac:dyDescent="0.2">
      <c r="A701" s="35" t="s">
        <v>16</v>
      </c>
      <c r="B701" s="36">
        <v>3742</v>
      </c>
      <c r="C701" s="36"/>
      <c r="D701" s="36" t="s">
        <v>1349</v>
      </c>
      <c r="E701" s="37" t="s">
        <v>2328</v>
      </c>
      <c r="F701" s="38" t="s">
        <v>1269</v>
      </c>
      <c r="G701" s="38" t="s">
        <v>1273</v>
      </c>
      <c r="H701" s="35" t="s">
        <v>1393</v>
      </c>
      <c r="I701" s="35"/>
      <c r="J701" s="29" t="s">
        <v>1371</v>
      </c>
      <c r="K701" s="29" t="s">
        <v>1371</v>
      </c>
      <c r="L701" s="29" t="s">
        <v>1366</v>
      </c>
      <c r="M701" s="39">
        <v>11.986507128024989</v>
      </c>
      <c r="N701" s="39">
        <v>46.206713210130047</v>
      </c>
      <c r="O701" s="29">
        <v>44197</v>
      </c>
      <c r="P701" s="29">
        <v>45605</v>
      </c>
      <c r="Q701" s="40">
        <v>3.8548939</v>
      </c>
      <c r="R701" s="39">
        <v>11.969801505817932</v>
      </c>
      <c r="S701" s="39">
        <v>11.969801505817932</v>
      </c>
      <c r="T701" s="39">
        <v>11.969801505817932</v>
      </c>
      <c r="U701" s="39">
        <v>10.29730869267625</v>
      </c>
      <c r="V701" s="39">
        <v>0</v>
      </c>
      <c r="W701" s="29" t="s">
        <v>265</v>
      </c>
      <c r="X701" s="29" t="s">
        <v>11773</v>
      </c>
      <c r="Y701" s="29">
        <v>45290</v>
      </c>
      <c r="Z701" s="41" t="s">
        <v>11760</v>
      </c>
      <c r="AA701" s="42" t="s">
        <v>1349</v>
      </c>
      <c r="AB701" s="29" t="s">
        <v>258</v>
      </c>
      <c r="AC701" s="29" t="s">
        <v>258</v>
      </c>
      <c r="AD701" s="29" t="s">
        <v>265</v>
      </c>
      <c r="AE701" s="29" t="s">
        <v>1367</v>
      </c>
      <c r="AF701" s="29" t="s">
        <v>1368</v>
      </c>
      <c r="AG701" s="183" t="s">
        <v>1369</v>
      </c>
      <c r="AH701" s="29" t="s">
        <v>1356</v>
      </c>
      <c r="AI701" s="29" t="s">
        <v>1357</v>
      </c>
      <c r="AJ701" s="29" t="s">
        <v>258</v>
      </c>
      <c r="AK701" s="29" t="s">
        <v>258</v>
      </c>
      <c r="AL701" s="29" t="s">
        <v>13327</v>
      </c>
    </row>
    <row r="702" spans="1:38" x14ac:dyDescent="0.2">
      <c r="A702" s="35" t="s">
        <v>16</v>
      </c>
      <c r="B702" s="36">
        <v>3747</v>
      </c>
      <c r="C702" s="36"/>
      <c r="D702" s="36" t="s">
        <v>1349</v>
      </c>
      <c r="E702" s="37" t="s">
        <v>2329</v>
      </c>
      <c r="F702" s="38" t="s">
        <v>1269</v>
      </c>
      <c r="G702" s="38" t="s">
        <v>1271</v>
      </c>
      <c r="H702" s="35" t="s">
        <v>1440</v>
      </c>
      <c r="I702" s="35"/>
      <c r="J702" s="29" t="s">
        <v>484</v>
      </c>
      <c r="K702" s="29" t="s">
        <v>1365</v>
      </c>
      <c r="L702" s="29" t="s">
        <v>1384</v>
      </c>
      <c r="M702" s="39">
        <v>43.122757499023862</v>
      </c>
      <c r="N702" s="39">
        <v>165.40721149897331</v>
      </c>
      <c r="O702" s="29">
        <v>44197</v>
      </c>
      <c r="P702" s="29">
        <v>45598</v>
      </c>
      <c r="Q702" s="40">
        <v>3.8357290000000002</v>
      </c>
      <c r="R702" s="39">
        <v>43.062505133470225</v>
      </c>
      <c r="S702" s="39">
        <v>43.062505133470225</v>
      </c>
      <c r="T702" s="39">
        <v>43.062505133470225</v>
      </c>
      <c r="U702" s="39">
        <v>36.219696098562622</v>
      </c>
      <c r="V702" s="39">
        <v>0</v>
      </c>
      <c r="W702" s="29" t="s">
        <v>265</v>
      </c>
      <c r="X702" s="29" t="s">
        <v>11773</v>
      </c>
      <c r="Y702" s="29">
        <v>45183</v>
      </c>
      <c r="Z702" s="41" t="s">
        <v>11757</v>
      </c>
      <c r="AA702" s="42" t="s">
        <v>1349</v>
      </c>
      <c r="AB702" s="29" t="s">
        <v>258</v>
      </c>
      <c r="AC702" s="29" t="s">
        <v>258</v>
      </c>
      <c r="AD702" s="29" t="s">
        <v>265</v>
      </c>
      <c r="AE702" s="29" t="s">
        <v>1353</v>
      </c>
      <c r="AF702" s="29" t="s">
        <v>1368</v>
      </c>
      <c r="AG702" s="183" t="s">
        <v>1369</v>
      </c>
      <c r="AH702" s="29" t="s">
        <v>1356</v>
      </c>
      <c r="AI702" s="29" t="s">
        <v>1357</v>
      </c>
      <c r="AJ702" s="29" t="s">
        <v>258</v>
      </c>
      <c r="AK702" s="29" t="s">
        <v>258</v>
      </c>
      <c r="AL702" s="29" t="s">
        <v>13327</v>
      </c>
    </row>
    <row r="703" spans="1:38" x14ac:dyDescent="0.2">
      <c r="A703" s="35" t="s">
        <v>16</v>
      </c>
      <c r="B703" s="36">
        <v>3749</v>
      </c>
      <c r="C703" s="36"/>
      <c r="D703" s="36" t="s">
        <v>1349</v>
      </c>
      <c r="E703" s="37" t="s">
        <v>2330</v>
      </c>
      <c r="F703" s="38" t="s">
        <v>1269</v>
      </c>
      <c r="G703" s="38" t="s">
        <v>1271</v>
      </c>
      <c r="H703" s="35" t="s">
        <v>11597</v>
      </c>
      <c r="I703" s="35"/>
      <c r="J703" s="29" t="s">
        <v>484</v>
      </c>
      <c r="K703" s="29" t="s">
        <v>1383</v>
      </c>
      <c r="L703" s="29" t="s">
        <v>1366</v>
      </c>
      <c r="M703" s="39">
        <v>2.7615979625668299</v>
      </c>
      <c r="N703" s="39">
        <v>8.0296153319644077</v>
      </c>
      <c r="O703" s="29">
        <v>44197</v>
      </c>
      <c r="P703" s="29">
        <v>45259</v>
      </c>
      <c r="Q703" s="40">
        <v>2.9075975000000001</v>
      </c>
      <c r="R703" s="39">
        <v>2.7571115674195754</v>
      </c>
      <c r="S703" s="39">
        <v>2.7571115674195754</v>
      </c>
      <c r="T703" s="39">
        <v>2.5153921971252564</v>
      </c>
      <c r="U703" s="39">
        <v>0</v>
      </c>
      <c r="V703" s="39">
        <v>0</v>
      </c>
      <c r="W703" s="29" t="s">
        <v>1357</v>
      </c>
      <c r="X703" s="29" t="s">
        <v>258</v>
      </c>
      <c r="Y703" s="29" t="s">
        <v>1349</v>
      </c>
      <c r="Z703" s="41" t="s">
        <v>1349</v>
      </c>
      <c r="AA703" s="42" t="s">
        <v>1349</v>
      </c>
      <c r="AB703" s="29" t="s">
        <v>258</v>
      </c>
      <c r="AC703" s="29" t="s">
        <v>258</v>
      </c>
      <c r="AD703" s="29" t="s">
        <v>265</v>
      </c>
      <c r="AE703" s="29" t="s">
        <v>1367</v>
      </c>
      <c r="AF703" s="29" t="s">
        <v>1368</v>
      </c>
      <c r="AG703" s="183" t="s">
        <v>1369</v>
      </c>
      <c r="AH703" s="29" t="s">
        <v>1413</v>
      </c>
      <c r="AI703" s="29" t="s">
        <v>1357</v>
      </c>
      <c r="AJ703" s="29" t="s">
        <v>258</v>
      </c>
      <c r="AK703" s="29" t="s">
        <v>258</v>
      </c>
      <c r="AL703" s="29" t="s">
        <v>13326</v>
      </c>
    </row>
    <row r="704" spans="1:38" x14ac:dyDescent="0.2">
      <c r="A704" s="35" t="s">
        <v>16</v>
      </c>
      <c r="B704" s="36">
        <v>3751</v>
      </c>
      <c r="C704" s="36"/>
      <c r="D704" s="36" t="s">
        <v>1349</v>
      </c>
      <c r="E704" s="37" t="s">
        <v>2331</v>
      </c>
      <c r="F704" s="38" t="s">
        <v>1266</v>
      </c>
      <c r="G704" s="38" t="s">
        <v>1267</v>
      </c>
      <c r="H704" s="35" t="s">
        <v>1177</v>
      </c>
      <c r="I704" s="35"/>
      <c r="J704" s="29" t="s">
        <v>1528</v>
      </c>
      <c r="K704" s="29" t="s">
        <v>1529</v>
      </c>
      <c r="L704" s="29" t="s">
        <v>1530</v>
      </c>
      <c r="M704" s="39">
        <v>549.44171688184952</v>
      </c>
      <c r="N704" s="39">
        <v>1529.8623846680357</v>
      </c>
      <c r="O704" s="29">
        <v>44197</v>
      </c>
      <c r="P704" s="29">
        <v>45214</v>
      </c>
      <c r="Q704" s="40">
        <v>2.7843943000000002</v>
      </c>
      <c r="R704" s="39">
        <v>548.52629705681045</v>
      </c>
      <c r="S704" s="39">
        <v>548.52629705681045</v>
      </c>
      <c r="T704" s="39">
        <v>432.80979055441486</v>
      </c>
      <c r="U704" s="39">
        <v>0</v>
      </c>
      <c r="V704" s="39">
        <v>0</v>
      </c>
      <c r="W704" s="29" t="s">
        <v>1357</v>
      </c>
      <c r="X704" s="29" t="s">
        <v>258</v>
      </c>
      <c r="Y704" s="29" t="s">
        <v>1349</v>
      </c>
      <c r="Z704" s="41" t="s">
        <v>1349</v>
      </c>
      <c r="AA704" s="42" t="s">
        <v>1349</v>
      </c>
      <c r="AB704" s="29" t="s">
        <v>258</v>
      </c>
      <c r="AC704" s="29" t="s">
        <v>258</v>
      </c>
      <c r="AD704" s="29" t="s">
        <v>258</v>
      </c>
      <c r="AE704" s="29" t="s">
        <v>1353</v>
      </c>
      <c r="AF704" s="29" t="s">
        <v>1531</v>
      </c>
      <c r="AG704" s="183" t="s">
        <v>1532</v>
      </c>
      <c r="AH704" s="29" t="s">
        <v>1413</v>
      </c>
      <c r="AI704" s="29" t="s">
        <v>1357</v>
      </c>
      <c r="AJ704" s="29" t="s">
        <v>258</v>
      </c>
      <c r="AK704" s="29" t="s">
        <v>258</v>
      </c>
      <c r="AL704" s="29" t="s">
        <v>13326</v>
      </c>
    </row>
    <row r="705" spans="1:38" x14ac:dyDescent="0.2">
      <c r="A705" s="35" t="s">
        <v>16</v>
      </c>
      <c r="B705" s="36">
        <v>3759</v>
      </c>
      <c r="C705" s="36"/>
      <c r="D705" s="36" t="s">
        <v>1349</v>
      </c>
      <c r="E705" s="37" t="s">
        <v>2332</v>
      </c>
      <c r="F705" s="38" t="s">
        <v>1269</v>
      </c>
      <c r="G705" s="38" t="s">
        <v>1271</v>
      </c>
      <c r="H705" s="35" t="s">
        <v>1440</v>
      </c>
      <c r="I705" s="35"/>
      <c r="J705" s="29" t="s">
        <v>274</v>
      </c>
      <c r="K705" s="29" t="s">
        <v>1583</v>
      </c>
      <c r="L705" s="29" t="s">
        <v>2161</v>
      </c>
      <c r="M705" s="39">
        <v>76.347119401438235</v>
      </c>
      <c r="N705" s="39">
        <v>7.7340013689253935</v>
      </c>
      <c r="O705" s="29">
        <v>44197</v>
      </c>
      <c r="P705" s="29">
        <v>44234</v>
      </c>
      <c r="Q705" s="40">
        <v>0.1013005</v>
      </c>
      <c r="R705" s="39">
        <v>7.7340013689253935</v>
      </c>
      <c r="S705" s="39">
        <v>0</v>
      </c>
      <c r="T705" s="39">
        <v>0</v>
      </c>
      <c r="U705" s="39">
        <v>0</v>
      </c>
      <c r="V705" s="39">
        <v>0</v>
      </c>
      <c r="W705" s="29" t="s">
        <v>1357</v>
      </c>
      <c r="X705" s="29" t="s">
        <v>258</v>
      </c>
      <c r="Y705" s="29" t="s">
        <v>1349</v>
      </c>
      <c r="Z705" s="41" t="s">
        <v>1349</v>
      </c>
      <c r="AA705" s="42" t="s">
        <v>1349</v>
      </c>
      <c r="AB705" s="29" t="s">
        <v>258</v>
      </c>
      <c r="AC705" s="29" t="s">
        <v>258</v>
      </c>
      <c r="AD705" s="29" t="s">
        <v>258</v>
      </c>
      <c r="AE705" s="29" t="s">
        <v>1353</v>
      </c>
      <c r="AF705" s="29" t="s">
        <v>1361</v>
      </c>
      <c r="AG705" s="183" t="s">
        <v>1362</v>
      </c>
      <c r="AH705" s="29" t="s">
        <v>1413</v>
      </c>
      <c r="AI705" s="29" t="s">
        <v>1357</v>
      </c>
      <c r="AJ705" s="29" t="s">
        <v>258</v>
      </c>
      <c r="AK705" s="29" t="s">
        <v>258</v>
      </c>
      <c r="AL705" s="29" t="s">
        <v>13326</v>
      </c>
    </row>
    <row r="706" spans="1:38" x14ac:dyDescent="0.2">
      <c r="A706" s="35" t="s">
        <v>16</v>
      </c>
      <c r="B706" s="36">
        <v>3770</v>
      </c>
      <c r="C706" s="36"/>
      <c r="D706" s="36" t="s">
        <v>1349</v>
      </c>
      <c r="E706" s="37" t="s">
        <v>2333</v>
      </c>
      <c r="F706" s="38" t="s">
        <v>1269</v>
      </c>
      <c r="G706" s="38" t="s">
        <v>1274</v>
      </c>
      <c r="H706" s="35" t="s">
        <v>2334</v>
      </c>
      <c r="I706" s="35"/>
      <c r="J706" s="29" t="s">
        <v>1371</v>
      </c>
      <c r="K706" s="29" t="s">
        <v>1371</v>
      </c>
      <c r="L706" s="29" t="s">
        <v>1384</v>
      </c>
      <c r="M706" s="39">
        <v>40.759669778183046</v>
      </c>
      <c r="N706" s="39">
        <v>40.62017796030117</v>
      </c>
      <c r="O706" s="29">
        <v>44197</v>
      </c>
      <c r="P706" s="29">
        <v>44561</v>
      </c>
      <c r="Q706" s="40">
        <v>0.99657770000000001</v>
      </c>
      <c r="R706" s="39">
        <v>40.62017796030117</v>
      </c>
      <c r="S706" s="39">
        <v>0</v>
      </c>
      <c r="T706" s="39">
        <v>0</v>
      </c>
      <c r="U706" s="39">
        <v>0</v>
      </c>
      <c r="V706" s="39">
        <v>0</v>
      </c>
      <c r="W706" s="29" t="s">
        <v>1357</v>
      </c>
      <c r="X706" s="29" t="s">
        <v>258</v>
      </c>
      <c r="Y706" s="29" t="s">
        <v>1349</v>
      </c>
      <c r="Z706" s="41" t="s">
        <v>1349</v>
      </c>
      <c r="AA706" s="42" t="s">
        <v>1349</v>
      </c>
      <c r="AB706" s="29" t="s">
        <v>258</v>
      </c>
      <c r="AC706" s="29" t="s">
        <v>258</v>
      </c>
      <c r="AD706" s="29" t="s">
        <v>265</v>
      </c>
      <c r="AE706" s="29" t="s">
        <v>1353</v>
      </c>
      <c r="AF706" s="29" t="s">
        <v>1368</v>
      </c>
      <c r="AG706" s="183" t="s">
        <v>1369</v>
      </c>
      <c r="AH706" s="29" t="s">
        <v>1413</v>
      </c>
      <c r="AI706" s="29" t="s">
        <v>1357</v>
      </c>
      <c r="AJ706" s="29" t="s">
        <v>258</v>
      </c>
      <c r="AK706" s="29" t="s">
        <v>258</v>
      </c>
      <c r="AL706" s="29" t="s">
        <v>13326</v>
      </c>
    </row>
    <row r="707" spans="1:38" x14ac:dyDescent="0.2">
      <c r="A707" s="35" t="s">
        <v>16</v>
      </c>
      <c r="B707" s="36">
        <v>3772</v>
      </c>
      <c r="C707" s="36"/>
      <c r="D707" s="36" t="s">
        <v>1349</v>
      </c>
      <c r="E707" s="37" t="s">
        <v>2335</v>
      </c>
      <c r="F707" s="38" t="s">
        <v>1269</v>
      </c>
      <c r="G707" s="38" t="s">
        <v>1273</v>
      </c>
      <c r="H707" s="35" t="s">
        <v>1393</v>
      </c>
      <c r="I707" s="35"/>
      <c r="J707" s="29" t="s">
        <v>1506</v>
      </c>
      <c r="K707" s="29" t="s">
        <v>2336</v>
      </c>
      <c r="L707" s="29" t="s">
        <v>2337</v>
      </c>
      <c r="M707" s="39">
        <v>21.247414005539248</v>
      </c>
      <c r="N707" s="39">
        <v>13.612306639288159</v>
      </c>
      <c r="O707" s="29">
        <v>44197</v>
      </c>
      <c r="P707" s="29">
        <v>44431</v>
      </c>
      <c r="Q707" s="40">
        <v>0.64065709999999998</v>
      </c>
      <c r="R707" s="39">
        <v>13.612306639288159</v>
      </c>
      <c r="S707" s="39">
        <v>0</v>
      </c>
      <c r="T707" s="39">
        <v>0</v>
      </c>
      <c r="U707" s="39">
        <v>0</v>
      </c>
      <c r="V707" s="39">
        <v>0</v>
      </c>
      <c r="W707" s="29" t="s">
        <v>1357</v>
      </c>
      <c r="X707" s="29" t="s">
        <v>258</v>
      </c>
      <c r="Y707" s="29" t="s">
        <v>1349</v>
      </c>
      <c r="Z707" s="41" t="s">
        <v>1349</v>
      </c>
      <c r="AA707" s="42" t="s">
        <v>1349</v>
      </c>
      <c r="AB707" s="29" t="s">
        <v>258</v>
      </c>
      <c r="AC707" s="29" t="s">
        <v>258</v>
      </c>
      <c r="AD707" s="29" t="s">
        <v>258</v>
      </c>
      <c r="AE707" s="29" t="s">
        <v>1367</v>
      </c>
      <c r="AF707" s="29" t="s">
        <v>1462</v>
      </c>
      <c r="AG707" s="183" t="s">
        <v>1463</v>
      </c>
      <c r="AH707" s="29" t="s">
        <v>1413</v>
      </c>
      <c r="AI707" s="29" t="s">
        <v>1357</v>
      </c>
      <c r="AJ707" s="29" t="s">
        <v>258</v>
      </c>
      <c r="AK707" s="29" t="s">
        <v>258</v>
      </c>
      <c r="AL707" s="29" t="s">
        <v>13326</v>
      </c>
    </row>
    <row r="708" spans="1:38" x14ac:dyDescent="0.2">
      <c r="A708" s="35" t="s">
        <v>16</v>
      </c>
      <c r="B708" s="36">
        <v>3773</v>
      </c>
      <c r="C708" s="36"/>
      <c r="D708" s="36" t="s">
        <v>1349</v>
      </c>
      <c r="E708" s="37" t="s">
        <v>2338</v>
      </c>
      <c r="F708" s="38" t="s">
        <v>1262</v>
      </c>
      <c r="G708" s="38" t="s">
        <v>1263</v>
      </c>
      <c r="H708" s="35" t="s">
        <v>482</v>
      </c>
      <c r="I708" s="35"/>
      <c r="J708" s="29" t="s">
        <v>1420</v>
      </c>
      <c r="K708" s="29" t="s">
        <v>1421</v>
      </c>
      <c r="L708" s="29" t="s">
        <v>1384</v>
      </c>
      <c r="M708" s="39">
        <v>78.694916746541224</v>
      </c>
      <c r="N708" s="39">
        <v>308.53147159479806</v>
      </c>
      <c r="O708" s="29">
        <v>44197</v>
      </c>
      <c r="P708" s="29">
        <v>45629</v>
      </c>
      <c r="Q708" s="40">
        <v>3.9206023000000001</v>
      </c>
      <c r="R708" s="39">
        <v>78.586173853524983</v>
      </c>
      <c r="S708" s="39">
        <v>78.586173853524983</v>
      </c>
      <c r="T708" s="39">
        <v>78.586173853524983</v>
      </c>
      <c r="U708" s="39">
        <v>72.772950034223143</v>
      </c>
      <c r="V708" s="39">
        <v>0</v>
      </c>
      <c r="W708" s="29" t="s">
        <v>265</v>
      </c>
      <c r="X708" s="29" t="s">
        <v>11773</v>
      </c>
      <c r="Y708" s="29">
        <v>45240</v>
      </c>
      <c r="Z708" s="41" t="s">
        <v>11759</v>
      </c>
      <c r="AA708" s="42" t="s">
        <v>1349</v>
      </c>
      <c r="AB708" s="29" t="s">
        <v>258</v>
      </c>
      <c r="AC708" s="29" t="s">
        <v>258</v>
      </c>
      <c r="AD708" s="29" t="s">
        <v>265</v>
      </c>
      <c r="AE708" s="29" t="s">
        <v>1353</v>
      </c>
      <c r="AF708" s="29" t="s">
        <v>1368</v>
      </c>
      <c r="AG708" s="183" t="s">
        <v>1369</v>
      </c>
      <c r="AH708" s="29" t="s">
        <v>1356</v>
      </c>
      <c r="AI708" s="29" t="s">
        <v>265</v>
      </c>
      <c r="AJ708" s="29" t="s">
        <v>258</v>
      </c>
      <c r="AK708" s="29" t="s">
        <v>258</v>
      </c>
      <c r="AL708" s="29" t="s">
        <v>13327</v>
      </c>
    </row>
    <row r="709" spans="1:38" x14ac:dyDescent="0.2">
      <c r="A709" s="35" t="s">
        <v>16</v>
      </c>
      <c r="B709" s="36">
        <v>3775</v>
      </c>
      <c r="C709" s="36"/>
      <c r="D709" s="36" t="s">
        <v>1349</v>
      </c>
      <c r="E709" s="37" t="s">
        <v>2339</v>
      </c>
      <c r="F709" s="38" t="s">
        <v>1269</v>
      </c>
      <c r="G709" s="38" t="s">
        <v>1271</v>
      </c>
      <c r="H709" s="35" t="s">
        <v>1440</v>
      </c>
      <c r="I709" s="35"/>
      <c r="J709" s="29" t="s">
        <v>1506</v>
      </c>
      <c r="K709" s="29" t="s">
        <v>2336</v>
      </c>
      <c r="L709" s="29" t="s">
        <v>2340</v>
      </c>
      <c r="M709" s="39">
        <v>54.124298894069263</v>
      </c>
      <c r="N709" s="39">
        <v>8.8910527036276523</v>
      </c>
      <c r="O709" s="29">
        <v>44197</v>
      </c>
      <c r="P709" s="29">
        <v>44257</v>
      </c>
      <c r="Q709" s="40">
        <v>0.164271</v>
      </c>
      <c r="R709" s="39">
        <v>8.8910527036276523</v>
      </c>
      <c r="S709" s="39">
        <v>0</v>
      </c>
      <c r="T709" s="39">
        <v>0</v>
      </c>
      <c r="U709" s="39">
        <v>0</v>
      </c>
      <c r="V709" s="39">
        <v>0</v>
      </c>
      <c r="W709" s="29" t="s">
        <v>1357</v>
      </c>
      <c r="X709" s="29" t="s">
        <v>258</v>
      </c>
      <c r="Y709" s="29" t="s">
        <v>1349</v>
      </c>
      <c r="Z709" s="41" t="s">
        <v>1349</v>
      </c>
      <c r="AA709" s="42" t="s">
        <v>1349</v>
      </c>
      <c r="AB709" s="29" t="s">
        <v>258</v>
      </c>
      <c r="AC709" s="29" t="s">
        <v>258</v>
      </c>
      <c r="AD709" s="29" t="s">
        <v>258</v>
      </c>
      <c r="AE709" s="29" t="s">
        <v>1353</v>
      </c>
      <c r="AF709" s="29" t="s">
        <v>2221</v>
      </c>
      <c r="AG709" s="183" t="s">
        <v>2222</v>
      </c>
      <c r="AH709" s="29" t="s">
        <v>1413</v>
      </c>
      <c r="AI709" s="29" t="s">
        <v>1357</v>
      </c>
      <c r="AJ709" s="29" t="s">
        <v>258</v>
      </c>
      <c r="AK709" s="29" t="s">
        <v>258</v>
      </c>
      <c r="AL709" s="29" t="s">
        <v>13326</v>
      </c>
    </row>
    <row r="710" spans="1:38" x14ac:dyDescent="0.2">
      <c r="A710" s="35" t="s">
        <v>16</v>
      </c>
      <c r="B710" s="36">
        <v>3776</v>
      </c>
      <c r="C710" s="36"/>
      <c r="D710" s="36" t="s">
        <v>1349</v>
      </c>
      <c r="E710" s="37" t="s">
        <v>2341</v>
      </c>
      <c r="F710" s="38" t="s">
        <v>1269</v>
      </c>
      <c r="G710" s="38" t="s">
        <v>1271</v>
      </c>
      <c r="H710" s="35" t="s">
        <v>1440</v>
      </c>
      <c r="I710" s="35"/>
      <c r="J710" s="29" t="s">
        <v>1506</v>
      </c>
      <c r="K710" s="29" t="s">
        <v>2336</v>
      </c>
      <c r="L710" s="29" t="s">
        <v>2340</v>
      </c>
      <c r="M710" s="39">
        <v>30.000825291903933</v>
      </c>
      <c r="N710" s="39">
        <v>4.9282655715263513</v>
      </c>
      <c r="O710" s="29">
        <v>44197</v>
      </c>
      <c r="P710" s="29">
        <v>44257</v>
      </c>
      <c r="Q710" s="40">
        <v>0.164271</v>
      </c>
      <c r="R710" s="39">
        <v>4.9282655715263513</v>
      </c>
      <c r="S710" s="39">
        <v>0</v>
      </c>
      <c r="T710" s="39">
        <v>0</v>
      </c>
      <c r="U710" s="39">
        <v>0</v>
      </c>
      <c r="V710" s="39">
        <v>0</v>
      </c>
      <c r="W710" s="29" t="s">
        <v>1357</v>
      </c>
      <c r="X710" s="29" t="s">
        <v>258</v>
      </c>
      <c r="Y710" s="29" t="s">
        <v>1349</v>
      </c>
      <c r="Z710" s="41" t="s">
        <v>1349</v>
      </c>
      <c r="AA710" s="42" t="s">
        <v>1349</v>
      </c>
      <c r="AB710" s="29" t="s">
        <v>258</v>
      </c>
      <c r="AC710" s="29" t="s">
        <v>258</v>
      </c>
      <c r="AD710" s="29" t="s">
        <v>258</v>
      </c>
      <c r="AE710" s="29" t="s">
        <v>1353</v>
      </c>
      <c r="AF710" s="29" t="s">
        <v>2221</v>
      </c>
      <c r="AG710" s="183" t="s">
        <v>2222</v>
      </c>
      <c r="AH710" s="29" t="s">
        <v>1413</v>
      </c>
      <c r="AI710" s="29" t="s">
        <v>1357</v>
      </c>
      <c r="AJ710" s="29" t="s">
        <v>258</v>
      </c>
      <c r="AK710" s="29" t="s">
        <v>258</v>
      </c>
      <c r="AL710" s="29" t="s">
        <v>13326</v>
      </c>
    </row>
    <row r="711" spans="1:38" x14ac:dyDescent="0.2">
      <c r="A711" s="35" t="s">
        <v>16</v>
      </c>
      <c r="B711" s="36">
        <v>3779</v>
      </c>
      <c r="C711" s="36"/>
      <c r="D711" s="36" t="s">
        <v>1349</v>
      </c>
      <c r="E711" s="37" t="s">
        <v>2342</v>
      </c>
      <c r="F711" s="38" t="s">
        <v>1269</v>
      </c>
      <c r="G711" s="38" t="s">
        <v>1273</v>
      </c>
      <c r="H711" s="35" t="s">
        <v>1393</v>
      </c>
      <c r="I711" s="35"/>
      <c r="J711" s="29" t="s">
        <v>274</v>
      </c>
      <c r="K711" s="29" t="s">
        <v>303</v>
      </c>
      <c r="L711" s="29" t="s">
        <v>2271</v>
      </c>
      <c r="M711" s="39">
        <v>48.853687357036478</v>
      </c>
      <c r="N711" s="39">
        <v>19.929363449691991</v>
      </c>
      <c r="O711" s="29">
        <v>44197</v>
      </c>
      <c r="P711" s="29">
        <v>44346</v>
      </c>
      <c r="Q711" s="40">
        <v>0.40793980000000002</v>
      </c>
      <c r="R711" s="39">
        <v>19.929363449691991</v>
      </c>
      <c r="S711" s="39">
        <v>0</v>
      </c>
      <c r="T711" s="39">
        <v>0</v>
      </c>
      <c r="U711" s="39">
        <v>0</v>
      </c>
      <c r="V711" s="39">
        <v>0</v>
      </c>
      <c r="W711" s="29" t="s">
        <v>265</v>
      </c>
      <c r="X711" s="29" t="s">
        <v>11773</v>
      </c>
      <c r="Y711" s="29">
        <v>45254</v>
      </c>
      <c r="Z711" s="41" t="s">
        <v>11759</v>
      </c>
      <c r="AA711" s="42" t="s">
        <v>1349</v>
      </c>
      <c r="AB711" s="29" t="s">
        <v>258</v>
      </c>
      <c r="AC711" s="29" t="s">
        <v>265</v>
      </c>
      <c r="AD711" s="29" t="s">
        <v>265</v>
      </c>
      <c r="AE711" s="29" t="s">
        <v>1367</v>
      </c>
      <c r="AF711" s="29" t="s">
        <v>1368</v>
      </c>
      <c r="AG711" s="183" t="s">
        <v>1369</v>
      </c>
      <c r="AH711" s="29" t="s">
        <v>1356</v>
      </c>
      <c r="AI711" s="29" t="s">
        <v>1357</v>
      </c>
      <c r="AJ711" s="29" t="s">
        <v>258</v>
      </c>
      <c r="AK711" s="29" t="s">
        <v>258</v>
      </c>
      <c r="AL711" s="29" t="s">
        <v>13327</v>
      </c>
    </row>
    <row r="712" spans="1:38" x14ac:dyDescent="0.2">
      <c r="A712" s="35" t="s">
        <v>16</v>
      </c>
      <c r="B712" s="36">
        <v>3784</v>
      </c>
      <c r="C712" s="36"/>
      <c r="D712" s="36" t="s">
        <v>1349</v>
      </c>
      <c r="E712" s="37" t="s">
        <v>2343</v>
      </c>
      <c r="F712" s="38" t="s">
        <v>1269</v>
      </c>
      <c r="G712" s="38" t="s">
        <v>1271</v>
      </c>
      <c r="H712" s="35" t="s">
        <v>1440</v>
      </c>
      <c r="I712" s="35"/>
      <c r="J712" s="29" t="s">
        <v>1371</v>
      </c>
      <c r="K712" s="29" t="s">
        <v>1371</v>
      </c>
      <c r="L712" s="29" t="s">
        <v>1384</v>
      </c>
      <c r="M712" s="39">
        <v>88.022249671120264</v>
      </c>
      <c r="N712" s="39">
        <v>340.52139630390138</v>
      </c>
      <c r="O712" s="29">
        <v>44197</v>
      </c>
      <c r="P712" s="29">
        <v>45610</v>
      </c>
      <c r="Q712" s="40">
        <v>3.8685832000000002</v>
      </c>
      <c r="R712" s="39">
        <v>87.899794661190953</v>
      </c>
      <c r="S712" s="39">
        <v>87.899794661190953</v>
      </c>
      <c r="T712" s="39">
        <v>87.899794661190953</v>
      </c>
      <c r="U712" s="39">
        <v>76.82201232032854</v>
      </c>
      <c r="V712" s="39">
        <v>0</v>
      </c>
      <c r="W712" s="29" t="s">
        <v>265</v>
      </c>
      <c r="X712" s="29" t="s">
        <v>11773</v>
      </c>
      <c r="Y712" s="29">
        <v>45275</v>
      </c>
      <c r="Z712" s="41" t="s">
        <v>11760</v>
      </c>
      <c r="AA712" s="42" t="s">
        <v>1349</v>
      </c>
      <c r="AB712" s="29" t="s">
        <v>258</v>
      </c>
      <c r="AC712" s="29" t="s">
        <v>258</v>
      </c>
      <c r="AD712" s="29" t="s">
        <v>265</v>
      </c>
      <c r="AE712" s="29" t="s">
        <v>1353</v>
      </c>
      <c r="AF712" s="29" t="s">
        <v>1368</v>
      </c>
      <c r="AG712" s="183" t="s">
        <v>1369</v>
      </c>
      <c r="AH712" s="29" t="s">
        <v>1356</v>
      </c>
      <c r="AI712" s="29" t="s">
        <v>1357</v>
      </c>
      <c r="AJ712" s="29" t="s">
        <v>258</v>
      </c>
      <c r="AK712" s="29" t="s">
        <v>258</v>
      </c>
      <c r="AL712" s="29" t="s">
        <v>13327</v>
      </c>
    </row>
    <row r="713" spans="1:38" x14ac:dyDescent="0.2">
      <c r="A713" s="35" t="s">
        <v>16</v>
      </c>
      <c r="B713" s="36">
        <v>3787</v>
      </c>
      <c r="C713" s="36"/>
      <c r="D713" s="36" t="s">
        <v>1349</v>
      </c>
      <c r="E713" s="37" t="s">
        <v>2344</v>
      </c>
      <c r="F713" s="38" t="s">
        <v>1269</v>
      </c>
      <c r="G713" s="38" t="s">
        <v>1271</v>
      </c>
      <c r="H713" s="35" t="s">
        <v>1440</v>
      </c>
      <c r="I713" s="35"/>
      <c r="J713" s="29" t="s">
        <v>1528</v>
      </c>
      <c r="K713" s="29" t="s">
        <v>1529</v>
      </c>
      <c r="L713" s="29" t="s">
        <v>1530</v>
      </c>
      <c r="M713" s="39">
        <v>119.64838247836137</v>
      </c>
      <c r="N713" s="39">
        <v>69.119255304585906</v>
      </c>
      <c r="O713" s="29">
        <v>44197</v>
      </c>
      <c r="P713" s="29">
        <v>44408</v>
      </c>
      <c r="Q713" s="40">
        <v>0.57768649999999999</v>
      </c>
      <c r="R713" s="39">
        <v>69.119255304585906</v>
      </c>
      <c r="S713" s="39">
        <v>0</v>
      </c>
      <c r="T713" s="39">
        <v>0</v>
      </c>
      <c r="U713" s="39">
        <v>0</v>
      </c>
      <c r="V713" s="39">
        <v>0</v>
      </c>
      <c r="W713" s="29" t="s">
        <v>1357</v>
      </c>
      <c r="X713" s="29" t="s">
        <v>258</v>
      </c>
      <c r="Y713" s="29" t="s">
        <v>1349</v>
      </c>
      <c r="Z713" s="41" t="s">
        <v>1349</v>
      </c>
      <c r="AA713" s="42" t="s">
        <v>1349</v>
      </c>
      <c r="AB713" s="29" t="s">
        <v>258</v>
      </c>
      <c r="AC713" s="29" t="s">
        <v>258</v>
      </c>
      <c r="AD713" s="29" t="s">
        <v>258</v>
      </c>
      <c r="AE713" s="29" t="s">
        <v>1353</v>
      </c>
      <c r="AF713" s="29" t="s">
        <v>2345</v>
      </c>
      <c r="AG713" s="183" t="s">
        <v>2346</v>
      </c>
      <c r="AH713" s="29" t="s">
        <v>1413</v>
      </c>
      <c r="AI713" s="29" t="s">
        <v>1357</v>
      </c>
      <c r="AJ713" s="29" t="s">
        <v>258</v>
      </c>
      <c r="AK713" s="29" t="s">
        <v>258</v>
      </c>
      <c r="AL713" s="29" t="s">
        <v>13326</v>
      </c>
    </row>
    <row r="714" spans="1:38" x14ac:dyDescent="0.2">
      <c r="A714" s="35" t="s">
        <v>16</v>
      </c>
      <c r="B714" s="36">
        <v>3793</v>
      </c>
      <c r="C714" s="36"/>
      <c r="D714" s="36" t="s">
        <v>1349</v>
      </c>
      <c r="E714" s="37" t="s">
        <v>2347</v>
      </c>
      <c r="F714" s="38" t="s">
        <v>1266</v>
      </c>
      <c r="G714" s="38" t="s">
        <v>1268</v>
      </c>
      <c r="H714" s="35" t="s">
        <v>1542</v>
      </c>
      <c r="I714" s="35"/>
      <c r="J714" s="29" t="s">
        <v>1405</v>
      </c>
      <c r="K714" s="29" t="s">
        <v>1424</v>
      </c>
      <c r="L714" s="29" t="s">
        <v>2348</v>
      </c>
      <c r="M714" s="39">
        <v>18.502132552809314</v>
      </c>
      <c r="N714" s="39">
        <v>92.447342915811092</v>
      </c>
      <c r="O714" s="29">
        <v>44197</v>
      </c>
      <c r="P714" s="29">
        <v>46022</v>
      </c>
      <c r="Q714" s="40">
        <v>4.9965776999999996</v>
      </c>
      <c r="R714" s="39">
        <v>18.479342915811088</v>
      </c>
      <c r="S714" s="39">
        <v>18.479342915811088</v>
      </c>
      <c r="T714" s="39">
        <v>18.479342915811088</v>
      </c>
      <c r="U714" s="39">
        <v>18.529971252566735</v>
      </c>
      <c r="V714" s="39">
        <v>18.479342915811088</v>
      </c>
      <c r="W714" s="29" t="s">
        <v>265</v>
      </c>
      <c r="X714" s="29" t="s">
        <v>11773</v>
      </c>
      <c r="Y714" s="29">
        <v>45238</v>
      </c>
      <c r="Z714" s="41" t="s">
        <v>11759</v>
      </c>
      <c r="AA714" s="42" t="s">
        <v>1349</v>
      </c>
      <c r="AB714" s="29" t="s">
        <v>258</v>
      </c>
      <c r="AC714" s="29" t="s">
        <v>258</v>
      </c>
      <c r="AD714" s="29" t="s">
        <v>265</v>
      </c>
      <c r="AE714" s="29" t="s">
        <v>1367</v>
      </c>
      <c r="AF714" s="29" t="s">
        <v>1378</v>
      </c>
      <c r="AG714" s="183" t="s">
        <v>1379</v>
      </c>
      <c r="AH714" s="29" t="s">
        <v>1356</v>
      </c>
      <c r="AI714" s="29" t="s">
        <v>1357</v>
      </c>
      <c r="AJ714" s="29" t="s">
        <v>258</v>
      </c>
      <c r="AK714" s="29" t="s">
        <v>258</v>
      </c>
      <c r="AL714" s="29" t="s">
        <v>13327</v>
      </c>
    </row>
    <row r="715" spans="1:38" x14ac:dyDescent="0.2">
      <c r="A715" s="35" t="s">
        <v>16</v>
      </c>
      <c r="B715" s="36">
        <v>3797</v>
      </c>
      <c r="C715" s="36"/>
      <c r="D715" s="36" t="s">
        <v>1349</v>
      </c>
      <c r="E715" s="37" t="s">
        <v>2349</v>
      </c>
      <c r="F715" s="38" t="s">
        <v>1269</v>
      </c>
      <c r="G715" s="38" t="s">
        <v>1271</v>
      </c>
      <c r="H715" s="35" t="s">
        <v>1440</v>
      </c>
      <c r="I715" s="35"/>
      <c r="J715" s="29" t="s">
        <v>1405</v>
      </c>
      <c r="K715" s="29" t="s">
        <v>1434</v>
      </c>
      <c r="L715" s="29" t="s">
        <v>1425</v>
      </c>
      <c r="M715" s="39">
        <v>101.10650606147426</v>
      </c>
      <c r="N715" s="39">
        <v>396.67521971252569</v>
      </c>
      <c r="O715" s="29">
        <v>44197</v>
      </c>
      <c r="P715" s="29">
        <v>45630</v>
      </c>
      <c r="Q715" s="40">
        <v>3.9233402000000002</v>
      </c>
      <c r="R715" s="39">
        <v>100.96684462696783</v>
      </c>
      <c r="S715" s="39">
        <v>100.96684462696783</v>
      </c>
      <c r="T715" s="39">
        <v>100.96684462696783</v>
      </c>
      <c r="U715" s="39">
        <v>93.774685831622179</v>
      </c>
      <c r="V715" s="39">
        <v>0</v>
      </c>
      <c r="W715" s="29" t="s">
        <v>1357</v>
      </c>
      <c r="X715" s="29" t="s">
        <v>258</v>
      </c>
      <c r="Y715" s="29" t="s">
        <v>1349</v>
      </c>
      <c r="Z715" s="41" t="s">
        <v>1349</v>
      </c>
      <c r="AA715" s="42" t="s">
        <v>1349</v>
      </c>
      <c r="AB715" s="43" t="s">
        <v>265</v>
      </c>
      <c r="AC715" s="29" t="s">
        <v>258</v>
      </c>
      <c r="AD715" s="29" t="s">
        <v>258</v>
      </c>
      <c r="AE715" s="29" t="s">
        <v>1353</v>
      </c>
      <c r="AF715" s="29" t="s">
        <v>1368</v>
      </c>
      <c r="AG715" s="183" t="s">
        <v>1369</v>
      </c>
      <c r="AH715" s="29" t="s">
        <v>1356</v>
      </c>
      <c r="AI715" s="29" t="s">
        <v>1357</v>
      </c>
      <c r="AJ715" s="29" t="s">
        <v>258</v>
      </c>
      <c r="AK715" s="29" t="s">
        <v>258</v>
      </c>
      <c r="AL715" s="29" t="s">
        <v>13326</v>
      </c>
    </row>
    <row r="716" spans="1:38" x14ac:dyDescent="0.2">
      <c r="A716" s="35" t="s">
        <v>16</v>
      </c>
      <c r="B716" s="36">
        <v>3801</v>
      </c>
      <c r="C716" s="36"/>
      <c r="D716" s="36" t="s">
        <v>1349</v>
      </c>
      <c r="E716" s="37" t="s">
        <v>2350</v>
      </c>
      <c r="F716" s="38" t="s">
        <v>1269</v>
      </c>
      <c r="G716" s="38" t="s">
        <v>1273</v>
      </c>
      <c r="H716" s="35" t="s">
        <v>1393</v>
      </c>
      <c r="I716" s="35"/>
      <c r="J716" s="29" t="s">
        <v>484</v>
      </c>
      <c r="K716" s="29" t="s">
        <v>1365</v>
      </c>
      <c r="L716" s="29" t="s">
        <v>1366</v>
      </c>
      <c r="M716" s="39">
        <v>39.83934478714496</v>
      </c>
      <c r="N716" s="39">
        <v>0.65444490075290895</v>
      </c>
      <c r="O716" s="29">
        <v>44197</v>
      </c>
      <c r="P716" s="29">
        <v>44203</v>
      </c>
      <c r="Q716" s="40">
        <v>1.64271E-2</v>
      </c>
      <c r="R716" s="39">
        <v>0.65444490075290895</v>
      </c>
      <c r="S716" s="39">
        <v>0</v>
      </c>
      <c r="T716" s="39">
        <v>0</v>
      </c>
      <c r="U716" s="39">
        <v>0</v>
      </c>
      <c r="V716" s="39">
        <v>0</v>
      </c>
      <c r="W716" s="29" t="s">
        <v>1357</v>
      </c>
      <c r="X716" s="29" t="s">
        <v>258</v>
      </c>
      <c r="Y716" s="29" t="s">
        <v>1349</v>
      </c>
      <c r="Z716" s="41" t="s">
        <v>1349</v>
      </c>
      <c r="AA716" s="42" t="s">
        <v>1349</v>
      </c>
      <c r="AB716" s="29" t="s">
        <v>258</v>
      </c>
      <c r="AC716" s="29" t="s">
        <v>258</v>
      </c>
      <c r="AD716" s="29" t="s">
        <v>265</v>
      </c>
      <c r="AE716" s="29" t="s">
        <v>1367</v>
      </c>
      <c r="AF716" s="29" t="s">
        <v>1368</v>
      </c>
      <c r="AG716" s="183" t="s">
        <v>1369</v>
      </c>
      <c r="AH716" s="29" t="s">
        <v>1413</v>
      </c>
      <c r="AI716" s="29" t="s">
        <v>1357</v>
      </c>
      <c r="AJ716" s="29" t="s">
        <v>258</v>
      </c>
      <c r="AK716" s="29" t="s">
        <v>258</v>
      </c>
      <c r="AL716" s="29" t="s">
        <v>13326</v>
      </c>
    </row>
    <row r="717" spans="1:38" x14ac:dyDescent="0.2">
      <c r="A717" s="35" t="s">
        <v>16</v>
      </c>
      <c r="B717" s="36">
        <v>3804</v>
      </c>
      <c r="C717" s="36"/>
      <c r="D717" s="36" t="s">
        <v>1349</v>
      </c>
      <c r="E717" s="37" t="s">
        <v>2351</v>
      </c>
      <c r="F717" s="38" t="s">
        <v>1269</v>
      </c>
      <c r="G717" s="38" t="s">
        <v>1271</v>
      </c>
      <c r="H717" s="35" t="s">
        <v>1440</v>
      </c>
      <c r="I717" s="35"/>
      <c r="J717" s="29" t="s">
        <v>484</v>
      </c>
      <c r="K717" s="29" t="s">
        <v>1365</v>
      </c>
      <c r="L717" s="29" t="s">
        <v>1384</v>
      </c>
      <c r="M717" s="39">
        <v>448.92081242267182</v>
      </c>
      <c r="N717" s="39">
        <v>1740.3747241615331</v>
      </c>
      <c r="O717" s="29">
        <v>44197</v>
      </c>
      <c r="P717" s="29">
        <v>45613</v>
      </c>
      <c r="Q717" s="40">
        <v>3.8767966999999999</v>
      </c>
      <c r="R717" s="39">
        <v>448.29694729637231</v>
      </c>
      <c r="S717" s="39">
        <v>448.29694729637231</v>
      </c>
      <c r="T717" s="39">
        <v>448.29694729637231</v>
      </c>
      <c r="U717" s="39">
        <v>395.48388227241617</v>
      </c>
      <c r="V717" s="39">
        <v>0</v>
      </c>
      <c r="W717" s="29" t="s">
        <v>265</v>
      </c>
      <c r="X717" s="29" t="s">
        <v>11773</v>
      </c>
      <c r="Y717" s="29">
        <v>45236</v>
      </c>
      <c r="Z717" s="41" t="s">
        <v>11759</v>
      </c>
      <c r="AA717" s="42" t="s">
        <v>1349</v>
      </c>
      <c r="AB717" s="29" t="s">
        <v>258</v>
      </c>
      <c r="AC717" s="29" t="s">
        <v>258</v>
      </c>
      <c r="AD717" s="29" t="s">
        <v>265</v>
      </c>
      <c r="AE717" s="29" t="s">
        <v>1353</v>
      </c>
      <c r="AF717" s="29" t="s">
        <v>1368</v>
      </c>
      <c r="AG717" s="183" t="s">
        <v>1369</v>
      </c>
      <c r="AH717" s="29" t="s">
        <v>1356</v>
      </c>
      <c r="AI717" s="29" t="s">
        <v>1357</v>
      </c>
      <c r="AJ717" s="29" t="s">
        <v>258</v>
      </c>
      <c r="AK717" s="29" t="s">
        <v>258</v>
      </c>
      <c r="AL717" s="29" t="s">
        <v>13327</v>
      </c>
    </row>
    <row r="718" spans="1:38" x14ac:dyDescent="0.2">
      <c r="A718" s="35" t="s">
        <v>16</v>
      </c>
      <c r="B718" s="36">
        <v>3809</v>
      </c>
      <c r="C718" s="36"/>
      <c r="D718" s="36" t="s">
        <v>1349</v>
      </c>
      <c r="E718" s="37" t="s">
        <v>2352</v>
      </c>
      <c r="F718" s="38" t="s">
        <v>1269</v>
      </c>
      <c r="G718" s="38" t="s">
        <v>1271</v>
      </c>
      <c r="H718" s="35" t="s">
        <v>11597</v>
      </c>
      <c r="I718" s="35"/>
      <c r="J718" s="29" t="s">
        <v>1371</v>
      </c>
      <c r="K718" s="29" t="s">
        <v>1371</v>
      </c>
      <c r="L718" s="29" t="s">
        <v>1366</v>
      </c>
      <c r="M718" s="39">
        <v>24.048606754159891</v>
      </c>
      <c r="N718" s="39">
        <v>30.61629568788501</v>
      </c>
      <c r="O718" s="29">
        <v>44197</v>
      </c>
      <c r="P718" s="29">
        <v>44662</v>
      </c>
      <c r="Q718" s="40">
        <v>1.2731006</v>
      </c>
      <c r="R718" s="39">
        <v>23.980574948665296</v>
      </c>
      <c r="S718" s="39">
        <v>6.6357207392197131</v>
      </c>
      <c r="T718" s="39">
        <v>0</v>
      </c>
      <c r="U718" s="39">
        <v>0</v>
      </c>
      <c r="V718" s="39">
        <v>0</v>
      </c>
      <c r="W718" s="29" t="s">
        <v>1357</v>
      </c>
      <c r="X718" s="29" t="s">
        <v>258</v>
      </c>
      <c r="Y718" s="29" t="s">
        <v>1349</v>
      </c>
      <c r="Z718" s="41" t="s">
        <v>1349</v>
      </c>
      <c r="AA718" s="42" t="s">
        <v>1349</v>
      </c>
      <c r="AB718" s="29" t="s">
        <v>258</v>
      </c>
      <c r="AC718" s="29" t="s">
        <v>258</v>
      </c>
      <c r="AD718" s="29" t="s">
        <v>265</v>
      </c>
      <c r="AE718" s="29" t="s">
        <v>1367</v>
      </c>
      <c r="AF718" s="29" t="s">
        <v>1368</v>
      </c>
      <c r="AG718" s="183" t="s">
        <v>1369</v>
      </c>
      <c r="AH718" s="29" t="s">
        <v>1413</v>
      </c>
      <c r="AI718" s="29" t="s">
        <v>1357</v>
      </c>
      <c r="AJ718" s="29" t="s">
        <v>258</v>
      </c>
      <c r="AK718" s="29" t="s">
        <v>258</v>
      </c>
      <c r="AL718" s="29" t="s">
        <v>13326</v>
      </c>
    </row>
    <row r="719" spans="1:38" x14ac:dyDescent="0.2">
      <c r="A719" s="35" t="s">
        <v>16</v>
      </c>
      <c r="B719" s="36">
        <v>3813</v>
      </c>
      <c r="C719" s="36"/>
      <c r="D719" s="36" t="s">
        <v>1349</v>
      </c>
      <c r="E719" s="37" t="s">
        <v>2353</v>
      </c>
      <c r="F719" s="38" t="s">
        <v>1269</v>
      </c>
      <c r="G719" s="38" t="s">
        <v>1273</v>
      </c>
      <c r="H719" s="35" t="s">
        <v>1393</v>
      </c>
      <c r="I719" s="35"/>
      <c r="J719" s="29" t="s">
        <v>1371</v>
      </c>
      <c r="K719" s="29" t="s">
        <v>1371</v>
      </c>
      <c r="L719" s="29" t="s">
        <v>1366</v>
      </c>
      <c r="M719" s="39">
        <v>1.1073034619213242</v>
      </c>
      <c r="N719" s="39">
        <v>0.26981519507186857</v>
      </c>
      <c r="O719" s="29">
        <v>44197</v>
      </c>
      <c r="P719" s="29">
        <v>44286</v>
      </c>
      <c r="Q719" s="40">
        <v>0.24366869999999999</v>
      </c>
      <c r="R719" s="39">
        <v>0.26981519507186857</v>
      </c>
      <c r="S719" s="39">
        <v>0</v>
      </c>
      <c r="T719" s="39">
        <v>0</v>
      </c>
      <c r="U719" s="39">
        <v>0</v>
      </c>
      <c r="V719" s="39">
        <v>0</v>
      </c>
      <c r="W719" s="29" t="s">
        <v>265</v>
      </c>
      <c r="X719" s="29" t="s">
        <v>11773</v>
      </c>
      <c r="Y719" s="29">
        <v>45289</v>
      </c>
      <c r="Z719" s="41" t="s">
        <v>11760</v>
      </c>
      <c r="AA719" s="42" t="s">
        <v>1349</v>
      </c>
      <c r="AB719" s="29" t="s">
        <v>258</v>
      </c>
      <c r="AC719" s="29" t="s">
        <v>258</v>
      </c>
      <c r="AD719" s="29" t="s">
        <v>265</v>
      </c>
      <c r="AE719" s="29" t="s">
        <v>1367</v>
      </c>
      <c r="AF719" s="29" t="s">
        <v>1368</v>
      </c>
      <c r="AG719" s="183" t="s">
        <v>1369</v>
      </c>
      <c r="AH719" s="29" t="s">
        <v>1413</v>
      </c>
      <c r="AI719" s="29" t="s">
        <v>1357</v>
      </c>
      <c r="AJ719" s="29" t="s">
        <v>258</v>
      </c>
      <c r="AK719" s="29" t="s">
        <v>258</v>
      </c>
      <c r="AL719" s="29" t="s">
        <v>13327</v>
      </c>
    </row>
    <row r="720" spans="1:38" x14ac:dyDescent="0.2">
      <c r="A720" s="35" t="s">
        <v>16</v>
      </c>
      <c r="B720" s="36">
        <v>3816</v>
      </c>
      <c r="C720" s="36"/>
      <c r="D720" s="36" t="s">
        <v>1349</v>
      </c>
      <c r="E720" s="37" t="s">
        <v>2354</v>
      </c>
      <c r="F720" s="38" t="s">
        <v>1266</v>
      </c>
      <c r="G720" s="38" t="s">
        <v>1268</v>
      </c>
      <c r="H720" s="35" t="s">
        <v>1133</v>
      </c>
      <c r="I720" s="35"/>
      <c r="J720" s="29" t="s">
        <v>484</v>
      </c>
      <c r="K720" s="29" t="s">
        <v>1365</v>
      </c>
      <c r="L720" s="29" t="s">
        <v>1366</v>
      </c>
      <c r="M720" s="39">
        <v>20.505229533705069</v>
      </c>
      <c r="N720" s="39">
        <v>102.45597262149214</v>
      </c>
      <c r="O720" s="29">
        <v>44197</v>
      </c>
      <c r="P720" s="29">
        <v>46022</v>
      </c>
      <c r="Q720" s="40">
        <v>4.9965776999999996</v>
      </c>
      <c r="R720" s="39">
        <v>20.479972621492127</v>
      </c>
      <c r="S720" s="39">
        <v>20.479972621492127</v>
      </c>
      <c r="T720" s="39">
        <v>20.479972621492127</v>
      </c>
      <c r="U720" s="39">
        <v>20.536082135523614</v>
      </c>
      <c r="V720" s="39">
        <v>20.479972621492127</v>
      </c>
      <c r="W720" s="29" t="s">
        <v>265</v>
      </c>
      <c r="X720" s="29" t="s">
        <v>11773</v>
      </c>
      <c r="Y720" s="29">
        <v>45154</v>
      </c>
      <c r="Z720" s="41" t="s">
        <v>11756</v>
      </c>
      <c r="AA720" s="42" t="s">
        <v>1349</v>
      </c>
      <c r="AB720" s="29" t="s">
        <v>258</v>
      </c>
      <c r="AC720" s="29" t="s">
        <v>258</v>
      </c>
      <c r="AD720" s="29" t="s">
        <v>265</v>
      </c>
      <c r="AE720" s="29" t="s">
        <v>1367</v>
      </c>
      <c r="AF720" s="29" t="s">
        <v>1368</v>
      </c>
      <c r="AG720" s="183" t="s">
        <v>1369</v>
      </c>
      <c r="AH720" s="29" t="s">
        <v>1356</v>
      </c>
      <c r="AI720" s="29" t="s">
        <v>1357</v>
      </c>
      <c r="AJ720" s="29" t="s">
        <v>258</v>
      </c>
      <c r="AK720" s="29" t="s">
        <v>258</v>
      </c>
      <c r="AL720" s="29" t="s">
        <v>13327</v>
      </c>
    </row>
    <row r="721" spans="1:38" x14ac:dyDescent="0.2">
      <c r="A721" s="35" t="s">
        <v>16</v>
      </c>
      <c r="B721" s="36">
        <v>3819</v>
      </c>
      <c r="C721" s="36"/>
      <c r="D721" s="36" t="s">
        <v>1349</v>
      </c>
      <c r="E721" s="37" t="s">
        <v>2355</v>
      </c>
      <c r="F721" s="38" t="s">
        <v>1269</v>
      </c>
      <c r="G721" s="38" t="s">
        <v>1271</v>
      </c>
      <c r="H721" s="35" t="s">
        <v>1440</v>
      </c>
      <c r="I721" s="35"/>
      <c r="J721" s="29" t="s">
        <v>1371</v>
      </c>
      <c r="K721" s="29" t="s">
        <v>1371</v>
      </c>
      <c r="L721" s="29" t="s">
        <v>1384</v>
      </c>
      <c r="M721" s="39">
        <v>91.162701294496529</v>
      </c>
      <c r="N721" s="39">
        <v>29.701190965092405</v>
      </c>
      <c r="O721" s="29">
        <v>44197</v>
      </c>
      <c r="P721" s="29">
        <v>44316</v>
      </c>
      <c r="Q721" s="40">
        <v>0.32580419999999999</v>
      </c>
      <c r="R721" s="39">
        <v>29.701190965092405</v>
      </c>
      <c r="S721" s="39">
        <v>0</v>
      </c>
      <c r="T721" s="39">
        <v>0</v>
      </c>
      <c r="U721" s="39">
        <v>0</v>
      </c>
      <c r="V721" s="39">
        <v>0</v>
      </c>
      <c r="W721" s="29" t="s">
        <v>1357</v>
      </c>
      <c r="X721" s="29" t="s">
        <v>258</v>
      </c>
      <c r="Y721" s="29" t="s">
        <v>1349</v>
      </c>
      <c r="Z721" s="41" t="s">
        <v>1349</v>
      </c>
      <c r="AA721" s="42" t="s">
        <v>1349</v>
      </c>
      <c r="AB721" s="29" t="s">
        <v>258</v>
      </c>
      <c r="AC721" s="29" t="s">
        <v>258</v>
      </c>
      <c r="AD721" s="29" t="s">
        <v>265</v>
      </c>
      <c r="AE721" s="29" t="s">
        <v>1353</v>
      </c>
      <c r="AF721" s="29" t="s">
        <v>1368</v>
      </c>
      <c r="AG721" s="183" t="s">
        <v>1369</v>
      </c>
      <c r="AH721" s="29" t="s">
        <v>1413</v>
      </c>
      <c r="AI721" s="29" t="s">
        <v>1357</v>
      </c>
      <c r="AJ721" s="29" t="s">
        <v>258</v>
      </c>
      <c r="AK721" s="29" t="s">
        <v>258</v>
      </c>
      <c r="AL721" s="29" t="s">
        <v>13326</v>
      </c>
    </row>
    <row r="722" spans="1:38" x14ac:dyDescent="0.2">
      <c r="A722" s="35" t="s">
        <v>16</v>
      </c>
      <c r="B722" s="36">
        <v>3820</v>
      </c>
      <c r="C722" s="36"/>
      <c r="D722" s="36" t="s">
        <v>1349</v>
      </c>
      <c r="E722" s="37" t="s">
        <v>2356</v>
      </c>
      <c r="F722" s="38" t="s">
        <v>1269</v>
      </c>
      <c r="G722" s="38" t="s">
        <v>1274</v>
      </c>
      <c r="H722" s="35" t="s">
        <v>2334</v>
      </c>
      <c r="I722" s="35"/>
      <c r="J722" s="29" t="s">
        <v>322</v>
      </c>
      <c r="K722" s="29" t="s">
        <v>336</v>
      </c>
      <c r="L722" s="29" t="s">
        <v>1402</v>
      </c>
      <c r="M722" s="39">
        <v>51.647699160515799</v>
      </c>
      <c r="N722" s="39">
        <v>5.7975523613963036</v>
      </c>
      <c r="O722" s="29">
        <v>44197</v>
      </c>
      <c r="P722" s="29">
        <v>44238</v>
      </c>
      <c r="Q722" s="40">
        <v>0.1122519</v>
      </c>
      <c r="R722" s="39">
        <v>5.7975523613963036</v>
      </c>
      <c r="S722" s="39">
        <v>0</v>
      </c>
      <c r="T722" s="39">
        <v>0</v>
      </c>
      <c r="U722" s="39">
        <v>0</v>
      </c>
      <c r="V722" s="39">
        <v>0</v>
      </c>
      <c r="W722" s="29" t="s">
        <v>1357</v>
      </c>
      <c r="X722" s="29" t="s">
        <v>258</v>
      </c>
      <c r="Y722" s="29" t="s">
        <v>1349</v>
      </c>
      <c r="Z722" s="41" t="s">
        <v>1349</v>
      </c>
      <c r="AA722" s="42" t="s">
        <v>1349</v>
      </c>
      <c r="AB722" s="29" t="s">
        <v>258</v>
      </c>
      <c r="AC722" s="29" t="s">
        <v>258</v>
      </c>
      <c r="AD722" s="29" t="s">
        <v>265</v>
      </c>
      <c r="AE722" s="29" t="s">
        <v>1353</v>
      </c>
      <c r="AF722" s="29" t="s">
        <v>1361</v>
      </c>
      <c r="AG722" s="183" t="s">
        <v>1362</v>
      </c>
      <c r="AH722" s="29" t="s">
        <v>1413</v>
      </c>
      <c r="AI722" s="29" t="s">
        <v>1357</v>
      </c>
      <c r="AJ722" s="29" t="s">
        <v>258</v>
      </c>
      <c r="AK722" s="29" t="s">
        <v>258</v>
      </c>
      <c r="AL722" s="29" t="s">
        <v>13326</v>
      </c>
    </row>
    <row r="723" spans="1:38" x14ac:dyDescent="0.2">
      <c r="A723" s="35" t="s">
        <v>16</v>
      </c>
      <c r="B723" s="36">
        <v>3828</v>
      </c>
      <c r="C723" s="36"/>
      <c r="D723" s="36" t="s">
        <v>1349</v>
      </c>
      <c r="E723" s="37" t="s">
        <v>2357</v>
      </c>
      <c r="F723" s="38" t="s">
        <v>1269</v>
      </c>
      <c r="G723" s="38" t="s">
        <v>1271</v>
      </c>
      <c r="H723" s="35" t="s">
        <v>1440</v>
      </c>
      <c r="I723" s="35"/>
      <c r="J723" s="29" t="s">
        <v>1371</v>
      </c>
      <c r="K723" s="29" t="s">
        <v>1371</v>
      </c>
      <c r="L723" s="29" t="s">
        <v>1384</v>
      </c>
      <c r="M723" s="39">
        <v>109.76222328405416</v>
      </c>
      <c r="N723" s="39">
        <v>432.43761806981519</v>
      </c>
      <c r="O723" s="29">
        <v>44197</v>
      </c>
      <c r="P723" s="29">
        <v>45636</v>
      </c>
      <c r="Q723" s="40">
        <v>3.9397673000000002</v>
      </c>
      <c r="R723" s="39">
        <v>109.61092402464067</v>
      </c>
      <c r="S723" s="39">
        <v>109.61092402464067</v>
      </c>
      <c r="T723" s="39">
        <v>109.61092402464067</v>
      </c>
      <c r="U723" s="39">
        <v>103.60484599589323</v>
      </c>
      <c r="V723" s="39">
        <v>0</v>
      </c>
      <c r="W723" s="29" t="s">
        <v>265</v>
      </c>
      <c r="X723" s="29" t="s">
        <v>11773</v>
      </c>
      <c r="Y723" s="29">
        <v>45272</v>
      </c>
      <c r="Z723" s="41" t="s">
        <v>11760</v>
      </c>
      <c r="AA723" s="42" t="s">
        <v>1349</v>
      </c>
      <c r="AB723" s="29" t="s">
        <v>258</v>
      </c>
      <c r="AC723" s="29" t="s">
        <v>258</v>
      </c>
      <c r="AD723" s="29" t="s">
        <v>265</v>
      </c>
      <c r="AE723" s="29" t="s">
        <v>1353</v>
      </c>
      <c r="AF723" s="29" t="s">
        <v>1368</v>
      </c>
      <c r="AG723" s="183" t="s">
        <v>1369</v>
      </c>
      <c r="AH723" s="29" t="s">
        <v>1356</v>
      </c>
      <c r="AI723" s="29" t="s">
        <v>1357</v>
      </c>
      <c r="AJ723" s="29" t="s">
        <v>258</v>
      </c>
      <c r="AK723" s="29" t="s">
        <v>258</v>
      </c>
      <c r="AL723" s="29" t="s">
        <v>13327</v>
      </c>
    </row>
    <row r="724" spans="1:38" x14ac:dyDescent="0.2">
      <c r="A724" s="35" t="s">
        <v>16</v>
      </c>
      <c r="B724" s="36">
        <v>3838</v>
      </c>
      <c r="C724" s="36"/>
      <c r="D724" s="36" t="s">
        <v>1349</v>
      </c>
      <c r="E724" s="37" t="s">
        <v>2358</v>
      </c>
      <c r="F724" s="38" t="s">
        <v>1269</v>
      </c>
      <c r="G724" s="38" t="s">
        <v>1271</v>
      </c>
      <c r="H724" s="35" t="s">
        <v>1440</v>
      </c>
      <c r="I724" s="35"/>
      <c r="J724" s="29" t="s">
        <v>1405</v>
      </c>
      <c r="K724" s="29" t="s">
        <v>1434</v>
      </c>
      <c r="L724" s="29" t="s">
        <v>1425</v>
      </c>
      <c r="M724" s="39">
        <v>92.712459360620869</v>
      </c>
      <c r="N724" s="39">
        <v>370.596</v>
      </c>
      <c r="O724" s="29">
        <v>44197</v>
      </c>
      <c r="P724" s="29">
        <v>45657</v>
      </c>
      <c r="Q724" s="40">
        <v>3.9972620999999999</v>
      </c>
      <c r="R724" s="39">
        <v>92.585585215605747</v>
      </c>
      <c r="S724" s="39">
        <v>92.585585215605747</v>
      </c>
      <c r="T724" s="39">
        <v>92.585585215605747</v>
      </c>
      <c r="U724" s="39">
        <v>92.83924435318275</v>
      </c>
      <c r="V724" s="39">
        <v>0</v>
      </c>
      <c r="W724" s="29" t="s">
        <v>1357</v>
      </c>
      <c r="X724" s="29" t="s">
        <v>258</v>
      </c>
      <c r="Y724" s="29" t="s">
        <v>1349</v>
      </c>
      <c r="Z724" s="41" t="s">
        <v>1349</v>
      </c>
      <c r="AA724" s="42" t="s">
        <v>1349</v>
      </c>
      <c r="AB724" s="43" t="s">
        <v>265</v>
      </c>
      <c r="AC724" s="29" t="s">
        <v>258</v>
      </c>
      <c r="AD724" s="29" t="s">
        <v>258</v>
      </c>
      <c r="AE724" s="29" t="s">
        <v>1353</v>
      </c>
      <c r="AF724" s="29" t="s">
        <v>1368</v>
      </c>
      <c r="AG724" s="183" t="s">
        <v>1369</v>
      </c>
      <c r="AH724" s="29" t="s">
        <v>1356</v>
      </c>
      <c r="AI724" s="29" t="s">
        <v>1357</v>
      </c>
      <c r="AJ724" s="29" t="s">
        <v>258</v>
      </c>
      <c r="AK724" s="29" t="s">
        <v>258</v>
      </c>
      <c r="AL724" s="29" t="s">
        <v>13326</v>
      </c>
    </row>
    <row r="725" spans="1:38" x14ac:dyDescent="0.2">
      <c r="A725" s="35" t="s">
        <v>16</v>
      </c>
      <c r="B725" s="36">
        <v>3840</v>
      </c>
      <c r="C725" s="36"/>
      <c r="D725" s="36" t="s">
        <v>1349</v>
      </c>
      <c r="E725" s="37" t="s">
        <v>2359</v>
      </c>
      <c r="F725" s="38" t="s">
        <v>1269</v>
      </c>
      <c r="G725" s="38" t="s">
        <v>1271</v>
      </c>
      <c r="H725" s="35" t="s">
        <v>1440</v>
      </c>
      <c r="I725" s="35"/>
      <c r="J725" s="29" t="s">
        <v>1371</v>
      </c>
      <c r="K725" s="29" t="s">
        <v>1371</v>
      </c>
      <c r="L725" s="29" t="s">
        <v>1384</v>
      </c>
      <c r="M725" s="39">
        <v>69.578317970755478</v>
      </c>
      <c r="N725" s="39">
        <v>274.12238193018482</v>
      </c>
      <c r="O725" s="29">
        <v>44197</v>
      </c>
      <c r="P725" s="29">
        <v>45636</v>
      </c>
      <c r="Q725" s="40">
        <v>3.9397673000000002</v>
      </c>
      <c r="R725" s="39">
        <v>69.482409308692681</v>
      </c>
      <c r="S725" s="39">
        <v>69.482409308692681</v>
      </c>
      <c r="T725" s="39">
        <v>69.482409308692681</v>
      </c>
      <c r="U725" s="39">
        <v>65.675154004106773</v>
      </c>
      <c r="V725" s="39">
        <v>0</v>
      </c>
      <c r="W725" s="29" t="s">
        <v>265</v>
      </c>
      <c r="X725" s="29" t="s">
        <v>11773</v>
      </c>
      <c r="Y725" s="29">
        <v>45272</v>
      </c>
      <c r="Z725" s="41" t="s">
        <v>11760</v>
      </c>
      <c r="AA725" s="42" t="s">
        <v>1349</v>
      </c>
      <c r="AB725" s="29" t="s">
        <v>258</v>
      </c>
      <c r="AC725" s="29" t="s">
        <v>258</v>
      </c>
      <c r="AD725" s="29" t="s">
        <v>265</v>
      </c>
      <c r="AE725" s="29" t="s">
        <v>1353</v>
      </c>
      <c r="AF725" s="29" t="s">
        <v>1368</v>
      </c>
      <c r="AG725" s="183" t="s">
        <v>1369</v>
      </c>
      <c r="AH725" s="29" t="s">
        <v>1356</v>
      </c>
      <c r="AI725" s="29" t="s">
        <v>1357</v>
      </c>
      <c r="AJ725" s="29" t="s">
        <v>258</v>
      </c>
      <c r="AK725" s="29" t="s">
        <v>258</v>
      </c>
      <c r="AL725" s="29" t="s">
        <v>13327</v>
      </c>
    </row>
    <row r="726" spans="1:38" x14ac:dyDescent="0.2">
      <c r="A726" s="35" t="s">
        <v>16</v>
      </c>
      <c r="B726" s="36">
        <v>3845</v>
      </c>
      <c r="C726" s="36"/>
      <c r="D726" s="36" t="s">
        <v>1349</v>
      </c>
      <c r="E726" s="37" t="s">
        <v>2360</v>
      </c>
      <c r="F726" s="38" t="s">
        <v>1266</v>
      </c>
      <c r="G726" s="38" t="s">
        <v>1268</v>
      </c>
      <c r="H726" s="35" t="s">
        <v>1102</v>
      </c>
      <c r="I726" s="35"/>
      <c r="J726" s="29" t="s">
        <v>1813</v>
      </c>
      <c r="K726" s="29" t="s">
        <v>1813</v>
      </c>
      <c r="L726" s="29" t="s">
        <v>2275</v>
      </c>
      <c r="M726" s="39">
        <v>21.969031173590427</v>
      </c>
      <c r="N726" s="39">
        <v>109.76997125256675</v>
      </c>
      <c r="O726" s="29">
        <v>44197</v>
      </c>
      <c r="P726" s="29">
        <v>46022</v>
      </c>
      <c r="Q726" s="40">
        <v>4.9965776999999996</v>
      </c>
      <c r="R726" s="39">
        <v>21.941971252566734</v>
      </c>
      <c r="S726" s="39">
        <v>21.941971252566734</v>
      </c>
      <c r="T726" s="39">
        <v>21.941971252566734</v>
      </c>
      <c r="U726" s="39">
        <v>22.002086242299796</v>
      </c>
      <c r="V726" s="39">
        <v>21.941971252566734</v>
      </c>
      <c r="W726" s="29" t="s">
        <v>1357</v>
      </c>
      <c r="X726" s="29" t="s">
        <v>258</v>
      </c>
      <c r="Y726" s="29" t="s">
        <v>1349</v>
      </c>
      <c r="Z726" s="41" t="s">
        <v>1349</v>
      </c>
      <c r="AA726" s="42" t="s">
        <v>1349</v>
      </c>
      <c r="AB726" s="29" t="s">
        <v>258</v>
      </c>
      <c r="AC726" s="29" t="s">
        <v>258</v>
      </c>
      <c r="AD726" s="29" t="s">
        <v>258</v>
      </c>
      <c r="AE726" s="29" t="s">
        <v>1353</v>
      </c>
      <c r="AF726" s="29" t="s">
        <v>1468</v>
      </c>
      <c r="AG726" s="183" t="s">
        <v>1469</v>
      </c>
      <c r="AH726" s="29" t="s">
        <v>1413</v>
      </c>
      <c r="AI726" s="29" t="s">
        <v>1357</v>
      </c>
      <c r="AJ726" s="29" t="s">
        <v>258</v>
      </c>
      <c r="AK726" s="29" t="s">
        <v>258</v>
      </c>
      <c r="AL726" s="29" t="s">
        <v>13326</v>
      </c>
    </row>
    <row r="727" spans="1:38" x14ac:dyDescent="0.2">
      <c r="A727" s="35" t="s">
        <v>16</v>
      </c>
      <c r="B727" s="36">
        <v>3857</v>
      </c>
      <c r="C727" s="36"/>
      <c r="D727" s="36" t="s">
        <v>1349</v>
      </c>
      <c r="E727" s="37" t="s">
        <v>2361</v>
      </c>
      <c r="F727" s="38" t="s">
        <v>1269</v>
      </c>
      <c r="G727" s="38" t="s">
        <v>1271</v>
      </c>
      <c r="H727" s="35" t="s">
        <v>1440</v>
      </c>
      <c r="I727" s="35"/>
      <c r="J727" s="29" t="s">
        <v>1371</v>
      </c>
      <c r="K727" s="29" t="s">
        <v>1371</v>
      </c>
      <c r="L727" s="29" t="s">
        <v>1384</v>
      </c>
      <c r="M727" s="39">
        <v>102.54704583661282</v>
      </c>
      <c r="N727" s="39">
        <v>410.7497002053388</v>
      </c>
      <c r="O727" s="29">
        <v>44197</v>
      </c>
      <c r="P727" s="29">
        <v>45660</v>
      </c>
      <c r="Q727" s="40">
        <v>4.0054756999999999</v>
      </c>
      <c r="R727" s="39">
        <v>102.40685831622177</v>
      </c>
      <c r="S727" s="39">
        <v>102.40685831622177</v>
      </c>
      <c r="T727" s="39">
        <v>102.40685831622177</v>
      </c>
      <c r="U727" s="39">
        <v>102.6874250513347</v>
      </c>
      <c r="V727" s="39">
        <v>0.84170020533880907</v>
      </c>
      <c r="W727" s="29" t="s">
        <v>1357</v>
      </c>
      <c r="X727" s="29" t="s">
        <v>258</v>
      </c>
      <c r="Y727" s="29" t="s">
        <v>1349</v>
      </c>
      <c r="Z727" s="41" t="s">
        <v>1349</v>
      </c>
      <c r="AA727" s="42" t="s">
        <v>1349</v>
      </c>
      <c r="AB727" s="29" t="s">
        <v>258</v>
      </c>
      <c r="AC727" s="29" t="s">
        <v>258</v>
      </c>
      <c r="AD727" s="29" t="s">
        <v>265</v>
      </c>
      <c r="AE727" s="29" t="s">
        <v>1353</v>
      </c>
      <c r="AF727" s="29" t="s">
        <v>1368</v>
      </c>
      <c r="AG727" s="183" t="s">
        <v>1369</v>
      </c>
      <c r="AH727" s="29" t="s">
        <v>1356</v>
      </c>
      <c r="AI727" s="29" t="s">
        <v>1357</v>
      </c>
      <c r="AJ727" s="29" t="s">
        <v>258</v>
      </c>
      <c r="AK727" s="29" t="s">
        <v>258</v>
      </c>
      <c r="AL727" s="29" t="s">
        <v>13326</v>
      </c>
    </row>
    <row r="728" spans="1:38" x14ac:dyDescent="0.2">
      <c r="A728" s="35" t="s">
        <v>16</v>
      </c>
      <c r="B728" s="36">
        <v>3858</v>
      </c>
      <c r="C728" s="36"/>
      <c r="D728" s="36" t="s">
        <v>1349</v>
      </c>
      <c r="E728" s="37" t="s">
        <v>2362</v>
      </c>
      <c r="F728" s="38" t="s">
        <v>1269</v>
      </c>
      <c r="G728" s="38" t="s">
        <v>1445</v>
      </c>
      <c r="H728" s="35" t="s">
        <v>12095</v>
      </c>
      <c r="I728" s="35"/>
      <c r="J728" s="29" t="s">
        <v>484</v>
      </c>
      <c r="K728" s="29" t="s">
        <v>1551</v>
      </c>
      <c r="L728" s="29" t="s">
        <v>1366</v>
      </c>
      <c r="M728" s="39">
        <v>47.960259350609654</v>
      </c>
      <c r="N728" s="39">
        <v>189.2148774811773</v>
      </c>
      <c r="O728" s="29">
        <v>44197</v>
      </c>
      <c r="P728" s="29">
        <v>45638</v>
      </c>
      <c r="Q728" s="40">
        <v>3.9452430000000001</v>
      </c>
      <c r="R728" s="39">
        <v>47.894195756331278</v>
      </c>
      <c r="S728" s="39">
        <v>47.894195756331278</v>
      </c>
      <c r="T728" s="39">
        <v>47.894195756331278</v>
      </c>
      <c r="U728" s="39">
        <v>45.53229021218344</v>
      </c>
      <c r="V728" s="39">
        <v>0</v>
      </c>
      <c r="W728" s="29" t="s">
        <v>265</v>
      </c>
      <c r="X728" s="29" t="s">
        <v>11773</v>
      </c>
      <c r="Y728" s="29">
        <v>45267</v>
      </c>
      <c r="Z728" s="41" t="s">
        <v>11760</v>
      </c>
      <c r="AA728" s="42" t="s">
        <v>1349</v>
      </c>
      <c r="AB728" s="29" t="s">
        <v>258</v>
      </c>
      <c r="AC728" s="29" t="s">
        <v>258</v>
      </c>
      <c r="AD728" s="29" t="s">
        <v>265</v>
      </c>
      <c r="AE728" s="29" t="s">
        <v>1367</v>
      </c>
      <c r="AF728" s="29" t="s">
        <v>1368</v>
      </c>
      <c r="AG728" s="183" t="s">
        <v>1369</v>
      </c>
      <c r="AH728" s="29" t="s">
        <v>1356</v>
      </c>
      <c r="AI728" s="29" t="s">
        <v>1357</v>
      </c>
      <c r="AJ728" s="29" t="s">
        <v>258</v>
      </c>
      <c r="AK728" s="29" t="s">
        <v>258</v>
      </c>
      <c r="AL728" s="29" t="s">
        <v>13327</v>
      </c>
    </row>
    <row r="729" spans="1:38" x14ac:dyDescent="0.2">
      <c r="A729" s="35" t="s">
        <v>16</v>
      </c>
      <c r="B729" s="36">
        <v>3867</v>
      </c>
      <c r="C729" s="36"/>
      <c r="D729" s="36" t="s">
        <v>1349</v>
      </c>
      <c r="E729" s="37" t="s">
        <v>2363</v>
      </c>
      <c r="F729" s="38" t="s">
        <v>1269</v>
      </c>
      <c r="G729" s="38" t="s">
        <v>1271</v>
      </c>
      <c r="H729" s="35" t="s">
        <v>1440</v>
      </c>
      <c r="I729" s="35"/>
      <c r="J729" s="29" t="s">
        <v>1371</v>
      </c>
      <c r="K729" s="29" t="s">
        <v>1371</v>
      </c>
      <c r="L729" s="29" t="s">
        <v>1384</v>
      </c>
      <c r="M729" s="39">
        <v>203.8898873663513</v>
      </c>
      <c r="N729" s="39">
        <v>801.60404106776173</v>
      </c>
      <c r="O729" s="29">
        <v>44197</v>
      </c>
      <c r="P729" s="29">
        <v>45633</v>
      </c>
      <c r="Q729" s="40">
        <v>3.9315536999999998</v>
      </c>
      <c r="R729" s="39">
        <v>203.60854209445586</v>
      </c>
      <c r="S729" s="39">
        <v>203.60854209445586</v>
      </c>
      <c r="T729" s="39">
        <v>203.60854209445586</v>
      </c>
      <c r="U729" s="39">
        <v>190.77841478439424</v>
      </c>
      <c r="V729" s="39">
        <v>0</v>
      </c>
      <c r="W729" s="29" t="s">
        <v>265</v>
      </c>
      <c r="X729" s="29" t="s">
        <v>11773</v>
      </c>
      <c r="Y729" s="29">
        <v>45274</v>
      </c>
      <c r="Z729" s="41" t="s">
        <v>11760</v>
      </c>
      <c r="AA729" s="42" t="s">
        <v>1349</v>
      </c>
      <c r="AB729" s="29" t="s">
        <v>258</v>
      </c>
      <c r="AC729" s="29" t="s">
        <v>258</v>
      </c>
      <c r="AD729" s="29" t="s">
        <v>265</v>
      </c>
      <c r="AE729" s="29" t="s">
        <v>1353</v>
      </c>
      <c r="AF729" s="29" t="s">
        <v>1368</v>
      </c>
      <c r="AG729" s="183" t="s">
        <v>1369</v>
      </c>
      <c r="AH729" s="29" t="s">
        <v>1356</v>
      </c>
      <c r="AI729" s="29" t="s">
        <v>1357</v>
      </c>
      <c r="AJ729" s="29" t="s">
        <v>258</v>
      </c>
      <c r="AK729" s="29" t="s">
        <v>258</v>
      </c>
      <c r="AL729" s="29" t="s">
        <v>13327</v>
      </c>
    </row>
    <row r="730" spans="1:38" x14ac:dyDescent="0.2">
      <c r="A730" s="35" t="s">
        <v>16</v>
      </c>
      <c r="B730" s="36">
        <v>3879</v>
      </c>
      <c r="C730" s="36"/>
      <c r="D730" s="36" t="s">
        <v>1349</v>
      </c>
      <c r="E730" s="37" t="s">
        <v>2364</v>
      </c>
      <c r="F730" s="38" t="s">
        <v>1269</v>
      </c>
      <c r="G730" s="38" t="s">
        <v>1271</v>
      </c>
      <c r="H730" s="35" t="s">
        <v>1440</v>
      </c>
      <c r="I730" s="35"/>
      <c r="J730" s="29" t="s">
        <v>484</v>
      </c>
      <c r="K730" s="29" t="s">
        <v>1365</v>
      </c>
      <c r="L730" s="29" t="s">
        <v>1384</v>
      </c>
      <c r="M730" s="39">
        <v>70.449220730359414</v>
      </c>
      <c r="N730" s="39">
        <v>281.60399999999998</v>
      </c>
      <c r="O730" s="29">
        <v>44197</v>
      </c>
      <c r="P730" s="29">
        <v>45657</v>
      </c>
      <c r="Q730" s="40">
        <v>3.9972620999999999</v>
      </c>
      <c r="R730" s="39">
        <v>70.352813141683768</v>
      </c>
      <c r="S730" s="39">
        <v>70.352813141683768</v>
      </c>
      <c r="T730" s="39">
        <v>70.352813141683768</v>
      </c>
      <c r="U730" s="39">
        <v>70.545560574948666</v>
      </c>
      <c r="V730" s="39">
        <v>0</v>
      </c>
      <c r="W730" s="29" t="s">
        <v>265</v>
      </c>
      <c r="X730" s="29" t="s">
        <v>11773</v>
      </c>
      <c r="Y730" s="29">
        <v>45272</v>
      </c>
      <c r="Z730" s="41" t="s">
        <v>11760</v>
      </c>
      <c r="AA730" s="42" t="s">
        <v>1349</v>
      </c>
      <c r="AB730" s="29" t="s">
        <v>258</v>
      </c>
      <c r="AC730" s="29" t="s">
        <v>258</v>
      </c>
      <c r="AD730" s="29" t="s">
        <v>265</v>
      </c>
      <c r="AE730" s="29" t="s">
        <v>1353</v>
      </c>
      <c r="AF730" s="29" t="s">
        <v>1368</v>
      </c>
      <c r="AG730" s="183" t="s">
        <v>1369</v>
      </c>
      <c r="AH730" s="29" t="s">
        <v>1356</v>
      </c>
      <c r="AI730" s="29" t="s">
        <v>1357</v>
      </c>
      <c r="AJ730" s="29" t="s">
        <v>258</v>
      </c>
      <c r="AK730" s="29" t="s">
        <v>258</v>
      </c>
      <c r="AL730" s="29" t="s">
        <v>13327</v>
      </c>
    </row>
    <row r="731" spans="1:38" x14ac:dyDescent="0.2">
      <c r="A731" s="35" t="s">
        <v>16</v>
      </c>
      <c r="B731" s="36">
        <v>3880</v>
      </c>
      <c r="C731" s="36"/>
      <c r="D731" s="36" t="s">
        <v>1349</v>
      </c>
      <c r="E731" s="37" t="s">
        <v>2365</v>
      </c>
      <c r="F731" s="38" t="s">
        <v>1269</v>
      </c>
      <c r="G731" s="38" t="s">
        <v>1273</v>
      </c>
      <c r="H731" s="35" t="s">
        <v>1393</v>
      </c>
      <c r="I731" s="35"/>
      <c r="J731" s="29" t="s">
        <v>274</v>
      </c>
      <c r="K731" s="29" t="s">
        <v>1583</v>
      </c>
      <c r="L731" s="29" t="s">
        <v>1394</v>
      </c>
      <c r="M731" s="39">
        <v>29.353273310590588</v>
      </c>
      <c r="N731" s="39">
        <v>122.31535112936344</v>
      </c>
      <c r="O731" s="29">
        <v>44197</v>
      </c>
      <c r="P731" s="29">
        <v>45719</v>
      </c>
      <c r="Q731" s="40">
        <v>4.1670088999999999</v>
      </c>
      <c r="R731" s="39">
        <v>29.313921971252565</v>
      </c>
      <c r="S731" s="39">
        <v>29.313921971252565</v>
      </c>
      <c r="T731" s="39">
        <v>29.313921971252565</v>
      </c>
      <c r="U731" s="39">
        <v>29.394234086242299</v>
      </c>
      <c r="V731" s="39">
        <v>4.97935112936345</v>
      </c>
      <c r="W731" s="29" t="s">
        <v>265</v>
      </c>
      <c r="X731" s="29" t="s">
        <v>11773</v>
      </c>
      <c r="Y731" s="29">
        <v>45275</v>
      </c>
      <c r="Z731" s="41" t="s">
        <v>11760</v>
      </c>
      <c r="AA731" s="42" t="s">
        <v>1349</v>
      </c>
      <c r="AB731" s="29" t="s">
        <v>258</v>
      </c>
      <c r="AC731" s="29" t="s">
        <v>258</v>
      </c>
      <c r="AD731" s="29" t="s">
        <v>265</v>
      </c>
      <c r="AE731" s="29" t="s">
        <v>1367</v>
      </c>
      <c r="AF731" s="29" t="s">
        <v>1368</v>
      </c>
      <c r="AG731" s="183" t="s">
        <v>1369</v>
      </c>
      <c r="AH731" s="29" t="s">
        <v>1356</v>
      </c>
      <c r="AI731" s="29" t="s">
        <v>1357</v>
      </c>
      <c r="AJ731" s="29" t="s">
        <v>258</v>
      </c>
      <c r="AK731" s="29" t="s">
        <v>258</v>
      </c>
      <c r="AL731" s="29" t="s">
        <v>13327</v>
      </c>
    </row>
    <row r="732" spans="1:38" x14ac:dyDescent="0.2">
      <c r="A732" s="35" t="s">
        <v>16</v>
      </c>
      <c r="B732" s="36">
        <v>3886</v>
      </c>
      <c r="C732" s="36"/>
      <c r="D732" s="36" t="s">
        <v>1349</v>
      </c>
      <c r="E732" s="37" t="s">
        <v>2366</v>
      </c>
      <c r="F732" s="38" t="s">
        <v>1269</v>
      </c>
      <c r="G732" s="38" t="s">
        <v>1271</v>
      </c>
      <c r="H732" s="35" t="s">
        <v>1440</v>
      </c>
      <c r="I732" s="35"/>
      <c r="J732" s="29" t="s">
        <v>1506</v>
      </c>
      <c r="K732" s="29" t="s">
        <v>1507</v>
      </c>
      <c r="L732" s="29" t="s">
        <v>2220</v>
      </c>
      <c r="M732" s="39">
        <v>110.93314012478095</v>
      </c>
      <c r="N732" s="39">
        <v>2.73347022587269</v>
      </c>
      <c r="O732" s="29">
        <v>44197</v>
      </c>
      <c r="P732" s="29">
        <v>44206</v>
      </c>
      <c r="Q732" s="40">
        <v>2.4640700000000001E-2</v>
      </c>
      <c r="R732" s="39">
        <v>2.73347022587269</v>
      </c>
      <c r="S732" s="39">
        <v>0</v>
      </c>
      <c r="T732" s="39">
        <v>0</v>
      </c>
      <c r="U732" s="39">
        <v>0</v>
      </c>
      <c r="V732" s="39">
        <v>0</v>
      </c>
      <c r="W732" s="29" t="s">
        <v>1357</v>
      </c>
      <c r="X732" s="29" t="s">
        <v>258</v>
      </c>
      <c r="Y732" s="29" t="s">
        <v>1349</v>
      </c>
      <c r="Z732" s="41" t="s">
        <v>1349</v>
      </c>
      <c r="AA732" s="42" t="s">
        <v>1349</v>
      </c>
      <c r="AB732" s="29" t="s">
        <v>258</v>
      </c>
      <c r="AC732" s="29" t="s">
        <v>258</v>
      </c>
      <c r="AD732" s="29" t="s">
        <v>258</v>
      </c>
      <c r="AE732" s="29" t="s">
        <v>1353</v>
      </c>
      <c r="AF732" s="29" t="s">
        <v>2221</v>
      </c>
      <c r="AG732" s="183" t="s">
        <v>2222</v>
      </c>
      <c r="AH732" s="29" t="s">
        <v>1413</v>
      </c>
      <c r="AI732" s="29" t="s">
        <v>1357</v>
      </c>
      <c r="AJ732" s="29" t="s">
        <v>258</v>
      </c>
      <c r="AK732" s="29" t="s">
        <v>258</v>
      </c>
      <c r="AL732" s="29" t="s">
        <v>13326</v>
      </c>
    </row>
    <row r="733" spans="1:38" x14ac:dyDescent="0.2">
      <c r="A733" s="35" t="s">
        <v>16</v>
      </c>
      <c r="B733" s="36">
        <v>3887</v>
      </c>
      <c r="C733" s="36"/>
      <c r="D733" s="36" t="s">
        <v>1349</v>
      </c>
      <c r="E733" s="37" t="s">
        <v>2367</v>
      </c>
      <c r="F733" s="38" t="s">
        <v>1266</v>
      </c>
      <c r="G733" s="38" t="s">
        <v>1268</v>
      </c>
      <c r="H733" s="35" t="s">
        <v>1359</v>
      </c>
      <c r="I733" s="35"/>
      <c r="J733" s="29" t="s">
        <v>1466</v>
      </c>
      <c r="K733" s="29" t="s">
        <v>1466</v>
      </c>
      <c r="L733" s="29" t="s">
        <v>2368</v>
      </c>
      <c r="M733" s="39">
        <v>157.72137491683409</v>
      </c>
      <c r="N733" s="39">
        <v>788.06710472279258</v>
      </c>
      <c r="O733" s="29">
        <v>44197</v>
      </c>
      <c r="P733" s="29">
        <v>46022</v>
      </c>
      <c r="Q733" s="40">
        <v>4.9965776999999996</v>
      </c>
      <c r="R733" s="39">
        <v>157.52710472279259</v>
      </c>
      <c r="S733" s="39">
        <v>157.52710472279259</v>
      </c>
      <c r="T733" s="39">
        <v>157.52710472279259</v>
      </c>
      <c r="U733" s="39">
        <v>157.95868583162218</v>
      </c>
      <c r="V733" s="39">
        <v>157.52710472279259</v>
      </c>
      <c r="W733" s="29" t="s">
        <v>1357</v>
      </c>
      <c r="X733" s="29" t="s">
        <v>258</v>
      </c>
      <c r="Y733" s="29" t="s">
        <v>1349</v>
      </c>
      <c r="Z733" s="41" t="s">
        <v>1349</v>
      </c>
      <c r="AA733" s="42" t="s">
        <v>1349</v>
      </c>
      <c r="AB733" s="29" t="s">
        <v>258</v>
      </c>
      <c r="AC733" s="29" t="s">
        <v>258</v>
      </c>
      <c r="AD733" s="29" t="s">
        <v>258</v>
      </c>
      <c r="AE733" s="29" t="s">
        <v>1353</v>
      </c>
      <c r="AF733" s="29" t="s">
        <v>1468</v>
      </c>
      <c r="AG733" s="183" t="s">
        <v>1469</v>
      </c>
      <c r="AH733" s="29" t="s">
        <v>1413</v>
      </c>
      <c r="AI733" s="29" t="s">
        <v>1357</v>
      </c>
      <c r="AJ733" s="29" t="s">
        <v>258</v>
      </c>
      <c r="AK733" s="29" t="s">
        <v>258</v>
      </c>
      <c r="AL733" s="29" t="s">
        <v>13326</v>
      </c>
    </row>
    <row r="734" spans="1:38" x14ac:dyDescent="0.2">
      <c r="A734" s="35" t="s">
        <v>16</v>
      </c>
      <c r="B734" s="36">
        <v>3890</v>
      </c>
      <c r="C734" s="36"/>
      <c r="D734" s="36" t="s">
        <v>1349</v>
      </c>
      <c r="E734" s="37" t="s">
        <v>2369</v>
      </c>
      <c r="F734" s="38" t="s">
        <v>1269</v>
      </c>
      <c r="G734" s="38" t="s">
        <v>1273</v>
      </c>
      <c r="H734" s="35" t="s">
        <v>1393</v>
      </c>
      <c r="I734" s="35"/>
      <c r="J734" s="29" t="s">
        <v>1405</v>
      </c>
      <c r="K734" s="29" t="s">
        <v>1406</v>
      </c>
      <c r="L734" s="29" t="s">
        <v>2370</v>
      </c>
      <c r="M734" s="39">
        <v>75.064728571447191</v>
      </c>
      <c r="N734" s="39">
        <v>36.992881587953462</v>
      </c>
      <c r="O734" s="29">
        <v>44197</v>
      </c>
      <c r="P734" s="29">
        <v>44377</v>
      </c>
      <c r="Q734" s="40">
        <v>0.4928131</v>
      </c>
      <c r="R734" s="39">
        <v>36.992881587953462</v>
      </c>
      <c r="S734" s="39">
        <v>0</v>
      </c>
      <c r="T734" s="39">
        <v>0</v>
      </c>
      <c r="U734" s="39">
        <v>0</v>
      </c>
      <c r="V734" s="39">
        <v>0</v>
      </c>
      <c r="W734" s="29" t="s">
        <v>1357</v>
      </c>
      <c r="X734" s="29" t="s">
        <v>258</v>
      </c>
      <c r="Y734" s="29" t="s">
        <v>1349</v>
      </c>
      <c r="Z734" s="41" t="s">
        <v>1349</v>
      </c>
      <c r="AA734" s="42" t="s">
        <v>1349</v>
      </c>
      <c r="AB734" s="29" t="s">
        <v>265</v>
      </c>
      <c r="AC734" s="29" t="s">
        <v>258</v>
      </c>
      <c r="AD734" s="29" t="s">
        <v>258</v>
      </c>
      <c r="AE734" s="29" t="s">
        <v>1353</v>
      </c>
      <c r="AF734" s="29" t="s">
        <v>2221</v>
      </c>
      <c r="AG734" s="183" t="s">
        <v>2222</v>
      </c>
      <c r="AH734" s="29" t="s">
        <v>1413</v>
      </c>
      <c r="AI734" s="29" t="s">
        <v>1357</v>
      </c>
      <c r="AJ734" s="29" t="s">
        <v>258</v>
      </c>
      <c r="AK734" s="29" t="s">
        <v>258</v>
      </c>
      <c r="AL734" s="29" t="s">
        <v>13326</v>
      </c>
    </row>
    <row r="735" spans="1:38" x14ac:dyDescent="0.2">
      <c r="A735" s="35" t="s">
        <v>16</v>
      </c>
      <c r="B735" s="36">
        <v>3891</v>
      </c>
      <c r="C735" s="36"/>
      <c r="D735" s="36" t="s">
        <v>1349</v>
      </c>
      <c r="E735" s="37" t="s">
        <v>2371</v>
      </c>
      <c r="F735" s="38" t="s">
        <v>1269</v>
      </c>
      <c r="G735" s="38" t="s">
        <v>1271</v>
      </c>
      <c r="H735" s="35" t="s">
        <v>1440</v>
      </c>
      <c r="I735" s="35"/>
      <c r="J735" s="29" t="s">
        <v>1371</v>
      </c>
      <c r="K735" s="29" t="s">
        <v>1371</v>
      </c>
      <c r="L735" s="29" t="s">
        <v>1384</v>
      </c>
      <c r="M735" s="39">
        <v>97.13303550473573</v>
      </c>
      <c r="N735" s="39">
        <v>385.07497330595481</v>
      </c>
      <c r="O735" s="29">
        <v>44197</v>
      </c>
      <c r="P735" s="29">
        <v>45645</v>
      </c>
      <c r="Q735" s="40">
        <v>3.9644078999999999</v>
      </c>
      <c r="R735" s="39">
        <v>96.999561943874056</v>
      </c>
      <c r="S735" s="39">
        <v>96.999561943874056</v>
      </c>
      <c r="T735" s="39">
        <v>96.999561943874056</v>
      </c>
      <c r="U735" s="39">
        <v>94.076287474332659</v>
      </c>
      <c r="V735" s="39">
        <v>0</v>
      </c>
      <c r="W735" s="29" t="s">
        <v>265</v>
      </c>
      <c r="X735" s="29" t="s">
        <v>11773</v>
      </c>
      <c r="Y735" s="29">
        <v>45275</v>
      </c>
      <c r="Z735" s="41" t="s">
        <v>11760</v>
      </c>
      <c r="AA735" s="42" t="s">
        <v>1349</v>
      </c>
      <c r="AB735" s="29" t="s">
        <v>258</v>
      </c>
      <c r="AC735" s="29" t="s">
        <v>258</v>
      </c>
      <c r="AD735" s="29" t="s">
        <v>265</v>
      </c>
      <c r="AE735" s="29" t="s">
        <v>1353</v>
      </c>
      <c r="AF735" s="29" t="s">
        <v>1368</v>
      </c>
      <c r="AG735" s="183" t="s">
        <v>1369</v>
      </c>
      <c r="AH735" s="29" t="s">
        <v>1356</v>
      </c>
      <c r="AI735" s="29" t="s">
        <v>1357</v>
      </c>
      <c r="AJ735" s="29" t="s">
        <v>258</v>
      </c>
      <c r="AK735" s="29" t="s">
        <v>258</v>
      </c>
      <c r="AL735" s="29" t="s">
        <v>13327</v>
      </c>
    </row>
    <row r="736" spans="1:38" x14ac:dyDescent="0.2">
      <c r="A736" s="35" t="s">
        <v>16</v>
      </c>
      <c r="B736" s="36">
        <v>3894</v>
      </c>
      <c r="C736" s="36"/>
      <c r="D736" s="36" t="s">
        <v>1349</v>
      </c>
      <c r="E736" s="37" t="s">
        <v>2372</v>
      </c>
      <c r="F736" s="38" t="s">
        <v>1269</v>
      </c>
      <c r="G736" s="38" t="s">
        <v>1271</v>
      </c>
      <c r="H736" s="35" t="s">
        <v>1440</v>
      </c>
      <c r="I736" s="35"/>
      <c r="J736" s="29" t="s">
        <v>1371</v>
      </c>
      <c r="K736" s="29" t="s">
        <v>1371</v>
      </c>
      <c r="L736" s="29" t="s">
        <v>1384</v>
      </c>
      <c r="M736" s="39">
        <v>96.11442416375948</v>
      </c>
      <c r="N736" s="39">
        <v>380.51048870636549</v>
      </c>
      <c r="O736" s="29">
        <v>44197</v>
      </c>
      <c r="P736" s="29">
        <v>45643</v>
      </c>
      <c r="Q736" s="40">
        <v>3.9589322</v>
      </c>
      <c r="R736" s="39">
        <v>95.982258726899389</v>
      </c>
      <c r="S736" s="39">
        <v>95.982258726899389</v>
      </c>
      <c r="T736" s="39">
        <v>95.982258726899389</v>
      </c>
      <c r="U736" s="39">
        <v>92.563712525667356</v>
      </c>
      <c r="V736" s="39">
        <v>0</v>
      </c>
      <c r="W736" s="29" t="s">
        <v>1357</v>
      </c>
      <c r="X736" s="29" t="s">
        <v>258</v>
      </c>
      <c r="Y736" s="29" t="s">
        <v>1349</v>
      </c>
      <c r="Z736" s="41" t="s">
        <v>1349</v>
      </c>
      <c r="AA736" s="42" t="s">
        <v>1349</v>
      </c>
      <c r="AB736" s="29" t="s">
        <v>258</v>
      </c>
      <c r="AC736" s="29" t="s">
        <v>258</v>
      </c>
      <c r="AD736" s="29" t="s">
        <v>265</v>
      </c>
      <c r="AE736" s="29" t="s">
        <v>1353</v>
      </c>
      <c r="AF736" s="29" t="s">
        <v>1368</v>
      </c>
      <c r="AG736" s="183" t="s">
        <v>1369</v>
      </c>
      <c r="AH736" s="29" t="s">
        <v>1356</v>
      </c>
      <c r="AI736" s="29" t="s">
        <v>1357</v>
      </c>
      <c r="AJ736" s="29" t="s">
        <v>258</v>
      </c>
      <c r="AK736" s="29" t="s">
        <v>258</v>
      </c>
      <c r="AL736" s="29" t="s">
        <v>13326</v>
      </c>
    </row>
    <row r="737" spans="1:38" x14ac:dyDescent="0.2">
      <c r="A737" s="35" t="s">
        <v>16</v>
      </c>
      <c r="B737" s="36">
        <v>3895</v>
      </c>
      <c r="C737" s="36"/>
      <c r="D737" s="36" t="s">
        <v>1349</v>
      </c>
      <c r="E737" s="37" t="s">
        <v>2373</v>
      </c>
      <c r="F737" s="38" t="s">
        <v>1266</v>
      </c>
      <c r="G737" s="38" t="s">
        <v>1268</v>
      </c>
      <c r="H737" s="35" t="s">
        <v>1359</v>
      </c>
      <c r="I737" s="35"/>
      <c r="J737" s="29" t="s">
        <v>484</v>
      </c>
      <c r="K737" s="29" t="s">
        <v>1365</v>
      </c>
      <c r="L737" s="29" t="s">
        <v>1384</v>
      </c>
      <c r="M737" s="39">
        <v>16.603092557934126</v>
      </c>
      <c r="N737" s="39">
        <v>82.958642026009599</v>
      </c>
      <c r="O737" s="29">
        <v>44197</v>
      </c>
      <c r="P737" s="29">
        <v>46022</v>
      </c>
      <c r="Q737" s="40">
        <v>4.9965776999999996</v>
      </c>
      <c r="R737" s="39">
        <v>16.582642026009584</v>
      </c>
      <c r="S737" s="39">
        <v>16.582642026009584</v>
      </c>
      <c r="T737" s="39">
        <v>16.582642026009584</v>
      </c>
      <c r="U737" s="39">
        <v>16.628073921971254</v>
      </c>
      <c r="V737" s="39">
        <v>16.582642026009584</v>
      </c>
      <c r="W737" s="29" t="s">
        <v>265</v>
      </c>
      <c r="X737" s="29" t="s">
        <v>11774</v>
      </c>
      <c r="Y737" s="29">
        <v>45267</v>
      </c>
      <c r="Z737" s="41" t="s">
        <v>11760</v>
      </c>
      <c r="AA737" s="42" t="s">
        <v>1349</v>
      </c>
      <c r="AB737" s="29" t="s">
        <v>258</v>
      </c>
      <c r="AC737" s="29" t="s">
        <v>258</v>
      </c>
      <c r="AD737" s="29" t="s">
        <v>265</v>
      </c>
      <c r="AE737" s="29" t="s">
        <v>1353</v>
      </c>
      <c r="AF737" s="29" t="s">
        <v>1368</v>
      </c>
      <c r="AG737" s="183" t="s">
        <v>1369</v>
      </c>
      <c r="AH737" s="29" t="s">
        <v>1356</v>
      </c>
      <c r="AI737" s="29" t="s">
        <v>1357</v>
      </c>
      <c r="AJ737" s="29" t="s">
        <v>258</v>
      </c>
      <c r="AK737" s="29" t="s">
        <v>258</v>
      </c>
      <c r="AL737" s="29" t="s">
        <v>13327</v>
      </c>
    </row>
    <row r="738" spans="1:38" x14ac:dyDescent="0.2">
      <c r="A738" s="35" t="s">
        <v>16</v>
      </c>
      <c r="B738" s="36">
        <v>3897</v>
      </c>
      <c r="C738" s="36"/>
      <c r="D738" s="36" t="s">
        <v>1349</v>
      </c>
      <c r="E738" s="37" t="s">
        <v>2374</v>
      </c>
      <c r="F738" s="38" t="s">
        <v>1266</v>
      </c>
      <c r="G738" s="38" t="s">
        <v>1268</v>
      </c>
      <c r="H738" s="35" t="s">
        <v>1359</v>
      </c>
      <c r="I738" s="35"/>
      <c r="J738" s="29" t="s">
        <v>484</v>
      </c>
      <c r="K738" s="29" t="s">
        <v>1365</v>
      </c>
      <c r="L738" s="29" t="s">
        <v>1384</v>
      </c>
      <c r="M738" s="39">
        <v>89.797176743972017</v>
      </c>
      <c r="N738" s="39">
        <v>448.67857084188915</v>
      </c>
      <c r="O738" s="29">
        <v>44197</v>
      </c>
      <c r="P738" s="29">
        <v>46022</v>
      </c>
      <c r="Q738" s="40">
        <v>4.9965776999999996</v>
      </c>
      <c r="R738" s="39">
        <v>89.686570841889122</v>
      </c>
      <c r="S738" s="39">
        <v>89.686570841889122</v>
      </c>
      <c r="T738" s="39">
        <v>89.686570841889122</v>
      </c>
      <c r="U738" s="39">
        <v>89.932287474332654</v>
      </c>
      <c r="V738" s="39">
        <v>89.686570841889122</v>
      </c>
      <c r="W738" s="29" t="s">
        <v>265</v>
      </c>
      <c r="X738" s="29" t="s">
        <v>11774</v>
      </c>
      <c r="Y738" s="29">
        <v>45267</v>
      </c>
      <c r="Z738" s="41" t="s">
        <v>11760</v>
      </c>
      <c r="AA738" s="42" t="s">
        <v>1349</v>
      </c>
      <c r="AB738" s="29" t="s">
        <v>258</v>
      </c>
      <c r="AC738" s="29" t="s">
        <v>258</v>
      </c>
      <c r="AD738" s="29" t="s">
        <v>265</v>
      </c>
      <c r="AE738" s="29" t="s">
        <v>1353</v>
      </c>
      <c r="AF738" s="29" t="s">
        <v>1368</v>
      </c>
      <c r="AG738" s="183" t="s">
        <v>1369</v>
      </c>
      <c r="AH738" s="29" t="s">
        <v>1356</v>
      </c>
      <c r="AI738" s="29" t="s">
        <v>1357</v>
      </c>
      <c r="AJ738" s="29" t="s">
        <v>258</v>
      </c>
      <c r="AK738" s="29" t="s">
        <v>258</v>
      </c>
      <c r="AL738" s="29" t="s">
        <v>13327</v>
      </c>
    </row>
    <row r="739" spans="1:38" x14ac:dyDescent="0.2">
      <c r="A739" s="35" t="s">
        <v>16</v>
      </c>
      <c r="B739" s="36">
        <v>3898</v>
      </c>
      <c r="C739" s="36"/>
      <c r="D739" s="36" t="s">
        <v>1349</v>
      </c>
      <c r="E739" s="37" t="s">
        <v>2375</v>
      </c>
      <c r="F739" s="38" t="s">
        <v>1266</v>
      </c>
      <c r="G739" s="38" t="s">
        <v>1268</v>
      </c>
      <c r="H739" s="35" t="s">
        <v>1359</v>
      </c>
      <c r="I739" s="35"/>
      <c r="J739" s="29" t="s">
        <v>484</v>
      </c>
      <c r="K739" s="29" t="s">
        <v>1551</v>
      </c>
      <c r="L739" s="29" t="s">
        <v>1384</v>
      </c>
      <c r="M739" s="39">
        <v>44.512376866178933</v>
      </c>
      <c r="N739" s="39">
        <v>222.40954962354553</v>
      </c>
      <c r="O739" s="29">
        <v>44197</v>
      </c>
      <c r="P739" s="29">
        <v>46022</v>
      </c>
      <c r="Q739" s="40">
        <v>4.9965776999999996</v>
      </c>
      <c r="R739" s="39">
        <v>44.457549623545518</v>
      </c>
      <c r="S739" s="39">
        <v>44.457549623545518</v>
      </c>
      <c r="T739" s="39">
        <v>44.457549623545518</v>
      </c>
      <c r="U739" s="39">
        <v>44.579351129363445</v>
      </c>
      <c r="V739" s="39">
        <v>44.457549623545518</v>
      </c>
      <c r="W739" s="29" t="s">
        <v>265</v>
      </c>
      <c r="X739" s="29" t="s">
        <v>11773</v>
      </c>
      <c r="Y739" s="29">
        <v>45140</v>
      </c>
      <c r="Z739" s="41" t="s">
        <v>11756</v>
      </c>
      <c r="AA739" s="42" t="s">
        <v>1349</v>
      </c>
      <c r="AB739" s="29" t="s">
        <v>258</v>
      </c>
      <c r="AC739" s="29" t="s">
        <v>258</v>
      </c>
      <c r="AD739" s="29" t="s">
        <v>265</v>
      </c>
      <c r="AE739" s="29" t="s">
        <v>1353</v>
      </c>
      <c r="AF739" s="29" t="s">
        <v>1368</v>
      </c>
      <c r="AG739" s="183" t="s">
        <v>1369</v>
      </c>
      <c r="AH739" s="29" t="s">
        <v>1356</v>
      </c>
      <c r="AI739" s="29" t="s">
        <v>1357</v>
      </c>
      <c r="AJ739" s="29" t="s">
        <v>258</v>
      </c>
      <c r="AK739" s="29" t="s">
        <v>258</v>
      </c>
      <c r="AL739" s="29" t="s">
        <v>13327</v>
      </c>
    </row>
    <row r="740" spans="1:38" x14ac:dyDescent="0.2">
      <c r="A740" s="35" t="s">
        <v>16</v>
      </c>
      <c r="B740" s="36">
        <v>3903</v>
      </c>
      <c r="C740" s="36"/>
      <c r="D740" s="36" t="s">
        <v>1349</v>
      </c>
      <c r="E740" s="37" t="s">
        <v>2376</v>
      </c>
      <c r="F740" s="38" t="s">
        <v>1269</v>
      </c>
      <c r="G740" s="38" t="s">
        <v>1271</v>
      </c>
      <c r="H740" s="35" t="s">
        <v>1440</v>
      </c>
      <c r="I740" s="35"/>
      <c r="J740" s="29" t="s">
        <v>1371</v>
      </c>
      <c r="K740" s="29" t="s">
        <v>1371</v>
      </c>
      <c r="L740" s="29" t="s">
        <v>1384</v>
      </c>
      <c r="M740" s="39">
        <v>99.592684372950472</v>
      </c>
      <c r="N740" s="39">
        <v>395.0986995208761</v>
      </c>
      <c r="O740" s="29">
        <v>44197</v>
      </c>
      <c r="P740" s="29">
        <v>45646</v>
      </c>
      <c r="Q740" s="40">
        <v>3.9671457999999999</v>
      </c>
      <c r="R740" s="39">
        <v>99.455879534565369</v>
      </c>
      <c r="S740" s="39">
        <v>99.455879534565369</v>
      </c>
      <c r="T740" s="39">
        <v>99.455879534565369</v>
      </c>
      <c r="U740" s="39">
        <v>96.731060917180017</v>
      </c>
      <c r="V740" s="39">
        <v>0</v>
      </c>
      <c r="W740" s="29" t="s">
        <v>265</v>
      </c>
      <c r="X740" s="29" t="s">
        <v>11773</v>
      </c>
      <c r="Y740" s="29">
        <v>45377</v>
      </c>
      <c r="Z740" s="41" t="s">
        <v>11761</v>
      </c>
      <c r="AA740" s="42" t="s">
        <v>1349</v>
      </c>
      <c r="AB740" s="29" t="s">
        <v>258</v>
      </c>
      <c r="AC740" s="29" t="s">
        <v>258</v>
      </c>
      <c r="AD740" s="29" t="s">
        <v>265</v>
      </c>
      <c r="AE740" s="29" t="s">
        <v>1353</v>
      </c>
      <c r="AF740" s="29" t="s">
        <v>1368</v>
      </c>
      <c r="AG740" s="183" t="s">
        <v>1369</v>
      </c>
      <c r="AH740" s="29" t="s">
        <v>1356</v>
      </c>
      <c r="AI740" s="29" t="s">
        <v>1357</v>
      </c>
      <c r="AJ740" s="29" t="s">
        <v>258</v>
      </c>
      <c r="AK740" s="29" t="s">
        <v>258</v>
      </c>
      <c r="AL740" s="29" t="s">
        <v>13327</v>
      </c>
    </row>
    <row r="741" spans="1:38" x14ac:dyDescent="0.2">
      <c r="A741" s="35" t="s">
        <v>16</v>
      </c>
      <c r="B741" s="36">
        <v>3912</v>
      </c>
      <c r="C741" s="36"/>
      <c r="D741" s="36" t="s">
        <v>1349</v>
      </c>
      <c r="E741" s="37" t="s">
        <v>2377</v>
      </c>
      <c r="F741" s="38" t="s">
        <v>1269</v>
      </c>
      <c r="G741" s="38" t="s">
        <v>1273</v>
      </c>
      <c r="H741" s="35" t="s">
        <v>1393</v>
      </c>
      <c r="I741" s="35"/>
      <c r="J741" s="29" t="s">
        <v>1371</v>
      </c>
      <c r="K741" s="29" t="s">
        <v>1371</v>
      </c>
      <c r="L741" s="29" t="s">
        <v>1366</v>
      </c>
      <c r="M741" s="39">
        <v>7.6558813479416727</v>
      </c>
      <c r="N741" s="39">
        <v>2.4523969883641343</v>
      </c>
      <c r="O741" s="29">
        <v>44197</v>
      </c>
      <c r="P741" s="29">
        <v>44314</v>
      </c>
      <c r="Q741" s="40">
        <v>0.32032850000000002</v>
      </c>
      <c r="R741" s="39">
        <v>2.4523969883641343</v>
      </c>
      <c r="S741" s="39">
        <v>0</v>
      </c>
      <c r="T741" s="39">
        <v>0</v>
      </c>
      <c r="U741" s="39">
        <v>0</v>
      </c>
      <c r="V741" s="39">
        <v>0</v>
      </c>
      <c r="W741" s="29" t="s">
        <v>1357</v>
      </c>
      <c r="X741" s="29" t="s">
        <v>258</v>
      </c>
      <c r="Y741" s="29" t="s">
        <v>1349</v>
      </c>
      <c r="Z741" s="41" t="s">
        <v>1349</v>
      </c>
      <c r="AA741" s="42" t="s">
        <v>1349</v>
      </c>
      <c r="AB741" s="29" t="s">
        <v>258</v>
      </c>
      <c r="AC741" s="29" t="s">
        <v>258</v>
      </c>
      <c r="AD741" s="29" t="s">
        <v>265</v>
      </c>
      <c r="AE741" s="29" t="s">
        <v>1367</v>
      </c>
      <c r="AF741" s="29" t="s">
        <v>1368</v>
      </c>
      <c r="AG741" s="183" t="s">
        <v>1369</v>
      </c>
      <c r="AH741" s="29" t="s">
        <v>1413</v>
      </c>
      <c r="AI741" s="29" t="s">
        <v>1357</v>
      </c>
      <c r="AJ741" s="29" t="s">
        <v>258</v>
      </c>
      <c r="AK741" s="29" t="s">
        <v>258</v>
      </c>
      <c r="AL741" s="29" t="s">
        <v>13326</v>
      </c>
    </row>
    <row r="742" spans="1:38" x14ac:dyDescent="0.2">
      <c r="A742" s="35" t="s">
        <v>16</v>
      </c>
      <c r="B742" s="36">
        <v>3916</v>
      </c>
      <c r="C742" s="36"/>
      <c r="D742" s="36" t="s">
        <v>1349</v>
      </c>
      <c r="E742" s="37" t="s">
        <v>2378</v>
      </c>
      <c r="F742" s="38" t="s">
        <v>1269</v>
      </c>
      <c r="G742" s="38" t="s">
        <v>1445</v>
      </c>
      <c r="H742" s="35" t="s">
        <v>975</v>
      </c>
      <c r="I742" s="35"/>
      <c r="J742" s="29" t="s">
        <v>274</v>
      </c>
      <c r="K742" s="29" t="s">
        <v>275</v>
      </c>
      <c r="L742" s="29" t="s">
        <v>1829</v>
      </c>
      <c r="M742" s="39">
        <v>34.861547559259606</v>
      </c>
      <c r="N742" s="39">
        <v>2.195252566735113</v>
      </c>
      <c r="O742" s="29">
        <v>44197</v>
      </c>
      <c r="P742" s="29">
        <v>44220</v>
      </c>
      <c r="Q742" s="40">
        <v>6.2970600000000002E-2</v>
      </c>
      <c r="R742" s="39">
        <v>2.195252566735113</v>
      </c>
      <c r="S742" s="39">
        <v>0</v>
      </c>
      <c r="T742" s="39">
        <v>0</v>
      </c>
      <c r="U742" s="39">
        <v>0</v>
      </c>
      <c r="V742" s="39">
        <v>0</v>
      </c>
      <c r="W742" s="29" t="s">
        <v>1357</v>
      </c>
      <c r="X742" s="29" t="s">
        <v>258</v>
      </c>
      <c r="Y742" s="29" t="s">
        <v>1349</v>
      </c>
      <c r="Z742" s="41" t="s">
        <v>1349</v>
      </c>
      <c r="AA742" s="42" t="s">
        <v>1349</v>
      </c>
      <c r="AB742" s="29" t="s">
        <v>258</v>
      </c>
      <c r="AC742" s="29" t="s">
        <v>258</v>
      </c>
      <c r="AD742" s="29" t="s">
        <v>258</v>
      </c>
      <c r="AE742" s="29" t="s">
        <v>1367</v>
      </c>
      <c r="AF742" s="29" t="s">
        <v>1361</v>
      </c>
      <c r="AG742" s="183" t="s">
        <v>1362</v>
      </c>
      <c r="AH742" s="29" t="s">
        <v>1413</v>
      </c>
      <c r="AI742" s="29" t="s">
        <v>1357</v>
      </c>
      <c r="AJ742" s="29" t="s">
        <v>258</v>
      </c>
      <c r="AK742" s="29" t="s">
        <v>258</v>
      </c>
      <c r="AL742" s="29" t="s">
        <v>13326</v>
      </c>
    </row>
    <row r="743" spans="1:38" x14ac:dyDescent="0.2">
      <c r="A743" s="35" t="s">
        <v>16</v>
      </c>
      <c r="B743" s="36">
        <v>3919</v>
      </c>
      <c r="C743" s="36"/>
      <c r="D743" s="36" t="s">
        <v>1349</v>
      </c>
      <c r="E743" s="37" t="s">
        <v>2379</v>
      </c>
      <c r="F743" s="38" t="s">
        <v>1269</v>
      </c>
      <c r="G743" s="38" t="s">
        <v>1271</v>
      </c>
      <c r="H743" s="35" t="s">
        <v>1440</v>
      </c>
      <c r="I743" s="35"/>
      <c r="J743" s="29" t="s">
        <v>1371</v>
      </c>
      <c r="K743" s="29" t="s">
        <v>1371</v>
      </c>
      <c r="L743" s="29" t="s">
        <v>1384</v>
      </c>
      <c r="M743" s="39">
        <v>89.874139010694691</v>
      </c>
      <c r="N743" s="39">
        <v>361.46505133470225</v>
      </c>
      <c r="O743" s="29">
        <v>44197</v>
      </c>
      <c r="P743" s="29">
        <v>45666</v>
      </c>
      <c r="Q743" s="40">
        <v>4.0219028000000003</v>
      </c>
      <c r="R743" s="39">
        <v>89.751526351813823</v>
      </c>
      <c r="S743" s="39">
        <v>89.751526351813823</v>
      </c>
      <c r="T743" s="39">
        <v>89.751526351813823</v>
      </c>
      <c r="U743" s="39">
        <v>89.997420944558527</v>
      </c>
      <c r="V743" s="39">
        <v>2.2130513347022589</v>
      </c>
      <c r="W743" s="29" t="s">
        <v>1357</v>
      </c>
      <c r="X743" s="29" t="s">
        <v>258</v>
      </c>
      <c r="Y743" s="29" t="s">
        <v>1349</v>
      </c>
      <c r="Z743" s="41" t="s">
        <v>1349</v>
      </c>
      <c r="AA743" s="42" t="s">
        <v>1349</v>
      </c>
      <c r="AB743" s="29" t="s">
        <v>258</v>
      </c>
      <c r="AC743" s="29" t="s">
        <v>258</v>
      </c>
      <c r="AD743" s="29" t="s">
        <v>265</v>
      </c>
      <c r="AE743" s="29" t="s">
        <v>1353</v>
      </c>
      <c r="AF743" s="29" t="s">
        <v>1368</v>
      </c>
      <c r="AG743" s="183" t="s">
        <v>1369</v>
      </c>
      <c r="AH743" s="29" t="s">
        <v>1356</v>
      </c>
      <c r="AI743" s="29" t="s">
        <v>1357</v>
      </c>
      <c r="AJ743" s="29" t="s">
        <v>258</v>
      </c>
      <c r="AK743" s="29" t="s">
        <v>258</v>
      </c>
      <c r="AL743" s="29" t="s">
        <v>13326</v>
      </c>
    </row>
    <row r="744" spans="1:38" x14ac:dyDescent="0.2">
      <c r="A744" s="35" t="s">
        <v>16</v>
      </c>
      <c r="B744" s="36">
        <v>3920</v>
      </c>
      <c r="C744" s="36"/>
      <c r="D744" s="36" t="s">
        <v>1349</v>
      </c>
      <c r="E744" s="37" t="s">
        <v>2380</v>
      </c>
      <c r="F744" s="38" t="s">
        <v>1269</v>
      </c>
      <c r="G744" s="38" t="s">
        <v>1273</v>
      </c>
      <c r="H744" s="35" t="s">
        <v>1393</v>
      </c>
      <c r="I744" s="35"/>
      <c r="J744" s="29" t="s">
        <v>1371</v>
      </c>
      <c r="K744" s="29" t="s">
        <v>1371</v>
      </c>
      <c r="L744" s="29" t="s">
        <v>1366</v>
      </c>
      <c r="M744" s="39">
        <v>2.215240064183976</v>
      </c>
      <c r="N744" s="39">
        <v>2.1470088980150583</v>
      </c>
      <c r="O744" s="29">
        <v>44197</v>
      </c>
      <c r="P744" s="29">
        <v>44551</v>
      </c>
      <c r="Q744" s="40">
        <v>0.96919920000000004</v>
      </c>
      <c r="R744" s="39">
        <v>2.1470088980150583</v>
      </c>
      <c r="S744" s="39">
        <v>0</v>
      </c>
      <c r="T744" s="39">
        <v>0</v>
      </c>
      <c r="U744" s="39">
        <v>0</v>
      </c>
      <c r="V744" s="39">
        <v>0</v>
      </c>
      <c r="W744" s="29" t="s">
        <v>265</v>
      </c>
      <c r="X744" s="29" t="s">
        <v>11773</v>
      </c>
      <c r="Y744" s="29">
        <v>45258</v>
      </c>
      <c r="Z744" s="41" t="s">
        <v>11759</v>
      </c>
      <c r="AA744" s="42" t="s">
        <v>1349</v>
      </c>
      <c r="AB744" s="29" t="s">
        <v>258</v>
      </c>
      <c r="AC744" s="29" t="s">
        <v>258</v>
      </c>
      <c r="AD744" s="29" t="s">
        <v>265</v>
      </c>
      <c r="AE744" s="29" t="s">
        <v>1367</v>
      </c>
      <c r="AF744" s="29" t="s">
        <v>1368</v>
      </c>
      <c r="AG744" s="183" t="s">
        <v>1369</v>
      </c>
      <c r="AH744" s="29" t="s">
        <v>1413</v>
      </c>
      <c r="AI744" s="29" t="s">
        <v>1357</v>
      </c>
      <c r="AJ744" s="29" t="s">
        <v>258</v>
      </c>
      <c r="AK744" s="29" t="s">
        <v>258</v>
      </c>
      <c r="AL744" s="29" t="s">
        <v>13327</v>
      </c>
    </row>
    <row r="745" spans="1:38" x14ac:dyDescent="0.2">
      <c r="A745" s="35" t="s">
        <v>16</v>
      </c>
      <c r="B745" s="36">
        <v>3934</v>
      </c>
      <c r="C745" s="36"/>
      <c r="D745" s="36" t="s">
        <v>1349</v>
      </c>
      <c r="E745" s="37" t="s">
        <v>2381</v>
      </c>
      <c r="F745" s="38" t="s">
        <v>1269</v>
      </c>
      <c r="G745" s="38" t="s">
        <v>1271</v>
      </c>
      <c r="H745" s="35" t="s">
        <v>1440</v>
      </c>
      <c r="I745" s="35"/>
      <c r="J745" s="29" t="s">
        <v>1371</v>
      </c>
      <c r="K745" s="29" t="s">
        <v>1371</v>
      </c>
      <c r="L745" s="29" t="s">
        <v>1384</v>
      </c>
      <c r="M745" s="39">
        <v>97.616631353463518</v>
      </c>
      <c r="N745" s="39">
        <v>391.26830937713891</v>
      </c>
      <c r="O745" s="29">
        <v>44197</v>
      </c>
      <c r="P745" s="29">
        <v>45661</v>
      </c>
      <c r="Q745" s="40">
        <v>4.0082136000000004</v>
      </c>
      <c r="R745" s="39">
        <v>97.483230663928808</v>
      </c>
      <c r="S745" s="39">
        <v>97.483230663928808</v>
      </c>
      <c r="T745" s="39">
        <v>97.483230663928808</v>
      </c>
      <c r="U745" s="39">
        <v>97.750308008213551</v>
      </c>
      <c r="V745" s="39">
        <v>1.0683093771389458</v>
      </c>
      <c r="W745" s="29" t="s">
        <v>1357</v>
      </c>
      <c r="X745" s="29" t="s">
        <v>258</v>
      </c>
      <c r="Y745" s="29" t="s">
        <v>1349</v>
      </c>
      <c r="Z745" s="41" t="s">
        <v>1349</v>
      </c>
      <c r="AA745" s="42" t="s">
        <v>1349</v>
      </c>
      <c r="AB745" s="29" t="s">
        <v>258</v>
      </c>
      <c r="AC745" s="29" t="s">
        <v>258</v>
      </c>
      <c r="AD745" s="29" t="s">
        <v>265</v>
      </c>
      <c r="AE745" s="29" t="s">
        <v>1353</v>
      </c>
      <c r="AF745" s="29" t="s">
        <v>1368</v>
      </c>
      <c r="AG745" s="183" t="s">
        <v>1369</v>
      </c>
      <c r="AH745" s="29" t="s">
        <v>1356</v>
      </c>
      <c r="AI745" s="29" t="s">
        <v>1357</v>
      </c>
      <c r="AJ745" s="29" t="s">
        <v>258</v>
      </c>
      <c r="AK745" s="29" t="s">
        <v>258</v>
      </c>
      <c r="AL745" s="29" t="s">
        <v>13326</v>
      </c>
    </row>
    <row r="746" spans="1:38" x14ac:dyDescent="0.2">
      <c r="A746" s="35" t="s">
        <v>16</v>
      </c>
      <c r="B746" s="36">
        <v>3936</v>
      </c>
      <c r="C746" s="36"/>
      <c r="D746" s="36" t="s">
        <v>1349</v>
      </c>
      <c r="E746" s="37" t="s">
        <v>2382</v>
      </c>
      <c r="F746" s="38" t="s">
        <v>1269</v>
      </c>
      <c r="G746" s="38" t="s">
        <v>1271</v>
      </c>
      <c r="H746" s="35" t="s">
        <v>1440</v>
      </c>
      <c r="I746" s="35"/>
      <c r="J746" s="29" t="s">
        <v>1371</v>
      </c>
      <c r="K746" s="29" t="s">
        <v>1371</v>
      </c>
      <c r="L746" s="29" t="s">
        <v>1384</v>
      </c>
      <c r="M746" s="39">
        <v>88.686290620452112</v>
      </c>
      <c r="N746" s="39">
        <v>351.10301163586587</v>
      </c>
      <c r="O746" s="29">
        <v>44197</v>
      </c>
      <c r="P746" s="29">
        <v>45643</v>
      </c>
      <c r="Q746" s="40">
        <v>3.9589322</v>
      </c>
      <c r="R746" s="39">
        <v>88.564339493497599</v>
      </c>
      <c r="S746" s="39">
        <v>88.564339493497599</v>
      </c>
      <c r="T746" s="39">
        <v>88.564339493497599</v>
      </c>
      <c r="U746" s="39">
        <v>85.40999315537303</v>
      </c>
      <c r="V746" s="39">
        <v>0</v>
      </c>
      <c r="W746" s="29" t="s">
        <v>265</v>
      </c>
      <c r="X746" s="29" t="s">
        <v>11773</v>
      </c>
      <c r="Y746" s="29">
        <v>45260</v>
      </c>
      <c r="Z746" s="41" t="s">
        <v>11759</v>
      </c>
      <c r="AA746" s="42" t="s">
        <v>1349</v>
      </c>
      <c r="AB746" s="29" t="s">
        <v>258</v>
      </c>
      <c r="AC746" s="29" t="s">
        <v>258</v>
      </c>
      <c r="AD746" s="29" t="s">
        <v>265</v>
      </c>
      <c r="AE746" s="29" t="s">
        <v>1353</v>
      </c>
      <c r="AF746" s="29" t="s">
        <v>1368</v>
      </c>
      <c r="AG746" s="183" t="s">
        <v>1369</v>
      </c>
      <c r="AH746" s="29" t="s">
        <v>1356</v>
      </c>
      <c r="AI746" s="29" t="s">
        <v>1357</v>
      </c>
      <c r="AJ746" s="29" t="s">
        <v>258</v>
      </c>
      <c r="AK746" s="29" t="s">
        <v>258</v>
      </c>
      <c r="AL746" s="29" t="s">
        <v>13327</v>
      </c>
    </row>
    <row r="747" spans="1:38" x14ac:dyDescent="0.2">
      <c r="A747" s="35" t="s">
        <v>16</v>
      </c>
      <c r="B747" s="36">
        <v>3937</v>
      </c>
      <c r="C747" s="36"/>
      <c r="D747" s="36" t="s">
        <v>1349</v>
      </c>
      <c r="E747" s="37" t="s">
        <v>2383</v>
      </c>
      <c r="F747" s="38" t="s">
        <v>1269</v>
      </c>
      <c r="G747" s="38" t="s">
        <v>1271</v>
      </c>
      <c r="H747" s="35" t="s">
        <v>1440</v>
      </c>
      <c r="I747" s="35"/>
      <c r="J747" s="29" t="s">
        <v>322</v>
      </c>
      <c r="K747" s="29" t="s">
        <v>336</v>
      </c>
      <c r="L747" s="29" t="s">
        <v>2384</v>
      </c>
      <c r="M747" s="39">
        <v>40.437289403498482</v>
      </c>
      <c r="N747" s="39">
        <v>1.9928021902806297</v>
      </c>
      <c r="O747" s="29">
        <v>44197</v>
      </c>
      <c r="P747" s="29">
        <v>44215</v>
      </c>
      <c r="Q747" s="40">
        <v>4.92813E-2</v>
      </c>
      <c r="R747" s="39">
        <v>1.9928021902806297</v>
      </c>
      <c r="S747" s="39">
        <v>0</v>
      </c>
      <c r="T747" s="39">
        <v>0</v>
      </c>
      <c r="U747" s="39">
        <v>0</v>
      </c>
      <c r="V747" s="39">
        <v>0</v>
      </c>
      <c r="W747" s="29" t="s">
        <v>1357</v>
      </c>
      <c r="X747" s="29" t="s">
        <v>258</v>
      </c>
      <c r="Y747" s="29" t="s">
        <v>1349</v>
      </c>
      <c r="Z747" s="41" t="s">
        <v>1349</v>
      </c>
      <c r="AA747" s="42" t="s">
        <v>1349</v>
      </c>
      <c r="AB747" s="29" t="s">
        <v>258</v>
      </c>
      <c r="AC747" s="29" t="s">
        <v>258</v>
      </c>
      <c r="AD747" s="29" t="s">
        <v>265</v>
      </c>
      <c r="AE747" s="29" t="s">
        <v>1367</v>
      </c>
      <c r="AF747" s="29" t="s">
        <v>1378</v>
      </c>
      <c r="AG747" s="183" t="s">
        <v>1379</v>
      </c>
      <c r="AH747" s="29" t="s">
        <v>1413</v>
      </c>
      <c r="AI747" s="29" t="s">
        <v>1357</v>
      </c>
      <c r="AJ747" s="29" t="s">
        <v>258</v>
      </c>
      <c r="AK747" s="29" t="s">
        <v>258</v>
      </c>
      <c r="AL747" s="29" t="s">
        <v>13326</v>
      </c>
    </row>
    <row r="748" spans="1:38" x14ac:dyDescent="0.2">
      <c r="A748" s="35" t="s">
        <v>16</v>
      </c>
      <c r="B748" s="36">
        <v>3946</v>
      </c>
      <c r="C748" s="36"/>
      <c r="D748" s="36" t="s">
        <v>1349</v>
      </c>
      <c r="E748" s="37" t="s">
        <v>2385</v>
      </c>
      <c r="F748" s="38" t="s">
        <v>1269</v>
      </c>
      <c r="G748" s="38" t="s">
        <v>1273</v>
      </c>
      <c r="H748" s="35" t="s">
        <v>1393</v>
      </c>
      <c r="I748" s="35"/>
      <c r="J748" s="29" t="s">
        <v>1371</v>
      </c>
      <c r="K748" s="29" t="s">
        <v>1371</v>
      </c>
      <c r="L748" s="29" t="s">
        <v>1366</v>
      </c>
      <c r="M748" s="39">
        <v>17.761230318197487</v>
      </c>
      <c r="N748" s="39">
        <v>0.14588364134154688</v>
      </c>
      <c r="O748" s="29">
        <v>44197</v>
      </c>
      <c r="P748" s="29">
        <v>44200</v>
      </c>
      <c r="Q748" s="40">
        <v>8.2135999999999997E-3</v>
      </c>
      <c r="R748" s="39">
        <v>0.14588364134154688</v>
      </c>
      <c r="S748" s="39">
        <v>0</v>
      </c>
      <c r="T748" s="39">
        <v>0</v>
      </c>
      <c r="U748" s="39">
        <v>0</v>
      </c>
      <c r="V748" s="39">
        <v>0</v>
      </c>
      <c r="W748" s="29" t="s">
        <v>1357</v>
      </c>
      <c r="X748" s="29" t="s">
        <v>258</v>
      </c>
      <c r="Y748" s="29" t="s">
        <v>1349</v>
      </c>
      <c r="Z748" s="41" t="s">
        <v>1349</v>
      </c>
      <c r="AA748" s="42" t="s">
        <v>1349</v>
      </c>
      <c r="AB748" s="29" t="s">
        <v>258</v>
      </c>
      <c r="AC748" s="29" t="s">
        <v>258</v>
      </c>
      <c r="AD748" s="29" t="s">
        <v>265</v>
      </c>
      <c r="AE748" s="29" t="s">
        <v>1367</v>
      </c>
      <c r="AF748" s="29" t="s">
        <v>1368</v>
      </c>
      <c r="AG748" s="183" t="s">
        <v>1369</v>
      </c>
      <c r="AH748" s="29" t="s">
        <v>1413</v>
      </c>
      <c r="AI748" s="29" t="s">
        <v>1357</v>
      </c>
      <c r="AJ748" s="29" t="s">
        <v>258</v>
      </c>
      <c r="AK748" s="29" t="s">
        <v>258</v>
      </c>
      <c r="AL748" s="29" t="s">
        <v>13326</v>
      </c>
    </row>
    <row r="749" spans="1:38" x14ac:dyDescent="0.2">
      <c r="A749" s="35" t="s">
        <v>16</v>
      </c>
      <c r="B749" s="36">
        <v>3958</v>
      </c>
      <c r="C749" s="36"/>
      <c r="D749" s="36" t="s">
        <v>1349</v>
      </c>
      <c r="E749" s="37" t="s">
        <v>2386</v>
      </c>
      <c r="F749" s="38" t="s">
        <v>1266</v>
      </c>
      <c r="G749" s="38" t="s">
        <v>1268</v>
      </c>
      <c r="H749" s="35" t="s">
        <v>1359</v>
      </c>
      <c r="I749" s="35"/>
      <c r="J749" s="29" t="s">
        <v>322</v>
      </c>
      <c r="K749" s="29" t="s">
        <v>336</v>
      </c>
      <c r="L749" s="29" t="s">
        <v>1402</v>
      </c>
      <c r="M749" s="39">
        <v>217.68068226221212</v>
      </c>
      <c r="N749" s="39">
        <v>1031.6365776865161</v>
      </c>
      <c r="O749" s="29">
        <v>44197</v>
      </c>
      <c r="P749" s="29">
        <v>45928</v>
      </c>
      <c r="Q749" s="40">
        <v>4.7392196999999996</v>
      </c>
      <c r="R749" s="39">
        <v>217.40609171800139</v>
      </c>
      <c r="S749" s="39">
        <v>217.40609171800139</v>
      </c>
      <c r="T749" s="39">
        <v>217.40609171800139</v>
      </c>
      <c r="U749" s="39">
        <v>218.00172484599588</v>
      </c>
      <c r="V749" s="39">
        <v>161.41657768651609</v>
      </c>
      <c r="W749" s="29" t="s">
        <v>265</v>
      </c>
      <c r="X749" s="29" t="s">
        <v>11773</v>
      </c>
      <c r="Y749" s="29">
        <v>45121</v>
      </c>
      <c r="Z749" s="41" t="s">
        <v>11755</v>
      </c>
      <c r="AA749" s="42" t="s">
        <v>1349</v>
      </c>
      <c r="AB749" s="29" t="s">
        <v>258</v>
      </c>
      <c r="AC749" s="29" t="s">
        <v>258</v>
      </c>
      <c r="AD749" s="29" t="s">
        <v>265</v>
      </c>
      <c r="AE749" s="29" t="s">
        <v>1353</v>
      </c>
      <c r="AF749" s="29" t="s">
        <v>1361</v>
      </c>
      <c r="AG749" s="183" t="s">
        <v>1362</v>
      </c>
      <c r="AH749" s="29" t="s">
        <v>1356</v>
      </c>
      <c r="AI749" s="29" t="s">
        <v>1357</v>
      </c>
      <c r="AJ749" s="29" t="s">
        <v>258</v>
      </c>
      <c r="AK749" s="29" t="s">
        <v>258</v>
      </c>
      <c r="AL749" s="29" t="s">
        <v>13327</v>
      </c>
    </row>
    <row r="750" spans="1:38" x14ac:dyDescent="0.2">
      <c r="A750" s="35" t="s">
        <v>16</v>
      </c>
      <c r="B750" s="36">
        <v>3961</v>
      </c>
      <c r="C750" s="36"/>
      <c r="D750" s="36" t="s">
        <v>1349</v>
      </c>
      <c r="E750" s="37" t="s">
        <v>2387</v>
      </c>
      <c r="F750" s="38" t="s">
        <v>1269</v>
      </c>
      <c r="G750" s="38" t="s">
        <v>1271</v>
      </c>
      <c r="H750" s="35" t="s">
        <v>1440</v>
      </c>
      <c r="I750" s="35"/>
      <c r="J750" s="29" t="s">
        <v>484</v>
      </c>
      <c r="K750" s="29" t="s">
        <v>1551</v>
      </c>
      <c r="L750" s="29" t="s">
        <v>1384</v>
      </c>
      <c r="M750" s="39">
        <v>179.03547231354565</v>
      </c>
      <c r="N750" s="39">
        <v>710.25982203969886</v>
      </c>
      <c r="O750" s="29">
        <v>44197</v>
      </c>
      <c r="P750" s="29">
        <v>45646</v>
      </c>
      <c r="Q750" s="40">
        <v>3.9671457999999999</v>
      </c>
      <c r="R750" s="39">
        <v>178.78954140999318</v>
      </c>
      <c r="S750" s="39">
        <v>178.78954140999318</v>
      </c>
      <c r="T750" s="39">
        <v>178.78954140999318</v>
      </c>
      <c r="U750" s="39">
        <v>173.89119780971939</v>
      </c>
      <c r="V750" s="39">
        <v>0</v>
      </c>
      <c r="W750" s="29" t="s">
        <v>1357</v>
      </c>
      <c r="X750" s="29" t="s">
        <v>258</v>
      </c>
      <c r="Y750" s="29" t="s">
        <v>1349</v>
      </c>
      <c r="Z750" s="41" t="s">
        <v>1349</v>
      </c>
      <c r="AA750" s="42" t="s">
        <v>1349</v>
      </c>
      <c r="AB750" s="29" t="s">
        <v>258</v>
      </c>
      <c r="AC750" s="29" t="s">
        <v>258</v>
      </c>
      <c r="AD750" s="29" t="s">
        <v>265</v>
      </c>
      <c r="AE750" s="29" t="s">
        <v>1353</v>
      </c>
      <c r="AF750" s="29" t="s">
        <v>1368</v>
      </c>
      <c r="AG750" s="183" t="s">
        <v>1369</v>
      </c>
      <c r="AH750" s="29" t="s">
        <v>1356</v>
      </c>
      <c r="AI750" s="29" t="s">
        <v>1357</v>
      </c>
      <c r="AJ750" s="29" t="s">
        <v>258</v>
      </c>
      <c r="AK750" s="29" t="s">
        <v>258</v>
      </c>
      <c r="AL750" s="29" t="s">
        <v>13326</v>
      </c>
    </row>
    <row r="751" spans="1:38" x14ac:dyDescent="0.2">
      <c r="A751" s="35" t="s">
        <v>16</v>
      </c>
      <c r="B751" s="36">
        <v>3964</v>
      </c>
      <c r="C751" s="36"/>
      <c r="D751" s="36" t="s">
        <v>1349</v>
      </c>
      <c r="E751" s="37" t="s">
        <v>2388</v>
      </c>
      <c r="F751" s="38" t="s">
        <v>1269</v>
      </c>
      <c r="G751" s="38" t="s">
        <v>1273</v>
      </c>
      <c r="H751" s="35" t="s">
        <v>1393</v>
      </c>
      <c r="I751" s="35"/>
      <c r="J751" s="29" t="s">
        <v>1371</v>
      </c>
      <c r="K751" s="29" t="s">
        <v>1371</v>
      </c>
      <c r="L751" s="29" t="s">
        <v>1366</v>
      </c>
      <c r="M751" s="39">
        <v>23.620161948917968</v>
      </c>
      <c r="N751" s="39">
        <v>1.4873757700205339</v>
      </c>
      <c r="O751" s="29">
        <v>44197</v>
      </c>
      <c r="P751" s="29">
        <v>44220</v>
      </c>
      <c r="Q751" s="40">
        <v>6.2970600000000002E-2</v>
      </c>
      <c r="R751" s="39">
        <v>1.4873757700205339</v>
      </c>
      <c r="S751" s="39">
        <v>0</v>
      </c>
      <c r="T751" s="39">
        <v>0</v>
      </c>
      <c r="U751" s="39">
        <v>0</v>
      </c>
      <c r="V751" s="39">
        <v>0</v>
      </c>
      <c r="W751" s="29" t="s">
        <v>1357</v>
      </c>
      <c r="X751" s="29" t="s">
        <v>258</v>
      </c>
      <c r="Y751" s="29" t="s">
        <v>1349</v>
      </c>
      <c r="Z751" s="41" t="s">
        <v>1349</v>
      </c>
      <c r="AA751" s="42" t="s">
        <v>1349</v>
      </c>
      <c r="AB751" s="29" t="s">
        <v>258</v>
      </c>
      <c r="AC751" s="29" t="s">
        <v>258</v>
      </c>
      <c r="AD751" s="29" t="s">
        <v>265</v>
      </c>
      <c r="AE751" s="29" t="s">
        <v>1367</v>
      </c>
      <c r="AF751" s="29" t="s">
        <v>1368</v>
      </c>
      <c r="AG751" s="183" t="s">
        <v>1369</v>
      </c>
      <c r="AH751" s="29" t="s">
        <v>1413</v>
      </c>
      <c r="AI751" s="29" t="s">
        <v>1357</v>
      </c>
      <c r="AJ751" s="29" t="s">
        <v>258</v>
      </c>
      <c r="AK751" s="29" t="s">
        <v>258</v>
      </c>
      <c r="AL751" s="29" t="s">
        <v>13326</v>
      </c>
    </row>
    <row r="752" spans="1:38" x14ac:dyDescent="0.2">
      <c r="A752" s="35" t="s">
        <v>16</v>
      </c>
      <c r="B752" s="36">
        <v>3967</v>
      </c>
      <c r="C752" s="36"/>
      <c r="D752" s="36" t="s">
        <v>1349</v>
      </c>
      <c r="E752" s="37" t="s">
        <v>2389</v>
      </c>
      <c r="F752" s="38" t="s">
        <v>1269</v>
      </c>
      <c r="G752" s="38" t="s">
        <v>1271</v>
      </c>
      <c r="H752" s="35" t="s">
        <v>1440</v>
      </c>
      <c r="I752" s="35"/>
      <c r="J752" s="29" t="s">
        <v>484</v>
      </c>
      <c r="K752" s="29" t="s">
        <v>1365</v>
      </c>
      <c r="L752" s="29" t="s">
        <v>1384</v>
      </c>
      <c r="M752" s="39">
        <v>46.145935330472213</v>
      </c>
      <c r="N752" s="39">
        <v>182.43594798083504</v>
      </c>
      <c r="O752" s="29">
        <v>44197</v>
      </c>
      <c r="P752" s="29">
        <v>45641</v>
      </c>
      <c r="Q752" s="40">
        <v>3.9534565000000002</v>
      </c>
      <c r="R752" s="39">
        <v>46.082436687200548</v>
      </c>
      <c r="S752" s="39">
        <v>46.082436687200548</v>
      </c>
      <c r="T752" s="39">
        <v>46.082436687200548</v>
      </c>
      <c r="U752" s="39">
        <v>44.1886379192334</v>
      </c>
      <c r="V752" s="39">
        <v>0</v>
      </c>
      <c r="W752" s="29" t="s">
        <v>1357</v>
      </c>
      <c r="X752" s="29" t="s">
        <v>258</v>
      </c>
      <c r="Y752" s="29" t="s">
        <v>1349</v>
      </c>
      <c r="Z752" s="41" t="s">
        <v>1349</v>
      </c>
      <c r="AA752" s="42" t="s">
        <v>1349</v>
      </c>
      <c r="AB752" s="29" t="s">
        <v>258</v>
      </c>
      <c r="AC752" s="29" t="s">
        <v>258</v>
      </c>
      <c r="AD752" s="29" t="s">
        <v>265</v>
      </c>
      <c r="AE752" s="29" t="s">
        <v>1353</v>
      </c>
      <c r="AF752" s="29" t="s">
        <v>1368</v>
      </c>
      <c r="AG752" s="183" t="s">
        <v>1369</v>
      </c>
      <c r="AH752" s="29" t="s">
        <v>1356</v>
      </c>
      <c r="AI752" s="29" t="s">
        <v>1357</v>
      </c>
      <c r="AJ752" s="29" t="s">
        <v>258</v>
      </c>
      <c r="AK752" s="29" t="s">
        <v>258</v>
      </c>
      <c r="AL752" s="29" t="s">
        <v>13326</v>
      </c>
    </row>
    <row r="753" spans="1:38" x14ac:dyDescent="0.2">
      <c r="A753" s="35" t="s">
        <v>16</v>
      </c>
      <c r="B753" s="36">
        <v>3970</v>
      </c>
      <c r="C753" s="36"/>
      <c r="D753" s="36" t="s">
        <v>1349</v>
      </c>
      <c r="E753" s="37" t="s">
        <v>2390</v>
      </c>
      <c r="F753" s="38" t="s">
        <v>1266</v>
      </c>
      <c r="G753" s="38" t="s">
        <v>1267</v>
      </c>
      <c r="H753" s="35" t="s">
        <v>1415</v>
      </c>
      <c r="I753" s="35"/>
      <c r="J753" s="29" t="s">
        <v>1466</v>
      </c>
      <c r="K753" s="29" t="s">
        <v>1466</v>
      </c>
      <c r="L753" s="29" t="s">
        <v>1672</v>
      </c>
      <c r="M753" s="39">
        <v>7.9193369649300092</v>
      </c>
      <c r="N753" s="39">
        <v>39.569582477754963</v>
      </c>
      <c r="O753" s="29">
        <v>44197</v>
      </c>
      <c r="P753" s="29">
        <v>46022</v>
      </c>
      <c r="Q753" s="40">
        <v>4.9965776999999996</v>
      </c>
      <c r="R753" s="39">
        <v>7.9095824777549621</v>
      </c>
      <c r="S753" s="39">
        <v>7.9095824777549621</v>
      </c>
      <c r="T753" s="39">
        <v>7.9095824777549621</v>
      </c>
      <c r="U753" s="39">
        <v>7.9312525667351128</v>
      </c>
      <c r="V753" s="39">
        <v>7.9095824777549621</v>
      </c>
      <c r="W753" s="29" t="s">
        <v>1357</v>
      </c>
      <c r="X753" s="29" t="s">
        <v>258</v>
      </c>
      <c r="Y753" s="29" t="s">
        <v>1349</v>
      </c>
      <c r="Z753" s="41" t="s">
        <v>1349</v>
      </c>
      <c r="AA753" s="42" t="s">
        <v>1349</v>
      </c>
      <c r="AB753" s="29" t="s">
        <v>258</v>
      </c>
      <c r="AC753" s="29" t="s">
        <v>258</v>
      </c>
      <c r="AD753" s="29" t="s">
        <v>258</v>
      </c>
      <c r="AE753" s="29" t="s">
        <v>1367</v>
      </c>
      <c r="AF753" s="29" t="s">
        <v>1468</v>
      </c>
      <c r="AG753" s="183" t="s">
        <v>1469</v>
      </c>
      <c r="AH753" s="29" t="s">
        <v>1413</v>
      </c>
      <c r="AI753" s="29" t="s">
        <v>1357</v>
      </c>
      <c r="AJ753" s="29" t="s">
        <v>258</v>
      </c>
      <c r="AK753" s="29" t="s">
        <v>258</v>
      </c>
      <c r="AL753" s="29" t="s">
        <v>13326</v>
      </c>
    </row>
    <row r="754" spans="1:38" x14ac:dyDescent="0.2">
      <c r="A754" s="35" t="s">
        <v>16</v>
      </c>
      <c r="B754" s="36">
        <v>3988</v>
      </c>
      <c r="C754" s="36"/>
      <c r="D754" s="36" t="s">
        <v>1349</v>
      </c>
      <c r="E754" s="37" t="s">
        <v>2391</v>
      </c>
      <c r="F754" s="38" t="s">
        <v>1266</v>
      </c>
      <c r="G754" s="38" t="s">
        <v>1268</v>
      </c>
      <c r="H754" s="35" t="s">
        <v>1542</v>
      </c>
      <c r="I754" s="35"/>
      <c r="J754" s="29" t="s">
        <v>1405</v>
      </c>
      <c r="K754" s="29" t="s">
        <v>1406</v>
      </c>
      <c r="L754" s="29" t="s">
        <v>1425</v>
      </c>
      <c r="M754" s="39">
        <v>110.93054718707688</v>
      </c>
      <c r="N754" s="39">
        <v>9.4150527036276515</v>
      </c>
      <c r="O754" s="29">
        <v>44197</v>
      </c>
      <c r="P754" s="29">
        <v>44228</v>
      </c>
      <c r="Q754" s="40">
        <v>8.4873400000000002E-2</v>
      </c>
      <c r="R754" s="39">
        <v>9.4150527036276515</v>
      </c>
      <c r="S754" s="39">
        <v>0</v>
      </c>
      <c r="T754" s="39">
        <v>0</v>
      </c>
      <c r="U754" s="39">
        <v>0</v>
      </c>
      <c r="V754" s="39">
        <v>0</v>
      </c>
      <c r="W754" s="29" t="s">
        <v>1357</v>
      </c>
      <c r="X754" s="29" t="s">
        <v>258</v>
      </c>
      <c r="Y754" s="29" t="s">
        <v>1349</v>
      </c>
      <c r="Z754" s="41" t="s">
        <v>1349</v>
      </c>
      <c r="AA754" s="42" t="s">
        <v>1349</v>
      </c>
      <c r="AB754" s="43" t="s">
        <v>265</v>
      </c>
      <c r="AC754" s="29" t="s">
        <v>258</v>
      </c>
      <c r="AD754" s="29" t="s">
        <v>258</v>
      </c>
      <c r="AE754" s="29" t="s">
        <v>1353</v>
      </c>
      <c r="AF754" s="29" t="s">
        <v>1368</v>
      </c>
      <c r="AG754" s="183" t="s">
        <v>1369</v>
      </c>
      <c r="AH754" s="29" t="s">
        <v>1413</v>
      </c>
      <c r="AI754" s="29" t="s">
        <v>1357</v>
      </c>
      <c r="AJ754" s="29" t="s">
        <v>258</v>
      </c>
      <c r="AK754" s="29" t="s">
        <v>258</v>
      </c>
      <c r="AL754" s="29" t="s">
        <v>13326</v>
      </c>
    </row>
    <row r="755" spans="1:38" x14ac:dyDescent="0.2">
      <c r="A755" s="35" t="s">
        <v>16</v>
      </c>
      <c r="B755" s="36">
        <v>3992</v>
      </c>
      <c r="C755" s="36"/>
      <c r="D755" s="36" t="s">
        <v>1349</v>
      </c>
      <c r="E755" s="37" t="s">
        <v>2392</v>
      </c>
      <c r="F755" s="38" t="s">
        <v>1269</v>
      </c>
      <c r="G755" s="38" t="s">
        <v>1271</v>
      </c>
      <c r="H755" s="35" t="s">
        <v>1440</v>
      </c>
      <c r="I755" s="35"/>
      <c r="J755" s="29" t="s">
        <v>1506</v>
      </c>
      <c r="K755" s="29" t="s">
        <v>1642</v>
      </c>
      <c r="L755" s="29" t="s">
        <v>2220</v>
      </c>
      <c r="M755" s="39">
        <v>121.0456636249022</v>
      </c>
      <c r="N755" s="39">
        <v>221.70992470910335</v>
      </c>
      <c r="O755" s="29">
        <v>44197</v>
      </c>
      <c r="P755" s="29">
        <v>44866</v>
      </c>
      <c r="Q755" s="40">
        <v>1.8316222</v>
      </c>
      <c r="R755" s="39">
        <v>120.78227241615332</v>
      </c>
      <c r="S755" s="39">
        <v>100.92765229295003</v>
      </c>
      <c r="T755" s="39">
        <v>0</v>
      </c>
      <c r="U755" s="39">
        <v>0</v>
      </c>
      <c r="V755" s="39">
        <v>0</v>
      </c>
      <c r="W755" s="29" t="s">
        <v>1357</v>
      </c>
      <c r="X755" s="29" t="s">
        <v>258</v>
      </c>
      <c r="Y755" s="29" t="s">
        <v>1349</v>
      </c>
      <c r="Z755" s="41" t="s">
        <v>1349</v>
      </c>
      <c r="AA755" s="42" t="s">
        <v>1349</v>
      </c>
      <c r="AB755" s="29" t="s">
        <v>258</v>
      </c>
      <c r="AC755" s="29" t="s">
        <v>258</v>
      </c>
      <c r="AD755" s="29" t="s">
        <v>258</v>
      </c>
      <c r="AE755" s="29" t="s">
        <v>1353</v>
      </c>
      <c r="AF755" s="29" t="s">
        <v>2221</v>
      </c>
      <c r="AG755" s="183" t="s">
        <v>2222</v>
      </c>
      <c r="AH755" s="29" t="s">
        <v>1413</v>
      </c>
      <c r="AI755" s="29" t="s">
        <v>1357</v>
      </c>
      <c r="AJ755" s="29" t="s">
        <v>258</v>
      </c>
      <c r="AK755" s="29" t="s">
        <v>258</v>
      </c>
      <c r="AL755" s="29" t="s">
        <v>13326</v>
      </c>
    </row>
    <row r="756" spans="1:38" x14ac:dyDescent="0.2">
      <c r="A756" s="35" t="s">
        <v>16</v>
      </c>
      <c r="B756" s="36">
        <v>3994</v>
      </c>
      <c r="C756" s="36"/>
      <c r="D756" s="36" t="s">
        <v>1349</v>
      </c>
      <c r="E756" s="37" t="s">
        <v>2393</v>
      </c>
      <c r="F756" s="38" t="s">
        <v>1269</v>
      </c>
      <c r="G756" s="38" t="s">
        <v>1271</v>
      </c>
      <c r="H756" s="35" t="s">
        <v>1440</v>
      </c>
      <c r="I756" s="35"/>
      <c r="J756" s="29" t="s">
        <v>1506</v>
      </c>
      <c r="K756" s="29" t="s">
        <v>1642</v>
      </c>
      <c r="L756" s="29" t="s">
        <v>2220</v>
      </c>
      <c r="M756" s="39">
        <v>113.55016325475276</v>
      </c>
      <c r="N756" s="39">
        <v>47.254275154004105</v>
      </c>
      <c r="O756" s="29">
        <v>44197</v>
      </c>
      <c r="P756" s="29">
        <v>44349</v>
      </c>
      <c r="Q756" s="40">
        <v>0.4161533</v>
      </c>
      <c r="R756" s="39">
        <v>47.254275154004105</v>
      </c>
      <c r="S756" s="39">
        <v>0</v>
      </c>
      <c r="T756" s="39">
        <v>0</v>
      </c>
      <c r="U756" s="39">
        <v>0</v>
      </c>
      <c r="V756" s="39">
        <v>0</v>
      </c>
      <c r="W756" s="29" t="s">
        <v>1357</v>
      </c>
      <c r="X756" s="29" t="s">
        <v>258</v>
      </c>
      <c r="Y756" s="29" t="s">
        <v>1349</v>
      </c>
      <c r="Z756" s="41" t="s">
        <v>1349</v>
      </c>
      <c r="AA756" s="42" t="s">
        <v>1349</v>
      </c>
      <c r="AB756" s="29" t="s">
        <v>258</v>
      </c>
      <c r="AC756" s="29" t="s">
        <v>258</v>
      </c>
      <c r="AD756" s="29" t="s">
        <v>258</v>
      </c>
      <c r="AE756" s="29" t="s">
        <v>1353</v>
      </c>
      <c r="AF756" s="29" t="s">
        <v>2221</v>
      </c>
      <c r="AG756" s="183" t="s">
        <v>2222</v>
      </c>
      <c r="AH756" s="29" t="s">
        <v>1413</v>
      </c>
      <c r="AI756" s="29" t="s">
        <v>1357</v>
      </c>
      <c r="AJ756" s="29" t="s">
        <v>258</v>
      </c>
      <c r="AK756" s="29" t="s">
        <v>258</v>
      </c>
      <c r="AL756" s="29" t="s">
        <v>13326</v>
      </c>
    </row>
    <row r="757" spans="1:38" x14ac:dyDescent="0.2">
      <c r="A757" s="35" t="s">
        <v>16</v>
      </c>
      <c r="B757" s="36">
        <v>3996</v>
      </c>
      <c r="C757" s="36"/>
      <c r="D757" s="36" t="s">
        <v>1349</v>
      </c>
      <c r="E757" s="37" t="s">
        <v>2394</v>
      </c>
      <c r="F757" s="38" t="s">
        <v>1269</v>
      </c>
      <c r="G757" s="38" t="s">
        <v>1273</v>
      </c>
      <c r="H757" s="35" t="s">
        <v>1393</v>
      </c>
      <c r="I757" s="35"/>
      <c r="J757" s="29" t="s">
        <v>1371</v>
      </c>
      <c r="K757" s="29" t="s">
        <v>1371</v>
      </c>
      <c r="L757" s="29" t="s">
        <v>1384</v>
      </c>
      <c r="M757" s="39">
        <v>51.582389829937071</v>
      </c>
      <c r="N757" s="39">
        <v>1.1297987679671457</v>
      </c>
      <c r="O757" s="29">
        <v>44197</v>
      </c>
      <c r="P757" s="29">
        <v>44205</v>
      </c>
      <c r="Q757" s="40">
        <v>2.19028E-2</v>
      </c>
      <c r="R757" s="39">
        <v>1.1297987679671457</v>
      </c>
      <c r="S757" s="39">
        <v>0</v>
      </c>
      <c r="T757" s="39">
        <v>0</v>
      </c>
      <c r="U757" s="39">
        <v>0</v>
      </c>
      <c r="V757" s="39">
        <v>0</v>
      </c>
      <c r="W757" s="29" t="s">
        <v>1357</v>
      </c>
      <c r="X757" s="29" t="s">
        <v>258</v>
      </c>
      <c r="Y757" s="29" t="s">
        <v>1349</v>
      </c>
      <c r="Z757" s="41" t="s">
        <v>1349</v>
      </c>
      <c r="AA757" s="42" t="s">
        <v>1349</v>
      </c>
      <c r="AB757" s="29" t="s">
        <v>258</v>
      </c>
      <c r="AC757" s="29" t="s">
        <v>258</v>
      </c>
      <c r="AD757" s="29" t="s">
        <v>265</v>
      </c>
      <c r="AE757" s="29" t="s">
        <v>1353</v>
      </c>
      <c r="AF757" s="29" t="s">
        <v>1368</v>
      </c>
      <c r="AG757" s="183" t="s">
        <v>1369</v>
      </c>
      <c r="AH757" s="29" t="s">
        <v>1413</v>
      </c>
      <c r="AI757" s="29" t="s">
        <v>1357</v>
      </c>
      <c r="AJ757" s="29" t="s">
        <v>258</v>
      </c>
      <c r="AK757" s="29" t="s">
        <v>258</v>
      </c>
      <c r="AL757" s="29" t="s">
        <v>13326</v>
      </c>
    </row>
    <row r="758" spans="1:38" x14ac:dyDescent="0.2">
      <c r="A758" s="35" t="s">
        <v>16</v>
      </c>
      <c r="B758" s="36">
        <v>4010</v>
      </c>
      <c r="C758" s="36"/>
      <c r="D758" s="36" t="s">
        <v>1349</v>
      </c>
      <c r="E758" s="37" t="s">
        <v>2395</v>
      </c>
      <c r="F758" s="38" t="s">
        <v>1269</v>
      </c>
      <c r="G758" s="38" t="s">
        <v>1271</v>
      </c>
      <c r="H758" s="35" t="s">
        <v>1440</v>
      </c>
      <c r="I758" s="35"/>
      <c r="J758" s="29" t="s">
        <v>1506</v>
      </c>
      <c r="K758" s="29" t="s">
        <v>1642</v>
      </c>
      <c r="L758" s="29" t="s">
        <v>2220</v>
      </c>
      <c r="M758" s="39">
        <v>57.307621513936319</v>
      </c>
      <c r="N758" s="39">
        <v>28.24194661190965</v>
      </c>
      <c r="O758" s="29">
        <v>44197</v>
      </c>
      <c r="P758" s="29">
        <v>44377</v>
      </c>
      <c r="Q758" s="40">
        <v>0.4928131</v>
      </c>
      <c r="R758" s="39">
        <v>28.24194661190965</v>
      </c>
      <c r="S758" s="39">
        <v>0</v>
      </c>
      <c r="T758" s="39">
        <v>0</v>
      </c>
      <c r="U758" s="39">
        <v>0</v>
      </c>
      <c r="V758" s="39">
        <v>0</v>
      </c>
      <c r="W758" s="29" t="s">
        <v>1357</v>
      </c>
      <c r="X758" s="29" t="s">
        <v>258</v>
      </c>
      <c r="Y758" s="29" t="s">
        <v>1349</v>
      </c>
      <c r="Z758" s="41" t="s">
        <v>1349</v>
      </c>
      <c r="AA758" s="42" t="s">
        <v>1349</v>
      </c>
      <c r="AB758" s="29" t="s">
        <v>258</v>
      </c>
      <c r="AC758" s="29" t="s">
        <v>258</v>
      </c>
      <c r="AD758" s="29" t="s">
        <v>258</v>
      </c>
      <c r="AE758" s="29" t="s">
        <v>1353</v>
      </c>
      <c r="AF758" s="29" t="s">
        <v>2221</v>
      </c>
      <c r="AG758" s="183" t="s">
        <v>2222</v>
      </c>
      <c r="AH758" s="29" t="s">
        <v>1413</v>
      </c>
      <c r="AI758" s="29" t="s">
        <v>1357</v>
      </c>
      <c r="AJ758" s="29" t="s">
        <v>258</v>
      </c>
      <c r="AK758" s="29" t="s">
        <v>258</v>
      </c>
      <c r="AL758" s="29" t="s">
        <v>13326</v>
      </c>
    </row>
    <row r="759" spans="1:38" x14ac:dyDescent="0.2">
      <c r="A759" s="35" t="s">
        <v>16</v>
      </c>
      <c r="B759" s="36">
        <v>4017</v>
      </c>
      <c r="C759" s="36"/>
      <c r="D759" s="36" t="s">
        <v>1349</v>
      </c>
      <c r="E759" s="37" t="s">
        <v>2396</v>
      </c>
      <c r="F759" s="38" t="s">
        <v>1269</v>
      </c>
      <c r="G759" s="38" t="s">
        <v>1271</v>
      </c>
      <c r="H759" s="35" t="s">
        <v>1440</v>
      </c>
      <c r="I759" s="35"/>
      <c r="J759" s="29" t="s">
        <v>484</v>
      </c>
      <c r="K759" s="29" t="s">
        <v>1551</v>
      </c>
      <c r="L759" s="29" t="s">
        <v>1384</v>
      </c>
      <c r="M759" s="39">
        <v>434.79833624832116</v>
      </c>
      <c r="N759" s="39">
        <v>1845.1400903490758</v>
      </c>
      <c r="O759" s="29">
        <v>44197</v>
      </c>
      <c r="P759" s="29">
        <v>45747</v>
      </c>
      <c r="Q759" s="40">
        <v>4.2436686999999997</v>
      </c>
      <c r="R759" s="39">
        <v>434.22058863791921</v>
      </c>
      <c r="S759" s="39">
        <v>434.22058863791921</v>
      </c>
      <c r="T759" s="39">
        <v>434.22058863791921</v>
      </c>
      <c r="U759" s="39">
        <v>435.41023408624227</v>
      </c>
      <c r="V759" s="39">
        <v>107.06809034907596</v>
      </c>
      <c r="W759" s="29" t="s">
        <v>265</v>
      </c>
      <c r="X759" s="29" t="s">
        <v>11773</v>
      </c>
      <c r="Y759" s="29">
        <v>45272</v>
      </c>
      <c r="Z759" s="41" t="s">
        <v>11760</v>
      </c>
      <c r="AA759" s="42" t="s">
        <v>1349</v>
      </c>
      <c r="AB759" s="29" t="s">
        <v>258</v>
      </c>
      <c r="AC759" s="29" t="s">
        <v>258</v>
      </c>
      <c r="AD759" s="29" t="s">
        <v>265</v>
      </c>
      <c r="AE759" s="29" t="s">
        <v>1353</v>
      </c>
      <c r="AF759" s="29" t="s">
        <v>1368</v>
      </c>
      <c r="AG759" s="183" t="s">
        <v>1369</v>
      </c>
      <c r="AH759" s="29" t="s">
        <v>1356</v>
      </c>
      <c r="AI759" s="29" t="s">
        <v>1357</v>
      </c>
      <c r="AJ759" s="29" t="s">
        <v>258</v>
      </c>
      <c r="AK759" s="29" t="s">
        <v>258</v>
      </c>
      <c r="AL759" s="29" t="s">
        <v>13327</v>
      </c>
    </row>
    <row r="760" spans="1:38" x14ac:dyDescent="0.2">
      <c r="A760" s="35" t="s">
        <v>16</v>
      </c>
      <c r="B760" s="36">
        <v>4019</v>
      </c>
      <c r="C760" s="36"/>
      <c r="D760" s="36" t="s">
        <v>1349</v>
      </c>
      <c r="E760" s="37" t="s">
        <v>2397</v>
      </c>
      <c r="F760" s="38" t="s">
        <v>1269</v>
      </c>
      <c r="G760" s="38" t="s">
        <v>1445</v>
      </c>
      <c r="H760" s="35" t="s">
        <v>330</v>
      </c>
      <c r="I760" s="35"/>
      <c r="J760" s="29" t="s">
        <v>274</v>
      </c>
      <c r="K760" s="29" t="s">
        <v>1583</v>
      </c>
      <c r="L760" s="29" t="s">
        <v>1811</v>
      </c>
      <c r="M760" s="39">
        <v>28.704786030403763</v>
      </c>
      <c r="N760" s="39">
        <v>1.414609171800137</v>
      </c>
      <c r="O760" s="29">
        <v>44197</v>
      </c>
      <c r="P760" s="29">
        <v>44215</v>
      </c>
      <c r="Q760" s="40">
        <v>4.92813E-2</v>
      </c>
      <c r="R760" s="39">
        <v>1.414609171800137</v>
      </c>
      <c r="S760" s="39">
        <v>0</v>
      </c>
      <c r="T760" s="39">
        <v>0</v>
      </c>
      <c r="U760" s="39">
        <v>0</v>
      </c>
      <c r="V760" s="39">
        <v>0</v>
      </c>
      <c r="W760" s="29" t="s">
        <v>1357</v>
      </c>
      <c r="X760" s="29" t="s">
        <v>258</v>
      </c>
      <c r="Y760" s="29" t="s">
        <v>1349</v>
      </c>
      <c r="Z760" s="41" t="s">
        <v>1349</v>
      </c>
      <c r="AA760" s="42" t="s">
        <v>1349</v>
      </c>
      <c r="AB760" s="29" t="s">
        <v>258</v>
      </c>
      <c r="AC760" s="29" t="s">
        <v>258</v>
      </c>
      <c r="AD760" s="29" t="s">
        <v>265</v>
      </c>
      <c r="AE760" s="29" t="s">
        <v>1367</v>
      </c>
      <c r="AF760" s="29" t="s">
        <v>1378</v>
      </c>
      <c r="AG760" s="183" t="s">
        <v>1379</v>
      </c>
      <c r="AH760" s="29" t="s">
        <v>1413</v>
      </c>
      <c r="AI760" s="29" t="s">
        <v>1357</v>
      </c>
      <c r="AJ760" s="29" t="s">
        <v>258</v>
      </c>
      <c r="AK760" s="29" t="s">
        <v>258</v>
      </c>
      <c r="AL760" s="29" t="s">
        <v>13326</v>
      </c>
    </row>
    <row r="761" spans="1:38" x14ac:dyDescent="0.2">
      <c r="A761" s="35" t="s">
        <v>16</v>
      </c>
      <c r="B761" s="36">
        <v>4025</v>
      </c>
      <c r="C761" s="36"/>
      <c r="D761" s="36" t="s">
        <v>1349</v>
      </c>
      <c r="E761" s="37" t="s">
        <v>2398</v>
      </c>
      <c r="F761" s="38" t="s">
        <v>1269</v>
      </c>
      <c r="G761" s="38" t="s">
        <v>1273</v>
      </c>
      <c r="H761" s="35" t="s">
        <v>1393</v>
      </c>
      <c r="I761" s="35"/>
      <c r="J761" s="29" t="s">
        <v>1405</v>
      </c>
      <c r="K761" s="29" t="s">
        <v>1558</v>
      </c>
      <c r="L761" s="29" t="s">
        <v>1394</v>
      </c>
      <c r="M761" s="39">
        <v>18.871736243524712</v>
      </c>
      <c r="N761" s="39">
        <v>1.6017084188911703</v>
      </c>
      <c r="O761" s="29">
        <v>44197</v>
      </c>
      <c r="P761" s="29">
        <v>44228</v>
      </c>
      <c r="Q761" s="40">
        <v>8.4873400000000002E-2</v>
      </c>
      <c r="R761" s="39">
        <v>1.6017084188911703</v>
      </c>
      <c r="S761" s="39">
        <v>0</v>
      </c>
      <c r="T761" s="39">
        <v>0</v>
      </c>
      <c r="U761" s="39">
        <v>0</v>
      </c>
      <c r="V761" s="39">
        <v>0</v>
      </c>
      <c r="W761" s="29" t="s">
        <v>1357</v>
      </c>
      <c r="X761" s="29" t="s">
        <v>258</v>
      </c>
      <c r="Y761" s="29" t="s">
        <v>1349</v>
      </c>
      <c r="Z761" s="41" t="s">
        <v>1349</v>
      </c>
      <c r="AA761" s="42" t="s">
        <v>1349</v>
      </c>
      <c r="AB761" s="29" t="s">
        <v>258</v>
      </c>
      <c r="AC761" s="29" t="s">
        <v>258</v>
      </c>
      <c r="AD761" s="29" t="s">
        <v>265</v>
      </c>
      <c r="AE761" s="29" t="s">
        <v>1367</v>
      </c>
      <c r="AF761" s="29" t="s">
        <v>1368</v>
      </c>
      <c r="AG761" s="183" t="s">
        <v>1369</v>
      </c>
      <c r="AH761" s="29" t="s">
        <v>1413</v>
      </c>
      <c r="AI761" s="29" t="s">
        <v>1357</v>
      </c>
      <c r="AJ761" s="29" t="s">
        <v>258</v>
      </c>
      <c r="AK761" s="29" t="s">
        <v>258</v>
      </c>
      <c r="AL761" s="29" t="s">
        <v>13326</v>
      </c>
    </row>
    <row r="762" spans="1:38" x14ac:dyDescent="0.2">
      <c r="A762" s="35" t="s">
        <v>16</v>
      </c>
      <c r="B762" s="36">
        <v>4026</v>
      </c>
      <c r="C762" s="36"/>
      <c r="D762" s="36" t="s">
        <v>1349</v>
      </c>
      <c r="E762" s="37" t="s">
        <v>2399</v>
      </c>
      <c r="F762" s="38" t="s">
        <v>1269</v>
      </c>
      <c r="G762" s="38" t="s">
        <v>1273</v>
      </c>
      <c r="H762" s="35" t="s">
        <v>1393</v>
      </c>
      <c r="I762" s="35"/>
      <c r="J762" s="29" t="s">
        <v>1371</v>
      </c>
      <c r="K762" s="29" t="s">
        <v>1371</v>
      </c>
      <c r="L762" s="29" t="s">
        <v>1384</v>
      </c>
      <c r="M762" s="39">
        <v>56.970571277276782</v>
      </c>
      <c r="N762" s="39">
        <v>230.2219411362081</v>
      </c>
      <c r="O762" s="29">
        <v>44197</v>
      </c>
      <c r="P762" s="29">
        <v>45673</v>
      </c>
      <c r="Q762" s="40">
        <v>4.0410678000000004</v>
      </c>
      <c r="R762" s="39">
        <v>56.893032169746753</v>
      </c>
      <c r="S762" s="39">
        <v>56.893032169746753</v>
      </c>
      <c r="T762" s="39">
        <v>56.893032169746753</v>
      </c>
      <c r="U762" s="39">
        <v>57.048903490759756</v>
      </c>
      <c r="V762" s="39">
        <v>2.4939411362080768</v>
      </c>
      <c r="W762" s="29" t="s">
        <v>265</v>
      </c>
      <c r="X762" s="29" t="s">
        <v>11773</v>
      </c>
      <c r="Y762" s="29">
        <v>45260</v>
      </c>
      <c r="Z762" s="41" t="s">
        <v>11759</v>
      </c>
      <c r="AA762" s="42" t="s">
        <v>1349</v>
      </c>
      <c r="AB762" s="29" t="s">
        <v>258</v>
      </c>
      <c r="AC762" s="29" t="s">
        <v>258</v>
      </c>
      <c r="AD762" s="29" t="s">
        <v>265</v>
      </c>
      <c r="AE762" s="29" t="s">
        <v>1353</v>
      </c>
      <c r="AF762" s="29" t="s">
        <v>1368</v>
      </c>
      <c r="AG762" s="183" t="s">
        <v>1369</v>
      </c>
      <c r="AH762" s="29" t="s">
        <v>1356</v>
      </c>
      <c r="AI762" s="29" t="s">
        <v>1357</v>
      </c>
      <c r="AJ762" s="29" t="s">
        <v>258</v>
      </c>
      <c r="AK762" s="29" t="s">
        <v>258</v>
      </c>
      <c r="AL762" s="29" t="s">
        <v>13327</v>
      </c>
    </row>
    <row r="763" spans="1:38" x14ac:dyDescent="0.2">
      <c r="A763" s="35" t="s">
        <v>16</v>
      </c>
      <c r="B763" s="36">
        <v>4032</v>
      </c>
      <c r="C763" s="36"/>
      <c r="D763" s="36" t="s">
        <v>1349</v>
      </c>
      <c r="E763" s="37" t="s">
        <v>2400</v>
      </c>
      <c r="F763" s="38" t="s">
        <v>1269</v>
      </c>
      <c r="G763" s="38" t="s">
        <v>1271</v>
      </c>
      <c r="H763" s="35" t="s">
        <v>1440</v>
      </c>
      <c r="I763" s="35"/>
      <c r="J763" s="29" t="s">
        <v>274</v>
      </c>
      <c r="K763" s="29" t="s">
        <v>1583</v>
      </c>
      <c r="L763" s="29" t="s">
        <v>1838</v>
      </c>
      <c r="M763" s="39">
        <v>70.398931146569268</v>
      </c>
      <c r="N763" s="39">
        <v>17.924982888432584</v>
      </c>
      <c r="O763" s="29">
        <v>44197</v>
      </c>
      <c r="P763" s="29">
        <v>44290</v>
      </c>
      <c r="Q763" s="40">
        <v>0.25462010000000002</v>
      </c>
      <c r="R763" s="39">
        <v>17.924982888432584</v>
      </c>
      <c r="S763" s="39">
        <v>0</v>
      </c>
      <c r="T763" s="39">
        <v>0</v>
      </c>
      <c r="U763" s="39">
        <v>0</v>
      </c>
      <c r="V763" s="39">
        <v>0</v>
      </c>
      <c r="W763" s="29" t="s">
        <v>1357</v>
      </c>
      <c r="X763" s="29" t="s">
        <v>258</v>
      </c>
      <c r="Y763" s="29" t="s">
        <v>1349</v>
      </c>
      <c r="Z763" s="41" t="s">
        <v>1349</v>
      </c>
      <c r="AA763" s="42" t="s">
        <v>1349</v>
      </c>
      <c r="AB763" s="29" t="s">
        <v>258</v>
      </c>
      <c r="AC763" s="29" t="s">
        <v>258</v>
      </c>
      <c r="AD763" s="29" t="s">
        <v>265</v>
      </c>
      <c r="AE763" s="29" t="s">
        <v>1367</v>
      </c>
      <c r="AF763" s="29" t="s">
        <v>1378</v>
      </c>
      <c r="AG763" s="183" t="s">
        <v>1379</v>
      </c>
      <c r="AH763" s="29" t="s">
        <v>1413</v>
      </c>
      <c r="AI763" s="29" t="s">
        <v>1357</v>
      </c>
      <c r="AJ763" s="29" t="s">
        <v>258</v>
      </c>
      <c r="AK763" s="29" t="s">
        <v>258</v>
      </c>
      <c r="AL763" s="29" t="s">
        <v>13326</v>
      </c>
    </row>
    <row r="764" spans="1:38" x14ac:dyDescent="0.2">
      <c r="A764" s="35" t="s">
        <v>16</v>
      </c>
      <c r="B764" s="36">
        <v>4034</v>
      </c>
      <c r="C764" s="36"/>
      <c r="D764" s="36" t="s">
        <v>1349</v>
      </c>
      <c r="E764" s="37" t="s">
        <v>2401</v>
      </c>
      <c r="F764" s="38" t="s">
        <v>1269</v>
      </c>
      <c r="G764" s="38" t="s">
        <v>1271</v>
      </c>
      <c r="H764" s="35" t="s">
        <v>1440</v>
      </c>
      <c r="I764" s="35"/>
      <c r="J764" s="29" t="s">
        <v>1371</v>
      </c>
      <c r="K764" s="29" t="s">
        <v>1371</v>
      </c>
      <c r="L764" s="29" t="s">
        <v>1384</v>
      </c>
      <c r="M764" s="39">
        <v>76.534135059319283</v>
      </c>
      <c r="N764" s="39">
        <v>307.39377412731005</v>
      </c>
      <c r="O764" s="29">
        <v>44197</v>
      </c>
      <c r="P764" s="29">
        <v>45664</v>
      </c>
      <c r="Q764" s="40">
        <v>4.0164270999999996</v>
      </c>
      <c r="R764" s="39">
        <v>76.429650924024642</v>
      </c>
      <c r="S764" s="39">
        <v>76.429650924024642</v>
      </c>
      <c r="T764" s="39">
        <v>76.429650924024642</v>
      </c>
      <c r="U764" s="39">
        <v>76.639047227926071</v>
      </c>
      <c r="V764" s="39">
        <v>1.4657741273100615</v>
      </c>
      <c r="W764" s="29" t="s">
        <v>265</v>
      </c>
      <c r="X764" s="29" t="s">
        <v>11773</v>
      </c>
      <c r="Y764" s="29">
        <v>45393</v>
      </c>
      <c r="Z764" s="41" t="s">
        <v>11761</v>
      </c>
      <c r="AA764" s="42" t="s">
        <v>1349</v>
      </c>
      <c r="AB764" s="29" t="s">
        <v>258</v>
      </c>
      <c r="AC764" s="29" t="s">
        <v>258</v>
      </c>
      <c r="AD764" s="29" t="s">
        <v>265</v>
      </c>
      <c r="AE764" s="29" t="s">
        <v>1353</v>
      </c>
      <c r="AF764" s="29" t="s">
        <v>1368</v>
      </c>
      <c r="AG764" s="183" t="s">
        <v>1369</v>
      </c>
      <c r="AH764" s="29" t="s">
        <v>1356</v>
      </c>
      <c r="AI764" s="29" t="s">
        <v>1357</v>
      </c>
      <c r="AJ764" s="29" t="s">
        <v>258</v>
      </c>
      <c r="AK764" s="29" t="s">
        <v>258</v>
      </c>
      <c r="AL764" s="29" t="s">
        <v>13327</v>
      </c>
    </row>
    <row r="765" spans="1:38" x14ac:dyDescent="0.2">
      <c r="A765" s="35" t="s">
        <v>16</v>
      </c>
      <c r="B765" s="36">
        <v>4039</v>
      </c>
      <c r="C765" s="36"/>
      <c r="D765" s="36" t="s">
        <v>1349</v>
      </c>
      <c r="E765" s="37" t="s">
        <v>2402</v>
      </c>
      <c r="F765" s="38" t="s">
        <v>1269</v>
      </c>
      <c r="G765" s="38" t="s">
        <v>1273</v>
      </c>
      <c r="H765" s="35" t="s">
        <v>1393</v>
      </c>
      <c r="I765" s="35"/>
      <c r="J765" s="29" t="s">
        <v>484</v>
      </c>
      <c r="K765" s="29" t="s">
        <v>1365</v>
      </c>
      <c r="L765" s="29" t="s">
        <v>1366</v>
      </c>
      <c r="M765" s="39">
        <v>12.546139828255306</v>
      </c>
      <c r="N765" s="39">
        <v>0.44654346338124568</v>
      </c>
      <c r="O765" s="29">
        <v>44197</v>
      </c>
      <c r="P765" s="29">
        <v>44210</v>
      </c>
      <c r="Q765" s="40">
        <v>3.5592100000000002E-2</v>
      </c>
      <c r="R765" s="39">
        <v>0.44654346338124568</v>
      </c>
      <c r="S765" s="39">
        <v>0</v>
      </c>
      <c r="T765" s="39">
        <v>0</v>
      </c>
      <c r="U765" s="39">
        <v>0</v>
      </c>
      <c r="V765" s="39">
        <v>0</v>
      </c>
      <c r="W765" s="29" t="s">
        <v>1357</v>
      </c>
      <c r="X765" s="29" t="s">
        <v>258</v>
      </c>
      <c r="Y765" s="29" t="s">
        <v>1349</v>
      </c>
      <c r="Z765" s="41" t="s">
        <v>1349</v>
      </c>
      <c r="AA765" s="42" t="s">
        <v>1349</v>
      </c>
      <c r="AB765" s="29" t="s">
        <v>258</v>
      </c>
      <c r="AC765" s="29" t="s">
        <v>258</v>
      </c>
      <c r="AD765" s="29" t="s">
        <v>265</v>
      </c>
      <c r="AE765" s="29" t="s">
        <v>1367</v>
      </c>
      <c r="AF765" s="29" t="s">
        <v>1368</v>
      </c>
      <c r="AG765" s="183" t="s">
        <v>1369</v>
      </c>
      <c r="AH765" s="29" t="s">
        <v>1413</v>
      </c>
      <c r="AI765" s="29" t="s">
        <v>1357</v>
      </c>
      <c r="AJ765" s="29" t="s">
        <v>258</v>
      </c>
      <c r="AK765" s="29" t="s">
        <v>258</v>
      </c>
      <c r="AL765" s="29" t="s">
        <v>13326</v>
      </c>
    </row>
    <row r="766" spans="1:38" x14ac:dyDescent="0.2">
      <c r="A766" s="35" t="s">
        <v>16</v>
      </c>
      <c r="B766" s="36">
        <v>4048</v>
      </c>
      <c r="C766" s="36"/>
      <c r="D766" s="36" t="s">
        <v>1349</v>
      </c>
      <c r="E766" s="37" t="s">
        <v>2403</v>
      </c>
      <c r="F766" s="38" t="s">
        <v>1269</v>
      </c>
      <c r="G766" s="38" t="s">
        <v>1271</v>
      </c>
      <c r="H766" s="35" t="s">
        <v>11597</v>
      </c>
      <c r="I766" s="35"/>
      <c r="J766" s="29" t="s">
        <v>281</v>
      </c>
      <c r="K766" s="29" t="s">
        <v>282</v>
      </c>
      <c r="L766" s="29" t="s">
        <v>1366</v>
      </c>
      <c r="M766" s="39">
        <v>1.2847875371511928</v>
      </c>
      <c r="N766" s="39">
        <v>0.11607939767282684</v>
      </c>
      <c r="O766" s="29">
        <v>44197</v>
      </c>
      <c r="P766" s="29">
        <v>44230</v>
      </c>
      <c r="Q766" s="40">
        <v>9.0349100000000002E-2</v>
      </c>
      <c r="R766" s="39">
        <v>0.11607939767282684</v>
      </c>
      <c r="S766" s="39">
        <v>0</v>
      </c>
      <c r="T766" s="39">
        <v>0</v>
      </c>
      <c r="U766" s="39">
        <v>0</v>
      </c>
      <c r="V766" s="39">
        <v>0</v>
      </c>
      <c r="W766" s="29" t="s">
        <v>1357</v>
      </c>
      <c r="X766" s="29" t="s">
        <v>258</v>
      </c>
      <c r="Y766" s="29" t="s">
        <v>1349</v>
      </c>
      <c r="Z766" s="41" t="s">
        <v>1349</v>
      </c>
      <c r="AA766" s="42" t="s">
        <v>1349</v>
      </c>
      <c r="AB766" s="29" t="s">
        <v>258</v>
      </c>
      <c r="AC766" s="29" t="s">
        <v>258</v>
      </c>
      <c r="AD766" s="29" t="s">
        <v>265</v>
      </c>
      <c r="AE766" s="29" t="s">
        <v>1367</v>
      </c>
      <c r="AF766" s="29" t="s">
        <v>1368</v>
      </c>
      <c r="AG766" s="183" t="s">
        <v>1369</v>
      </c>
      <c r="AH766" s="29" t="s">
        <v>1413</v>
      </c>
      <c r="AI766" s="29" t="s">
        <v>1357</v>
      </c>
      <c r="AJ766" s="29" t="s">
        <v>258</v>
      </c>
      <c r="AK766" s="29" t="s">
        <v>258</v>
      </c>
      <c r="AL766" s="29" t="s">
        <v>13326</v>
      </c>
    </row>
    <row r="767" spans="1:38" x14ac:dyDescent="0.2">
      <c r="A767" s="35" t="s">
        <v>16</v>
      </c>
      <c r="B767" s="36">
        <v>4050</v>
      </c>
      <c r="C767" s="36"/>
      <c r="D767" s="36" t="s">
        <v>1349</v>
      </c>
      <c r="E767" s="37" t="s">
        <v>2404</v>
      </c>
      <c r="F767" s="38" t="s">
        <v>1269</v>
      </c>
      <c r="G767" s="38" t="s">
        <v>1273</v>
      </c>
      <c r="H767" s="35" t="s">
        <v>1393</v>
      </c>
      <c r="I767" s="35"/>
      <c r="J767" s="29" t="s">
        <v>1371</v>
      </c>
      <c r="K767" s="29" t="s">
        <v>1371</v>
      </c>
      <c r="L767" s="29" t="s">
        <v>1366</v>
      </c>
      <c r="M767" s="39">
        <v>5.5365173096066211</v>
      </c>
      <c r="N767" s="39">
        <v>1.3490759753593429</v>
      </c>
      <c r="O767" s="29">
        <v>44197</v>
      </c>
      <c r="P767" s="29">
        <v>44286</v>
      </c>
      <c r="Q767" s="40">
        <v>0.24366869999999999</v>
      </c>
      <c r="R767" s="39">
        <v>1.3490759753593429</v>
      </c>
      <c r="S767" s="39">
        <v>0</v>
      </c>
      <c r="T767" s="39">
        <v>0</v>
      </c>
      <c r="U767" s="39">
        <v>0</v>
      </c>
      <c r="V767" s="39">
        <v>0</v>
      </c>
      <c r="W767" s="29" t="s">
        <v>1357</v>
      </c>
      <c r="X767" s="29" t="s">
        <v>258</v>
      </c>
      <c r="Y767" s="29" t="s">
        <v>1349</v>
      </c>
      <c r="Z767" s="41" t="s">
        <v>1349</v>
      </c>
      <c r="AA767" s="42" t="s">
        <v>1349</v>
      </c>
      <c r="AB767" s="29" t="s">
        <v>258</v>
      </c>
      <c r="AC767" s="29" t="s">
        <v>258</v>
      </c>
      <c r="AD767" s="29" t="s">
        <v>265</v>
      </c>
      <c r="AE767" s="29" t="s">
        <v>1367</v>
      </c>
      <c r="AF767" s="29" t="s">
        <v>1368</v>
      </c>
      <c r="AG767" s="183" t="s">
        <v>1369</v>
      </c>
      <c r="AH767" s="29" t="s">
        <v>1413</v>
      </c>
      <c r="AI767" s="29" t="s">
        <v>1357</v>
      </c>
      <c r="AJ767" s="29" t="s">
        <v>258</v>
      </c>
      <c r="AK767" s="29" t="s">
        <v>258</v>
      </c>
      <c r="AL767" s="29" t="s">
        <v>13326</v>
      </c>
    </row>
    <row r="768" spans="1:38" x14ac:dyDescent="0.2">
      <c r="A768" s="35" t="s">
        <v>16</v>
      </c>
      <c r="B768" s="36">
        <v>4052</v>
      </c>
      <c r="C768" s="36"/>
      <c r="D768" s="36" t="s">
        <v>1349</v>
      </c>
      <c r="E768" s="37" t="s">
        <v>2405</v>
      </c>
      <c r="F768" s="38" t="s">
        <v>1266</v>
      </c>
      <c r="G768" s="38" t="s">
        <v>1268</v>
      </c>
      <c r="H768" s="35" t="s">
        <v>669</v>
      </c>
      <c r="I768" s="35"/>
      <c r="J768" s="29" t="s">
        <v>1405</v>
      </c>
      <c r="K768" s="29" t="s">
        <v>1424</v>
      </c>
      <c r="L768" s="29" t="s">
        <v>1425</v>
      </c>
      <c r="M768" s="39">
        <v>51.984468900809041</v>
      </c>
      <c r="N768" s="39">
        <v>259.74443805612594</v>
      </c>
      <c r="O768" s="29">
        <v>44197</v>
      </c>
      <c r="P768" s="29">
        <v>46022</v>
      </c>
      <c r="Q768" s="40">
        <v>4.9965776999999996</v>
      </c>
      <c r="R768" s="39">
        <v>51.920438056125946</v>
      </c>
      <c r="S768" s="39">
        <v>51.920438056125946</v>
      </c>
      <c r="T768" s="39">
        <v>51.920438056125946</v>
      </c>
      <c r="U768" s="39">
        <v>52.062685831622176</v>
      </c>
      <c r="V768" s="39">
        <v>51.920438056125946</v>
      </c>
      <c r="W768" s="29" t="s">
        <v>265</v>
      </c>
      <c r="X768" s="29" t="s">
        <v>11773</v>
      </c>
      <c r="Y768" s="29">
        <v>45246</v>
      </c>
      <c r="Z768" s="41" t="s">
        <v>11759</v>
      </c>
      <c r="AA768" s="42" t="s">
        <v>1349</v>
      </c>
      <c r="AB768" s="43" t="s">
        <v>265</v>
      </c>
      <c r="AC768" s="29" t="s">
        <v>258</v>
      </c>
      <c r="AD768" s="29" t="s">
        <v>258</v>
      </c>
      <c r="AE768" s="29" t="s">
        <v>1353</v>
      </c>
      <c r="AF768" s="29" t="s">
        <v>1368</v>
      </c>
      <c r="AG768" s="183" t="s">
        <v>1369</v>
      </c>
      <c r="AH768" s="29" t="s">
        <v>1356</v>
      </c>
      <c r="AI768" s="29" t="s">
        <v>1357</v>
      </c>
      <c r="AJ768" s="29" t="s">
        <v>258</v>
      </c>
      <c r="AK768" s="29" t="s">
        <v>258</v>
      </c>
      <c r="AL768" s="29" t="s">
        <v>13327</v>
      </c>
    </row>
    <row r="769" spans="1:38" x14ac:dyDescent="0.2">
      <c r="A769" s="35" t="s">
        <v>16</v>
      </c>
      <c r="B769" s="36">
        <v>4056</v>
      </c>
      <c r="C769" s="36"/>
      <c r="D769" s="36" t="s">
        <v>1349</v>
      </c>
      <c r="E769" s="37" t="s">
        <v>2406</v>
      </c>
      <c r="F769" s="38" t="s">
        <v>1266</v>
      </c>
      <c r="G769" s="38" t="s">
        <v>1268</v>
      </c>
      <c r="H769" s="35" t="s">
        <v>1452</v>
      </c>
      <c r="I769" s="35"/>
      <c r="J769" s="29" t="s">
        <v>263</v>
      </c>
      <c r="K769" s="29" t="s">
        <v>2407</v>
      </c>
      <c r="L769" s="29" t="s">
        <v>2408</v>
      </c>
      <c r="M769" s="39">
        <v>446.47624028647238</v>
      </c>
      <c r="N769" s="39">
        <v>244.47708418891173</v>
      </c>
      <c r="O769" s="29">
        <v>44197</v>
      </c>
      <c r="P769" s="29">
        <v>44397</v>
      </c>
      <c r="Q769" s="40">
        <v>0.54757020000000001</v>
      </c>
      <c r="R769" s="39">
        <v>244.47708418891173</v>
      </c>
      <c r="S769" s="39">
        <v>0</v>
      </c>
      <c r="T769" s="39">
        <v>0</v>
      </c>
      <c r="U769" s="39">
        <v>0</v>
      </c>
      <c r="V769" s="39">
        <v>0</v>
      </c>
      <c r="W769" s="29" t="s">
        <v>1357</v>
      </c>
      <c r="X769" s="29" t="s">
        <v>258</v>
      </c>
      <c r="Y769" s="29" t="s">
        <v>1349</v>
      </c>
      <c r="Z769" s="41" t="s">
        <v>1349</v>
      </c>
      <c r="AA769" s="42" t="s">
        <v>1349</v>
      </c>
      <c r="AB769" s="29" t="s">
        <v>258</v>
      </c>
      <c r="AC769" s="29" t="s">
        <v>258</v>
      </c>
      <c r="AD769" s="29" t="s">
        <v>258</v>
      </c>
      <c r="AE769" s="29" t="s">
        <v>1353</v>
      </c>
      <c r="AF769" s="29" t="s">
        <v>2409</v>
      </c>
      <c r="AG769" s="183" t="s">
        <v>2410</v>
      </c>
      <c r="AH769" s="29" t="s">
        <v>1413</v>
      </c>
      <c r="AI769" s="29" t="s">
        <v>1357</v>
      </c>
      <c r="AJ769" s="29" t="s">
        <v>258</v>
      </c>
      <c r="AK769" s="29" t="s">
        <v>258</v>
      </c>
      <c r="AL769" s="29" t="s">
        <v>13326</v>
      </c>
    </row>
    <row r="770" spans="1:38" x14ac:dyDescent="0.2">
      <c r="A770" s="35" t="s">
        <v>16</v>
      </c>
      <c r="B770" s="36">
        <v>4057</v>
      </c>
      <c r="C770" s="36"/>
      <c r="D770" s="36" t="s">
        <v>1349</v>
      </c>
      <c r="E770" s="37" t="s">
        <v>2411</v>
      </c>
      <c r="F770" s="38" t="s">
        <v>1269</v>
      </c>
      <c r="G770" s="38" t="s">
        <v>1273</v>
      </c>
      <c r="H770" s="35" t="s">
        <v>1393</v>
      </c>
      <c r="I770" s="35"/>
      <c r="J770" s="29" t="s">
        <v>1405</v>
      </c>
      <c r="K770" s="29" t="s">
        <v>1416</v>
      </c>
      <c r="L770" s="29" t="s">
        <v>1425</v>
      </c>
      <c r="M770" s="39">
        <v>28.433986435640669</v>
      </c>
      <c r="N770" s="39">
        <v>3.581007529089665</v>
      </c>
      <c r="O770" s="29">
        <v>44197</v>
      </c>
      <c r="P770" s="29">
        <v>44243</v>
      </c>
      <c r="Q770" s="40">
        <v>0.1259411</v>
      </c>
      <c r="R770" s="39">
        <v>3.581007529089665</v>
      </c>
      <c r="S770" s="39">
        <v>0</v>
      </c>
      <c r="T770" s="39">
        <v>0</v>
      </c>
      <c r="U770" s="39">
        <v>0</v>
      </c>
      <c r="V770" s="39">
        <v>0</v>
      </c>
      <c r="W770" s="29" t="s">
        <v>1357</v>
      </c>
      <c r="X770" s="29" t="s">
        <v>258</v>
      </c>
      <c r="Y770" s="29" t="s">
        <v>1349</v>
      </c>
      <c r="Z770" s="41" t="s">
        <v>1349</v>
      </c>
      <c r="AA770" s="42" t="s">
        <v>1349</v>
      </c>
      <c r="AB770" s="43" t="s">
        <v>265</v>
      </c>
      <c r="AC770" s="29" t="s">
        <v>258</v>
      </c>
      <c r="AD770" s="29" t="s">
        <v>258</v>
      </c>
      <c r="AE770" s="29" t="s">
        <v>1353</v>
      </c>
      <c r="AF770" s="29" t="s">
        <v>1368</v>
      </c>
      <c r="AG770" s="183" t="s">
        <v>1369</v>
      </c>
      <c r="AH770" s="29" t="s">
        <v>1413</v>
      </c>
      <c r="AI770" s="29" t="s">
        <v>1357</v>
      </c>
      <c r="AJ770" s="29" t="s">
        <v>258</v>
      </c>
      <c r="AK770" s="29" t="s">
        <v>258</v>
      </c>
      <c r="AL770" s="29" t="s">
        <v>13326</v>
      </c>
    </row>
    <row r="771" spans="1:38" x14ac:dyDescent="0.2">
      <c r="A771" s="35" t="s">
        <v>16</v>
      </c>
      <c r="B771" s="36">
        <v>4058</v>
      </c>
      <c r="C771" s="36"/>
      <c r="D771" s="36" t="s">
        <v>1349</v>
      </c>
      <c r="E771" s="37" t="s">
        <v>2412</v>
      </c>
      <c r="F771" s="38" t="s">
        <v>1269</v>
      </c>
      <c r="G771" s="38" t="s">
        <v>1273</v>
      </c>
      <c r="H771" s="35" t="s">
        <v>1393</v>
      </c>
      <c r="I771" s="35"/>
      <c r="J771" s="29" t="s">
        <v>274</v>
      </c>
      <c r="K771" s="29" t="s">
        <v>1446</v>
      </c>
      <c r="L771" s="29" t="s">
        <v>2413</v>
      </c>
      <c r="M771" s="39">
        <v>55.268467266946303</v>
      </c>
      <c r="N771" s="39">
        <v>68.697837097878164</v>
      </c>
      <c r="O771" s="29">
        <v>44197</v>
      </c>
      <c r="P771" s="29">
        <v>44651</v>
      </c>
      <c r="Q771" s="40">
        <v>1.2429843</v>
      </c>
      <c r="R771" s="39">
        <v>55.109253935660504</v>
      </c>
      <c r="S771" s="39">
        <v>13.588583162217658</v>
      </c>
      <c r="T771" s="39">
        <v>0</v>
      </c>
      <c r="U771" s="39">
        <v>0</v>
      </c>
      <c r="V771" s="39">
        <v>0</v>
      </c>
      <c r="W771" s="29" t="s">
        <v>1357</v>
      </c>
      <c r="X771" s="29" t="s">
        <v>258</v>
      </c>
      <c r="Y771" s="29" t="s">
        <v>1349</v>
      </c>
      <c r="Z771" s="41" t="s">
        <v>1349</v>
      </c>
      <c r="AA771" s="42" t="s">
        <v>1349</v>
      </c>
      <c r="AB771" s="29" t="s">
        <v>258</v>
      </c>
      <c r="AC771" s="29" t="s">
        <v>265</v>
      </c>
      <c r="AD771" s="29" t="s">
        <v>265</v>
      </c>
      <c r="AE771" s="29" t="s">
        <v>1367</v>
      </c>
      <c r="AF771" s="29" t="s">
        <v>1966</v>
      </c>
      <c r="AG771" s="183" t="s">
        <v>1967</v>
      </c>
      <c r="AH771" s="29" t="s">
        <v>1413</v>
      </c>
      <c r="AI771" s="29" t="s">
        <v>1357</v>
      </c>
      <c r="AJ771" s="29" t="s">
        <v>258</v>
      </c>
      <c r="AK771" s="29" t="s">
        <v>258</v>
      </c>
      <c r="AL771" s="29" t="s">
        <v>13326</v>
      </c>
    </row>
    <row r="772" spans="1:38" x14ac:dyDescent="0.2">
      <c r="A772" s="35" t="s">
        <v>16</v>
      </c>
      <c r="B772" s="36">
        <v>4059</v>
      </c>
      <c r="C772" s="36"/>
      <c r="D772" s="36" t="s">
        <v>1349</v>
      </c>
      <c r="E772" s="37" t="s">
        <v>2414</v>
      </c>
      <c r="F772" s="38" t="s">
        <v>1269</v>
      </c>
      <c r="G772" s="38" t="s">
        <v>1271</v>
      </c>
      <c r="H772" s="35" t="s">
        <v>1440</v>
      </c>
      <c r="I772" s="35"/>
      <c r="J772" s="29" t="s">
        <v>1371</v>
      </c>
      <c r="K772" s="29" t="s">
        <v>1371</v>
      </c>
      <c r="L772" s="29" t="s">
        <v>1384</v>
      </c>
      <c r="M772" s="39">
        <v>97.417000943798939</v>
      </c>
      <c r="N772" s="39">
        <v>393.40198767967149</v>
      </c>
      <c r="O772" s="29">
        <v>44197</v>
      </c>
      <c r="P772" s="29">
        <v>45672</v>
      </c>
      <c r="Q772" s="40">
        <v>4.0383298999999999</v>
      </c>
      <c r="R772" s="39">
        <v>97.284366872005478</v>
      </c>
      <c r="S772" s="39">
        <v>97.284366872005478</v>
      </c>
      <c r="T772" s="39">
        <v>97.284366872005478</v>
      </c>
      <c r="U772" s="39">
        <v>97.550899383983563</v>
      </c>
      <c r="V772" s="39">
        <v>3.9979876796714575</v>
      </c>
      <c r="W772" s="29" t="s">
        <v>265</v>
      </c>
      <c r="X772" s="29" t="s">
        <v>11773</v>
      </c>
      <c r="Y772" s="29">
        <v>45282</v>
      </c>
      <c r="Z772" s="41" t="s">
        <v>11760</v>
      </c>
      <c r="AA772" s="42" t="s">
        <v>1349</v>
      </c>
      <c r="AB772" s="29" t="s">
        <v>258</v>
      </c>
      <c r="AC772" s="29" t="s">
        <v>258</v>
      </c>
      <c r="AD772" s="29" t="s">
        <v>265</v>
      </c>
      <c r="AE772" s="29" t="s">
        <v>1353</v>
      </c>
      <c r="AF772" s="29" t="s">
        <v>1368</v>
      </c>
      <c r="AG772" s="183" t="s">
        <v>1369</v>
      </c>
      <c r="AH772" s="29" t="s">
        <v>1356</v>
      </c>
      <c r="AI772" s="29" t="s">
        <v>1357</v>
      </c>
      <c r="AJ772" s="29" t="s">
        <v>258</v>
      </c>
      <c r="AK772" s="29" t="s">
        <v>258</v>
      </c>
      <c r="AL772" s="29" t="s">
        <v>13327</v>
      </c>
    </row>
    <row r="773" spans="1:38" x14ac:dyDescent="0.2">
      <c r="A773" s="35" t="s">
        <v>16</v>
      </c>
      <c r="B773" s="36">
        <v>4062</v>
      </c>
      <c r="C773" s="36"/>
      <c r="D773" s="36" t="s">
        <v>1349</v>
      </c>
      <c r="E773" s="37" t="s">
        <v>2415</v>
      </c>
      <c r="F773" s="38" t="s">
        <v>1269</v>
      </c>
      <c r="G773" s="38" t="s">
        <v>1273</v>
      </c>
      <c r="H773" s="35" t="s">
        <v>1393</v>
      </c>
      <c r="I773" s="35"/>
      <c r="J773" s="29" t="s">
        <v>1371</v>
      </c>
      <c r="K773" s="29" t="s">
        <v>1371</v>
      </c>
      <c r="L773" s="29" t="s">
        <v>2416</v>
      </c>
      <c r="M773" s="39">
        <v>9.8132250435244224</v>
      </c>
      <c r="N773" s="39">
        <v>0.96721697467488021</v>
      </c>
      <c r="O773" s="29">
        <v>44197</v>
      </c>
      <c r="P773" s="29">
        <v>44233</v>
      </c>
      <c r="Q773" s="40">
        <v>9.85626E-2</v>
      </c>
      <c r="R773" s="39">
        <v>0.96721697467488021</v>
      </c>
      <c r="S773" s="39">
        <v>0</v>
      </c>
      <c r="T773" s="39">
        <v>0</v>
      </c>
      <c r="U773" s="39">
        <v>0</v>
      </c>
      <c r="V773" s="39">
        <v>0</v>
      </c>
      <c r="W773" s="29" t="s">
        <v>1357</v>
      </c>
      <c r="X773" s="29" t="s">
        <v>258</v>
      </c>
      <c r="Y773" s="29" t="s">
        <v>1349</v>
      </c>
      <c r="Z773" s="41" t="s">
        <v>1349</v>
      </c>
      <c r="AA773" s="42" t="s">
        <v>1349</v>
      </c>
      <c r="AB773" s="29" t="s">
        <v>258</v>
      </c>
      <c r="AC773" s="29" t="s">
        <v>258</v>
      </c>
      <c r="AD773" s="29" t="s">
        <v>258</v>
      </c>
      <c r="AE773" s="29" t="s">
        <v>1367</v>
      </c>
      <c r="AF773" s="29" t="s">
        <v>1368</v>
      </c>
      <c r="AG773" s="183" t="s">
        <v>1369</v>
      </c>
      <c r="AH773" s="29" t="s">
        <v>1413</v>
      </c>
      <c r="AI773" s="29" t="s">
        <v>1357</v>
      </c>
      <c r="AJ773" s="29" t="s">
        <v>258</v>
      </c>
      <c r="AK773" s="29" t="s">
        <v>258</v>
      </c>
      <c r="AL773" s="29" t="s">
        <v>13326</v>
      </c>
    </row>
    <row r="774" spans="1:38" x14ac:dyDescent="0.2">
      <c r="A774" s="35" t="s">
        <v>16</v>
      </c>
      <c r="B774" s="36">
        <v>4063</v>
      </c>
      <c r="C774" s="36"/>
      <c r="D774" s="36" t="s">
        <v>1349</v>
      </c>
      <c r="E774" s="37" t="s">
        <v>2417</v>
      </c>
      <c r="F774" s="38" t="s">
        <v>1269</v>
      </c>
      <c r="G774" s="38" t="s">
        <v>1273</v>
      </c>
      <c r="H774" s="35" t="s">
        <v>1393</v>
      </c>
      <c r="I774" s="35"/>
      <c r="J774" s="29" t="s">
        <v>1405</v>
      </c>
      <c r="K774" s="29" t="s">
        <v>1434</v>
      </c>
      <c r="L774" s="29" t="s">
        <v>1366</v>
      </c>
      <c r="M774" s="39">
        <v>57.030232174863627</v>
      </c>
      <c r="N774" s="39">
        <v>284.95598631074608</v>
      </c>
      <c r="O774" s="29">
        <v>44197</v>
      </c>
      <c r="P774" s="29">
        <v>46022</v>
      </c>
      <c r="Q774" s="40">
        <v>4.9965776999999996</v>
      </c>
      <c r="R774" s="39">
        <v>56.959986310746068</v>
      </c>
      <c r="S774" s="39">
        <v>56.959986310746068</v>
      </c>
      <c r="T774" s="39">
        <v>56.959986310746068</v>
      </c>
      <c r="U774" s="39">
        <v>57.116041067761806</v>
      </c>
      <c r="V774" s="39">
        <v>56.959986310746068</v>
      </c>
      <c r="W774" s="29" t="s">
        <v>265</v>
      </c>
      <c r="X774" s="29" t="s">
        <v>11773</v>
      </c>
      <c r="Y774" s="29">
        <v>45301</v>
      </c>
      <c r="Z774" s="41" t="s">
        <v>11761</v>
      </c>
      <c r="AA774" s="42" t="s">
        <v>1349</v>
      </c>
      <c r="AB774" s="29" t="s">
        <v>258</v>
      </c>
      <c r="AC774" s="29" t="s">
        <v>258</v>
      </c>
      <c r="AD774" s="29" t="s">
        <v>265</v>
      </c>
      <c r="AE774" s="29" t="s">
        <v>1367</v>
      </c>
      <c r="AF774" s="29" t="s">
        <v>1368</v>
      </c>
      <c r="AG774" s="183" t="s">
        <v>1369</v>
      </c>
      <c r="AH774" s="29" t="s">
        <v>1356</v>
      </c>
      <c r="AI774" s="29" t="s">
        <v>1357</v>
      </c>
      <c r="AJ774" s="29" t="s">
        <v>258</v>
      </c>
      <c r="AK774" s="29" t="s">
        <v>258</v>
      </c>
      <c r="AL774" s="29" t="s">
        <v>13327</v>
      </c>
    </row>
    <row r="775" spans="1:38" x14ac:dyDescent="0.2">
      <c r="A775" s="35" t="s">
        <v>16</v>
      </c>
      <c r="B775" s="36">
        <v>4066</v>
      </c>
      <c r="C775" s="36"/>
      <c r="D775" s="36" t="s">
        <v>1349</v>
      </c>
      <c r="E775" s="37" t="s">
        <v>2418</v>
      </c>
      <c r="F775" s="38" t="s">
        <v>1269</v>
      </c>
      <c r="G775" s="38" t="s">
        <v>1273</v>
      </c>
      <c r="H775" s="35" t="s">
        <v>1393</v>
      </c>
      <c r="I775" s="35"/>
      <c r="J775" s="29" t="s">
        <v>255</v>
      </c>
      <c r="K775" s="29" t="s">
        <v>2419</v>
      </c>
      <c r="L775" s="29" t="s">
        <v>1955</v>
      </c>
      <c r="M775" s="39">
        <v>23.697993698488045</v>
      </c>
      <c r="N775" s="39">
        <v>2.1410924024640661</v>
      </c>
      <c r="O775" s="29">
        <v>44197</v>
      </c>
      <c r="P775" s="29">
        <v>44230</v>
      </c>
      <c r="Q775" s="40">
        <v>9.0349100000000002E-2</v>
      </c>
      <c r="R775" s="39">
        <v>2.1410924024640661</v>
      </c>
      <c r="S775" s="39">
        <v>0</v>
      </c>
      <c r="T775" s="39">
        <v>0</v>
      </c>
      <c r="U775" s="39">
        <v>0</v>
      </c>
      <c r="V775" s="39">
        <v>0</v>
      </c>
      <c r="W775" s="29" t="s">
        <v>1357</v>
      </c>
      <c r="X775" s="29" t="s">
        <v>258</v>
      </c>
      <c r="Y775" s="29" t="s">
        <v>1349</v>
      </c>
      <c r="Z775" s="41" t="s">
        <v>1349</v>
      </c>
      <c r="AA775" s="42" t="s">
        <v>1349</v>
      </c>
      <c r="AB775" s="29" t="s">
        <v>258</v>
      </c>
      <c r="AC775" s="29" t="s">
        <v>258</v>
      </c>
      <c r="AD775" s="29" t="s">
        <v>258</v>
      </c>
      <c r="AE775" s="29" t="s">
        <v>1367</v>
      </c>
      <c r="AF775" s="29" t="s">
        <v>1956</v>
      </c>
      <c r="AG775" s="183" t="s">
        <v>1957</v>
      </c>
      <c r="AH775" s="29" t="s">
        <v>1413</v>
      </c>
      <c r="AI775" s="29" t="s">
        <v>1357</v>
      </c>
      <c r="AJ775" s="29" t="s">
        <v>258</v>
      </c>
      <c r="AK775" s="29" t="s">
        <v>258</v>
      </c>
      <c r="AL775" s="29" t="s">
        <v>13326</v>
      </c>
    </row>
    <row r="776" spans="1:38" x14ac:dyDescent="0.2">
      <c r="A776" s="35" t="s">
        <v>16</v>
      </c>
      <c r="B776" s="36">
        <v>4068</v>
      </c>
      <c r="C776" s="36"/>
      <c r="D776" s="36" t="s">
        <v>1349</v>
      </c>
      <c r="E776" s="37" t="s">
        <v>2420</v>
      </c>
      <c r="F776" s="38" t="s">
        <v>1269</v>
      </c>
      <c r="G776" s="38" t="s">
        <v>1271</v>
      </c>
      <c r="H776" s="35" t="s">
        <v>1440</v>
      </c>
      <c r="I776" s="35"/>
      <c r="J776" s="29" t="s">
        <v>484</v>
      </c>
      <c r="K776" s="29" t="s">
        <v>1551</v>
      </c>
      <c r="L776" s="29" t="s">
        <v>1384</v>
      </c>
      <c r="M776" s="39">
        <v>1902.9369756658091</v>
      </c>
      <c r="N776" s="39">
        <v>72.939383983572895</v>
      </c>
      <c r="O776" s="29">
        <v>44197</v>
      </c>
      <c r="P776" s="29">
        <v>44211</v>
      </c>
      <c r="Q776" s="40">
        <v>3.83299E-2</v>
      </c>
      <c r="R776" s="39">
        <v>72.939383983572895</v>
      </c>
      <c r="S776" s="39">
        <v>0</v>
      </c>
      <c r="T776" s="39">
        <v>0</v>
      </c>
      <c r="U776" s="39">
        <v>0</v>
      </c>
      <c r="V776" s="39">
        <v>0</v>
      </c>
      <c r="W776" s="29" t="s">
        <v>1357</v>
      </c>
      <c r="X776" s="29" t="s">
        <v>258</v>
      </c>
      <c r="Y776" s="29" t="s">
        <v>1349</v>
      </c>
      <c r="Z776" s="41" t="s">
        <v>1349</v>
      </c>
      <c r="AA776" s="42" t="s">
        <v>1349</v>
      </c>
      <c r="AB776" s="29" t="s">
        <v>258</v>
      </c>
      <c r="AC776" s="29" t="s">
        <v>258</v>
      </c>
      <c r="AD776" s="29" t="s">
        <v>265</v>
      </c>
      <c r="AE776" s="29" t="s">
        <v>1353</v>
      </c>
      <c r="AF776" s="29" t="s">
        <v>1368</v>
      </c>
      <c r="AG776" s="183" t="s">
        <v>1369</v>
      </c>
      <c r="AH776" s="29" t="s">
        <v>1413</v>
      </c>
      <c r="AI776" s="29" t="s">
        <v>1357</v>
      </c>
      <c r="AJ776" s="29" t="s">
        <v>258</v>
      </c>
      <c r="AK776" s="29" t="s">
        <v>258</v>
      </c>
      <c r="AL776" s="29" t="s">
        <v>13326</v>
      </c>
    </row>
    <row r="777" spans="1:38" x14ac:dyDescent="0.2">
      <c r="A777" s="35" t="s">
        <v>16</v>
      </c>
      <c r="B777" s="36">
        <v>4072</v>
      </c>
      <c r="C777" s="36"/>
      <c r="D777" s="36" t="s">
        <v>1349</v>
      </c>
      <c r="E777" s="37" t="s">
        <v>2421</v>
      </c>
      <c r="F777" s="38" t="s">
        <v>1269</v>
      </c>
      <c r="G777" s="38" t="s">
        <v>1273</v>
      </c>
      <c r="H777" s="35" t="s">
        <v>1393</v>
      </c>
      <c r="I777" s="35"/>
      <c r="J777" s="29" t="s">
        <v>1371</v>
      </c>
      <c r="K777" s="29" t="s">
        <v>1371</v>
      </c>
      <c r="L777" s="29" t="s">
        <v>1384</v>
      </c>
      <c r="M777" s="39">
        <v>64.632232626550959</v>
      </c>
      <c r="N777" s="39">
        <v>90.423195071868577</v>
      </c>
      <c r="O777" s="29">
        <v>44197</v>
      </c>
      <c r="P777" s="29">
        <v>44708</v>
      </c>
      <c r="Q777" s="40">
        <v>1.3990418</v>
      </c>
      <c r="R777" s="39">
        <v>64.461848049281315</v>
      </c>
      <c r="S777" s="39">
        <v>25.961347022587272</v>
      </c>
      <c r="T777" s="39">
        <v>0</v>
      </c>
      <c r="U777" s="39">
        <v>0</v>
      </c>
      <c r="V777" s="39">
        <v>0</v>
      </c>
      <c r="W777" s="29" t="s">
        <v>265</v>
      </c>
      <c r="X777" s="29" t="s">
        <v>11773</v>
      </c>
      <c r="Y777" s="29">
        <v>45260</v>
      </c>
      <c r="Z777" s="41" t="s">
        <v>11759</v>
      </c>
      <c r="AA777" s="42" t="s">
        <v>1349</v>
      </c>
      <c r="AB777" s="29" t="s">
        <v>258</v>
      </c>
      <c r="AC777" s="29" t="s">
        <v>258</v>
      </c>
      <c r="AD777" s="29" t="s">
        <v>265</v>
      </c>
      <c r="AE777" s="29" t="s">
        <v>1353</v>
      </c>
      <c r="AF777" s="29" t="s">
        <v>1368</v>
      </c>
      <c r="AG777" s="183" t="s">
        <v>1369</v>
      </c>
      <c r="AH777" s="29" t="s">
        <v>1413</v>
      </c>
      <c r="AI777" s="29" t="s">
        <v>1357</v>
      </c>
      <c r="AJ777" s="29" t="s">
        <v>258</v>
      </c>
      <c r="AK777" s="29" t="s">
        <v>258</v>
      </c>
      <c r="AL777" s="29" t="s">
        <v>13327</v>
      </c>
    </row>
    <row r="778" spans="1:38" x14ac:dyDescent="0.2">
      <c r="A778" s="35" t="s">
        <v>16</v>
      </c>
      <c r="B778" s="36">
        <v>4074</v>
      </c>
      <c r="C778" s="36"/>
      <c r="D778" s="36" t="s">
        <v>1349</v>
      </c>
      <c r="E778" s="37" t="s">
        <v>2422</v>
      </c>
      <c r="F778" s="38" t="s">
        <v>1269</v>
      </c>
      <c r="G778" s="38" t="s">
        <v>1271</v>
      </c>
      <c r="H778" s="35" t="s">
        <v>1440</v>
      </c>
      <c r="I778" s="35"/>
      <c r="J778" s="29" t="s">
        <v>1371</v>
      </c>
      <c r="K778" s="29" t="s">
        <v>1371</v>
      </c>
      <c r="L778" s="29" t="s">
        <v>1384</v>
      </c>
      <c r="M778" s="39">
        <v>105.24283686391711</v>
      </c>
      <c r="N778" s="39">
        <v>421.83577002053391</v>
      </c>
      <c r="O778" s="29">
        <v>44197</v>
      </c>
      <c r="P778" s="29">
        <v>45661</v>
      </c>
      <c r="Q778" s="40">
        <v>4.0082136000000004</v>
      </c>
      <c r="R778" s="39">
        <v>105.09901437371664</v>
      </c>
      <c r="S778" s="39">
        <v>105.09901437371664</v>
      </c>
      <c r="T778" s="39">
        <v>105.09901437371664</v>
      </c>
      <c r="U778" s="39">
        <v>105.3869568788501</v>
      </c>
      <c r="V778" s="39">
        <v>1.151770020533881</v>
      </c>
      <c r="W778" s="29" t="s">
        <v>265</v>
      </c>
      <c r="X778" s="29" t="s">
        <v>11773</v>
      </c>
      <c r="Y778" s="29">
        <v>45275</v>
      </c>
      <c r="Z778" s="41" t="s">
        <v>11760</v>
      </c>
      <c r="AA778" s="42" t="s">
        <v>1349</v>
      </c>
      <c r="AB778" s="29" t="s">
        <v>258</v>
      </c>
      <c r="AC778" s="29" t="s">
        <v>258</v>
      </c>
      <c r="AD778" s="29" t="s">
        <v>265</v>
      </c>
      <c r="AE778" s="29" t="s">
        <v>1353</v>
      </c>
      <c r="AF778" s="29" t="s">
        <v>1368</v>
      </c>
      <c r="AG778" s="183" t="s">
        <v>1369</v>
      </c>
      <c r="AH778" s="29" t="s">
        <v>1356</v>
      </c>
      <c r="AI778" s="29" t="s">
        <v>1357</v>
      </c>
      <c r="AJ778" s="29" t="s">
        <v>258</v>
      </c>
      <c r="AK778" s="29" t="s">
        <v>258</v>
      </c>
      <c r="AL778" s="29" t="s">
        <v>13327</v>
      </c>
    </row>
    <row r="779" spans="1:38" x14ac:dyDescent="0.2">
      <c r="A779" s="35" t="s">
        <v>16</v>
      </c>
      <c r="B779" s="36">
        <v>4078</v>
      </c>
      <c r="C779" s="36"/>
      <c r="D779" s="36" t="s">
        <v>1349</v>
      </c>
      <c r="E779" s="37" t="s">
        <v>2423</v>
      </c>
      <c r="F779" s="38" t="s">
        <v>1269</v>
      </c>
      <c r="G779" s="38" t="s">
        <v>1273</v>
      </c>
      <c r="H779" s="35" t="s">
        <v>1393</v>
      </c>
      <c r="I779" s="35"/>
      <c r="J779" s="29" t="s">
        <v>1405</v>
      </c>
      <c r="K779" s="29" t="s">
        <v>1434</v>
      </c>
      <c r="L779" s="29" t="s">
        <v>1366</v>
      </c>
      <c r="M779" s="39">
        <v>51.839598237217821</v>
      </c>
      <c r="N779" s="39">
        <v>3.4062970568104034</v>
      </c>
      <c r="O779" s="29">
        <v>44197</v>
      </c>
      <c r="P779" s="29">
        <v>44221</v>
      </c>
      <c r="Q779" s="40">
        <v>6.57084E-2</v>
      </c>
      <c r="R779" s="39">
        <v>3.4062970568104034</v>
      </c>
      <c r="S779" s="39">
        <v>0</v>
      </c>
      <c r="T779" s="39">
        <v>0</v>
      </c>
      <c r="U779" s="39">
        <v>0</v>
      </c>
      <c r="V779" s="39">
        <v>0</v>
      </c>
      <c r="W779" s="29" t="s">
        <v>1357</v>
      </c>
      <c r="X779" s="29" t="s">
        <v>258</v>
      </c>
      <c r="Y779" s="29" t="s">
        <v>1349</v>
      </c>
      <c r="Z779" s="41" t="s">
        <v>1349</v>
      </c>
      <c r="AA779" s="42" t="s">
        <v>1349</v>
      </c>
      <c r="AB779" s="29" t="s">
        <v>258</v>
      </c>
      <c r="AC779" s="29" t="s">
        <v>258</v>
      </c>
      <c r="AD779" s="29" t="s">
        <v>265</v>
      </c>
      <c r="AE779" s="29" t="s">
        <v>1367</v>
      </c>
      <c r="AF779" s="29" t="s">
        <v>1368</v>
      </c>
      <c r="AG779" s="183" t="s">
        <v>1369</v>
      </c>
      <c r="AH779" s="29" t="s">
        <v>1413</v>
      </c>
      <c r="AI779" s="29" t="s">
        <v>1357</v>
      </c>
      <c r="AJ779" s="29" t="s">
        <v>258</v>
      </c>
      <c r="AK779" s="29" t="s">
        <v>258</v>
      </c>
      <c r="AL779" s="29" t="s">
        <v>13326</v>
      </c>
    </row>
    <row r="780" spans="1:38" x14ac:dyDescent="0.2">
      <c r="A780" s="35" t="s">
        <v>16</v>
      </c>
      <c r="B780" s="36">
        <v>4081</v>
      </c>
      <c r="C780" s="36"/>
      <c r="D780" s="36" t="s">
        <v>1349</v>
      </c>
      <c r="E780" s="37" t="s">
        <v>2424</v>
      </c>
      <c r="F780" s="38" t="s">
        <v>1269</v>
      </c>
      <c r="G780" s="38" t="s">
        <v>1273</v>
      </c>
      <c r="H780" s="35" t="s">
        <v>1393</v>
      </c>
      <c r="I780" s="35"/>
      <c r="J780" s="29" t="s">
        <v>1371</v>
      </c>
      <c r="K780" s="29" t="s">
        <v>1371</v>
      </c>
      <c r="L780" s="29" t="s">
        <v>1366</v>
      </c>
      <c r="M780" s="39">
        <v>8.3399468421791614</v>
      </c>
      <c r="N780" s="39">
        <v>0.41100342231348391</v>
      </c>
      <c r="O780" s="29">
        <v>44197</v>
      </c>
      <c r="P780" s="29">
        <v>44215</v>
      </c>
      <c r="Q780" s="40">
        <v>4.92813E-2</v>
      </c>
      <c r="R780" s="39">
        <v>0.41100342231348391</v>
      </c>
      <c r="S780" s="39">
        <v>0</v>
      </c>
      <c r="T780" s="39">
        <v>0</v>
      </c>
      <c r="U780" s="39">
        <v>0</v>
      </c>
      <c r="V780" s="39">
        <v>0</v>
      </c>
      <c r="W780" s="29" t="s">
        <v>265</v>
      </c>
      <c r="X780" s="29" t="s">
        <v>11773</v>
      </c>
      <c r="Y780" s="29">
        <v>45260</v>
      </c>
      <c r="Z780" s="41" t="s">
        <v>11759</v>
      </c>
      <c r="AA780" s="42" t="s">
        <v>1349</v>
      </c>
      <c r="AB780" s="29" t="s">
        <v>258</v>
      </c>
      <c r="AC780" s="29" t="s">
        <v>258</v>
      </c>
      <c r="AD780" s="29" t="s">
        <v>265</v>
      </c>
      <c r="AE780" s="29" t="s">
        <v>1367</v>
      </c>
      <c r="AF780" s="29" t="s">
        <v>1368</v>
      </c>
      <c r="AG780" s="183" t="s">
        <v>1369</v>
      </c>
      <c r="AH780" s="29" t="s">
        <v>1413</v>
      </c>
      <c r="AI780" s="29" t="s">
        <v>1357</v>
      </c>
      <c r="AJ780" s="29" t="s">
        <v>258</v>
      </c>
      <c r="AK780" s="29" t="s">
        <v>258</v>
      </c>
      <c r="AL780" s="29" t="s">
        <v>13327</v>
      </c>
    </row>
    <row r="781" spans="1:38" x14ac:dyDescent="0.2">
      <c r="A781" s="35" t="s">
        <v>16</v>
      </c>
      <c r="B781" s="36">
        <v>4085</v>
      </c>
      <c r="C781" s="36"/>
      <c r="D781" s="36" t="s">
        <v>1349</v>
      </c>
      <c r="E781" s="37" t="s">
        <v>2425</v>
      </c>
      <c r="F781" s="38" t="s">
        <v>1269</v>
      </c>
      <c r="G781" s="38" t="s">
        <v>1270</v>
      </c>
      <c r="H781" s="35" t="s">
        <v>335</v>
      </c>
      <c r="I781" s="35"/>
      <c r="J781" s="29" t="s">
        <v>1492</v>
      </c>
      <c r="K781" s="29" t="s">
        <v>2426</v>
      </c>
      <c r="L781" s="29" t="s">
        <v>2427</v>
      </c>
      <c r="M781" s="39">
        <v>1214.5987019185659</v>
      </c>
      <c r="N781" s="39">
        <v>1356.7590992470909</v>
      </c>
      <c r="O781" s="29">
        <v>44197</v>
      </c>
      <c r="P781" s="29">
        <v>44605</v>
      </c>
      <c r="Q781" s="40">
        <v>1.1170431000000001</v>
      </c>
      <c r="R781" s="39">
        <v>1210.7996851471594</v>
      </c>
      <c r="S781" s="39">
        <v>145.95941409993154</v>
      </c>
      <c r="T781" s="39">
        <v>0</v>
      </c>
      <c r="U781" s="39">
        <v>0</v>
      </c>
      <c r="V781" s="39">
        <v>0</v>
      </c>
      <c r="W781" s="29" t="s">
        <v>1357</v>
      </c>
      <c r="X781" s="29" t="s">
        <v>258</v>
      </c>
      <c r="Y781" s="29" t="s">
        <v>1349</v>
      </c>
      <c r="Z781" s="41" t="s">
        <v>1349</v>
      </c>
      <c r="AA781" s="42" t="s">
        <v>1349</v>
      </c>
      <c r="AB781" s="29" t="s">
        <v>258</v>
      </c>
      <c r="AC781" s="29" t="s">
        <v>258</v>
      </c>
      <c r="AD781" s="29" t="s">
        <v>258</v>
      </c>
      <c r="AE781" s="29" t="s">
        <v>1353</v>
      </c>
      <c r="AF781" s="29" t="s">
        <v>1495</v>
      </c>
      <c r="AG781" s="183" t="s">
        <v>1496</v>
      </c>
      <c r="AH781" s="29" t="s">
        <v>1413</v>
      </c>
      <c r="AI781" s="29" t="s">
        <v>1357</v>
      </c>
      <c r="AJ781" s="29" t="s">
        <v>258</v>
      </c>
      <c r="AK781" s="29" t="s">
        <v>258</v>
      </c>
      <c r="AL781" s="29" t="s">
        <v>13326</v>
      </c>
    </row>
    <row r="782" spans="1:38" x14ac:dyDescent="0.2">
      <c r="A782" s="35" t="s">
        <v>16</v>
      </c>
      <c r="B782" s="36">
        <v>4088</v>
      </c>
      <c r="C782" s="36"/>
      <c r="D782" s="36" t="s">
        <v>1349</v>
      </c>
      <c r="E782" s="37" t="s">
        <v>2428</v>
      </c>
      <c r="F782" s="38" t="s">
        <v>1269</v>
      </c>
      <c r="G782" s="38" t="s">
        <v>1273</v>
      </c>
      <c r="H782" s="35" t="s">
        <v>1393</v>
      </c>
      <c r="I782" s="35"/>
      <c r="J782" s="29" t="s">
        <v>277</v>
      </c>
      <c r="K782" s="29" t="s">
        <v>2429</v>
      </c>
      <c r="L782" s="29" t="s">
        <v>2430</v>
      </c>
      <c r="M782" s="39">
        <v>15.759567030875523</v>
      </c>
      <c r="N782" s="39">
        <v>1.3807145790554416</v>
      </c>
      <c r="O782" s="29">
        <v>44197</v>
      </c>
      <c r="P782" s="29">
        <v>44229</v>
      </c>
      <c r="Q782" s="40">
        <v>8.76112E-2</v>
      </c>
      <c r="R782" s="39">
        <v>1.3807145790554416</v>
      </c>
      <c r="S782" s="39">
        <v>0</v>
      </c>
      <c r="T782" s="39">
        <v>0</v>
      </c>
      <c r="U782" s="39">
        <v>0</v>
      </c>
      <c r="V782" s="39">
        <v>0</v>
      </c>
      <c r="W782" s="29" t="s">
        <v>1357</v>
      </c>
      <c r="X782" s="29" t="s">
        <v>258</v>
      </c>
      <c r="Y782" s="29" t="s">
        <v>1349</v>
      </c>
      <c r="Z782" s="41" t="s">
        <v>1349</v>
      </c>
      <c r="AA782" s="42" t="s">
        <v>1349</v>
      </c>
      <c r="AB782" s="29" t="s">
        <v>258</v>
      </c>
      <c r="AC782" s="29" t="s">
        <v>258</v>
      </c>
      <c r="AD782" s="29" t="s">
        <v>258</v>
      </c>
      <c r="AE782" s="29" t="s">
        <v>1367</v>
      </c>
      <c r="AF782" s="29" t="s">
        <v>1462</v>
      </c>
      <c r="AG782" s="183" t="s">
        <v>1463</v>
      </c>
      <c r="AH782" s="29" t="s">
        <v>1413</v>
      </c>
      <c r="AI782" s="29" t="s">
        <v>1357</v>
      </c>
      <c r="AJ782" s="29" t="s">
        <v>258</v>
      </c>
      <c r="AK782" s="29" t="s">
        <v>258</v>
      </c>
      <c r="AL782" s="29" t="s">
        <v>13326</v>
      </c>
    </row>
    <row r="783" spans="1:38" x14ac:dyDescent="0.2">
      <c r="A783" s="35" t="s">
        <v>16</v>
      </c>
      <c r="B783" s="36">
        <v>4089</v>
      </c>
      <c r="C783" s="36"/>
      <c r="D783" s="36" t="s">
        <v>1349</v>
      </c>
      <c r="E783" s="37" t="s">
        <v>2431</v>
      </c>
      <c r="F783" s="38" t="s">
        <v>1269</v>
      </c>
      <c r="G783" s="38" t="s">
        <v>1445</v>
      </c>
      <c r="H783" s="35" t="s">
        <v>330</v>
      </c>
      <c r="I783" s="35"/>
      <c r="J783" s="29" t="s">
        <v>274</v>
      </c>
      <c r="K783" s="29" t="s">
        <v>1583</v>
      </c>
      <c r="L783" s="29" t="s">
        <v>1811</v>
      </c>
      <c r="M783" s="39">
        <v>49.640376340573717</v>
      </c>
      <c r="N783" s="39">
        <v>7.8826584531143054</v>
      </c>
      <c r="O783" s="29">
        <v>44197</v>
      </c>
      <c r="P783" s="29">
        <v>44255</v>
      </c>
      <c r="Q783" s="40">
        <v>0.1587953</v>
      </c>
      <c r="R783" s="39">
        <v>7.8826584531143054</v>
      </c>
      <c r="S783" s="39">
        <v>0</v>
      </c>
      <c r="T783" s="39">
        <v>0</v>
      </c>
      <c r="U783" s="39">
        <v>0</v>
      </c>
      <c r="V783" s="39">
        <v>0</v>
      </c>
      <c r="W783" s="29" t="s">
        <v>1357</v>
      </c>
      <c r="X783" s="29" t="s">
        <v>258</v>
      </c>
      <c r="Y783" s="29" t="s">
        <v>1349</v>
      </c>
      <c r="Z783" s="41" t="s">
        <v>1349</v>
      </c>
      <c r="AA783" s="42" t="s">
        <v>1349</v>
      </c>
      <c r="AB783" s="29" t="s">
        <v>258</v>
      </c>
      <c r="AC783" s="29" t="s">
        <v>258</v>
      </c>
      <c r="AD783" s="29" t="s">
        <v>265</v>
      </c>
      <c r="AE783" s="29" t="s">
        <v>1367</v>
      </c>
      <c r="AF783" s="29" t="s">
        <v>1378</v>
      </c>
      <c r="AG783" s="183" t="s">
        <v>1379</v>
      </c>
      <c r="AH783" s="29" t="s">
        <v>1413</v>
      </c>
      <c r="AI783" s="29" t="s">
        <v>1357</v>
      </c>
      <c r="AJ783" s="29" t="s">
        <v>258</v>
      </c>
      <c r="AK783" s="29" t="s">
        <v>258</v>
      </c>
      <c r="AL783" s="29" t="s">
        <v>13326</v>
      </c>
    </row>
    <row r="784" spans="1:38" x14ac:dyDescent="0.2">
      <c r="A784" s="35" t="s">
        <v>16</v>
      </c>
      <c r="B784" s="36">
        <v>4093</v>
      </c>
      <c r="C784" s="36"/>
      <c r="D784" s="36" t="s">
        <v>1349</v>
      </c>
      <c r="E784" s="37" t="s">
        <v>2432</v>
      </c>
      <c r="F784" s="38" t="s">
        <v>1269</v>
      </c>
      <c r="G784" s="38" t="s">
        <v>1271</v>
      </c>
      <c r="H784" s="35" t="s">
        <v>1440</v>
      </c>
      <c r="I784" s="35"/>
      <c r="J784" s="29" t="s">
        <v>1371</v>
      </c>
      <c r="K784" s="29" t="s">
        <v>1371</v>
      </c>
      <c r="L784" s="29" t="s">
        <v>1384</v>
      </c>
      <c r="M784" s="39">
        <v>98.330906001411179</v>
      </c>
      <c r="N784" s="39">
        <v>401.40008213552358</v>
      </c>
      <c r="O784" s="29">
        <v>44197</v>
      </c>
      <c r="P784" s="29">
        <v>45688</v>
      </c>
      <c r="Q784" s="40">
        <v>4.0821354999999997</v>
      </c>
      <c r="R784" s="39">
        <v>98.197741273100618</v>
      </c>
      <c r="S784" s="39">
        <v>98.197741273100618</v>
      </c>
      <c r="T784" s="39">
        <v>98.197741273100618</v>
      </c>
      <c r="U784" s="39">
        <v>98.466776180698147</v>
      </c>
      <c r="V784" s="39">
        <v>8.3400821355236143</v>
      </c>
      <c r="W784" s="29" t="s">
        <v>1357</v>
      </c>
      <c r="X784" s="29" t="s">
        <v>258</v>
      </c>
      <c r="Y784" s="29" t="s">
        <v>1349</v>
      </c>
      <c r="Z784" s="41" t="s">
        <v>1349</v>
      </c>
      <c r="AA784" s="42" t="s">
        <v>1349</v>
      </c>
      <c r="AB784" s="29" t="s">
        <v>258</v>
      </c>
      <c r="AC784" s="29" t="s">
        <v>258</v>
      </c>
      <c r="AD784" s="29" t="s">
        <v>265</v>
      </c>
      <c r="AE784" s="29" t="s">
        <v>1353</v>
      </c>
      <c r="AF784" s="29" t="s">
        <v>1368</v>
      </c>
      <c r="AG784" s="183" t="s">
        <v>1369</v>
      </c>
      <c r="AH784" s="29" t="s">
        <v>1356</v>
      </c>
      <c r="AI784" s="29" t="s">
        <v>1357</v>
      </c>
      <c r="AJ784" s="29" t="s">
        <v>258</v>
      </c>
      <c r="AK784" s="29" t="s">
        <v>258</v>
      </c>
      <c r="AL784" s="29" t="s">
        <v>13326</v>
      </c>
    </row>
    <row r="785" spans="1:38" x14ac:dyDescent="0.2">
      <c r="A785" s="35" t="s">
        <v>16</v>
      </c>
      <c r="B785" s="36">
        <v>4096</v>
      </c>
      <c r="C785" s="36"/>
      <c r="D785" s="36" t="s">
        <v>1349</v>
      </c>
      <c r="E785" s="37" t="s">
        <v>2433</v>
      </c>
      <c r="F785" s="38" t="s">
        <v>1269</v>
      </c>
      <c r="G785" s="38" t="s">
        <v>1271</v>
      </c>
      <c r="H785" s="35" t="s">
        <v>1440</v>
      </c>
      <c r="I785" s="35"/>
      <c r="J785" s="29" t="s">
        <v>1506</v>
      </c>
      <c r="K785" s="29" t="s">
        <v>1642</v>
      </c>
      <c r="L785" s="29" t="s">
        <v>2220</v>
      </c>
      <c r="M785" s="39">
        <v>46.652330782906574</v>
      </c>
      <c r="N785" s="39">
        <v>23.118609171800138</v>
      </c>
      <c r="O785" s="29">
        <v>44197</v>
      </c>
      <c r="P785" s="29">
        <v>44378</v>
      </c>
      <c r="Q785" s="40">
        <v>0.49555100000000002</v>
      </c>
      <c r="R785" s="39">
        <v>23.118609171800138</v>
      </c>
      <c r="S785" s="39">
        <v>0</v>
      </c>
      <c r="T785" s="39">
        <v>0</v>
      </c>
      <c r="U785" s="39">
        <v>0</v>
      </c>
      <c r="V785" s="39">
        <v>0</v>
      </c>
      <c r="W785" s="29" t="s">
        <v>1357</v>
      </c>
      <c r="X785" s="29" t="s">
        <v>258</v>
      </c>
      <c r="Y785" s="29" t="s">
        <v>1349</v>
      </c>
      <c r="Z785" s="41" t="s">
        <v>1349</v>
      </c>
      <c r="AA785" s="42" t="s">
        <v>1349</v>
      </c>
      <c r="AB785" s="29" t="s">
        <v>258</v>
      </c>
      <c r="AC785" s="29" t="s">
        <v>258</v>
      </c>
      <c r="AD785" s="29" t="s">
        <v>258</v>
      </c>
      <c r="AE785" s="29" t="s">
        <v>1353</v>
      </c>
      <c r="AF785" s="29" t="s">
        <v>2221</v>
      </c>
      <c r="AG785" s="183" t="s">
        <v>2222</v>
      </c>
      <c r="AH785" s="29" t="s">
        <v>1413</v>
      </c>
      <c r="AI785" s="29" t="s">
        <v>1357</v>
      </c>
      <c r="AJ785" s="29" t="s">
        <v>258</v>
      </c>
      <c r="AK785" s="29" t="s">
        <v>258</v>
      </c>
      <c r="AL785" s="29" t="s">
        <v>13326</v>
      </c>
    </row>
    <row r="786" spans="1:38" x14ac:dyDescent="0.2">
      <c r="A786" s="35" t="s">
        <v>16</v>
      </c>
      <c r="B786" s="36">
        <v>4098</v>
      </c>
      <c r="C786" s="36"/>
      <c r="D786" s="36" t="s">
        <v>1349</v>
      </c>
      <c r="E786" s="37" t="s">
        <v>2434</v>
      </c>
      <c r="F786" s="38" t="s">
        <v>1269</v>
      </c>
      <c r="G786" s="38" t="s">
        <v>1271</v>
      </c>
      <c r="H786" s="35" t="s">
        <v>1440</v>
      </c>
      <c r="I786" s="35"/>
      <c r="J786" s="29" t="s">
        <v>1528</v>
      </c>
      <c r="K786" s="29" t="s">
        <v>1529</v>
      </c>
      <c r="L786" s="29" t="s">
        <v>1530</v>
      </c>
      <c r="M786" s="39">
        <v>1185.5065719454378</v>
      </c>
      <c r="N786" s="39">
        <v>464.14087885010264</v>
      </c>
      <c r="O786" s="29">
        <v>44197</v>
      </c>
      <c r="P786" s="29">
        <v>44340</v>
      </c>
      <c r="Q786" s="40">
        <v>0.39151269999999999</v>
      </c>
      <c r="R786" s="39">
        <v>464.14087885010264</v>
      </c>
      <c r="S786" s="39">
        <v>0</v>
      </c>
      <c r="T786" s="39">
        <v>0</v>
      </c>
      <c r="U786" s="39">
        <v>0</v>
      </c>
      <c r="V786" s="39">
        <v>0</v>
      </c>
      <c r="W786" s="29" t="s">
        <v>265</v>
      </c>
      <c r="X786" s="29" t="s">
        <v>11773</v>
      </c>
      <c r="Y786" s="29">
        <v>45288</v>
      </c>
      <c r="Z786" s="41" t="s">
        <v>11760</v>
      </c>
      <c r="AA786" s="42" t="s">
        <v>1349</v>
      </c>
      <c r="AB786" s="29" t="s">
        <v>258</v>
      </c>
      <c r="AC786" s="29" t="s">
        <v>258</v>
      </c>
      <c r="AD786" s="29" t="s">
        <v>258</v>
      </c>
      <c r="AE786" s="29" t="s">
        <v>1353</v>
      </c>
      <c r="AF786" s="29" t="s">
        <v>1531</v>
      </c>
      <c r="AG786" s="183" t="s">
        <v>1532</v>
      </c>
      <c r="AH786" s="29" t="s">
        <v>1413</v>
      </c>
      <c r="AI786" s="29" t="s">
        <v>1357</v>
      </c>
      <c r="AJ786" s="29" t="s">
        <v>258</v>
      </c>
      <c r="AK786" s="29" t="s">
        <v>258</v>
      </c>
      <c r="AL786" s="29" t="s">
        <v>13327</v>
      </c>
    </row>
    <row r="787" spans="1:38" x14ac:dyDescent="0.2">
      <c r="A787" s="35" t="s">
        <v>16</v>
      </c>
      <c r="B787" s="36">
        <v>4100</v>
      </c>
      <c r="C787" s="36"/>
      <c r="D787" s="36" t="s">
        <v>1349</v>
      </c>
      <c r="E787" s="37" t="s">
        <v>2435</v>
      </c>
      <c r="F787" s="38" t="s">
        <v>1269</v>
      </c>
      <c r="G787" s="38" t="s">
        <v>1273</v>
      </c>
      <c r="H787" s="35" t="s">
        <v>1393</v>
      </c>
      <c r="I787" s="35"/>
      <c r="J787" s="29" t="s">
        <v>1371</v>
      </c>
      <c r="K787" s="29" t="s">
        <v>1371</v>
      </c>
      <c r="L787" s="29" t="s">
        <v>1366</v>
      </c>
      <c r="M787" s="39">
        <v>7.4270854686204055</v>
      </c>
      <c r="N787" s="39">
        <v>0.48802190280629704</v>
      </c>
      <c r="O787" s="29">
        <v>44197</v>
      </c>
      <c r="P787" s="29">
        <v>44221</v>
      </c>
      <c r="Q787" s="40">
        <v>6.57084E-2</v>
      </c>
      <c r="R787" s="39">
        <v>0.48802190280629704</v>
      </c>
      <c r="S787" s="39">
        <v>0</v>
      </c>
      <c r="T787" s="39">
        <v>0</v>
      </c>
      <c r="U787" s="39">
        <v>0</v>
      </c>
      <c r="V787" s="39">
        <v>0</v>
      </c>
      <c r="W787" s="29" t="s">
        <v>1357</v>
      </c>
      <c r="X787" s="29" t="s">
        <v>258</v>
      </c>
      <c r="Y787" s="29" t="s">
        <v>1349</v>
      </c>
      <c r="Z787" s="41" t="s">
        <v>1349</v>
      </c>
      <c r="AA787" s="42" t="s">
        <v>1349</v>
      </c>
      <c r="AB787" s="29" t="s">
        <v>258</v>
      </c>
      <c r="AC787" s="29" t="s">
        <v>258</v>
      </c>
      <c r="AD787" s="29" t="s">
        <v>265</v>
      </c>
      <c r="AE787" s="29" t="s">
        <v>1367</v>
      </c>
      <c r="AF787" s="29" t="s">
        <v>1368</v>
      </c>
      <c r="AG787" s="183" t="s">
        <v>1369</v>
      </c>
      <c r="AH787" s="29" t="s">
        <v>1413</v>
      </c>
      <c r="AI787" s="29" t="s">
        <v>1357</v>
      </c>
      <c r="AJ787" s="29" t="s">
        <v>258</v>
      </c>
      <c r="AK787" s="29" t="s">
        <v>258</v>
      </c>
      <c r="AL787" s="29" t="s">
        <v>13326</v>
      </c>
    </row>
    <row r="788" spans="1:38" x14ac:dyDescent="0.2">
      <c r="A788" s="35" t="s">
        <v>16</v>
      </c>
      <c r="B788" s="36">
        <v>4101</v>
      </c>
      <c r="C788" s="36"/>
      <c r="D788" s="36" t="s">
        <v>1349</v>
      </c>
      <c r="E788" s="37" t="s">
        <v>2436</v>
      </c>
      <c r="F788" s="38" t="s">
        <v>1269</v>
      </c>
      <c r="G788" s="38" t="s">
        <v>1271</v>
      </c>
      <c r="H788" s="35" t="s">
        <v>1440</v>
      </c>
      <c r="I788" s="35"/>
      <c r="J788" s="29" t="s">
        <v>484</v>
      </c>
      <c r="K788" s="29" t="s">
        <v>1551</v>
      </c>
      <c r="L788" s="29" t="s">
        <v>1384</v>
      </c>
      <c r="M788" s="39">
        <v>225.21984548734522</v>
      </c>
      <c r="N788" s="39">
        <v>1077.2322190280631</v>
      </c>
      <c r="O788" s="29">
        <v>44197</v>
      </c>
      <c r="P788" s="29">
        <v>45944</v>
      </c>
      <c r="Q788" s="40">
        <v>4.7830253000000003</v>
      </c>
      <c r="R788" s="39">
        <v>224.93693360711842</v>
      </c>
      <c r="S788" s="39">
        <v>224.93693360711842</v>
      </c>
      <c r="T788" s="39">
        <v>224.93693360711842</v>
      </c>
      <c r="U788" s="39">
        <v>225.55319917864477</v>
      </c>
      <c r="V788" s="39">
        <v>176.86821902806295</v>
      </c>
      <c r="W788" s="29" t="s">
        <v>265</v>
      </c>
      <c r="X788" s="29" t="s">
        <v>11773</v>
      </c>
      <c r="Y788" s="29">
        <v>45272</v>
      </c>
      <c r="Z788" s="41" t="s">
        <v>11760</v>
      </c>
      <c r="AA788" s="42" t="s">
        <v>1349</v>
      </c>
      <c r="AB788" s="29" t="s">
        <v>258</v>
      </c>
      <c r="AC788" s="29" t="s">
        <v>258</v>
      </c>
      <c r="AD788" s="29" t="s">
        <v>265</v>
      </c>
      <c r="AE788" s="29" t="s">
        <v>1353</v>
      </c>
      <c r="AF788" s="29" t="s">
        <v>1368</v>
      </c>
      <c r="AG788" s="183" t="s">
        <v>1369</v>
      </c>
      <c r="AH788" s="29" t="s">
        <v>1356</v>
      </c>
      <c r="AI788" s="29" t="s">
        <v>1357</v>
      </c>
      <c r="AJ788" s="29" t="s">
        <v>258</v>
      </c>
      <c r="AK788" s="29" t="s">
        <v>258</v>
      </c>
      <c r="AL788" s="29" t="s">
        <v>13327</v>
      </c>
    </row>
    <row r="789" spans="1:38" x14ac:dyDescent="0.2">
      <c r="A789" s="35" t="s">
        <v>16</v>
      </c>
      <c r="B789" s="36">
        <v>4112</v>
      </c>
      <c r="C789" s="36"/>
      <c r="D789" s="36" t="s">
        <v>1349</v>
      </c>
      <c r="E789" s="37" t="s">
        <v>2437</v>
      </c>
      <c r="F789" s="38" t="s">
        <v>1269</v>
      </c>
      <c r="G789" s="38" t="s">
        <v>1271</v>
      </c>
      <c r="H789" s="35" t="s">
        <v>1440</v>
      </c>
      <c r="I789" s="35"/>
      <c r="J789" s="29" t="s">
        <v>1371</v>
      </c>
      <c r="K789" s="29" t="s">
        <v>1371</v>
      </c>
      <c r="L789" s="29" t="s">
        <v>1384</v>
      </c>
      <c r="M789" s="39">
        <v>58.844714273361156</v>
      </c>
      <c r="N789" s="39">
        <v>244.72312114989731</v>
      </c>
      <c r="O789" s="29">
        <v>44197</v>
      </c>
      <c r="P789" s="29">
        <v>45716</v>
      </c>
      <c r="Q789" s="40">
        <v>4.1587953000000004</v>
      </c>
      <c r="R789" s="39">
        <v>58.765749486652979</v>
      </c>
      <c r="S789" s="39">
        <v>58.765749486652979</v>
      </c>
      <c r="T789" s="39">
        <v>58.765749486652979</v>
      </c>
      <c r="U789" s="39">
        <v>58.92675154004106</v>
      </c>
      <c r="V789" s="39">
        <v>9.4991211498973307</v>
      </c>
      <c r="W789" s="29" t="s">
        <v>1357</v>
      </c>
      <c r="X789" s="29" t="s">
        <v>258</v>
      </c>
      <c r="Y789" s="29" t="s">
        <v>1349</v>
      </c>
      <c r="Z789" s="41" t="s">
        <v>1349</v>
      </c>
      <c r="AA789" s="42" t="s">
        <v>1349</v>
      </c>
      <c r="AB789" s="29" t="s">
        <v>258</v>
      </c>
      <c r="AC789" s="29" t="s">
        <v>258</v>
      </c>
      <c r="AD789" s="29" t="s">
        <v>265</v>
      </c>
      <c r="AE789" s="29" t="s">
        <v>1353</v>
      </c>
      <c r="AF789" s="29" t="s">
        <v>1368</v>
      </c>
      <c r="AG789" s="183" t="s">
        <v>1369</v>
      </c>
      <c r="AH789" s="29" t="s">
        <v>1356</v>
      </c>
      <c r="AI789" s="29" t="s">
        <v>1357</v>
      </c>
      <c r="AJ789" s="29" t="s">
        <v>258</v>
      </c>
      <c r="AK789" s="29" t="s">
        <v>258</v>
      </c>
      <c r="AL789" s="29" t="s">
        <v>13326</v>
      </c>
    </row>
    <row r="790" spans="1:38" x14ac:dyDescent="0.2">
      <c r="A790" s="35" t="s">
        <v>16</v>
      </c>
      <c r="B790" s="36">
        <v>4114</v>
      </c>
      <c r="C790" s="36"/>
      <c r="D790" s="36" t="s">
        <v>1349</v>
      </c>
      <c r="E790" s="37" t="s">
        <v>2438</v>
      </c>
      <c r="F790" s="38" t="s">
        <v>1269</v>
      </c>
      <c r="G790" s="38" t="s">
        <v>1271</v>
      </c>
      <c r="H790" s="35" t="s">
        <v>1440</v>
      </c>
      <c r="I790" s="35"/>
      <c r="J790" s="29" t="s">
        <v>274</v>
      </c>
      <c r="K790" s="29" t="s">
        <v>1583</v>
      </c>
      <c r="L790" s="29" t="s">
        <v>1811</v>
      </c>
      <c r="M790" s="39">
        <v>76.068938536486499</v>
      </c>
      <c r="N790" s="39">
        <v>7.4975523613963047</v>
      </c>
      <c r="O790" s="29">
        <v>44197</v>
      </c>
      <c r="P790" s="29">
        <v>44233</v>
      </c>
      <c r="Q790" s="40">
        <v>9.85626E-2</v>
      </c>
      <c r="R790" s="39">
        <v>7.4975523613963047</v>
      </c>
      <c r="S790" s="39">
        <v>0</v>
      </c>
      <c r="T790" s="39">
        <v>0</v>
      </c>
      <c r="U790" s="39">
        <v>0</v>
      </c>
      <c r="V790" s="39">
        <v>0</v>
      </c>
      <c r="W790" s="29" t="s">
        <v>1357</v>
      </c>
      <c r="X790" s="29" t="s">
        <v>258</v>
      </c>
      <c r="Y790" s="29" t="s">
        <v>1349</v>
      </c>
      <c r="Z790" s="41" t="s">
        <v>1349</v>
      </c>
      <c r="AA790" s="42" t="s">
        <v>1349</v>
      </c>
      <c r="AB790" s="29" t="s">
        <v>258</v>
      </c>
      <c r="AC790" s="29" t="s">
        <v>258</v>
      </c>
      <c r="AD790" s="29" t="s">
        <v>265</v>
      </c>
      <c r="AE790" s="29" t="s">
        <v>1367</v>
      </c>
      <c r="AF790" s="29" t="s">
        <v>1378</v>
      </c>
      <c r="AG790" s="183" t="s">
        <v>1379</v>
      </c>
      <c r="AH790" s="29" t="s">
        <v>1413</v>
      </c>
      <c r="AI790" s="29" t="s">
        <v>1357</v>
      </c>
      <c r="AJ790" s="29" t="s">
        <v>258</v>
      </c>
      <c r="AK790" s="29" t="s">
        <v>258</v>
      </c>
      <c r="AL790" s="29" t="s">
        <v>13326</v>
      </c>
    </row>
    <row r="791" spans="1:38" x14ac:dyDescent="0.2">
      <c r="A791" s="35" t="s">
        <v>16</v>
      </c>
      <c r="B791" s="36">
        <v>4116</v>
      </c>
      <c r="C791" s="36"/>
      <c r="D791" s="36" t="s">
        <v>1349</v>
      </c>
      <c r="E791" s="37" t="s">
        <v>2439</v>
      </c>
      <c r="F791" s="38" t="s">
        <v>1269</v>
      </c>
      <c r="G791" s="38" t="s">
        <v>1271</v>
      </c>
      <c r="H791" s="35" t="s">
        <v>1440</v>
      </c>
      <c r="I791" s="35"/>
      <c r="J791" s="29" t="s">
        <v>1506</v>
      </c>
      <c r="K791" s="29" t="s">
        <v>1642</v>
      </c>
      <c r="L791" s="29" t="s">
        <v>2220</v>
      </c>
      <c r="M791" s="39">
        <v>102.4871163858771</v>
      </c>
      <c r="N791" s="39">
        <v>16.555071868583163</v>
      </c>
      <c r="O791" s="29">
        <v>44197</v>
      </c>
      <c r="P791" s="29">
        <v>44256</v>
      </c>
      <c r="Q791" s="40">
        <v>0.16153319999999999</v>
      </c>
      <c r="R791" s="39">
        <v>16.555071868583163</v>
      </c>
      <c r="S791" s="39">
        <v>0</v>
      </c>
      <c r="T791" s="39">
        <v>0</v>
      </c>
      <c r="U791" s="39">
        <v>0</v>
      </c>
      <c r="V791" s="39">
        <v>0</v>
      </c>
      <c r="W791" s="29" t="s">
        <v>1357</v>
      </c>
      <c r="X791" s="29" t="s">
        <v>258</v>
      </c>
      <c r="Y791" s="29" t="s">
        <v>1349</v>
      </c>
      <c r="Z791" s="41" t="s">
        <v>1349</v>
      </c>
      <c r="AA791" s="42" t="s">
        <v>1349</v>
      </c>
      <c r="AB791" s="29" t="s">
        <v>258</v>
      </c>
      <c r="AC791" s="29" t="s">
        <v>258</v>
      </c>
      <c r="AD791" s="29" t="s">
        <v>258</v>
      </c>
      <c r="AE791" s="29" t="s">
        <v>1353</v>
      </c>
      <c r="AF791" s="29" t="s">
        <v>2221</v>
      </c>
      <c r="AG791" s="183" t="s">
        <v>2222</v>
      </c>
      <c r="AH791" s="29" t="s">
        <v>1413</v>
      </c>
      <c r="AI791" s="29" t="s">
        <v>1357</v>
      </c>
      <c r="AJ791" s="29" t="s">
        <v>258</v>
      </c>
      <c r="AK791" s="29" t="s">
        <v>258</v>
      </c>
      <c r="AL791" s="29" t="s">
        <v>13326</v>
      </c>
    </row>
    <row r="792" spans="1:38" x14ac:dyDescent="0.2">
      <c r="A792" s="35" t="s">
        <v>16</v>
      </c>
      <c r="B792" s="36">
        <v>4117</v>
      </c>
      <c r="C792" s="36"/>
      <c r="D792" s="36" t="s">
        <v>1349</v>
      </c>
      <c r="E792" s="37" t="s">
        <v>2440</v>
      </c>
      <c r="F792" s="38" t="s">
        <v>1269</v>
      </c>
      <c r="G792" s="38" t="s">
        <v>1445</v>
      </c>
      <c r="H792" s="35" t="s">
        <v>12095</v>
      </c>
      <c r="I792" s="35"/>
      <c r="J792" s="29" t="s">
        <v>484</v>
      </c>
      <c r="K792" s="29" t="s">
        <v>1551</v>
      </c>
      <c r="L792" s="29" t="s">
        <v>1366</v>
      </c>
      <c r="M792" s="39">
        <v>37.210480987810904</v>
      </c>
      <c r="N792" s="39">
        <v>154.75077344284736</v>
      </c>
      <c r="O792" s="29">
        <v>44197</v>
      </c>
      <c r="P792" s="29">
        <v>45716</v>
      </c>
      <c r="Q792" s="40">
        <v>4.1587953000000004</v>
      </c>
      <c r="R792" s="39">
        <v>37.160547570157426</v>
      </c>
      <c r="S792" s="39">
        <v>37.160547570157426</v>
      </c>
      <c r="T792" s="39">
        <v>37.160547570157426</v>
      </c>
      <c r="U792" s="39">
        <v>37.262357289527721</v>
      </c>
      <c r="V792" s="39">
        <v>6.0067734428473649</v>
      </c>
      <c r="W792" s="29" t="s">
        <v>1357</v>
      </c>
      <c r="X792" s="29" t="s">
        <v>258</v>
      </c>
      <c r="Y792" s="29" t="s">
        <v>1349</v>
      </c>
      <c r="Z792" s="41" t="s">
        <v>1349</v>
      </c>
      <c r="AA792" s="42" t="s">
        <v>1349</v>
      </c>
      <c r="AB792" s="29" t="s">
        <v>258</v>
      </c>
      <c r="AC792" s="29" t="s">
        <v>258</v>
      </c>
      <c r="AD792" s="29" t="s">
        <v>265</v>
      </c>
      <c r="AE792" s="29" t="s">
        <v>1367</v>
      </c>
      <c r="AF792" s="29" t="s">
        <v>1368</v>
      </c>
      <c r="AG792" s="183" t="s">
        <v>1369</v>
      </c>
      <c r="AH792" s="29" t="s">
        <v>1356</v>
      </c>
      <c r="AI792" s="29" t="s">
        <v>1357</v>
      </c>
      <c r="AJ792" s="29" t="s">
        <v>258</v>
      </c>
      <c r="AK792" s="29" t="s">
        <v>258</v>
      </c>
      <c r="AL792" s="29" t="s">
        <v>13326</v>
      </c>
    </row>
    <row r="793" spans="1:38" x14ac:dyDescent="0.2">
      <c r="A793" s="35" t="s">
        <v>16</v>
      </c>
      <c r="B793" s="36">
        <v>4118</v>
      </c>
      <c r="C793" s="36"/>
      <c r="D793" s="36" t="s">
        <v>1349</v>
      </c>
      <c r="E793" s="37" t="s">
        <v>2441</v>
      </c>
      <c r="F793" s="38" t="s">
        <v>1269</v>
      </c>
      <c r="G793" s="38" t="s">
        <v>1445</v>
      </c>
      <c r="H793" s="35" t="s">
        <v>357</v>
      </c>
      <c r="I793" s="35"/>
      <c r="J793" s="29" t="s">
        <v>484</v>
      </c>
      <c r="K793" s="29" t="s">
        <v>1365</v>
      </c>
      <c r="L793" s="29" t="s">
        <v>1384</v>
      </c>
      <c r="M793" s="39">
        <v>1021.7472133229983</v>
      </c>
      <c r="N793" s="39">
        <v>4249.2375085557833</v>
      </c>
      <c r="O793" s="29">
        <v>44197</v>
      </c>
      <c r="P793" s="29">
        <v>45716</v>
      </c>
      <c r="Q793" s="40">
        <v>4.1587953000000004</v>
      </c>
      <c r="R793" s="39">
        <v>1020.3761122518823</v>
      </c>
      <c r="S793" s="39">
        <v>1020.3761122518823</v>
      </c>
      <c r="T793" s="39">
        <v>1020.3761122518823</v>
      </c>
      <c r="U793" s="39">
        <v>1023.1716632443532</v>
      </c>
      <c r="V793" s="39">
        <v>164.93750855578372</v>
      </c>
      <c r="W793" s="29" t="s">
        <v>265</v>
      </c>
      <c r="X793" s="29" t="s">
        <v>11773</v>
      </c>
      <c r="Y793" s="29">
        <v>45282</v>
      </c>
      <c r="Z793" s="41" t="s">
        <v>11760</v>
      </c>
      <c r="AA793" s="42" t="s">
        <v>1349</v>
      </c>
      <c r="AB793" s="29" t="s">
        <v>258</v>
      </c>
      <c r="AC793" s="29" t="s">
        <v>258</v>
      </c>
      <c r="AD793" s="29" t="s">
        <v>265</v>
      </c>
      <c r="AE793" s="29" t="s">
        <v>1353</v>
      </c>
      <c r="AF793" s="29" t="s">
        <v>1368</v>
      </c>
      <c r="AG793" s="183" t="s">
        <v>1369</v>
      </c>
      <c r="AH793" s="29" t="s">
        <v>1356</v>
      </c>
      <c r="AI793" s="29" t="s">
        <v>1357</v>
      </c>
      <c r="AJ793" s="29" t="s">
        <v>258</v>
      </c>
      <c r="AK793" s="29" t="s">
        <v>258</v>
      </c>
      <c r="AL793" s="29" t="s">
        <v>13327</v>
      </c>
    </row>
    <row r="794" spans="1:38" x14ac:dyDescent="0.2">
      <c r="A794" s="35" t="s">
        <v>16</v>
      </c>
      <c r="B794" s="36">
        <v>4120</v>
      </c>
      <c r="C794" s="36"/>
      <c r="D794" s="36" t="s">
        <v>1349</v>
      </c>
      <c r="E794" s="37" t="s">
        <v>2442</v>
      </c>
      <c r="F794" s="38" t="s">
        <v>1269</v>
      </c>
      <c r="G794" s="38" t="s">
        <v>1271</v>
      </c>
      <c r="H794" s="35" t="s">
        <v>1440</v>
      </c>
      <c r="I794" s="35"/>
      <c r="J794" s="29" t="s">
        <v>1371</v>
      </c>
      <c r="K794" s="29" t="s">
        <v>1371</v>
      </c>
      <c r="L794" s="29" t="s">
        <v>1384</v>
      </c>
      <c r="M794" s="39">
        <v>116.53063947546006</v>
      </c>
      <c r="N794" s="39">
        <v>25.204435318275152</v>
      </c>
      <c r="O794" s="29">
        <v>44197</v>
      </c>
      <c r="P794" s="29">
        <v>44276</v>
      </c>
      <c r="Q794" s="40">
        <v>0.21629019999999999</v>
      </c>
      <c r="R794" s="39">
        <v>25.204435318275152</v>
      </c>
      <c r="S794" s="39">
        <v>0</v>
      </c>
      <c r="T794" s="39">
        <v>0</v>
      </c>
      <c r="U794" s="39">
        <v>0</v>
      </c>
      <c r="V794" s="39">
        <v>0</v>
      </c>
      <c r="W794" s="29" t="s">
        <v>1357</v>
      </c>
      <c r="X794" s="29" t="s">
        <v>258</v>
      </c>
      <c r="Y794" s="29" t="s">
        <v>1349</v>
      </c>
      <c r="Z794" s="41" t="s">
        <v>1349</v>
      </c>
      <c r="AA794" s="42" t="s">
        <v>1349</v>
      </c>
      <c r="AB794" s="29" t="s">
        <v>258</v>
      </c>
      <c r="AC794" s="29" t="s">
        <v>258</v>
      </c>
      <c r="AD794" s="29" t="s">
        <v>265</v>
      </c>
      <c r="AE794" s="29" t="s">
        <v>1353</v>
      </c>
      <c r="AF794" s="29" t="s">
        <v>1368</v>
      </c>
      <c r="AG794" s="183" t="s">
        <v>1369</v>
      </c>
      <c r="AH794" s="29" t="s">
        <v>1356</v>
      </c>
      <c r="AI794" s="29" t="s">
        <v>1357</v>
      </c>
      <c r="AJ794" s="29" t="s">
        <v>258</v>
      </c>
      <c r="AK794" s="29" t="s">
        <v>258</v>
      </c>
      <c r="AL794" s="29" t="s">
        <v>13326</v>
      </c>
    </row>
    <row r="795" spans="1:38" x14ac:dyDescent="0.2">
      <c r="A795" s="35" t="s">
        <v>16</v>
      </c>
      <c r="B795" s="36">
        <v>4121</v>
      </c>
      <c r="C795" s="36"/>
      <c r="D795" s="36" t="s">
        <v>1349</v>
      </c>
      <c r="E795" s="37" t="s">
        <v>2443</v>
      </c>
      <c r="F795" s="38" t="s">
        <v>1269</v>
      </c>
      <c r="G795" s="38" t="s">
        <v>1271</v>
      </c>
      <c r="H795" s="35" t="s">
        <v>1440</v>
      </c>
      <c r="I795" s="35"/>
      <c r="J795" s="29" t="s">
        <v>274</v>
      </c>
      <c r="K795" s="29" t="s">
        <v>1583</v>
      </c>
      <c r="L795" s="29" t="s">
        <v>1811</v>
      </c>
      <c r="M795" s="39">
        <v>54.846704620917734</v>
      </c>
      <c r="N795" s="39">
        <v>13.514590006844628</v>
      </c>
      <c r="O795" s="29">
        <v>44197</v>
      </c>
      <c r="P795" s="29">
        <v>44287</v>
      </c>
      <c r="Q795" s="40">
        <v>0.2464066</v>
      </c>
      <c r="R795" s="39">
        <v>13.514590006844628</v>
      </c>
      <c r="S795" s="39">
        <v>0</v>
      </c>
      <c r="T795" s="39">
        <v>0</v>
      </c>
      <c r="U795" s="39">
        <v>0</v>
      </c>
      <c r="V795" s="39">
        <v>0</v>
      </c>
      <c r="W795" s="29" t="s">
        <v>1357</v>
      </c>
      <c r="X795" s="29" t="s">
        <v>258</v>
      </c>
      <c r="Y795" s="29" t="s">
        <v>1349</v>
      </c>
      <c r="Z795" s="41" t="s">
        <v>1349</v>
      </c>
      <c r="AA795" s="42" t="s">
        <v>1349</v>
      </c>
      <c r="AB795" s="29" t="s">
        <v>258</v>
      </c>
      <c r="AC795" s="29" t="s">
        <v>258</v>
      </c>
      <c r="AD795" s="29" t="s">
        <v>265</v>
      </c>
      <c r="AE795" s="29" t="s">
        <v>1367</v>
      </c>
      <c r="AF795" s="29" t="s">
        <v>1378</v>
      </c>
      <c r="AG795" s="183" t="s">
        <v>1379</v>
      </c>
      <c r="AH795" s="29" t="s">
        <v>1413</v>
      </c>
      <c r="AI795" s="29" t="s">
        <v>1357</v>
      </c>
      <c r="AJ795" s="29" t="s">
        <v>258</v>
      </c>
      <c r="AK795" s="29" t="s">
        <v>258</v>
      </c>
      <c r="AL795" s="29" t="s">
        <v>13326</v>
      </c>
    </row>
    <row r="796" spans="1:38" x14ac:dyDescent="0.2">
      <c r="A796" s="35" t="s">
        <v>16</v>
      </c>
      <c r="B796" s="36">
        <v>4126</v>
      </c>
      <c r="C796" s="36"/>
      <c r="D796" s="36" t="s">
        <v>1349</v>
      </c>
      <c r="E796" s="37" t="s">
        <v>2444</v>
      </c>
      <c r="F796" s="38" t="s">
        <v>1269</v>
      </c>
      <c r="G796" s="38" t="s">
        <v>1271</v>
      </c>
      <c r="H796" s="35" t="s">
        <v>1440</v>
      </c>
      <c r="I796" s="35"/>
      <c r="J796" s="29" t="s">
        <v>1371</v>
      </c>
      <c r="K796" s="29" t="s">
        <v>1371</v>
      </c>
      <c r="L796" s="29" t="s">
        <v>1384</v>
      </c>
      <c r="M796" s="39">
        <v>103.43165013141596</v>
      </c>
      <c r="N796" s="39">
        <v>420.23975359342916</v>
      </c>
      <c r="O796" s="29">
        <v>44197</v>
      </c>
      <c r="P796" s="29">
        <v>45681</v>
      </c>
      <c r="Q796" s="40">
        <v>4.0629705999999999</v>
      </c>
      <c r="R796" s="39">
        <v>103.29125256673511</v>
      </c>
      <c r="S796" s="39">
        <v>103.29125256673511</v>
      </c>
      <c r="T796" s="39">
        <v>103.29125256673511</v>
      </c>
      <c r="U796" s="39">
        <v>103.57424229979465</v>
      </c>
      <c r="V796" s="39">
        <v>6.7917535934291582</v>
      </c>
      <c r="W796" s="29" t="s">
        <v>265</v>
      </c>
      <c r="X796" s="29" t="s">
        <v>11773</v>
      </c>
      <c r="Y796" s="29">
        <v>45275</v>
      </c>
      <c r="Z796" s="41" t="s">
        <v>11760</v>
      </c>
      <c r="AA796" s="42" t="s">
        <v>1349</v>
      </c>
      <c r="AB796" s="29" t="s">
        <v>258</v>
      </c>
      <c r="AC796" s="29" t="s">
        <v>258</v>
      </c>
      <c r="AD796" s="29" t="s">
        <v>265</v>
      </c>
      <c r="AE796" s="29" t="s">
        <v>1353</v>
      </c>
      <c r="AF796" s="29" t="s">
        <v>1368</v>
      </c>
      <c r="AG796" s="183" t="s">
        <v>1369</v>
      </c>
      <c r="AH796" s="29" t="s">
        <v>1356</v>
      </c>
      <c r="AI796" s="29" t="s">
        <v>1357</v>
      </c>
      <c r="AJ796" s="29" t="s">
        <v>258</v>
      </c>
      <c r="AK796" s="29" t="s">
        <v>258</v>
      </c>
      <c r="AL796" s="29" t="s">
        <v>13327</v>
      </c>
    </row>
    <row r="797" spans="1:38" x14ac:dyDescent="0.2">
      <c r="A797" s="35" t="s">
        <v>16</v>
      </c>
      <c r="B797" s="36">
        <v>4127</v>
      </c>
      <c r="C797" s="36"/>
      <c r="D797" s="36" t="s">
        <v>1349</v>
      </c>
      <c r="E797" s="37" t="s">
        <v>2445</v>
      </c>
      <c r="F797" s="38" t="s">
        <v>1266</v>
      </c>
      <c r="G797" s="38" t="s">
        <v>1268</v>
      </c>
      <c r="H797" s="35" t="s">
        <v>1542</v>
      </c>
      <c r="I797" s="35"/>
      <c r="J797" s="29" t="s">
        <v>1466</v>
      </c>
      <c r="K797" s="29" t="s">
        <v>1466</v>
      </c>
      <c r="L797" s="29" t="s">
        <v>1855</v>
      </c>
      <c r="M797" s="39">
        <v>66.074185027169662</v>
      </c>
      <c r="N797" s="39">
        <v>330.14479945242982</v>
      </c>
      <c r="O797" s="29">
        <v>44197</v>
      </c>
      <c r="P797" s="29">
        <v>46022</v>
      </c>
      <c r="Q797" s="40">
        <v>4.9965776999999996</v>
      </c>
      <c r="R797" s="39">
        <v>65.992799452429836</v>
      </c>
      <c r="S797" s="39">
        <v>65.992799452429836</v>
      </c>
      <c r="T797" s="39">
        <v>65.992799452429836</v>
      </c>
      <c r="U797" s="39">
        <v>66.173601642710466</v>
      </c>
      <c r="V797" s="39">
        <v>65.992799452429836</v>
      </c>
      <c r="W797" s="29" t="s">
        <v>265</v>
      </c>
      <c r="X797" s="29" t="s">
        <v>11773</v>
      </c>
      <c r="Y797" s="29">
        <v>45404</v>
      </c>
      <c r="Z797" s="41" t="s">
        <v>11761</v>
      </c>
      <c r="AA797" s="42" t="s">
        <v>1349</v>
      </c>
      <c r="AB797" s="29" t="s">
        <v>258</v>
      </c>
      <c r="AC797" s="29" t="s">
        <v>258</v>
      </c>
      <c r="AD797" s="29" t="s">
        <v>258</v>
      </c>
      <c r="AE797" s="29" t="s">
        <v>1353</v>
      </c>
      <c r="AF797" s="29" t="s">
        <v>1468</v>
      </c>
      <c r="AG797" s="183" t="s">
        <v>1469</v>
      </c>
      <c r="AH797" s="29" t="s">
        <v>1356</v>
      </c>
      <c r="AI797" s="29" t="s">
        <v>265</v>
      </c>
      <c r="AJ797" s="29" t="s">
        <v>258</v>
      </c>
      <c r="AK797" s="29" t="s">
        <v>258</v>
      </c>
      <c r="AL797" s="29" t="s">
        <v>13327</v>
      </c>
    </row>
    <row r="798" spans="1:38" x14ac:dyDescent="0.2">
      <c r="A798" s="35" t="s">
        <v>16</v>
      </c>
      <c r="B798" s="36">
        <v>4137</v>
      </c>
      <c r="C798" s="36"/>
      <c r="D798" s="36" t="s">
        <v>1349</v>
      </c>
      <c r="E798" s="37" t="s">
        <v>2446</v>
      </c>
      <c r="F798" s="38" t="s">
        <v>1269</v>
      </c>
      <c r="G798" s="38" t="s">
        <v>1271</v>
      </c>
      <c r="H798" s="35" t="s">
        <v>1440</v>
      </c>
      <c r="I798" s="35"/>
      <c r="J798" s="29" t="s">
        <v>484</v>
      </c>
      <c r="K798" s="29" t="s">
        <v>1551</v>
      </c>
      <c r="L798" s="29" t="s">
        <v>1384</v>
      </c>
      <c r="M798" s="39">
        <v>31.858014847917943</v>
      </c>
      <c r="N798" s="39">
        <v>132.14207255304586</v>
      </c>
      <c r="O798" s="29">
        <v>44197</v>
      </c>
      <c r="P798" s="29">
        <v>45712</v>
      </c>
      <c r="Q798" s="40">
        <v>4.1478438999999998</v>
      </c>
      <c r="R798" s="39">
        <v>31.81520876112252</v>
      </c>
      <c r="S798" s="39">
        <v>31.81520876112252</v>
      </c>
      <c r="T798" s="39">
        <v>31.81520876112252</v>
      </c>
      <c r="U798" s="39">
        <v>31.902373716632443</v>
      </c>
      <c r="V798" s="39">
        <v>4.7940725530458588</v>
      </c>
      <c r="W798" s="29" t="s">
        <v>1357</v>
      </c>
      <c r="X798" s="29" t="s">
        <v>258</v>
      </c>
      <c r="Y798" s="29" t="s">
        <v>1349</v>
      </c>
      <c r="Z798" s="41" t="s">
        <v>1349</v>
      </c>
      <c r="AA798" s="42" t="s">
        <v>1349</v>
      </c>
      <c r="AB798" s="29" t="s">
        <v>258</v>
      </c>
      <c r="AC798" s="29" t="s">
        <v>258</v>
      </c>
      <c r="AD798" s="29" t="s">
        <v>265</v>
      </c>
      <c r="AE798" s="29" t="s">
        <v>1353</v>
      </c>
      <c r="AF798" s="29" t="s">
        <v>1368</v>
      </c>
      <c r="AG798" s="183" t="s">
        <v>1369</v>
      </c>
      <c r="AH798" s="29" t="s">
        <v>1356</v>
      </c>
      <c r="AI798" s="29" t="s">
        <v>1357</v>
      </c>
      <c r="AJ798" s="29" t="s">
        <v>258</v>
      </c>
      <c r="AK798" s="29" t="s">
        <v>258</v>
      </c>
      <c r="AL798" s="29" t="s">
        <v>13326</v>
      </c>
    </row>
    <row r="799" spans="1:38" x14ac:dyDescent="0.2">
      <c r="A799" s="35" t="s">
        <v>16</v>
      </c>
      <c r="B799" s="36">
        <v>4140</v>
      </c>
      <c r="C799" s="36"/>
      <c r="D799" s="36" t="s">
        <v>1349</v>
      </c>
      <c r="E799" s="37" t="s">
        <v>2447</v>
      </c>
      <c r="F799" s="38" t="s">
        <v>1269</v>
      </c>
      <c r="G799" s="38" t="s">
        <v>1271</v>
      </c>
      <c r="H799" s="35" t="s">
        <v>1440</v>
      </c>
      <c r="I799" s="35"/>
      <c r="J799" s="29" t="s">
        <v>1506</v>
      </c>
      <c r="K799" s="29" t="s">
        <v>2259</v>
      </c>
      <c r="L799" s="29" t="s">
        <v>2220</v>
      </c>
      <c r="M799" s="39">
        <v>130.95177449074041</v>
      </c>
      <c r="N799" s="39">
        <v>13.623999999999999</v>
      </c>
      <c r="O799" s="29">
        <v>44197</v>
      </c>
      <c r="P799" s="29">
        <v>44235</v>
      </c>
      <c r="Q799" s="40">
        <v>0.1040383</v>
      </c>
      <c r="R799" s="39">
        <v>13.623999999999999</v>
      </c>
      <c r="S799" s="39">
        <v>0</v>
      </c>
      <c r="T799" s="39">
        <v>0</v>
      </c>
      <c r="U799" s="39">
        <v>0</v>
      </c>
      <c r="V799" s="39">
        <v>0</v>
      </c>
      <c r="W799" s="29" t="s">
        <v>265</v>
      </c>
      <c r="X799" s="29" t="s">
        <v>11773</v>
      </c>
      <c r="Y799" s="29">
        <v>45282</v>
      </c>
      <c r="Z799" s="41" t="s">
        <v>11760</v>
      </c>
      <c r="AA799" s="42" t="s">
        <v>1349</v>
      </c>
      <c r="AB799" s="29" t="s">
        <v>258</v>
      </c>
      <c r="AC799" s="29" t="s">
        <v>258</v>
      </c>
      <c r="AD799" s="29" t="s">
        <v>258</v>
      </c>
      <c r="AE799" s="29" t="s">
        <v>1353</v>
      </c>
      <c r="AF799" s="29" t="s">
        <v>2221</v>
      </c>
      <c r="AG799" s="183" t="s">
        <v>2222</v>
      </c>
      <c r="AH799" s="29" t="s">
        <v>1413</v>
      </c>
      <c r="AI799" s="29" t="s">
        <v>1357</v>
      </c>
      <c r="AJ799" s="29" t="s">
        <v>258</v>
      </c>
      <c r="AK799" s="29" t="s">
        <v>258</v>
      </c>
      <c r="AL799" s="29" t="s">
        <v>13327</v>
      </c>
    </row>
    <row r="800" spans="1:38" x14ac:dyDescent="0.2">
      <c r="A800" s="35" t="s">
        <v>16</v>
      </c>
      <c r="B800" s="36">
        <v>4143</v>
      </c>
      <c r="C800" s="36"/>
      <c r="D800" s="36" t="s">
        <v>1349</v>
      </c>
      <c r="E800" s="37" t="s">
        <v>2448</v>
      </c>
      <c r="F800" s="38" t="s">
        <v>1269</v>
      </c>
      <c r="G800" s="38" t="s">
        <v>1271</v>
      </c>
      <c r="H800" s="35" t="s">
        <v>1440</v>
      </c>
      <c r="I800" s="35"/>
      <c r="J800" s="29" t="s">
        <v>1405</v>
      </c>
      <c r="K800" s="29" t="s">
        <v>1424</v>
      </c>
      <c r="L800" s="29" t="s">
        <v>2147</v>
      </c>
      <c r="M800" s="39">
        <v>62.624106608611186</v>
      </c>
      <c r="N800" s="39">
        <v>32.062171115674197</v>
      </c>
      <c r="O800" s="29">
        <v>44197</v>
      </c>
      <c r="P800" s="29">
        <v>44384</v>
      </c>
      <c r="Q800" s="40">
        <v>0.51197809999999999</v>
      </c>
      <c r="R800" s="39">
        <v>32.062171115674197</v>
      </c>
      <c r="S800" s="39">
        <v>0</v>
      </c>
      <c r="T800" s="39">
        <v>0</v>
      </c>
      <c r="U800" s="39">
        <v>0</v>
      </c>
      <c r="V800" s="39">
        <v>0</v>
      </c>
      <c r="W800" s="29" t="s">
        <v>265</v>
      </c>
      <c r="X800" s="29" t="s">
        <v>11773</v>
      </c>
      <c r="Y800" s="29">
        <v>45283</v>
      </c>
      <c r="Z800" s="41" t="s">
        <v>11760</v>
      </c>
      <c r="AA800" s="42" t="s">
        <v>1349</v>
      </c>
      <c r="AB800" s="29" t="s">
        <v>258</v>
      </c>
      <c r="AC800" s="29" t="s">
        <v>258</v>
      </c>
      <c r="AD800" s="29" t="s">
        <v>258</v>
      </c>
      <c r="AE800" s="29" t="s">
        <v>1367</v>
      </c>
      <c r="AF800" s="29" t="s">
        <v>1462</v>
      </c>
      <c r="AG800" s="183" t="s">
        <v>1463</v>
      </c>
      <c r="AH800" s="29" t="s">
        <v>1413</v>
      </c>
      <c r="AI800" s="29" t="s">
        <v>1357</v>
      </c>
      <c r="AJ800" s="29" t="s">
        <v>258</v>
      </c>
      <c r="AK800" s="29" t="s">
        <v>258</v>
      </c>
      <c r="AL800" s="29" t="s">
        <v>13327</v>
      </c>
    </row>
    <row r="801" spans="1:38" x14ac:dyDescent="0.2">
      <c r="A801" s="35" t="s">
        <v>16</v>
      </c>
      <c r="B801" s="36">
        <v>4144</v>
      </c>
      <c r="C801" s="36"/>
      <c r="D801" s="36" t="s">
        <v>1349</v>
      </c>
      <c r="E801" s="37" t="s">
        <v>2449</v>
      </c>
      <c r="F801" s="38" t="s">
        <v>1269</v>
      </c>
      <c r="G801" s="38" t="s">
        <v>1273</v>
      </c>
      <c r="H801" s="35" t="s">
        <v>1393</v>
      </c>
      <c r="I801" s="35"/>
      <c r="J801" s="29" t="s">
        <v>1371</v>
      </c>
      <c r="K801" s="29" t="s">
        <v>1371</v>
      </c>
      <c r="L801" s="29" t="s">
        <v>1384</v>
      </c>
      <c r="M801" s="39">
        <v>64.815173873833132</v>
      </c>
      <c r="N801" s="39">
        <v>15.793429158110882</v>
      </c>
      <c r="O801" s="29">
        <v>44197</v>
      </c>
      <c r="P801" s="29">
        <v>44286</v>
      </c>
      <c r="Q801" s="40">
        <v>0.24366869999999999</v>
      </c>
      <c r="R801" s="39">
        <v>15.793429158110882</v>
      </c>
      <c r="S801" s="39">
        <v>0</v>
      </c>
      <c r="T801" s="39">
        <v>0</v>
      </c>
      <c r="U801" s="39">
        <v>0</v>
      </c>
      <c r="V801" s="39">
        <v>0</v>
      </c>
      <c r="W801" s="29" t="s">
        <v>1357</v>
      </c>
      <c r="X801" s="29" t="s">
        <v>258</v>
      </c>
      <c r="Y801" s="29" t="s">
        <v>1349</v>
      </c>
      <c r="Z801" s="41" t="s">
        <v>1349</v>
      </c>
      <c r="AA801" s="42" t="s">
        <v>1349</v>
      </c>
      <c r="AB801" s="29" t="s">
        <v>258</v>
      </c>
      <c r="AC801" s="29" t="s">
        <v>258</v>
      </c>
      <c r="AD801" s="29" t="s">
        <v>265</v>
      </c>
      <c r="AE801" s="29" t="s">
        <v>1353</v>
      </c>
      <c r="AF801" s="29" t="s">
        <v>1368</v>
      </c>
      <c r="AG801" s="183" t="s">
        <v>1369</v>
      </c>
      <c r="AH801" s="29" t="s">
        <v>1413</v>
      </c>
      <c r="AI801" s="29" t="s">
        <v>1357</v>
      </c>
      <c r="AJ801" s="29" t="s">
        <v>258</v>
      </c>
      <c r="AK801" s="29" t="s">
        <v>258</v>
      </c>
      <c r="AL801" s="29" t="s">
        <v>13326</v>
      </c>
    </row>
    <row r="802" spans="1:38" x14ac:dyDescent="0.2">
      <c r="A802" s="35" t="s">
        <v>16</v>
      </c>
      <c r="B802" s="36">
        <v>4147</v>
      </c>
      <c r="C802" s="36"/>
      <c r="D802" s="36" t="s">
        <v>1349</v>
      </c>
      <c r="E802" s="37" t="s">
        <v>2450</v>
      </c>
      <c r="F802" s="38" t="s">
        <v>1266</v>
      </c>
      <c r="G802" s="38" t="s">
        <v>1267</v>
      </c>
      <c r="H802" s="35" t="s">
        <v>609</v>
      </c>
      <c r="I802" s="35"/>
      <c r="J802" s="29" t="s">
        <v>1371</v>
      </c>
      <c r="K802" s="29" t="s">
        <v>1371</v>
      </c>
      <c r="L802" s="29" t="s">
        <v>1384</v>
      </c>
      <c r="M802" s="39">
        <v>97.605653061625262</v>
      </c>
      <c r="N802" s="39">
        <v>10.689185489390828</v>
      </c>
      <c r="O802" s="29">
        <v>44197</v>
      </c>
      <c r="P802" s="29">
        <v>44237</v>
      </c>
      <c r="Q802" s="40">
        <v>0.109514</v>
      </c>
      <c r="R802" s="39">
        <v>10.689185489390828</v>
      </c>
      <c r="S802" s="39">
        <v>0</v>
      </c>
      <c r="T802" s="39">
        <v>0</v>
      </c>
      <c r="U802" s="39">
        <v>0</v>
      </c>
      <c r="V802" s="39">
        <v>0</v>
      </c>
      <c r="W802" s="29" t="s">
        <v>1357</v>
      </c>
      <c r="X802" s="29" t="s">
        <v>258</v>
      </c>
      <c r="Y802" s="29" t="s">
        <v>1349</v>
      </c>
      <c r="Z802" s="41" t="s">
        <v>1349</v>
      </c>
      <c r="AA802" s="42" t="s">
        <v>1349</v>
      </c>
      <c r="AB802" s="29" t="s">
        <v>258</v>
      </c>
      <c r="AC802" s="29" t="s">
        <v>258</v>
      </c>
      <c r="AD802" s="29" t="s">
        <v>265</v>
      </c>
      <c r="AE802" s="29" t="s">
        <v>1353</v>
      </c>
      <c r="AF802" s="29" t="s">
        <v>1368</v>
      </c>
      <c r="AG802" s="183" t="s">
        <v>1369</v>
      </c>
      <c r="AH802" s="29" t="s">
        <v>1413</v>
      </c>
      <c r="AI802" s="29" t="s">
        <v>1357</v>
      </c>
      <c r="AJ802" s="29" t="s">
        <v>258</v>
      </c>
      <c r="AK802" s="29" t="s">
        <v>258</v>
      </c>
      <c r="AL802" s="29" t="s">
        <v>13326</v>
      </c>
    </row>
    <row r="803" spans="1:38" x14ac:dyDescent="0.2">
      <c r="A803" s="35" t="s">
        <v>16</v>
      </c>
      <c r="B803" s="36">
        <v>4150</v>
      </c>
      <c r="C803" s="36"/>
      <c r="D803" s="36" t="s">
        <v>1349</v>
      </c>
      <c r="E803" s="37" t="s">
        <v>2451</v>
      </c>
      <c r="F803" s="38" t="s">
        <v>1269</v>
      </c>
      <c r="G803" s="38" t="s">
        <v>1271</v>
      </c>
      <c r="H803" s="35" t="s">
        <v>1440</v>
      </c>
      <c r="I803" s="35"/>
      <c r="J803" s="29" t="s">
        <v>1371</v>
      </c>
      <c r="K803" s="29" t="s">
        <v>1371</v>
      </c>
      <c r="L803" s="29" t="s">
        <v>1384</v>
      </c>
      <c r="M803" s="39">
        <v>610.88910877602189</v>
      </c>
      <c r="N803" s="39">
        <v>2545.5803531827514</v>
      </c>
      <c r="O803" s="29">
        <v>44197</v>
      </c>
      <c r="P803" s="29">
        <v>45719</v>
      </c>
      <c r="Q803" s="40">
        <v>4.1670088999999999</v>
      </c>
      <c r="R803" s="39">
        <v>610.0701437371664</v>
      </c>
      <c r="S803" s="39">
        <v>610.0701437371664</v>
      </c>
      <c r="T803" s="39">
        <v>610.0701437371664</v>
      </c>
      <c r="U803" s="39">
        <v>611.74156878850101</v>
      </c>
      <c r="V803" s="39">
        <v>103.62835318275155</v>
      </c>
      <c r="W803" s="29" t="s">
        <v>265</v>
      </c>
      <c r="X803" s="29" t="s">
        <v>11773</v>
      </c>
      <c r="Y803" s="29">
        <v>45272</v>
      </c>
      <c r="Z803" s="41" t="s">
        <v>11760</v>
      </c>
      <c r="AA803" s="42" t="s">
        <v>1349</v>
      </c>
      <c r="AB803" s="29" t="s">
        <v>258</v>
      </c>
      <c r="AC803" s="29" t="s">
        <v>258</v>
      </c>
      <c r="AD803" s="29" t="s">
        <v>265</v>
      </c>
      <c r="AE803" s="29" t="s">
        <v>1353</v>
      </c>
      <c r="AF803" s="29" t="s">
        <v>1368</v>
      </c>
      <c r="AG803" s="183" t="s">
        <v>1369</v>
      </c>
      <c r="AH803" s="29" t="s">
        <v>1356</v>
      </c>
      <c r="AI803" s="29" t="s">
        <v>1357</v>
      </c>
      <c r="AJ803" s="29" t="s">
        <v>258</v>
      </c>
      <c r="AK803" s="29" t="s">
        <v>258</v>
      </c>
      <c r="AL803" s="29" t="s">
        <v>13327</v>
      </c>
    </row>
    <row r="804" spans="1:38" x14ac:dyDescent="0.2">
      <c r="A804" s="35" t="s">
        <v>16</v>
      </c>
      <c r="B804" s="36">
        <v>4153</v>
      </c>
      <c r="C804" s="36"/>
      <c r="D804" s="36" t="s">
        <v>1349</v>
      </c>
      <c r="E804" s="37" t="s">
        <v>2452</v>
      </c>
      <c r="F804" s="38" t="s">
        <v>1269</v>
      </c>
      <c r="G804" s="38" t="s">
        <v>1271</v>
      </c>
      <c r="H804" s="35" t="s">
        <v>1440</v>
      </c>
      <c r="I804" s="35"/>
      <c r="J804" s="29" t="s">
        <v>1371</v>
      </c>
      <c r="K804" s="29" t="s">
        <v>1371</v>
      </c>
      <c r="L804" s="29" t="s">
        <v>1384</v>
      </c>
      <c r="M804" s="39">
        <v>98.308001629187615</v>
      </c>
      <c r="N804" s="39">
        <v>413.14930595482548</v>
      </c>
      <c r="O804" s="29">
        <v>44197</v>
      </c>
      <c r="P804" s="29">
        <v>45732</v>
      </c>
      <c r="Q804" s="40">
        <v>4.2026009999999996</v>
      </c>
      <c r="R804" s="39">
        <v>98.176755646817256</v>
      </c>
      <c r="S804" s="39">
        <v>98.176755646817256</v>
      </c>
      <c r="T804" s="39">
        <v>98.176755646817256</v>
      </c>
      <c r="U804" s="39">
        <v>98.445733059548246</v>
      </c>
      <c r="V804" s="39">
        <v>20.173305954825462</v>
      </c>
      <c r="W804" s="29" t="s">
        <v>1357</v>
      </c>
      <c r="X804" s="29" t="s">
        <v>258</v>
      </c>
      <c r="Y804" s="29" t="s">
        <v>1349</v>
      </c>
      <c r="Z804" s="41" t="s">
        <v>1349</v>
      </c>
      <c r="AA804" s="42" t="s">
        <v>1349</v>
      </c>
      <c r="AB804" s="29" t="s">
        <v>258</v>
      </c>
      <c r="AC804" s="29" t="s">
        <v>258</v>
      </c>
      <c r="AD804" s="29" t="s">
        <v>265</v>
      </c>
      <c r="AE804" s="29" t="s">
        <v>1353</v>
      </c>
      <c r="AF804" s="29" t="s">
        <v>1368</v>
      </c>
      <c r="AG804" s="183" t="s">
        <v>1369</v>
      </c>
      <c r="AH804" s="29" t="s">
        <v>1356</v>
      </c>
      <c r="AI804" s="29" t="s">
        <v>1357</v>
      </c>
      <c r="AJ804" s="29" t="s">
        <v>258</v>
      </c>
      <c r="AK804" s="29" t="s">
        <v>258</v>
      </c>
      <c r="AL804" s="29" t="s">
        <v>13326</v>
      </c>
    </row>
    <row r="805" spans="1:38" x14ac:dyDescent="0.2">
      <c r="A805" s="35" t="s">
        <v>16</v>
      </c>
      <c r="B805" s="36">
        <v>4155</v>
      </c>
      <c r="C805" s="36"/>
      <c r="D805" s="36" t="s">
        <v>1349</v>
      </c>
      <c r="E805" s="37" t="s">
        <v>2453</v>
      </c>
      <c r="F805" s="38" t="s">
        <v>1269</v>
      </c>
      <c r="G805" s="38" t="s">
        <v>1445</v>
      </c>
      <c r="H805" s="35" t="s">
        <v>330</v>
      </c>
      <c r="I805" s="35"/>
      <c r="J805" s="29" t="s">
        <v>274</v>
      </c>
      <c r="K805" s="29" t="s">
        <v>1583</v>
      </c>
      <c r="L805" s="29" t="s">
        <v>2161</v>
      </c>
      <c r="M805" s="39">
        <v>93.309494684575668</v>
      </c>
      <c r="N805" s="39">
        <v>195.94355646817249</v>
      </c>
      <c r="O805" s="29">
        <v>44197</v>
      </c>
      <c r="P805" s="29">
        <v>44964</v>
      </c>
      <c r="Q805" s="40">
        <v>2.0999316000000001</v>
      </c>
      <c r="R805" s="39">
        <v>93.124216290212189</v>
      </c>
      <c r="S805" s="39">
        <v>93.124216290212189</v>
      </c>
      <c r="T805" s="39">
        <v>9.6951238877481192</v>
      </c>
      <c r="U805" s="39">
        <v>0</v>
      </c>
      <c r="V805" s="39">
        <v>0</v>
      </c>
      <c r="W805" s="29" t="s">
        <v>1357</v>
      </c>
      <c r="X805" s="29" t="s">
        <v>258</v>
      </c>
      <c r="Y805" s="29" t="s">
        <v>1349</v>
      </c>
      <c r="Z805" s="41" t="s">
        <v>1349</v>
      </c>
      <c r="AA805" s="42" t="s">
        <v>1349</v>
      </c>
      <c r="AB805" s="29" t="s">
        <v>258</v>
      </c>
      <c r="AC805" s="29" t="s">
        <v>258</v>
      </c>
      <c r="AD805" s="29" t="s">
        <v>258</v>
      </c>
      <c r="AE805" s="29" t="s">
        <v>1353</v>
      </c>
      <c r="AF805" s="29" t="s">
        <v>1361</v>
      </c>
      <c r="AG805" s="183" t="s">
        <v>1362</v>
      </c>
      <c r="AH805" s="29" t="s">
        <v>1413</v>
      </c>
      <c r="AI805" s="29" t="s">
        <v>1357</v>
      </c>
      <c r="AJ805" s="29" t="s">
        <v>258</v>
      </c>
      <c r="AK805" s="29" t="s">
        <v>258</v>
      </c>
      <c r="AL805" s="29" t="s">
        <v>13326</v>
      </c>
    </row>
    <row r="806" spans="1:38" x14ac:dyDescent="0.2">
      <c r="A806" s="35" t="s">
        <v>16</v>
      </c>
      <c r="B806" s="36">
        <v>4156</v>
      </c>
      <c r="C806" s="36"/>
      <c r="D806" s="36" t="s">
        <v>1349</v>
      </c>
      <c r="E806" s="37" t="s">
        <v>2454</v>
      </c>
      <c r="F806" s="38" t="s">
        <v>1269</v>
      </c>
      <c r="G806" s="38" t="s">
        <v>1445</v>
      </c>
      <c r="H806" s="35" t="s">
        <v>12095</v>
      </c>
      <c r="I806" s="35"/>
      <c r="J806" s="29" t="s">
        <v>484</v>
      </c>
      <c r="K806" s="29" t="s">
        <v>1551</v>
      </c>
      <c r="L806" s="29" t="s">
        <v>1366</v>
      </c>
      <c r="M806" s="39">
        <v>30.41271799510265</v>
      </c>
      <c r="N806" s="39">
        <v>60.617273100616018</v>
      </c>
      <c r="O806" s="29">
        <v>44197</v>
      </c>
      <c r="P806" s="29">
        <v>44925</v>
      </c>
      <c r="Q806" s="40">
        <v>1.9931554</v>
      </c>
      <c r="R806" s="39">
        <v>30.350212183436003</v>
      </c>
      <c r="S806" s="39">
        <v>30.267060917180014</v>
      </c>
      <c r="T806" s="39">
        <v>0</v>
      </c>
      <c r="U806" s="39">
        <v>0</v>
      </c>
      <c r="V806" s="39">
        <v>0</v>
      </c>
      <c r="W806" s="29" t="s">
        <v>1357</v>
      </c>
      <c r="X806" s="29" t="s">
        <v>258</v>
      </c>
      <c r="Y806" s="29" t="s">
        <v>1349</v>
      </c>
      <c r="Z806" s="41" t="s">
        <v>1349</v>
      </c>
      <c r="AA806" s="42" t="s">
        <v>1349</v>
      </c>
      <c r="AB806" s="29" t="s">
        <v>258</v>
      </c>
      <c r="AC806" s="29" t="s">
        <v>258</v>
      </c>
      <c r="AD806" s="29" t="s">
        <v>265</v>
      </c>
      <c r="AE806" s="29" t="s">
        <v>1367</v>
      </c>
      <c r="AF806" s="29" t="s">
        <v>1368</v>
      </c>
      <c r="AG806" s="183" t="s">
        <v>1369</v>
      </c>
      <c r="AH806" s="29" t="s">
        <v>1413</v>
      </c>
      <c r="AI806" s="29" t="s">
        <v>1357</v>
      </c>
      <c r="AJ806" s="29" t="s">
        <v>258</v>
      </c>
      <c r="AK806" s="29" t="s">
        <v>258</v>
      </c>
      <c r="AL806" s="29" t="s">
        <v>13326</v>
      </c>
    </row>
    <row r="807" spans="1:38" x14ac:dyDescent="0.2">
      <c r="A807" s="35" t="s">
        <v>16</v>
      </c>
      <c r="B807" s="36">
        <v>4159</v>
      </c>
      <c r="C807" s="36"/>
      <c r="D807" s="36" t="s">
        <v>1349</v>
      </c>
      <c r="E807" s="37" t="s">
        <v>2455</v>
      </c>
      <c r="F807" s="38" t="s">
        <v>1269</v>
      </c>
      <c r="G807" s="38" t="s">
        <v>1271</v>
      </c>
      <c r="H807" s="35" t="s">
        <v>1440</v>
      </c>
      <c r="I807" s="35"/>
      <c r="J807" s="29" t="s">
        <v>484</v>
      </c>
      <c r="K807" s="29" t="s">
        <v>1551</v>
      </c>
      <c r="L807" s="29" t="s">
        <v>1384</v>
      </c>
      <c r="M807" s="39">
        <v>788.38353654808031</v>
      </c>
      <c r="N807" s="39">
        <v>3242.0316960985629</v>
      </c>
      <c r="O807" s="29">
        <v>44197</v>
      </c>
      <c r="P807" s="29">
        <v>45699</v>
      </c>
      <c r="Q807" s="40">
        <v>4.1122519000000004</v>
      </c>
      <c r="R807" s="39">
        <v>787.31973990417532</v>
      </c>
      <c r="S807" s="39">
        <v>787.31973990417532</v>
      </c>
      <c r="T807" s="39">
        <v>787.31973990417532</v>
      </c>
      <c r="U807" s="39">
        <v>789.4767802874743</v>
      </c>
      <c r="V807" s="39">
        <v>90.595696098562627</v>
      </c>
      <c r="W807" s="29" t="s">
        <v>265</v>
      </c>
      <c r="X807" s="29" t="s">
        <v>11773</v>
      </c>
      <c r="Y807" s="29">
        <v>45260</v>
      </c>
      <c r="Z807" s="41" t="s">
        <v>11759</v>
      </c>
      <c r="AA807" s="42" t="s">
        <v>1349</v>
      </c>
      <c r="AB807" s="29" t="s">
        <v>258</v>
      </c>
      <c r="AC807" s="29" t="s">
        <v>258</v>
      </c>
      <c r="AD807" s="29" t="s">
        <v>265</v>
      </c>
      <c r="AE807" s="29" t="s">
        <v>1353</v>
      </c>
      <c r="AF807" s="29" t="s">
        <v>1368</v>
      </c>
      <c r="AG807" s="183" t="s">
        <v>1369</v>
      </c>
      <c r="AH807" s="29" t="s">
        <v>1356</v>
      </c>
      <c r="AI807" s="29" t="s">
        <v>1357</v>
      </c>
      <c r="AJ807" s="29" t="s">
        <v>258</v>
      </c>
      <c r="AK807" s="29" t="s">
        <v>258</v>
      </c>
      <c r="AL807" s="29" t="s">
        <v>13327</v>
      </c>
    </row>
    <row r="808" spans="1:38" x14ac:dyDescent="0.2">
      <c r="A808" s="35" t="s">
        <v>16</v>
      </c>
      <c r="B808" s="36">
        <v>4164</v>
      </c>
      <c r="C808" s="36"/>
      <c r="D808" s="36" t="s">
        <v>1349</v>
      </c>
      <c r="E808" s="37" t="s">
        <v>2456</v>
      </c>
      <c r="F808" s="38" t="s">
        <v>1269</v>
      </c>
      <c r="G808" s="38" t="s">
        <v>1273</v>
      </c>
      <c r="H808" s="35" t="s">
        <v>1393</v>
      </c>
      <c r="I808" s="35"/>
      <c r="J808" s="29" t="s">
        <v>484</v>
      </c>
      <c r="K808" s="29" t="s">
        <v>1365</v>
      </c>
      <c r="L808" s="29" t="s">
        <v>1366</v>
      </c>
      <c r="M808" s="39">
        <v>43.770340681098261</v>
      </c>
      <c r="N808" s="39">
        <v>10.665462012320328</v>
      </c>
      <c r="O808" s="29">
        <v>44197</v>
      </c>
      <c r="P808" s="29">
        <v>44286</v>
      </c>
      <c r="Q808" s="40">
        <v>0.24366869999999999</v>
      </c>
      <c r="R808" s="39">
        <v>10.665462012320328</v>
      </c>
      <c r="S808" s="39">
        <v>0</v>
      </c>
      <c r="T808" s="39">
        <v>0</v>
      </c>
      <c r="U808" s="39">
        <v>0</v>
      </c>
      <c r="V808" s="39">
        <v>0</v>
      </c>
      <c r="W808" s="29" t="s">
        <v>1357</v>
      </c>
      <c r="X808" s="29" t="s">
        <v>258</v>
      </c>
      <c r="Y808" s="29" t="s">
        <v>1349</v>
      </c>
      <c r="Z808" s="41" t="s">
        <v>1349</v>
      </c>
      <c r="AA808" s="42" t="s">
        <v>1349</v>
      </c>
      <c r="AB808" s="29" t="s">
        <v>258</v>
      </c>
      <c r="AC808" s="29" t="s">
        <v>258</v>
      </c>
      <c r="AD808" s="29" t="s">
        <v>265</v>
      </c>
      <c r="AE808" s="29" t="s">
        <v>1367</v>
      </c>
      <c r="AF808" s="29" t="s">
        <v>1368</v>
      </c>
      <c r="AG808" s="183" t="s">
        <v>1369</v>
      </c>
      <c r="AH808" s="29" t="s">
        <v>1413</v>
      </c>
      <c r="AI808" s="29" t="s">
        <v>1357</v>
      </c>
      <c r="AJ808" s="29" t="s">
        <v>258</v>
      </c>
      <c r="AK808" s="29" t="s">
        <v>258</v>
      </c>
      <c r="AL808" s="29" t="s">
        <v>13326</v>
      </c>
    </row>
    <row r="809" spans="1:38" x14ac:dyDescent="0.2">
      <c r="A809" s="35" t="s">
        <v>16</v>
      </c>
      <c r="B809" s="36">
        <v>4165</v>
      </c>
      <c r="C809" s="36"/>
      <c r="D809" s="36" t="s">
        <v>1349</v>
      </c>
      <c r="E809" s="37" t="s">
        <v>2457</v>
      </c>
      <c r="F809" s="38" t="s">
        <v>1269</v>
      </c>
      <c r="G809" s="38" t="s">
        <v>1271</v>
      </c>
      <c r="H809" s="35" t="s">
        <v>1440</v>
      </c>
      <c r="I809" s="35"/>
      <c r="J809" s="29" t="s">
        <v>1371</v>
      </c>
      <c r="K809" s="29" t="s">
        <v>1371</v>
      </c>
      <c r="L809" s="29" t="s">
        <v>1366</v>
      </c>
      <c r="M809" s="39">
        <v>20.28946340767504</v>
      </c>
      <c r="N809" s="39">
        <v>83.657582477754971</v>
      </c>
      <c r="O809" s="29">
        <v>44197</v>
      </c>
      <c r="P809" s="29">
        <v>45703</v>
      </c>
      <c r="Q809" s="40">
        <v>4.1232033000000001</v>
      </c>
      <c r="R809" s="39">
        <v>20.262121834360027</v>
      </c>
      <c r="S809" s="39">
        <v>20.262121834360027</v>
      </c>
      <c r="T809" s="39">
        <v>20.262121834360027</v>
      </c>
      <c r="U809" s="39">
        <v>20.317634496919919</v>
      </c>
      <c r="V809" s="39">
        <v>2.5535824777549623</v>
      </c>
      <c r="W809" s="29" t="s">
        <v>265</v>
      </c>
      <c r="X809" s="29" t="s">
        <v>11773</v>
      </c>
      <c r="Y809" s="29">
        <v>45275</v>
      </c>
      <c r="Z809" s="41" t="s">
        <v>11760</v>
      </c>
      <c r="AA809" s="42" t="s">
        <v>1349</v>
      </c>
      <c r="AB809" s="29" t="s">
        <v>258</v>
      </c>
      <c r="AC809" s="29" t="s">
        <v>258</v>
      </c>
      <c r="AD809" s="29" t="s">
        <v>265</v>
      </c>
      <c r="AE809" s="29" t="s">
        <v>1367</v>
      </c>
      <c r="AF809" s="29" t="s">
        <v>1368</v>
      </c>
      <c r="AG809" s="183" t="s">
        <v>1369</v>
      </c>
      <c r="AH809" s="29" t="s">
        <v>1356</v>
      </c>
      <c r="AI809" s="29" t="s">
        <v>1357</v>
      </c>
      <c r="AJ809" s="29" t="s">
        <v>258</v>
      </c>
      <c r="AK809" s="29" t="s">
        <v>258</v>
      </c>
      <c r="AL809" s="29" t="s">
        <v>13327</v>
      </c>
    </row>
    <row r="810" spans="1:38" x14ac:dyDescent="0.2">
      <c r="A810" s="35" t="s">
        <v>16</v>
      </c>
      <c r="B810" s="36">
        <v>4167</v>
      </c>
      <c r="C810" s="36"/>
      <c r="D810" s="36" t="s">
        <v>1349</v>
      </c>
      <c r="E810" s="37" t="s">
        <v>2458</v>
      </c>
      <c r="F810" s="38" t="s">
        <v>1269</v>
      </c>
      <c r="G810" s="38" t="s">
        <v>1271</v>
      </c>
      <c r="H810" s="35" t="s">
        <v>1440</v>
      </c>
      <c r="I810" s="35"/>
      <c r="J810" s="29" t="s">
        <v>1371</v>
      </c>
      <c r="K810" s="29" t="s">
        <v>1371</v>
      </c>
      <c r="L810" s="29" t="s">
        <v>1384</v>
      </c>
      <c r="M810" s="39">
        <v>90.669463989456418</v>
      </c>
      <c r="N810" s="39">
        <v>37.235917864476384</v>
      </c>
      <c r="O810" s="29">
        <v>44197</v>
      </c>
      <c r="P810" s="29">
        <v>44347</v>
      </c>
      <c r="Q810" s="40">
        <v>0.41067759999999998</v>
      </c>
      <c r="R810" s="39">
        <v>37.235917864476384</v>
      </c>
      <c r="S810" s="39">
        <v>0</v>
      </c>
      <c r="T810" s="39">
        <v>0</v>
      </c>
      <c r="U810" s="39">
        <v>0</v>
      </c>
      <c r="V810" s="39">
        <v>0</v>
      </c>
      <c r="W810" s="29" t="s">
        <v>1357</v>
      </c>
      <c r="X810" s="29" t="s">
        <v>258</v>
      </c>
      <c r="Y810" s="29" t="s">
        <v>1349</v>
      </c>
      <c r="Z810" s="41" t="s">
        <v>1349</v>
      </c>
      <c r="AA810" s="42" t="s">
        <v>1349</v>
      </c>
      <c r="AB810" s="29" t="s">
        <v>258</v>
      </c>
      <c r="AC810" s="29" t="s">
        <v>258</v>
      </c>
      <c r="AD810" s="29" t="s">
        <v>265</v>
      </c>
      <c r="AE810" s="29" t="s">
        <v>1353</v>
      </c>
      <c r="AF810" s="29" t="s">
        <v>1368</v>
      </c>
      <c r="AG810" s="183" t="s">
        <v>1369</v>
      </c>
      <c r="AH810" s="29" t="s">
        <v>1413</v>
      </c>
      <c r="AI810" s="29" t="s">
        <v>1357</v>
      </c>
      <c r="AJ810" s="29" t="s">
        <v>258</v>
      </c>
      <c r="AK810" s="29" t="s">
        <v>258</v>
      </c>
      <c r="AL810" s="29" t="s">
        <v>13326</v>
      </c>
    </row>
    <row r="811" spans="1:38" x14ac:dyDescent="0.2">
      <c r="A811" s="35" t="s">
        <v>16</v>
      </c>
      <c r="B811" s="36">
        <v>4169</v>
      </c>
      <c r="C811" s="36"/>
      <c r="D811" s="36" t="s">
        <v>1349</v>
      </c>
      <c r="E811" s="37" t="s">
        <v>2459</v>
      </c>
      <c r="F811" s="38" t="s">
        <v>1269</v>
      </c>
      <c r="G811" s="38" t="s">
        <v>1271</v>
      </c>
      <c r="H811" s="35" t="s">
        <v>1440</v>
      </c>
      <c r="I811" s="35"/>
      <c r="J811" s="29" t="s">
        <v>1506</v>
      </c>
      <c r="K811" s="29" t="s">
        <v>1642</v>
      </c>
      <c r="L811" s="29" t="s">
        <v>2220</v>
      </c>
      <c r="M811" s="39">
        <v>49.560689816973955</v>
      </c>
      <c r="N811" s="39">
        <v>16.689839835728954</v>
      </c>
      <c r="O811" s="29">
        <v>44197</v>
      </c>
      <c r="P811" s="29">
        <v>44320</v>
      </c>
      <c r="Q811" s="40">
        <v>0.33675559999999999</v>
      </c>
      <c r="R811" s="39">
        <v>16.689839835728954</v>
      </c>
      <c r="S811" s="39">
        <v>0</v>
      </c>
      <c r="T811" s="39">
        <v>0</v>
      </c>
      <c r="U811" s="39">
        <v>0</v>
      </c>
      <c r="V811" s="39">
        <v>0</v>
      </c>
      <c r="W811" s="29" t="s">
        <v>1357</v>
      </c>
      <c r="X811" s="29" t="s">
        <v>258</v>
      </c>
      <c r="Y811" s="29" t="s">
        <v>1349</v>
      </c>
      <c r="Z811" s="41" t="s">
        <v>1349</v>
      </c>
      <c r="AA811" s="42" t="s">
        <v>1349</v>
      </c>
      <c r="AB811" s="29" t="s">
        <v>258</v>
      </c>
      <c r="AC811" s="29" t="s">
        <v>258</v>
      </c>
      <c r="AD811" s="29" t="s">
        <v>258</v>
      </c>
      <c r="AE811" s="29" t="s">
        <v>1353</v>
      </c>
      <c r="AF811" s="29" t="s">
        <v>2221</v>
      </c>
      <c r="AG811" s="183" t="s">
        <v>2222</v>
      </c>
      <c r="AH811" s="29" t="s">
        <v>1413</v>
      </c>
      <c r="AI811" s="29" t="s">
        <v>1357</v>
      </c>
      <c r="AJ811" s="29" t="s">
        <v>258</v>
      </c>
      <c r="AK811" s="29" t="s">
        <v>258</v>
      </c>
      <c r="AL811" s="29" t="s">
        <v>13326</v>
      </c>
    </row>
    <row r="812" spans="1:38" x14ac:dyDescent="0.2">
      <c r="A812" s="35" t="s">
        <v>16</v>
      </c>
      <c r="B812" s="36">
        <v>4173</v>
      </c>
      <c r="C812" s="36"/>
      <c r="D812" s="36" t="s">
        <v>1349</v>
      </c>
      <c r="E812" s="37" t="s">
        <v>2460</v>
      </c>
      <c r="F812" s="38" t="s">
        <v>1269</v>
      </c>
      <c r="G812" s="38" t="s">
        <v>1271</v>
      </c>
      <c r="H812" s="35" t="s">
        <v>1440</v>
      </c>
      <c r="I812" s="35"/>
      <c r="J812" s="29" t="s">
        <v>484</v>
      </c>
      <c r="K812" s="29" t="s">
        <v>1365</v>
      </c>
      <c r="L812" s="29" t="s">
        <v>1366</v>
      </c>
      <c r="M812" s="39">
        <v>17.726394113294678</v>
      </c>
      <c r="N812" s="39">
        <v>7.2798329911019861</v>
      </c>
      <c r="O812" s="29">
        <v>44197</v>
      </c>
      <c r="P812" s="29">
        <v>44347</v>
      </c>
      <c r="Q812" s="40">
        <v>0.41067759999999998</v>
      </c>
      <c r="R812" s="39">
        <v>7.2798329911019861</v>
      </c>
      <c r="S812" s="39">
        <v>0</v>
      </c>
      <c r="T812" s="39">
        <v>0</v>
      </c>
      <c r="U812" s="39">
        <v>0</v>
      </c>
      <c r="V812" s="39">
        <v>0</v>
      </c>
      <c r="W812" s="29" t="s">
        <v>1357</v>
      </c>
      <c r="X812" s="29" t="s">
        <v>258</v>
      </c>
      <c r="Y812" s="29" t="s">
        <v>1349</v>
      </c>
      <c r="Z812" s="41" t="s">
        <v>1349</v>
      </c>
      <c r="AA812" s="42" t="s">
        <v>1349</v>
      </c>
      <c r="AB812" s="29" t="s">
        <v>258</v>
      </c>
      <c r="AC812" s="29" t="s">
        <v>258</v>
      </c>
      <c r="AD812" s="29" t="s">
        <v>265</v>
      </c>
      <c r="AE812" s="29" t="s">
        <v>1367</v>
      </c>
      <c r="AF812" s="29" t="s">
        <v>1368</v>
      </c>
      <c r="AG812" s="183" t="s">
        <v>1369</v>
      </c>
      <c r="AH812" s="29" t="s">
        <v>1413</v>
      </c>
      <c r="AI812" s="29" t="s">
        <v>1357</v>
      </c>
      <c r="AJ812" s="29" t="s">
        <v>258</v>
      </c>
      <c r="AK812" s="29" t="s">
        <v>258</v>
      </c>
      <c r="AL812" s="29" t="s">
        <v>13326</v>
      </c>
    </row>
    <row r="813" spans="1:38" x14ac:dyDescent="0.2">
      <c r="A813" s="35" t="s">
        <v>16</v>
      </c>
      <c r="B813" s="36">
        <v>4174</v>
      </c>
      <c r="C813" s="36"/>
      <c r="D813" s="36" t="s">
        <v>1349</v>
      </c>
      <c r="E813" s="37" t="s">
        <v>2461</v>
      </c>
      <c r="F813" s="38" t="s">
        <v>1269</v>
      </c>
      <c r="G813" s="38" t="s">
        <v>1273</v>
      </c>
      <c r="H813" s="35" t="s">
        <v>1393</v>
      </c>
      <c r="I813" s="35"/>
      <c r="J813" s="29" t="s">
        <v>1466</v>
      </c>
      <c r="K813" s="29" t="s">
        <v>1466</v>
      </c>
      <c r="L813" s="29" t="s">
        <v>2275</v>
      </c>
      <c r="M813" s="39">
        <v>41.422684819722349</v>
      </c>
      <c r="N813" s="39">
        <v>206.97166324435318</v>
      </c>
      <c r="O813" s="29">
        <v>44197</v>
      </c>
      <c r="P813" s="29">
        <v>46022</v>
      </c>
      <c r="Q813" s="40">
        <v>4.9965776999999996</v>
      </c>
      <c r="R813" s="39">
        <v>41.371663244353179</v>
      </c>
      <c r="S813" s="39">
        <v>41.371663244353179</v>
      </c>
      <c r="T813" s="39">
        <v>41.371663244353179</v>
      </c>
      <c r="U813" s="39">
        <v>41.485010266940449</v>
      </c>
      <c r="V813" s="39">
        <v>41.371663244353179</v>
      </c>
      <c r="W813" s="29" t="s">
        <v>1357</v>
      </c>
      <c r="X813" s="29" t="s">
        <v>258</v>
      </c>
      <c r="Y813" s="29" t="s">
        <v>1349</v>
      </c>
      <c r="Z813" s="41" t="s">
        <v>1349</v>
      </c>
      <c r="AA813" s="42" t="s">
        <v>1349</v>
      </c>
      <c r="AB813" s="29" t="s">
        <v>258</v>
      </c>
      <c r="AC813" s="29" t="s">
        <v>258</v>
      </c>
      <c r="AD813" s="29" t="s">
        <v>258</v>
      </c>
      <c r="AE813" s="29" t="s">
        <v>1353</v>
      </c>
      <c r="AF813" s="29" t="s">
        <v>1468</v>
      </c>
      <c r="AG813" s="183" t="s">
        <v>1469</v>
      </c>
      <c r="AH813" s="29" t="s">
        <v>1356</v>
      </c>
      <c r="AI813" s="29" t="s">
        <v>1357</v>
      </c>
      <c r="AJ813" s="29" t="s">
        <v>258</v>
      </c>
      <c r="AK813" s="29" t="s">
        <v>258</v>
      </c>
      <c r="AL813" s="29" t="s">
        <v>13326</v>
      </c>
    </row>
    <row r="814" spans="1:38" x14ac:dyDescent="0.2">
      <c r="A814" s="35" t="s">
        <v>16</v>
      </c>
      <c r="B814" s="36">
        <v>4175</v>
      </c>
      <c r="C814" s="36"/>
      <c r="D814" s="36" t="s">
        <v>1349</v>
      </c>
      <c r="E814" s="37" t="s">
        <v>2462</v>
      </c>
      <c r="F814" s="38" t="s">
        <v>1262</v>
      </c>
      <c r="G814" s="38" t="s">
        <v>1279</v>
      </c>
      <c r="H814" s="35" t="s">
        <v>2164</v>
      </c>
      <c r="I814" s="35"/>
      <c r="J814" s="29" t="s">
        <v>322</v>
      </c>
      <c r="K814" s="29" t="s">
        <v>1373</v>
      </c>
      <c r="L814" s="29" t="s">
        <v>1402</v>
      </c>
      <c r="M814" s="39">
        <v>63.43270539136185</v>
      </c>
      <c r="N814" s="39">
        <v>157.86537987679674</v>
      </c>
      <c r="O814" s="29">
        <v>44197</v>
      </c>
      <c r="P814" s="29">
        <v>45106</v>
      </c>
      <c r="Q814" s="40">
        <v>2.4887063999999999</v>
      </c>
      <c r="R814" s="39">
        <v>63.319630390143736</v>
      </c>
      <c r="S814" s="39">
        <v>63.319630390143736</v>
      </c>
      <c r="T814" s="39">
        <v>31.226119096509237</v>
      </c>
      <c r="U814" s="39">
        <v>0</v>
      </c>
      <c r="V814" s="39">
        <v>0</v>
      </c>
      <c r="W814" s="29" t="s">
        <v>265</v>
      </c>
      <c r="X814" s="29" t="s">
        <v>11773</v>
      </c>
      <c r="Y814" s="29">
        <v>45258</v>
      </c>
      <c r="Z814" s="41" t="s">
        <v>11759</v>
      </c>
      <c r="AA814" s="42" t="s">
        <v>1349</v>
      </c>
      <c r="AB814" s="29" t="s">
        <v>258</v>
      </c>
      <c r="AC814" s="29" t="s">
        <v>258</v>
      </c>
      <c r="AD814" s="29" t="s">
        <v>265</v>
      </c>
      <c r="AE814" s="29" t="s">
        <v>1353</v>
      </c>
      <c r="AF814" s="29" t="s">
        <v>1361</v>
      </c>
      <c r="AG814" s="183" t="s">
        <v>1362</v>
      </c>
      <c r="AH814" s="29" t="s">
        <v>1413</v>
      </c>
      <c r="AI814" s="29" t="s">
        <v>1357</v>
      </c>
      <c r="AJ814" s="29" t="s">
        <v>258</v>
      </c>
      <c r="AK814" s="29" t="s">
        <v>258</v>
      </c>
      <c r="AL814" s="29" t="s">
        <v>13327</v>
      </c>
    </row>
    <row r="815" spans="1:38" x14ac:dyDescent="0.2">
      <c r="A815" s="35" t="s">
        <v>16</v>
      </c>
      <c r="B815" s="36">
        <v>4176</v>
      </c>
      <c r="C815" s="36"/>
      <c r="D815" s="36" t="s">
        <v>1349</v>
      </c>
      <c r="E815" s="37" t="s">
        <v>2463</v>
      </c>
      <c r="F815" s="38" t="s">
        <v>1262</v>
      </c>
      <c r="G815" s="38" t="s">
        <v>1279</v>
      </c>
      <c r="H815" s="35" t="s">
        <v>10450</v>
      </c>
      <c r="I815" s="35"/>
      <c r="J815" s="29" t="s">
        <v>1813</v>
      </c>
      <c r="K815" s="29" t="s">
        <v>1813</v>
      </c>
      <c r="L815" s="29" t="s">
        <v>2275</v>
      </c>
      <c r="M815" s="39">
        <v>54.540868893910272</v>
      </c>
      <c r="N815" s="39">
        <v>272.51768925393571</v>
      </c>
      <c r="O815" s="29">
        <v>44197</v>
      </c>
      <c r="P815" s="29">
        <v>46022</v>
      </c>
      <c r="Q815" s="40">
        <v>4.9965776999999996</v>
      </c>
      <c r="R815" s="39">
        <v>54.47368925393566</v>
      </c>
      <c r="S815" s="39">
        <v>54.47368925393566</v>
      </c>
      <c r="T815" s="39">
        <v>54.47368925393566</v>
      </c>
      <c r="U815" s="39">
        <v>54.622932238193023</v>
      </c>
      <c r="V815" s="39">
        <v>54.47368925393566</v>
      </c>
      <c r="W815" s="29" t="s">
        <v>265</v>
      </c>
      <c r="X815" s="29" t="s">
        <v>11773</v>
      </c>
      <c r="Y815" s="29">
        <v>45261</v>
      </c>
      <c r="Z815" s="41" t="s">
        <v>11760</v>
      </c>
      <c r="AA815" s="42" t="s">
        <v>1349</v>
      </c>
      <c r="AB815" s="29" t="s">
        <v>258</v>
      </c>
      <c r="AC815" s="29" t="s">
        <v>258</v>
      </c>
      <c r="AD815" s="29" t="s">
        <v>258</v>
      </c>
      <c r="AE815" s="29" t="s">
        <v>1353</v>
      </c>
      <c r="AF815" s="29" t="s">
        <v>1468</v>
      </c>
      <c r="AG815" s="183" t="s">
        <v>1469</v>
      </c>
      <c r="AH815" s="29" t="s">
        <v>1413</v>
      </c>
      <c r="AI815" s="29" t="s">
        <v>1357</v>
      </c>
      <c r="AJ815" s="29" t="s">
        <v>258</v>
      </c>
      <c r="AK815" s="29" t="s">
        <v>258</v>
      </c>
      <c r="AL815" s="29" t="s">
        <v>13327</v>
      </c>
    </row>
    <row r="816" spans="1:38" x14ac:dyDescent="0.2">
      <c r="A816" s="35" t="s">
        <v>16</v>
      </c>
      <c r="B816" s="36">
        <v>4181</v>
      </c>
      <c r="C816" s="36"/>
      <c r="D816" s="36" t="s">
        <v>1349</v>
      </c>
      <c r="E816" s="37" t="s">
        <v>2464</v>
      </c>
      <c r="F816" s="38" t="s">
        <v>1269</v>
      </c>
      <c r="G816" s="38" t="s">
        <v>1271</v>
      </c>
      <c r="H816" s="35" t="s">
        <v>1440</v>
      </c>
      <c r="I816" s="35"/>
      <c r="J816" s="29" t="s">
        <v>1371</v>
      </c>
      <c r="K816" s="29" t="s">
        <v>1371</v>
      </c>
      <c r="L816" s="29" t="s">
        <v>1384</v>
      </c>
      <c r="M816" s="39">
        <v>86.623787276030455</v>
      </c>
      <c r="N816" s="39">
        <v>355.27018206707731</v>
      </c>
      <c r="O816" s="29">
        <v>44197</v>
      </c>
      <c r="P816" s="29">
        <v>45695</v>
      </c>
      <c r="Q816" s="40">
        <v>4.1013004999999998</v>
      </c>
      <c r="R816" s="39">
        <v>86.506748802190288</v>
      </c>
      <c r="S816" s="39">
        <v>86.506748802190288</v>
      </c>
      <c r="T816" s="39">
        <v>86.506748802190288</v>
      </c>
      <c r="U816" s="39">
        <v>86.743753593429162</v>
      </c>
      <c r="V816" s="39">
        <v>9.0061820670773454</v>
      </c>
      <c r="W816" s="29" t="s">
        <v>265</v>
      </c>
      <c r="X816" s="29" t="s">
        <v>11773</v>
      </c>
      <c r="Y816" s="29">
        <v>45273</v>
      </c>
      <c r="Z816" s="41" t="s">
        <v>11760</v>
      </c>
      <c r="AA816" s="42" t="s">
        <v>1349</v>
      </c>
      <c r="AB816" s="29" t="s">
        <v>258</v>
      </c>
      <c r="AC816" s="29" t="s">
        <v>258</v>
      </c>
      <c r="AD816" s="29" t="s">
        <v>265</v>
      </c>
      <c r="AE816" s="29" t="s">
        <v>1353</v>
      </c>
      <c r="AF816" s="29" t="s">
        <v>1368</v>
      </c>
      <c r="AG816" s="183" t="s">
        <v>1369</v>
      </c>
      <c r="AH816" s="29" t="s">
        <v>1356</v>
      </c>
      <c r="AI816" s="29" t="s">
        <v>1357</v>
      </c>
      <c r="AJ816" s="29" t="s">
        <v>258</v>
      </c>
      <c r="AK816" s="29" t="s">
        <v>258</v>
      </c>
      <c r="AL816" s="29" t="s">
        <v>13327</v>
      </c>
    </row>
    <row r="817" spans="1:38" x14ac:dyDescent="0.2">
      <c r="A817" s="35" t="s">
        <v>16</v>
      </c>
      <c r="B817" s="36">
        <v>4182</v>
      </c>
      <c r="C817" s="36"/>
      <c r="D817" s="36" t="s">
        <v>1349</v>
      </c>
      <c r="E817" s="37" t="s">
        <v>2465</v>
      </c>
      <c r="F817" s="38" t="s">
        <v>1269</v>
      </c>
      <c r="G817" s="38" t="s">
        <v>1271</v>
      </c>
      <c r="H817" s="35" t="s">
        <v>1440</v>
      </c>
      <c r="I817" s="35"/>
      <c r="J817" s="29" t="s">
        <v>1371</v>
      </c>
      <c r="K817" s="29" t="s">
        <v>1371</v>
      </c>
      <c r="L817" s="29" t="s">
        <v>1384</v>
      </c>
      <c r="M817" s="39">
        <v>93.84774296570842</v>
      </c>
      <c r="N817" s="39">
        <v>390.29355236139628</v>
      </c>
      <c r="O817" s="29">
        <v>44197</v>
      </c>
      <c r="P817" s="29">
        <v>45716</v>
      </c>
      <c r="Q817" s="40">
        <v>4.1587953000000004</v>
      </c>
      <c r="R817" s="39">
        <v>93.721806981519507</v>
      </c>
      <c r="S817" s="39">
        <v>93.721806981519507</v>
      </c>
      <c r="T817" s="39">
        <v>93.721806981519507</v>
      </c>
      <c r="U817" s="39">
        <v>93.978579055441472</v>
      </c>
      <c r="V817" s="39">
        <v>15.149552361396305</v>
      </c>
      <c r="W817" s="29" t="s">
        <v>265</v>
      </c>
      <c r="X817" s="29" t="s">
        <v>11773</v>
      </c>
      <c r="Y817" s="29">
        <v>45264</v>
      </c>
      <c r="Z817" s="41" t="s">
        <v>11760</v>
      </c>
      <c r="AA817" s="42" t="s">
        <v>1349</v>
      </c>
      <c r="AB817" s="29" t="s">
        <v>258</v>
      </c>
      <c r="AC817" s="29" t="s">
        <v>258</v>
      </c>
      <c r="AD817" s="29" t="s">
        <v>265</v>
      </c>
      <c r="AE817" s="29" t="s">
        <v>1353</v>
      </c>
      <c r="AF817" s="29" t="s">
        <v>1368</v>
      </c>
      <c r="AG817" s="183" t="s">
        <v>1369</v>
      </c>
      <c r="AH817" s="29" t="s">
        <v>1356</v>
      </c>
      <c r="AI817" s="29" t="s">
        <v>1357</v>
      </c>
      <c r="AJ817" s="29" t="s">
        <v>258</v>
      </c>
      <c r="AK817" s="29" t="s">
        <v>258</v>
      </c>
      <c r="AL817" s="29" t="s">
        <v>13327</v>
      </c>
    </row>
    <row r="818" spans="1:38" x14ac:dyDescent="0.2">
      <c r="A818" s="35" t="s">
        <v>16</v>
      </c>
      <c r="B818" s="36">
        <v>4184</v>
      </c>
      <c r="C818" s="36"/>
      <c r="D818" s="36" t="s">
        <v>1349</v>
      </c>
      <c r="E818" s="37" t="s">
        <v>2466</v>
      </c>
      <c r="F818" s="38" t="s">
        <v>1269</v>
      </c>
      <c r="G818" s="38" t="s">
        <v>1271</v>
      </c>
      <c r="H818" s="35" t="s">
        <v>1440</v>
      </c>
      <c r="I818" s="35"/>
      <c r="J818" s="29" t="s">
        <v>274</v>
      </c>
      <c r="K818" s="29" t="s">
        <v>1583</v>
      </c>
      <c r="L818" s="29" t="s">
        <v>1811</v>
      </c>
      <c r="M818" s="39">
        <v>37.45399224950426</v>
      </c>
      <c r="N818" s="39">
        <v>5.5373442847364824</v>
      </c>
      <c r="O818" s="29">
        <v>44197</v>
      </c>
      <c r="P818" s="29">
        <v>44251</v>
      </c>
      <c r="Q818" s="40">
        <v>0.1478439</v>
      </c>
      <c r="R818" s="39">
        <v>5.5373442847364824</v>
      </c>
      <c r="S818" s="39">
        <v>0</v>
      </c>
      <c r="T818" s="39">
        <v>0</v>
      </c>
      <c r="U818" s="39">
        <v>0</v>
      </c>
      <c r="V818" s="39">
        <v>0</v>
      </c>
      <c r="W818" s="29" t="s">
        <v>1357</v>
      </c>
      <c r="X818" s="29" t="s">
        <v>258</v>
      </c>
      <c r="Y818" s="29" t="s">
        <v>1349</v>
      </c>
      <c r="Z818" s="41" t="s">
        <v>1349</v>
      </c>
      <c r="AA818" s="42" t="s">
        <v>1349</v>
      </c>
      <c r="AB818" s="29" t="s">
        <v>258</v>
      </c>
      <c r="AC818" s="29" t="s">
        <v>258</v>
      </c>
      <c r="AD818" s="29" t="s">
        <v>265</v>
      </c>
      <c r="AE818" s="29" t="s">
        <v>1367</v>
      </c>
      <c r="AF818" s="29" t="s">
        <v>1361</v>
      </c>
      <c r="AG818" s="183" t="s">
        <v>1362</v>
      </c>
      <c r="AH818" s="29" t="s">
        <v>1413</v>
      </c>
      <c r="AI818" s="29" t="s">
        <v>1357</v>
      </c>
      <c r="AJ818" s="29" t="s">
        <v>258</v>
      </c>
      <c r="AK818" s="29" t="s">
        <v>258</v>
      </c>
      <c r="AL818" s="29" t="s">
        <v>13326</v>
      </c>
    </row>
    <row r="819" spans="1:38" x14ac:dyDescent="0.2">
      <c r="A819" s="35" t="s">
        <v>16</v>
      </c>
      <c r="B819" s="36">
        <v>4185</v>
      </c>
      <c r="C819" s="36"/>
      <c r="D819" s="36" t="s">
        <v>1349</v>
      </c>
      <c r="E819" s="37" t="s">
        <v>2467</v>
      </c>
      <c r="F819" s="38" t="s">
        <v>1269</v>
      </c>
      <c r="G819" s="38" t="s">
        <v>1271</v>
      </c>
      <c r="H819" s="35" t="s">
        <v>1440</v>
      </c>
      <c r="I819" s="35"/>
      <c r="J819" s="29" t="s">
        <v>274</v>
      </c>
      <c r="K819" s="29" t="s">
        <v>1583</v>
      </c>
      <c r="L819" s="29" t="s">
        <v>2468</v>
      </c>
      <c r="M819" s="39">
        <v>44.322147145734831</v>
      </c>
      <c r="N819" s="39">
        <v>25.968350444900754</v>
      </c>
      <c r="O819" s="29">
        <v>44197</v>
      </c>
      <c r="P819" s="29">
        <v>44411</v>
      </c>
      <c r="Q819" s="40">
        <v>0.58590010000000003</v>
      </c>
      <c r="R819" s="39">
        <v>25.968350444900754</v>
      </c>
      <c r="S819" s="39">
        <v>0</v>
      </c>
      <c r="T819" s="39">
        <v>0</v>
      </c>
      <c r="U819" s="39">
        <v>0</v>
      </c>
      <c r="V819" s="39">
        <v>0</v>
      </c>
      <c r="W819" s="29" t="s">
        <v>1357</v>
      </c>
      <c r="X819" s="29" t="s">
        <v>258</v>
      </c>
      <c r="Y819" s="29" t="s">
        <v>1349</v>
      </c>
      <c r="Z819" s="41" t="s">
        <v>1349</v>
      </c>
      <c r="AA819" s="42" t="s">
        <v>1349</v>
      </c>
      <c r="AB819" s="29" t="s">
        <v>258</v>
      </c>
      <c r="AC819" s="29" t="s">
        <v>258</v>
      </c>
      <c r="AD819" s="29" t="s">
        <v>258</v>
      </c>
      <c r="AE819" s="29" t="s">
        <v>1367</v>
      </c>
      <c r="AF819" s="29" t="s">
        <v>1378</v>
      </c>
      <c r="AG819" s="183" t="s">
        <v>1379</v>
      </c>
      <c r="AH819" s="29" t="s">
        <v>1413</v>
      </c>
      <c r="AI819" s="29" t="s">
        <v>1357</v>
      </c>
      <c r="AJ819" s="29" t="s">
        <v>258</v>
      </c>
      <c r="AK819" s="29" t="s">
        <v>258</v>
      </c>
      <c r="AL819" s="29" t="s">
        <v>13326</v>
      </c>
    </row>
    <row r="820" spans="1:38" x14ac:dyDescent="0.2">
      <c r="A820" s="35" t="s">
        <v>16</v>
      </c>
      <c r="B820" s="36">
        <v>4188</v>
      </c>
      <c r="C820" s="36"/>
      <c r="D820" s="36" t="s">
        <v>1349</v>
      </c>
      <c r="E820" s="37" t="s">
        <v>2469</v>
      </c>
      <c r="F820" s="38" t="s">
        <v>1269</v>
      </c>
      <c r="G820" s="38" t="s">
        <v>1271</v>
      </c>
      <c r="H820" s="35" t="s">
        <v>1440</v>
      </c>
      <c r="I820" s="35"/>
      <c r="J820" s="29" t="s">
        <v>274</v>
      </c>
      <c r="K820" s="29" t="s">
        <v>1583</v>
      </c>
      <c r="L820" s="29" t="s">
        <v>2468</v>
      </c>
      <c r="M820" s="39">
        <v>35.342001154779339</v>
      </c>
      <c r="N820" s="39">
        <v>41.607282683093771</v>
      </c>
      <c r="O820" s="29">
        <v>44197</v>
      </c>
      <c r="P820" s="29">
        <v>44627</v>
      </c>
      <c r="Q820" s="40">
        <v>1.1772758000000001</v>
      </c>
      <c r="R820" s="39">
        <v>35.23586584531143</v>
      </c>
      <c r="S820" s="39">
        <v>6.3714168377823412</v>
      </c>
      <c r="T820" s="39">
        <v>0</v>
      </c>
      <c r="U820" s="39">
        <v>0</v>
      </c>
      <c r="V820" s="39">
        <v>0</v>
      </c>
      <c r="W820" s="29" t="s">
        <v>1357</v>
      </c>
      <c r="X820" s="29" t="s">
        <v>258</v>
      </c>
      <c r="Y820" s="29" t="s">
        <v>1349</v>
      </c>
      <c r="Z820" s="41" t="s">
        <v>1349</v>
      </c>
      <c r="AA820" s="42" t="s">
        <v>1349</v>
      </c>
      <c r="AB820" s="29" t="s">
        <v>258</v>
      </c>
      <c r="AC820" s="29" t="s">
        <v>258</v>
      </c>
      <c r="AD820" s="29" t="s">
        <v>258</v>
      </c>
      <c r="AE820" s="29" t="s">
        <v>1367</v>
      </c>
      <c r="AF820" s="29" t="s">
        <v>1378</v>
      </c>
      <c r="AG820" s="183" t="s">
        <v>1379</v>
      </c>
      <c r="AH820" s="29" t="s">
        <v>1413</v>
      </c>
      <c r="AI820" s="29" t="s">
        <v>1357</v>
      </c>
      <c r="AJ820" s="29" t="s">
        <v>258</v>
      </c>
      <c r="AK820" s="29" t="s">
        <v>258</v>
      </c>
      <c r="AL820" s="29" t="s">
        <v>13326</v>
      </c>
    </row>
    <row r="821" spans="1:38" x14ac:dyDescent="0.2">
      <c r="A821" s="35" t="s">
        <v>16</v>
      </c>
      <c r="B821" s="36">
        <v>4193</v>
      </c>
      <c r="C821" s="36"/>
      <c r="D821" s="36" t="s">
        <v>1349</v>
      </c>
      <c r="E821" s="37" t="s">
        <v>2470</v>
      </c>
      <c r="F821" s="38" t="s">
        <v>1269</v>
      </c>
      <c r="G821" s="38" t="s">
        <v>1271</v>
      </c>
      <c r="H821" s="35" t="s">
        <v>1440</v>
      </c>
      <c r="I821" s="35"/>
      <c r="J821" s="29" t="s">
        <v>1371</v>
      </c>
      <c r="K821" s="29" t="s">
        <v>1371</v>
      </c>
      <c r="L821" s="29" t="s">
        <v>1384</v>
      </c>
      <c r="M821" s="39">
        <v>93.263276143638251</v>
      </c>
      <c r="N821" s="39">
        <v>370.24435044490076</v>
      </c>
      <c r="O821" s="29">
        <v>44197</v>
      </c>
      <c r="P821" s="29">
        <v>45647</v>
      </c>
      <c r="Q821" s="40">
        <v>3.9698836000000002</v>
      </c>
      <c r="R821" s="39">
        <v>93.135208761122513</v>
      </c>
      <c r="S821" s="39">
        <v>93.135208761122513</v>
      </c>
      <c r="T821" s="39">
        <v>93.135208761122513</v>
      </c>
      <c r="U821" s="39">
        <v>90.838724161533193</v>
      </c>
      <c r="V821" s="39">
        <v>0</v>
      </c>
      <c r="W821" s="29" t="s">
        <v>265</v>
      </c>
      <c r="X821" s="29" t="s">
        <v>11773</v>
      </c>
      <c r="Y821" s="29">
        <v>45264</v>
      </c>
      <c r="Z821" s="41" t="s">
        <v>11760</v>
      </c>
      <c r="AA821" s="42" t="s">
        <v>1349</v>
      </c>
      <c r="AB821" s="29" t="s">
        <v>258</v>
      </c>
      <c r="AC821" s="29" t="s">
        <v>258</v>
      </c>
      <c r="AD821" s="29" t="s">
        <v>265</v>
      </c>
      <c r="AE821" s="29" t="s">
        <v>1353</v>
      </c>
      <c r="AF821" s="29" t="s">
        <v>1368</v>
      </c>
      <c r="AG821" s="183" t="s">
        <v>1369</v>
      </c>
      <c r="AH821" s="29" t="s">
        <v>1356</v>
      </c>
      <c r="AI821" s="29" t="s">
        <v>1357</v>
      </c>
      <c r="AJ821" s="29" t="s">
        <v>258</v>
      </c>
      <c r="AK821" s="29" t="s">
        <v>258</v>
      </c>
      <c r="AL821" s="29" t="s">
        <v>13327</v>
      </c>
    </row>
    <row r="822" spans="1:38" x14ac:dyDescent="0.2">
      <c r="A822" s="35" t="s">
        <v>16</v>
      </c>
      <c r="B822" s="36">
        <v>4196</v>
      </c>
      <c r="C822" s="36"/>
      <c r="D822" s="36" t="s">
        <v>1349</v>
      </c>
      <c r="E822" s="37" t="s">
        <v>2471</v>
      </c>
      <c r="F822" s="38" t="s">
        <v>1269</v>
      </c>
      <c r="G822" s="38" t="s">
        <v>1273</v>
      </c>
      <c r="H822" s="35" t="s">
        <v>1393</v>
      </c>
      <c r="I822" s="35"/>
      <c r="J822" s="29" t="s">
        <v>359</v>
      </c>
      <c r="K822" s="29" t="s">
        <v>2472</v>
      </c>
      <c r="L822" s="29" t="s">
        <v>2473</v>
      </c>
      <c r="M822" s="39">
        <v>18.333709374094621</v>
      </c>
      <c r="N822" s="39">
        <v>4.4673511293634496</v>
      </c>
      <c r="O822" s="29">
        <v>44197</v>
      </c>
      <c r="P822" s="29">
        <v>44286</v>
      </c>
      <c r="Q822" s="40">
        <v>0.24366869999999999</v>
      </c>
      <c r="R822" s="39">
        <v>4.4673511293634496</v>
      </c>
      <c r="S822" s="39">
        <v>0</v>
      </c>
      <c r="T822" s="39">
        <v>0</v>
      </c>
      <c r="U822" s="39">
        <v>0</v>
      </c>
      <c r="V822" s="39">
        <v>0</v>
      </c>
      <c r="W822" s="29" t="s">
        <v>1357</v>
      </c>
      <c r="X822" s="29" t="s">
        <v>258</v>
      </c>
      <c r="Y822" s="29" t="s">
        <v>1349</v>
      </c>
      <c r="Z822" s="41" t="s">
        <v>1349</v>
      </c>
      <c r="AA822" s="42" t="s">
        <v>1349</v>
      </c>
      <c r="AB822" s="29" t="s">
        <v>258</v>
      </c>
      <c r="AC822" s="29" t="s">
        <v>258</v>
      </c>
      <c r="AD822" s="29" t="s">
        <v>258</v>
      </c>
      <c r="AE822" s="29" t="s">
        <v>1353</v>
      </c>
      <c r="AF822" s="29" t="s">
        <v>2474</v>
      </c>
      <c r="AG822" s="183" t="s">
        <v>2475</v>
      </c>
      <c r="AH822" s="29" t="s">
        <v>1413</v>
      </c>
      <c r="AI822" s="29" t="s">
        <v>1357</v>
      </c>
      <c r="AJ822" s="29" t="s">
        <v>258</v>
      </c>
      <c r="AK822" s="29" t="s">
        <v>258</v>
      </c>
      <c r="AL822" s="29" t="s">
        <v>13326</v>
      </c>
    </row>
    <row r="823" spans="1:38" x14ac:dyDescent="0.2">
      <c r="A823" s="35" t="s">
        <v>16</v>
      </c>
      <c r="B823" s="36">
        <v>4197</v>
      </c>
      <c r="C823" s="36"/>
      <c r="D823" s="36" t="s">
        <v>1349</v>
      </c>
      <c r="E823" s="37" t="s">
        <v>2476</v>
      </c>
      <c r="F823" s="38" t="s">
        <v>1269</v>
      </c>
      <c r="G823" s="38" t="s">
        <v>1273</v>
      </c>
      <c r="H823" s="35" t="s">
        <v>1393</v>
      </c>
      <c r="I823" s="35"/>
      <c r="J823" s="29" t="s">
        <v>1371</v>
      </c>
      <c r="K823" s="29" t="s">
        <v>1371</v>
      </c>
      <c r="L823" s="29" t="s">
        <v>1366</v>
      </c>
      <c r="M823" s="39">
        <v>5.7968018072758625</v>
      </c>
      <c r="N823" s="39">
        <v>6.6498562628336755</v>
      </c>
      <c r="O823" s="29">
        <v>44197</v>
      </c>
      <c r="P823" s="29">
        <v>44616</v>
      </c>
      <c r="Q823" s="40">
        <v>1.1471595000000001</v>
      </c>
      <c r="R823" s="39">
        <v>5.7790417522245043</v>
      </c>
      <c r="S823" s="39">
        <v>0.87081451060917181</v>
      </c>
      <c r="T823" s="39">
        <v>0</v>
      </c>
      <c r="U823" s="39">
        <v>0</v>
      </c>
      <c r="V823" s="39">
        <v>0</v>
      </c>
      <c r="W823" s="29" t="s">
        <v>265</v>
      </c>
      <c r="X823" s="29" t="s">
        <v>11773</v>
      </c>
      <c r="Y823" s="29">
        <v>45259</v>
      </c>
      <c r="Z823" s="41" t="s">
        <v>11759</v>
      </c>
      <c r="AA823" s="42" t="s">
        <v>1349</v>
      </c>
      <c r="AB823" s="29" t="s">
        <v>258</v>
      </c>
      <c r="AC823" s="29" t="s">
        <v>258</v>
      </c>
      <c r="AD823" s="29" t="s">
        <v>265</v>
      </c>
      <c r="AE823" s="29" t="s">
        <v>1367</v>
      </c>
      <c r="AF823" s="29" t="s">
        <v>1368</v>
      </c>
      <c r="AG823" s="183" t="s">
        <v>1369</v>
      </c>
      <c r="AH823" s="29" t="s">
        <v>1413</v>
      </c>
      <c r="AI823" s="29" t="s">
        <v>1357</v>
      </c>
      <c r="AJ823" s="29" t="s">
        <v>258</v>
      </c>
      <c r="AK823" s="29" t="s">
        <v>258</v>
      </c>
      <c r="AL823" s="29" t="s">
        <v>13327</v>
      </c>
    </row>
    <row r="824" spans="1:38" x14ac:dyDescent="0.2">
      <c r="A824" s="35" t="s">
        <v>16</v>
      </c>
      <c r="B824" s="36">
        <v>4200</v>
      </c>
      <c r="C824" s="36"/>
      <c r="D824" s="36" t="s">
        <v>1349</v>
      </c>
      <c r="E824" s="37" t="s">
        <v>2477</v>
      </c>
      <c r="F824" s="38" t="s">
        <v>1269</v>
      </c>
      <c r="G824" s="38" t="s">
        <v>1271</v>
      </c>
      <c r="H824" s="35" t="s">
        <v>1440</v>
      </c>
      <c r="I824" s="35"/>
      <c r="J824" s="29" t="s">
        <v>1506</v>
      </c>
      <c r="K824" s="29" t="s">
        <v>1642</v>
      </c>
      <c r="L824" s="29" t="s">
        <v>2337</v>
      </c>
      <c r="M824" s="39">
        <v>37.316060754904882</v>
      </c>
      <c r="N824" s="39">
        <v>42.705305954825455</v>
      </c>
      <c r="O824" s="29">
        <v>44197</v>
      </c>
      <c r="P824" s="29">
        <v>44615</v>
      </c>
      <c r="Q824" s="40">
        <v>1.1444216</v>
      </c>
      <c r="R824" s="39">
        <v>37.201519507186852</v>
      </c>
      <c r="S824" s="39">
        <v>5.5037864476386034</v>
      </c>
      <c r="T824" s="39">
        <v>0</v>
      </c>
      <c r="U824" s="39">
        <v>0</v>
      </c>
      <c r="V824" s="39">
        <v>0</v>
      </c>
      <c r="W824" s="29" t="s">
        <v>1357</v>
      </c>
      <c r="X824" s="29" t="s">
        <v>258</v>
      </c>
      <c r="Y824" s="29" t="s">
        <v>1349</v>
      </c>
      <c r="Z824" s="41" t="s">
        <v>1349</v>
      </c>
      <c r="AA824" s="42" t="s">
        <v>1349</v>
      </c>
      <c r="AB824" s="29" t="s">
        <v>258</v>
      </c>
      <c r="AC824" s="29" t="s">
        <v>258</v>
      </c>
      <c r="AD824" s="29" t="s">
        <v>258</v>
      </c>
      <c r="AE824" s="29" t="s">
        <v>1367</v>
      </c>
      <c r="AF824" s="29" t="s">
        <v>1462</v>
      </c>
      <c r="AG824" s="183" t="s">
        <v>1463</v>
      </c>
      <c r="AH824" s="29" t="s">
        <v>1413</v>
      </c>
      <c r="AI824" s="29" t="s">
        <v>1357</v>
      </c>
      <c r="AJ824" s="29" t="s">
        <v>258</v>
      </c>
      <c r="AK824" s="29" t="s">
        <v>258</v>
      </c>
      <c r="AL824" s="29" t="s">
        <v>13326</v>
      </c>
    </row>
    <row r="825" spans="1:38" x14ac:dyDescent="0.2">
      <c r="A825" s="35" t="s">
        <v>16</v>
      </c>
      <c r="B825" s="36">
        <v>4202</v>
      </c>
      <c r="C825" s="36"/>
      <c r="D825" s="36" t="s">
        <v>1349</v>
      </c>
      <c r="E825" s="37" t="s">
        <v>2478</v>
      </c>
      <c r="F825" s="38" t="s">
        <v>1269</v>
      </c>
      <c r="G825" s="38" t="s">
        <v>1445</v>
      </c>
      <c r="H825" s="35" t="s">
        <v>330</v>
      </c>
      <c r="I825" s="35"/>
      <c r="J825" s="29" t="s">
        <v>274</v>
      </c>
      <c r="K825" s="29" t="s">
        <v>1583</v>
      </c>
      <c r="L825" s="29" t="s">
        <v>1679</v>
      </c>
      <c r="M825" s="39">
        <v>16.74062797533837</v>
      </c>
      <c r="N825" s="39">
        <v>7.2875017111567413</v>
      </c>
      <c r="O825" s="29">
        <v>44197</v>
      </c>
      <c r="P825" s="29">
        <v>44356</v>
      </c>
      <c r="Q825" s="40">
        <v>0.43531829999999999</v>
      </c>
      <c r="R825" s="39">
        <v>7.2875017111567413</v>
      </c>
      <c r="S825" s="39">
        <v>0</v>
      </c>
      <c r="T825" s="39">
        <v>0</v>
      </c>
      <c r="U825" s="39">
        <v>0</v>
      </c>
      <c r="V825" s="39">
        <v>0</v>
      </c>
      <c r="W825" s="29" t="s">
        <v>1357</v>
      </c>
      <c r="X825" s="29" t="s">
        <v>258</v>
      </c>
      <c r="Y825" s="29" t="s">
        <v>1349</v>
      </c>
      <c r="Z825" s="41" t="s">
        <v>1349</v>
      </c>
      <c r="AA825" s="42" t="s">
        <v>1349</v>
      </c>
      <c r="AB825" s="29" t="s">
        <v>258</v>
      </c>
      <c r="AC825" s="29" t="s">
        <v>258</v>
      </c>
      <c r="AD825" s="29" t="s">
        <v>258</v>
      </c>
      <c r="AE825" s="29" t="s">
        <v>1367</v>
      </c>
      <c r="AF825" s="29" t="s">
        <v>1361</v>
      </c>
      <c r="AG825" s="183" t="s">
        <v>1362</v>
      </c>
      <c r="AH825" s="29" t="s">
        <v>1413</v>
      </c>
      <c r="AI825" s="29" t="s">
        <v>1357</v>
      </c>
      <c r="AJ825" s="29" t="s">
        <v>258</v>
      </c>
      <c r="AK825" s="29" t="s">
        <v>258</v>
      </c>
      <c r="AL825" s="29" t="s">
        <v>13326</v>
      </c>
    </row>
    <row r="826" spans="1:38" x14ac:dyDescent="0.2">
      <c r="A826" s="35" t="s">
        <v>16</v>
      </c>
      <c r="B826" s="36">
        <v>4204</v>
      </c>
      <c r="C826" s="36"/>
      <c r="D826" s="36" t="s">
        <v>1349</v>
      </c>
      <c r="E826" s="37" t="s">
        <v>2479</v>
      </c>
      <c r="F826" s="38" t="s">
        <v>1269</v>
      </c>
      <c r="G826" s="38" t="s">
        <v>1271</v>
      </c>
      <c r="H826" s="35" t="s">
        <v>1440</v>
      </c>
      <c r="I826" s="35"/>
      <c r="J826" s="29" t="s">
        <v>1371</v>
      </c>
      <c r="K826" s="29" t="s">
        <v>1371</v>
      </c>
      <c r="L826" s="29" t="s">
        <v>1384</v>
      </c>
      <c r="M826" s="39">
        <v>91.037500624354763</v>
      </c>
      <c r="N826" s="39">
        <v>381.09880903490762</v>
      </c>
      <c r="O826" s="29">
        <v>44197</v>
      </c>
      <c r="P826" s="29">
        <v>45726</v>
      </c>
      <c r="Q826" s="40">
        <v>4.1861739</v>
      </c>
      <c r="R826" s="39">
        <v>90.915728952772071</v>
      </c>
      <c r="S826" s="39">
        <v>90.915728952772071</v>
      </c>
      <c r="T826" s="39">
        <v>90.915728952772071</v>
      </c>
      <c r="U826" s="39">
        <v>91.164813141683766</v>
      </c>
      <c r="V826" s="39">
        <v>17.186809034907597</v>
      </c>
      <c r="W826" s="29" t="s">
        <v>265</v>
      </c>
      <c r="X826" s="29" t="s">
        <v>11773</v>
      </c>
      <c r="Y826" s="29">
        <v>45275</v>
      </c>
      <c r="Z826" s="41" t="s">
        <v>11760</v>
      </c>
      <c r="AA826" s="42" t="s">
        <v>1349</v>
      </c>
      <c r="AB826" s="29" t="s">
        <v>258</v>
      </c>
      <c r="AC826" s="29" t="s">
        <v>258</v>
      </c>
      <c r="AD826" s="29" t="s">
        <v>265</v>
      </c>
      <c r="AE826" s="29" t="s">
        <v>1353</v>
      </c>
      <c r="AF826" s="29" t="s">
        <v>1368</v>
      </c>
      <c r="AG826" s="183" t="s">
        <v>1369</v>
      </c>
      <c r="AH826" s="29" t="s">
        <v>1356</v>
      </c>
      <c r="AI826" s="29" t="s">
        <v>1357</v>
      </c>
      <c r="AJ826" s="29" t="s">
        <v>258</v>
      </c>
      <c r="AK826" s="29" t="s">
        <v>258</v>
      </c>
      <c r="AL826" s="29" t="s">
        <v>13327</v>
      </c>
    </row>
    <row r="827" spans="1:38" x14ac:dyDescent="0.2">
      <c r="A827" s="35" t="s">
        <v>16</v>
      </c>
      <c r="B827" s="36">
        <v>4211</v>
      </c>
      <c r="C827" s="36"/>
      <c r="D827" s="36" t="s">
        <v>1349</v>
      </c>
      <c r="E827" s="37" t="s">
        <v>2480</v>
      </c>
      <c r="F827" s="38" t="s">
        <v>1266</v>
      </c>
      <c r="G827" s="38" t="s">
        <v>1268</v>
      </c>
      <c r="H827" s="35" t="s">
        <v>1359</v>
      </c>
      <c r="I827" s="35"/>
      <c r="J827" s="29" t="s">
        <v>322</v>
      </c>
      <c r="K827" s="29" t="s">
        <v>336</v>
      </c>
      <c r="L827" s="29" t="s">
        <v>1402</v>
      </c>
      <c r="M827" s="39">
        <v>604.57663190552728</v>
      </c>
      <c r="N827" s="39">
        <v>2727.8365229295005</v>
      </c>
      <c r="O827" s="29">
        <v>44197</v>
      </c>
      <c r="P827" s="29">
        <v>45845</v>
      </c>
      <c r="Q827" s="40">
        <v>4.5119781000000003</v>
      </c>
      <c r="R827" s="39">
        <v>603.79644079397679</v>
      </c>
      <c r="S827" s="39">
        <v>603.79644079397679</v>
      </c>
      <c r="T827" s="39">
        <v>603.79644079397679</v>
      </c>
      <c r="U827" s="39">
        <v>605.45067761806979</v>
      </c>
      <c r="V827" s="39">
        <v>310.99652292950037</v>
      </c>
      <c r="W827" s="29" t="s">
        <v>265</v>
      </c>
      <c r="X827" s="29" t="s">
        <v>11773</v>
      </c>
      <c r="Y827" s="29">
        <v>45111</v>
      </c>
      <c r="Z827" s="41" t="s">
        <v>11755</v>
      </c>
      <c r="AA827" s="42" t="s">
        <v>1349</v>
      </c>
      <c r="AB827" s="29" t="s">
        <v>258</v>
      </c>
      <c r="AC827" s="29" t="s">
        <v>258</v>
      </c>
      <c r="AD827" s="29" t="s">
        <v>265</v>
      </c>
      <c r="AE827" s="29" t="s">
        <v>1353</v>
      </c>
      <c r="AF827" s="29" t="s">
        <v>1361</v>
      </c>
      <c r="AG827" s="183" t="s">
        <v>1362</v>
      </c>
      <c r="AH827" s="29" t="s">
        <v>1356</v>
      </c>
      <c r="AI827" s="29" t="s">
        <v>1357</v>
      </c>
      <c r="AJ827" s="29" t="s">
        <v>258</v>
      </c>
      <c r="AK827" s="29" t="s">
        <v>258</v>
      </c>
      <c r="AL827" s="29" t="s">
        <v>13327</v>
      </c>
    </row>
    <row r="828" spans="1:38" x14ac:dyDescent="0.2">
      <c r="A828" s="35" t="s">
        <v>16</v>
      </c>
      <c r="B828" s="36">
        <v>4213</v>
      </c>
      <c r="C828" s="36"/>
      <c r="D828" s="36" t="s">
        <v>1349</v>
      </c>
      <c r="E828" s="37" t="s">
        <v>2481</v>
      </c>
      <c r="F828" s="38" t="s">
        <v>1269</v>
      </c>
      <c r="G828" s="38" t="s">
        <v>1273</v>
      </c>
      <c r="H828" s="35" t="s">
        <v>1393</v>
      </c>
      <c r="I828" s="35"/>
      <c r="J828" s="29" t="s">
        <v>1405</v>
      </c>
      <c r="K828" s="29" t="s">
        <v>1558</v>
      </c>
      <c r="L828" s="29" t="s">
        <v>1394</v>
      </c>
      <c r="M828" s="39">
        <v>19.741554375342332</v>
      </c>
      <c r="N828" s="39">
        <v>4.5942012320328542</v>
      </c>
      <c r="O828" s="29">
        <v>44197</v>
      </c>
      <c r="P828" s="29">
        <v>44282</v>
      </c>
      <c r="Q828" s="40">
        <v>0.23271729999999999</v>
      </c>
      <c r="R828" s="39">
        <v>4.5942012320328542</v>
      </c>
      <c r="S828" s="39">
        <v>0</v>
      </c>
      <c r="T828" s="39">
        <v>0</v>
      </c>
      <c r="U828" s="39">
        <v>0</v>
      </c>
      <c r="V828" s="39">
        <v>0</v>
      </c>
      <c r="W828" s="29" t="s">
        <v>1357</v>
      </c>
      <c r="X828" s="29" t="s">
        <v>258</v>
      </c>
      <c r="Y828" s="29" t="s">
        <v>1349</v>
      </c>
      <c r="Z828" s="41" t="s">
        <v>1349</v>
      </c>
      <c r="AA828" s="42" t="s">
        <v>1349</v>
      </c>
      <c r="AB828" s="29" t="s">
        <v>258</v>
      </c>
      <c r="AC828" s="29" t="s">
        <v>258</v>
      </c>
      <c r="AD828" s="29" t="s">
        <v>265</v>
      </c>
      <c r="AE828" s="29" t="s">
        <v>1367</v>
      </c>
      <c r="AF828" s="29" t="s">
        <v>1368</v>
      </c>
      <c r="AG828" s="183" t="s">
        <v>1369</v>
      </c>
      <c r="AH828" s="29" t="s">
        <v>1413</v>
      </c>
      <c r="AI828" s="29" t="s">
        <v>1357</v>
      </c>
      <c r="AJ828" s="29" t="s">
        <v>258</v>
      </c>
      <c r="AK828" s="29" t="s">
        <v>258</v>
      </c>
      <c r="AL828" s="29" t="s">
        <v>13326</v>
      </c>
    </row>
    <row r="829" spans="1:38" x14ac:dyDescent="0.2">
      <c r="A829" s="35" t="s">
        <v>16</v>
      </c>
      <c r="B829" s="36">
        <v>4214</v>
      </c>
      <c r="C829" s="36"/>
      <c r="D829" s="36" t="s">
        <v>1349</v>
      </c>
      <c r="E829" s="37" t="s">
        <v>2482</v>
      </c>
      <c r="F829" s="38" t="s">
        <v>1269</v>
      </c>
      <c r="G829" s="38" t="s">
        <v>1445</v>
      </c>
      <c r="H829" s="35" t="s">
        <v>330</v>
      </c>
      <c r="I829" s="35"/>
      <c r="J829" s="29" t="s">
        <v>274</v>
      </c>
      <c r="K829" s="29" t="s">
        <v>1583</v>
      </c>
      <c r="L829" s="29" t="s">
        <v>1811</v>
      </c>
      <c r="M829" s="39">
        <v>29.644639502293277</v>
      </c>
      <c r="N829" s="39">
        <v>20.37181108829569</v>
      </c>
      <c r="O829" s="29">
        <v>44197</v>
      </c>
      <c r="P829" s="29">
        <v>44448</v>
      </c>
      <c r="Q829" s="40">
        <v>0.68720049999999999</v>
      </c>
      <c r="R829" s="39">
        <v>20.37181108829569</v>
      </c>
      <c r="S829" s="39">
        <v>0</v>
      </c>
      <c r="T829" s="39">
        <v>0</v>
      </c>
      <c r="U829" s="39">
        <v>0</v>
      </c>
      <c r="V829" s="39">
        <v>0</v>
      </c>
      <c r="W829" s="29" t="s">
        <v>1357</v>
      </c>
      <c r="X829" s="29" t="s">
        <v>258</v>
      </c>
      <c r="Y829" s="29" t="s">
        <v>1349</v>
      </c>
      <c r="Z829" s="41" t="s">
        <v>1349</v>
      </c>
      <c r="AA829" s="42" t="s">
        <v>1349</v>
      </c>
      <c r="AB829" s="29" t="s">
        <v>258</v>
      </c>
      <c r="AC829" s="29" t="s">
        <v>258</v>
      </c>
      <c r="AD829" s="29" t="s">
        <v>265</v>
      </c>
      <c r="AE829" s="29" t="s">
        <v>1367</v>
      </c>
      <c r="AF829" s="29" t="s">
        <v>1378</v>
      </c>
      <c r="AG829" s="183" t="s">
        <v>1379</v>
      </c>
      <c r="AH829" s="29" t="s">
        <v>1413</v>
      </c>
      <c r="AI829" s="29" t="s">
        <v>1357</v>
      </c>
      <c r="AJ829" s="29" t="s">
        <v>258</v>
      </c>
      <c r="AK829" s="29" t="s">
        <v>258</v>
      </c>
      <c r="AL829" s="29" t="s">
        <v>13326</v>
      </c>
    </row>
    <row r="830" spans="1:38" x14ac:dyDescent="0.2">
      <c r="A830" s="35" t="s">
        <v>16</v>
      </c>
      <c r="B830" s="36">
        <v>4215</v>
      </c>
      <c r="C830" s="36"/>
      <c r="D830" s="36" t="s">
        <v>1349</v>
      </c>
      <c r="E830" s="37" t="s">
        <v>2483</v>
      </c>
      <c r="F830" s="38" t="s">
        <v>1269</v>
      </c>
      <c r="G830" s="38" t="s">
        <v>1271</v>
      </c>
      <c r="H830" s="35" t="s">
        <v>1440</v>
      </c>
      <c r="I830" s="35"/>
      <c r="J830" s="29" t="s">
        <v>274</v>
      </c>
      <c r="K830" s="29" t="s">
        <v>1583</v>
      </c>
      <c r="L830" s="29" t="s">
        <v>1679</v>
      </c>
      <c r="M830" s="39">
        <v>21.016217815576223</v>
      </c>
      <c r="N830" s="39">
        <v>20.023665982203969</v>
      </c>
      <c r="O830" s="29">
        <v>44197</v>
      </c>
      <c r="P830" s="29">
        <v>44545</v>
      </c>
      <c r="Q830" s="40">
        <v>0.95277210000000001</v>
      </c>
      <c r="R830" s="39">
        <v>20.023665982203969</v>
      </c>
      <c r="S830" s="39">
        <v>0</v>
      </c>
      <c r="T830" s="39">
        <v>0</v>
      </c>
      <c r="U830" s="39">
        <v>0</v>
      </c>
      <c r="V830" s="39">
        <v>0</v>
      </c>
      <c r="W830" s="29" t="s">
        <v>1357</v>
      </c>
      <c r="X830" s="29" t="s">
        <v>258</v>
      </c>
      <c r="Y830" s="29" t="s">
        <v>1349</v>
      </c>
      <c r="Z830" s="41" t="s">
        <v>1349</v>
      </c>
      <c r="AA830" s="42" t="s">
        <v>1349</v>
      </c>
      <c r="AB830" s="29" t="s">
        <v>258</v>
      </c>
      <c r="AC830" s="29" t="s">
        <v>258</v>
      </c>
      <c r="AD830" s="29" t="s">
        <v>258</v>
      </c>
      <c r="AE830" s="29" t="s">
        <v>1367</v>
      </c>
      <c r="AF830" s="29" t="s">
        <v>1361</v>
      </c>
      <c r="AG830" s="183" t="s">
        <v>1362</v>
      </c>
      <c r="AH830" s="29" t="s">
        <v>1413</v>
      </c>
      <c r="AI830" s="29" t="s">
        <v>1357</v>
      </c>
      <c r="AJ830" s="29" t="s">
        <v>258</v>
      </c>
      <c r="AK830" s="29" t="s">
        <v>258</v>
      </c>
      <c r="AL830" s="29" t="s">
        <v>13326</v>
      </c>
    </row>
    <row r="831" spans="1:38" x14ac:dyDescent="0.2">
      <c r="A831" s="35" t="s">
        <v>16</v>
      </c>
      <c r="B831" s="36">
        <v>4216</v>
      </c>
      <c r="C831" s="36"/>
      <c r="D831" s="36" t="s">
        <v>1349</v>
      </c>
      <c r="E831" s="37" t="s">
        <v>2484</v>
      </c>
      <c r="F831" s="38" t="s">
        <v>1269</v>
      </c>
      <c r="G831" s="38" t="s">
        <v>1445</v>
      </c>
      <c r="H831" s="35" t="s">
        <v>975</v>
      </c>
      <c r="I831" s="35"/>
      <c r="J831" s="29" t="s">
        <v>1405</v>
      </c>
      <c r="K831" s="29" t="s">
        <v>2485</v>
      </c>
      <c r="L831" s="29" t="s">
        <v>1679</v>
      </c>
      <c r="M831" s="39">
        <v>27.09449961093642</v>
      </c>
      <c r="N831" s="39">
        <v>17.951728952772072</v>
      </c>
      <c r="O831" s="29">
        <v>44197</v>
      </c>
      <c r="P831" s="29">
        <v>44439</v>
      </c>
      <c r="Q831" s="40">
        <v>0.66255989999999998</v>
      </c>
      <c r="R831" s="39">
        <v>17.951728952772072</v>
      </c>
      <c r="S831" s="39">
        <v>0</v>
      </c>
      <c r="T831" s="39">
        <v>0</v>
      </c>
      <c r="U831" s="39">
        <v>0</v>
      </c>
      <c r="V831" s="39">
        <v>0</v>
      </c>
      <c r="W831" s="29" t="s">
        <v>1357</v>
      </c>
      <c r="X831" s="29" t="s">
        <v>258</v>
      </c>
      <c r="Y831" s="29" t="s">
        <v>1349</v>
      </c>
      <c r="Z831" s="41" t="s">
        <v>1349</v>
      </c>
      <c r="AA831" s="42" t="s">
        <v>1349</v>
      </c>
      <c r="AB831" s="29" t="s">
        <v>258</v>
      </c>
      <c r="AC831" s="29" t="s">
        <v>258</v>
      </c>
      <c r="AD831" s="29" t="s">
        <v>258</v>
      </c>
      <c r="AE831" s="29" t="s">
        <v>1367</v>
      </c>
      <c r="AF831" s="29" t="s">
        <v>1361</v>
      </c>
      <c r="AG831" s="183" t="s">
        <v>1362</v>
      </c>
      <c r="AH831" s="29" t="s">
        <v>1413</v>
      </c>
      <c r="AI831" s="29" t="s">
        <v>1357</v>
      </c>
      <c r="AJ831" s="29" t="s">
        <v>258</v>
      </c>
      <c r="AK831" s="29" t="s">
        <v>258</v>
      </c>
      <c r="AL831" s="29" t="s">
        <v>13326</v>
      </c>
    </row>
    <row r="832" spans="1:38" x14ac:dyDescent="0.2">
      <c r="A832" s="35" t="s">
        <v>18</v>
      </c>
      <c r="B832" s="36">
        <v>5962</v>
      </c>
      <c r="C832" s="36">
        <v>2</v>
      </c>
      <c r="D832" s="36" t="s">
        <v>3265</v>
      </c>
      <c r="E832" s="37" t="s">
        <v>3266</v>
      </c>
      <c r="F832" s="38" t="s">
        <v>1262</v>
      </c>
      <c r="G832" s="38" t="s">
        <v>1263</v>
      </c>
      <c r="H832" s="35" t="s">
        <v>1671</v>
      </c>
      <c r="I832" s="35"/>
      <c r="J832" s="29" t="s">
        <v>398</v>
      </c>
      <c r="K832" s="29" t="s">
        <v>3263</v>
      </c>
      <c r="L832" s="29" t="s">
        <v>3264</v>
      </c>
      <c r="M832" s="39">
        <v>58.583372559477951</v>
      </c>
      <c r="N832" s="39">
        <v>31.436939082819983</v>
      </c>
      <c r="O832" s="29">
        <v>44197</v>
      </c>
      <c r="P832" s="29">
        <v>44393</v>
      </c>
      <c r="Q832" s="40">
        <v>0.53661879999999995</v>
      </c>
      <c r="R832" s="39">
        <v>31.436939082819983</v>
      </c>
      <c r="S832" s="39">
        <v>0</v>
      </c>
      <c r="T832" s="39">
        <v>0</v>
      </c>
      <c r="U832" s="39">
        <v>0</v>
      </c>
      <c r="V832" s="39">
        <v>0</v>
      </c>
      <c r="W832" s="29" t="s">
        <v>265</v>
      </c>
      <c r="X832" s="29" t="s">
        <v>11773</v>
      </c>
      <c r="Y832" s="29">
        <v>45215</v>
      </c>
      <c r="Z832" s="41" t="s">
        <v>11758</v>
      </c>
      <c r="AA832" s="42" t="s">
        <v>1349</v>
      </c>
      <c r="AB832" s="29" t="s">
        <v>258</v>
      </c>
      <c r="AC832" s="29" t="s">
        <v>265</v>
      </c>
      <c r="AD832" s="29" t="s">
        <v>258</v>
      </c>
      <c r="AE832" s="29" t="s">
        <v>1367</v>
      </c>
      <c r="AF832" s="29" t="s">
        <v>2409</v>
      </c>
      <c r="AG832" s="183" t="s">
        <v>2410</v>
      </c>
      <c r="AH832" s="29" t="s">
        <v>1356</v>
      </c>
      <c r="AI832" s="29" t="s">
        <v>265</v>
      </c>
      <c r="AJ832" s="29" t="s">
        <v>265</v>
      </c>
      <c r="AK832" s="29" t="s">
        <v>258</v>
      </c>
      <c r="AL832" s="29" t="s">
        <v>12221</v>
      </c>
    </row>
    <row r="833" spans="1:38" x14ac:dyDescent="0.2">
      <c r="A833" s="35" t="s">
        <v>16</v>
      </c>
      <c r="B833" s="36">
        <v>4219</v>
      </c>
      <c r="C833" s="36"/>
      <c r="D833" s="36" t="s">
        <v>1349</v>
      </c>
      <c r="E833" s="37" t="s">
        <v>2487</v>
      </c>
      <c r="F833" s="38" t="s">
        <v>1269</v>
      </c>
      <c r="G833" s="38" t="s">
        <v>1445</v>
      </c>
      <c r="H833" s="35" t="s">
        <v>330</v>
      </c>
      <c r="I833" s="35"/>
      <c r="J833" s="29" t="s">
        <v>274</v>
      </c>
      <c r="K833" s="29" t="s">
        <v>1583</v>
      </c>
      <c r="L833" s="29" t="s">
        <v>2324</v>
      </c>
      <c r="M833" s="39">
        <v>59.936445813150385</v>
      </c>
      <c r="N833" s="39">
        <v>255.66319507186861</v>
      </c>
      <c r="O833" s="29">
        <v>44197</v>
      </c>
      <c r="P833" s="29">
        <v>45755</v>
      </c>
      <c r="Q833" s="40">
        <v>4.2655715000000001</v>
      </c>
      <c r="R833" s="39">
        <v>59.857002053388094</v>
      </c>
      <c r="S833" s="39">
        <v>59.857002053388094</v>
      </c>
      <c r="T833" s="39">
        <v>59.857002053388094</v>
      </c>
      <c r="U833" s="39">
        <v>60.020993839835732</v>
      </c>
      <c r="V833" s="39">
        <v>16.071195071868583</v>
      </c>
      <c r="W833" s="29" t="s">
        <v>265</v>
      </c>
      <c r="X833" s="29" t="s">
        <v>11773</v>
      </c>
      <c r="Y833" s="29">
        <v>45246</v>
      </c>
      <c r="Z833" s="41" t="s">
        <v>11759</v>
      </c>
      <c r="AA833" s="42" t="s">
        <v>1349</v>
      </c>
      <c r="AB833" s="29" t="s">
        <v>258</v>
      </c>
      <c r="AC833" s="29" t="s">
        <v>258</v>
      </c>
      <c r="AD833" s="29" t="s">
        <v>265</v>
      </c>
      <c r="AE833" s="29" t="s">
        <v>1367</v>
      </c>
      <c r="AF833" s="29" t="s">
        <v>1378</v>
      </c>
      <c r="AG833" s="183" t="s">
        <v>1379</v>
      </c>
      <c r="AH833" s="29" t="s">
        <v>1356</v>
      </c>
      <c r="AI833" s="29" t="s">
        <v>1357</v>
      </c>
      <c r="AJ833" s="29" t="s">
        <v>258</v>
      </c>
      <c r="AK833" s="29" t="s">
        <v>258</v>
      </c>
      <c r="AL833" s="29" t="s">
        <v>13327</v>
      </c>
    </row>
    <row r="834" spans="1:38" x14ac:dyDescent="0.2">
      <c r="A834" s="35" t="s">
        <v>16</v>
      </c>
      <c r="B834" s="36">
        <v>4221</v>
      </c>
      <c r="C834" s="36"/>
      <c r="D834" s="36" t="s">
        <v>1349</v>
      </c>
      <c r="E834" s="37" t="s">
        <v>2488</v>
      </c>
      <c r="F834" s="38" t="s">
        <v>1269</v>
      </c>
      <c r="G834" s="38" t="s">
        <v>1271</v>
      </c>
      <c r="H834" s="35" t="s">
        <v>1440</v>
      </c>
      <c r="I834" s="35"/>
      <c r="J834" s="29" t="s">
        <v>429</v>
      </c>
      <c r="K834" s="29" t="s">
        <v>2489</v>
      </c>
      <c r="L834" s="29" t="s">
        <v>2490</v>
      </c>
      <c r="M834" s="39">
        <v>2002.0400580159992</v>
      </c>
      <c r="N834" s="39">
        <v>350.80246406570842</v>
      </c>
      <c r="O834" s="29">
        <v>44197</v>
      </c>
      <c r="P834" s="29">
        <v>44261</v>
      </c>
      <c r="Q834" s="40">
        <v>0.1752225</v>
      </c>
      <c r="R834" s="39">
        <v>350.80246406570842</v>
      </c>
      <c r="S834" s="39">
        <v>0</v>
      </c>
      <c r="T834" s="39">
        <v>0</v>
      </c>
      <c r="U834" s="39">
        <v>0</v>
      </c>
      <c r="V834" s="39">
        <v>0</v>
      </c>
      <c r="W834" s="29" t="s">
        <v>1357</v>
      </c>
      <c r="X834" s="29" t="s">
        <v>258</v>
      </c>
      <c r="Y834" s="29" t="s">
        <v>1349</v>
      </c>
      <c r="Z834" s="41" t="s">
        <v>1349</v>
      </c>
      <c r="AA834" s="42" t="s">
        <v>1349</v>
      </c>
      <c r="AB834" s="29" t="s">
        <v>258</v>
      </c>
      <c r="AC834" s="29" t="s">
        <v>258</v>
      </c>
      <c r="AD834" s="29" t="s">
        <v>258</v>
      </c>
      <c r="AE834" s="29" t="s">
        <v>1353</v>
      </c>
      <c r="AF834" s="29" t="s">
        <v>1368</v>
      </c>
      <c r="AG834" s="183" t="s">
        <v>1369</v>
      </c>
      <c r="AH834" s="29" t="s">
        <v>1413</v>
      </c>
      <c r="AI834" s="29" t="s">
        <v>1357</v>
      </c>
      <c r="AJ834" s="29" t="s">
        <v>258</v>
      </c>
      <c r="AK834" s="29" t="s">
        <v>258</v>
      </c>
      <c r="AL834" s="29" t="s">
        <v>13326</v>
      </c>
    </row>
    <row r="835" spans="1:38" x14ac:dyDescent="0.2">
      <c r="A835" s="35" t="s">
        <v>16</v>
      </c>
      <c r="B835" s="36">
        <v>4223</v>
      </c>
      <c r="C835" s="36"/>
      <c r="D835" s="36" t="s">
        <v>1349</v>
      </c>
      <c r="E835" s="37" t="s">
        <v>2491</v>
      </c>
      <c r="F835" s="38" t="s">
        <v>1269</v>
      </c>
      <c r="G835" s="38" t="s">
        <v>1273</v>
      </c>
      <c r="H835" s="35" t="s">
        <v>1393</v>
      </c>
      <c r="I835" s="35"/>
      <c r="J835" s="29" t="s">
        <v>1371</v>
      </c>
      <c r="K835" s="29" t="s">
        <v>1371</v>
      </c>
      <c r="L835" s="29" t="s">
        <v>1366</v>
      </c>
      <c r="M835" s="39">
        <v>3.0280653866978309</v>
      </c>
      <c r="N835" s="39">
        <v>0.51400410677618069</v>
      </c>
      <c r="O835" s="29">
        <v>44197</v>
      </c>
      <c r="P835" s="29">
        <v>44259</v>
      </c>
      <c r="Q835" s="40">
        <v>0.1697467</v>
      </c>
      <c r="R835" s="39">
        <v>0.51400410677618069</v>
      </c>
      <c r="S835" s="39">
        <v>0</v>
      </c>
      <c r="T835" s="39">
        <v>0</v>
      </c>
      <c r="U835" s="39">
        <v>0</v>
      </c>
      <c r="V835" s="39">
        <v>0</v>
      </c>
      <c r="W835" s="29" t="s">
        <v>1357</v>
      </c>
      <c r="X835" s="29" t="s">
        <v>258</v>
      </c>
      <c r="Y835" s="29" t="s">
        <v>1349</v>
      </c>
      <c r="Z835" s="41" t="s">
        <v>1349</v>
      </c>
      <c r="AA835" s="42" t="s">
        <v>1349</v>
      </c>
      <c r="AB835" s="29" t="s">
        <v>258</v>
      </c>
      <c r="AC835" s="29" t="s">
        <v>258</v>
      </c>
      <c r="AD835" s="29" t="s">
        <v>265</v>
      </c>
      <c r="AE835" s="29" t="s">
        <v>1367</v>
      </c>
      <c r="AF835" s="29" t="s">
        <v>1368</v>
      </c>
      <c r="AG835" s="183" t="s">
        <v>1369</v>
      </c>
      <c r="AH835" s="29" t="s">
        <v>1413</v>
      </c>
      <c r="AI835" s="29" t="s">
        <v>1357</v>
      </c>
      <c r="AJ835" s="29" t="s">
        <v>258</v>
      </c>
      <c r="AK835" s="29" t="s">
        <v>258</v>
      </c>
      <c r="AL835" s="29" t="s">
        <v>13326</v>
      </c>
    </row>
    <row r="836" spans="1:38" x14ac:dyDescent="0.2">
      <c r="A836" s="35" t="s">
        <v>16</v>
      </c>
      <c r="B836" s="36">
        <v>4224</v>
      </c>
      <c r="C836" s="36"/>
      <c r="D836" s="36" t="s">
        <v>1349</v>
      </c>
      <c r="E836" s="37" t="s">
        <v>2492</v>
      </c>
      <c r="F836" s="38" t="s">
        <v>1262</v>
      </c>
      <c r="G836" s="38" t="s">
        <v>1264</v>
      </c>
      <c r="H836" s="35" t="s">
        <v>1456</v>
      </c>
      <c r="I836" s="35"/>
      <c r="J836" s="29" t="s">
        <v>1513</v>
      </c>
      <c r="K836" s="29" t="s">
        <v>1514</v>
      </c>
      <c r="L836" s="29" t="s">
        <v>2205</v>
      </c>
      <c r="M836" s="39">
        <v>46.5527133839051</v>
      </c>
      <c r="N836" s="39">
        <v>3.8236303901437374</v>
      </c>
      <c r="O836" s="29">
        <v>44197</v>
      </c>
      <c r="P836" s="29">
        <v>44227</v>
      </c>
      <c r="Q836" s="40">
        <v>8.21355E-2</v>
      </c>
      <c r="R836" s="39">
        <v>3.8236303901437374</v>
      </c>
      <c r="S836" s="39">
        <v>0</v>
      </c>
      <c r="T836" s="39">
        <v>0</v>
      </c>
      <c r="U836" s="39">
        <v>0</v>
      </c>
      <c r="V836" s="39">
        <v>0</v>
      </c>
      <c r="W836" s="29" t="s">
        <v>1357</v>
      </c>
      <c r="X836" s="29" t="s">
        <v>258</v>
      </c>
      <c r="Y836" s="29" t="s">
        <v>1349</v>
      </c>
      <c r="Z836" s="41" t="s">
        <v>1349</v>
      </c>
      <c r="AA836" s="42" t="s">
        <v>1349</v>
      </c>
      <c r="AB836" s="29" t="s">
        <v>258</v>
      </c>
      <c r="AC836" s="29" t="s">
        <v>258</v>
      </c>
      <c r="AD836" s="29" t="s">
        <v>258</v>
      </c>
      <c r="AE836" s="29" t="s">
        <v>1367</v>
      </c>
      <c r="AF836" s="29" t="s">
        <v>1368</v>
      </c>
      <c r="AG836" s="183" t="s">
        <v>1369</v>
      </c>
      <c r="AH836" s="29" t="s">
        <v>1413</v>
      </c>
      <c r="AI836" s="29" t="s">
        <v>1357</v>
      </c>
      <c r="AJ836" s="29" t="s">
        <v>258</v>
      </c>
      <c r="AK836" s="29" t="s">
        <v>258</v>
      </c>
      <c r="AL836" s="29" t="s">
        <v>13326</v>
      </c>
    </row>
    <row r="837" spans="1:38" x14ac:dyDescent="0.2">
      <c r="A837" s="35" t="s">
        <v>16</v>
      </c>
      <c r="B837" s="36">
        <v>4228</v>
      </c>
      <c r="C837" s="36"/>
      <c r="D837" s="36" t="s">
        <v>1349</v>
      </c>
      <c r="E837" s="37" t="s">
        <v>2493</v>
      </c>
      <c r="F837" s="38" t="s">
        <v>1269</v>
      </c>
      <c r="G837" s="38" t="s">
        <v>1271</v>
      </c>
      <c r="H837" s="35" t="s">
        <v>1440</v>
      </c>
      <c r="I837" s="35"/>
      <c r="J837" s="29" t="s">
        <v>274</v>
      </c>
      <c r="K837" s="29" t="s">
        <v>1446</v>
      </c>
      <c r="L837" s="29" t="s">
        <v>2494</v>
      </c>
      <c r="M837" s="39">
        <v>13.285401123723512</v>
      </c>
      <c r="N837" s="39">
        <v>6.547219712525667</v>
      </c>
      <c r="O837" s="29">
        <v>44197</v>
      </c>
      <c r="P837" s="29">
        <v>44377</v>
      </c>
      <c r="Q837" s="40">
        <v>0.4928131</v>
      </c>
      <c r="R837" s="39">
        <v>6.547219712525667</v>
      </c>
      <c r="S837" s="39">
        <v>0</v>
      </c>
      <c r="T837" s="39">
        <v>0</v>
      </c>
      <c r="U837" s="39">
        <v>0</v>
      </c>
      <c r="V837" s="39">
        <v>0</v>
      </c>
      <c r="W837" s="29" t="s">
        <v>1357</v>
      </c>
      <c r="X837" s="29" t="s">
        <v>258</v>
      </c>
      <c r="Y837" s="29" t="s">
        <v>1349</v>
      </c>
      <c r="Z837" s="41" t="s">
        <v>1349</v>
      </c>
      <c r="AA837" s="42" t="s">
        <v>1349</v>
      </c>
      <c r="AB837" s="29" t="s">
        <v>258</v>
      </c>
      <c r="AC837" s="29" t="s">
        <v>258</v>
      </c>
      <c r="AD837" s="29" t="s">
        <v>265</v>
      </c>
      <c r="AE837" s="29" t="s">
        <v>1367</v>
      </c>
      <c r="AF837" s="29" t="s">
        <v>1966</v>
      </c>
      <c r="AG837" s="183" t="s">
        <v>1967</v>
      </c>
      <c r="AH837" s="29" t="s">
        <v>1413</v>
      </c>
      <c r="AI837" s="29" t="s">
        <v>1357</v>
      </c>
      <c r="AJ837" s="29" t="s">
        <v>258</v>
      </c>
      <c r="AK837" s="29" t="s">
        <v>258</v>
      </c>
      <c r="AL837" s="29" t="s">
        <v>13326</v>
      </c>
    </row>
    <row r="838" spans="1:38" x14ac:dyDescent="0.2">
      <c r="A838" s="35" t="s">
        <v>16</v>
      </c>
      <c r="B838" s="36">
        <v>4233</v>
      </c>
      <c r="C838" s="36"/>
      <c r="D838" s="36" t="s">
        <v>1349</v>
      </c>
      <c r="E838" s="37" t="s">
        <v>2495</v>
      </c>
      <c r="F838" s="38" t="s">
        <v>1269</v>
      </c>
      <c r="G838" s="38" t="s">
        <v>1271</v>
      </c>
      <c r="H838" s="35" t="s">
        <v>1440</v>
      </c>
      <c r="I838" s="35"/>
      <c r="J838" s="29" t="s">
        <v>484</v>
      </c>
      <c r="K838" s="29" t="s">
        <v>1365</v>
      </c>
      <c r="L838" s="29" t="s">
        <v>1384</v>
      </c>
      <c r="M838" s="39">
        <v>72.821333937248937</v>
      </c>
      <c r="N838" s="39">
        <v>35.887307323750854</v>
      </c>
      <c r="O838" s="29">
        <v>44197</v>
      </c>
      <c r="P838" s="29">
        <v>44377</v>
      </c>
      <c r="Q838" s="40">
        <v>0.4928131</v>
      </c>
      <c r="R838" s="39">
        <v>35.887307323750854</v>
      </c>
      <c r="S838" s="39">
        <v>0</v>
      </c>
      <c r="T838" s="39">
        <v>0</v>
      </c>
      <c r="U838" s="39">
        <v>0</v>
      </c>
      <c r="V838" s="39">
        <v>0</v>
      </c>
      <c r="W838" s="29" t="s">
        <v>265</v>
      </c>
      <c r="X838" s="29" t="s">
        <v>11773</v>
      </c>
      <c r="Y838" s="29">
        <v>45183</v>
      </c>
      <c r="Z838" s="41" t="s">
        <v>11757</v>
      </c>
      <c r="AA838" s="42" t="s">
        <v>1349</v>
      </c>
      <c r="AB838" s="29" t="s">
        <v>258</v>
      </c>
      <c r="AC838" s="29" t="s">
        <v>258</v>
      </c>
      <c r="AD838" s="29" t="s">
        <v>265</v>
      </c>
      <c r="AE838" s="29" t="s">
        <v>1353</v>
      </c>
      <c r="AF838" s="29" t="s">
        <v>1368</v>
      </c>
      <c r="AG838" s="183" t="s">
        <v>1369</v>
      </c>
      <c r="AH838" s="29" t="s">
        <v>1413</v>
      </c>
      <c r="AI838" s="29" t="s">
        <v>1357</v>
      </c>
      <c r="AJ838" s="29" t="s">
        <v>258</v>
      </c>
      <c r="AK838" s="29" t="s">
        <v>258</v>
      </c>
      <c r="AL838" s="29" t="s">
        <v>13327</v>
      </c>
    </row>
    <row r="839" spans="1:38" x14ac:dyDescent="0.2">
      <c r="A839" s="35" t="s">
        <v>16</v>
      </c>
      <c r="B839" s="36">
        <v>4236</v>
      </c>
      <c r="C839" s="36"/>
      <c r="D839" s="36" t="s">
        <v>1349</v>
      </c>
      <c r="E839" s="37" t="s">
        <v>2496</v>
      </c>
      <c r="F839" s="38" t="s">
        <v>1269</v>
      </c>
      <c r="G839" s="38" t="s">
        <v>1445</v>
      </c>
      <c r="H839" s="35" t="s">
        <v>12095</v>
      </c>
      <c r="I839" s="35"/>
      <c r="J839" s="29" t="s">
        <v>484</v>
      </c>
      <c r="K839" s="29" t="s">
        <v>1551</v>
      </c>
      <c r="L839" s="29" t="s">
        <v>1384</v>
      </c>
      <c r="M839" s="39">
        <v>65.827308161731636</v>
      </c>
      <c r="N839" s="39">
        <v>273.7622997946612</v>
      </c>
      <c r="O839" s="29">
        <v>44197</v>
      </c>
      <c r="P839" s="29">
        <v>45716</v>
      </c>
      <c r="Q839" s="40">
        <v>4.1587953000000004</v>
      </c>
      <c r="R839" s="39">
        <v>65.738973305954829</v>
      </c>
      <c r="S839" s="39">
        <v>65.738973305954829</v>
      </c>
      <c r="T839" s="39">
        <v>65.738973305954829</v>
      </c>
      <c r="U839" s="39">
        <v>65.919080082135523</v>
      </c>
      <c r="V839" s="39">
        <v>10.626299794661191</v>
      </c>
      <c r="W839" s="29" t="s">
        <v>265</v>
      </c>
      <c r="X839" s="29" t="s">
        <v>11773</v>
      </c>
      <c r="Y839" s="29">
        <v>45271</v>
      </c>
      <c r="Z839" s="41" t="s">
        <v>11760</v>
      </c>
      <c r="AA839" s="42" t="s">
        <v>1349</v>
      </c>
      <c r="AB839" s="29" t="s">
        <v>258</v>
      </c>
      <c r="AC839" s="29" t="s">
        <v>258</v>
      </c>
      <c r="AD839" s="29" t="s">
        <v>265</v>
      </c>
      <c r="AE839" s="29" t="s">
        <v>1353</v>
      </c>
      <c r="AF839" s="29" t="s">
        <v>1368</v>
      </c>
      <c r="AG839" s="183" t="s">
        <v>1369</v>
      </c>
      <c r="AH839" s="29" t="s">
        <v>1356</v>
      </c>
      <c r="AI839" s="29" t="s">
        <v>1357</v>
      </c>
      <c r="AJ839" s="29" t="s">
        <v>258</v>
      </c>
      <c r="AK839" s="29" t="s">
        <v>258</v>
      </c>
      <c r="AL839" s="29" t="s">
        <v>13327</v>
      </c>
    </row>
    <row r="840" spans="1:38" x14ac:dyDescent="0.2">
      <c r="A840" s="35" t="s">
        <v>16</v>
      </c>
      <c r="B840" s="36">
        <v>4239</v>
      </c>
      <c r="C840" s="36"/>
      <c r="D840" s="36" t="s">
        <v>1349</v>
      </c>
      <c r="E840" s="37" t="s">
        <v>2497</v>
      </c>
      <c r="F840" s="38" t="s">
        <v>1269</v>
      </c>
      <c r="G840" s="38" t="s">
        <v>1273</v>
      </c>
      <c r="H840" s="35" t="s">
        <v>1393</v>
      </c>
      <c r="I840" s="35"/>
      <c r="J840" s="29" t="s">
        <v>1405</v>
      </c>
      <c r="K840" s="29" t="s">
        <v>1558</v>
      </c>
      <c r="L840" s="29" t="s">
        <v>1394</v>
      </c>
      <c r="M840" s="39">
        <v>21.189889124773202</v>
      </c>
      <c r="N840" s="39">
        <v>7.1358138261464745</v>
      </c>
      <c r="O840" s="29">
        <v>44197</v>
      </c>
      <c r="P840" s="29">
        <v>44320</v>
      </c>
      <c r="Q840" s="40">
        <v>0.33675559999999999</v>
      </c>
      <c r="R840" s="39">
        <v>7.1358138261464745</v>
      </c>
      <c r="S840" s="39">
        <v>0</v>
      </c>
      <c r="T840" s="39">
        <v>0</v>
      </c>
      <c r="U840" s="39">
        <v>0</v>
      </c>
      <c r="V840" s="39">
        <v>0</v>
      </c>
      <c r="W840" s="29" t="s">
        <v>1357</v>
      </c>
      <c r="X840" s="29" t="s">
        <v>258</v>
      </c>
      <c r="Y840" s="29" t="s">
        <v>1349</v>
      </c>
      <c r="Z840" s="41" t="s">
        <v>1349</v>
      </c>
      <c r="AA840" s="42" t="s">
        <v>1349</v>
      </c>
      <c r="AB840" s="29" t="s">
        <v>258</v>
      </c>
      <c r="AC840" s="29" t="s">
        <v>258</v>
      </c>
      <c r="AD840" s="29" t="s">
        <v>265</v>
      </c>
      <c r="AE840" s="29" t="s">
        <v>1367</v>
      </c>
      <c r="AF840" s="29" t="s">
        <v>1368</v>
      </c>
      <c r="AG840" s="183" t="s">
        <v>1369</v>
      </c>
      <c r="AH840" s="29" t="s">
        <v>1413</v>
      </c>
      <c r="AI840" s="29" t="s">
        <v>1357</v>
      </c>
      <c r="AJ840" s="29" t="s">
        <v>258</v>
      </c>
      <c r="AK840" s="29" t="s">
        <v>258</v>
      </c>
      <c r="AL840" s="29" t="s">
        <v>13326</v>
      </c>
    </row>
    <row r="841" spans="1:38" x14ac:dyDescent="0.2">
      <c r="A841" s="35" t="s">
        <v>16</v>
      </c>
      <c r="B841" s="36">
        <v>4241</v>
      </c>
      <c r="C841" s="36"/>
      <c r="D841" s="36" t="s">
        <v>1349</v>
      </c>
      <c r="E841" s="37" t="s">
        <v>2498</v>
      </c>
      <c r="F841" s="38" t="s">
        <v>1269</v>
      </c>
      <c r="G841" s="38" t="s">
        <v>1271</v>
      </c>
      <c r="H841" s="35" t="s">
        <v>1440</v>
      </c>
      <c r="I841" s="35"/>
      <c r="J841" s="29" t="s">
        <v>1371</v>
      </c>
      <c r="K841" s="29" t="s">
        <v>1371</v>
      </c>
      <c r="L841" s="29" t="s">
        <v>1384</v>
      </c>
      <c r="M841" s="39">
        <v>97.214091444775349</v>
      </c>
      <c r="N841" s="39">
        <v>385.39631211498977</v>
      </c>
      <c r="O841" s="29">
        <v>44197</v>
      </c>
      <c r="P841" s="29">
        <v>45645</v>
      </c>
      <c r="Q841" s="40">
        <v>3.9644078999999999</v>
      </c>
      <c r="R841" s="39">
        <v>97.080506502395622</v>
      </c>
      <c r="S841" s="39">
        <v>97.080506502395622</v>
      </c>
      <c r="T841" s="39">
        <v>97.080506502395622</v>
      </c>
      <c r="U841" s="39">
        <v>94.154792607802889</v>
      </c>
      <c r="V841" s="39">
        <v>0</v>
      </c>
      <c r="W841" s="29" t="s">
        <v>265</v>
      </c>
      <c r="X841" s="29" t="s">
        <v>11773</v>
      </c>
      <c r="Y841" s="29">
        <v>45275</v>
      </c>
      <c r="Z841" s="41" t="s">
        <v>11760</v>
      </c>
      <c r="AA841" s="42" t="s">
        <v>1349</v>
      </c>
      <c r="AB841" s="29" t="s">
        <v>258</v>
      </c>
      <c r="AC841" s="29" t="s">
        <v>258</v>
      </c>
      <c r="AD841" s="29" t="s">
        <v>265</v>
      </c>
      <c r="AE841" s="29" t="s">
        <v>1353</v>
      </c>
      <c r="AF841" s="29" t="s">
        <v>1368</v>
      </c>
      <c r="AG841" s="183" t="s">
        <v>1369</v>
      </c>
      <c r="AH841" s="29" t="s">
        <v>1356</v>
      </c>
      <c r="AI841" s="29" t="s">
        <v>1357</v>
      </c>
      <c r="AJ841" s="29" t="s">
        <v>258</v>
      </c>
      <c r="AK841" s="29" t="s">
        <v>258</v>
      </c>
      <c r="AL841" s="29" t="s">
        <v>13327</v>
      </c>
    </row>
    <row r="842" spans="1:38" x14ac:dyDescent="0.2">
      <c r="A842" s="35" t="s">
        <v>16</v>
      </c>
      <c r="B842" s="36">
        <v>4243</v>
      </c>
      <c r="C842" s="36"/>
      <c r="D842" s="36" t="s">
        <v>1349</v>
      </c>
      <c r="E842" s="37" t="s">
        <v>2499</v>
      </c>
      <c r="F842" s="38" t="s">
        <v>1269</v>
      </c>
      <c r="G842" s="38" t="s">
        <v>1273</v>
      </c>
      <c r="H842" s="35" t="s">
        <v>1393</v>
      </c>
      <c r="I842" s="35"/>
      <c r="J842" s="29" t="s">
        <v>1371</v>
      </c>
      <c r="K842" s="29" t="s">
        <v>1371</v>
      </c>
      <c r="L842" s="29" t="s">
        <v>1366</v>
      </c>
      <c r="M842" s="39">
        <v>7.9581178040186931</v>
      </c>
      <c r="N842" s="39">
        <v>33.858767967145795</v>
      </c>
      <c r="O842" s="29">
        <v>44197</v>
      </c>
      <c r="P842" s="29">
        <v>45751</v>
      </c>
      <c r="Q842" s="40">
        <v>4.2546201000000003</v>
      </c>
      <c r="R842" s="39">
        <v>7.9475564681724853</v>
      </c>
      <c r="S842" s="39">
        <v>7.9475564681724853</v>
      </c>
      <c r="T842" s="39">
        <v>7.9475564681724853</v>
      </c>
      <c r="U842" s="39">
        <v>7.9693305954825462</v>
      </c>
      <c r="V842" s="39">
        <v>2.046767967145791</v>
      </c>
      <c r="W842" s="29" t="s">
        <v>1357</v>
      </c>
      <c r="X842" s="29" t="s">
        <v>258</v>
      </c>
      <c r="Y842" s="29" t="s">
        <v>1349</v>
      </c>
      <c r="Z842" s="41" t="s">
        <v>1349</v>
      </c>
      <c r="AA842" s="42" t="s">
        <v>1349</v>
      </c>
      <c r="AB842" s="29" t="s">
        <v>258</v>
      </c>
      <c r="AC842" s="29" t="s">
        <v>258</v>
      </c>
      <c r="AD842" s="29" t="s">
        <v>265</v>
      </c>
      <c r="AE842" s="29" t="s">
        <v>1367</v>
      </c>
      <c r="AF842" s="29" t="s">
        <v>1368</v>
      </c>
      <c r="AG842" s="183" t="s">
        <v>1369</v>
      </c>
      <c r="AH842" s="29" t="s">
        <v>1356</v>
      </c>
      <c r="AI842" s="29" t="s">
        <v>1357</v>
      </c>
      <c r="AJ842" s="29" t="s">
        <v>258</v>
      </c>
      <c r="AK842" s="29" t="s">
        <v>258</v>
      </c>
      <c r="AL842" s="29" t="s">
        <v>13326</v>
      </c>
    </row>
    <row r="843" spans="1:38" x14ac:dyDescent="0.2">
      <c r="A843" s="35" t="s">
        <v>16</v>
      </c>
      <c r="B843" s="36">
        <v>4249</v>
      </c>
      <c r="C843" s="36"/>
      <c r="D843" s="36" t="s">
        <v>1349</v>
      </c>
      <c r="E843" s="37" t="s">
        <v>2500</v>
      </c>
      <c r="F843" s="38" t="s">
        <v>1269</v>
      </c>
      <c r="G843" s="38" t="s">
        <v>1273</v>
      </c>
      <c r="H843" s="35" t="s">
        <v>1393</v>
      </c>
      <c r="I843" s="35"/>
      <c r="J843" s="29" t="s">
        <v>1506</v>
      </c>
      <c r="K843" s="29" t="s">
        <v>1507</v>
      </c>
      <c r="L843" s="29" t="s">
        <v>2220</v>
      </c>
      <c r="M843" s="39">
        <v>71.795958912003357</v>
      </c>
      <c r="N843" s="39">
        <v>65.456684462696785</v>
      </c>
      <c r="O843" s="29">
        <v>44197</v>
      </c>
      <c r="P843" s="29">
        <v>44530</v>
      </c>
      <c r="Q843" s="40">
        <v>0.91170430000000002</v>
      </c>
      <c r="R843" s="39">
        <v>65.456684462696785</v>
      </c>
      <c r="S843" s="39">
        <v>0</v>
      </c>
      <c r="T843" s="39">
        <v>0</v>
      </c>
      <c r="U843" s="39">
        <v>0</v>
      </c>
      <c r="V843" s="39">
        <v>0</v>
      </c>
      <c r="W843" s="29" t="s">
        <v>1357</v>
      </c>
      <c r="X843" s="29" t="s">
        <v>258</v>
      </c>
      <c r="Y843" s="29" t="s">
        <v>1349</v>
      </c>
      <c r="Z843" s="41" t="s">
        <v>1349</v>
      </c>
      <c r="AA843" s="42" t="s">
        <v>1349</v>
      </c>
      <c r="AB843" s="29" t="s">
        <v>258</v>
      </c>
      <c r="AC843" s="29" t="s">
        <v>258</v>
      </c>
      <c r="AD843" s="29" t="s">
        <v>258</v>
      </c>
      <c r="AE843" s="29" t="s">
        <v>1353</v>
      </c>
      <c r="AF843" s="29" t="s">
        <v>2221</v>
      </c>
      <c r="AG843" s="183" t="s">
        <v>2222</v>
      </c>
      <c r="AH843" s="29" t="s">
        <v>1413</v>
      </c>
      <c r="AI843" s="29" t="s">
        <v>1357</v>
      </c>
      <c r="AJ843" s="29" t="s">
        <v>258</v>
      </c>
      <c r="AK843" s="29" t="s">
        <v>258</v>
      </c>
      <c r="AL843" s="29" t="s">
        <v>13326</v>
      </c>
    </row>
    <row r="844" spans="1:38" x14ac:dyDescent="0.2">
      <c r="A844" s="35" t="s">
        <v>16</v>
      </c>
      <c r="B844" s="36">
        <v>4250</v>
      </c>
      <c r="C844" s="36"/>
      <c r="D844" s="36" t="s">
        <v>1349</v>
      </c>
      <c r="E844" s="37" t="s">
        <v>2501</v>
      </c>
      <c r="F844" s="38" t="s">
        <v>1269</v>
      </c>
      <c r="G844" s="38" t="s">
        <v>1445</v>
      </c>
      <c r="H844" s="35" t="s">
        <v>330</v>
      </c>
      <c r="I844" s="35"/>
      <c r="J844" s="29" t="s">
        <v>274</v>
      </c>
      <c r="K844" s="29" t="s">
        <v>1583</v>
      </c>
      <c r="L844" s="29" t="s">
        <v>2324</v>
      </c>
      <c r="M844" s="39">
        <v>61.846051114073028</v>
      </c>
      <c r="N844" s="39">
        <v>5.0797563312799454</v>
      </c>
      <c r="O844" s="29">
        <v>44197</v>
      </c>
      <c r="P844" s="29">
        <v>44227</v>
      </c>
      <c r="Q844" s="40">
        <v>8.21355E-2</v>
      </c>
      <c r="R844" s="39">
        <v>5.0797563312799454</v>
      </c>
      <c r="S844" s="39">
        <v>0</v>
      </c>
      <c r="T844" s="39">
        <v>0</v>
      </c>
      <c r="U844" s="39">
        <v>0</v>
      </c>
      <c r="V844" s="39">
        <v>0</v>
      </c>
      <c r="W844" s="29" t="s">
        <v>1357</v>
      </c>
      <c r="X844" s="29" t="s">
        <v>258</v>
      </c>
      <c r="Y844" s="29" t="s">
        <v>1349</v>
      </c>
      <c r="Z844" s="41" t="s">
        <v>1349</v>
      </c>
      <c r="AA844" s="42" t="s">
        <v>1349</v>
      </c>
      <c r="AB844" s="29" t="s">
        <v>258</v>
      </c>
      <c r="AC844" s="29" t="s">
        <v>258</v>
      </c>
      <c r="AD844" s="29" t="s">
        <v>265</v>
      </c>
      <c r="AE844" s="29" t="s">
        <v>1367</v>
      </c>
      <c r="AF844" s="29" t="s">
        <v>1378</v>
      </c>
      <c r="AG844" s="183" t="s">
        <v>1379</v>
      </c>
      <c r="AH844" s="29" t="s">
        <v>1413</v>
      </c>
      <c r="AI844" s="29" t="s">
        <v>1357</v>
      </c>
      <c r="AJ844" s="29" t="s">
        <v>258</v>
      </c>
      <c r="AK844" s="29" t="s">
        <v>258</v>
      </c>
      <c r="AL844" s="29" t="s">
        <v>13326</v>
      </c>
    </row>
    <row r="845" spans="1:38" x14ac:dyDescent="0.2">
      <c r="A845" s="35" t="s">
        <v>16</v>
      </c>
      <c r="B845" s="36">
        <v>4251</v>
      </c>
      <c r="C845" s="36"/>
      <c r="D845" s="36" t="s">
        <v>1349</v>
      </c>
      <c r="E845" s="37" t="s">
        <v>2502</v>
      </c>
      <c r="F845" s="38" t="s">
        <v>1269</v>
      </c>
      <c r="G845" s="38" t="s">
        <v>1273</v>
      </c>
      <c r="H845" s="35" t="s">
        <v>1393</v>
      </c>
      <c r="I845" s="35"/>
      <c r="J845" s="29" t="s">
        <v>1371</v>
      </c>
      <c r="K845" s="29" t="s">
        <v>1371</v>
      </c>
      <c r="L845" s="29" t="s">
        <v>1366</v>
      </c>
      <c r="M845" s="39">
        <v>8.5734465272812788</v>
      </c>
      <c r="N845" s="39">
        <v>2.7932648870636552</v>
      </c>
      <c r="O845" s="29">
        <v>44197</v>
      </c>
      <c r="P845" s="29">
        <v>44316</v>
      </c>
      <c r="Q845" s="40">
        <v>0.32580419999999999</v>
      </c>
      <c r="R845" s="39">
        <v>2.7932648870636552</v>
      </c>
      <c r="S845" s="39">
        <v>0</v>
      </c>
      <c r="T845" s="39">
        <v>0</v>
      </c>
      <c r="U845" s="39">
        <v>0</v>
      </c>
      <c r="V845" s="39">
        <v>0</v>
      </c>
      <c r="W845" s="29" t="s">
        <v>265</v>
      </c>
      <c r="X845" s="29" t="s">
        <v>11773</v>
      </c>
      <c r="Y845" s="29">
        <v>45259</v>
      </c>
      <c r="Z845" s="41" t="s">
        <v>11759</v>
      </c>
      <c r="AA845" s="42" t="s">
        <v>1349</v>
      </c>
      <c r="AB845" s="29" t="s">
        <v>258</v>
      </c>
      <c r="AC845" s="29" t="s">
        <v>258</v>
      </c>
      <c r="AD845" s="29" t="s">
        <v>265</v>
      </c>
      <c r="AE845" s="29" t="s">
        <v>1367</v>
      </c>
      <c r="AF845" s="29" t="s">
        <v>1368</v>
      </c>
      <c r="AG845" s="183" t="s">
        <v>1369</v>
      </c>
      <c r="AH845" s="29" t="s">
        <v>1413</v>
      </c>
      <c r="AI845" s="29" t="s">
        <v>1357</v>
      </c>
      <c r="AJ845" s="29" t="s">
        <v>258</v>
      </c>
      <c r="AK845" s="29" t="s">
        <v>258</v>
      </c>
      <c r="AL845" s="29" t="s">
        <v>13327</v>
      </c>
    </row>
    <row r="846" spans="1:38" x14ac:dyDescent="0.2">
      <c r="A846" s="35" t="s">
        <v>16</v>
      </c>
      <c r="B846" s="36">
        <v>4255</v>
      </c>
      <c r="C846" s="36"/>
      <c r="D846" s="36" t="s">
        <v>1349</v>
      </c>
      <c r="E846" s="37" t="s">
        <v>2503</v>
      </c>
      <c r="F846" s="38" t="s">
        <v>1269</v>
      </c>
      <c r="G846" s="38" t="s">
        <v>1271</v>
      </c>
      <c r="H846" s="35" t="s">
        <v>1440</v>
      </c>
      <c r="I846" s="35"/>
      <c r="J846" s="29" t="s">
        <v>1371</v>
      </c>
      <c r="K846" s="29" t="s">
        <v>1371</v>
      </c>
      <c r="L846" s="29" t="s">
        <v>1384</v>
      </c>
      <c r="M846" s="39">
        <v>99.500526336275669</v>
      </c>
      <c r="N846" s="39">
        <v>395.27793018480492</v>
      </c>
      <c r="O846" s="29">
        <v>44197</v>
      </c>
      <c r="P846" s="29">
        <v>45648</v>
      </c>
      <c r="Q846" s="40">
        <v>3.9726214999999998</v>
      </c>
      <c r="R846" s="39">
        <v>99.36394250513348</v>
      </c>
      <c r="S846" s="39">
        <v>99.36394250513348</v>
      </c>
      <c r="T846" s="39">
        <v>99.36394250513348</v>
      </c>
      <c r="U846" s="39">
        <v>97.186102669404519</v>
      </c>
      <c r="V846" s="39">
        <v>0</v>
      </c>
      <c r="W846" s="29" t="s">
        <v>265</v>
      </c>
      <c r="X846" s="29" t="s">
        <v>11773</v>
      </c>
      <c r="Y846" s="29">
        <v>45275</v>
      </c>
      <c r="Z846" s="41" t="s">
        <v>11760</v>
      </c>
      <c r="AA846" s="42" t="s">
        <v>1349</v>
      </c>
      <c r="AB846" s="29" t="s">
        <v>258</v>
      </c>
      <c r="AC846" s="29" t="s">
        <v>258</v>
      </c>
      <c r="AD846" s="29" t="s">
        <v>265</v>
      </c>
      <c r="AE846" s="29" t="s">
        <v>1353</v>
      </c>
      <c r="AF846" s="29" t="s">
        <v>1368</v>
      </c>
      <c r="AG846" s="183" t="s">
        <v>1369</v>
      </c>
      <c r="AH846" s="29" t="s">
        <v>1356</v>
      </c>
      <c r="AI846" s="29" t="s">
        <v>1357</v>
      </c>
      <c r="AJ846" s="29" t="s">
        <v>258</v>
      </c>
      <c r="AK846" s="29" t="s">
        <v>258</v>
      </c>
      <c r="AL846" s="29" t="s">
        <v>13327</v>
      </c>
    </row>
    <row r="847" spans="1:38" x14ac:dyDescent="0.2">
      <c r="A847" s="35" t="s">
        <v>16</v>
      </c>
      <c r="B847" s="36">
        <v>4272</v>
      </c>
      <c r="C847" s="36"/>
      <c r="D847" s="36" t="s">
        <v>1349</v>
      </c>
      <c r="E847" s="37" t="s">
        <v>2504</v>
      </c>
      <c r="F847" s="38" t="s">
        <v>1269</v>
      </c>
      <c r="G847" s="38" t="s">
        <v>1273</v>
      </c>
      <c r="H847" s="35" t="s">
        <v>1393</v>
      </c>
      <c r="I847" s="35"/>
      <c r="J847" s="29" t="s">
        <v>484</v>
      </c>
      <c r="K847" s="29" t="s">
        <v>1365</v>
      </c>
      <c r="L847" s="29" t="s">
        <v>1366</v>
      </c>
      <c r="M847" s="39">
        <v>21.554306196863035</v>
      </c>
      <c r="N847" s="39">
        <v>1.7703737166324438</v>
      </c>
      <c r="O847" s="29">
        <v>44197</v>
      </c>
      <c r="P847" s="29">
        <v>44227</v>
      </c>
      <c r="Q847" s="40">
        <v>8.21355E-2</v>
      </c>
      <c r="R847" s="39">
        <v>1.7703737166324438</v>
      </c>
      <c r="S847" s="39">
        <v>0</v>
      </c>
      <c r="T847" s="39">
        <v>0</v>
      </c>
      <c r="U847" s="39">
        <v>0</v>
      </c>
      <c r="V847" s="39">
        <v>0</v>
      </c>
      <c r="W847" s="29" t="s">
        <v>265</v>
      </c>
      <c r="X847" s="29" t="s">
        <v>11773</v>
      </c>
      <c r="Y847" s="29">
        <v>45258</v>
      </c>
      <c r="Z847" s="41" t="s">
        <v>11759</v>
      </c>
      <c r="AA847" s="42" t="s">
        <v>1349</v>
      </c>
      <c r="AB847" s="29" t="s">
        <v>258</v>
      </c>
      <c r="AC847" s="29" t="s">
        <v>258</v>
      </c>
      <c r="AD847" s="29" t="s">
        <v>265</v>
      </c>
      <c r="AE847" s="29" t="s">
        <v>1367</v>
      </c>
      <c r="AF847" s="29" t="s">
        <v>1368</v>
      </c>
      <c r="AG847" s="183" t="s">
        <v>1369</v>
      </c>
      <c r="AH847" s="29" t="s">
        <v>1413</v>
      </c>
      <c r="AI847" s="29" t="s">
        <v>1357</v>
      </c>
      <c r="AJ847" s="29" t="s">
        <v>258</v>
      </c>
      <c r="AK847" s="29" t="s">
        <v>258</v>
      </c>
      <c r="AL847" s="29" t="s">
        <v>13327</v>
      </c>
    </row>
    <row r="848" spans="1:38" x14ac:dyDescent="0.2">
      <c r="A848" s="35" t="s">
        <v>16</v>
      </c>
      <c r="B848" s="36">
        <v>4274</v>
      </c>
      <c r="C848" s="36"/>
      <c r="D848" s="36" t="s">
        <v>1349</v>
      </c>
      <c r="E848" s="37" t="s">
        <v>2505</v>
      </c>
      <c r="F848" s="38" t="s">
        <v>1269</v>
      </c>
      <c r="G848" s="38" t="s">
        <v>1271</v>
      </c>
      <c r="H848" s="35" t="s">
        <v>11597</v>
      </c>
      <c r="I848" s="35"/>
      <c r="J848" s="29" t="s">
        <v>1832</v>
      </c>
      <c r="K848" s="29" t="s">
        <v>1833</v>
      </c>
      <c r="L848" s="29" t="s">
        <v>2506</v>
      </c>
      <c r="M848" s="39">
        <v>166.94698003243406</v>
      </c>
      <c r="N848" s="39">
        <v>40.679753593429162</v>
      </c>
      <c r="O848" s="29">
        <v>44197</v>
      </c>
      <c r="P848" s="29">
        <v>44286</v>
      </c>
      <c r="Q848" s="40">
        <v>0.24366869999999999</v>
      </c>
      <c r="R848" s="39">
        <v>40.679753593429162</v>
      </c>
      <c r="S848" s="39">
        <v>0</v>
      </c>
      <c r="T848" s="39">
        <v>0</v>
      </c>
      <c r="U848" s="39">
        <v>0</v>
      </c>
      <c r="V848" s="39">
        <v>0</v>
      </c>
      <c r="W848" s="29" t="s">
        <v>1357</v>
      </c>
      <c r="X848" s="29" t="s">
        <v>258</v>
      </c>
      <c r="Y848" s="29" t="s">
        <v>1349</v>
      </c>
      <c r="Z848" s="41" t="s">
        <v>1349</v>
      </c>
      <c r="AA848" s="42" t="s">
        <v>1349</v>
      </c>
      <c r="AB848" s="29" t="s">
        <v>258</v>
      </c>
      <c r="AC848" s="29" t="s">
        <v>258</v>
      </c>
      <c r="AD848" s="29" t="s">
        <v>258</v>
      </c>
      <c r="AE848" s="29" t="s">
        <v>1353</v>
      </c>
      <c r="AF848" s="29" t="s">
        <v>1354</v>
      </c>
      <c r="AG848" s="183" t="s">
        <v>1355</v>
      </c>
      <c r="AH848" s="29" t="s">
        <v>1413</v>
      </c>
      <c r="AI848" s="29" t="s">
        <v>1357</v>
      </c>
      <c r="AJ848" s="29" t="s">
        <v>258</v>
      </c>
      <c r="AK848" s="29" t="s">
        <v>258</v>
      </c>
      <c r="AL848" s="29" t="s">
        <v>13326</v>
      </c>
    </row>
    <row r="849" spans="1:38" x14ac:dyDescent="0.2">
      <c r="A849" s="35" t="s">
        <v>16</v>
      </c>
      <c r="B849" s="36">
        <v>4276</v>
      </c>
      <c r="C849" s="36"/>
      <c r="D849" s="36" t="s">
        <v>1349</v>
      </c>
      <c r="E849" s="37" t="s">
        <v>2507</v>
      </c>
      <c r="F849" s="38" t="s">
        <v>1269</v>
      </c>
      <c r="G849" s="38" t="s">
        <v>1271</v>
      </c>
      <c r="H849" s="35" t="s">
        <v>1440</v>
      </c>
      <c r="I849" s="35"/>
      <c r="J849" s="29" t="s">
        <v>484</v>
      </c>
      <c r="K849" s="29" t="s">
        <v>1365</v>
      </c>
      <c r="L849" s="29" t="s">
        <v>1384</v>
      </c>
      <c r="M849" s="39">
        <v>114.25289012602559</v>
      </c>
      <c r="N849" s="39">
        <v>542.09516221765909</v>
      </c>
      <c r="O849" s="29">
        <v>44197</v>
      </c>
      <c r="P849" s="29">
        <v>45930</v>
      </c>
      <c r="Q849" s="40">
        <v>4.7446954000000003</v>
      </c>
      <c r="R849" s="39">
        <v>114.10884325804244</v>
      </c>
      <c r="S849" s="39">
        <v>114.10884325804244</v>
      </c>
      <c r="T849" s="39">
        <v>114.10884325804244</v>
      </c>
      <c r="U849" s="39">
        <v>114.42147022587268</v>
      </c>
      <c r="V849" s="39">
        <v>85.347162217659132</v>
      </c>
      <c r="W849" s="29" t="s">
        <v>265</v>
      </c>
      <c r="X849" s="29" t="s">
        <v>11773</v>
      </c>
      <c r="Y849" s="29">
        <v>45272</v>
      </c>
      <c r="Z849" s="41" t="s">
        <v>11760</v>
      </c>
      <c r="AA849" s="42" t="s">
        <v>1349</v>
      </c>
      <c r="AB849" s="29" t="s">
        <v>258</v>
      </c>
      <c r="AC849" s="29" t="s">
        <v>258</v>
      </c>
      <c r="AD849" s="29" t="s">
        <v>265</v>
      </c>
      <c r="AE849" s="29" t="s">
        <v>1353</v>
      </c>
      <c r="AF849" s="29" t="s">
        <v>1368</v>
      </c>
      <c r="AG849" s="183" t="s">
        <v>1369</v>
      </c>
      <c r="AH849" s="29" t="s">
        <v>1356</v>
      </c>
      <c r="AI849" s="29" t="s">
        <v>1357</v>
      </c>
      <c r="AJ849" s="29" t="s">
        <v>258</v>
      </c>
      <c r="AK849" s="29" t="s">
        <v>258</v>
      </c>
      <c r="AL849" s="29" t="s">
        <v>13327</v>
      </c>
    </row>
    <row r="850" spans="1:38" x14ac:dyDescent="0.2">
      <c r="A850" s="35" t="s">
        <v>16</v>
      </c>
      <c r="B850" s="36">
        <v>4278</v>
      </c>
      <c r="C850" s="36"/>
      <c r="D850" s="36" t="s">
        <v>1349</v>
      </c>
      <c r="E850" s="37" t="s">
        <v>2508</v>
      </c>
      <c r="F850" s="38" t="s">
        <v>1269</v>
      </c>
      <c r="G850" s="38" t="s">
        <v>1271</v>
      </c>
      <c r="H850" s="35" t="s">
        <v>1440</v>
      </c>
      <c r="I850" s="35"/>
      <c r="J850" s="29" t="s">
        <v>1371</v>
      </c>
      <c r="K850" s="29" t="s">
        <v>1371</v>
      </c>
      <c r="L850" s="29" t="s">
        <v>1384</v>
      </c>
      <c r="M850" s="39">
        <v>342.18053494783356</v>
      </c>
      <c r="N850" s="39">
        <v>1365.9116057494869</v>
      </c>
      <c r="O850" s="29">
        <v>44197</v>
      </c>
      <c r="P850" s="29">
        <v>45655</v>
      </c>
      <c r="Q850" s="40">
        <v>3.9917864000000001</v>
      </c>
      <c r="R850" s="39">
        <v>341.71195071868584</v>
      </c>
      <c r="S850" s="39">
        <v>341.71195071868584</v>
      </c>
      <c r="T850" s="39">
        <v>341.71195071868584</v>
      </c>
      <c r="U850" s="39">
        <v>340.77575359342922</v>
      </c>
      <c r="V850" s="39">
        <v>0</v>
      </c>
      <c r="W850" s="29" t="s">
        <v>265</v>
      </c>
      <c r="X850" s="29" t="s">
        <v>11773</v>
      </c>
      <c r="Y850" s="29">
        <v>45276</v>
      </c>
      <c r="Z850" s="41" t="s">
        <v>11760</v>
      </c>
      <c r="AA850" s="42" t="s">
        <v>1349</v>
      </c>
      <c r="AB850" s="29" t="s">
        <v>258</v>
      </c>
      <c r="AC850" s="29" t="s">
        <v>258</v>
      </c>
      <c r="AD850" s="29" t="s">
        <v>265</v>
      </c>
      <c r="AE850" s="29" t="s">
        <v>1353</v>
      </c>
      <c r="AF850" s="29" t="s">
        <v>1368</v>
      </c>
      <c r="AG850" s="183" t="s">
        <v>1369</v>
      </c>
      <c r="AH850" s="29" t="s">
        <v>1356</v>
      </c>
      <c r="AI850" s="29" t="s">
        <v>1357</v>
      </c>
      <c r="AJ850" s="29" t="s">
        <v>258</v>
      </c>
      <c r="AK850" s="29" t="s">
        <v>258</v>
      </c>
      <c r="AL850" s="29" t="s">
        <v>13327</v>
      </c>
    </row>
    <row r="851" spans="1:38" x14ac:dyDescent="0.2">
      <c r="A851" s="35" t="s">
        <v>16</v>
      </c>
      <c r="B851" s="36">
        <v>4279</v>
      </c>
      <c r="C851" s="36"/>
      <c r="D851" s="36" t="s">
        <v>1349</v>
      </c>
      <c r="E851" s="37" t="s">
        <v>2509</v>
      </c>
      <c r="F851" s="38" t="s">
        <v>1269</v>
      </c>
      <c r="G851" s="38" t="s">
        <v>1445</v>
      </c>
      <c r="H851" s="35" t="s">
        <v>12095</v>
      </c>
      <c r="I851" s="35"/>
      <c r="J851" s="29" t="s">
        <v>484</v>
      </c>
      <c r="K851" s="29" t="s">
        <v>1365</v>
      </c>
      <c r="L851" s="29" t="s">
        <v>1366</v>
      </c>
      <c r="M851" s="39">
        <v>33.707530864131044</v>
      </c>
      <c r="N851" s="39">
        <v>8.2134702258726886</v>
      </c>
      <c r="O851" s="29">
        <v>44197</v>
      </c>
      <c r="P851" s="29">
        <v>44286</v>
      </c>
      <c r="Q851" s="40">
        <v>0.24366869999999999</v>
      </c>
      <c r="R851" s="39">
        <v>8.2134702258726886</v>
      </c>
      <c r="S851" s="39">
        <v>0</v>
      </c>
      <c r="T851" s="39">
        <v>0</v>
      </c>
      <c r="U851" s="39">
        <v>0</v>
      </c>
      <c r="V851" s="39">
        <v>0</v>
      </c>
      <c r="W851" s="29" t="s">
        <v>1357</v>
      </c>
      <c r="X851" s="29" t="s">
        <v>258</v>
      </c>
      <c r="Y851" s="29" t="s">
        <v>1349</v>
      </c>
      <c r="Z851" s="41" t="s">
        <v>1349</v>
      </c>
      <c r="AA851" s="42" t="s">
        <v>1349</v>
      </c>
      <c r="AB851" s="29" t="s">
        <v>258</v>
      </c>
      <c r="AC851" s="29" t="s">
        <v>258</v>
      </c>
      <c r="AD851" s="29" t="s">
        <v>265</v>
      </c>
      <c r="AE851" s="29" t="s">
        <v>1367</v>
      </c>
      <c r="AF851" s="29" t="s">
        <v>1368</v>
      </c>
      <c r="AG851" s="183" t="s">
        <v>1369</v>
      </c>
      <c r="AH851" s="29" t="s">
        <v>1413</v>
      </c>
      <c r="AI851" s="29" t="s">
        <v>1357</v>
      </c>
      <c r="AJ851" s="29" t="s">
        <v>258</v>
      </c>
      <c r="AK851" s="29" t="s">
        <v>258</v>
      </c>
      <c r="AL851" s="29" t="s">
        <v>13326</v>
      </c>
    </row>
    <row r="852" spans="1:38" x14ac:dyDescent="0.2">
      <c r="A852" s="35" t="s">
        <v>16</v>
      </c>
      <c r="B852" s="36">
        <v>4280</v>
      </c>
      <c r="C852" s="36"/>
      <c r="D852" s="36" t="s">
        <v>1349</v>
      </c>
      <c r="E852" s="37" t="s">
        <v>2510</v>
      </c>
      <c r="F852" s="38" t="s">
        <v>1269</v>
      </c>
      <c r="G852" s="38" t="s">
        <v>1273</v>
      </c>
      <c r="H852" s="35" t="s">
        <v>1393</v>
      </c>
      <c r="I852" s="35"/>
      <c r="J852" s="29" t="s">
        <v>1371</v>
      </c>
      <c r="K852" s="29" t="s">
        <v>1371</v>
      </c>
      <c r="L852" s="29" t="s">
        <v>1366</v>
      </c>
      <c r="M852" s="39">
        <v>14.274952379910879</v>
      </c>
      <c r="N852" s="39">
        <v>2.2667953456536618</v>
      </c>
      <c r="O852" s="29">
        <v>44197</v>
      </c>
      <c r="P852" s="29">
        <v>44255</v>
      </c>
      <c r="Q852" s="40">
        <v>0.1587953</v>
      </c>
      <c r="R852" s="39">
        <v>2.2667953456536618</v>
      </c>
      <c r="S852" s="39">
        <v>0</v>
      </c>
      <c r="T852" s="39">
        <v>0</v>
      </c>
      <c r="U852" s="39">
        <v>0</v>
      </c>
      <c r="V852" s="39">
        <v>0</v>
      </c>
      <c r="W852" s="29" t="s">
        <v>265</v>
      </c>
      <c r="X852" s="29" t="s">
        <v>11773</v>
      </c>
      <c r="Y852" s="29">
        <v>45259</v>
      </c>
      <c r="Z852" s="41" t="s">
        <v>11759</v>
      </c>
      <c r="AA852" s="42" t="s">
        <v>1349</v>
      </c>
      <c r="AB852" s="29" t="s">
        <v>258</v>
      </c>
      <c r="AC852" s="29" t="s">
        <v>258</v>
      </c>
      <c r="AD852" s="29" t="s">
        <v>265</v>
      </c>
      <c r="AE852" s="29" t="s">
        <v>1367</v>
      </c>
      <c r="AF852" s="29" t="s">
        <v>1368</v>
      </c>
      <c r="AG852" s="183" t="s">
        <v>1369</v>
      </c>
      <c r="AH852" s="29" t="s">
        <v>1413</v>
      </c>
      <c r="AI852" s="29" t="s">
        <v>1357</v>
      </c>
      <c r="AJ852" s="29" t="s">
        <v>258</v>
      </c>
      <c r="AK852" s="29" t="s">
        <v>258</v>
      </c>
      <c r="AL852" s="29" t="s">
        <v>13327</v>
      </c>
    </row>
    <row r="853" spans="1:38" x14ac:dyDescent="0.2">
      <c r="A853" s="35" t="s">
        <v>16</v>
      </c>
      <c r="B853" s="36">
        <v>4285</v>
      </c>
      <c r="C853" s="36"/>
      <c r="D853" s="36" t="s">
        <v>1349</v>
      </c>
      <c r="E853" s="37" t="s">
        <v>2511</v>
      </c>
      <c r="F853" s="38" t="s">
        <v>1269</v>
      </c>
      <c r="G853" s="38" t="s">
        <v>1445</v>
      </c>
      <c r="H853" s="35" t="s">
        <v>975</v>
      </c>
      <c r="I853" s="35"/>
      <c r="J853" s="29" t="s">
        <v>274</v>
      </c>
      <c r="K853" s="29" t="s">
        <v>294</v>
      </c>
      <c r="L853" s="29" t="s">
        <v>2468</v>
      </c>
      <c r="M853" s="39">
        <v>39.043672993071226</v>
      </c>
      <c r="N853" s="39">
        <v>25.868772073921971</v>
      </c>
      <c r="O853" s="29">
        <v>44197</v>
      </c>
      <c r="P853" s="29">
        <v>44439</v>
      </c>
      <c r="Q853" s="40">
        <v>0.66255989999999998</v>
      </c>
      <c r="R853" s="39">
        <v>25.868772073921971</v>
      </c>
      <c r="S853" s="39">
        <v>0</v>
      </c>
      <c r="T853" s="39">
        <v>0</v>
      </c>
      <c r="U853" s="39">
        <v>0</v>
      </c>
      <c r="V853" s="39">
        <v>0</v>
      </c>
      <c r="W853" s="29" t="s">
        <v>1357</v>
      </c>
      <c r="X853" s="29" t="s">
        <v>258</v>
      </c>
      <c r="Y853" s="29" t="s">
        <v>1349</v>
      </c>
      <c r="Z853" s="41" t="s">
        <v>1349</v>
      </c>
      <c r="AA853" s="42" t="s">
        <v>1349</v>
      </c>
      <c r="AB853" s="29" t="s">
        <v>258</v>
      </c>
      <c r="AC853" s="29" t="s">
        <v>258</v>
      </c>
      <c r="AD853" s="29" t="s">
        <v>258</v>
      </c>
      <c r="AE853" s="29" t="s">
        <v>1367</v>
      </c>
      <c r="AF853" s="29" t="s">
        <v>1378</v>
      </c>
      <c r="AG853" s="183" t="s">
        <v>1379</v>
      </c>
      <c r="AH853" s="29" t="s">
        <v>1413</v>
      </c>
      <c r="AI853" s="29" t="s">
        <v>1357</v>
      </c>
      <c r="AJ853" s="29" t="s">
        <v>258</v>
      </c>
      <c r="AK853" s="29" t="s">
        <v>258</v>
      </c>
      <c r="AL853" s="29" t="s">
        <v>13326</v>
      </c>
    </row>
    <row r="854" spans="1:38" x14ac:dyDescent="0.2">
      <c r="A854" s="35" t="s">
        <v>16</v>
      </c>
      <c r="B854" s="36">
        <v>4291</v>
      </c>
      <c r="C854" s="36"/>
      <c r="D854" s="36" t="s">
        <v>1349</v>
      </c>
      <c r="E854" s="37" t="s">
        <v>2512</v>
      </c>
      <c r="F854" s="38" t="s">
        <v>1269</v>
      </c>
      <c r="G854" s="38" t="s">
        <v>1445</v>
      </c>
      <c r="H854" s="35" t="s">
        <v>12095</v>
      </c>
      <c r="I854" s="35"/>
      <c r="J854" s="29" t="s">
        <v>274</v>
      </c>
      <c r="K854" s="29" t="s">
        <v>1583</v>
      </c>
      <c r="L854" s="29" t="s">
        <v>2161</v>
      </c>
      <c r="M854" s="39">
        <v>120.20604519240565</v>
      </c>
      <c r="N854" s="39">
        <v>43.771132101300481</v>
      </c>
      <c r="O854" s="29">
        <v>44197</v>
      </c>
      <c r="P854" s="29">
        <v>44330</v>
      </c>
      <c r="Q854" s="40">
        <v>0.36413420000000002</v>
      </c>
      <c r="R854" s="39">
        <v>43.771132101300481</v>
      </c>
      <c r="S854" s="39">
        <v>0</v>
      </c>
      <c r="T854" s="39">
        <v>0</v>
      </c>
      <c r="U854" s="39">
        <v>0</v>
      </c>
      <c r="V854" s="39">
        <v>0</v>
      </c>
      <c r="W854" s="29" t="s">
        <v>1357</v>
      </c>
      <c r="X854" s="29" t="s">
        <v>258</v>
      </c>
      <c r="Y854" s="29" t="s">
        <v>1349</v>
      </c>
      <c r="Z854" s="41" t="s">
        <v>1349</v>
      </c>
      <c r="AA854" s="42" t="s">
        <v>1349</v>
      </c>
      <c r="AB854" s="29" t="s">
        <v>258</v>
      </c>
      <c r="AC854" s="29" t="s">
        <v>258</v>
      </c>
      <c r="AD854" s="29" t="s">
        <v>258</v>
      </c>
      <c r="AE854" s="29" t="s">
        <v>1353</v>
      </c>
      <c r="AF854" s="29" t="s">
        <v>1361</v>
      </c>
      <c r="AG854" s="183" t="s">
        <v>1362</v>
      </c>
      <c r="AH854" s="29" t="s">
        <v>1413</v>
      </c>
      <c r="AI854" s="29" t="s">
        <v>1357</v>
      </c>
      <c r="AJ854" s="29" t="s">
        <v>258</v>
      </c>
      <c r="AK854" s="29" t="s">
        <v>258</v>
      </c>
      <c r="AL854" s="29" t="s">
        <v>13326</v>
      </c>
    </row>
    <row r="855" spans="1:38" x14ac:dyDescent="0.2">
      <c r="A855" s="35" t="s">
        <v>16</v>
      </c>
      <c r="B855" s="36">
        <v>4292</v>
      </c>
      <c r="C855" s="36"/>
      <c r="D855" s="36" t="s">
        <v>1349</v>
      </c>
      <c r="E855" s="37" t="s">
        <v>2513</v>
      </c>
      <c r="F855" s="38" t="s">
        <v>1269</v>
      </c>
      <c r="G855" s="38" t="s">
        <v>1271</v>
      </c>
      <c r="H855" s="35" t="s">
        <v>1440</v>
      </c>
      <c r="I855" s="35"/>
      <c r="J855" s="29" t="s">
        <v>1506</v>
      </c>
      <c r="K855" s="29" t="s">
        <v>2259</v>
      </c>
      <c r="L855" s="29" t="s">
        <v>2220</v>
      </c>
      <c r="M855" s="39">
        <v>432.206286652377</v>
      </c>
      <c r="N855" s="39">
        <v>125.43153730321696</v>
      </c>
      <c r="O855" s="29">
        <v>44197</v>
      </c>
      <c r="P855" s="29">
        <v>44303</v>
      </c>
      <c r="Q855" s="40">
        <v>0.29021219999999998</v>
      </c>
      <c r="R855" s="39">
        <v>125.43153730321696</v>
      </c>
      <c r="S855" s="39">
        <v>0</v>
      </c>
      <c r="T855" s="39">
        <v>0</v>
      </c>
      <c r="U855" s="39">
        <v>0</v>
      </c>
      <c r="V855" s="39">
        <v>0</v>
      </c>
      <c r="W855" s="29" t="s">
        <v>265</v>
      </c>
      <c r="X855" s="29" t="s">
        <v>11773</v>
      </c>
      <c r="Y855" s="29">
        <v>45282</v>
      </c>
      <c r="Z855" s="41" t="s">
        <v>11760</v>
      </c>
      <c r="AA855" s="42" t="s">
        <v>1349</v>
      </c>
      <c r="AB855" s="29" t="s">
        <v>258</v>
      </c>
      <c r="AC855" s="29" t="s">
        <v>258</v>
      </c>
      <c r="AD855" s="29" t="s">
        <v>258</v>
      </c>
      <c r="AE855" s="29" t="s">
        <v>1353</v>
      </c>
      <c r="AF855" s="29" t="s">
        <v>2221</v>
      </c>
      <c r="AG855" s="183" t="s">
        <v>2222</v>
      </c>
      <c r="AH855" s="29" t="s">
        <v>1413</v>
      </c>
      <c r="AI855" s="29" t="s">
        <v>1357</v>
      </c>
      <c r="AJ855" s="29" t="s">
        <v>258</v>
      </c>
      <c r="AK855" s="29" t="s">
        <v>258</v>
      </c>
      <c r="AL855" s="29" t="s">
        <v>13327</v>
      </c>
    </row>
    <row r="856" spans="1:38" x14ac:dyDescent="0.2">
      <c r="A856" s="35" t="s">
        <v>16</v>
      </c>
      <c r="B856" s="36">
        <v>4294</v>
      </c>
      <c r="C856" s="36"/>
      <c r="D856" s="36" t="s">
        <v>1349</v>
      </c>
      <c r="E856" s="37" t="s">
        <v>2514</v>
      </c>
      <c r="F856" s="38" t="s">
        <v>1269</v>
      </c>
      <c r="G856" s="38" t="s">
        <v>1271</v>
      </c>
      <c r="H856" s="35" t="s">
        <v>11597</v>
      </c>
      <c r="I856" s="35"/>
      <c r="J856" s="29" t="s">
        <v>322</v>
      </c>
      <c r="K856" s="29" t="s">
        <v>336</v>
      </c>
      <c r="L856" s="29" t="s">
        <v>2384</v>
      </c>
      <c r="M856" s="39">
        <v>31.176308963188827</v>
      </c>
      <c r="N856" s="39">
        <v>4.2678028747433263</v>
      </c>
      <c r="O856" s="29">
        <v>44197</v>
      </c>
      <c r="P856" s="29">
        <v>44247</v>
      </c>
      <c r="Q856" s="40">
        <v>0.1368925</v>
      </c>
      <c r="R856" s="39">
        <v>4.2678028747433263</v>
      </c>
      <c r="S856" s="39">
        <v>0</v>
      </c>
      <c r="T856" s="39">
        <v>0</v>
      </c>
      <c r="U856" s="39">
        <v>0</v>
      </c>
      <c r="V856" s="39">
        <v>0</v>
      </c>
      <c r="W856" s="29" t="s">
        <v>265</v>
      </c>
      <c r="X856" s="29" t="s">
        <v>11773</v>
      </c>
      <c r="Y856" s="29">
        <v>45217</v>
      </c>
      <c r="Z856" s="41" t="s">
        <v>11758</v>
      </c>
      <c r="AA856" s="42" t="s">
        <v>1349</v>
      </c>
      <c r="AB856" s="29" t="s">
        <v>258</v>
      </c>
      <c r="AC856" s="29" t="s">
        <v>258</v>
      </c>
      <c r="AD856" s="29" t="s">
        <v>265</v>
      </c>
      <c r="AE856" s="29" t="s">
        <v>1367</v>
      </c>
      <c r="AF856" s="29" t="s">
        <v>1378</v>
      </c>
      <c r="AG856" s="183" t="s">
        <v>1379</v>
      </c>
      <c r="AH856" s="29" t="s">
        <v>1413</v>
      </c>
      <c r="AI856" s="29" t="s">
        <v>1357</v>
      </c>
      <c r="AJ856" s="29" t="s">
        <v>258</v>
      </c>
      <c r="AK856" s="29" t="s">
        <v>258</v>
      </c>
      <c r="AL856" s="29" t="s">
        <v>13327</v>
      </c>
    </row>
    <row r="857" spans="1:38" x14ac:dyDescent="0.2">
      <c r="A857" s="35" t="s">
        <v>16</v>
      </c>
      <c r="B857" s="36">
        <v>4295</v>
      </c>
      <c r="C857" s="36"/>
      <c r="D857" s="36" t="s">
        <v>1349</v>
      </c>
      <c r="E857" s="37" t="s">
        <v>2515</v>
      </c>
      <c r="F857" s="38" t="s">
        <v>1269</v>
      </c>
      <c r="G857" s="38" t="s">
        <v>1271</v>
      </c>
      <c r="H857" s="35" t="s">
        <v>1440</v>
      </c>
      <c r="I857" s="35"/>
      <c r="J857" s="29" t="s">
        <v>429</v>
      </c>
      <c r="K857" s="29" t="s">
        <v>2489</v>
      </c>
      <c r="L857" s="29" t="s">
        <v>2490</v>
      </c>
      <c r="M857" s="39">
        <v>1159.1127574645438</v>
      </c>
      <c r="N857" s="39">
        <v>907.61461464750175</v>
      </c>
      <c r="O857" s="29">
        <v>44197</v>
      </c>
      <c r="P857" s="29">
        <v>44483</v>
      </c>
      <c r="Q857" s="40">
        <v>0.78302530000000004</v>
      </c>
      <c r="R857" s="39">
        <v>907.61461464750175</v>
      </c>
      <c r="S857" s="39">
        <v>0</v>
      </c>
      <c r="T857" s="39">
        <v>0</v>
      </c>
      <c r="U857" s="39">
        <v>0</v>
      </c>
      <c r="V857" s="39">
        <v>0</v>
      </c>
      <c r="W857" s="29" t="s">
        <v>1357</v>
      </c>
      <c r="X857" s="29" t="s">
        <v>258</v>
      </c>
      <c r="Y857" s="29" t="s">
        <v>1349</v>
      </c>
      <c r="Z857" s="41" t="s">
        <v>1349</v>
      </c>
      <c r="AA857" s="42" t="s">
        <v>1349</v>
      </c>
      <c r="AB857" s="29" t="s">
        <v>258</v>
      </c>
      <c r="AC857" s="29" t="s">
        <v>258</v>
      </c>
      <c r="AD857" s="29" t="s">
        <v>258</v>
      </c>
      <c r="AE857" s="29" t="s">
        <v>1353</v>
      </c>
      <c r="AF857" s="29" t="s">
        <v>1368</v>
      </c>
      <c r="AG857" s="183" t="s">
        <v>1369</v>
      </c>
      <c r="AH857" s="29" t="s">
        <v>1413</v>
      </c>
      <c r="AI857" s="29" t="s">
        <v>1357</v>
      </c>
      <c r="AJ857" s="29" t="s">
        <v>258</v>
      </c>
      <c r="AK857" s="29" t="s">
        <v>258</v>
      </c>
      <c r="AL857" s="29" t="s">
        <v>13326</v>
      </c>
    </row>
    <row r="858" spans="1:38" x14ac:dyDescent="0.2">
      <c r="A858" s="35" t="s">
        <v>16</v>
      </c>
      <c r="B858" s="36">
        <v>4297</v>
      </c>
      <c r="C858" s="36"/>
      <c r="D858" s="36" t="s">
        <v>1349</v>
      </c>
      <c r="E858" s="37" t="s">
        <v>2516</v>
      </c>
      <c r="F858" s="38" t="s">
        <v>1269</v>
      </c>
      <c r="G858" s="38" t="s">
        <v>1271</v>
      </c>
      <c r="H858" s="35" t="s">
        <v>1440</v>
      </c>
      <c r="I858" s="35"/>
      <c r="J858" s="29" t="s">
        <v>1506</v>
      </c>
      <c r="K858" s="29" t="s">
        <v>2259</v>
      </c>
      <c r="L858" s="29" t="s">
        <v>2220</v>
      </c>
      <c r="M858" s="39">
        <v>91.166719441120222</v>
      </c>
      <c r="N858" s="39">
        <v>28.204895277207395</v>
      </c>
      <c r="O858" s="29">
        <v>44197</v>
      </c>
      <c r="P858" s="29">
        <v>44310</v>
      </c>
      <c r="Q858" s="40">
        <v>0.30937710000000002</v>
      </c>
      <c r="R858" s="39">
        <v>28.204895277207395</v>
      </c>
      <c r="S858" s="39">
        <v>0</v>
      </c>
      <c r="T858" s="39">
        <v>0</v>
      </c>
      <c r="U858" s="39">
        <v>0</v>
      </c>
      <c r="V858" s="39">
        <v>0</v>
      </c>
      <c r="W858" s="29" t="s">
        <v>1357</v>
      </c>
      <c r="X858" s="29" t="s">
        <v>258</v>
      </c>
      <c r="Y858" s="29" t="s">
        <v>1349</v>
      </c>
      <c r="Z858" s="41" t="s">
        <v>1349</v>
      </c>
      <c r="AA858" s="42" t="s">
        <v>1349</v>
      </c>
      <c r="AB858" s="29" t="s">
        <v>258</v>
      </c>
      <c r="AC858" s="29" t="s">
        <v>258</v>
      </c>
      <c r="AD858" s="29" t="s">
        <v>258</v>
      </c>
      <c r="AE858" s="29" t="s">
        <v>1353</v>
      </c>
      <c r="AF858" s="29" t="s">
        <v>2221</v>
      </c>
      <c r="AG858" s="183" t="s">
        <v>2222</v>
      </c>
      <c r="AH858" s="29" t="s">
        <v>1413</v>
      </c>
      <c r="AI858" s="29" t="s">
        <v>1357</v>
      </c>
      <c r="AJ858" s="29" t="s">
        <v>258</v>
      </c>
      <c r="AK858" s="29" t="s">
        <v>258</v>
      </c>
      <c r="AL858" s="29" t="s">
        <v>13326</v>
      </c>
    </row>
    <row r="859" spans="1:38" x14ac:dyDescent="0.2">
      <c r="A859" s="35" t="s">
        <v>16</v>
      </c>
      <c r="B859" s="36">
        <v>4301</v>
      </c>
      <c r="C859" s="36"/>
      <c r="D859" s="36" t="s">
        <v>1349</v>
      </c>
      <c r="E859" s="37" t="s">
        <v>2517</v>
      </c>
      <c r="F859" s="38" t="s">
        <v>1269</v>
      </c>
      <c r="G859" s="38" t="s">
        <v>1273</v>
      </c>
      <c r="H859" s="35" t="s">
        <v>1393</v>
      </c>
      <c r="I859" s="35"/>
      <c r="J859" s="29" t="s">
        <v>1371</v>
      </c>
      <c r="K859" s="29" t="s">
        <v>1371</v>
      </c>
      <c r="L859" s="29" t="s">
        <v>1384</v>
      </c>
      <c r="M859" s="39">
        <v>31.255420153135208</v>
      </c>
      <c r="N859" s="39">
        <v>44.925656399726215</v>
      </c>
      <c r="O859" s="29">
        <v>44197</v>
      </c>
      <c r="P859" s="29">
        <v>44722</v>
      </c>
      <c r="Q859" s="40">
        <v>1.4373716999999999</v>
      </c>
      <c r="R859" s="39">
        <v>31.17464750171116</v>
      </c>
      <c r="S859" s="39">
        <v>13.751008898015058</v>
      </c>
      <c r="T859" s="39">
        <v>0</v>
      </c>
      <c r="U859" s="39">
        <v>0</v>
      </c>
      <c r="V859" s="39">
        <v>0</v>
      </c>
      <c r="W859" s="29" t="s">
        <v>1357</v>
      </c>
      <c r="X859" s="29" t="s">
        <v>258</v>
      </c>
      <c r="Y859" s="29" t="s">
        <v>1349</v>
      </c>
      <c r="Z859" s="41" t="s">
        <v>1349</v>
      </c>
      <c r="AA859" s="42" t="s">
        <v>1349</v>
      </c>
      <c r="AB859" s="29" t="s">
        <v>258</v>
      </c>
      <c r="AC859" s="29" t="s">
        <v>258</v>
      </c>
      <c r="AD859" s="29" t="s">
        <v>265</v>
      </c>
      <c r="AE859" s="29" t="s">
        <v>1353</v>
      </c>
      <c r="AF859" s="29" t="s">
        <v>1368</v>
      </c>
      <c r="AG859" s="183" t="s">
        <v>1369</v>
      </c>
      <c r="AH859" s="29" t="s">
        <v>1413</v>
      </c>
      <c r="AI859" s="29" t="s">
        <v>1357</v>
      </c>
      <c r="AJ859" s="29" t="s">
        <v>258</v>
      </c>
      <c r="AK859" s="29" t="s">
        <v>258</v>
      </c>
      <c r="AL859" s="29" t="s">
        <v>13326</v>
      </c>
    </row>
    <row r="860" spans="1:38" x14ac:dyDescent="0.2">
      <c r="A860" s="35" t="s">
        <v>16</v>
      </c>
      <c r="B860" s="36">
        <v>4309</v>
      </c>
      <c r="C860" s="36"/>
      <c r="D860" s="36" t="s">
        <v>1349</v>
      </c>
      <c r="E860" s="37" t="s">
        <v>2518</v>
      </c>
      <c r="F860" s="38" t="s">
        <v>1269</v>
      </c>
      <c r="G860" s="38" t="s">
        <v>1273</v>
      </c>
      <c r="H860" s="35" t="s">
        <v>1393</v>
      </c>
      <c r="I860" s="35"/>
      <c r="J860" s="29" t="s">
        <v>484</v>
      </c>
      <c r="K860" s="29" t="s">
        <v>1365</v>
      </c>
      <c r="L860" s="29" t="s">
        <v>1366</v>
      </c>
      <c r="M860" s="39">
        <v>18.486600200758662</v>
      </c>
      <c r="N860" s="39">
        <v>21.409533196440798</v>
      </c>
      <c r="O860" s="29">
        <v>44197</v>
      </c>
      <c r="P860" s="29">
        <v>44620</v>
      </c>
      <c r="Q860" s="40">
        <v>1.1581109000000001</v>
      </c>
      <c r="R860" s="39">
        <v>18.43037645448323</v>
      </c>
      <c r="S860" s="39">
        <v>2.9791567419575635</v>
      </c>
      <c r="T860" s="39">
        <v>0</v>
      </c>
      <c r="U860" s="39">
        <v>0</v>
      </c>
      <c r="V860" s="39">
        <v>0</v>
      </c>
      <c r="W860" s="29" t="s">
        <v>265</v>
      </c>
      <c r="X860" s="29" t="s">
        <v>11773</v>
      </c>
      <c r="Y860" s="29">
        <v>45254</v>
      </c>
      <c r="Z860" s="41" t="s">
        <v>11759</v>
      </c>
      <c r="AA860" s="42" t="s">
        <v>1349</v>
      </c>
      <c r="AB860" s="29" t="s">
        <v>258</v>
      </c>
      <c r="AC860" s="29" t="s">
        <v>258</v>
      </c>
      <c r="AD860" s="29" t="s">
        <v>265</v>
      </c>
      <c r="AE860" s="29" t="s">
        <v>1367</v>
      </c>
      <c r="AF860" s="29" t="s">
        <v>1368</v>
      </c>
      <c r="AG860" s="183" t="s">
        <v>1369</v>
      </c>
      <c r="AH860" s="29" t="s">
        <v>1413</v>
      </c>
      <c r="AI860" s="29" t="s">
        <v>1357</v>
      </c>
      <c r="AJ860" s="29" t="s">
        <v>258</v>
      </c>
      <c r="AK860" s="29" t="s">
        <v>258</v>
      </c>
      <c r="AL860" s="29" t="s">
        <v>13327</v>
      </c>
    </row>
    <row r="861" spans="1:38" x14ac:dyDescent="0.2">
      <c r="A861" s="35" t="s">
        <v>16</v>
      </c>
      <c r="B861" s="36">
        <v>4310</v>
      </c>
      <c r="C861" s="36"/>
      <c r="D861" s="36" t="s">
        <v>1349</v>
      </c>
      <c r="E861" s="37" t="s">
        <v>2519</v>
      </c>
      <c r="F861" s="38" t="s">
        <v>1269</v>
      </c>
      <c r="G861" s="38" t="s">
        <v>1445</v>
      </c>
      <c r="H861" s="35" t="s">
        <v>975</v>
      </c>
      <c r="I861" s="35"/>
      <c r="J861" s="29" t="s">
        <v>1405</v>
      </c>
      <c r="K861" s="29" t="s">
        <v>1608</v>
      </c>
      <c r="L861" s="29" t="s">
        <v>1394</v>
      </c>
      <c r="M861" s="39">
        <v>86.431131153880941</v>
      </c>
      <c r="N861" s="39">
        <v>24.136826830937714</v>
      </c>
      <c r="O861" s="29">
        <v>44197</v>
      </c>
      <c r="P861" s="29">
        <v>44299</v>
      </c>
      <c r="Q861" s="40">
        <v>0.27926079999999998</v>
      </c>
      <c r="R861" s="39">
        <v>24.136826830937714</v>
      </c>
      <c r="S861" s="39">
        <v>0</v>
      </c>
      <c r="T861" s="39">
        <v>0</v>
      </c>
      <c r="U861" s="39">
        <v>0</v>
      </c>
      <c r="V861" s="39">
        <v>0</v>
      </c>
      <c r="W861" s="29" t="s">
        <v>1357</v>
      </c>
      <c r="X861" s="29" t="s">
        <v>258</v>
      </c>
      <c r="Y861" s="29" t="s">
        <v>1349</v>
      </c>
      <c r="Z861" s="41" t="s">
        <v>1349</v>
      </c>
      <c r="AA861" s="42" t="s">
        <v>1349</v>
      </c>
      <c r="AB861" s="29" t="s">
        <v>258</v>
      </c>
      <c r="AC861" s="29" t="s">
        <v>258</v>
      </c>
      <c r="AD861" s="29" t="s">
        <v>265</v>
      </c>
      <c r="AE861" s="29" t="s">
        <v>1367</v>
      </c>
      <c r="AF861" s="29" t="s">
        <v>1368</v>
      </c>
      <c r="AG861" s="183" t="s">
        <v>1369</v>
      </c>
      <c r="AH861" s="29" t="s">
        <v>1413</v>
      </c>
      <c r="AI861" s="29" t="s">
        <v>1357</v>
      </c>
      <c r="AJ861" s="29" t="s">
        <v>258</v>
      </c>
      <c r="AK861" s="29" t="s">
        <v>258</v>
      </c>
      <c r="AL861" s="29" t="s">
        <v>13326</v>
      </c>
    </row>
    <row r="862" spans="1:38" x14ac:dyDescent="0.2">
      <c r="A862" s="35" t="s">
        <v>16</v>
      </c>
      <c r="B862" s="36">
        <v>4311</v>
      </c>
      <c r="C862" s="36"/>
      <c r="D862" s="36" t="s">
        <v>1349</v>
      </c>
      <c r="E862" s="37" t="s">
        <v>2520</v>
      </c>
      <c r="F862" s="38" t="s">
        <v>1269</v>
      </c>
      <c r="G862" s="38" t="s">
        <v>1445</v>
      </c>
      <c r="H862" s="35" t="s">
        <v>975</v>
      </c>
      <c r="I862" s="35"/>
      <c r="J862" s="29" t="s">
        <v>1405</v>
      </c>
      <c r="K862" s="29" t="s">
        <v>1608</v>
      </c>
      <c r="L862" s="29" t="s">
        <v>1394</v>
      </c>
      <c r="M862" s="39">
        <v>16.25582238194195</v>
      </c>
      <c r="N862" s="39">
        <v>4.539613963039014</v>
      </c>
      <c r="O862" s="29">
        <v>44197</v>
      </c>
      <c r="P862" s="29">
        <v>44299</v>
      </c>
      <c r="Q862" s="40">
        <v>0.27926079999999998</v>
      </c>
      <c r="R862" s="39">
        <v>4.539613963039014</v>
      </c>
      <c r="S862" s="39">
        <v>0</v>
      </c>
      <c r="T862" s="39">
        <v>0</v>
      </c>
      <c r="U862" s="39">
        <v>0</v>
      </c>
      <c r="V862" s="39">
        <v>0</v>
      </c>
      <c r="W862" s="29" t="s">
        <v>1357</v>
      </c>
      <c r="X862" s="29" t="s">
        <v>258</v>
      </c>
      <c r="Y862" s="29" t="s">
        <v>1349</v>
      </c>
      <c r="Z862" s="41" t="s">
        <v>1349</v>
      </c>
      <c r="AA862" s="42" t="s">
        <v>1349</v>
      </c>
      <c r="AB862" s="29" t="s">
        <v>258</v>
      </c>
      <c r="AC862" s="29" t="s">
        <v>258</v>
      </c>
      <c r="AD862" s="29" t="s">
        <v>265</v>
      </c>
      <c r="AE862" s="29" t="s">
        <v>1367</v>
      </c>
      <c r="AF862" s="29" t="s">
        <v>1368</v>
      </c>
      <c r="AG862" s="183" t="s">
        <v>1369</v>
      </c>
      <c r="AH862" s="29" t="s">
        <v>1413</v>
      </c>
      <c r="AI862" s="29" t="s">
        <v>1357</v>
      </c>
      <c r="AJ862" s="29" t="s">
        <v>258</v>
      </c>
      <c r="AK862" s="29" t="s">
        <v>258</v>
      </c>
      <c r="AL862" s="29" t="s">
        <v>13326</v>
      </c>
    </row>
    <row r="863" spans="1:38" x14ac:dyDescent="0.2">
      <c r="A863" s="35" t="s">
        <v>16</v>
      </c>
      <c r="B863" s="36">
        <v>4313</v>
      </c>
      <c r="C863" s="36"/>
      <c r="D863" s="36" t="s">
        <v>1349</v>
      </c>
      <c r="E863" s="37" t="s">
        <v>2521</v>
      </c>
      <c r="F863" s="38" t="s">
        <v>1269</v>
      </c>
      <c r="G863" s="38" t="s">
        <v>1273</v>
      </c>
      <c r="H863" s="35" t="s">
        <v>1393</v>
      </c>
      <c r="I863" s="35"/>
      <c r="J863" s="29" t="s">
        <v>1371</v>
      </c>
      <c r="K863" s="29" t="s">
        <v>1371</v>
      </c>
      <c r="L863" s="29" t="s">
        <v>1366</v>
      </c>
      <c r="M863" s="39">
        <v>3.9345301357287701</v>
      </c>
      <c r="N863" s="39">
        <v>0.68941820670773446</v>
      </c>
      <c r="O863" s="29">
        <v>44197</v>
      </c>
      <c r="P863" s="29">
        <v>44261</v>
      </c>
      <c r="Q863" s="40">
        <v>0.1752225</v>
      </c>
      <c r="R863" s="39">
        <v>0.68941820670773446</v>
      </c>
      <c r="S863" s="39">
        <v>0</v>
      </c>
      <c r="T863" s="39">
        <v>0</v>
      </c>
      <c r="U863" s="39">
        <v>0</v>
      </c>
      <c r="V863" s="39">
        <v>0</v>
      </c>
      <c r="W863" s="29" t="s">
        <v>1357</v>
      </c>
      <c r="X863" s="29" t="s">
        <v>258</v>
      </c>
      <c r="Y863" s="29" t="s">
        <v>1349</v>
      </c>
      <c r="Z863" s="41" t="s">
        <v>1349</v>
      </c>
      <c r="AA863" s="42" t="s">
        <v>1349</v>
      </c>
      <c r="AB863" s="29" t="s">
        <v>258</v>
      </c>
      <c r="AC863" s="29" t="s">
        <v>258</v>
      </c>
      <c r="AD863" s="29" t="s">
        <v>265</v>
      </c>
      <c r="AE863" s="29" t="s">
        <v>1367</v>
      </c>
      <c r="AF863" s="29" t="s">
        <v>1368</v>
      </c>
      <c r="AG863" s="183" t="s">
        <v>1369</v>
      </c>
      <c r="AH863" s="29" t="s">
        <v>1413</v>
      </c>
      <c r="AI863" s="29" t="s">
        <v>1357</v>
      </c>
      <c r="AJ863" s="29" t="s">
        <v>258</v>
      </c>
      <c r="AK863" s="29" t="s">
        <v>258</v>
      </c>
      <c r="AL863" s="29" t="s">
        <v>13326</v>
      </c>
    </row>
    <row r="864" spans="1:38" x14ac:dyDescent="0.2">
      <c r="A864" s="35" t="s">
        <v>16</v>
      </c>
      <c r="B864" s="36">
        <v>4318</v>
      </c>
      <c r="C864" s="36"/>
      <c r="D864" s="36" t="s">
        <v>1349</v>
      </c>
      <c r="E864" s="37" t="s">
        <v>2522</v>
      </c>
      <c r="F864" s="38" t="s">
        <v>1269</v>
      </c>
      <c r="G864" s="38" t="s">
        <v>1273</v>
      </c>
      <c r="H864" s="35" t="s">
        <v>2523</v>
      </c>
      <c r="I864" s="35"/>
      <c r="J864" s="29" t="s">
        <v>1513</v>
      </c>
      <c r="K864" s="29" t="s">
        <v>1514</v>
      </c>
      <c r="L864" s="29" t="s">
        <v>2205</v>
      </c>
      <c r="M864" s="39">
        <v>56.505937757908477</v>
      </c>
      <c r="N864" s="39">
        <v>13.923436002737851</v>
      </c>
      <c r="O864" s="29">
        <v>44197</v>
      </c>
      <c r="P864" s="29">
        <v>44287</v>
      </c>
      <c r="Q864" s="40">
        <v>0.2464066</v>
      </c>
      <c r="R864" s="39">
        <v>13.923436002737851</v>
      </c>
      <c r="S864" s="39">
        <v>0</v>
      </c>
      <c r="T864" s="39">
        <v>0</v>
      </c>
      <c r="U864" s="39">
        <v>0</v>
      </c>
      <c r="V864" s="39">
        <v>0</v>
      </c>
      <c r="W864" s="29" t="s">
        <v>1357</v>
      </c>
      <c r="X864" s="29" t="s">
        <v>258</v>
      </c>
      <c r="Y864" s="29" t="s">
        <v>1349</v>
      </c>
      <c r="Z864" s="41" t="s">
        <v>1349</v>
      </c>
      <c r="AA864" s="42" t="s">
        <v>1349</v>
      </c>
      <c r="AB864" s="29" t="s">
        <v>258</v>
      </c>
      <c r="AC864" s="29" t="s">
        <v>258</v>
      </c>
      <c r="AD864" s="29" t="s">
        <v>258</v>
      </c>
      <c r="AE864" s="29" t="s">
        <v>1367</v>
      </c>
      <c r="AF864" s="29" t="s">
        <v>1368</v>
      </c>
      <c r="AG864" s="183" t="s">
        <v>1369</v>
      </c>
      <c r="AH864" s="29" t="s">
        <v>1413</v>
      </c>
      <c r="AI864" s="29" t="s">
        <v>1357</v>
      </c>
      <c r="AJ864" s="29" t="s">
        <v>258</v>
      </c>
      <c r="AK864" s="29" t="s">
        <v>258</v>
      </c>
      <c r="AL864" s="29" t="s">
        <v>13326</v>
      </c>
    </row>
    <row r="865" spans="1:38" x14ac:dyDescent="0.2">
      <c r="A865" s="35" t="s">
        <v>16</v>
      </c>
      <c r="B865" s="36">
        <v>4319</v>
      </c>
      <c r="C865" s="36"/>
      <c r="D865" s="36" t="s">
        <v>1349</v>
      </c>
      <c r="E865" s="37" t="s">
        <v>2524</v>
      </c>
      <c r="F865" s="38" t="s">
        <v>1269</v>
      </c>
      <c r="G865" s="38" t="s">
        <v>1273</v>
      </c>
      <c r="H865" s="35" t="s">
        <v>1393</v>
      </c>
      <c r="I865" s="35"/>
      <c r="J865" s="29" t="s">
        <v>1405</v>
      </c>
      <c r="K865" s="29" t="s">
        <v>1434</v>
      </c>
      <c r="L865" s="29" t="s">
        <v>1366</v>
      </c>
      <c r="M865" s="39">
        <v>41.158648196747713</v>
      </c>
      <c r="N865" s="39">
        <v>4.9581930184804923</v>
      </c>
      <c r="O865" s="29">
        <v>44197</v>
      </c>
      <c r="P865" s="29">
        <v>44241</v>
      </c>
      <c r="Q865" s="40">
        <v>0.1204654</v>
      </c>
      <c r="R865" s="39">
        <v>4.9581930184804923</v>
      </c>
      <c r="S865" s="39">
        <v>0</v>
      </c>
      <c r="T865" s="39">
        <v>0</v>
      </c>
      <c r="U865" s="39">
        <v>0</v>
      </c>
      <c r="V865" s="39">
        <v>0</v>
      </c>
      <c r="W865" s="29" t="s">
        <v>1357</v>
      </c>
      <c r="X865" s="29" t="s">
        <v>258</v>
      </c>
      <c r="Y865" s="29" t="s">
        <v>1349</v>
      </c>
      <c r="Z865" s="41" t="s">
        <v>1349</v>
      </c>
      <c r="AA865" s="42" t="s">
        <v>1349</v>
      </c>
      <c r="AB865" s="29" t="s">
        <v>258</v>
      </c>
      <c r="AC865" s="29" t="s">
        <v>258</v>
      </c>
      <c r="AD865" s="29" t="s">
        <v>265</v>
      </c>
      <c r="AE865" s="29" t="s">
        <v>1367</v>
      </c>
      <c r="AF865" s="29" t="s">
        <v>1368</v>
      </c>
      <c r="AG865" s="183" t="s">
        <v>1369</v>
      </c>
      <c r="AH865" s="29" t="s">
        <v>1413</v>
      </c>
      <c r="AI865" s="29" t="s">
        <v>1357</v>
      </c>
      <c r="AJ865" s="29" t="s">
        <v>258</v>
      </c>
      <c r="AK865" s="29" t="s">
        <v>258</v>
      </c>
      <c r="AL865" s="29" t="s">
        <v>13326</v>
      </c>
    </row>
    <row r="866" spans="1:38" x14ac:dyDescent="0.2">
      <c r="A866" s="35" t="s">
        <v>16</v>
      </c>
      <c r="B866" s="36">
        <v>4320</v>
      </c>
      <c r="C866" s="36"/>
      <c r="D866" s="36" t="s">
        <v>1349</v>
      </c>
      <c r="E866" s="37" t="s">
        <v>2525</v>
      </c>
      <c r="F866" s="38" t="s">
        <v>1269</v>
      </c>
      <c r="G866" s="38" t="s">
        <v>1271</v>
      </c>
      <c r="H866" s="35" t="s">
        <v>1440</v>
      </c>
      <c r="I866" s="35"/>
      <c r="J866" s="29" t="s">
        <v>1371</v>
      </c>
      <c r="K866" s="29" t="s">
        <v>1371</v>
      </c>
      <c r="L866" s="29" t="s">
        <v>1384</v>
      </c>
      <c r="M866" s="39">
        <v>565.19388973960679</v>
      </c>
      <c r="N866" s="39">
        <v>2288.6290485968516</v>
      </c>
      <c r="O866" s="29">
        <v>44197</v>
      </c>
      <c r="P866" s="29">
        <v>45676</v>
      </c>
      <c r="Q866" s="40">
        <v>4.0492812999999996</v>
      </c>
      <c r="R866" s="39">
        <v>564.42540725530455</v>
      </c>
      <c r="S866" s="39">
        <v>564.42540725530455</v>
      </c>
      <c r="T866" s="39">
        <v>564.42540725530455</v>
      </c>
      <c r="U866" s="39">
        <v>565.97177823408629</v>
      </c>
      <c r="V866" s="39">
        <v>29.381048596851475</v>
      </c>
      <c r="W866" s="29" t="s">
        <v>265</v>
      </c>
      <c r="X866" s="29" t="s">
        <v>11773</v>
      </c>
      <c r="Y866" s="29">
        <v>45275</v>
      </c>
      <c r="Z866" s="41" t="s">
        <v>11760</v>
      </c>
      <c r="AA866" s="42" t="s">
        <v>1349</v>
      </c>
      <c r="AB866" s="29" t="s">
        <v>258</v>
      </c>
      <c r="AC866" s="29" t="s">
        <v>258</v>
      </c>
      <c r="AD866" s="29" t="s">
        <v>265</v>
      </c>
      <c r="AE866" s="29" t="s">
        <v>1353</v>
      </c>
      <c r="AF866" s="29" t="s">
        <v>1368</v>
      </c>
      <c r="AG866" s="183" t="s">
        <v>1369</v>
      </c>
      <c r="AH866" s="29" t="s">
        <v>1356</v>
      </c>
      <c r="AI866" s="29" t="s">
        <v>1357</v>
      </c>
      <c r="AJ866" s="29" t="s">
        <v>258</v>
      </c>
      <c r="AK866" s="29" t="s">
        <v>258</v>
      </c>
      <c r="AL866" s="29" t="s">
        <v>13327</v>
      </c>
    </row>
    <row r="867" spans="1:38" x14ac:dyDescent="0.2">
      <c r="A867" s="35" t="s">
        <v>16</v>
      </c>
      <c r="B867" s="36">
        <v>4322</v>
      </c>
      <c r="C867" s="36"/>
      <c r="D867" s="36" t="s">
        <v>1349</v>
      </c>
      <c r="E867" s="37" t="s">
        <v>2526</v>
      </c>
      <c r="F867" s="38" t="s">
        <v>1269</v>
      </c>
      <c r="G867" s="38" t="s">
        <v>1445</v>
      </c>
      <c r="H867" s="35" t="s">
        <v>330</v>
      </c>
      <c r="I867" s="35"/>
      <c r="J867" s="29" t="s">
        <v>274</v>
      </c>
      <c r="K867" s="29" t="s">
        <v>1583</v>
      </c>
      <c r="L867" s="29" t="s">
        <v>1811</v>
      </c>
      <c r="M867" s="39">
        <v>18.064290143325998</v>
      </c>
      <c r="N867" s="39">
        <v>14.293169062286104</v>
      </c>
      <c r="O867" s="29">
        <v>44197</v>
      </c>
      <c r="P867" s="29">
        <v>44486</v>
      </c>
      <c r="Q867" s="40">
        <v>0.79123889999999997</v>
      </c>
      <c r="R867" s="39">
        <v>14.293169062286104</v>
      </c>
      <c r="S867" s="39">
        <v>0</v>
      </c>
      <c r="T867" s="39">
        <v>0</v>
      </c>
      <c r="U867" s="39">
        <v>0</v>
      </c>
      <c r="V867" s="39">
        <v>0</v>
      </c>
      <c r="W867" s="29" t="s">
        <v>1357</v>
      </c>
      <c r="X867" s="29" t="s">
        <v>258</v>
      </c>
      <c r="Y867" s="29" t="s">
        <v>1349</v>
      </c>
      <c r="Z867" s="41" t="s">
        <v>1349</v>
      </c>
      <c r="AA867" s="42" t="s">
        <v>1349</v>
      </c>
      <c r="AB867" s="29" t="s">
        <v>258</v>
      </c>
      <c r="AC867" s="29" t="s">
        <v>258</v>
      </c>
      <c r="AD867" s="29" t="s">
        <v>265</v>
      </c>
      <c r="AE867" s="29" t="s">
        <v>1367</v>
      </c>
      <c r="AF867" s="29" t="s">
        <v>1378</v>
      </c>
      <c r="AG867" s="183" t="s">
        <v>1379</v>
      </c>
      <c r="AH867" s="29" t="s">
        <v>1413</v>
      </c>
      <c r="AI867" s="29" t="s">
        <v>1357</v>
      </c>
      <c r="AJ867" s="29" t="s">
        <v>258</v>
      </c>
      <c r="AK867" s="29" t="s">
        <v>258</v>
      </c>
      <c r="AL867" s="29" t="s">
        <v>13326</v>
      </c>
    </row>
    <row r="868" spans="1:38" x14ac:dyDescent="0.2">
      <c r="A868" s="35" t="s">
        <v>16</v>
      </c>
      <c r="B868" s="36">
        <v>4323</v>
      </c>
      <c r="C868" s="36"/>
      <c r="D868" s="36" t="s">
        <v>1349</v>
      </c>
      <c r="E868" s="37" t="s">
        <v>2527</v>
      </c>
      <c r="F868" s="38" t="s">
        <v>1269</v>
      </c>
      <c r="G868" s="38" t="s">
        <v>1445</v>
      </c>
      <c r="H868" s="35" t="s">
        <v>330</v>
      </c>
      <c r="I868" s="35"/>
      <c r="J868" s="29" t="s">
        <v>274</v>
      </c>
      <c r="K868" s="29" t="s">
        <v>1583</v>
      </c>
      <c r="L868" s="29" t="s">
        <v>1811</v>
      </c>
      <c r="M868" s="39">
        <v>9.787750586490489</v>
      </c>
      <c r="N868" s="39">
        <v>7.7444490075290888</v>
      </c>
      <c r="O868" s="29">
        <v>44197</v>
      </c>
      <c r="P868" s="29">
        <v>44486</v>
      </c>
      <c r="Q868" s="40">
        <v>0.79123889999999997</v>
      </c>
      <c r="R868" s="39">
        <v>7.7444490075290888</v>
      </c>
      <c r="S868" s="39">
        <v>0</v>
      </c>
      <c r="T868" s="39">
        <v>0</v>
      </c>
      <c r="U868" s="39">
        <v>0</v>
      </c>
      <c r="V868" s="39">
        <v>0</v>
      </c>
      <c r="W868" s="29" t="s">
        <v>1357</v>
      </c>
      <c r="X868" s="29" t="s">
        <v>258</v>
      </c>
      <c r="Y868" s="29" t="s">
        <v>1349</v>
      </c>
      <c r="Z868" s="41" t="s">
        <v>1349</v>
      </c>
      <c r="AA868" s="42" t="s">
        <v>1349</v>
      </c>
      <c r="AB868" s="29" t="s">
        <v>258</v>
      </c>
      <c r="AC868" s="29" t="s">
        <v>258</v>
      </c>
      <c r="AD868" s="29" t="s">
        <v>265</v>
      </c>
      <c r="AE868" s="29" t="s">
        <v>1367</v>
      </c>
      <c r="AF868" s="29" t="s">
        <v>1378</v>
      </c>
      <c r="AG868" s="183" t="s">
        <v>1379</v>
      </c>
      <c r="AH868" s="29" t="s">
        <v>1413</v>
      </c>
      <c r="AI868" s="29" t="s">
        <v>1357</v>
      </c>
      <c r="AJ868" s="29" t="s">
        <v>258</v>
      </c>
      <c r="AK868" s="29" t="s">
        <v>258</v>
      </c>
      <c r="AL868" s="29" t="s">
        <v>13326</v>
      </c>
    </row>
    <row r="869" spans="1:38" x14ac:dyDescent="0.2">
      <c r="A869" s="35" t="s">
        <v>16</v>
      </c>
      <c r="B869" s="36">
        <v>4325</v>
      </c>
      <c r="C869" s="36"/>
      <c r="D869" s="36" t="s">
        <v>1349</v>
      </c>
      <c r="E869" s="37" t="s">
        <v>2528</v>
      </c>
      <c r="F869" s="38" t="s">
        <v>1269</v>
      </c>
      <c r="G869" s="38" t="s">
        <v>1271</v>
      </c>
      <c r="H869" s="35" t="s">
        <v>1440</v>
      </c>
      <c r="I869" s="35"/>
      <c r="J869" s="29" t="s">
        <v>1371</v>
      </c>
      <c r="K869" s="29" t="s">
        <v>1371</v>
      </c>
      <c r="L869" s="29" t="s">
        <v>1384</v>
      </c>
      <c r="M869" s="39">
        <v>332.76799225252245</v>
      </c>
      <c r="N869" s="39">
        <v>1346.5601560574951</v>
      </c>
      <c r="O869" s="29">
        <v>44197</v>
      </c>
      <c r="P869" s="29">
        <v>45675</v>
      </c>
      <c r="Q869" s="40">
        <v>4.0465435000000003</v>
      </c>
      <c r="R869" s="39">
        <v>332.31538672142369</v>
      </c>
      <c r="S869" s="39">
        <v>332.31538672142369</v>
      </c>
      <c r="T869" s="39">
        <v>332.31538672142369</v>
      </c>
      <c r="U869" s="39">
        <v>333.22583983572895</v>
      </c>
      <c r="V869" s="39">
        <v>16.388156057494868</v>
      </c>
      <c r="W869" s="29" t="s">
        <v>1357</v>
      </c>
      <c r="X869" s="29" t="s">
        <v>258</v>
      </c>
      <c r="Y869" s="29" t="s">
        <v>1349</v>
      </c>
      <c r="Z869" s="41" t="s">
        <v>1349</v>
      </c>
      <c r="AA869" s="42" t="s">
        <v>1349</v>
      </c>
      <c r="AB869" s="29" t="s">
        <v>258</v>
      </c>
      <c r="AC869" s="29" t="s">
        <v>258</v>
      </c>
      <c r="AD869" s="29" t="s">
        <v>265</v>
      </c>
      <c r="AE869" s="29" t="s">
        <v>1353</v>
      </c>
      <c r="AF869" s="29" t="s">
        <v>1368</v>
      </c>
      <c r="AG869" s="183" t="s">
        <v>1369</v>
      </c>
      <c r="AH869" s="29" t="s">
        <v>1356</v>
      </c>
      <c r="AI869" s="29" t="s">
        <v>1357</v>
      </c>
      <c r="AJ869" s="29" t="s">
        <v>258</v>
      </c>
      <c r="AK869" s="29" t="s">
        <v>258</v>
      </c>
      <c r="AL869" s="29" t="s">
        <v>13326</v>
      </c>
    </row>
    <row r="870" spans="1:38" x14ac:dyDescent="0.2">
      <c r="A870" s="35" t="s">
        <v>16</v>
      </c>
      <c r="B870" s="36">
        <v>4326</v>
      </c>
      <c r="C870" s="36"/>
      <c r="D870" s="36" t="s">
        <v>1349</v>
      </c>
      <c r="E870" s="37" t="s">
        <v>2529</v>
      </c>
      <c r="F870" s="38" t="s">
        <v>1269</v>
      </c>
      <c r="G870" s="38" t="s">
        <v>1271</v>
      </c>
      <c r="H870" s="35" t="s">
        <v>1440</v>
      </c>
      <c r="I870" s="35"/>
      <c r="J870" s="29" t="s">
        <v>1371</v>
      </c>
      <c r="K870" s="29" t="s">
        <v>1371</v>
      </c>
      <c r="L870" s="29" t="s">
        <v>1384</v>
      </c>
      <c r="M870" s="39">
        <v>103.06461904413267</v>
      </c>
      <c r="N870" s="39">
        <v>423.54549486652979</v>
      </c>
      <c r="O870" s="29">
        <v>44197</v>
      </c>
      <c r="P870" s="29">
        <v>45698</v>
      </c>
      <c r="Q870" s="40">
        <v>4.1095139999999999</v>
      </c>
      <c r="R870" s="39">
        <v>102.92550308008214</v>
      </c>
      <c r="S870" s="39">
        <v>102.92550308008214</v>
      </c>
      <c r="T870" s="39">
        <v>102.92550308008214</v>
      </c>
      <c r="U870" s="39">
        <v>103.20749075975358</v>
      </c>
      <c r="V870" s="39">
        <v>11.561494866529774</v>
      </c>
      <c r="W870" s="29" t="s">
        <v>265</v>
      </c>
      <c r="X870" s="29" t="s">
        <v>11773</v>
      </c>
      <c r="Y870" s="29">
        <v>45275</v>
      </c>
      <c r="Z870" s="41" t="s">
        <v>11760</v>
      </c>
      <c r="AA870" s="42" t="s">
        <v>1349</v>
      </c>
      <c r="AB870" s="29" t="s">
        <v>258</v>
      </c>
      <c r="AC870" s="29" t="s">
        <v>258</v>
      </c>
      <c r="AD870" s="29" t="s">
        <v>265</v>
      </c>
      <c r="AE870" s="29" t="s">
        <v>1353</v>
      </c>
      <c r="AF870" s="29" t="s">
        <v>1368</v>
      </c>
      <c r="AG870" s="183" t="s">
        <v>1369</v>
      </c>
      <c r="AH870" s="29" t="s">
        <v>1356</v>
      </c>
      <c r="AI870" s="29" t="s">
        <v>1357</v>
      </c>
      <c r="AJ870" s="29" t="s">
        <v>258</v>
      </c>
      <c r="AK870" s="29" t="s">
        <v>258</v>
      </c>
      <c r="AL870" s="29" t="s">
        <v>13327</v>
      </c>
    </row>
    <row r="871" spans="1:38" x14ac:dyDescent="0.2">
      <c r="A871" s="35" t="s">
        <v>16</v>
      </c>
      <c r="B871" s="36">
        <v>4330</v>
      </c>
      <c r="C871" s="36"/>
      <c r="D871" s="36" t="s">
        <v>1349</v>
      </c>
      <c r="E871" s="37" t="s">
        <v>2530</v>
      </c>
      <c r="F871" s="38" t="s">
        <v>1269</v>
      </c>
      <c r="G871" s="38" t="s">
        <v>1271</v>
      </c>
      <c r="H871" s="35" t="s">
        <v>1440</v>
      </c>
      <c r="I871" s="35"/>
      <c r="J871" s="29" t="s">
        <v>1371</v>
      </c>
      <c r="K871" s="29" t="s">
        <v>1371</v>
      </c>
      <c r="L871" s="29" t="s">
        <v>1366</v>
      </c>
      <c r="M871" s="39">
        <v>19.543142519219181</v>
      </c>
      <c r="N871" s="39">
        <v>79.510225872689944</v>
      </c>
      <c r="O871" s="29">
        <v>44197</v>
      </c>
      <c r="P871" s="29">
        <v>45683</v>
      </c>
      <c r="Q871" s="40">
        <v>4.0684462999999997</v>
      </c>
      <c r="R871" s="39">
        <v>19.516632443531829</v>
      </c>
      <c r="S871" s="39">
        <v>19.516632443531829</v>
      </c>
      <c r="T871" s="39">
        <v>19.516632443531829</v>
      </c>
      <c r="U871" s="39">
        <v>19.57010266940452</v>
      </c>
      <c r="V871" s="39">
        <v>1.3902258726899386</v>
      </c>
      <c r="W871" s="29" t="s">
        <v>265</v>
      </c>
      <c r="X871" s="29" t="s">
        <v>11773</v>
      </c>
      <c r="Y871" s="29">
        <v>45244</v>
      </c>
      <c r="Z871" s="41" t="s">
        <v>11759</v>
      </c>
      <c r="AA871" s="42" t="s">
        <v>1349</v>
      </c>
      <c r="AB871" s="29" t="s">
        <v>258</v>
      </c>
      <c r="AC871" s="29" t="s">
        <v>258</v>
      </c>
      <c r="AD871" s="29" t="s">
        <v>265</v>
      </c>
      <c r="AE871" s="29" t="s">
        <v>1367</v>
      </c>
      <c r="AF871" s="29" t="s">
        <v>1368</v>
      </c>
      <c r="AG871" s="183" t="s">
        <v>1369</v>
      </c>
      <c r="AH871" s="29" t="s">
        <v>1356</v>
      </c>
      <c r="AI871" s="29" t="s">
        <v>1357</v>
      </c>
      <c r="AJ871" s="29" t="s">
        <v>258</v>
      </c>
      <c r="AK871" s="29" t="s">
        <v>258</v>
      </c>
      <c r="AL871" s="29" t="s">
        <v>13327</v>
      </c>
    </row>
    <row r="872" spans="1:38" x14ac:dyDescent="0.2">
      <c r="A872" s="35" t="s">
        <v>16</v>
      </c>
      <c r="B872" s="36">
        <v>4332</v>
      </c>
      <c r="C872" s="36"/>
      <c r="D872" s="36" t="s">
        <v>1349</v>
      </c>
      <c r="E872" s="37" t="s">
        <v>2531</v>
      </c>
      <c r="F872" s="38" t="s">
        <v>1269</v>
      </c>
      <c r="G872" s="38" t="s">
        <v>1273</v>
      </c>
      <c r="H872" s="35" t="s">
        <v>1393</v>
      </c>
      <c r="I872" s="35"/>
      <c r="J872" s="29" t="s">
        <v>1405</v>
      </c>
      <c r="K872" s="29" t="s">
        <v>1416</v>
      </c>
      <c r="L872" s="29" t="s">
        <v>1425</v>
      </c>
      <c r="M872" s="39">
        <v>38.039110936244398</v>
      </c>
      <c r="N872" s="39">
        <v>1.0414537987679673</v>
      </c>
      <c r="O872" s="29">
        <v>44197</v>
      </c>
      <c r="P872" s="29">
        <v>44207</v>
      </c>
      <c r="Q872" s="40">
        <v>2.73785E-2</v>
      </c>
      <c r="R872" s="39">
        <v>1.0414537987679673</v>
      </c>
      <c r="S872" s="39">
        <v>0</v>
      </c>
      <c r="T872" s="39">
        <v>0</v>
      </c>
      <c r="U872" s="39">
        <v>0</v>
      </c>
      <c r="V872" s="39">
        <v>0</v>
      </c>
      <c r="W872" s="29" t="s">
        <v>1357</v>
      </c>
      <c r="X872" s="29" t="s">
        <v>258</v>
      </c>
      <c r="Y872" s="29" t="s">
        <v>1349</v>
      </c>
      <c r="Z872" s="41" t="s">
        <v>1349</v>
      </c>
      <c r="AA872" s="42" t="s">
        <v>1349</v>
      </c>
      <c r="AB872" s="43" t="s">
        <v>265</v>
      </c>
      <c r="AC872" s="29" t="s">
        <v>258</v>
      </c>
      <c r="AD872" s="29" t="s">
        <v>258</v>
      </c>
      <c r="AE872" s="29" t="s">
        <v>1353</v>
      </c>
      <c r="AF872" s="29" t="s">
        <v>1368</v>
      </c>
      <c r="AG872" s="183" t="s">
        <v>1369</v>
      </c>
      <c r="AH872" s="29" t="s">
        <v>1413</v>
      </c>
      <c r="AI872" s="29" t="s">
        <v>1357</v>
      </c>
      <c r="AJ872" s="29" t="s">
        <v>258</v>
      </c>
      <c r="AK872" s="29" t="s">
        <v>258</v>
      </c>
      <c r="AL872" s="29" t="s">
        <v>13326</v>
      </c>
    </row>
    <row r="873" spans="1:38" x14ac:dyDescent="0.2">
      <c r="A873" s="35" t="s">
        <v>16</v>
      </c>
      <c r="B873" s="36">
        <v>4334</v>
      </c>
      <c r="C873" s="36"/>
      <c r="D873" s="36" t="s">
        <v>1349</v>
      </c>
      <c r="E873" s="37" t="s">
        <v>2532</v>
      </c>
      <c r="F873" s="38" t="s">
        <v>1269</v>
      </c>
      <c r="G873" s="38" t="s">
        <v>1273</v>
      </c>
      <c r="H873" s="35" t="s">
        <v>1393</v>
      </c>
      <c r="I873" s="35"/>
      <c r="J873" s="29" t="s">
        <v>1513</v>
      </c>
      <c r="K873" s="29" t="s">
        <v>1611</v>
      </c>
      <c r="L873" s="29" t="s">
        <v>1618</v>
      </c>
      <c r="M873" s="39">
        <v>735.30744774571087</v>
      </c>
      <c r="N873" s="39">
        <v>547.58007392197123</v>
      </c>
      <c r="O873" s="29">
        <v>44197</v>
      </c>
      <c r="P873" s="29">
        <v>44469</v>
      </c>
      <c r="Q873" s="40">
        <v>0.74469540000000001</v>
      </c>
      <c r="R873" s="39">
        <v>547.58007392197123</v>
      </c>
      <c r="S873" s="39">
        <v>0</v>
      </c>
      <c r="T873" s="39">
        <v>0</v>
      </c>
      <c r="U873" s="39">
        <v>0</v>
      </c>
      <c r="V873" s="39">
        <v>0</v>
      </c>
      <c r="W873" s="29" t="s">
        <v>1357</v>
      </c>
      <c r="X873" s="29" t="s">
        <v>258</v>
      </c>
      <c r="Y873" s="29" t="s">
        <v>1349</v>
      </c>
      <c r="Z873" s="41" t="s">
        <v>1349</v>
      </c>
      <c r="AA873" s="42" t="s">
        <v>1349</v>
      </c>
      <c r="AB873" s="29" t="s">
        <v>258</v>
      </c>
      <c r="AC873" s="29" t="s">
        <v>258</v>
      </c>
      <c r="AD873" s="29" t="s">
        <v>258</v>
      </c>
      <c r="AE873" s="29" t="s">
        <v>1353</v>
      </c>
      <c r="AF873" s="29" t="s">
        <v>1368</v>
      </c>
      <c r="AG873" s="183" t="s">
        <v>1369</v>
      </c>
      <c r="AH873" s="29" t="s">
        <v>1413</v>
      </c>
      <c r="AI873" s="29" t="s">
        <v>1357</v>
      </c>
      <c r="AJ873" s="29" t="s">
        <v>258</v>
      </c>
      <c r="AK873" s="29" t="s">
        <v>258</v>
      </c>
      <c r="AL873" s="29" t="s">
        <v>13326</v>
      </c>
    </row>
    <row r="874" spans="1:38" x14ac:dyDescent="0.2">
      <c r="A874" s="35" t="s">
        <v>16</v>
      </c>
      <c r="B874" s="36">
        <v>4341</v>
      </c>
      <c r="C874" s="36"/>
      <c r="D874" s="36" t="s">
        <v>1349</v>
      </c>
      <c r="E874" s="37" t="s">
        <v>2533</v>
      </c>
      <c r="F874" s="38" t="s">
        <v>1269</v>
      </c>
      <c r="G874" s="38" t="s">
        <v>1271</v>
      </c>
      <c r="H874" s="35" t="s">
        <v>1440</v>
      </c>
      <c r="I874" s="35"/>
      <c r="J874" s="29" t="s">
        <v>1371</v>
      </c>
      <c r="K874" s="29" t="s">
        <v>1371</v>
      </c>
      <c r="L874" s="29" t="s">
        <v>1384</v>
      </c>
      <c r="M874" s="39">
        <v>103.53648901987786</v>
      </c>
      <c r="N874" s="39">
        <v>447.87857905544155</v>
      </c>
      <c r="O874" s="29">
        <v>44197</v>
      </c>
      <c r="P874" s="29">
        <v>45777</v>
      </c>
      <c r="Q874" s="40">
        <v>4.3258042000000003</v>
      </c>
      <c r="R874" s="39">
        <v>103.40017796030116</v>
      </c>
      <c r="S874" s="39">
        <v>103.40017796030116</v>
      </c>
      <c r="T874" s="39">
        <v>103.40017796030116</v>
      </c>
      <c r="U874" s="39">
        <v>103.68346611909651</v>
      </c>
      <c r="V874" s="39">
        <v>33.994579055441477</v>
      </c>
      <c r="W874" s="29" t="s">
        <v>265</v>
      </c>
      <c r="X874" s="29" t="s">
        <v>11773</v>
      </c>
      <c r="Y874" s="29">
        <v>45272</v>
      </c>
      <c r="Z874" s="41" t="s">
        <v>11760</v>
      </c>
      <c r="AA874" s="42" t="s">
        <v>1349</v>
      </c>
      <c r="AB874" s="29" t="s">
        <v>258</v>
      </c>
      <c r="AC874" s="29" t="s">
        <v>258</v>
      </c>
      <c r="AD874" s="29" t="s">
        <v>265</v>
      </c>
      <c r="AE874" s="29" t="s">
        <v>1353</v>
      </c>
      <c r="AF874" s="29" t="s">
        <v>1368</v>
      </c>
      <c r="AG874" s="183" t="s">
        <v>1369</v>
      </c>
      <c r="AH874" s="29" t="s">
        <v>1356</v>
      </c>
      <c r="AI874" s="29" t="s">
        <v>1357</v>
      </c>
      <c r="AJ874" s="29" t="s">
        <v>258</v>
      </c>
      <c r="AK874" s="29" t="s">
        <v>258</v>
      </c>
      <c r="AL874" s="29" t="s">
        <v>13327</v>
      </c>
    </row>
    <row r="875" spans="1:38" x14ac:dyDescent="0.2">
      <c r="A875" s="35" t="s">
        <v>16</v>
      </c>
      <c r="B875" s="36">
        <v>4343</v>
      </c>
      <c r="C875" s="36"/>
      <c r="D875" s="36" t="s">
        <v>1349</v>
      </c>
      <c r="E875" s="37" t="s">
        <v>2534</v>
      </c>
      <c r="F875" s="38" t="s">
        <v>1269</v>
      </c>
      <c r="G875" s="38" t="s">
        <v>1273</v>
      </c>
      <c r="H875" s="35" t="s">
        <v>1393</v>
      </c>
      <c r="I875" s="35"/>
      <c r="J875" s="29" t="s">
        <v>1371</v>
      </c>
      <c r="K875" s="29" t="s">
        <v>1371</v>
      </c>
      <c r="L875" s="29" t="s">
        <v>1366</v>
      </c>
      <c r="M875" s="39">
        <v>8.9737827153935648</v>
      </c>
      <c r="N875" s="39">
        <v>2.9236960985626279</v>
      </c>
      <c r="O875" s="29">
        <v>44197</v>
      </c>
      <c r="P875" s="29">
        <v>44316</v>
      </c>
      <c r="Q875" s="40">
        <v>0.32580419999999999</v>
      </c>
      <c r="R875" s="39">
        <v>2.9236960985626279</v>
      </c>
      <c r="S875" s="39">
        <v>0</v>
      </c>
      <c r="T875" s="39">
        <v>0</v>
      </c>
      <c r="U875" s="39">
        <v>0</v>
      </c>
      <c r="V875" s="39">
        <v>0</v>
      </c>
      <c r="W875" s="29" t="s">
        <v>1357</v>
      </c>
      <c r="X875" s="29" t="s">
        <v>258</v>
      </c>
      <c r="Y875" s="29" t="s">
        <v>1349</v>
      </c>
      <c r="Z875" s="41" t="s">
        <v>1349</v>
      </c>
      <c r="AA875" s="42" t="s">
        <v>1349</v>
      </c>
      <c r="AB875" s="29" t="s">
        <v>258</v>
      </c>
      <c r="AC875" s="29" t="s">
        <v>258</v>
      </c>
      <c r="AD875" s="29" t="s">
        <v>265</v>
      </c>
      <c r="AE875" s="29" t="s">
        <v>1367</v>
      </c>
      <c r="AF875" s="29" t="s">
        <v>1368</v>
      </c>
      <c r="AG875" s="183" t="s">
        <v>1369</v>
      </c>
      <c r="AH875" s="29" t="s">
        <v>1413</v>
      </c>
      <c r="AI875" s="29" t="s">
        <v>1357</v>
      </c>
      <c r="AJ875" s="29" t="s">
        <v>258</v>
      </c>
      <c r="AK875" s="29" t="s">
        <v>258</v>
      </c>
      <c r="AL875" s="29" t="s">
        <v>13326</v>
      </c>
    </row>
    <row r="876" spans="1:38" x14ac:dyDescent="0.2">
      <c r="A876" s="35" t="s">
        <v>16</v>
      </c>
      <c r="B876" s="36">
        <v>4346</v>
      </c>
      <c r="C876" s="36"/>
      <c r="D876" s="36" t="s">
        <v>1349</v>
      </c>
      <c r="E876" s="37" t="s">
        <v>2535</v>
      </c>
      <c r="F876" s="38" t="s">
        <v>1269</v>
      </c>
      <c r="G876" s="38" t="s">
        <v>1273</v>
      </c>
      <c r="H876" s="35" t="s">
        <v>1393</v>
      </c>
      <c r="I876" s="35"/>
      <c r="J876" s="29" t="s">
        <v>1371</v>
      </c>
      <c r="K876" s="29" t="s">
        <v>1371</v>
      </c>
      <c r="L876" s="29" t="s">
        <v>1366</v>
      </c>
      <c r="M876" s="39">
        <v>3.1418680498094211</v>
      </c>
      <c r="N876" s="39">
        <v>1.6945872689938399</v>
      </c>
      <c r="O876" s="29">
        <v>44197</v>
      </c>
      <c r="P876" s="29">
        <v>44394</v>
      </c>
      <c r="Q876" s="40">
        <v>0.53935659999999996</v>
      </c>
      <c r="R876" s="39">
        <v>1.6945872689938399</v>
      </c>
      <c r="S876" s="39">
        <v>0</v>
      </c>
      <c r="T876" s="39">
        <v>0</v>
      </c>
      <c r="U876" s="39">
        <v>0</v>
      </c>
      <c r="V876" s="39">
        <v>0</v>
      </c>
      <c r="W876" s="29" t="s">
        <v>1357</v>
      </c>
      <c r="X876" s="29" t="s">
        <v>258</v>
      </c>
      <c r="Y876" s="29" t="s">
        <v>1349</v>
      </c>
      <c r="Z876" s="41" t="s">
        <v>1349</v>
      </c>
      <c r="AA876" s="42" t="s">
        <v>1349</v>
      </c>
      <c r="AB876" s="29" t="s">
        <v>258</v>
      </c>
      <c r="AC876" s="29" t="s">
        <v>258</v>
      </c>
      <c r="AD876" s="29" t="s">
        <v>265</v>
      </c>
      <c r="AE876" s="29" t="s">
        <v>1367</v>
      </c>
      <c r="AF876" s="29" t="s">
        <v>1368</v>
      </c>
      <c r="AG876" s="183" t="s">
        <v>1369</v>
      </c>
      <c r="AH876" s="29" t="s">
        <v>1413</v>
      </c>
      <c r="AI876" s="29" t="s">
        <v>1357</v>
      </c>
      <c r="AJ876" s="29" t="s">
        <v>258</v>
      </c>
      <c r="AK876" s="29" t="s">
        <v>258</v>
      </c>
      <c r="AL876" s="29" t="s">
        <v>13326</v>
      </c>
    </row>
    <row r="877" spans="1:38" x14ac:dyDescent="0.2">
      <c r="A877" s="35" t="s">
        <v>16</v>
      </c>
      <c r="B877" s="36">
        <v>4351</v>
      </c>
      <c r="C877" s="36"/>
      <c r="D877" s="36" t="s">
        <v>1349</v>
      </c>
      <c r="E877" s="37" t="s">
        <v>2536</v>
      </c>
      <c r="F877" s="38" t="s">
        <v>1269</v>
      </c>
      <c r="G877" s="38" t="s">
        <v>1273</v>
      </c>
      <c r="H877" s="35" t="s">
        <v>1393</v>
      </c>
      <c r="I877" s="35"/>
      <c r="J877" s="29" t="s">
        <v>1371</v>
      </c>
      <c r="K877" s="29" t="s">
        <v>1371</v>
      </c>
      <c r="L877" s="29" t="s">
        <v>1366</v>
      </c>
      <c r="M877" s="39">
        <v>4.1910356876813806</v>
      </c>
      <c r="N877" s="39">
        <v>0.66551676933607118</v>
      </c>
      <c r="O877" s="29">
        <v>44197</v>
      </c>
      <c r="P877" s="29">
        <v>44255</v>
      </c>
      <c r="Q877" s="40">
        <v>0.1587953</v>
      </c>
      <c r="R877" s="39">
        <v>0.66551676933607118</v>
      </c>
      <c r="S877" s="39">
        <v>0</v>
      </c>
      <c r="T877" s="39">
        <v>0</v>
      </c>
      <c r="U877" s="39">
        <v>0</v>
      </c>
      <c r="V877" s="39">
        <v>0</v>
      </c>
      <c r="W877" s="29" t="s">
        <v>1357</v>
      </c>
      <c r="X877" s="29" t="s">
        <v>258</v>
      </c>
      <c r="Y877" s="29" t="s">
        <v>1349</v>
      </c>
      <c r="Z877" s="41" t="s">
        <v>1349</v>
      </c>
      <c r="AA877" s="42" t="s">
        <v>1349</v>
      </c>
      <c r="AB877" s="29" t="s">
        <v>258</v>
      </c>
      <c r="AC877" s="29" t="s">
        <v>258</v>
      </c>
      <c r="AD877" s="29" t="s">
        <v>265</v>
      </c>
      <c r="AE877" s="29" t="s">
        <v>1367</v>
      </c>
      <c r="AF877" s="29" t="s">
        <v>1368</v>
      </c>
      <c r="AG877" s="183" t="s">
        <v>1369</v>
      </c>
      <c r="AH877" s="29" t="s">
        <v>1413</v>
      </c>
      <c r="AI877" s="29" t="s">
        <v>1357</v>
      </c>
      <c r="AJ877" s="29" t="s">
        <v>258</v>
      </c>
      <c r="AK877" s="29" t="s">
        <v>258</v>
      </c>
      <c r="AL877" s="29" t="s">
        <v>13326</v>
      </c>
    </row>
    <row r="878" spans="1:38" x14ac:dyDescent="0.2">
      <c r="A878" s="35" t="s">
        <v>16</v>
      </c>
      <c r="B878" s="36">
        <v>4352</v>
      </c>
      <c r="C878" s="36"/>
      <c r="D878" s="36" t="s">
        <v>1349</v>
      </c>
      <c r="E878" s="37" t="s">
        <v>2537</v>
      </c>
      <c r="F878" s="38" t="s">
        <v>1269</v>
      </c>
      <c r="G878" s="38" t="s">
        <v>1273</v>
      </c>
      <c r="H878" s="35" t="s">
        <v>1393</v>
      </c>
      <c r="I878" s="35"/>
      <c r="J878" s="29" t="s">
        <v>281</v>
      </c>
      <c r="K878" s="29" t="s">
        <v>282</v>
      </c>
      <c r="L878" s="29" t="s">
        <v>1366</v>
      </c>
      <c r="M878" s="39">
        <v>16.043596986022326</v>
      </c>
      <c r="N878" s="39">
        <v>66.458485968514722</v>
      </c>
      <c r="O878" s="29">
        <v>44197</v>
      </c>
      <c r="P878" s="29">
        <v>45710</v>
      </c>
      <c r="Q878" s="40">
        <v>4.1423681999999999</v>
      </c>
      <c r="R878" s="39">
        <v>16.022026009582479</v>
      </c>
      <c r="S878" s="39">
        <v>16.022026009582479</v>
      </c>
      <c r="T878" s="39">
        <v>16.022026009582479</v>
      </c>
      <c r="U878" s="39">
        <v>16.065921971252568</v>
      </c>
      <c r="V878" s="39">
        <v>2.3264859685147163</v>
      </c>
      <c r="W878" s="29" t="s">
        <v>265</v>
      </c>
      <c r="X878" s="29" t="s">
        <v>11773</v>
      </c>
      <c r="Y878" s="29">
        <v>45296</v>
      </c>
      <c r="Z878" s="41" t="s">
        <v>11761</v>
      </c>
      <c r="AA878" s="42" t="s">
        <v>1349</v>
      </c>
      <c r="AB878" s="29" t="s">
        <v>258</v>
      </c>
      <c r="AC878" s="29" t="s">
        <v>258</v>
      </c>
      <c r="AD878" s="29" t="s">
        <v>265</v>
      </c>
      <c r="AE878" s="29" t="s">
        <v>1367</v>
      </c>
      <c r="AF878" s="29" t="s">
        <v>1368</v>
      </c>
      <c r="AG878" s="183" t="s">
        <v>1369</v>
      </c>
      <c r="AH878" s="29" t="s">
        <v>1356</v>
      </c>
      <c r="AI878" s="29" t="s">
        <v>1357</v>
      </c>
      <c r="AJ878" s="29" t="s">
        <v>258</v>
      </c>
      <c r="AK878" s="29" t="s">
        <v>258</v>
      </c>
      <c r="AL878" s="29" t="s">
        <v>13327</v>
      </c>
    </row>
    <row r="879" spans="1:38" x14ac:dyDescent="0.2">
      <c r="A879" s="35" t="s">
        <v>16</v>
      </c>
      <c r="B879" s="36">
        <v>4359</v>
      </c>
      <c r="C879" s="36"/>
      <c r="D879" s="36" t="s">
        <v>1349</v>
      </c>
      <c r="E879" s="37" t="s">
        <v>2538</v>
      </c>
      <c r="F879" s="38" t="s">
        <v>1262</v>
      </c>
      <c r="G879" s="38" t="s">
        <v>1263</v>
      </c>
      <c r="H879" s="35" t="s">
        <v>2539</v>
      </c>
      <c r="I879" s="35"/>
      <c r="J879" s="29" t="s">
        <v>322</v>
      </c>
      <c r="K879" s="29" t="s">
        <v>1373</v>
      </c>
      <c r="L879" s="29" t="s">
        <v>1402</v>
      </c>
      <c r="M879" s="39">
        <v>156.19954149628344</v>
      </c>
      <c r="N879" s="39">
        <v>780.46314579055445</v>
      </c>
      <c r="O879" s="29">
        <v>44197</v>
      </c>
      <c r="P879" s="29">
        <v>46022</v>
      </c>
      <c r="Q879" s="40">
        <v>4.9965776999999996</v>
      </c>
      <c r="R879" s="39">
        <v>156.00714579055443</v>
      </c>
      <c r="S879" s="39">
        <v>156.00714579055443</v>
      </c>
      <c r="T879" s="39">
        <v>156.00714579055443</v>
      </c>
      <c r="U879" s="39">
        <v>156.43456262833675</v>
      </c>
      <c r="V879" s="39">
        <v>156.00714579055443</v>
      </c>
      <c r="W879" s="29" t="s">
        <v>265</v>
      </c>
      <c r="X879" s="29" t="s">
        <v>11773</v>
      </c>
      <c r="Y879" s="29">
        <v>45279</v>
      </c>
      <c r="Z879" s="41" t="s">
        <v>11760</v>
      </c>
      <c r="AA879" s="42" t="s">
        <v>1349</v>
      </c>
      <c r="AB879" s="29" t="s">
        <v>258</v>
      </c>
      <c r="AC879" s="29" t="s">
        <v>258</v>
      </c>
      <c r="AD879" s="29" t="s">
        <v>265</v>
      </c>
      <c r="AE879" s="29" t="s">
        <v>1353</v>
      </c>
      <c r="AF879" s="29" t="s">
        <v>1361</v>
      </c>
      <c r="AG879" s="183" t="s">
        <v>1362</v>
      </c>
      <c r="AH879" s="29" t="s">
        <v>1356</v>
      </c>
      <c r="AI879" s="29" t="s">
        <v>1357</v>
      </c>
      <c r="AJ879" s="29" t="s">
        <v>258</v>
      </c>
      <c r="AK879" s="29" t="s">
        <v>258</v>
      </c>
      <c r="AL879" s="29" t="s">
        <v>13327</v>
      </c>
    </row>
    <row r="880" spans="1:38" x14ac:dyDescent="0.2">
      <c r="A880" s="35" t="s">
        <v>16</v>
      </c>
      <c r="B880" s="36">
        <v>4364</v>
      </c>
      <c r="C880" s="36"/>
      <c r="D880" s="36" t="s">
        <v>1349</v>
      </c>
      <c r="E880" s="37" t="s">
        <v>2540</v>
      </c>
      <c r="F880" s="38" t="s">
        <v>1269</v>
      </c>
      <c r="G880" s="38" t="s">
        <v>1273</v>
      </c>
      <c r="H880" s="35" t="s">
        <v>1393</v>
      </c>
      <c r="I880" s="35"/>
      <c r="J880" s="29" t="s">
        <v>1371</v>
      </c>
      <c r="K880" s="29" t="s">
        <v>1371</v>
      </c>
      <c r="L880" s="29" t="s">
        <v>1384</v>
      </c>
      <c r="M880" s="39">
        <v>104.94566372175935</v>
      </c>
      <c r="N880" s="39">
        <v>445.35462833675564</v>
      </c>
      <c r="O880" s="29">
        <v>44197</v>
      </c>
      <c r="P880" s="29">
        <v>45747</v>
      </c>
      <c r="Q880" s="40">
        <v>4.2436686999999997</v>
      </c>
      <c r="R880" s="39">
        <v>104.8062149212868</v>
      </c>
      <c r="S880" s="39">
        <v>104.8062149212868</v>
      </c>
      <c r="T880" s="39">
        <v>104.8062149212868</v>
      </c>
      <c r="U880" s="39">
        <v>105.09335523613963</v>
      </c>
      <c r="V880" s="39">
        <v>25.842628336755645</v>
      </c>
      <c r="W880" s="29" t="s">
        <v>265</v>
      </c>
      <c r="X880" s="29" t="s">
        <v>11773</v>
      </c>
      <c r="Y880" s="29">
        <v>45258</v>
      </c>
      <c r="Z880" s="41" t="s">
        <v>11759</v>
      </c>
      <c r="AA880" s="42" t="s">
        <v>1349</v>
      </c>
      <c r="AB880" s="29" t="s">
        <v>258</v>
      </c>
      <c r="AC880" s="29" t="s">
        <v>258</v>
      </c>
      <c r="AD880" s="29" t="s">
        <v>265</v>
      </c>
      <c r="AE880" s="29" t="s">
        <v>1353</v>
      </c>
      <c r="AF880" s="29" t="s">
        <v>1368</v>
      </c>
      <c r="AG880" s="183" t="s">
        <v>1369</v>
      </c>
      <c r="AH880" s="29" t="s">
        <v>1356</v>
      </c>
      <c r="AI880" s="29" t="s">
        <v>1357</v>
      </c>
      <c r="AJ880" s="29" t="s">
        <v>258</v>
      </c>
      <c r="AK880" s="29" t="s">
        <v>258</v>
      </c>
      <c r="AL880" s="29" t="s">
        <v>13327</v>
      </c>
    </row>
    <row r="881" spans="1:38" x14ac:dyDescent="0.2">
      <c r="A881" s="35" t="s">
        <v>16</v>
      </c>
      <c r="B881" s="36">
        <v>4375</v>
      </c>
      <c r="C881" s="36"/>
      <c r="D881" s="36" t="s">
        <v>1349</v>
      </c>
      <c r="E881" s="37" t="s">
        <v>2541</v>
      </c>
      <c r="F881" s="38" t="s">
        <v>1269</v>
      </c>
      <c r="G881" s="38" t="s">
        <v>1274</v>
      </c>
      <c r="H881" s="35" t="s">
        <v>2334</v>
      </c>
      <c r="I881" s="35"/>
      <c r="J881" s="29" t="s">
        <v>281</v>
      </c>
      <c r="K881" s="29" t="s">
        <v>282</v>
      </c>
      <c r="L881" s="29" t="s">
        <v>1384</v>
      </c>
      <c r="M881" s="39">
        <v>64.861702419110202</v>
      </c>
      <c r="N881" s="39">
        <v>64.639726214921282</v>
      </c>
      <c r="O881" s="29">
        <v>44197</v>
      </c>
      <c r="P881" s="29">
        <v>44561</v>
      </c>
      <c r="Q881" s="40">
        <v>0.99657770000000001</v>
      </c>
      <c r="R881" s="39">
        <v>64.639726214921282</v>
      </c>
      <c r="S881" s="39">
        <v>0</v>
      </c>
      <c r="T881" s="39">
        <v>0</v>
      </c>
      <c r="U881" s="39">
        <v>0</v>
      </c>
      <c r="V881" s="39">
        <v>0</v>
      </c>
      <c r="W881" s="29" t="s">
        <v>1357</v>
      </c>
      <c r="X881" s="29" t="s">
        <v>258</v>
      </c>
      <c r="Y881" s="29" t="s">
        <v>1349</v>
      </c>
      <c r="Z881" s="41" t="s">
        <v>1349</v>
      </c>
      <c r="AA881" s="42" t="s">
        <v>1349</v>
      </c>
      <c r="AB881" s="29" t="s">
        <v>258</v>
      </c>
      <c r="AC881" s="29" t="s">
        <v>258</v>
      </c>
      <c r="AD881" s="29" t="s">
        <v>265</v>
      </c>
      <c r="AE881" s="29" t="s">
        <v>1353</v>
      </c>
      <c r="AF881" s="29" t="s">
        <v>1368</v>
      </c>
      <c r="AG881" s="183" t="s">
        <v>1369</v>
      </c>
      <c r="AH881" s="29" t="s">
        <v>1413</v>
      </c>
      <c r="AI881" s="29" t="s">
        <v>1357</v>
      </c>
      <c r="AJ881" s="29" t="s">
        <v>258</v>
      </c>
      <c r="AK881" s="29" t="s">
        <v>258</v>
      </c>
      <c r="AL881" s="29" t="s">
        <v>13326</v>
      </c>
    </row>
    <row r="882" spans="1:38" x14ac:dyDescent="0.2">
      <c r="A882" s="35" t="s">
        <v>16</v>
      </c>
      <c r="B882" s="36">
        <v>4376</v>
      </c>
      <c r="C882" s="36"/>
      <c r="D882" s="36" t="s">
        <v>1349</v>
      </c>
      <c r="E882" s="37" t="s">
        <v>2542</v>
      </c>
      <c r="F882" s="38" t="s">
        <v>1269</v>
      </c>
      <c r="G882" s="38" t="s">
        <v>1274</v>
      </c>
      <c r="H882" s="35" t="s">
        <v>2334</v>
      </c>
      <c r="I882" s="35"/>
      <c r="J882" s="29" t="s">
        <v>281</v>
      </c>
      <c r="K882" s="29" t="s">
        <v>282</v>
      </c>
      <c r="L882" s="29" t="s">
        <v>1384</v>
      </c>
      <c r="M882" s="39">
        <v>61.51827233910695</v>
      </c>
      <c r="N882" s="39">
        <v>122.78390143737165</v>
      </c>
      <c r="O882" s="29">
        <v>44197</v>
      </c>
      <c r="P882" s="29">
        <v>44926</v>
      </c>
      <c r="Q882" s="40">
        <v>1.9958932</v>
      </c>
      <c r="R882" s="39">
        <v>61.391950718685827</v>
      </c>
      <c r="S882" s="39">
        <v>61.391950718685827</v>
      </c>
      <c r="T882" s="39">
        <v>0</v>
      </c>
      <c r="U882" s="39">
        <v>0</v>
      </c>
      <c r="V882" s="39">
        <v>0</v>
      </c>
      <c r="W882" s="29" t="s">
        <v>1357</v>
      </c>
      <c r="X882" s="29" t="s">
        <v>258</v>
      </c>
      <c r="Y882" s="29" t="s">
        <v>1349</v>
      </c>
      <c r="Z882" s="41" t="s">
        <v>1349</v>
      </c>
      <c r="AA882" s="42" t="s">
        <v>1349</v>
      </c>
      <c r="AB882" s="29" t="s">
        <v>258</v>
      </c>
      <c r="AC882" s="29" t="s">
        <v>258</v>
      </c>
      <c r="AD882" s="29" t="s">
        <v>265</v>
      </c>
      <c r="AE882" s="29" t="s">
        <v>1353</v>
      </c>
      <c r="AF882" s="29" t="s">
        <v>1368</v>
      </c>
      <c r="AG882" s="183" t="s">
        <v>1369</v>
      </c>
      <c r="AH882" s="29" t="s">
        <v>1413</v>
      </c>
      <c r="AI882" s="29" t="s">
        <v>1357</v>
      </c>
      <c r="AJ882" s="29" t="s">
        <v>258</v>
      </c>
      <c r="AK882" s="29" t="s">
        <v>258</v>
      </c>
      <c r="AL882" s="29" t="s">
        <v>13326</v>
      </c>
    </row>
    <row r="883" spans="1:38" x14ac:dyDescent="0.2">
      <c r="A883" s="35" t="s">
        <v>16</v>
      </c>
      <c r="B883" s="36">
        <v>4377</v>
      </c>
      <c r="C883" s="36"/>
      <c r="D883" s="36" t="s">
        <v>1349</v>
      </c>
      <c r="E883" s="37" t="s">
        <v>2543</v>
      </c>
      <c r="F883" s="38" t="s">
        <v>1269</v>
      </c>
      <c r="G883" s="38" t="s">
        <v>1273</v>
      </c>
      <c r="H883" s="35" t="s">
        <v>1393</v>
      </c>
      <c r="I883" s="35"/>
      <c r="J883" s="29" t="s">
        <v>1371</v>
      </c>
      <c r="K883" s="29" t="s">
        <v>1371</v>
      </c>
      <c r="L883" s="29" t="s">
        <v>1366</v>
      </c>
      <c r="M883" s="39">
        <v>23.7532301073472</v>
      </c>
      <c r="N883" s="39">
        <v>41.425894592744697</v>
      </c>
      <c r="O883" s="29">
        <v>44197</v>
      </c>
      <c r="P883" s="29">
        <v>44834</v>
      </c>
      <c r="Q883" s="40">
        <v>1.744011</v>
      </c>
      <c r="R883" s="39">
        <v>23.699767282683094</v>
      </c>
      <c r="S883" s="39">
        <v>17.726127310061603</v>
      </c>
      <c r="T883" s="39">
        <v>0</v>
      </c>
      <c r="U883" s="39">
        <v>0</v>
      </c>
      <c r="V883" s="39">
        <v>0</v>
      </c>
      <c r="W883" s="29" t="s">
        <v>1357</v>
      </c>
      <c r="X883" s="29" t="s">
        <v>258</v>
      </c>
      <c r="Y883" s="29" t="s">
        <v>1349</v>
      </c>
      <c r="Z883" s="41" t="s">
        <v>1349</v>
      </c>
      <c r="AA883" s="42" t="s">
        <v>1349</v>
      </c>
      <c r="AB883" s="29" t="s">
        <v>258</v>
      </c>
      <c r="AC883" s="29" t="s">
        <v>258</v>
      </c>
      <c r="AD883" s="29" t="s">
        <v>265</v>
      </c>
      <c r="AE883" s="29" t="s">
        <v>1367</v>
      </c>
      <c r="AF883" s="29" t="s">
        <v>1368</v>
      </c>
      <c r="AG883" s="183" t="s">
        <v>1369</v>
      </c>
      <c r="AH883" s="29" t="s">
        <v>1413</v>
      </c>
      <c r="AI883" s="29" t="s">
        <v>1357</v>
      </c>
      <c r="AJ883" s="29" t="s">
        <v>258</v>
      </c>
      <c r="AK883" s="29" t="s">
        <v>258</v>
      </c>
      <c r="AL883" s="29" t="s">
        <v>13326</v>
      </c>
    </row>
    <row r="884" spans="1:38" x14ac:dyDescent="0.2">
      <c r="A884" s="35" t="s">
        <v>16</v>
      </c>
      <c r="B884" s="36">
        <v>4382</v>
      </c>
      <c r="C884" s="36"/>
      <c r="D884" s="36" t="s">
        <v>1349</v>
      </c>
      <c r="E884" s="37" t="s">
        <v>2544</v>
      </c>
      <c r="F884" s="38" t="s">
        <v>1269</v>
      </c>
      <c r="G884" s="38" t="s">
        <v>1273</v>
      </c>
      <c r="H884" s="35" t="s">
        <v>1393</v>
      </c>
      <c r="I884" s="35"/>
      <c r="J884" s="29" t="s">
        <v>1371</v>
      </c>
      <c r="K884" s="29" t="s">
        <v>1371</v>
      </c>
      <c r="L884" s="29" t="s">
        <v>1366</v>
      </c>
      <c r="M884" s="39">
        <v>4.724401358265391</v>
      </c>
      <c r="N884" s="39">
        <v>0.38804106776180702</v>
      </c>
      <c r="O884" s="29">
        <v>44197</v>
      </c>
      <c r="P884" s="29">
        <v>44227</v>
      </c>
      <c r="Q884" s="40">
        <v>8.21355E-2</v>
      </c>
      <c r="R884" s="39">
        <v>0.38804106776180702</v>
      </c>
      <c r="S884" s="39">
        <v>0</v>
      </c>
      <c r="T884" s="39">
        <v>0</v>
      </c>
      <c r="U884" s="39">
        <v>0</v>
      </c>
      <c r="V884" s="39">
        <v>0</v>
      </c>
      <c r="W884" s="29" t="s">
        <v>1357</v>
      </c>
      <c r="X884" s="29" t="s">
        <v>258</v>
      </c>
      <c r="Y884" s="29" t="s">
        <v>1349</v>
      </c>
      <c r="Z884" s="41" t="s">
        <v>1349</v>
      </c>
      <c r="AA884" s="42" t="s">
        <v>1349</v>
      </c>
      <c r="AB884" s="29" t="s">
        <v>258</v>
      </c>
      <c r="AC884" s="29" t="s">
        <v>258</v>
      </c>
      <c r="AD884" s="29" t="s">
        <v>265</v>
      </c>
      <c r="AE884" s="29" t="s">
        <v>1367</v>
      </c>
      <c r="AF884" s="29" t="s">
        <v>1368</v>
      </c>
      <c r="AG884" s="183" t="s">
        <v>1369</v>
      </c>
      <c r="AH884" s="29" t="s">
        <v>1413</v>
      </c>
      <c r="AI884" s="29" t="s">
        <v>1357</v>
      </c>
      <c r="AJ884" s="29" t="s">
        <v>258</v>
      </c>
      <c r="AK884" s="29" t="s">
        <v>258</v>
      </c>
      <c r="AL884" s="29" t="s">
        <v>13326</v>
      </c>
    </row>
    <row r="885" spans="1:38" x14ac:dyDescent="0.2">
      <c r="A885" s="35" t="s">
        <v>16</v>
      </c>
      <c r="B885" s="36">
        <v>4400</v>
      </c>
      <c r="C885" s="36"/>
      <c r="D885" s="36" t="s">
        <v>1349</v>
      </c>
      <c r="E885" s="37" t="s">
        <v>2545</v>
      </c>
      <c r="F885" s="38" t="s">
        <v>1269</v>
      </c>
      <c r="G885" s="38" t="s">
        <v>1271</v>
      </c>
      <c r="H885" s="35" t="s">
        <v>1440</v>
      </c>
      <c r="I885" s="35"/>
      <c r="J885" s="29" t="s">
        <v>1371</v>
      </c>
      <c r="K885" s="29" t="s">
        <v>1371</v>
      </c>
      <c r="L885" s="29" t="s">
        <v>1384</v>
      </c>
      <c r="M885" s="39">
        <v>62.763094212802869</v>
      </c>
      <c r="N885" s="39">
        <v>256.03562217659135</v>
      </c>
      <c r="O885" s="29">
        <v>44197</v>
      </c>
      <c r="P885" s="29">
        <v>45687</v>
      </c>
      <c r="Q885" s="40">
        <v>4.0793977000000003</v>
      </c>
      <c r="R885" s="39">
        <v>62.678069815195066</v>
      </c>
      <c r="S885" s="39">
        <v>62.678069815195066</v>
      </c>
      <c r="T885" s="39">
        <v>62.678069815195066</v>
      </c>
      <c r="U885" s="39">
        <v>62.849790554414781</v>
      </c>
      <c r="V885" s="39">
        <v>5.151622176591375</v>
      </c>
      <c r="W885" s="29" t="s">
        <v>265</v>
      </c>
      <c r="X885" s="29" t="s">
        <v>11773</v>
      </c>
      <c r="Y885" s="29">
        <v>45393</v>
      </c>
      <c r="Z885" s="41" t="s">
        <v>11761</v>
      </c>
      <c r="AA885" s="42" t="s">
        <v>1349</v>
      </c>
      <c r="AB885" s="29" t="s">
        <v>258</v>
      </c>
      <c r="AC885" s="29" t="s">
        <v>258</v>
      </c>
      <c r="AD885" s="29" t="s">
        <v>265</v>
      </c>
      <c r="AE885" s="29" t="s">
        <v>1353</v>
      </c>
      <c r="AF885" s="29" t="s">
        <v>1368</v>
      </c>
      <c r="AG885" s="183" t="s">
        <v>1369</v>
      </c>
      <c r="AH885" s="29" t="s">
        <v>1356</v>
      </c>
      <c r="AI885" s="29" t="s">
        <v>1357</v>
      </c>
      <c r="AJ885" s="29" t="s">
        <v>258</v>
      </c>
      <c r="AK885" s="29" t="s">
        <v>258</v>
      </c>
      <c r="AL885" s="29" t="s">
        <v>13327</v>
      </c>
    </row>
    <row r="886" spans="1:38" x14ac:dyDescent="0.2">
      <c r="A886" s="35" t="s">
        <v>16</v>
      </c>
      <c r="B886" s="36">
        <v>4408</v>
      </c>
      <c r="C886" s="36"/>
      <c r="D886" s="36" t="s">
        <v>1349</v>
      </c>
      <c r="E886" s="37" t="s">
        <v>2546</v>
      </c>
      <c r="F886" s="38" t="s">
        <v>1269</v>
      </c>
      <c r="G886" s="38" t="s">
        <v>1271</v>
      </c>
      <c r="H886" s="35" t="s">
        <v>1440</v>
      </c>
      <c r="I886" s="35"/>
      <c r="J886" s="29" t="s">
        <v>484</v>
      </c>
      <c r="K886" s="29" t="s">
        <v>1551</v>
      </c>
      <c r="L886" s="29" t="s">
        <v>1366</v>
      </c>
      <c r="M886" s="39">
        <v>23.96159315345232</v>
      </c>
      <c r="N886" s="39">
        <v>107.65495961670089</v>
      </c>
      <c r="O886" s="29">
        <v>44197</v>
      </c>
      <c r="P886" s="29">
        <v>45838</v>
      </c>
      <c r="Q886" s="40">
        <v>4.4928131000000002</v>
      </c>
      <c r="R886" s="39">
        <v>23.930609171800135</v>
      </c>
      <c r="S886" s="39">
        <v>23.930609171800135</v>
      </c>
      <c r="T886" s="39">
        <v>23.930609171800135</v>
      </c>
      <c r="U886" s="39">
        <v>23.996172484599587</v>
      </c>
      <c r="V886" s="39">
        <v>11.866959616700889</v>
      </c>
      <c r="W886" s="29" t="s">
        <v>265</v>
      </c>
      <c r="X886" s="29" t="s">
        <v>11773</v>
      </c>
      <c r="Y886" s="29">
        <v>45287</v>
      </c>
      <c r="Z886" s="41" t="s">
        <v>11760</v>
      </c>
      <c r="AA886" s="42" t="s">
        <v>1349</v>
      </c>
      <c r="AB886" s="29" t="s">
        <v>258</v>
      </c>
      <c r="AC886" s="29" t="s">
        <v>258</v>
      </c>
      <c r="AD886" s="29" t="s">
        <v>265</v>
      </c>
      <c r="AE886" s="29" t="s">
        <v>1367</v>
      </c>
      <c r="AF886" s="29" t="s">
        <v>1368</v>
      </c>
      <c r="AG886" s="183" t="s">
        <v>1369</v>
      </c>
      <c r="AH886" s="29" t="s">
        <v>1356</v>
      </c>
      <c r="AI886" s="29" t="s">
        <v>1357</v>
      </c>
      <c r="AJ886" s="29" t="s">
        <v>258</v>
      </c>
      <c r="AK886" s="29" t="s">
        <v>258</v>
      </c>
      <c r="AL886" s="29" t="s">
        <v>13327</v>
      </c>
    </row>
    <row r="887" spans="1:38" x14ac:dyDescent="0.2">
      <c r="A887" s="35" t="s">
        <v>16</v>
      </c>
      <c r="B887" s="36">
        <v>4411</v>
      </c>
      <c r="C887" s="36"/>
      <c r="D887" s="36" t="s">
        <v>1349</v>
      </c>
      <c r="E887" s="37" t="s">
        <v>2547</v>
      </c>
      <c r="F887" s="38" t="s">
        <v>1269</v>
      </c>
      <c r="G887" s="38" t="s">
        <v>1273</v>
      </c>
      <c r="H887" s="35" t="s">
        <v>1393</v>
      </c>
      <c r="I887" s="35"/>
      <c r="J887" s="29" t="s">
        <v>1371</v>
      </c>
      <c r="K887" s="29" t="s">
        <v>1371</v>
      </c>
      <c r="L887" s="29" t="s">
        <v>1366</v>
      </c>
      <c r="M887" s="39">
        <v>13.298765139477018</v>
      </c>
      <c r="N887" s="39">
        <v>3.2404928131416835</v>
      </c>
      <c r="O887" s="29">
        <v>44197</v>
      </c>
      <c r="P887" s="29">
        <v>44286</v>
      </c>
      <c r="Q887" s="40">
        <v>0.24366869999999999</v>
      </c>
      <c r="R887" s="39">
        <v>3.2404928131416835</v>
      </c>
      <c r="S887" s="39">
        <v>0</v>
      </c>
      <c r="T887" s="39">
        <v>0</v>
      </c>
      <c r="U887" s="39">
        <v>0</v>
      </c>
      <c r="V887" s="39">
        <v>0</v>
      </c>
      <c r="W887" s="29" t="s">
        <v>1357</v>
      </c>
      <c r="X887" s="29" t="s">
        <v>258</v>
      </c>
      <c r="Y887" s="29" t="s">
        <v>1349</v>
      </c>
      <c r="Z887" s="41" t="s">
        <v>1349</v>
      </c>
      <c r="AA887" s="42" t="s">
        <v>1349</v>
      </c>
      <c r="AB887" s="29" t="s">
        <v>258</v>
      </c>
      <c r="AC887" s="29" t="s">
        <v>258</v>
      </c>
      <c r="AD887" s="29" t="s">
        <v>265</v>
      </c>
      <c r="AE887" s="29" t="s">
        <v>1367</v>
      </c>
      <c r="AF887" s="29" t="s">
        <v>1368</v>
      </c>
      <c r="AG887" s="183" t="s">
        <v>1369</v>
      </c>
      <c r="AH887" s="29" t="s">
        <v>1413</v>
      </c>
      <c r="AI887" s="29" t="s">
        <v>1357</v>
      </c>
      <c r="AJ887" s="29" t="s">
        <v>258</v>
      </c>
      <c r="AK887" s="29" t="s">
        <v>258</v>
      </c>
      <c r="AL887" s="29" t="s">
        <v>13326</v>
      </c>
    </row>
    <row r="888" spans="1:38" x14ac:dyDescent="0.2">
      <c r="A888" s="35" t="s">
        <v>16</v>
      </c>
      <c r="B888" s="36">
        <v>4413</v>
      </c>
      <c r="C888" s="36"/>
      <c r="D888" s="36" t="s">
        <v>1349</v>
      </c>
      <c r="E888" s="37" t="s">
        <v>2548</v>
      </c>
      <c r="F888" s="38" t="s">
        <v>1269</v>
      </c>
      <c r="G888" s="38" t="s">
        <v>1271</v>
      </c>
      <c r="H888" s="35" t="s">
        <v>1440</v>
      </c>
      <c r="I888" s="35"/>
      <c r="J888" s="29" t="s">
        <v>1371</v>
      </c>
      <c r="K888" s="29" t="s">
        <v>1371</v>
      </c>
      <c r="L888" s="29" t="s">
        <v>1384</v>
      </c>
      <c r="M888" s="39">
        <v>145.19858809469872</v>
      </c>
      <c r="N888" s="39">
        <v>603.45368104038334</v>
      </c>
      <c r="O888" s="29">
        <v>44197</v>
      </c>
      <c r="P888" s="29">
        <v>45715</v>
      </c>
      <c r="Q888" s="40">
        <v>4.1560575000000002</v>
      </c>
      <c r="R888" s="39">
        <v>145.00368240930871</v>
      </c>
      <c r="S888" s="39">
        <v>145.00368240930871</v>
      </c>
      <c r="T888" s="39">
        <v>145.00368240930871</v>
      </c>
      <c r="U888" s="39">
        <v>145.40095277207394</v>
      </c>
      <c r="V888" s="39">
        <v>23.041681040383303</v>
      </c>
      <c r="W888" s="29" t="s">
        <v>1357</v>
      </c>
      <c r="X888" s="29" t="s">
        <v>258</v>
      </c>
      <c r="Y888" s="29" t="s">
        <v>1349</v>
      </c>
      <c r="Z888" s="41" t="s">
        <v>1349</v>
      </c>
      <c r="AA888" s="42" t="s">
        <v>1349</v>
      </c>
      <c r="AB888" s="29" t="s">
        <v>258</v>
      </c>
      <c r="AC888" s="29" t="s">
        <v>258</v>
      </c>
      <c r="AD888" s="29" t="s">
        <v>265</v>
      </c>
      <c r="AE888" s="29" t="s">
        <v>1353</v>
      </c>
      <c r="AF888" s="29" t="s">
        <v>1368</v>
      </c>
      <c r="AG888" s="183" t="s">
        <v>1369</v>
      </c>
      <c r="AH888" s="29" t="s">
        <v>1356</v>
      </c>
      <c r="AI888" s="29" t="s">
        <v>1357</v>
      </c>
      <c r="AJ888" s="29" t="s">
        <v>258</v>
      </c>
      <c r="AK888" s="29" t="s">
        <v>258</v>
      </c>
      <c r="AL888" s="29" t="s">
        <v>13326</v>
      </c>
    </row>
    <row r="889" spans="1:38" x14ac:dyDescent="0.2">
      <c r="A889" s="35" t="s">
        <v>16</v>
      </c>
      <c r="B889" s="36">
        <v>4419</v>
      </c>
      <c r="C889" s="36"/>
      <c r="D889" s="36" t="s">
        <v>1349</v>
      </c>
      <c r="E889" s="37" t="s">
        <v>2549</v>
      </c>
      <c r="F889" s="38" t="s">
        <v>1269</v>
      </c>
      <c r="G889" s="38" t="s">
        <v>1273</v>
      </c>
      <c r="H889" s="35" t="s">
        <v>1393</v>
      </c>
      <c r="I889" s="35"/>
      <c r="J889" s="29" t="s">
        <v>1513</v>
      </c>
      <c r="K889" s="29" t="s">
        <v>1611</v>
      </c>
      <c r="L889" s="29" t="s">
        <v>1618</v>
      </c>
      <c r="M889" s="39">
        <v>76.836044114938474</v>
      </c>
      <c r="N889" s="39">
        <v>61.00602874743327</v>
      </c>
      <c r="O889" s="29">
        <v>44197</v>
      </c>
      <c r="P889" s="29">
        <v>44487</v>
      </c>
      <c r="Q889" s="40">
        <v>0.79397669999999998</v>
      </c>
      <c r="R889" s="39">
        <v>61.00602874743327</v>
      </c>
      <c r="S889" s="39">
        <v>0</v>
      </c>
      <c r="T889" s="39">
        <v>0</v>
      </c>
      <c r="U889" s="39">
        <v>0</v>
      </c>
      <c r="V889" s="39">
        <v>0</v>
      </c>
      <c r="W889" s="29" t="s">
        <v>1357</v>
      </c>
      <c r="X889" s="29" t="s">
        <v>258</v>
      </c>
      <c r="Y889" s="29" t="s">
        <v>1349</v>
      </c>
      <c r="Z889" s="41" t="s">
        <v>1349</v>
      </c>
      <c r="AA889" s="42" t="s">
        <v>1349</v>
      </c>
      <c r="AB889" s="29" t="s">
        <v>258</v>
      </c>
      <c r="AC889" s="29" t="s">
        <v>258</v>
      </c>
      <c r="AD889" s="29" t="s">
        <v>258</v>
      </c>
      <c r="AE889" s="29" t="s">
        <v>1353</v>
      </c>
      <c r="AF889" s="29" t="s">
        <v>1368</v>
      </c>
      <c r="AG889" s="183" t="s">
        <v>1369</v>
      </c>
      <c r="AH889" s="29" t="s">
        <v>1413</v>
      </c>
      <c r="AI889" s="29" t="s">
        <v>1357</v>
      </c>
      <c r="AJ889" s="29" t="s">
        <v>258</v>
      </c>
      <c r="AK889" s="29" t="s">
        <v>258</v>
      </c>
      <c r="AL889" s="29" t="s">
        <v>13326</v>
      </c>
    </row>
    <row r="890" spans="1:38" x14ac:dyDescent="0.2">
      <c r="A890" s="35" t="s">
        <v>16</v>
      </c>
      <c r="B890" s="36">
        <v>4420</v>
      </c>
      <c r="C890" s="36"/>
      <c r="D890" s="36" t="s">
        <v>1349</v>
      </c>
      <c r="E890" s="37" t="s">
        <v>2550</v>
      </c>
      <c r="F890" s="38" t="s">
        <v>1269</v>
      </c>
      <c r="G890" s="38" t="s">
        <v>1271</v>
      </c>
      <c r="H890" s="35" t="s">
        <v>1440</v>
      </c>
      <c r="I890" s="35"/>
      <c r="J890" s="29" t="s">
        <v>1506</v>
      </c>
      <c r="K890" s="29" t="s">
        <v>1642</v>
      </c>
      <c r="L890" s="29" t="s">
        <v>2220</v>
      </c>
      <c r="M890" s="39">
        <v>62.124586070970793</v>
      </c>
      <c r="N890" s="39">
        <v>21.771244353182752</v>
      </c>
      <c r="O890" s="29">
        <v>44197</v>
      </c>
      <c r="P890" s="29">
        <v>44325</v>
      </c>
      <c r="Q890" s="40">
        <v>0.3504449</v>
      </c>
      <c r="R890" s="39">
        <v>21.771244353182752</v>
      </c>
      <c r="S890" s="39">
        <v>0</v>
      </c>
      <c r="T890" s="39">
        <v>0</v>
      </c>
      <c r="U890" s="39">
        <v>0</v>
      </c>
      <c r="V890" s="39">
        <v>0</v>
      </c>
      <c r="W890" s="29" t="s">
        <v>1357</v>
      </c>
      <c r="X890" s="29" t="s">
        <v>258</v>
      </c>
      <c r="Y890" s="29" t="s">
        <v>1349</v>
      </c>
      <c r="Z890" s="41" t="s">
        <v>1349</v>
      </c>
      <c r="AA890" s="42" t="s">
        <v>1349</v>
      </c>
      <c r="AB890" s="29" t="s">
        <v>258</v>
      </c>
      <c r="AC890" s="29" t="s">
        <v>258</v>
      </c>
      <c r="AD890" s="29" t="s">
        <v>258</v>
      </c>
      <c r="AE890" s="29" t="s">
        <v>1353</v>
      </c>
      <c r="AF890" s="29" t="s">
        <v>2221</v>
      </c>
      <c r="AG890" s="183" t="s">
        <v>2222</v>
      </c>
      <c r="AH890" s="29" t="s">
        <v>1413</v>
      </c>
      <c r="AI890" s="29" t="s">
        <v>1357</v>
      </c>
      <c r="AJ890" s="29" t="s">
        <v>258</v>
      </c>
      <c r="AK890" s="29" t="s">
        <v>258</v>
      </c>
      <c r="AL890" s="29" t="s">
        <v>13326</v>
      </c>
    </row>
    <row r="891" spans="1:38" x14ac:dyDescent="0.2">
      <c r="A891" s="35" t="s">
        <v>16</v>
      </c>
      <c r="B891" s="36">
        <v>4429</v>
      </c>
      <c r="C891" s="36"/>
      <c r="D891" s="36" t="s">
        <v>1349</v>
      </c>
      <c r="E891" s="37" t="s">
        <v>2551</v>
      </c>
      <c r="F891" s="38" t="s">
        <v>1269</v>
      </c>
      <c r="G891" s="38" t="s">
        <v>1271</v>
      </c>
      <c r="H891" s="35" t="s">
        <v>1440</v>
      </c>
      <c r="I891" s="35"/>
      <c r="J891" s="29" t="s">
        <v>484</v>
      </c>
      <c r="K891" s="29" t="s">
        <v>1551</v>
      </c>
      <c r="L891" s="29" t="s">
        <v>1384</v>
      </c>
      <c r="M891" s="39">
        <v>62.483962365805283</v>
      </c>
      <c r="N891" s="39">
        <v>35.582929500342232</v>
      </c>
      <c r="O891" s="29">
        <v>44197</v>
      </c>
      <c r="P891" s="29">
        <v>44405</v>
      </c>
      <c r="Q891" s="40">
        <v>0.56947300000000001</v>
      </c>
      <c r="R891" s="39">
        <v>35.582929500342232</v>
      </c>
      <c r="S891" s="39">
        <v>0</v>
      </c>
      <c r="T891" s="39">
        <v>0</v>
      </c>
      <c r="U891" s="39">
        <v>0</v>
      </c>
      <c r="V891" s="39">
        <v>0</v>
      </c>
      <c r="W891" s="29" t="s">
        <v>1357</v>
      </c>
      <c r="X891" s="29" t="s">
        <v>258</v>
      </c>
      <c r="Y891" s="29" t="s">
        <v>1349</v>
      </c>
      <c r="Z891" s="41" t="s">
        <v>1349</v>
      </c>
      <c r="AA891" s="42" t="s">
        <v>1349</v>
      </c>
      <c r="AB891" s="29" t="s">
        <v>258</v>
      </c>
      <c r="AC891" s="29" t="s">
        <v>258</v>
      </c>
      <c r="AD891" s="29" t="s">
        <v>265</v>
      </c>
      <c r="AE891" s="29" t="s">
        <v>1353</v>
      </c>
      <c r="AF891" s="29" t="s">
        <v>1368</v>
      </c>
      <c r="AG891" s="183" t="s">
        <v>1369</v>
      </c>
      <c r="AH891" s="29" t="s">
        <v>1413</v>
      </c>
      <c r="AI891" s="29" t="s">
        <v>1357</v>
      </c>
      <c r="AJ891" s="29" t="s">
        <v>258</v>
      </c>
      <c r="AK891" s="29" t="s">
        <v>258</v>
      </c>
      <c r="AL891" s="29" t="s">
        <v>13326</v>
      </c>
    </row>
    <row r="892" spans="1:38" x14ac:dyDescent="0.2">
      <c r="A892" s="35" t="s">
        <v>16</v>
      </c>
      <c r="B892" s="36">
        <v>4433</v>
      </c>
      <c r="C892" s="36"/>
      <c r="D892" s="36" t="s">
        <v>1349</v>
      </c>
      <c r="E892" s="37" t="s">
        <v>2552</v>
      </c>
      <c r="F892" s="38" t="s">
        <v>1269</v>
      </c>
      <c r="G892" s="38" t="s">
        <v>1273</v>
      </c>
      <c r="H892" s="35" t="s">
        <v>1393</v>
      </c>
      <c r="I892" s="35"/>
      <c r="J892" s="29" t="s">
        <v>1371</v>
      </c>
      <c r="K892" s="29" t="s">
        <v>1371</v>
      </c>
      <c r="L892" s="29" t="s">
        <v>1366</v>
      </c>
      <c r="M892" s="39">
        <v>5.263483579269856</v>
      </c>
      <c r="N892" s="39">
        <v>1.2825462012320328</v>
      </c>
      <c r="O892" s="29">
        <v>44197</v>
      </c>
      <c r="P892" s="29">
        <v>44286</v>
      </c>
      <c r="Q892" s="40">
        <v>0.24366869999999999</v>
      </c>
      <c r="R892" s="39">
        <v>1.2825462012320328</v>
      </c>
      <c r="S892" s="39">
        <v>0</v>
      </c>
      <c r="T892" s="39">
        <v>0</v>
      </c>
      <c r="U892" s="39">
        <v>0</v>
      </c>
      <c r="V892" s="39">
        <v>0</v>
      </c>
      <c r="W892" s="29" t="s">
        <v>1357</v>
      </c>
      <c r="X892" s="29" t="s">
        <v>258</v>
      </c>
      <c r="Y892" s="29" t="s">
        <v>1349</v>
      </c>
      <c r="Z892" s="41" t="s">
        <v>1349</v>
      </c>
      <c r="AA892" s="42" t="s">
        <v>1349</v>
      </c>
      <c r="AB892" s="29" t="s">
        <v>258</v>
      </c>
      <c r="AC892" s="29" t="s">
        <v>258</v>
      </c>
      <c r="AD892" s="29" t="s">
        <v>265</v>
      </c>
      <c r="AE892" s="29" t="s">
        <v>1367</v>
      </c>
      <c r="AF892" s="29" t="s">
        <v>1368</v>
      </c>
      <c r="AG892" s="183" t="s">
        <v>1369</v>
      </c>
      <c r="AH892" s="29" t="s">
        <v>1413</v>
      </c>
      <c r="AI892" s="29" t="s">
        <v>1357</v>
      </c>
      <c r="AJ892" s="29" t="s">
        <v>258</v>
      </c>
      <c r="AK892" s="29" t="s">
        <v>258</v>
      </c>
      <c r="AL892" s="29" t="s">
        <v>13326</v>
      </c>
    </row>
    <row r="893" spans="1:38" x14ac:dyDescent="0.2">
      <c r="A893" s="35" t="s">
        <v>16</v>
      </c>
      <c r="B893" s="36">
        <v>4436</v>
      </c>
      <c r="C893" s="36"/>
      <c r="D893" s="36" t="s">
        <v>1349</v>
      </c>
      <c r="E893" s="37" t="s">
        <v>2553</v>
      </c>
      <c r="F893" s="38" t="s">
        <v>1269</v>
      </c>
      <c r="G893" s="38" t="s">
        <v>1273</v>
      </c>
      <c r="H893" s="35" t="s">
        <v>1393</v>
      </c>
      <c r="I893" s="35"/>
      <c r="J893" s="29" t="s">
        <v>1371</v>
      </c>
      <c r="K893" s="29" t="s">
        <v>1371</v>
      </c>
      <c r="L893" s="29" t="s">
        <v>1366</v>
      </c>
      <c r="M893" s="39">
        <v>2.5725844813952961</v>
      </c>
      <c r="N893" s="39">
        <v>0.62685831622176591</v>
      </c>
      <c r="O893" s="29">
        <v>44197</v>
      </c>
      <c r="P893" s="29">
        <v>44286</v>
      </c>
      <c r="Q893" s="40">
        <v>0.24366869999999999</v>
      </c>
      <c r="R893" s="39">
        <v>0.62685831622176591</v>
      </c>
      <c r="S893" s="39">
        <v>0</v>
      </c>
      <c r="T893" s="39">
        <v>0</v>
      </c>
      <c r="U893" s="39">
        <v>0</v>
      </c>
      <c r="V893" s="39">
        <v>0</v>
      </c>
      <c r="W893" s="29" t="s">
        <v>1357</v>
      </c>
      <c r="X893" s="29" t="s">
        <v>258</v>
      </c>
      <c r="Y893" s="29" t="s">
        <v>1349</v>
      </c>
      <c r="Z893" s="41" t="s">
        <v>1349</v>
      </c>
      <c r="AA893" s="42" t="s">
        <v>1349</v>
      </c>
      <c r="AB893" s="29" t="s">
        <v>258</v>
      </c>
      <c r="AC893" s="29" t="s">
        <v>258</v>
      </c>
      <c r="AD893" s="29" t="s">
        <v>265</v>
      </c>
      <c r="AE893" s="29" t="s">
        <v>1367</v>
      </c>
      <c r="AF893" s="29" t="s">
        <v>1368</v>
      </c>
      <c r="AG893" s="183" t="s">
        <v>1369</v>
      </c>
      <c r="AH893" s="29" t="s">
        <v>1413</v>
      </c>
      <c r="AI893" s="29" t="s">
        <v>1357</v>
      </c>
      <c r="AJ893" s="29" t="s">
        <v>258</v>
      </c>
      <c r="AK893" s="29" t="s">
        <v>258</v>
      </c>
      <c r="AL893" s="29" t="s">
        <v>13326</v>
      </c>
    </row>
    <row r="894" spans="1:38" x14ac:dyDescent="0.2">
      <c r="A894" s="35" t="s">
        <v>16</v>
      </c>
      <c r="B894" s="36">
        <v>4437</v>
      </c>
      <c r="C894" s="36"/>
      <c r="D894" s="36" t="s">
        <v>1349</v>
      </c>
      <c r="E894" s="37" t="s">
        <v>2554</v>
      </c>
      <c r="F894" s="38" t="s">
        <v>1269</v>
      </c>
      <c r="G894" s="38" t="s">
        <v>1273</v>
      </c>
      <c r="H894" s="35" t="s">
        <v>1393</v>
      </c>
      <c r="I894" s="35"/>
      <c r="J894" s="29" t="s">
        <v>1371</v>
      </c>
      <c r="K894" s="29" t="s">
        <v>1371</v>
      </c>
      <c r="L894" s="29" t="s">
        <v>1384</v>
      </c>
      <c r="M894" s="39">
        <v>37.841868247623353</v>
      </c>
      <c r="N894" s="39">
        <v>10.671353867214238</v>
      </c>
      <c r="O894" s="29">
        <v>44197</v>
      </c>
      <c r="P894" s="29">
        <v>44300</v>
      </c>
      <c r="Q894" s="40">
        <v>0.28199859999999999</v>
      </c>
      <c r="R894" s="39">
        <v>10.671353867214238</v>
      </c>
      <c r="S894" s="39">
        <v>0</v>
      </c>
      <c r="T894" s="39">
        <v>0</v>
      </c>
      <c r="U894" s="39">
        <v>0</v>
      </c>
      <c r="V894" s="39">
        <v>0</v>
      </c>
      <c r="W894" s="29" t="s">
        <v>265</v>
      </c>
      <c r="X894" s="29" t="s">
        <v>11773</v>
      </c>
      <c r="Y894" s="29">
        <v>45260</v>
      </c>
      <c r="Z894" s="41" t="s">
        <v>11759</v>
      </c>
      <c r="AA894" s="42" t="s">
        <v>1349</v>
      </c>
      <c r="AB894" s="29" t="s">
        <v>258</v>
      </c>
      <c r="AC894" s="29" t="s">
        <v>258</v>
      </c>
      <c r="AD894" s="29" t="s">
        <v>265</v>
      </c>
      <c r="AE894" s="29" t="s">
        <v>1353</v>
      </c>
      <c r="AF894" s="29" t="s">
        <v>1368</v>
      </c>
      <c r="AG894" s="183" t="s">
        <v>1369</v>
      </c>
      <c r="AH894" s="29" t="s">
        <v>1413</v>
      </c>
      <c r="AI894" s="29" t="s">
        <v>1357</v>
      </c>
      <c r="AJ894" s="29" t="s">
        <v>258</v>
      </c>
      <c r="AK894" s="29" t="s">
        <v>258</v>
      </c>
      <c r="AL894" s="29" t="s">
        <v>13327</v>
      </c>
    </row>
    <row r="895" spans="1:38" x14ac:dyDescent="0.2">
      <c r="A895" s="35" t="s">
        <v>16</v>
      </c>
      <c r="B895" s="36">
        <v>4438</v>
      </c>
      <c r="C895" s="36"/>
      <c r="D895" s="36" t="s">
        <v>1349</v>
      </c>
      <c r="E895" s="37" t="s">
        <v>2555</v>
      </c>
      <c r="F895" s="38" t="s">
        <v>1269</v>
      </c>
      <c r="G895" s="38" t="s">
        <v>1273</v>
      </c>
      <c r="H895" s="35" t="s">
        <v>1393</v>
      </c>
      <c r="I895" s="35"/>
      <c r="J895" s="29" t="s">
        <v>1405</v>
      </c>
      <c r="K895" s="29" t="s">
        <v>1416</v>
      </c>
      <c r="L895" s="29" t="s">
        <v>1425</v>
      </c>
      <c r="M895" s="39">
        <v>133.72815049469162</v>
      </c>
      <c r="N895" s="39">
        <v>44.301448323066388</v>
      </c>
      <c r="O895" s="29">
        <v>44197</v>
      </c>
      <c r="P895" s="29">
        <v>44318</v>
      </c>
      <c r="Q895" s="40">
        <v>0.33127990000000002</v>
      </c>
      <c r="R895" s="39">
        <v>44.301448323066388</v>
      </c>
      <c r="S895" s="39">
        <v>0</v>
      </c>
      <c r="T895" s="39">
        <v>0</v>
      </c>
      <c r="U895" s="39">
        <v>0</v>
      </c>
      <c r="V895" s="39">
        <v>0</v>
      </c>
      <c r="W895" s="29" t="s">
        <v>1357</v>
      </c>
      <c r="X895" s="29" t="s">
        <v>258</v>
      </c>
      <c r="Y895" s="29" t="s">
        <v>1349</v>
      </c>
      <c r="Z895" s="41" t="s">
        <v>1349</v>
      </c>
      <c r="AA895" s="42" t="s">
        <v>1349</v>
      </c>
      <c r="AB895" s="43" t="s">
        <v>265</v>
      </c>
      <c r="AC895" s="29" t="s">
        <v>258</v>
      </c>
      <c r="AD895" s="29" t="s">
        <v>258</v>
      </c>
      <c r="AE895" s="29" t="s">
        <v>1353</v>
      </c>
      <c r="AF895" s="29" t="s">
        <v>1368</v>
      </c>
      <c r="AG895" s="183" t="s">
        <v>1369</v>
      </c>
      <c r="AH895" s="29" t="s">
        <v>1413</v>
      </c>
      <c r="AI895" s="29" t="s">
        <v>1357</v>
      </c>
      <c r="AJ895" s="29" t="s">
        <v>258</v>
      </c>
      <c r="AK895" s="29" t="s">
        <v>258</v>
      </c>
      <c r="AL895" s="29" t="s">
        <v>13326</v>
      </c>
    </row>
    <row r="896" spans="1:38" x14ac:dyDescent="0.2">
      <c r="A896" s="35" t="s">
        <v>16</v>
      </c>
      <c r="B896" s="36">
        <v>4440</v>
      </c>
      <c r="C896" s="36"/>
      <c r="D896" s="36" t="s">
        <v>1349</v>
      </c>
      <c r="E896" s="37" t="s">
        <v>2556</v>
      </c>
      <c r="F896" s="38" t="s">
        <v>1269</v>
      </c>
      <c r="G896" s="38" t="s">
        <v>1271</v>
      </c>
      <c r="H896" s="35" t="s">
        <v>1440</v>
      </c>
      <c r="I896" s="35"/>
      <c r="J896" s="29" t="s">
        <v>1371</v>
      </c>
      <c r="K896" s="29" t="s">
        <v>1371</v>
      </c>
      <c r="L896" s="29" t="s">
        <v>1384</v>
      </c>
      <c r="M896" s="39">
        <v>104.53809702440431</v>
      </c>
      <c r="N896" s="39">
        <v>445.62852292950038</v>
      </c>
      <c r="O896" s="29">
        <v>44197</v>
      </c>
      <c r="P896" s="29">
        <v>45754</v>
      </c>
      <c r="Q896" s="40">
        <v>4.2628336999999998</v>
      </c>
      <c r="R896" s="39">
        <v>104.39949349760438</v>
      </c>
      <c r="S896" s="39">
        <v>104.39949349760438</v>
      </c>
      <c r="T896" s="39">
        <v>104.39949349760438</v>
      </c>
      <c r="U896" s="39">
        <v>104.68551950718685</v>
      </c>
      <c r="V896" s="39">
        <v>27.744522929500341</v>
      </c>
      <c r="W896" s="29" t="s">
        <v>265</v>
      </c>
      <c r="X896" s="29" t="s">
        <v>11773</v>
      </c>
      <c r="Y896" s="29">
        <v>45252</v>
      </c>
      <c r="Z896" s="41" t="s">
        <v>11759</v>
      </c>
      <c r="AA896" s="42" t="s">
        <v>1349</v>
      </c>
      <c r="AB896" s="29" t="s">
        <v>258</v>
      </c>
      <c r="AC896" s="29" t="s">
        <v>258</v>
      </c>
      <c r="AD896" s="29" t="s">
        <v>265</v>
      </c>
      <c r="AE896" s="29" t="s">
        <v>1353</v>
      </c>
      <c r="AF896" s="29" t="s">
        <v>1368</v>
      </c>
      <c r="AG896" s="183" t="s">
        <v>1369</v>
      </c>
      <c r="AH896" s="29" t="s">
        <v>1356</v>
      </c>
      <c r="AI896" s="29" t="s">
        <v>1357</v>
      </c>
      <c r="AJ896" s="29" t="s">
        <v>258</v>
      </c>
      <c r="AK896" s="29" t="s">
        <v>258</v>
      </c>
      <c r="AL896" s="29" t="s">
        <v>13327</v>
      </c>
    </row>
    <row r="897" spans="1:38" x14ac:dyDescent="0.2">
      <c r="A897" s="35" t="s">
        <v>16</v>
      </c>
      <c r="B897" s="36">
        <v>4442</v>
      </c>
      <c r="C897" s="36"/>
      <c r="D897" s="36" t="s">
        <v>1349</v>
      </c>
      <c r="E897" s="37" t="s">
        <v>2557</v>
      </c>
      <c r="F897" s="38" t="s">
        <v>1269</v>
      </c>
      <c r="G897" s="38" t="s">
        <v>1271</v>
      </c>
      <c r="H897" s="35" t="s">
        <v>1440</v>
      </c>
      <c r="I897" s="35"/>
      <c r="J897" s="29" t="s">
        <v>322</v>
      </c>
      <c r="K897" s="29" t="s">
        <v>336</v>
      </c>
      <c r="L897" s="29" t="s">
        <v>1402</v>
      </c>
      <c r="M897" s="39">
        <v>144.15128085144292</v>
      </c>
      <c r="N897" s="39">
        <v>108.53279671457905</v>
      </c>
      <c r="O897" s="29">
        <v>44197</v>
      </c>
      <c r="P897" s="29">
        <v>44472</v>
      </c>
      <c r="Q897" s="40">
        <v>0.75290900000000005</v>
      </c>
      <c r="R897" s="39">
        <v>108.53279671457905</v>
      </c>
      <c r="S897" s="39">
        <v>0</v>
      </c>
      <c r="T897" s="39">
        <v>0</v>
      </c>
      <c r="U897" s="39">
        <v>0</v>
      </c>
      <c r="V897" s="39">
        <v>0</v>
      </c>
      <c r="W897" s="29" t="s">
        <v>1357</v>
      </c>
      <c r="X897" s="29" t="s">
        <v>258</v>
      </c>
      <c r="Y897" s="29" t="s">
        <v>1349</v>
      </c>
      <c r="Z897" s="41" t="s">
        <v>1349</v>
      </c>
      <c r="AA897" s="42" t="s">
        <v>1349</v>
      </c>
      <c r="AB897" s="29" t="s">
        <v>258</v>
      </c>
      <c r="AC897" s="29" t="s">
        <v>258</v>
      </c>
      <c r="AD897" s="29" t="s">
        <v>265</v>
      </c>
      <c r="AE897" s="29" t="s">
        <v>1353</v>
      </c>
      <c r="AF897" s="29" t="s">
        <v>1361</v>
      </c>
      <c r="AG897" s="183" t="s">
        <v>1362</v>
      </c>
      <c r="AH897" s="29" t="s">
        <v>1413</v>
      </c>
      <c r="AI897" s="29" t="s">
        <v>1357</v>
      </c>
      <c r="AJ897" s="29" t="s">
        <v>258</v>
      </c>
      <c r="AK897" s="29" t="s">
        <v>258</v>
      </c>
      <c r="AL897" s="29" t="s">
        <v>13326</v>
      </c>
    </row>
    <row r="898" spans="1:38" x14ac:dyDescent="0.2">
      <c r="A898" s="35" t="s">
        <v>16</v>
      </c>
      <c r="B898" s="36">
        <v>4444</v>
      </c>
      <c r="C898" s="36"/>
      <c r="D898" s="36" t="s">
        <v>1349</v>
      </c>
      <c r="E898" s="37" t="s">
        <v>2558</v>
      </c>
      <c r="F898" s="38" t="s">
        <v>1269</v>
      </c>
      <c r="G898" s="38" t="s">
        <v>1274</v>
      </c>
      <c r="H898" s="35" t="s">
        <v>2334</v>
      </c>
      <c r="I898" s="35"/>
      <c r="J898" s="29" t="s">
        <v>281</v>
      </c>
      <c r="K898" s="29" t="s">
        <v>2559</v>
      </c>
      <c r="L898" s="29" t="s">
        <v>1384</v>
      </c>
      <c r="M898" s="39">
        <v>137.28850879283829</v>
      </c>
      <c r="N898" s="39">
        <v>479.6170759753594</v>
      </c>
      <c r="O898" s="29">
        <v>44197</v>
      </c>
      <c r="P898" s="29">
        <v>45473</v>
      </c>
      <c r="Q898" s="40">
        <v>3.4934976</v>
      </c>
      <c r="R898" s="39">
        <v>137.08710472279262</v>
      </c>
      <c r="S898" s="39">
        <v>137.08710472279262</v>
      </c>
      <c r="T898" s="39">
        <v>137.08710472279262</v>
      </c>
      <c r="U898" s="39">
        <v>68.355761806981533</v>
      </c>
      <c r="V898" s="39">
        <v>0</v>
      </c>
      <c r="W898" s="29" t="s">
        <v>1357</v>
      </c>
      <c r="X898" s="29" t="s">
        <v>258</v>
      </c>
      <c r="Y898" s="29" t="s">
        <v>1349</v>
      </c>
      <c r="Z898" s="41" t="s">
        <v>1349</v>
      </c>
      <c r="AA898" s="42" t="s">
        <v>1349</v>
      </c>
      <c r="AB898" s="29" t="s">
        <v>258</v>
      </c>
      <c r="AC898" s="29" t="s">
        <v>258</v>
      </c>
      <c r="AD898" s="29" t="s">
        <v>265</v>
      </c>
      <c r="AE898" s="29" t="s">
        <v>1353</v>
      </c>
      <c r="AF898" s="29" t="s">
        <v>1368</v>
      </c>
      <c r="AG898" s="183" t="s">
        <v>1369</v>
      </c>
      <c r="AH898" s="29" t="s">
        <v>1413</v>
      </c>
      <c r="AI898" s="29" t="s">
        <v>1357</v>
      </c>
      <c r="AJ898" s="29" t="s">
        <v>258</v>
      </c>
      <c r="AK898" s="29" t="s">
        <v>258</v>
      </c>
      <c r="AL898" s="29" t="s">
        <v>13326</v>
      </c>
    </row>
    <row r="899" spans="1:38" x14ac:dyDescent="0.2">
      <c r="A899" s="35" t="s">
        <v>16</v>
      </c>
      <c r="B899" s="36">
        <v>4445</v>
      </c>
      <c r="C899" s="36"/>
      <c r="D899" s="36" t="s">
        <v>1349</v>
      </c>
      <c r="E899" s="37" t="s">
        <v>2560</v>
      </c>
      <c r="F899" s="38" t="s">
        <v>1269</v>
      </c>
      <c r="G899" s="38" t="s">
        <v>1445</v>
      </c>
      <c r="H899" s="35" t="s">
        <v>357</v>
      </c>
      <c r="I899" s="35"/>
      <c r="J899" s="29" t="s">
        <v>274</v>
      </c>
      <c r="K899" s="29" t="s">
        <v>1583</v>
      </c>
      <c r="L899" s="29" t="s">
        <v>1829</v>
      </c>
      <c r="M899" s="39">
        <v>10.619470355171748</v>
      </c>
      <c r="N899" s="39">
        <v>10.815723477070499</v>
      </c>
      <c r="O899" s="29">
        <v>44197</v>
      </c>
      <c r="P899" s="29">
        <v>44569</v>
      </c>
      <c r="Q899" s="40">
        <v>1.0184804999999999</v>
      </c>
      <c r="R899" s="39">
        <v>10.583750855578371</v>
      </c>
      <c r="S899" s="39">
        <v>0.23197262149212866</v>
      </c>
      <c r="T899" s="39">
        <v>0</v>
      </c>
      <c r="U899" s="39">
        <v>0</v>
      </c>
      <c r="V899" s="39">
        <v>0</v>
      </c>
      <c r="W899" s="29" t="s">
        <v>1357</v>
      </c>
      <c r="X899" s="29" t="s">
        <v>258</v>
      </c>
      <c r="Y899" s="29" t="s">
        <v>1349</v>
      </c>
      <c r="Z899" s="41" t="s">
        <v>1349</v>
      </c>
      <c r="AA899" s="42" t="s">
        <v>1349</v>
      </c>
      <c r="AB899" s="29" t="s">
        <v>258</v>
      </c>
      <c r="AC899" s="29" t="s">
        <v>258</v>
      </c>
      <c r="AD899" s="29" t="s">
        <v>258</v>
      </c>
      <c r="AE899" s="29" t="s">
        <v>1367</v>
      </c>
      <c r="AF899" s="29" t="s">
        <v>1361</v>
      </c>
      <c r="AG899" s="183" t="s">
        <v>1362</v>
      </c>
      <c r="AH899" s="29" t="s">
        <v>1413</v>
      </c>
      <c r="AI899" s="29" t="s">
        <v>1357</v>
      </c>
      <c r="AJ899" s="29" t="s">
        <v>258</v>
      </c>
      <c r="AK899" s="29" t="s">
        <v>258</v>
      </c>
      <c r="AL899" s="29" t="s">
        <v>13326</v>
      </c>
    </row>
    <row r="900" spans="1:38" x14ac:dyDescent="0.2">
      <c r="A900" s="35" t="s">
        <v>16</v>
      </c>
      <c r="B900" s="36">
        <v>4447</v>
      </c>
      <c r="C900" s="36"/>
      <c r="D900" s="36" t="s">
        <v>1349</v>
      </c>
      <c r="E900" s="37" t="s">
        <v>2561</v>
      </c>
      <c r="F900" s="38" t="s">
        <v>1269</v>
      </c>
      <c r="G900" s="38" t="s">
        <v>1445</v>
      </c>
      <c r="H900" s="35" t="s">
        <v>788</v>
      </c>
      <c r="I900" s="35"/>
      <c r="J900" s="29" t="s">
        <v>484</v>
      </c>
      <c r="K900" s="29" t="s">
        <v>1365</v>
      </c>
      <c r="L900" s="29" t="s">
        <v>1366</v>
      </c>
      <c r="M900" s="39">
        <v>5.4070790967062292</v>
      </c>
      <c r="N900" s="39">
        <v>1.3175359342915811</v>
      </c>
      <c r="O900" s="29">
        <v>44197</v>
      </c>
      <c r="P900" s="29">
        <v>44286</v>
      </c>
      <c r="Q900" s="40">
        <v>0.24366869999999999</v>
      </c>
      <c r="R900" s="39">
        <v>1.3175359342915811</v>
      </c>
      <c r="S900" s="39">
        <v>0</v>
      </c>
      <c r="T900" s="39">
        <v>0</v>
      </c>
      <c r="U900" s="39">
        <v>0</v>
      </c>
      <c r="V900" s="39">
        <v>0</v>
      </c>
      <c r="W900" s="29" t="s">
        <v>1357</v>
      </c>
      <c r="X900" s="29" t="s">
        <v>258</v>
      </c>
      <c r="Y900" s="29" t="s">
        <v>1349</v>
      </c>
      <c r="Z900" s="41" t="s">
        <v>1349</v>
      </c>
      <c r="AA900" s="42" t="s">
        <v>1349</v>
      </c>
      <c r="AB900" s="29" t="s">
        <v>258</v>
      </c>
      <c r="AC900" s="29" t="s">
        <v>258</v>
      </c>
      <c r="AD900" s="29" t="s">
        <v>265</v>
      </c>
      <c r="AE900" s="29" t="s">
        <v>1367</v>
      </c>
      <c r="AF900" s="29" t="s">
        <v>1368</v>
      </c>
      <c r="AG900" s="183" t="s">
        <v>1369</v>
      </c>
      <c r="AH900" s="29" t="s">
        <v>1413</v>
      </c>
      <c r="AI900" s="29" t="s">
        <v>1357</v>
      </c>
      <c r="AJ900" s="29" t="s">
        <v>258</v>
      </c>
      <c r="AK900" s="29" t="s">
        <v>258</v>
      </c>
      <c r="AL900" s="29" t="s">
        <v>13326</v>
      </c>
    </row>
    <row r="901" spans="1:38" x14ac:dyDescent="0.2">
      <c r="A901" s="35" t="s">
        <v>16</v>
      </c>
      <c r="B901" s="36">
        <v>4448</v>
      </c>
      <c r="C901" s="36"/>
      <c r="D901" s="36" t="s">
        <v>1349</v>
      </c>
      <c r="E901" s="37" t="s">
        <v>2562</v>
      </c>
      <c r="F901" s="38" t="s">
        <v>1269</v>
      </c>
      <c r="G901" s="38" t="s">
        <v>1445</v>
      </c>
      <c r="H901" s="35" t="s">
        <v>788</v>
      </c>
      <c r="I901" s="35"/>
      <c r="J901" s="29" t="s">
        <v>274</v>
      </c>
      <c r="K901" s="29" t="s">
        <v>1446</v>
      </c>
      <c r="L901" s="29" t="s">
        <v>2563</v>
      </c>
      <c r="M901" s="39">
        <v>44.331576682346054</v>
      </c>
      <c r="N901" s="39">
        <v>10.802217659137575</v>
      </c>
      <c r="O901" s="29">
        <v>44197</v>
      </c>
      <c r="P901" s="29">
        <v>44286</v>
      </c>
      <c r="Q901" s="40">
        <v>0.24366869999999999</v>
      </c>
      <c r="R901" s="39">
        <v>10.802217659137575</v>
      </c>
      <c r="S901" s="39">
        <v>0</v>
      </c>
      <c r="T901" s="39">
        <v>0</v>
      </c>
      <c r="U901" s="39">
        <v>0</v>
      </c>
      <c r="V901" s="39">
        <v>0</v>
      </c>
      <c r="W901" s="29" t="s">
        <v>1357</v>
      </c>
      <c r="X901" s="29" t="s">
        <v>258</v>
      </c>
      <c r="Y901" s="29" t="s">
        <v>1349</v>
      </c>
      <c r="Z901" s="41" t="s">
        <v>1349</v>
      </c>
      <c r="AA901" s="42" t="s">
        <v>1349</v>
      </c>
      <c r="AB901" s="29" t="s">
        <v>258</v>
      </c>
      <c r="AC901" s="29" t="s">
        <v>258</v>
      </c>
      <c r="AD901" s="29" t="s">
        <v>265</v>
      </c>
      <c r="AE901" s="29" t="s">
        <v>1367</v>
      </c>
      <c r="AF901" s="29" t="s">
        <v>1966</v>
      </c>
      <c r="AG901" s="183" t="s">
        <v>1967</v>
      </c>
      <c r="AH901" s="29" t="s">
        <v>1413</v>
      </c>
      <c r="AI901" s="29" t="s">
        <v>1357</v>
      </c>
      <c r="AJ901" s="29" t="s">
        <v>258</v>
      </c>
      <c r="AK901" s="29" t="s">
        <v>258</v>
      </c>
      <c r="AL901" s="29" t="s">
        <v>13326</v>
      </c>
    </row>
    <row r="902" spans="1:38" x14ac:dyDescent="0.2">
      <c r="A902" s="35" t="s">
        <v>16</v>
      </c>
      <c r="B902" s="36">
        <v>4449</v>
      </c>
      <c r="C902" s="36"/>
      <c r="D902" s="36" t="s">
        <v>1349</v>
      </c>
      <c r="E902" s="37" t="s">
        <v>2564</v>
      </c>
      <c r="F902" s="38" t="s">
        <v>1266</v>
      </c>
      <c r="G902" s="38" t="s">
        <v>1268</v>
      </c>
      <c r="H902" s="35" t="s">
        <v>669</v>
      </c>
      <c r="I902" s="35"/>
      <c r="J902" s="29" t="s">
        <v>1371</v>
      </c>
      <c r="K902" s="29" t="s">
        <v>1371</v>
      </c>
      <c r="L902" s="29" t="s">
        <v>1384</v>
      </c>
      <c r="M902" s="39">
        <v>83.945729774578169</v>
      </c>
      <c r="N902" s="39">
        <v>365.66093360711841</v>
      </c>
      <c r="O902" s="29">
        <v>44197</v>
      </c>
      <c r="P902" s="29">
        <v>45788</v>
      </c>
      <c r="Q902" s="40">
        <v>4.3559206000000001</v>
      </c>
      <c r="R902" s="39">
        <v>83.83557837097878</v>
      </c>
      <c r="S902" s="39">
        <v>83.83557837097878</v>
      </c>
      <c r="T902" s="39">
        <v>83.83557837097878</v>
      </c>
      <c r="U902" s="39">
        <v>84.065264887063648</v>
      </c>
      <c r="V902" s="39">
        <v>30.088933607118413</v>
      </c>
      <c r="W902" s="29" t="s">
        <v>1357</v>
      </c>
      <c r="X902" s="29" t="s">
        <v>258</v>
      </c>
      <c r="Y902" s="29" t="s">
        <v>1349</v>
      </c>
      <c r="Z902" s="41" t="s">
        <v>1349</v>
      </c>
      <c r="AA902" s="42" t="s">
        <v>1349</v>
      </c>
      <c r="AB902" s="29" t="s">
        <v>258</v>
      </c>
      <c r="AC902" s="29" t="s">
        <v>258</v>
      </c>
      <c r="AD902" s="29" t="s">
        <v>265</v>
      </c>
      <c r="AE902" s="29" t="s">
        <v>1353</v>
      </c>
      <c r="AF902" s="29" t="s">
        <v>1368</v>
      </c>
      <c r="AG902" s="183" t="s">
        <v>1369</v>
      </c>
      <c r="AH902" s="29" t="s">
        <v>1356</v>
      </c>
      <c r="AI902" s="29" t="s">
        <v>1357</v>
      </c>
      <c r="AJ902" s="29" t="s">
        <v>258</v>
      </c>
      <c r="AK902" s="29" t="s">
        <v>258</v>
      </c>
      <c r="AL902" s="29" t="s">
        <v>13326</v>
      </c>
    </row>
    <row r="903" spans="1:38" x14ac:dyDescent="0.2">
      <c r="A903" s="35" t="s">
        <v>16</v>
      </c>
      <c r="B903" s="36">
        <v>4450</v>
      </c>
      <c r="C903" s="36"/>
      <c r="D903" s="36" t="s">
        <v>1349</v>
      </c>
      <c r="E903" s="37" t="s">
        <v>2565</v>
      </c>
      <c r="F903" s="38" t="s">
        <v>1269</v>
      </c>
      <c r="G903" s="38" t="s">
        <v>1273</v>
      </c>
      <c r="H903" s="35" t="s">
        <v>1393</v>
      </c>
      <c r="I903" s="35"/>
      <c r="J903" s="29" t="s">
        <v>1371</v>
      </c>
      <c r="K903" s="29" t="s">
        <v>1371</v>
      </c>
      <c r="L903" s="29" t="s">
        <v>1384</v>
      </c>
      <c r="M903" s="39">
        <v>29.615802288840726</v>
      </c>
      <c r="N903" s="39">
        <v>9.6489527720739208</v>
      </c>
      <c r="O903" s="29">
        <v>44197</v>
      </c>
      <c r="P903" s="29">
        <v>44316</v>
      </c>
      <c r="Q903" s="40">
        <v>0.32580419999999999</v>
      </c>
      <c r="R903" s="39">
        <v>9.6489527720739208</v>
      </c>
      <c r="S903" s="39">
        <v>0</v>
      </c>
      <c r="T903" s="39">
        <v>0</v>
      </c>
      <c r="U903" s="39">
        <v>0</v>
      </c>
      <c r="V903" s="39">
        <v>0</v>
      </c>
      <c r="W903" s="29" t="s">
        <v>265</v>
      </c>
      <c r="X903" s="29" t="s">
        <v>11773</v>
      </c>
      <c r="Y903" s="29">
        <v>45379</v>
      </c>
      <c r="Z903" s="41" t="s">
        <v>11761</v>
      </c>
      <c r="AA903" s="42" t="s">
        <v>1349</v>
      </c>
      <c r="AB903" s="29" t="s">
        <v>258</v>
      </c>
      <c r="AC903" s="29" t="s">
        <v>258</v>
      </c>
      <c r="AD903" s="29" t="s">
        <v>265</v>
      </c>
      <c r="AE903" s="29" t="s">
        <v>1353</v>
      </c>
      <c r="AF903" s="29" t="s">
        <v>1368</v>
      </c>
      <c r="AG903" s="183" t="s">
        <v>1369</v>
      </c>
      <c r="AH903" s="29" t="s">
        <v>1413</v>
      </c>
      <c r="AI903" s="29" t="s">
        <v>1357</v>
      </c>
      <c r="AJ903" s="29" t="s">
        <v>258</v>
      </c>
      <c r="AK903" s="29" t="s">
        <v>258</v>
      </c>
      <c r="AL903" s="29" t="s">
        <v>13327</v>
      </c>
    </row>
    <row r="904" spans="1:38" x14ac:dyDescent="0.2">
      <c r="A904" s="35" t="s">
        <v>16</v>
      </c>
      <c r="B904" s="36">
        <v>4458</v>
      </c>
      <c r="C904" s="36"/>
      <c r="D904" s="36" t="s">
        <v>1349</v>
      </c>
      <c r="E904" s="37" t="s">
        <v>2566</v>
      </c>
      <c r="F904" s="38" t="s">
        <v>1269</v>
      </c>
      <c r="G904" s="38" t="s">
        <v>1273</v>
      </c>
      <c r="H904" s="35" t="s">
        <v>1393</v>
      </c>
      <c r="I904" s="35"/>
      <c r="J904" s="29" t="s">
        <v>1371</v>
      </c>
      <c r="K904" s="29" t="s">
        <v>1371</v>
      </c>
      <c r="L904" s="29" t="s">
        <v>1366</v>
      </c>
      <c r="M904" s="39">
        <v>20.480563483372219</v>
      </c>
      <c r="N904" s="39">
        <v>4.9904722792607803</v>
      </c>
      <c r="O904" s="29">
        <v>44197</v>
      </c>
      <c r="P904" s="29">
        <v>44286</v>
      </c>
      <c r="Q904" s="40">
        <v>0.24366869999999999</v>
      </c>
      <c r="R904" s="39">
        <v>4.9904722792607803</v>
      </c>
      <c r="S904" s="39">
        <v>0</v>
      </c>
      <c r="T904" s="39">
        <v>0</v>
      </c>
      <c r="U904" s="39">
        <v>0</v>
      </c>
      <c r="V904" s="39">
        <v>0</v>
      </c>
      <c r="W904" s="29" t="s">
        <v>1357</v>
      </c>
      <c r="X904" s="29" t="s">
        <v>258</v>
      </c>
      <c r="Y904" s="29" t="s">
        <v>1349</v>
      </c>
      <c r="Z904" s="41" t="s">
        <v>1349</v>
      </c>
      <c r="AA904" s="42" t="s">
        <v>1349</v>
      </c>
      <c r="AB904" s="29" t="s">
        <v>258</v>
      </c>
      <c r="AC904" s="29" t="s">
        <v>258</v>
      </c>
      <c r="AD904" s="29" t="s">
        <v>265</v>
      </c>
      <c r="AE904" s="29" t="s">
        <v>1367</v>
      </c>
      <c r="AF904" s="29" t="s">
        <v>1368</v>
      </c>
      <c r="AG904" s="183" t="s">
        <v>1369</v>
      </c>
      <c r="AH904" s="29" t="s">
        <v>1413</v>
      </c>
      <c r="AI904" s="29" t="s">
        <v>1357</v>
      </c>
      <c r="AJ904" s="29" t="s">
        <v>258</v>
      </c>
      <c r="AK904" s="29" t="s">
        <v>258</v>
      </c>
      <c r="AL904" s="29" t="s">
        <v>13326</v>
      </c>
    </row>
    <row r="905" spans="1:38" x14ac:dyDescent="0.2">
      <c r="A905" s="35" t="s">
        <v>16</v>
      </c>
      <c r="B905" s="36">
        <v>4461</v>
      </c>
      <c r="C905" s="36"/>
      <c r="D905" s="36" t="s">
        <v>1349</v>
      </c>
      <c r="E905" s="37" t="s">
        <v>2567</v>
      </c>
      <c r="F905" s="38" t="s">
        <v>1269</v>
      </c>
      <c r="G905" s="38" t="s">
        <v>1271</v>
      </c>
      <c r="H905" s="35" t="s">
        <v>1440</v>
      </c>
      <c r="I905" s="35"/>
      <c r="J905" s="29" t="s">
        <v>1371</v>
      </c>
      <c r="K905" s="29" t="s">
        <v>1371</v>
      </c>
      <c r="L905" s="29" t="s">
        <v>1384</v>
      </c>
      <c r="M905" s="39">
        <v>95.485727084011316</v>
      </c>
      <c r="N905" s="39">
        <v>31.109650924024638</v>
      </c>
      <c r="O905" s="29">
        <v>44197</v>
      </c>
      <c r="P905" s="29">
        <v>44316</v>
      </c>
      <c r="Q905" s="40">
        <v>0.32580419999999999</v>
      </c>
      <c r="R905" s="39">
        <v>31.109650924024638</v>
      </c>
      <c r="S905" s="39">
        <v>0</v>
      </c>
      <c r="T905" s="39">
        <v>0</v>
      </c>
      <c r="U905" s="39">
        <v>0</v>
      </c>
      <c r="V905" s="39">
        <v>0</v>
      </c>
      <c r="W905" s="29" t="s">
        <v>1357</v>
      </c>
      <c r="X905" s="29" t="s">
        <v>258</v>
      </c>
      <c r="Y905" s="29" t="s">
        <v>1349</v>
      </c>
      <c r="Z905" s="41" t="s">
        <v>1349</v>
      </c>
      <c r="AA905" s="42" t="s">
        <v>1349</v>
      </c>
      <c r="AB905" s="29" t="s">
        <v>258</v>
      </c>
      <c r="AC905" s="29" t="s">
        <v>258</v>
      </c>
      <c r="AD905" s="29" t="s">
        <v>265</v>
      </c>
      <c r="AE905" s="29" t="s">
        <v>1353</v>
      </c>
      <c r="AF905" s="29" t="s">
        <v>1368</v>
      </c>
      <c r="AG905" s="183" t="s">
        <v>1369</v>
      </c>
      <c r="AH905" s="29" t="s">
        <v>1413</v>
      </c>
      <c r="AI905" s="29" t="s">
        <v>1357</v>
      </c>
      <c r="AJ905" s="29" t="s">
        <v>258</v>
      </c>
      <c r="AK905" s="29" t="s">
        <v>258</v>
      </c>
      <c r="AL905" s="29" t="s">
        <v>13326</v>
      </c>
    </row>
    <row r="906" spans="1:38" x14ac:dyDescent="0.2">
      <c r="A906" s="35" t="s">
        <v>16</v>
      </c>
      <c r="B906" s="36">
        <v>4463</v>
      </c>
      <c r="C906" s="36"/>
      <c r="D906" s="36" t="s">
        <v>1349</v>
      </c>
      <c r="E906" s="37" t="s">
        <v>2568</v>
      </c>
      <c r="F906" s="38" t="s">
        <v>1269</v>
      </c>
      <c r="G906" s="38" t="s">
        <v>1273</v>
      </c>
      <c r="H906" s="35" t="s">
        <v>1393</v>
      </c>
      <c r="I906" s="35"/>
      <c r="J906" s="29" t="s">
        <v>255</v>
      </c>
      <c r="K906" s="29" t="s">
        <v>2419</v>
      </c>
      <c r="L906" s="29" t="s">
        <v>2569</v>
      </c>
      <c r="M906" s="39">
        <v>516.62182029404426</v>
      </c>
      <c r="N906" s="39">
        <v>2319.6708747433267</v>
      </c>
      <c r="O906" s="29">
        <v>44197</v>
      </c>
      <c r="P906" s="29">
        <v>45837</v>
      </c>
      <c r="Q906" s="40">
        <v>4.4900753</v>
      </c>
      <c r="R906" s="39">
        <v>515.95360711841204</v>
      </c>
      <c r="S906" s="39">
        <v>515.95360711841204</v>
      </c>
      <c r="T906" s="39">
        <v>515.95360711841204</v>
      </c>
      <c r="U906" s="39">
        <v>517.36717864476384</v>
      </c>
      <c r="V906" s="39">
        <v>254.44287474332648</v>
      </c>
      <c r="W906" s="29" t="s">
        <v>265</v>
      </c>
      <c r="X906" s="29" t="s">
        <v>11773</v>
      </c>
      <c r="Y906" s="29">
        <v>45167</v>
      </c>
      <c r="Z906" s="41" t="s">
        <v>11756</v>
      </c>
      <c r="AA906" s="42" t="s">
        <v>1349</v>
      </c>
      <c r="AB906" s="29" t="s">
        <v>258</v>
      </c>
      <c r="AC906" s="29" t="s">
        <v>258</v>
      </c>
      <c r="AD906" s="29" t="s">
        <v>258</v>
      </c>
      <c r="AE906" s="29" t="s">
        <v>1353</v>
      </c>
      <c r="AF906" s="29" t="s">
        <v>1956</v>
      </c>
      <c r="AG906" s="183" t="s">
        <v>1957</v>
      </c>
      <c r="AH906" s="29" t="s">
        <v>1356</v>
      </c>
      <c r="AI906" s="29" t="s">
        <v>265</v>
      </c>
      <c r="AJ906" s="29" t="s">
        <v>258</v>
      </c>
      <c r="AK906" s="29" t="s">
        <v>258</v>
      </c>
      <c r="AL906" s="29" t="s">
        <v>13327</v>
      </c>
    </row>
    <row r="907" spans="1:38" x14ac:dyDescent="0.2">
      <c r="A907" s="35" t="s">
        <v>16</v>
      </c>
      <c r="B907" s="36">
        <v>4465</v>
      </c>
      <c r="C907" s="36"/>
      <c r="D907" s="36" t="s">
        <v>1349</v>
      </c>
      <c r="E907" s="37" t="s">
        <v>2570</v>
      </c>
      <c r="F907" s="38" t="s">
        <v>1269</v>
      </c>
      <c r="G907" s="38" t="s">
        <v>1273</v>
      </c>
      <c r="H907" s="35" t="s">
        <v>1393</v>
      </c>
      <c r="I907" s="35"/>
      <c r="J907" s="29" t="s">
        <v>1405</v>
      </c>
      <c r="K907" s="29" t="s">
        <v>1558</v>
      </c>
      <c r="L907" s="29" t="s">
        <v>1394</v>
      </c>
      <c r="M907" s="39">
        <v>28.429407746964529</v>
      </c>
      <c r="N907" s="39">
        <v>7.0051937029431901</v>
      </c>
      <c r="O907" s="29">
        <v>44197</v>
      </c>
      <c r="P907" s="29">
        <v>44287</v>
      </c>
      <c r="Q907" s="40">
        <v>0.2464066</v>
      </c>
      <c r="R907" s="39">
        <v>7.0051937029431901</v>
      </c>
      <c r="S907" s="39">
        <v>0</v>
      </c>
      <c r="T907" s="39">
        <v>0</v>
      </c>
      <c r="U907" s="39">
        <v>0</v>
      </c>
      <c r="V907" s="39">
        <v>0</v>
      </c>
      <c r="W907" s="29" t="s">
        <v>1357</v>
      </c>
      <c r="X907" s="29" t="s">
        <v>258</v>
      </c>
      <c r="Y907" s="29" t="s">
        <v>1349</v>
      </c>
      <c r="Z907" s="41" t="s">
        <v>1349</v>
      </c>
      <c r="AA907" s="42" t="s">
        <v>1349</v>
      </c>
      <c r="AB907" s="29" t="s">
        <v>258</v>
      </c>
      <c r="AC907" s="29" t="s">
        <v>258</v>
      </c>
      <c r="AD907" s="29" t="s">
        <v>265</v>
      </c>
      <c r="AE907" s="29" t="s">
        <v>1367</v>
      </c>
      <c r="AF907" s="29" t="s">
        <v>1368</v>
      </c>
      <c r="AG907" s="183" t="s">
        <v>1369</v>
      </c>
      <c r="AH907" s="29" t="s">
        <v>1413</v>
      </c>
      <c r="AI907" s="29" t="s">
        <v>1357</v>
      </c>
      <c r="AJ907" s="29" t="s">
        <v>258</v>
      </c>
      <c r="AK907" s="29" t="s">
        <v>258</v>
      </c>
      <c r="AL907" s="29" t="s">
        <v>13326</v>
      </c>
    </row>
    <row r="908" spans="1:38" x14ac:dyDescent="0.2">
      <c r="A908" s="35" t="s">
        <v>16</v>
      </c>
      <c r="B908" s="36">
        <v>4466</v>
      </c>
      <c r="C908" s="36"/>
      <c r="D908" s="36" t="s">
        <v>1349</v>
      </c>
      <c r="E908" s="37" t="s">
        <v>2571</v>
      </c>
      <c r="F908" s="38" t="s">
        <v>1262</v>
      </c>
      <c r="G908" s="38" t="s">
        <v>1263</v>
      </c>
      <c r="H908" s="35" t="s">
        <v>1671</v>
      </c>
      <c r="I908" s="35"/>
      <c r="J908" s="29" t="s">
        <v>1466</v>
      </c>
      <c r="K908" s="29" t="s">
        <v>1466</v>
      </c>
      <c r="L908" s="29" t="s">
        <v>1672</v>
      </c>
      <c r="M908" s="39">
        <v>5.9282465593443217</v>
      </c>
      <c r="N908" s="39">
        <v>29.620944558521561</v>
      </c>
      <c r="O908" s="29">
        <v>44197</v>
      </c>
      <c r="P908" s="29">
        <v>46022</v>
      </c>
      <c r="Q908" s="40">
        <v>4.9965776999999996</v>
      </c>
      <c r="R908" s="39">
        <v>5.9209445585215601</v>
      </c>
      <c r="S908" s="39">
        <v>5.9209445585215601</v>
      </c>
      <c r="T908" s="39">
        <v>5.9209445585215601</v>
      </c>
      <c r="U908" s="39">
        <v>5.9371663244353181</v>
      </c>
      <c r="V908" s="39">
        <v>5.9209445585215601</v>
      </c>
      <c r="W908" s="29" t="s">
        <v>1357</v>
      </c>
      <c r="X908" s="29" t="s">
        <v>258</v>
      </c>
      <c r="Y908" s="29" t="s">
        <v>1349</v>
      </c>
      <c r="Z908" s="41" t="s">
        <v>1349</v>
      </c>
      <c r="AA908" s="42" t="s">
        <v>1349</v>
      </c>
      <c r="AB908" s="29" t="s">
        <v>258</v>
      </c>
      <c r="AC908" s="29" t="s">
        <v>258</v>
      </c>
      <c r="AD908" s="29" t="s">
        <v>258</v>
      </c>
      <c r="AE908" s="29" t="s">
        <v>1367</v>
      </c>
      <c r="AF908" s="29" t="s">
        <v>1468</v>
      </c>
      <c r="AG908" s="183" t="s">
        <v>1469</v>
      </c>
      <c r="AH908" s="29" t="s">
        <v>1356</v>
      </c>
      <c r="AI908" s="29" t="s">
        <v>1357</v>
      </c>
      <c r="AJ908" s="29" t="s">
        <v>258</v>
      </c>
      <c r="AK908" s="29" t="s">
        <v>258</v>
      </c>
      <c r="AL908" s="29" t="s">
        <v>13326</v>
      </c>
    </row>
    <row r="909" spans="1:38" x14ac:dyDescent="0.2">
      <c r="A909" s="35" t="s">
        <v>16</v>
      </c>
      <c r="B909" s="36">
        <v>4470</v>
      </c>
      <c r="C909" s="36"/>
      <c r="D909" s="36" t="s">
        <v>1349</v>
      </c>
      <c r="E909" s="37" t="s">
        <v>2572</v>
      </c>
      <c r="F909" s="38" t="s">
        <v>1269</v>
      </c>
      <c r="G909" s="38" t="s">
        <v>1273</v>
      </c>
      <c r="H909" s="35" t="s">
        <v>1393</v>
      </c>
      <c r="I909" s="35"/>
      <c r="J909" s="29" t="s">
        <v>1371</v>
      </c>
      <c r="K909" s="29" t="s">
        <v>1371</v>
      </c>
      <c r="L909" s="29" t="s">
        <v>1366</v>
      </c>
      <c r="M909" s="39">
        <v>18.055222101717796</v>
      </c>
      <c r="N909" s="39">
        <v>12.308692676249144</v>
      </c>
      <c r="O909" s="29">
        <v>44197</v>
      </c>
      <c r="P909" s="29">
        <v>44446</v>
      </c>
      <c r="Q909" s="40">
        <v>0.68172480000000002</v>
      </c>
      <c r="R909" s="39">
        <v>12.308692676249144</v>
      </c>
      <c r="S909" s="39">
        <v>0</v>
      </c>
      <c r="T909" s="39">
        <v>0</v>
      </c>
      <c r="U909" s="39">
        <v>0</v>
      </c>
      <c r="V909" s="39">
        <v>0</v>
      </c>
      <c r="W909" s="29" t="s">
        <v>265</v>
      </c>
      <c r="X909" s="29" t="s">
        <v>11773</v>
      </c>
      <c r="Y909" s="29">
        <v>45370</v>
      </c>
      <c r="Z909" s="41" t="s">
        <v>11761</v>
      </c>
      <c r="AA909" s="42" t="s">
        <v>1349</v>
      </c>
      <c r="AB909" s="29" t="s">
        <v>258</v>
      </c>
      <c r="AC909" s="29" t="s">
        <v>258</v>
      </c>
      <c r="AD909" s="29" t="s">
        <v>265</v>
      </c>
      <c r="AE909" s="29" t="s">
        <v>1367</v>
      </c>
      <c r="AF909" s="29" t="s">
        <v>1368</v>
      </c>
      <c r="AG909" s="183" t="s">
        <v>1369</v>
      </c>
      <c r="AH909" s="29" t="s">
        <v>1413</v>
      </c>
      <c r="AI909" s="29" t="s">
        <v>1357</v>
      </c>
      <c r="AJ909" s="29" t="s">
        <v>258</v>
      </c>
      <c r="AK909" s="29" t="s">
        <v>258</v>
      </c>
      <c r="AL909" s="29" t="s">
        <v>13327</v>
      </c>
    </row>
    <row r="910" spans="1:38" x14ac:dyDescent="0.2">
      <c r="A910" s="35" t="s">
        <v>16</v>
      </c>
      <c r="B910" s="36">
        <v>4473</v>
      </c>
      <c r="C910" s="36"/>
      <c r="D910" s="36" t="s">
        <v>1349</v>
      </c>
      <c r="E910" s="37" t="s">
        <v>2573</v>
      </c>
      <c r="F910" s="38" t="s">
        <v>1269</v>
      </c>
      <c r="G910" s="38" t="s">
        <v>1273</v>
      </c>
      <c r="H910" s="35" t="s">
        <v>1393</v>
      </c>
      <c r="I910" s="35"/>
      <c r="J910" s="29" t="s">
        <v>1405</v>
      </c>
      <c r="K910" s="29" t="s">
        <v>1558</v>
      </c>
      <c r="L910" s="29" t="s">
        <v>1394</v>
      </c>
      <c r="M910" s="39">
        <v>10.367191864490792</v>
      </c>
      <c r="N910" s="39">
        <v>2.5261601642710474</v>
      </c>
      <c r="O910" s="29">
        <v>44197</v>
      </c>
      <c r="P910" s="29">
        <v>44286</v>
      </c>
      <c r="Q910" s="40">
        <v>0.24366869999999999</v>
      </c>
      <c r="R910" s="39">
        <v>2.5261601642710474</v>
      </c>
      <c r="S910" s="39">
        <v>0</v>
      </c>
      <c r="T910" s="39">
        <v>0</v>
      </c>
      <c r="U910" s="39">
        <v>0</v>
      </c>
      <c r="V910" s="39">
        <v>0</v>
      </c>
      <c r="W910" s="29" t="s">
        <v>1357</v>
      </c>
      <c r="X910" s="29" t="s">
        <v>258</v>
      </c>
      <c r="Y910" s="29" t="s">
        <v>1349</v>
      </c>
      <c r="Z910" s="41" t="s">
        <v>1349</v>
      </c>
      <c r="AA910" s="42" t="s">
        <v>1349</v>
      </c>
      <c r="AB910" s="29" t="s">
        <v>258</v>
      </c>
      <c r="AC910" s="29" t="s">
        <v>258</v>
      </c>
      <c r="AD910" s="29" t="s">
        <v>265</v>
      </c>
      <c r="AE910" s="29" t="s">
        <v>1367</v>
      </c>
      <c r="AF910" s="29" t="s">
        <v>1368</v>
      </c>
      <c r="AG910" s="183" t="s">
        <v>1369</v>
      </c>
      <c r="AH910" s="29" t="s">
        <v>1413</v>
      </c>
      <c r="AI910" s="29" t="s">
        <v>1357</v>
      </c>
      <c r="AJ910" s="29" t="s">
        <v>258</v>
      </c>
      <c r="AK910" s="29" t="s">
        <v>258</v>
      </c>
      <c r="AL910" s="29" t="s">
        <v>13326</v>
      </c>
    </row>
    <row r="911" spans="1:38" x14ac:dyDescent="0.2">
      <c r="A911" s="35" t="s">
        <v>16</v>
      </c>
      <c r="B911" s="36">
        <v>4475</v>
      </c>
      <c r="C911" s="36"/>
      <c r="D911" s="36" t="s">
        <v>1349</v>
      </c>
      <c r="E911" s="37" t="s">
        <v>2574</v>
      </c>
      <c r="F911" s="38" t="s">
        <v>1269</v>
      </c>
      <c r="G911" s="38" t="s">
        <v>1273</v>
      </c>
      <c r="H911" s="35" t="s">
        <v>1393</v>
      </c>
      <c r="I911" s="35"/>
      <c r="J911" s="29" t="s">
        <v>1371</v>
      </c>
      <c r="K911" s="29" t="s">
        <v>1371</v>
      </c>
      <c r="L911" s="29" t="s">
        <v>1366</v>
      </c>
      <c r="M911" s="39">
        <v>17.225515337472419</v>
      </c>
      <c r="N911" s="39">
        <v>6.2252375085557841</v>
      </c>
      <c r="O911" s="29">
        <v>44197</v>
      </c>
      <c r="P911" s="29">
        <v>44329</v>
      </c>
      <c r="Q911" s="40">
        <v>0.3613963</v>
      </c>
      <c r="R911" s="39">
        <v>6.2252375085557841</v>
      </c>
      <c r="S911" s="39">
        <v>0</v>
      </c>
      <c r="T911" s="39">
        <v>0</v>
      </c>
      <c r="U911" s="39">
        <v>0</v>
      </c>
      <c r="V911" s="39">
        <v>0</v>
      </c>
      <c r="W911" s="29" t="s">
        <v>1357</v>
      </c>
      <c r="X911" s="29" t="s">
        <v>258</v>
      </c>
      <c r="Y911" s="29" t="s">
        <v>1349</v>
      </c>
      <c r="Z911" s="41" t="s">
        <v>1349</v>
      </c>
      <c r="AA911" s="42" t="s">
        <v>1349</v>
      </c>
      <c r="AB911" s="29" t="s">
        <v>258</v>
      </c>
      <c r="AC911" s="29" t="s">
        <v>258</v>
      </c>
      <c r="AD911" s="29" t="s">
        <v>265</v>
      </c>
      <c r="AE911" s="29" t="s">
        <v>1367</v>
      </c>
      <c r="AF911" s="29" t="s">
        <v>1368</v>
      </c>
      <c r="AG911" s="183" t="s">
        <v>1369</v>
      </c>
      <c r="AH911" s="29" t="s">
        <v>1413</v>
      </c>
      <c r="AI911" s="29" t="s">
        <v>1357</v>
      </c>
      <c r="AJ911" s="29" t="s">
        <v>258</v>
      </c>
      <c r="AK911" s="29" t="s">
        <v>258</v>
      </c>
      <c r="AL911" s="29" t="s">
        <v>13326</v>
      </c>
    </row>
    <row r="912" spans="1:38" x14ac:dyDescent="0.2">
      <c r="A912" s="35" t="s">
        <v>16</v>
      </c>
      <c r="B912" s="36">
        <v>4477</v>
      </c>
      <c r="C912" s="36"/>
      <c r="D912" s="36" t="s">
        <v>1349</v>
      </c>
      <c r="E912" s="37" t="s">
        <v>2575</v>
      </c>
      <c r="F912" s="38" t="s">
        <v>1269</v>
      </c>
      <c r="G912" s="38" t="s">
        <v>1273</v>
      </c>
      <c r="H912" s="35" t="s">
        <v>1393</v>
      </c>
      <c r="I912" s="35"/>
      <c r="J912" s="29" t="s">
        <v>1405</v>
      </c>
      <c r="K912" s="29" t="s">
        <v>1434</v>
      </c>
      <c r="L912" s="29" t="s">
        <v>1394</v>
      </c>
      <c r="M912" s="39">
        <v>7.7075583910229879</v>
      </c>
      <c r="N912" s="39">
        <v>15.383463381245722</v>
      </c>
      <c r="O912" s="29">
        <v>44197</v>
      </c>
      <c r="P912" s="29">
        <v>44926</v>
      </c>
      <c r="Q912" s="40">
        <v>1.9958932</v>
      </c>
      <c r="R912" s="39">
        <v>7.691731690622861</v>
      </c>
      <c r="S912" s="39">
        <v>7.691731690622861</v>
      </c>
      <c r="T912" s="39">
        <v>0</v>
      </c>
      <c r="U912" s="39">
        <v>0</v>
      </c>
      <c r="V912" s="39">
        <v>0</v>
      </c>
      <c r="W912" s="29" t="s">
        <v>265</v>
      </c>
      <c r="X912" s="29" t="s">
        <v>11773</v>
      </c>
      <c r="Y912" s="29">
        <v>45260</v>
      </c>
      <c r="Z912" s="41" t="s">
        <v>11759</v>
      </c>
      <c r="AA912" s="42" t="s">
        <v>1349</v>
      </c>
      <c r="AB912" s="29" t="s">
        <v>258</v>
      </c>
      <c r="AC912" s="29" t="s">
        <v>258</v>
      </c>
      <c r="AD912" s="29" t="s">
        <v>265</v>
      </c>
      <c r="AE912" s="29" t="s">
        <v>1367</v>
      </c>
      <c r="AF912" s="29" t="s">
        <v>1368</v>
      </c>
      <c r="AG912" s="183" t="s">
        <v>1369</v>
      </c>
      <c r="AH912" s="29" t="s">
        <v>1413</v>
      </c>
      <c r="AI912" s="29" t="s">
        <v>1357</v>
      </c>
      <c r="AJ912" s="29" t="s">
        <v>258</v>
      </c>
      <c r="AK912" s="29" t="s">
        <v>258</v>
      </c>
      <c r="AL912" s="29" t="s">
        <v>13327</v>
      </c>
    </row>
    <row r="913" spans="1:38" x14ac:dyDescent="0.2">
      <c r="A913" s="35" t="s">
        <v>16</v>
      </c>
      <c r="B913" s="36">
        <v>4478</v>
      </c>
      <c r="C913" s="36"/>
      <c r="D913" s="36" t="s">
        <v>1349</v>
      </c>
      <c r="E913" s="37" t="s">
        <v>2576</v>
      </c>
      <c r="F913" s="38" t="s">
        <v>1269</v>
      </c>
      <c r="G913" s="38" t="s">
        <v>1273</v>
      </c>
      <c r="H913" s="35" t="s">
        <v>1393</v>
      </c>
      <c r="I913" s="35"/>
      <c r="J913" s="29" t="s">
        <v>263</v>
      </c>
      <c r="K913" s="29" t="s">
        <v>264</v>
      </c>
      <c r="L913" s="29" t="s">
        <v>2577</v>
      </c>
      <c r="M913" s="39">
        <v>42.719951501081553</v>
      </c>
      <c r="N913" s="39">
        <v>60.117878165639979</v>
      </c>
      <c r="O913" s="29">
        <v>44197</v>
      </c>
      <c r="P913" s="29">
        <v>44711</v>
      </c>
      <c r="Q913" s="40">
        <v>1.4072553000000001</v>
      </c>
      <c r="R913" s="39">
        <v>42.607816563997261</v>
      </c>
      <c r="S913" s="39">
        <v>17.510061601642711</v>
      </c>
      <c r="T913" s="39">
        <v>0</v>
      </c>
      <c r="U913" s="39">
        <v>0</v>
      </c>
      <c r="V913" s="39">
        <v>0</v>
      </c>
      <c r="W913" s="29" t="s">
        <v>1357</v>
      </c>
      <c r="X913" s="29" t="s">
        <v>258</v>
      </c>
      <c r="Y913" s="29" t="s">
        <v>1349</v>
      </c>
      <c r="Z913" s="41" t="s">
        <v>1349</v>
      </c>
      <c r="AA913" s="42" t="s">
        <v>1349</v>
      </c>
      <c r="AB913" s="29" t="s">
        <v>258</v>
      </c>
      <c r="AC913" s="29" t="s">
        <v>265</v>
      </c>
      <c r="AD913" s="29" t="s">
        <v>265</v>
      </c>
      <c r="AE913" s="29" t="s">
        <v>1367</v>
      </c>
      <c r="AF913" s="29" t="s">
        <v>2409</v>
      </c>
      <c r="AG913" s="183" t="s">
        <v>2410</v>
      </c>
      <c r="AH913" s="29" t="s">
        <v>1413</v>
      </c>
      <c r="AI913" s="29" t="s">
        <v>1357</v>
      </c>
      <c r="AJ913" s="29" t="s">
        <v>258</v>
      </c>
      <c r="AK913" s="29" t="s">
        <v>258</v>
      </c>
      <c r="AL913" s="29" t="s">
        <v>13326</v>
      </c>
    </row>
    <row r="914" spans="1:38" x14ac:dyDescent="0.2">
      <c r="A914" s="35" t="s">
        <v>16</v>
      </c>
      <c r="B914" s="36">
        <v>4479</v>
      </c>
      <c r="C914" s="36"/>
      <c r="D914" s="36" t="s">
        <v>1349</v>
      </c>
      <c r="E914" s="37" t="s">
        <v>2578</v>
      </c>
      <c r="F914" s="38" t="s">
        <v>1269</v>
      </c>
      <c r="G914" s="38" t="s">
        <v>1445</v>
      </c>
      <c r="H914" s="35" t="s">
        <v>330</v>
      </c>
      <c r="I914" s="35"/>
      <c r="J914" s="29" t="s">
        <v>274</v>
      </c>
      <c r="K914" s="29" t="s">
        <v>1583</v>
      </c>
      <c r="L914" s="29" t="s">
        <v>1811</v>
      </c>
      <c r="M914" s="39">
        <v>12.44512595543236</v>
      </c>
      <c r="N914" s="39">
        <v>1.3288432580424367</v>
      </c>
      <c r="O914" s="29">
        <v>44197</v>
      </c>
      <c r="P914" s="29">
        <v>44236</v>
      </c>
      <c r="Q914" s="40">
        <v>0.1067762</v>
      </c>
      <c r="R914" s="39">
        <v>1.3288432580424367</v>
      </c>
      <c r="S914" s="39">
        <v>0</v>
      </c>
      <c r="T914" s="39">
        <v>0</v>
      </c>
      <c r="U914" s="39">
        <v>0</v>
      </c>
      <c r="V914" s="39">
        <v>0</v>
      </c>
      <c r="W914" s="29" t="s">
        <v>265</v>
      </c>
      <c r="X914" s="29" t="s">
        <v>11773</v>
      </c>
      <c r="Y914" s="29">
        <v>45260</v>
      </c>
      <c r="Z914" s="41" t="s">
        <v>11759</v>
      </c>
      <c r="AA914" s="42" t="s">
        <v>1349</v>
      </c>
      <c r="AB914" s="29" t="s">
        <v>258</v>
      </c>
      <c r="AC914" s="29" t="s">
        <v>258</v>
      </c>
      <c r="AD914" s="29" t="s">
        <v>265</v>
      </c>
      <c r="AE914" s="29" t="s">
        <v>1367</v>
      </c>
      <c r="AF914" s="29" t="s">
        <v>1378</v>
      </c>
      <c r="AG914" s="183" t="s">
        <v>1379</v>
      </c>
      <c r="AH914" s="29" t="s">
        <v>1413</v>
      </c>
      <c r="AI914" s="29" t="s">
        <v>1357</v>
      </c>
      <c r="AJ914" s="29" t="s">
        <v>258</v>
      </c>
      <c r="AK914" s="29" t="s">
        <v>258</v>
      </c>
      <c r="AL914" s="29" t="s">
        <v>13327</v>
      </c>
    </row>
    <row r="915" spans="1:38" x14ac:dyDescent="0.2">
      <c r="A915" s="35" t="s">
        <v>16</v>
      </c>
      <c r="B915" s="36">
        <v>4481</v>
      </c>
      <c r="C915" s="36"/>
      <c r="D915" s="36" t="s">
        <v>1349</v>
      </c>
      <c r="E915" s="37" t="s">
        <v>2579</v>
      </c>
      <c r="F915" s="38" t="s">
        <v>1269</v>
      </c>
      <c r="G915" s="38" t="s">
        <v>1273</v>
      </c>
      <c r="H915" s="35" t="s">
        <v>1393</v>
      </c>
      <c r="I915" s="35"/>
      <c r="J915" s="29" t="s">
        <v>1371</v>
      </c>
      <c r="K915" s="29" t="s">
        <v>1371</v>
      </c>
      <c r="L915" s="29" t="s">
        <v>1366</v>
      </c>
      <c r="M915" s="39">
        <v>10.290757681828445</v>
      </c>
      <c r="N915" s="39">
        <v>3.3527720739219711</v>
      </c>
      <c r="O915" s="29">
        <v>44197</v>
      </c>
      <c r="P915" s="29">
        <v>44316</v>
      </c>
      <c r="Q915" s="40">
        <v>0.32580419999999999</v>
      </c>
      <c r="R915" s="39">
        <v>3.3527720739219711</v>
      </c>
      <c r="S915" s="39">
        <v>0</v>
      </c>
      <c r="T915" s="39">
        <v>0</v>
      </c>
      <c r="U915" s="39">
        <v>0</v>
      </c>
      <c r="V915" s="39">
        <v>0</v>
      </c>
      <c r="W915" s="29" t="s">
        <v>1357</v>
      </c>
      <c r="X915" s="29" t="s">
        <v>258</v>
      </c>
      <c r="Y915" s="29" t="s">
        <v>1349</v>
      </c>
      <c r="Z915" s="41" t="s">
        <v>1349</v>
      </c>
      <c r="AA915" s="42" t="s">
        <v>1349</v>
      </c>
      <c r="AB915" s="29" t="s">
        <v>258</v>
      </c>
      <c r="AC915" s="29" t="s">
        <v>258</v>
      </c>
      <c r="AD915" s="29" t="s">
        <v>265</v>
      </c>
      <c r="AE915" s="29" t="s">
        <v>1367</v>
      </c>
      <c r="AF915" s="29" t="s">
        <v>1368</v>
      </c>
      <c r="AG915" s="183" t="s">
        <v>1369</v>
      </c>
      <c r="AH915" s="29" t="s">
        <v>1413</v>
      </c>
      <c r="AI915" s="29" t="s">
        <v>1357</v>
      </c>
      <c r="AJ915" s="29" t="s">
        <v>258</v>
      </c>
      <c r="AK915" s="29" t="s">
        <v>258</v>
      </c>
      <c r="AL915" s="29" t="s">
        <v>13326</v>
      </c>
    </row>
    <row r="916" spans="1:38" x14ac:dyDescent="0.2">
      <c r="A916" s="35" t="s">
        <v>16</v>
      </c>
      <c r="B916" s="36">
        <v>4483</v>
      </c>
      <c r="C916" s="36"/>
      <c r="D916" s="36" t="s">
        <v>1349</v>
      </c>
      <c r="E916" s="37" t="s">
        <v>2580</v>
      </c>
      <c r="F916" s="38" t="s">
        <v>1269</v>
      </c>
      <c r="G916" s="38" t="s">
        <v>1273</v>
      </c>
      <c r="H916" s="35" t="s">
        <v>1393</v>
      </c>
      <c r="I916" s="35"/>
      <c r="J916" s="29" t="s">
        <v>1371</v>
      </c>
      <c r="K916" s="29" t="s">
        <v>1371</v>
      </c>
      <c r="L916" s="29" t="s">
        <v>1366</v>
      </c>
      <c r="M916" s="39">
        <v>9.8871776998819811</v>
      </c>
      <c r="N916" s="39">
        <v>1.0557152635181384</v>
      </c>
      <c r="O916" s="29">
        <v>44197</v>
      </c>
      <c r="P916" s="29">
        <v>44236</v>
      </c>
      <c r="Q916" s="40">
        <v>0.1067762</v>
      </c>
      <c r="R916" s="39">
        <v>1.0557152635181384</v>
      </c>
      <c r="S916" s="39">
        <v>0</v>
      </c>
      <c r="T916" s="39">
        <v>0</v>
      </c>
      <c r="U916" s="39">
        <v>0</v>
      </c>
      <c r="V916" s="39">
        <v>0</v>
      </c>
      <c r="W916" s="29" t="s">
        <v>1357</v>
      </c>
      <c r="X916" s="29" t="s">
        <v>258</v>
      </c>
      <c r="Y916" s="29" t="s">
        <v>1349</v>
      </c>
      <c r="Z916" s="41" t="s">
        <v>1349</v>
      </c>
      <c r="AA916" s="42" t="s">
        <v>1349</v>
      </c>
      <c r="AB916" s="29" t="s">
        <v>258</v>
      </c>
      <c r="AC916" s="29" t="s">
        <v>258</v>
      </c>
      <c r="AD916" s="29" t="s">
        <v>265</v>
      </c>
      <c r="AE916" s="29" t="s">
        <v>1367</v>
      </c>
      <c r="AF916" s="29" t="s">
        <v>1368</v>
      </c>
      <c r="AG916" s="183" t="s">
        <v>1369</v>
      </c>
      <c r="AH916" s="29" t="s">
        <v>1413</v>
      </c>
      <c r="AI916" s="29" t="s">
        <v>1357</v>
      </c>
      <c r="AJ916" s="29" t="s">
        <v>258</v>
      </c>
      <c r="AK916" s="29" t="s">
        <v>258</v>
      </c>
      <c r="AL916" s="29" t="s">
        <v>13326</v>
      </c>
    </row>
    <row r="917" spans="1:38" x14ac:dyDescent="0.2">
      <c r="A917" s="35" t="s">
        <v>16</v>
      </c>
      <c r="B917" s="36">
        <v>4484</v>
      </c>
      <c r="C917" s="36"/>
      <c r="D917" s="36" t="s">
        <v>1349</v>
      </c>
      <c r="E917" s="37" t="s">
        <v>2581</v>
      </c>
      <c r="F917" s="38" t="s">
        <v>1269</v>
      </c>
      <c r="G917" s="38" t="s">
        <v>1273</v>
      </c>
      <c r="H917" s="35" t="s">
        <v>1393</v>
      </c>
      <c r="I917" s="35"/>
      <c r="J917" s="29" t="s">
        <v>1371</v>
      </c>
      <c r="K917" s="29" t="s">
        <v>1371</v>
      </c>
      <c r="L917" s="29" t="s">
        <v>1366</v>
      </c>
      <c r="M917" s="39">
        <v>11.625169496116479</v>
      </c>
      <c r="N917" s="39">
        <v>2.8326899383983575</v>
      </c>
      <c r="O917" s="29">
        <v>44197</v>
      </c>
      <c r="P917" s="29">
        <v>44286</v>
      </c>
      <c r="Q917" s="40">
        <v>0.24366869999999999</v>
      </c>
      <c r="R917" s="39">
        <v>2.8326899383983575</v>
      </c>
      <c r="S917" s="39">
        <v>0</v>
      </c>
      <c r="T917" s="39">
        <v>0</v>
      </c>
      <c r="U917" s="39">
        <v>0</v>
      </c>
      <c r="V917" s="39">
        <v>0</v>
      </c>
      <c r="W917" s="29" t="s">
        <v>1357</v>
      </c>
      <c r="X917" s="29" t="s">
        <v>258</v>
      </c>
      <c r="Y917" s="29" t="s">
        <v>1349</v>
      </c>
      <c r="Z917" s="41" t="s">
        <v>1349</v>
      </c>
      <c r="AA917" s="42" t="s">
        <v>1349</v>
      </c>
      <c r="AB917" s="29" t="s">
        <v>258</v>
      </c>
      <c r="AC917" s="29" t="s">
        <v>258</v>
      </c>
      <c r="AD917" s="29" t="s">
        <v>265</v>
      </c>
      <c r="AE917" s="29" t="s">
        <v>1367</v>
      </c>
      <c r="AF917" s="29" t="s">
        <v>1368</v>
      </c>
      <c r="AG917" s="183" t="s">
        <v>1369</v>
      </c>
      <c r="AH917" s="29" t="s">
        <v>1413</v>
      </c>
      <c r="AI917" s="29" t="s">
        <v>1357</v>
      </c>
      <c r="AJ917" s="29" t="s">
        <v>258</v>
      </c>
      <c r="AK917" s="29" t="s">
        <v>258</v>
      </c>
      <c r="AL917" s="29" t="s">
        <v>13326</v>
      </c>
    </row>
    <row r="918" spans="1:38" x14ac:dyDescent="0.2">
      <c r="A918" s="35" t="s">
        <v>16</v>
      </c>
      <c r="B918" s="36">
        <v>4485</v>
      </c>
      <c r="C918" s="36"/>
      <c r="D918" s="36" t="s">
        <v>1349</v>
      </c>
      <c r="E918" s="37" t="s">
        <v>2582</v>
      </c>
      <c r="F918" s="38" t="s">
        <v>1269</v>
      </c>
      <c r="G918" s="38" t="s">
        <v>1273</v>
      </c>
      <c r="H918" s="35" t="s">
        <v>1393</v>
      </c>
      <c r="I918" s="35"/>
      <c r="J918" s="29" t="s">
        <v>1371</v>
      </c>
      <c r="K918" s="29" t="s">
        <v>1371</v>
      </c>
      <c r="L918" s="29" t="s">
        <v>1366</v>
      </c>
      <c r="M918" s="39">
        <v>19.337440342122793</v>
      </c>
      <c r="N918" s="39">
        <v>2.435378507871321</v>
      </c>
      <c r="O918" s="29">
        <v>44197</v>
      </c>
      <c r="P918" s="29">
        <v>44243</v>
      </c>
      <c r="Q918" s="40">
        <v>0.1259411</v>
      </c>
      <c r="R918" s="39">
        <v>2.435378507871321</v>
      </c>
      <c r="S918" s="39">
        <v>0</v>
      </c>
      <c r="T918" s="39">
        <v>0</v>
      </c>
      <c r="U918" s="39">
        <v>0</v>
      </c>
      <c r="V918" s="39">
        <v>0</v>
      </c>
      <c r="W918" s="29" t="s">
        <v>1357</v>
      </c>
      <c r="X918" s="29" t="s">
        <v>258</v>
      </c>
      <c r="Y918" s="29" t="s">
        <v>1349</v>
      </c>
      <c r="Z918" s="41" t="s">
        <v>1349</v>
      </c>
      <c r="AA918" s="42" t="s">
        <v>1349</v>
      </c>
      <c r="AB918" s="29" t="s">
        <v>258</v>
      </c>
      <c r="AC918" s="29" t="s">
        <v>258</v>
      </c>
      <c r="AD918" s="29" t="s">
        <v>265</v>
      </c>
      <c r="AE918" s="29" t="s">
        <v>1367</v>
      </c>
      <c r="AF918" s="29" t="s">
        <v>1368</v>
      </c>
      <c r="AG918" s="183" t="s">
        <v>1369</v>
      </c>
      <c r="AH918" s="29" t="s">
        <v>1413</v>
      </c>
      <c r="AI918" s="29" t="s">
        <v>1357</v>
      </c>
      <c r="AJ918" s="29" t="s">
        <v>258</v>
      </c>
      <c r="AK918" s="29" t="s">
        <v>258</v>
      </c>
      <c r="AL918" s="29" t="s">
        <v>13326</v>
      </c>
    </row>
    <row r="919" spans="1:38" x14ac:dyDescent="0.2">
      <c r="A919" s="35" t="s">
        <v>16</v>
      </c>
      <c r="B919" s="36">
        <v>4486</v>
      </c>
      <c r="C919" s="36"/>
      <c r="D919" s="36" t="s">
        <v>1349</v>
      </c>
      <c r="E919" s="37" t="s">
        <v>2583</v>
      </c>
      <c r="F919" s="38" t="s">
        <v>1269</v>
      </c>
      <c r="G919" s="38" t="s">
        <v>1273</v>
      </c>
      <c r="H919" s="35" t="s">
        <v>1393</v>
      </c>
      <c r="I919" s="35"/>
      <c r="J919" s="29" t="s">
        <v>1371</v>
      </c>
      <c r="K919" s="29" t="s">
        <v>1371</v>
      </c>
      <c r="L919" s="29" t="s">
        <v>1366</v>
      </c>
      <c r="M919" s="39">
        <v>9.7038403286014319</v>
      </c>
      <c r="N919" s="39">
        <v>4.0117180013689255</v>
      </c>
      <c r="O919" s="29">
        <v>44197</v>
      </c>
      <c r="P919" s="29">
        <v>44348</v>
      </c>
      <c r="Q919" s="40">
        <v>0.41341549999999999</v>
      </c>
      <c r="R919" s="39">
        <v>4.0117180013689255</v>
      </c>
      <c r="S919" s="39">
        <v>0</v>
      </c>
      <c r="T919" s="39">
        <v>0</v>
      </c>
      <c r="U919" s="39">
        <v>0</v>
      </c>
      <c r="V919" s="39">
        <v>0</v>
      </c>
      <c r="W919" s="29" t="s">
        <v>1357</v>
      </c>
      <c r="X919" s="29" t="s">
        <v>258</v>
      </c>
      <c r="Y919" s="29" t="s">
        <v>1349</v>
      </c>
      <c r="Z919" s="41" t="s">
        <v>1349</v>
      </c>
      <c r="AA919" s="42" t="s">
        <v>1349</v>
      </c>
      <c r="AB919" s="29" t="s">
        <v>258</v>
      </c>
      <c r="AC919" s="29" t="s">
        <v>258</v>
      </c>
      <c r="AD919" s="29" t="s">
        <v>265</v>
      </c>
      <c r="AE919" s="29" t="s">
        <v>1367</v>
      </c>
      <c r="AF919" s="29" t="s">
        <v>1368</v>
      </c>
      <c r="AG919" s="183" t="s">
        <v>1369</v>
      </c>
      <c r="AH919" s="29" t="s">
        <v>1413</v>
      </c>
      <c r="AI919" s="29" t="s">
        <v>1357</v>
      </c>
      <c r="AJ919" s="29" t="s">
        <v>258</v>
      </c>
      <c r="AK919" s="29" t="s">
        <v>258</v>
      </c>
      <c r="AL919" s="29" t="s">
        <v>13326</v>
      </c>
    </row>
    <row r="920" spans="1:38" x14ac:dyDescent="0.2">
      <c r="A920" s="35" t="s">
        <v>16</v>
      </c>
      <c r="B920" s="36">
        <v>4487</v>
      </c>
      <c r="C920" s="36"/>
      <c r="D920" s="36" t="s">
        <v>1349</v>
      </c>
      <c r="E920" s="37" t="s">
        <v>2584</v>
      </c>
      <c r="F920" s="38" t="s">
        <v>1269</v>
      </c>
      <c r="G920" s="38" t="s">
        <v>1273</v>
      </c>
      <c r="H920" s="35" t="s">
        <v>1393</v>
      </c>
      <c r="I920" s="35"/>
      <c r="J920" s="29" t="s">
        <v>1371</v>
      </c>
      <c r="K920" s="29" t="s">
        <v>1371</v>
      </c>
      <c r="L920" s="29" t="s">
        <v>1366</v>
      </c>
      <c r="M920" s="39">
        <v>18.823200123074773</v>
      </c>
      <c r="N920" s="39">
        <v>3.3497823408624234</v>
      </c>
      <c r="O920" s="29">
        <v>44197</v>
      </c>
      <c r="P920" s="29">
        <v>44262</v>
      </c>
      <c r="Q920" s="40">
        <v>0.17796029999999999</v>
      </c>
      <c r="R920" s="39">
        <v>3.3497823408624234</v>
      </c>
      <c r="S920" s="39">
        <v>0</v>
      </c>
      <c r="T920" s="39">
        <v>0</v>
      </c>
      <c r="U920" s="39">
        <v>0</v>
      </c>
      <c r="V920" s="39">
        <v>0</v>
      </c>
      <c r="W920" s="29" t="s">
        <v>1357</v>
      </c>
      <c r="X920" s="29" t="s">
        <v>258</v>
      </c>
      <c r="Y920" s="29" t="s">
        <v>1349</v>
      </c>
      <c r="Z920" s="41" t="s">
        <v>1349</v>
      </c>
      <c r="AA920" s="42" t="s">
        <v>1349</v>
      </c>
      <c r="AB920" s="29" t="s">
        <v>258</v>
      </c>
      <c r="AC920" s="29" t="s">
        <v>258</v>
      </c>
      <c r="AD920" s="29" t="s">
        <v>265</v>
      </c>
      <c r="AE920" s="29" t="s">
        <v>1367</v>
      </c>
      <c r="AF920" s="29" t="s">
        <v>1368</v>
      </c>
      <c r="AG920" s="183" t="s">
        <v>1369</v>
      </c>
      <c r="AH920" s="29" t="s">
        <v>1413</v>
      </c>
      <c r="AI920" s="29" t="s">
        <v>1357</v>
      </c>
      <c r="AJ920" s="29" t="s">
        <v>258</v>
      </c>
      <c r="AK920" s="29" t="s">
        <v>258</v>
      </c>
      <c r="AL920" s="29" t="s">
        <v>13326</v>
      </c>
    </row>
    <row r="921" spans="1:38" x14ac:dyDescent="0.2">
      <c r="A921" s="35" t="s">
        <v>16</v>
      </c>
      <c r="B921" s="36">
        <v>4488</v>
      </c>
      <c r="C921" s="36"/>
      <c r="D921" s="36" t="s">
        <v>1349</v>
      </c>
      <c r="E921" s="37" t="s">
        <v>2585</v>
      </c>
      <c r="F921" s="38" t="s">
        <v>1269</v>
      </c>
      <c r="G921" s="38" t="s">
        <v>1273</v>
      </c>
      <c r="H921" s="35" t="s">
        <v>1393</v>
      </c>
      <c r="I921" s="35"/>
      <c r="J921" s="29" t="s">
        <v>1405</v>
      </c>
      <c r="K921" s="29" t="s">
        <v>1434</v>
      </c>
      <c r="L921" s="29" t="s">
        <v>1366</v>
      </c>
      <c r="M921" s="39">
        <v>75.063162739539592</v>
      </c>
      <c r="N921" s="39">
        <v>89.397607118412054</v>
      </c>
      <c r="O921" s="29">
        <v>44197</v>
      </c>
      <c r="P921" s="29">
        <v>44632</v>
      </c>
      <c r="Q921" s="40">
        <v>1.1909651000000001</v>
      </c>
      <c r="R921" s="39">
        <v>74.839739904175232</v>
      </c>
      <c r="S921" s="39">
        <v>14.557867214236826</v>
      </c>
      <c r="T921" s="39">
        <v>0</v>
      </c>
      <c r="U921" s="39">
        <v>0</v>
      </c>
      <c r="V921" s="39">
        <v>0</v>
      </c>
      <c r="W921" s="29" t="s">
        <v>1357</v>
      </c>
      <c r="X921" s="29" t="s">
        <v>258</v>
      </c>
      <c r="Y921" s="29" t="s">
        <v>1349</v>
      </c>
      <c r="Z921" s="41" t="s">
        <v>1349</v>
      </c>
      <c r="AA921" s="42" t="s">
        <v>1349</v>
      </c>
      <c r="AB921" s="29" t="s">
        <v>258</v>
      </c>
      <c r="AC921" s="29" t="s">
        <v>258</v>
      </c>
      <c r="AD921" s="29" t="s">
        <v>265</v>
      </c>
      <c r="AE921" s="29" t="s">
        <v>1367</v>
      </c>
      <c r="AF921" s="29" t="s">
        <v>1368</v>
      </c>
      <c r="AG921" s="183" t="s">
        <v>1369</v>
      </c>
      <c r="AH921" s="29" t="s">
        <v>1413</v>
      </c>
      <c r="AI921" s="29" t="s">
        <v>1357</v>
      </c>
      <c r="AJ921" s="29" t="s">
        <v>258</v>
      </c>
      <c r="AK921" s="29" t="s">
        <v>258</v>
      </c>
      <c r="AL921" s="29" t="s">
        <v>13326</v>
      </c>
    </row>
    <row r="922" spans="1:38" x14ac:dyDescent="0.2">
      <c r="A922" s="35" t="s">
        <v>16</v>
      </c>
      <c r="B922" s="36">
        <v>4489</v>
      </c>
      <c r="C922" s="36"/>
      <c r="D922" s="36" t="s">
        <v>1349</v>
      </c>
      <c r="E922" s="37" t="s">
        <v>2586</v>
      </c>
      <c r="F922" s="38" t="s">
        <v>1269</v>
      </c>
      <c r="G922" s="38" t="s">
        <v>1273</v>
      </c>
      <c r="H922" s="35" t="s">
        <v>1393</v>
      </c>
      <c r="I922" s="35"/>
      <c r="J922" s="29" t="s">
        <v>1371</v>
      </c>
      <c r="K922" s="29" t="s">
        <v>1371</v>
      </c>
      <c r="L922" s="29" t="s">
        <v>1366</v>
      </c>
      <c r="M922" s="39">
        <v>11.612830924895787</v>
      </c>
      <c r="N922" s="39">
        <v>1.844062970568104</v>
      </c>
      <c r="O922" s="29">
        <v>44197</v>
      </c>
      <c r="P922" s="29">
        <v>44255</v>
      </c>
      <c r="Q922" s="40">
        <v>0.1587953</v>
      </c>
      <c r="R922" s="39">
        <v>1.844062970568104</v>
      </c>
      <c r="S922" s="39">
        <v>0</v>
      </c>
      <c r="T922" s="39">
        <v>0</v>
      </c>
      <c r="U922" s="39">
        <v>0</v>
      </c>
      <c r="V922" s="39">
        <v>0</v>
      </c>
      <c r="W922" s="29" t="s">
        <v>1357</v>
      </c>
      <c r="X922" s="29" t="s">
        <v>258</v>
      </c>
      <c r="Y922" s="29" t="s">
        <v>1349</v>
      </c>
      <c r="Z922" s="41" t="s">
        <v>1349</v>
      </c>
      <c r="AA922" s="42" t="s">
        <v>1349</v>
      </c>
      <c r="AB922" s="29" t="s">
        <v>258</v>
      </c>
      <c r="AC922" s="29" t="s">
        <v>258</v>
      </c>
      <c r="AD922" s="29" t="s">
        <v>265</v>
      </c>
      <c r="AE922" s="29" t="s">
        <v>1367</v>
      </c>
      <c r="AF922" s="29" t="s">
        <v>1368</v>
      </c>
      <c r="AG922" s="183" t="s">
        <v>1369</v>
      </c>
      <c r="AH922" s="29" t="s">
        <v>1413</v>
      </c>
      <c r="AI922" s="29" t="s">
        <v>265</v>
      </c>
      <c r="AJ922" s="29" t="s">
        <v>258</v>
      </c>
      <c r="AK922" s="29" t="s">
        <v>258</v>
      </c>
      <c r="AL922" s="29" t="s">
        <v>13326</v>
      </c>
    </row>
    <row r="923" spans="1:38" x14ac:dyDescent="0.2">
      <c r="A923" s="35" t="s">
        <v>16</v>
      </c>
      <c r="B923" s="36">
        <v>4491</v>
      </c>
      <c r="C923" s="36"/>
      <c r="D923" s="36" t="s">
        <v>1349</v>
      </c>
      <c r="E923" s="37" t="s">
        <v>2587</v>
      </c>
      <c r="F923" s="38" t="s">
        <v>1269</v>
      </c>
      <c r="G923" s="38" t="s">
        <v>1445</v>
      </c>
      <c r="H923" s="35" t="s">
        <v>330</v>
      </c>
      <c r="I923" s="35"/>
      <c r="J923" s="29" t="s">
        <v>274</v>
      </c>
      <c r="K923" s="29" t="s">
        <v>1583</v>
      </c>
      <c r="L923" s="29" t="s">
        <v>1811</v>
      </c>
      <c r="M923" s="39">
        <v>21.512024242422221</v>
      </c>
      <c r="N923" s="39">
        <v>5.241806981519507</v>
      </c>
      <c r="O923" s="29">
        <v>44197</v>
      </c>
      <c r="P923" s="29">
        <v>44286</v>
      </c>
      <c r="Q923" s="40">
        <v>0.24366869999999999</v>
      </c>
      <c r="R923" s="39">
        <v>5.241806981519507</v>
      </c>
      <c r="S923" s="39">
        <v>0</v>
      </c>
      <c r="T923" s="39">
        <v>0</v>
      </c>
      <c r="U923" s="39">
        <v>0</v>
      </c>
      <c r="V923" s="39">
        <v>0</v>
      </c>
      <c r="W923" s="29" t="s">
        <v>265</v>
      </c>
      <c r="X923" s="29" t="s">
        <v>11773</v>
      </c>
      <c r="Y923" s="29">
        <v>45260</v>
      </c>
      <c r="Z923" s="41" t="s">
        <v>11759</v>
      </c>
      <c r="AA923" s="42" t="s">
        <v>1349</v>
      </c>
      <c r="AB923" s="29" t="s">
        <v>258</v>
      </c>
      <c r="AC923" s="29" t="s">
        <v>258</v>
      </c>
      <c r="AD923" s="29" t="s">
        <v>265</v>
      </c>
      <c r="AE923" s="29" t="s">
        <v>1367</v>
      </c>
      <c r="AF923" s="29" t="s">
        <v>1378</v>
      </c>
      <c r="AG923" s="183" t="s">
        <v>1379</v>
      </c>
      <c r="AH923" s="29" t="s">
        <v>1413</v>
      </c>
      <c r="AI923" s="29" t="s">
        <v>1357</v>
      </c>
      <c r="AJ923" s="29" t="s">
        <v>258</v>
      </c>
      <c r="AK923" s="29" t="s">
        <v>258</v>
      </c>
      <c r="AL923" s="29" t="s">
        <v>13327</v>
      </c>
    </row>
    <row r="924" spans="1:38" x14ac:dyDescent="0.2">
      <c r="A924" s="35" t="s">
        <v>16</v>
      </c>
      <c r="B924" s="36">
        <v>4492</v>
      </c>
      <c r="C924" s="36"/>
      <c r="D924" s="36" t="s">
        <v>1349</v>
      </c>
      <c r="E924" s="37" t="s">
        <v>2588</v>
      </c>
      <c r="F924" s="38" t="s">
        <v>1269</v>
      </c>
      <c r="G924" s="38" t="s">
        <v>1445</v>
      </c>
      <c r="H924" s="35" t="s">
        <v>330</v>
      </c>
      <c r="I924" s="35"/>
      <c r="J924" s="29" t="s">
        <v>274</v>
      </c>
      <c r="K924" s="29" t="s">
        <v>1583</v>
      </c>
      <c r="L924" s="29" t="s">
        <v>1811</v>
      </c>
      <c r="M924" s="39">
        <v>11.159958184474467</v>
      </c>
      <c r="N924" s="39">
        <v>6.6608377823408622</v>
      </c>
      <c r="O924" s="29">
        <v>44197</v>
      </c>
      <c r="P924" s="29">
        <v>44415</v>
      </c>
      <c r="Q924" s="40">
        <v>0.59685149999999998</v>
      </c>
      <c r="R924" s="39">
        <v>6.6608377823408622</v>
      </c>
      <c r="S924" s="39">
        <v>0</v>
      </c>
      <c r="T924" s="39">
        <v>0</v>
      </c>
      <c r="U924" s="39">
        <v>0</v>
      </c>
      <c r="V924" s="39">
        <v>0</v>
      </c>
      <c r="W924" s="29" t="s">
        <v>265</v>
      </c>
      <c r="X924" s="29" t="s">
        <v>11773</v>
      </c>
      <c r="Y924" s="29">
        <v>45291</v>
      </c>
      <c r="Z924" s="41" t="s">
        <v>11760</v>
      </c>
      <c r="AA924" s="42" t="s">
        <v>1349</v>
      </c>
      <c r="AB924" s="29" t="s">
        <v>258</v>
      </c>
      <c r="AC924" s="29" t="s">
        <v>258</v>
      </c>
      <c r="AD924" s="29" t="s">
        <v>265</v>
      </c>
      <c r="AE924" s="29" t="s">
        <v>1367</v>
      </c>
      <c r="AF924" s="29" t="s">
        <v>1378</v>
      </c>
      <c r="AG924" s="183" t="s">
        <v>1379</v>
      </c>
      <c r="AH924" s="29" t="s">
        <v>1413</v>
      </c>
      <c r="AI924" s="29" t="s">
        <v>1357</v>
      </c>
      <c r="AJ924" s="29" t="s">
        <v>258</v>
      </c>
      <c r="AK924" s="29" t="s">
        <v>258</v>
      </c>
      <c r="AL924" s="29" t="s">
        <v>13327</v>
      </c>
    </row>
    <row r="925" spans="1:38" x14ac:dyDescent="0.2">
      <c r="A925" s="35" t="s">
        <v>16</v>
      </c>
      <c r="B925" s="36">
        <v>4493</v>
      </c>
      <c r="C925" s="36"/>
      <c r="D925" s="36" t="s">
        <v>1349</v>
      </c>
      <c r="E925" s="37" t="s">
        <v>2589</v>
      </c>
      <c r="F925" s="38" t="s">
        <v>1269</v>
      </c>
      <c r="G925" s="38" t="s">
        <v>1271</v>
      </c>
      <c r="H925" s="35" t="s">
        <v>1440</v>
      </c>
      <c r="I925" s="35"/>
      <c r="J925" s="29" t="s">
        <v>1371</v>
      </c>
      <c r="K925" s="29" t="s">
        <v>1371</v>
      </c>
      <c r="L925" s="29" t="s">
        <v>1384</v>
      </c>
      <c r="M925" s="39">
        <v>93.339696783871574</v>
      </c>
      <c r="N925" s="39">
        <v>45.999025325119781</v>
      </c>
      <c r="O925" s="29">
        <v>44197</v>
      </c>
      <c r="P925" s="29">
        <v>44377</v>
      </c>
      <c r="Q925" s="40">
        <v>0.4928131</v>
      </c>
      <c r="R925" s="39">
        <v>45.999025325119781</v>
      </c>
      <c r="S925" s="39">
        <v>0</v>
      </c>
      <c r="T925" s="39">
        <v>0</v>
      </c>
      <c r="U925" s="39">
        <v>0</v>
      </c>
      <c r="V925" s="39">
        <v>0</v>
      </c>
      <c r="W925" s="29" t="s">
        <v>1357</v>
      </c>
      <c r="X925" s="29" t="s">
        <v>258</v>
      </c>
      <c r="Y925" s="29" t="s">
        <v>1349</v>
      </c>
      <c r="Z925" s="41" t="s">
        <v>1349</v>
      </c>
      <c r="AA925" s="42" t="s">
        <v>1349</v>
      </c>
      <c r="AB925" s="29" t="s">
        <v>258</v>
      </c>
      <c r="AC925" s="29" t="s">
        <v>258</v>
      </c>
      <c r="AD925" s="29" t="s">
        <v>265</v>
      </c>
      <c r="AE925" s="29" t="s">
        <v>1353</v>
      </c>
      <c r="AF925" s="29" t="s">
        <v>1368</v>
      </c>
      <c r="AG925" s="183" t="s">
        <v>1369</v>
      </c>
      <c r="AH925" s="29" t="s">
        <v>1413</v>
      </c>
      <c r="AI925" s="29" t="s">
        <v>1357</v>
      </c>
      <c r="AJ925" s="29" t="s">
        <v>258</v>
      </c>
      <c r="AK925" s="29" t="s">
        <v>258</v>
      </c>
      <c r="AL925" s="29" t="s">
        <v>13326</v>
      </c>
    </row>
    <row r="926" spans="1:38" x14ac:dyDescent="0.2">
      <c r="A926" s="35" t="s">
        <v>16</v>
      </c>
      <c r="B926" s="36">
        <v>4497</v>
      </c>
      <c r="C926" s="36"/>
      <c r="D926" s="36" t="s">
        <v>1349</v>
      </c>
      <c r="E926" s="37" t="s">
        <v>2590</v>
      </c>
      <c r="F926" s="38" t="s">
        <v>1269</v>
      </c>
      <c r="G926" s="38" t="s">
        <v>1273</v>
      </c>
      <c r="H926" s="35" t="s">
        <v>1393</v>
      </c>
      <c r="I926" s="35"/>
      <c r="J926" s="29" t="s">
        <v>1371</v>
      </c>
      <c r="K926" s="29" t="s">
        <v>1371</v>
      </c>
      <c r="L926" s="29" t="s">
        <v>1366</v>
      </c>
      <c r="M926" s="39">
        <v>2.0397177952383223</v>
      </c>
      <c r="N926" s="39">
        <v>0.47467761806981523</v>
      </c>
      <c r="O926" s="29">
        <v>44197</v>
      </c>
      <c r="P926" s="29">
        <v>44282</v>
      </c>
      <c r="Q926" s="40">
        <v>0.23271729999999999</v>
      </c>
      <c r="R926" s="39">
        <v>0.47467761806981523</v>
      </c>
      <c r="S926" s="39">
        <v>0</v>
      </c>
      <c r="T926" s="39">
        <v>0</v>
      </c>
      <c r="U926" s="39">
        <v>0</v>
      </c>
      <c r="V926" s="39">
        <v>0</v>
      </c>
      <c r="W926" s="29" t="s">
        <v>1357</v>
      </c>
      <c r="X926" s="29" t="s">
        <v>258</v>
      </c>
      <c r="Y926" s="29" t="s">
        <v>1349</v>
      </c>
      <c r="Z926" s="41" t="s">
        <v>1349</v>
      </c>
      <c r="AA926" s="42" t="s">
        <v>1349</v>
      </c>
      <c r="AB926" s="29" t="s">
        <v>258</v>
      </c>
      <c r="AC926" s="29" t="s">
        <v>258</v>
      </c>
      <c r="AD926" s="29" t="s">
        <v>265</v>
      </c>
      <c r="AE926" s="29" t="s">
        <v>1367</v>
      </c>
      <c r="AF926" s="29" t="s">
        <v>1368</v>
      </c>
      <c r="AG926" s="183" t="s">
        <v>1369</v>
      </c>
      <c r="AH926" s="29" t="s">
        <v>1413</v>
      </c>
      <c r="AI926" s="29" t="s">
        <v>1357</v>
      </c>
      <c r="AJ926" s="29" t="s">
        <v>258</v>
      </c>
      <c r="AK926" s="29" t="s">
        <v>258</v>
      </c>
      <c r="AL926" s="29" t="s">
        <v>13326</v>
      </c>
    </row>
    <row r="927" spans="1:38" x14ac:dyDescent="0.2">
      <c r="A927" s="35" t="s">
        <v>16</v>
      </c>
      <c r="B927" s="36">
        <v>4499</v>
      </c>
      <c r="C927" s="36"/>
      <c r="D927" s="36" t="s">
        <v>1349</v>
      </c>
      <c r="E927" s="37" t="s">
        <v>2591</v>
      </c>
      <c r="F927" s="38" t="s">
        <v>1269</v>
      </c>
      <c r="G927" s="38" t="s">
        <v>1271</v>
      </c>
      <c r="H927" s="35" t="s">
        <v>1440</v>
      </c>
      <c r="I927" s="35"/>
      <c r="J927" s="29" t="s">
        <v>484</v>
      </c>
      <c r="K927" s="29" t="s">
        <v>1551</v>
      </c>
      <c r="L927" s="29" t="s">
        <v>1384</v>
      </c>
      <c r="M927" s="39">
        <v>46.256695409866047</v>
      </c>
      <c r="N927" s="39">
        <v>204.02337029431897</v>
      </c>
      <c r="O927" s="29">
        <v>44197</v>
      </c>
      <c r="P927" s="29">
        <v>45808</v>
      </c>
      <c r="Q927" s="40">
        <v>4.4106775999999996</v>
      </c>
      <c r="R927" s="39">
        <v>46.196358658453114</v>
      </c>
      <c r="S927" s="39">
        <v>46.196358658453114</v>
      </c>
      <c r="T927" s="39">
        <v>46.196358658453114</v>
      </c>
      <c r="U927" s="39">
        <v>46.322924024640656</v>
      </c>
      <c r="V927" s="39">
        <v>19.111370294318959</v>
      </c>
      <c r="W927" s="29" t="s">
        <v>265</v>
      </c>
      <c r="X927" s="29" t="s">
        <v>11773</v>
      </c>
      <c r="Y927" s="29">
        <v>45183</v>
      </c>
      <c r="Z927" s="41" t="s">
        <v>11757</v>
      </c>
      <c r="AA927" s="42" t="s">
        <v>1349</v>
      </c>
      <c r="AB927" s="29" t="s">
        <v>258</v>
      </c>
      <c r="AC927" s="29" t="s">
        <v>258</v>
      </c>
      <c r="AD927" s="29" t="s">
        <v>265</v>
      </c>
      <c r="AE927" s="29" t="s">
        <v>1353</v>
      </c>
      <c r="AF927" s="29" t="s">
        <v>1368</v>
      </c>
      <c r="AG927" s="183" t="s">
        <v>1369</v>
      </c>
      <c r="AH927" s="29" t="s">
        <v>1356</v>
      </c>
      <c r="AI927" s="29" t="s">
        <v>1357</v>
      </c>
      <c r="AJ927" s="29" t="s">
        <v>258</v>
      </c>
      <c r="AK927" s="29" t="s">
        <v>258</v>
      </c>
      <c r="AL927" s="29" t="s">
        <v>13327</v>
      </c>
    </row>
    <row r="928" spans="1:38" x14ac:dyDescent="0.2">
      <c r="A928" s="35" t="s">
        <v>16</v>
      </c>
      <c r="B928" s="36">
        <v>4503</v>
      </c>
      <c r="C928" s="36"/>
      <c r="D928" s="36" t="s">
        <v>1349</v>
      </c>
      <c r="E928" s="37" t="s">
        <v>2592</v>
      </c>
      <c r="F928" s="38" t="s">
        <v>1269</v>
      </c>
      <c r="G928" s="38" t="s">
        <v>1271</v>
      </c>
      <c r="H928" s="35" t="s">
        <v>1440</v>
      </c>
      <c r="I928" s="35"/>
      <c r="J928" s="29" t="s">
        <v>322</v>
      </c>
      <c r="K928" s="29" t="s">
        <v>336</v>
      </c>
      <c r="L928" s="29" t="s">
        <v>2384</v>
      </c>
      <c r="M928" s="39">
        <v>26.198746660421765</v>
      </c>
      <c r="N928" s="39">
        <v>12.911085557837097</v>
      </c>
      <c r="O928" s="29">
        <v>44197</v>
      </c>
      <c r="P928" s="29">
        <v>44377</v>
      </c>
      <c r="Q928" s="40">
        <v>0.4928131</v>
      </c>
      <c r="R928" s="39">
        <v>12.911085557837097</v>
      </c>
      <c r="S928" s="39">
        <v>0</v>
      </c>
      <c r="T928" s="39">
        <v>0</v>
      </c>
      <c r="U928" s="39">
        <v>0</v>
      </c>
      <c r="V928" s="39">
        <v>0</v>
      </c>
      <c r="W928" s="29" t="s">
        <v>1357</v>
      </c>
      <c r="X928" s="29" t="s">
        <v>258</v>
      </c>
      <c r="Y928" s="29" t="s">
        <v>1349</v>
      </c>
      <c r="Z928" s="41" t="s">
        <v>1349</v>
      </c>
      <c r="AA928" s="42" t="s">
        <v>1349</v>
      </c>
      <c r="AB928" s="29" t="s">
        <v>258</v>
      </c>
      <c r="AC928" s="29" t="s">
        <v>258</v>
      </c>
      <c r="AD928" s="29" t="s">
        <v>265</v>
      </c>
      <c r="AE928" s="29" t="s">
        <v>1367</v>
      </c>
      <c r="AF928" s="29" t="s">
        <v>1378</v>
      </c>
      <c r="AG928" s="183" t="s">
        <v>1379</v>
      </c>
      <c r="AH928" s="29" t="s">
        <v>1413</v>
      </c>
      <c r="AI928" s="29" t="s">
        <v>1357</v>
      </c>
      <c r="AJ928" s="29" t="s">
        <v>258</v>
      </c>
      <c r="AK928" s="29" t="s">
        <v>258</v>
      </c>
      <c r="AL928" s="29" t="s">
        <v>13326</v>
      </c>
    </row>
    <row r="929" spans="1:38" x14ac:dyDescent="0.2">
      <c r="A929" s="35" t="s">
        <v>16</v>
      </c>
      <c r="B929" s="36">
        <v>4507</v>
      </c>
      <c r="C929" s="36"/>
      <c r="D929" s="36" t="s">
        <v>1349</v>
      </c>
      <c r="E929" s="37" t="s">
        <v>2593</v>
      </c>
      <c r="F929" s="38" t="s">
        <v>1269</v>
      </c>
      <c r="G929" s="38" t="s">
        <v>1271</v>
      </c>
      <c r="H929" s="35" t="s">
        <v>1440</v>
      </c>
      <c r="I929" s="35"/>
      <c r="J929" s="29" t="s">
        <v>484</v>
      </c>
      <c r="K929" s="29" t="s">
        <v>1551</v>
      </c>
      <c r="L929" s="29" t="s">
        <v>1384</v>
      </c>
      <c r="M929" s="39">
        <v>809.04071562734669</v>
      </c>
      <c r="N929" s="39">
        <v>3710.1798986995209</v>
      </c>
      <c r="O929" s="29">
        <v>44197</v>
      </c>
      <c r="P929" s="29">
        <v>45872</v>
      </c>
      <c r="Q929" s="40">
        <v>4.5859000999999999</v>
      </c>
      <c r="R929" s="39">
        <v>808.00457221081456</v>
      </c>
      <c r="S929" s="39">
        <v>808.00457221081456</v>
      </c>
      <c r="T929" s="39">
        <v>808.00457221081456</v>
      </c>
      <c r="U929" s="39">
        <v>810.21828336755641</v>
      </c>
      <c r="V929" s="39">
        <v>475.94789869952092</v>
      </c>
      <c r="W929" s="29" t="s">
        <v>1357</v>
      </c>
      <c r="X929" s="29" t="s">
        <v>258</v>
      </c>
      <c r="Y929" s="29" t="s">
        <v>1349</v>
      </c>
      <c r="Z929" s="41" t="s">
        <v>1349</v>
      </c>
      <c r="AA929" s="42" t="s">
        <v>1349</v>
      </c>
      <c r="AB929" s="29" t="s">
        <v>258</v>
      </c>
      <c r="AC929" s="29" t="s">
        <v>258</v>
      </c>
      <c r="AD929" s="29" t="s">
        <v>265</v>
      </c>
      <c r="AE929" s="29" t="s">
        <v>1353</v>
      </c>
      <c r="AF929" s="29" t="s">
        <v>1368</v>
      </c>
      <c r="AG929" s="183" t="s">
        <v>1369</v>
      </c>
      <c r="AH929" s="29" t="s">
        <v>1356</v>
      </c>
      <c r="AI929" s="29" t="s">
        <v>1357</v>
      </c>
      <c r="AJ929" s="29" t="s">
        <v>258</v>
      </c>
      <c r="AK929" s="29" t="s">
        <v>258</v>
      </c>
      <c r="AL929" s="29" t="s">
        <v>13326</v>
      </c>
    </row>
    <row r="930" spans="1:38" x14ac:dyDescent="0.2">
      <c r="A930" s="35" t="s">
        <v>16</v>
      </c>
      <c r="B930" s="36">
        <v>4508</v>
      </c>
      <c r="C930" s="36"/>
      <c r="D930" s="36" t="s">
        <v>1349</v>
      </c>
      <c r="E930" s="37" t="s">
        <v>2594</v>
      </c>
      <c r="F930" s="38" t="s">
        <v>1269</v>
      </c>
      <c r="G930" s="38" t="s">
        <v>1274</v>
      </c>
      <c r="H930" s="35" t="s">
        <v>1042</v>
      </c>
      <c r="I930" s="35"/>
      <c r="J930" s="29" t="s">
        <v>359</v>
      </c>
      <c r="K930" s="29" t="s">
        <v>2595</v>
      </c>
      <c r="L930" s="29" t="s">
        <v>2147</v>
      </c>
      <c r="M930" s="39">
        <v>7.8583152535074072</v>
      </c>
      <c r="N930" s="39">
        <v>1.9148254620123202</v>
      </c>
      <c r="O930" s="29">
        <v>44197</v>
      </c>
      <c r="P930" s="29">
        <v>44286</v>
      </c>
      <c r="Q930" s="40">
        <v>0.24366869999999999</v>
      </c>
      <c r="R930" s="39">
        <v>1.9148254620123202</v>
      </c>
      <c r="S930" s="39">
        <v>0</v>
      </c>
      <c r="T930" s="39">
        <v>0</v>
      </c>
      <c r="U930" s="39">
        <v>0</v>
      </c>
      <c r="V930" s="39">
        <v>0</v>
      </c>
      <c r="W930" s="29" t="s">
        <v>1357</v>
      </c>
      <c r="X930" s="29" t="s">
        <v>258</v>
      </c>
      <c r="Y930" s="29" t="s">
        <v>1349</v>
      </c>
      <c r="Z930" s="41" t="s">
        <v>1349</v>
      </c>
      <c r="AA930" s="42" t="s">
        <v>1349</v>
      </c>
      <c r="AB930" s="29" t="s">
        <v>258</v>
      </c>
      <c r="AC930" s="29" t="s">
        <v>258</v>
      </c>
      <c r="AD930" s="29" t="s">
        <v>258</v>
      </c>
      <c r="AE930" s="29" t="s">
        <v>1367</v>
      </c>
      <c r="AF930" s="29" t="s">
        <v>1462</v>
      </c>
      <c r="AG930" s="183" t="s">
        <v>1463</v>
      </c>
      <c r="AH930" s="29" t="s">
        <v>1413</v>
      </c>
      <c r="AI930" s="29" t="s">
        <v>1357</v>
      </c>
      <c r="AJ930" s="29" t="s">
        <v>258</v>
      </c>
      <c r="AK930" s="29" t="s">
        <v>258</v>
      </c>
      <c r="AL930" s="29" t="s">
        <v>13326</v>
      </c>
    </row>
    <row r="931" spans="1:38" x14ac:dyDescent="0.2">
      <c r="A931" s="35" t="s">
        <v>16</v>
      </c>
      <c r="B931" s="36">
        <v>4513</v>
      </c>
      <c r="C931" s="36"/>
      <c r="D931" s="36" t="s">
        <v>1349</v>
      </c>
      <c r="E931" s="37" t="s">
        <v>2596</v>
      </c>
      <c r="F931" s="38" t="s">
        <v>1262</v>
      </c>
      <c r="G931" s="38" t="s">
        <v>1263</v>
      </c>
      <c r="H931" s="35" t="s">
        <v>482</v>
      </c>
      <c r="I931" s="35"/>
      <c r="J931" s="29" t="s">
        <v>1371</v>
      </c>
      <c r="K931" s="29" t="s">
        <v>1371</v>
      </c>
      <c r="L931" s="29" t="s">
        <v>1384</v>
      </c>
      <c r="M931" s="39">
        <v>741.95280679095185</v>
      </c>
      <c r="N931" s="39">
        <v>280.32713210130049</v>
      </c>
      <c r="O931" s="29">
        <v>44197</v>
      </c>
      <c r="P931" s="29">
        <v>44335</v>
      </c>
      <c r="Q931" s="40">
        <v>0.37782339999999998</v>
      </c>
      <c r="R931" s="39">
        <v>280.32713210130049</v>
      </c>
      <c r="S931" s="39">
        <v>0</v>
      </c>
      <c r="T931" s="39">
        <v>0</v>
      </c>
      <c r="U931" s="39">
        <v>0</v>
      </c>
      <c r="V931" s="39">
        <v>0</v>
      </c>
      <c r="W931" s="29" t="s">
        <v>265</v>
      </c>
      <c r="X931" s="29" t="s">
        <v>11773</v>
      </c>
      <c r="Y931" s="29">
        <v>45371</v>
      </c>
      <c r="Z931" s="41" t="s">
        <v>11761</v>
      </c>
      <c r="AA931" s="42" t="s">
        <v>1349</v>
      </c>
      <c r="AB931" s="29" t="s">
        <v>258</v>
      </c>
      <c r="AC931" s="29" t="s">
        <v>258</v>
      </c>
      <c r="AD931" s="29" t="s">
        <v>265</v>
      </c>
      <c r="AE931" s="29" t="s">
        <v>1353</v>
      </c>
      <c r="AF931" s="29" t="s">
        <v>1368</v>
      </c>
      <c r="AG931" s="183" t="s">
        <v>1369</v>
      </c>
      <c r="AH931" s="29" t="s">
        <v>1356</v>
      </c>
      <c r="AI931" s="29" t="s">
        <v>1357</v>
      </c>
      <c r="AJ931" s="29" t="s">
        <v>258</v>
      </c>
      <c r="AK931" s="29" t="s">
        <v>258</v>
      </c>
      <c r="AL931" s="29" t="s">
        <v>13327</v>
      </c>
    </row>
    <row r="932" spans="1:38" x14ac:dyDescent="0.2">
      <c r="A932" s="35" t="s">
        <v>16</v>
      </c>
      <c r="B932" s="36">
        <v>4516</v>
      </c>
      <c r="C932" s="36"/>
      <c r="D932" s="36" t="s">
        <v>1349</v>
      </c>
      <c r="E932" s="37" t="s">
        <v>2597</v>
      </c>
      <c r="F932" s="38" t="s">
        <v>1269</v>
      </c>
      <c r="G932" s="38" t="s">
        <v>1445</v>
      </c>
      <c r="H932" s="35" t="s">
        <v>975</v>
      </c>
      <c r="I932" s="35"/>
      <c r="J932" s="29" t="s">
        <v>1405</v>
      </c>
      <c r="K932" s="29" t="s">
        <v>1608</v>
      </c>
      <c r="L932" s="29" t="s">
        <v>2370</v>
      </c>
      <c r="M932" s="39">
        <v>73.837468309790296</v>
      </c>
      <c r="N932" s="39">
        <v>54.986422997946605</v>
      </c>
      <c r="O932" s="29">
        <v>44197</v>
      </c>
      <c r="P932" s="29">
        <v>44469</v>
      </c>
      <c r="Q932" s="40">
        <v>0.74469540000000001</v>
      </c>
      <c r="R932" s="39">
        <v>54.986422997946605</v>
      </c>
      <c r="S932" s="39">
        <v>0</v>
      </c>
      <c r="T932" s="39">
        <v>0</v>
      </c>
      <c r="U932" s="39">
        <v>0</v>
      </c>
      <c r="V932" s="39">
        <v>0</v>
      </c>
      <c r="W932" s="29" t="s">
        <v>1357</v>
      </c>
      <c r="X932" s="29" t="s">
        <v>258</v>
      </c>
      <c r="Y932" s="29" t="s">
        <v>1349</v>
      </c>
      <c r="Z932" s="41" t="s">
        <v>1349</v>
      </c>
      <c r="AA932" s="42" t="s">
        <v>1349</v>
      </c>
      <c r="AB932" s="29" t="s">
        <v>265</v>
      </c>
      <c r="AC932" s="29" t="s">
        <v>258</v>
      </c>
      <c r="AD932" s="29" t="s">
        <v>258</v>
      </c>
      <c r="AE932" s="29" t="s">
        <v>1353</v>
      </c>
      <c r="AF932" s="29" t="s">
        <v>2221</v>
      </c>
      <c r="AG932" s="183" t="s">
        <v>2222</v>
      </c>
      <c r="AH932" s="29" t="s">
        <v>1413</v>
      </c>
      <c r="AI932" s="29" t="s">
        <v>1357</v>
      </c>
      <c r="AJ932" s="29" t="s">
        <v>258</v>
      </c>
      <c r="AK932" s="29" t="s">
        <v>258</v>
      </c>
      <c r="AL932" s="29" t="s">
        <v>13326</v>
      </c>
    </row>
    <row r="933" spans="1:38" x14ac:dyDescent="0.2">
      <c r="A933" s="35" t="s">
        <v>16</v>
      </c>
      <c r="B933" s="36">
        <v>4517</v>
      </c>
      <c r="C933" s="36"/>
      <c r="D933" s="36" t="s">
        <v>1349</v>
      </c>
      <c r="E933" s="37" t="s">
        <v>2598</v>
      </c>
      <c r="F933" s="38" t="s">
        <v>1269</v>
      </c>
      <c r="G933" s="38" t="s">
        <v>1271</v>
      </c>
      <c r="H933" s="35" t="s">
        <v>1440</v>
      </c>
      <c r="I933" s="35"/>
      <c r="J933" s="29" t="s">
        <v>281</v>
      </c>
      <c r="K933" s="29" t="s">
        <v>282</v>
      </c>
      <c r="L933" s="29" t="s">
        <v>1384</v>
      </c>
      <c r="M933" s="39">
        <v>22.947137211306789</v>
      </c>
      <c r="N933" s="39">
        <v>39.831581108829575</v>
      </c>
      <c r="O933" s="29">
        <v>44197</v>
      </c>
      <c r="P933" s="29">
        <v>44831</v>
      </c>
      <c r="Q933" s="40">
        <v>1.7357974</v>
      </c>
      <c r="R933" s="39">
        <v>22.895318275154004</v>
      </c>
      <c r="S933" s="39">
        <v>16.936262833675563</v>
      </c>
      <c r="T933" s="39">
        <v>0</v>
      </c>
      <c r="U933" s="39">
        <v>0</v>
      </c>
      <c r="V933" s="39">
        <v>0</v>
      </c>
      <c r="W933" s="29" t="s">
        <v>1357</v>
      </c>
      <c r="X933" s="29" t="s">
        <v>258</v>
      </c>
      <c r="Y933" s="29" t="s">
        <v>1349</v>
      </c>
      <c r="Z933" s="41" t="s">
        <v>1349</v>
      </c>
      <c r="AA933" s="42" t="s">
        <v>1349</v>
      </c>
      <c r="AB933" s="29" t="s">
        <v>258</v>
      </c>
      <c r="AC933" s="29" t="s">
        <v>258</v>
      </c>
      <c r="AD933" s="29" t="s">
        <v>265</v>
      </c>
      <c r="AE933" s="29" t="s">
        <v>1353</v>
      </c>
      <c r="AF933" s="29" t="s">
        <v>1368</v>
      </c>
      <c r="AG933" s="183" t="s">
        <v>1369</v>
      </c>
      <c r="AH933" s="29" t="s">
        <v>1413</v>
      </c>
      <c r="AI933" s="29" t="s">
        <v>1357</v>
      </c>
      <c r="AJ933" s="29" t="s">
        <v>258</v>
      </c>
      <c r="AK933" s="29" t="s">
        <v>258</v>
      </c>
      <c r="AL933" s="29" t="s">
        <v>13326</v>
      </c>
    </row>
    <row r="934" spans="1:38" x14ac:dyDescent="0.2">
      <c r="A934" s="35" t="s">
        <v>16</v>
      </c>
      <c r="B934" s="36">
        <v>4518</v>
      </c>
      <c r="C934" s="36"/>
      <c r="D934" s="36" t="s">
        <v>1349</v>
      </c>
      <c r="E934" s="37" t="s">
        <v>2599</v>
      </c>
      <c r="F934" s="38" t="s">
        <v>1269</v>
      </c>
      <c r="G934" s="38" t="s">
        <v>1273</v>
      </c>
      <c r="H934" s="35" t="s">
        <v>1393</v>
      </c>
      <c r="I934" s="35"/>
      <c r="J934" s="29" t="s">
        <v>1371</v>
      </c>
      <c r="K934" s="29" t="s">
        <v>1371</v>
      </c>
      <c r="L934" s="29" t="s">
        <v>1366</v>
      </c>
      <c r="M934" s="39">
        <v>13.639367947324487</v>
      </c>
      <c r="N934" s="39">
        <v>13.592689938398358</v>
      </c>
      <c r="O934" s="29">
        <v>44197</v>
      </c>
      <c r="P934" s="29">
        <v>44561</v>
      </c>
      <c r="Q934" s="40">
        <v>0.99657770000000001</v>
      </c>
      <c r="R934" s="39">
        <v>13.592689938398358</v>
      </c>
      <c r="S934" s="39">
        <v>0</v>
      </c>
      <c r="T934" s="39">
        <v>0</v>
      </c>
      <c r="U934" s="39">
        <v>0</v>
      </c>
      <c r="V934" s="39">
        <v>0</v>
      </c>
      <c r="W934" s="29" t="s">
        <v>265</v>
      </c>
      <c r="X934" s="29" t="s">
        <v>11773</v>
      </c>
      <c r="Y934" s="29">
        <v>45218</v>
      </c>
      <c r="Z934" s="41" t="s">
        <v>11758</v>
      </c>
      <c r="AA934" s="42" t="s">
        <v>1349</v>
      </c>
      <c r="AB934" s="29" t="s">
        <v>258</v>
      </c>
      <c r="AC934" s="29" t="s">
        <v>258</v>
      </c>
      <c r="AD934" s="29" t="s">
        <v>265</v>
      </c>
      <c r="AE934" s="29" t="s">
        <v>1367</v>
      </c>
      <c r="AF934" s="29" t="s">
        <v>1368</v>
      </c>
      <c r="AG934" s="183" t="s">
        <v>1369</v>
      </c>
      <c r="AH934" s="29" t="s">
        <v>1413</v>
      </c>
      <c r="AI934" s="29" t="s">
        <v>1357</v>
      </c>
      <c r="AJ934" s="29" t="s">
        <v>258</v>
      </c>
      <c r="AK934" s="29" t="s">
        <v>258</v>
      </c>
      <c r="AL934" s="29" t="s">
        <v>13327</v>
      </c>
    </row>
    <row r="935" spans="1:38" x14ac:dyDescent="0.2">
      <c r="A935" s="35" t="s">
        <v>16</v>
      </c>
      <c r="B935" s="36">
        <v>4520</v>
      </c>
      <c r="C935" s="36"/>
      <c r="D935" s="36" t="s">
        <v>1349</v>
      </c>
      <c r="E935" s="37" t="s">
        <v>2600</v>
      </c>
      <c r="F935" s="38" t="s">
        <v>1269</v>
      </c>
      <c r="G935" s="38" t="s">
        <v>1445</v>
      </c>
      <c r="H935" s="35" t="s">
        <v>12095</v>
      </c>
      <c r="I935" s="35"/>
      <c r="J935" s="29" t="s">
        <v>484</v>
      </c>
      <c r="K935" s="29" t="s">
        <v>1551</v>
      </c>
      <c r="L935" s="29" t="s">
        <v>1384</v>
      </c>
      <c r="M935" s="39">
        <v>92.449780041932769</v>
      </c>
      <c r="N935" s="39">
        <v>45.56046269678302</v>
      </c>
      <c r="O935" s="29">
        <v>44197</v>
      </c>
      <c r="P935" s="29">
        <v>44377</v>
      </c>
      <c r="Q935" s="40">
        <v>0.4928131</v>
      </c>
      <c r="R935" s="39">
        <v>45.56046269678302</v>
      </c>
      <c r="S935" s="39">
        <v>0</v>
      </c>
      <c r="T935" s="39">
        <v>0</v>
      </c>
      <c r="U935" s="39">
        <v>0</v>
      </c>
      <c r="V935" s="39">
        <v>0</v>
      </c>
      <c r="W935" s="29" t="s">
        <v>1357</v>
      </c>
      <c r="X935" s="29" t="s">
        <v>258</v>
      </c>
      <c r="Y935" s="29" t="s">
        <v>1349</v>
      </c>
      <c r="Z935" s="41" t="s">
        <v>1349</v>
      </c>
      <c r="AA935" s="42" t="s">
        <v>1349</v>
      </c>
      <c r="AB935" s="29" t="s">
        <v>258</v>
      </c>
      <c r="AC935" s="29" t="s">
        <v>258</v>
      </c>
      <c r="AD935" s="29" t="s">
        <v>265</v>
      </c>
      <c r="AE935" s="29" t="s">
        <v>1353</v>
      </c>
      <c r="AF935" s="29" t="s">
        <v>1368</v>
      </c>
      <c r="AG935" s="183" t="s">
        <v>1369</v>
      </c>
      <c r="AH935" s="29" t="s">
        <v>1356</v>
      </c>
      <c r="AI935" s="29" t="s">
        <v>1357</v>
      </c>
      <c r="AJ935" s="29" t="s">
        <v>258</v>
      </c>
      <c r="AK935" s="29" t="s">
        <v>258</v>
      </c>
      <c r="AL935" s="29" t="s">
        <v>13326</v>
      </c>
    </row>
    <row r="936" spans="1:38" x14ac:dyDescent="0.2">
      <c r="A936" s="35" t="s">
        <v>16</v>
      </c>
      <c r="B936" s="36">
        <v>4530</v>
      </c>
      <c r="C936" s="36"/>
      <c r="D936" s="36" t="s">
        <v>1349</v>
      </c>
      <c r="E936" s="37" t="s">
        <v>2601</v>
      </c>
      <c r="F936" s="38" t="s">
        <v>1269</v>
      </c>
      <c r="G936" s="38" t="s">
        <v>1273</v>
      </c>
      <c r="H936" s="35" t="s">
        <v>986</v>
      </c>
      <c r="I936" s="35"/>
      <c r="J936" s="29" t="s">
        <v>263</v>
      </c>
      <c r="K936" s="29" t="s">
        <v>264</v>
      </c>
      <c r="L936" s="29" t="s">
        <v>2577</v>
      </c>
      <c r="M936" s="39">
        <v>20.066221176943092</v>
      </c>
      <c r="N936" s="39">
        <v>6.5376591375770019</v>
      </c>
      <c r="O936" s="29">
        <v>44197</v>
      </c>
      <c r="P936" s="29">
        <v>44316</v>
      </c>
      <c r="Q936" s="40">
        <v>0.32580419999999999</v>
      </c>
      <c r="R936" s="39">
        <v>6.5376591375770019</v>
      </c>
      <c r="S936" s="39">
        <v>0</v>
      </c>
      <c r="T936" s="39">
        <v>0</v>
      </c>
      <c r="U936" s="39">
        <v>0</v>
      </c>
      <c r="V936" s="39">
        <v>0</v>
      </c>
      <c r="W936" s="29" t="s">
        <v>1357</v>
      </c>
      <c r="X936" s="29" t="s">
        <v>258</v>
      </c>
      <c r="Y936" s="29" t="s">
        <v>1349</v>
      </c>
      <c r="Z936" s="41" t="s">
        <v>1349</v>
      </c>
      <c r="AA936" s="42" t="s">
        <v>1349</v>
      </c>
      <c r="AB936" s="29" t="s">
        <v>258</v>
      </c>
      <c r="AC936" s="29" t="s">
        <v>265</v>
      </c>
      <c r="AD936" s="29" t="s">
        <v>265</v>
      </c>
      <c r="AE936" s="29" t="s">
        <v>1367</v>
      </c>
      <c r="AF936" s="29" t="s">
        <v>2409</v>
      </c>
      <c r="AG936" s="183" t="s">
        <v>2410</v>
      </c>
      <c r="AH936" s="29" t="s">
        <v>1413</v>
      </c>
      <c r="AI936" s="29" t="s">
        <v>1357</v>
      </c>
      <c r="AJ936" s="29" t="s">
        <v>258</v>
      </c>
      <c r="AK936" s="29" t="s">
        <v>258</v>
      </c>
      <c r="AL936" s="29" t="s">
        <v>13326</v>
      </c>
    </row>
    <row r="937" spans="1:38" x14ac:dyDescent="0.2">
      <c r="A937" s="35" t="s">
        <v>16</v>
      </c>
      <c r="B937" s="36">
        <v>4531</v>
      </c>
      <c r="C937" s="36"/>
      <c r="D937" s="36" t="s">
        <v>1349</v>
      </c>
      <c r="E937" s="37" t="s">
        <v>2602</v>
      </c>
      <c r="F937" s="38" t="s">
        <v>1269</v>
      </c>
      <c r="G937" s="38" t="s">
        <v>1273</v>
      </c>
      <c r="H937" s="35" t="s">
        <v>1393</v>
      </c>
      <c r="I937" s="35"/>
      <c r="J937" s="29" t="s">
        <v>1466</v>
      </c>
      <c r="K937" s="29" t="s">
        <v>2167</v>
      </c>
      <c r="L937" s="29" t="s">
        <v>2168</v>
      </c>
      <c r="M937" s="39">
        <v>4.8986827265062951</v>
      </c>
      <c r="N937" s="39">
        <v>24.476648870636552</v>
      </c>
      <c r="O937" s="29">
        <v>44197</v>
      </c>
      <c r="P937" s="29">
        <v>46022</v>
      </c>
      <c r="Q937" s="40">
        <v>4.9965776999999996</v>
      </c>
      <c r="R937" s="39">
        <v>4.8926488706365499</v>
      </c>
      <c r="S937" s="39">
        <v>4.8926488706365499</v>
      </c>
      <c r="T937" s="39">
        <v>4.8926488706365499</v>
      </c>
      <c r="U937" s="39">
        <v>4.9060533880903492</v>
      </c>
      <c r="V937" s="39">
        <v>4.8926488706365499</v>
      </c>
      <c r="W937" s="29" t="s">
        <v>265</v>
      </c>
      <c r="X937" s="29" t="s">
        <v>11773</v>
      </c>
      <c r="Y937" s="29">
        <v>45245</v>
      </c>
      <c r="Z937" s="41" t="s">
        <v>11759</v>
      </c>
      <c r="AA937" s="42" t="s">
        <v>1349</v>
      </c>
      <c r="AB937" s="29" t="s">
        <v>258</v>
      </c>
      <c r="AC937" s="29" t="s">
        <v>258</v>
      </c>
      <c r="AD937" s="29" t="s">
        <v>258</v>
      </c>
      <c r="AE937" s="29" t="s">
        <v>1353</v>
      </c>
      <c r="AF937" s="29" t="s">
        <v>1468</v>
      </c>
      <c r="AG937" s="183" t="s">
        <v>1469</v>
      </c>
      <c r="AH937" s="29" t="s">
        <v>1413</v>
      </c>
      <c r="AI937" s="29" t="s">
        <v>1357</v>
      </c>
      <c r="AJ937" s="29" t="s">
        <v>258</v>
      </c>
      <c r="AK937" s="29" t="s">
        <v>258</v>
      </c>
      <c r="AL937" s="29" t="s">
        <v>13327</v>
      </c>
    </row>
    <row r="938" spans="1:38" x14ac:dyDescent="0.2">
      <c r="A938" s="35" t="s">
        <v>16</v>
      </c>
      <c r="B938" s="36">
        <v>4532</v>
      </c>
      <c r="C938" s="36"/>
      <c r="D938" s="36" t="s">
        <v>1349</v>
      </c>
      <c r="E938" s="37" t="s">
        <v>2603</v>
      </c>
      <c r="F938" s="38" t="s">
        <v>1269</v>
      </c>
      <c r="G938" s="38" t="s">
        <v>1273</v>
      </c>
      <c r="H938" s="35" t="s">
        <v>1393</v>
      </c>
      <c r="I938" s="35"/>
      <c r="J938" s="29" t="s">
        <v>1405</v>
      </c>
      <c r="K938" s="29" t="s">
        <v>1558</v>
      </c>
      <c r="L938" s="29" t="s">
        <v>1366</v>
      </c>
      <c r="M938" s="39">
        <v>28.214121428699467</v>
      </c>
      <c r="N938" s="39">
        <v>9.1922792607802872</v>
      </c>
      <c r="O938" s="29">
        <v>44197</v>
      </c>
      <c r="P938" s="29">
        <v>44316</v>
      </c>
      <c r="Q938" s="40">
        <v>0.32580419999999999</v>
      </c>
      <c r="R938" s="39">
        <v>9.1922792607802872</v>
      </c>
      <c r="S938" s="39">
        <v>0</v>
      </c>
      <c r="T938" s="39">
        <v>0</v>
      </c>
      <c r="U938" s="39">
        <v>0</v>
      </c>
      <c r="V938" s="39">
        <v>0</v>
      </c>
      <c r="W938" s="29" t="s">
        <v>1357</v>
      </c>
      <c r="X938" s="29" t="s">
        <v>258</v>
      </c>
      <c r="Y938" s="29" t="s">
        <v>1349</v>
      </c>
      <c r="Z938" s="41" t="s">
        <v>1349</v>
      </c>
      <c r="AA938" s="42" t="s">
        <v>1349</v>
      </c>
      <c r="AB938" s="29" t="s">
        <v>258</v>
      </c>
      <c r="AC938" s="29" t="s">
        <v>258</v>
      </c>
      <c r="AD938" s="29" t="s">
        <v>265</v>
      </c>
      <c r="AE938" s="29" t="s">
        <v>1367</v>
      </c>
      <c r="AF938" s="29" t="s">
        <v>1368</v>
      </c>
      <c r="AG938" s="183" t="s">
        <v>1369</v>
      </c>
      <c r="AH938" s="29" t="s">
        <v>1413</v>
      </c>
      <c r="AI938" s="29" t="s">
        <v>1357</v>
      </c>
      <c r="AJ938" s="29" t="s">
        <v>258</v>
      </c>
      <c r="AK938" s="29" t="s">
        <v>258</v>
      </c>
      <c r="AL938" s="29" t="s">
        <v>13326</v>
      </c>
    </row>
    <row r="939" spans="1:38" x14ac:dyDescent="0.2">
      <c r="A939" s="35" t="s">
        <v>16</v>
      </c>
      <c r="B939" s="36">
        <v>4533</v>
      </c>
      <c r="C939" s="36"/>
      <c r="D939" s="36" t="s">
        <v>1349</v>
      </c>
      <c r="E939" s="37" t="s">
        <v>2604</v>
      </c>
      <c r="F939" s="38" t="s">
        <v>1269</v>
      </c>
      <c r="G939" s="38" t="s">
        <v>1273</v>
      </c>
      <c r="H939" s="35" t="s">
        <v>1393</v>
      </c>
      <c r="I939" s="35"/>
      <c r="J939" s="29" t="s">
        <v>382</v>
      </c>
      <c r="K939" s="29" t="s">
        <v>1897</v>
      </c>
      <c r="L939" s="29" t="s">
        <v>1898</v>
      </c>
      <c r="M939" s="39">
        <v>1235.9304806369998</v>
      </c>
      <c r="N939" s="39">
        <v>3387.1769856262827</v>
      </c>
      <c r="O939" s="29">
        <v>44197</v>
      </c>
      <c r="P939" s="29">
        <v>45198</v>
      </c>
      <c r="Q939" s="40">
        <v>2.7405886000000002</v>
      </c>
      <c r="R939" s="39">
        <v>1233.8518959616699</v>
      </c>
      <c r="S939" s="39">
        <v>1233.8518959616699</v>
      </c>
      <c r="T939" s="39">
        <v>919.47319370294315</v>
      </c>
      <c r="U939" s="39">
        <v>0</v>
      </c>
      <c r="V939" s="39">
        <v>0</v>
      </c>
      <c r="W939" s="29" t="s">
        <v>1357</v>
      </c>
      <c r="X939" s="29" t="s">
        <v>258</v>
      </c>
      <c r="Y939" s="29" t="s">
        <v>1349</v>
      </c>
      <c r="Z939" s="41" t="s">
        <v>1349</v>
      </c>
      <c r="AA939" s="42" t="s">
        <v>1349</v>
      </c>
      <c r="AB939" s="29" t="s">
        <v>258</v>
      </c>
      <c r="AC939" s="29" t="s">
        <v>258</v>
      </c>
      <c r="AD939" s="29" t="s">
        <v>258</v>
      </c>
      <c r="AE939" s="29" t="s">
        <v>1353</v>
      </c>
      <c r="AF939" s="29" t="s">
        <v>1368</v>
      </c>
      <c r="AG939" s="183" t="s">
        <v>1369</v>
      </c>
      <c r="AH939" s="29" t="s">
        <v>1413</v>
      </c>
      <c r="AI939" s="29" t="s">
        <v>1357</v>
      </c>
      <c r="AJ939" s="29" t="s">
        <v>258</v>
      </c>
      <c r="AK939" s="29" t="s">
        <v>258</v>
      </c>
      <c r="AL939" s="29" t="s">
        <v>13326</v>
      </c>
    </row>
    <row r="940" spans="1:38" x14ac:dyDescent="0.2">
      <c r="A940" s="35" t="s">
        <v>16</v>
      </c>
      <c r="B940" s="36">
        <v>4534</v>
      </c>
      <c r="C940" s="36"/>
      <c r="D940" s="36" t="s">
        <v>1349</v>
      </c>
      <c r="E940" s="37" t="s">
        <v>2605</v>
      </c>
      <c r="F940" s="38" t="s">
        <v>1269</v>
      </c>
      <c r="G940" s="38" t="s">
        <v>1271</v>
      </c>
      <c r="H940" s="35" t="s">
        <v>1440</v>
      </c>
      <c r="I940" s="35"/>
      <c r="J940" s="29" t="s">
        <v>1528</v>
      </c>
      <c r="K940" s="29" t="s">
        <v>1529</v>
      </c>
      <c r="L940" s="29" t="s">
        <v>1530</v>
      </c>
      <c r="M940" s="39">
        <v>183.52036073235089</v>
      </c>
      <c r="N940" s="39">
        <v>59.791704312114994</v>
      </c>
      <c r="O940" s="29">
        <v>44197</v>
      </c>
      <c r="P940" s="29">
        <v>44316</v>
      </c>
      <c r="Q940" s="40">
        <v>0.32580419999999999</v>
      </c>
      <c r="R940" s="39">
        <v>59.791704312114994</v>
      </c>
      <c r="S940" s="39">
        <v>0</v>
      </c>
      <c r="T940" s="39">
        <v>0</v>
      </c>
      <c r="U940" s="39">
        <v>0</v>
      </c>
      <c r="V940" s="39">
        <v>0</v>
      </c>
      <c r="W940" s="29" t="s">
        <v>265</v>
      </c>
      <c r="X940" s="29" t="s">
        <v>11773</v>
      </c>
      <c r="Y940" s="29">
        <v>45282</v>
      </c>
      <c r="Z940" s="41" t="s">
        <v>11760</v>
      </c>
      <c r="AA940" s="42" t="s">
        <v>1349</v>
      </c>
      <c r="AB940" s="29" t="s">
        <v>258</v>
      </c>
      <c r="AC940" s="29" t="s">
        <v>258</v>
      </c>
      <c r="AD940" s="29" t="s">
        <v>258</v>
      </c>
      <c r="AE940" s="29" t="s">
        <v>1353</v>
      </c>
      <c r="AF940" s="29" t="s">
        <v>1531</v>
      </c>
      <c r="AG940" s="183" t="s">
        <v>1532</v>
      </c>
      <c r="AH940" s="29" t="s">
        <v>1413</v>
      </c>
      <c r="AI940" s="29" t="s">
        <v>1357</v>
      </c>
      <c r="AJ940" s="29" t="s">
        <v>258</v>
      </c>
      <c r="AK940" s="29" t="s">
        <v>258</v>
      </c>
      <c r="AL940" s="29" t="s">
        <v>13327</v>
      </c>
    </row>
    <row r="941" spans="1:38" x14ac:dyDescent="0.2">
      <c r="A941" s="35" t="s">
        <v>16</v>
      </c>
      <c r="B941" s="36">
        <v>4537</v>
      </c>
      <c r="C941" s="36"/>
      <c r="D941" s="36" t="s">
        <v>1349</v>
      </c>
      <c r="E941" s="37" t="s">
        <v>2606</v>
      </c>
      <c r="F941" s="38" t="s">
        <v>1269</v>
      </c>
      <c r="G941" s="38" t="s">
        <v>1445</v>
      </c>
      <c r="H941" s="35" t="s">
        <v>12095</v>
      </c>
      <c r="I941" s="35"/>
      <c r="J941" s="29" t="s">
        <v>484</v>
      </c>
      <c r="K941" s="29" t="s">
        <v>1551</v>
      </c>
      <c r="L941" s="29" t="s">
        <v>1384</v>
      </c>
      <c r="M941" s="39">
        <v>555.49218922129069</v>
      </c>
      <c r="N941" s="39">
        <v>2588.4947241615332</v>
      </c>
      <c r="O941" s="29">
        <v>44197</v>
      </c>
      <c r="P941" s="29">
        <v>45899</v>
      </c>
      <c r="Q941" s="40">
        <v>4.6598220000000001</v>
      </c>
      <c r="R941" s="39">
        <v>554.78600958247785</v>
      </c>
      <c r="S941" s="39">
        <v>554.78600958247785</v>
      </c>
      <c r="T941" s="39">
        <v>554.78600958247785</v>
      </c>
      <c r="U941" s="39">
        <v>556.30597125256679</v>
      </c>
      <c r="V941" s="39">
        <v>367.83072416153323</v>
      </c>
      <c r="W941" s="29" t="s">
        <v>265</v>
      </c>
      <c r="X941" s="29" t="s">
        <v>11773</v>
      </c>
      <c r="Y941" s="29">
        <v>45227</v>
      </c>
      <c r="Z941" s="41" t="s">
        <v>11758</v>
      </c>
      <c r="AA941" s="42" t="s">
        <v>1349</v>
      </c>
      <c r="AB941" s="29" t="s">
        <v>258</v>
      </c>
      <c r="AC941" s="29" t="s">
        <v>258</v>
      </c>
      <c r="AD941" s="29" t="s">
        <v>265</v>
      </c>
      <c r="AE941" s="29" t="s">
        <v>1353</v>
      </c>
      <c r="AF941" s="29" t="s">
        <v>1368</v>
      </c>
      <c r="AG941" s="183" t="s">
        <v>1369</v>
      </c>
      <c r="AH941" s="29" t="s">
        <v>1356</v>
      </c>
      <c r="AI941" s="29" t="s">
        <v>1357</v>
      </c>
      <c r="AJ941" s="29" t="s">
        <v>258</v>
      </c>
      <c r="AK941" s="29" t="s">
        <v>258</v>
      </c>
      <c r="AL941" s="29" t="s">
        <v>13327</v>
      </c>
    </row>
    <row r="942" spans="1:38" x14ac:dyDescent="0.2">
      <c r="A942" s="35" t="s">
        <v>16</v>
      </c>
      <c r="B942" s="36">
        <v>4540</v>
      </c>
      <c r="C942" s="36"/>
      <c r="D942" s="36" t="s">
        <v>1349</v>
      </c>
      <c r="E942" s="37" t="s">
        <v>2607</v>
      </c>
      <c r="F942" s="38" t="s">
        <v>1269</v>
      </c>
      <c r="G942" s="38" t="s">
        <v>1273</v>
      </c>
      <c r="H942" s="35" t="s">
        <v>1393</v>
      </c>
      <c r="I942" s="35"/>
      <c r="J942" s="29" t="s">
        <v>1371</v>
      </c>
      <c r="K942" s="29" t="s">
        <v>1371</v>
      </c>
      <c r="L942" s="29" t="s">
        <v>1384</v>
      </c>
      <c r="M942" s="39">
        <v>44.729564929070953</v>
      </c>
      <c r="N942" s="39">
        <v>23.635334702258724</v>
      </c>
      <c r="O942" s="29">
        <v>44197</v>
      </c>
      <c r="P942" s="29">
        <v>44390</v>
      </c>
      <c r="Q942" s="40">
        <v>0.52840520000000002</v>
      </c>
      <c r="R942" s="39">
        <v>23.635334702258724</v>
      </c>
      <c r="S942" s="39">
        <v>0</v>
      </c>
      <c r="T942" s="39">
        <v>0</v>
      </c>
      <c r="U942" s="39">
        <v>0</v>
      </c>
      <c r="V942" s="39">
        <v>0</v>
      </c>
      <c r="W942" s="29" t="s">
        <v>265</v>
      </c>
      <c r="X942" s="29" t="s">
        <v>11773</v>
      </c>
      <c r="Y942" s="29">
        <v>45259</v>
      </c>
      <c r="Z942" s="41" t="s">
        <v>11759</v>
      </c>
      <c r="AA942" s="42" t="s">
        <v>1349</v>
      </c>
      <c r="AB942" s="29" t="s">
        <v>258</v>
      </c>
      <c r="AC942" s="29" t="s">
        <v>258</v>
      </c>
      <c r="AD942" s="29" t="s">
        <v>265</v>
      </c>
      <c r="AE942" s="29" t="s">
        <v>1353</v>
      </c>
      <c r="AF942" s="29" t="s">
        <v>1368</v>
      </c>
      <c r="AG942" s="183" t="s">
        <v>1369</v>
      </c>
      <c r="AH942" s="29" t="s">
        <v>1413</v>
      </c>
      <c r="AI942" s="29" t="s">
        <v>1357</v>
      </c>
      <c r="AJ942" s="29" t="s">
        <v>258</v>
      </c>
      <c r="AK942" s="29" t="s">
        <v>258</v>
      </c>
      <c r="AL942" s="29" t="s">
        <v>13327</v>
      </c>
    </row>
    <row r="943" spans="1:38" x14ac:dyDescent="0.2">
      <c r="A943" s="35" t="s">
        <v>16</v>
      </c>
      <c r="B943" s="36">
        <v>4541</v>
      </c>
      <c r="C943" s="36"/>
      <c r="D943" s="36" t="s">
        <v>1349</v>
      </c>
      <c r="E943" s="37" t="s">
        <v>2608</v>
      </c>
      <c r="F943" s="38" t="s">
        <v>1269</v>
      </c>
      <c r="G943" s="38" t="s">
        <v>1273</v>
      </c>
      <c r="H943" s="35" t="s">
        <v>1393</v>
      </c>
      <c r="I943" s="35"/>
      <c r="J943" s="29" t="s">
        <v>1371</v>
      </c>
      <c r="K943" s="29" t="s">
        <v>1371</v>
      </c>
      <c r="L943" s="29" t="s">
        <v>1366</v>
      </c>
      <c r="M943" s="39">
        <v>6.510252973433067</v>
      </c>
      <c r="N943" s="39">
        <v>2.1210677618069815</v>
      </c>
      <c r="O943" s="29">
        <v>44197</v>
      </c>
      <c r="P943" s="29">
        <v>44316</v>
      </c>
      <c r="Q943" s="40">
        <v>0.32580419999999999</v>
      </c>
      <c r="R943" s="39">
        <v>2.1210677618069815</v>
      </c>
      <c r="S943" s="39">
        <v>0</v>
      </c>
      <c r="T943" s="39">
        <v>0</v>
      </c>
      <c r="U943" s="39">
        <v>0</v>
      </c>
      <c r="V943" s="39">
        <v>0</v>
      </c>
      <c r="W943" s="29" t="s">
        <v>1357</v>
      </c>
      <c r="X943" s="29" t="s">
        <v>258</v>
      </c>
      <c r="Y943" s="29" t="s">
        <v>1349</v>
      </c>
      <c r="Z943" s="41" t="s">
        <v>1349</v>
      </c>
      <c r="AA943" s="42" t="s">
        <v>1349</v>
      </c>
      <c r="AB943" s="29" t="s">
        <v>258</v>
      </c>
      <c r="AC943" s="29" t="s">
        <v>258</v>
      </c>
      <c r="AD943" s="29" t="s">
        <v>265</v>
      </c>
      <c r="AE943" s="29" t="s">
        <v>1367</v>
      </c>
      <c r="AF943" s="29" t="s">
        <v>1368</v>
      </c>
      <c r="AG943" s="183" t="s">
        <v>1369</v>
      </c>
      <c r="AH943" s="29" t="s">
        <v>1413</v>
      </c>
      <c r="AI943" s="29" t="s">
        <v>1357</v>
      </c>
      <c r="AJ943" s="29" t="s">
        <v>258</v>
      </c>
      <c r="AK943" s="29" t="s">
        <v>258</v>
      </c>
      <c r="AL943" s="29" t="s">
        <v>13326</v>
      </c>
    </row>
    <row r="944" spans="1:38" x14ac:dyDescent="0.2">
      <c r="A944" s="35" t="s">
        <v>16</v>
      </c>
      <c r="B944" s="36">
        <v>4543</v>
      </c>
      <c r="C944" s="36"/>
      <c r="D944" s="36" t="s">
        <v>1349</v>
      </c>
      <c r="E944" s="37" t="s">
        <v>2609</v>
      </c>
      <c r="F944" s="38" t="s">
        <v>1269</v>
      </c>
      <c r="G944" s="38" t="s">
        <v>1273</v>
      </c>
      <c r="H944" s="35" t="s">
        <v>1393</v>
      </c>
      <c r="I944" s="35"/>
      <c r="J944" s="29" t="s">
        <v>1371</v>
      </c>
      <c r="K944" s="29" t="s">
        <v>1371</v>
      </c>
      <c r="L944" s="29" t="s">
        <v>1366</v>
      </c>
      <c r="M944" s="39">
        <v>21.808742418902867</v>
      </c>
      <c r="N944" s="39">
        <v>7.1053798767967136</v>
      </c>
      <c r="O944" s="29">
        <v>44197</v>
      </c>
      <c r="P944" s="29">
        <v>44316</v>
      </c>
      <c r="Q944" s="40">
        <v>0.32580419999999999</v>
      </c>
      <c r="R944" s="39">
        <v>7.1053798767967136</v>
      </c>
      <c r="S944" s="39">
        <v>0</v>
      </c>
      <c r="T944" s="39">
        <v>0</v>
      </c>
      <c r="U944" s="39">
        <v>0</v>
      </c>
      <c r="V944" s="39">
        <v>0</v>
      </c>
      <c r="W944" s="29" t="s">
        <v>1357</v>
      </c>
      <c r="X944" s="29" t="s">
        <v>258</v>
      </c>
      <c r="Y944" s="29" t="s">
        <v>1349</v>
      </c>
      <c r="Z944" s="41" t="s">
        <v>1349</v>
      </c>
      <c r="AA944" s="42" t="s">
        <v>1349</v>
      </c>
      <c r="AB944" s="29" t="s">
        <v>258</v>
      </c>
      <c r="AC944" s="29" t="s">
        <v>258</v>
      </c>
      <c r="AD944" s="29" t="s">
        <v>265</v>
      </c>
      <c r="AE944" s="29" t="s">
        <v>1367</v>
      </c>
      <c r="AF944" s="29" t="s">
        <v>1368</v>
      </c>
      <c r="AG944" s="183" t="s">
        <v>1369</v>
      </c>
      <c r="AH944" s="29" t="s">
        <v>1413</v>
      </c>
      <c r="AI944" s="29" t="s">
        <v>1357</v>
      </c>
      <c r="AJ944" s="29" t="s">
        <v>258</v>
      </c>
      <c r="AK944" s="29" t="s">
        <v>258</v>
      </c>
      <c r="AL944" s="29" t="s">
        <v>13326</v>
      </c>
    </row>
    <row r="945" spans="1:38" x14ac:dyDescent="0.2">
      <c r="A945" s="35" t="s">
        <v>16</v>
      </c>
      <c r="B945" s="36">
        <v>4550</v>
      </c>
      <c r="C945" s="36"/>
      <c r="D945" s="36" t="s">
        <v>1349</v>
      </c>
      <c r="E945" s="37" t="s">
        <v>2610</v>
      </c>
      <c r="F945" s="38" t="s">
        <v>1269</v>
      </c>
      <c r="G945" s="38" t="s">
        <v>1445</v>
      </c>
      <c r="H945" s="35" t="s">
        <v>12095</v>
      </c>
      <c r="I945" s="35"/>
      <c r="J945" s="29" t="s">
        <v>484</v>
      </c>
      <c r="K945" s="29" t="s">
        <v>1383</v>
      </c>
      <c r="L945" s="29" t="s">
        <v>1384</v>
      </c>
      <c r="M945" s="39">
        <v>57.105402822844944</v>
      </c>
      <c r="N945" s="39">
        <v>252.02986995208764</v>
      </c>
      <c r="O945" s="29">
        <v>44197</v>
      </c>
      <c r="P945" s="29">
        <v>45809</v>
      </c>
      <c r="Q945" s="40">
        <v>4.4134155000000002</v>
      </c>
      <c r="R945" s="39">
        <v>57.030937713894595</v>
      </c>
      <c r="S945" s="39">
        <v>57.030937713894595</v>
      </c>
      <c r="T945" s="39">
        <v>57.030937713894595</v>
      </c>
      <c r="U945" s="39">
        <v>57.187186858316224</v>
      </c>
      <c r="V945" s="39">
        <v>23.749869952087614</v>
      </c>
      <c r="W945" s="29" t="s">
        <v>265</v>
      </c>
      <c r="X945" s="29" t="s">
        <v>11773</v>
      </c>
      <c r="Y945" s="29">
        <v>45267</v>
      </c>
      <c r="Z945" s="41" t="s">
        <v>11760</v>
      </c>
      <c r="AA945" s="42" t="s">
        <v>1349</v>
      </c>
      <c r="AB945" s="29" t="s">
        <v>258</v>
      </c>
      <c r="AC945" s="29" t="s">
        <v>258</v>
      </c>
      <c r="AD945" s="29" t="s">
        <v>265</v>
      </c>
      <c r="AE945" s="29" t="s">
        <v>1353</v>
      </c>
      <c r="AF945" s="29" t="s">
        <v>1368</v>
      </c>
      <c r="AG945" s="183" t="s">
        <v>1369</v>
      </c>
      <c r="AH945" s="29" t="s">
        <v>1356</v>
      </c>
      <c r="AI945" s="29" t="s">
        <v>1357</v>
      </c>
      <c r="AJ945" s="29" t="s">
        <v>258</v>
      </c>
      <c r="AK945" s="29" t="s">
        <v>258</v>
      </c>
      <c r="AL945" s="29" t="s">
        <v>13327</v>
      </c>
    </row>
    <row r="946" spans="1:38" x14ac:dyDescent="0.2">
      <c r="A946" s="35" t="s">
        <v>16</v>
      </c>
      <c r="B946" s="36">
        <v>4551</v>
      </c>
      <c r="C946" s="36"/>
      <c r="D946" s="36" t="s">
        <v>1349</v>
      </c>
      <c r="E946" s="37" t="s">
        <v>2611</v>
      </c>
      <c r="F946" s="38" t="s">
        <v>1269</v>
      </c>
      <c r="G946" s="38" t="s">
        <v>1445</v>
      </c>
      <c r="H946" s="35" t="s">
        <v>12095</v>
      </c>
      <c r="I946" s="35"/>
      <c r="J946" s="29" t="s">
        <v>484</v>
      </c>
      <c r="K946" s="29" t="s">
        <v>1551</v>
      </c>
      <c r="L946" s="29" t="s">
        <v>1384</v>
      </c>
      <c r="M946" s="39">
        <v>105.93001176892861</v>
      </c>
      <c r="N946" s="39">
        <v>529.28753456536617</v>
      </c>
      <c r="O946" s="29">
        <v>44197</v>
      </c>
      <c r="P946" s="29">
        <v>46022</v>
      </c>
      <c r="Q946" s="40">
        <v>4.9965776999999996</v>
      </c>
      <c r="R946" s="39">
        <v>105.79953456536619</v>
      </c>
      <c r="S946" s="39">
        <v>105.79953456536619</v>
      </c>
      <c r="T946" s="39">
        <v>105.79953456536619</v>
      </c>
      <c r="U946" s="39">
        <v>106.08939630390144</v>
      </c>
      <c r="V946" s="39">
        <v>105.79953456536619</v>
      </c>
      <c r="W946" s="29" t="s">
        <v>265</v>
      </c>
      <c r="X946" s="29" t="s">
        <v>11773</v>
      </c>
      <c r="Y946" s="29">
        <v>45279</v>
      </c>
      <c r="Z946" s="41" t="s">
        <v>11760</v>
      </c>
      <c r="AA946" s="42" t="s">
        <v>1349</v>
      </c>
      <c r="AB946" s="29" t="s">
        <v>258</v>
      </c>
      <c r="AC946" s="29" t="s">
        <v>258</v>
      </c>
      <c r="AD946" s="29" t="s">
        <v>265</v>
      </c>
      <c r="AE946" s="29" t="s">
        <v>1353</v>
      </c>
      <c r="AF946" s="29" t="s">
        <v>1368</v>
      </c>
      <c r="AG946" s="183" t="s">
        <v>1369</v>
      </c>
      <c r="AH946" s="29" t="s">
        <v>1356</v>
      </c>
      <c r="AI946" s="29" t="s">
        <v>1357</v>
      </c>
      <c r="AJ946" s="29" t="s">
        <v>258</v>
      </c>
      <c r="AK946" s="29" t="s">
        <v>258</v>
      </c>
      <c r="AL946" s="29" t="s">
        <v>13327</v>
      </c>
    </row>
    <row r="947" spans="1:38" x14ac:dyDescent="0.2">
      <c r="A947" s="35" t="s">
        <v>16</v>
      </c>
      <c r="B947" s="36">
        <v>4552</v>
      </c>
      <c r="C947" s="36"/>
      <c r="D947" s="36" t="s">
        <v>1349</v>
      </c>
      <c r="E947" s="37" t="s">
        <v>2612</v>
      </c>
      <c r="F947" s="38" t="s">
        <v>1260</v>
      </c>
      <c r="G947" s="38" t="s">
        <v>1261</v>
      </c>
      <c r="H947" s="35" t="s">
        <v>1054</v>
      </c>
      <c r="I947" s="35"/>
      <c r="J947" s="29" t="s">
        <v>274</v>
      </c>
      <c r="K947" s="29" t="s">
        <v>1583</v>
      </c>
      <c r="L947" s="29" t="s">
        <v>1679</v>
      </c>
      <c r="M947" s="39">
        <v>22.519014401507231</v>
      </c>
      <c r="N947" s="39">
        <v>28.853932922655716</v>
      </c>
      <c r="O947" s="29">
        <v>44197</v>
      </c>
      <c r="P947" s="29">
        <v>44665</v>
      </c>
      <c r="Q947" s="40">
        <v>1.2813142</v>
      </c>
      <c r="R947" s="39">
        <v>22.455619438740587</v>
      </c>
      <c r="S947" s="39">
        <v>6.3983134839151274</v>
      </c>
      <c r="T947" s="39">
        <v>0</v>
      </c>
      <c r="U947" s="39">
        <v>0</v>
      </c>
      <c r="V947" s="39">
        <v>0</v>
      </c>
      <c r="W947" s="29" t="s">
        <v>1357</v>
      </c>
      <c r="X947" s="29" t="s">
        <v>258</v>
      </c>
      <c r="Y947" s="29" t="s">
        <v>1349</v>
      </c>
      <c r="Z947" s="41" t="s">
        <v>1349</v>
      </c>
      <c r="AA947" s="42" t="s">
        <v>1349</v>
      </c>
      <c r="AB947" s="29" t="s">
        <v>258</v>
      </c>
      <c r="AC947" s="29" t="s">
        <v>258</v>
      </c>
      <c r="AD947" s="29" t="s">
        <v>258</v>
      </c>
      <c r="AE947" s="29" t="s">
        <v>1367</v>
      </c>
      <c r="AF947" s="29" t="s">
        <v>1361</v>
      </c>
      <c r="AG947" s="183" t="s">
        <v>1362</v>
      </c>
      <c r="AH947" s="29" t="s">
        <v>1413</v>
      </c>
      <c r="AI947" s="29" t="s">
        <v>1357</v>
      </c>
      <c r="AJ947" s="29" t="s">
        <v>258</v>
      </c>
      <c r="AK947" s="29" t="s">
        <v>258</v>
      </c>
      <c r="AL947" s="29" t="s">
        <v>13326</v>
      </c>
    </row>
    <row r="948" spans="1:38" x14ac:dyDescent="0.2">
      <c r="A948" s="35" t="s">
        <v>16</v>
      </c>
      <c r="B948" s="36">
        <v>4558</v>
      </c>
      <c r="C948" s="36"/>
      <c r="D948" s="36" t="s">
        <v>1349</v>
      </c>
      <c r="E948" s="37" t="s">
        <v>2613</v>
      </c>
      <c r="F948" s="38" t="s">
        <v>1269</v>
      </c>
      <c r="G948" s="38" t="s">
        <v>1271</v>
      </c>
      <c r="H948" s="35" t="s">
        <v>1440</v>
      </c>
      <c r="I948" s="35"/>
      <c r="J948" s="29" t="s">
        <v>1506</v>
      </c>
      <c r="K948" s="29" t="s">
        <v>1642</v>
      </c>
      <c r="L948" s="29" t="s">
        <v>2220</v>
      </c>
      <c r="M948" s="39">
        <v>100.36648507667067</v>
      </c>
      <c r="N948" s="39">
        <v>64.850078028747433</v>
      </c>
      <c r="O948" s="29">
        <v>44197</v>
      </c>
      <c r="P948" s="29">
        <v>44433</v>
      </c>
      <c r="Q948" s="40">
        <v>0.64613279999999995</v>
      </c>
      <c r="R948" s="39">
        <v>64.850078028747433</v>
      </c>
      <c r="S948" s="39">
        <v>0</v>
      </c>
      <c r="T948" s="39">
        <v>0</v>
      </c>
      <c r="U948" s="39">
        <v>0</v>
      </c>
      <c r="V948" s="39">
        <v>0</v>
      </c>
      <c r="W948" s="29" t="s">
        <v>1357</v>
      </c>
      <c r="X948" s="29" t="s">
        <v>258</v>
      </c>
      <c r="Y948" s="29" t="s">
        <v>1349</v>
      </c>
      <c r="Z948" s="41" t="s">
        <v>1349</v>
      </c>
      <c r="AA948" s="42" t="s">
        <v>1349</v>
      </c>
      <c r="AB948" s="29" t="s">
        <v>258</v>
      </c>
      <c r="AC948" s="29" t="s">
        <v>258</v>
      </c>
      <c r="AD948" s="29" t="s">
        <v>258</v>
      </c>
      <c r="AE948" s="29" t="s">
        <v>1353</v>
      </c>
      <c r="AF948" s="29" t="s">
        <v>2221</v>
      </c>
      <c r="AG948" s="183" t="s">
        <v>2222</v>
      </c>
      <c r="AH948" s="29" t="s">
        <v>1413</v>
      </c>
      <c r="AI948" s="29" t="s">
        <v>1357</v>
      </c>
      <c r="AJ948" s="29" t="s">
        <v>258</v>
      </c>
      <c r="AK948" s="29" t="s">
        <v>258</v>
      </c>
      <c r="AL948" s="29" t="s">
        <v>13326</v>
      </c>
    </row>
    <row r="949" spans="1:38" x14ac:dyDescent="0.2">
      <c r="A949" s="35" t="s">
        <v>16</v>
      </c>
      <c r="B949" s="36">
        <v>4561</v>
      </c>
      <c r="C949" s="36"/>
      <c r="D949" s="36" t="s">
        <v>1349</v>
      </c>
      <c r="E949" s="37" t="s">
        <v>2614</v>
      </c>
      <c r="F949" s="38" t="s">
        <v>1269</v>
      </c>
      <c r="G949" s="38" t="s">
        <v>1273</v>
      </c>
      <c r="H949" s="35" t="s">
        <v>2523</v>
      </c>
      <c r="I949" s="35"/>
      <c r="J949" s="29" t="s">
        <v>322</v>
      </c>
      <c r="K949" s="29" t="s">
        <v>336</v>
      </c>
      <c r="L949" s="29" t="s">
        <v>1402</v>
      </c>
      <c r="M949" s="39">
        <v>81.17595689644682</v>
      </c>
      <c r="N949" s="39">
        <v>88.23232306639288</v>
      </c>
      <c r="O949" s="29">
        <v>44197</v>
      </c>
      <c r="P949" s="29">
        <v>44594</v>
      </c>
      <c r="Q949" s="40">
        <v>1.0869268000000001</v>
      </c>
      <c r="R949" s="39">
        <v>80.916577686516078</v>
      </c>
      <c r="S949" s="39">
        <v>7.3157453798767964</v>
      </c>
      <c r="T949" s="39">
        <v>0</v>
      </c>
      <c r="U949" s="39">
        <v>0</v>
      </c>
      <c r="V949" s="39">
        <v>0</v>
      </c>
      <c r="W949" s="29" t="s">
        <v>1357</v>
      </c>
      <c r="X949" s="29" t="s">
        <v>258</v>
      </c>
      <c r="Y949" s="29" t="s">
        <v>1349</v>
      </c>
      <c r="Z949" s="41" t="s">
        <v>1349</v>
      </c>
      <c r="AA949" s="42" t="s">
        <v>1349</v>
      </c>
      <c r="AB949" s="29" t="s">
        <v>258</v>
      </c>
      <c r="AC949" s="29" t="s">
        <v>258</v>
      </c>
      <c r="AD949" s="29" t="s">
        <v>265</v>
      </c>
      <c r="AE949" s="29" t="s">
        <v>1353</v>
      </c>
      <c r="AF949" s="29" t="s">
        <v>1361</v>
      </c>
      <c r="AG949" s="183" t="s">
        <v>1362</v>
      </c>
      <c r="AH949" s="29" t="s">
        <v>1413</v>
      </c>
      <c r="AI949" s="29" t="s">
        <v>1357</v>
      </c>
      <c r="AJ949" s="29" t="s">
        <v>258</v>
      </c>
      <c r="AK949" s="29" t="s">
        <v>258</v>
      </c>
      <c r="AL949" s="29" t="s">
        <v>13326</v>
      </c>
    </row>
    <row r="950" spans="1:38" x14ac:dyDescent="0.2">
      <c r="A950" s="35" t="s">
        <v>16</v>
      </c>
      <c r="B950" s="36">
        <v>4566</v>
      </c>
      <c r="C950" s="36"/>
      <c r="D950" s="36" t="s">
        <v>1349</v>
      </c>
      <c r="E950" s="37" t="s">
        <v>2615</v>
      </c>
      <c r="F950" s="38" t="s">
        <v>1269</v>
      </c>
      <c r="G950" s="38" t="s">
        <v>1445</v>
      </c>
      <c r="H950" s="35" t="s">
        <v>357</v>
      </c>
      <c r="I950" s="35"/>
      <c r="J950" s="29" t="s">
        <v>322</v>
      </c>
      <c r="K950" s="29" t="s">
        <v>336</v>
      </c>
      <c r="L950" s="29" t="s">
        <v>1402</v>
      </c>
      <c r="M950" s="39">
        <v>74.439973453536027</v>
      </c>
      <c r="N950" s="39">
        <v>148.57423682409308</v>
      </c>
      <c r="O950" s="29">
        <v>44197</v>
      </c>
      <c r="P950" s="29">
        <v>44926</v>
      </c>
      <c r="Q950" s="40">
        <v>1.9958932</v>
      </c>
      <c r="R950" s="39">
        <v>74.287118412046539</v>
      </c>
      <c r="S950" s="39">
        <v>74.287118412046539</v>
      </c>
      <c r="T950" s="39">
        <v>0</v>
      </c>
      <c r="U950" s="39">
        <v>0</v>
      </c>
      <c r="V950" s="39">
        <v>0</v>
      </c>
      <c r="W950" s="29" t="s">
        <v>1357</v>
      </c>
      <c r="X950" s="29" t="s">
        <v>258</v>
      </c>
      <c r="Y950" s="29" t="s">
        <v>1349</v>
      </c>
      <c r="Z950" s="41" t="s">
        <v>1349</v>
      </c>
      <c r="AA950" s="42" t="s">
        <v>1349</v>
      </c>
      <c r="AB950" s="29" t="s">
        <v>258</v>
      </c>
      <c r="AC950" s="29" t="s">
        <v>258</v>
      </c>
      <c r="AD950" s="29" t="s">
        <v>265</v>
      </c>
      <c r="AE950" s="29" t="s">
        <v>1353</v>
      </c>
      <c r="AF950" s="29" t="s">
        <v>1361</v>
      </c>
      <c r="AG950" s="183" t="s">
        <v>1362</v>
      </c>
      <c r="AH950" s="29" t="s">
        <v>1413</v>
      </c>
      <c r="AI950" s="29" t="s">
        <v>1357</v>
      </c>
      <c r="AJ950" s="29" t="s">
        <v>258</v>
      </c>
      <c r="AK950" s="29" t="s">
        <v>258</v>
      </c>
      <c r="AL950" s="29" t="s">
        <v>13326</v>
      </c>
    </row>
    <row r="951" spans="1:38" x14ac:dyDescent="0.2">
      <c r="A951" s="35" t="s">
        <v>16</v>
      </c>
      <c r="B951" s="36">
        <v>4567</v>
      </c>
      <c r="C951" s="36"/>
      <c r="D951" s="36" t="s">
        <v>1349</v>
      </c>
      <c r="E951" s="37" t="s">
        <v>2616</v>
      </c>
      <c r="F951" s="38" t="s">
        <v>1269</v>
      </c>
      <c r="G951" s="38" t="s">
        <v>1273</v>
      </c>
      <c r="H951" s="35" t="s">
        <v>1393</v>
      </c>
      <c r="I951" s="35"/>
      <c r="J951" s="29" t="s">
        <v>274</v>
      </c>
      <c r="K951" s="29" t="s">
        <v>1583</v>
      </c>
      <c r="L951" s="29" t="s">
        <v>1394</v>
      </c>
      <c r="M951" s="39">
        <v>13.565623574337893</v>
      </c>
      <c r="N951" s="39">
        <v>11.253618069815197</v>
      </c>
      <c r="O951" s="29">
        <v>44197</v>
      </c>
      <c r="P951" s="29">
        <v>44500</v>
      </c>
      <c r="Q951" s="40">
        <v>0.8295688</v>
      </c>
      <c r="R951" s="39">
        <v>11.253618069815197</v>
      </c>
      <c r="S951" s="39">
        <v>0</v>
      </c>
      <c r="T951" s="39">
        <v>0</v>
      </c>
      <c r="U951" s="39">
        <v>0</v>
      </c>
      <c r="V951" s="39">
        <v>0</v>
      </c>
      <c r="W951" s="29" t="s">
        <v>1357</v>
      </c>
      <c r="X951" s="29" t="s">
        <v>258</v>
      </c>
      <c r="Y951" s="29" t="s">
        <v>1349</v>
      </c>
      <c r="Z951" s="41" t="s">
        <v>1349</v>
      </c>
      <c r="AA951" s="42" t="s">
        <v>1349</v>
      </c>
      <c r="AB951" s="29" t="s">
        <v>258</v>
      </c>
      <c r="AC951" s="29" t="s">
        <v>258</v>
      </c>
      <c r="AD951" s="29" t="s">
        <v>265</v>
      </c>
      <c r="AE951" s="29" t="s">
        <v>1367</v>
      </c>
      <c r="AF951" s="29" t="s">
        <v>1378</v>
      </c>
      <c r="AG951" s="183" t="s">
        <v>1379</v>
      </c>
      <c r="AH951" s="29" t="s">
        <v>1413</v>
      </c>
      <c r="AI951" s="29" t="s">
        <v>1357</v>
      </c>
      <c r="AJ951" s="29" t="s">
        <v>258</v>
      </c>
      <c r="AK951" s="29" t="s">
        <v>258</v>
      </c>
      <c r="AL951" s="29" t="s">
        <v>13326</v>
      </c>
    </row>
    <row r="952" spans="1:38" x14ac:dyDescent="0.2">
      <c r="A952" s="35" t="s">
        <v>16</v>
      </c>
      <c r="B952" s="36">
        <v>4568</v>
      </c>
      <c r="C952" s="36"/>
      <c r="D952" s="36" t="s">
        <v>1349</v>
      </c>
      <c r="E952" s="37" t="s">
        <v>2617</v>
      </c>
      <c r="F952" s="38" t="s">
        <v>1269</v>
      </c>
      <c r="G952" s="38" t="s">
        <v>1273</v>
      </c>
      <c r="H952" s="35" t="s">
        <v>1393</v>
      </c>
      <c r="I952" s="35"/>
      <c r="J952" s="29" t="s">
        <v>484</v>
      </c>
      <c r="K952" s="29" t="s">
        <v>1365</v>
      </c>
      <c r="L952" s="29" t="s">
        <v>1384</v>
      </c>
      <c r="M952" s="39">
        <v>1408.805242164507</v>
      </c>
      <c r="N952" s="39">
        <v>4732.6598877481174</v>
      </c>
      <c r="O952" s="29">
        <v>44197</v>
      </c>
      <c r="P952" s="29">
        <v>45424</v>
      </c>
      <c r="Q952" s="40">
        <v>3.3593429000000001</v>
      </c>
      <c r="R952" s="39">
        <v>1406.6945106091716</v>
      </c>
      <c r="S952" s="39">
        <v>1406.6945106091716</v>
      </c>
      <c r="T952" s="39">
        <v>1406.6945106091716</v>
      </c>
      <c r="U952" s="39">
        <v>512.57635592060228</v>
      </c>
      <c r="V952" s="39">
        <v>0</v>
      </c>
      <c r="W952" s="29" t="s">
        <v>265</v>
      </c>
      <c r="X952" s="29" t="s">
        <v>11774</v>
      </c>
      <c r="Y952" s="29">
        <v>45372</v>
      </c>
      <c r="Z952" s="41" t="s">
        <v>11761</v>
      </c>
      <c r="AA952" s="42" t="s">
        <v>1349</v>
      </c>
      <c r="AB952" s="29" t="s">
        <v>258</v>
      </c>
      <c r="AC952" s="29" t="s">
        <v>258</v>
      </c>
      <c r="AD952" s="29" t="s">
        <v>265</v>
      </c>
      <c r="AE952" s="29" t="s">
        <v>1353</v>
      </c>
      <c r="AF952" s="29" t="s">
        <v>1368</v>
      </c>
      <c r="AG952" s="183" t="s">
        <v>1369</v>
      </c>
      <c r="AH952" s="29" t="s">
        <v>1413</v>
      </c>
      <c r="AI952" s="29" t="s">
        <v>1357</v>
      </c>
      <c r="AJ952" s="29" t="s">
        <v>258</v>
      </c>
      <c r="AK952" s="29" t="s">
        <v>258</v>
      </c>
      <c r="AL952" s="29" t="s">
        <v>13327</v>
      </c>
    </row>
    <row r="953" spans="1:38" x14ac:dyDescent="0.2">
      <c r="A953" s="35" t="s">
        <v>16</v>
      </c>
      <c r="B953" s="36">
        <v>4571</v>
      </c>
      <c r="C953" s="36"/>
      <c r="D953" s="36" t="s">
        <v>1349</v>
      </c>
      <c r="E953" s="37" t="s">
        <v>2618</v>
      </c>
      <c r="F953" s="38" t="s">
        <v>1269</v>
      </c>
      <c r="G953" s="38" t="s">
        <v>1271</v>
      </c>
      <c r="H953" s="35" t="s">
        <v>1440</v>
      </c>
      <c r="I953" s="35"/>
      <c r="J953" s="29" t="s">
        <v>1405</v>
      </c>
      <c r="K953" s="29" t="s">
        <v>1558</v>
      </c>
      <c r="L953" s="29" t="s">
        <v>2619</v>
      </c>
      <c r="M953" s="39">
        <v>69.901200356920981</v>
      </c>
      <c r="N953" s="39">
        <v>34.448227241615335</v>
      </c>
      <c r="O953" s="29">
        <v>44197</v>
      </c>
      <c r="P953" s="29">
        <v>44377</v>
      </c>
      <c r="Q953" s="40">
        <v>0.4928131</v>
      </c>
      <c r="R953" s="39">
        <v>34.448227241615335</v>
      </c>
      <c r="S953" s="39">
        <v>0</v>
      </c>
      <c r="T953" s="39">
        <v>0</v>
      </c>
      <c r="U953" s="39">
        <v>0</v>
      </c>
      <c r="V953" s="39">
        <v>0</v>
      </c>
      <c r="W953" s="29" t="s">
        <v>1357</v>
      </c>
      <c r="X953" s="29" t="s">
        <v>258</v>
      </c>
      <c r="Y953" s="29" t="s">
        <v>1349</v>
      </c>
      <c r="Z953" s="41" t="s">
        <v>1349</v>
      </c>
      <c r="AA953" s="42" t="s">
        <v>1349</v>
      </c>
      <c r="AB953" s="29" t="s">
        <v>265</v>
      </c>
      <c r="AC953" s="29" t="s">
        <v>258</v>
      </c>
      <c r="AD953" s="29" t="s">
        <v>258</v>
      </c>
      <c r="AE953" s="29" t="s">
        <v>1353</v>
      </c>
      <c r="AF953" s="29" t="s">
        <v>1368</v>
      </c>
      <c r="AG953" s="183" t="s">
        <v>1369</v>
      </c>
      <c r="AH953" s="29" t="s">
        <v>1413</v>
      </c>
      <c r="AI953" s="29" t="s">
        <v>1357</v>
      </c>
      <c r="AJ953" s="29" t="s">
        <v>258</v>
      </c>
      <c r="AK953" s="29" t="s">
        <v>258</v>
      </c>
      <c r="AL953" s="29" t="s">
        <v>13326</v>
      </c>
    </row>
    <row r="954" spans="1:38" x14ac:dyDescent="0.2">
      <c r="A954" s="35" t="s">
        <v>16</v>
      </c>
      <c r="B954" s="36">
        <v>4572</v>
      </c>
      <c r="C954" s="36"/>
      <c r="D954" s="36" t="s">
        <v>1349</v>
      </c>
      <c r="E954" s="37" t="s">
        <v>2620</v>
      </c>
      <c r="F954" s="38" t="s">
        <v>1269</v>
      </c>
      <c r="G954" s="38" t="s">
        <v>1273</v>
      </c>
      <c r="H954" s="35" t="s">
        <v>1393</v>
      </c>
      <c r="I954" s="35"/>
      <c r="J954" s="29" t="s">
        <v>1371</v>
      </c>
      <c r="K954" s="29" t="s">
        <v>1371</v>
      </c>
      <c r="L954" s="29" t="s">
        <v>1366</v>
      </c>
      <c r="M954" s="39">
        <v>22.626311620816246</v>
      </c>
      <c r="N954" s="39">
        <v>97.876993839835734</v>
      </c>
      <c r="O954" s="29">
        <v>44197</v>
      </c>
      <c r="P954" s="29">
        <v>45777</v>
      </c>
      <c r="Q954" s="40">
        <v>4.3258042000000003</v>
      </c>
      <c r="R954" s="39">
        <v>22.596522929500342</v>
      </c>
      <c r="S954" s="39">
        <v>22.596522929500342</v>
      </c>
      <c r="T954" s="39">
        <v>22.596522929500342</v>
      </c>
      <c r="U954" s="39">
        <v>22.658431211498971</v>
      </c>
      <c r="V954" s="39">
        <v>7.4289938398357283</v>
      </c>
      <c r="W954" s="29" t="s">
        <v>265</v>
      </c>
      <c r="X954" s="29" t="s">
        <v>11773</v>
      </c>
      <c r="Y954" s="29">
        <v>45290</v>
      </c>
      <c r="Z954" s="41" t="s">
        <v>11760</v>
      </c>
      <c r="AA954" s="42" t="s">
        <v>1349</v>
      </c>
      <c r="AB954" s="29" t="s">
        <v>258</v>
      </c>
      <c r="AC954" s="29" t="s">
        <v>258</v>
      </c>
      <c r="AD954" s="29" t="s">
        <v>265</v>
      </c>
      <c r="AE954" s="29" t="s">
        <v>1367</v>
      </c>
      <c r="AF954" s="29" t="s">
        <v>1368</v>
      </c>
      <c r="AG954" s="183" t="s">
        <v>1369</v>
      </c>
      <c r="AH954" s="29" t="s">
        <v>1356</v>
      </c>
      <c r="AI954" s="29" t="s">
        <v>1357</v>
      </c>
      <c r="AJ954" s="29" t="s">
        <v>258</v>
      </c>
      <c r="AK954" s="29" t="s">
        <v>258</v>
      </c>
      <c r="AL954" s="29" t="s">
        <v>13327</v>
      </c>
    </row>
    <row r="955" spans="1:38" x14ac:dyDescent="0.2">
      <c r="A955" s="35" t="s">
        <v>16</v>
      </c>
      <c r="B955" s="36">
        <v>4574</v>
      </c>
      <c r="C955" s="36"/>
      <c r="D955" s="36" t="s">
        <v>1349</v>
      </c>
      <c r="E955" s="37" t="s">
        <v>2621</v>
      </c>
      <c r="F955" s="38" t="s">
        <v>1269</v>
      </c>
      <c r="G955" s="38" t="s">
        <v>1445</v>
      </c>
      <c r="H955" s="35" t="s">
        <v>330</v>
      </c>
      <c r="I955" s="35"/>
      <c r="J955" s="29" t="s">
        <v>274</v>
      </c>
      <c r="K955" s="29" t="s">
        <v>1583</v>
      </c>
      <c r="L955" s="29" t="s">
        <v>1811</v>
      </c>
      <c r="M955" s="39">
        <v>16.185235642657688</v>
      </c>
      <c r="N955" s="39">
        <v>9.7488076659822038</v>
      </c>
      <c r="O955" s="29">
        <v>44197</v>
      </c>
      <c r="P955" s="29">
        <v>44417</v>
      </c>
      <c r="Q955" s="40">
        <v>0.60232719999999995</v>
      </c>
      <c r="R955" s="39">
        <v>9.7488076659822038</v>
      </c>
      <c r="S955" s="39">
        <v>0</v>
      </c>
      <c r="T955" s="39">
        <v>0</v>
      </c>
      <c r="U955" s="39">
        <v>0</v>
      </c>
      <c r="V955" s="39">
        <v>0</v>
      </c>
      <c r="W955" s="29" t="s">
        <v>265</v>
      </c>
      <c r="X955" s="29" t="s">
        <v>11773</v>
      </c>
      <c r="Y955" s="29">
        <v>45260</v>
      </c>
      <c r="Z955" s="41" t="s">
        <v>11759</v>
      </c>
      <c r="AA955" s="42" t="s">
        <v>1349</v>
      </c>
      <c r="AB955" s="29" t="s">
        <v>258</v>
      </c>
      <c r="AC955" s="29" t="s">
        <v>258</v>
      </c>
      <c r="AD955" s="29" t="s">
        <v>265</v>
      </c>
      <c r="AE955" s="29" t="s">
        <v>1367</v>
      </c>
      <c r="AF955" s="29" t="s">
        <v>1378</v>
      </c>
      <c r="AG955" s="183" t="s">
        <v>1379</v>
      </c>
      <c r="AH955" s="29" t="s">
        <v>1413</v>
      </c>
      <c r="AI955" s="29" t="s">
        <v>1357</v>
      </c>
      <c r="AJ955" s="29" t="s">
        <v>258</v>
      </c>
      <c r="AK955" s="29" t="s">
        <v>258</v>
      </c>
      <c r="AL955" s="29" t="s">
        <v>13327</v>
      </c>
    </row>
    <row r="956" spans="1:38" x14ac:dyDescent="0.2">
      <c r="A956" s="35" t="s">
        <v>16</v>
      </c>
      <c r="B956" s="36">
        <v>4575</v>
      </c>
      <c r="C956" s="36"/>
      <c r="D956" s="36" t="s">
        <v>1349</v>
      </c>
      <c r="E956" s="37" t="s">
        <v>2622</v>
      </c>
      <c r="F956" s="38" t="s">
        <v>1269</v>
      </c>
      <c r="G956" s="38" t="s">
        <v>1273</v>
      </c>
      <c r="H956" s="35" t="s">
        <v>1393</v>
      </c>
      <c r="I956" s="35"/>
      <c r="J956" s="29" t="s">
        <v>1371</v>
      </c>
      <c r="K956" s="29" t="s">
        <v>1371</v>
      </c>
      <c r="L956" s="29" t="s">
        <v>1366</v>
      </c>
      <c r="M956" s="39">
        <v>14.851854020119985</v>
      </c>
      <c r="N956" s="39">
        <v>6.9125667351129367</v>
      </c>
      <c r="O956" s="29">
        <v>44197</v>
      </c>
      <c r="P956" s="29">
        <v>44367</v>
      </c>
      <c r="Q956" s="40">
        <v>0.46543459999999998</v>
      </c>
      <c r="R956" s="39">
        <v>6.9125667351129367</v>
      </c>
      <c r="S956" s="39">
        <v>0</v>
      </c>
      <c r="T956" s="39">
        <v>0</v>
      </c>
      <c r="U956" s="39">
        <v>0</v>
      </c>
      <c r="V956" s="39">
        <v>0</v>
      </c>
      <c r="W956" s="29" t="s">
        <v>265</v>
      </c>
      <c r="X956" s="29" t="s">
        <v>11773</v>
      </c>
      <c r="Y956" s="29">
        <v>45290</v>
      </c>
      <c r="Z956" s="41" t="s">
        <v>11760</v>
      </c>
      <c r="AA956" s="42" t="s">
        <v>1349</v>
      </c>
      <c r="AB956" s="29" t="s">
        <v>258</v>
      </c>
      <c r="AC956" s="29" t="s">
        <v>258</v>
      </c>
      <c r="AD956" s="29" t="s">
        <v>265</v>
      </c>
      <c r="AE956" s="29" t="s">
        <v>1367</v>
      </c>
      <c r="AF956" s="29" t="s">
        <v>1368</v>
      </c>
      <c r="AG956" s="183" t="s">
        <v>1369</v>
      </c>
      <c r="AH956" s="29" t="s">
        <v>1413</v>
      </c>
      <c r="AI956" s="29" t="s">
        <v>1357</v>
      </c>
      <c r="AJ956" s="29" t="s">
        <v>258</v>
      </c>
      <c r="AK956" s="29" t="s">
        <v>258</v>
      </c>
      <c r="AL956" s="29" t="s">
        <v>13327</v>
      </c>
    </row>
    <row r="957" spans="1:38" x14ac:dyDescent="0.2">
      <c r="A957" s="35" t="s">
        <v>16</v>
      </c>
      <c r="B957" s="36">
        <v>4576</v>
      </c>
      <c r="C957" s="36"/>
      <c r="D957" s="36" t="s">
        <v>1349</v>
      </c>
      <c r="E957" s="37" t="s">
        <v>2623</v>
      </c>
      <c r="F957" s="38" t="s">
        <v>1269</v>
      </c>
      <c r="G957" s="38" t="s">
        <v>1273</v>
      </c>
      <c r="H957" s="35" t="s">
        <v>1393</v>
      </c>
      <c r="I957" s="35"/>
      <c r="J957" s="29" t="s">
        <v>484</v>
      </c>
      <c r="K957" s="29" t="s">
        <v>1365</v>
      </c>
      <c r="L957" s="29" t="s">
        <v>1366</v>
      </c>
      <c r="M957" s="39">
        <v>45.820466123794823</v>
      </c>
      <c r="N957" s="39">
        <v>18.691991786447637</v>
      </c>
      <c r="O957" s="29">
        <v>44197</v>
      </c>
      <c r="P957" s="29">
        <v>44346</v>
      </c>
      <c r="Q957" s="40">
        <v>0.40793980000000002</v>
      </c>
      <c r="R957" s="39">
        <v>18.691991786447637</v>
      </c>
      <c r="S957" s="39">
        <v>0</v>
      </c>
      <c r="T957" s="39">
        <v>0</v>
      </c>
      <c r="U957" s="39">
        <v>0</v>
      </c>
      <c r="V957" s="39">
        <v>0</v>
      </c>
      <c r="W957" s="29" t="s">
        <v>265</v>
      </c>
      <c r="X957" s="29" t="s">
        <v>11773</v>
      </c>
      <c r="Y957" s="29">
        <v>45258</v>
      </c>
      <c r="Z957" s="41" t="s">
        <v>11759</v>
      </c>
      <c r="AA957" s="42" t="s">
        <v>1349</v>
      </c>
      <c r="AB957" s="29" t="s">
        <v>258</v>
      </c>
      <c r="AC957" s="29" t="s">
        <v>258</v>
      </c>
      <c r="AD957" s="29" t="s">
        <v>265</v>
      </c>
      <c r="AE957" s="29" t="s">
        <v>1367</v>
      </c>
      <c r="AF957" s="29" t="s">
        <v>1368</v>
      </c>
      <c r="AG957" s="183" t="s">
        <v>1369</v>
      </c>
      <c r="AH957" s="29" t="s">
        <v>1413</v>
      </c>
      <c r="AI957" s="29" t="s">
        <v>1357</v>
      </c>
      <c r="AJ957" s="29" t="s">
        <v>258</v>
      </c>
      <c r="AK957" s="29" t="s">
        <v>258</v>
      </c>
      <c r="AL957" s="29" t="s">
        <v>13327</v>
      </c>
    </row>
    <row r="958" spans="1:38" x14ac:dyDescent="0.2">
      <c r="A958" s="35" t="s">
        <v>16</v>
      </c>
      <c r="B958" s="36">
        <v>4578</v>
      </c>
      <c r="C958" s="36"/>
      <c r="D958" s="36" t="s">
        <v>1349</v>
      </c>
      <c r="E958" s="37" t="s">
        <v>2624</v>
      </c>
      <c r="F958" s="38" t="s">
        <v>1269</v>
      </c>
      <c r="G958" s="38" t="s">
        <v>1273</v>
      </c>
      <c r="H958" s="35" t="s">
        <v>1393</v>
      </c>
      <c r="I958" s="35"/>
      <c r="J958" s="29" t="s">
        <v>1371</v>
      </c>
      <c r="K958" s="29" t="s">
        <v>1371</v>
      </c>
      <c r="L958" s="29" t="s">
        <v>1366</v>
      </c>
      <c r="M958" s="39">
        <v>26.261921155524533</v>
      </c>
      <c r="N958" s="39">
        <v>10.785182751540042</v>
      </c>
      <c r="O958" s="29">
        <v>44197</v>
      </c>
      <c r="P958" s="29">
        <v>44347</v>
      </c>
      <c r="Q958" s="40">
        <v>0.41067759999999998</v>
      </c>
      <c r="R958" s="39">
        <v>10.785182751540042</v>
      </c>
      <c r="S958" s="39">
        <v>0</v>
      </c>
      <c r="T958" s="39">
        <v>0</v>
      </c>
      <c r="U958" s="39">
        <v>0</v>
      </c>
      <c r="V958" s="39">
        <v>0</v>
      </c>
      <c r="W958" s="29" t="s">
        <v>1357</v>
      </c>
      <c r="X958" s="29" t="s">
        <v>258</v>
      </c>
      <c r="Y958" s="29" t="s">
        <v>1349</v>
      </c>
      <c r="Z958" s="41" t="s">
        <v>1349</v>
      </c>
      <c r="AA958" s="42" t="s">
        <v>1349</v>
      </c>
      <c r="AB958" s="29" t="s">
        <v>258</v>
      </c>
      <c r="AC958" s="29" t="s">
        <v>258</v>
      </c>
      <c r="AD958" s="29" t="s">
        <v>265</v>
      </c>
      <c r="AE958" s="29" t="s">
        <v>1367</v>
      </c>
      <c r="AF958" s="29" t="s">
        <v>1368</v>
      </c>
      <c r="AG958" s="183" t="s">
        <v>1369</v>
      </c>
      <c r="AH958" s="29" t="s">
        <v>1413</v>
      </c>
      <c r="AI958" s="29" t="s">
        <v>1357</v>
      </c>
      <c r="AJ958" s="29" t="s">
        <v>258</v>
      </c>
      <c r="AK958" s="29" t="s">
        <v>258</v>
      </c>
      <c r="AL958" s="29" t="s">
        <v>13326</v>
      </c>
    </row>
    <row r="959" spans="1:38" x14ac:dyDescent="0.2">
      <c r="A959" s="35" t="s">
        <v>16</v>
      </c>
      <c r="B959" s="36">
        <v>4581</v>
      </c>
      <c r="C959" s="36"/>
      <c r="D959" s="36" t="s">
        <v>1349</v>
      </c>
      <c r="E959" s="37" t="s">
        <v>2625</v>
      </c>
      <c r="F959" s="38" t="s">
        <v>1269</v>
      </c>
      <c r="G959" s="38" t="s">
        <v>1271</v>
      </c>
      <c r="H959" s="35" t="s">
        <v>1440</v>
      </c>
      <c r="I959" s="35"/>
      <c r="J959" s="29" t="s">
        <v>484</v>
      </c>
      <c r="K959" s="29" t="s">
        <v>1551</v>
      </c>
      <c r="L959" s="29" t="s">
        <v>1366</v>
      </c>
      <c r="M959" s="39">
        <v>21.658435842920969</v>
      </c>
      <c r="N959" s="39">
        <v>95.528377823408633</v>
      </c>
      <c r="O959" s="29">
        <v>44197</v>
      </c>
      <c r="P959" s="29">
        <v>45808</v>
      </c>
      <c r="Q959" s="40">
        <v>4.4106775999999996</v>
      </c>
      <c r="R959" s="39">
        <v>21.630184804928131</v>
      </c>
      <c r="S959" s="39">
        <v>21.630184804928131</v>
      </c>
      <c r="T959" s="39">
        <v>21.630184804928131</v>
      </c>
      <c r="U959" s="39">
        <v>21.689445585215605</v>
      </c>
      <c r="V959" s="39">
        <v>8.9483778234086238</v>
      </c>
      <c r="W959" s="29" t="s">
        <v>265</v>
      </c>
      <c r="X959" s="29" t="s">
        <v>11773</v>
      </c>
      <c r="Y959" s="29">
        <v>45287</v>
      </c>
      <c r="Z959" s="41" t="s">
        <v>11760</v>
      </c>
      <c r="AA959" s="42" t="s">
        <v>1349</v>
      </c>
      <c r="AB959" s="29" t="s">
        <v>258</v>
      </c>
      <c r="AC959" s="29" t="s">
        <v>258</v>
      </c>
      <c r="AD959" s="29" t="s">
        <v>265</v>
      </c>
      <c r="AE959" s="29" t="s">
        <v>1367</v>
      </c>
      <c r="AF959" s="29" t="s">
        <v>1368</v>
      </c>
      <c r="AG959" s="183" t="s">
        <v>1369</v>
      </c>
      <c r="AH959" s="29" t="s">
        <v>1356</v>
      </c>
      <c r="AI959" s="29" t="s">
        <v>1357</v>
      </c>
      <c r="AJ959" s="29" t="s">
        <v>258</v>
      </c>
      <c r="AK959" s="29" t="s">
        <v>258</v>
      </c>
      <c r="AL959" s="29" t="s">
        <v>13327</v>
      </c>
    </row>
    <row r="960" spans="1:38" x14ac:dyDescent="0.2">
      <c r="A960" s="35" t="s">
        <v>16</v>
      </c>
      <c r="B960" s="36">
        <v>4582</v>
      </c>
      <c r="C960" s="36"/>
      <c r="D960" s="36" t="s">
        <v>1349</v>
      </c>
      <c r="E960" s="37" t="s">
        <v>2626</v>
      </c>
      <c r="F960" s="38" t="s">
        <v>1269</v>
      </c>
      <c r="G960" s="38" t="s">
        <v>1271</v>
      </c>
      <c r="H960" s="35" t="s">
        <v>1440</v>
      </c>
      <c r="I960" s="35"/>
      <c r="J960" s="29" t="s">
        <v>1387</v>
      </c>
      <c r="K960" s="29" t="s">
        <v>1457</v>
      </c>
      <c r="L960" s="29" t="s">
        <v>1458</v>
      </c>
      <c r="M960" s="39">
        <v>360.20845167306442</v>
      </c>
      <c r="N960" s="39">
        <v>268.24557700205338</v>
      </c>
      <c r="O960" s="29">
        <v>44197</v>
      </c>
      <c r="P960" s="29">
        <v>44469</v>
      </c>
      <c r="Q960" s="40">
        <v>0.74469540000000001</v>
      </c>
      <c r="R960" s="39">
        <v>268.24557700205338</v>
      </c>
      <c r="S960" s="39">
        <v>0</v>
      </c>
      <c r="T960" s="39">
        <v>0</v>
      </c>
      <c r="U960" s="39">
        <v>0</v>
      </c>
      <c r="V960" s="39">
        <v>0</v>
      </c>
      <c r="W960" s="29" t="s">
        <v>1357</v>
      </c>
      <c r="X960" s="29" t="s">
        <v>258</v>
      </c>
      <c r="Y960" s="29" t="s">
        <v>1349</v>
      </c>
      <c r="Z960" s="41" t="s">
        <v>1349</v>
      </c>
      <c r="AA960" s="42" t="s">
        <v>1349</v>
      </c>
      <c r="AB960" s="29" t="s">
        <v>258</v>
      </c>
      <c r="AC960" s="29" t="s">
        <v>258</v>
      </c>
      <c r="AD960" s="29" t="s">
        <v>258</v>
      </c>
      <c r="AE960" s="29" t="s">
        <v>1353</v>
      </c>
      <c r="AF960" s="29" t="s">
        <v>1390</v>
      </c>
      <c r="AG960" s="183" t="s">
        <v>1391</v>
      </c>
      <c r="AH960" s="29" t="s">
        <v>1413</v>
      </c>
      <c r="AI960" s="29" t="s">
        <v>1357</v>
      </c>
      <c r="AJ960" s="29" t="s">
        <v>258</v>
      </c>
      <c r="AK960" s="29" t="s">
        <v>258</v>
      </c>
      <c r="AL960" s="29" t="s">
        <v>13326</v>
      </c>
    </row>
    <row r="961" spans="1:38" x14ac:dyDescent="0.2">
      <c r="A961" s="35" t="s">
        <v>16</v>
      </c>
      <c r="B961" s="36">
        <v>4585</v>
      </c>
      <c r="C961" s="36"/>
      <c r="D961" s="36" t="s">
        <v>1349</v>
      </c>
      <c r="E961" s="37" t="s">
        <v>2627</v>
      </c>
      <c r="F961" s="38" t="s">
        <v>1269</v>
      </c>
      <c r="G961" s="38" t="s">
        <v>1273</v>
      </c>
      <c r="H961" s="35" t="s">
        <v>1393</v>
      </c>
      <c r="I961" s="35"/>
      <c r="J961" s="29" t="s">
        <v>359</v>
      </c>
      <c r="K961" s="29" t="s">
        <v>2628</v>
      </c>
      <c r="L961" s="29" t="s">
        <v>2629</v>
      </c>
      <c r="M961" s="39">
        <v>11.347526382306718</v>
      </c>
      <c r="N961" s="39">
        <v>6.5553127994524303</v>
      </c>
      <c r="O961" s="29">
        <v>44197</v>
      </c>
      <c r="P961" s="29">
        <v>44408</v>
      </c>
      <c r="Q961" s="40">
        <v>0.57768649999999999</v>
      </c>
      <c r="R961" s="39">
        <v>6.5553127994524303</v>
      </c>
      <c r="S961" s="39">
        <v>0</v>
      </c>
      <c r="T961" s="39">
        <v>0</v>
      </c>
      <c r="U961" s="39">
        <v>0</v>
      </c>
      <c r="V961" s="39">
        <v>0</v>
      </c>
      <c r="W961" s="29" t="s">
        <v>1357</v>
      </c>
      <c r="X961" s="29" t="s">
        <v>258</v>
      </c>
      <c r="Y961" s="29" t="s">
        <v>1349</v>
      </c>
      <c r="Z961" s="41" t="s">
        <v>1349</v>
      </c>
      <c r="AA961" s="42" t="s">
        <v>1349</v>
      </c>
      <c r="AB961" s="29" t="s">
        <v>258</v>
      </c>
      <c r="AC961" s="29" t="s">
        <v>258</v>
      </c>
      <c r="AD961" s="29" t="s">
        <v>258</v>
      </c>
      <c r="AE961" s="29" t="s">
        <v>1367</v>
      </c>
      <c r="AF961" s="29" t="s">
        <v>1462</v>
      </c>
      <c r="AG961" s="183" t="s">
        <v>1463</v>
      </c>
      <c r="AH961" s="29" t="s">
        <v>1413</v>
      </c>
      <c r="AI961" s="29" t="s">
        <v>1357</v>
      </c>
      <c r="AJ961" s="29" t="s">
        <v>258</v>
      </c>
      <c r="AK961" s="29" t="s">
        <v>258</v>
      </c>
      <c r="AL961" s="29" t="s">
        <v>13326</v>
      </c>
    </row>
    <row r="962" spans="1:38" x14ac:dyDescent="0.2">
      <c r="A962" s="35" t="s">
        <v>16</v>
      </c>
      <c r="B962" s="36">
        <v>4589</v>
      </c>
      <c r="C962" s="36"/>
      <c r="D962" s="36" t="s">
        <v>1349</v>
      </c>
      <c r="E962" s="37" t="s">
        <v>2630</v>
      </c>
      <c r="F962" s="38" t="s">
        <v>1269</v>
      </c>
      <c r="G962" s="38" t="s">
        <v>1445</v>
      </c>
      <c r="H962" s="35" t="s">
        <v>330</v>
      </c>
      <c r="I962" s="35"/>
      <c r="J962" s="29" t="s">
        <v>274</v>
      </c>
      <c r="K962" s="29" t="s">
        <v>1583</v>
      </c>
      <c r="L962" s="29" t="s">
        <v>1811</v>
      </c>
      <c r="M962" s="39">
        <v>16.647522185528281</v>
      </c>
      <c r="N962" s="39">
        <v>3.646275154004107</v>
      </c>
      <c r="O962" s="29">
        <v>44197</v>
      </c>
      <c r="P962" s="29">
        <v>44277</v>
      </c>
      <c r="Q962" s="40">
        <v>0.2190281</v>
      </c>
      <c r="R962" s="39">
        <v>3.646275154004107</v>
      </c>
      <c r="S962" s="39">
        <v>0</v>
      </c>
      <c r="T962" s="39">
        <v>0</v>
      </c>
      <c r="U962" s="39">
        <v>0</v>
      </c>
      <c r="V962" s="39">
        <v>0</v>
      </c>
      <c r="W962" s="29" t="s">
        <v>265</v>
      </c>
      <c r="X962" s="29" t="s">
        <v>11773</v>
      </c>
      <c r="Y962" s="29">
        <v>45260</v>
      </c>
      <c r="Z962" s="41" t="s">
        <v>11759</v>
      </c>
      <c r="AA962" s="42" t="s">
        <v>1349</v>
      </c>
      <c r="AB962" s="29" t="s">
        <v>258</v>
      </c>
      <c r="AC962" s="29" t="s">
        <v>258</v>
      </c>
      <c r="AD962" s="29" t="s">
        <v>265</v>
      </c>
      <c r="AE962" s="29" t="s">
        <v>1367</v>
      </c>
      <c r="AF962" s="29" t="s">
        <v>1378</v>
      </c>
      <c r="AG962" s="183" t="s">
        <v>1379</v>
      </c>
      <c r="AH962" s="29" t="s">
        <v>1413</v>
      </c>
      <c r="AI962" s="29" t="s">
        <v>1357</v>
      </c>
      <c r="AJ962" s="29" t="s">
        <v>258</v>
      </c>
      <c r="AK962" s="29" t="s">
        <v>258</v>
      </c>
      <c r="AL962" s="29" t="s">
        <v>13327</v>
      </c>
    </row>
    <row r="963" spans="1:38" x14ac:dyDescent="0.2">
      <c r="A963" s="35" t="s">
        <v>16</v>
      </c>
      <c r="B963" s="36">
        <v>4590</v>
      </c>
      <c r="C963" s="36"/>
      <c r="D963" s="36" t="s">
        <v>1349</v>
      </c>
      <c r="E963" s="37" t="s">
        <v>2631</v>
      </c>
      <c r="F963" s="38" t="s">
        <v>1269</v>
      </c>
      <c r="G963" s="38" t="s">
        <v>1271</v>
      </c>
      <c r="H963" s="35" t="s">
        <v>1440</v>
      </c>
      <c r="I963" s="35"/>
      <c r="J963" s="29" t="s">
        <v>484</v>
      </c>
      <c r="K963" s="29" t="s">
        <v>1365</v>
      </c>
      <c r="L963" s="29" t="s">
        <v>1384</v>
      </c>
      <c r="M963" s="39">
        <v>57.619074341237145</v>
      </c>
      <c r="N963" s="39">
        <v>266.60160164271048</v>
      </c>
      <c r="O963" s="29">
        <v>44197</v>
      </c>
      <c r="P963" s="29">
        <v>45887</v>
      </c>
      <c r="Q963" s="40">
        <v>4.6269678000000001</v>
      </c>
      <c r="R963" s="39">
        <v>57.545585215605747</v>
      </c>
      <c r="S963" s="39">
        <v>57.545585215605747</v>
      </c>
      <c r="T963" s="39">
        <v>57.545585215605747</v>
      </c>
      <c r="U963" s="39">
        <v>57.703244353182754</v>
      </c>
      <c r="V963" s="39">
        <v>36.261601642710474</v>
      </c>
      <c r="W963" s="29" t="s">
        <v>1357</v>
      </c>
      <c r="X963" s="29" t="s">
        <v>258</v>
      </c>
      <c r="Y963" s="29" t="s">
        <v>1349</v>
      </c>
      <c r="Z963" s="41" t="s">
        <v>1349</v>
      </c>
      <c r="AA963" s="42" t="s">
        <v>1349</v>
      </c>
      <c r="AB963" s="29" t="s">
        <v>258</v>
      </c>
      <c r="AC963" s="29" t="s">
        <v>258</v>
      </c>
      <c r="AD963" s="29" t="s">
        <v>265</v>
      </c>
      <c r="AE963" s="29" t="s">
        <v>1353</v>
      </c>
      <c r="AF963" s="29" t="s">
        <v>1368</v>
      </c>
      <c r="AG963" s="183" t="s">
        <v>1369</v>
      </c>
      <c r="AH963" s="29" t="s">
        <v>1356</v>
      </c>
      <c r="AI963" s="29" t="s">
        <v>1357</v>
      </c>
      <c r="AJ963" s="29" t="s">
        <v>258</v>
      </c>
      <c r="AK963" s="29" t="s">
        <v>258</v>
      </c>
      <c r="AL963" s="29" t="s">
        <v>13326</v>
      </c>
    </row>
    <row r="964" spans="1:38" x14ac:dyDescent="0.2">
      <c r="A964" s="35" t="s">
        <v>16</v>
      </c>
      <c r="B964" s="36">
        <v>4591</v>
      </c>
      <c r="C964" s="36"/>
      <c r="D964" s="36" t="s">
        <v>1349</v>
      </c>
      <c r="E964" s="37" t="s">
        <v>2632</v>
      </c>
      <c r="F964" s="38" t="s">
        <v>1269</v>
      </c>
      <c r="G964" s="38" t="s">
        <v>1273</v>
      </c>
      <c r="H964" s="35" t="s">
        <v>1471</v>
      </c>
      <c r="I964" s="35"/>
      <c r="J964" s="29" t="s">
        <v>1506</v>
      </c>
      <c r="K964" s="29" t="s">
        <v>1642</v>
      </c>
      <c r="L964" s="29" t="s">
        <v>2337</v>
      </c>
      <c r="M964" s="39">
        <v>33.937980310042441</v>
      </c>
      <c r="N964" s="39">
        <v>33.821834360027381</v>
      </c>
      <c r="O964" s="29">
        <v>44197</v>
      </c>
      <c r="P964" s="29">
        <v>44561</v>
      </c>
      <c r="Q964" s="40">
        <v>0.99657770000000001</v>
      </c>
      <c r="R964" s="39">
        <v>33.821834360027381</v>
      </c>
      <c r="S964" s="39">
        <v>0</v>
      </c>
      <c r="T964" s="39">
        <v>0</v>
      </c>
      <c r="U964" s="39">
        <v>0</v>
      </c>
      <c r="V964" s="39">
        <v>0</v>
      </c>
      <c r="W964" s="29" t="s">
        <v>265</v>
      </c>
      <c r="X964" s="29" t="s">
        <v>11773</v>
      </c>
      <c r="Y964" s="29">
        <v>45289</v>
      </c>
      <c r="Z964" s="41" t="s">
        <v>11760</v>
      </c>
      <c r="AA964" s="42" t="s">
        <v>1349</v>
      </c>
      <c r="AB964" s="29" t="s">
        <v>258</v>
      </c>
      <c r="AC964" s="29" t="s">
        <v>258</v>
      </c>
      <c r="AD964" s="29" t="s">
        <v>258</v>
      </c>
      <c r="AE964" s="29" t="s">
        <v>1367</v>
      </c>
      <c r="AF964" s="29" t="s">
        <v>1462</v>
      </c>
      <c r="AG964" s="183" t="s">
        <v>1463</v>
      </c>
      <c r="AH964" s="29" t="s">
        <v>1413</v>
      </c>
      <c r="AI964" s="29" t="s">
        <v>1357</v>
      </c>
      <c r="AJ964" s="29" t="s">
        <v>258</v>
      </c>
      <c r="AK964" s="29" t="s">
        <v>258</v>
      </c>
      <c r="AL964" s="29" t="s">
        <v>13327</v>
      </c>
    </row>
    <row r="965" spans="1:38" x14ac:dyDescent="0.2">
      <c r="A965" s="35" t="s">
        <v>16</v>
      </c>
      <c r="B965" s="36">
        <v>4592</v>
      </c>
      <c r="C965" s="36"/>
      <c r="D965" s="36" t="s">
        <v>1349</v>
      </c>
      <c r="E965" s="37" t="s">
        <v>2633</v>
      </c>
      <c r="F965" s="38" t="s">
        <v>1269</v>
      </c>
      <c r="G965" s="38" t="s">
        <v>1271</v>
      </c>
      <c r="H965" s="35" t="s">
        <v>1440</v>
      </c>
      <c r="I965" s="35"/>
      <c r="J965" s="29" t="s">
        <v>1506</v>
      </c>
      <c r="K965" s="29" t="s">
        <v>1642</v>
      </c>
      <c r="L965" s="29" t="s">
        <v>2220</v>
      </c>
      <c r="M965" s="39">
        <v>222.71481377030946</v>
      </c>
      <c r="N965" s="39">
        <v>203.05005338809036</v>
      </c>
      <c r="O965" s="29">
        <v>44197</v>
      </c>
      <c r="P965" s="29">
        <v>44530</v>
      </c>
      <c r="Q965" s="40">
        <v>0.91170430000000002</v>
      </c>
      <c r="R965" s="39">
        <v>203.05005338809036</v>
      </c>
      <c r="S965" s="39">
        <v>0</v>
      </c>
      <c r="T965" s="39">
        <v>0</v>
      </c>
      <c r="U965" s="39">
        <v>0</v>
      </c>
      <c r="V965" s="39">
        <v>0</v>
      </c>
      <c r="W965" s="29" t="s">
        <v>1357</v>
      </c>
      <c r="X965" s="29" t="s">
        <v>258</v>
      </c>
      <c r="Y965" s="29" t="s">
        <v>1349</v>
      </c>
      <c r="Z965" s="41" t="s">
        <v>1349</v>
      </c>
      <c r="AA965" s="42" t="s">
        <v>1349</v>
      </c>
      <c r="AB965" s="29" t="s">
        <v>258</v>
      </c>
      <c r="AC965" s="29" t="s">
        <v>258</v>
      </c>
      <c r="AD965" s="29" t="s">
        <v>258</v>
      </c>
      <c r="AE965" s="29" t="s">
        <v>1353</v>
      </c>
      <c r="AF965" s="29" t="s">
        <v>2221</v>
      </c>
      <c r="AG965" s="183" t="s">
        <v>2222</v>
      </c>
      <c r="AH965" s="29" t="s">
        <v>1413</v>
      </c>
      <c r="AI965" s="29" t="s">
        <v>1357</v>
      </c>
      <c r="AJ965" s="29" t="s">
        <v>258</v>
      </c>
      <c r="AK965" s="29" t="s">
        <v>258</v>
      </c>
      <c r="AL965" s="29" t="s">
        <v>13326</v>
      </c>
    </row>
    <row r="966" spans="1:38" x14ac:dyDescent="0.2">
      <c r="A966" s="35" t="s">
        <v>16</v>
      </c>
      <c r="B966" s="36">
        <v>4593</v>
      </c>
      <c r="C966" s="36"/>
      <c r="D966" s="36" t="s">
        <v>1349</v>
      </c>
      <c r="E966" s="37" t="s">
        <v>2634</v>
      </c>
      <c r="F966" s="38" t="s">
        <v>1269</v>
      </c>
      <c r="G966" s="38" t="s">
        <v>1271</v>
      </c>
      <c r="H966" s="35" t="s">
        <v>1440</v>
      </c>
      <c r="I966" s="35"/>
      <c r="J966" s="29" t="s">
        <v>1506</v>
      </c>
      <c r="K966" s="29" t="s">
        <v>1642</v>
      </c>
      <c r="L966" s="29" t="s">
        <v>2220</v>
      </c>
      <c r="M966" s="39">
        <v>100.5216333411189</v>
      </c>
      <c r="N966" s="39">
        <v>55.317859000684464</v>
      </c>
      <c r="O966" s="29">
        <v>44197</v>
      </c>
      <c r="P966" s="29">
        <v>44398</v>
      </c>
      <c r="Q966" s="40">
        <v>0.55030800000000002</v>
      </c>
      <c r="R966" s="39">
        <v>55.317859000684464</v>
      </c>
      <c r="S966" s="39">
        <v>0</v>
      </c>
      <c r="T966" s="39">
        <v>0</v>
      </c>
      <c r="U966" s="39">
        <v>0</v>
      </c>
      <c r="V966" s="39">
        <v>0</v>
      </c>
      <c r="W966" s="29" t="s">
        <v>1357</v>
      </c>
      <c r="X966" s="29" t="s">
        <v>258</v>
      </c>
      <c r="Y966" s="29" t="s">
        <v>1349</v>
      </c>
      <c r="Z966" s="41" t="s">
        <v>1349</v>
      </c>
      <c r="AA966" s="42" t="s">
        <v>1349</v>
      </c>
      <c r="AB966" s="29" t="s">
        <v>258</v>
      </c>
      <c r="AC966" s="29" t="s">
        <v>258</v>
      </c>
      <c r="AD966" s="29" t="s">
        <v>258</v>
      </c>
      <c r="AE966" s="29" t="s">
        <v>1353</v>
      </c>
      <c r="AF966" s="29" t="s">
        <v>2221</v>
      </c>
      <c r="AG966" s="183" t="s">
        <v>2222</v>
      </c>
      <c r="AH966" s="29" t="s">
        <v>1413</v>
      </c>
      <c r="AI966" s="29" t="s">
        <v>1357</v>
      </c>
      <c r="AJ966" s="29" t="s">
        <v>258</v>
      </c>
      <c r="AK966" s="29" t="s">
        <v>258</v>
      </c>
      <c r="AL966" s="29" t="s">
        <v>13326</v>
      </c>
    </row>
    <row r="967" spans="1:38" x14ac:dyDescent="0.2">
      <c r="A967" s="35" t="s">
        <v>16</v>
      </c>
      <c r="B967" s="36">
        <v>4594</v>
      </c>
      <c r="C967" s="36"/>
      <c r="D967" s="36" t="s">
        <v>1349</v>
      </c>
      <c r="E967" s="37" t="s">
        <v>2635</v>
      </c>
      <c r="F967" s="38" t="s">
        <v>1269</v>
      </c>
      <c r="G967" s="38" t="s">
        <v>1271</v>
      </c>
      <c r="H967" s="35" t="s">
        <v>1440</v>
      </c>
      <c r="I967" s="35"/>
      <c r="J967" s="29" t="s">
        <v>1528</v>
      </c>
      <c r="K967" s="29" t="s">
        <v>2636</v>
      </c>
      <c r="L967" s="29" t="s">
        <v>1530</v>
      </c>
      <c r="M967" s="39">
        <v>238.93510354326085</v>
      </c>
      <c r="N967" s="39">
        <v>117.75034907597536</v>
      </c>
      <c r="O967" s="29">
        <v>44197</v>
      </c>
      <c r="P967" s="29">
        <v>44377</v>
      </c>
      <c r="Q967" s="40">
        <v>0.4928131</v>
      </c>
      <c r="R967" s="39">
        <v>117.75034907597536</v>
      </c>
      <c r="S967" s="39">
        <v>0</v>
      </c>
      <c r="T967" s="39">
        <v>0</v>
      </c>
      <c r="U967" s="39">
        <v>0</v>
      </c>
      <c r="V967" s="39">
        <v>0</v>
      </c>
      <c r="W967" s="29" t="s">
        <v>1357</v>
      </c>
      <c r="X967" s="29" t="s">
        <v>258</v>
      </c>
      <c r="Y967" s="29" t="s">
        <v>1349</v>
      </c>
      <c r="Z967" s="41" t="s">
        <v>1349</v>
      </c>
      <c r="AA967" s="42" t="s">
        <v>1349</v>
      </c>
      <c r="AB967" s="29" t="s">
        <v>258</v>
      </c>
      <c r="AC967" s="29" t="s">
        <v>258</v>
      </c>
      <c r="AD967" s="29" t="s">
        <v>258</v>
      </c>
      <c r="AE967" s="29" t="s">
        <v>1353</v>
      </c>
      <c r="AF967" s="29" t="s">
        <v>1531</v>
      </c>
      <c r="AG967" s="183" t="s">
        <v>1532</v>
      </c>
      <c r="AH967" s="29" t="s">
        <v>1356</v>
      </c>
      <c r="AI967" s="29" t="s">
        <v>1357</v>
      </c>
      <c r="AJ967" s="29" t="s">
        <v>258</v>
      </c>
      <c r="AK967" s="29" t="s">
        <v>258</v>
      </c>
      <c r="AL967" s="29" t="s">
        <v>13326</v>
      </c>
    </row>
    <row r="968" spans="1:38" x14ac:dyDescent="0.2">
      <c r="A968" s="35" t="s">
        <v>16</v>
      </c>
      <c r="B968" s="36">
        <v>4595</v>
      </c>
      <c r="C968" s="36"/>
      <c r="D968" s="36" t="s">
        <v>1349</v>
      </c>
      <c r="E968" s="37" t="s">
        <v>2637</v>
      </c>
      <c r="F968" s="38" t="s">
        <v>1266</v>
      </c>
      <c r="G968" s="38" t="s">
        <v>1268</v>
      </c>
      <c r="H968" s="35" t="s">
        <v>1133</v>
      </c>
      <c r="I968" s="35"/>
      <c r="J968" s="29" t="s">
        <v>1466</v>
      </c>
      <c r="K968" s="29" t="s">
        <v>1466</v>
      </c>
      <c r="L968" s="29" t="s">
        <v>1855</v>
      </c>
      <c r="M968" s="39">
        <v>66.688521463867971</v>
      </c>
      <c r="N968" s="39">
        <v>333.21437919233404</v>
      </c>
      <c r="O968" s="29">
        <v>44197</v>
      </c>
      <c r="P968" s="29">
        <v>46022</v>
      </c>
      <c r="Q968" s="40">
        <v>4.9965776999999996</v>
      </c>
      <c r="R968" s="39">
        <v>66.606379192334018</v>
      </c>
      <c r="S968" s="39">
        <v>66.606379192334018</v>
      </c>
      <c r="T968" s="39">
        <v>66.606379192334018</v>
      </c>
      <c r="U968" s="39">
        <v>66.788862422997951</v>
      </c>
      <c r="V968" s="39">
        <v>66.606379192334018</v>
      </c>
      <c r="W968" s="29" t="s">
        <v>1357</v>
      </c>
      <c r="X968" s="29" t="s">
        <v>258</v>
      </c>
      <c r="Y968" s="29" t="s">
        <v>1349</v>
      </c>
      <c r="Z968" s="41" t="s">
        <v>1349</v>
      </c>
      <c r="AA968" s="42" t="s">
        <v>1349</v>
      </c>
      <c r="AB968" s="29" t="s">
        <v>258</v>
      </c>
      <c r="AC968" s="29" t="s">
        <v>258</v>
      </c>
      <c r="AD968" s="29" t="s">
        <v>258</v>
      </c>
      <c r="AE968" s="29" t="s">
        <v>1353</v>
      </c>
      <c r="AF968" s="29" t="s">
        <v>1468</v>
      </c>
      <c r="AG968" s="183" t="s">
        <v>1469</v>
      </c>
      <c r="AH968" s="29" t="s">
        <v>1413</v>
      </c>
      <c r="AI968" s="29" t="s">
        <v>1357</v>
      </c>
      <c r="AJ968" s="29" t="s">
        <v>258</v>
      </c>
      <c r="AK968" s="29" t="s">
        <v>258</v>
      </c>
      <c r="AL968" s="29" t="s">
        <v>13326</v>
      </c>
    </row>
    <row r="969" spans="1:38" x14ac:dyDescent="0.2">
      <c r="A969" s="35" t="s">
        <v>16</v>
      </c>
      <c r="B969" s="36">
        <v>4596</v>
      </c>
      <c r="C969" s="36"/>
      <c r="D969" s="36" t="s">
        <v>1349</v>
      </c>
      <c r="E969" s="37" t="s">
        <v>2638</v>
      </c>
      <c r="F969" s="38" t="s">
        <v>1269</v>
      </c>
      <c r="G969" s="38" t="s">
        <v>1273</v>
      </c>
      <c r="H969" s="35" t="s">
        <v>1471</v>
      </c>
      <c r="I969" s="35"/>
      <c r="J969" s="29" t="s">
        <v>1506</v>
      </c>
      <c r="K969" s="29" t="s">
        <v>2146</v>
      </c>
      <c r="L969" s="29" t="s">
        <v>2147</v>
      </c>
      <c r="M969" s="39">
        <v>31.817147121710057</v>
      </c>
      <c r="N969" s="39">
        <v>10.366160164271047</v>
      </c>
      <c r="O969" s="29">
        <v>44197</v>
      </c>
      <c r="P969" s="29">
        <v>44316</v>
      </c>
      <c r="Q969" s="40">
        <v>0.32580419999999999</v>
      </c>
      <c r="R969" s="39">
        <v>10.366160164271047</v>
      </c>
      <c r="S969" s="39">
        <v>0</v>
      </c>
      <c r="T969" s="39">
        <v>0</v>
      </c>
      <c r="U969" s="39">
        <v>0</v>
      </c>
      <c r="V969" s="39">
        <v>0</v>
      </c>
      <c r="W969" s="29" t="s">
        <v>1357</v>
      </c>
      <c r="X969" s="29" t="s">
        <v>258</v>
      </c>
      <c r="Y969" s="29" t="s">
        <v>1349</v>
      </c>
      <c r="Z969" s="41" t="s">
        <v>1349</v>
      </c>
      <c r="AA969" s="42" t="s">
        <v>1349</v>
      </c>
      <c r="AB969" s="29" t="s">
        <v>258</v>
      </c>
      <c r="AC969" s="29" t="s">
        <v>258</v>
      </c>
      <c r="AD969" s="29" t="s">
        <v>258</v>
      </c>
      <c r="AE969" s="29" t="s">
        <v>1367</v>
      </c>
      <c r="AF969" s="29" t="s">
        <v>1462</v>
      </c>
      <c r="AG969" s="183" t="s">
        <v>1463</v>
      </c>
      <c r="AH969" s="29" t="s">
        <v>1413</v>
      </c>
      <c r="AI969" s="29" t="s">
        <v>1357</v>
      </c>
      <c r="AJ969" s="29" t="s">
        <v>258</v>
      </c>
      <c r="AK969" s="29" t="s">
        <v>258</v>
      </c>
      <c r="AL969" s="29" t="s">
        <v>13326</v>
      </c>
    </row>
    <row r="970" spans="1:38" x14ac:dyDescent="0.2">
      <c r="A970" s="35" t="s">
        <v>16</v>
      </c>
      <c r="B970" s="36">
        <v>4608</v>
      </c>
      <c r="C970" s="36"/>
      <c r="D970" s="36" t="s">
        <v>1349</v>
      </c>
      <c r="E970" s="37" t="s">
        <v>2639</v>
      </c>
      <c r="F970" s="38" t="s">
        <v>1269</v>
      </c>
      <c r="G970" s="38" t="s">
        <v>1273</v>
      </c>
      <c r="H970" s="35" t="s">
        <v>1393</v>
      </c>
      <c r="I970" s="35"/>
      <c r="J970" s="29" t="s">
        <v>1405</v>
      </c>
      <c r="K970" s="29" t="s">
        <v>1416</v>
      </c>
      <c r="L970" s="29" t="s">
        <v>1425</v>
      </c>
      <c r="M970" s="39">
        <v>33.136611502663982</v>
      </c>
      <c r="N970" s="39">
        <v>8.7094182067077348</v>
      </c>
      <c r="O970" s="29">
        <v>44197</v>
      </c>
      <c r="P970" s="29">
        <v>44293</v>
      </c>
      <c r="Q970" s="40">
        <v>0.2628337</v>
      </c>
      <c r="R970" s="39">
        <v>8.7094182067077348</v>
      </c>
      <c r="S970" s="39">
        <v>0</v>
      </c>
      <c r="T970" s="39">
        <v>0</v>
      </c>
      <c r="U970" s="39">
        <v>0</v>
      </c>
      <c r="V970" s="39">
        <v>0</v>
      </c>
      <c r="W970" s="29" t="s">
        <v>1357</v>
      </c>
      <c r="X970" s="29" t="s">
        <v>258</v>
      </c>
      <c r="Y970" s="29" t="s">
        <v>1349</v>
      </c>
      <c r="Z970" s="41" t="s">
        <v>1349</v>
      </c>
      <c r="AA970" s="42" t="s">
        <v>1349</v>
      </c>
      <c r="AB970" s="43" t="s">
        <v>265</v>
      </c>
      <c r="AC970" s="29" t="s">
        <v>258</v>
      </c>
      <c r="AD970" s="29" t="s">
        <v>258</v>
      </c>
      <c r="AE970" s="29" t="s">
        <v>1353</v>
      </c>
      <c r="AF970" s="29" t="s">
        <v>1368</v>
      </c>
      <c r="AG970" s="183" t="s">
        <v>1369</v>
      </c>
      <c r="AH970" s="29" t="s">
        <v>1413</v>
      </c>
      <c r="AI970" s="29" t="s">
        <v>1357</v>
      </c>
      <c r="AJ970" s="29" t="s">
        <v>258</v>
      </c>
      <c r="AK970" s="29" t="s">
        <v>258</v>
      </c>
      <c r="AL970" s="29" t="s">
        <v>13326</v>
      </c>
    </row>
    <row r="971" spans="1:38" x14ac:dyDescent="0.2">
      <c r="A971" s="35" t="s">
        <v>16</v>
      </c>
      <c r="B971" s="36">
        <v>4613</v>
      </c>
      <c r="C971" s="36"/>
      <c r="D971" s="36" t="s">
        <v>1349</v>
      </c>
      <c r="E971" s="37" t="s">
        <v>2640</v>
      </c>
      <c r="F971" s="38" t="s">
        <v>1262</v>
      </c>
      <c r="G971" s="38" t="s">
        <v>1263</v>
      </c>
      <c r="H971" s="35" t="s">
        <v>1006</v>
      </c>
      <c r="I971" s="35"/>
      <c r="J971" s="29" t="s">
        <v>281</v>
      </c>
      <c r="K971" s="29" t="s">
        <v>2641</v>
      </c>
      <c r="L971" s="29" t="s">
        <v>2271</v>
      </c>
      <c r="M971" s="39">
        <v>2.6908668942691585</v>
      </c>
      <c r="N971" s="39">
        <v>1.3260944558521561</v>
      </c>
      <c r="O971" s="29">
        <v>44197</v>
      </c>
      <c r="P971" s="29">
        <v>44377</v>
      </c>
      <c r="Q971" s="40">
        <v>0.4928131</v>
      </c>
      <c r="R971" s="39">
        <v>1.3260944558521561</v>
      </c>
      <c r="S971" s="39">
        <v>0</v>
      </c>
      <c r="T971" s="39">
        <v>0</v>
      </c>
      <c r="U971" s="39">
        <v>0</v>
      </c>
      <c r="V971" s="39">
        <v>0</v>
      </c>
      <c r="W971" s="29" t="s">
        <v>1357</v>
      </c>
      <c r="X971" s="29" t="s">
        <v>258</v>
      </c>
      <c r="Y971" s="29" t="s">
        <v>1349</v>
      </c>
      <c r="Z971" s="41" t="s">
        <v>1349</v>
      </c>
      <c r="AA971" s="42" t="s">
        <v>1349</v>
      </c>
      <c r="AB971" s="29" t="s">
        <v>258</v>
      </c>
      <c r="AC971" s="29" t="s">
        <v>265</v>
      </c>
      <c r="AD971" s="29" t="s">
        <v>265</v>
      </c>
      <c r="AE971" s="29" t="s">
        <v>1367</v>
      </c>
      <c r="AF971" s="29" t="s">
        <v>1368</v>
      </c>
      <c r="AG971" s="183" t="s">
        <v>1369</v>
      </c>
      <c r="AH971" s="29" t="s">
        <v>1413</v>
      </c>
      <c r="AI971" s="29" t="s">
        <v>1357</v>
      </c>
      <c r="AJ971" s="29" t="s">
        <v>258</v>
      </c>
      <c r="AK971" s="29" t="s">
        <v>258</v>
      </c>
      <c r="AL971" s="29" t="s">
        <v>13326</v>
      </c>
    </row>
    <row r="972" spans="1:38" x14ac:dyDescent="0.2">
      <c r="A972" s="35" t="s">
        <v>16</v>
      </c>
      <c r="B972" s="36">
        <v>4616</v>
      </c>
      <c r="C972" s="36"/>
      <c r="D972" s="36" t="s">
        <v>1349</v>
      </c>
      <c r="E972" s="37" t="s">
        <v>2642</v>
      </c>
      <c r="F972" s="38" t="s">
        <v>1269</v>
      </c>
      <c r="G972" s="38" t="s">
        <v>1271</v>
      </c>
      <c r="H972" s="35" t="s">
        <v>1440</v>
      </c>
      <c r="I972" s="35"/>
      <c r="J972" s="29" t="s">
        <v>1506</v>
      </c>
      <c r="K972" s="29" t="s">
        <v>1642</v>
      </c>
      <c r="L972" s="29" t="s">
        <v>2220</v>
      </c>
      <c r="M972" s="39">
        <v>55.0528289254528</v>
      </c>
      <c r="N972" s="39">
        <v>54.864421629021223</v>
      </c>
      <c r="O972" s="29">
        <v>44197</v>
      </c>
      <c r="P972" s="29">
        <v>44561</v>
      </c>
      <c r="Q972" s="40">
        <v>0.99657770000000001</v>
      </c>
      <c r="R972" s="39">
        <v>54.864421629021223</v>
      </c>
      <c r="S972" s="39">
        <v>0</v>
      </c>
      <c r="T972" s="39">
        <v>0</v>
      </c>
      <c r="U972" s="39">
        <v>0</v>
      </c>
      <c r="V972" s="39">
        <v>0</v>
      </c>
      <c r="W972" s="29" t="s">
        <v>1357</v>
      </c>
      <c r="X972" s="29" t="s">
        <v>258</v>
      </c>
      <c r="Y972" s="29" t="s">
        <v>1349</v>
      </c>
      <c r="Z972" s="41" t="s">
        <v>1349</v>
      </c>
      <c r="AA972" s="42" t="s">
        <v>1349</v>
      </c>
      <c r="AB972" s="29" t="s">
        <v>258</v>
      </c>
      <c r="AC972" s="29" t="s">
        <v>258</v>
      </c>
      <c r="AD972" s="29" t="s">
        <v>258</v>
      </c>
      <c r="AE972" s="29" t="s">
        <v>1353</v>
      </c>
      <c r="AF972" s="29" t="s">
        <v>2221</v>
      </c>
      <c r="AG972" s="183" t="s">
        <v>2222</v>
      </c>
      <c r="AH972" s="29" t="s">
        <v>1413</v>
      </c>
      <c r="AI972" s="29" t="s">
        <v>1357</v>
      </c>
      <c r="AJ972" s="29" t="s">
        <v>258</v>
      </c>
      <c r="AK972" s="29" t="s">
        <v>258</v>
      </c>
      <c r="AL972" s="29" t="s">
        <v>13326</v>
      </c>
    </row>
    <row r="973" spans="1:38" x14ac:dyDescent="0.2">
      <c r="A973" s="35" t="s">
        <v>16</v>
      </c>
      <c r="B973" s="36">
        <v>4617</v>
      </c>
      <c r="C973" s="36"/>
      <c r="D973" s="36" t="s">
        <v>1349</v>
      </c>
      <c r="E973" s="37" t="s">
        <v>2643</v>
      </c>
      <c r="F973" s="38" t="s">
        <v>1269</v>
      </c>
      <c r="G973" s="38" t="s">
        <v>1273</v>
      </c>
      <c r="H973" s="35" t="s">
        <v>1393</v>
      </c>
      <c r="I973" s="35"/>
      <c r="J973" s="29" t="s">
        <v>1405</v>
      </c>
      <c r="K973" s="29" t="s">
        <v>1416</v>
      </c>
      <c r="L973" s="29" t="s">
        <v>1366</v>
      </c>
      <c r="M973" s="39">
        <v>24.455555207961236</v>
      </c>
      <c r="N973" s="39">
        <v>7.097300479123887</v>
      </c>
      <c r="O973" s="29">
        <v>44197</v>
      </c>
      <c r="P973" s="29">
        <v>44303</v>
      </c>
      <c r="Q973" s="40">
        <v>0.29021219999999998</v>
      </c>
      <c r="R973" s="39">
        <v>7.097300479123887</v>
      </c>
      <c r="S973" s="39">
        <v>0</v>
      </c>
      <c r="T973" s="39">
        <v>0</v>
      </c>
      <c r="U973" s="39">
        <v>0</v>
      </c>
      <c r="V973" s="39">
        <v>0</v>
      </c>
      <c r="W973" s="29" t="s">
        <v>1357</v>
      </c>
      <c r="X973" s="29" t="s">
        <v>258</v>
      </c>
      <c r="Y973" s="29" t="s">
        <v>1349</v>
      </c>
      <c r="Z973" s="41" t="s">
        <v>1349</v>
      </c>
      <c r="AA973" s="42" t="s">
        <v>1349</v>
      </c>
      <c r="AB973" s="29" t="s">
        <v>258</v>
      </c>
      <c r="AC973" s="29" t="s">
        <v>258</v>
      </c>
      <c r="AD973" s="29" t="s">
        <v>265</v>
      </c>
      <c r="AE973" s="29" t="s">
        <v>1367</v>
      </c>
      <c r="AF973" s="29" t="s">
        <v>1368</v>
      </c>
      <c r="AG973" s="183" t="s">
        <v>1369</v>
      </c>
      <c r="AH973" s="29" t="s">
        <v>1413</v>
      </c>
      <c r="AI973" s="29" t="s">
        <v>1357</v>
      </c>
      <c r="AJ973" s="29" t="s">
        <v>258</v>
      </c>
      <c r="AK973" s="29" t="s">
        <v>258</v>
      </c>
      <c r="AL973" s="29" t="s">
        <v>13326</v>
      </c>
    </row>
    <row r="974" spans="1:38" x14ac:dyDescent="0.2">
      <c r="A974" s="35" t="s">
        <v>16</v>
      </c>
      <c r="B974" s="36">
        <v>4622</v>
      </c>
      <c r="C974" s="36"/>
      <c r="D974" s="36" t="s">
        <v>1349</v>
      </c>
      <c r="E974" s="37" t="s">
        <v>2644</v>
      </c>
      <c r="F974" s="38" t="s">
        <v>1269</v>
      </c>
      <c r="G974" s="38" t="s">
        <v>1271</v>
      </c>
      <c r="H974" s="35" t="s">
        <v>1440</v>
      </c>
      <c r="I974" s="35"/>
      <c r="J974" s="29" t="s">
        <v>1506</v>
      </c>
      <c r="K974" s="29" t="s">
        <v>1642</v>
      </c>
      <c r="L974" s="29" t="s">
        <v>2645</v>
      </c>
      <c r="M974" s="39">
        <v>22.925597363510356</v>
      </c>
      <c r="N974" s="39">
        <v>30.81852977412731</v>
      </c>
      <c r="O974" s="29">
        <v>44197</v>
      </c>
      <c r="P974" s="29">
        <v>44688</v>
      </c>
      <c r="Q974" s="40">
        <v>1.3442847</v>
      </c>
      <c r="R974" s="39">
        <v>22.863340177960303</v>
      </c>
      <c r="S974" s="39">
        <v>7.9551895961670089</v>
      </c>
      <c r="T974" s="39">
        <v>0</v>
      </c>
      <c r="U974" s="39">
        <v>0</v>
      </c>
      <c r="V974" s="39">
        <v>0</v>
      </c>
      <c r="W974" s="29" t="s">
        <v>1357</v>
      </c>
      <c r="X974" s="29" t="s">
        <v>258</v>
      </c>
      <c r="Y974" s="29" t="s">
        <v>1349</v>
      </c>
      <c r="Z974" s="41" t="s">
        <v>1349</v>
      </c>
      <c r="AA974" s="42" t="s">
        <v>1349</v>
      </c>
      <c r="AB974" s="29" t="s">
        <v>258</v>
      </c>
      <c r="AC974" s="29" t="s">
        <v>258</v>
      </c>
      <c r="AD974" s="29" t="s">
        <v>258</v>
      </c>
      <c r="AE974" s="29" t="s">
        <v>1367</v>
      </c>
      <c r="AF974" s="29" t="s">
        <v>2221</v>
      </c>
      <c r="AG974" s="183" t="s">
        <v>2222</v>
      </c>
      <c r="AH974" s="29" t="s">
        <v>1413</v>
      </c>
      <c r="AI974" s="29" t="s">
        <v>1357</v>
      </c>
      <c r="AJ974" s="29" t="s">
        <v>258</v>
      </c>
      <c r="AK974" s="29" t="s">
        <v>258</v>
      </c>
      <c r="AL974" s="29" t="s">
        <v>13326</v>
      </c>
    </row>
    <row r="975" spans="1:38" x14ac:dyDescent="0.2">
      <c r="A975" s="35" t="s">
        <v>16</v>
      </c>
      <c r="B975" s="36">
        <v>4627</v>
      </c>
      <c r="C975" s="36"/>
      <c r="D975" s="36" t="s">
        <v>1349</v>
      </c>
      <c r="E975" s="37" t="s">
        <v>2646</v>
      </c>
      <c r="F975" s="38" t="s">
        <v>1269</v>
      </c>
      <c r="G975" s="38" t="s">
        <v>1271</v>
      </c>
      <c r="H975" s="35" t="s">
        <v>1440</v>
      </c>
      <c r="I975" s="35"/>
      <c r="J975" s="29" t="s">
        <v>1506</v>
      </c>
      <c r="K975" s="29" t="s">
        <v>1642</v>
      </c>
      <c r="L975" s="29" t="s">
        <v>2220</v>
      </c>
      <c r="M975" s="39">
        <v>67.530034462328402</v>
      </c>
      <c r="N975" s="39">
        <v>106.49500616016427</v>
      </c>
      <c r="O975" s="29">
        <v>44197</v>
      </c>
      <c r="P975" s="29">
        <v>44773</v>
      </c>
      <c r="Q975" s="40">
        <v>1.5770021000000001</v>
      </c>
      <c r="R975" s="39">
        <v>67.366858316221766</v>
      </c>
      <c r="S975" s="39">
        <v>39.128147843942507</v>
      </c>
      <c r="T975" s="39">
        <v>0</v>
      </c>
      <c r="U975" s="39">
        <v>0</v>
      </c>
      <c r="V975" s="39">
        <v>0</v>
      </c>
      <c r="W975" s="29" t="s">
        <v>1357</v>
      </c>
      <c r="X975" s="29" t="s">
        <v>258</v>
      </c>
      <c r="Y975" s="29" t="s">
        <v>1349</v>
      </c>
      <c r="Z975" s="41" t="s">
        <v>1349</v>
      </c>
      <c r="AA975" s="42" t="s">
        <v>1349</v>
      </c>
      <c r="AB975" s="29" t="s">
        <v>258</v>
      </c>
      <c r="AC975" s="29" t="s">
        <v>258</v>
      </c>
      <c r="AD975" s="29" t="s">
        <v>258</v>
      </c>
      <c r="AE975" s="29" t="s">
        <v>1353</v>
      </c>
      <c r="AF975" s="29" t="s">
        <v>2221</v>
      </c>
      <c r="AG975" s="183" t="s">
        <v>2222</v>
      </c>
      <c r="AH975" s="29" t="s">
        <v>1413</v>
      </c>
      <c r="AI975" s="29" t="s">
        <v>1357</v>
      </c>
      <c r="AJ975" s="29" t="s">
        <v>258</v>
      </c>
      <c r="AK975" s="29" t="s">
        <v>258</v>
      </c>
      <c r="AL975" s="29" t="s">
        <v>13326</v>
      </c>
    </row>
    <row r="976" spans="1:38" x14ac:dyDescent="0.2">
      <c r="A976" s="35" t="s">
        <v>16</v>
      </c>
      <c r="B976" s="36">
        <v>4629</v>
      </c>
      <c r="C976" s="36"/>
      <c r="D976" s="36" t="s">
        <v>1349</v>
      </c>
      <c r="E976" s="37" t="s">
        <v>2647</v>
      </c>
      <c r="F976" s="38" t="s">
        <v>1269</v>
      </c>
      <c r="G976" s="38" t="s">
        <v>1273</v>
      </c>
      <c r="H976" s="35" t="s">
        <v>1393</v>
      </c>
      <c r="I976" s="35"/>
      <c r="J976" s="29" t="s">
        <v>382</v>
      </c>
      <c r="K976" s="29" t="s">
        <v>1897</v>
      </c>
      <c r="L976" s="29" t="s">
        <v>1898</v>
      </c>
      <c r="M976" s="39">
        <v>2141.4298805183412</v>
      </c>
      <c r="N976" s="39">
        <v>8337.0657768651618</v>
      </c>
      <c r="O976" s="29">
        <v>44197</v>
      </c>
      <c r="P976" s="29">
        <v>45619</v>
      </c>
      <c r="Q976" s="40">
        <v>3.8932237999999999</v>
      </c>
      <c r="R976" s="39">
        <v>2138.4603011635868</v>
      </c>
      <c r="S976" s="39">
        <v>2138.4603011635868</v>
      </c>
      <c r="T976" s="39">
        <v>2138.4603011635868</v>
      </c>
      <c r="U976" s="39">
        <v>1921.6848733744014</v>
      </c>
      <c r="V976" s="39">
        <v>0</v>
      </c>
      <c r="W976" s="29" t="s">
        <v>1357</v>
      </c>
      <c r="X976" s="29" t="s">
        <v>258</v>
      </c>
      <c r="Y976" s="29" t="s">
        <v>1349</v>
      </c>
      <c r="Z976" s="41" t="s">
        <v>1349</v>
      </c>
      <c r="AA976" s="42" t="s">
        <v>1349</v>
      </c>
      <c r="AB976" s="29" t="s">
        <v>258</v>
      </c>
      <c r="AC976" s="29" t="s">
        <v>258</v>
      </c>
      <c r="AD976" s="29" t="s">
        <v>258</v>
      </c>
      <c r="AE976" s="29" t="s">
        <v>1353</v>
      </c>
      <c r="AF976" s="29" t="s">
        <v>1368</v>
      </c>
      <c r="AG976" s="183" t="s">
        <v>1369</v>
      </c>
      <c r="AH976" s="29" t="s">
        <v>1413</v>
      </c>
      <c r="AI976" s="29" t="s">
        <v>1357</v>
      </c>
      <c r="AJ976" s="29" t="s">
        <v>258</v>
      </c>
      <c r="AK976" s="29" t="s">
        <v>258</v>
      </c>
      <c r="AL976" s="29" t="s">
        <v>13326</v>
      </c>
    </row>
    <row r="977" spans="1:38" x14ac:dyDescent="0.2">
      <c r="A977" s="35" t="s">
        <v>16</v>
      </c>
      <c r="B977" s="36">
        <v>4634</v>
      </c>
      <c r="C977" s="36"/>
      <c r="D977" s="36" t="s">
        <v>1349</v>
      </c>
      <c r="E977" s="37" t="s">
        <v>2648</v>
      </c>
      <c r="F977" s="38" t="s">
        <v>1266</v>
      </c>
      <c r="G977" s="38" t="s">
        <v>1267</v>
      </c>
      <c r="H977" s="35" t="s">
        <v>1177</v>
      </c>
      <c r="I977" s="35"/>
      <c r="J977" s="29" t="s">
        <v>1371</v>
      </c>
      <c r="K977" s="29" t="s">
        <v>1371</v>
      </c>
      <c r="L977" s="29" t="s">
        <v>1384</v>
      </c>
      <c r="M977" s="39">
        <v>243.47833906896943</v>
      </c>
      <c r="N977" s="39">
        <v>1216.5584394250513</v>
      </c>
      <c r="O977" s="29">
        <v>44197</v>
      </c>
      <c r="P977" s="29">
        <v>46022</v>
      </c>
      <c r="Q977" s="40">
        <v>4.9965776999999996</v>
      </c>
      <c r="R977" s="39">
        <v>243.17843942505132</v>
      </c>
      <c r="S977" s="39">
        <v>243.17843942505132</v>
      </c>
      <c r="T977" s="39">
        <v>243.17843942505132</v>
      </c>
      <c r="U977" s="39">
        <v>243.844681724846</v>
      </c>
      <c r="V977" s="39">
        <v>243.17843942505132</v>
      </c>
      <c r="W977" s="29" t="s">
        <v>265</v>
      </c>
      <c r="X977" s="29" t="s">
        <v>11773</v>
      </c>
      <c r="Y977" s="29">
        <v>45272</v>
      </c>
      <c r="Z977" s="41" t="s">
        <v>11760</v>
      </c>
      <c r="AA977" s="42" t="s">
        <v>1349</v>
      </c>
      <c r="AB977" s="29" t="s">
        <v>258</v>
      </c>
      <c r="AC977" s="29" t="s">
        <v>258</v>
      </c>
      <c r="AD977" s="29" t="s">
        <v>265</v>
      </c>
      <c r="AE977" s="29" t="s">
        <v>1353</v>
      </c>
      <c r="AF977" s="29" t="s">
        <v>1368</v>
      </c>
      <c r="AG977" s="183" t="s">
        <v>1369</v>
      </c>
      <c r="AH977" s="29" t="s">
        <v>1356</v>
      </c>
      <c r="AI977" s="29" t="s">
        <v>1357</v>
      </c>
      <c r="AJ977" s="29" t="s">
        <v>258</v>
      </c>
      <c r="AK977" s="29" t="s">
        <v>258</v>
      </c>
      <c r="AL977" s="29" t="s">
        <v>13327</v>
      </c>
    </row>
    <row r="978" spans="1:38" x14ac:dyDescent="0.2">
      <c r="A978" s="35" t="s">
        <v>16</v>
      </c>
      <c r="B978" s="36">
        <v>4644</v>
      </c>
      <c r="C978" s="36"/>
      <c r="D978" s="36" t="s">
        <v>1349</v>
      </c>
      <c r="E978" s="37" t="s">
        <v>2649</v>
      </c>
      <c r="F978" s="38" t="s">
        <v>1269</v>
      </c>
      <c r="G978" s="38" t="s">
        <v>1273</v>
      </c>
      <c r="H978" s="35" t="s">
        <v>2523</v>
      </c>
      <c r="I978" s="35"/>
      <c r="J978" s="29" t="s">
        <v>1513</v>
      </c>
      <c r="K978" s="29" t="s">
        <v>1514</v>
      </c>
      <c r="L978" s="29" t="s">
        <v>2205</v>
      </c>
      <c r="M978" s="39">
        <v>33.351496053406301</v>
      </c>
      <c r="N978" s="39">
        <v>8.2180287474332658</v>
      </c>
      <c r="O978" s="29">
        <v>44197</v>
      </c>
      <c r="P978" s="29">
        <v>44287</v>
      </c>
      <c r="Q978" s="40">
        <v>0.2464066</v>
      </c>
      <c r="R978" s="39">
        <v>8.2180287474332658</v>
      </c>
      <c r="S978" s="39">
        <v>0</v>
      </c>
      <c r="T978" s="39">
        <v>0</v>
      </c>
      <c r="U978" s="39">
        <v>0</v>
      </c>
      <c r="V978" s="39">
        <v>0</v>
      </c>
      <c r="W978" s="29" t="s">
        <v>1357</v>
      </c>
      <c r="X978" s="29" t="s">
        <v>258</v>
      </c>
      <c r="Y978" s="29" t="s">
        <v>1349</v>
      </c>
      <c r="Z978" s="41" t="s">
        <v>1349</v>
      </c>
      <c r="AA978" s="42" t="s">
        <v>1349</v>
      </c>
      <c r="AB978" s="29" t="s">
        <v>258</v>
      </c>
      <c r="AC978" s="29" t="s">
        <v>258</v>
      </c>
      <c r="AD978" s="29" t="s">
        <v>258</v>
      </c>
      <c r="AE978" s="29" t="s">
        <v>1367</v>
      </c>
      <c r="AF978" s="29" t="s">
        <v>1368</v>
      </c>
      <c r="AG978" s="183" t="s">
        <v>1369</v>
      </c>
      <c r="AH978" s="29" t="s">
        <v>1413</v>
      </c>
      <c r="AI978" s="29" t="s">
        <v>1357</v>
      </c>
      <c r="AJ978" s="29" t="s">
        <v>258</v>
      </c>
      <c r="AK978" s="29" t="s">
        <v>258</v>
      </c>
      <c r="AL978" s="29" t="s">
        <v>13326</v>
      </c>
    </row>
    <row r="979" spans="1:38" x14ac:dyDescent="0.2">
      <c r="A979" s="35" t="s">
        <v>16</v>
      </c>
      <c r="B979" s="36">
        <v>4646</v>
      </c>
      <c r="C979" s="36"/>
      <c r="D979" s="36" t="s">
        <v>1349</v>
      </c>
      <c r="E979" s="37" t="s">
        <v>2650</v>
      </c>
      <c r="F979" s="38" t="s">
        <v>1269</v>
      </c>
      <c r="G979" s="38" t="s">
        <v>1273</v>
      </c>
      <c r="H979" s="35" t="s">
        <v>2523</v>
      </c>
      <c r="I979" s="35"/>
      <c r="J979" s="29" t="s">
        <v>1513</v>
      </c>
      <c r="K979" s="29" t="s">
        <v>1514</v>
      </c>
      <c r="L979" s="29" t="s">
        <v>2205</v>
      </c>
      <c r="M979" s="39">
        <v>31.875274005870352</v>
      </c>
      <c r="N979" s="39">
        <v>7.8542778918548937</v>
      </c>
      <c r="O979" s="29">
        <v>44197</v>
      </c>
      <c r="P979" s="29">
        <v>44287</v>
      </c>
      <c r="Q979" s="40">
        <v>0.2464066</v>
      </c>
      <c r="R979" s="39">
        <v>7.8542778918548937</v>
      </c>
      <c r="S979" s="39">
        <v>0</v>
      </c>
      <c r="T979" s="39">
        <v>0</v>
      </c>
      <c r="U979" s="39">
        <v>0</v>
      </c>
      <c r="V979" s="39">
        <v>0</v>
      </c>
      <c r="W979" s="29" t="s">
        <v>1357</v>
      </c>
      <c r="X979" s="29" t="s">
        <v>258</v>
      </c>
      <c r="Y979" s="29" t="s">
        <v>1349</v>
      </c>
      <c r="Z979" s="41" t="s">
        <v>1349</v>
      </c>
      <c r="AA979" s="42" t="s">
        <v>1349</v>
      </c>
      <c r="AB979" s="29" t="s">
        <v>258</v>
      </c>
      <c r="AC979" s="29" t="s">
        <v>258</v>
      </c>
      <c r="AD979" s="29" t="s">
        <v>258</v>
      </c>
      <c r="AE979" s="29" t="s">
        <v>1367</v>
      </c>
      <c r="AF979" s="29" t="s">
        <v>1368</v>
      </c>
      <c r="AG979" s="183" t="s">
        <v>1369</v>
      </c>
      <c r="AH979" s="29" t="s">
        <v>1413</v>
      </c>
      <c r="AI979" s="29" t="s">
        <v>1357</v>
      </c>
      <c r="AJ979" s="29" t="s">
        <v>258</v>
      </c>
      <c r="AK979" s="29" t="s">
        <v>258</v>
      </c>
      <c r="AL979" s="29" t="s">
        <v>13326</v>
      </c>
    </row>
    <row r="980" spans="1:38" x14ac:dyDescent="0.2">
      <c r="A980" s="35" t="s">
        <v>16</v>
      </c>
      <c r="B980" s="36">
        <v>4647</v>
      </c>
      <c r="C980" s="36"/>
      <c r="D980" s="36" t="s">
        <v>1349</v>
      </c>
      <c r="E980" s="37" t="s">
        <v>2651</v>
      </c>
      <c r="F980" s="38" t="s">
        <v>1269</v>
      </c>
      <c r="G980" s="38" t="s">
        <v>1271</v>
      </c>
      <c r="H980" s="35" t="s">
        <v>1440</v>
      </c>
      <c r="I980" s="35"/>
      <c r="J980" s="29" t="s">
        <v>281</v>
      </c>
      <c r="K980" s="29" t="s">
        <v>282</v>
      </c>
      <c r="L980" s="29" t="s">
        <v>1384</v>
      </c>
      <c r="M980" s="39">
        <v>51.550340490200441</v>
      </c>
      <c r="N980" s="39">
        <v>81.294995208761122</v>
      </c>
      <c r="O980" s="29">
        <v>44197</v>
      </c>
      <c r="P980" s="29">
        <v>44773</v>
      </c>
      <c r="Q980" s="40">
        <v>1.5770021000000001</v>
      </c>
      <c r="R980" s="39">
        <v>51.425776865160849</v>
      </c>
      <c r="S980" s="39">
        <v>29.869218343600274</v>
      </c>
      <c r="T980" s="39">
        <v>0</v>
      </c>
      <c r="U980" s="39">
        <v>0</v>
      </c>
      <c r="V980" s="39">
        <v>0</v>
      </c>
      <c r="W980" s="29" t="s">
        <v>1357</v>
      </c>
      <c r="X980" s="29" t="s">
        <v>258</v>
      </c>
      <c r="Y980" s="29" t="s">
        <v>1349</v>
      </c>
      <c r="Z980" s="41" t="s">
        <v>1349</v>
      </c>
      <c r="AA980" s="42" t="s">
        <v>1349</v>
      </c>
      <c r="AB980" s="29" t="s">
        <v>258</v>
      </c>
      <c r="AC980" s="29" t="s">
        <v>258</v>
      </c>
      <c r="AD980" s="29" t="s">
        <v>265</v>
      </c>
      <c r="AE980" s="29" t="s">
        <v>1353</v>
      </c>
      <c r="AF980" s="29" t="s">
        <v>1368</v>
      </c>
      <c r="AG980" s="183" t="s">
        <v>1369</v>
      </c>
      <c r="AH980" s="29" t="s">
        <v>1413</v>
      </c>
      <c r="AI980" s="29" t="s">
        <v>1357</v>
      </c>
      <c r="AJ980" s="29" t="s">
        <v>258</v>
      </c>
      <c r="AK980" s="29" t="s">
        <v>258</v>
      </c>
      <c r="AL980" s="29" t="s">
        <v>13326</v>
      </c>
    </row>
    <row r="981" spans="1:38" x14ac:dyDescent="0.2">
      <c r="A981" s="35" t="s">
        <v>16</v>
      </c>
      <c r="B981" s="36">
        <v>4648</v>
      </c>
      <c r="C981" s="36"/>
      <c r="D981" s="36" t="s">
        <v>1349</v>
      </c>
      <c r="E981" s="37" t="s">
        <v>2652</v>
      </c>
      <c r="F981" s="38" t="s">
        <v>1269</v>
      </c>
      <c r="G981" s="38" t="s">
        <v>1271</v>
      </c>
      <c r="H981" s="35" t="s">
        <v>1440</v>
      </c>
      <c r="I981" s="35"/>
      <c r="J981" s="29" t="s">
        <v>1371</v>
      </c>
      <c r="K981" s="29" t="s">
        <v>1371</v>
      </c>
      <c r="L981" s="29" t="s">
        <v>1384</v>
      </c>
      <c r="M981" s="39">
        <v>85.009389190765802</v>
      </c>
      <c r="N981" s="39">
        <v>363.54459958932239</v>
      </c>
      <c r="O981" s="29">
        <v>44197</v>
      </c>
      <c r="P981" s="29">
        <v>45759</v>
      </c>
      <c r="Q981" s="40">
        <v>4.2765228999999998</v>
      </c>
      <c r="R981" s="39">
        <v>84.8968514715948</v>
      </c>
      <c r="S981" s="39">
        <v>84.8968514715948</v>
      </c>
      <c r="T981" s="39">
        <v>84.8968514715948</v>
      </c>
      <c r="U981" s="39">
        <v>85.129445585215606</v>
      </c>
      <c r="V981" s="39">
        <v>23.724599589322381</v>
      </c>
      <c r="W981" s="29" t="s">
        <v>265</v>
      </c>
      <c r="X981" s="29" t="s">
        <v>11773</v>
      </c>
      <c r="Y981" s="29">
        <v>45275</v>
      </c>
      <c r="Z981" s="41" t="s">
        <v>11760</v>
      </c>
      <c r="AA981" s="42" t="s">
        <v>1349</v>
      </c>
      <c r="AB981" s="29" t="s">
        <v>258</v>
      </c>
      <c r="AC981" s="29" t="s">
        <v>258</v>
      </c>
      <c r="AD981" s="29" t="s">
        <v>265</v>
      </c>
      <c r="AE981" s="29" t="s">
        <v>1353</v>
      </c>
      <c r="AF981" s="29" t="s">
        <v>1368</v>
      </c>
      <c r="AG981" s="183" t="s">
        <v>1369</v>
      </c>
      <c r="AH981" s="29" t="s">
        <v>1356</v>
      </c>
      <c r="AI981" s="29" t="s">
        <v>1357</v>
      </c>
      <c r="AJ981" s="29" t="s">
        <v>258</v>
      </c>
      <c r="AK981" s="29" t="s">
        <v>258</v>
      </c>
      <c r="AL981" s="29" t="s">
        <v>13327</v>
      </c>
    </row>
    <row r="982" spans="1:38" x14ac:dyDescent="0.2">
      <c r="A982" s="35" t="s">
        <v>16</v>
      </c>
      <c r="B982" s="36">
        <v>4649</v>
      </c>
      <c r="C982" s="36"/>
      <c r="D982" s="36" t="s">
        <v>1349</v>
      </c>
      <c r="E982" s="37" t="s">
        <v>2653</v>
      </c>
      <c r="F982" s="38" t="s">
        <v>1269</v>
      </c>
      <c r="G982" s="38" t="s">
        <v>1273</v>
      </c>
      <c r="H982" s="35" t="s">
        <v>2523</v>
      </c>
      <c r="I982" s="35"/>
      <c r="J982" s="29" t="s">
        <v>1513</v>
      </c>
      <c r="K982" s="29" t="s">
        <v>1514</v>
      </c>
      <c r="L982" s="29" t="s">
        <v>2205</v>
      </c>
      <c r="M982" s="39">
        <v>27.652895935117847</v>
      </c>
      <c r="N982" s="39">
        <v>15.217609856262833</v>
      </c>
      <c r="O982" s="29">
        <v>44197</v>
      </c>
      <c r="P982" s="29">
        <v>44398</v>
      </c>
      <c r="Q982" s="40">
        <v>0.55030800000000002</v>
      </c>
      <c r="R982" s="39">
        <v>15.217609856262833</v>
      </c>
      <c r="S982" s="39">
        <v>0</v>
      </c>
      <c r="T982" s="39">
        <v>0</v>
      </c>
      <c r="U982" s="39">
        <v>0</v>
      </c>
      <c r="V982" s="39">
        <v>0</v>
      </c>
      <c r="W982" s="29" t="s">
        <v>1357</v>
      </c>
      <c r="X982" s="29" t="s">
        <v>258</v>
      </c>
      <c r="Y982" s="29" t="s">
        <v>1349</v>
      </c>
      <c r="Z982" s="41" t="s">
        <v>1349</v>
      </c>
      <c r="AA982" s="42" t="s">
        <v>1349</v>
      </c>
      <c r="AB982" s="29" t="s">
        <v>258</v>
      </c>
      <c r="AC982" s="29" t="s">
        <v>258</v>
      </c>
      <c r="AD982" s="29" t="s">
        <v>258</v>
      </c>
      <c r="AE982" s="29" t="s">
        <v>1367</v>
      </c>
      <c r="AF982" s="29" t="s">
        <v>1368</v>
      </c>
      <c r="AG982" s="183" t="s">
        <v>1369</v>
      </c>
      <c r="AH982" s="29" t="s">
        <v>1413</v>
      </c>
      <c r="AI982" s="29" t="s">
        <v>1357</v>
      </c>
      <c r="AJ982" s="29" t="s">
        <v>258</v>
      </c>
      <c r="AK982" s="29" t="s">
        <v>258</v>
      </c>
      <c r="AL982" s="29" t="s">
        <v>13326</v>
      </c>
    </row>
    <row r="983" spans="1:38" x14ac:dyDescent="0.2">
      <c r="A983" s="35" t="s">
        <v>16</v>
      </c>
      <c r="B983" s="36">
        <v>4650</v>
      </c>
      <c r="C983" s="36"/>
      <c r="D983" s="36" t="s">
        <v>1349</v>
      </c>
      <c r="E983" s="37" t="s">
        <v>2654</v>
      </c>
      <c r="F983" s="38" t="s">
        <v>1269</v>
      </c>
      <c r="G983" s="38" t="s">
        <v>1273</v>
      </c>
      <c r="H983" s="35" t="s">
        <v>2523</v>
      </c>
      <c r="I983" s="35"/>
      <c r="J983" s="29" t="s">
        <v>1513</v>
      </c>
      <c r="K983" s="29" t="s">
        <v>1514</v>
      </c>
      <c r="L983" s="29" t="s">
        <v>2205</v>
      </c>
      <c r="M983" s="39">
        <v>55.719293406550278</v>
      </c>
      <c r="N983" s="39">
        <v>13.729601642710472</v>
      </c>
      <c r="O983" s="29">
        <v>44197</v>
      </c>
      <c r="P983" s="29">
        <v>44287</v>
      </c>
      <c r="Q983" s="40">
        <v>0.2464066</v>
      </c>
      <c r="R983" s="39">
        <v>13.729601642710472</v>
      </c>
      <c r="S983" s="39">
        <v>0</v>
      </c>
      <c r="T983" s="39">
        <v>0</v>
      </c>
      <c r="U983" s="39">
        <v>0</v>
      </c>
      <c r="V983" s="39">
        <v>0</v>
      </c>
      <c r="W983" s="29" t="s">
        <v>1357</v>
      </c>
      <c r="X983" s="29" t="s">
        <v>258</v>
      </c>
      <c r="Y983" s="29" t="s">
        <v>1349</v>
      </c>
      <c r="Z983" s="41" t="s">
        <v>1349</v>
      </c>
      <c r="AA983" s="42" t="s">
        <v>1349</v>
      </c>
      <c r="AB983" s="29" t="s">
        <v>258</v>
      </c>
      <c r="AC983" s="29" t="s">
        <v>258</v>
      </c>
      <c r="AD983" s="29" t="s">
        <v>258</v>
      </c>
      <c r="AE983" s="29" t="s">
        <v>1367</v>
      </c>
      <c r="AF983" s="29" t="s">
        <v>1368</v>
      </c>
      <c r="AG983" s="183" t="s">
        <v>1369</v>
      </c>
      <c r="AH983" s="29" t="s">
        <v>1413</v>
      </c>
      <c r="AI983" s="29" t="s">
        <v>1357</v>
      </c>
      <c r="AJ983" s="29" t="s">
        <v>258</v>
      </c>
      <c r="AK983" s="29" t="s">
        <v>258</v>
      </c>
      <c r="AL983" s="29" t="s">
        <v>13326</v>
      </c>
    </row>
    <row r="984" spans="1:38" x14ac:dyDescent="0.2">
      <c r="A984" s="35" t="s">
        <v>16</v>
      </c>
      <c r="B984" s="36">
        <v>4652</v>
      </c>
      <c r="C984" s="36"/>
      <c r="D984" s="36" t="s">
        <v>1349</v>
      </c>
      <c r="E984" s="37" t="s">
        <v>2655</v>
      </c>
      <c r="F984" s="38" t="s">
        <v>1269</v>
      </c>
      <c r="G984" s="38" t="s">
        <v>1273</v>
      </c>
      <c r="H984" s="35" t="s">
        <v>1393</v>
      </c>
      <c r="I984" s="35"/>
      <c r="J984" s="29" t="s">
        <v>1371</v>
      </c>
      <c r="K984" s="29" t="s">
        <v>1371</v>
      </c>
      <c r="L984" s="29" t="s">
        <v>1366</v>
      </c>
      <c r="M984" s="39">
        <v>12.086424195440024</v>
      </c>
      <c r="N984" s="39">
        <v>21.67449144421629</v>
      </c>
      <c r="O984" s="29">
        <v>44197</v>
      </c>
      <c r="P984" s="29">
        <v>44852</v>
      </c>
      <c r="Q984" s="40">
        <v>1.7932923000000001</v>
      </c>
      <c r="R984" s="39">
        <v>12.059739904175222</v>
      </c>
      <c r="S984" s="39">
        <v>9.6147515400410679</v>
      </c>
      <c r="T984" s="39">
        <v>0</v>
      </c>
      <c r="U984" s="39">
        <v>0</v>
      </c>
      <c r="V984" s="39">
        <v>0</v>
      </c>
      <c r="W984" s="29" t="s">
        <v>1357</v>
      </c>
      <c r="X984" s="29" t="s">
        <v>258</v>
      </c>
      <c r="Y984" s="29" t="s">
        <v>1349</v>
      </c>
      <c r="Z984" s="41" t="s">
        <v>1349</v>
      </c>
      <c r="AA984" s="42" t="s">
        <v>1349</v>
      </c>
      <c r="AB984" s="29" t="s">
        <v>258</v>
      </c>
      <c r="AC984" s="29" t="s">
        <v>258</v>
      </c>
      <c r="AD984" s="29" t="s">
        <v>265</v>
      </c>
      <c r="AE984" s="29" t="s">
        <v>1367</v>
      </c>
      <c r="AF984" s="29" t="s">
        <v>1368</v>
      </c>
      <c r="AG984" s="183" t="s">
        <v>1369</v>
      </c>
      <c r="AH984" s="29" t="s">
        <v>1413</v>
      </c>
      <c r="AI984" s="29" t="s">
        <v>1357</v>
      </c>
      <c r="AJ984" s="29" t="s">
        <v>258</v>
      </c>
      <c r="AK984" s="29" t="s">
        <v>258</v>
      </c>
      <c r="AL984" s="29" t="s">
        <v>13326</v>
      </c>
    </row>
    <row r="985" spans="1:38" x14ac:dyDescent="0.2">
      <c r="A985" s="35" t="s">
        <v>16</v>
      </c>
      <c r="B985" s="36">
        <v>4653</v>
      </c>
      <c r="C985" s="36"/>
      <c r="D985" s="36" t="s">
        <v>1349</v>
      </c>
      <c r="E985" s="37" t="s">
        <v>2656</v>
      </c>
      <c r="F985" s="38" t="s">
        <v>1262</v>
      </c>
      <c r="G985" s="38" t="s">
        <v>1263</v>
      </c>
      <c r="H985" s="35" t="s">
        <v>1671</v>
      </c>
      <c r="I985" s="35"/>
      <c r="J985" s="29" t="s">
        <v>1813</v>
      </c>
      <c r="K985" s="29" t="s">
        <v>1813</v>
      </c>
      <c r="L985" s="29" t="s">
        <v>2168</v>
      </c>
      <c r="M985" s="39">
        <v>24.715535275767671</v>
      </c>
      <c r="N985" s="39">
        <v>123.49309240246409</v>
      </c>
      <c r="O985" s="29">
        <v>44197</v>
      </c>
      <c r="P985" s="29">
        <v>46022</v>
      </c>
      <c r="Q985" s="40">
        <v>4.9965776999999996</v>
      </c>
      <c r="R985" s="39">
        <v>24.685092402464068</v>
      </c>
      <c r="S985" s="39">
        <v>24.685092402464068</v>
      </c>
      <c r="T985" s="39">
        <v>24.685092402464068</v>
      </c>
      <c r="U985" s="39">
        <v>24.752722792607806</v>
      </c>
      <c r="V985" s="39">
        <v>24.685092402464068</v>
      </c>
      <c r="W985" s="29" t="s">
        <v>1357</v>
      </c>
      <c r="X985" s="29" t="s">
        <v>258</v>
      </c>
      <c r="Y985" s="29" t="s">
        <v>1349</v>
      </c>
      <c r="Z985" s="41" t="s">
        <v>1349</v>
      </c>
      <c r="AA985" s="42" t="s">
        <v>1349</v>
      </c>
      <c r="AB985" s="29" t="s">
        <v>258</v>
      </c>
      <c r="AC985" s="29" t="s">
        <v>258</v>
      </c>
      <c r="AD985" s="29" t="s">
        <v>258</v>
      </c>
      <c r="AE985" s="29" t="s">
        <v>1353</v>
      </c>
      <c r="AF985" s="29" t="s">
        <v>1468</v>
      </c>
      <c r="AG985" s="183" t="s">
        <v>1469</v>
      </c>
      <c r="AH985" s="29" t="s">
        <v>1356</v>
      </c>
      <c r="AI985" s="29" t="s">
        <v>1357</v>
      </c>
      <c r="AJ985" s="29" t="s">
        <v>258</v>
      </c>
      <c r="AK985" s="29" t="s">
        <v>258</v>
      </c>
      <c r="AL985" s="29" t="s">
        <v>13326</v>
      </c>
    </row>
    <row r="986" spans="1:38" x14ac:dyDescent="0.2">
      <c r="A986" s="35" t="s">
        <v>16</v>
      </c>
      <c r="B986" s="36">
        <v>4657</v>
      </c>
      <c r="C986" s="36"/>
      <c r="D986" s="36" t="s">
        <v>1349</v>
      </c>
      <c r="E986" s="37" t="s">
        <v>2657</v>
      </c>
      <c r="F986" s="38" t="s">
        <v>1266</v>
      </c>
      <c r="G986" s="38" t="s">
        <v>1268</v>
      </c>
      <c r="H986" s="35" t="s">
        <v>1359</v>
      </c>
      <c r="I986" s="35"/>
      <c r="J986" s="29" t="s">
        <v>322</v>
      </c>
      <c r="K986" s="29" t="s">
        <v>1373</v>
      </c>
      <c r="L986" s="29" t="s">
        <v>1402</v>
      </c>
      <c r="M986" s="39">
        <v>26.004136776181888</v>
      </c>
      <c r="N986" s="39">
        <v>15.734193018480493</v>
      </c>
      <c r="O986" s="29">
        <v>44197</v>
      </c>
      <c r="P986" s="29">
        <v>44418</v>
      </c>
      <c r="Q986" s="40">
        <v>0.60506499999999996</v>
      </c>
      <c r="R986" s="39">
        <v>15.734193018480493</v>
      </c>
      <c r="S986" s="39">
        <v>0</v>
      </c>
      <c r="T986" s="39">
        <v>0</v>
      </c>
      <c r="U986" s="39">
        <v>0</v>
      </c>
      <c r="V986" s="39">
        <v>0</v>
      </c>
      <c r="W986" s="29" t="s">
        <v>1357</v>
      </c>
      <c r="X986" s="29" t="s">
        <v>258</v>
      </c>
      <c r="Y986" s="29" t="s">
        <v>1349</v>
      </c>
      <c r="Z986" s="41" t="s">
        <v>1349</v>
      </c>
      <c r="AA986" s="42" t="s">
        <v>1349</v>
      </c>
      <c r="AB986" s="29" t="s">
        <v>258</v>
      </c>
      <c r="AC986" s="29" t="s">
        <v>258</v>
      </c>
      <c r="AD986" s="29" t="s">
        <v>265</v>
      </c>
      <c r="AE986" s="29" t="s">
        <v>1353</v>
      </c>
      <c r="AF986" s="29" t="s">
        <v>1361</v>
      </c>
      <c r="AG986" s="183" t="s">
        <v>1362</v>
      </c>
      <c r="AH986" s="29" t="s">
        <v>1413</v>
      </c>
      <c r="AI986" s="29" t="s">
        <v>1357</v>
      </c>
      <c r="AJ986" s="29" t="s">
        <v>258</v>
      </c>
      <c r="AK986" s="29" t="s">
        <v>258</v>
      </c>
      <c r="AL986" s="29" t="s">
        <v>13326</v>
      </c>
    </row>
    <row r="987" spans="1:38" x14ac:dyDescent="0.2">
      <c r="A987" s="35" t="s">
        <v>16</v>
      </c>
      <c r="B987" s="36">
        <v>4660</v>
      </c>
      <c r="C987" s="36"/>
      <c r="D987" s="36" t="s">
        <v>1349</v>
      </c>
      <c r="E987" s="37" t="s">
        <v>2658</v>
      </c>
      <c r="F987" s="38" t="s">
        <v>1269</v>
      </c>
      <c r="G987" s="38" t="s">
        <v>1271</v>
      </c>
      <c r="H987" s="35" t="s">
        <v>1440</v>
      </c>
      <c r="I987" s="35"/>
      <c r="J987" s="29" t="s">
        <v>274</v>
      </c>
      <c r="K987" s="29" t="s">
        <v>303</v>
      </c>
      <c r="L987" s="29" t="s">
        <v>2659</v>
      </c>
      <c r="M987" s="39">
        <v>53.089589002608591</v>
      </c>
      <c r="N987" s="39">
        <v>21.802704996577688</v>
      </c>
      <c r="O987" s="29">
        <v>44197</v>
      </c>
      <c r="P987" s="29">
        <v>44347</v>
      </c>
      <c r="Q987" s="40">
        <v>0.41067759999999998</v>
      </c>
      <c r="R987" s="39">
        <v>21.802704996577688</v>
      </c>
      <c r="S987" s="39">
        <v>0</v>
      </c>
      <c r="T987" s="39">
        <v>0</v>
      </c>
      <c r="U987" s="39">
        <v>0</v>
      </c>
      <c r="V987" s="39">
        <v>0</v>
      </c>
      <c r="W987" s="29" t="s">
        <v>1357</v>
      </c>
      <c r="X987" s="29" t="s">
        <v>258</v>
      </c>
      <c r="Y987" s="29" t="s">
        <v>1349</v>
      </c>
      <c r="Z987" s="41" t="s">
        <v>1349</v>
      </c>
      <c r="AA987" s="42" t="s">
        <v>1349</v>
      </c>
      <c r="AB987" s="29" t="s">
        <v>258</v>
      </c>
      <c r="AC987" s="29" t="s">
        <v>258</v>
      </c>
      <c r="AD987" s="29" t="s">
        <v>265</v>
      </c>
      <c r="AE987" s="29" t="s">
        <v>1367</v>
      </c>
      <c r="AF987" s="29" t="s">
        <v>1966</v>
      </c>
      <c r="AG987" s="183" t="s">
        <v>1967</v>
      </c>
      <c r="AH987" s="29" t="s">
        <v>1413</v>
      </c>
      <c r="AI987" s="29" t="s">
        <v>1357</v>
      </c>
      <c r="AJ987" s="29" t="s">
        <v>258</v>
      </c>
      <c r="AK987" s="29" t="s">
        <v>258</v>
      </c>
      <c r="AL987" s="29" t="s">
        <v>13326</v>
      </c>
    </row>
    <row r="988" spans="1:38" x14ac:dyDescent="0.2">
      <c r="A988" s="35" t="s">
        <v>16</v>
      </c>
      <c r="B988" s="36">
        <v>4661</v>
      </c>
      <c r="C988" s="36"/>
      <c r="D988" s="36" t="s">
        <v>1349</v>
      </c>
      <c r="E988" s="37" t="s">
        <v>2660</v>
      </c>
      <c r="F988" s="38" t="s">
        <v>1269</v>
      </c>
      <c r="G988" s="38" t="s">
        <v>1271</v>
      </c>
      <c r="H988" s="35" t="s">
        <v>11597</v>
      </c>
      <c r="I988" s="35"/>
      <c r="J988" s="29" t="s">
        <v>1371</v>
      </c>
      <c r="K988" s="29" t="s">
        <v>1371</v>
      </c>
      <c r="L988" s="29" t="s">
        <v>1384</v>
      </c>
      <c r="M988" s="39">
        <v>54.577537949683425</v>
      </c>
      <c r="N988" s="39">
        <v>26.896525667351131</v>
      </c>
      <c r="O988" s="29">
        <v>44197</v>
      </c>
      <c r="P988" s="29">
        <v>44377</v>
      </c>
      <c r="Q988" s="40">
        <v>0.4928131</v>
      </c>
      <c r="R988" s="39">
        <v>26.896525667351131</v>
      </c>
      <c r="S988" s="39">
        <v>0</v>
      </c>
      <c r="T988" s="39">
        <v>0</v>
      </c>
      <c r="U988" s="39">
        <v>0</v>
      </c>
      <c r="V988" s="39">
        <v>0</v>
      </c>
      <c r="W988" s="29" t="s">
        <v>265</v>
      </c>
      <c r="X988" s="29" t="s">
        <v>11773</v>
      </c>
      <c r="Y988" s="29">
        <v>45216</v>
      </c>
      <c r="Z988" s="41" t="s">
        <v>11758</v>
      </c>
      <c r="AA988" s="42" t="s">
        <v>1349</v>
      </c>
      <c r="AB988" s="29" t="s">
        <v>258</v>
      </c>
      <c r="AC988" s="29" t="s">
        <v>258</v>
      </c>
      <c r="AD988" s="29" t="s">
        <v>265</v>
      </c>
      <c r="AE988" s="29" t="s">
        <v>1353</v>
      </c>
      <c r="AF988" s="29" t="s">
        <v>1368</v>
      </c>
      <c r="AG988" s="183" t="s">
        <v>1369</v>
      </c>
      <c r="AH988" s="29" t="s">
        <v>1413</v>
      </c>
      <c r="AI988" s="29" t="s">
        <v>1357</v>
      </c>
      <c r="AJ988" s="29" t="s">
        <v>258</v>
      </c>
      <c r="AK988" s="29" t="s">
        <v>258</v>
      </c>
      <c r="AL988" s="29" t="s">
        <v>13327</v>
      </c>
    </row>
    <row r="989" spans="1:38" x14ac:dyDescent="0.2">
      <c r="A989" s="35" t="s">
        <v>16</v>
      </c>
      <c r="B989" s="36">
        <v>4662</v>
      </c>
      <c r="C989" s="36"/>
      <c r="D989" s="36" t="s">
        <v>1349</v>
      </c>
      <c r="E989" s="37" t="s">
        <v>2661</v>
      </c>
      <c r="F989" s="38" t="s">
        <v>1269</v>
      </c>
      <c r="G989" s="38" t="s">
        <v>1271</v>
      </c>
      <c r="H989" s="35" t="s">
        <v>1440</v>
      </c>
      <c r="I989" s="35"/>
      <c r="J989" s="29" t="s">
        <v>1506</v>
      </c>
      <c r="K989" s="29" t="s">
        <v>2146</v>
      </c>
      <c r="L989" s="29" t="s">
        <v>2220</v>
      </c>
      <c r="M989" s="39">
        <v>171.44263253462978</v>
      </c>
      <c r="N989" s="39">
        <v>126.73377138945928</v>
      </c>
      <c r="O989" s="29">
        <v>44197</v>
      </c>
      <c r="P989" s="29">
        <v>44467</v>
      </c>
      <c r="Q989" s="40">
        <v>0.73921970000000004</v>
      </c>
      <c r="R989" s="39">
        <v>126.73377138945928</v>
      </c>
      <c r="S989" s="39">
        <v>0</v>
      </c>
      <c r="T989" s="39">
        <v>0</v>
      </c>
      <c r="U989" s="39">
        <v>0</v>
      </c>
      <c r="V989" s="39">
        <v>0</v>
      </c>
      <c r="W989" s="29" t="s">
        <v>1357</v>
      </c>
      <c r="X989" s="29" t="s">
        <v>258</v>
      </c>
      <c r="Y989" s="29" t="s">
        <v>1349</v>
      </c>
      <c r="Z989" s="41" t="s">
        <v>1349</v>
      </c>
      <c r="AA989" s="42" t="s">
        <v>1349</v>
      </c>
      <c r="AB989" s="29" t="s">
        <v>258</v>
      </c>
      <c r="AC989" s="29" t="s">
        <v>258</v>
      </c>
      <c r="AD989" s="29" t="s">
        <v>258</v>
      </c>
      <c r="AE989" s="29" t="s">
        <v>1353</v>
      </c>
      <c r="AF989" s="29" t="s">
        <v>2221</v>
      </c>
      <c r="AG989" s="183" t="s">
        <v>2222</v>
      </c>
      <c r="AH989" s="29" t="s">
        <v>1413</v>
      </c>
      <c r="AI989" s="29" t="s">
        <v>1357</v>
      </c>
      <c r="AJ989" s="29" t="s">
        <v>258</v>
      </c>
      <c r="AK989" s="29" t="s">
        <v>258</v>
      </c>
      <c r="AL989" s="29" t="s">
        <v>13326</v>
      </c>
    </row>
    <row r="990" spans="1:38" x14ac:dyDescent="0.2">
      <c r="A990" s="35" t="s">
        <v>16</v>
      </c>
      <c r="B990" s="36">
        <v>4663</v>
      </c>
      <c r="C990" s="36"/>
      <c r="D990" s="36" t="s">
        <v>1349</v>
      </c>
      <c r="E990" s="37" t="s">
        <v>2662</v>
      </c>
      <c r="F990" s="38" t="s">
        <v>1269</v>
      </c>
      <c r="G990" s="38" t="s">
        <v>1445</v>
      </c>
      <c r="H990" s="35" t="s">
        <v>975</v>
      </c>
      <c r="I990" s="35"/>
      <c r="J990" s="29" t="s">
        <v>322</v>
      </c>
      <c r="K990" s="29" t="s">
        <v>336</v>
      </c>
      <c r="L990" s="29" t="s">
        <v>1394</v>
      </c>
      <c r="M990" s="39">
        <v>12.759537199793854</v>
      </c>
      <c r="N990" s="39">
        <v>18.130595482546198</v>
      </c>
      <c r="O990" s="29">
        <v>44197</v>
      </c>
      <c r="P990" s="29">
        <v>44716</v>
      </c>
      <c r="Q990" s="40">
        <v>1.4209445999999999</v>
      </c>
      <c r="R990" s="39">
        <v>12.726283367556467</v>
      </c>
      <c r="S990" s="39">
        <v>5.4043121149897324</v>
      </c>
      <c r="T990" s="39">
        <v>0</v>
      </c>
      <c r="U990" s="39">
        <v>0</v>
      </c>
      <c r="V990" s="39">
        <v>0</v>
      </c>
      <c r="W990" s="29" t="s">
        <v>1357</v>
      </c>
      <c r="X990" s="29" t="s">
        <v>258</v>
      </c>
      <c r="Y990" s="29" t="s">
        <v>1349</v>
      </c>
      <c r="Z990" s="41" t="s">
        <v>1349</v>
      </c>
      <c r="AA990" s="42" t="s">
        <v>1349</v>
      </c>
      <c r="AB990" s="29" t="s">
        <v>258</v>
      </c>
      <c r="AC990" s="29" t="s">
        <v>258</v>
      </c>
      <c r="AD990" s="29" t="s">
        <v>265</v>
      </c>
      <c r="AE990" s="29" t="s">
        <v>1367</v>
      </c>
      <c r="AF990" s="29" t="s">
        <v>1368</v>
      </c>
      <c r="AG990" s="183" t="s">
        <v>1369</v>
      </c>
      <c r="AH990" s="29" t="s">
        <v>1413</v>
      </c>
      <c r="AI990" s="29" t="s">
        <v>1357</v>
      </c>
      <c r="AJ990" s="29" t="s">
        <v>258</v>
      </c>
      <c r="AK990" s="29" t="s">
        <v>258</v>
      </c>
      <c r="AL990" s="29" t="s">
        <v>13326</v>
      </c>
    </row>
    <row r="991" spans="1:38" x14ac:dyDescent="0.2">
      <c r="A991" s="35" t="s">
        <v>16</v>
      </c>
      <c r="B991" s="36">
        <v>4665</v>
      </c>
      <c r="C991" s="36"/>
      <c r="D991" s="36" t="s">
        <v>1349</v>
      </c>
      <c r="E991" s="37" t="s">
        <v>2663</v>
      </c>
      <c r="F991" s="38" t="s">
        <v>1269</v>
      </c>
      <c r="G991" s="38" t="s">
        <v>1271</v>
      </c>
      <c r="H991" s="35" t="s">
        <v>11597</v>
      </c>
      <c r="I991" s="35"/>
      <c r="J991" s="29" t="s">
        <v>1387</v>
      </c>
      <c r="K991" s="29" t="s">
        <v>2316</v>
      </c>
      <c r="L991" s="29" t="s">
        <v>1458</v>
      </c>
      <c r="M991" s="39">
        <v>665.17855012714631</v>
      </c>
      <c r="N991" s="39">
        <v>287.74320328542098</v>
      </c>
      <c r="O991" s="29">
        <v>44197</v>
      </c>
      <c r="P991" s="29">
        <v>44355</v>
      </c>
      <c r="Q991" s="40">
        <v>0.43258039999999998</v>
      </c>
      <c r="R991" s="39">
        <v>287.74320328542098</v>
      </c>
      <c r="S991" s="39">
        <v>0</v>
      </c>
      <c r="T991" s="39">
        <v>0</v>
      </c>
      <c r="U991" s="39">
        <v>0</v>
      </c>
      <c r="V991" s="39">
        <v>0</v>
      </c>
      <c r="W991" s="29" t="s">
        <v>1357</v>
      </c>
      <c r="X991" s="29" t="s">
        <v>258</v>
      </c>
      <c r="Y991" s="29" t="s">
        <v>1349</v>
      </c>
      <c r="Z991" s="41" t="s">
        <v>1349</v>
      </c>
      <c r="AA991" s="42" t="s">
        <v>1349</v>
      </c>
      <c r="AB991" s="29" t="s">
        <v>258</v>
      </c>
      <c r="AC991" s="29" t="s">
        <v>258</v>
      </c>
      <c r="AD991" s="29" t="s">
        <v>258</v>
      </c>
      <c r="AE991" s="29" t="s">
        <v>1353</v>
      </c>
      <c r="AF991" s="29" t="s">
        <v>1390</v>
      </c>
      <c r="AG991" s="183" t="s">
        <v>1391</v>
      </c>
      <c r="AH991" s="29" t="s">
        <v>1413</v>
      </c>
      <c r="AI991" s="29" t="s">
        <v>1357</v>
      </c>
      <c r="AJ991" s="29" t="s">
        <v>258</v>
      </c>
      <c r="AK991" s="29" t="s">
        <v>258</v>
      </c>
      <c r="AL991" s="29" t="s">
        <v>13326</v>
      </c>
    </row>
    <row r="992" spans="1:38" x14ac:dyDescent="0.2">
      <c r="A992" s="35" t="s">
        <v>16</v>
      </c>
      <c r="B992" s="36">
        <v>4670</v>
      </c>
      <c r="C992" s="36"/>
      <c r="D992" s="36" t="s">
        <v>1349</v>
      </c>
      <c r="E992" s="37" t="s">
        <v>2664</v>
      </c>
      <c r="F992" s="38" t="s">
        <v>1269</v>
      </c>
      <c r="G992" s="38" t="s">
        <v>1273</v>
      </c>
      <c r="H992" s="35" t="s">
        <v>1393</v>
      </c>
      <c r="I992" s="35"/>
      <c r="J992" s="29" t="s">
        <v>255</v>
      </c>
      <c r="K992" s="29" t="s">
        <v>2419</v>
      </c>
      <c r="L992" s="29" t="s">
        <v>2569</v>
      </c>
      <c r="M992" s="39">
        <v>196.25807125759496</v>
      </c>
      <c r="N992" s="39">
        <v>147.76446817248458</v>
      </c>
      <c r="O992" s="29">
        <v>44197</v>
      </c>
      <c r="P992" s="29">
        <v>44472</v>
      </c>
      <c r="Q992" s="40">
        <v>0.75290900000000005</v>
      </c>
      <c r="R992" s="39">
        <v>147.76446817248458</v>
      </c>
      <c r="S992" s="39">
        <v>0</v>
      </c>
      <c r="T992" s="39">
        <v>0</v>
      </c>
      <c r="U992" s="39">
        <v>0</v>
      </c>
      <c r="V992" s="39">
        <v>0</v>
      </c>
      <c r="W992" s="29" t="s">
        <v>1357</v>
      </c>
      <c r="X992" s="29" t="s">
        <v>258</v>
      </c>
      <c r="Y992" s="29" t="s">
        <v>1349</v>
      </c>
      <c r="Z992" s="41" t="s">
        <v>1349</v>
      </c>
      <c r="AA992" s="42" t="s">
        <v>1349</v>
      </c>
      <c r="AB992" s="29" t="s">
        <v>258</v>
      </c>
      <c r="AC992" s="29" t="s">
        <v>258</v>
      </c>
      <c r="AD992" s="29" t="s">
        <v>258</v>
      </c>
      <c r="AE992" s="29" t="s">
        <v>1353</v>
      </c>
      <c r="AF992" s="29" t="s">
        <v>1956</v>
      </c>
      <c r="AG992" s="183" t="s">
        <v>1957</v>
      </c>
      <c r="AH992" s="29" t="s">
        <v>1413</v>
      </c>
      <c r="AI992" s="29" t="s">
        <v>1357</v>
      </c>
      <c r="AJ992" s="29" t="s">
        <v>258</v>
      </c>
      <c r="AK992" s="29" t="s">
        <v>258</v>
      </c>
      <c r="AL992" s="29" t="s">
        <v>13326</v>
      </c>
    </row>
    <row r="993" spans="1:38" x14ac:dyDescent="0.2">
      <c r="A993" s="35" t="s">
        <v>16</v>
      </c>
      <c r="B993" s="36">
        <v>4675</v>
      </c>
      <c r="C993" s="36"/>
      <c r="D993" s="36" t="s">
        <v>1349</v>
      </c>
      <c r="E993" s="37" t="s">
        <v>2665</v>
      </c>
      <c r="F993" s="38" t="s">
        <v>1269</v>
      </c>
      <c r="G993" s="38" t="s">
        <v>1271</v>
      </c>
      <c r="H993" s="35" t="s">
        <v>1440</v>
      </c>
      <c r="I993" s="35"/>
      <c r="J993" s="29" t="s">
        <v>281</v>
      </c>
      <c r="K993" s="29" t="s">
        <v>2666</v>
      </c>
      <c r="L993" s="29" t="s">
        <v>1394</v>
      </c>
      <c r="M993" s="39">
        <v>36.484575308209216</v>
      </c>
      <c r="N993" s="39">
        <v>17.980076659822039</v>
      </c>
      <c r="O993" s="29">
        <v>44197</v>
      </c>
      <c r="P993" s="29">
        <v>44377</v>
      </c>
      <c r="Q993" s="40">
        <v>0.4928131</v>
      </c>
      <c r="R993" s="39">
        <v>17.980076659822039</v>
      </c>
      <c r="S993" s="39">
        <v>0</v>
      </c>
      <c r="T993" s="39">
        <v>0</v>
      </c>
      <c r="U993" s="39">
        <v>0</v>
      </c>
      <c r="V993" s="39">
        <v>0</v>
      </c>
      <c r="W993" s="29" t="s">
        <v>1357</v>
      </c>
      <c r="X993" s="29" t="s">
        <v>258</v>
      </c>
      <c r="Y993" s="29" t="s">
        <v>1349</v>
      </c>
      <c r="Z993" s="41" t="s">
        <v>1349</v>
      </c>
      <c r="AA993" s="42" t="s">
        <v>1349</v>
      </c>
      <c r="AB993" s="29" t="s">
        <v>258</v>
      </c>
      <c r="AC993" s="29" t="s">
        <v>258</v>
      </c>
      <c r="AD993" s="29" t="s">
        <v>265</v>
      </c>
      <c r="AE993" s="29" t="s">
        <v>1367</v>
      </c>
      <c r="AF993" s="29" t="s">
        <v>1368</v>
      </c>
      <c r="AG993" s="183" t="s">
        <v>1369</v>
      </c>
      <c r="AH993" s="29" t="s">
        <v>1413</v>
      </c>
      <c r="AI993" s="29" t="s">
        <v>1357</v>
      </c>
      <c r="AJ993" s="29" t="s">
        <v>258</v>
      </c>
      <c r="AK993" s="29" t="s">
        <v>258</v>
      </c>
      <c r="AL993" s="29" t="s">
        <v>13326</v>
      </c>
    </row>
    <row r="994" spans="1:38" x14ac:dyDescent="0.2">
      <c r="A994" s="35" t="s">
        <v>16</v>
      </c>
      <c r="B994" s="36">
        <v>4677</v>
      </c>
      <c r="C994" s="36"/>
      <c r="D994" s="36" t="s">
        <v>1349</v>
      </c>
      <c r="E994" s="37" t="s">
        <v>2667</v>
      </c>
      <c r="F994" s="38" t="s">
        <v>1269</v>
      </c>
      <c r="G994" s="38" t="s">
        <v>1273</v>
      </c>
      <c r="H994" s="35" t="s">
        <v>1393</v>
      </c>
      <c r="I994" s="35"/>
      <c r="J994" s="29" t="s">
        <v>1371</v>
      </c>
      <c r="K994" s="29" t="s">
        <v>1371</v>
      </c>
      <c r="L994" s="29" t="s">
        <v>1384</v>
      </c>
      <c r="M994" s="39">
        <v>93.793764019613207</v>
      </c>
      <c r="N994" s="39">
        <v>29.01764271047228</v>
      </c>
      <c r="O994" s="29">
        <v>44197</v>
      </c>
      <c r="P994" s="29">
        <v>44310</v>
      </c>
      <c r="Q994" s="40">
        <v>0.30937710000000002</v>
      </c>
      <c r="R994" s="39">
        <v>29.01764271047228</v>
      </c>
      <c r="S994" s="39">
        <v>0</v>
      </c>
      <c r="T994" s="39">
        <v>0</v>
      </c>
      <c r="U994" s="39">
        <v>0</v>
      </c>
      <c r="V994" s="39">
        <v>0</v>
      </c>
      <c r="W994" s="29" t="s">
        <v>265</v>
      </c>
      <c r="X994" s="29" t="s">
        <v>11773</v>
      </c>
      <c r="Y994" s="29">
        <v>45195</v>
      </c>
      <c r="Z994" s="41" t="s">
        <v>11757</v>
      </c>
      <c r="AA994" s="42" t="s">
        <v>1349</v>
      </c>
      <c r="AB994" s="29" t="s">
        <v>258</v>
      </c>
      <c r="AC994" s="29" t="s">
        <v>258</v>
      </c>
      <c r="AD994" s="29" t="s">
        <v>265</v>
      </c>
      <c r="AE994" s="29" t="s">
        <v>1353</v>
      </c>
      <c r="AF994" s="29" t="s">
        <v>1368</v>
      </c>
      <c r="AG994" s="183" t="s">
        <v>1369</v>
      </c>
      <c r="AH994" s="29" t="s">
        <v>1413</v>
      </c>
      <c r="AI994" s="29" t="s">
        <v>1357</v>
      </c>
      <c r="AJ994" s="29" t="s">
        <v>258</v>
      </c>
      <c r="AK994" s="29" t="s">
        <v>258</v>
      </c>
      <c r="AL994" s="29" t="s">
        <v>13327</v>
      </c>
    </row>
    <row r="995" spans="1:38" x14ac:dyDescent="0.2">
      <c r="A995" s="35" t="s">
        <v>16</v>
      </c>
      <c r="B995" s="36">
        <v>4678</v>
      </c>
      <c r="C995" s="36"/>
      <c r="D995" s="36" t="s">
        <v>1349</v>
      </c>
      <c r="E995" s="37" t="s">
        <v>2668</v>
      </c>
      <c r="F995" s="38" t="s">
        <v>1269</v>
      </c>
      <c r="G995" s="38" t="s">
        <v>1445</v>
      </c>
      <c r="H995" s="35" t="s">
        <v>357</v>
      </c>
      <c r="I995" s="35"/>
      <c r="J995" s="29" t="s">
        <v>274</v>
      </c>
      <c r="K995" s="29" t="s">
        <v>1583</v>
      </c>
      <c r="L995" s="29" t="s">
        <v>2161</v>
      </c>
      <c r="M995" s="39">
        <v>69.754144314581254</v>
      </c>
      <c r="N995" s="39">
        <v>75.435696098562644</v>
      </c>
      <c r="O995" s="29">
        <v>44197</v>
      </c>
      <c r="P995" s="29">
        <v>44592</v>
      </c>
      <c r="Q995" s="40">
        <v>1.0814511</v>
      </c>
      <c r="R995" s="39">
        <v>69.530376454483232</v>
      </c>
      <c r="S995" s="39">
        <v>5.9053196440793982</v>
      </c>
      <c r="T995" s="39">
        <v>0</v>
      </c>
      <c r="U995" s="39">
        <v>0</v>
      </c>
      <c r="V995" s="39">
        <v>0</v>
      </c>
      <c r="W995" s="29" t="s">
        <v>1357</v>
      </c>
      <c r="X995" s="29" t="s">
        <v>258</v>
      </c>
      <c r="Y995" s="29" t="s">
        <v>1349</v>
      </c>
      <c r="Z995" s="41" t="s">
        <v>1349</v>
      </c>
      <c r="AA995" s="42" t="s">
        <v>1349</v>
      </c>
      <c r="AB995" s="29" t="s">
        <v>258</v>
      </c>
      <c r="AC995" s="29" t="s">
        <v>258</v>
      </c>
      <c r="AD995" s="29" t="s">
        <v>258</v>
      </c>
      <c r="AE995" s="29" t="s">
        <v>1353</v>
      </c>
      <c r="AF995" s="29" t="s">
        <v>1361</v>
      </c>
      <c r="AG995" s="183" t="s">
        <v>1362</v>
      </c>
      <c r="AH995" s="29" t="s">
        <v>1413</v>
      </c>
      <c r="AI995" s="29" t="s">
        <v>1357</v>
      </c>
      <c r="AJ995" s="29" t="s">
        <v>258</v>
      </c>
      <c r="AK995" s="29" t="s">
        <v>258</v>
      </c>
      <c r="AL995" s="29" t="s">
        <v>13326</v>
      </c>
    </row>
    <row r="996" spans="1:38" x14ac:dyDescent="0.2">
      <c r="A996" s="35" t="s">
        <v>16</v>
      </c>
      <c r="B996" s="36">
        <v>4679</v>
      </c>
      <c r="C996" s="36"/>
      <c r="D996" s="36" t="s">
        <v>1349</v>
      </c>
      <c r="E996" s="37" t="s">
        <v>2669</v>
      </c>
      <c r="F996" s="38" t="s">
        <v>1269</v>
      </c>
      <c r="G996" s="38" t="s">
        <v>1273</v>
      </c>
      <c r="H996" s="35" t="s">
        <v>1393</v>
      </c>
      <c r="I996" s="35"/>
      <c r="J996" s="29" t="s">
        <v>1371</v>
      </c>
      <c r="K996" s="29" t="s">
        <v>1371</v>
      </c>
      <c r="L996" s="29" t="s">
        <v>1384</v>
      </c>
      <c r="M996" s="39">
        <v>38.074995943511659</v>
      </c>
      <c r="N996" s="39">
        <v>11.779531827515401</v>
      </c>
      <c r="O996" s="29">
        <v>44197</v>
      </c>
      <c r="P996" s="29">
        <v>44310</v>
      </c>
      <c r="Q996" s="40">
        <v>0.30937710000000002</v>
      </c>
      <c r="R996" s="39">
        <v>11.779531827515401</v>
      </c>
      <c r="S996" s="39">
        <v>0</v>
      </c>
      <c r="T996" s="39">
        <v>0</v>
      </c>
      <c r="U996" s="39">
        <v>0</v>
      </c>
      <c r="V996" s="39">
        <v>0</v>
      </c>
      <c r="W996" s="29" t="s">
        <v>265</v>
      </c>
      <c r="X996" s="29" t="s">
        <v>11773</v>
      </c>
      <c r="Y996" s="29">
        <v>45222</v>
      </c>
      <c r="Z996" s="41" t="s">
        <v>11758</v>
      </c>
      <c r="AA996" s="42" t="s">
        <v>1349</v>
      </c>
      <c r="AB996" s="29" t="s">
        <v>258</v>
      </c>
      <c r="AC996" s="29" t="s">
        <v>258</v>
      </c>
      <c r="AD996" s="29" t="s">
        <v>265</v>
      </c>
      <c r="AE996" s="29" t="s">
        <v>1353</v>
      </c>
      <c r="AF996" s="29" t="s">
        <v>1368</v>
      </c>
      <c r="AG996" s="183" t="s">
        <v>1369</v>
      </c>
      <c r="AH996" s="29" t="s">
        <v>1413</v>
      </c>
      <c r="AI996" s="29" t="s">
        <v>1357</v>
      </c>
      <c r="AJ996" s="29" t="s">
        <v>258</v>
      </c>
      <c r="AK996" s="29" t="s">
        <v>258</v>
      </c>
      <c r="AL996" s="29" t="s">
        <v>13327</v>
      </c>
    </row>
    <row r="997" spans="1:38" x14ac:dyDescent="0.2">
      <c r="A997" s="35" t="s">
        <v>16</v>
      </c>
      <c r="B997" s="36">
        <v>4681</v>
      </c>
      <c r="C997" s="36"/>
      <c r="D997" s="36" t="s">
        <v>1349</v>
      </c>
      <c r="E997" s="37" t="s">
        <v>2670</v>
      </c>
      <c r="F997" s="38" t="s">
        <v>1269</v>
      </c>
      <c r="G997" s="38" t="s">
        <v>1271</v>
      </c>
      <c r="H997" s="35" t="s">
        <v>1440</v>
      </c>
      <c r="I997" s="35"/>
      <c r="J997" s="29" t="s">
        <v>429</v>
      </c>
      <c r="K997" s="29" t="s">
        <v>2489</v>
      </c>
      <c r="L997" s="29" t="s">
        <v>2490</v>
      </c>
      <c r="M997" s="39">
        <v>241.21099886630833</v>
      </c>
      <c r="N997" s="39">
        <v>165.09993155373033</v>
      </c>
      <c r="O997" s="29">
        <v>44197</v>
      </c>
      <c r="P997" s="29">
        <v>44447</v>
      </c>
      <c r="Q997" s="40">
        <v>0.68446269999999998</v>
      </c>
      <c r="R997" s="39">
        <v>165.09993155373033</v>
      </c>
      <c r="S997" s="39">
        <v>0</v>
      </c>
      <c r="T997" s="39">
        <v>0</v>
      </c>
      <c r="U997" s="39">
        <v>0</v>
      </c>
      <c r="V997" s="39">
        <v>0</v>
      </c>
      <c r="W997" s="29" t="s">
        <v>1357</v>
      </c>
      <c r="X997" s="29" t="s">
        <v>258</v>
      </c>
      <c r="Y997" s="29" t="s">
        <v>1349</v>
      </c>
      <c r="Z997" s="41" t="s">
        <v>1349</v>
      </c>
      <c r="AA997" s="42" t="s">
        <v>1349</v>
      </c>
      <c r="AB997" s="29" t="s">
        <v>258</v>
      </c>
      <c r="AC997" s="29" t="s">
        <v>258</v>
      </c>
      <c r="AD997" s="29" t="s">
        <v>258</v>
      </c>
      <c r="AE997" s="29" t="s">
        <v>1353</v>
      </c>
      <c r="AF997" s="29" t="s">
        <v>1368</v>
      </c>
      <c r="AG997" s="183" t="s">
        <v>1369</v>
      </c>
      <c r="AH997" s="29" t="s">
        <v>1413</v>
      </c>
      <c r="AI997" s="29" t="s">
        <v>1357</v>
      </c>
      <c r="AJ997" s="29" t="s">
        <v>258</v>
      </c>
      <c r="AK997" s="29" t="s">
        <v>258</v>
      </c>
      <c r="AL997" s="29" t="s">
        <v>13326</v>
      </c>
    </row>
    <row r="998" spans="1:38" x14ac:dyDescent="0.2">
      <c r="A998" s="35" t="s">
        <v>16</v>
      </c>
      <c r="B998" s="36">
        <v>4682</v>
      </c>
      <c r="C998" s="36"/>
      <c r="D998" s="36" t="s">
        <v>1349</v>
      </c>
      <c r="E998" s="37" t="s">
        <v>2671</v>
      </c>
      <c r="F998" s="38" t="s">
        <v>1266</v>
      </c>
      <c r="G998" s="38" t="s">
        <v>1267</v>
      </c>
      <c r="H998" s="35" t="s">
        <v>609</v>
      </c>
      <c r="I998" s="35"/>
      <c r="J998" s="29" t="s">
        <v>322</v>
      </c>
      <c r="K998" s="29" t="s">
        <v>1373</v>
      </c>
      <c r="L998" s="29" t="s">
        <v>1402</v>
      </c>
      <c r="M998" s="39">
        <v>29.939274650661417</v>
      </c>
      <c r="N998" s="39">
        <v>12.295389459274469</v>
      </c>
      <c r="O998" s="29">
        <v>44197</v>
      </c>
      <c r="P998" s="29">
        <v>44347</v>
      </c>
      <c r="Q998" s="40">
        <v>0.41067759999999998</v>
      </c>
      <c r="R998" s="39">
        <v>12.295389459274469</v>
      </c>
      <c r="S998" s="39">
        <v>0</v>
      </c>
      <c r="T998" s="39">
        <v>0</v>
      </c>
      <c r="U998" s="39">
        <v>0</v>
      </c>
      <c r="V998" s="39">
        <v>0</v>
      </c>
      <c r="W998" s="29" t="s">
        <v>1357</v>
      </c>
      <c r="X998" s="29" t="s">
        <v>258</v>
      </c>
      <c r="Y998" s="29" t="s">
        <v>1349</v>
      </c>
      <c r="Z998" s="41" t="s">
        <v>1349</v>
      </c>
      <c r="AA998" s="42" t="s">
        <v>1349</v>
      </c>
      <c r="AB998" s="29" t="s">
        <v>258</v>
      </c>
      <c r="AC998" s="29" t="s">
        <v>258</v>
      </c>
      <c r="AD998" s="29" t="s">
        <v>265</v>
      </c>
      <c r="AE998" s="29" t="s">
        <v>1353</v>
      </c>
      <c r="AF998" s="29" t="s">
        <v>1361</v>
      </c>
      <c r="AG998" s="183" t="s">
        <v>1362</v>
      </c>
      <c r="AH998" s="29" t="s">
        <v>1413</v>
      </c>
      <c r="AI998" s="29" t="s">
        <v>1357</v>
      </c>
      <c r="AJ998" s="29" t="s">
        <v>258</v>
      </c>
      <c r="AK998" s="29" t="s">
        <v>258</v>
      </c>
      <c r="AL998" s="29" t="s">
        <v>13326</v>
      </c>
    </row>
    <row r="999" spans="1:38" x14ac:dyDescent="0.2">
      <c r="A999" s="35" t="s">
        <v>16</v>
      </c>
      <c r="B999" s="36">
        <v>4685</v>
      </c>
      <c r="C999" s="36"/>
      <c r="D999" s="36" t="s">
        <v>1349</v>
      </c>
      <c r="E999" s="37" t="s">
        <v>2672</v>
      </c>
      <c r="F999" s="38" t="s">
        <v>1269</v>
      </c>
      <c r="G999" s="38" t="s">
        <v>1271</v>
      </c>
      <c r="H999" s="35" t="s">
        <v>1440</v>
      </c>
      <c r="I999" s="35"/>
      <c r="J999" s="29" t="s">
        <v>1371</v>
      </c>
      <c r="K999" s="29" t="s">
        <v>1371</v>
      </c>
      <c r="L999" s="29" t="s">
        <v>1384</v>
      </c>
      <c r="M999" s="39">
        <v>764.21062038537002</v>
      </c>
      <c r="N999" s="39">
        <v>3515.0549924709098</v>
      </c>
      <c r="O999" s="29">
        <v>44197</v>
      </c>
      <c r="P999" s="29">
        <v>45877</v>
      </c>
      <c r="Q999" s="40">
        <v>4.5995892999999999</v>
      </c>
      <c r="R999" s="39">
        <v>763.23323750855582</v>
      </c>
      <c r="S999" s="39">
        <v>763.23323750855582</v>
      </c>
      <c r="T999" s="39">
        <v>763.23323750855582</v>
      </c>
      <c r="U999" s="39">
        <v>765.32428747433255</v>
      </c>
      <c r="V999" s="39">
        <v>460.03099247091029</v>
      </c>
      <c r="W999" s="29" t="s">
        <v>1357</v>
      </c>
      <c r="X999" s="29" t="s">
        <v>258</v>
      </c>
      <c r="Y999" s="29" t="s">
        <v>1349</v>
      </c>
      <c r="Z999" s="41" t="s">
        <v>1349</v>
      </c>
      <c r="AA999" s="42" t="s">
        <v>1349</v>
      </c>
      <c r="AB999" s="29" t="s">
        <v>258</v>
      </c>
      <c r="AC999" s="29" t="s">
        <v>258</v>
      </c>
      <c r="AD999" s="29" t="s">
        <v>265</v>
      </c>
      <c r="AE999" s="29" t="s">
        <v>1353</v>
      </c>
      <c r="AF999" s="29" t="s">
        <v>1368</v>
      </c>
      <c r="AG999" s="183" t="s">
        <v>1369</v>
      </c>
      <c r="AH999" s="29" t="s">
        <v>1356</v>
      </c>
      <c r="AI999" s="29" t="s">
        <v>1357</v>
      </c>
      <c r="AJ999" s="29" t="s">
        <v>258</v>
      </c>
      <c r="AK999" s="29" t="s">
        <v>258</v>
      </c>
      <c r="AL999" s="29" t="s">
        <v>13326</v>
      </c>
    </row>
    <row r="1000" spans="1:38" x14ac:dyDescent="0.2">
      <c r="A1000" s="35" t="s">
        <v>16</v>
      </c>
      <c r="B1000" s="36">
        <v>4690</v>
      </c>
      <c r="C1000" s="36"/>
      <c r="D1000" s="36" t="s">
        <v>1349</v>
      </c>
      <c r="E1000" s="37" t="s">
        <v>2673</v>
      </c>
      <c r="F1000" s="38" t="s">
        <v>1269</v>
      </c>
      <c r="G1000" s="38" t="s">
        <v>1271</v>
      </c>
      <c r="H1000" s="35" t="s">
        <v>1440</v>
      </c>
      <c r="I1000" s="35"/>
      <c r="J1000" s="29" t="s">
        <v>1371</v>
      </c>
      <c r="K1000" s="29" t="s">
        <v>1371</v>
      </c>
      <c r="L1000" s="29" t="s">
        <v>1384</v>
      </c>
      <c r="M1000" s="39">
        <v>80.882825771140659</v>
      </c>
      <c r="N1000" s="39">
        <v>390.62917180013687</v>
      </c>
      <c r="O1000" s="29">
        <v>44197</v>
      </c>
      <c r="P1000" s="29">
        <v>45961</v>
      </c>
      <c r="Q1000" s="40">
        <v>4.8295687999999997</v>
      </c>
      <c r="R1000" s="39">
        <v>80.78167008898015</v>
      </c>
      <c r="S1000" s="39">
        <v>80.78167008898015</v>
      </c>
      <c r="T1000" s="39">
        <v>80.78167008898015</v>
      </c>
      <c r="U1000" s="39">
        <v>81.00298973305955</v>
      </c>
      <c r="V1000" s="39">
        <v>67.281171800136903</v>
      </c>
      <c r="W1000" s="29" t="s">
        <v>1357</v>
      </c>
      <c r="X1000" s="29" t="s">
        <v>258</v>
      </c>
      <c r="Y1000" s="29" t="s">
        <v>1349</v>
      </c>
      <c r="Z1000" s="41" t="s">
        <v>1349</v>
      </c>
      <c r="AA1000" s="42" t="s">
        <v>1349</v>
      </c>
      <c r="AB1000" s="29" t="s">
        <v>258</v>
      </c>
      <c r="AC1000" s="29" t="s">
        <v>258</v>
      </c>
      <c r="AD1000" s="29" t="s">
        <v>265</v>
      </c>
      <c r="AE1000" s="29" t="s">
        <v>1353</v>
      </c>
      <c r="AF1000" s="29" t="s">
        <v>1368</v>
      </c>
      <c r="AG1000" s="183" t="s">
        <v>1369</v>
      </c>
      <c r="AH1000" s="29" t="s">
        <v>1356</v>
      </c>
      <c r="AI1000" s="29" t="s">
        <v>1357</v>
      </c>
      <c r="AJ1000" s="29" t="s">
        <v>258</v>
      </c>
      <c r="AK1000" s="29" t="s">
        <v>258</v>
      </c>
      <c r="AL1000" s="29" t="s">
        <v>13326</v>
      </c>
    </row>
    <row r="1001" spans="1:38" x14ac:dyDescent="0.2">
      <c r="A1001" s="35" t="s">
        <v>16</v>
      </c>
      <c r="B1001" s="36">
        <v>4693</v>
      </c>
      <c r="C1001" s="36"/>
      <c r="D1001" s="36" t="s">
        <v>1349</v>
      </c>
      <c r="E1001" s="37" t="s">
        <v>2674</v>
      </c>
      <c r="F1001" s="38" t="s">
        <v>1269</v>
      </c>
      <c r="G1001" s="38" t="s">
        <v>1273</v>
      </c>
      <c r="H1001" s="35" t="s">
        <v>1393</v>
      </c>
      <c r="I1001" s="35"/>
      <c r="J1001" s="29" t="s">
        <v>1371</v>
      </c>
      <c r="K1001" s="29" t="s">
        <v>1371</v>
      </c>
      <c r="L1001" s="29" t="s">
        <v>1366</v>
      </c>
      <c r="M1001" s="39">
        <v>3.4523610259086119</v>
      </c>
      <c r="N1001" s="39">
        <v>4.4235592060232722</v>
      </c>
      <c r="O1001" s="29">
        <v>44197</v>
      </c>
      <c r="P1001" s="29">
        <v>44665</v>
      </c>
      <c r="Q1001" s="40">
        <v>1.2813142</v>
      </c>
      <c r="R1001" s="39">
        <v>3.4426420260095822</v>
      </c>
      <c r="S1001" s="39">
        <v>0.98091718001368933</v>
      </c>
      <c r="T1001" s="39">
        <v>0</v>
      </c>
      <c r="U1001" s="39">
        <v>0</v>
      </c>
      <c r="V1001" s="39">
        <v>0</v>
      </c>
      <c r="W1001" s="29" t="s">
        <v>265</v>
      </c>
      <c r="X1001" s="29" t="s">
        <v>11773</v>
      </c>
      <c r="Y1001" s="29">
        <v>45273</v>
      </c>
      <c r="Z1001" s="41" t="s">
        <v>11760</v>
      </c>
      <c r="AA1001" s="42" t="s">
        <v>1349</v>
      </c>
      <c r="AB1001" s="29" t="s">
        <v>258</v>
      </c>
      <c r="AC1001" s="29" t="s">
        <v>258</v>
      </c>
      <c r="AD1001" s="29" t="s">
        <v>265</v>
      </c>
      <c r="AE1001" s="29" t="s">
        <v>1367</v>
      </c>
      <c r="AF1001" s="29" t="s">
        <v>1368</v>
      </c>
      <c r="AG1001" s="183" t="s">
        <v>1369</v>
      </c>
      <c r="AH1001" s="29" t="s">
        <v>1413</v>
      </c>
      <c r="AI1001" s="29" t="s">
        <v>1357</v>
      </c>
      <c r="AJ1001" s="29" t="s">
        <v>258</v>
      </c>
      <c r="AK1001" s="29" t="s">
        <v>258</v>
      </c>
      <c r="AL1001" s="29" t="s">
        <v>13327</v>
      </c>
    </row>
    <row r="1002" spans="1:38" x14ac:dyDescent="0.2">
      <c r="A1002" s="35" t="s">
        <v>16</v>
      </c>
      <c r="B1002" s="36">
        <v>4695</v>
      </c>
      <c r="C1002" s="36"/>
      <c r="D1002" s="36" t="s">
        <v>1349</v>
      </c>
      <c r="E1002" s="37" t="s">
        <v>2675</v>
      </c>
      <c r="F1002" s="38" t="s">
        <v>1269</v>
      </c>
      <c r="G1002" s="38" t="s">
        <v>1271</v>
      </c>
      <c r="H1002" s="35" t="s">
        <v>1440</v>
      </c>
      <c r="I1002" s="35"/>
      <c r="J1002" s="29" t="s">
        <v>281</v>
      </c>
      <c r="K1002" s="29" t="s">
        <v>2666</v>
      </c>
      <c r="L1002" s="29" t="s">
        <v>1394</v>
      </c>
      <c r="M1002" s="39">
        <v>42.833668551348083</v>
      </c>
      <c r="N1002" s="39">
        <v>17.590828199863108</v>
      </c>
      <c r="O1002" s="29">
        <v>44197</v>
      </c>
      <c r="P1002" s="29">
        <v>44347</v>
      </c>
      <c r="Q1002" s="40">
        <v>0.41067759999999998</v>
      </c>
      <c r="R1002" s="39">
        <v>17.590828199863108</v>
      </c>
      <c r="S1002" s="39">
        <v>0</v>
      </c>
      <c r="T1002" s="39">
        <v>0</v>
      </c>
      <c r="U1002" s="39">
        <v>0</v>
      </c>
      <c r="V1002" s="39">
        <v>0</v>
      </c>
      <c r="W1002" s="29" t="s">
        <v>265</v>
      </c>
      <c r="X1002" s="29" t="s">
        <v>11773</v>
      </c>
      <c r="Y1002" s="29">
        <v>45282</v>
      </c>
      <c r="Z1002" s="41" t="s">
        <v>11760</v>
      </c>
      <c r="AA1002" s="42" t="s">
        <v>1349</v>
      </c>
      <c r="AB1002" s="29" t="s">
        <v>258</v>
      </c>
      <c r="AC1002" s="29" t="s">
        <v>258</v>
      </c>
      <c r="AD1002" s="29" t="s">
        <v>265</v>
      </c>
      <c r="AE1002" s="29" t="s">
        <v>1367</v>
      </c>
      <c r="AF1002" s="29" t="s">
        <v>1368</v>
      </c>
      <c r="AG1002" s="183" t="s">
        <v>1369</v>
      </c>
      <c r="AH1002" s="29" t="s">
        <v>1413</v>
      </c>
      <c r="AI1002" s="29" t="s">
        <v>1357</v>
      </c>
      <c r="AJ1002" s="29" t="s">
        <v>258</v>
      </c>
      <c r="AK1002" s="29" t="s">
        <v>258</v>
      </c>
      <c r="AL1002" s="29" t="s">
        <v>13327</v>
      </c>
    </row>
    <row r="1003" spans="1:38" x14ac:dyDescent="0.2">
      <c r="A1003" s="35" t="s">
        <v>16</v>
      </c>
      <c r="B1003" s="36">
        <v>4699</v>
      </c>
      <c r="C1003" s="36"/>
      <c r="D1003" s="36" t="s">
        <v>1349</v>
      </c>
      <c r="E1003" s="37" t="s">
        <v>2676</v>
      </c>
      <c r="F1003" s="38" t="s">
        <v>1269</v>
      </c>
      <c r="G1003" s="38" t="s">
        <v>1271</v>
      </c>
      <c r="H1003" s="35" t="s">
        <v>1440</v>
      </c>
      <c r="I1003" s="35"/>
      <c r="J1003" s="29" t="s">
        <v>1371</v>
      </c>
      <c r="K1003" s="29" t="s">
        <v>1371</v>
      </c>
      <c r="L1003" s="29" t="s">
        <v>1384</v>
      </c>
      <c r="M1003" s="39">
        <v>75.885304453630795</v>
      </c>
      <c r="N1003" s="39">
        <v>326.18734291581109</v>
      </c>
      <c r="O1003" s="29">
        <v>44197</v>
      </c>
      <c r="P1003" s="29">
        <v>45767</v>
      </c>
      <c r="Q1003" s="40">
        <v>4.2984257000000001</v>
      </c>
      <c r="R1003" s="39">
        <v>75.785092402464073</v>
      </c>
      <c r="S1003" s="39">
        <v>75.785092402464073</v>
      </c>
      <c r="T1003" s="39">
        <v>75.785092402464073</v>
      </c>
      <c r="U1003" s="39">
        <v>75.992722792607807</v>
      </c>
      <c r="V1003" s="39">
        <v>22.839342915811088</v>
      </c>
      <c r="W1003" s="29" t="s">
        <v>265</v>
      </c>
      <c r="X1003" s="29" t="s">
        <v>11773</v>
      </c>
      <c r="Y1003" s="29">
        <v>45393</v>
      </c>
      <c r="Z1003" s="41" t="s">
        <v>11761</v>
      </c>
      <c r="AA1003" s="42" t="s">
        <v>1349</v>
      </c>
      <c r="AB1003" s="29" t="s">
        <v>258</v>
      </c>
      <c r="AC1003" s="29" t="s">
        <v>258</v>
      </c>
      <c r="AD1003" s="29" t="s">
        <v>265</v>
      </c>
      <c r="AE1003" s="29" t="s">
        <v>1353</v>
      </c>
      <c r="AF1003" s="29" t="s">
        <v>1368</v>
      </c>
      <c r="AG1003" s="183" t="s">
        <v>1369</v>
      </c>
      <c r="AH1003" s="29" t="s">
        <v>1356</v>
      </c>
      <c r="AI1003" s="29" t="s">
        <v>1357</v>
      </c>
      <c r="AJ1003" s="29" t="s">
        <v>258</v>
      </c>
      <c r="AK1003" s="29" t="s">
        <v>258</v>
      </c>
      <c r="AL1003" s="29" t="s">
        <v>13327</v>
      </c>
    </row>
    <row r="1004" spans="1:38" x14ac:dyDescent="0.2">
      <c r="A1004" s="35" t="s">
        <v>16</v>
      </c>
      <c r="B1004" s="36">
        <v>4700</v>
      </c>
      <c r="C1004" s="36"/>
      <c r="D1004" s="36" t="s">
        <v>1349</v>
      </c>
      <c r="E1004" s="37" t="s">
        <v>2677</v>
      </c>
      <c r="F1004" s="38" t="s">
        <v>1269</v>
      </c>
      <c r="G1004" s="38" t="s">
        <v>1273</v>
      </c>
      <c r="H1004" s="35" t="s">
        <v>1393</v>
      </c>
      <c r="I1004" s="35"/>
      <c r="J1004" s="29" t="s">
        <v>1371</v>
      </c>
      <c r="K1004" s="29" t="s">
        <v>1371</v>
      </c>
      <c r="L1004" s="29" t="s">
        <v>1384</v>
      </c>
      <c r="M1004" s="39">
        <v>107.08719137850309</v>
      </c>
      <c r="N1004" s="39">
        <v>43.978310746064338</v>
      </c>
      <c r="O1004" s="29">
        <v>44197</v>
      </c>
      <c r="P1004" s="29">
        <v>44347</v>
      </c>
      <c r="Q1004" s="40">
        <v>0.41067759999999998</v>
      </c>
      <c r="R1004" s="39">
        <v>43.978310746064338</v>
      </c>
      <c r="S1004" s="39">
        <v>0</v>
      </c>
      <c r="T1004" s="39">
        <v>0</v>
      </c>
      <c r="U1004" s="39">
        <v>0</v>
      </c>
      <c r="V1004" s="39">
        <v>0</v>
      </c>
      <c r="W1004" s="29" t="s">
        <v>265</v>
      </c>
      <c r="X1004" s="29" t="s">
        <v>11773</v>
      </c>
      <c r="Y1004" s="29">
        <v>45195</v>
      </c>
      <c r="Z1004" s="41" t="s">
        <v>11757</v>
      </c>
      <c r="AA1004" s="42" t="s">
        <v>1349</v>
      </c>
      <c r="AB1004" s="29" t="s">
        <v>258</v>
      </c>
      <c r="AC1004" s="29" t="s">
        <v>258</v>
      </c>
      <c r="AD1004" s="29" t="s">
        <v>265</v>
      </c>
      <c r="AE1004" s="29" t="s">
        <v>1353</v>
      </c>
      <c r="AF1004" s="29" t="s">
        <v>1368</v>
      </c>
      <c r="AG1004" s="183" t="s">
        <v>1369</v>
      </c>
      <c r="AH1004" s="29" t="s">
        <v>1413</v>
      </c>
      <c r="AI1004" s="29" t="s">
        <v>1357</v>
      </c>
      <c r="AJ1004" s="29" t="s">
        <v>258</v>
      </c>
      <c r="AK1004" s="29" t="s">
        <v>258</v>
      </c>
      <c r="AL1004" s="29" t="s">
        <v>13327</v>
      </c>
    </row>
    <row r="1005" spans="1:38" x14ac:dyDescent="0.2">
      <c r="A1005" s="35" t="s">
        <v>16</v>
      </c>
      <c r="B1005" s="36">
        <v>4702</v>
      </c>
      <c r="C1005" s="36"/>
      <c r="D1005" s="36" t="s">
        <v>1349</v>
      </c>
      <c r="E1005" s="37" t="s">
        <v>2678</v>
      </c>
      <c r="F1005" s="38" t="s">
        <v>1269</v>
      </c>
      <c r="G1005" s="38" t="s">
        <v>1445</v>
      </c>
      <c r="H1005" s="35" t="s">
        <v>12095</v>
      </c>
      <c r="I1005" s="35"/>
      <c r="J1005" s="29" t="s">
        <v>274</v>
      </c>
      <c r="K1005" s="29" t="s">
        <v>1583</v>
      </c>
      <c r="L1005" s="29" t="s">
        <v>1838</v>
      </c>
      <c r="M1005" s="39">
        <v>30.05202132228894</v>
      </c>
      <c r="N1005" s="39">
        <v>12.341691991786448</v>
      </c>
      <c r="O1005" s="29">
        <v>44197</v>
      </c>
      <c r="P1005" s="29">
        <v>44347</v>
      </c>
      <c r="Q1005" s="40">
        <v>0.41067759999999998</v>
      </c>
      <c r="R1005" s="39">
        <v>12.341691991786448</v>
      </c>
      <c r="S1005" s="39">
        <v>0</v>
      </c>
      <c r="T1005" s="39">
        <v>0</v>
      </c>
      <c r="U1005" s="39">
        <v>0</v>
      </c>
      <c r="V1005" s="39">
        <v>0</v>
      </c>
      <c r="W1005" s="29" t="s">
        <v>1357</v>
      </c>
      <c r="X1005" s="29" t="s">
        <v>258</v>
      </c>
      <c r="Y1005" s="29" t="s">
        <v>1349</v>
      </c>
      <c r="Z1005" s="41" t="s">
        <v>1349</v>
      </c>
      <c r="AA1005" s="42" t="s">
        <v>1349</v>
      </c>
      <c r="AB1005" s="29" t="s">
        <v>258</v>
      </c>
      <c r="AC1005" s="29" t="s">
        <v>258</v>
      </c>
      <c r="AD1005" s="29" t="s">
        <v>265</v>
      </c>
      <c r="AE1005" s="29" t="s">
        <v>1367</v>
      </c>
      <c r="AF1005" s="29" t="s">
        <v>1378</v>
      </c>
      <c r="AG1005" s="183" t="s">
        <v>1379</v>
      </c>
      <c r="AH1005" s="29" t="s">
        <v>1413</v>
      </c>
      <c r="AI1005" s="29" t="s">
        <v>1357</v>
      </c>
      <c r="AJ1005" s="29" t="s">
        <v>258</v>
      </c>
      <c r="AK1005" s="29" t="s">
        <v>258</v>
      </c>
      <c r="AL1005" s="29" t="s">
        <v>13326</v>
      </c>
    </row>
    <row r="1006" spans="1:38" x14ac:dyDescent="0.2">
      <c r="A1006" s="35" t="s">
        <v>16</v>
      </c>
      <c r="B1006" s="36">
        <v>4703</v>
      </c>
      <c r="C1006" s="36"/>
      <c r="D1006" s="36" t="s">
        <v>1349</v>
      </c>
      <c r="E1006" s="37" t="s">
        <v>2679</v>
      </c>
      <c r="F1006" s="38" t="s">
        <v>1269</v>
      </c>
      <c r="G1006" s="38" t="s">
        <v>1445</v>
      </c>
      <c r="H1006" s="35" t="s">
        <v>12095</v>
      </c>
      <c r="I1006" s="35"/>
      <c r="J1006" s="29" t="s">
        <v>484</v>
      </c>
      <c r="K1006" s="29" t="s">
        <v>1551</v>
      </c>
      <c r="L1006" s="29" t="s">
        <v>1384</v>
      </c>
      <c r="M1006" s="39">
        <v>94.765897826453681</v>
      </c>
      <c r="N1006" s="39">
        <v>473.50517180013691</v>
      </c>
      <c r="O1006" s="29">
        <v>44197</v>
      </c>
      <c r="P1006" s="29">
        <v>46022</v>
      </c>
      <c r="Q1006" s="40">
        <v>4.9965776999999996</v>
      </c>
      <c r="R1006" s="39">
        <v>94.649171800136898</v>
      </c>
      <c r="S1006" s="39">
        <v>94.649171800136898</v>
      </c>
      <c r="T1006" s="39">
        <v>94.649171800136898</v>
      </c>
      <c r="U1006" s="39">
        <v>94.908484599589315</v>
      </c>
      <c r="V1006" s="39">
        <v>94.649171800136898</v>
      </c>
      <c r="W1006" s="29" t="s">
        <v>265</v>
      </c>
      <c r="X1006" s="29" t="s">
        <v>11773</v>
      </c>
      <c r="Y1006" s="29">
        <v>45288</v>
      </c>
      <c r="Z1006" s="41" t="s">
        <v>11760</v>
      </c>
      <c r="AA1006" s="42" t="s">
        <v>1349</v>
      </c>
      <c r="AB1006" s="29" t="s">
        <v>258</v>
      </c>
      <c r="AC1006" s="29" t="s">
        <v>258</v>
      </c>
      <c r="AD1006" s="29" t="s">
        <v>265</v>
      </c>
      <c r="AE1006" s="29" t="s">
        <v>1353</v>
      </c>
      <c r="AF1006" s="29" t="s">
        <v>1368</v>
      </c>
      <c r="AG1006" s="183" t="s">
        <v>1369</v>
      </c>
      <c r="AH1006" s="29" t="s">
        <v>1356</v>
      </c>
      <c r="AI1006" s="29" t="s">
        <v>1357</v>
      </c>
      <c r="AJ1006" s="29" t="s">
        <v>258</v>
      </c>
      <c r="AK1006" s="29" t="s">
        <v>258</v>
      </c>
      <c r="AL1006" s="29" t="s">
        <v>13327</v>
      </c>
    </row>
    <row r="1007" spans="1:38" x14ac:dyDescent="0.2">
      <c r="A1007" s="35" t="s">
        <v>16</v>
      </c>
      <c r="B1007" s="36">
        <v>4709</v>
      </c>
      <c r="C1007" s="36"/>
      <c r="D1007" s="36" t="s">
        <v>1349</v>
      </c>
      <c r="E1007" s="37" t="s">
        <v>2680</v>
      </c>
      <c r="F1007" s="38" t="s">
        <v>1269</v>
      </c>
      <c r="G1007" s="38" t="s">
        <v>1273</v>
      </c>
      <c r="H1007" s="35" t="s">
        <v>1393</v>
      </c>
      <c r="I1007" s="35"/>
      <c r="J1007" s="29" t="s">
        <v>1371</v>
      </c>
      <c r="K1007" s="29" t="s">
        <v>1371</v>
      </c>
      <c r="L1007" s="29" t="s">
        <v>1366</v>
      </c>
      <c r="M1007" s="39">
        <v>5.0931393196835897</v>
      </c>
      <c r="N1007" s="39">
        <v>2.5099657768651609</v>
      </c>
      <c r="O1007" s="29">
        <v>44197</v>
      </c>
      <c r="P1007" s="29">
        <v>44377</v>
      </c>
      <c r="Q1007" s="40">
        <v>0.4928131</v>
      </c>
      <c r="R1007" s="39">
        <v>2.5099657768651609</v>
      </c>
      <c r="S1007" s="39">
        <v>0</v>
      </c>
      <c r="T1007" s="39">
        <v>0</v>
      </c>
      <c r="U1007" s="39">
        <v>0</v>
      </c>
      <c r="V1007" s="39">
        <v>0</v>
      </c>
      <c r="W1007" s="29" t="s">
        <v>265</v>
      </c>
      <c r="X1007" s="29" t="s">
        <v>11773</v>
      </c>
      <c r="Y1007" s="29">
        <v>45267</v>
      </c>
      <c r="Z1007" s="41" t="s">
        <v>11760</v>
      </c>
      <c r="AA1007" s="42" t="s">
        <v>1349</v>
      </c>
      <c r="AB1007" s="29" t="s">
        <v>258</v>
      </c>
      <c r="AC1007" s="29" t="s">
        <v>258</v>
      </c>
      <c r="AD1007" s="29" t="s">
        <v>265</v>
      </c>
      <c r="AE1007" s="29" t="s">
        <v>1367</v>
      </c>
      <c r="AF1007" s="29" t="s">
        <v>1368</v>
      </c>
      <c r="AG1007" s="183" t="s">
        <v>1369</v>
      </c>
      <c r="AH1007" s="29" t="s">
        <v>1413</v>
      </c>
      <c r="AI1007" s="29" t="s">
        <v>1357</v>
      </c>
      <c r="AJ1007" s="29" t="s">
        <v>258</v>
      </c>
      <c r="AK1007" s="29" t="s">
        <v>258</v>
      </c>
      <c r="AL1007" s="29" t="s">
        <v>13327</v>
      </c>
    </row>
    <row r="1008" spans="1:38" x14ac:dyDescent="0.2">
      <c r="A1008" s="35" t="s">
        <v>16</v>
      </c>
      <c r="B1008" s="36">
        <v>4710</v>
      </c>
      <c r="C1008" s="36"/>
      <c r="D1008" s="36" t="s">
        <v>1349</v>
      </c>
      <c r="E1008" s="37" t="s">
        <v>2681</v>
      </c>
      <c r="F1008" s="38" t="s">
        <v>1269</v>
      </c>
      <c r="G1008" s="38" t="s">
        <v>1445</v>
      </c>
      <c r="H1008" s="35" t="s">
        <v>330</v>
      </c>
      <c r="I1008" s="35"/>
      <c r="J1008" s="29" t="s">
        <v>274</v>
      </c>
      <c r="K1008" s="29" t="s">
        <v>294</v>
      </c>
      <c r="L1008" s="29" t="s">
        <v>1679</v>
      </c>
      <c r="M1008" s="39">
        <v>34.817233196925329</v>
      </c>
      <c r="N1008" s="39">
        <v>20.113445585215604</v>
      </c>
      <c r="O1008" s="29">
        <v>44197</v>
      </c>
      <c r="P1008" s="29">
        <v>44408</v>
      </c>
      <c r="Q1008" s="40">
        <v>0.57768649999999999</v>
      </c>
      <c r="R1008" s="39">
        <v>20.113445585215604</v>
      </c>
      <c r="S1008" s="39">
        <v>0</v>
      </c>
      <c r="T1008" s="39">
        <v>0</v>
      </c>
      <c r="U1008" s="39">
        <v>0</v>
      </c>
      <c r="V1008" s="39">
        <v>0</v>
      </c>
      <c r="W1008" s="29" t="s">
        <v>1357</v>
      </c>
      <c r="X1008" s="29" t="s">
        <v>258</v>
      </c>
      <c r="Y1008" s="29" t="s">
        <v>1349</v>
      </c>
      <c r="Z1008" s="41" t="s">
        <v>1349</v>
      </c>
      <c r="AA1008" s="42" t="s">
        <v>1349</v>
      </c>
      <c r="AB1008" s="29" t="s">
        <v>258</v>
      </c>
      <c r="AC1008" s="29" t="s">
        <v>258</v>
      </c>
      <c r="AD1008" s="29" t="s">
        <v>258</v>
      </c>
      <c r="AE1008" s="29" t="s">
        <v>1367</v>
      </c>
      <c r="AF1008" s="29" t="s">
        <v>1361</v>
      </c>
      <c r="AG1008" s="183" t="s">
        <v>1362</v>
      </c>
      <c r="AH1008" s="29" t="s">
        <v>1413</v>
      </c>
      <c r="AI1008" s="29" t="s">
        <v>1357</v>
      </c>
      <c r="AJ1008" s="29" t="s">
        <v>258</v>
      </c>
      <c r="AK1008" s="29" t="s">
        <v>258</v>
      </c>
      <c r="AL1008" s="29" t="s">
        <v>13326</v>
      </c>
    </row>
    <row r="1009" spans="1:38" x14ac:dyDescent="0.2">
      <c r="A1009" s="35" t="s">
        <v>16</v>
      </c>
      <c r="B1009" s="36">
        <v>4711</v>
      </c>
      <c r="C1009" s="36"/>
      <c r="D1009" s="36" t="s">
        <v>1349</v>
      </c>
      <c r="E1009" s="37" t="s">
        <v>2682</v>
      </c>
      <c r="F1009" s="38" t="s">
        <v>1266</v>
      </c>
      <c r="G1009" s="38" t="s">
        <v>1267</v>
      </c>
      <c r="H1009" s="35" t="s">
        <v>1177</v>
      </c>
      <c r="I1009" s="35"/>
      <c r="J1009" s="29" t="s">
        <v>274</v>
      </c>
      <c r="K1009" s="29" t="s">
        <v>1446</v>
      </c>
      <c r="L1009" s="29" t="s">
        <v>2153</v>
      </c>
      <c r="M1009" s="39">
        <v>45.985781424605499</v>
      </c>
      <c r="N1009" s="39">
        <v>25.180443531827517</v>
      </c>
      <c r="O1009" s="29">
        <v>44197</v>
      </c>
      <c r="P1009" s="29">
        <v>44397</v>
      </c>
      <c r="Q1009" s="40">
        <v>0.54757020000000001</v>
      </c>
      <c r="R1009" s="39">
        <v>25.180443531827517</v>
      </c>
      <c r="S1009" s="39">
        <v>0</v>
      </c>
      <c r="T1009" s="39">
        <v>0</v>
      </c>
      <c r="U1009" s="39">
        <v>0</v>
      </c>
      <c r="V1009" s="39">
        <v>0</v>
      </c>
      <c r="W1009" s="29" t="s">
        <v>1357</v>
      </c>
      <c r="X1009" s="29" t="s">
        <v>258</v>
      </c>
      <c r="Y1009" s="29" t="s">
        <v>1349</v>
      </c>
      <c r="Z1009" s="41" t="s">
        <v>1349</v>
      </c>
      <c r="AA1009" s="42" t="s">
        <v>1349</v>
      </c>
      <c r="AB1009" s="29" t="s">
        <v>258</v>
      </c>
      <c r="AC1009" s="29" t="s">
        <v>258</v>
      </c>
      <c r="AD1009" s="29" t="s">
        <v>258</v>
      </c>
      <c r="AE1009" s="29" t="s">
        <v>1367</v>
      </c>
      <c r="AF1009" s="29" t="s">
        <v>2154</v>
      </c>
      <c r="AG1009" s="183" t="s">
        <v>2155</v>
      </c>
      <c r="AH1009" s="29" t="s">
        <v>1413</v>
      </c>
      <c r="AI1009" s="29" t="s">
        <v>1357</v>
      </c>
      <c r="AJ1009" s="29" t="s">
        <v>258</v>
      </c>
      <c r="AK1009" s="29" t="s">
        <v>258</v>
      </c>
      <c r="AL1009" s="29" t="s">
        <v>13326</v>
      </c>
    </row>
    <row r="1010" spans="1:38" x14ac:dyDescent="0.2">
      <c r="A1010" s="35" t="s">
        <v>16</v>
      </c>
      <c r="B1010" s="36">
        <v>4713</v>
      </c>
      <c r="C1010" s="36"/>
      <c r="D1010" s="36" t="s">
        <v>1349</v>
      </c>
      <c r="E1010" s="37" t="s">
        <v>2683</v>
      </c>
      <c r="F1010" s="38" t="s">
        <v>1269</v>
      </c>
      <c r="G1010" s="38" t="s">
        <v>1271</v>
      </c>
      <c r="H1010" s="35" t="s">
        <v>1440</v>
      </c>
      <c r="I1010" s="35"/>
      <c r="J1010" s="29" t="s">
        <v>484</v>
      </c>
      <c r="K1010" s="29" t="s">
        <v>1551</v>
      </c>
      <c r="L1010" s="29" t="s">
        <v>1384</v>
      </c>
      <c r="M1010" s="39">
        <v>96.440684243390123</v>
      </c>
      <c r="N1010" s="39">
        <v>39.606028747433271</v>
      </c>
      <c r="O1010" s="29">
        <v>44197</v>
      </c>
      <c r="P1010" s="29">
        <v>44347</v>
      </c>
      <c r="Q1010" s="40">
        <v>0.41067759999999998</v>
      </c>
      <c r="R1010" s="39">
        <v>39.606028747433271</v>
      </c>
      <c r="S1010" s="39">
        <v>0</v>
      </c>
      <c r="T1010" s="39">
        <v>0</v>
      </c>
      <c r="U1010" s="39">
        <v>0</v>
      </c>
      <c r="V1010" s="39">
        <v>0</v>
      </c>
      <c r="W1010" s="29" t="s">
        <v>265</v>
      </c>
      <c r="X1010" s="29" t="s">
        <v>11773</v>
      </c>
      <c r="Y1010" s="29">
        <v>45287</v>
      </c>
      <c r="Z1010" s="41" t="s">
        <v>11760</v>
      </c>
      <c r="AA1010" s="42" t="s">
        <v>1349</v>
      </c>
      <c r="AB1010" s="29" t="s">
        <v>258</v>
      </c>
      <c r="AC1010" s="29" t="s">
        <v>258</v>
      </c>
      <c r="AD1010" s="29" t="s">
        <v>265</v>
      </c>
      <c r="AE1010" s="29" t="s">
        <v>1353</v>
      </c>
      <c r="AF1010" s="29" t="s">
        <v>1368</v>
      </c>
      <c r="AG1010" s="183" t="s">
        <v>1369</v>
      </c>
      <c r="AH1010" s="29" t="s">
        <v>1413</v>
      </c>
      <c r="AI1010" s="29" t="s">
        <v>1357</v>
      </c>
      <c r="AJ1010" s="29" t="s">
        <v>258</v>
      </c>
      <c r="AK1010" s="29" t="s">
        <v>258</v>
      </c>
      <c r="AL1010" s="29" t="s">
        <v>13327</v>
      </c>
    </row>
    <row r="1011" spans="1:38" x14ac:dyDescent="0.2">
      <c r="A1011" s="35" t="s">
        <v>16</v>
      </c>
      <c r="B1011" s="36">
        <v>4714</v>
      </c>
      <c r="C1011" s="36"/>
      <c r="D1011" s="36" t="s">
        <v>1349</v>
      </c>
      <c r="E1011" s="37" t="s">
        <v>2684</v>
      </c>
      <c r="F1011" s="38" t="s">
        <v>1269</v>
      </c>
      <c r="G1011" s="38" t="s">
        <v>1445</v>
      </c>
      <c r="H1011" s="35" t="s">
        <v>12095</v>
      </c>
      <c r="I1011" s="35"/>
      <c r="J1011" s="29" t="s">
        <v>484</v>
      </c>
      <c r="K1011" s="29" t="s">
        <v>1383</v>
      </c>
      <c r="L1011" s="29" t="s">
        <v>1366</v>
      </c>
      <c r="M1011" s="39">
        <v>50.227966681289097</v>
      </c>
      <c r="N1011" s="39">
        <v>238.31640246406567</v>
      </c>
      <c r="O1011" s="29">
        <v>44197</v>
      </c>
      <c r="P1011" s="29">
        <v>45930</v>
      </c>
      <c r="Q1011" s="40">
        <v>4.7446954000000003</v>
      </c>
      <c r="R1011" s="39">
        <v>50.164640657084185</v>
      </c>
      <c r="S1011" s="39">
        <v>50.164640657084185</v>
      </c>
      <c r="T1011" s="39">
        <v>50.164640657084185</v>
      </c>
      <c r="U1011" s="39">
        <v>50.302078028747431</v>
      </c>
      <c r="V1011" s="39">
        <v>37.520402464065704</v>
      </c>
      <c r="W1011" s="29" t="s">
        <v>265</v>
      </c>
      <c r="X1011" s="29" t="s">
        <v>11773</v>
      </c>
      <c r="Y1011" s="29">
        <v>45271</v>
      </c>
      <c r="Z1011" s="41" t="s">
        <v>11760</v>
      </c>
      <c r="AA1011" s="42" t="s">
        <v>1349</v>
      </c>
      <c r="AB1011" s="29" t="s">
        <v>258</v>
      </c>
      <c r="AC1011" s="29" t="s">
        <v>258</v>
      </c>
      <c r="AD1011" s="29" t="s">
        <v>265</v>
      </c>
      <c r="AE1011" s="29" t="s">
        <v>1367</v>
      </c>
      <c r="AF1011" s="29" t="s">
        <v>1368</v>
      </c>
      <c r="AG1011" s="183" t="s">
        <v>1369</v>
      </c>
      <c r="AH1011" s="29" t="s">
        <v>1356</v>
      </c>
      <c r="AI1011" s="29" t="s">
        <v>1357</v>
      </c>
      <c r="AJ1011" s="29" t="s">
        <v>258</v>
      </c>
      <c r="AK1011" s="29" t="s">
        <v>258</v>
      </c>
      <c r="AL1011" s="29" t="s">
        <v>13327</v>
      </c>
    </row>
    <row r="1012" spans="1:38" x14ac:dyDescent="0.2">
      <c r="A1012" s="35" t="s">
        <v>16</v>
      </c>
      <c r="B1012" s="36">
        <v>4723</v>
      </c>
      <c r="C1012" s="36"/>
      <c r="D1012" s="36" t="s">
        <v>1349</v>
      </c>
      <c r="E1012" s="37" t="s">
        <v>2685</v>
      </c>
      <c r="F1012" s="38" t="s">
        <v>1269</v>
      </c>
      <c r="G1012" s="38" t="s">
        <v>1271</v>
      </c>
      <c r="H1012" s="35" t="s">
        <v>1440</v>
      </c>
      <c r="I1012" s="35"/>
      <c r="J1012" s="29" t="s">
        <v>274</v>
      </c>
      <c r="K1012" s="29" t="s">
        <v>303</v>
      </c>
      <c r="L1012" s="29" t="s">
        <v>2659</v>
      </c>
      <c r="M1012" s="39">
        <v>52.74832898759314</v>
      </c>
      <c r="N1012" s="39">
        <v>21.662557152635181</v>
      </c>
      <c r="O1012" s="29">
        <v>44197</v>
      </c>
      <c r="P1012" s="29">
        <v>44347</v>
      </c>
      <c r="Q1012" s="40">
        <v>0.41067759999999998</v>
      </c>
      <c r="R1012" s="39">
        <v>21.662557152635181</v>
      </c>
      <c r="S1012" s="39">
        <v>0</v>
      </c>
      <c r="T1012" s="39">
        <v>0</v>
      </c>
      <c r="U1012" s="39">
        <v>0</v>
      </c>
      <c r="V1012" s="39">
        <v>0</v>
      </c>
      <c r="W1012" s="29" t="s">
        <v>1357</v>
      </c>
      <c r="X1012" s="29" t="s">
        <v>258</v>
      </c>
      <c r="Y1012" s="29" t="s">
        <v>1349</v>
      </c>
      <c r="Z1012" s="41" t="s">
        <v>1349</v>
      </c>
      <c r="AA1012" s="42" t="s">
        <v>1349</v>
      </c>
      <c r="AB1012" s="29" t="s">
        <v>258</v>
      </c>
      <c r="AC1012" s="29" t="s">
        <v>258</v>
      </c>
      <c r="AD1012" s="29" t="s">
        <v>265</v>
      </c>
      <c r="AE1012" s="29" t="s">
        <v>1367</v>
      </c>
      <c r="AF1012" s="29" t="s">
        <v>1966</v>
      </c>
      <c r="AG1012" s="183" t="s">
        <v>1967</v>
      </c>
      <c r="AH1012" s="29" t="s">
        <v>1413</v>
      </c>
      <c r="AI1012" s="29" t="s">
        <v>1357</v>
      </c>
      <c r="AJ1012" s="29" t="s">
        <v>258</v>
      </c>
      <c r="AK1012" s="29" t="s">
        <v>258</v>
      </c>
      <c r="AL1012" s="29" t="s">
        <v>13326</v>
      </c>
    </row>
    <row r="1013" spans="1:38" x14ac:dyDescent="0.2">
      <c r="A1013" s="35" t="s">
        <v>16</v>
      </c>
      <c r="B1013" s="36">
        <v>4724</v>
      </c>
      <c r="C1013" s="36"/>
      <c r="D1013" s="36" t="s">
        <v>1349</v>
      </c>
      <c r="E1013" s="37" t="s">
        <v>2686</v>
      </c>
      <c r="F1013" s="38" t="s">
        <v>1269</v>
      </c>
      <c r="G1013" s="38" t="s">
        <v>1271</v>
      </c>
      <c r="H1013" s="35" t="s">
        <v>1440</v>
      </c>
      <c r="I1013" s="35"/>
      <c r="J1013" s="29" t="s">
        <v>484</v>
      </c>
      <c r="K1013" s="29" t="s">
        <v>1551</v>
      </c>
      <c r="L1013" s="29" t="s">
        <v>1384</v>
      </c>
      <c r="M1013" s="39">
        <v>158.68651518594086</v>
      </c>
      <c r="N1013" s="39">
        <v>752.91917864476386</v>
      </c>
      <c r="O1013" s="29">
        <v>44197</v>
      </c>
      <c r="P1013" s="29">
        <v>45930</v>
      </c>
      <c r="Q1013" s="40">
        <v>4.7446954000000003</v>
      </c>
      <c r="R1013" s="39">
        <v>158.48644763860369</v>
      </c>
      <c r="S1013" s="39">
        <v>158.48644763860369</v>
      </c>
      <c r="T1013" s="39">
        <v>158.48644763860369</v>
      </c>
      <c r="U1013" s="39">
        <v>158.92065708418892</v>
      </c>
      <c r="V1013" s="39">
        <v>118.53917864476385</v>
      </c>
      <c r="W1013" s="29" t="s">
        <v>265</v>
      </c>
      <c r="X1013" s="29" t="s">
        <v>11773</v>
      </c>
      <c r="Y1013" s="29">
        <v>45287</v>
      </c>
      <c r="Z1013" s="41" t="s">
        <v>11760</v>
      </c>
      <c r="AA1013" s="42" t="s">
        <v>1349</v>
      </c>
      <c r="AB1013" s="29" t="s">
        <v>258</v>
      </c>
      <c r="AC1013" s="29" t="s">
        <v>258</v>
      </c>
      <c r="AD1013" s="29" t="s">
        <v>265</v>
      </c>
      <c r="AE1013" s="29" t="s">
        <v>1353</v>
      </c>
      <c r="AF1013" s="29" t="s">
        <v>1368</v>
      </c>
      <c r="AG1013" s="183" t="s">
        <v>1369</v>
      </c>
      <c r="AH1013" s="29" t="s">
        <v>1356</v>
      </c>
      <c r="AI1013" s="29" t="s">
        <v>1357</v>
      </c>
      <c r="AJ1013" s="29" t="s">
        <v>258</v>
      </c>
      <c r="AK1013" s="29" t="s">
        <v>258</v>
      </c>
      <c r="AL1013" s="29" t="s">
        <v>13327</v>
      </c>
    </row>
    <row r="1014" spans="1:38" x14ac:dyDescent="0.2">
      <c r="A1014" s="35" t="s">
        <v>16</v>
      </c>
      <c r="B1014" s="36">
        <v>4725</v>
      </c>
      <c r="C1014" s="36"/>
      <c r="D1014" s="36" t="s">
        <v>1349</v>
      </c>
      <c r="E1014" s="37" t="s">
        <v>2687</v>
      </c>
      <c r="F1014" s="38" t="s">
        <v>1269</v>
      </c>
      <c r="G1014" s="38" t="s">
        <v>1271</v>
      </c>
      <c r="H1014" s="35" t="s">
        <v>1440</v>
      </c>
      <c r="I1014" s="35"/>
      <c r="J1014" s="29" t="s">
        <v>1506</v>
      </c>
      <c r="K1014" s="29" t="s">
        <v>2259</v>
      </c>
      <c r="L1014" s="29" t="s">
        <v>2220</v>
      </c>
      <c r="M1014" s="39">
        <v>259.57914731111043</v>
      </c>
      <c r="N1014" s="39">
        <v>132.18813689253935</v>
      </c>
      <c r="O1014" s="29">
        <v>44197</v>
      </c>
      <c r="P1014" s="29">
        <v>44383</v>
      </c>
      <c r="Q1014" s="40">
        <v>0.50924020000000003</v>
      </c>
      <c r="R1014" s="39">
        <v>132.18813689253935</v>
      </c>
      <c r="S1014" s="39">
        <v>0</v>
      </c>
      <c r="T1014" s="39">
        <v>0</v>
      </c>
      <c r="U1014" s="39">
        <v>0</v>
      </c>
      <c r="V1014" s="39">
        <v>0</v>
      </c>
      <c r="W1014" s="29" t="s">
        <v>265</v>
      </c>
      <c r="X1014" s="29" t="s">
        <v>11773</v>
      </c>
      <c r="Y1014" s="29">
        <v>45282</v>
      </c>
      <c r="Z1014" s="41" t="s">
        <v>11760</v>
      </c>
      <c r="AA1014" s="42" t="s">
        <v>1349</v>
      </c>
      <c r="AB1014" s="29" t="s">
        <v>258</v>
      </c>
      <c r="AC1014" s="29" t="s">
        <v>258</v>
      </c>
      <c r="AD1014" s="29" t="s">
        <v>258</v>
      </c>
      <c r="AE1014" s="29" t="s">
        <v>1353</v>
      </c>
      <c r="AF1014" s="29" t="s">
        <v>2221</v>
      </c>
      <c r="AG1014" s="183" t="s">
        <v>2222</v>
      </c>
      <c r="AH1014" s="29" t="s">
        <v>1413</v>
      </c>
      <c r="AI1014" s="29" t="s">
        <v>1357</v>
      </c>
      <c r="AJ1014" s="29" t="s">
        <v>258</v>
      </c>
      <c r="AK1014" s="29" t="s">
        <v>258</v>
      </c>
      <c r="AL1014" s="29" t="s">
        <v>13327</v>
      </c>
    </row>
    <row r="1015" spans="1:38" x14ac:dyDescent="0.2">
      <c r="A1015" s="35" t="s">
        <v>16</v>
      </c>
      <c r="B1015" s="36">
        <v>4732</v>
      </c>
      <c r="C1015" s="36"/>
      <c r="D1015" s="36" t="s">
        <v>1349</v>
      </c>
      <c r="E1015" s="37" t="s">
        <v>2688</v>
      </c>
      <c r="F1015" s="38" t="s">
        <v>1269</v>
      </c>
      <c r="G1015" s="38" t="s">
        <v>1271</v>
      </c>
      <c r="H1015" s="35" t="s">
        <v>1440</v>
      </c>
      <c r="I1015" s="35"/>
      <c r="J1015" s="29" t="s">
        <v>1506</v>
      </c>
      <c r="K1015" s="29" t="s">
        <v>2259</v>
      </c>
      <c r="L1015" s="29" t="s">
        <v>2220</v>
      </c>
      <c r="M1015" s="39">
        <v>107.91944595242448</v>
      </c>
      <c r="N1015" s="39">
        <v>93.367674195756322</v>
      </c>
      <c r="O1015" s="29">
        <v>44197</v>
      </c>
      <c r="P1015" s="29">
        <v>44513</v>
      </c>
      <c r="Q1015" s="40">
        <v>0.86516079999999995</v>
      </c>
      <c r="R1015" s="39">
        <v>93.367674195756322</v>
      </c>
      <c r="S1015" s="39">
        <v>0</v>
      </c>
      <c r="T1015" s="39">
        <v>0</v>
      </c>
      <c r="U1015" s="39">
        <v>0</v>
      </c>
      <c r="V1015" s="39">
        <v>0</v>
      </c>
      <c r="W1015" s="29" t="s">
        <v>265</v>
      </c>
      <c r="X1015" s="29" t="s">
        <v>11773</v>
      </c>
      <c r="Y1015" s="29">
        <v>45282</v>
      </c>
      <c r="Z1015" s="41" t="s">
        <v>11760</v>
      </c>
      <c r="AA1015" s="42" t="s">
        <v>1349</v>
      </c>
      <c r="AB1015" s="29" t="s">
        <v>258</v>
      </c>
      <c r="AC1015" s="29" t="s">
        <v>258</v>
      </c>
      <c r="AD1015" s="29" t="s">
        <v>258</v>
      </c>
      <c r="AE1015" s="29" t="s">
        <v>1353</v>
      </c>
      <c r="AF1015" s="29" t="s">
        <v>2221</v>
      </c>
      <c r="AG1015" s="183" t="s">
        <v>2222</v>
      </c>
      <c r="AH1015" s="29" t="s">
        <v>1413</v>
      </c>
      <c r="AI1015" s="29" t="s">
        <v>1357</v>
      </c>
      <c r="AJ1015" s="29" t="s">
        <v>258</v>
      </c>
      <c r="AK1015" s="29" t="s">
        <v>258</v>
      </c>
      <c r="AL1015" s="29" t="s">
        <v>13327</v>
      </c>
    </row>
    <row r="1016" spans="1:38" x14ac:dyDescent="0.2">
      <c r="A1016" s="35" t="s">
        <v>16</v>
      </c>
      <c r="B1016" s="36">
        <v>4735</v>
      </c>
      <c r="C1016" s="36"/>
      <c r="D1016" s="36" t="s">
        <v>1349</v>
      </c>
      <c r="E1016" s="37" t="s">
        <v>2689</v>
      </c>
      <c r="F1016" s="38" t="s">
        <v>1269</v>
      </c>
      <c r="G1016" s="38" t="s">
        <v>1445</v>
      </c>
      <c r="H1016" s="35" t="s">
        <v>975</v>
      </c>
      <c r="I1016" s="35"/>
      <c r="J1016" s="29" t="s">
        <v>1405</v>
      </c>
      <c r="K1016" s="29" t="s">
        <v>1424</v>
      </c>
      <c r="L1016" s="29" t="s">
        <v>1394</v>
      </c>
      <c r="M1016" s="39">
        <v>36.055525129752461</v>
      </c>
      <c r="N1016" s="39">
        <v>11.253470225872688</v>
      </c>
      <c r="O1016" s="29">
        <v>44197</v>
      </c>
      <c r="P1016" s="29">
        <v>44311</v>
      </c>
      <c r="Q1016" s="40">
        <v>0.31211499999999998</v>
      </c>
      <c r="R1016" s="39">
        <v>11.253470225872688</v>
      </c>
      <c r="S1016" s="39">
        <v>0</v>
      </c>
      <c r="T1016" s="39">
        <v>0</v>
      </c>
      <c r="U1016" s="39">
        <v>0</v>
      </c>
      <c r="V1016" s="39">
        <v>0</v>
      </c>
      <c r="W1016" s="29" t="s">
        <v>1357</v>
      </c>
      <c r="X1016" s="29" t="s">
        <v>258</v>
      </c>
      <c r="Y1016" s="29" t="s">
        <v>1349</v>
      </c>
      <c r="Z1016" s="41" t="s">
        <v>1349</v>
      </c>
      <c r="AA1016" s="42" t="s">
        <v>1349</v>
      </c>
      <c r="AB1016" s="29" t="s">
        <v>258</v>
      </c>
      <c r="AC1016" s="29" t="s">
        <v>258</v>
      </c>
      <c r="AD1016" s="29" t="s">
        <v>265</v>
      </c>
      <c r="AE1016" s="29" t="s">
        <v>1367</v>
      </c>
      <c r="AF1016" s="29" t="s">
        <v>1368</v>
      </c>
      <c r="AG1016" s="183" t="s">
        <v>1369</v>
      </c>
      <c r="AH1016" s="29" t="s">
        <v>1413</v>
      </c>
      <c r="AI1016" s="29" t="s">
        <v>1357</v>
      </c>
      <c r="AJ1016" s="29" t="s">
        <v>258</v>
      </c>
      <c r="AK1016" s="29" t="s">
        <v>258</v>
      </c>
      <c r="AL1016" s="29" t="s">
        <v>13326</v>
      </c>
    </row>
    <row r="1017" spans="1:38" x14ac:dyDescent="0.2">
      <c r="A1017" s="35" t="s">
        <v>16</v>
      </c>
      <c r="B1017" s="36">
        <v>4736</v>
      </c>
      <c r="C1017" s="36"/>
      <c r="D1017" s="36" t="s">
        <v>1349</v>
      </c>
      <c r="E1017" s="37" t="s">
        <v>2690</v>
      </c>
      <c r="F1017" s="38" t="s">
        <v>1269</v>
      </c>
      <c r="G1017" s="38" t="s">
        <v>1271</v>
      </c>
      <c r="H1017" s="35" t="s">
        <v>1440</v>
      </c>
      <c r="I1017" s="35"/>
      <c r="J1017" s="29" t="s">
        <v>1371</v>
      </c>
      <c r="K1017" s="29" t="s">
        <v>1371</v>
      </c>
      <c r="L1017" s="29" t="s">
        <v>1384</v>
      </c>
      <c r="M1017" s="39">
        <v>337.47905464981392</v>
      </c>
      <c r="N1017" s="39">
        <v>1462.6402299794663</v>
      </c>
      <c r="O1017" s="29">
        <v>44197</v>
      </c>
      <c r="P1017" s="29">
        <v>45780</v>
      </c>
      <c r="Q1017" s="40">
        <v>4.3340177999999998</v>
      </c>
      <c r="R1017" s="39">
        <v>337.0351540041068</v>
      </c>
      <c r="S1017" s="39">
        <v>337.0351540041068</v>
      </c>
      <c r="T1017" s="39">
        <v>337.0351540041068</v>
      </c>
      <c r="U1017" s="39">
        <v>337.95853798767968</v>
      </c>
      <c r="V1017" s="39">
        <v>113.57622997946612</v>
      </c>
      <c r="W1017" s="29" t="s">
        <v>265</v>
      </c>
      <c r="X1017" s="29" t="s">
        <v>11773</v>
      </c>
      <c r="Y1017" s="29">
        <v>45275</v>
      </c>
      <c r="Z1017" s="41" t="s">
        <v>11760</v>
      </c>
      <c r="AA1017" s="42" t="s">
        <v>1349</v>
      </c>
      <c r="AB1017" s="29" t="s">
        <v>258</v>
      </c>
      <c r="AC1017" s="29" t="s">
        <v>258</v>
      </c>
      <c r="AD1017" s="29" t="s">
        <v>265</v>
      </c>
      <c r="AE1017" s="29" t="s">
        <v>1353</v>
      </c>
      <c r="AF1017" s="29" t="s">
        <v>1368</v>
      </c>
      <c r="AG1017" s="183" t="s">
        <v>1369</v>
      </c>
      <c r="AH1017" s="29" t="s">
        <v>1356</v>
      </c>
      <c r="AI1017" s="29" t="s">
        <v>1357</v>
      </c>
      <c r="AJ1017" s="29" t="s">
        <v>258</v>
      </c>
      <c r="AK1017" s="29" t="s">
        <v>258</v>
      </c>
      <c r="AL1017" s="29" t="s">
        <v>13327</v>
      </c>
    </row>
    <row r="1018" spans="1:38" x14ac:dyDescent="0.2">
      <c r="A1018" s="35" t="s">
        <v>16</v>
      </c>
      <c r="B1018" s="36">
        <v>4738</v>
      </c>
      <c r="C1018" s="36"/>
      <c r="D1018" s="36" t="s">
        <v>1349</v>
      </c>
      <c r="E1018" s="37" t="s">
        <v>2691</v>
      </c>
      <c r="F1018" s="38" t="s">
        <v>1269</v>
      </c>
      <c r="G1018" s="38" t="s">
        <v>1271</v>
      </c>
      <c r="H1018" s="35" t="s">
        <v>1440</v>
      </c>
      <c r="I1018" s="35"/>
      <c r="J1018" s="29" t="s">
        <v>1371</v>
      </c>
      <c r="K1018" s="29" t="s">
        <v>1371</v>
      </c>
      <c r="L1018" s="29" t="s">
        <v>1384</v>
      </c>
      <c r="M1018" s="39">
        <v>103.87403142724035</v>
      </c>
      <c r="N1018" s="39">
        <v>468.39295824777554</v>
      </c>
      <c r="O1018" s="29">
        <v>44197</v>
      </c>
      <c r="P1018" s="29">
        <v>45844</v>
      </c>
      <c r="Q1018" s="40">
        <v>4.5092401999999998</v>
      </c>
      <c r="R1018" s="39">
        <v>103.73994524298426</v>
      </c>
      <c r="S1018" s="39">
        <v>103.73994524298426</v>
      </c>
      <c r="T1018" s="39">
        <v>103.73994524298426</v>
      </c>
      <c r="U1018" s="39">
        <v>104.02416427104723</v>
      </c>
      <c r="V1018" s="39">
        <v>53.148958247775496</v>
      </c>
      <c r="W1018" s="29" t="s">
        <v>265</v>
      </c>
      <c r="X1018" s="29" t="s">
        <v>11773</v>
      </c>
      <c r="Y1018" s="29">
        <v>45252</v>
      </c>
      <c r="Z1018" s="41" t="s">
        <v>11759</v>
      </c>
      <c r="AA1018" s="42" t="s">
        <v>1349</v>
      </c>
      <c r="AB1018" s="29" t="s">
        <v>258</v>
      </c>
      <c r="AC1018" s="29" t="s">
        <v>258</v>
      </c>
      <c r="AD1018" s="29" t="s">
        <v>265</v>
      </c>
      <c r="AE1018" s="29" t="s">
        <v>1353</v>
      </c>
      <c r="AF1018" s="29" t="s">
        <v>1368</v>
      </c>
      <c r="AG1018" s="183" t="s">
        <v>1369</v>
      </c>
      <c r="AH1018" s="29" t="s">
        <v>1356</v>
      </c>
      <c r="AI1018" s="29" t="s">
        <v>1357</v>
      </c>
      <c r="AJ1018" s="29" t="s">
        <v>258</v>
      </c>
      <c r="AK1018" s="29" t="s">
        <v>258</v>
      </c>
      <c r="AL1018" s="29" t="s">
        <v>13327</v>
      </c>
    </row>
    <row r="1019" spans="1:38" x14ac:dyDescent="0.2">
      <c r="A1019" s="35" t="s">
        <v>16</v>
      </c>
      <c r="B1019" s="36">
        <v>4739</v>
      </c>
      <c r="C1019" s="36"/>
      <c r="D1019" s="36" t="s">
        <v>1349</v>
      </c>
      <c r="E1019" s="37" t="s">
        <v>2692</v>
      </c>
      <c r="F1019" s="38" t="s">
        <v>1269</v>
      </c>
      <c r="G1019" s="38" t="s">
        <v>1273</v>
      </c>
      <c r="H1019" s="35" t="s">
        <v>1393</v>
      </c>
      <c r="I1019" s="35"/>
      <c r="J1019" s="29" t="s">
        <v>1371</v>
      </c>
      <c r="K1019" s="29" t="s">
        <v>1371</v>
      </c>
      <c r="L1019" s="29" t="s">
        <v>1366</v>
      </c>
      <c r="M1019" s="39">
        <v>9.728561083490316</v>
      </c>
      <c r="N1019" s="39">
        <v>4.5546447638603702</v>
      </c>
      <c r="O1019" s="29">
        <v>44197</v>
      </c>
      <c r="P1019" s="29">
        <v>44368</v>
      </c>
      <c r="Q1019" s="40">
        <v>0.46817249999999999</v>
      </c>
      <c r="R1019" s="39">
        <v>4.5546447638603702</v>
      </c>
      <c r="S1019" s="39">
        <v>0</v>
      </c>
      <c r="T1019" s="39">
        <v>0</v>
      </c>
      <c r="U1019" s="39">
        <v>0</v>
      </c>
      <c r="V1019" s="39">
        <v>0</v>
      </c>
      <c r="W1019" s="29" t="s">
        <v>1357</v>
      </c>
      <c r="X1019" s="29" t="s">
        <v>258</v>
      </c>
      <c r="Y1019" s="29" t="s">
        <v>1349</v>
      </c>
      <c r="Z1019" s="41" t="s">
        <v>1349</v>
      </c>
      <c r="AA1019" s="42" t="s">
        <v>1349</v>
      </c>
      <c r="AB1019" s="29" t="s">
        <v>258</v>
      </c>
      <c r="AC1019" s="29" t="s">
        <v>258</v>
      </c>
      <c r="AD1019" s="29" t="s">
        <v>265</v>
      </c>
      <c r="AE1019" s="29" t="s">
        <v>1367</v>
      </c>
      <c r="AF1019" s="29" t="s">
        <v>1368</v>
      </c>
      <c r="AG1019" s="183" t="s">
        <v>1369</v>
      </c>
      <c r="AH1019" s="29" t="s">
        <v>1413</v>
      </c>
      <c r="AI1019" s="29" t="s">
        <v>1357</v>
      </c>
      <c r="AJ1019" s="29" t="s">
        <v>258</v>
      </c>
      <c r="AK1019" s="29" t="s">
        <v>258</v>
      </c>
      <c r="AL1019" s="29" t="s">
        <v>13326</v>
      </c>
    </row>
    <row r="1020" spans="1:38" x14ac:dyDescent="0.2">
      <c r="A1020" s="35" t="s">
        <v>16</v>
      </c>
      <c r="B1020" s="36">
        <v>4742</v>
      </c>
      <c r="C1020" s="36"/>
      <c r="D1020" s="36" t="s">
        <v>1349</v>
      </c>
      <c r="E1020" s="37" t="s">
        <v>2693</v>
      </c>
      <c r="F1020" s="38" t="s">
        <v>1269</v>
      </c>
      <c r="G1020" s="38" t="s">
        <v>1271</v>
      </c>
      <c r="H1020" s="35" t="s">
        <v>1440</v>
      </c>
      <c r="I1020" s="35"/>
      <c r="J1020" s="29" t="s">
        <v>1371</v>
      </c>
      <c r="K1020" s="29" t="s">
        <v>1371</v>
      </c>
      <c r="L1020" s="29" t="s">
        <v>1384</v>
      </c>
      <c r="M1020" s="39">
        <v>91.282990438592492</v>
      </c>
      <c r="N1020" s="39">
        <v>456.10255441478444</v>
      </c>
      <c r="O1020" s="29">
        <v>44197</v>
      </c>
      <c r="P1020" s="29">
        <v>46022</v>
      </c>
      <c r="Q1020" s="40">
        <v>4.9965776999999996</v>
      </c>
      <c r="R1020" s="39">
        <v>91.170554414784405</v>
      </c>
      <c r="S1020" s="39">
        <v>91.170554414784405</v>
      </c>
      <c r="T1020" s="39">
        <v>91.170554414784405</v>
      </c>
      <c r="U1020" s="39">
        <v>91.420336755646815</v>
      </c>
      <c r="V1020" s="39">
        <v>91.170554414784405</v>
      </c>
      <c r="W1020" s="29" t="s">
        <v>1357</v>
      </c>
      <c r="X1020" s="29" t="s">
        <v>258</v>
      </c>
      <c r="Y1020" s="29" t="s">
        <v>1349</v>
      </c>
      <c r="Z1020" s="41" t="s">
        <v>1349</v>
      </c>
      <c r="AA1020" s="42" t="s">
        <v>1349</v>
      </c>
      <c r="AB1020" s="29" t="s">
        <v>258</v>
      </c>
      <c r="AC1020" s="29" t="s">
        <v>258</v>
      </c>
      <c r="AD1020" s="29" t="s">
        <v>265</v>
      </c>
      <c r="AE1020" s="29" t="s">
        <v>1353</v>
      </c>
      <c r="AF1020" s="29" t="s">
        <v>1368</v>
      </c>
      <c r="AG1020" s="183" t="s">
        <v>1369</v>
      </c>
      <c r="AH1020" s="29" t="s">
        <v>1356</v>
      </c>
      <c r="AI1020" s="29" t="s">
        <v>1357</v>
      </c>
      <c r="AJ1020" s="29" t="s">
        <v>258</v>
      </c>
      <c r="AK1020" s="29" t="s">
        <v>258</v>
      </c>
      <c r="AL1020" s="29" t="s">
        <v>13326</v>
      </c>
    </row>
    <row r="1021" spans="1:38" x14ac:dyDescent="0.2">
      <c r="A1021" s="35" t="s">
        <v>16</v>
      </c>
      <c r="B1021" s="36">
        <v>4748</v>
      </c>
      <c r="C1021" s="36"/>
      <c r="D1021" s="36" t="s">
        <v>1349</v>
      </c>
      <c r="E1021" s="37" t="s">
        <v>2694</v>
      </c>
      <c r="F1021" s="38" t="s">
        <v>1269</v>
      </c>
      <c r="G1021" s="38" t="s">
        <v>1273</v>
      </c>
      <c r="H1021" s="35" t="s">
        <v>1393</v>
      </c>
      <c r="I1021" s="35"/>
      <c r="J1021" s="29" t="s">
        <v>1371</v>
      </c>
      <c r="K1021" s="29" t="s">
        <v>1371</v>
      </c>
      <c r="L1021" s="29" t="s">
        <v>1366</v>
      </c>
      <c r="M1021" s="39">
        <v>7.4120869927984945</v>
      </c>
      <c r="N1021" s="39">
        <v>3.0439780971937029</v>
      </c>
      <c r="O1021" s="29">
        <v>44197</v>
      </c>
      <c r="P1021" s="29">
        <v>44347</v>
      </c>
      <c r="Q1021" s="40">
        <v>0.41067759999999998</v>
      </c>
      <c r="R1021" s="39">
        <v>3.0439780971937029</v>
      </c>
      <c r="S1021" s="39">
        <v>0</v>
      </c>
      <c r="T1021" s="39">
        <v>0</v>
      </c>
      <c r="U1021" s="39">
        <v>0</v>
      </c>
      <c r="V1021" s="39">
        <v>0</v>
      </c>
      <c r="W1021" s="29" t="s">
        <v>1357</v>
      </c>
      <c r="X1021" s="29" t="s">
        <v>258</v>
      </c>
      <c r="Y1021" s="29" t="s">
        <v>1349</v>
      </c>
      <c r="Z1021" s="41" t="s">
        <v>1349</v>
      </c>
      <c r="AA1021" s="42" t="s">
        <v>1349</v>
      </c>
      <c r="AB1021" s="29" t="s">
        <v>258</v>
      </c>
      <c r="AC1021" s="29" t="s">
        <v>258</v>
      </c>
      <c r="AD1021" s="29" t="s">
        <v>265</v>
      </c>
      <c r="AE1021" s="29" t="s">
        <v>1367</v>
      </c>
      <c r="AF1021" s="29" t="s">
        <v>1368</v>
      </c>
      <c r="AG1021" s="183" t="s">
        <v>1369</v>
      </c>
      <c r="AH1021" s="29" t="s">
        <v>1413</v>
      </c>
      <c r="AI1021" s="29" t="s">
        <v>1357</v>
      </c>
      <c r="AJ1021" s="29" t="s">
        <v>258</v>
      </c>
      <c r="AK1021" s="29" t="s">
        <v>258</v>
      </c>
      <c r="AL1021" s="29" t="s">
        <v>13326</v>
      </c>
    </row>
    <row r="1022" spans="1:38" x14ac:dyDescent="0.2">
      <c r="A1022" s="35" t="s">
        <v>16</v>
      </c>
      <c r="B1022" s="36">
        <v>4749</v>
      </c>
      <c r="C1022" s="36"/>
      <c r="D1022" s="36" t="s">
        <v>1349</v>
      </c>
      <c r="E1022" s="37" t="s">
        <v>2695</v>
      </c>
      <c r="F1022" s="38" t="s">
        <v>1269</v>
      </c>
      <c r="G1022" s="38" t="s">
        <v>1271</v>
      </c>
      <c r="H1022" s="35" t="s">
        <v>1440</v>
      </c>
      <c r="I1022" s="35"/>
      <c r="J1022" s="29" t="s">
        <v>1371</v>
      </c>
      <c r="K1022" s="29" t="s">
        <v>1371</v>
      </c>
      <c r="L1022" s="29" t="s">
        <v>1384</v>
      </c>
      <c r="M1022" s="39">
        <v>97.728697320463311</v>
      </c>
      <c r="N1022" s="39">
        <v>423.55791375770025</v>
      </c>
      <c r="O1022" s="29">
        <v>44197</v>
      </c>
      <c r="P1022" s="29">
        <v>45780</v>
      </c>
      <c r="Q1022" s="40">
        <v>4.3340177999999998</v>
      </c>
      <c r="R1022" s="39">
        <v>97.600150581793301</v>
      </c>
      <c r="S1022" s="39">
        <v>97.600150581793301</v>
      </c>
      <c r="T1022" s="39">
        <v>97.600150581793301</v>
      </c>
      <c r="U1022" s="39">
        <v>97.867548254620118</v>
      </c>
      <c r="V1022" s="39">
        <v>32.889913757700207</v>
      </c>
      <c r="W1022" s="29" t="s">
        <v>265</v>
      </c>
      <c r="X1022" s="29" t="s">
        <v>11773</v>
      </c>
      <c r="Y1022" s="29">
        <v>45275</v>
      </c>
      <c r="Z1022" s="41" t="s">
        <v>11760</v>
      </c>
      <c r="AA1022" s="42" t="s">
        <v>1349</v>
      </c>
      <c r="AB1022" s="29" t="s">
        <v>258</v>
      </c>
      <c r="AC1022" s="29" t="s">
        <v>258</v>
      </c>
      <c r="AD1022" s="29" t="s">
        <v>265</v>
      </c>
      <c r="AE1022" s="29" t="s">
        <v>1353</v>
      </c>
      <c r="AF1022" s="29" t="s">
        <v>1368</v>
      </c>
      <c r="AG1022" s="183" t="s">
        <v>1369</v>
      </c>
      <c r="AH1022" s="29" t="s">
        <v>1356</v>
      </c>
      <c r="AI1022" s="29" t="s">
        <v>1357</v>
      </c>
      <c r="AJ1022" s="29" t="s">
        <v>258</v>
      </c>
      <c r="AK1022" s="29" t="s">
        <v>258</v>
      </c>
      <c r="AL1022" s="29" t="s">
        <v>13327</v>
      </c>
    </row>
    <row r="1023" spans="1:38" x14ac:dyDescent="0.2">
      <c r="A1023" s="35" t="s">
        <v>16</v>
      </c>
      <c r="B1023" s="36">
        <v>4750</v>
      </c>
      <c r="C1023" s="36"/>
      <c r="D1023" s="36" t="s">
        <v>1349</v>
      </c>
      <c r="E1023" s="37" t="s">
        <v>2696</v>
      </c>
      <c r="F1023" s="38" t="s">
        <v>1269</v>
      </c>
      <c r="G1023" s="38" t="s">
        <v>1271</v>
      </c>
      <c r="H1023" s="35" t="s">
        <v>1440</v>
      </c>
      <c r="I1023" s="35"/>
      <c r="J1023" s="29" t="s">
        <v>484</v>
      </c>
      <c r="K1023" s="29" t="s">
        <v>1551</v>
      </c>
      <c r="L1023" s="29" t="s">
        <v>1384</v>
      </c>
      <c r="M1023" s="39">
        <v>206.06749977902359</v>
      </c>
      <c r="N1023" s="39">
        <v>925.82276249144434</v>
      </c>
      <c r="O1023" s="29">
        <v>44197</v>
      </c>
      <c r="P1023" s="29">
        <v>45838</v>
      </c>
      <c r="Q1023" s="40">
        <v>4.4928131000000002</v>
      </c>
      <c r="R1023" s="39">
        <v>205.80104038329912</v>
      </c>
      <c r="S1023" s="39">
        <v>205.80104038329912</v>
      </c>
      <c r="T1023" s="39">
        <v>205.80104038329912</v>
      </c>
      <c r="U1023" s="39">
        <v>206.36487885010268</v>
      </c>
      <c r="V1023" s="39">
        <v>102.05476249144422</v>
      </c>
      <c r="W1023" s="29" t="s">
        <v>1357</v>
      </c>
      <c r="X1023" s="29" t="s">
        <v>258</v>
      </c>
      <c r="Y1023" s="29" t="s">
        <v>1349</v>
      </c>
      <c r="Z1023" s="41" t="s">
        <v>1349</v>
      </c>
      <c r="AA1023" s="42" t="s">
        <v>1349</v>
      </c>
      <c r="AB1023" s="29" t="s">
        <v>258</v>
      </c>
      <c r="AC1023" s="29" t="s">
        <v>258</v>
      </c>
      <c r="AD1023" s="29" t="s">
        <v>265</v>
      </c>
      <c r="AE1023" s="29" t="s">
        <v>1353</v>
      </c>
      <c r="AF1023" s="29" t="s">
        <v>1368</v>
      </c>
      <c r="AG1023" s="183" t="s">
        <v>1369</v>
      </c>
      <c r="AH1023" s="29" t="s">
        <v>1356</v>
      </c>
      <c r="AI1023" s="29" t="s">
        <v>1357</v>
      </c>
      <c r="AJ1023" s="29" t="s">
        <v>258</v>
      </c>
      <c r="AK1023" s="29" t="s">
        <v>258</v>
      </c>
      <c r="AL1023" s="29" t="s">
        <v>13326</v>
      </c>
    </row>
    <row r="1024" spans="1:38" x14ac:dyDescent="0.2">
      <c r="A1024" s="35" t="s">
        <v>16</v>
      </c>
      <c r="B1024" s="36">
        <v>4753</v>
      </c>
      <c r="C1024" s="36"/>
      <c r="D1024" s="36" t="s">
        <v>1349</v>
      </c>
      <c r="E1024" s="37" t="s">
        <v>2697</v>
      </c>
      <c r="F1024" s="38" t="s">
        <v>1269</v>
      </c>
      <c r="G1024" s="38" t="s">
        <v>1273</v>
      </c>
      <c r="H1024" s="35" t="s">
        <v>2523</v>
      </c>
      <c r="I1024" s="35"/>
      <c r="J1024" s="29" t="s">
        <v>1513</v>
      </c>
      <c r="K1024" s="29" t="s">
        <v>1514</v>
      </c>
      <c r="L1024" s="29" t="s">
        <v>2205</v>
      </c>
      <c r="M1024" s="39">
        <v>54.52205844680897</v>
      </c>
      <c r="N1024" s="39">
        <v>17.464969199178647</v>
      </c>
      <c r="O1024" s="29">
        <v>44197</v>
      </c>
      <c r="P1024" s="29">
        <v>44314</v>
      </c>
      <c r="Q1024" s="40">
        <v>0.32032850000000002</v>
      </c>
      <c r="R1024" s="39">
        <v>17.464969199178647</v>
      </c>
      <c r="S1024" s="39">
        <v>0</v>
      </c>
      <c r="T1024" s="39">
        <v>0</v>
      </c>
      <c r="U1024" s="39">
        <v>0</v>
      </c>
      <c r="V1024" s="39">
        <v>0</v>
      </c>
      <c r="W1024" s="29" t="s">
        <v>1357</v>
      </c>
      <c r="X1024" s="29" t="s">
        <v>258</v>
      </c>
      <c r="Y1024" s="29" t="s">
        <v>1349</v>
      </c>
      <c r="Z1024" s="41" t="s">
        <v>1349</v>
      </c>
      <c r="AA1024" s="42" t="s">
        <v>1349</v>
      </c>
      <c r="AB1024" s="29" t="s">
        <v>258</v>
      </c>
      <c r="AC1024" s="29" t="s">
        <v>258</v>
      </c>
      <c r="AD1024" s="29" t="s">
        <v>258</v>
      </c>
      <c r="AE1024" s="29" t="s">
        <v>1367</v>
      </c>
      <c r="AF1024" s="29" t="s">
        <v>1368</v>
      </c>
      <c r="AG1024" s="183" t="s">
        <v>1369</v>
      </c>
      <c r="AH1024" s="29" t="s">
        <v>1413</v>
      </c>
      <c r="AI1024" s="29" t="s">
        <v>1357</v>
      </c>
      <c r="AJ1024" s="29" t="s">
        <v>258</v>
      </c>
      <c r="AK1024" s="29" t="s">
        <v>258</v>
      </c>
      <c r="AL1024" s="29" t="s">
        <v>13326</v>
      </c>
    </row>
    <row r="1025" spans="1:38" x14ac:dyDescent="0.2">
      <c r="A1025" s="35" t="s">
        <v>16</v>
      </c>
      <c r="B1025" s="36">
        <v>4760</v>
      </c>
      <c r="C1025" s="36"/>
      <c r="D1025" s="36" t="s">
        <v>1349</v>
      </c>
      <c r="E1025" s="37" t="s">
        <v>2698</v>
      </c>
      <c r="F1025" s="38" t="s">
        <v>1269</v>
      </c>
      <c r="G1025" s="38" t="s">
        <v>1273</v>
      </c>
      <c r="H1025" s="35" t="s">
        <v>1393</v>
      </c>
      <c r="I1025" s="35"/>
      <c r="J1025" s="29" t="s">
        <v>1371</v>
      </c>
      <c r="K1025" s="29" t="s">
        <v>1371</v>
      </c>
      <c r="L1025" s="29" t="s">
        <v>1384</v>
      </c>
      <c r="M1025" s="39">
        <v>760.40602455230521</v>
      </c>
      <c r="N1025" s="39">
        <v>1488.5429267624916</v>
      </c>
      <c r="O1025" s="29">
        <v>44197</v>
      </c>
      <c r="P1025" s="29">
        <v>44912</v>
      </c>
      <c r="Q1025" s="40">
        <v>1.9575632999999999</v>
      </c>
      <c r="R1025" s="39">
        <v>758.82425735797403</v>
      </c>
      <c r="S1025" s="39">
        <v>729.71866940451753</v>
      </c>
      <c r="T1025" s="39">
        <v>0</v>
      </c>
      <c r="U1025" s="39">
        <v>0</v>
      </c>
      <c r="V1025" s="39">
        <v>0</v>
      </c>
      <c r="W1025" s="29" t="s">
        <v>265</v>
      </c>
      <c r="X1025" s="29" t="s">
        <v>11773</v>
      </c>
      <c r="Y1025" s="29">
        <v>45282</v>
      </c>
      <c r="Z1025" s="41" t="s">
        <v>11760</v>
      </c>
      <c r="AA1025" s="42" t="s">
        <v>1349</v>
      </c>
      <c r="AB1025" s="29" t="s">
        <v>258</v>
      </c>
      <c r="AC1025" s="29" t="s">
        <v>258</v>
      </c>
      <c r="AD1025" s="29" t="s">
        <v>265</v>
      </c>
      <c r="AE1025" s="29" t="s">
        <v>1353</v>
      </c>
      <c r="AF1025" s="29" t="s">
        <v>1368</v>
      </c>
      <c r="AG1025" s="183" t="s">
        <v>1369</v>
      </c>
      <c r="AH1025" s="29" t="s">
        <v>1413</v>
      </c>
      <c r="AI1025" s="29" t="s">
        <v>1357</v>
      </c>
      <c r="AJ1025" s="29" t="s">
        <v>258</v>
      </c>
      <c r="AK1025" s="29" t="s">
        <v>258</v>
      </c>
      <c r="AL1025" s="29" t="s">
        <v>13327</v>
      </c>
    </row>
    <row r="1026" spans="1:38" x14ac:dyDescent="0.2">
      <c r="A1026" s="35" t="s">
        <v>16</v>
      </c>
      <c r="B1026" s="36">
        <v>4761</v>
      </c>
      <c r="C1026" s="36"/>
      <c r="D1026" s="36" t="s">
        <v>1349</v>
      </c>
      <c r="E1026" s="37" t="s">
        <v>2699</v>
      </c>
      <c r="F1026" s="38" t="s">
        <v>1269</v>
      </c>
      <c r="G1026" s="38" t="s">
        <v>1273</v>
      </c>
      <c r="H1026" s="35" t="s">
        <v>1393</v>
      </c>
      <c r="I1026" s="35"/>
      <c r="J1026" s="29" t="s">
        <v>1371</v>
      </c>
      <c r="K1026" s="29" t="s">
        <v>1371</v>
      </c>
      <c r="L1026" s="29" t="s">
        <v>1366</v>
      </c>
      <c r="M1026" s="39">
        <v>3.8051906023204518</v>
      </c>
      <c r="N1026" s="39">
        <v>1.2605831622176591</v>
      </c>
      <c r="O1026" s="29">
        <v>44197</v>
      </c>
      <c r="P1026" s="29">
        <v>44318</v>
      </c>
      <c r="Q1026" s="40">
        <v>0.33127990000000002</v>
      </c>
      <c r="R1026" s="39">
        <v>1.2605831622176591</v>
      </c>
      <c r="S1026" s="39">
        <v>0</v>
      </c>
      <c r="T1026" s="39">
        <v>0</v>
      </c>
      <c r="U1026" s="39">
        <v>0</v>
      </c>
      <c r="V1026" s="39">
        <v>0</v>
      </c>
      <c r="W1026" s="29" t="s">
        <v>1357</v>
      </c>
      <c r="X1026" s="29" t="s">
        <v>258</v>
      </c>
      <c r="Y1026" s="29" t="s">
        <v>1349</v>
      </c>
      <c r="Z1026" s="41" t="s">
        <v>1349</v>
      </c>
      <c r="AA1026" s="42" t="s">
        <v>1349</v>
      </c>
      <c r="AB1026" s="29" t="s">
        <v>258</v>
      </c>
      <c r="AC1026" s="29" t="s">
        <v>258</v>
      </c>
      <c r="AD1026" s="29" t="s">
        <v>265</v>
      </c>
      <c r="AE1026" s="29" t="s">
        <v>1367</v>
      </c>
      <c r="AF1026" s="29" t="s">
        <v>1368</v>
      </c>
      <c r="AG1026" s="183" t="s">
        <v>1369</v>
      </c>
      <c r="AH1026" s="29" t="s">
        <v>1413</v>
      </c>
      <c r="AI1026" s="29" t="s">
        <v>1357</v>
      </c>
      <c r="AJ1026" s="29" t="s">
        <v>258</v>
      </c>
      <c r="AK1026" s="29" t="s">
        <v>258</v>
      </c>
      <c r="AL1026" s="29" t="s">
        <v>13326</v>
      </c>
    </row>
    <row r="1027" spans="1:38" x14ac:dyDescent="0.2">
      <c r="A1027" s="35" t="s">
        <v>16</v>
      </c>
      <c r="B1027" s="36">
        <v>4767</v>
      </c>
      <c r="C1027" s="36"/>
      <c r="D1027" s="36" t="s">
        <v>1349</v>
      </c>
      <c r="E1027" s="37" t="s">
        <v>2700</v>
      </c>
      <c r="F1027" s="38" t="s">
        <v>1269</v>
      </c>
      <c r="G1027" s="38" t="s">
        <v>1273</v>
      </c>
      <c r="H1027" s="35" t="s">
        <v>1393</v>
      </c>
      <c r="I1027" s="35"/>
      <c r="J1027" s="29" t="s">
        <v>1371</v>
      </c>
      <c r="K1027" s="29" t="s">
        <v>1371</v>
      </c>
      <c r="L1027" s="29" t="s">
        <v>1366</v>
      </c>
      <c r="M1027" s="39">
        <v>4.225659243218483</v>
      </c>
      <c r="N1027" s="39">
        <v>5.6342121834360022</v>
      </c>
      <c r="O1027" s="29">
        <v>44197</v>
      </c>
      <c r="P1027" s="29">
        <v>44684</v>
      </c>
      <c r="Q1027" s="40">
        <v>1.3333333000000001</v>
      </c>
      <c r="R1027" s="39">
        <v>4.2141136208076659</v>
      </c>
      <c r="S1027" s="39">
        <v>1.4200985626283367</v>
      </c>
      <c r="T1027" s="39">
        <v>0</v>
      </c>
      <c r="U1027" s="39">
        <v>0</v>
      </c>
      <c r="V1027" s="39">
        <v>0</v>
      </c>
      <c r="W1027" s="29" t="s">
        <v>265</v>
      </c>
      <c r="X1027" s="29" t="s">
        <v>11773</v>
      </c>
      <c r="Y1027" s="29">
        <v>45273</v>
      </c>
      <c r="Z1027" s="41" t="s">
        <v>11760</v>
      </c>
      <c r="AA1027" s="42" t="s">
        <v>1349</v>
      </c>
      <c r="AB1027" s="29" t="s">
        <v>258</v>
      </c>
      <c r="AC1027" s="29" t="s">
        <v>258</v>
      </c>
      <c r="AD1027" s="29" t="s">
        <v>265</v>
      </c>
      <c r="AE1027" s="29" t="s">
        <v>1367</v>
      </c>
      <c r="AF1027" s="29" t="s">
        <v>1368</v>
      </c>
      <c r="AG1027" s="183" t="s">
        <v>1369</v>
      </c>
      <c r="AH1027" s="29" t="s">
        <v>1413</v>
      </c>
      <c r="AI1027" s="29" t="s">
        <v>1357</v>
      </c>
      <c r="AJ1027" s="29" t="s">
        <v>258</v>
      </c>
      <c r="AK1027" s="29" t="s">
        <v>258</v>
      </c>
      <c r="AL1027" s="29" t="s">
        <v>13327</v>
      </c>
    </row>
    <row r="1028" spans="1:38" x14ac:dyDescent="0.2">
      <c r="A1028" s="35" t="s">
        <v>16</v>
      </c>
      <c r="B1028" s="36">
        <v>4772</v>
      </c>
      <c r="C1028" s="36"/>
      <c r="D1028" s="36" t="s">
        <v>1349</v>
      </c>
      <c r="E1028" s="37" t="s">
        <v>2701</v>
      </c>
      <c r="F1028" s="38" t="s">
        <v>1269</v>
      </c>
      <c r="G1028" s="38" t="s">
        <v>1273</v>
      </c>
      <c r="H1028" s="35" t="s">
        <v>1393</v>
      </c>
      <c r="I1028" s="35"/>
      <c r="J1028" s="29" t="s">
        <v>263</v>
      </c>
      <c r="K1028" s="29" t="s">
        <v>264</v>
      </c>
      <c r="L1028" s="29" t="s">
        <v>2577</v>
      </c>
      <c r="M1028" s="39">
        <v>46.889176661013806</v>
      </c>
      <c r="N1028" s="39">
        <v>27.087244353182751</v>
      </c>
      <c r="O1028" s="29">
        <v>44197</v>
      </c>
      <c r="P1028" s="29">
        <v>44408</v>
      </c>
      <c r="Q1028" s="40">
        <v>0.57768649999999999</v>
      </c>
      <c r="R1028" s="39">
        <v>27.087244353182751</v>
      </c>
      <c r="S1028" s="39">
        <v>0</v>
      </c>
      <c r="T1028" s="39">
        <v>0</v>
      </c>
      <c r="U1028" s="39">
        <v>0</v>
      </c>
      <c r="V1028" s="39">
        <v>0</v>
      </c>
      <c r="W1028" s="29" t="s">
        <v>1357</v>
      </c>
      <c r="X1028" s="29" t="s">
        <v>258</v>
      </c>
      <c r="Y1028" s="29" t="s">
        <v>1349</v>
      </c>
      <c r="Z1028" s="41" t="s">
        <v>1349</v>
      </c>
      <c r="AA1028" s="42" t="s">
        <v>1349</v>
      </c>
      <c r="AB1028" s="29" t="s">
        <v>258</v>
      </c>
      <c r="AC1028" s="29" t="s">
        <v>265</v>
      </c>
      <c r="AD1028" s="29" t="s">
        <v>265</v>
      </c>
      <c r="AE1028" s="29" t="s">
        <v>1367</v>
      </c>
      <c r="AF1028" s="29" t="s">
        <v>2409</v>
      </c>
      <c r="AG1028" s="183" t="s">
        <v>2410</v>
      </c>
      <c r="AH1028" s="29" t="s">
        <v>1413</v>
      </c>
      <c r="AI1028" s="29" t="s">
        <v>1357</v>
      </c>
      <c r="AJ1028" s="29" t="s">
        <v>258</v>
      </c>
      <c r="AK1028" s="29" t="s">
        <v>258</v>
      </c>
      <c r="AL1028" s="29" t="s">
        <v>13326</v>
      </c>
    </row>
    <row r="1029" spans="1:38" x14ac:dyDescent="0.2">
      <c r="A1029" s="35" t="s">
        <v>16</v>
      </c>
      <c r="B1029" s="36">
        <v>4776</v>
      </c>
      <c r="C1029" s="36"/>
      <c r="D1029" s="36" t="s">
        <v>1349</v>
      </c>
      <c r="E1029" s="37" t="s">
        <v>2702</v>
      </c>
      <c r="F1029" s="38" t="s">
        <v>1269</v>
      </c>
      <c r="G1029" s="38" t="s">
        <v>1273</v>
      </c>
      <c r="H1029" s="35" t="s">
        <v>1393</v>
      </c>
      <c r="I1029" s="35"/>
      <c r="J1029" s="29" t="s">
        <v>484</v>
      </c>
      <c r="K1029" s="29" t="s">
        <v>1365</v>
      </c>
      <c r="L1029" s="29" t="s">
        <v>1384</v>
      </c>
      <c r="M1029" s="39">
        <v>1205.6214136835715</v>
      </c>
      <c r="N1029" s="39">
        <v>2647.2508145106085</v>
      </c>
      <c r="O1029" s="29">
        <v>44197</v>
      </c>
      <c r="P1029" s="29">
        <v>44999</v>
      </c>
      <c r="Q1029" s="40">
        <v>2.1957563000000002</v>
      </c>
      <c r="R1029" s="39">
        <v>1203.2958247775496</v>
      </c>
      <c r="S1029" s="39">
        <v>1203.2958247775496</v>
      </c>
      <c r="T1029" s="39">
        <v>240.65916495550991</v>
      </c>
      <c r="U1029" s="39">
        <v>0</v>
      </c>
      <c r="V1029" s="39">
        <v>0</v>
      </c>
      <c r="W1029" s="29" t="s">
        <v>265</v>
      </c>
      <c r="X1029" s="29" t="s">
        <v>11773</v>
      </c>
      <c r="Y1029" s="29">
        <v>45260</v>
      </c>
      <c r="Z1029" s="41" t="s">
        <v>11759</v>
      </c>
      <c r="AA1029" s="42" t="s">
        <v>1349</v>
      </c>
      <c r="AB1029" s="29" t="s">
        <v>258</v>
      </c>
      <c r="AC1029" s="29" t="s">
        <v>258</v>
      </c>
      <c r="AD1029" s="29" t="s">
        <v>265</v>
      </c>
      <c r="AE1029" s="29" t="s">
        <v>1353</v>
      </c>
      <c r="AF1029" s="29" t="s">
        <v>1368</v>
      </c>
      <c r="AG1029" s="183" t="s">
        <v>1369</v>
      </c>
      <c r="AH1029" s="29" t="s">
        <v>1413</v>
      </c>
      <c r="AI1029" s="29" t="s">
        <v>1357</v>
      </c>
      <c r="AJ1029" s="29" t="s">
        <v>258</v>
      </c>
      <c r="AK1029" s="29" t="s">
        <v>258</v>
      </c>
      <c r="AL1029" s="29" t="s">
        <v>13327</v>
      </c>
    </row>
    <row r="1030" spans="1:38" x14ac:dyDescent="0.2">
      <c r="A1030" s="35" t="s">
        <v>16</v>
      </c>
      <c r="B1030" s="36">
        <v>4777</v>
      </c>
      <c r="C1030" s="36"/>
      <c r="D1030" s="36" t="s">
        <v>1349</v>
      </c>
      <c r="E1030" s="37" t="s">
        <v>2703</v>
      </c>
      <c r="F1030" s="38" t="s">
        <v>1269</v>
      </c>
      <c r="G1030" s="38" t="s">
        <v>1271</v>
      </c>
      <c r="H1030" s="35" t="s">
        <v>1440</v>
      </c>
      <c r="I1030" s="35"/>
      <c r="J1030" s="29" t="s">
        <v>1371</v>
      </c>
      <c r="K1030" s="29" t="s">
        <v>1371</v>
      </c>
      <c r="L1030" s="29" t="s">
        <v>1384</v>
      </c>
      <c r="M1030" s="39">
        <v>96.819938923315632</v>
      </c>
      <c r="N1030" s="39">
        <v>475.55091033538679</v>
      </c>
      <c r="O1030" s="29">
        <v>44197</v>
      </c>
      <c r="P1030" s="29">
        <v>45991</v>
      </c>
      <c r="Q1030" s="40">
        <v>4.9117043000000002</v>
      </c>
      <c r="R1030" s="39">
        <v>96.699767282683098</v>
      </c>
      <c r="S1030" s="39">
        <v>96.699767282683098</v>
      </c>
      <c r="T1030" s="39">
        <v>96.699767282683098</v>
      </c>
      <c r="U1030" s="39">
        <v>96.964698151950728</v>
      </c>
      <c r="V1030" s="39">
        <v>88.486910335386725</v>
      </c>
      <c r="W1030" s="29" t="s">
        <v>265</v>
      </c>
      <c r="X1030" s="29" t="s">
        <v>11773</v>
      </c>
      <c r="Y1030" s="29">
        <v>45370</v>
      </c>
      <c r="Z1030" s="41" t="s">
        <v>11761</v>
      </c>
      <c r="AA1030" s="42" t="s">
        <v>1349</v>
      </c>
      <c r="AB1030" s="29" t="s">
        <v>258</v>
      </c>
      <c r="AC1030" s="29" t="s">
        <v>258</v>
      </c>
      <c r="AD1030" s="29" t="s">
        <v>265</v>
      </c>
      <c r="AE1030" s="29" t="s">
        <v>1353</v>
      </c>
      <c r="AF1030" s="29" t="s">
        <v>1368</v>
      </c>
      <c r="AG1030" s="183" t="s">
        <v>1369</v>
      </c>
      <c r="AH1030" s="29" t="s">
        <v>1356</v>
      </c>
      <c r="AI1030" s="29" t="s">
        <v>1357</v>
      </c>
      <c r="AJ1030" s="29" t="s">
        <v>258</v>
      </c>
      <c r="AK1030" s="29" t="s">
        <v>258</v>
      </c>
      <c r="AL1030" s="29" t="s">
        <v>13327</v>
      </c>
    </row>
    <row r="1031" spans="1:38" x14ac:dyDescent="0.2">
      <c r="A1031" s="35" t="s">
        <v>16</v>
      </c>
      <c r="B1031" s="36">
        <v>4778</v>
      </c>
      <c r="C1031" s="36"/>
      <c r="D1031" s="36" t="s">
        <v>1349</v>
      </c>
      <c r="E1031" s="37" t="s">
        <v>2704</v>
      </c>
      <c r="F1031" s="38" t="s">
        <v>1269</v>
      </c>
      <c r="G1031" s="38" t="s">
        <v>1271</v>
      </c>
      <c r="H1031" s="35" t="s">
        <v>1440</v>
      </c>
      <c r="I1031" s="35"/>
      <c r="J1031" s="29" t="s">
        <v>1371</v>
      </c>
      <c r="K1031" s="29" t="s">
        <v>1371</v>
      </c>
      <c r="L1031" s="29" t="s">
        <v>1384</v>
      </c>
      <c r="M1031" s="39">
        <v>94.423575805832158</v>
      </c>
      <c r="N1031" s="39">
        <v>416.47195071868583</v>
      </c>
      <c r="O1031" s="29">
        <v>44197</v>
      </c>
      <c r="P1031" s="29">
        <v>45808</v>
      </c>
      <c r="Q1031" s="40">
        <v>4.4106775999999996</v>
      </c>
      <c r="R1031" s="39">
        <v>94.300410677618061</v>
      </c>
      <c r="S1031" s="39">
        <v>94.300410677618061</v>
      </c>
      <c r="T1031" s="39">
        <v>94.300410677618061</v>
      </c>
      <c r="U1031" s="39">
        <v>94.558767967145783</v>
      </c>
      <c r="V1031" s="39">
        <v>39.011950718685831</v>
      </c>
      <c r="W1031" s="29" t="s">
        <v>265</v>
      </c>
      <c r="X1031" s="29" t="s">
        <v>11773</v>
      </c>
      <c r="Y1031" s="29">
        <v>45259</v>
      </c>
      <c r="Z1031" s="41" t="s">
        <v>11759</v>
      </c>
      <c r="AA1031" s="42" t="s">
        <v>1349</v>
      </c>
      <c r="AB1031" s="29" t="s">
        <v>258</v>
      </c>
      <c r="AC1031" s="29" t="s">
        <v>258</v>
      </c>
      <c r="AD1031" s="29" t="s">
        <v>265</v>
      </c>
      <c r="AE1031" s="29" t="s">
        <v>1353</v>
      </c>
      <c r="AF1031" s="29" t="s">
        <v>1368</v>
      </c>
      <c r="AG1031" s="183" t="s">
        <v>1369</v>
      </c>
      <c r="AH1031" s="29" t="s">
        <v>1356</v>
      </c>
      <c r="AI1031" s="29" t="s">
        <v>1357</v>
      </c>
      <c r="AJ1031" s="29" t="s">
        <v>258</v>
      </c>
      <c r="AK1031" s="29" t="s">
        <v>258</v>
      </c>
      <c r="AL1031" s="29" t="s">
        <v>13327</v>
      </c>
    </row>
    <row r="1032" spans="1:38" x14ac:dyDescent="0.2">
      <c r="A1032" s="35" t="s">
        <v>16</v>
      </c>
      <c r="B1032" s="36">
        <v>4780</v>
      </c>
      <c r="C1032" s="36"/>
      <c r="D1032" s="36" t="s">
        <v>1349</v>
      </c>
      <c r="E1032" s="37" t="s">
        <v>2705</v>
      </c>
      <c r="F1032" s="38" t="s">
        <v>1266</v>
      </c>
      <c r="G1032" s="38" t="s">
        <v>1268</v>
      </c>
      <c r="H1032" s="35" t="s">
        <v>1542</v>
      </c>
      <c r="I1032" s="35"/>
      <c r="J1032" s="29" t="s">
        <v>484</v>
      </c>
      <c r="K1032" s="29" t="s">
        <v>1551</v>
      </c>
      <c r="L1032" s="29" t="s">
        <v>1384</v>
      </c>
      <c r="M1032" s="39">
        <v>352.11578667730726</v>
      </c>
      <c r="N1032" s="39">
        <v>224.62142094455851</v>
      </c>
      <c r="O1032" s="29">
        <v>44197</v>
      </c>
      <c r="P1032" s="29">
        <v>44430</v>
      </c>
      <c r="Q1032" s="40">
        <v>0.63791920000000002</v>
      </c>
      <c r="R1032" s="39">
        <v>224.62142094455851</v>
      </c>
      <c r="S1032" s="39">
        <v>0</v>
      </c>
      <c r="T1032" s="39">
        <v>0</v>
      </c>
      <c r="U1032" s="39">
        <v>0</v>
      </c>
      <c r="V1032" s="39">
        <v>0</v>
      </c>
      <c r="W1032" s="29" t="s">
        <v>1357</v>
      </c>
      <c r="X1032" s="29" t="s">
        <v>258</v>
      </c>
      <c r="Y1032" s="29" t="s">
        <v>1349</v>
      </c>
      <c r="Z1032" s="41" t="s">
        <v>1349</v>
      </c>
      <c r="AA1032" s="42" t="s">
        <v>1349</v>
      </c>
      <c r="AB1032" s="29" t="s">
        <v>258</v>
      </c>
      <c r="AC1032" s="29" t="s">
        <v>258</v>
      </c>
      <c r="AD1032" s="29" t="s">
        <v>265</v>
      </c>
      <c r="AE1032" s="29" t="s">
        <v>1353</v>
      </c>
      <c r="AF1032" s="29" t="s">
        <v>1368</v>
      </c>
      <c r="AG1032" s="183" t="s">
        <v>1369</v>
      </c>
      <c r="AH1032" s="29" t="s">
        <v>1413</v>
      </c>
      <c r="AI1032" s="29" t="s">
        <v>1357</v>
      </c>
      <c r="AJ1032" s="29" t="s">
        <v>258</v>
      </c>
      <c r="AK1032" s="29" t="s">
        <v>258</v>
      </c>
      <c r="AL1032" s="29" t="s">
        <v>13326</v>
      </c>
    </row>
    <row r="1033" spans="1:38" x14ac:dyDescent="0.2">
      <c r="A1033" s="35" t="s">
        <v>16</v>
      </c>
      <c r="B1033" s="36">
        <v>4781</v>
      </c>
      <c r="C1033" s="36"/>
      <c r="D1033" s="36" t="s">
        <v>1349</v>
      </c>
      <c r="E1033" s="37" t="s">
        <v>2706</v>
      </c>
      <c r="F1033" s="38" t="s">
        <v>1269</v>
      </c>
      <c r="G1033" s="38" t="s">
        <v>1271</v>
      </c>
      <c r="H1033" s="35" t="s">
        <v>1440</v>
      </c>
      <c r="I1033" s="35"/>
      <c r="J1033" s="29" t="s">
        <v>1371</v>
      </c>
      <c r="K1033" s="29" t="s">
        <v>1371</v>
      </c>
      <c r="L1033" s="29" t="s">
        <v>1384</v>
      </c>
      <c r="M1033" s="39">
        <v>103.51721705972294</v>
      </c>
      <c r="N1033" s="39">
        <v>456.58107049965781</v>
      </c>
      <c r="O1033" s="29">
        <v>44197</v>
      </c>
      <c r="P1033" s="29">
        <v>45808</v>
      </c>
      <c r="Q1033" s="40">
        <v>4.4106775999999996</v>
      </c>
      <c r="R1033" s="39">
        <v>103.38219028062971</v>
      </c>
      <c r="S1033" s="39">
        <v>103.38219028062971</v>
      </c>
      <c r="T1033" s="39">
        <v>103.38219028062971</v>
      </c>
      <c r="U1033" s="39">
        <v>103.66542915811088</v>
      </c>
      <c r="V1033" s="39">
        <v>42.769070499657772</v>
      </c>
      <c r="W1033" s="29" t="s">
        <v>1357</v>
      </c>
      <c r="X1033" s="29" t="s">
        <v>258</v>
      </c>
      <c r="Y1033" s="29" t="s">
        <v>1349</v>
      </c>
      <c r="Z1033" s="41" t="s">
        <v>1349</v>
      </c>
      <c r="AA1033" s="42" t="s">
        <v>1349</v>
      </c>
      <c r="AB1033" s="29" t="s">
        <v>258</v>
      </c>
      <c r="AC1033" s="29" t="s">
        <v>258</v>
      </c>
      <c r="AD1033" s="29" t="s">
        <v>265</v>
      </c>
      <c r="AE1033" s="29" t="s">
        <v>1353</v>
      </c>
      <c r="AF1033" s="29" t="s">
        <v>1368</v>
      </c>
      <c r="AG1033" s="183" t="s">
        <v>1369</v>
      </c>
      <c r="AH1033" s="29" t="s">
        <v>1356</v>
      </c>
      <c r="AI1033" s="29" t="s">
        <v>1357</v>
      </c>
      <c r="AJ1033" s="29" t="s">
        <v>258</v>
      </c>
      <c r="AK1033" s="29" t="s">
        <v>258</v>
      </c>
      <c r="AL1033" s="29" t="s">
        <v>13326</v>
      </c>
    </row>
    <row r="1034" spans="1:38" x14ac:dyDescent="0.2">
      <c r="A1034" s="35" t="s">
        <v>16</v>
      </c>
      <c r="B1034" s="36">
        <v>4782</v>
      </c>
      <c r="C1034" s="36"/>
      <c r="D1034" s="36" t="s">
        <v>1349</v>
      </c>
      <c r="E1034" s="37" t="s">
        <v>2707</v>
      </c>
      <c r="F1034" s="38" t="s">
        <v>1266</v>
      </c>
      <c r="G1034" s="38" t="s">
        <v>1268</v>
      </c>
      <c r="H1034" s="35" t="s">
        <v>1133</v>
      </c>
      <c r="I1034" s="35"/>
      <c r="J1034" s="29" t="s">
        <v>484</v>
      </c>
      <c r="K1034" s="29" t="s">
        <v>1365</v>
      </c>
      <c r="L1034" s="29" t="s">
        <v>1366</v>
      </c>
      <c r="M1034" s="39">
        <v>5.8497402573885715</v>
      </c>
      <c r="N1034" s="39">
        <v>2.4023572895277208</v>
      </c>
      <c r="O1034" s="29">
        <v>44197</v>
      </c>
      <c r="P1034" s="29">
        <v>44347</v>
      </c>
      <c r="Q1034" s="40">
        <v>0.41067759999999998</v>
      </c>
      <c r="R1034" s="39">
        <v>2.4023572895277208</v>
      </c>
      <c r="S1034" s="39">
        <v>0</v>
      </c>
      <c r="T1034" s="39">
        <v>0</v>
      </c>
      <c r="U1034" s="39">
        <v>0</v>
      </c>
      <c r="V1034" s="39">
        <v>0</v>
      </c>
      <c r="W1034" s="29" t="s">
        <v>1357</v>
      </c>
      <c r="X1034" s="29" t="s">
        <v>258</v>
      </c>
      <c r="Y1034" s="29" t="s">
        <v>1349</v>
      </c>
      <c r="Z1034" s="41" t="s">
        <v>1349</v>
      </c>
      <c r="AA1034" s="42" t="s">
        <v>1349</v>
      </c>
      <c r="AB1034" s="29" t="s">
        <v>258</v>
      </c>
      <c r="AC1034" s="29" t="s">
        <v>258</v>
      </c>
      <c r="AD1034" s="29" t="s">
        <v>265</v>
      </c>
      <c r="AE1034" s="29" t="s">
        <v>1367</v>
      </c>
      <c r="AF1034" s="29" t="s">
        <v>1368</v>
      </c>
      <c r="AG1034" s="183" t="s">
        <v>1369</v>
      </c>
      <c r="AH1034" s="29" t="s">
        <v>1413</v>
      </c>
      <c r="AI1034" s="29" t="s">
        <v>1357</v>
      </c>
      <c r="AJ1034" s="29" t="s">
        <v>258</v>
      </c>
      <c r="AK1034" s="29" t="s">
        <v>258</v>
      </c>
      <c r="AL1034" s="29" t="s">
        <v>13326</v>
      </c>
    </row>
    <row r="1035" spans="1:38" x14ac:dyDescent="0.2">
      <c r="A1035" s="35" t="s">
        <v>16</v>
      </c>
      <c r="B1035" s="36">
        <v>4786</v>
      </c>
      <c r="C1035" s="36"/>
      <c r="D1035" s="36" t="s">
        <v>1349</v>
      </c>
      <c r="E1035" s="37" t="s">
        <v>2708</v>
      </c>
      <c r="F1035" s="38" t="s">
        <v>1269</v>
      </c>
      <c r="G1035" s="38" t="s">
        <v>1273</v>
      </c>
      <c r="H1035" s="35" t="s">
        <v>1393</v>
      </c>
      <c r="I1035" s="35"/>
      <c r="J1035" s="29" t="s">
        <v>263</v>
      </c>
      <c r="K1035" s="29" t="s">
        <v>2407</v>
      </c>
      <c r="L1035" s="29" t="s">
        <v>2709</v>
      </c>
      <c r="M1035" s="39">
        <v>36.338408594730573</v>
      </c>
      <c r="N1035" s="39">
        <v>20.992208076659825</v>
      </c>
      <c r="O1035" s="29">
        <v>44197</v>
      </c>
      <c r="P1035" s="29">
        <v>44408</v>
      </c>
      <c r="Q1035" s="40">
        <v>0.57768649999999999</v>
      </c>
      <c r="R1035" s="39">
        <v>20.992208076659825</v>
      </c>
      <c r="S1035" s="39">
        <v>0</v>
      </c>
      <c r="T1035" s="39">
        <v>0</v>
      </c>
      <c r="U1035" s="39">
        <v>0</v>
      </c>
      <c r="V1035" s="39">
        <v>0</v>
      </c>
      <c r="W1035" s="29" t="s">
        <v>1357</v>
      </c>
      <c r="X1035" s="29" t="s">
        <v>258</v>
      </c>
      <c r="Y1035" s="29" t="s">
        <v>1349</v>
      </c>
      <c r="Z1035" s="41" t="s">
        <v>1349</v>
      </c>
      <c r="AA1035" s="42" t="s">
        <v>1349</v>
      </c>
      <c r="AB1035" s="29" t="s">
        <v>258</v>
      </c>
      <c r="AC1035" s="29" t="s">
        <v>258</v>
      </c>
      <c r="AD1035" s="29" t="s">
        <v>258</v>
      </c>
      <c r="AE1035" s="29" t="s">
        <v>1367</v>
      </c>
      <c r="AF1035" s="29" t="s">
        <v>2409</v>
      </c>
      <c r="AG1035" s="183" t="s">
        <v>2410</v>
      </c>
      <c r="AH1035" s="29" t="s">
        <v>1413</v>
      </c>
      <c r="AI1035" s="29" t="s">
        <v>1357</v>
      </c>
      <c r="AJ1035" s="29" t="s">
        <v>258</v>
      </c>
      <c r="AK1035" s="29" t="s">
        <v>258</v>
      </c>
      <c r="AL1035" s="29" t="s">
        <v>13326</v>
      </c>
    </row>
    <row r="1036" spans="1:38" x14ac:dyDescent="0.2">
      <c r="A1036" s="35" t="s">
        <v>16</v>
      </c>
      <c r="B1036" s="36">
        <v>4788</v>
      </c>
      <c r="C1036" s="36"/>
      <c r="D1036" s="36" t="s">
        <v>1349</v>
      </c>
      <c r="E1036" s="37" t="s">
        <v>2710</v>
      </c>
      <c r="F1036" s="38" t="s">
        <v>1266</v>
      </c>
      <c r="G1036" s="38" t="s">
        <v>1268</v>
      </c>
      <c r="H1036" s="35" t="s">
        <v>1359</v>
      </c>
      <c r="I1036" s="35"/>
      <c r="J1036" s="29" t="s">
        <v>484</v>
      </c>
      <c r="K1036" s="29" t="s">
        <v>1551</v>
      </c>
      <c r="L1036" s="29" t="s">
        <v>1384</v>
      </c>
      <c r="M1036" s="39">
        <v>34.077662373790417</v>
      </c>
      <c r="N1036" s="39">
        <v>170.27168788501027</v>
      </c>
      <c r="O1036" s="29">
        <v>44197</v>
      </c>
      <c r="P1036" s="29">
        <v>46022</v>
      </c>
      <c r="Q1036" s="40">
        <v>4.9965776999999996</v>
      </c>
      <c r="R1036" s="39">
        <v>34.035687885010262</v>
      </c>
      <c r="S1036" s="39">
        <v>34.035687885010262</v>
      </c>
      <c r="T1036" s="39">
        <v>34.035687885010262</v>
      </c>
      <c r="U1036" s="39">
        <v>34.128936344969198</v>
      </c>
      <c r="V1036" s="39">
        <v>34.035687885010262</v>
      </c>
      <c r="W1036" s="29" t="s">
        <v>265</v>
      </c>
      <c r="X1036" s="29" t="s">
        <v>11773</v>
      </c>
      <c r="Y1036" s="29">
        <v>45140</v>
      </c>
      <c r="Z1036" s="41" t="s">
        <v>11756</v>
      </c>
      <c r="AA1036" s="42" t="s">
        <v>1349</v>
      </c>
      <c r="AB1036" s="29" t="s">
        <v>258</v>
      </c>
      <c r="AC1036" s="29" t="s">
        <v>258</v>
      </c>
      <c r="AD1036" s="29" t="s">
        <v>265</v>
      </c>
      <c r="AE1036" s="29" t="s">
        <v>1353</v>
      </c>
      <c r="AF1036" s="29" t="s">
        <v>1368</v>
      </c>
      <c r="AG1036" s="183" t="s">
        <v>1369</v>
      </c>
      <c r="AH1036" s="29" t="s">
        <v>1356</v>
      </c>
      <c r="AI1036" s="29" t="s">
        <v>1357</v>
      </c>
      <c r="AJ1036" s="29" t="s">
        <v>258</v>
      </c>
      <c r="AK1036" s="29" t="s">
        <v>258</v>
      </c>
      <c r="AL1036" s="29" t="s">
        <v>13327</v>
      </c>
    </row>
    <row r="1037" spans="1:38" x14ac:dyDescent="0.2">
      <c r="A1037" s="35" t="s">
        <v>17</v>
      </c>
      <c r="B1037" s="36">
        <v>4791</v>
      </c>
      <c r="C1037" s="36"/>
      <c r="D1037" s="36" t="s">
        <v>1349</v>
      </c>
      <c r="E1037" s="37" t="s">
        <v>2711</v>
      </c>
      <c r="F1037" s="38" t="s">
        <v>1269</v>
      </c>
      <c r="G1037" s="38" t="s">
        <v>1273</v>
      </c>
      <c r="H1037" s="35" t="s">
        <v>453</v>
      </c>
      <c r="I1037" s="35" t="s">
        <v>1349</v>
      </c>
      <c r="J1037" s="29" t="s">
        <v>263</v>
      </c>
      <c r="K1037" s="29" t="s">
        <v>264</v>
      </c>
      <c r="L1037" s="29" t="s">
        <v>2577</v>
      </c>
      <c r="M1037" s="39">
        <v>0</v>
      </c>
      <c r="N1037" s="39"/>
      <c r="O1037" s="29">
        <v>44197</v>
      </c>
      <c r="P1037" s="29">
        <v>45856</v>
      </c>
      <c r="Q1037" s="40">
        <v>4.5420945000000001</v>
      </c>
      <c r="R1037" s="39"/>
      <c r="S1037" s="39"/>
      <c r="T1037" s="39"/>
      <c r="U1037" s="39"/>
      <c r="V1037" s="39"/>
      <c r="W1037" s="29" t="s">
        <v>1357</v>
      </c>
      <c r="X1037" s="29" t="s">
        <v>258</v>
      </c>
      <c r="Y1037" s="29" t="s">
        <v>1349</v>
      </c>
      <c r="Z1037" s="41" t="s">
        <v>1349</v>
      </c>
      <c r="AA1037" s="42" t="s">
        <v>1349</v>
      </c>
      <c r="AB1037" s="29" t="s">
        <v>258</v>
      </c>
      <c r="AC1037" s="29" t="s">
        <v>265</v>
      </c>
      <c r="AD1037" s="29" t="s">
        <v>265</v>
      </c>
      <c r="AE1037" s="29" t="s">
        <v>1367</v>
      </c>
      <c r="AF1037" s="29" t="s">
        <v>2409</v>
      </c>
      <c r="AG1037" s="183" t="s">
        <v>2410</v>
      </c>
      <c r="AH1037" s="29" t="s">
        <v>1356</v>
      </c>
      <c r="AI1037" s="29" t="s">
        <v>1357</v>
      </c>
      <c r="AJ1037" s="29" t="s">
        <v>258</v>
      </c>
      <c r="AK1037" s="29" t="s">
        <v>258</v>
      </c>
      <c r="AL1037" s="29" t="s">
        <v>13326</v>
      </c>
    </row>
    <row r="1038" spans="1:38" x14ac:dyDescent="0.2">
      <c r="A1038" s="35" t="s">
        <v>18</v>
      </c>
      <c r="B1038" s="36">
        <v>4791</v>
      </c>
      <c r="C1038" s="36">
        <v>2</v>
      </c>
      <c r="D1038" s="36" t="s">
        <v>2712</v>
      </c>
      <c r="E1038" s="37" t="s">
        <v>2713</v>
      </c>
      <c r="F1038" s="38" t="s">
        <v>1269</v>
      </c>
      <c r="G1038" s="38" t="s">
        <v>1273</v>
      </c>
      <c r="H1038" s="35" t="s">
        <v>453</v>
      </c>
      <c r="I1038" s="35"/>
      <c r="J1038" s="29" t="s">
        <v>263</v>
      </c>
      <c r="K1038" s="29" t="s">
        <v>264</v>
      </c>
      <c r="L1038" s="29" t="s">
        <v>2577</v>
      </c>
      <c r="M1038" s="39">
        <v>50.330838093768456</v>
      </c>
      <c r="N1038" s="39">
        <v>42.717478439425051</v>
      </c>
      <c r="O1038" s="29">
        <v>44197</v>
      </c>
      <c r="P1038" s="29">
        <v>44507</v>
      </c>
      <c r="Q1038" s="40">
        <v>0.84873370000000004</v>
      </c>
      <c r="R1038" s="39">
        <v>42.717478439425051</v>
      </c>
      <c r="S1038" s="39">
        <v>0</v>
      </c>
      <c r="T1038" s="39">
        <v>0</v>
      </c>
      <c r="U1038" s="39">
        <v>0</v>
      </c>
      <c r="V1038" s="39">
        <v>0</v>
      </c>
      <c r="W1038" s="29" t="s">
        <v>1357</v>
      </c>
      <c r="X1038" s="29" t="s">
        <v>258</v>
      </c>
      <c r="Y1038" s="29" t="s">
        <v>1349</v>
      </c>
      <c r="Z1038" s="41" t="s">
        <v>1349</v>
      </c>
      <c r="AA1038" s="42" t="s">
        <v>1349</v>
      </c>
      <c r="AB1038" s="29" t="s">
        <v>258</v>
      </c>
      <c r="AC1038" s="29" t="s">
        <v>265</v>
      </c>
      <c r="AD1038" s="29" t="s">
        <v>265</v>
      </c>
      <c r="AE1038" s="29" t="s">
        <v>1367</v>
      </c>
      <c r="AF1038" s="29" t="s">
        <v>2409</v>
      </c>
      <c r="AG1038" s="183" t="s">
        <v>2410</v>
      </c>
      <c r="AH1038" s="29" t="s">
        <v>1356</v>
      </c>
      <c r="AI1038" s="29" t="s">
        <v>1357</v>
      </c>
      <c r="AJ1038" s="29" t="s">
        <v>258</v>
      </c>
      <c r="AK1038" s="29" t="s">
        <v>258</v>
      </c>
      <c r="AL1038" s="29" t="s">
        <v>13326</v>
      </c>
    </row>
    <row r="1039" spans="1:38" x14ac:dyDescent="0.2">
      <c r="A1039" s="35" t="s">
        <v>18</v>
      </c>
      <c r="B1039" s="36">
        <v>4791</v>
      </c>
      <c r="C1039" s="36">
        <v>3</v>
      </c>
      <c r="D1039" s="36" t="s">
        <v>2714</v>
      </c>
      <c r="E1039" s="37" t="s">
        <v>2715</v>
      </c>
      <c r="F1039" s="38" t="s">
        <v>1269</v>
      </c>
      <c r="G1039" s="38" t="s">
        <v>1273</v>
      </c>
      <c r="H1039" s="35" t="s">
        <v>453</v>
      </c>
      <c r="I1039" s="35"/>
      <c r="J1039" s="29" t="s">
        <v>263</v>
      </c>
      <c r="K1039" s="29" t="s">
        <v>264</v>
      </c>
      <c r="L1039" s="29" t="s">
        <v>2577</v>
      </c>
      <c r="M1039" s="39">
        <v>49.665699349600381</v>
      </c>
      <c r="N1039" s="39">
        <v>42.152952772073924</v>
      </c>
      <c r="O1039" s="29">
        <v>44197</v>
      </c>
      <c r="P1039" s="29">
        <v>44507</v>
      </c>
      <c r="Q1039" s="40">
        <v>0.84873370000000004</v>
      </c>
      <c r="R1039" s="39">
        <v>42.152952772073924</v>
      </c>
      <c r="S1039" s="39">
        <v>0</v>
      </c>
      <c r="T1039" s="39">
        <v>0</v>
      </c>
      <c r="U1039" s="39">
        <v>0</v>
      </c>
      <c r="V1039" s="39">
        <v>0</v>
      </c>
      <c r="W1039" s="29" t="s">
        <v>1357</v>
      </c>
      <c r="X1039" s="29" t="s">
        <v>258</v>
      </c>
      <c r="Y1039" s="29" t="s">
        <v>1349</v>
      </c>
      <c r="Z1039" s="41" t="s">
        <v>1349</v>
      </c>
      <c r="AA1039" s="42" t="s">
        <v>1349</v>
      </c>
      <c r="AB1039" s="29" t="s">
        <v>258</v>
      </c>
      <c r="AC1039" s="29" t="s">
        <v>265</v>
      </c>
      <c r="AD1039" s="29" t="s">
        <v>265</v>
      </c>
      <c r="AE1039" s="29" t="s">
        <v>1367</v>
      </c>
      <c r="AF1039" s="29" t="s">
        <v>2409</v>
      </c>
      <c r="AG1039" s="183" t="s">
        <v>2410</v>
      </c>
      <c r="AH1039" s="29" t="s">
        <v>1356</v>
      </c>
      <c r="AI1039" s="29" t="s">
        <v>1357</v>
      </c>
      <c r="AJ1039" s="29" t="s">
        <v>258</v>
      </c>
      <c r="AK1039" s="29" t="s">
        <v>258</v>
      </c>
      <c r="AL1039" s="29" t="s">
        <v>13326</v>
      </c>
    </row>
    <row r="1040" spans="1:38" x14ac:dyDescent="0.2">
      <c r="A1040" s="35" t="s">
        <v>18</v>
      </c>
      <c r="B1040" s="36">
        <v>4791</v>
      </c>
      <c r="C1040" s="36">
        <v>4</v>
      </c>
      <c r="D1040" s="36" t="s">
        <v>2716</v>
      </c>
      <c r="E1040" s="37" t="s">
        <v>2717</v>
      </c>
      <c r="F1040" s="38" t="s">
        <v>1269</v>
      </c>
      <c r="G1040" s="38" t="s">
        <v>1273</v>
      </c>
      <c r="H1040" s="35" t="s">
        <v>453</v>
      </c>
      <c r="I1040" s="35"/>
      <c r="J1040" s="29" t="s">
        <v>263</v>
      </c>
      <c r="K1040" s="29" t="s">
        <v>264</v>
      </c>
      <c r="L1040" s="29" t="s">
        <v>2577</v>
      </c>
      <c r="M1040" s="39">
        <v>50.176341311563505</v>
      </c>
      <c r="N1040" s="39">
        <v>42.586351813826148</v>
      </c>
      <c r="O1040" s="29">
        <v>44197</v>
      </c>
      <c r="P1040" s="29">
        <v>44507</v>
      </c>
      <c r="Q1040" s="40">
        <v>0.84873370000000004</v>
      </c>
      <c r="R1040" s="39">
        <v>42.586351813826148</v>
      </c>
      <c r="S1040" s="39">
        <v>0</v>
      </c>
      <c r="T1040" s="39">
        <v>0</v>
      </c>
      <c r="U1040" s="39">
        <v>0</v>
      </c>
      <c r="V1040" s="39">
        <v>0</v>
      </c>
      <c r="W1040" s="29" t="s">
        <v>1357</v>
      </c>
      <c r="X1040" s="29" t="s">
        <v>258</v>
      </c>
      <c r="Y1040" s="29" t="s">
        <v>1349</v>
      </c>
      <c r="Z1040" s="41" t="s">
        <v>1349</v>
      </c>
      <c r="AA1040" s="42" t="s">
        <v>1349</v>
      </c>
      <c r="AB1040" s="29" t="s">
        <v>258</v>
      </c>
      <c r="AC1040" s="29" t="s">
        <v>265</v>
      </c>
      <c r="AD1040" s="29" t="s">
        <v>265</v>
      </c>
      <c r="AE1040" s="29" t="s">
        <v>1367</v>
      </c>
      <c r="AF1040" s="29" t="s">
        <v>2409</v>
      </c>
      <c r="AG1040" s="183" t="s">
        <v>2410</v>
      </c>
      <c r="AH1040" s="29" t="s">
        <v>1356</v>
      </c>
      <c r="AI1040" s="29" t="s">
        <v>1357</v>
      </c>
      <c r="AJ1040" s="29" t="s">
        <v>258</v>
      </c>
      <c r="AK1040" s="29" t="s">
        <v>258</v>
      </c>
      <c r="AL1040" s="29" t="s">
        <v>13326</v>
      </c>
    </row>
    <row r="1041" spans="1:38" x14ac:dyDescent="0.2">
      <c r="A1041" s="35" t="s">
        <v>18</v>
      </c>
      <c r="B1041" s="36">
        <v>4791</v>
      </c>
      <c r="C1041" s="36">
        <v>5</v>
      </c>
      <c r="D1041" s="36" t="s">
        <v>2718</v>
      </c>
      <c r="E1041" s="37" t="s">
        <v>2719</v>
      </c>
      <c r="F1041" s="38" t="s">
        <v>1269</v>
      </c>
      <c r="G1041" s="38" t="s">
        <v>1273</v>
      </c>
      <c r="H1041" s="35" t="s">
        <v>453</v>
      </c>
      <c r="I1041" s="35"/>
      <c r="J1041" s="29" t="s">
        <v>263</v>
      </c>
      <c r="K1041" s="29" t="s">
        <v>264</v>
      </c>
      <c r="L1041" s="29" t="s">
        <v>2577</v>
      </c>
      <c r="M1041" s="39">
        <v>50.095080017027129</v>
      </c>
      <c r="N1041" s="39">
        <v>42.517382614647502</v>
      </c>
      <c r="O1041" s="29">
        <v>44197</v>
      </c>
      <c r="P1041" s="29">
        <v>44507</v>
      </c>
      <c r="Q1041" s="40">
        <v>0.84873370000000004</v>
      </c>
      <c r="R1041" s="39">
        <v>42.517382614647502</v>
      </c>
      <c r="S1041" s="39">
        <v>0</v>
      </c>
      <c r="T1041" s="39">
        <v>0</v>
      </c>
      <c r="U1041" s="39">
        <v>0</v>
      </c>
      <c r="V1041" s="39">
        <v>0</v>
      </c>
      <c r="W1041" s="29" t="s">
        <v>1357</v>
      </c>
      <c r="X1041" s="29" t="s">
        <v>258</v>
      </c>
      <c r="Y1041" s="29" t="s">
        <v>1349</v>
      </c>
      <c r="Z1041" s="41" t="s">
        <v>1349</v>
      </c>
      <c r="AA1041" s="42" t="s">
        <v>1349</v>
      </c>
      <c r="AB1041" s="29" t="s">
        <v>258</v>
      </c>
      <c r="AC1041" s="29" t="s">
        <v>265</v>
      </c>
      <c r="AD1041" s="29" t="s">
        <v>265</v>
      </c>
      <c r="AE1041" s="29" t="s">
        <v>1367</v>
      </c>
      <c r="AF1041" s="29" t="s">
        <v>2409</v>
      </c>
      <c r="AG1041" s="183" t="s">
        <v>2410</v>
      </c>
      <c r="AH1041" s="29" t="s">
        <v>1356</v>
      </c>
      <c r="AI1041" s="29" t="s">
        <v>1357</v>
      </c>
      <c r="AJ1041" s="29" t="s">
        <v>258</v>
      </c>
      <c r="AK1041" s="29" t="s">
        <v>258</v>
      </c>
      <c r="AL1041" s="29" t="s">
        <v>13326</v>
      </c>
    </row>
    <row r="1042" spans="1:38" x14ac:dyDescent="0.2">
      <c r="A1042" s="35" t="s">
        <v>18</v>
      </c>
      <c r="B1042" s="36">
        <v>4791</v>
      </c>
      <c r="C1042" s="36">
        <v>6</v>
      </c>
      <c r="D1042" s="36" t="s">
        <v>2720</v>
      </c>
      <c r="E1042" s="37" t="s">
        <v>2721</v>
      </c>
      <c r="F1042" s="38" t="s">
        <v>1269</v>
      </c>
      <c r="G1042" s="38" t="s">
        <v>1273</v>
      </c>
      <c r="H1042" s="35" t="s">
        <v>453</v>
      </c>
      <c r="I1042" s="35"/>
      <c r="J1042" s="29" t="s">
        <v>263</v>
      </c>
      <c r="K1042" s="29" t="s">
        <v>264</v>
      </c>
      <c r="L1042" s="29" t="s">
        <v>2577</v>
      </c>
      <c r="M1042" s="39">
        <v>50.090063887734765</v>
      </c>
      <c r="N1042" s="39">
        <v>42.513125256673511</v>
      </c>
      <c r="O1042" s="29">
        <v>44197</v>
      </c>
      <c r="P1042" s="29">
        <v>44507</v>
      </c>
      <c r="Q1042" s="40">
        <v>0.84873370000000004</v>
      </c>
      <c r="R1042" s="39">
        <v>42.513125256673511</v>
      </c>
      <c r="S1042" s="39">
        <v>0</v>
      </c>
      <c r="T1042" s="39">
        <v>0</v>
      </c>
      <c r="U1042" s="39">
        <v>0</v>
      </c>
      <c r="V1042" s="39">
        <v>0</v>
      </c>
      <c r="W1042" s="29" t="s">
        <v>1357</v>
      </c>
      <c r="X1042" s="29" t="s">
        <v>258</v>
      </c>
      <c r="Y1042" s="29" t="s">
        <v>1349</v>
      </c>
      <c r="Z1042" s="41" t="s">
        <v>1349</v>
      </c>
      <c r="AA1042" s="42" t="s">
        <v>1349</v>
      </c>
      <c r="AB1042" s="29" t="s">
        <v>258</v>
      </c>
      <c r="AC1042" s="29" t="s">
        <v>265</v>
      </c>
      <c r="AD1042" s="29" t="s">
        <v>265</v>
      </c>
      <c r="AE1042" s="29" t="s">
        <v>1367</v>
      </c>
      <c r="AF1042" s="29" t="s">
        <v>2409</v>
      </c>
      <c r="AG1042" s="183" t="s">
        <v>2410</v>
      </c>
      <c r="AH1042" s="29" t="s">
        <v>1356</v>
      </c>
      <c r="AI1042" s="29" t="s">
        <v>1357</v>
      </c>
      <c r="AJ1042" s="29" t="s">
        <v>258</v>
      </c>
      <c r="AK1042" s="29" t="s">
        <v>258</v>
      </c>
      <c r="AL1042" s="29" t="s">
        <v>13326</v>
      </c>
    </row>
    <row r="1043" spans="1:38" x14ac:dyDescent="0.2">
      <c r="A1043" s="35" t="s">
        <v>18</v>
      </c>
      <c r="B1043" s="36">
        <v>4791</v>
      </c>
      <c r="C1043" s="36">
        <v>7</v>
      </c>
      <c r="D1043" s="36" t="s">
        <v>2722</v>
      </c>
      <c r="E1043" s="37" t="s">
        <v>2723</v>
      </c>
      <c r="F1043" s="38" t="s">
        <v>1269</v>
      </c>
      <c r="G1043" s="38" t="s">
        <v>1273</v>
      </c>
      <c r="H1043" s="35" t="s">
        <v>453</v>
      </c>
      <c r="I1043" s="35"/>
      <c r="J1043" s="29" t="s">
        <v>263</v>
      </c>
      <c r="K1043" s="29" t="s">
        <v>264</v>
      </c>
      <c r="L1043" s="29" t="s">
        <v>2577</v>
      </c>
      <c r="M1043" s="39">
        <v>48.034454103722098</v>
      </c>
      <c r="N1043" s="39">
        <v>40.76845995893224</v>
      </c>
      <c r="O1043" s="29">
        <v>44197</v>
      </c>
      <c r="P1043" s="29">
        <v>44507</v>
      </c>
      <c r="Q1043" s="40">
        <v>0.84873370000000004</v>
      </c>
      <c r="R1043" s="39">
        <v>40.76845995893224</v>
      </c>
      <c r="S1043" s="39">
        <v>0</v>
      </c>
      <c r="T1043" s="39">
        <v>0</v>
      </c>
      <c r="U1043" s="39">
        <v>0</v>
      </c>
      <c r="V1043" s="39">
        <v>0</v>
      </c>
      <c r="W1043" s="29" t="s">
        <v>1357</v>
      </c>
      <c r="X1043" s="29" t="s">
        <v>258</v>
      </c>
      <c r="Y1043" s="29" t="s">
        <v>1349</v>
      </c>
      <c r="Z1043" s="41" t="s">
        <v>1349</v>
      </c>
      <c r="AA1043" s="42" t="s">
        <v>1349</v>
      </c>
      <c r="AB1043" s="29" t="s">
        <v>258</v>
      </c>
      <c r="AC1043" s="29" t="s">
        <v>265</v>
      </c>
      <c r="AD1043" s="29" t="s">
        <v>265</v>
      </c>
      <c r="AE1043" s="29" t="s">
        <v>1367</v>
      </c>
      <c r="AF1043" s="29" t="s">
        <v>2409</v>
      </c>
      <c r="AG1043" s="183" t="s">
        <v>2410</v>
      </c>
      <c r="AH1043" s="29" t="s">
        <v>1356</v>
      </c>
      <c r="AI1043" s="29" t="s">
        <v>1357</v>
      </c>
      <c r="AJ1043" s="29" t="s">
        <v>258</v>
      </c>
      <c r="AK1043" s="29" t="s">
        <v>258</v>
      </c>
      <c r="AL1043" s="29" t="s">
        <v>13326</v>
      </c>
    </row>
    <row r="1044" spans="1:38" x14ac:dyDescent="0.2">
      <c r="A1044" s="35" t="s">
        <v>18</v>
      </c>
      <c r="B1044" s="36">
        <v>4791</v>
      </c>
      <c r="C1044" s="36">
        <v>8</v>
      </c>
      <c r="D1044" s="36" t="s">
        <v>2724</v>
      </c>
      <c r="E1044" s="37" t="s">
        <v>2725</v>
      </c>
      <c r="F1044" s="38" t="s">
        <v>1269</v>
      </c>
      <c r="G1044" s="38" t="s">
        <v>1273</v>
      </c>
      <c r="H1044" s="35" t="s">
        <v>453</v>
      </c>
      <c r="I1044" s="35"/>
      <c r="J1044" s="29" t="s">
        <v>263</v>
      </c>
      <c r="K1044" s="29" t="s">
        <v>264</v>
      </c>
      <c r="L1044" s="29" t="s">
        <v>2577</v>
      </c>
      <c r="M1044" s="39">
        <v>48.734705752936762</v>
      </c>
      <c r="N1044" s="39">
        <v>41.362787132101303</v>
      </c>
      <c r="O1044" s="29">
        <v>44197</v>
      </c>
      <c r="P1044" s="29">
        <v>44507</v>
      </c>
      <c r="Q1044" s="40">
        <v>0.84873370000000004</v>
      </c>
      <c r="R1044" s="39">
        <v>41.362787132101303</v>
      </c>
      <c r="S1044" s="39">
        <v>0</v>
      </c>
      <c r="T1044" s="39">
        <v>0</v>
      </c>
      <c r="U1044" s="39">
        <v>0</v>
      </c>
      <c r="V1044" s="39">
        <v>0</v>
      </c>
      <c r="W1044" s="29" t="s">
        <v>1357</v>
      </c>
      <c r="X1044" s="29" t="s">
        <v>258</v>
      </c>
      <c r="Y1044" s="29" t="s">
        <v>1349</v>
      </c>
      <c r="Z1044" s="41" t="s">
        <v>1349</v>
      </c>
      <c r="AA1044" s="42" t="s">
        <v>1349</v>
      </c>
      <c r="AB1044" s="29" t="s">
        <v>258</v>
      </c>
      <c r="AC1044" s="29" t="s">
        <v>265</v>
      </c>
      <c r="AD1044" s="29" t="s">
        <v>265</v>
      </c>
      <c r="AE1044" s="29" t="s">
        <v>1367</v>
      </c>
      <c r="AF1044" s="29" t="s">
        <v>2409</v>
      </c>
      <c r="AG1044" s="183" t="s">
        <v>2410</v>
      </c>
      <c r="AH1044" s="29" t="s">
        <v>1356</v>
      </c>
      <c r="AI1044" s="29" t="s">
        <v>1357</v>
      </c>
      <c r="AJ1044" s="29" t="s">
        <v>258</v>
      </c>
      <c r="AK1044" s="29" t="s">
        <v>258</v>
      </c>
      <c r="AL1044" s="29" t="s">
        <v>13326</v>
      </c>
    </row>
    <row r="1045" spans="1:38" x14ac:dyDescent="0.2">
      <c r="A1045" s="35" t="s">
        <v>18</v>
      </c>
      <c r="B1045" s="36">
        <v>4791</v>
      </c>
      <c r="C1045" s="36">
        <v>9</v>
      </c>
      <c r="D1045" s="36" t="s">
        <v>2726</v>
      </c>
      <c r="E1045" s="37" t="s">
        <v>2727</v>
      </c>
      <c r="F1045" s="38" t="s">
        <v>1269</v>
      </c>
      <c r="G1045" s="38" t="s">
        <v>1273</v>
      </c>
      <c r="H1045" s="35" t="s">
        <v>453</v>
      </c>
      <c r="I1045" s="35"/>
      <c r="J1045" s="29" t="s">
        <v>263</v>
      </c>
      <c r="K1045" s="29" t="s">
        <v>264</v>
      </c>
      <c r="L1045" s="29" t="s">
        <v>2577</v>
      </c>
      <c r="M1045" s="39">
        <v>50.261615509533769</v>
      </c>
      <c r="N1045" s="39">
        <v>42.658726899383986</v>
      </c>
      <c r="O1045" s="29">
        <v>44197</v>
      </c>
      <c r="P1045" s="29">
        <v>44507</v>
      </c>
      <c r="Q1045" s="40">
        <v>0.84873370000000004</v>
      </c>
      <c r="R1045" s="39">
        <v>42.658726899383986</v>
      </c>
      <c r="S1045" s="39">
        <v>0</v>
      </c>
      <c r="T1045" s="39">
        <v>0</v>
      </c>
      <c r="U1045" s="39">
        <v>0</v>
      </c>
      <c r="V1045" s="39">
        <v>0</v>
      </c>
      <c r="W1045" s="29" t="s">
        <v>1357</v>
      </c>
      <c r="X1045" s="29" t="s">
        <v>258</v>
      </c>
      <c r="Y1045" s="29" t="s">
        <v>1349</v>
      </c>
      <c r="Z1045" s="41" t="s">
        <v>1349</v>
      </c>
      <c r="AA1045" s="42" t="s">
        <v>1349</v>
      </c>
      <c r="AB1045" s="29" t="s">
        <v>258</v>
      </c>
      <c r="AC1045" s="29" t="s">
        <v>265</v>
      </c>
      <c r="AD1045" s="29" t="s">
        <v>265</v>
      </c>
      <c r="AE1045" s="29" t="s">
        <v>1367</v>
      </c>
      <c r="AF1045" s="29" t="s">
        <v>2409</v>
      </c>
      <c r="AG1045" s="183" t="s">
        <v>2410</v>
      </c>
      <c r="AH1045" s="29" t="s">
        <v>1356</v>
      </c>
      <c r="AI1045" s="29" t="s">
        <v>1357</v>
      </c>
      <c r="AJ1045" s="29" t="s">
        <v>258</v>
      </c>
      <c r="AK1045" s="29" t="s">
        <v>258</v>
      </c>
      <c r="AL1045" s="29" t="s">
        <v>13326</v>
      </c>
    </row>
    <row r="1046" spans="1:38" x14ac:dyDescent="0.2">
      <c r="A1046" s="35" t="s">
        <v>18</v>
      </c>
      <c r="B1046" s="36">
        <v>4791</v>
      </c>
      <c r="C1046" s="36">
        <v>10</v>
      </c>
      <c r="D1046" s="36" t="s">
        <v>2728</v>
      </c>
      <c r="E1046" s="37" t="s">
        <v>2729</v>
      </c>
      <c r="F1046" s="38" t="s">
        <v>1269</v>
      </c>
      <c r="G1046" s="38" t="s">
        <v>1273</v>
      </c>
      <c r="H1046" s="35" t="s">
        <v>453</v>
      </c>
      <c r="I1046" s="35"/>
      <c r="J1046" s="29" t="s">
        <v>263</v>
      </c>
      <c r="K1046" s="29" t="s">
        <v>264</v>
      </c>
      <c r="L1046" s="29" t="s">
        <v>2577</v>
      </c>
      <c r="M1046" s="39">
        <v>49.807154195645175</v>
      </c>
      <c r="N1046" s="39">
        <v>42.273010266940453</v>
      </c>
      <c r="O1046" s="29">
        <v>44197</v>
      </c>
      <c r="P1046" s="29">
        <v>44507</v>
      </c>
      <c r="Q1046" s="40">
        <v>0.84873370000000004</v>
      </c>
      <c r="R1046" s="39">
        <v>42.273010266940453</v>
      </c>
      <c r="S1046" s="39">
        <v>0</v>
      </c>
      <c r="T1046" s="39">
        <v>0</v>
      </c>
      <c r="U1046" s="39">
        <v>0</v>
      </c>
      <c r="V1046" s="39">
        <v>0</v>
      </c>
      <c r="W1046" s="29" t="s">
        <v>1357</v>
      </c>
      <c r="X1046" s="29" t="s">
        <v>258</v>
      </c>
      <c r="Y1046" s="29" t="s">
        <v>1349</v>
      </c>
      <c r="Z1046" s="41" t="s">
        <v>1349</v>
      </c>
      <c r="AA1046" s="42" t="s">
        <v>1349</v>
      </c>
      <c r="AB1046" s="29" t="s">
        <v>258</v>
      </c>
      <c r="AC1046" s="29" t="s">
        <v>265</v>
      </c>
      <c r="AD1046" s="29" t="s">
        <v>265</v>
      </c>
      <c r="AE1046" s="29" t="s">
        <v>1367</v>
      </c>
      <c r="AF1046" s="29" t="s">
        <v>2409</v>
      </c>
      <c r="AG1046" s="183" t="s">
        <v>2410</v>
      </c>
      <c r="AH1046" s="29" t="s">
        <v>1356</v>
      </c>
      <c r="AI1046" s="29" t="s">
        <v>1357</v>
      </c>
      <c r="AJ1046" s="29" t="s">
        <v>258</v>
      </c>
      <c r="AK1046" s="29" t="s">
        <v>258</v>
      </c>
      <c r="AL1046" s="29" t="s">
        <v>13326</v>
      </c>
    </row>
    <row r="1047" spans="1:38" x14ac:dyDescent="0.2">
      <c r="A1047" s="35" t="s">
        <v>18</v>
      </c>
      <c r="B1047" s="36">
        <v>4791</v>
      </c>
      <c r="C1047" s="36">
        <v>11</v>
      </c>
      <c r="D1047" s="36" t="s">
        <v>2730</v>
      </c>
      <c r="E1047" s="37" t="s">
        <v>2731</v>
      </c>
      <c r="F1047" s="38" t="s">
        <v>1269</v>
      </c>
      <c r="G1047" s="38" t="s">
        <v>1273</v>
      </c>
      <c r="H1047" s="35" t="s">
        <v>453</v>
      </c>
      <c r="I1047" s="35"/>
      <c r="J1047" s="29" t="s">
        <v>263</v>
      </c>
      <c r="K1047" s="29" t="s">
        <v>264</v>
      </c>
      <c r="L1047" s="29" t="s">
        <v>2577</v>
      </c>
      <c r="M1047" s="39">
        <v>46.991099210909411</v>
      </c>
      <c r="N1047" s="39">
        <v>39.882929500342229</v>
      </c>
      <c r="O1047" s="29">
        <v>44197</v>
      </c>
      <c r="P1047" s="29">
        <v>44507</v>
      </c>
      <c r="Q1047" s="40">
        <v>0.84873370000000004</v>
      </c>
      <c r="R1047" s="39">
        <v>39.882929500342229</v>
      </c>
      <c r="S1047" s="39">
        <v>0</v>
      </c>
      <c r="T1047" s="39">
        <v>0</v>
      </c>
      <c r="U1047" s="39">
        <v>0</v>
      </c>
      <c r="V1047" s="39">
        <v>0</v>
      </c>
      <c r="W1047" s="29" t="s">
        <v>1357</v>
      </c>
      <c r="X1047" s="29" t="s">
        <v>258</v>
      </c>
      <c r="Y1047" s="29" t="s">
        <v>1349</v>
      </c>
      <c r="Z1047" s="41" t="s">
        <v>1349</v>
      </c>
      <c r="AA1047" s="42" t="s">
        <v>1349</v>
      </c>
      <c r="AB1047" s="29" t="s">
        <v>258</v>
      </c>
      <c r="AC1047" s="29" t="s">
        <v>265</v>
      </c>
      <c r="AD1047" s="29" t="s">
        <v>265</v>
      </c>
      <c r="AE1047" s="29" t="s">
        <v>1367</v>
      </c>
      <c r="AF1047" s="29" t="s">
        <v>2409</v>
      </c>
      <c r="AG1047" s="183" t="s">
        <v>2410</v>
      </c>
      <c r="AH1047" s="29" t="s">
        <v>1356</v>
      </c>
      <c r="AI1047" s="29" t="s">
        <v>1357</v>
      </c>
      <c r="AJ1047" s="29" t="s">
        <v>258</v>
      </c>
      <c r="AK1047" s="29" t="s">
        <v>258</v>
      </c>
      <c r="AL1047" s="29" t="s">
        <v>13326</v>
      </c>
    </row>
    <row r="1048" spans="1:38" x14ac:dyDescent="0.2">
      <c r="A1048" s="35" t="s">
        <v>18</v>
      </c>
      <c r="B1048" s="36">
        <v>4791</v>
      </c>
      <c r="C1048" s="36">
        <v>12</v>
      </c>
      <c r="D1048" s="36" t="s">
        <v>2732</v>
      </c>
      <c r="E1048" s="37" t="s">
        <v>2733</v>
      </c>
      <c r="F1048" s="38" t="s">
        <v>1269</v>
      </c>
      <c r="G1048" s="38" t="s">
        <v>1273</v>
      </c>
      <c r="H1048" s="35" t="s">
        <v>453</v>
      </c>
      <c r="I1048" s="35"/>
      <c r="J1048" s="29" t="s">
        <v>263</v>
      </c>
      <c r="K1048" s="29" t="s">
        <v>264</v>
      </c>
      <c r="L1048" s="29" t="s">
        <v>2577</v>
      </c>
      <c r="M1048" s="39">
        <v>49.620875307548758</v>
      </c>
      <c r="N1048" s="39">
        <v>100.66822176591374</v>
      </c>
      <c r="O1048" s="29">
        <v>44197</v>
      </c>
      <c r="P1048" s="29">
        <v>44938</v>
      </c>
      <c r="Q1048" s="40">
        <v>2.0287473999999999</v>
      </c>
      <c r="R1048" s="39">
        <v>49.520082135523609</v>
      </c>
      <c r="S1048" s="39">
        <v>49.520082135523609</v>
      </c>
      <c r="T1048" s="39">
        <v>1.6280574948665298</v>
      </c>
      <c r="U1048" s="39">
        <v>0</v>
      </c>
      <c r="V1048" s="39">
        <v>0</v>
      </c>
      <c r="W1048" s="29" t="s">
        <v>1357</v>
      </c>
      <c r="X1048" s="29" t="s">
        <v>258</v>
      </c>
      <c r="Y1048" s="29" t="s">
        <v>1349</v>
      </c>
      <c r="Z1048" s="41" t="s">
        <v>1349</v>
      </c>
      <c r="AA1048" s="42" t="s">
        <v>1349</v>
      </c>
      <c r="AB1048" s="29" t="s">
        <v>258</v>
      </c>
      <c r="AC1048" s="29" t="s">
        <v>265</v>
      </c>
      <c r="AD1048" s="29" t="s">
        <v>265</v>
      </c>
      <c r="AE1048" s="29" t="s">
        <v>1367</v>
      </c>
      <c r="AF1048" s="29" t="s">
        <v>2409</v>
      </c>
      <c r="AG1048" s="183" t="s">
        <v>2410</v>
      </c>
      <c r="AH1048" s="29" t="s">
        <v>1356</v>
      </c>
      <c r="AI1048" s="29" t="s">
        <v>1357</v>
      </c>
      <c r="AJ1048" s="29" t="s">
        <v>258</v>
      </c>
      <c r="AK1048" s="29" t="s">
        <v>258</v>
      </c>
      <c r="AL1048" s="29" t="s">
        <v>13326</v>
      </c>
    </row>
    <row r="1049" spans="1:38" x14ac:dyDescent="0.2">
      <c r="A1049" s="35" t="s">
        <v>18</v>
      </c>
      <c r="B1049" s="36">
        <v>4791</v>
      </c>
      <c r="C1049" s="36">
        <v>13</v>
      </c>
      <c r="D1049" s="36" t="s">
        <v>2734</v>
      </c>
      <c r="E1049" s="37" t="s">
        <v>2735</v>
      </c>
      <c r="F1049" s="38" t="s">
        <v>1269</v>
      </c>
      <c r="G1049" s="38" t="s">
        <v>1273</v>
      </c>
      <c r="H1049" s="35" t="s">
        <v>453</v>
      </c>
      <c r="I1049" s="35"/>
      <c r="J1049" s="29" t="s">
        <v>263</v>
      </c>
      <c r="K1049" s="29" t="s">
        <v>264</v>
      </c>
      <c r="L1049" s="29" t="s">
        <v>2577</v>
      </c>
      <c r="M1049" s="39">
        <v>49.338494736117021</v>
      </c>
      <c r="N1049" s="39">
        <v>100.09534291581109</v>
      </c>
      <c r="O1049" s="29">
        <v>44197</v>
      </c>
      <c r="P1049" s="29">
        <v>44938</v>
      </c>
      <c r="Q1049" s="40">
        <v>2.0287473999999999</v>
      </c>
      <c r="R1049" s="39">
        <v>49.238275154004107</v>
      </c>
      <c r="S1049" s="39">
        <v>49.238275154004107</v>
      </c>
      <c r="T1049" s="39">
        <v>1.6187926078028747</v>
      </c>
      <c r="U1049" s="39">
        <v>0</v>
      </c>
      <c r="V1049" s="39">
        <v>0</v>
      </c>
      <c r="W1049" s="29" t="s">
        <v>1357</v>
      </c>
      <c r="X1049" s="29" t="s">
        <v>258</v>
      </c>
      <c r="Y1049" s="29" t="s">
        <v>1349</v>
      </c>
      <c r="Z1049" s="41" t="s">
        <v>1349</v>
      </c>
      <c r="AA1049" s="42" t="s">
        <v>1349</v>
      </c>
      <c r="AB1049" s="29" t="s">
        <v>258</v>
      </c>
      <c r="AC1049" s="29" t="s">
        <v>265</v>
      </c>
      <c r="AD1049" s="29" t="s">
        <v>265</v>
      </c>
      <c r="AE1049" s="29" t="s">
        <v>1367</v>
      </c>
      <c r="AF1049" s="29" t="s">
        <v>2409</v>
      </c>
      <c r="AG1049" s="183" t="s">
        <v>2410</v>
      </c>
      <c r="AH1049" s="29" t="s">
        <v>1356</v>
      </c>
      <c r="AI1049" s="29" t="s">
        <v>1357</v>
      </c>
      <c r="AJ1049" s="29" t="s">
        <v>258</v>
      </c>
      <c r="AK1049" s="29" t="s">
        <v>258</v>
      </c>
      <c r="AL1049" s="29" t="s">
        <v>13326</v>
      </c>
    </row>
    <row r="1050" spans="1:38" x14ac:dyDescent="0.2">
      <c r="A1050" s="35" t="s">
        <v>18</v>
      </c>
      <c r="B1050" s="36">
        <v>4791</v>
      </c>
      <c r="C1050" s="36">
        <v>14</v>
      </c>
      <c r="D1050" s="36" t="s">
        <v>2736</v>
      </c>
      <c r="E1050" s="37" t="s">
        <v>2737</v>
      </c>
      <c r="F1050" s="38" t="s">
        <v>1269</v>
      </c>
      <c r="G1050" s="38" t="s">
        <v>1273</v>
      </c>
      <c r="H1050" s="35" t="s">
        <v>453</v>
      </c>
      <c r="I1050" s="35"/>
      <c r="J1050" s="29" t="s">
        <v>263</v>
      </c>
      <c r="K1050" s="29" t="s">
        <v>264</v>
      </c>
      <c r="L1050" s="29" t="s">
        <v>2577</v>
      </c>
      <c r="M1050" s="39">
        <v>49.670942784752981</v>
      </c>
      <c r="N1050" s="39">
        <v>100.76979603011637</v>
      </c>
      <c r="O1050" s="29">
        <v>44197</v>
      </c>
      <c r="P1050" s="29">
        <v>44938</v>
      </c>
      <c r="Q1050" s="40">
        <v>2.0287473999999999</v>
      </c>
      <c r="R1050" s="39">
        <v>49.57004791238878</v>
      </c>
      <c r="S1050" s="39">
        <v>49.57004791238878</v>
      </c>
      <c r="T1050" s="39">
        <v>1.6297002053388092</v>
      </c>
      <c r="U1050" s="39">
        <v>0</v>
      </c>
      <c r="V1050" s="39">
        <v>0</v>
      </c>
      <c r="W1050" s="29" t="s">
        <v>1357</v>
      </c>
      <c r="X1050" s="29" t="s">
        <v>258</v>
      </c>
      <c r="Y1050" s="29" t="s">
        <v>1349</v>
      </c>
      <c r="Z1050" s="41" t="s">
        <v>1349</v>
      </c>
      <c r="AA1050" s="42" t="s">
        <v>1349</v>
      </c>
      <c r="AB1050" s="29" t="s">
        <v>258</v>
      </c>
      <c r="AC1050" s="29" t="s">
        <v>265</v>
      </c>
      <c r="AD1050" s="29" t="s">
        <v>265</v>
      </c>
      <c r="AE1050" s="29" t="s">
        <v>1367</v>
      </c>
      <c r="AF1050" s="29" t="s">
        <v>2409</v>
      </c>
      <c r="AG1050" s="183" t="s">
        <v>2410</v>
      </c>
      <c r="AH1050" s="29" t="s">
        <v>1356</v>
      </c>
      <c r="AI1050" s="29" t="s">
        <v>1357</v>
      </c>
      <c r="AJ1050" s="29" t="s">
        <v>258</v>
      </c>
      <c r="AK1050" s="29" t="s">
        <v>258</v>
      </c>
      <c r="AL1050" s="29" t="s">
        <v>13326</v>
      </c>
    </row>
    <row r="1051" spans="1:38" x14ac:dyDescent="0.2">
      <c r="A1051" s="35" t="s">
        <v>18</v>
      </c>
      <c r="B1051" s="36">
        <v>4791</v>
      </c>
      <c r="C1051" s="36">
        <v>15</v>
      </c>
      <c r="D1051" s="36" t="s">
        <v>2738</v>
      </c>
      <c r="E1051" s="37" t="s">
        <v>2739</v>
      </c>
      <c r="F1051" s="38" t="s">
        <v>1269</v>
      </c>
      <c r="G1051" s="38" t="s">
        <v>1273</v>
      </c>
      <c r="H1051" s="35" t="s">
        <v>453</v>
      </c>
      <c r="I1051" s="35"/>
      <c r="J1051" s="29" t="s">
        <v>263</v>
      </c>
      <c r="K1051" s="29" t="s">
        <v>264</v>
      </c>
      <c r="L1051" s="29" t="s">
        <v>2577</v>
      </c>
      <c r="M1051" s="39">
        <v>49.637898249798205</v>
      </c>
      <c r="N1051" s="39">
        <v>100.70275701574265</v>
      </c>
      <c r="O1051" s="29">
        <v>44197</v>
      </c>
      <c r="P1051" s="29">
        <v>44938</v>
      </c>
      <c r="Q1051" s="40">
        <v>2.0287473999999999</v>
      </c>
      <c r="R1051" s="39">
        <v>49.537070499657773</v>
      </c>
      <c r="S1051" s="39">
        <v>49.537070499657773</v>
      </c>
      <c r="T1051" s="39">
        <v>1.6286160164271049</v>
      </c>
      <c r="U1051" s="39">
        <v>0</v>
      </c>
      <c r="V1051" s="39">
        <v>0</v>
      </c>
      <c r="W1051" s="29" t="s">
        <v>1357</v>
      </c>
      <c r="X1051" s="29" t="s">
        <v>258</v>
      </c>
      <c r="Y1051" s="29" t="s">
        <v>1349</v>
      </c>
      <c r="Z1051" s="41" t="s">
        <v>1349</v>
      </c>
      <c r="AA1051" s="42" t="s">
        <v>1349</v>
      </c>
      <c r="AB1051" s="29" t="s">
        <v>258</v>
      </c>
      <c r="AC1051" s="29" t="s">
        <v>265</v>
      </c>
      <c r="AD1051" s="29" t="s">
        <v>265</v>
      </c>
      <c r="AE1051" s="29" t="s">
        <v>1367</v>
      </c>
      <c r="AF1051" s="29" t="s">
        <v>2409</v>
      </c>
      <c r="AG1051" s="183" t="s">
        <v>2410</v>
      </c>
      <c r="AH1051" s="29" t="s">
        <v>1356</v>
      </c>
      <c r="AI1051" s="29" t="s">
        <v>1357</v>
      </c>
      <c r="AJ1051" s="29" t="s">
        <v>258</v>
      </c>
      <c r="AK1051" s="29" t="s">
        <v>258</v>
      </c>
      <c r="AL1051" s="29" t="s">
        <v>13326</v>
      </c>
    </row>
    <row r="1052" spans="1:38" x14ac:dyDescent="0.2">
      <c r="A1052" s="35" t="s">
        <v>18</v>
      </c>
      <c r="B1052" s="36">
        <v>4791</v>
      </c>
      <c r="C1052" s="36">
        <v>16</v>
      </c>
      <c r="D1052" s="36" t="s">
        <v>2740</v>
      </c>
      <c r="E1052" s="37" t="s">
        <v>2741</v>
      </c>
      <c r="F1052" s="38" t="s">
        <v>1269</v>
      </c>
      <c r="G1052" s="38" t="s">
        <v>1273</v>
      </c>
      <c r="H1052" s="35" t="s">
        <v>453</v>
      </c>
      <c r="I1052" s="35"/>
      <c r="J1052" s="29" t="s">
        <v>263</v>
      </c>
      <c r="K1052" s="29" t="s">
        <v>264</v>
      </c>
      <c r="L1052" s="29" t="s">
        <v>2577</v>
      </c>
      <c r="M1052" s="39">
        <v>50.255730918498159</v>
      </c>
      <c r="N1052" s="39">
        <v>101.95618343600275</v>
      </c>
      <c r="O1052" s="29">
        <v>44197</v>
      </c>
      <c r="P1052" s="29">
        <v>44938</v>
      </c>
      <c r="Q1052" s="40">
        <v>2.0287473999999999</v>
      </c>
      <c r="R1052" s="39">
        <v>50.153648186173861</v>
      </c>
      <c r="S1052" s="39">
        <v>50.153648186173861</v>
      </c>
      <c r="T1052" s="39">
        <v>1.648887063655031</v>
      </c>
      <c r="U1052" s="39">
        <v>0</v>
      </c>
      <c r="V1052" s="39">
        <v>0</v>
      </c>
      <c r="W1052" s="29" t="s">
        <v>1357</v>
      </c>
      <c r="X1052" s="29" t="s">
        <v>258</v>
      </c>
      <c r="Y1052" s="29" t="s">
        <v>1349</v>
      </c>
      <c r="Z1052" s="41" t="s">
        <v>1349</v>
      </c>
      <c r="AA1052" s="42" t="s">
        <v>1349</v>
      </c>
      <c r="AB1052" s="29" t="s">
        <v>258</v>
      </c>
      <c r="AC1052" s="29" t="s">
        <v>265</v>
      </c>
      <c r="AD1052" s="29" t="s">
        <v>265</v>
      </c>
      <c r="AE1052" s="29" t="s">
        <v>1367</v>
      </c>
      <c r="AF1052" s="29" t="s">
        <v>2409</v>
      </c>
      <c r="AG1052" s="183" t="s">
        <v>2410</v>
      </c>
      <c r="AH1052" s="29" t="s">
        <v>1356</v>
      </c>
      <c r="AI1052" s="29" t="s">
        <v>1357</v>
      </c>
      <c r="AJ1052" s="29" t="s">
        <v>258</v>
      </c>
      <c r="AK1052" s="29" t="s">
        <v>258</v>
      </c>
      <c r="AL1052" s="29" t="s">
        <v>13326</v>
      </c>
    </row>
    <row r="1053" spans="1:38" x14ac:dyDescent="0.2">
      <c r="A1053" s="35" t="s">
        <v>18</v>
      </c>
      <c r="B1053" s="36">
        <v>4791</v>
      </c>
      <c r="C1053" s="36">
        <v>17</v>
      </c>
      <c r="D1053" s="36" t="s">
        <v>2742</v>
      </c>
      <c r="E1053" s="37" t="s">
        <v>2743</v>
      </c>
      <c r="F1053" s="38" t="s">
        <v>1269</v>
      </c>
      <c r="G1053" s="38" t="s">
        <v>1273</v>
      </c>
      <c r="H1053" s="35" t="s">
        <v>453</v>
      </c>
      <c r="I1053" s="35"/>
      <c r="J1053" s="29" t="s">
        <v>263</v>
      </c>
      <c r="K1053" s="29" t="s">
        <v>264</v>
      </c>
      <c r="L1053" s="29" t="s">
        <v>2577</v>
      </c>
      <c r="M1053" s="39">
        <v>50.17462160542734</v>
      </c>
      <c r="N1053" s="39">
        <v>101.79163312799453</v>
      </c>
      <c r="O1053" s="29">
        <v>44197</v>
      </c>
      <c r="P1053" s="29">
        <v>44938</v>
      </c>
      <c r="Q1053" s="40">
        <v>2.0287473999999999</v>
      </c>
      <c r="R1053" s="39">
        <v>50.072703627652295</v>
      </c>
      <c r="S1053" s="39">
        <v>50.072703627652295</v>
      </c>
      <c r="T1053" s="39">
        <v>1.6462258726899386</v>
      </c>
      <c r="U1053" s="39">
        <v>0</v>
      </c>
      <c r="V1053" s="39">
        <v>0</v>
      </c>
      <c r="W1053" s="29" t="s">
        <v>1357</v>
      </c>
      <c r="X1053" s="29" t="s">
        <v>258</v>
      </c>
      <c r="Y1053" s="29" t="s">
        <v>1349</v>
      </c>
      <c r="Z1053" s="41" t="s">
        <v>1349</v>
      </c>
      <c r="AA1053" s="42" t="s">
        <v>1349</v>
      </c>
      <c r="AB1053" s="29" t="s">
        <v>258</v>
      </c>
      <c r="AC1053" s="29" t="s">
        <v>265</v>
      </c>
      <c r="AD1053" s="29" t="s">
        <v>265</v>
      </c>
      <c r="AE1053" s="29" t="s">
        <v>1367</v>
      </c>
      <c r="AF1053" s="29" t="s">
        <v>2409</v>
      </c>
      <c r="AG1053" s="183" t="s">
        <v>2410</v>
      </c>
      <c r="AH1053" s="29" t="s">
        <v>1356</v>
      </c>
      <c r="AI1053" s="29" t="s">
        <v>1357</v>
      </c>
      <c r="AJ1053" s="29" t="s">
        <v>258</v>
      </c>
      <c r="AK1053" s="29" t="s">
        <v>258</v>
      </c>
      <c r="AL1053" s="29" t="s">
        <v>13326</v>
      </c>
    </row>
    <row r="1054" spans="1:38" x14ac:dyDescent="0.2">
      <c r="A1054" s="35" t="s">
        <v>18</v>
      </c>
      <c r="B1054" s="36">
        <v>4791</v>
      </c>
      <c r="C1054" s="36">
        <v>18</v>
      </c>
      <c r="D1054" s="36" t="s">
        <v>2744</v>
      </c>
      <c r="E1054" s="37" t="s">
        <v>2745</v>
      </c>
      <c r="F1054" s="38" t="s">
        <v>1269</v>
      </c>
      <c r="G1054" s="38" t="s">
        <v>1273</v>
      </c>
      <c r="H1054" s="35" t="s">
        <v>453</v>
      </c>
      <c r="I1054" s="35"/>
      <c r="J1054" s="29" t="s">
        <v>263</v>
      </c>
      <c r="K1054" s="29" t="s">
        <v>264</v>
      </c>
      <c r="L1054" s="29" t="s">
        <v>2577</v>
      </c>
      <c r="M1054" s="39">
        <v>50.198653994485348</v>
      </c>
      <c r="N1054" s="39">
        <v>101.84038877481176</v>
      </c>
      <c r="O1054" s="29">
        <v>44197</v>
      </c>
      <c r="P1054" s="29">
        <v>44938</v>
      </c>
      <c r="Q1054" s="40">
        <v>2.0287473999999999</v>
      </c>
      <c r="R1054" s="39">
        <v>50.096687200547564</v>
      </c>
      <c r="S1054" s="39">
        <v>50.096687200547564</v>
      </c>
      <c r="T1054" s="39">
        <v>1.6470143737166325</v>
      </c>
      <c r="U1054" s="39">
        <v>0</v>
      </c>
      <c r="V1054" s="39">
        <v>0</v>
      </c>
      <c r="W1054" s="29" t="s">
        <v>1357</v>
      </c>
      <c r="X1054" s="29" t="s">
        <v>258</v>
      </c>
      <c r="Y1054" s="29" t="s">
        <v>1349</v>
      </c>
      <c r="Z1054" s="41" t="s">
        <v>1349</v>
      </c>
      <c r="AA1054" s="42" t="s">
        <v>1349</v>
      </c>
      <c r="AB1054" s="29" t="s">
        <v>258</v>
      </c>
      <c r="AC1054" s="29" t="s">
        <v>265</v>
      </c>
      <c r="AD1054" s="29" t="s">
        <v>265</v>
      </c>
      <c r="AE1054" s="29" t="s">
        <v>1367</v>
      </c>
      <c r="AF1054" s="29" t="s">
        <v>2409</v>
      </c>
      <c r="AG1054" s="183" t="s">
        <v>2410</v>
      </c>
      <c r="AH1054" s="29" t="s">
        <v>1356</v>
      </c>
      <c r="AI1054" s="29" t="s">
        <v>1357</v>
      </c>
      <c r="AJ1054" s="29" t="s">
        <v>258</v>
      </c>
      <c r="AK1054" s="29" t="s">
        <v>258</v>
      </c>
      <c r="AL1054" s="29" t="s">
        <v>13326</v>
      </c>
    </row>
    <row r="1055" spans="1:38" x14ac:dyDescent="0.2">
      <c r="A1055" s="35" t="s">
        <v>18</v>
      </c>
      <c r="B1055" s="36">
        <v>4791</v>
      </c>
      <c r="C1055" s="36">
        <v>19</v>
      </c>
      <c r="D1055" s="36" t="s">
        <v>2746</v>
      </c>
      <c r="E1055" s="37" t="s">
        <v>2747</v>
      </c>
      <c r="F1055" s="38" t="s">
        <v>1269</v>
      </c>
      <c r="G1055" s="38" t="s">
        <v>1273</v>
      </c>
      <c r="H1055" s="35" t="s">
        <v>453</v>
      </c>
      <c r="I1055" s="35"/>
      <c r="J1055" s="29" t="s">
        <v>263</v>
      </c>
      <c r="K1055" s="29" t="s">
        <v>264</v>
      </c>
      <c r="L1055" s="29" t="s">
        <v>2577</v>
      </c>
      <c r="M1055" s="39">
        <v>45.750659319663306</v>
      </c>
      <c r="N1055" s="39">
        <v>92.8165311430527</v>
      </c>
      <c r="O1055" s="29">
        <v>44197</v>
      </c>
      <c r="P1055" s="29">
        <v>44938</v>
      </c>
      <c r="Q1055" s="40">
        <v>2.0287473999999999</v>
      </c>
      <c r="R1055" s="39">
        <v>45.657727583846679</v>
      </c>
      <c r="S1055" s="39">
        <v>45.657727583846679</v>
      </c>
      <c r="T1055" s="39">
        <v>1.501075975359343</v>
      </c>
      <c r="U1055" s="39">
        <v>0</v>
      </c>
      <c r="V1055" s="39">
        <v>0</v>
      </c>
      <c r="W1055" s="29" t="s">
        <v>1357</v>
      </c>
      <c r="X1055" s="29" t="s">
        <v>258</v>
      </c>
      <c r="Y1055" s="29" t="s">
        <v>1349</v>
      </c>
      <c r="Z1055" s="41" t="s">
        <v>1349</v>
      </c>
      <c r="AA1055" s="42" t="s">
        <v>1349</v>
      </c>
      <c r="AB1055" s="29" t="s">
        <v>258</v>
      </c>
      <c r="AC1055" s="29" t="s">
        <v>265</v>
      </c>
      <c r="AD1055" s="29" t="s">
        <v>265</v>
      </c>
      <c r="AE1055" s="29" t="s">
        <v>1367</v>
      </c>
      <c r="AF1055" s="29" t="s">
        <v>2409</v>
      </c>
      <c r="AG1055" s="183" t="s">
        <v>2410</v>
      </c>
      <c r="AH1055" s="29" t="s">
        <v>1356</v>
      </c>
      <c r="AI1055" s="29" t="s">
        <v>1357</v>
      </c>
      <c r="AJ1055" s="29" t="s">
        <v>258</v>
      </c>
      <c r="AK1055" s="29" t="s">
        <v>258</v>
      </c>
      <c r="AL1055" s="29" t="s">
        <v>13326</v>
      </c>
    </row>
    <row r="1056" spans="1:38" x14ac:dyDescent="0.2">
      <c r="A1056" s="35" t="s">
        <v>16</v>
      </c>
      <c r="B1056" s="36">
        <v>4795</v>
      </c>
      <c r="C1056" s="36"/>
      <c r="D1056" s="36" t="s">
        <v>1349</v>
      </c>
      <c r="E1056" s="37" t="s">
        <v>2748</v>
      </c>
      <c r="F1056" s="38" t="s">
        <v>1269</v>
      </c>
      <c r="G1056" s="38" t="s">
        <v>1271</v>
      </c>
      <c r="H1056" s="35" t="s">
        <v>1440</v>
      </c>
      <c r="I1056" s="35"/>
      <c r="J1056" s="29" t="s">
        <v>1371</v>
      </c>
      <c r="K1056" s="29" t="s">
        <v>1371</v>
      </c>
      <c r="L1056" s="29" t="s">
        <v>1384</v>
      </c>
      <c r="M1056" s="39">
        <v>106.84095179177547</v>
      </c>
      <c r="N1056" s="39">
        <v>473.58110882956879</v>
      </c>
      <c r="O1056" s="29">
        <v>44197</v>
      </c>
      <c r="P1056" s="29">
        <v>45816</v>
      </c>
      <c r="Q1056" s="40">
        <v>4.4325804</v>
      </c>
      <c r="R1056" s="39">
        <v>106.701916495551</v>
      </c>
      <c r="S1056" s="39">
        <v>106.701916495551</v>
      </c>
      <c r="T1056" s="39">
        <v>106.701916495551</v>
      </c>
      <c r="U1056" s="39">
        <v>106.99425051334703</v>
      </c>
      <c r="V1056" s="39">
        <v>46.48110882956879</v>
      </c>
      <c r="W1056" s="29" t="s">
        <v>265</v>
      </c>
      <c r="X1056" s="29" t="s">
        <v>11773</v>
      </c>
      <c r="Y1056" s="29">
        <v>45282</v>
      </c>
      <c r="Z1056" s="41" t="s">
        <v>11760</v>
      </c>
      <c r="AA1056" s="42" t="s">
        <v>1349</v>
      </c>
      <c r="AB1056" s="29" t="s">
        <v>258</v>
      </c>
      <c r="AC1056" s="29" t="s">
        <v>258</v>
      </c>
      <c r="AD1056" s="29" t="s">
        <v>265</v>
      </c>
      <c r="AE1056" s="29" t="s">
        <v>1353</v>
      </c>
      <c r="AF1056" s="29" t="s">
        <v>1368</v>
      </c>
      <c r="AG1056" s="183" t="s">
        <v>1369</v>
      </c>
      <c r="AH1056" s="29" t="s">
        <v>1356</v>
      </c>
      <c r="AI1056" s="29" t="s">
        <v>1357</v>
      </c>
      <c r="AJ1056" s="29" t="s">
        <v>258</v>
      </c>
      <c r="AK1056" s="29" t="s">
        <v>258</v>
      </c>
      <c r="AL1056" s="29" t="s">
        <v>13327</v>
      </c>
    </row>
    <row r="1057" spans="1:38" x14ac:dyDescent="0.2">
      <c r="A1057" s="35" t="s">
        <v>16</v>
      </c>
      <c r="B1057" s="36">
        <v>4799</v>
      </c>
      <c r="C1057" s="36"/>
      <c r="D1057" s="36" t="s">
        <v>1349</v>
      </c>
      <c r="E1057" s="37" t="s">
        <v>2749</v>
      </c>
      <c r="F1057" s="38" t="s">
        <v>1262</v>
      </c>
      <c r="G1057" s="38" t="s">
        <v>1263</v>
      </c>
      <c r="H1057" s="35" t="s">
        <v>1006</v>
      </c>
      <c r="I1057" s="35"/>
      <c r="J1057" s="29" t="s">
        <v>281</v>
      </c>
      <c r="K1057" s="29" t="s">
        <v>2641</v>
      </c>
      <c r="L1057" s="29" t="s">
        <v>2271</v>
      </c>
      <c r="M1057" s="39">
        <v>3.1654891566365135</v>
      </c>
      <c r="N1057" s="39">
        <v>1.5599945242984259</v>
      </c>
      <c r="O1057" s="29">
        <v>44197</v>
      </c>
      <c r="P1057" s="29">
        <v>44377</v>
      </c>
      <c r="Q1057" s="40">
        <v>0.4928131</v>
      </c>
      <c r="R1057" s="39">
        <v>1.5599945242984259</v>
      </c>
      <c r="S1057" s="39">
        <v>0</v>
      </c>
      <c r="T1057" s="39">
        <v>0</v>
      </c>
      <c r="U1057" s="39">
        <v>0</v>
      </c>
      <c r="V1057" s="39">
        <v>0</v>
      </c>
      <c r="W1057" s="29" t="s">
        <v>1357</v>
      </c>
      <c r="X1057" s="29" t="s">
        <v>258</v>
      </c>
      <c r="Y1057" s="29" t="s">
        <v>1349</v>
      </c>
      <c r="Z1057" s="41" t="s">
        <v>1349</v>
      </c>
      <c r="AA1057" s="42" t="s">
        <v>1349</v>
      </c>
      <c r="AB1057" s="29" t="s">
        <v>258</v>
      </c>
      <c r="AC1057" s="29" t="s">
        <v>265</v>
      </c>
      <c r="AD1057" s="29" t="s">
        <v>265</v>
      </c>
      <c r="AE1057" s="29" t="s">
        <v>1367</v>
      </c>
      <c r="AF1057" s="29" t="s">
        <v>1368</v>
      </c>
      <c r="AG1057" s="183" t="s">
        <v>1369</v>
      </c>
      <c r="AH1057" s="29" t="s">
        <v>1413</v>
      </c>
      <c r="AI1057" s="29" t="s">
        <v>1357</v>
      </c>
      <c r="AJ1057" s="29" t="s">
        <v>258</v>
      </c>
      <c r="AK1057" s="29" t="s">
        <v>258</v>
      </c>
      <c r="AL1057" s="29" t="s">
        <v>13326</v>
      </c>
    </row>
    <row r="1058" spans="1:38" x14ac:dyDescent="0.2">
      <c r="A1058" s="35" t="s">
        <v>16</v>
      </c>
      <c r="B1058" s="36">
        <v>4800</v>
      </c>
      <c r="C1058" s="36"/>
      <c r="D1058" s="36" t="s">
        <v>1349</v>
      </c>
      <c r="E1058" s="37" t="s">
        <v>2750</v>
      </c>
      <c r="F1058" s="38" t="s">
        <v>1266</v>
      </c>
      <c r="G1058" s="38" t="s">
        <v>1268</v>
      </c>
      <c r="H1058" s="35" t="s">
        <v>669</v>
      </c>
      <c r="I1058" s="35"/>
      <c r="J1058" s="29" t="s">
        <v>484</v>
      </c>
      <c r="K1058" s="29" t="s">
        <v>1365</v>
      </c>
      <c r="L1058" s="29" t="s">
        <v>1366</v>
      </c>
      <c r="M1058" s="39">
        <v>12.627154164946685</v>
      </c>
      <c r="N1058" s="39">
        <v>60.983709787816558</v>
      </c>
      <c r="O1058" s="29">
        <v>44197</v>
      </c>
      <c r="P1058" s="29">
        <v>45961</v>
      </c>
      <c r="Q1058" s="40">
        <v>4.8295687999999997</v>
      </c>
      <c r="R1058" s="39">
        <v>12.611362080766597</v>
      </c>
      <c r="S1058" s="39">
        <v>12.611362080766597</v>
      </c>
      <c r="T1058" s="39">
        <v>12.611362080766597</v>
      </c>
      <c r="U1058" s="39">
        <v>12.645913757700205</v>
      </c>
      <c r="V1058" s="39">
        <v>10.503709787816565</v>
      </c>
      <c r="W1058" s="29" t="s">
        <v>265</v>
      </c>
      <c r="X1058" s="29" t="s">
        <v>11773</v>
      </c>
      <c r="Y1058" s="29">
        <v>45210</v>
      </c>
      <c r="Z1058" s="41" t="s">
        <v>11758</v>
      </c>
      <c r="AA1058" s="42" t="s">
        <v>1349</v>
      </c>
      <c r="AB1058" s="29" t="s">
        <v>258</v>
      </c>
      <c r="AC1058" s="29" t="s">
        <v>258</v>
      </c>
      <c r="AD1058" s="29" t="s">
        <v>265</v>
      </c>
      <c r="AE1058" s="29" t="s">
        <v>1367</v>
      </c>
      <c r="AF1058" s="29" t="s">
        <v>1368</v>
      </c>
      <c r="AG1058" s="183" t="s">
        <v>1369</v>
      </c>
      <c r="AH1058" s="29" t="s">
        <v>1356</v>
      </c>
      <c r="AI1058" s="29" t="s">
        <v>265</v>
      </c>
      <c r="AJ1058" s="29" t="s">
        <v>258</v>
      </c>
      <c r="AK1058" s="29" t="s">
        <v>258</v>
      </c>
      <c r="AL1058" s="29" t="s">
        <v>13327</v>
      </c>
    </row>
    <row r="1059" spans="1:38" x14ac:dyDescent="0.2">
      <c r="A1059" s="35" t="s">
        <v>16</v>
      </c>
      <c r="B1059" s="36">
        <v>4801</v>
      </c>
      <c r="C1059" s="36"/>
      <c r="D1059" s="36" t="s">
        <v>1349</v>
      </c>
      <c r="E1059" s="37" t="s">
        <v>2751</v>
      </c>
      <c r="F1059" s="38" t="s">
        <v>1269</v>
      </c>
      <c r="G1059" s="38" t="s">
        <v>1445</v>
      </c>
      <c r="H1059" s="35" t="s">
        <v>975</v>
      </c>
      <c r="I1059" s="35"/>
      <c r="J1059" s="29" t="s">
        <v>1405</v>
      </c>
      <c r="K1059" s="29" t="s">
        <v>1434</v>
      </c>
      <c r="L1059" s="29" t="s">
        <v>1394</v>
      </c>
      <c r="M1059" s="39">
        <v>12.00130657066607</v>
      </c>
      <c r="N1059" s="39">
        <v>5.914401095140315</v>
      </c>
      <c r="O1059" s="29">
        <v>44197</v>
      </c>
      <c r="P1059" s="29">
        <v>44377</v>
      </c>
      <c r="Q1059" s="40">
        <v>0.4928131</v>
      </c>
      <c r="R1059" s="39">
        <v>5.914401095140315</v>
      </c>
      <c r="S1059" s="39">
        <v>0</v>
      </c>
      <c r="T1059" s="39">
        <v>0</v>
      </c>
      <c r="U1059" s="39">
        <v>0</v>
      </c>
      <c r="V1059" s="39">
        <v>0</v>
      </c>
      <c r="W1059" s="29" t="s">
        <v>1357</v>
      </c>
      <c r="X1059" s="29" t="s">
        <v>258</v>
      </c>
      <c r="Y1059" s="29" t="s">
        <v>1349</v>
      </c>
      <c r="Z1059" s="41" t="s">
        <v>1349</v>
      </c>
      <c r="AA1059" s="42" t="s">
        <v>1349</v>
      </c>
      <c r="AB1059" s="29" t="s">
        <v>258</v>
      </c>
      <c r="AC1059" s="29" t="s">
        <v>258</v>
      </c>
      <c r="AD1059" s="29" t="s">
        <v>265</v>
      </c>
      <c r="AE1059" s="29" t="s">
        <v>1367</v>
      </c>
      <c r="AF1059" s="29" t="s">
        <v>1368</v>
      </c>
      <c r="AG1059" s="183" t="s">
        <v>1369</v>
      </c>
      <c r="AH1059" s="29" t="s">
        <v>1413</v>
      </c>
      <c r="AI1059" s="29" t="s">
        <v>1357</v>
      </c>
      <c r="AJ1059" s="29" t="s">
        <v>258</v>
      </c>
      <c r="AK1059" s="29" t="s">
        <v>258</v>
      </c>
      <c r="AL1059" s="29" t="s">
        <v>13326</v>
      </c>
    </row>
    <row r="1060" spans="1:38" x14ac:dyDescent="0.2">
      <c r="A1060" s="35" t="s">
        <v>16</v>
      </c>
      <c r="B1060" s="36">
        <v>4803</v>
      </c>
      <c r="C1060" s="36"/>
      <c r="D1060" s="36" t="s">
        <v>1349</v>
      </c>
      <c r="E1060" s="37" t="s">
        <v>2752</v>
      </c>
      <c r="F1060" s="38" t="s">
        <v>1269</v>
      </c>
      <c r="G1060" s="38" t="s">
        <v>1271</v>
      </c>
      <c r="H1060" s="35" t="s">
        <v>1440</v>
      </c>
      <c r="I1060" s="35"/>
      <c r="J1060" s="29" t="s">
        <v>484</v>
      </c>
      <c r="K1060" s="29" t="s">
        <v>1365</v>
      </c>
      <c r="L1060" s="29" t="s">
        <v>1384</v>
      </c>
      <c r="M1060" s="39">
        <v>85.271393883326738</v>
      </c>
      <c r="N1060" s="39">
        <v>372.60272689938398</v>
      </c>
      <c r="O1060" s="29">
        <v>44197</v>
      </c>
      <c r="P1060" s="29">
        <v>45793</v>
      </c>
      <c r="Q1060" s="40">
        <v>4.3696099000000004</v>
      </c>
      <c r="R1060" s="39">
        <v>85.159671457905546</v>
      </c>
      <c r="S1060" s="39">
        <v>85.159671457905546</v>
      </c>
      <c r="T1060" s="39">
        <v>85.159671457905546</v>
      </c>
      <c r="U1060" s="39">
        <v>85.392985626283362</v>
      </c>
      <c r="V1060" s="39">
        <v>31.730726899383985</v>
      </c>
      <c r="W1060" s="29" t="s">
        <v>265</v>
      </c>
      <c r="X1060" s="29" t="s">
        <v>11773</v>
      </c>
      <c r="Y1060" s="29">
        <v>45399</v>
      </c>
      <c r="Z1060" s="41" t="s">
        <v>11761</v>
      </c>
      <c r="AA1060" s="42" t="s">
        <v>1349</v>
      </c>
      <c r="AB1060" s="29" t="s">
        <v>258</v>
      </c>
      <c r="AC1060" s="29" t="s">
        <v>258</v>
      </c>
      <c r="AD1060" s="29" t="s">
        <v>265</v>
      </c>
      <c r="AE1060" s="29" t="s">
        <v>1353</v>
      </c>
      <c r="AF1060" s="29" t="s">
        <v>1368</v>
      </c>
      <c r="AG1060" s="183" t="s">
        <v>1369</v>
      </c>
      <c r="AH1060" s="29" t="s">
        <v>1356</v>
      </c>
      <c r="AI1060" s="29" t="s">
        <v>1357</v>
      </c>
      <c r="AJ1060" s="29" t="s">
        <v>258</v>
      </c>
      <c r="AK1060" s="29" t="s">
        <v>258</v>
      </c>
      <c r="AL1060" s="29" t="s">
        <v>13327</v>
      </c>
    </row>
    <row r="1061" spans="1:38" x14ac:dyDescent="0.2">
      <c r="A1061" s="35" t="s">
        <v>16</v>
      </c>
      <c r="B1061" s="36">
        <v>4806</v>
      </c>
      <c r="C1061" s="36"/>
      <c r="D1061" s="36" t="s">
        <v>1349</v>
      </c>
      <c r="E1061" s="37" t="s">
        <v>2753</v>
      </c>
      <c r="F1061" s="38" t="s">
        <v>1269</v>
      </c>
      <c r="G1061" s="38" t="s">
        <v>1271</v>
      </c>
      <c r="H1061" s="35" t="s">
        <v>1440</v>
      </c>
      <c r="I1061" s="35"/>
      <c r="J1061" s="29" t="s">
        <v>484</v>
      </c>
      <c r="K1061" s="29" t="s">
        <v>1551</v>
      </c>
      <c r="L1061" s="29" t="s">
        <v>1384</v>
      </c>
      <c r="M1061" s="39">
        <v>495.50833886965864</v>
      </c>
      <c r="N1061" s="39">
        <v>2298.1276386036961</v>
      </c>
      <c r="O1061" s="29">
        <v>44197</v>
      </c>
      <c r="P1061" s="29">
        <v>45891</v>
      </c>
      <c r="Q1061" s="40">
        <v>4.6379191999999998</v>
      </c>
      <c r="R1061" s="39">
        <v>494.87704312114988</v>
      </c>
      <c r="S1061" s="39">
        <v>494.87704312114988</v>
      </c>
      <c r="T1061" s="39">
        <v>494.87704312114988</v>
      </c>
      <c r="U1061" s="39">
        <v>496.23287063655033</v>
      </c>
      <c r="V1061" s="39">
        <v>317.26363860369605</v>
      </c>
      <c r="W1061" s="29" t="s">
        <v>1357</v>
      </c>
      <c r="X1061" s="29" t="s">
        <v>258</v>
      </c>
      <c r="Y1061" s="29" t="s">
        <v>1349</v>
      </c>
      <c r="Z1061" s="41" t="s">
        <v>1349</v>
      </c>
      <c r="AA1061" s="42" t="s">
        <v>1349</v>
      </c>
      <c r="AB1061" s="29" t="s">
        <v>258</v>
      </c>
      <c r="AC1061" s="29" t="s">
        <v>258</v>
      </c>
      <c r="AD1061" s="29" t="s">
        <v>265</v>
      </c>
      <c r="AE1061" s="29" t="s">
        <v>1353</v>
      </c>
      <c r="AF1061" s="29" t="s">
        <v>1368</v>
      </c>
      <c r="AG1061" s="183" t="s">
        <v>1369</v>
      </c>
      <c r="AH1061" s="29" t="s">
        <v>1356</v>
      </c>
      <c r="AI1061" s="29" t="s">
        <v>1357</v>
      </c>
      <c r="AJ1061" s="29" t="s">
        <v>258</v>
      </c>
      <c r="AK1061" s="29" t="s">
        <v>258</v>
      </c>
      <c r="AL1061" s="29" t="s">
        <v>13326</v>
      </c>
    </row>
    <row r="1062" spans="1:38" x14ac:dyDescent="0.2">
      <c r="A1062" s="35" t="s">
        <v>16</v>
      </c>
      <c r="B1062" s="36">
        <v>4813</v>
      </c>
      <c r="C1062" s="36"/>
      <c r="D1062" s="36" t="s">
        <v>1349</v>
      </c>
      <c r="E1062" s="37" t="s">
        <v>2754</v>
      </c>
      <c r="F1062" s="38" t="s">
        <v>1269</v>
      </c>
      <c r="G1062" s="38" t="s">
        <v>1273</v>
      </c>
      <c r="H1062" s="35" t="s">
        <v>1393</v>
      </c>
      <c r="I1062" s="35"/>
      <c r="J1062" s="29" t="s">
        <v>1371</v>
      </c>
      <c r="K1062" s="29" t="s">
        <v>1371</v>
      </c>
      <c r="L1062" s="29" t="s">
        <v>1366</v>
      </c>
      <c r="M1062" s="39">
        <v>3.3767131354707853</v>
      </c>
      <c r="N1062" s="39">
        <v>4.6409582477754965</v>
      </c>
      <c r="O1062" s="29">
        <v>44197</v>
      </c>
      <c r="P1062" s="29">
        <v>44699</v>
      </c>
      <c r="Q1062" s="40">
        <v>1.3744011</v>
      </c>
      <c r="R1062" s="39">
        <v>3.3676933607118413</v>
      </c>
      <c r="S1062" s="39">
        <v>1.2732648870636551</v>
      </c>
      <c r="T1062" s="39">
        <v>0</v>
      </c>
      <c r="U1062" s="39">
        <v>0</v>
      </c>
      <c r="V1062" s="39">
        <v>0</v>
      </c>
      <c r="W1062" s="29" t="s">
        <v>265</v>
      </c>
      <c r="X1062" s="29" t="s">
        <v>11773</v>
      </c>
      <c r="Y1062" s="29">
        <v>45253</v>
      </c>
      <c r="Z1062" s="41" t="s">
        <v>11759</v>
      </c>
      <c r="AA1062" s="42" t="s">
        <v>1349</v>
      </c>
      <c r="AB1062" s="29" t="s">
        <v>258</v>
      </c>
      <c r="AC1062" s="29" t="s">
        <v>258</v>
      </c>
      <c r="AD1062" s="29" t="s">
        <v>265</v>
      </c>
      <c r="AE1062" s="29" t="s">
        <v>1367</v>
      </c>
      <c r="AF1062" s="29" t="s">
        <v>1368</v>
      </c>
      <c r="AG1062" s="183" t="s">
        <v>1369</v>
      </c>
      <c r="AH1062" s="29" t="s">
        <v>1413</v>
      </c>
      <c r="AI1062" s="29" t="s">
        <v>1357</v>
      </c>
      <c r="AJ1062" s="29" t="s">
        <v>258</v>
      </c>
      <c r="AK1062" s="29" t="s">
        <v>258</v>
      </c>
      <c r="AL1062" s="29" t="s">
        <v>13327</v>
      </c>
    </row>
    <row r="1063" spans="1:38" x14ac:dyDescent="0.2">
      <c r="A1063" s="35" t="s">
        <v>16</v>
      </c>
      <c r="B1063" s="36">
        <v>4816</v>
      </c>
      <c r="C1063" s="36"/>
      <c r="D1063" s="36" t="s">
        <v>1349</v>
      </c>
      <c r="E1063" s="37" t="s">
        <v>2755</v>
      </c>
      <c r="F1063" s="38" t="s">
        <v>1269</v>
      </c>
      <c r="G1063" s="38" t="s">
        <v>1273</v>
      </c>
      <c r="H1063" s="35" t="s">
        <v>1393</v>
      </c>
      <c r="I1063" s="35"/>
      <c r="J1063" s="29" t="s">
        <v>1405</v>
      </c>
      <c r="K1063" s="29" t="s">
        <v>1416</v>
      </c>
      <c r="L1063" s="29" t="s">
        <v>1425</v>
      </c>
      <c r="M1063" s="39">
        <v>64.560001007248161</v>
      </c>
      <c r="N1063" s="39">
        <v>142.46505133470228</v>
      </c>
      <c r="O1063" s="29">
        <v>44197</v>
      </c>
      <c r="P1063" s="29">
        <v>45003</v>
      </c>
      <c r="Q1063" s="40">
        <v>2.2067076999999999</v>
      </c>
      <c r="R1063" s="39">
        <v>64.43586584531144</v>
      </c>
      <c r="S1063" s="39">
        <v>64.43586584531144</v>
      </c>
      <c r="T1063" s="39">
        <v>13.593319644079399</v>
      </c>
      <c r="U1063" s="39">
        <v>0</v>
      </c>
      <c r="V1063" s="39">
        <v>0</v>
      </c>
      <c r="W1063" s="29" t="s">
        <v>1357</v>
      </c>
      <c r="X1063" s="29" t="s">
        <v>258</v>
      </c>
      <c r="Y1063" s="29" t="s">
        <v>1349</v>
      </c>
      <c r="Z1063" s="41" t="s">
        <v>1349</v>
      </c>
      <c r="AA1063" s="42" t="s">
        <v>1349</v>
      </c>
      <c r="AB1063" s="43" t="s">
        <v>265</v>
      </c>
      <c r="AC1063" s="29" t="s">
        <v>258</v>
      </c>
      <c r="AD1063" s="29" t="s">
        <v>258</v>
      </c>
      <c r="AE1063" s="29" t="s">
        <v>1353</v>
      </c>
      <c r="AF1063" s="29" t="s">
        <v>1368</v>
      </c>
      <c r="AG1063" s="183" t="s">
        <v>1369</v>
      </c>
      <c r="AH1063" s="29" t="s">
        <v>1413</v>
      </c>
      <c r="AI1063" s="29" t="s">
        <v>1357</v>
      </c>
      <c r="AJ1063" s="29" t="s">
        <v>258</v>
      </c>
      <c r="AK1063" s="29" t="s">
        <v>258</v>
      </c>
      <c r="AL1063" s="29" t="s">
        <v>13326</v>
      </c>
    </row>
    <row r="1064" spans="1:38" x14ac:dyDescent="0.2">
      <c r="A1064" s="35" t="s">
        <v>16</v>
      </c>
      <c r="B1064" s="36">
        <v>4818</v>
      </c>
      <c r="C1064" s="36"/>
      <c r="D1064" s="36" t="s">
        <v>1349</v>
      </c>
      <c r="E1064" s="37" t="s">
        <v>2756</v>
      </c>
      <c r="F1064" s="38" t="s">
        <v>1269</v>
      </c>
      <c r="G1064" s="38" t="s">
        <v>1273</v>
      </c>
      <c r="H1064" s="35" t="s">
        <v>1393</v>
      </c>
      <c r="I1064" s="35"/>
      <c r="J1064" s="29" t="s">
        <v>484</v>
      </c>
      <c r="K1064" s="29" t="s">
        <v>1365</v>
      </c>
      <c r="L1064" s="29" t="s">
        <v>1384</v>
      </c>
      <c r="M1064" s="39">
        <v>89.355297224992427</v>
      </c>
      <c r="N1064" s="39">
        <v>247.33252292950033</v>
      </c>
      <c r="O1064" s="29">
        <v>44197</v>
      </c>
      <c r="P1064" s="29">
        <v>45208</v>
      </c>
      <c r="Q1064" s="40">
        <v>2.7679670999999999</v>
      </c>
      <c r="R1064" s="39">
        <v>89.205900068446269</v>
      </c>
      <c r="S1064" s="39">
        <v>89.205900068446269</v>
      </c>
      <c r="T1064" s="39">
        <v>68.920722792607805</v>
      </c>
      <c r="U1064" s="39">
        <v>0</v>
      </c>
      <c r="V1064" s="39">
        <v>0</v>
      </c>
      <c r="W1064" s="29" t="s">
        <v>1357</v>
      </c>
      <c r="X1064" s="29" t="s">
        <v>258</v>
      </c>
      <c r="Y1064" s="29" t="s">
        <v>1349</v>
      </c>
      <c r="Z1064" s="41" t="s">
        <v>1349</v>
      </c>
      <c r="AA1064" s="42" t="s">
        <v>1349</v>
      </c>
      <c r="AB1064" s="29" t="s">
        <v>258</v>
      </c>
      <c r="AC1064" s="29" t="s">
        <v>258</v>
      </c>
      <c r="AD1064" s="29" t="s">
        <v>265</v>
      </c>
      <c r="AE1064" s="29" t="s">
        <v>1353</v>
      </c>
      <c r="AF1064" s="29" t="s">
        <v>1368</v>
      </c>
      <c r="AG1064" s="183" t="s">
        <v>1369</v>
      </c>
      <c r="AH1064" s="29" t="s">
        <v>1413</v>
      </c>
      <c r="AI1064" s="29" t="s">
        <v>1357</v>
      </c>
      <c r="AJ1064" s="29" t="s">
        <v>258</v>
      </c>
      <c r="AK1064" s="29" t="s">
        <v>258</v>
      </c>
      <c r="AL1064" s="29" t="s">
        <v>13326</v>
      </c>
    </row>
    <row r="1065" spans="1:38" x14ac:dyDescent="0.2">
      <c r="A1065" s="35" t="s">
        <v>16</v>
      </c>
      <c r="B1065" s="36">
        <v>4820</v>
      </c>
      <c r="C1065" s="36"/>
      <c r="D1065" s="36" t="s">
        <v>1349</v>
      </c>
      <c r="E1065" s="37" t="s">
        <v>2757</v>
      </c>
      <c r="F1065" s="38" t="s">
        <v>1269</v>
      </c>
      <c r="G1065" s="38" t="s">
        <v>1274</v>
      </c>
      <c r="H1065" s="35" t="s">
        <v>2758</v>
      </c>
      <c r="I1065" s="35"/>
      <c r="J1065" s="29" t="s">
        <v>1371</v>
      </c>
      <c r="K1065" s="29" t="s">
        <v>1371</v>
      </c>
      <c r="L1065" s="29" t="s">
        <v>1384</v>
      </c>
      <c r="M1065" s="39">
        <v>176.2862013616884</v>
      </c>
      <c r="N1065" s="39">
        <v>65.15712525667351</v>
      </c>
      <c r="O1065" s="29">
        <v>44197</v>
      </c>
      <c r="P1065" s="29">
        <v>44332</v>
      </c>
      <c r="Q1065" s="40">
        <v>0.36960989999999999</v>
      </c>
      <c r="R1065" s="39">
        <v>65.15712525667351</v>
      </c>
      <c r="S1065" s="39">
        <v>0</v>
      </c>
      <c r="T1065" s="39">
        <v>0</v>
      </c>
      <c r="U1065" s="39">
        <v>0</v>
      </c>
      <c r="V1065" s="39">
        <v>0</v>
      </c>
      <c r="W1065" s="29" t="s">
        <v>265</v>
      </c>
      <c r="X1065" s="29" t="s">
        <v>11773</v>
      </c>
      <c r="Y1065" s="29">
        <v>45290</v>
      </c>
      <c r="Z1065" s="41" t="s">
        <v>11760</v>
      </c>
      <c r="AA1065" s="42" t="s">
        <v>1349</v>
      </c>
      <c r="AB1065" s="29" t="s">
        <v>258</v>
      </c>
      <c r="AC1065" s="29" t="s">
        <v>258</v>
      </c>
      <c r="AD1065" s="29" t="s">
        <v>265</v>
      </c>
      <c r="AE1065" s="29" t="s">
        <v>1353</v>
      </c>
      <c r="AF1065" s="29" t="s">
        <v>1368</v>
      </c>
      <c r="AG1065" s="183" t="s">
        <v>1369</v>
      </c>
      <c r="AH1065" s="29" t="s">
        <v>1413</v>
      </c>
      <c r="AI1065" s="29" t="s">
        <v>1357</v>
      </c>
      <c r="AJ1065" s="29" t="s">
        <v>258</v>
      </c>
      <c r="AK1065" s="29" t="s">
        <v>258</v>
      </c>
      <c r="AL1065" s="29" t="s">
        <v>13327</v>
      </c>
    </row>
    <row r="1066" spans="1:38" x14ac:dyDescent="0.2">
      <c r="A1066" s="35" t="s">
        <v>16</v>
      </c>
      <c r="B1066" s="36">
        <v>4828</v>
      </c>
      <c r="C1066" s="36"/>
      <c r="D1066" s="36" t="s">
        <v>1349</v>
      </c>
      <c r="E1066" s="37" t="s">
        <v>2759</v>
      </c>
      <c r="F1066" s="38" t="s">
        <v>1269</v>
      </c>
      <c r="G1066" s="38" t="s">
        <v>1273</v>
      </c>
      <c r="H1066" s="35" t="s">
        <v>1393</v>
      </c>
      <c r="I1066" s="35"/>
      <c r="J1066" s="29" t="s">
        <v>1513</v>
      </c>
      <c r="K1066" s="29" t="s">
        <v>1611</v>
      </c>
      <c r="L1066" s="29" t="s">
        <v>1618</v>
      </c>
      <c r="M1066" s="39">
        <v>1298.5956818966004</v>
      </c>
      <c r="N1066" s="39">
        <v>888.8403066392882</v>
      </c>
      <c r="O1066" s="29">
        <v>44197</v>
      </c>
      <c r="P1066" s="29">
        <v>44447</v>
      </c>
      <c r="Q1066" s="40">
        <v>0.68446269999999998</v>
      </c>
      <c r="R1066" s="39">
        <v>888.8403066392882</v>
      </c>
      <c r="S1066" s="39">
        <v>0</v>
      </c>
      <c r="T1066" s="39">
        <v>0</v>
      </c>
      <c r="U1066" s="39">
        <v>0</v>
      </c>
      <c r="V1066" s="39">
        <v>0</v>
      </c>
      <c r="W1066" s="29" t="s">
        <v>265</v>
      </c>
      <c r="X1066" s="29" t="s">
        <v>11773</v>
      </c>
      <c r="Y1066" s="29">
        <v>45295</v>
      </c>
      <c r="Z1066" s="41" t="s">
        <v>11761</v>
      </c>
      <c r="AA1066" s="42" t="s">
        <v>1349</v>
      </c>
      <c r="AB1066" s="29" t="s">
        <v>258</v>
      </c>
      <c r="AC1066" s="29" t="s">
        <v>258</v>
      </c>
      <c r="AD1066" s="29" t="s">
        <v>258</v>
      </c>
      <c r="AE1066" s="29" t="s">
        <v>1353</v>
      </c>
      <c r="AF1066" s="29" t="s">
        <v>1368</v>
      </c>
      <c r="AG1066" s="183" t="s">
        <v>1369</v>
      </c>
      <c r="AH1066" s="29" t="s">
        <v>1413</v>
      </c>
      <c r="AI1066" s="29" t="s">
        <v>1357</v>
      </c>
      <c r="AJ1066" s="29" t="s">
        <v>258</v>
      </c>
      <c r="AK1066" s="29" t="s">
        <v>258</v>
      </c>
      <c r="AL1066" s="29" t="s">
        <v>13327</v>
      </c>
    </row>
    <row r="1067" spans="1:38" x14ac:dyDescent="0.2">
      <c r="A1067" s="35" t="s">
        <v>16</v>
      </c>
      <c r="B1067" s="36">
        <v>4830</v>
      </c>
      <c r="C1067" s="36"/>
      <c r="D1067" s="36" t="s">
        <v>1349</v>
      </c>
      <c r="E1067" s="37" t="s">
        <v>2760</v>
      </c>
      <c r="F1067" s="38" t="s">
        <v>1269</v>
      </c>
      <c r="G1067" s="38" t="s">
        <v>1271</v>
      </c>
      <c r="H1067" s="35" t="s">
        <v>1440</v>
      </c>
      <c r="I1067" s="35"/>
      <c r="J1067" s="29" t="s">
        <v>1371</v>
      </c>
      <c r="K1067" s="29" t="s">
        <v>1371</v>
      </c>
      <c r="L1067" s="29" t="s">
        <v>1384</v>
      </c>
      <c r="M1067" s="39">
        <v>84.111113827338642</v>
      </c>
      <c r="N1067" s="39">
        <v>371.44757289527723</v>
      </c>
      <c r="O1067" s="29">
        <v>44197</v>
      </c>
      <c r="P1067" s="29">
        <v>45810</v>
      </c>
      <c r="Q1067" s="40">
        <v>4.4161533000000004</v>
      </c>
      <c r="R1067" s="39">
        <v>84.00146475017111</v>
      </c>
      <c r="S1067" s="39">
        <v>84.00146475017111</v>
      </c>
      <c r="T1067" s="39">
        <v>84.00146475017111</v>
      </c>
      <c r="U1067" s="39">
        <v>84.231605749486647</v>
      </c>
      <c r="V1067" s="39">
        <v>35.211572895277207</v>
      </c>
      <c r="W1067" s="29" t="s">
        <v>265</v>
      </c>
      <c r="X1067" s="29" t="s">
        <v>11773</v>
      </c>
      <c r="Y1067" s="29">
        <v>45275</v>
      </c>
      <c r="Z1067" s="41" t="s">
        <v>11760</v>
      </c>
      <c r="AA1067" s="42" t="s">
        <v>1349</v>
      </c>
      <c r="AB1067" s="29" t="s">
        <v>258</v>
      </c>
      <c r="AC1067" s="29" t="s">
        <v>258</v>
      </c>
      <c r="AD1067" s="29" t="s">
        <v>265</v>
      </c>
      <c r="AE1067" s="29" t="s">
        <v>1353</v>
      </c>
      <c r="AF1067" s="29" t="s">
        <v>1368</v>
      </c>
      <c r="AG1067" s="183" t="s">
        <v>1369</v>
      </c>
      <c r="AH1067" s="29" t="s">
        <v>1356</v>
      </c>
      <c r="AI1067" s="29" t="s">
        <v>1357</v>
      </c>
      <c r="AJ1067" s="29" t="s">
        <v>258</v>
      </c>
      <c r="AK1067" s="29" t="s">
        <v>258</v>
      </c>
      <c r="AL1067" s="29" t="s">
        <v>13327</v>
      </c>
    </row>
    <row r="1068" spans="1:38" x14ac:dyDescent="0.2">
      <c r="A1068" s="35" t="s">
        <v>16</v>
      </c>
      <c r="B1068" s="36">
        <v>4831</v>
      </c>
      <c r="C1068" s="36"/>
      <c r="D1068" s="36" t="s">
        <v>1349</v>
      </c>
      <c r="E1068" s="37" t="s">
        <v>2761</v>
      </c>
      <c r="F1068" s="38" t="s">
        <v>1269</v>
      </c>
      <c r="G1068" s="38" t="s">
        <v>1273</v>
      </c>
      <c r="H1068" s="35" t="s">
        <v>1393</v>
      </c>
      <c r="I1068" s="35"/>
      <c r="J1068" s="29" t="s">
        <v>359</v>
      </c>
      <c r="K1068" s="29" t="s">
        <v>2628</v>
      </c>
      <c r="L1068" s="29" t="s">
        <v>2629</v>
      </c>
      <c r="M1068" s="39">
        <v>46.81373879028358</v>
      </c>
      <c r="N1068" s="39">
        <v>69.852123203285416</v>
      </c>
      <c r="O1068" s="29">
        <v>44197</v>
      </c>
      <c r="P1068" s="29">
        <v>44742</v>
      </c>
      <c r="Q1068" s="40">
        <v>1.4921287000000001</v>
      </c>
      <c r="R1068" s="39">
        <v>46.696016427104723</v>
      </c>
      <c r="S1068" s="39">
        <v>23.1561067761807</v>
      </c>
      <c r="T1068" s="39">
        <v>0</v>
      </c>
      <c r="U1068" s="39">
        <v>0</v>
      </c>
      <c r="V1068" s="39">
        <v>0</v>
      </c>
      <c r="W1068" s="29" t="s">
        <v>1357</v>
      </c>
      <c r="X1068" s="29" t="s">
        <v>258</v>
      </c>
      <c r="Y1068" s="29" t="s">
        <v>1349</v>
      </c>
      <c r="Z1068" s="41" t="s">
        <v>1349</v>
      </c>
      <c r="AA1068" s="42" t="s">
        <v>1349</v>
      </c>
      <c r="AB1068" s="29" t="s">
        <v>258</v>
      </c>
      <c r="AC1068" s="29" t="s">
        <v>258</v>
      </c>
      <c r="AD1068" s="29" t="s">
        <v>258</v>
      </c>
      <c r="AE1068" s="29" t="s">
        <v>1367</v>
      </c>
      <c r="AF1068" s="29" t="s">
        <v>1462</v>
      </c>
      <c r="AG1068" s="183" t="s">
        <v>1463</v>
      </c>
      <c r="AH1068" s="29" t="s">
        <v>1413</v>
      </c>
      <c r="AI1068" s="29" t="s">
        <v>1357</v>
      </c>
      <c r="AJ1068" s="29" t="s">
        <v>258</v>
      </c>
      <c r="AK1068" s="29" t="s">
        <v>258</v>
      </c>
      <c r="AL1068" s="29" t="s">
        <v>13326</v>
      </c>
    </row>
    <row r="1069" spans="1:38" x14ac:dyDescent="0.2">
      <c r="A1069" s="35" t="s">
        <v>16</v>
      </c>
      <c r="B1069" s="36">
        <v>4844</v>
      </c>
      <c r="C1069" s="36"/>
      <c r="D1069" s="36" t="s">
        <v>1349</v>
      </c>
      <c r="E1069" s="37" t="s">
        <v>2762</v>
      </c>
      <c r="F1069" s="38" t="s">
        <v>1269</v>
      </c>
      <c r="G1069" s="38" t="s">
        <v>1271</v>
      </c>
      <c r="H1069" s="35" t="s">
        <v>1440</v>
      </c>
      <c r="I1069" s="35"/>
      <c r="J1069" s="29" t="s">
        <v>1371</v>
      </c>
      <c r="K1069" s="29" t="s">
        <v>1371</v>
      </c>
      <c r="L1069" s="29" t="s">
        <v>1384</v>
      </c>
      <c r="M1069" s="39">
        <v>179.74484971690066</v>
      </c>
      <c r="N1069" s="39">
        <v>790.33601916495547</v>
      </c>
      <c r="O1069" s="29">
        <v>44197</v>
      </c>
      <c r="P1069" s="29">
        <v>45803</v>
      </c>
      <c r="Q1069" s="40">
        <v>4.3969883999999997</v>
      </c>
      <c r="R1069" s="39">
        <v>179.51004791238879</v>
      </c>
      <c r="S1069" s="39">
        <v>179.51004791238879</v>
      </c>
      <c r="T1069" s="39">
        <v>179.51004791238879</v>
      </c>
      <c r="U1069" s="39">
        <v>180.00185626283368</v>
      </c>
      <c r="V1069" s="39">
        <v>71.80401916495552</v>
      </c>
      <c r="W1069" s="29" t="s">
        <v>265</v>
      </c>
      <c r="X1069" s="29" t="s">
        <v>11773</v>
      </c>
      <c r="Y1069" s="29">
        <v>45278</v>
      </c>
      <c r="Z1069" s="41" t="s">
        <v>11760</v>
      </c>
      <c r="AA1069" s="42" t="s">
        <v>1349</v>
      </c>
      <c r="AB1069" s="29" t="s">
        <v>258</v>
      </c>
      <c r="AC1069" s="29" t="s">
        <v>258</v>
      </c>
      <c r="AD1069" s="29" t="s">
        <v>265</v>
      </c>
      <c r="AE1069" s="29" t="s">
        <v>1353</v>
      </c>
      <c r="AF1069" s="29" t="s">
        <v>1368</v>
      </c>
      <c r="AG1069" s="183" t="s">
        <v>1369</v>
      </c>
      <c r="AH1069" s="29" t="s">
        <v>1356</v>
      </c>
      <c r="AI1069" s="29" t="s">
        <v>1357</v>
      </c>
      <c r="AJ1069" s="29" t="s">
        <v>258</v>
      </c>
      <c r="AK1069" s="29" t="s">
        <v>258</v>
      </c>
      <c r="AL1069" s="29" t="s">
        <v>13327</v>
      </c>
    </row>
    <row r="1070" spans="1:38" x14ac:dyDescent="0.2">
      <c r="A1070" s="35" t="s">
        <v>16</v>
      </c>
      <c r="B1070" s="36">
        <v>4846</v>
      </c>
      <c r="C1070" s="36"/>
      <c r="D1070" s="36" t="s">
        <v>1349</v>
      </c>
      <c r="E1070" s="37" t="s">
        <v>2763</v>
      </c>
      <c r="F1070" s="38" t="s">
        <v>1269</v>
      </c>
      <c r="G1070" s="38" t="s">
        <v>1273</v>
      </c>
      <c r="H1070" s="35" t="s">
        <v>1393</v>
      </c>
      <c r="I1070" s="35"/>
      <c r="J1070" s="29" t="s">
        <v>1371</v>
      </c>
      <c r="K1070" s="29" t="s">
        <v>1371</v>
      </c>
      <c r="L1070" s="29" t="s">
        <v>1366</v>
      </c>
      <c r="M1070" s="39">
        <v>16.447486540862709</v>
      </c>
      <c r="N1070" s="39">
        <v>8.4207529089664614</v>
      </c>
      <c r="O1070" s="29">
        <v>44197</v>
      </c>
      <c r="P1070" s="29">
        <v>44384</v>
      </c>
      <c r="Q1070" s="40">
        <v>0.51197809999999999</v>
      </c>
      <c r="R1070" s="39">
        <v>8.4207529089664614</v>
      </c>
      <c r="S1070" s="39">
        <v>0</v>
      </c>
      <c r="T1070" s="39">
        <v>0</v>
      </c>
      <c r="U1070" s="39">
        <v>0</v>
      </c>
      <c r="V1070" s="39">
        <v>0</v>
      </c>
      <c r="W1070" s="29" t="s">
        <v>1357</v>
      </c>
      <c r="X1070" s="29" t="s">
        <v>258</v>
      </c>
      <c r="Y1070" s="29" t="s">
        <v>1349</v>
      </c>
      <c r="Z1070" s="41" t="s">
        <v>1349</v>
      </c>
      <c r="AA1070" s="42" t="s">
        <v>1349</v>
      </c>
      <c r="AB1070" s="29" t="s">
        <v>258</v>
      </c>
      <c r="AC1070" s="29" t="s">
        <v>258</v>
      </c>
      <c r="AD1070" s="29" t="s">
        <v>265</v>
      </c>
      <c r="AE1070" s="29" t="s">
        <v>1367</v>
      </c>
      <c r="AF1070" s="29" t="s">
        <v>1368</v>
      </c>
      <c r="AG1070" s="183" t="s">
        <v>1369</v>
      </c>
      <c r="AH1070" s="29" t="s">
        <v>1413</v>
      </c>
      <c r="AI1070" s="29" t="s">
        <v>1357</v>
      </c>
      <c r="AJ1070" s="29" t="s">
        <v>258</v>
      </c>
      <c r="AK1070" s="29" t="s">
        <v>258</v>
      </c>
      <c r="AL1070" s="29" t="s">
        <v>13326</v>
      </c>
    </row>
    <row r="1071" spans="1:38" x14ac:dyDescent="0.2">
      <c r="A1071" s="35" t="s">
        <v>16</v>
      </c>
      <c r="B1071" s="36">
        <v>4847</v>
      </c>
      <c r="C1071" s="36"/>
      <c r="D1071" s="36" t="s">
        <v>1349</v>
      </c>
      <c r="E1071" s="37" t="s">
        <v>2764</v>
      </c>
      <c r="F1071" s="38" t="s">
        <v>1269</v>
      </c>
      <c r="G1071" s="38" t="s">
        <v>1445</v>
      </c>
      <c r="H1071" s="35" t="s">
        <v>12095</v>
      </c>
      <c r="I1071" s="35"/>
      <c r="J1071" s="29" t="s">
        <v>1405</v>
      </c>
      <c r="K1071" s="29" t="s">
        <v>2765</v>
      </c>
      <c r="L1071" s="29" t="s">
        <v>1394</v>
      </c>
      <c r="M1071" s="39">
        <v>24.985546485295718</v>
      </c>
      <c r="N1071" s="39">
        <v>14.228594113620808</v>
      </c>
      <c r="O1071" s="29">
        <v>44197</v>
      </c>
      <c r="P1071" s="29">
        <v>44405</v>
      </c>
      <c r="Q1071" s="40">
        <v>0.56947300000000001</v>
      </c>
      <c r="R1071" s="39">
        <v>14.228594113620808</v>
      </c>
      <c r="S1071" s="39">
        <v>0</v>
      </c>
      <c r="T1071" s="39">
        <v>0</v>
      </c>
      <c r="U1071" s="39">
        <v>0</v>
      </c>
      <c r="V1071" s="39">
        <v>0</v>
      </c>
      <c r="W1071" s="29" t="s">
        <v>1357</v>
      </c>
      <c r="X1071" s="29" t="s">
        <v>258</v>
      </c>
      <c r="Y1071" s="29" t="s">
        <v>1349</v>
      </c>
      <c r="Z1071" s="41" t="s">
        <v>1349</v>
      </c>
      <c r="AA1071" s="42" t="s">
        <v>1349</v>
      </c>
      <c r="AB1071" s="29" t="s">
        <v>258</v>
      </c>
      <c r="AC1071" s="29" t="s">
        <v>258</v>
      </c>
      <c r="AD1071" s="29" t="s">
        <v>265</v>
      </c>
      <c r="AE1071" s="29" t="s">
        <v>1367</v>
      </c>
      <c r="AF1071" s="29" t="s">
        <v>1368</v>
      </c>
      <c r="AG1071" s="183" t="s">
        <v>1369</v>
      </c>
      <c r="AH1071" s="29" t="s">
        <v>1413</v>
      </c>
      <c r="AI1071" s="29" t="s">
        <v>1357</v>
      </c>
      <c r="AJ1071" s="29" t="s">
        <v>258</v>
      </c>
      <c r="AK1071" s="29" t="s">
        <v>258</v>
      </c>
      <c r="AL1071" s="29" t="s">
        <v>13326</v>
      </c>
    </row>
    <row r="1072" spans="1:38" x14ac:dyDescent="0.2">
      <c r="A1072" s="35" t="s">
        <v>16</v>
      </c>
      <c r="B1072" s="36">
        <v>4848</v>
      </c>
      <c r="C1072" s="36"/>
      <c r="D1072" s="36" t="s">
        <v>1349</v>
      </c>
      <c r="E1072" s="37" t="s">
        <v>2766</v>
      </c>
      <c r="F1072" s="38" t="s">
        <v>1269</v>
      </c>
      <c r="G1072" s="38" t="s">
        <v>1273</v>
      </c>
      <c r="H1072" s="35" t="s">
        <v>1393</v>
      </c>
      <c r="I1072" s="35"/>
      <c r="J1072" s="29" t="s">
        <v>1371</v>
      </c>
      <c r="K1072" s="29" t="s">
        <v>1371</v>
      </c>
      <c r="L1072" s="29" t="s">
        <v>1366</v>
      </c>
      <c r="M1072" s="39">
        <v>22.588508042468131</v>
      </c>
      <c r="N1072" s="39">
        <v>13.976736481861739</v>
      </c>
      <c r="O1072" s="29">
        <v>44197</v>
      </c>
      <c r="P1072" s="29">
        <v>44423</v>
      </c>
      <c r="Q1072" s="40">
        <v>0.61875429999999998</v>
      </c>
      <c r="R1072" s="39">
        <v>13.976736481861739</v>
      </c>
      <c r="S1072" s="39">
        <v>0</v>
      </c>
      <c r="T1072" s="39">
        <v>0</v>
      </c>
      <c r="U1072" s="39">
        <v>0</v>
      </c>
      <c r="V1072" s="39">
        <v>0</v>
      </c>
      <c r="W1072" s="29" t="s">
        <v>265</v>
      </c>
      <c r="X1072" s="29" t="s">
        <v>11773</v>
      </c>
      <c r="Y1072" s="29">
        <v>45260</v>
      </c>
      <c r="Z1072" s="41" t="s">
        <v>11759</v>
      </c>
      <c r="AA1072" s="42" t="s">
        <v>1349</v>
      </c>
      <c r="AB1072" s="29" t="s">
        <v>258</v>
      </c>
      <c r="AC1072" s="29" t="s">
        <v>258</v>
      </c>
      <c r="AD1072" s="29" t="s">
        <v>265</v>
      </c>
      <c r="AE1072" s="29" t="s">
        <v>1367</v>
      </c>
      <c r="AF1072" s="29" t="s">
        <v>1368</v>
      </c>
      <c r="AG1072" s="183" t="s">
        <v>1369</v>
      </c>
      <c r="AH1072" s="29" t="s">
        <v>1413</v>
      </c>
      <c r="AI1072" s="29" t="s">
        <v>1357</v>
      </c>
      <c r="AJ1072" s="29" t="s">
        <v>258</v>
      </c>
      <c r="AK1072" s="29" t="s">
        <v>258</v>
      </c>
      <c r="AL1072" s="29" t="s">
        <v>13327</v>
      </c>
    </row>
    <row r="1073" spans="1:38" x14ac:dyDescent="0.2">
      <c r="A1073" s="35" t="s">
        <v>16</v>
      </c>
      <c r="B1073" s="36">
        <v>4851</v>
      </c>
      <c r="C1073" s="36"/>
      <c r="D1073" s="36" t="s">
        <v>1349</v>
      </c>
      <c r="E1073" s="37" t="s">
        <v>2767</v>
      </c>
      <c r="F1073" s="38" t="s">
        <v>1269</v>
      </c>
      <c r="G1073" s="38" t="s">
        <v>1273</v>
      </c>
      <c r="H1073" s="35" t="s">
        <v>1393</v>
      </c>
      <c r="I1073" s="35"/>
      <c r="J1073" s="29" t="s">
        <v>1466</v>
      </c>
      <c r="K1073" s="29" t="s">
        <v>1466</v>
      </c>
      <c r="L1073" s="29" t="s">
        <v>2168</v>
      </c>
      <c r="M1073" s="39">
        <v>92.153467148572162</v>
      </c>
      <c r="N1073" s="39">
        <v>460.4519589322382</v>
      </c>
      <c r="O1073" s="29">
        <v>44197</v>
      </c>
      <c r="P1073" s="29">
        <v>46022</v>
      </c>
      <c r="Q1073" s="40">
        <v>4.9965776999999996</v>
      </c>
      <c r="R1073" s="39">
        <v>92.039958932238193</v>
      </c>
      <c r="S1073" s="39">
        <v>92.039958932238193</v>
      </c>
      <c r="T1073" s="39">
        <v>92.039958932238193</v>
      </c>
      <c r="U1073" s="39">
        <v>92.292123203285414</v>
      </c>
      <c r="V1073" s="39">
        <v>92.039958932238193</v>
      </c>
      <c r="W1073" s="29" t="s">
        <v>1357</v>
      </c>
      <c r="X1073" s="29" t="s">
        <v>258</v>
      </c>
      <c r="Y1073" s="29" t="s">
        <v>1349</v>
      </c>
      <c r="Z1073" s="41" t="s">
        <v>1349</v>
      </c>
      <c r="AA1073" s="42" t="s">
        <v>1349</v>
      </c>
      <c r="AB1073" s="29" t="s">
        <v>258</v>
      </c>
      <c r="AC1073" s="29" t="s">
        <v>258</v>
      </c>
      <c r="AD1073" s="29" t="s">
        <v>258</v>
      </c>
      <c r="AE1073" s="29" t="s">
        <v>1353</v>
      </c>
      <c r="AF1073" s="29" t="s">
        <v>1468</v>
      </c>
      <c r="AG1073" s="183" t="s">
        <v>1469</v>
      </c>
      <c r="AH1073" s="29" t="s">
        <v>1356</v>
      </c>
      <c r="AI1073" s="29" t="s">
        <v>1357</v>
      </c>
      <c r="AJ1073" s="29" t="s">
        <v>258</v>
      </c>
      <c r="AK1073" s="29" t="s">
        <v>258</v>
      </c>
      <c r="AL1073" s="29" t="s">
        <v>13326</v>
      </c>
    </row>
    <row r="1074" spans="1:38" x14ac:dyDescent="0.2">
      <c r="A1074" s="35" t="s">
        <v>16</v>
      </c>
      <c r="B1074" s="36">
        <v>4856</v>
      </c>
      <c r="C1074" s="36"/>
      <c r="D1074" s="36" t="s">
        <v>1349</v>
      </c>
      <c r="E1074" s="37" t="s">
        <v>2768</v>
      </c>
      <c r="F1074" s="38" t="s">
        <v>1269</v>
      </c>
      <c r="G1074" s="38" t="s">
        <v>1273</v>
      </c>
      <c r="H1074" s="35" t="s">
        <v>1393</v>
      </c>
      <c r="I1074" s="35"/>
      <c r="J1074" s="29" t="s">
        <v>484</v>
      </c>
      <c r="K1074" s="29" t="s">
        <v>1383</v>
      </c>
      <c r="L1074" s="29" t="s">
        <v>1366</v>
      </c>
      <c r="M1074" s="39">
        <v>23.592352379656834</v>
      </c>
      <c r="N1074" s="39">
        <v>23.253242984257358</v>
      </c>
      <c r="O1074" s="29">
        <v>44197</v>
      </c>
      <c r="P1074" s="29">
        <v>44557</v>
      </c>
      <c r="Q1074" s="40">
        <v>0.98562629999999996</v>
      </c>
      <c r="R1074" s="39">
        <v>23.253242984257358</v>
      </c>
      <c r="S1074" s="39">
        <v>0</v>
      </c>
      <c r="T1074" s="39">
        <v>0</v>
      </c>
      <c r="U1074" s="39">
        <v>0</v>
      </c>
      <c r="V1074" s="39">
        <v>0</v>
      </c>
      <c r="W1074" s="29" t="s">
        <v>265</v>
      </c>
      <c r="X1074" s="29" t="s">
        <v>11773</v>
      </c>
      <c r="Y1074" s="29">
        <v>45289</v>
      </c>
      <c r="Z1074" s="41" t="s">
        <v>11760</v>
      </c>
      <c r="AA1074" s="42" t="s">
        <v>1349</v>
      </c>
      <c r="AB1074" s="29" t="s">
        <v>258</v>
      </c>
      <c r="AC1074" s="29" t="s">
        <v>258</v>
      </c>
      <c r="AD1074" s="29" t="s">
        <v>265</v>
      </c>
      <c r="AE1074" s="29" t="s">
        <v>1367</v>
      </c>
      <c r="AF1074" s="29" t="s">
        <v>1368</v>
      </c>
      <c r="AG1074" s="183" t="s">
        <v>1369</v>
      </c>
      <c r="AH1074" s="29" t="s">
        <v>1413</v>
      </c>
      <c r="AI1074" s="29" t="s">
        <v>1357</v>
      </c>
      <c r="AJ1074" s="29" t="s">
        <v>258</v>
      </c>
      <c r="AK1074" s="29" t="s">
        <v>258</v>
      </c>
      <c r="AL1074" s="29" t="s">
        <v>13327</v>
      </c>
    </row>
    <row r="1075" spans="1:38" x14ac:dyDescent="0.2">
      <c r="A1075" s="35" t="s">
        <v>16</v>
      </c>
      <c r="B1075" s="36">
        <v>4861</v>
      </c>
      <c r="C1075" s="36"/>
      <c r="D1075" s="36" t="s">
        <v>1349</v>
      </c>
      <c r="E1075" s="37" t="s">
        <v>2769</v>
      </c>
      <c r="F1075" s="38" t="s">
        <v>1266</v>
      </c>
      <c r="G1075" s="38" t="s">
        <v>1268</v>
      </c>
      <c r="H1075" s="35" t="s">
        <v>1133</v>
      </c>
      <c r="I1075" s="35"/>
      <c r="J1075" s="29" t="s">
        <v>1466</v>
      </c>
      <c r="K1075" s="29" t="s">
        <v>1466</v>
      </c>
      <c r="L1075" s="29" t="s">
        <v>2168</v>
      </c>
      <c r="M1075" s="39">
        <v>33.022330489341243</v>
      </c>
      <c r="N1075" s="39">
        <v>51.985872689938404</v>
      </c>
      <c r="O1075" s="29">
        <v>44197</v>
      </c>
      <c r="P1075" s="29">
        <v>44772</v>
      </c>
      <c r="Q1075" s="40">
        <v>1.5742642</v>
      </c>
      <c r="R1075" s="39">
        <v>32.942436687200548</v>
      </c>
      <c r="S1075" s="39">
        <v>19.043436002737856</v>
      </c>
      <c r="T1075" s="39">
        <v>0</v>
      </c>
      <c r="U1075" s="39">
        <v>0</v>
      </c>
      <c r="V1075" s="39">
        <v>0</v>
      </c>
      <c r="W1075" s="29" t="s">
        <v>1357</v>
      </c>
      <c r="X1075" s="29" t="s">
        <v>258</v>
      </c>
      <c r="Y1075" s="29" t="s">
        <v>1349</v>
      </c>
      <c r="Z1075" s="41" t="s">
        <v>1349</v>
      </c>
      <c r="AA1075" s="42" t="s">
        <v>1349</v>
      </c>
      <c r="AB1075" s="29" t="s">
        <v>258</v>
      </c>
      <c r="AC1075" s="29" t="s">
        <v>258</v>
      </c>
      <c r="AD1075" s="29" t="s">
        <v>258</v>
      </c>
      <c r="AE1075" s="29" t="s">
        <v>1353</v>
      </c>
      <c r="AF1075" s="29" t="s">
        <v>1468</v>
      </c>
      <c r="AG1075" s="183" t="s">
        <v>1469</v>
      </c>
      <c r="AH1075" s="29" t="s">
        <v>1413</v>
      </c>
      <c r="AI1075" s="29" t="s">
        <v>1357</v>
      </c>
      <c r="AJ1075" s="29" t="s">
        <v>258</v>
      </c>
      <c r="AK1075" s="29" t="s">
        <v>258</v>
      </c>
      <c r="AL1075" s="29" t="s">
        <v>13326</v>
      </c>
    </row>
    <row r="1076" spans="1:38" x14ac:dyDescent="0.2">
      <c r="A1076" s="35" t="s">
        <v>16</v>
      </c>
      <c r="B1076" s="36">
        <v>4864</v>
      </c>
      <c r="C1076" s="36"/>
      <c r="D1076" s="36" t="s">
        <v>1349</v>
      </c>
      <c r="E1076" s="37" t="s">
        <v>2770</v>
      </c>
      <c r="F1076" s="38" t="s">
        <v>1269</v>
      </c>
      <c r="G1076" s="38" t="s">
        <v>1271</v>
      </c>
      <c r="H1076" s="35" t="s">
        <v>1440</v>
      </c>
      <c r="I1076" s="35"/>
      <c r="J1076" s="29" t="s">
        <v>1371</v>
      </c>
      <c r="K1076" s="29" t="s">
        <v>1371</v>
      </c>
      <c r="L1076" s="29" t="s">
        <v>1384</v>
      </c>
      <c r="M1076" s="39">
        <v>91.137129110667573</v>
      </c>
      <c r="N1076" s="39">
        <v>40.422214921286788</v>
      </c>
      <c r="O1076" s="29">
        <v>44197</v>
      </c>
      <c r="P1076" s="29">
        <v>44359</v>
      </c>
      <c r="Q1076" s="40">
        <v>0.44353179999999998</v>
      </c>
      <c r="R1076" s="39">
        <v>40.422214921286788</v>
      </c>
      <c r="S1076" s="39">
        <v>0</v>
      </c>
      <c r="T1076" s="39">
        <v>0</v>
      </c>
      <c r="U1076" s="39">
        <v>0</v>
      </c>
      <c r="V1076" s="39">
        <v>0</v>
      </c>
      <c r="W1076" s="29" t="s">
        <v>1357</v>
      </c>
      <c r="X1076" s="29" t="s">
        <v>258</v>
      </c>
      <c r="Y1076" s="29" t="s">
        <v>1349</v>
      </c>
      <c r="Z1076" s="41" t="s">
        <v>1349</v>
      </c>
      <c r="AA1076" s="42" t="s">
        <v>1349</v>
      </c>
      <c r="AB1076" s="29" t="s">
        <v>258</v>
      </c>
      <c r="AC1076" s="29" t="s">
        <v>258</v>
      </c>
      <c r="AD1076" s="29" t="s">
        <v>265</v>
      </c>
      <c r="AE1076" s="29" t="s">
        <v>1353</v>
      </c>
      <c r="AF1076" s="29" t="s">
        <v>1368</v>
      </c>
      <c r="AG1076" s="183" t="s">
        <v>1369</v>
      </c>
      <c r="AH1076" s="29" t="s">
        <v>1413</v>
      </c>
      <c r="AI1076" s="29" t="s">
        <v>1357</v>
      </c>
      <c r="AJ1076" s="29" t="s">
        <v>258</v>
      </c>
      <c r="AK1076" s="29" t="s">
        <v>258</v>
      </c>
      <c r="AL1076" s="29" t="s">
        <v>13326</v>
      </c>
    </row>
    <row r="1077" spans="1:38" x14ac:dyDescent="0.2">
      <c r="A1077" s="35" t="s">
        <v>16</v>
      </c>
      <c r="B1077" s="36">
        <v>4866</v>
      </c>
      <c r="C1077" s="36"/>
      <c r="D1077" s="36" t="s">
        <v>1349</v>
      </c>
      <c r="E1077" s="37" t="s">
        <v>2771</v>
      </c>
      <c r="F1077" s="38" t="s">
        <v>1269</v>
      </c>
      <c r="G1077" s="38" t="s">
        <v>1271</v>
      </c>
      <c r="H1077" s="35" t="s">
        <v>1440</v>
      </c>
      <c r="I1077" s="35"/>
      <c r="J1077" s="29" t="s">
        <v>1371</v>
      </c>
      <c r="K1077" s="29" t="s">
        <v>1371</v>
      </c>
      <c r="L1077" s="29" t="s">
        <v>1384</v>
      </c>
      <c r="M1077" s="39">
        <v>91.907332354715848</v>
      </c>
      <c r="N1077" s="39">
        <v>459.22212731006164</v>
      </c>
      <c r="O1077" s="29">
        <v>44197</v>
      </c>
      <c r="P1077" s="29">
        <v>46022</v>
      </c>
      <c r="Q1077" s="40">
        <v>4.9965776999999996</v>
      </c>
      <c r="R1077" s="39">
        <v>91.794127310061597</v>
      </c>
      <c r="S1077" s="39">
        <v>91.794127310061597</v>
      </c>
      <c r="T1077" s="39">
        <v>91.794127310061597</v>
      </c>
      <c r="U1077" s="39">
        <v>92.045618069815191</v>
      </c>
      <c r="V1077" s="39">
        <v>91.794127310061597</v>
      </c>
      <c r="W1077" s="29" t="s">
        <v>265</v>
      </c>
      <c r="X1077" s="29" t="s">
        <v>11773</v>
      </c>
      <c r="Y1077" s="29">
        <v>45370</v>
      </c>
      <c r="Z1077" s="41" t="s">
        <v>11761</v>
      </c>
      <c r="AA1077" s="42" t="s">
        <v>1349</v>
      </c>
      <c r="AB1077" s="29" t="s">
        <v>258</v>
      </c>
      <c r="AC1077" s="29" t="s">
        <v>258</v>
      </c>
      <c r="AD1077" s="29" t="s">
        <v>265</v>
      </c>
      <c r="AE1077" s="29" t="s">
        <v>1353</v>
      </c>
      <c r="AF1077" s="29" t="s">
        <v>1368</v>
      </c>
      <c r="AG1077" s="183" t="s">
        <v>1369</v>
      </c>
      <c r="AH1077" s="29" t="s">
        <v>1356</v>
      </c>
      <c r="AI1077" s="29" t="s">
        <v>1357</v>
      </c>
      <c r="AJ1077" s="29" t="s">
        <v>258</v>
      </c>
      <c r="AK1077" s="29" t="s">
        <v>258</v>
      </c>
      <c r="AL1077" s="29" t="s">
        <v>13327</v>
      </c>
    </row>
    <row r="1078" spans="1:38" x14ac:dyDescent="0.2">
      <c r="A1078" s="35" t="s">
        <v>16</v>
      </c>
      <c r="B1078" s="36">
        <v>4867</v>
      </c>
      <c r="C1078" s="36"/>
      <c r="D1078" s="36" t="s">
        <v>1349</v>
      </c>
      <c r="E1078" s="37" t="s">
        <v>2772</v>
      </c>
      <c r="F1078" s="38" t="s">
        <v>1269</v>
      </c>
      <c r="G1078" s="38" t="s">
        <v>1445</v>
      </c>
      <c r="H1078" s="35" t="s">
        <v>330</v>
      </c>
      <c r="I1078" s="35"/>
      <c r="J1078" s="29" t="s">
        <v>274</v>
      </c>
      <c r="K1078" s="29" t="s">
        <v>1583</v>
      </c>
      <c r="L1078" s="29" t="s">
        <v>2324</v>
      </c>
      <c r="M1078" s="39">
        <v>38.500594166888106</v>
      </c>
      <c r="N1078" s="39">
        <v>179.51132648870637</v>
      </c>
      <c r="O1078" s="29">
        <v>44197</v>
      </c>
      <c r="P1078" s="29">
        <v>45900</v>
      </c>
      <c r="Q1078" s="40">
        <v>4.6625598999999998</v>
      </c>
      <c r="R1078" s="39">
        <v>38.451663244353185</v>
      </c>
      <c r="S1078" s="39">
        <v>38.451663244353185</v>
      </c>
      <c r="T1078" s="39">
        <v>38.451663244353185</v>
      </c>
      <c r="U1078" s="39">
        <v>38.557010266940452</v>
      </c>
      <c r="V1078" s="39">
        <v>25.599326488706367</v>
      </c>
      <c r="W1078" s="29" t="s">
        <v>265</v>
      </c>
      <c r="X1078" s="29" t="s">
        <v>11773</v>
      </c>
      <c r="Y1078" s="29">
        <v>45223</v>
      </c>
      <c r="Z1078" s="41" t="s">
        <v>11758</v>
      </c>
      <c r="AA1078" s="42" t="s">
        <v>1349</v>
      </c>
      <c r="AB1078" s="29" t="s">
        <v>258</v>
      </c>
      <c r="AC1078" s="29" t="s">
        <v>258</v>
      </c>
      <c r="AD1078" s="29" t="s">
        <v>265</v>
      </c>
      <c r="AE1078" s="29" t="s">
        <v>1367</v>
      </c>
      <c r="AF1078" s="29" t="s">
        <v>1378</v>
      </c>
      <c r="AG1078" s="183" t="s">
        <v>1379</v>
      </c>
      <c r="AH1078" s="29" t="s">
        <v>1356</v>
      </c>
      <c r="AI1078" s="29" t="s">
        <v>1357</v>
      </c>
      <c r="AJ1078" s="29" t="s">
        <v>258</v>
      </c>
      <c r="AK1078" s="29" t="s">
        <v>258</v>
      </c>
      <c r="AL1078" s="29" t="s">
        <v>13327</v>
      </c>
    </row>
    <row r="1079" spans="1:38" x14ac:dyDescent="0.2">
      <c r="A1079" s="35" t="s">
        <v>16</v>
      </c>
      <c r="B1079" s="36">
        <v>4871</v>
      </c>
      <c r="C1079" s="36"/>
      <c r="D1079" s="36" t="s">
        <v>1349</v>
      </c>
      <c r="E1079" s="37" t="s">
        <v>2773</v>
      </c>
      <c r="F1079" s="38" t="s">
        <v>1269</v>
      </c>
      <c r="G1079" s="38" t="s">
        <v>1271</v>
      </c>
      <c r="H1079" s="35" t="s">
        <v>1440</v>
      </c>
      <c r="I1079" s="35"/>
      <c r="J1079" s="29" t="s">
        <v>1371</v>
      </c>
      <c r="K1079" s="29" t="s">
        <v>1371</v>
      </c>
      <c r="L1079" s="29" t="s">
        <v>1384</v>
      </c>
      <c r="M1079" s="39">
        <v>83.660737713223355</v>
      </c>
      <c r="N1079" s="39">
        <v>370.14579876796711</v>
      </c>
      <c r="O1079" s="29">
        <v>44197</v>
      </c>
      <c r="P1079" s="29">
        <v>45813</v>
      </c>
      <c r="Q1079" s="40">
        <v>4.4243668999999999</v>
      </c>
      <c r="R1079" s="39">
        <v>83.551772758384658</v>
      </c>
      <c r="S1079" s="39">
        <v>83.551772758384658</v>
      </c>
      <c r="T1079" s="39">
        <v>83.551772758384658</v>
      </c>
      <c r="U1079" s="39">
        <v>83.780681724845991</v>
      </c>
      <c r="V1079" s="39">
        <v>35.709798767967143</v>
      </c>
      <c r="W1079" s="29" t="s">
        <v>265</v>
      </c>
      <c r="X1079" s="29" t="s">
        <v>11773</v>
      </c>
      <c r="Y1079" s="29">
        <v>45275</v>
      </c>
      <c r="Z1079" s="41" t="s">
        <v>11760</v>
      </c>
      <c r="AA1079" s="42" t="s">
        <v>1349</v>
      </c>
      <c r="AB1079" s="29" t="s">
        <v>258</v>
      </c>
      <c r="AC1079" s="29" t="s">
        <v>258</v>
      </c>
      <c r="AD1079" s="29" t="s">
        <v>265</v>
      </c>
      <c r="AE1079" s="29" t="s">
        <v>1353</v>
      </c>
      <c r="AF1079" s="29" t="s">
        <v>1368</v>
      </c>
      <c r="AG1079" s="183" t="s">
        <v>1369</v>
      </c>
      <c r="AH1079" s="29" t="s">
        <v>1356</v>
      </c>
      <c r="AI1079" s="29" t="s">
        <v>1357</v>
      </c>
      <c r="AJ1079" s="29" t="s">
        <v>258</v>
      </c>
      <c r="AK1079" s="29" t="s">
        <v>258</v>
      </c>
      <c r="AL1079" s="29" t="s">
        <v>13327</v>
      </c>
    </row>
    <row r="1080" spans="1:38" x14ac:dyDescent="0.2">
      <c r="A1080" s="35" t="s">
        <v>16</v>
      </c>
      <c r="B1080" s="36">
        <v>4875</v>
      </c>
      <c r="C1080" s="36"/>
      <c r="D1080" s="36" t="s">
        <v>1349</v>
      </c>
      <c r="E1080" s="37" t="s">
        <v>2774</v>
      </c>
      <c r="F1080" s="38" t="s">
        <v>1269</v>
      </c>
      <c r="G1080" s="38" t="s">
        <v>1271</v>
      </c>
      <c r="H1080" s="35" t="s">
        <v>1440</v>
      </c>
      <c r="I1080" s="35"/>
      <c r="J1080" s="29" t="s">
        <v>484</v>
      </c>
      <c r="K1080" s="29" t="s">
        <v>1551</v>
      </c>
      <c r="L1080" s="29" t="s">
        <v>1384</v>
      </c>
      <c r="M1080" s="39">
        <v>481.29129712613673</v>
      </c>
      <c r="N1080" s="39">
        <v>2253.2734017796029</v>
      </c>
      <c r="O1080" s="29">
        <v>44197</v>
      </c>
      <c r="P1080" s="29">
        <v>45907</v>
      </c>
      <c r="Q1080" s="40">
        <v>4.6817247999999996</v>
      </c>
      <c r="R1080" s="39">
        <v>480.68076659822037</v>
      </c>
      <c r="S1080" s="39">
        <v>480.68076659822037</v>
      </c>
      <c r="T1080" s="39">
        <v>480.68076659822037</v>
      </c>
      <c r="U1080" s="39">
        <v>481.99770020533879</v>
      </c>
      <c r="V1080" s="39">
        <v>329.23340177960301</v>
      </c>
      <c r="W1080" s="29" t="s">
        <v>1357</v>
      </c>
      <c r="X1080" s="29" t="s">
        <v>258</v>
      </c>
      <c r="Y1080" s="29" t="s">
        <v>1349</v>
      </c>
      <c r="Z1080" s="41" t="s">
        <v>1349</v>
      </c>
      <c r="AA1080" s="42" t="s">
        <v>1349</v>
      </c>
      <c r="AB1080" s="29" t="s">
        <v>258</v>
      </c>
      <c r="AC1080" s="29" t="s">
        <v>258</v>
      </c>
      <c r="AD1080" s="29" t="s">
        <v>265</v>
      </c>
      <c r="AE1080" s="29" t="s">
        <v>1353</v>
      </c>
      <c r="AF1080" s="29" t="s">
        <v>1368</v>
      </c>
      <c r="AG1080" s="183" t="s">
        <v>1369</v>
      </c>
      <c r="AH1080" s="29" t="s">
        <v>1356</v>
      </c>
      <c r="AI1080" s="29" t="s">
        <v>1357</v>
      </c>
      <c r="AJ1080" s="29" t="s">
        <v>258</v>
      </c>
      <c r="AK1080" s="29" t="s">
        <v>258</v>
      </c>
      <c r="AL1080" s="29" t="s">
        <v>13326</v>
      </c>
    </row>
    <row r="1081" spans="1:38" x14ac:dyDescent="0.2">
      <c r="A1081" s="35" t="s">
        <v>16</v>
      </c>
      <c r="B1081" s="36">
        <v>4876</v>
      </c>
      <c r="C1081" s="36"/>
      <c r="D1081" s="36" t="s">
        <v>1349</v>
      </c>
      <c r="E1081" s="37" t="s">
        <v>2775</v>
      </c>
      <c r="F1081" s="38" t="s">
        <v>1262</v>
      </c>
      <c r="G1081" s="38" t="s">
        <v>1264</v>
      </c>
      <c r="H1081" s="35" t="s">
        <v>306</v>
      </c>
      <c r="I1081" s="35"/>
      <c r="J1081" s="29" t="s">
        <v>1371</v>
      </c>
      <c r="K1081" s="29" t="s">
        <v>1371</v>
      </c>
      <c r="L1081" s="29" t="s">
        <v>1384</v>
      </c>
      <c r="M1081" s="39">
        <v>335.92898952510478</v>
      </c>
      <c r="N1081" s="39">
        <v>165.55020670773442</v>
      </c>
      <c r="O1081" s="29">
        <v>44197</v>
      </c>
      <c r="P1081" s="29">
        <v>44377</v>
      </c>
      <c r="Q1081" s="40">
        <v>0.4928131</v>
      </c>
      <c r="R1081" s="39">
        <v>165.55020670773442</v>
      </c>
      <c r="S1081" s="39">
        <v>0</v>
      </c>
      <c r="T1081" s="39">
        <v>0</v>
      </c>
      <c r="U1081" s="39">
        <v>0</v>
      </c>
      <c r="V1081" s="39">
        <v>0</v>
      </c>
      <c r="W1081" s="29" t="s">
        <v>1357</v>
      </c>
      <c r="X1081" s="29" t="s">
        <v>258</v>
      </c>
      <c r="Y1081" s="29" t="s">
        <v>1349</v>
      </c>
      <c r="Z1081" s="41" t="s">
        <v>1349</v>
      </c>
      <c r="AA1081" s="42" t="s">
        <v>1349</v>
      </c>
      <c r="AB1081" s="29" t="s">
        <v>258</v>
      </c>
      <c r="AC1081" s="29" t="s">
        <v>258</v>
      </c>
      <c r="AD1081" s="29" t="s">
        <v>265</v>
      </c>
      <c r="AE1081" s="29" t="s">
        <v>1353</v>
      </c>
      <c r="AF1081" s="29" t="s">
        <v>1368</v>
      </c>
      <c r="AG1081" s="183" t="s">
        <v>1369</v>
      </c>
      <c r="AH1081" s="29" t="s">
        <v>1413</v>
      </c>
      <c r="AI1081" s="29" t="s">
        <v>1357</v>
      </c>
      <c r="AJ1081" s="29" t="s">
        <v>258</v>
      </c>
      <c r="AK1081" s="29" t="s">
        <v>258</v>
      </c>
      <c r="AL1081" s="29" t="s">
        <v>13326</v>
      </c>
    </row>
    <row r="1082" spans="1:38" x14ac:dyDescent="0.2">
      <c r="A1082" s="35" t="s">
        <v>16</v>
      </c>
      <c r="B1082" s="36">
        <v>4877</v>
      </c>
      <c r="C1082" s="36"/>
      <c r="D1082" s="36" t="s">
        <v>1349</v>
      </c>
      <c r="E1082" s="37" t="s">
        <v>2776</v>
      </c>
      <c r="F1082" s="38" t="s">
        <v>1269</v>
      </c>
      <c r="G1082" s="38" t="s">
        <v>1273</v>
      </c>
      <c r="H1082" s="35" t="s">
        <v>1393</v>
      </c>
      <c r="I1082" s="35"/>
      <c r="J1082" s="29" t="s">
        <v>1371</v>
      </c>
      <c r="K1082" s="29" t="s">
        <v>1371</v>
      </c>
      <c r="L1082" s="29" t="s">
        <v>1366</v>
      </c>
      <c r="M1082" s="39">
        <v>21.430085904747656</v>
      </c>
      <c r="N1082" s="39">
        <v>12.379871321013006</v>
      </c>
      <c r="O1082" s="29">
        <v>44197</v>
      </c>
      <c r="P1082" s="29">
        <v>44408</v>
      </c>
      <c r="Q1082" s="40">
        <v>0.57768649999999999</v>
      </c>
      <c r="R1082" s="39">
        <v>12.379871321013006</v>
      </c>
      <c r="S1082" s="39">
        <v>0</v>
      </c>
      <c r="T1082" s="39">
        <v>0</v>
      </c>
      <c r="U1082" s="39">
        <v>0</v>
      </c>
      <c r="V1082" s="39">
        <v>0</v>
      </c>
      <c r="W1082" s="29" t="s">
        <v>265</v>
      </c>
      <c r="X1082" s="29" t="s">
        <v>11773</v>
      </c>
      <c r="Y1082" s="29">
        <v>45222</v>
      </c>
      <c r="Z1082" s="41" t="s">
        <v>11758</v>
      </c>
      <c r="AA1082" s="42" t="s">
        <v>1349</v>
      </c>
      <c r="AB1082" s="29" t="s">
        <v>258</v>
      </c>
      <c r="AC1082" s="29" t="s">
        <v>258</v>
      </c>
      <c r="AD1082" s="29" t="s">
        <v>265</v>
      </c>
      <c r="AE1082" s="29" t="s">
        <v>1367</v>
      </c>
      <c r="AF1082" s="29" t="s">
        <v>1368</v>
      </c>
      <c r="AG1082" s="183" t="s">
        <v>1369</v>
      </c>
      <c r="AH1082" s="29" t="s">
        <v>1413</v>
      </c>
      <c r="AI1082" s="29" t="s">
        <v>1357</v>
      </c>
      <c r="AJ1082" s="29" t="s">
        <v>258</v>
      </c>
      <c r="AK1082" s="29" t="s">
        <v>258</v>
      </c>
      <c r="AL1082" s="29" t="s">
        <v>13327</v>
      </c>
    </row>
    <row r="1083" spans="1:38" x14ac:dyDescent="0.2">
      <c r="A1083" s="35" t="s">
        <v>16</v>
      </c>
      <c r="B1083" s="36">
        <v>4878</v>
      </c>
      <c r="C1083" s="36"/>
      <c r="D1083" s="36" t="s">
        <v>1349</v>
      </c>
      <c r="E1083" s="37" t="s">
        <v>2777</v>
      </c>
      <c r="F1083" s="38" t="s">
        <v>1269</v>
      </c>
      <c r="G1083" s="38" t="s">
        <v>1271</v>
      </c>
      <c r="H1083" s="35" t="s">
        <v>1440</v>
      </c>
      <c r="I1083" s="35"/>
      <c r="J1083" s="29" t="s">
        <v>484</v>
      </c>
      <c r="K1083" s="29" t="s">
        <v>1551</v>
      </c>
      <c r="L1083" s="29" t="s">
        <v>1384</v>
      </c>
      <c r="M1083" s="39">
        <v>488.80368963980379</v>
      </c>
      <c r="N1083" s="39">
        <v>2442.3456153319644</v>
      </c>
      <c r="O1083" s="29">
        <v>44197</v>
      </c>
      <c r="P1083" s="29">
        <v>46022</v>
      </c>
      <c r="Q1083" s="40">
        <v>4.9965776999999996</v>
      </c>
      <c r="R1083" s="39">
        <v>488.20161533196443</v>
      </c>
      <c r="S1083" s="39">
        <v>488.20161533196443</v>
      </c>
      <c r="T1083" s="39">
        <v>488.20161533196443</v>
      </c>
      <c r="U1083" s="39">
        <v>489.53915400410676</v>
      </c>
      <c r="V1083" s="39">
        <v>488.20161533196443</v>
      </c>
      <c r="W1083" s="29" t="s">
        <v>1357</v>
      </c>
      <c r="X1083" s="29" t="s">
        <v>258</v>
      </c>
      <c r="Y1083" s="29" t="s">
        <v>1349</v>
      </c>
      <c r="Z1083" s="41" t="s">
        <v>1349</v>
      </c>
      <c r="AA1083" s="42" t="s">
        <v>1349</v>
      </c>
      <c r="AB1083" s="29" t="s">
        <v>258</v>
      </c>
      <c r="AC1083" s="29" t="s">
        <v>258</v>
      </c>
      <c r="AD1083" s="29" t="s">
        <v>265</v>
      </c>
      <c r="AE1083" s="29" t="s">
        <v>1353</v>
      </c>
      <c r="AF1083" s="29" t="s">
        <v>1368</v>
      </c>
      <c r="AG1083" s="183" t="s">
        <v>1369</v>
      </c>
      <c r="AH1083" s="29" t="s">
        <v>1356</v>
      </c>
      <c r="AI1083" s="29" t="s">
        <v>1357</v>
      </c>
      <c r="AJ1083" s="29" t="s">
        <v>258</v>
      </c>
      <c r="AK1083" s="29" t="s">
        <v>258</v>
      </c>
      <c r="AL1083" s="29" t="s">
        <v>13326</v>
      </c>
    </row>
    <row r="1084" spans="1:38" x14ac:dyDescent="0.2">
      <c r="A1084" s="35" t="s">
        <v>16</v>
      </c>
      <c r="B1084" s="36">
        <v>4879</v>
      </c>
      <c r="C1084" s="36"/>
      <c r="D1084" s="36" t="s">
        <v>1349</v>
      </c>
      <c r="E1084" s="37" t="s">
        <v>2778</v>
      </c>
      <c r="F1084" s="38" t="s">
        <v>1269</v>
      </c>
      <c r="G1084" s="38" t="s">
        <v>1273</v>
      </c>
      <c r="H1084" s="35" t="s">
        <v>1393</v>
      </c>
      <c r="I1084" s="35"/>
      <c r="J1084" s="29" t="s">
        <v>1371</v>
      </c>
      <c r="K1084" s="29" t="s">
        <v>1371</v>
      </c>
      <c r="L1084" s="29" t="s">
        <v>1366</v>
      </c>
      <c r="M1084" s="39">
        <v>21.872217133956532</v>
      </c>
      <c r="N1084" s="39">
        <v>12.156221765913758</v>
      </c>
      <c r="O1084" s="29">
        <v>44197</v>
      </c>
      <c r="P1084" s="29">
        <v>44400</v>
      </c>
      <c r="Q1084" s="40">
        <v>0.55578369999999999</v>
      </c>
      <c r="R1084" s="39">
        <v>12.156221765913758</v>
      </c>
      <c r="S1084" s="39">
        <v>0</v>
      </c>
      <c r="T1084" s="39">
        <v>0</v>
      </c>
      <c r="U1084" s="39">
        <v>0</v>
      </c>
      <c r="V1084" s="39">
        <v>0</v>
      </c>
      <c r="W1084" s="29" t="s">
        <v>1357</v>
      </c>
      <c r="X1084" s="29" t="s">
        <v>258</v>
      </c>
      <c r="Y1084" s="29" t="s">
        <v>1349</v>
      </c>
      <c r="Z1084" s="41" t="s">
        <v>1349</v>
      </c>
      <c r="AA1084" s="42" t="s">
        <v>1349</v>
      </c>
      <c r="AB1084" s="29" t="s">
        <v>258</v>
      </c>
      <c r="AC1084" s="29" t="s">
        <v>258</v>
      </c>
      <c r="AD1084" s="29" t="s">
        <v>265</v>
      </c>
      <c r="AE1084" s="29" t="s">
        <v>1367</v>
      </c>
      <c r="AF1084" s="29" t="s">
        <v>1368</v>
      </c>
      <c r="AG1084" s="183" t="s">
        <v>1369</v>
      </c>
      <c r="AH1084" s="29" t="s">
        <v>1413</v>
      </c>
      <c r="AI1084" s="29" t="s">
        <v>1357</v>
      </c>
      <c r="AJ1084" s="29" t="s">
        <v>258</v>
      </c>
      <c r="AK1084" s="29" t="s">
        <v>258</v>
      </c>
      <c r="AL1084" s="29" t="s">
        <v>13326</v>
      </c>
    </row>
    <row r="1085" spans="1:38" x14ac:dyDescent="0.2">
      <c r="A1085" s="35" t="s">
        <v>16</v>
      </c>
      <c r="B1085" s="36">
        <v>4880</v>
      </c>
      <c r="C1085" s="36"/>
      <c r="D1085" s="36" t="s">
        <v>1349</v>
      </c>
      <c r="E1085" s="37" t="s">
        <v>2779</v>
      </c>
      <c r="F1085" s="38" t="s">
        <v>1269</v>
      </c>
      <c r="G1085" s="38" t="s">
        <v>1271</v>
      </c>
      <c r="H1085" s="35" t="s">
        <v>1440</v>
      </c>
      <c r="I1085" s="35"/>
      <c r="J1085" s="29" t="s">
        <v>1371</v>
      </c>
      <c r="K1085" s="29" t="s">
        <v>1371</v>
      </c>
      <c r="L1085" s="29" t="s">
        <v>1384</v>
      </c>
      <c r="M1085" s="39">
        <v>94.916738885644065</v>
      </c>
      <c r="N1085" s="39">
        <v>450.35101437371657</v>
      </c>
      <c r="O1085" s="29">
        <v>44197</v>
      </c>
      <c r="P1085" s="29">
        <v>45930</v>
      </c>
      <c r="Q1085" s="40">
        <v>4.7446954000000003</v>
      </c>
      <c r="R1085" s="39">
        <v>94.797070499657764</v>
      </c>
      <c r="S1085" s="39">
        <v>94.797070499657764</v>
      </c>
      <c r="T1085" s="39">
        <v>94.797070499657764</v>
      </c>
      <c r="U1085" s="39">
        <v>95.056788501026688</v>
      </c>
      <c r="V1085" s="39">
        <v>70.90301437371663</v>
      </c>
      <c r="W1085" s="29" t="s">
        <v>265</v>
      </c>
      <c r="X1085" s="29" t="s">
        <v>11773</v>
      </c>
      <c r="Y1085" s="29">
        <v>45275</v>
      </c>
      <c r="Z1085" s="41" t="s">
        <v>11760</v>
      </c>
      <c r="AA1085" s="42" t="s">
        <v>1349</v>
      </c>
      <c r="AB1085" s="29" t="s">
        <v>258</v>
      </c>
      <c r="AC1085" s="29" t="s">
        <v>258</v>
      </c>
      <c r="AD1085" s="29" t="s">
        <v>265</v>
      </c>
      <c r="AE1085" s="29" t="s">
        <v>1353</v>
      </c>
      <c r="AF1085" s="29" t="s">
        <v>1368</v>
      </c>
      <c r="AG1085" s="183" t="s">
        <v>1369</v>
      </c>
      <c r="AH1085" s="29" t="s">
        <v>1356</v>
      </c>
      <c r="AI1085" s="29" t="s">
        <v>1357</v>
      </c>
      <c r="AJ1085" s="29" t="s">
        <v>258</v>
      </c>
      <c r="AK1085" s="29" t="s">
        <v>258</v>
      </c>
      <c r="AL1085" s="29" t="s">
        <v>13327</v>
      </c>
    </row>
    <row r="1086" spans="1:38" x14ac:dyDescent="0.2">
      <c r="A1086" s="35" t="s">
        <v>16</v>
      </c>
      <c r="B1086" s="36">
        <v>4881</v>
      </c>
      <c r="C1086" s="36"/>
      <c r="D1086" s="36" t="s">
        <v>1349</v>
      </c>
      <c r="E1086" s="37" t="s">
        <v>2780</v>
      </c>
      <c r="F1086" s="38" t="s">
        <v>1269</v>
      </c>
      <c r="G1086" s="38" t="s">
        <v>1271</v>
      </c>
      <c r="H1086" s="35" t="s">
        <v>1440</v>
      </c>
      <c r="I1086" s="35"/>
      <c r="J1086" s="29" t="s">
        <v>1506</v>
      </c>
      <c r="K1086" s="29" t="s">
        <v>1642</v>
      </c>
      <c r="L1086" s="29" t="s">
        <v>2781</v>
      </c>
      <c r="M1086" s="39">
        <v>29.141731674096707</v>
      </c>
      <c r="N1086" s="39">
        <v>32.791928815879537</v>
      </c>
      <c r="O1086" s="29">
        <v>44197</v>
      </c>
      <c r="P1086" s="29">
        <v>44608</v>
      </c>
      <c r="Q1086" s="40">
        <v>1.1252567</v>
      </c>
      <c r="R1086" s="39">
        <v>29.051101984941823</v>
      </c>
      <c r="S1086" s="39">
        <v>3.7408268309377144</v>
      </c>
      <c r="T1086" s="39">
        <v>0</v>
      </c>
      <c r="U1086" s="39">
        <v>0</v>
      </c>
      <c r="V1086" s="39">
        <v>0</v>
      </c>
      <c r="W1086" s="29" t="s">
        <v>1357</v>
      </c>
      <c r="X1086" s="29" t="s">
        <v>258</v>
      </c>
      <c r="Y1086" s="29" t="s">
        <v>1349</v>
      </c>
      <c r="Z1086" s="41" t="s">
        <v>1349</v>
      </c>
      <c r="AA1086" s="42" t="s">
        <v>1349</v>
      </c>
      <c r="AB1086" s="29" t="s">
        <v>258</v>
      </c>
      <c r="AC1086" s="29" t="s">
        <v>258</v>
      </c>
      <c r="AD1086" s="29" t="s">
        <v>258</v>
      </c>
      <c r="AE1086" s="29" t="s">
        <v>1353</v>
      </c>
      <c r="AF1086" s="29" t="s">
        <v>2221</v>
      </c>
      <c r="AG1086" s="183" t="s">
        <v>2222</v>
      </c>
      <c r="AH1086" s="29" t="s">
        <v>1413</v>
      </c>
      <c r="AI1086" s="29" t="s">
        <v>1357</v>
      </c>
      <c r="AJ1086" s="29" t="s">
        <v>258</v>
      </c>
      <c r="AK1086" s="29" t="s">
        <v>258</v>
      </c>
      <c r="AL1086" s="29" t="s">
        <v>13326</v>
      </c>
    </row>
    <row r="1087" spans="1:38" x14ac:dyDescent="0.2">
      <c r="A1087" s="35" t="s">
        <v>16</v>
      </c>
      <c r="B1087" s="36">
        <v>4883</v>
      </c>
      <c r="C1087" s="36"/>
      <c r="D1087" s="36" t="s">
        <v>1349</v>
      </c>
      <c r="E1087" s="37" t="s">
        <v>2782</v>
      </c>
      <c r="F1087" s="38" t="s">
        <v>1269</v>
      </c>
      <c r="G1087" s="38" t="s">
        <v>1270</v>
      </c>
      <c r="H1087" s="35" t="s">
        <v>335</v>
      </c>
      <c r="I1087" s="35"/>
      <c r="J1087" s="29" t="s">
        <v>1492</v>
      </c>
      <c r="K1087" s="29" t="s">
        <v>2426</v>
      </c>
      <c r="L1087" s="29" t="s">
        <v>2427</v>
      </c>
      <c r="M1087" s="39">
        <v>821.69255509591494</v>
      </c>
      <c r="N1087" s="39">
        <v>521.92382751540038</v>
      </c>
      <c r="O1087" s="29">
        <v>44197</v>
      </c>
      <c r="P1087" s="29">
        <v>44429</v>
      </c>
      <c r="Q1087" s="40">
        <v>0.63518140000000001</v>
      </c>
      <c r="R1087" s="39">
        <v>521.92382751540038</v>
      </c>
      <c r="S1087" s="39">
        <v>0</v>
      </c>
      <c r="T1087" s="39">
        <v>0</v>
      </c>
      <c r="U1087" s="39">
        <v>0</v>
      </c>
      <c r="V1087" s="39">
        <v>0</v>
      </c>
      <c r="W1087" s="29" t="s">
        <v>1357</v>
      </c>
      <c r="X1087" s="29" t="s">
        <v>258</v>
      </c>
      <c r="Y1087" s="29" t="s">
        <v>1349</v>
      </c>
      <c r="Z1087" s="41" t="s">
        <v>1349</v>
      </c>
      <c r="AA1087" s="42" t="s">
        <v>1349</v>
      </c>
      <c r="AB1087" s="29" t="s">
        <v>258</v>
      </c>
      <c r="AC1087" s="29" t="s">
        <v>258</v>
      </c>
      <c r="AD1087" s="29" t="s">
        <v>258</v>
      </c>
      <c r="AE1087" s="29" t="s">
        <v>1353</v>
      </c>
      <c r="AF1087" s="29" t="s">
        <v>1495</v>
      </c>
      <c r="AG1087" s="183" t="s">
        <v>1496</v>
      </c>
      <c r="AH1087" s="29" t="s">
        <v>1413</v>
      </c>
      <c r="AI1087" s="29" t="s">
        <v>1357</v>
      </c>
      <c r="AJ1087" s="29" t="s">
        <v>258</v>
      </c>
      <c r="AK1087" s="29" t="s">
        <v>258</v>
      </c>
      <c r="AL1087" s="29" t="s">
        <v>13326</v>
      </c>
    </row>
    <row r="1088" spans="1:38" x14ac:dyDescent="0.2">
      <c r="A1088" s="35" t="s">
        <v>16</v>
      </c>
      <c r="B1088" s="36">
        <v>4884</v>
      </c>
      <c r="C1088" s="36"/>
      <c r="D1088" s="36" t="s">
        <v>1349</v>
      </c>
      <c r="E1088" s="37" t="s">
        <v>2783</v>
      </c>
      <c r="F1088" s="38" t="s">
        <v>1269</v>
      </c>
      <c r="G1088" s="38" t="s">
        <v>1274</v>
      </c>
      <c r="H1088" s="35" t="s">
        <v>1126</v>
      </c>
      <c r="I1088" s="35"/>
      <c r="J1088" s="29" t="s">
        <v>382</v>
      </c>
      <c r="K1088" s="29" t="s">
        <v>1906</v>
      </c>
      <c r="L1088" s="29" t="s">
        <v>1618</v>
      </c>
      <c r="M1088" s="39">
        <v>364.32507979372872</v>
      </c>
      <c r="N1088" s="39">
        <v>727.15394934976052</v>
      </c>
      <c r="O1088" s="29">
        <v>44197</v>
      </c>
      <c r="P1088" s="29">
        <v>44926</v>
      </c>
      <c r="Q1088" s="40">
        <v>1.9958932</v>
      </c>
      <c r="R1088" s="39">
        <v>363.57697467488026</v>
      </c>
      <c r="S1088" s="39">
        <v>363.57697467488026</v>
      </c>
      <c r="T1088" s="39">
        <v>0</v>
      </c>
      <c r="U1088" s="39">
        <v>0</v>
      </c>
      <c r="V1088" s="39">
        <v>0</v>
      </c>
      <c r="W1088" s="29" t="s">
        <v>1357</v>
      </c>
      <c r="X1088" s="29" t="s">
        <v>258</v>
      </c>
      <c r="Y1088" s="29" t="s">
        <v>1349</v>
      </c>
      <c r="Z1088" s="41" t="s">
        <v>1349</v>
      </c>
      <c r="AA1088" s="42" t="s">
        <v>1349</v>
      </c>
      <c r="AB1088" s="29" t="s">
        <v>258</v>
      </c>
      <c r="AC1088" s="29" t="s">
        <v>258</v>
      </c>
      <c r="AD1088" s="29" t="s">
        <v>258</v>
      </c>
      <c r="AE1088" s="29" t="s">
        <v>1353</v>
      </c>
      <c r="AF1088" s="29" t="s">
        <v>1368</v>
      </c>
      <c r="AG1088" s="183" t="s">
        <v>1369</v>
      </c>
      <c r="AH1088" s="29" t="s">
        <v>1413</v>
      </c>
      <c r="AI1088" s="29" t="s">
        <v>1357</v>
      </c>
      <c r="AJ1088" s="29" t="s">
        <v>258</v>
      </c>
      <c r="AK1088" s="29" t="s">
        <v>258</v>
      </c>
      <c r="AL1088" s="29" t="s">
        <v>13326</v>
      </c>
    </row>
    <row r="1089" spans="1:38" x14ac:dyDescent="0.2">
      <c r="A1089" s="35" t="s">
        <v>16</v>
      </c>
      <c r="B1089" s="36">
        <v>4886</v>
      </c>
      <c r="C1089" s="36"/>
      <c r="D1089" s="36" t="s">
        <v>1349</v>
      </c>
      <c r="E1089" s="37" t="s">
        <v>2784</v>
      </c>
      <c r="F1089" s="38" t="s">
        <v>1269</v>
      </c>
      <c r="G1089" s="38" t="s">
        <v>1273</v>
      </c>
      <c r="H1089" s="35" t="s">
        <v>1393</v>
      </c>
      <c r="I1089" s="35"/>
      <c r="J1089" s="29" t="s">
        <v>1405</v>
      </c>
      <c r="K1089" s="29" t="s">
        <v>1558</v>
      </c>
      <c r="L1089" s="29" t="s">
        <v>1394</v>
      </c>
      <c r="M1089" s="39">
        <v>35.109747860045125</v>
      </c>
      <c r="N1089" s="39">
        <v>51.234759753593423</v>
      </c>
      <c r="O1089" s="29">
        <v>44197</v>
      </c>
      <c r="P1089" s="29">
        <v>44730</v>
      </c>
      <c r="Q1089" s="40">
        <v>1.4592745</v>
      </c>
      <c r="R1089" s="39">
        <v>35.020013689253936</v>
      </c>
      <c r="S1089" s="39">
        <v>16.214746064339494</v>
      </c>
      <c r="T1089" s="39">
        <v>0</v>
      </c>
      <c r="U1089" s="39">
        <v>0</v>
      </c>
      <c r="V1089" s="39">
        <v>0</v>
      </c>
      <c r="W1089" s="29" t="s">
        <v>1357</v>
      </c>
      <c r="X1089" s="29" t="s">
        <v>258</v>
      </c>
      <c r="Y1089" s="29" t="s">
        <v>1349</v>
      </c>
      <c r="Z1089" s="41" t="s">
        <v>1349</v>
      </c>
      <c r="AA1089" s="42" t="s">
        <v>1349</v>
      </c>
      <c r="AB1089" s="29" t="s">
        <v>258</v>
      </c>
      <c r="AC1089" s="29" t="s">
        <v>258</v>
      </c>
      <c r="AD1089" s="29" t="s">
        <v>265</v>
      </c>
      <c r="AE1089" s="29" t="s">
        <v>1367</v>
      </c>
      <c r="AF1089" s="29" t="s">
        <v>1368</v>
      </c>
      <c r="AG1089" s="183" t="s">
        <v>1369</v>
      </c>
      <c r="AH1089" s="29" t="s">
        <v>1413</v>
      </c>
      <c r="AI1089" s="29" t="s">
        <v>1357</v>
      </c>
      <c r="AJ1089" s="29" t="s">
        <v>258</v>
      </c>
      <c r="AK1089" s="29" t="s">
        <v>258</v>
      </c>
      <c r="AL1089" s="29" t="s">
        <v>13326</v>
      </c>
    </row>
    <row r="1090" spans="1:38" x14ac:dyDescent="0.2">
      <c r="A1090" s="35" t="s">
        <v>16</v>
      </c>
      <c r="B1090" s="36">
        <v>4887</v>
      </c>
      <c r="C1090" s="36"/>
      <c r="D1090" s="36" t="s">
        <v>1349</v>
      </c>
      <c r="E1090" s="37" t="s">
        <v>2785</v>
      </c>
      <c r="F1090" s="38" t="s">
        <v>1269</v>
      </c>
      <c r="G1090" s="38" t="s">
        <v>1274</v>
      </c>
      <c r="H1090" s="35" t="s">
        <v>2758</v>
      </c>
      <c r="I1090" s="35"/>
      <c r="J1090" s="29" t="s">
        <v>1371</v>
      </c>
      <c r="K1090" s="29" t="s">
        <v>1371</v>
      </c>
      <c r="L1090" s="29" t="s">
        <v>1384</v>
      </c>
      <c r="M1090" s="39">
        <v>46.010054322528802</v>
      </c>
      <c r="N1090" s="39">
        <v>45.85259411362081</v>
      </c>
      <c r="O1090" s="29">
        <v>44197</v>
      </c>
      <c r="P1090" s="29">
        <v>44561</v>
      </c>
      <c r="Q1090" s="40">
        <v>0.99657770000000001</v>
      </c>
      <c r="R1090" s="39">
        <v>45.85259411362081</v>
      </c>
      <c r="S1090" s="39">
        <v>0</v>
      </c>
      <c r="T1090" s="39">
        <v>0</v>
      </c>
      <c r="U1090" s="39">
        <v>0</v>
      </c>
      <c r="V1090" s="39">
        <v>0</v>
      </c>
      <c r="W1090" s="29" t="s">
        <v>1357</v>
      </c>
      <c r="X1090" s="29" t="s">
        <v>258</v>
      </c>
      <c r="Y1090" s="29" t="s">
        <v>1349</v>
      </c>
      <c r="Z1090" s="41" t="s">
        <v>1349</v>
      </c>
      <c r="AA1090" s="42" t="s">
        <v>1349</v>
      </c>
      <c r="AB1090" s="29" t="s">
        <v>258</v>
      </c>
      <c r="AC1090" s="29" t="s">
        <v>258</v>
      </c>
      <c r="AD1090" s="29" t="s">
        <v>265</v>
      </c>
      <c r="AE1090" s="29" t="s">
        <v>1353</v>
      </c>
      <c r="AF1090" s="29" t="s">
        <v>1368</v>
      </c>
      <c r="AG1090" s="183" t="s">
        <v>1369</v>
      </c>
      <c r="AH1090" s="29" t="s">
        <v>1413</v>
      </c>
      <c r="AI1090" s="29" t="s">
        <v>1357</v>
      </c>
      <c r="AJ1090" s="29" t="s">
        <v>258</v>
      </c>
      <c r="AK1090" s="29" t="s">
        <v>258</v>
      </c>
      <c r="AL1090" s="29" t="s">
        <v>13326</v>
      </c>
    </row>
    <row r="1091" spans="1:38" x14ac:dyDescent="0.2">
      <c r="A1091" s="35" t="s">
        <v>16</v>
      </c>
      <c r="B1091" s="36">
        <v>4892</v>
      </c>
      <c r="C1091" s="36"/>
      <c r="D1091" s="36" t="s">
        <v>1349</v>
      </c>
      <c r="E1091" s="37" t="s">
        <v>2786</v>
      </c>
      <c r="F1091" s="38" t="s">
        <v>1269</v>
      </c>
      <c r="G1091" s="38" t="s">
        <v>1273</v>
      </c>
      <c r="H1091" s="35" t="s">
        <v>1393</v>
      </c>
      <c r="I1091" s="35"/>
      <c r="J1091" s="29" t="s">
        <v>1371</v>
      </c>
      <c r="K1091" s="29" t="s">
        <v>1371</v>
      </c>
      <c r="L1091" s="29" t="s">
        <v>1366</v>
      </c>
      <c r="M1091" s="39">
        <v>2.6275537417810724</v>
      </c>
      <c r="N1091" s="39">
        <v>4.1436577686516092</v>
      </c>
      <c r="O1091" s="29">
        <v>44197</v>
      </c>
      <c r="P1091" s="29">
        <v>44773</v>
      </c>
      <c r="Q1091" s="40">
        <v>1.5770021000000001</v>
      </c>
      <c r="R1091" s="39">
        <v>2.6212046543463385</v>
      </c>
      <c r="S1091" s="39">
        <v>1.5224531143052706</v>
      </c>
      <c r="T1091" s="39">
        <v>0</v>
      </c>
      <c r="U1091" s="39">
        <v>0</v>
      </c>
      <c r="V1091" s="39">
        <v>0</v>
      </c>
      <c r="W1091" s="29" t="s">
        <v>265</v>
      </c>
      <c r="X1091" s="29" t="s">
        <v>11773</v>
      </c>
      <c r="Y1091" s="29">
        <v>45260</v>
      </c>
      <c r="Z1091" s="41" t="s">
        <v>11759</v>
      </c>
      <c r="AA1091" s="42" t="s">
        <v>1349</v>
      </c>
      <c r="AB1091" s="29" t="s">
        <v>258</v>
      </c>
      <c r="AC1091" s="29" t="s">
        <v>258</v>
      </c>
      <c r="AD1091" s="29" t="s">
        <v>265</v>
      </c>
      <c r="AE1091" s="29" t="s">
        <v>1367</v>
      </c>
      <c r="AF1091" s="29" t="s">
        <v>1368</v>
      </c>
      <c r="AG1091" s="183" t="s">
        <v>1369</v>
      </c>
      <c r="AH1091" s="29" t="s">
        <v>1413</v>
      </c>
      <c r="AI1091" s="29" t="s">
        <v>1357</v>
      </c>
      <c r="AJ1091" s="29" t="s">
        <v>258</v>
      </c>
      <c r="AK1091" s="29" t="s">
        <v>258</v>
      </c>
      <c r="AL1091" s="29" t="s">
        <v>13327</v>
      </c>
    </row>
    <row r="1092" spans="1:38" x14ac:dyDescent="0.2">
      <c r="A1092" s="35" t="s">
        <v>16</v>
      </c>
      <c r="B1092" s="36">
        <v>4898</v>
      </c>
      <c r="C1092" s="36"/>
      <c r="D1092" s="36" t="s">
        <v>1349</v>
      </c>
      <c r="E1092" s="37" t="s">
        <v>2787</v>
      </c>
      <c r="F1092" s="38" t="s">
        <v>1269</v>
      </c>
      <c r="G1092" s="38" t="s">
        <v>1273</v>
      </c>
      <c r="H1092" s="35" t="s">
        <v>1393</v>
      </c>
      <c r="I1092" s="35"/>
      <c r="J1092" s="29" t="s">
        <v>1371</v>
      </c>
      <c r="K1092" s="29" t="s">
        <v>1371</v>
      </c>
      <c r="L1092" s="29" t="s">
        <v>1366</v>
      </c>
      <c r="M1092" s="39">
        <v>8.3199673703972383</v>
      </c>
      <c r="N1092" s="39">
        <v>4.1001889117043113</v>
      </c>
      <c r="O1092" s="29">
        <v>44197</v>
      </c>
      <c r="P1092" s="29">
        <v>44377</v>
      </c>
      <c r="Q1092" s="40">
        <v>0.4928131</v>
      </c>
      <c r="R1092" s="39">
        <v>4.1001889117043113</v>
      </c>
      <c r="S1092" s="39">
        <v>0</v>
      </c>
      <c r="T1092" s="39">
        <v>0</v>
      </c>
      <c r="U1092" s="39">
        <v>0</v>
      </c>
      <c r="V1092" s="39">
        <v>0</v>
      </c>
      <c r="W1092" s="29" t="s">
        <v>1357</v>
      </c>
      <c r="X1092" s="29" t="s">
        <v>258</v>
      </c>
      <c r="Y1092" s="29" t="s">
        <v>1349</v>
      </c>
      <c r="Z1092" s="41" t="s">
        <v>1349</v>
      </c>
      <c r="AA1092" s="42" t="s">
        <v>1349</v>
      </c>
      <c r="AB1092" s="29" t="s">
        <v>258</v>
      </c>
      <c r="AC1092" s="29" t="s">
        <v>258</v>
      </c>
      <c r="AD1092" s="29" t="s">
        <v>265</v>
      </c>
      <c r="AE1092" s="29" t="s">
        <v>1367</v>
      </c>
      <c r="AF1092" s="29" t="s">
        <v>1368</v>
      </c>
      <c r="AG1092" s="183" t="s">
        <v>1369</v>
      </c>
      <c r="AH1092" s="29" t="s">
        <v>1413</v>
      </c>
      <c r="AI1092" s="29" t="s">
        <v>1357</v>
      </c>
      <c r="AJ1092" s="29" t="s">
        <v>258</v>
      </c>
      <c r="AK1092" s="29" t="s">
        <v>258</v>
      </c>
      <c r="AL1092" s="29" t="s">
        <v>13326</v>
      </c>
    </row>
    <row r="1093" spans="1:38" x14ac:dyDescent="0.2">
      <c r="A1093" s="35" t="s">
        <v>16</v>
      </c>
      <c r="B1093" s="36">
        <v>4899</v>
      </c>
      <c r="C1093" s="36"/>
      <c r="D1093" s="36" t="s">
        <v>1349</v>
      </c>
      <c r="E1093" s="37" t="s">
        <v>2788</v>
      </c>
      <c r="F1093" s="38" t="s">
        <v>1269</v>
      </c>
      <c r="G1093" s="38" t="s">
        <v>1271</v>
      </c>
      <c r="H1093" s="35" t="s">
        <v>1440</v>
      </c>
      <c r="I1093" s="35"/>
      <c r="J1093" s="29" t="s">
        <v>1371</v>
      </c>
      <c r="K1093" s="29" t="s">
        <v>1371</v>
      </c>
      <c r="L1093" s="29" t="s">
        <v>1384</v>
      </c>
      <c r="M1093" s="39">
        <v>65.307483868276719</v>
      </c>
      <c r="N1093" s="39">
        <v>295.5599507186858</v>
      </c>
      <c r="O1093" s="29">
        <v>44197</v>
      </c>
      <c r="P1093" s="29">
        <v>45850</v>
      </c>
      <c r="Q1093" s="40">
        <v>4.5256673999999997</v>
      </c>
      <c r="R1093" s="39">
        <v>65.223326488706363</v>
      </c>
      <c r="S1093" s="39">
        <v>65.223326488706363</v>
      </c>
      <c r="T1093" s="39">
        <v>65.223326488706363</v>
      </c>
      <c r="U1093" s="39">
        <v>65.402020533880901</v>
      </c>
      <c r="V1093" s="39">
        <v>34.487950718685831</v>
      </c>
      <c r="W1093" s="29" t="s">
        <v>1357</v>
      </c>
      <c r="X1093" s="29" t="s">
        <v>258</v>
      </c>
      <c r="Y1093" s="29" t="s">
        <v>1349</v>
      </c>
      <c r="Z1093" s="41" t="s">
        <v>1349</v>
      </c>
      <c r="AA1093" s="42" t="s">
        <v>1349</v>
      </c>
      <c r="AB1093" s="29" t="s">
        <v>258</v>
      </c>
      <c r="AC1093" s="29" t="s">
        <v>258</v>
      </c>
      <c r="AD1093" s="29" t="s">
        <v>265</v>
      </c>
      <c r="AE1093" s="29" t="s">
        <v>1353</v>
      </c>
      <c r="AF1093" s="29" t="s">
        <v>1368</v>
      </c>
      <c r="AG1093" s="183" t="s">
        <v>1369</v>
      </c>
      <c r="AH1093" s="29" t="s">
        <v>1356</v>
      </c>
      <c r="AI1093" s="29" t="s">
        <v>1357</v>
      </c>
      <c r="AJ1093" s="29" t="s">
        <v>258</v>
      </c>
      <c r="AK1093" s="29" t="s">
        <v>258</v>
      </c>
      <c r="AL1093" s="29" t="s">
        <v>13326</v>
      </c>
    </row>
    <row r="1094" spans="1:38" x14ac:dyDescent="0.2">
      <c r="A1094" s="35" t="s">
        <v>16</v>
      </c>
      <c r="B1094" s="36">
        <v>4900</v>
      </c>
      <c r="C1094" s="36"/>
      <c r="D1094" s="36" t="s">
        <v>1349</v>
      </c>
      <c r="E1094" s="37" t="s">
        <v>2789</v>
      </c>
      <c r="F1094" s="38" t="s">
        <v>1269</v>
      </c>
      <c r="G1094" s="38" t="s">
        <v>1271</v>
      </c>
      <c r="H1094" s="35" t="s">
        <v>1440</v>
      </c>
      <c r="I1094" s="35"/>
      <c r="J1094" s="29" t="s">
        <v>1371</v>
      </c>
      <c r="K1094" s="29" t="s">
        <v>1371</v>
      </c>
      <c r="L1094" s="29" t="s">
        <v>1384</v>
      </c>
      <c r="M1094" s="39">
        <v>631.3389008769451</v>
      </c>
      <c r="N1094" s="39">
        <v>2909.0852183436004</v>
      </c>
      <c r="O1094" s="29">
        <v>44197</v>
      </c>
      <c r="P1094" s="29">
        <v>45880</v>
      </c>
      <c r="Q1094" s="40">
        <v>4.6078029000000003</v>
      </c>
      <c r="R1094" s="39">
        <v>630.53212867898708</v>
      </c>
      <c r="S1094" s="39">
        <v>630.53212867898708</v>
      </c>
      <c r="T1094" s="39">
        <v>630.53212867898708</v>
      </c>
      <c r="U1094" s="39">
        <v>632.2596139630391</v>
      </c>
      <c r="V1094" s="39">
        <v>385.22921834360028</v>
      </c>
      <c r="W1094" s="29" t="s">
        <v>265</v>
      </c>
      <c r="X1094" s="29" t="s">
        <v>11773</v>
      </c>
      <c r="Y1094" s="29">
        <v>45274</v>
      </c>
      <c r="Z1094" s="41" t="s">
        <v>11760</v>
      </c>
      <c r="AA1094" s="42" t="s">
        <v>1349</v>
      </c>
      <c r="AB1094" s="29" t="s">
        <v>258</v>
      </c>
      <c r="AC1094" s="29" t="s">
        <v>258</v>
      </c>
      <c r="AD1094" s="29" t="s">
        <v>265</v>
      </c>
      <c r="AE1094" s="29" t="s">
        <v>1353</v>
      </c>
      <c r="AF1094" s="29" t="s">
        <v>1368</v>
      </c>
      <c r="AG1094" s="183" t="s">
        <v>1369</v>
      </c>
      <c r="AH1094" s="29" t="s">
        <v>1356</v>
      </c>
      <c r="AI1094" s="29" t="s">
        <v>1357</v>
      </c>
      <c r="AJ1094" s="29" t="s">
        <v>258</v>
      </c>
      <c r="AK1094" s="29" t="s">
        <v>258</v>
      </c>
      <c r="AL1094" s="29" t="s">
        <v>13327</v>
      </c>
    </row>
    <row r="1095" spans="1:38" x14ac:dyDescent="0.2">
      <c r="A1095" s="35" t="s">
        <v>16</v>
      </c>
      <c r="B1095" s="36">
        <v>4901</v>
      </c>
      <c r="C1095" s="36"/>
      <c r="D1095" s="36" t="s">
        <v>1349</v>
      </c>
      <c r="E1095" s="37" t="s">
        <v>2790</v>
      </c>
      <c r="F1095" s="38" t="s">
        <v>1269</v>
      </c>
      <c r="G1095" s="38" t="s">
        <v>1271</v>
      </c>
      <c r="H1095" s="35" t="s">
        <v>1440</v>
      </c>
      <c r="I1095" s="35"/>
      <c r="J1095" s="29" t="s">
        <v>484</v>
      </c>
      <c r="K1095" s="29" t="s">
        <v>1365</v>
      </c>
      <c r="L1095" s="29" t="s">
        <v>1384</v>
      </c>
      <c r="M1095" s="39">
        <v>198.1778819111631</v>
      </c>
      <c r="N1095" s="39">
        <v>881.69488295687881</v>
      </c>
      <c r="O1095" s="29">
        <v>44197</v>
      </c>
      <c r="P1095" s="29">
        <v>45822</v>
      </c>
      <c r="Q1095" s="40">
        <v>4.4490074999999996</v>
      </c>
      <c r="R1095" s="39">
        <v>197.92043805612596</v>
      </c>
      <c r="S1095" s="39">
        <v>197.92043805612596</v>
      </c>
      <c r="T1095" s="39">
        <v>197.92043805612596</v>
      </c>
      <c r="U1095" s="39">
        <v>198.4626858316222</v>
      </c>
      <c r="V1095" s="39">
        <v>89.470882956878853</v>
      </c>
      <c r="W1095" s="29" t="s">
        <v>1357</v>
      </c>
      <c r="X1095" s="29" t="s">
        <v>258</v>
      </c>
      <c r="Y1095" s="29" t="s">
        <v>1349</v>
      </c>
      <c r="Z1095" s="41" t="s">
        <v>1349</v>
      </c>
      <c r="AA1095" s="42" t="s">
        <v>1349</v>
      </c>
      <c r="AB1095" s="29" t="s">
        <v>258</v>
      </c>
      <c r="AC1095" s="29" t="s">
        <v>258</v>
      </c>
      <c r="AD1095" s="29" t="s">
        <v>265</v>
      </c>
      <c r="AE1095" s="29" t="s">
        <v>1353</v>
      </c>
      <c r="AF1095" s="29" t="s">
        <v>1368</v>
      </c>
      <c r="AG1095" s="183" t="s">
        <v>1369</v>
      </c>
      <c r="AH1095" s="29" t="s">
        <v>1356</v>
      </c>
      <c r="AI1095" s="29" t="s">
        <v>1357</v>
      </c>
      <c r="AJ1095" s="29" t="s">
        <v>258</v>
      </c>
      <c r="AK1095" s="29" t="s">
        <v>258</v>
      </c>
      <c r="AL1095" s="29" t="s">
        <v>13326</v>
      </c>
    </row>
    <row r="1096" spans="1:38" x14ac:dyDescent="0.2">
      <c r="A1096" s="35" t="s">
        <v>16</v>
      </c>
      <c r="B1096" s="36">
        <v>4907</v>
      </c>
      <c r="C1096" s="36"/>
      <c r="D1096" s="36" t="s">
        <v>1349</v>
      </c>
      <c r="E1096" s="37" t="s">
        <v>2791</v>
      </c>
      <c r="F1096" s="38" t="s">
        <v>1269</v>
      </c>
      <c r="G1096" s="38" t="s">
        <v>1445</v>
      </c>
      <c r="H1096" s="35" t="s">
        <v>975</v>
      </c>
      <c r="I1096" s="35"/>
      <c r="J1096" s="29" t="s">
        <v>274</v>
      </c>
      <c r="K1096" s="29" t="s">
        <v>275</v>
      </c>
      <c r="L1096" s="29" t="s">
        <v>1829</v>
      </c>
      <c r="M1096" s="39">
        <v>26.992629846819945</v>
      </c>
      <c r="N1096" s="39">
        <v>67.250631074606446</v>
      </c>
      <c r="O1096" s="29">
        <v>44197</v>
      </c>
      <c r="P1096" s="29">
        <v>45107</v>
      </c>
      <c r="Q1096" s="40">
        <v>2.4914442000000001</v>
      </c>
      <c r="R1096" s="39">
        <v>26.94454483230664</v>
      </c>
      <c r="S1096" s="39">
        <v>26.94454483230664</v>
      </c>
      <c r="T1096" s="39">
        <v>13.361541409993157</v>
      </c>
      <c r="U1096" s="39">
        <v>0</v>
      </c>
      <c r="V1096" s="39">
        <v>0</v>
      </c>
      <c r="W1096" s="29" t="s">
        <v>1357</v>
      </c>
      <c r="X1096" s="29" t="s">
        <v>258</v>
      </c>
      <c r="Y1096" s="29" t="s">
        <v>1349</v>
      </c>
      <c r="Z1096" s="41" t="s">
        <v>1349</v>
      </c>
      <c r="AA1096" s="42" t="s">
        <v>1349</v>
      </c>
      <c r="AB1096" s="29" t="s">
        <v>258</v>
      </c>
      <c r="AC1096" s="29" t="s">
        <v>258</v>
      </c>
      <c r="AD1096" s="29" t="s">
        <v>258</v>
      </c>
      <c r="AE1096" s="29" t="s">
        <v>1367</v>
      </c>
      <c r="AF1096" s="29" t="s">
        <v>1361</v>
      </c>
      <c r="AG1096" s="183" t="s">
        <v>1362</v>
      </c>
      <c r="AH1096" s="29" t="s">
        <v>1413</v>
      </c>
      <c r="AI1096" s="29" t="s">
        <v>1357</v>
      </c>
      <c r="AJ1096" s="29" t="s">
        <v>258</v>
      </c>
      <c r="AK1096" s="29" t="s">
        <v>258</v>
      </c>
      <c r="AL1096" s="29" t="s">
        <v>13326</v>
      </c>
    </row>
    <row r="1097" spans="1:38" x14ac:dyDescent="0.2">
      <c r="A1097" s="35" t="s">
        <v>16</v>
      </c>
      <c r="B1097" s="36">
        <v>4910</v>
      </c>
      <c r="C1097" s="36"/>
      <c r="D1097" s="36" t="s">
        <v>1349</v>
      </c>
      <c r="E1097" s="37" t="s">
        <v>2792</v>
      </c>
      <c r="F1097" s="38" t="s">
        <v>1269</v>
      </c>
      <c r="G1097" s="38" t="s">
        <v>1271</v>
      </c>
      <c r="H1097" s="35" t="s">
        <v>1440</v>
      </c>
      <c r="I1097" s="35"/>
      <c r="J1097" s="29" t="s">
        <v>1371</v>
      </c>
      <c r="K1097" s="29" t="s">
        <v>1371</v>
      </c>
      <c r="L1097" s="29" t="s">
        <v>1384</v>
      </c>
      <c r="M1097" s="39">
        <v>106.63240079405199</v>
      </c>
      <c r="N1097" s="39">
        <v>53.717618069815195</v>
      </c>
      <c r="O1097" s="29">
        <v>44197</v>
      </c>
      <c r="P1097" s="29">
        <v>44381</v>
      </c>
      <c r="Q1097" s="40">
        <v>0.50376449999999995</v>
      </c>
      <c r="R1097" s="39">
        <v>53.717618069815195</v>
      </c>
      <c r="S1097" s="39">
        <v>0</v>
      </c>
      <c r="T1097" s="39">
        <v>0</v>
      </c>
      <c r="U1097" s="39">
        <v>0</v>
      </c>
      <c r="V1097" s="39">
        <v>0</v>
      </c>
      <c r="W1097" s="29" t="s">
        <v>1357</v>
      </c>
      <c r="X1097" s="29" t="s">
        <v>258</v>
      </c>
      <c r="Y1097" s="29" t="s">
        <v>1349</v>
      </c>
      <c r="Z1097" s="41" t="s">
        <v>1349</v>
      </c>
      <c r="AA1097" s="42" t="s">
        <v>1349</v>
      </c>
      <c r="AB1097" s="29" t="s">
        <v>258</v>
      </c>
      <c r="AC1097" s="29" t="s">
        <v>258</v>
      </c>
      <c r="AD1097" s="29" t="s">
        <v>265</v>
      </c>
      <c r="AE1097" s="29" t="s">
        <v>1353</v>
      </c>
      <c r="AF1097" s="29" t="s">
        <v>1368</v>
      </c>
      <c r="AG1097" s="183" t="s">
        <v>1369</v>
      </c>
      <c r="AH1097" s="29" t="s">
        <v>1413</v>
      </c>
      <c r="AI1097" s="29" t="s">
        <v>1357</v>
      </c>
      <c r="AJ1097" s="29" t="s">
        <v>258</v>
      </c>
      <c r="AK1097" s="29" t="s">
        <v>258</v>
      </c>
      <c r="AL1097" s="29" t="s">
        <v>13326</v>
      </c>
    </row>
    <row r="1098" spans="1:38" x14ac:dyDescent="0.2">
      <c r="A1098" s="35" t="s">
        <v>16</v>
      </c>
      <c r="B1098" s="36">
        <v>4912</v>
      </c>
      <c r="C1098" s="36"/>
      <c r="D1098" s="36" t="s">
        <v>1349</v>
      </c>
      <c r="E1098" s="37" t="s">
        <v>2793</v>
      </c>
      <c r="F1098" s="38" t="s">
        <v>1269</v>
      </c>
      <c r="G1098" s="38" t="s">
        <v>1271</v>
      </c>
      <c r="H1098" s="35" t="s">
        <v>1440</v>
      </c>
      <c r="I1098" s="35"/>
      <c r="J1098" s="29" t="s">
        <v>1371</v>
      </c>
      <c r="K1098" s="29" t="s">
        <v>1371</v>
      </c>
      <c r="L1098" s="29" t="s">
        <v>1384</v>
      </c>
      <c r="M1098" s="39">
        <v>76.712436940336218</v>
      </c>
      <c r="N1098" s="39">
        <v>346.7549130732375</v>
      </c>
      <c r="O1098" s="29">
        <v>44197</v>
      </c>
      <c r="P1098" s="29">
        <v>45848</v>
      </c>
      <c r="Q1098" s="40">
        <v>4.5201916000000004</v>
      </c>
      <c r="R1098" s="39">
        <v>76.613524982888435</v>
      </c>
      <c r="S1098" s="39">
        <v>76.613524982888435</v>
      </c>
      <c r="T1098" s="39">
        <v>76.613524982888435</v>
      </c>
      <c r="U1098" s="39">
        <v>76.823425051334695</v>
      </c>
      <c r="V1098" s="39">
        <v>40.090913073237509</v>
      </c>
      <c r="W1098" s="29" t="s">
        <v>265</v>
      </c>
      <c r="X1098" s="29" t="s">
        <v>11773</v>
      </c>
      <c r="Y1098" s="29">
        <v>45252</v>
      </c>
      <c r="Z1098" s="41" t="s">
        <v>11759</v>
      </c>
      <c r="AA1098" s="42" t="s">
        <v>1349</v>
      </c>
      <c r="AB1098" s="29" t="s">
        <v>258</v>
      </c>
      <c r="AC1098" s="29" t="s">
        <v>258</v>
      </c>
      <c r="AD1098" s="29" t="s">
        <v>265</v>
      </c>
      <c r="AE1098" s="29" t="s">
        <v>1353</v>
      </c>
      <c r="AF1098" s="29" t="s">
        <v>1368</v>
      </c>
      <c r="AG1098" s="183" t="s">
        <v>1369</v>
      </c>
      <c r="AH1098" s="29" t="s">
        <v>1356</v>
      </c>
      <c r="AI1098" s="29" t="s">
        <v>1357</v>
      </c>
      <c r="AJ1098" s="29" t="s">
        <v>258</v>
      </c>
      <c r="AK1098" s="29" t="s">
        <v>258</v>
      </c>
      <c r="AL1098" s="29" t="s">
        <v>13327</v>
      </c>
    </row>
    <row r="1099" spans="1:38" x14ac:dyDescent="0.2">
      <c r="A1099" s="35" t="s">
        <v>16</v>
      </c>
      <c r="B1099" s="36">
        <v>4913</v>
      </c>
      <c r="C1099" s="36"/>
      <c r="D1099" s="36" t="s">
        <v>1349</v>
      </c>
      <c r="E1099" s="37" t="s">
        <v>2794</v>
      </c>
      <c r="F1099" s="38" t="s">
        <v>1269</v>
      </c>
      <c r="G1099" s="38" t="s">
        <v>1271</v>
      </c>
      <c r="H1099" s="35" t="s">
        <v>1440</v>
      </c>
      <c r="I1099" s="35"/>
      <c r="J1099" s="29" t="s">
        <v>484</v>
      </c>
      <c r="K1099" s="29" t="s">
        <v>1365</v>
      </c>
      <c r="L1099" s="29" t="s">
        <v>1366</v>
      </c>
      <c r="M1099" s="39">
        <v>15.088189049188106</v>
      </c>
      <c r="N1099" s="39">
        <v>67.788413415468867</v>
      </c>
      <c r="O1099" s="29">
        <v>44197</v>
      </c>
      <c r="P1099" s="29">
        <v>45838</v>
      </c>
      <c r="Q1099" s="40">
        <v>4.4928131000000002</v>
      </c>
      <c r="R1099" s="39">
        <v>15.068678986995209</v>
      </c>
      <c r="S1099" s="39">
        <v>15.068678986995209</v>
      </c>
      <c r="T1099" s="39">
        <v>15.068678986995209</v>
      </c>
      <c r="U1099" s="39">
        <v>15.109963039014374</v>
      </c>
      <c r="V1099" s="39">
        <v>7.4724134154688571</v>
      </c>
      <c r="W1099" s="29" t="s">
        <v>1357</v>
      </c>
      <c r="X1099" s="29" t="s">
        <v>258</v>
      </c>
      <c r="Y1099" s="29" t="s">
        <v>1349</v>
      </c>
      <c r="Z1099" s="41" t="s">
        <v>1349</v>
      </c>
      <c r="AA1099" s="42" t="s">
        <v>1349</v>
      </c>
      <c r="AB1099" s="29" t="s">
        <v>258</v>
      </c>
      <c r="AC1099" s="29" t="s">
        <v>258</v>
      </c>
      <c r="AD1099" s="29" t="s">
        <v>265</v>
      </c>
      <c r="AE1099" s="29" t="s">
        <v>1367</v>
      </c>
      <c r="AF1099" s="29" t="s">
        <v>1368</v>
      </c>
      <c r="AG1099" s="183" t="s">
        <v>1369</v>
      </c>
      <c r="AH1099" s="29" t="s">
        <v>1356</v>
      </c>
      <c r="AI1099" s="29" t="s">
        <v>1357</v>
      </c>
      <c r="AJ1099" s="29" t="s">
        <v>258</v>
      </c>
      <c r="AK1099" s="29" t="s">
        <v>258</v>
      </c>
      <c r="AL1099" s="29" t="s">
        <v>13326</v>
      </c>
    </row>
    <row r="1100" spans="1:38" x14ac:dyDescent="0.2">
      <c r="A1100" s="35" t="s">
        <v>16</v>
      </c>
      <c r="B1100" s="36">
        <v>4917</v>
      </c>
      <c r="C1100" s="36"/>
      <c r="D1100" s="36" t="s">
        <v>1349</v>
      </c>
      <c r="E1100" s="37" t="s">
        <v>2795</v>
      </c>
      <c r="F1100" s="38" t="s">
        <v>1269</v>
      </c>
      <c r="G1100" s="38" t="s">
        <v>1271</v>
      </c>
      <c r="H1100" s="35" t="s">
        <v>1440</v>
      </c>
      <c r="I1100" s="35"/>
      <c r="J1100" s="29" t="s">
        <v>1371</v>
      </c>
      <c r="K1100" s="29" t="s">
        <v>1371</v>
      </c>
      <c r="L1100" s="29" t="s">
        <v>1384</v>
      </c>
      <c r="M1100" s="39">
        <v>94.825686375275396</v>
      </c>
      <c r="N1100" s="39">
        <v>449.91899794661191</v>
      </c>
      <c r="O1100" s="29">
        <v>44197</v>
      </c>
      <c r="P1100" s="29">
        <v>45930</v>
      </c>
      <c r="Q1100" s="40">
        <v>4.7446954000000003</v>
      </c>
      <c r="R1100" s="39">
        <v>94.706132785763174</v>
      </c>
      <c r="S1100" s="39">
        <v>94.706132785763174</v>
      </c>
      <c r="T1100" s="39">
        <v>94.706132785763174</v>
      </c>
      <c r="U1100" s="39">
        <v>94.965601642710467</v>
      </c>
      <c r="V1100" s="39">
        <v>70.834997946611907</v>
      </c>
      <c r="W1100" s="29" t="s">
        <v>265</v>
      </c>
      <c r="X1100" s="29" t="s">
        <v>11773</v>
      </c>
      <c r="Y1100" s="29">
        <v>45275</v>
      </c>
      <c r="Z1100" s="41" t="s">
        <v>11760</v>
      </c>
      <c r="AA1100" s="42" t="s">
        <v>1349</v>
      </c>
      <c r="AB1100" s="29" t="s">
        <v>258</v>
      </c>
      <c r="AC1100" s="29" t="s">
        <v>258</v>
      </c>
      <c r="AD1100" s="29" t="s">
        <v>265</v>
      </c>
      <c r="AE1100" s="29" t="s">
        <v>1353</v>
      </c>
      <c r="AF1100" s="29" t="s">
        <v>1368</v>
      </c>
      <c r="AG1100" s="183" t="s">
        <v>1369</v>
      </c>
      <c r="AH1100" s="29" t="s">
        <v>1356</v>
      </c>
      <c r="AI1100" s="29" t="s">
        <v>1357</v>
      </c>
      <c r="AJ1100" s="29" t="s">
        <v>258</v>
      </c>
      <c r="AK1100" s="29" t="s">
        <v>258</v>
      </c>
      <c r="AL1100" s="29" t="s">
        <v>13327</v>
      </c>
    </row>
    <row r="1101" spans="1:38" x14ac:dyDescent="0.2">
      <c r="A1101" s="35" t="s">
        <v>16</v>
      </c>
      <c r="B1101" s="36">
        <v>4924</v>
      </c>
      <c r="C1101" s="36"/>
      <c r="D1101" s="36" t="s">
        <v>1349</v>
      </c>
      <c r="E1101" s="37" t="s">
        <v>2796</v>
      </c>
      <c r="F1101" s="38" t="s">
        <v>1269</v>
      </c>
      <c r="G1101" s="38" t="s">
        <v>1271</v>
      </c>
      <c r="H1101" s="35" t="s">
        <v>1440</v>
      </c>
      <c r="I1101" s="35"/>
      <c r="J1101" s="29" t="s">
        <v>1371</v>
      </c>
      <c r="K1101" s="29" t="s">
        <v>1371</v>
      </c>
      <c r="L1101" s="29" t="s">
        <v>1384</v>
      </c>
      <c r="M1101" s="39">
        <v>87.598801776825368</v>
      </c>
      <c r="N1101" s="39">
        <v>430.25941136208081</v>
      </c>
      <c r="O1101" s="29">
        <v>44197</v>
      </c>
      <c r="P1101" s="29">
        <v>45991</v>
      </c>
      <c r="Q1101" s="40">
        <v>4.9117043000000002</v>
      </c>
      <c r="R1101" s="39">
        <v>87.490075290896641</v>
      </c>
      <c r="S1101" s="39">
        <v>87.490075290896641</v>
      </c>
      <c r="T1101" s="39">
        <v>87.490075290896641</v>
      </c>
      <c r="U1101" s="39">
        <v>87.729774127310051</v>
      </c>
      <c r="V1101" s="39">
        <v>80.059411362080766</v>
      </c>
      <c r="W1101" s="29" t="s">
        <v>265</v>
      </c>
      <c r="X1101" s="29" t="s">
        <v>11773</v>
      </c>
      <c r="Y1101" s="29">
        <v>45370</v>
      </c>
      <c r="Z1101" s="41" t="s">
        <v>11761</v>
      </c>
      <c r="AA1101" s="42" t="s">
        <v>1349</v>
      </c>
      <c r="AB1101" s="29" t="s">
        <v>258</v>
      </c>
      <c r="AC1101" s="29" t="s">
        <v>258</v>
      </c>
      <c r="AD1101" s="29" t="s">
        <v>265</v>
      </c>
      <c r="AE1101" s="29" t="s">
        <v>1353</v>
      </c>
      <c r="AF1101" s="29" t="s">
        <v>1368</v>
      </c>
      <c r="AG1101" s="183" t="s">
        <v>1369</v>
      </c>
      <c r="AH1101" s="29" t="s">
        <v>1356</v>
      </c>
      <c r="AI1101" s="29" t="s">
        <v>1357</v>
      </c>
      <c r="AJ1101" s="29" t="s">
        <v>258</v>
      </c>
      <c r="AK1101" s="29" t="s">
        <v>258</v>
      </c>
      <c r="AL1101" s="29" t="s">
        <v>13327</v>
      </c>
    </row>
    <row r="1102" spans="1:38" x14ac:dyDescent="0.2">
      <c r="A1102" s="35" t="s">
        <v>16</v>
      </c>
      <c r="B1102" s="36">
        <v>4926</v>
      </c>
      <c r="C1102" s="36"/>
      <c r="D1102" s="36" t="s">
        <v>1349</v>
      </c>
      <c r="E1102" s="37" t="s">
        <v>2797</v>
      </c>
      <c r="F1102" s="38" t="s">
        <v>1269</v>
      </c>
      <c r="G1102" s="38" t="s">
        <v>1271</v>
      </c>
      <c r="H1102" s="35" t="s">
        <v>1440</v>
      </c>
      <c r="I1102" s="35"/>
      <c r="J1102" s="29" t="s">
        <v>1371</v>
      </c>
      <c r="K1102" s="29" t="s">
        <v>1371</v>
      </c>
      <c r="L1102" s="29" t="s">
        <v>1384</v>
      </c>
      <c r="M1102" s="39">
        <v>26.425471709509349</v>
      </c>
      <c r="N1102" s="39">
        <v>132.03692265571527</v>
      </c>
      <c r="O1102" s="29">
        <v>44197</v>
      </c>
      <c r="P1102" s="29">
        <v>46022</v>
      </c>
      <c r="Q1102" s="40">
        <v>4.9965776999999996</v>
      </c>
      <c r="R1102" s="39">
        <v>26.392922655715264</v>
      </c>
      <c r="S1102" s="39">
        <v>26.392922655715264</v>
      </c>
      <c r="T1102" s="39">
        <v>26.392922655715264</v>
      </c>
      <c r="U1102" s="39">
        <v>26.46523203285421</v>
      </c>
      <c r="V1102" s="39">
        <v>26.392922655715264</v>
      </c>
      <c r="W1102" s="29" t="s">
        <v>265</v>
      </c>
      <c r="X1102" s="29" t="s">
        <v>11773</v>
      </c>
      <c r="Y1102" s="29">
        <v>45275</v>
      </c>
      <c r="Z1102" s="41" t="s">
        <v>11760</v>
      </c>
      <c r="AA1102" s="42" t="s">
        <v>1349</v>
      </c>
      <c r="AB1102" s="29" t="s">
        <v>258</v>
      </c>
      <c r="AC1102" s="29" t="s">
        <v>258</v>
      </c>
      <c r="AD1102" s="29" t="s">
        <v>265</v>
      </c>
      <c r="AE1102" s="29" t="s">
        <v>1353</v>
      </c>
      <c r="AF1102" s="29" t="s">
        <v>1368</v>
      </c>
      <c r="AG1102" s="183" t="s">
        <v>1369</v>
      </c>
      <c r="AH1102" s="29" t="s">
        <v>1356</v>
      </c>
      <c r="AI1102" s="29" t="s">
        <v>1357</v>
      </c>
      <c r="AJ1102" s="29" t="s">
        <v>258</v>
      </c>
      <c r="AK1102" s="29" t="s">
        <v>258</v>
      </c>
      <c r="AL1102" s="29" t="s">
        <v>13327</v>
      </c>
    </row>
    <row r="1103" spans="1:38" x14ac:dyDescent="0.2">
      <c r="A1103" s="35" t="s">
        <v>16</v>
      </c>
      <c r="B1103" s="36">
        <v>4928</v>
      </c>
      <c r="C1103" s="36"/>
      <c r="D1103" s="36" t="s">
        <v>1349</v>
      </c>
      <c r="E1103" s="37" t="s">
        <v>2798</v>
      </c>
      <c r="F1103" s="38" t="s">
        <v>1269</v>
      </c>
      <c r="G1103" s="38" t="s">
        <v>1271</v>
      </c>
      <c r="H1103" s="35" t="s">
        <v>1440</v>
      </c>
      <c r="I1103" s="35"/>
      <c r="J1103" s="29" t="s">
        <v>1371</v>
      </c>
      <c r="K1103" s="29" t="s">
        <v>1371</v>
      </c>
      <c r="L1103" s="29" t="s">
        <v>1384</v>
      </c>
      <c r="M1103" s="39">
        <v>91.938267039400316</v>
      </c>
      <c r="N1103" s="39">
        <v>442.51190691307318</v>
      </c>
      <c r="O1103" s="29">
        <v>44197</v>
      </c>
      <c r="P1103" s="29">
        <v>45955</v>
      </c>
      <c r="Q1103" s="40">
        <v>4.8131417000000001</v>
      </c>
      <c r="R1103" s="39">
        <v>91.823107460643385</v>
      </c>
      <c r="S1103" s="39">
        <v>91.823107460643385</v>
      </c>
      <c r="T1103" s="39">
        <v>91.823107460643385</v>
      </c>
      <c r="U1103" s="39">
        <v>92.074677618069813</v>
      </c>
      <c r="V1103" s="39">
        <v>74.967906913073236</v>
      </c>
      <c r="W1103" s="29" t="s">
        <v>265</v>
      </c>
      <c r="X1103" s="29" t="s">
        <v>11773</v>
      </c>
      <c r="Y1103" s="29">
        <v>45281</v>
      </c>
      <c r="Z1103" s="41" t="s">
        <v>11760</v>
      </c>
      <c r="AA1103" s="42" t="s">
        <v>1349</v>
      </c>
      <c r="AB1103" s="29" t="s">
        <v>258</v>
      </c>
      <c r="AC1103" s="29" t="s">
        <v>258</v>
      </c>
      <c r="AD1103" s="29" t="s">
        <v>265</v>
      </c>
      <c r="AE1103" s="29" t="s">
        <v>1353</v>
      </c>
      <c r="AF1103" s="29" t="s">
        <v>1368</v>
      </c>
      <c r="AG1103" s="183" t="s">
        <v>1369</v>
      </c>
      <c r="AH1103" s="29" t="s">
        <v>1356</v>
      </c>
      <c r="AI1103" s="29" t="s">
        <v>1357</v>
      </c>
      <c r="AJ1103" s="29" t="s">
        <v>258</v>
      </c>
      <c r="AK1103" s="29" t="s">
        <v>258</v>
      </c>
      <c r="AL1103" s="29" t="s">
        <v>13327</v>
      </c>
    </row>
    <row r="1104" spans="1:38" x14ac:dyDescent="0.2">
      <c r="A1104" s="35" t="s">
        <v>16</v>
      </c>
      <c r="B1104" s="36">
        <v>4930</v>
      </c>
      <c r="C1104" s="36"/>
      <c r="D1104" s="36" t="s">
        <v>1349</v>
      </c>
      <c r="E1104" s="37" t="s">
        <v>2799</v>
      </c>
      <c r="F1104" s="38" t="s">
        <v>1269</v>
      </c>
      <c r="G1104" s="38" t="s">
        <v>1273</v>
      </c>
      <c r="H1104" s="35" t="s">
        <v>1393</v>
      </c>
      <c r="I1104" s="35"/>
      <c r="J1104" s="29" t="s">
        <v>1371</v>
      </c>
      <c r="K1104" s="29" t="s">
        <v>1371</v>
      </c>
      <c r="L1104" s="29" t="s">
        <v>1384</v>
      </c>
      <c r="M1104" s="39">
        <v>104.13528444857847</v>
      </c>
      <c r="N1104" s="39">
        <v>56.451164955509924</v>
      </c>
      <c r="O1104" s="29">
        <v>44197</v>
      </c>
      <c r="P1104" s="29">
        <v>44395</v>
      </c>
      <c r="Q1104" s="40">
        <v>0.54209450000000003</v>
      </c>
      <c r="R1104" s="39">
        <v>56.451164955509924</v>
      </c>
      <c r="S1104" s="39">
        <v>0</v>
      </c>
      <c r="T1104" s="39">
        <v>0</v>
      </c>
      <c r="U1104" s="39">
        <v>0</v>
      </c>
      <c r="V1104" s="39">
        <v>0</v>
      </c>
      <c r="W1104" s="29" t="s">
        <v>265</v>
      </c>
      <c r="X1104" s="29" t="s">
        <v>11773</v>
      </c>
      <c r="Y1104" s="29">
        <v>45208</v>
      </c>
      <c r="Z1104" s="41" t="s">
        <v>11758</v>
      </c>
      <c r="AA1104" s="42" t="s">
        <v>1349</v>
      </c>
      <c r="AB1104" s="29" t="s">
        <v>258</v>
      </c>
      <c r="AC1104" s="29" t="s">
        <v>258</v>
      </c>
      <c r="AD1104" s="29" t="s">
        <v>265</v>
      </c>
      <c r="AE1104" s="29" t="s">
        <v>1353</v>
      </c>
      <c r="AF1104" s="29" t="s">
        <v>1368</v>
      </c>
      <c r="AG1104" s="183" t="s">
        <v>1369</v>
      </c>
      <c r="AH1104" s="29" t="s">
        <v>1413</v>
      </c>
      <c r="AI1104" s="29" t="s">
        <v>1357</v>
      </c>
      <c r="AJ1104" s="29" t="s">
        <v>258</v>
      </c>
      <c r="AK1104" s="29" t="s">
        <v>258</v>
      </c>
      <c r="AL1104" s="29" t="s">
        <v>13327</v>
      </c>
    </row>
    <row r="1105" spans="1:38" x14ac:dyDescent="0.2">
      <c r="A1105" s="35" t="s">
        <v>16</v>
      </c>
      <c r="B1105" s="36">
        <v>4932</v>
      </c>
      <c r="C1105" s="36"/>
      <c r="D1105" s="36" t="s">
        <v>1349</v>
      </c>
      <c r="E1105" s="37" t="s">
        <v>2800</v>
      </c>
      <c r="F1105" s="38" t="s">
        <v>1269</v>
      </c>
      <c r="G1105" s="38" t="s">
        <v>1271</v>
      </c>
      <c r="H1105" s="35" t="s">
        <v>1440</v>
      </c>
      <c r="I1105" s="35"/>
      <c r="J1105" s="29" t="s">
        <v>1371</v>
      </c>
      <c r="K1105" s="29" t="s">
        <v>1371</v>
      </c>
      <c r="L1105" s="29" t="s">
        <v>1384</v>
      </c>
      <c r="M1105" s="39">
        <v>94.64258077750101</v>
      </c>
      <c r="N1105" s="39">
        <v>449.0502176591375</v>
      </c>
      <c r="O1105" s="29">
        <v>44197</v>
      </c>
      <c r="P1105" s="29">
        <v>45930</v>
      </c>
      <c r="Q1105" s="40">
        <v>4.7446954000000003</v>
      </c>
      <c r="R1105" s="39">
        <v>94.52325804243668</v>
      </c>
      <c r="S1105" s="39">
        <v>94.52325804243668</v>
      </c>
      <c r="T1105" s="39">
        <v>94.52325804243668</v>
      </c>
      <c r="U1105" s="39">
        <v>94.782225872689935</v>
      </c>
      <c r="V1105" s="39">
        <v>70.698217659137569</v>
      </c>
      <c r="W1105" s="29" t="s">
        <v>265</v>
      </c>
      <c r="X1105" s="29" t="s">
        <v>11773</v>
      </c>
      <c r="Y1105" s="29">
        <v>45275</v>
      </c>
      <c r="Z1105" s="41" t="s">
        <v>11760</v>
      </c>
      <c r="AA1105" s="42" t="s">
        <v>1349</v>
      </c>
      <c r="AB1105" s="29" t="s">
        <v>258</v>
      </c>
      <c r="AC1105" s="29" t="s">
        <v>258</v>
      </c>
      <c r="AD1105" s="29" t="s">
        <v>265</v>
      </c>
      <c r="AE1105" s="29" t="s">
        <v>1353</v>
      </c>
      <c r="AF1105" s="29" t="s">
        <v>1368</v>
      </c>
      <c r="AG1105" s="183" t="s">
        <v>1369</v>
      </c>
      <c r="AH1105" s="29" t="s">
        <v>1356</v>
      </c>
      <c r="AI1105" s="29" t="s">
        <v>1357</v>
      </c>
      <c r="AJ1105" s="29" t="s">
        <v>258</v>
      </c>
      <c r="AK1105" s="29" t="s">
        <v>258</v>
      </c>
      <c r="AL1105" s="29" t="s">
        <v>13327</v>
      </c>
    </row>
    <row r="1106" spans="1:38" x14ac:dyDescent="0.2">
      <c r="A1106" s="35" t="s">
        <v>16</v>
      </c>
      <c r="B1106" s="36">
        <v>4935</v>
      </c>
      <c r="C1106" s="36"/>
      <c r="D1106" s="36" t="s">
        <v>1349</v>
      </c>
      <c r="E1106" s="37" t="s">
        <v>2801</v>
      </c>
      <c r="F1106" s="38" t="s">
        <v>1269</v>
      </c>
      <c r="G1106" s="38" t="s">
        <v>1271</v>
      </c>
      <c r="H1106" s="35" t="s">
        <v>1440</v>
      </c>
      <c r="I1106" s="35"/>
      <c r="J1106" s="29" t="s">
        <v>1371</v>
      </c>
      <c r="K1106" s="29" t="s">
        <v>1371</v>
      </c>
      <c r="L1106" s="29" t="s">
        <v>1384</v>
      </c>
      <c r="M1106" s="39">
        <v>92.195846281964904</v>
      </c>
      <c r="N1106" s="39">
        <v>424.06302806297055</v>
      </c>
      <c r="O1106" s="29">
        <v>44197</v>
      </c>
      <c r="P1106" s="29">
        <v>45877</v>
      </c>
      <c r="Q1106" s="40">
        <v>4.5995892999999999</v>
      </c>
      <c r="R1106" s="39">
        <v>92.077932922655719</v>
      </c>
      <c r="S1106" s="39">
        <v>92.077932922655719</v>
      </c>
      <c r="T1106" s="39">
        <v>92.077932922655719</v>
      </c>
      <c r="U1106" s="39">
        <v>92.330201232032863</v>
      </c>
      <c r="V1106" s="39">
        <v>55.499028062970567</v>
      </c>
      <c r="W1106" s="29" t="s">
        <v>265</v>
      </c>
      <c r="X1106" s="29" t="s">
        <v>11773</v>
      </c>
      <c r="Y1106" s="29">
        <v>45385</v>
      </c>
      <c r="Z1106" s="41" t="s">
        <v>11761</v>
      </c>
      <c r="AA1106" s="42" t="s">
        <v>1349</v>
      </c>
      <c r="AB1106" s="29" t="s">
        <v>258</v>
      </c>
      <c r="AC1106" s="29" t="s">
        <v>258</v>
      </c>
      <c r="AD1106" s="29" t="s">
        <v>265</v>
      </c>
      <c r="AE1106" s="29" t="s">
        <v>1353</v>
      </c>
      <c r="AF1106" s="29" t="s">
        <v>1368</v>
      </c>
      <c r="AG1106" s="183" t="s">
        <v>1369</v>
      </c>
      <c r="AH1106" s="29" t="s">
        <v>1356</v>
      </c>
      <c r="AI1106" s="29" t="s">
        <v>1357</v>
      </c>
      <c r="AJ1106" s="29" t="s">
        <v>258</v>
      </c>
      <c r="AK1106" s="29" t="s">
        <v>258</v>
      </c>
      <c r="AL1106" s="29" t="s">
        <v>13327</v>
      </c>
    </row>
    <row r="1107" spans="1:38" x14ac:dyDescent="0.2">
      <c r="A1107" s="35" t="s">
        <v>16</v>
      </c>
      <c r="B1107" s="36">
        <v>4937</v>
      </c>
      <c r="C1107" s="36"/>
      <c r="D1107" s="36" t="s">
        <v>1349</v>
      </c>
      <c r="E1107" s="37" t="s">
        <v>2802</v>
      </c>
      <c r="F1107" s="38" t="s">
        <v>1266</v>
      </c>
      <c r="G1107" s="38" t="s">
        <v>1268</v>
      </c>
      <c r="H1107" s="35" t="s">
        <v>1359</v>
      </c>
      <c r="I1107" s="35"/>
      <c r="J1107" s="29" t="s">
        <v>484</v>
      </c>
      <c r="K1107" s="29" t="s">
        <v>1365</v>
      </c>
      <c r="L1107" s="29" t="s">
        <v>1384</v>
      </c>
      <c r="M1107" s="39">
        <v>16.328736042804874</v>
      </c>
      <c r="N1107" s="39">
        <v>16.272854209445583</v>
      </c>
      <c r="O1107" s="29">
        <v>44197</v>
      </c>
      <c r="P1107" s="29">
        <v>44561</v>
      </c>
      <c r="Q1107" s="40">
        <v>0.99657770000000001</v>
      </c>
      <c r="R1107" s="39">
        <v>16.272854209445583</v>
      </c>
      <c r="S1107" s="39">
        <v>0</v>
      </c>
      <c r="T1107" s="39">
        <v>0</v>
      </c>
      <c r="U1107" s="39">
        <v>0</v>
      </c>
      <c r="V1107" s="39">
        <v>0</v>
      </c>
      <c r="W1107" s="29" t="s">
        <v>265</v>
      </c>
      <c r="X1107" s="29" t="s">
        <v>11774</v>
      </c>
      <c r="Y1107" s="29">
        <v>45274</v>
      </c>
      <c r="Z1107" s="41" t="s">
        <v>11760</v>
      </c>
      <c r="AA1107" s="42" t="s">
        <v>1349</v>
      </c>
      <c r="AB1107" s="29" t="s">
        <v>258</v>
      </c>
      <c r="AC1107" s="29" t="s">
        <v>258</v>
      </c>
      <c r="AD1107" s="29" t="s">
        <v>265</v>
      </c>
      <c r="AE1107" s="29" t="s">
        <v>1353</v>
      </c>
      <c r="AF1107" s="29" t="s">
        <v>1368</v>
      </c>
      <c r="AG1107" s="183" t="s">
        <v>1369</v>
      </c>
      <c r="AH1107" s="29" t="s">
        <v>1413</v>
      </c>
      <c r="AI1107" s="29" t="s">
        <v>1357</v>
      </c>
      <c r="AJ1107" s="29" t="s">
        <v>258</v>
      </c>
      <c r="AK1107" s="29" t="s">
        <v>258</v>
      </c>
      <c r="AL1107" s="29" t="s">
        <v>13327</v>
      </c>
    </row>
    <row r="1108" spans="1:38" x14ac:dyDescent="0.2">
      <c r="A1108" s="35" t="s">
        <v>16</v>
      </c>
      <c r="B1108" s="36">
        <v>4939</v>
      </c>
      <c r="C1108" s="36"/>
      <c r="D1108" s="36" t="s">
        <v>1349</v>
      </c>
      <c r="E1108" s="37" t="s">
        <v>2803</v>
      </c>
      <c r="F1108" s="38" t="s">
        <v>1262</v>
      </c>
      <c r="G1108" s="38" t="s">
        <v>1263</v>
      </c>
      <c r="H1108" s="35" t="s">
        <v>1671</v>
      </c>
      <c r="I1108" s="35"/>
      <c r="J1108" s="29" t="s">
        <v>1466</v>
      </c>
      <c r="K1108" s="29" t="s">
        <v>1466</v>
      </c>
      <c r="L1108" s="29" t="s">
        <v>1672</v>
      </c>
      <c r="M1108" s="39">
        <v>5.8842224498740858</v>
      </c>
      <c r="N1108" s="39">
        <v>29.400974674880221</v>
      </c>
      <c r="O1108" s="29">
        <v>44197</v>
      </c>
      <c r="P1108" s="29">
        <v>46022</v>
      </c>
      <c r="Q1108" s="40">
        <v>4.9965776999999996</v>
      </c>
      <c r="R1108" s="39">
        <v>5.876974674880219</v>
      </c>
      <c r="S1108" s="39">
        <v>5.876974674880219</v>
      </c>
      <c r="T1108" s="39">
        <v>5.876974674880219</v>
      </c>
      <c r="U1108" s="39">
        <v>5.8930759753593431</v>
      </c>
      <c r="V1108" s="39">
        <v>5.876974674880219</v>
      </c>
      <c r="W1108" s="29" t="s">
        <v>1357</v>
      </c>
      <c r="X1108" s="29" t="s">
        <v>258</v>
      </c>
      <c r="Y1108" s="29" t="s">
        <v>1349</v>
      </c>
      <c r="Z1108" s="41" t="s">
        <v>1349</v>
      </c>
      <c r="AA1108" s="42" t="s">
        <v>1349</v>
      </c>
      <c r="AB1108" s="29" t="s">
        <v>258</v>
      </c>
      <c r="AC1108" s="29" t="s">
        <v>258</v>
      </c>
      <c r="AD1108" s="29" t="s">
        <v>258</v>
      </c>
      <c r="AE1108" s="29" t="s">
        <v>1367</v>
      </c>
      <c r="AF1108" s="29" t="s">
        <v>1468</v>
      </c>
      <c r="AG1108" s="183" t="s">
        <v>1469</v>
      </c>
      <c r="AH1108" s="29" t="s">
        <v>1356</v>
      </c>
      <c r="AI1108" s="29" t="s">
        <v>1357</v>
      </c>
      <c r="AJ1108" s="29" t="s">
        <v>258</v>
      </c>
      <c r="AK1108" s="29" t="s">
        <v>258</v>
      </c>
      <c r="AL1108" s="29" t="s">
        <v>13326</v>
      </c>
    </row>
    <row r="1109" spans="1:38" x14ac:dyDescent="0.2">
      <c r="A1109" s="35" t="s">
        <v>16</v>
      </c>
      <c r="B1109" s="36">
        <v>4940</v>
      </c>
      <c r="C1109" s="36"/>
      <c r="D1109" s="36" t="s">
        <v>1349</v>
      </c>
      <c r="E1109" s="37" t="s">
        <v>2804</v>
      </c>
      <c r="F1109" s="38" t="s">
        <v>1262</v>
      </c>
      <c r="G1109" s="38" t="s">
        <v>1263</v>
      </c>
      <c r="H1109" s="35" t="s">
        <v>1671</v>
      </c>
      <c r="I1109" s="35"/>
      <c r="J1109" s="29" t="s">
        <v>1466</v>
      </c>
      <c r="K1109" s="29" t="s">
        <v>1466</v>
      </c>
      <c r="L1109" s="29" t="s">
        <v>1672</v>
      </c>
      <c r="M1109" s="39">
        <v>4.8636635485186073</v>
      </c>
      <c r="N1109" s="39">
        <v>24.301672826830938</v>
      </c>
      <c r="O1109" s="29">
        <v>44197</v>
      </c>
      <c r="P1109" s="29">
        <v>46022</v>
      </c>
      <c r="Q1109" s="40">
        <v>4.9965776999999996</v>
      </c>
      <c r="R1109" s="39">
        <v>4.8576728268309379</v>
      </c>
      <c r="S1109" s="39">
        <v>4.8576728268309379</v>
      </c>
      <c r="T1109" s="39">
        <v>4.8576728268309379</v>
      </c>
      <c r="U1109" s="39">
        <v>4.8709815195071862</v>
      </c>
      <c r="V1109" s="39">
        <v>4.8576728268309379</v>
      </c>
      <c r="W1109" s="29" t="s">
        <v>1357</v>
      </c>
      <c r="X1109" s="29" t="s">
        <v>258</v>
      </c>
      <c r="Y1109" s="29" t="s">
        <v>1349</v>
      </c>
      <c r="Z1109" s="41" t="s">
        <v>1349</v>
      </c>
      <c r="AA1109" s="42" t="s">
        <v>1349</v>
      </c>
      <c r="AB1109" s="29" t="s">
        <v>258</v>
      </c>
      <c r="AC1109" s="29" t="s">
        <v>258</v>
      </c>
      <c r="AD1109" s="29" t="s">
        <v>258</v>
      </c>
      <c r="AE1109" s="29" t="s">
        <v>1367</v>
      </c>
      <c r="AF1109" s="29" t="s">
        <v>1468</v>
      </c>
      <c r="AG1109" s="183" t="s">
        <v>1469</v>
      </c>
      <c r="AH1109" s="29" t="s">
        <v>1356</v>
      </c>
      <c r="AI1109" s="29" t="s">
        <v>1357</v>
      </c>
      <c r="AJ1109" s="29" t="s">
        <v>258</v>
      </c>
      <c r="AK1109" s="29" t="s">
        <v>258</v>
      </c>
      <c r="AL1109" s="29" t="s">
        <v>13326</v>
      </c>
    </row>
    <row r="1110" spans="1:38" x14ac:dyDescent="0.2">
      <c r="A1110" s="35" t="s">
        <v>16</v>
      </c>
      <c r="B1110" s="36">
        <v>4941</v>
      </c>
      <c r="C1110" s="36"/>
      <c r="D1110" s="36" t="s">
        <v>1349</v>
      </c>
      <c r="E1110" s="37" t="s">
        <v>2805</v>
      </c>
      <c r="F1110" s="38" t="s">
        <v>1262</v>
      </c>
      <c r="G1110" s="38" t="s">
        <v>1263</v>
      </c>
      <c r="H1110" s="35" t="s">
        <v>1671</v>
      </c>
      <c r="I1110" s="35"/>
      <c r="J1110" s="29" t="s">
        <v>1466</v>
      </c>
      <c r="K1110" s="29" t="s">
        <v>1466</v>
      </c>
      <c r="L1110" s="29" t="s">
        <v>1672</v>
      </c>
      <c r="M1110" s="39">
        <v>3.9711747838038165</v>
      </c>
      <c r="N1110" s="39">
        <v>19.842283367556469</v>
      </c>
      <c r="O1110" s="29">
        <v>44197</v>
      </c>
      <c r="P1110" s="29">
        <v>46022</v>
      </c>
      <c r="Q1110" s="40">
        <v>4.9965776999999996</v>
      </c>
      <c r="R1110" s="39">
        <v>3.9662833675564682</v>
      </c>
      <c r="S1110" s="39">
        <v>3.9662833675564682</v>
      </c>
      <c r="T1110" s="39">
        <v>3.9662833675564682</v>
      </c>
      <c r="U1110" s="39">
        <v>3.9771498973305954</v>
      </c>
      <c r="V1110" s="39">
        <v>3.9662833675564682</v>
      </c>
      <c r="W1110" s="29" t="s">
        <v>1357</v>
      </c>
      <c r="X1110" s="29" t="s">
        <v>258</v>
      </c>
      <c r="Y1110" s="29" t="s">
        <v>1349</v>
      </c>
      <c r="Z1110" s="41" t="s">
        <v>1349</v>
      </c>
      <c r="AA1110" s="42" t="s">
        <v>1349</v>
      </c>
      <c r="AB1110" s="29" t="s">
        <v>258</v>
      </c>
      <c r="AC1110" s="29" t="s">
        <v>258</v>
      </c>
      <c r="AD1110" s="29" t="s">
        <v>258</v>
      </c>
      <c r="AE1110" s="29" t="s">
        <v>1367</v>
      </c>
      <c r="AF1110" s="29" t="s">
        <v>1468</v>
      </c>
      <c r="AG1110" s="183" t="s">
        <v>1469</v>
      </c>
      <c r="AH1110" s="29" t="s">
        <v>1356</v>
      </c>
      <c r="AI1110" s="29" t="s">
        <v>1357</v>
      </c>
      <c r="AJ1110" s="29" t="s">
        <v>258</v>
      </c>
      <c r="AK1110" s="29" t="s">
        <v>258</v>
      </c>
      <c r="AL1110" s="29" t="s">
        <v>13326</v>
      </c>
    </row>
    <row r="1111" spans="1:38" x14ac:dyDescent="0.2">
      <c r="A1111" s="35" t="s">
        <v>16</v>
      </c>
      <c r="B1111" s="36">
        <v>4942</v>
      </c>
      <c r="C1111" s="36"/>
      <c r="D1111" s="36" t="s">
        <v>1349</v>
      </c>
      <c r="E1111" s="37" t="s">
        <v>2806</v>
      </c>
      <c r="F1111" s="38" t="s">
        <v>1269</v>
      </c>
      <c r="G1111" s="38" t="s">
        <v>1273</v>
      </c>
      <c r="H1111" s="35" t="s">
        <v>1393</v>
      </c>
      <c r="I1111" s="35"/>
      <c r="J1111" s="29" t="s">
        <v>1371</v>
      </c>
      <c r="K1111" s="29" t="s">
        <v>1371</v>
      </c>
      <c r="L1111" s="29" t="s">
        <v>1384</v>
      </c>
      <c r="M1111" s="39">
        <v>36.612754471725083</v>
      </c>
      <c r="N1111" s="39">
        <v>19.446611909650922</v>
      </c>
      <c r="O1111" s="29">
        <v>44197</v>
      </c>
      <c r="P1111" s="29">
        <v>44391</v>
      </c>
      <c r="Q1111" s="40">
        <v>0.53114309999999998</v>
      </c>
      <c r="R1111" s="39">
        <v>19.446611909650922</v>
      </c>
      <c r="S1111" s="39">
        <v>0</v>
      </c>
      <c r="T1111" s="39">
        <v>0</v>
      </c>
      <c r="U1111" s="39">
        <v>0</v>
      </c>
      <c r="V1111" s="39">
        <v>0</v>
      </c>
      <c r="W1111" s="29" t="s">
        <v>265</v>
      </c>
      <c r="X1111" s="29" t="s">
        <v>11773</v>
      </c>
      <c r="Y1111" s="29">
        <v>45195</v>
      </c>
      <c r="Z1111" s="41" t="s">
        <v>11757</v>
      </c>
      <c r="AA1111" s="42" t="s">
        <v>1349</v>
      </c>
      <c r="AB1111" s="29" t="s">
        <v>258</v>
      </c>
      <c r="AC1111" s="29" t="s">
        <v>258</v>
      </c>
      <c r="AD1111" s="29" t="s">
        <v>265</v>
      </c>
      <c r="AE1111" s="29" t="s">
        <v>1353</v>
      </c>
      <c r="AF1111" s="29" t="s">
        <v>1368</v>
      </c>
      <c r="AG1111" s="183" t="s">
        <v>1369</v>
      </c>
      <c r="AH1111" s="29" t="s">
        <v>1413</v>
      </c>
      <c r="AI1111" s="29" t="s">
        <v>1357</v>
      </c>
      <c r="AJ1111" s="29" t="s">
        <v>258</v>
      </c>
      <c r="AK1111" s="29" t="s">
        <v>258</v>
      </c>
      <c r="AL1111" s="29" t="s">
        <v>13327</v>
      </c>
    </row>
    <row r="1112" spans="1:38" x14ac:dyDescent="0.2">
      <c r="A1112" s="35" t="s">
        <v>16</v>
      </c>
      <c r="B1112" s="36">
        <v>4943</v>
      </c>
      <c r="C1112" s="36"/>
      <c r="D1112" s="36" t="s">
        <v>1349</v>
      </c>
      <c r="E1112" s="37" t="s">
        <v>2807</v>
      </c>
      <c r="F1112" s="38" t="s">
        <v>1269</v>
      </c>
      <c r="G1112" s="38" t="s">
        <v>1271</v>
      </c>
      <c r="H1112" s="35" t="s">
        <v>1440</v>
      </c>
      <c r="I1112" s="35"/>
      <c r="J1112" s="29" t="s">
        <v>1371</v>
      </c>
      <c r="K1112" s="29" t="s">
        <v>1371</v>
      </c>
      <c r="L1112" s="29" t="s">
        <v>1384</v>
      </c>
      <c r="M1112" s="39">
        <v>131.04829150664125</v>
      </c>
      <c r="N1112" s="39">
        <v>86.827342915811073</v>
      </c>
      <c r="O1112" s="29">
        <v>44197</v>
      </c>
      <c r="P1112" s="29">
        <v>44439</v>
      </c>
      <c r="Q1112" s="40">
        <v>0.66255989999999998</v>
      </c>
      <c r="R1112" s="39">
        <v>86.827342915811073</v>
      </c>
      <c r="S1112" s="39">
        <v>0</v>
      </c>
      <c r="T1112" s="39">
        <v>0</v>
      </c>
      <c r="U1112" s="39">
        <v>0</v>
      </c>
      <c r="V1112" s="39">
        <v>0</v>
      </c>
      <c r="W1112" s="29" t="s">
        <v>1357</v>
      </c>
      <c r="X1112" s="29" t="s">
        <v>258</v>
      </c>
      <c r="Y1112" s="29" t="s">
        <v>1349</v>
      </c>
      <c r="Z1112" s="41" t="s">
        <v>1349</v>
      </c>
      <c r="AA1112" s="42" t="s">
        <v>1349</v>
      </c>
      <c r="AB1112" s="29" t="s">
        <v>258</v>
      </c>
      <c r="AC1112" s="29" t="s">
        <v>258</v>
      </c>
      <c r="AD1112" s="29" t="s">
        <v>265</v>
      </c>
      <c r="AE1112" s="29" t="s">
        <v>1353</v>
      </c>
      <c r="AF1112" s="29" t="s">
        <v>1368</v>
      </c>
      <c r="AG1112" s="183" t="s">
        <v>1369</v>
      </c>
      <c r="AH1112" s="29" t="s">
        <v>1413</v>
      </c>
      <c r="AI1112" s="29" t="s">
        <v>1357</v>
      </c>
      <c r="AJ1112" s="29" t="s">
        <v>258</v>
      </c>
      <c r="AK1112" s="29" t="s">
        <v>258</v>
      </c>
      <c r="AL1112" s="29" t="s">
        <v>13326</v>
      </c>
    </row>
    <row r="1113" spans="1:38" x14ac:dyDescent="0.2">
      <c r="A1113" s="35" t="s">
        <v>16</v>
      </c>
      <c r="B1113" s="36">
        <v>4944</v>
      </c>
      <c r="C1113" s="36"/>
      <c r="D1113" s="36" t="s">
        <v>1349</v>
      </c>
      <c r="E1113" s="37" t="s">
        <v>2808</v>
      </c>
      <c r="F1113" s="38" t="s">
        <v>1269</v>
      </c>
      <c r="G1113" s="38" t="s">
        <v>1271</v>
      </c>
      <c r="H1113" s="35" t="s">
        <v>1440</v>
      </c>
      <c r="I1113" s="35"/>
      <c r="J1113" s="29" t="s">
        <v>429</v>
      </c>
      <c r="K1113" s="29" t="s">
        <v>2489</v>
      </c>
      <c r="L1113" s="29" t="s">
        <v>2490</v>
      </c>
      <c r="M1113" s="39">
        <v>165.89565747743779</v>
      </c>
      <c r="N1113" s="39">
        <v>203.9347022587269</v>
      </c>
      <c r="O1113" s="29">
        <v>44197</v>
      </c>
      <c r="P1113" s="29">
        <v>44646</v>
      </c>
      <c r="Q1113" s="40">
        <v>1.229295</v>
      </c>
      <c r="R1113" s="39">
        <v>165.41370294318958</v>
      </c>
      <c r="S1113" s="39">
        <v>38.520999315537296</v>
      </c>
      <c r="T1113" s="39">
        <v>0</v>
      </c>
      <c r="U1113" s="39">
        <v>0</v>
      </c>
      <c r="V1113" s="39">
        <v>0</v>
      </c>
      <c r="W1113" s="29" t="s">
        <v>1357</v>
      </c>
      <c r="X1113" s="29" t="s">
        <v>258</v>
      </c>
      <c r="Y1113" s="29" t="s">
        <v>1349</v>
      </c>
      <c r="Z1113" s="41" t="s">
        <v>1349</v>
      </c>
      <c r="AA1113" s="42" t="s">
        <v>1349</v>
      </c>
      <c r="AB1113" s="29" t="s">
        <v>258</v>
      </c>
      <c r="AC1113" s="29" t="s">
        <v>258</v>
      </c>
      <c r="AD1113" s="29" t="s">
        <v>258</v>
      </c>
      <c r="AE1113" s="29" t="s">
        <v>1353</v>
      </c>
      <c r="AF1113" s="29" t="s">
        <v>1368</v>
      </c>
      <c r="AG1113" s="183" t="s">
        <v>1369</v>
      </c>
      <c r="AH1113" s="29" t="s">
        <v>1413</v>
      </c>
      <c r="AI1113" s="29" t="s">
        <v>1357</v>
      </c>
      <c r="AJ1113" s="29" t="s">
        <v>258</v>
      </c>
      <c r="AK1113" s="29" t="s">
        <v>258</v>
      </c>
      <c r="AL1113" s="29" t="s">
        <v>13326</v>
      </c>
    </row>
    <row r="1114" spans="1:38" x14ac:dyDescent="0.2">
      <c r="A1114" s="35" t="s">
        <v>16</v>
      </c>
      <c r="B1114" s="36">
        <v>4946</v>
      </c>
      <c r="C1114" s="36"/>
      <c r="D1114" s="36" t="s">
        <v>1349</v>
      </c>
      <c r="E1114" s="37" t="s">
        <v>2809</v>
      </c>
      <c r="F1114" s="38" t="s">
        <v>1269</v>
      </c>
      <c r="G1114" s="38" t="s">
        <v>1271</v>
      </c>
      <c r="H1114" s="35" t="s">
        <v>1440</v>
      </c>
      <c r="I1114" s="35"/>
      <c r="J1114" s="29" t="s">
        <v>1371</v>
      </c>
      <c r="K1114" s="29" t="s">
        <v>1371</v>
      </c>
      <c r="L1114" s="29" t="s">
        <v>1366</v>
      </c>
      <c r="M1114" s="39">
        <v>27.59669796957326</v>
      </c>
      <c r="N1114" s="39">
        <v>132.75126078028748</v>
      </c>
      <c r="O1114" s="29">
        <v>44197</v>
      </c>
      <c r="P1114" s="29">
        <v>45954</v>
      </c>
      <c r="Q1114" s="40">
        <v>4.8104037999999996</v>
      </c>
      <c r="R1114" s="39">
        <v>27.562121834360028</v>
      </c>
      <c r="S1114" s="39">
        <v>27.562121834360028</v>
      </c>
      <c r="T1114" s="39">
        <v>27.562121834360028</v>
      </c>
      <c r="U1114" s="39">
        <v>27.637634496919915</v>
      </c>
      <c r="V1114" s="39">
        <v>22.427260780287472</v>
      </c>
      <c r="W1114" s="29" t="s">
        <v>1357</v>
      </c>
      <c r="X1114" s="29" t="s">
        <v>258</v>
      </c>
      <c r="Y1114" s="29" t="s">
        <v>1349</v>
      </c>
      <c r="Z1114" s="41" t="s">
        <v>1349</v>
      </c>
      <c r="AA1114" s="42" t="s">
        <v>1349</v>
      </c>
      <c r="AB1114" s="29" t="s">
        <v>258</v>
      </c>
      <c r="AC1114" s="29" t="s">
        <v>258</v>
      </c>
      <c r="AD1114" s="29" t="s">
        <v>265</v>
      </c>
      <c r="AE1114" s="29" t="s">
        <v>1367</v>
      </c>
      <c r="AF1114" s="29" t="s">
        <v>1368</v>
      </c>
      <c r="AG1114" s="183" t="s">
        <v>1369</v>
      </c>
      <c r="AH1114" s="29" t="s">
        <v>1356</v>
      </c>
      <c r="AI1114" s="29" t="s">
        <v>1357</v>
      </c>
      <c r="AJ1114" s="29" t="s">
        <v>258</v>
      </c>
      <c r="AK1114" s="29" t="s">
        <v>258</v>
      </c>
      <c r="AL1114" s="29" t="s">
        <v>13326</v>
      </c>
    </row>
    <row r="1115" spans="1:38" x14ac:dyDescent="0.2">
      <c r="A1115" s="35" t="s">
        <v>16</v>
      </c>
      <c r="B1115" s="36">
        <v>4948</v>
      </c>
      <c r="C1115" s="36"/>
      <c r="D1115" s="36" t="s">
        <v>1349</v>
      </c>
      <c r="E1115" s="37" t="s">
        <v>2810</v>
      </c>
      <c r="F1115" s="38" t="s">
        <v>1269</v>
      </c>
      <c r="G1115" s="38" t="s">
        <v>1271</v>
      </c>
      <c r="H1115" s="35" t="s">
        <v>1440</v>
      </c>
      <c r="I1115" s="35"/>
      <c r="J1115" s="29" t="s">
        <v>274</v>
      </c>
      <c r="K1115" s="29" t="s">
        <v>1583</v>
      </c>
      <c r="L1115" s="29" t="s">
        <v>2811</v>
      </c>
      <c r="M1115" s="39">
        <v>71.605227664630902</v>
      </c>
      <c r="N1115" s="39">
        <v>51.55968788501027</v>
      </c>
      <c r="O1115" s="29">
        <v>44197</v>
      </c>
      <c r="P1115" s="29">
        <v>44460</v>
      </c>
      <c r="Q1115" s="40">
        <v>0.72005479999999999</v>
      </c>
      <c r="R1115" s="39">
        <v>51.55968788501027</v>
      </c>
      <c r="S1115" s="39">
        <v>0</v>
      </c>
      <c r="T1115" s="39">
        <v>0</v>
      </c>
      <c r="U1115" s="39">
        <v>0</v>
      </c>
      <c r="V1115" s="39">
        <v>0</v>
      </c>
      <c r="W1115" s="29" t="s">
        <v>1357</v>
      </c>
      <c r="X1115" s="29" t="s">
        <v>258</v>
      </c>
      <c r="Y1115" s="29" t="s">
        <v>1349</v>
      </c>
      <c r="Z1115" s="41" t="s">
        <v>1349</v>
      </c>
      <c r="AA1115" s="42" t="s">
        <v>1349</v>
      </c>
      <c r="AB1115" s="29" t="s">
        <v>258</v>
      </c>
      <c r="AC1115" s="29" t="s">
        <v>258</v>
      </c>
      <c r="AD1115" s="29" t="s">
        <v>265</v>
      </c>
      <c r="AE1115" s="29" t="s">
        <v>1367</v>
      </c>
      <c r="AF1115" s="29" t="s">
        <v>1378</v>
      </c>
      <c r="AG1115" s="183" t="s">
        <v>1379</v>
      </c>
      <c r="AH1115" s="29" t="s">
        <v>1413</v>
      </c>
      <c r="AI1115" s="29" t="s">
        <v>1357</v>
      </c>
      <c r="AJ1115" s="29" t="s">
        <v>258</v>
      </c>
      <c r="AK1115" s="29" t="s">
        <v>258</v>
      </c>
      <c r="AL1115" s="29" t="s">
        <v>13326</v>
      </c>
    </row>
    <row r="1116" spans="1:38" x14ac:dyDescent="0.2">
      <c r="A1116" s="35" t="s">
        <v>16</v>
      </c>
      <c r="B1116" s="36">
        <v>4954</v>
      </c>
      <c r="C1116" s="36"/>
      <c r="D1116" s="36" t="s">
        <v>1349</v>
      </c>
      <c r="E1116" s="37" t="s">
        <v>2812</v>
      </c>
      <c r="F1116" s="38" t="s">
        <v>1269</v>
      </c>
      <c r="G1116" s="38" t="s">
        <v>1271</v>
      </c>
      <c r="H1116" s="35" t="s">
        <v>1440</v>
      </c>
      <c r="I1116" s="35"/>
      <c r="J1116" s="29" t="s">
        <v>1420</v>
      </c>
      <c r="K1116" s="29" t="s">
        <v>2813</v>
      </c>
      <c r="L1116" s="29" t="s">
        <v>2814</v>
      </c>
      <c r="M1116" s="39">
        <v>67.002349410890474</v>
      </c>
      <c r="N1116" s="39">
        <v>64.388292950034227</v>
      </c>
      <c r="O1116" s="29">
        <v>44197</v>
      </c>
      <c r="P1116" s="29">
        <v>44548</v>
      </c>
      <c r="Q1116" s="40">
        <v>0.9609856</v>
      </c>
      <c r="R1116" s="39">
        <v>64.388292950034227</v>
      </c>
      <c r="S1116" s="39">
        <v>0</v>
      </c>
      <c r="T1116" s="39">
        <v>0</v>
      </c>
      <c r="U1116" s="39">
        <v>0</v>
      </c>
      <c r="V1116" s="39">
        <v>0</v>
      </c>
      <c r="W1116" s="29" t="s">
        <v>1357</v>
      </c>
      <c r="X1116" s="29" t="s">
        <v>258</v>
      </c>
      <c r="Y1116" s="29" t="s">
        <v>1349</v>
      </c>
      <c r="Z1116" s="41" t="s">
        <v>1349</v>
      </c>
      <c r="AA1116" s="42" t="s">
        <v>1349</v>
      </c>
      <c r="AB1116" s="29" t="s">
        <v>258</v>
      </c>
      <c r="AC1116" s="29" t="s">
        <v>258</v>
      </c>
      <c r="AD1116" s="29" t="s">
        <v>258</v>
      </c>
      <c r="AE1116" s="29" t="s">
        <v>1353</v>
      </c>
      <c r="AF1116" s="29" t="s">
        <v>1368</v>
      </c>
      <c r="AG1116" s="183" t="s">
        <v>1369</v>
      </c>
      <c r="AH1116" s="29" t="s">
        <v>1413</v>
      </c>
      <c r="AI1116" s="29" t="s">
        <v>1357</v>
      </c>
      <c r="AJ1116" s="29" t="s">
        <v>258</v>
      </c>
      <c r="AK1116" s="29" t="s">
        <v>258</v>
      </c>
      <c r="AL1116" s="29" t="s">
        <v>13326</v>
      </c>
    </row>
    <row r="1117" spans="1:38" x14ac:dyDescent="0.2">
      <c r="A1117" s="35" t="s">
        <v>16</v>
      </c>
      <c r="B1117" s="36">
        <v>4956</v>
      </c>
      <c r="C1117" s="36"/>
      <c r="D1117" s="36" t="s">
        <v>1349</v>
      </c>
      <c r="E1117" s="37" t="s">
        <v>2815</v>
      </c>
      <c r="F1117" s="38" t="s">
        <v>1269</v>
      </c>
      <c r="G1117" s="38" t="s">
        <v>1273</v>
      </c>
      <c r="H1117" s="35" t="s">
        <v>1393</v>
      </c>
      <c r="I1117" s="35"/>
      <c r="J1117" s="29" t="s">
        <v>1371</v>
      </c>
      <c r="K1117" s="29" t="s">
        <v>1371</v>
      </c>
      <c r="L1117" s="29" t="s">
        <v>1366</v>
      </c>
      <c r="M1117" s="39">
        <v>12.337408324188901</v>
      </c>
      <c r="N1117" s="39">
        <v>7.7689363449691999</v>
      </c>
      <c r="O1117" s="29">
        <v>44197</v>
      </c>
      <c r="P1117" s="29">
        <v>44427</v>
      </c>
      <c r="Q1117" s="40">
        <v>0.62970570000000003</v>
      </c>
      <c r="R1117" s="39">
        <v>7.7689363449691999</v>
      </c>
      <c r="S1117" s="39">
        <v>0</v>
      </c>
      <c r="T1117" s="39">
        <v>0</v>
      </c>
      <c r="U1117" s="39">
        <v>0</v>
      </c>
      <c r="V1117" s="39">
        <v>0</v>
      </c>
      <c r="W1117" s="29" t="s">
        <v>265</v>
      </c>
      <c r="X1117" s="29" t="s">
        <v>11773</v>
      </c>
      <c r="Y1117" s="29">
        <v>45191</v>
      </c>
      <c r="Z1117" s="41" t="s">
        <v>11757</v>
      </c>
      <c r="AA1117" s="42" t="s">
        <v>1349</v>
      </c>
      <c r="AB1117" s="29" t="s">
        <v>258</v>
      </c>
      <c r="AC1117" s="29" t="s">
        <v>258</v>
      </c>
      <c r="AD1117" s="29" t="s">
        <v>265</v>
      </c>
      <c r="AE1117" s="29" t="s">
        <v>1367</v>
      </c>
      <c r="AF1117" s="29" t="s">
        <v>1368</v>
      </c>
      <c r="AG1117" s="183" t="s">
        <v>1369</v>
      </c>
      <c r="AH1117" s="29" t="s">
        <v>1413</v>
      </c>
      <c r="AI1117" s="29" t="s">
        <v>1357</v>
      </c>
      <c r="AJ1117" s="29" t="s">
        <v>258</v>
      </c>
      <c r="AK1117" s="29" t="s">
        <v>258</v>
      </c>
      <c r="AL1117" s="29" t="s">
        <v>13327</v>
      </c>
    </row>
    <row r="1118" spans="1:38" x14ac:dyDescent="0.2">
      <c r="A1118" s="35" t="s">
        <v>16</v>
      </c>
      <c r="B1118" s="36">
        <v>4957</v>
      </c>
      <c r="C1118" s="36"/>
      <c r="D1118" s="36" t="s">
        <v>1349</v>
      </c>
      <c r="E1118" s="37" t="s">
        <v>2816</v>
      </c>
      <c r="F1118" s="38" t="s">
        <v>1266</v>
      </c>
      <c r="G1118" s="38" t="s">
        <v>1268</v>
      </c>
      <c r="H1118" s="35" t="s">
        <v>669</v>
      </c>
      <c r="I1118" s="35"/>
      <c r="J1118" s="29" t="s">
        <v>1813</v>
      </c>
      <c r="K1118" s="29" t="s">
        <v>1813</v>
      </c>
      <c r="L1118" s="29" t="s">
        <v>1855</v>
      </c>
      <c r="M1118" s="39">
        <v>72.058462271294303</v>
      </c>
      <c r="N1118" s="39">
        <v>360.04570568104043</v>
      </c>
      <c r="O1118" s="29">
        <v>44197</v>
      </c>
      <c r="P1118" s="29">
        <v>46022</v>
      </c>
      <c r="Q1118" s="40">
        <v>4.9965776999999996</v>
      </c>
      <c r="R1118" s="39">
        <v>71.969705681040395</v>
      </c>
      <c r="S1118" s="39">
        <v>71.969705681040395</v>
      </c>
      <c r="T1118" s="39">
        <v>71.969705681040395</v>
      </c>
      <c r="U1118" s="39">
        <v>72.166882956878851</v>
      </c>
      <c r="V1118" s="39">
        <v>71.969705681040395</v>
      </c>
      <c r="W1118" s="29" t="s">
        <v>1357</v>
      </c>
      <c r="X1118" s="29" t="s">
        <v>258</v>
      </c>
      <c r="Y1118" s="29" t="s">
        <v>1349</v>
      </c>
      <c r="Z1118" s="41" t="s">
        <v>1349</v>
      </c>
      <c r="AA1118" s="42" t="s">
        <v>1349</v>
      </c>
      <c r="AB1118" s="29" t="s">
        <v>258</v>
      </c>
      <c r="AC1118" s="29" t="s">
        <v>258</v>
      </c>
      <c r="AD1118" s="29" t="s">
        <v>258</v>
      </c>
      <c r="AE1118" s="29" t="s">
        <v>1353</v>
      </c>
      <c r="AF1118" s="29" t="s">
        <v>1468</v>
      </c>
      <c r="AG1118" s="183" t="s">
        <v>1469</v>
      </c>
      <c r="AH1118" s="29" t="s">
        <v>1413</v>
      </c>
      <c r="AI1118" s="29" t="s">
        <v>1357</v>
      </c>
      <c r="AJ1118" s="29" t="s">
        <v>258</v>
      </c>
      <c r="AK1118" s="29" t="s">
        <v>258</v>
      </c>
      <c r="AL1118" s="29" t="s">
        <v>13326</v>
      </c>
    </row>
    <row r="1119" spans="1:38" x14ac:dyDescent="0.2">
      <c r="A1119" s="35" t="s">
        <v>16</v>
      </c>
      <c r="B1119" s="36">
        <v>4959</v>
      </c>
      <c r="C1119" s="36"/>
      <c r="D1119" s="36" t="s">
        <v>1349</v>
      </c>
      <c r="E1119" s="37" t="s">
        <v>2817</v>
      </c>
      <c r="F1119" s="38" t="s">
        <v>1269</v>
      </c>
      <c r="G1119" s="38" t="s">
        <v>1273</v>
      </c>
      <c r="H1119" s="35" t="s">
        <v>1393</v>
      </c>
      <c r="I1119" s="35"/>
      <c r="J1119" s="29" t="s">
        <v>1371</v>
      </c>
      <c r="K1119" s="29" t="s">
        <v>1371</v>
      </c>
      <c r="L1119" s="29" t="s">
        <v>1384</v>
      </c>
      <c r="M1119" s="39">
        <v>33.859252731595944</v>
      </c>
      <c r="N1119" s="39">
        <v>24.38051745379877</v>
      </c>
      <c r="O1119" s="29">
        <v>44197</v>
      </c>
      <c r="P1119" s="29">
        <v>44460</v>
      </c>
      <c r="Q1119" s="40">
        <v>0.72005479999999999</v>
      </c>
      <c r="R1119" s="39">
        <v>24.38051745379877</v>
      </c>
      <c r="S1119" s="39">
        <v>0</v>
      </c>
      <c r="T1119" s="39">
        <v>0</v>
      </c>
      <c r="U1119" s="39">
        <v>0</v>
      </c>
      <c r="V1119" s="39">
        <v>0</v>
      </c>
      <c r="W1119" s="29" t="s">
        <v>1357</v>
      </c>
      <c r="X1119" s="29" t="s">
        <v>258</v>
      </c>
      <c r="Y1119" s="29" t="s">
        <v>1349</v>
      </c>
      <c r="Z1119" s="41" t="s">
        <v>1349</v>
      </c>
      <c r="AA1119" s="42" t="s">
        <v>1349</v>
      </c>
      <c r="AB1119" s="29" t="s">
        <v>258</v>
      </c>
      <c r="AC1119" s="29" t="s">
        <v>258</v>
      </c>
      <c r="AD1119" s="29" t="s">
        <v>265</v>
      </c>
      <c r="AE1119" s="29" t="s">
        <v>1353</v>
      </c>
      <c r="AF1119" s="29" t="s">
        <v>1368</v>
      </c>
      <c r="AG1119" s="183" t="s">
        <v>1369</v>
      </c>
      <c r="AH1119" s="29" t="s">
        <v>1413</v>
      </c>
      <c r="AI1119" s="29" t="s">
        <v>1357</v>
      </c>
      <c r="AJ1119" s="29" t="s">
        <v>258</v>
      </c>
      <c r="AK1119" s="29" t="s">
        <v>258</v>
      </c>
      <c r="AL1119" s="29" t="s">
        <v>13326</v>
      </c>
    </row>
    <row r="1120" spans="1:38" x14ac:dyDescent="0.2">
      <c r="A1120" s="35" t="s">
        <v>16</v>
      </c>
      <c r="B1120" s="36">
        <v>4961</v>
      </c>
      <c r="C1120" s="36"/>
      <c r="D1120" s="36" t="s">
        <v>1349</v>
      </c>
      <c r="E1120" s="37" t="s">
        <v>2818</v>
      </c>
      <c r="F1120" s="38" t="s">
        <v>1269</v>
      </c>
      <c r="G1120" s="38" t="s">
        <v>1271</v>
      </c>
      <c r="H1120" s="35" t="s">
        <v>1440</v>
      </c>
      <c r="I1120" s="35"/>
      <c r="J1120" s="29" t="s">
        <v>484</v>
      </c>
      <c r="K1120" s="29" t="s">
        <v>1551</v>
      </c>
      <c r="L1120" s="29" t="s">
        <v>1366</v>
      </c>
      <c r="M1120" s="39">
        <v>15.871692011962695</v>
      </c>
      <c r="N1120" s="39">
        <v>79.304142368240932</v>
      </c>
      <c r="O1120" s="29">
        <v>44197</v>
      </c>
      <c r="P1120" s="29">
        <v>46022</v>
      </c>
      <c r="Q1120" s="40">
        <v>4.9965776999999996</v>
      </c>
      <c r="R1120" s="39">
        <v>15.85214236824093</v>
      </c>
      <c r="S1120" s="39">
        <v>15.85214236824093</v>
      </c>
      <c r="T1120" s="39">
        <v>15.85214236824093</v>
      </c>
      <c r="U1120" s="39">
        <v>15.895572895277207</v>
      </c>
      <c r="V1120" s="39">
        <v>15.85214236824093</v>
      </c>
      <c r="W1120" s="29" t="s">
        <v>1357</v>
      </c>
      <c r="X1120" s="29" t="s">
        <v>258</v>
      </c>
      <c r="Y1120" s="29" t="s">
        <v>1349</v>
      </c>
      <c r="Z1120" s="41" t="s">
        <v>1349</v>
      </c>
      <c r="AA1120" s="42" t="s">
        <v>1349</v>
      </c>
      <c r="AB1120" s="29" t="s">
        <v>258</v>
      </c>
      <c r="AC1120" s="29" t="s">
        <v>258</v>
      </c>
      <c r="AD1120" s="29" t="s">
        <v>265</v>
      </c>
      <c r="AE1120" s="29" t="s">
        <v>1367</v>
      </c>
      <c r="AF1120" s="29" t="s">
        <v>1368</v>
      </c>
      <c r="AG1120" s="183" t="s">
        <v>1369</v>
      </c>
      <c r="AH1120" s="29" t="s">
        <v>1356</v>
      </c>
      <c r="AI1120" s="29" t="s">
        <v>1357</v>
      </c>
      <c r="AJ1120" s="29" t="s">
        <v>258</v>
      </c>
      <c r="AK1120" s="29" t="s">
        <v>258</v>
      </c>
      <c r="AL1120" s="29" t="s">
        <v>13326</v>
      </c>
    </row>
    <row r="1121" spans="1:38" x14ac:dyDescent="0.2">
      <c r="A1121" s="35" t="s">
        <v>16</v>
      </c>
      <c r="B1121" s="36">
        <v>4964</v>
      </c>
      <c r="C1121" s="36"/>
      <c r="D1121" s="36" t="s">
        <v>1349</v>
      </c>
      <c r="E1121" s="37" t="s">
        <v>2819</v>
      </c>
      <c r="F1121" s="38" t="s">
        <v>1269</v>
      </c>
      <c r="G1121" s="38" t="s">
        <v>1273</v>
      </c>
      <c r="H1121" s="35" t="s">
        <v>1393</v>
      </c>
      <c r="I1121" s="35"/>
      <c r="J1121" s="29" t="s">
        <v>1371</v>
      </c>
      <c r="K1121" s="29" t="s">
        <v>1371</v>
      </c>
      <c r="L1121" s="29" t="s">
        <v>1366</v>
      </c>
      <c r="M1121" s="39">
        <v>18.617615435139612</v>
      </c>
      <c r="N1121" s="39">
        <v>12.335285420944558</v>
      </c>
      <c r="O1121" s="29">
        <v>44197</v>
      </c>
      <c r="P1121" s="29">
        <v>44439</v>
      </c>
      <c r="Q1121" s="40">
        <v>0.66255989999999998</v>
      </c>
      <c r="R1121" s="39">
        <v>12.335285420944558</v>
      </c>
      <c r="S1121" s="39">
        <v>0</v>
      </c>
      <c r="T1121" s="39">
        <v>0</v>
      </c>
      <c r="U1121" s="39">
        <v>0</v>
      </c>
      <c r="V1121" s="39">
        <v>0</v>
      </c>
      <c r="W1121" s="29" t="s">
        <v>265</v>
      </c>
      <c r="X1121" s="29" t="s">
        <v>11773</v>
      </c>
      <c r="Y1121" s="29">
        <v>45191</v>
      </c>
      <c r="Z1121" s="41" t="s">
        <v>11757</v>
      </c>
      <c r="AA1121" s="42" t="s">
        <v>1349</v>
      </c>
      <c r="AB1121" s="29" t="s">
        <v>258</v>
      </c>
      <c r="AC1121" s="29" t="s">
        <v>258</v>
      </c>
      <c r="AD1121" s="29" t="s">
        <v>265</v>
      </c>
      <c r="AE1121" s="29" t="s">
        <v>1367</v>
      </c>
      <c r="AF1121" s="29" t="s">
        <v>1368</v>
      </c>
      <c r="AG1121" s="183" t="s">
        <v>1369</v>
      </c>
      <c r="AH1121" s="29" t="s">
        <v>1413</v>
      </c>
      <c r="AI1121" s="29" t="s">
        <v>1357</v>
      </c>
      <c r="AJ1121" s="29" t="s">
        <v>258</v>
      </c>
      <c r="AK1121" s="29" t="s">
        <v>258</v>
      </c>
      <c r="AL1121" s="29" t="s">
        <v>13327</v>
      </c>
    </row>
    <row r="1122" spans="1:38" x14ac:dyDescent="0.2">
      <c r="A1122" s="35" t="s">
        <v>16</v>
      </c>
      <c r="B1122" s="36">
        <v>4966</v>
      </c>
      <c r="C1122" s="36"/>
      <c r="D1122" s="36" t="s">
        <v>1349</v>
      </c>
      <c r="E1122" s="37" t="s">
        <v>2820</v>
      </c>
      <c r="F1122" s="38" t="s">
        <v>1266</v>
      </c>
      <c r="G1122" s="38" t="s">
        <v>1267</v>
      </c>
      <c r="H1122" s="35" t="s">
        <v>1177</v>
      </c>
      <c r="I1122" s="35"/>
      <c r="J1122" s="29" t="s">
        <v>1506</v>
      </c>
      <c r="K1122" s="29" t="s">
        <v>1507</v>
      </c>
      <c r="L1122" s="29" t="s">
        <v>2220</v>
      </c>
      <c r="M1122" s="39">
        <v>88.211241580923783</v>
      </c>
      <c r="N1122" s="39">
        <v>212.286598220397</v>
      </c>
      <c r="O1122" s="29">
        <v>44197</v>
      </c>
      <c r="P1122" s="29">
        <v>45076</v>
      </c>
      <c r="Q1122" s="40">
        <v>2.4065707999999999</v>
      </c>
      <c r="R1122" s="39">
        <v>88.05069130732376</v>
      </c>
      <c r="S1122" s="39">
        <v>88.05069130732376</v>
      </c>
      <c r="T1122" s="39">
        <v>36.185215605749484</v>
      </c>
      <c r="U1122" s="39">
        <v>0</v>
      </c>
      <c r="V1122" s="39">
        <v>0</v>
      </c>
      <c r="W1122" s="29" t="s">
        <v>1357</v>
      </c>
      <c r="X1122" s="29" t="s">
        <v>258</v>
      </c>
      <c r="Y1122" s="29" t="s">
        <v>1349</v>
      </c>
      <c r="Z1122" s="41" t="s">
        <v>1349</v>
      </c>
      <c r="AA1122" s="42" t="s">
        <v>1349</v>
      </c>
      <c r="AB1122" s="29" t="s">
        <v>258</v>
      </c>
      <c r="AC1122" s="29" t="s">
        <v>258</v>
      </c>
      <c r="AD1122" s="29" t="s">
        <v>258</v>
      </c>
      <c r="AE1122" s="29" t="s">
        <v>1353</v>
      </c>
      <c r="AF1122" s="29" t="s">
        <v>2221</v>
      </c>
      <c r="AG1122" s="183" t="s">
        <v>2222</v>
      </c>
      <c r="AH1122" s="29" t="s">
        <v>1413</v>
      </c>
      <c r="AI1122" s="29" t="s">
        <v>1357</v>
      </c>
      <c r="AJ1122" s="29" t="s">
        <v>258</v>
      </c>
      <c r="AK1122" s="29" t="s">
        <v>258</v>
      </c>
      <c r="AL1122" s="29" t="s">
        <v>13326</v>
      </c>
    </row>
    <row r="1123" spans="1:38" x14ac:dyDescent="0.2">
      <c r="A1123" s="35" t="s">
        <v>16</v>
      </c>
      <c r="B1123" s="36">
        <v>4967</v>
      </c>
      <c r="C1123" s="36"/>
      <c r="D1123" s="36" t="s">
        <v>1349</v>
      </c>
      <c r="E1123" s="37" t="s">
        <v>2821</v>
      </c>
      <c r="F1123" s="38" t="s">
        <v>1269</v>
      </c>
      <c r="G1123" s="38" t="s">
        <v>1271</v>
      </c>
      <c r="H1123" s="35" t="s">
        <v>1440</v>
      </c>
      <c r="I1123" s="35"/>
      <c r="J1123" s="29" t="s">
        <v>1506</v>
      </c>
      <c r="K1123" s="29" t="s">
        <v>2259</v>
      </c>
      <c r="L1123" s="29" t="s">
        <v>2220</v>
      </c>
      <c r="M1123" s="39">
        <v>100.67700690524734</v>
      </c>
      <c r="N1123" s="39">
        <v>77.454455852156059</v>
      </c>
      <c r="O1123" s="29">
        <v>44197</v>
      </c>
      <c r="P1123" s="29">
        <v>44478</v>
      </c>
      <c r="Q1123" s="40">
        <v>0.76933609999999997</v>
      </c>
      <c r="R1123" s="39">
        <v>77.454455852156059</v>
      </c>
      <c r="S1123" s="39">
        <v>0</v>
      </c>
      <c r="T1123" s="39">
        <v>0</v>
      </c>
      <c r="U1123" s="39">
        <v>0</v>
      </c>
      <c r="V1123" s="39">
        <v>0</v>
      </c>
      <c r="W1123" s="29" t="s">
        <v>1357</v>
      </c>
      <c r="X1123" s="29" t="s">
        <v>258</v>
      </c>
      <c r="Y1123" s="29" t="s">
        <v>1349</v>
      </c>
      <c r="Z1123" s="41" t="s">
        <v>1349</v>
      </c>
      <c r="AA1123" s="42" t="s">
        <v>1349</v>
      </c>
      <c r="AB1123" s="29" t="s">
        <v>258</v>
      </c>
      <c r="AC1123" s="29" t="s">
        <v>258</v>
      </c>
      <c r="AD1123" s="29" t="s">
        <v>258</v>
      </c>
      <c r="AE1123" s="29" t="s">
        <v>1353</v>
      </c>
      <c r="AF1123" s="29" t="s">
        <v>2221</v>
      </c>
      <c r="AG1123" s="183" t="s">
        <v>2222</v>
      </c>
      <c r="AH1123" s="29" t="s">
        <v>1413</v>
      </c>
      <c r="AI1123" s="29" t="s">
        <v>1357</v>
      </c>
      <c r="AJ1123" s="29" t="s">
        <v>258</v>
      </c>
      <c r="AK1123" s="29" t="s">
        <v>258</v>
      </c>
      <c r="AL1123" s="29" t="s">
        <v>13326</v>
      </c>
    </row>
    <row r="1124" spans="1:38" x14ac:dyDescent="0.2">
      <c r="A1124" s="35" t="s">
        <v>16</v>
      </c>
      <c r="B1124" s="36">
        <v>4970</v>
      </c>
      <c r="C1124" s="36"/>
      <c r="D1124" s="36" t="s">
        <v>1349</v>
      </c>
      <c r="E1124" s="37" t="s">
        <v>2822</v>
      </c>
      <c r="F1124" s="38" t="s">
        <v>1269</v>
      </c>
      <c r="G1124" s="38" t="s">
        <v>1445</v>
      </c>
      <c r="H1124" s="35" t="s">
        <v>12095</v>
      </c>
      <c r="I1124" s="35"/>
      <c r="J1124" s="29" t="s">
        <v>484</v>
      </c>
      <c r="K1124" s="29" t="s">
        <v>1551</v>
      </c>
      <c r="L1124" s="29" t="s">
        <v>1384</v>
      </c>
      <c r="M1124" s="39">
        <v>662.92904807401351</v>
      </c>
      <c r="N1124" s="39">
        <v>3312.3764982888438</v>
      </c>
      <c r="O1124" s="29">
        <v>44197</v>
      </c>
      <c r="P1124" s="29">
        <v>46022</v>
      </c>
      <c r="Q1124" s="40">
        <v>4.9965776999999996</v>
      </c>
      <c r="R1124" s="39">
        <v>662.11249828884331</v>
      </c>
      <c r="S1124" s="39">
        <v>662.11249828884331</v>
      </c>
      <c r="T1124" s="39">
        <v>662.11249828884331</v>
      </c>
      <c r="U1124" s="39">
        <v>663.92650513347019</v>
      </c>
      <c r="V1124" s="39">
        <v>662.11249828884331</v>
      </c>
      <c r="W1124" s="29" t="s">
        <v>265</v>
      </c>
      <c r="X1124" s="29" t="s">
        <v>11773</v>
      </c>
      <c r="Y1124" s="29">
        <v>45227</v>
      </c>
      <c r="Z1124" s="41" t="s">
        <v>11758</v>
      </c>
      <c r="AA1124" s="42" t="s">
        <v>1349</v>
      </c>
      <c r="AB1124" s="29" t="s">
        <v>258</v>
      </c>
      <c r="AC1124" s="29" t="s">
        <v>258</v>
      </c>
      <c r="AD1124" s="29" t="s">
        <v>265</v>
      </c>
      <c r="AE1124" s="29" t="s">
        <v>1353</v>
      </c>
      <c r="AF1124" s="29" t="s">
        <v>1368</v>
      </c>
      <c r="AG1124" s="183" t="s">
        <v>1369</v>
      </c>
      <c r="AH1124" s="29" t="s">
        <v>1356</v>
      </c>
      <c r="AI1124" s="29" t="s">
        <v>1357</v>
      </c>
      <c r="AJ1124" s="29" t="s">
        <v>258</v>
      </c>
      <c r="AK1124" s="29" t="s">
        <v>258</v>
      </c>
      <c r="AL1124" s="29" t="s">
        <v>13327</v>
      </c>
    </row>
    <row r="1125" spans="1:38" x14ac:dyDescent="0.2">
      <c r="A1125" s="35" t="s">
        <v>16</v>
      </c>
      <c r="B1125" s="36">
        <v>4974</v>
      </c>
      <c r="C1125" s="36"/>
      <c r="D1125" s="36" t="s">
        <v>1349</v>
      </c>
      <c r="E1125" s="37" t="s">
        <v>2823</v>
      </c>
      <c r="F1125" s="38" t="s">
        <v>1269</v>
      </c>
      <c r="G1125" s="38" t="s">
        <v>1445</v>
      </c>
      <c r="H1125" s="35" t="s">
        <v>12095</v>
      </c>
      <c r="I1125" s="35"/>
      <c r="J1125" s="29" t="s">
        <v>484</v>
      </c>
      <c r="K1125" s="29" t="s">
        <v>1551</v>
      </c>
      <c r="L1125" s="29" t="s">
        <v>1384</v>
      </c>
      <c r="M1125" s="39">
        <v>127.01083732644624</v>
      </c>
      <c r="N1125" s="39">
        <v>623.14420260095812</v>
      </c>
      <c r="O1125" s="29">
        <v>44197</v>
      </c>
      <c r="P1125" s="29">
        <v>45989</v>
      </c>
      <c r="Q1125" s="40">
        <v>4.9062286000000004</v>
      </c>
      <c r="R1125" s="39">
        <v>126.85311430527037</v>
      </c>
      <c r="S1125" s="39">
        <v>126.85311430527037</v>
      </c>
      <c r="T1125" s="39">
        <v>126.85311430527037</v>
      </c>
      <c r="U1125" s="39">
        <v>127.2006570841889</v>
      </c>
      <c r="V1125" s="39">
        <v>115.38420260095825</v>
      </c>
      <c r="W1125" s="29" t="s">
        <v>265</v>
      </c>
      <c r="X1125" s="29" t="s">
        <v>11773</v>
      </c>
      <c r="Y1125" s="29">
        <v>45279</v>
      </c>
      <c r="Z1125" s="41" t="s">
        <v>11760</v>
      </c>
      <c r="AA1125" s="42" t="s">
        <v>1349</v>
      </c>
      <c r="AB1125" s="29" t="s">
        <v>258</v>
      </c>
      <c r="AC1125" s="29" t="s">
        <v>258</v>
      </c>
      <c r="AD1125" s="29" t="s">
        <v>265</v>
      </c>
      <c r="AE1125" s="29" t="s">
        <v>1353</v>
      </c>
      <c r="AF1125" s="29" t="s">
        <v>1368</v>
      </c>
      <c r="AG1125" s="183" t="s">
        <v>1369</v>
      </c>
      <c r="AH1125" s="29" t="s">
        <v>1356</v>
      </c>
      <c r="AI1125" s="29" t="s">
        <v>1357</v>
      </c>
      <c r="AJ1125" s="29" t="s">
        <v>258</v>
      </c>
      <c r="AK1125" s="29" t="s">
        <v>258</v>
      </c>
      <c r="AL1125" s="29" t="s">
        <v>13327</v>
      </c>
    </row>
    <row r="1126" spans="1:38" x14ac:dyDescent="0.2">
      <c r="A1126" s="35" t="s">
        <v>16</v>
      </c>
      <c r="B1126" s="36">
        <v>4976</v>
      </c>
      <c r="C1126" s="36"/>
      <c r="D1126" s="36" t="s">
        <v>1349</v>
      </c>
      <c r="E1126" s="37" t="s">
        <v>2824</v>
      </c>
      <c r="F1126" s="38" t="s">
        <v>1269</v>
      </c>
      <c r="G1126" s="38" t="s">
        <v>1273</v>
      </c>
      <c r="H1126" s="35" t="s">
        <v>1393</v>
      </c>
      <c r="I1126" s="35"/>
      <c r="J1126" s="29" t="s">
        <v>1371</v>
      </c>
      <c r="K1126" s="29" t="s">
        <v>1371</v>
      </c>
      <c r="L1126" s="29" t="s">
        <v>1366</v>
      </c>
      <c r="M1126" s="39">
        <v>4.6981449948563698</v>
      </c>
      <c r="N1126" s="39">
        <v>3.7302176591375775</v>
      </c>
      <c r="O1126" s="29">
        <v>44197</v>
      </c>
      <c r="P1126" s="29">
        <v>44487</v>
      </c>
      <c r="Q1126" s="40">
        <v>0.79397669999999998</v>
      </c>
      <c r="R1126" s="39">
        <v>3.7302176591375775</v>
      </c>
      <c r="S1126" s="39">
        <v>0</v>
      </c>
      <c r="T1126" s="39">
        <v>0</v>
      </c>
      <c r="U1126" s="39">
        <v>0</v>
      </c>
      <c r="V1126" s="39">
        <v>0</v>
      </c>
      <c r="W1126" s="29" t="s">
        <v>1357</v>
      </c>
      <c r="X1126" s="29" t="s">
        <v>258</v>
      </c>
      <c r="Y1126" s="29" t="s">
        <v>1349</v>
      </c>
      <c r="Z1126" s="41" t="s">
        <v>1349</v>
      </c>
      <c r="AA1126" s="42" t="s">
        <v>1349</v>
      </c>
      <c r="AB1126" s="29" t="s">
        <v>258</v>
      </c>
      <c r="AC1126" s="29" t="s">
        <v>258</v>
      </c>
      <c r="AD1126" s="29" t="s">
        <v>265</v>
      </c>
      <c r="AE1126" s="29" t="s">
        <v>1367</v>
      </c>
      <c r="AF1126" s="29" t="s">
        <v>1368</v>
      </c>
      <c r="AG1126" s="183" t="s">
        <v>1369</v>
      </c>
      <c r="AH1126" s="29" t="s">
        <v>1413</v>
      </c>
      <c r="AI1126" s="29" t="s">
        <v>1357</v>
      </c>
      <c r="AJ1126" s="29" t="s">
        <v>258</v>
      </c>
      <c r="AK1126" s="29" t="s">
        <v>258</v>
      </c>
      <c r="AL1126" s="29" t="s">
        <v>13326</v>
      </c>
    </row>
    <row r="1127" spans="1:38" x14ac:dyDescent="0.2">
      <c r="A1127" s="35" t="s">
        <v>16</v>
      </c>
      <c r="B1127" s="36">
        <v>4977</v>
      </c>
      <c r="C1127" s="36"/>
      <c r="D1127" s="36" t="s">
        <v>1349</v>
      </c>
      <c r="E1127" s="37" t="s">
        <v>2825</v>
      </c>
      <c r="F1127" s="38" t="s">
        <v>1269</v>
      </c>
      <c r="G1127" s="38" t="s">
        <v>1271</v>
      </c>
      <c r="H1127" s="35" t="s">
        <v>1440</v>
      </c>
      <c r="I1127" s="35"/>
      <c r="J1127" s="29" t="s">
        <v>1506</v>
      </c>
      <c r="K1127" s="29" t="s">
        <v>1507</v>
      </c>
      <c r="L1127" s="29" t="s">
        <v>2220</v>
      </c>
      <c r="M1127" s="39">
        <v>231.55824221536446</v>
      </c>
      <c r="N1127" s="39">
        <v>360.73002053388092</v>
      </c>
      <c r="O1127" s="29">
        <v>44197</v>
      </c>
      <c r="P1127" s="29">
        <v>44766</v>
      </c>
      <c r="Q1127" s="40">
        <v>1.5578371</v>
      </c>
      <c r="R1127" s="39">
        <v>230.99378507871319</v>
      </c>
      <c r="S1127" s="39">
        <v>129.7362354551677</v>
      </c>
      <c r="T1127" s="39">
        <v>0</v>
      </c>
      <c r="U1127" s="39">
        <v>0</v>
      </c>
      <c r="V1127" s="39">
        <v>0</v>
      </c>
      <c r="W1127" s="29" t="s">
        <v>1357</v>
      </c>
      <c r="X1127" s="29" t="s">
        <v>258</v>
      </c>
      <c r="Y1127" s="29" t="s">
        <v>1349</v>
      </c>
      <c r="Z1127" s="41" t="s">
        <v>1349</v>
      </c>
      <c r="AA1127" s="42" t="s">
        <v>1349</v>
      </c>
      <c r="AB1127" s="29" t="s">
        <v>258</v>
      </c>
      <c r="AC1127" s="29" t="s">
        <v>258</v>
      </c>
      <c r="AD1127" s="29" t="s">
        <v>258</v>
      </c>
      <c r="AE1127" s="29" t="s">
        <v>1353</v>
      </c>
      <c r="AF1127" s="29" t="s">
        <v>2221</v>
      </c>
      <c r="AG1127" s="183" t="s">
        <v>2222</v>
      </c>
      <c r="AH1127" s="29" t="s">
        <v>1413</v>
      </c>
      <c r="AI1127" s="29" t="s">
        <v>1357</v>
      </c>
      <c r="AJ1127" s="29" t="s">
        <v>258</v>
      </c>
      <c r="AK1127" s="29" t="s">
        <v>258</v>
      </c>
      <c r="AL1127" s="29" t="s">
        <v>13326</v>
      </c>
    </row>
    <row r="1128" spans="1:38" x14ac:dyDescent="0.2">
      <c r="A1128" s="35" t="s">
        <v>16</v>
      </c>
      <c r="B1128" s="36">
        <v>4978</v>
      </c>
      <c r="C1128" s="36"/>
      <c r="D1128" s="36" t="s">
        <v>1349</v>
      </c>
      <c r="E1128" s="37" t="s">
        <v>2826</v>
      </c>
      <c r="F1128" s="38" t="s">
        <v>1269</v>
      </c>
      <c r="G1128" s="38" t="s">
        <v>1271</v>
      </c>
      <c r="H1128" s="35" t="s">
        <v>1440</v>
      </c>
      <c r="I1128" s="35"/>
      <c r="J1128" s="29" t="s">
        <v>1371</v>
      </c>
      <c r="K1128" s="29" t="s">
        <v>1371</v>
      </c>
      <c r="L1128" s="29" t="s">
        <v>1384</v>
      </c>
      <c r="M1128" s="39">
        <v>89.452497640672178</v>
      </c>
      <c r="N1128" s="39">
        <v>425.15958110882951</v>
      </c>
      <c r="O1128" s="29">
        <v>44197</v>
      </c>
      <c r="P1128" s="29">
        <v>45933</v>
      </c>
      <c r="Q1128" s="40">
        <v>4.7529089999999998</v>
      </c>
      <c r="R1128" s="39">
        <v>89.339808350444898</v>
      </c>
      <c r="S1128" s="39">
        <v>89.339808350444898</v>
      </c>
      <c r="T1128" s="39">
        <v>89.339808350444898</v>
      </c>
      <c r="U1128" s="39">
        <v>89.584574948665292</v>
      </c>
      <c r="V1128" s="39">
        <v>67.555581108829571</v>
      </c>
      <c r="W1128" s="29" t="s">
        <v>1357</v>
      </c>
      <c r="X1128" s="29" t="s">
        <v>258</v>
      </c>
      <c r="Y1128" s="29" t="s">
        <v>1349</v>
      </c>
      <c r="Z1128" s="41" t="s">
        <v>1349</v>
      </c>
      <c r="AA1128" s="42" t="s">
        <v>1349</v>
      </c>
      <c r="AB1128" s="29" t="s">
        <v>258</v>
      </c>
      <c r="AC1128" s="29" t="s">
        <v>258</v>
      </c>
      <c r="AD1128" s="29" t="s">
        <v>265</v>
      </c>
      <c r="AE1128" s="29" t="s">
        <v>1353</v>
      </c>
      <c r="AF1128" s="29" t="s">
        <v>1368</v>
      </c>
      <c r="AG1128" s="183" t="s">
        <v>1369</v>
      </c>
      <c r="AH1128" s="29" t="s">
        <v>1356</v>
      </c>
      <c r="AI1128" s="29" t="s">
        <v>1357</v>
      </c>
      <c r="AJ1128" s="29" t="s">
        <v>258</v>
      </c>
      <c r="AK1128" s="29" t="s">
        <v>258</v>
      </c>
      <c r="AL1128" s="29" t="s">
        <v>13326</v>
      </c>
    </row>
    <row r="1129" spans="1:38" x14ac:dyDescent="0.2">
      <c r="A1129" s="35" t="s">
        <v>16</v>
      </c>
      <c r="B1129" s="36">
        <v>4984</v>
      </c>
      <c r="C1129" s="36"/>
      <c r="D1129" s="36" t="s">
        <v>1349</v>
      </c>
      <c r="E1129" s="37" t="s">
        <v>2827</v>
      </c>
      <c r="F1129" s="38" t="s">
        <v>1269</v>
      </c>
      <c r="G1129" s="38" t="s">
        <v>1271</v>
      </c>
      <c r="H1129" s="35" t="s">
        <v>1440</v>
      </c>
      <c r="I1129" s="35"/>
      <c r="J1129" s="29" t="s">
        <v>1371</v>
      </c>
      <c r="K1129" s="29" t="s">
        <v>1371</v>
      </c>
      <c r="L1129" s="29" t="s">
        <v>1384</v>
      </c>
      <c r="M1129" s="39">
        <v>45.799580867951121</v>
      </c>
      <c r="N1129" s="39">
        <v>215.9257467488022</v>
      </c>
      <c r="O1129" s="29">
        <v>44197</v>
      </c>
      <c r="P1129" s="29">
        <v>45919</v>
      </c>
      <c r="Q1129" s="40">
        <v>4.7145790999999999</v>
      </c>
      <c r="R1129" s="39">
        <v>45.741670088980158</v>
      </c>
      <c r="S1129" s="39">
        <v>45.741670088980158</v>
      </c>
      <c r="T1129" s="39">
        <v>45.741670088980158</v>
      </c>
      <c r="U1129" s="39">
        <v>45.866989733059548</v>
      </c>
      <c r="V1129" s="39">
        <v>32.833746748802191</v>
      </c>
      <c r="W1129" s="29" t="s">
        <v>265</v>
      </c>
      <c r="X1129" s="29" t="s">
        <v>11773</v>
      </c>
      <c r="Y1129" s="29">
        <v>45257</v>
      </c>
      <c r="Z1129" s="41" t="s">
        <v>11759</v>
      </c>
      <c r="AA1129" s="42" t="s">
        <v>1349</v>
      </c>
      <c r="AB1129" s="29" t="s">
        <v>258</v>
      </c>
      <c r="AC1129" s="29" t="s">
        <v>258</v>
      </c>
      <c r="AD1129" s="29" t="s">
        <v>265</v>
      </c>
      <c r="AE1129" s="29" t="s">
        <v>1353</v>
      </c>
      <c r="AF1129" s="29" t="s">
        <v>1368</v>
      </c>
      <c r="AG1129" s="183" t="s">
        <v>1369</v>
      </c>
      <c r="AH1129" s="29" t="s">
        <v>1356</v>
      </c>
      <c r="AI1129" s="29" t="s">
        <v>1357</v>
      </c>
      <c r="AJ1129" s="29" t="s">
        <v>258</v>
      </c>
      <c r="AK1129" s="29" t="s">
        <v>258</v>
      </c>
      <c r="AL1129" s="29" t="s">
        <v>13327</v>
      </c>
    </row>
    <row r="1130" spans="1:38" x14ac:dyDescent="0.2">
      <c r="A1130" s="35" t="s">
        <v>16</v>
      </c>
      <c r="B1130" s="36">
        <v>4985</v>
      </c>
      <c r="C1130" s="36"/>
      <c r="D1130" s="36" t="s">
        <v>1349</v>
      </c>
      <c r="E1130" s="37" t="s">
        <v>2828</v>
      </c>
      <c r="F1130" s="38" t="s">
        <v>1269</v>
      </c>
      <c r="G1130" s="38" t="s">
        <v>1273</v>
      </c>
      <c r="H1130" s="35" t="s">
        <v>1393</v>
      </c>
      <c r="I1130" s="35"/>
      <c r="J1130" s="29" t="s">
        <v>484</v>
      </c>
      <c r="K1130" s="29" t="s">
        <v>1365</v>
      </c>
      <c r="L1130" s="29" t="s">
        <v>1366</v>
      </c>
      <c r="M1130" s="39">
        <v>29.953947327057794</v>
      </c>
      <c r="N1130" s="39">
        <v>136.79174264202601</v>
      </c>
      <c r="O1130" s="29">
        <v>44197</v>
      </c>
      <c r="P1130" s="29">
        <v>45865</v>
      </c>
      <c r="Q1130" s="40">
        <v>4.5667350999999998</v>
      </c>
      <c r="R1130" s="39">
        <v>29.915509924709102</v>
      </c>
      <c r="S1130" s="39">
        <v>29.915509924709102</v>
      </c>
      <c r="T1130" s="39">
        <v>29.915509924709102</v>
      </c>
      <c r="U1130" s="39">
        <v>29.997470225872689</v>
      </c>
      <c r="V1130" s="39">
        <v>17.047742642026012</v>
      </c>
      <c r="W1130" s="29" t="s">
        <v>265</v>
      </c>
      <c r="X1130" s="29" t="s">
        <v>11773</v>
      </c>
      <c r="Y1130" s="29">
        <v>45295</v>
      </c>
      <c r="Z1130" s="41" t="s">
        <v>11761</v>
      </c>
      <c r="AA1130" s="42" t="s">
        <v>1349</v>
      </c>
      <c r="AB1130" s="29" t="s">
        <v>258</v>
      </c>
      <c r="AC1130" s="29" t="s">
        <v>258</v>
      </c>
      <c r="AD1130" s="29" t="s">
        <v>265</v>
      </c>
      <c r="AE1130" s="29" t="s">
        <v>1367</v>
      </c>
      <c r="AF1130" s="29" t="s">
        <v>1368</v>
      </c>
      <c r="AG1130" s="183" t="s">
        <v>1369</v>
      </c>
      <c r="AH1130" s="29" t="s">
        <v>1356</v>
      </c>
      <c r="AI1130" s="29" t="s">
        <v>1357</v>
      </c>
      <c r="AJ1130" s="29" t="s">
        <v>258</v>
      </c>
      <c r="AK1130" s="29" t="s">
        <v>258</v>
      </c>
      <c r="AL1130" s="29" t="s">
        <v>13327</v>
      </c>
    </row>
    <row r="1131" spans="1:38" x14ac:dyDescent="0.2">
      <c r="A1131" s="35" t="s">
        <v>16</v>
      </c>
      <c r="B1131" s="36">
        <v>4991</v>
      </c>
      <c r="C1131" s="36"/>
      <c r="D1131" s="36" t="s">
        <v>1349</v>
      </c>
      <c r="E1131" s="37" t="s">
        <v>2829</v>
      </c>
      <c r="F1131" s="38" t="s">
        <v>1269</v>
      </c>
      <c r="G1131" s="38" t="s">
        <v>1445</v>
      </c>
      <c r="H1131" s="35" t="s">
        <v>12095</v>
      </c>
      <c r="I1131" s="35"/>
      <c r="J1131" s="29" t="s">
        <v>484</v>
      </c>
      <c r="K1131" s="29" t="s">
        <v>1365</v>
      </c>
      <c r="L1131" s="29" t="s">
        <v>1384</v>
      </c>
      <c r="M1131" s="39">
        <v>55.543999182597176</v>
      </c>
      <c r="N1131" s="39">
        <v>64.326110882956883</v>
      </c>
      <c r="O1131" s="29">
        <v>44197</v>
      </c>
      <c r="P1131" s="29">
        <v>44620</v>
      </c>
      <c r="Q1131" s="40">
        <v>1.1581109000000001</v>
      </c>
      <c r="R1131" s="39">
        <v>55.375071868583163</v>
      </c>
      <c r="S1131" s="39">
        <v>8.9510390143737162</v>
      </c>
      <c r="T1131" s="39">
        <v>0</v>
      </c>
      <c r="U1131" s="39">
        <v>0</v>
      </c>
      <c r="V1131" s="39">
        <v>0</v>
      </c>
      <c r="W1131" s="29" t="s">
        <v>1357</v>
      </c>
      <c r="X1131" s="29" t="s">
        <v>258</v>
      </c>
      <c r="Y1131" s="29" t="s">
        <v>1349</v>
      </c>
      <c r="Z1131" s="41" t="s">
        <v>1349</v>
      </c>
      <c r="AA1131" s="42" t="s">
        <v>1349</v>
      </c>
      <c r="AB1131" s="29" t="s">
        <v>258</v>
      </c>
      <c r="AC1131" s="29" t="s">
        <v>258</v>
      </c>
      <c r="AD1131" s="29" t="s">
        <v>265</v>
      </c>
      <c r="AE1131" s="29" t="s">
        <v>1353</v>
      </c>
      <c r="AF1131" s="29" t="s">
        <v>1368</v>
      </c>
      <c r="AG1131" s="183" t="s">
        <v>1369</v>
      </c>
      <c r="AH1131" s="29" t="s">
        <v>1413</v>
      </c>
      <c r="AI1131" s="29" t="s">
        <v>1357</v>
      </c>
      <c r="AJ1131" s="29" t="s">
        <v>258</v>
      </c>
      <c r="AK1131" s="29" t="s">
        <v>258</v>
      </c>
      <c r="AL1131" s="29" t="s">
        <v>13326</v>
      </c>
    </row>
    <row r="1132" spans="1:38" x14ac:dyDescent="0.2">
      <c r="A1132" s="35" t="s">
        <v>16</v>
      </c>
      <c r="B1132" s="36">
        <v>4992</v>
      </c>
      <c r="C1132" s="36"/>
      <c r="D1132" s="36" t="s">
        <v>1349</v>
      </c>
      <c r="E1132" s="37" t="s">
        <v>2830</v>
      </c>
      <c r="F1132" s="38" t="s">
        <v>1269</v>
      </c>
      <c r="G1132" s="38" t="s">
        <v>1273</v>
      </c>
      <c r="H1132" s="35" t="s">
        <v>1393</v>
      </c>
      <c r="I1132" s="35"/>
      <c r="J1132" s="29" t="s">
        <v>1371</v>
      </c>
      <c r="K1132" s="29" t="s">
        <v>1371</v>
      </c>
      <c r="L1132" s="29" t="s">
        <v>1366</v>
      </c>
      <c r="M1132" s="39">
        <v>2.4962726914274893</v>
      </c>
      <c r="N1132" s="39">
        <v>1.6539301848049281</v>
      </c>
      <c r="O1132" s="29">
        <v>44197</v>
      </c>
      <c r="P1132" s="29">
        <v>44439</v>
      </c>
      <c r="Q1132" s="40">
        <v>0.66255989999999998</v>
      </c>
      <c r="R1132" s="39">
        <v>1.6539301848049281</v>
      </c>
      <c r="S1132" s="39">
        <v>0</v>
      </c>
      <c r="T1132" s="39">
        <v>0</v>
      </c>
      <c r="U1132" s="39">
        <v>0</v>
      </c>
      <c r="V1132" s="39">
        <v>0</v>
      </c>
      <c r="W1132" s="29" t="s">
        <v>265</v>
      </c>
      <c r="X1132" s="29" t="s">
        <v>11773</v>
      </c>
      <c r="Y1132" s="29">
        <v>45260</v>
      </c>
      <c r="Z1132" s="41" t="s">
        <v>11759</v>
      </c>
      <c r="AA1132" s="42" t="s">
        <v>1349</v>
      </c>
      <c r="AB1132" s="29" t="s">
        <v>258</v>
      </c>
      <c r="AC1132" s="29" t="s">
        <v>258</v>
      </c>
      <c r="AD1132" s="29" t="s">
        <v>265</v>
      </c>
      <c r="AE1132" s="29" t="s">
        <v>1367</v>
      </c>
      <c r="AF1132" s="29" t="s">
        <v>1368</v>
      </c>
      <c r="AG1132" s="183" t="s">
        <v>1369</v>
      </c>
      <c r="AH1132" s="29" t="s">
        <v>1413</v>
      </c>
      <c r="AI1132" s="29" t="s">
        <v>1357</v>
      </c>
      <c r="AJ1132" s="29" t="s">
        <v>258</v>
      </c>
      <c r="AK1132" s="29" t="s">
        <v>258</v>
      </c>
      <c r="AL1132" s="29" t="s">
        <v>13327</v>
      </c>
    </row>
    <row r="1133" spans="1:38" x14ac:dyDescent="0.2">
      <c r="A1133" s="35" t="s">
        <v>16</v>
      </c>
      <c r="B1133" s="36">
        <v>4993</v>
      </c>
      <c r="C1133" s="36"/>
      <c r="D1133" s="36" t="s">
        <v>1349</v>
      </c>
      <c r="E1133" s="37" t="s">
        <v>2831</v>
      </c>
      <c r="F1133" s="38" t="s">
        <v>1269</v>
      </c>
      <c r="G1133" s="38" t="s">
        <v>1273</v>
      </c>
      <c r="H1133" s="35" t="s">
        <v>1393</v>
      </c>
      <c r="I1133" s="35"/>
      <c r="J1133" s="29" t="s">
        <v>484</v>
      </c>
      <c r="K1133" s="29" t="s">
        <v>1365</v>
      </c>
      <c r="L1133" s="29" t="s">
        <v>1384</v>
      </c>
      <c r="M1133" s="39">
        <v>3546.7756390355939</v>
      </c>
      <c r="N1133" s="39">
        <v>7078.9853798767963</v>
      </c>
      <c r="O1133" s="29">
        <v>44197</v>
      </c>
      <c r="P1133" s="29">
        <v>44926</v>
      </c>
      <c r="Q1133" s="40">
        <v>1.9958932</v>
      </c>
      <c r="R1133" s="39">
        <v>3539.4926899383981</v>
      </c>
      <c r="S1133" s="39">
        <v>3539.4926899383981</v>
      </c>
      <c r="T1133" s="39">
        <v>0</v>
      </c>
      <c r="U1133" s="39">
        <v>0</v>
      </c>
      <c r="V1133" s="39">
        <v>0</v>
      </c>
      <c r="W1133" s="29" t="s">
        <v>1357</v>
      </c>
      <c r="X1133" s="29" t="s">
        <v>258</v>
      </c>
      <c r="Y1133" s="29" t="s">
        <v>1349</v>
      </c>
      <c r="Z1133" s="41" t="s">
        <v>1349</v>
      </c>
      <c r="AA1133" s="42" t="s">
        <v>1349</v>
      </c>
      <c r="AB1133" s="29" t="s">
        <v>258</v>
      </c>
      <c r="AC1133" s="29" t="s">
        <v>258</v>
      </c>
      <c r="AD1133" s="29" t="s">
        <v>265</v>
      </c>
      <c r="AE1133" s="29" t="s">
        <v>1353</v>
      </c>
      <c r="AF1133" s="29" t="s">
        <v>1368</v>
      </c>
      <c r="AG1133" s="183" t="s">
        <v>1369</v>
      </c>
      <c r="AH1133" s="29" t="s">
        <v>1413</v>
      </c>
      <c r="AI1133" s="29" t="s">
        <v>1357</v>
      </c>
      <c r="AJ1133" s="29" t="s">
        <v>258</v>
      </c>
      <c r="AK1133" s="29" t="s">
        <v>258</v>
      </c>
      <c r="AL1133" s="29" t="s">
        <v>13326</v>
      </c>
    </row>
    <row r="1134" spans="1:38" x14ac:dyDescent="0.2">
      <c r="A1134" s="35" t="s">
        <v>16</v>
      </c>
      <c r="B1134" s="36">
        <v>4997</v>
      </c>
      <c r="C1134" s="36"/>
      <c r="D1134" s="36" t="s">
        <v>1349</v>
      </c>
      <c r="E1134" s="37" t="s">
        <v>2832</v>
      </c>
      <c r="F1134" s="38" t="s">
        <v>1269</v>
      </c>
      <c r="G1134" s="38" t="s">
        <v>1273</v>
      </c>
      <c r="H1134" s="35" t="s">
        <v>1393</v>
      </c>
      <c r="I1134" s="35"/>
      <c r="J1134" s="29" t="s">
        <v>1371</v>
      </c>
      <c r="K1134" s="29" t="s">
        <v>1371</v>
      </c>
      <c r="L1134" s="29" t="s">
        <v>1366</v>
      </c>
      <c r="M1134" s="39">
        <v>6.2706269757866897</v>
      </c>
      <c r="N1134" s="39">
        <v>5.2019164955509929</v>
      </c>
      <c r="O1134" s="29">
        <v>44197</v>
      </c>
      <c r="P1134" s="29">
        <v>44500</v>
      </c>
      <c r="Q1134" s="40">
        <v>0.8295688</v>
      </c>
      <c r="R1134" s="39">
        <v>5.2019164955509929</v>
      </c>
      <c r="S1134" s="39">
        <v>0</v>
      </c>
      <c r="T1134" s="39">
        <v>0</v>
      </c>
      <c r="U1134" s="39">
        <v>0</v>
      </c>
      <c r="V1134" s="39">
        <v>0</v>
      </c>
      <c r="W1134" s="29" t="s">
        <v>1357</v>
      </c>
      <c r="X1134" s="29" t="s">
        <v>258</v>
      </c>
      <c r="Y1134" s="29" t="s">
        <v>1349</v>
      </c>
      <c r="Z1134" s="41" t="s">
        <v>1349</v>
      </c>
      <c r="AA1134" s="42" t="s">
        <v>1349</v>
      </c>
      <c r="AB1134" s="29" t="s">
        <v>258</v>
      </c>
      <c r="AC1134" s="29" t="s">
        <v>258</v>
      </c>
      <c r="AD1134" s="29" t="s">
        <v>265</v>
      </c>
      <c r="AE1134" s="29" t="s">
        <v>1367</v>
      </c>
      <c r="AF1134" s="29" t="s">
        <v>1368</v>
      </c>
      <c r="AG1134" s="183" t="s">
        <v>1369</v>
      </c>
      <c r="AH1134" s="29" t="s">
        <v>1413</v>
      </c>
      <c r="AI1134" s="29" t="s">
        <v>1357</v>
      </c>
      <c r="AJ1134" s="29" t="s">
        <v>258</v>
      </c>
      <c r="AK1134" s="29" t="s">
        <v>258</v>
      </c>
      <c r="AL1134" s="29" t="s">
        <v>13326</v>
      </c>
    </row>
    <row r="1135" spans="1:38" x14ac:dyDescent="0.2">
      <c r="A1135" s="35" t="s">
        <v>16</v>
      </c>
      <c r="B1135" s="36">
        <v>4998</v>
      </c>
      <c r="C1135" s="36"/>
      <c r="D1135" s="36" t="s">
        <v>1349</v>
      </c>
      <c r="E1135" s="37" t="s">
        <v>2833</v>
      </c>
      <c r="F1135" s="38" t="s">
        <v>1269</v>
      </c>
      <c r="G1135" s="38" t="s">
        <v>1273</v>
      </c>
      <c r="H1135" s="35" t="s">
        <v>1393</v>
      </c>
      <c r="I1135" s="35"/>
      <c r="J1135" s="29" t="s">
        <v>1371</v>
      </c>
      <c r="K1135" s="29" t="s">
        <v>1371</v>
      </c>
      <c r="L1135" s="29" t="s">
        <v>1366</v>
      </c>
      <c r="M1135" s="39">
        <v>4.3279112251143532</v>
      </c>
      <c r="N1135" s="39">
        <v>3.2111266255989053</v>
      </c>
      <c r="O1135" s="29">
        <v>44197</v>
      </c>
      <c r="P1135" s="29">
        <v>44468</v>
      </c>
      <c r="Q1135" s="40">
        <v>0.74195759999999999</v>
      </c>
      <c r="R1135" s="39">
        <v>3.2111266255989053</v>
      </c>
      <c r="S1135" s="39">
        <v>0</v>
      </c>
      <c r="T1135" s="39">
        <v>0</v>
      </c>
      <c r="U1135" s="39">
        <v>0</v>
      </c>
      <c r="V1135" s="39">
        <v>0</v>
      </c>
      <c r="W1135" s="29" t="s">
        <v>1357</v>
      </c>
      <c r="X1135" s="29" t="s">
        <v>258</v>
      </c>
      <c r="Y1135" s="29" t="s">
        <v>1349</v>
      </c>
      <c r="Z1135" s="41" t="s">
        <v>1349</v>
      </c>
      <c r="AA1135" s="42" t="s">
        <v>1349</v>
      </c>
      <c r="AB1135" s="29" t="s">
        <v>258</v>
      </c>
      <c r="AC1135" s="29" t="s">
        <v>258</v>
      </c>
      <c r="AD1135" s="29" t="s">
        <v>265</v>
      </c>
      <c r="AE1135" s="29" t="s">
        <v>1367</v>
      </c>
      <c r="AF1135" s="29" t="s">
        <v>1368</v>
      </c>
      <c r="AG1135" s="183" t="s">
        <v>1369</v>
      </c>
      <c r="AH1135" s="29" t="s">
        <v>1413</v>
      </c>
      <c r="AI1135" s="29" t="s">
        <v>1357</v>
      </c>
      <c r="AJ1135" s="29" t="s">
        <v>258</v>
      </c>
      <c r="AK1135" s="29" t="s">
        <v>258</v>
      </c>
      <c r="AL1135" s="29" t="s">
        <v>13326</v>
      </c>
    </row>
    <row r="1136" spans="1:38" x14ac:dyDescent="0.2">
      <c r="A1136" s="35" t="s">
        <v>16</v>
      </c>
      <c r="B1136" s="36">
        <v>5000</v>
      </c>
      <c r="C1136" s="36"/>
      <c r="D1136" s="36" t="s">
        <v>1349</v>
      </c>
      <c r="E1136" s="37" t="s">
        <v>2834</v>
      </c>
      <c r="F1136" s="38" t="s">
        <v>1269</v>
      </c>
      <c r="G1136" s="38" t="s">
        <v>1274</v>
      </c>
      <c r="H1136" s="35" t="s">
        <v>2334</v>
      </c>
      <c r="I1136" s="35"/>
      <c r="J1136" s="29" t="s">
        <v>281</v>
      </c>
      <c r="K1136" s="29" t="s">
        <v>282</v>
      </c>
      <c r="L1136" s="29" t="s">
        <v>1384</v>
      </c>
      <c r="M1136" s="39">
        <v>44.597727940321995</v>
      </c>
      <c r="N1136" s="39">
        <v>133.57950718685831</v>
      </c>
      <c r="O1136" s="29">
        <v>44197</v>
      </c>
      <c r="P1136" s="29">
        <v>45291</v>
      </c>
      <c r="Q1136" s="40">
        <v>2.9952087999999999</v>
      </c>
      <c r="R1136" s="39">
        <v>44.526502395619438</v>
      </c>
      <c r="S1136" s="39">
        <v>44.526502395619438</v>
      </c>
      <c r="T1136" s="39">
        <v>44.526502395619438</v>
      </c>
      <c r="U1136" s="39">
        <v>0</v>
      </c>
      <c r="V1136" s="39">
        <v>0</v>
      </c>
      <c r="W1136" s="29" t="s">
        <v>1357</v>
      </c>
      <c r="X1136" s="29" t="s">
        <v>258</v>
      </c>
      <c r="Y1136" s="29" t="s">
        <v>1349</v>
      </c>
      <c r="Z1136" s="41" t="s">
        <v>1349</v>
      </c>
      <c r="AA1136" s="42" t="s">
        <v>1349</v>
      </c>
      <c r="AB1136" s="29" t="s">
        <v>258</v>
      </c>
      <c r="AC1136" s="29" t="s">
        <v>258</v>
      </c>
      <c r="AD1136" s="29" t="s">
        <v>265</v>
      </c>
      <c r="AE1136" s="29" t="s">
        <v>1353</v>
      </c>
      <c r="AF1136" s="29" t="s">
        <v>1368</v>
      </c>
      <c r="AG1136" s="183" t="s">
        <v>1369</v>
      </c>
      <c r="AH1136" s="29" t="s">
        <v>1413</v>
      </c>
      <c r="AI1136" s="29" t="s">
        <v>1357</v>
      </c>
      <c r="AJ1136" s="29" t="s">
        <v>258</v>
      </c>
      <c r="AK1136" s="29" t="s">
        <v>258</v>
      </c>
      <c r="AL1136" s="29" t="s">
        <v>13326</v>
      </c>
    </row>
    <row r="1137" spans="1:38" x14ac:dyDescent="0.2">
      <c r="A1137" s="35" t="s">
        <v>16</v>
      </c>
      <c r="B1137" s="36">
        <v>5006</v>
      </c>
      <c r="C1137" s="36"/>
      <c r="D1137" s="36" t="s">
        <v>1349</v>
      </c>
      <c r="E1137" s="37" t="s">
        <v>2835</v>
      </c>
      <c r="F1137" s="38" t="s">
        <v>1269</v>
      </c>
      <c r="G1137" s="38" t="s">
        <v>1271</v>
      </c>
      <c r="H1137" s="35" t="s">
        <v>1440</v>
      </c>
      <c r="I1137" s="35"/>
      <c r="J1137" s="29" t="s">
        <v>1371</v>
      </c>
      <c r="K1137" s="29" t="s">
        <v>1371</v>
      </c>
      <c r="L1137" s="29" t="s">
        <v>1384</v>
      </c>
      <c r="M1137" s="39">
        <v>60.33367968443028</v>
      </c>
      <c r="N1137" s="39">
        <v>279.16199315537307</v>
      </c>
      <c r="O1137" s="29">
        <v>44197</v>
      </c>
      <c r="P1137" s="29">
        <v>45887</v>
      </c>
      <c r="Q1137" s="40">
        <v>4.6269678000000001</v>
      </c>
      <c r="R1137" s="39">
        <v>60.256728268309381</v>
      </c>
      <c r="S1137" s="39">
        <v>60.256728268309381</v>
      </c>
      <c r="T1137" s="39">
        <v>60.256728268309381</v>
      </c>
      <c r="U1137" s="39">
        <v>60.421815195071872</v>
      </c>
      <c r="V1137" s="39">
        <v>37.969993155373032</v>
      </c>
      <c r="W1137" s="29" t="s">
        <v>1357</v>
      </c>
      <c r="X1137" s="29" t="s">
        <v>258</v>
      </c>
      <c r="Y1137" s="29" t="s">
        <v>1349</v>
      </c>
      <c r="Z1137" s="41" t="s">
        <v>1349</v>
      </c>
      <c r="AA1137" s="42" t="s">
        <v>1349</v>
      </c>
      <c r="AB1137" s="29" t="s">
        <v>258</v>
      </c>
      <c r="AC1137" s="29" t="s">
        <v>258</v>
      </c>
      <c r="AD1137" s="29" t="s">
        <v>265</v>
      </c>
      <c r="AE1137" s="29" t="s">
        <v>1353</v>
      </c>
      <c r="AF1137" s="29" t="s">
        <v>1368</v>
      </c>
      <c r="AG1137" s="183" t="s">
        <v>1369</v>
      </c>
      <c r="AH1137" s="29" t="s">
        <v>1356</v>
      </c>
      <c r="AI1137" s="29" t="s">
        <v>1357</v>
      </c>
      <c r="AJ1137" s="29" t="s">
        <v>258</v>
      </c>
      <c r="AK1137" s="29" t="s">
        <v>258</v>
      </c>
      <c r="AL1137" s="29" t="s">
        <v>13326</v>
      </c>
    </row>
    <row r="1138" spans="1:38" x14ac:dyDescent="0.2">
      <c r="A1138" s="35" t="s">
        <v>16</v>
      </c>
      <c r="B1138" s="36">
        <v>5010</v>
      </c>
      <c r="C1138" s="36"/>
      <c r="D1138" s="36" t="s">
        <v>1349</v>
      </c>
      <c r="E1138" s="37" t="s">
        <v>2836</v>
      </c>
      <c r="F1138" s="38" t="s">
        <v>1269</v>
      </c>
      <c r="G1138" s="38" t="s">
        <v>1273</v>
      </c>
      <c r="H1138" s="35" t="s">
        <v>1393</v>
      </c>
      <c r="I1138" s="35"/>
      <c r="J1138" s="29" t="s">
        <v>1371</v>
      </c>
      <c r="K1138" s="29" t="s">
        <v>1371</v>
      </c>
      <c r="L1138" s="29" t="s">
        <v>1366</v>
      </c>
      <c r="M1138" s="39">
        <v>3.1388273214777405</v>
      </c>
      <c r="N1138" s="39">
        <v>1.9421629021218343</v>
      </c>
      <c r="O1138" s="29">
        <v>44197</v>
      </c>
      <c r="P1138" s="29">
        <v>44423</v>
      </c>
      <c r="Q1138" s="40">
        <v>0.61875429999999998</v>
      </c>
      <c r="R1138" s="39">
        <v>1.9421629021218343</v>
      </c>
      <c r="S1138" s="39">
        <v>0</v>
      </c>
      <c r="T1138" s="39">
        <v>0</v>
      </c>
      <c r="U1138" s="39">
        <v>0</v>
      </c>
      <c r="V1138" s="39">
        <v>0</v>
      </c>
      <c r="W1138" s="29" t="s">
        <v>265</v>
      </c>
      <c r="X1138" s="29" t="s">
        <v>11773</v>
      </c>
      <c r="Y1138" s="29">
        <v>45259</v>
      </c>
      <c r="Z1138" s="41" t="s">
        <v>11759</v>
      </c>
      <c r="AA1138" s="42" t="s">
        <v>1349</v>
      </c>
      <c r="AB1138" s="29" t="s">
        <v>258</v>
      </c>
      <c r="AC1138" s="29" t="s">
        <v>258</v>
      </c>
      <c r="AD1138" s="29" t="s">
        <v>265</v>
      </c>
      <c r="AE1138" s="29" t="s">
        <v>1367</v>
      </c>
      <c r="AF1138" s="29" t="s">
        <v>1368</v>
      </c>
      <c r="AG1138" s="183" t="s">
        <v>1369</v>
      </c>
      <c r="AH1138" s="29" t="s">
        <v>1413</v>
      </c>
      <c r="AI1138" s="29" t="s">
        <v>1357</v>
      </c>
      <c r="AJ1138" s="29" t="s">
        <v>258</v>
      </c>
      <c r="AK1138" s="29" t="s">
        <v>258</v>
      </c>
      <c r="AL1138" s="29" t="s">
        <v>13327</v>
      </c>
    </row>
    <row r="1139" spans="1:38" x14ac:dyDescent="0.2">
      <c r="A1139" s="35" t="s">
        <v>16</v>
      </c>
      <c r="B1139" s="36">
        <v>5011</v>
      </c>
      <c r="C1139" s="36"/>
      <c r="D1139" s="36" t="s">
        <v>1349</v>
      </c>
      <c r="E1139" s="37" t="s">
        <v>2837</v>
      </c>
      <c r="F1139" s="38" t="s">
        <v>1269</v>
      </c>
      <c r="G1139" s="38" t="s">
        <v>1271</v>
      </c>
      <c r="H1139" s="35" t="s">
        <v>1440</v>
      </c>
      <c r="I1139" s="35"/>
      <c r="J1139" s="29" t="s">
        <v>1371</v>
      </c>
      <c r="K1139" s="29" t="s">
        <v>1371</v>
      </c>
      <c r="L1139" s="29" t="s">
        <v>1384</v>
      </c>
      <c r="M1139" s="39">
        <v>87.469902229704516</v>
      </c>
      <c r="N1139" s="39">
        <v>437.05016290212183</v>
      </c>
      <c r="O1139" s="29">
        <v>44197</v>
      </c>
      <c r="P1139" s="29">
        <v>46022</v>
      </c>
      <c r="Q1139" s="40">
        <v>4.9965776999999996</v>
      </c>
      <c r="R1139" s="39">
        <v>87.362162902121838</v>
      </c>
      <c r="S1139" s="39">
        <v>87.362162902121838</v>
      </c>
      <c r="T1139" s="39">
        <v>87.362162902121838</v>
      </c>
      <c r="U1139" s="39">
        <v>87.601511293634488</v>
      </c>
      <c r="V1139" s="39">
        <v>87.362162902121838</v>
      </c>
      <c r="W1139" s="29" t="s">
        <v>265</v>
      </c>
      <c r="X1139" s="29" t="s">
        <v>11773</v>
      </c>
      <c r="Y1139" s="29">
        <v>45385</v>
      </c>
      <c r="Z1139" s="41" t="s">
        <v>11761</v>
      </c>
      <c r="AA1139" s="42" t="s">
        <v>1349</v>
      </c>
      <c r="AB1139" s="29" t="s">
        <v>258</v>
      </c>
      <c r="AC1139" s="29" t="s">
        <v>258</v>
      </c>
      <c r="AD1139" s="29" t="s">
        <v>265</v>
      </c>
      <c r="AE1139" s="29" t="s">
        <v>1353</v>
      </c>
      <c r="AF1139" s="29" t="s">
        <v>1368</v>
      </c>
      <c r="AG1139" s="183" t="s">
        <v>1369</v>
      </c>
      <c r="AH1139" s="29" t="s">
        <v>1356</v>
      </c>
      <c r="AI1139" s="29" t="s">
        <v>1357</v>
      </c>
      <c r="AJ1139" s="29" t="s">
        <v>258</v>
      </c>
      <c r="AK1139" s="29" t="s">
        <v>258</v>
      </c>
      <c r="AL1139" s="29" t="s">
        <v>13327</v>
      </c>
    </row>
    <row r="1140" spans="1:38" x14ac:dyDescent="0.2">
      <c r="A1140" s="35" t="s">
        <v>16</v>
      </c>
      <c r="B1140" s="36">
        <v>5014</v>
      </c>
      <c r="C1140" s="36"/>
      <c r="D1140" s="36" t="s">
        <v>1349</v>
      </c>
      <c r="E1140" s="37" t="s">
        <v>2838</v>
      </c>
      <c r="F1140" s="38" t="s">
        <v>1269</v>
      </c>
      <c r="G1140" s="38" t="s">
        <v>1271</v>
      </c>
      <c r="H1140" s="35" t="s">
        <v>1440</v>
      </c>
      <c r="I1140" s="35"/>
      <c r="J1140" s="29" t="s">
        <v>484</v>
      </c>
      <c r="K1140" s="29" t="s">
        <v>1365</v>
      </c>
      <c r="L1140" s="29" t="s">
        <v>1384</v>
      </c>
      <c r="M1140" s="39">
        <v>63.892170731527678</v>
      </c>
      <c r="N1140" s="39">
        <v>53.002951403148536</v>
      </c>
      <c r="O1140" s="29">
        <v>44197</v>
      </c>
      <c r="P1140" s="29">
        <v>44500</v>
      </c>
      <c r="Q1140" s="40">
        <v>0.8295688</v>
      </c>
      <c r="R1140" s="39">
        <v>53.002951403148536</v>
      </c>
      <c r="S1140" s="39">
        <v>0</v>
      </c>
      <c r="T1140" s="39">
        <v>0</v>
      </c>
      <c r="U1140" s="39">
        <v>0</v>
      </c>
      <c r="V1140" s="39">
        <v>0</v>
      </c>
      <c r="W1140" s="29" t="s">
        <v>1357</v>
      </c>
      <c r="X1140" s="29" t="s">
        <v>258</v>
      </c>
      <c r="Y1140" s="29" t="s">
        <v>1349</v>
      </c>
      <c r="Z1140" s="41" t="s">
        <v>1349</v>
      </c>
      <c r="AA1140" s="42" t="s">
        <v>1349</v>
      </c>
      <c r="AB1140" s="29" t="s">
        <v>258</v>
      </c>
      <c r="AC1140" s="29" t="s">
        <v>258</v>
      </c>
      <c r="AD1140" s="29" t="s">
        <v>265</v>
      </c>
      <c r="AE1140" s="29" t="s">
        <v>1353</v>
      </c>
      <c r="AF1140" s="29" t="s">
        <v>1368</v>
      </c>
      <c r="AG1140" s="183" t="s">
        <v>1369</v>
      </c>
      <c r="AH1140" s="29" t="s">
        <v>1413</v>
      </c>
      <c r="AI1140" s="29" t="s">
        <v>1357</v>
      </c>
      <c r="AJ1140" s="29" t="s">
        <v>258</v>
      </c>
      <c r="AK1140" s="29" t="s">
        <v>258</v>
      </c>
      <c r="AL1140" s="29" t="s">
        <v>13326</v>
      </c>
    </row>
    <row r="1141" spans="1:38" x14ac:dyDescent="0.2">
      <c r="A1141" s="35" t="s">
        <v>16</v>
      </c>
      <c r="B1141" s="36">
        <v>5016</v>
      </c>
      <c r="C1141" s="36"/>
      <c r="D1141" s="36" t="s">
        <v>1349</v>
      </c>
      <c r="E1141" s="37" t="s">
        <v>2839</v>
      </c>
      <c r="F1141" s="38" t="s">
        <v>1269</v>
      </c>
      <c r="G1141" s="38" t="s">
        <v>1273</v>
      </c>
      <c r="H1141" s="35" t="s">
        <v>1393</v>
      </c>
      <c r="I1141" s="35"/>
      <c r="J1141" s="29" t="s">
        <v>1466</v>
      </c>
      <c r="K1141" s="29" t="s">
        <v>1466</v>
      </c>
      <c r="L1141" s="29" t="s">
        <v>2275</v>
      </c>
      <c r="M1141" s="39">
        <v>147.07854645240448</v>
      </c>
      <c r="N1141" s="39">
        <v>734.88938535249827</v>
      </c>
      <c r="O1141" s="29">
        <v>44197</v>
      </c>
      <c r="P1141" s="29">
        <v>46022</v>
      </c>
      <c r="Q1141" s="40">
        <v>4.9965776999999996</v>
      </c>
      <c r="R1141" s="39">
        <v>146.89738535249828</v>
      </c>
      <c r="S1141" s="39">
        <v>146.89738535249828</v>
      </c>
      <c r="T1141" s="39">
        <v>146.89738535249828</v>
      </c>
      <c r="U1141" s="39">
        <v>147.29984394250511</v>
      </c>
      <c r="V1141" s="39">
        <v>146.89738535249828</v>
      </c>
      <c r="W1141" s="29" t="s">
        <v>265</v>
      </c>
      <c r="X1141" s="29" t="s">
        <v>11773</v>
      </c>
      <c r="Y1141" s="29">
        <v>45295</v>
      </c>
      <c r="Z1141" s="41" t="s">
        <v>11761</v>
      </c>
      <c r="AA1141" s="42" t="s">
        <v>1349</v>
      </c>
      <c r="AB1141" s="29" t="s">
        <v>258</v>
      </c>
      <c r="AC1141" s="29" t="s">
        <v>258</v>
      </c>
      <c r="AD1141" s="29" t="s">
        <v>258</v>
      </c>
      <c r="AE1141" s="29" t="s">
        <v>1353</v>
      </c>
      <c r="AF1141" s="29" t="s">
        <v>1468</v>
      </c>
      <c r="AG1141" s="183" t="s">
        <v>1469</v>
      </c>
      <c r="AH1141" s="29" t="s">
        <v>1413</v>
      </c>
      <c r="AI1141" s="29" t="s">
        <v>1357</v>
      </c>
      <c r="AJ1141" s="29" t="s">
        <v>258</v>
      </c>
      <c r="AK1141" s="29" t="s">
        <v>258</v>
      </c>
      <c r="AL1141" s="29" t="s">
        <v>13327</v>
      </c>
    </row>
    <row r="1142" spans="1:38" x14ac:dyDescent="0.2">
      <c r="A1142" s="35" t="s">
        <v>16</v>
      </c>
      <c r="B1142" s="36">
        <v>5023</v>
      </c>
      <c r="C1142" s="36"/>
      <c r="D1142" s="36" t="s">
        <v>1349</v>
      </c>
      <c r="E1142" s="37" t="s">
        <v>2840</v>
      </c>
      <c r="F1142" s="38" t="s">
        <v>1262</v>
      </c>
      <c r="G1142" s="38" t="s">
        <v>1263</v>
      </c>
      <c r="H1142" s="35" t="s">
        <v>482</v>
      </c>
      <c r="I1142" s="35"/>
      <c r="J1142" s="29" t="s">
        <v>484</v>
      </c>
      <c r="K1142" s="29" t="s">
        <v>1383</v>
      </c>
      <c r="L1142" s="29" t="s">
        <v>1384</v>
      </c>
      <c r="M1142" s="39">
        <v>25.771064563165933</v>
      </c>
      <c r="N1142" s="39">
        <v>19.897166324435318</v>
      </c>
      <c r="O1142" s="29">
        <v>44197</v>
      </c>
      <c r="P1142" s="29">
        <v>44479</v>
      </c>
      <c r="Q1142" s="40">
        <v>0.77207389999999998</v>
      </c>
      <c r="R1142" s="39">
        <v>19.897166324435318</v>
      </c>
      <c r="S1142" s="39">
        <v>0</v>
      </c>
      <c r="T1142" s="39">
        <v>0</v>
      </c>
      <c r="U1142" s="39">
        <v>0</v>
      </c>
      <c r="V1142" s="39">
        <v>0</v>
      </c>
      <c r="W1142" s="29" t="s">
        <v>1357</v>
      </c>
      <c r="X1142" s="29" t="s">
        <v>258</v>
      </c>
      <c r="Y1142" s="29" t="s">
        <v>1349</v>
      </c>
      <c r="Z1142" s="41" t="s">
        <v>1349</v>
      </c>
      <c r="AA1142" s="42" t="s">
        <v>1349</v>
      </c>
      <c r="AB1142" s="29" t="s">
        <v>258</v>
      </c>
      <c r="AC1142" s="29" t="s">
        <v>258</v>
      </c>
      <c r="AD1142" s="29" t="s">
        <v>265</v>
      </c>
      <c r="AE1142" s="29" t="s">
        <v>1353</v>
      </c>
      <c r="AF1142" s="29" t="s">
        <v>1368</v>
      </c>
      <c r="AG1142" s="183" t="s">
        <v>1369</v>
      </c>
      <c r="AH1142" s="29" t="s">
        <v>1413</v>
      </c>
      <c r="AI1142" s="29" t="s">
        <v>265</v>
      </c>
      <c r="AJ1142" s="29" t="s">
        <v>258</v>
      </c>
      <c r="AK1142" s="29" t="s">
        <v>258</v>
      </c>
      <c r="AL1142" s="29" t="s">
        <v>13326</v>
      </c>
    </row>
    <row r="1143" spans="1:38" x14ac:dyDescent="0.2">
      <c r="A1143" s="35" t="s">
        <v>16</v>
      </c>
      <c r="B1143" s="36">
        <v>5025</v>
      </c>
      <c r="C1143" s="36"/>
      <c r="D1143" s="36" t="s">
        <v>1349</v>
      </c>
      <c r="E1143" s="37" t="s">
        <v>2841</v>
      </c>
      <c r="F1143" s="38" t="s">
        <v>1266</v>
      </c>
      <c r="G1143" s="38" t="s">
        <v>1268</v>
      </c>
      <c r="H1143" s="35" t="s">
        <v>1133</v>
      </c>
      <c r="I1143" s="35"/>
      <c r="J1143" s="29" t="s">
        <v>484</v>
      </c>
      <c r="K1143" s="29" t="s">
        <v>1365</v>
      </c>
      <c r="L1143" s="29" t="s">
        <v>1384</v>
      </c>
      <c r="M1143" s="39">
        <v>32.32976530781189</v>
      </c>
      <c r="N1143" s="39">
        <v>26.465708418891172</v>
      </c>
      <c r="O1143" s="29">
        <v>44197</v>
      </c>
      <c r="P1143" s="29">
        <v>44496</v>
      </c>
      <c r="Q1143" s="40">
        <v>0.81861740000000005</v>
      </c>
      <c r="R1143" s="39">
        <v>26.465708418891172</v>
      </c>
      <c r="S1143" s="39">
        <v>0</v>
      </c>
      <c r="T1143" s="39">
        <v>0</v>
      </c>
      <c r="U1143" s="39">
        <v>0</v>
      </c>
      <c r="V1143" s="39">
        <v>0</v>
      </c>
      <c r="W1143" s="29" t="s">
        <v>1357</v>
      </c>
      <c r="X1143" s="29" t="s">
        <v>258</v>
      </c>
      <c r="Y1143" s="29" t="s">
        <v>1349</v>
      </c>
      <c r="Z1143" s="41" t="s">
        <v>1349</v>
      </c>
      <c r="AA1143" s="42" t="s">
        <v>1349</v>
      </c>
      <c r="AB1143" s="29" t="s">
        <v>258</v>
      </c>
      <c r="AC1143" s="29" t="s">
        <v>258</v>
      </c>
      <c r="AD1143" s="29" t="s">
        <v>265</v>
      </c>
      <c r="AE1143" s="29" t="s">
        <v>1353</v>
      </c>
      <c r="AF1143" s="29" t="s">
        <v>1368</v>
      </c>
      <c r="AG1143" s="183" t="s">
        <v>1369</v>
      </c>
      <c r="AH1143" s="29" t="s">
        <v>1356</v>
      </c>
      <c r="AI1143" s="29" t="s">
        <v>1357</v>
      </c>
      <c r="AJ1143" s="29" t="s">
        <v>258</v>
      </c>
      <c r="AK1143" s="29" t="s">
        <v>258</v>
      </c>
      <c r="AL1143" s="29" t="s">
        <v>13326</v>
      </c>
    </row>
    <row r="1144" spans="1:38" x14ac:dyDescent="0.2">
      <c r="A1144" s="35" t="s">
        <v>16</v>
      </c>
      <c r="B1144" s="36">
        <v>5026</v>
      </c>
      <c r="C1144" s="36"/>
      <c r="D1144" s="36" t="s">
        <v>1349</v>
      </c>
      <c r="E1144" s="37" t="s">
        <v>2842</v>
      </c>
      <c r="F1144" s="38" t="s">
        <v>1269</v>
      </c>
      <c r="G1144" s="38" t="s">
        <v>1271</v>
      </c>
      <c r="H1144" s="35" t="s">
        <v>1440</v>
      </c>
      <c r="I1144" s="35"/>
      <c r="J1144" s="29" t="s">
        <v>1528</v>
      </c>
      <c r="K1144" s="29" t="s">
        <v>1529</v>
      </c>
      <c r="L1144" s="29" t="s">
        <v>1530</v>
      </c>
      <c r="M1144" s="39">
        <v>208.96042675053749</v>
      </c>
      <c r="N1144" s="39">
        <v>155.61186858316222</v>
      </c>
      <c r="O1144" s="29">
        <v>44197</v>
      </c>
      <c r="P1144" s="29">
        <v>44469</v>
      </c>
      <c r="Q1144" s="40">
        <v>0.74469540000000001</v>
      </c>
      <c r="R1144" s="39">
        <v>155.61186858316222</v>
      </c>
      <c r="S1144" s="39">
        <v>0</v>
      </c>
      <c r="T1144" s="39">
        <v>0</v>
      </c>
      <c r="U1144" s="39">
        <v>0</v>
      </c>
      <c r="V1144" s="39">
        <v>0</v>
      </c>
      <c r="W1144" s="29" t="s">
        <v>1357</v>
      </c>
      <c r="X1144" s="29" t="s">
        <v>258</v>
      </c>
      <c r="Y1144" s="29" t="s">
        <v>1349</v>
      </c>
      <c r="Z1144" s="41" t="s">
        <v>1349</v>
      </c>
      <c r="AA1144" s="42" t="s">
        <v>1349</v>
      </c>
      <c r="AB1144" s="29" t="s">
        <v>258</v>
      </c>
      <c r="AC1144" s="29" t="s">
        <v>258</v>
      </c>
      <c r="AD1144" s="29" t="s">
        <v>258</v>
      </c>
      <c r="AE1144" s="29" t="s">
        <v>1353</v>
      </c>
      <c r="AF1144" s="29" t="s">
        <v>1531</v>
      </c>
      <c r="AG1144" s="183" t="s">
        <v>1532</v>
      </c>
      <c r="AH1144" s="29" t="s">
        <v>1413</v>
      </c>
      <c r="AI1144" s="29" t="s">
        <v>1357</v>
      </c>
      <c r="AJ1144" s="29" t="s">
        <v>258</v>
      </c>
      <c r="AK1144" s="29" t="s">
        <v>258</v>
      </c>
      <c r="AL1144" s="29" t="s">
        <v>13326</v>
      </c>
    </row>
    <row r="1145" spans="1:38" x14ac:dyDescent="0.2">
      <c r="A1145" s="35" t="s">
        <v>16</v>
      </c>
      <c r="B1145" s="36">
        <v>5029</v>
      </c>
      <c r="C1145" s="36"/>
      <c r="D1145" s="36" t="s">
        <v>1349</v>
      </c>
      <c r="E1145" s="37" t="s">
        <v>2843</v>
      </c>
      <c r="F1145" s="38" t="s">
        <v>1269</v>
      </c>
      <c r="G1145" s="38" t="s">
        <v>1271</v>
      </c>
      <c r="H1145" s="35" t="s">
        <v>1440</v>
      </c>
      <c r="I1145" s="35"/>
      <c r="J1145" s="29" t="s">
        <v>1371</v>
      </c>
      <c r="K1145" s="29" t="s">
        <v>1371</v>
      </c>
      <c r="L1145" s="29" t="s">
        <v>1384</v>
      </c>
      <c r="M1145" s="39">
        <v>232.05367783003857</v>
      </c>
      <c r="N1145" s="39">
        <v>1094.0354195756331</v>
      </c>
      <c r="O1145" s="29">
        <v>44197</v>
      </c>
      <c r="P1145" s="29">
        <v>45919</v>
      </c>
      <c r="Q1145" s="40">
        <v>4.7145790999999999</v>
      </c>
      <c r="R1145" s="39">
        <v>231.7602600958248</v>
      </c>
      <c r="S1145" s="39">
        <v>231.7602600958248</v>
      </c>
      <c r="T1145" s="39">
        <v>231.7602600958248</v>
      </c>
      <c r="U1145" s="39">
        <v>232.39521971252566</v>
      </c>
      <c r="V1145" s="39">
        <v>166.35941957563313</v>
      </c>
      <c r="W1145" s="29" t="s">
        <v>1357</v>
      </c>
      <c r="X1145" s="29" t="s">
        <v>258</v>
      </c>
      <c r="Y1145" s="29" t="s">
        <v>1349</v>
      </c>
      <c r="Z1145" s="41" t="s">
        <v>1349</v>
      </c>
      <c r="AA1145" s="42" t="s">
        <v>1349</v>
      </c>
      <c r="AB1145" s="29" t="s">
        <v>258</v>
      </c>
      <c r="AC1145" s="29" t="s">
        <v>258</v>
      </c>
      <c r="AD1145" s="29" t="s">
        <v>265</v>
      </c>
      <c r="AE1145" s="29" t="s">
        <v>1353</v>
      </c>
      <c r="AF1145" s="29" t="s">
        <v>1368</v>
      </c>
      <c r="AG1145" s="183" t="s">
        <v>1369</v>
      </c>
      <c r="AH1145" s="29" t="s">
        <v>1356</v>
      </c>
      <c r="AI1145" s="29" t="s">
        <v>1357</v>
      </c>
      <c r="AJ1145" s="29" t="s">
        <v>258</v>
      </c>
      <c r="AK1145" s="29" t="s">
        <v>258</v>
      </c>
      <c r="AL1145" s="29" t="s">
        <v>13326</v>
      </c>
    </row>
    <row r="1146" spans="1:38" x14ac:dyDescent="0.2">
      <c r="A1146" s="35" t="s">
        <v>16</v>
      </c>
      <c r="B1146" s="36">
        <v>5030</v>
      </c>
      <c r="C1146" s="36"/>
      <c r="D1146" s="36" t="s">
        <v>1349</v>
      </c>
      <c r="E1146" s="37" t="s">
        <v>2844</v>
      </c>
      <c r="F1146" s="38" t="s">
        <v>1269</v>
      </c>
      <c r="G1146" s="38" t="s">
        <v>1445</v>
      </c>
      <c r="H1146" s="35" t="s">
        <v>12095</v>
      </c>
      <c r="I1146" s="35"/>
      <c r="J1146" s="29" t="s">
        <v>484</v>
      </c>
      <c r="K1146" s="29" t="s">
        <v>1551</v>
      </c>
      <c r="L1146" s="29" t="s">
        <v>1366</v>
      </c>
      <c r="M1146" s="39">
        <v>42.647355501348926</v>
      </c>
      <c r="N1146" s="39">
        <v>213.09082546201233</v>
      </c>
      <c r="O1146" s="29">
        <v>44197</v>
      </c>
      <c r="P1146" s="29">
        <v>46022</v>
      </c>
      <c r="Q1146" s="40">
        <v>4.9965776999999996</v>
      </c>
      <c r="R1146" s="39">
        <v>42.594825462012324</v>
      </c>
      <c r="S1146" s="39">
        <v>42.594825462012324</v>
      </c>
      <c r="T1146" s="39">
        <v>42.594825462012324</v>
      </c>
      <c r="U1146" s="39">
        <v>42.711523613963038</v>
      </c>
      <c r="V1146" s="39">
        <v>42.594825462012324</v>
      </c>
      <c r="W1146" s="29" t="s">
        <v>265</v>
      </c>
      <c r="X1146" s="29" t="s">
        <v>11773</v>
      </c>
      <c r="Y1146" s="29">
        <v>45271</v>
      </c>
      <c r="Z1146" s="41" t="s">
        <v>11760</v>
      </c>
      <c r="AA1146" s="42" t="s">
        <v>1349</v>
      </c>
      <c r="AB1146" s="29" t="s">
        <v>258</v>
      </c>
      <c r="AC1146" s="29" t="s">
        <v>258</v>
      </c>
      <c r="AD1146" s="29" t="s">
        <v>265</v>
      </c>
      <c r="AE1146" s="29" t="s">
        <v>1367</v>
      </c>
      <c r="AF1146" s="29" t="s">
        <v>1368</v>
      </c>
      <c r="AG1146" s="183" t="s">
        <v>1369</v>
      </c>
      <c r="AH1146" s="29" t="s">
        <v>1356</v>
      </c>
      <c r="AI1146" s="29" t="s">
        <v>1357</v>
      </c>
      <c r="AJ1146" s="29" t="s">
        <v>258</v>
      </c>
      <c r="AK1146" s="29" t="s">
        <v>258</v>
      </c>
      <c r="AL1146" s="29" t="s">
        <v>13327</v>
      </c>
    </row>
    <row r="1147" spans="1:38" x14ac:dyDescent="0.2">
      <c r="A1147" s="35" t="s">
        <v>16</v>
      </c>
      <c r="B1147" s="36">
        <v>5038</v>
      </c>
      <c r="C1147" s="36"/>
      <c r="D1147" s="36" t="s">
        <v>1349</v>
      </c>
      <c r="E1147" s="37" t="s">
        <v>2845</v>
      </c>
      <c r="F1147" s="38" t="s">
        <v>1269</v>
      </c>
      <c r="G1147" s="38" t="s">
        <v>1271</v>
      </c>
      <c r="H1147" s="35" t="s">
        <v>1440</v>
      </c>
      <c r="I1147" s="35"/>
      <c r="J1147" s="29" t="s">
        <v>1371</v>
      </c>
      <c r="K1147" s="29" t="s">
        <v>1371</v>
      </c>
      <c r="L1147" s="29" t="s">
        <v>1384</v>
      </c>
      <c r="M1147" s="39">
        <v>61.614480240172796</v>
      </c>
      <c r="N1147" s="39">
        <v>284.75083367556471</v>
      </c>
      <c r="O1147" s="29">
        <v>44197</v>
      </c>
      <c r="P1147" s="29">
        <v>45885</v>
      </c>
      <c r="Q1147" s="40">
        <v>4.6214921000000002</v>
      </c>
      <c r="R1147" s="39">
        <v>61.535852156057501</v>
      </c>
      <c r="S1147" s="39">
        <v>61.535852156057501</v>
      </c>
      <c r="T1147" s="39">
        <v>61.535852156057501</v>
      </c>
      <c r="U1147" s="39">
        <v>61.704443531827515</v>
      </c>
      <c r="V1147" s="39">
        <v>38.438833675564688</v>
      </c>
      <c r="W1147" s="29" t="s">
        <v>1357</v>
      </c>
      <c r="X1147" s="29" t="s">
        <v>258</v>
      </c>
      <c r="Y1147" s="29" t="s">
        <v>1349</v>
      </c>
      <c r="Z1147" s="41" t="s">
        <v>1349</v>
      </c>
      <c r="AA1147" s="42" t="s">
        <v>1349</v>
      </c>
      <c r="AB1147" s="29" t="s">
        <v>258</v>
      </c>
      <c r="AC1147" s="29" t="s">
        <v>258</v>
      </c>
      <c r="AD1147" s="29" t="s">
        <v>265</v>
      </c>
      <c r="AE1147" s="29" t="s">
        <v>1353</v>
      </c>
      <c r="AF1147" s="29" t="s">
        <v>1368</v>
      </c>
      <c r="AG1147" s="183" t="s">
        <v>1369</v>
      </c>
      <c r="AH1147" s="29" t="s">
        <v>1356</v>
      </c>
      <c r="AI1147" s="29" t="s">
        <v>1357</v>
      </c>
      <c r="AJ1147" s="29" t="s">
        <v>258</v>
      </c>
      <c r="AK1147" s="29" t="s">
        <v>258</v>
      </c>
      <c r="AL1147" s="29" t="s">
        <v>13326</v>
      </c>
    </row>
    <row r="1148" spans="1:38" x14ac:dyDescent="0.2">
      <c r="A1148" s="35" t="s">
        <v>16</v>
      </c>
      <c r="B1148" s="36">
        <v>5040</v>
      </c>
      <c r="C1148" s="36"/>
      <c r="D1148" s="36" t="s">
        <v>1349</v>
      </c>
      <c r="E1148" s="37" t="s">
        <v>2846</v>
      </c>
      <c r="F1148" s="38" t="s">
        <v>1269</v>
      </c>
      <c r="G1148" s="38" t="s">
        <v>1273</v>
      </c>
      <c r="H1148" s="35" t="s">
        <v>1393</v>
      </c>
      <c r="I1148" s="35"/>
      <c r="J1148" s="29" t="s">
        <v>1405</v>
      </c>
      <c r="K1148" s="29" t="s">
        <v>1434</v>
      </c>
      <c r="L1148" s="29" t="s">
        <v>1366</v>
      </c>
      <c r="M1148" s="39">
        <v>28.731553392043232</v>
      </c>
      <c r="N1148" s="39">
        <v>31.071770020533883</v>
      </c>
      <c r="O1148" s="29">
        <v>44197</v>
      </c>
      <c r="P1148" s="29">
        <v>44592</v>
      </c>
      <c r="Q1148" s="40">
        <v>1.0814511</v>
      </c>
      <c r="R1148" s="39">
        <v>28.639383983572895</v>
      </c>
      <c r="S1148" s="39">
        <v>2.4323860369609855</v>
      </c>
      <c r="T1148" s="39">
        <v>0</v>
      </c>
      <c r="U1148" s="39">
        <v>0</v>
      </c>
      <c r="V1148" s="39">
        <v>0</v>
      </c>
      <c r="W1148" s="29" t="s">
        <v>1357</v>
      </c>
      <c r="X1148" s="29" t="s">
        <v>258</v>
      </c>
      <c r="Y1148" s="29" t="s">
        <v>1349</v>
      </c>
      <c r="Z1148" s="41" t="s">
        <v>1349</v>
      </c>
      <c r="AA1148" s="42" t="s">
        <v>1349</v>
      </c>
      <c r="AB1148" s="29" t="s">
        <v>258</v>
      </c>
      <c r="AC1148" s="29" t="s">
        <v>258</v>
      </c>
      <c r="AD1148" s="29" t="s">
        <v>265</v>
      </c>
      <c r="AE1148" s="29" t="s">
        <v>1367</v>
      </c>
      <c r="AF1148" s="29" t="s">
        <v>1368</v>
      </c>
      <c r="AG1148" s="183" t="s">
        <v>1369</v>
      </c>
      <c r="AH1148" s="29" t="s">
        <v>1413</v>
      </c>
      <c r="AI1148" s="29" t="s">
        <v>1357</v>
      </c>
      <c r="AJ1148" s="29" t="s">
        <v>258</v>
      </c>
      <c r="AK1148" s="29" t="s">
        <v>258</v>
      </c>
      <c r="AL1148" s="29" t="s">
        <v>13326</v>
      </c>
    </row>
    <row r="1149" spans="1:38" x14ac:dyDescent="0.2">
      <c r="A1149" s="35" t="s">
        <v>16</v>
      </c>
      <c r="B1149" s="36">
        <v>5042</v>
      </c>
      <c r="C1149" s="36"/>
      <c r="D1149" s="36" t="s">
        <v>1349</v>
      </c>
      <c r="E1149" s="37" t="s">
        <v>2847</v>
      </c>
      <c r="F1149" s="38" t="s">
        <v>1269</v>
      </c>
      <c r="G1149" s="38" t="s">
        <v>1271</v>
      </c>
      <c r="H1149" s="35" t="s">
        <v>1440</v>
      </c>
      <c r="I1149" s="35"/>
      <c r="J1149" s="29" t="s">
        <v>274</v>
      </c>
      <c r="K1149" s="29" t="s">
        <v>1583</v>
      </c>
      <c r="L1149" s="29" t="s">
        <v>2468</v>
      </c>
      <c r="M1149" s="39">
        <v>60.869643901493077</v>
      </c>
      <c r="N1149" s="39">
        <v>34.496963723477073</v>
      </c>
      <c r="O1149" s="29">
        <v>44197</v>
      </c>
      <c r="P1149" s="29">
        <v>44404</v>
      </c>
      <c r="Q1149" s="40">
        <v>0.56673510000000005</v>
      </c>
      <c r="R1149" s="39">
        <v>34.496963723477073</v>
      </c>
      <c r="S1149" s="39">
        <v>0</v>
      </c>
      <c r="T1149" s="39">
        <v>0</v>
      </c>
      <c r="U1149" s="39">
        <v>0</v>
      </c>
      <c r="V1149" s="39">
        <v>0</v>
      </c>
      <c r="W1149" s="29" t="s">
        <v>1357</v>
      </c>
      <c r="X1149" s="29" t="s">
        <v>258</v>
      </c>
      <c r="Y1149" s="29" t="s">
        <v>1349</v>
      </c>
      <c r="Z1149" s="41" t="s">
        <v>1349</v>
      </c>
      <c r="AA1149" s="42" t="s">
        <v>1349</v>
      </c>
      <c r="AB1149" s="29" t="s">
        <v>258</v>
      </c>
      <c r="AC1149" s="29" t="s">
        <v>258</v>
      </c>
      <c r="AD1149" s="29" t="s">
        <v>258</v>
      </c>
      <c r="AE1149" s="29" t="s">
        <v>1367</v>
      </c>
      <c r="AF1149" s="29" t="s">
        <v>1378</v>
      </c>
      <c r="AG1149" s="183" t="s">
        <v>1379</v>
      </c>
      <c r="AH1149" s="29" t="s">
        <v>1413</v>
      </c>
      <c r="AI1149" s="29" t="s">
        <v>1357</v>
      </c>
      <c r="AJ1149" s="29" t="s">
        <v>258</v>
      </c>
      <c r="AK1149" s="29" t="s">
        <v>258</v>
      </c>
      <c r="AL1149" s="29" t="s">
        <v>13326</v>
      </c>
    </row>
    <row r="1150" spans="1:38" x14ac:dyDescent="0.2">
      <c r="A1150" s="35" t="s">
        <v>16</v>
      </c>
      <c r="B1150" s="36">
        <v>5053</v>
      </c>
      <c r="C1150" s="36"/>
      <c r="D1150" s="36" t="s">
        <v>1349</v>
      </c>
      <c r="E1150" s="37" t="s">
        <v>2848</v>
      </c>
      <c r="F1150" s="38" t="s">
        <v>1269</v>
      </c>
      <c r="G1150" s="38" t="s">
        <v>1271</v>
      </c>
      <c r="H1150" s="35" t="s">
        <v>1440</v>
      </c>
      <c r="I1150" s="35"/>
      <c r="J1150" s="29" t="s">
        <v>429</v>
      </c>
      <c r="K1150" s="29" t="s">
        <v>2489</v>
      </c>
      <c r="L1150" s="29" t="s">
        <v>2490</v>
      </c>
      <c r="M1150" s="39">
        <v>467.06015329647005</v>
      </c>
      <c r="N1150" s="39">
        <v>854.19898151950724</v>
      </c>
      <c r="O1150" s="29">
        <v>44197</v>
      </c>
      <c r="P1150" s="29">
        <v>44865</v>
      </c>
      <c r="Q1150" s="40">
        <v>1.8288842999999999</v>
      </c>
      <c r="R1150" s="39">
        <v>466.04279260780288</v>
      </c>
      <c r="S1150" s="39">
        <v>388.15618891170436</v>
      </c>
      <c r="T1150" s="39">
        <v>0</v>
      </c>
      <c r="U1150" s="39">
        <v>0</v>
      </c>
      <c r="V1150" s="39">
        <v>0</v>
      </c>
      <c r="W1150" s="29" t="s">
        <v>1357</v>
      </c>
      <c r="X1150" s="29" t="s">
        <v>258</v>
      </c>
      <c r="Y1150" s="29" t="s">
        <v>1349</v>
      </c>
      <c r="Z1150" s="41" t="s">
        <v>1349</v>
      </c>
      <c r="AA1150" s="42" t="s">
        <v>1349</v>
      </c>
      <c r="AB1150" s="29" t="s">
        <v>258</v>
      </c>
      <c r="AC1150" s="29" t="s">
        <v>258</v>
      </c>
      <c r="AD1150" s="29" t="s">
        <v>258</v>
      </c>
      <c r="AE1150" s="29" t="s">
        <v>1353</v>
      </c>
      <c r="AF1150" s="29" t="s">
        <v>1368</v>
      </c>
      <c r="AG1150" s="183" t="s">
        <v>1369</v>
      </c>
      <c r="AH1150" s="29" t="s">
        <v>1413</v>
      </c>
      <c r="AI1150" s="29" t="s">
        <v>1357</v>
      </c>
      <c r="AJ1150" s="29" t="s">
        <v>258</v>
      </c>
      <c r="AK1150" s="29" t="s">
        <v>258</v>
      </c>
      <c r="AL1150" s="29" t="s">
        <v>13326</v>
      </c>
    </row>
    <row r="1151" spans="1:38" x14ac:dyDescent="0.2">
      <c r="A1151" s="35" t="s">
        <v>16</v>
      </c>
      <c r="B1151" s="36">
        <v>5055</v>
      </c>
      <c r="C1151" s="36"/>
      <c r="D1151" s="36" t="s">
        <v>1349</v>
      </c>
      <c r="E1151" s="37" t="s">
        <v>2849</v>
      </c>
      <c r="F1151" s="38" t="s">
        <v>1269</v>
      </c>
      <c r="G1151" s="38" t="s">
        <v>1271</v>
      </c>
      <c r="H1151" s="35" t="s">
        <v>1440</v>
      </c>
      <c r="I1151" s="35"/>
      <c r="J1151" s="29" t="s">
        <v>1371</v>
      </c>
      <c r="K1151" s="29" t="s">
        <v>1371</v>
      </c>
      <c r="L1151" s="29" t="s">
        <v>1384</v>
      </c>
      <c r="M1151" s="39">
        <v>93.268077556523139</v>
      </c>
      <c r="N1151" s="39">
        <v>466.02119644079397</v>
      </c>
      <c r="O1151" s="29">
        <v>44197</v>
      </c>
      <c r="P1151" s="29">
        <v>46022</v>
      </c>
      <c r="Q1151" s="40">
        <v>4.9965776999999996</v>
      </c>
      <c r="R1151" s="39">
        <v>93.153196440793977</v>
      </c>
      <c r="S1151" s="39">
        <v>93.153196440793977</v>
      </c>
      <c r="T1151" s="39">
        <v>93.153196440793977</v>
      </c>
      <c r="U1151" s="39">
        <v>93.408410677618065</v>
      </c>
      <c r="V1151" s="39">
        <v>93.153196440793977</v>
      </c>
      <c r="W1151" s="29" t="s">
        <v>265</v>
      </c>
      <c r="X1151" s="29" t="s">
        <v>11773</v>
      </c>
      <c r="Y1151" s="29">
        <v>45275</v>
      </c>
      <c r="Z1151" s="41" t="s">
        <v>11760</v>
      </c>
      <c r="AA1151" s="42" t="s">
        <v>1349</v>
      </c>
      <c r="AB1151" s="29" t="s">
        <v>258</v>
      </c>
      <c r="AC1151" s="29" t="s">
        <v>258</v>
      </c>
      <c r="AD1151" s="29" t="s">
        <v>265</v>
      </c>
      <c r="AE1151" s="29" t="s">
        <v>1353</v>
      </c>
      <c r="AF1151" s="29" t="s">
        <v>1368</v>
      </c>
      <c r="AG1151" s="183" t="s">
        <v>1369</v>
      </c>
      <c r="AH1151" s="29" t="s">
        <v>1356</v>
      </c>
      <c r="AI1151" s="29" t="s">
        <v>1357</v>
      </c>
      <c r="AJ1151" s="29" t="s">
        <v>258</v>
      </c>
      <c r="AK1151" s="29" t="s">
        <v>258</v>
      </c>
      <c r="AL1151" s="29" t="s">
        <v>13327</v>
      </c>
    </row>
    <row r="1152" spans="1:38" x14ac:dyDescent="0.2">
      <c r="A1152" s="35" t="s">
        <v>16</v>
      </c>
      <c r="B1152" s="36">
        <v>5060</v>
      </c>
      <c r="C1152" s="36"/>
      <c r="D1152" s="36" t="s">
        <v>1349</v>
      </c>
      <c r="E1152" s="37" t="s">
        <v>2850</v>
      </c>
      <c r="F1152" s="38" t="s">
        <v>1269</v>
      </c>
      <c r="G1152" s="38" t="s">
        <v>1271</v>
      </c>
      <c r="H1152" s="35" t="s">
        <v>1440</v>
      </c>
      <c r="I1152" s="35"/>
      <c r="J1152" s="29" t="s">
        <v>1371</v>
      </c>
      <c r="K1152" s="29" t="s">
        <v>1371</v>
      </c>
      <c r="L1152" s="29" t="s">
        <v>1384</v>
      </c>
      <c r="M1152" s="39">
        <v>56.166293924108132</v>
      </c>
      <c r="N1152" s="39">
        <v>259.26453388090351</v>
      </c>
      <c r="O1152" s="29">
        <v>44197</v>
      </c>
      <c r="P1152" s="29">
        <v>45883</v>
      </c>
      <c r="Q1152" s="40">
        <v>4.6160164000000004</v>
      </c>
      <c r="R1152" s="39">
        <v>56.094579055441478</v>
      </c>
      <c r="S1152" s="39">
        <v>56.094579055441478</v>
      </c>
      <c r="T1152" s="39">
        <v>56.094579055441478</v>
      </c>
      <c r="U1152" s="39">
        <v>56.248262833675568</v>
      </c>
      <c r="V1152" s="39">
        <v>34.732533880903489</v>
      </c>
      <c r="W1152" s="29" t="s">
        <v>265</v>
      </c>
      <c r="X1152" s="29" t="s">
        <v>11773</v>
      </c>
      <c r="Y1152" s="29">
        <v>45278</v>
      </c>
      <c r="Z1152" s="41" t="s">
        <v>11760</v>
      </c>
      <c r="AA1152" s="42" t="s">
        <v>1349</v>
      </c>
      <c r="AB1152" s="29" t="s">
        <v>258</v>
      </c>
      <c r="AC1152" s="29" t="s">
        <v>258</v>
      </c>
      <c r="AD1152" s="29" t="s">
        <v>265</v>
      </c>
      <c r="AE1152" s="29" t="s">
        <v>1353</v>
      </c>
      <c r="AF1152" s="29" t="s">
        <v>1368</v>
      </c>
      <c r="AG1152" s="183" t="s">
        <v>1369</v>
      </c>
      <c r="AH1152" s="29" t="s">
        <v>1356</v>
      </c>
      <c r="AI1152" s="29" t="s">
        <v>1357</v>
      </c>
      <c r="AJ1152" s="29" t="s">
        <v>258</v>
      </c>
      <c r="AK1152" s="29" t="s">
        <v>258</v>
      </c>
      <c r="AL1152" s="29" t="s">
        <v>13327</v>
      </c>
    </row>
    <row r="1153" spans="1:38" x14ac:dyDescent="0.2">
      <c r="A1153" s="35" t="s">
        <v>16</v>
      </c>
      <c r="B1153" s="36">
        <v>5061</v>
      </c>
      <c r="C1153" s="36"/>
      <c r="D1153" s="36" t="s">
        <v>1349</v>
      </c>
      <c r="E1153" s="37" t="s">
        <v>2851</v>
      </c>
      <c r="F1153" s="38" t="s">
        <v>1269</v>
      </c>
      <c r="G1153" s="38" t="s">
        <v>1273</v>
      </c>
      <c r="H1153" s="35" t="s">
        <v>1393</v>
      </c>
      <c r="I1153" s="35"/>
      <c r="J1153" s="29" t="s">
        <v>1371</v>
      </c>
      <c r="K1153" s="29" t="s">
        <v>1371</v>
      </c>
      <c r="L1153" s="29" t="s">
        <v>1366</v>
      </c>
      <c r="M1153" s="39">
        <v>7.4019148980390996</v>
      </c>
      <c r="N1153" s="39">
        <v>4.2759863107460641</v>
      </c>
      <c r="O1153" s="29">
        <v>44197</v>
      </c>
      <c r="P1153" s="29">
        <v>44408</v>
      </c>
      <c r="Q1153" s="40">
        <v>0.57768649999999999</v>
      </c>
      <c r="R1153" s="39">
        <v>4.2759863107460641</v>
      </c>
      <c r="S1153" s="39">
        <v>0</v>
      </c>
      <c r="T1153" s="39">
        <v>0</v>
      </c>
      <c r="U1153" s="39">
        <v>0</v>
      </c>
      <c r="V1153" s="39">
        <v>0</v>
      </c>
      <c r="W1153" s="29" t="s">
        <v>1357</v>
      </c>
      <c r="X1153" s="29" t="s">
        <v>258</v>
      </c>
      <c r="Y1153" s="29" t="s">
        <v>1349</v>
      </c>
      <c r="Z1153" s="41" t="s">
        <v>1349</v>
      </c>
      <c r="AA1153" s="42" t="s">
        <v>1349</v>
      </c>
      <c r="AB1153" s="29" t="s">
        <v>258</v>
      </c>
      <c r="AC1153" s="29" t="s">
        <v>258</v>
      </c>
      <c r="AD1153" s="29" t="s">
        <v>265</v>
      </c>
      <c r="AE1153" s="29" t="s">
        <v>1367</v>
      </c>
      <c r="AF1153" s="29" t="s">
        <v>1368</v>
      </c>
      <c r="AG1153" s="183" t="s">
        <v>1369</v>
      </c>
      <c r="AH1153" s="29" t="s">
        <v>1413</v>
      </c>
      <c r="AI1153" s="29" t="s">
        <v>1357</v>
      </c>
      <c r="AJ1153" s="29" t="s">
        <v>258</v>
      </c>
      <c r="AK1153" s="29" t="s">
        <v>258</v>
      </c>
      <c r="AL1153" s="29" t="s">
        <v>13326</v>
      </c>
    </row>
    <row r="1154" spans="1:38" x14ac:dyDescent="0.2">
      <c r="A1154" s="35" t="s">
        <v>16</v>
      </c>
      <c r="B1154" s="36">
        <v>5062</v>
      </c>
      <c r="C1154" s="36"/>
      <c r="D1154" s="36" t="s">
        <v>1349</v>
      </c>
      <c r="E1154" s="37" t="s">
        <v>2852</v>
      </c>
      <c r="F1154" s="38" t="s">
        <v>1269</v>
      </c>
      <c r="G1154" s="38" t="s">
        <v>1271</v>
      </c>
      <c r="H1154" s="35" t="s">
        <v>1440</v>
      </c>
      <c r="I1154" s="35"/>
      <c r="J1154" s="29" t="s">
        <v>322</v>
      </c>
      <c r="K1154" s="29" t="s">
        <v>336</v>
      </c>
      <c r="L1154" s="29" t="s">
        <v>1402</v>
      </c>
      <c r="M1154" s="39">
        <v>54.993601796883958</v>
      </c>
      <c r="N1154" s="39">
        <v>32.371318275154003</v>
      </c>
      <c r="O1154" s="29">
        <v>44197</v>
      </c>
      <c r="P1154" s="29">
        <v>44412</v>
      </c>
      <c r="Q1154" s="40">
        <v>0.58863790000000005</v>
      </c>
      <c r="R1154" s="39">
        <v>32.371318275154003</v>
      </c>
      <c r="S1154" s="39">
        <v>0</v>
      </c>
      <c r="T1154" s="39">
        <v>0</v>
      </c>
      <c r="U1154" s="39">
        <v>0</v>
      </c>
      <c r="V1154" s="39">
        <v>0</v>
      </c>
      <c r="W1154" s="29" t="s">
        <v>1357</v>
      </c>
      <c r="X1154" s="29" t="s">
        <v>258</v>
      </c>
      <c r="Y1154" s="29" t="s">
        <v>1349</v>
      </c>
      <c r="Z1154" s="41" t="s">
        <v>1349</v>
      </c>
      <c r="AA1154" s="42" t="s">
        <v>1349</v>
      </c>
      <c r="AB1154" s="29" t="s">
        <v>258</v>
      </c>
      <c r="AC1154" s="29" t="s">
        <v>258</v>
      </c>
      <c r="AD1154" s="29" t="s">
        <v>265</v>
      </c>
      <c r="AE1154" s="29" t="s">
        <v>1353</v>
      </c>
      <c r="AF1154" s="29" t="s">
        <v>1361</v>
      </c>
      <c r="AG1154" s="183" t="s">
        <v>1362</v>
      </c>
      <c r="AH1154" s="29" t="s">
        <v>1413</v>
      </c>
      <c r="AI1154" s="29" t="s">
        <v>1357</v>
      </c>
      <c r="AJ1154" s="29" t="s">
        <v>258</v>
      </c>
      <c r="AK1154" s="29" t="s">
        <v>258</v>
      </c>
      <c r="AL1154" s="29" t="s">
        <v>13326</v>
      </c>
    </row>
    <row r="1155" spans="1:38" x14ac:dyDescent="0.2">
      <c r="A1155" s="35" t="s">
        <v>16</v>
      </c>
      <c r="B1155" s="36">
        <v>5064</v>
      </c>
      <c r="C1155" s="36"/>
      <c r="D1155" s="36" t="s">
        <v>1349</v>
      </c>
      <c r="E1155" s="37" t="s">
        <v>2853</v>
      </c>
      <c r="F1155" s="38" t="s">
        <v>1269</v>
      </c>
      <c r="G1155" s="38" t="s">
        <v>1271</v>
      </c>
      <c r="H1155" s="35" t="s">
        <v>1440</v>
      </c>
      <c r="I1155" s="35"/>
      <c r="J1155" s="29" t="s">
        <v>1371</v>
      </c>
      <c r="K1155" s="29" t="s">
        <v>1371</v>
      </c>
      <c r="L1155" s="29" t="s">
        <v>1384</v>
      </c>
      <c r="M1155" s="39">
        <v>88.812645835851256</v>
      </c>
      <c r="N1155" s="39">
        <v>409.96062970568113</v>
      </c>
      <c r="O1155" s="29">
        <v>44197</v>
      </c>
      <c r="P1155" s="29">
        <v>45883</v>
      </c>
      <c r="Q1155" s="40">
        <v>4.6160164000000004</v>
      </c>
      <c r="R1155" s="39">
        <v>88.699247091033541</v>
      </c>
      <c r="S1155" s="39">
        <v>88.699247091033541</v>
      </c>
      <c r="T1155" s="39">
        <v>88.699247091033541</v>
      </c>
      <c r="U1155" s="39">
        <v>88.942258726899382</v>
      </c>
      <c r="V1155" s="39">
        <v>54.920629705681044</v>
      </c>
      <c r="W1155" s="29" t="s">
        <v>265</v>
      </c>
      <c r="X1155" s="29" t="s">
        <v>11773</v>
      </c>
      <c r="Y1155" s="29">
        <v>45258</v>
      </c>
      <c r="Z1155" s="41" t="s">
        <v>11759</v>
      </c>
      <c r="AA1155" s="42" t="s">
        <v>1349</v>
      </c>
      <c r="AB1155" s="29" t="s">
        <v>258</v>
      </c>
      <c r="AC1155" s="29" t="s">
        <v>258</v>
      </c>
      <c r="AD1155" s="29" t="s">
        <v>265</v>
      </c>
      <c r="AE1155" s="29" t="s">
        <v>1353</v>
      </c>
      <c r="AF1155" s="29" t="s">
        <v>1368</v>
      </c>
      <c r="AG1155" s="183" t="s">
        <v>1369</v>
      </c>
      <c r="AH1155" s="29" t="s">
        <v>1356</v>
      </c>
      <c r="AI1155" s="29" t="s">
        <v>1357</v>
      </c>
      <c r="AJ1155" s="29" t="s">
        <v>258</v>
      </c>
      <c r="AK1155" s="29" t="s">
        <v>258</v>
      </c>
      <c r="AL1155" s="29" t="s">
        <v>13327</v>
      </c>
    </row>
    <row r="1156" spans="1:38" x14ac:dyDescent="0.2">
      <c r="A1156" s="35" t="s">
        <v>17</v>
      </c>
      <c r="B1156" s="36">
        <v>5067</v>
      </c>
      <c r="C1156" s="36"/>
      <c r="D1156" s="36" t="s">
        <v>1349</v>
      </c>
      <c r="E1156" s="37" t="s">
        <v>2854</v>
      </c>
      <c r="F1156" s="38" t="s">
        <v>1262</v>
      </c>
      <c r="G1156" s="38" t="s">
        <v>1265</v>
      </c>
      <c r="H1156" s="35" t="s">
        <v>2327</v>
      </c>
      <c r="I1156" s="35" t="s">
        <v>1349</v>
      </c>
      <c r="J1156" s="29" t="s">
        <v>263</v>
      </c>
      <c r="K1156" s="29" t="s">
        <v>264</v>
      </c>
      <c r="L1156" s="29" t="s">
        <v>2577</v>
      </c>
      <c r="M1156" s="39">
        <v>0</v>
      </c>
      <c r="N1156" s="39"/>
      <c r="O1156" s="29">
        <v>44197</v>
      </c>
      <c r="P1156" s="29">
        <v>45970</v>
      </c>
      <c r="Q1156" s="40">
        <v>4.8542094000000002</v>
      </c>
      <c r="R1156" s="39"/>
      <c r="S1156" s="39"/>
      <c r="T1156" s="39"/>
      <c r="U1156" s="39"/>
      <c r="V1156" s="39"/>
      <c r="W1156" s="29" t="s">
        <v>265</v>
      </c>
      <c r="X1156" s="29" t="s">
        <v>11773</v>
      </c>
      <c r="Y1156" s="29">
        <v>45203</v>
      </c>
      <c r="Z1156" s="41" t="s">
        <v>11758</v>
      </c>
      <c r="AA1156" s="42" t="s">
        <v>13329</v>
      </c>
      <c r="AB1156" s="29" t="s">
        <v>258</v>
      </c>
      <c r="AC1156" s="29" t="s">
        <v>265</v>
      </c>
      <c r="AD1156" s="29" t="s">
        <v>265</v>
      </c>
      <c r="AE1156" s="29" t="s">
        <v>1367</v>
      </c>
      <c r="AF1156" s="29" t="s">
        <v>2409</v>
      </c>
      <c r="AG1156" s="183" t="s">
        <v>2410</v>
      </c>
      <c r="AH1156" s="29" t="s">
        <v>1356</v>
      </c>
      <c r="AI1156" s="29" t="s">
        <v>1357</v>
      </c>
      <c r="AJ1156" s="29" t="s">
        <v>258</v>
      </c>
      <c r="AK1156" s="29" t="s">
        <v>258</v>
      </c>
      <c r="AL1156" s="29" t="s">
        <v>13327</v>
      </c>
    </row>
    <row r="1157" spans="1:38" x14ac:dyDescent="0.2">
      <c r="A1157" s="35" t="s">
        <v>18</v>
      </c>
      <c r="B1157" s="36">
        <v>5067</v>
      </c>
      <c r="C1157" s="36">
        <v>1</v>
      </c>
      <c r="D1157" s="36" t="s">
        <v>2855</v>
      </c>
      <c r="E1157" s="37" t="s">
        <v>2856</v>
      </c>
      <c r="F1157" s="38" t="s">
        <v>1262</v>
      </c>
      <c r="G1157" s="38" t="s">
        <v>1265</v>
      </c>
      <c r="H1157" s="35" t="s">
        <v>2327</v>
      </c>
      <c r="I1157" s="35"/>
      <c r="J1157" s="29" t="s">
        <v>263</v>
      </c>
      <c r="K1157" s="29" t="s">
        <v>264</v>
      </c>
      <c r="L1157" s="29" t="s">
        <v>2577</v>
      </c>
      <c r="M1157" s="39">
        <v>8.9405645796807711</v>
      </c>
      <c r="N1157" s="39">
        <v>7.6371143052703632</v>
      </c>
      <c r="O1157" s="29">
        <v>44197</v>
      </c>
      <c r="P1157" s="29">
        <v>44509</v>
      </c>
      <c r="Q1157" s="40">
        <v>0.85420940000000001</v>
      </c>
      <c r="R1157" s="39">
        <v>7.6371143052703632</v>
      </c>
      <c r="S1157" s="39">
        <v>0</v>
      </c>
      <c r="T1157" s="39">
        <v>0</v>
      </c>
      <c r="U1157" s="39">
        <v>0</v>
      </c>
      <c r="V1157" s="39">
        <v>0</v>
      </c>
      <c r="W1157" s="29" t="s">
        <v>265</v>
      </c>
      <c r="X1157" s="29" t="s">
        <v>11773</v>
      </c>
      <c r="Y1157" s="29">
        <v>45203</v>
      </c>
      <c r="Z1157" s="41" t="s">
        <v>11758</v>
      </c>
      <c r="AA1157" s="42" t="s">
        <v>1349</v>
      </c>
      <c r="AB1157" s="29" t="s">
        <v>258</v>
      </c>
      <c r="AC1157" s="29" t="s">
        <v>265</v>
      </c>
      <c r="AD1157" s="29" t="s">
        <v>265</v>
      </c>
      <c r="AE1157" s="29" t="s">
        <v>1367</v>
      </c>
      <c r="AF1157" s="29" t="s">
        <v>2409</v>
      </c>
      <c r="AG1157" s="183" t="s">
        <v>2410</v>
      </c>
      <c r="AH1157" s="29" t="s">
        <v>1356</v>
      </c>
      <c r="AI1157" s="29" t="s">
        <v>1357</v>
      </c>
      <c r="AJ1157" s="29" t="s">
        <v>258</v>
      </c>
      <c r="AK1157" s="29" t="s">
        <v>258</v>
      </c>
      <c r="AL1157" s="29" t="s">
        <v>13327</v>
      </c>
    </row>
    <row r="1158" spans="1:38" x14ac:dyDescent="0.2">
      <c r="A1158" s="35" t="s">
        <v>18</v>
      </c>
      <c r="B1158" s="36">
        <v>5067</v>
      </c>
      <c r="C1158" s="36">
        <v>2</v>
      </c>
      <c r="D1158" s="36" t="s">
        <v>2857</v>
      </c>
      <c r="E1158" s="37" t="s">
        <v>2858</v>
      </c>
      <c r="F1158" s="38" t="s">
        <v>1262</v>
      </c>
      <c r="G1158" s="38" t="s">
        <v>1265</v>
      </c>
      <c r="H1158" s="35" t="s">
        <v>2327</v>
      </c>
      <c r="I1158" s="35"/>
      <c r="J1158" s="29" t="s">
        <v>263</v>
      </c>
      <c r="K1158" s="29" t="s">
        <v>264</v>
      </c>
      <c r="L1158" s="29" t="s">
        <v>2577</v>
      </c>
      <c r="M1158" s="39">
        <v>11.3101967061141</v>
      </c>
      <c r="N1158" s="39">
        <v>17.309787816563997</v>
      </c>
      <c r="O1158" s="29">
        <v>44197</v>
      </c>
      <c r="P1158" s="29">
        <v>44756</v>
      </c>
      <c r="Q1158" s="40">
        <v>1.5304586</v>
      </c>
      <c r="R1158" s="39">
        <v>11.282272416153321</v>
      </c>
      <c r="S1158" s="39">
        <v>6.0275154004106781</v>
      </c>
      <c r="T1158" s="39">
        <v>0</v>
      </c>
      <c r="U1158" s="39">
        <v>0</v>
      </c>
      <c r="V1158" s="39">
        <v>0</v>
      </c>
      <c r="W1158" s="29" t="s">
        <v>265</v>
      </c>
      <c r="X1158" s="29" t="s">
        <v>11773</v>
      </c>
      <c r="Y1158" s="29">
        <v>45203</v>
      </c>
      <c r="Z1158" s="41" t="s">
        <v>11758</v>
      </c>
      <c r="AA1158" s="42" t="s">
        <v>1349</v>
      </c>
      <c r="AB1158" s="29" t="s">
        <v>258</v>
      </c>
      <c r="AC1158" s="29" t="s">
        <v>265</v>
      </c>
      <c r="AD1158" s="29" t="s">
        <v>265</v>
      </c>
      <c r="AE1158" s="29" t="s">
        <v>1367</v>
      </c>
      <c r="AF1158" s="29" t="s">
        <v>2409</v>
      </c>
      <c r="AG1158" s="183" t="s">
        <v>2410</v>
      </c>
      <c r="AH1158" s="29" t="s">
        <v>1356</v>
      </c>
      <c r="AI1158" s="29" t="s">
        <v>1357</v>
      </c>
      <c r="AJ1158" s="29" t="s">
        <v>258</v>
      </c>
      <c r="AK1158" s="29" t="s">
        <v>258</v>
      </c>
      <c r="AL1158" s="29" t="s">
        <v>13327</v>
      </c>
    </row>
    <row r="1159" spans="1:38" x14ac:dyDescent="0.2">
      <c r="A1159" s="35" t="s">
        <v>18</v>
      </c>
      <c r="B1159" s="36">
        <v>5067</v>
      </c>
      <c r="C1159" s="36">
        <v>3</v>
      </c>
      <c r="D1159" s="36" t="s">
        <v>2859</v>
      </c>
      <c r="E1159" s="37" t="s">
        <v>2860</v>
      </c>
      <c r="F1159" s="38" t="s">
        <v>1262</v>
      </c>
      <c r="G1159" s="38" t="s">
        <v>1265</v>
      </c>
      <c r="H1159" s="35" t="s">
        <v>2327</v>
      </c>
      <c r="I1159" s="35"/>
      <c r="J1159" s="29" t="s">
        <v>263</v>
      </c>
      <c r="K1159" s="29" t="s">
        <v>264</v>
      </c>
      <c r="L1159" s="29" t="s">
        <v>2577</v>
      </c>
      <c r="M1159" s="39">
        <v>11.376314773660914</v>
      </c>
      <c r="N1159" s="39">
        <v>17.4109787816564</v>
      </c>
      <c r="O1159" s="29">
        <v>44197</v>
      </c>
      <c r="P1159" s="29">
        <v>44756</v>
      </c>
      <c r="Q1159" s="40">
        <v>1.5304586</v>
      </c>
      <c r="R1159" s="39">
        <v>11.348227241615332</v>
      </c>
      <c r="S1159" s="39">
        <v>6.0627515400410683</v>
      </c>
      <c r="T1159" s="39">
        <v>0</v>
      </c>
      <c r="U1159" s="39">
        <v>0</v>
      </c>
      <c r="V1159" s="39">
        <v>0</v>
      </c>
      <c r="W1159" s="29" t="s">
        <v>265</v>
      </c>
      <c r="X1159" s="29" t="s">
        <v>11773</v>
      </c>
      <c r="Y1159" s="29">
        <v>45203</v>
      </c>
      <c r="Z1159" s="41" t="s">
        <v>11758</v>
      </c>
      <c r="AA1159" s="42" t="s">
        <v>1349</v>
      </c>
      <c r="AB1159" s="29" t="s">
        <v>258</v>
      </c>
      <c r="AC1159" s="29" t="s">
        <v>265</v>
      </c>
      <c r="AD1159" s="29" t="s">
        <v>265</v>
      </c>
      <c r="AE1159" s="29" t="s">
        <v>1367</v>
      </c>
      <c r="AF1159" s="29" t="s">
        <v>2409</v>
      </c>
      <c r="AG1159" s="183" t="s">
        <v>2410</v>
      </c>
      <c r="AH1159" s="29" t="s">
        <v>1356</v>
      </c>
      <c r="AI1159" s="29" t="s">
        <v>1357</v>
      </c>
      <c r="AJ1159" s="29" t="s">
        <v>258</v>
      </c>
      <c r="AK1159" s="29" t="s">
        <v>258</v>
      </c>
      <c r="AL1159" s="29" t="s">
        <v>13327</v>
      </c>
    </row>
    <row r="1160" spans="1:38" x14ac:dyDescent="0.2">
      <c r="A1160" s="35" t="s">
        <v>18</v>
      </c>
      <c r="B1160" s="36">
        <v>5067</v>
      </c>
      <c r="C1160" s="36">
        <v>4</v>
      </c>
      <c r="D1160" s="36" t="s">
        <v>2861</v>
      </c>
      <c r="E1160" s="37" t="s">
        <v>2862</v>
      </c>
      <c r="F1160" s="38" t="s">
        <v>1262</v>
      </c>
      <c r="G1160" s="38" t="s">
        <v>1265</v>
      </c>
      <c r="H1160" s="35" t="s">
        <v>2327</v>
      </c>
      <c r="I1160" s="35"/>
      <c r="J1160" s="29" t="s">
        <v>263</v>
      </c>
      <c r="K1160" s="29" t="s">
        <v>264</v>
      </c>
      <c r="L1160" s="29" t="s">
        <v>2577</v>
      </c>
      <c r="M1160" s="39">
        <v>33.698249897564978</v>
      </c>
      <c r="N1160" s="39">
        <v>81.189486652977408</v>
      </c>
      <c r="O1160" s="29">
        <v>44197</v>
      </c>
      <c r="P1160" s="29">
        <v>45077</v>
      </c>
      <c r="Q1160" s="40">
        <v>2.4093087</v>
      </c>
      <c r="R1160" s="39">
        <v>33.636960985626281</v>
      </c>
      <c r="S1160" s="39">
        <v>33.636960985626281</v>
      </c>
      <c r="T1160" s="39">
        <v>13.915564681724845</v>
      </c>
      <c r="U1160" s="39">
        <v>0</v>
      </c>
      <c r="V1160" s="39">
        <v>0</v>
      </c>
      <c r="W1160" s="29" t="s">
        <v>265</v>
      </c>
      <c r="X1160" s="29" t="s">
        <v>11773</v>
      </c>
      <c r="Y1160" s="29">
        <v>45203</v>
      </c>
      <c r="Z1160" s="41" t="s">
        <v>11758</v>
      </c>
      <c r="AA1160" s="42" t="s">
        <v>1349</v>
      </c>
      <c r="AB1160" s="29" t="s">
        <v>258</v>
      </c>
      <c r="AC1160" s="29" t="s">
        <v>265</v>
      </c>
      <c r="AD1160" s="29" t="s">
        <v>265</v>
      </c>
      <c r="AE1160" s="29" t="s">
        <v>1367</v>
      </c>
      <c r="AF1160" s="29" t="s">
        <v>2409</v>
      </c>
      <c r="AG1160" s="183" t="s">
        <v>2410</v>
      </c>
      <c r="AH1160" s="29" t="s">
        <v>1356</v>
      </c>
      <c r="AI1160" s="29" t="s">
        <v>1357</v>
      </c>
      <c r="AJ1160" s="29" t="s">
        <v>258</v>
      </c>
      <c r="AK1160" s="29" t="s">
        <v>258</v>
      </c>
      <c r="AL1160" s="29" t="s">
        <v>13327</v>
      </c>
    </row>
    <row r="1161" spans="1:38" x14ac:dyDescent="0.2">
      <c r="A1161" s="35" t="s">
        <v>18</v>
      </c>
      <c r="B1161" s="36">
        <v>5067</v>
      </c>
      <c r="C1161" s="36">
        <v>6</v>
      </c>
      <c r="D1161" s="36" t="s">
        <v>2863</v>
      </c>
      <c r="E1161" s="37" t="s">
        <v>2864</v>
      </c>
      <c r="F1161" s="38" t="s">
        <v>1262</v>
      </c>
      <c r="G1161" s="38" t="s">
        <v>1265</v>
      </c>
      <c r="H1161" s="35" t="s">
        <v>2327</v>
      </c>
      <c r="I1161" s="35"/>
      <c r="J1161" s="29" t="s">
        <v>263</v>
      </c>
      <c r="K1161" s="29" t="s">
        <v>264</v>
      </c>
      <c r="L1161" s="29" t="s">
        <v>2577</v>
      </c>
      <c r="M1161" s="39">
        <v>38.548730198441262</v>
      </c>
      <c r="N1161" s="39">
        <v>187.12360848733744</v>
      </c>
      <c r="O1161" s="29">
        <v>44197</v>
      </c>
      <c r="P1161" s="29">
        <v>45970</v>
      </c>
      <c r="Q1161" s="40">
        <v>4.8542094000000002</v>
      </c>
      <c r="R1161" s="39">
        <v>38.500629705681042</v>
      </c>
      <c r="S1161" s="39">
        <v>38.500629705681042</v>
      </c>
      <c r="T1161" s="39">
        <v>38.500629705681042</v>
      </c>
      <c r="U1161" s="39">
        <v>38.606110882956877</v>
      </c>
      <c r="V1161" s="39">
        <v>33.015608487337445</v>
      </c>
      <c r="W1161" s="29" t="s">
        <v>265</v>
      </c>
      <c r="X1161" s="29" t="s">
        <v>11773</v>
      </c>
      <c r="Y1161" s="29">
        <v>45203</v>
      </c>
      <c r="Z1161" s="41" t="s">
        <v>11758</v>
      </c>
      <c r="AA1161" s="42" t="s">
        <v>1349</v>
      </c>
      <c r="AB1161" s="29" t="s">
        <v>258</v>
      </c>
      <c r="AC1161" s="29" t="s">
        <v>265</v>
      </c>
      <c r="AD1161" s="29" t="s">
        <v>265</v>
      </c>
      <c r="AE1161" s="29" t="s">
        <v>1367</v>
      </c>
      <c r="AF1161" s="29" t="s">
        <v>2409</v>
      </c>
      <c r="AG1161" s="183" t="s">
        <v>2410</v>
      </c>
      <c r="AH1161" s="29" t="s">
        <v>1356</v>
      </c>
      <c r="AI1161" s="29" t="s">
        <v>1357</v>
      </c>
      <c r="AJ1161" s="29" t="s">
        <v>258</v>
      </c>
      <c r="AK1161" s="29" t="s">
        <v>258</v>
      </c>
      <c r="AL1161" s="29" t="s">
        <v>13327</v>
      </c>
    </row>
    <row r="1162" spans="1:38" x14ac:dyDescent="0.2">
      <c r="A1162" s="35" t="s">
        <v>18</v>
      </c>
      <c r="B1162" s="36">
        <v>5067</v>
      </c>
      <c r="C1162" s="36">
        <v>5</v>
      </c>
      <c r="D1162" s="36" t="s">
        <v>2865</v>
      </c>
      <c r="E1162" s="37" t="s">
        <v>2866</v>
      </c>
      <c r="F1162" s="38" t="s">
        <v>1262</v>
      </c>
      <c r="G1162" s="38" t="s">
        <v>1265</v>
      </c>
      <c r="H1162" s="35" t="s">
        <v>2327</v>
      </c>
      <c r="I1162" s="35"/>
      <c r="J1162" s="29" t="s">
        <v>263</v>
      </c>
      <c r="K1162" s="29" t="s">
        <v>264</v>
      </c>
      <c r="L1162" s="29" t="s">
        <v>2577</v>
      </c>
      <c r="M1162" s="39">
        <v>33.894472624241239</v>
      </c>
      <c r="N1162" s="39">
        <v>81.66224777549624</v>
      </c>
      <c r="O1162" s="29">
        <v>44197</v>
      </c>
      <c r="P1162" s="29">
        <v>45077</v>
      </c>
      <c r="Q1162" s="40">
        <v>2.4093087</v>
      </c>
      <c r="R1162" s="39">
        <v>33.832826830937719</v>
      </c>
      <c r="S1162" s="39">
        <v>33.832826830937719</v>
      </c>
      <c r="T1162" s="39">
        <v>13.996594113620807</v>
      </c>
      <c r="U1162" s="39">
        <v>0</v>
      </c>
      <c r="V1162" s="39">
        <v>0</v>
      </c>
      <c r="W1162" s="29" t="s">
        <v>1357</v>
      </c>
      <c r="X1162" s="29" t="s">
        <v>11773</v>
      </c>
      <c r="Y1162" s="29">
        <v>45203</v>
      </c>
      <c r="Z1162" s="41" t="s">
        <v>11758</v>
      </c>
      <c r="AA1162" s="42" t="s">
        <v>1349</v>
      </c>
      <c r="AB1162" s="29" t="s">
        <v>258</v>
      </c>
      <c r="AC1162" s="29" t="s">
        <v>265</v>
      </c>
      <c r="AD1162" s="29" t="s">
        <v>265</v>
      </c>
      <c r="AE1162" s="29" t="s">
        <v>1367</v>
      </c>
      <c r="AF1162" s="29" t="s">
        <v>2409</v>
      </c>
      <c r="AG1162" s="183" t="s">
        <v>2410</v>
      </c>
      <c r="AH1162" s="29" t="s">
        <v>1356</v>
      </c>
      <c r="AI1162" s="29" t="s">
        <v>1357</v>
      </c>
      <c r="AJ1162" s="29" t="s">
        <v>258</v>
      </c>
      <c r="AK1162" s="29" t="s">
        <v>258</v>
      </c>
      <c r="AL1162" s="29" t="s">
        <v>13326</v>
      </c>
    </row>
    <row r="1163" spans="1:38" x14ac:dyDescent="0.2">
      <c r="A1163" s="35" t="s">
        <v>16</v>
      </c>
      <c r="B1163" s="36">
        <v>5068</v>
      </c>
      <c r="C1163" s="36"/>
      <c r="D1163" s="36" t="s">
        <v>1349</v>
      </c>
      <c r="E1163" s="37" t="s">
        <v>2867</v>
      </c>
      <c r="F1163" s="38" t="s">
        <v>1269</v>
      </c>
      <c r="G1163" s="38" t="s">
        <v>1273</v>
      </c>
      <c r="H1163" s="35" t="s">
        <v>1393</v>
      </c>
      <c r="I1163" s="35"/>
      <c r="J1163" s="29" t="s">
        <v>484</v>
      </c>
      <c r="K1163" s="29" t="s">
        <v>1383</v>
      </c>
      <c r="L1163" s="29" t="s">
        <v>1366</v>
      </c>
      <c r="M1163" s="39">
        <v>4.6052180820367017</v>
      </c>
      <c r="N1163" s="39">
        <v>8.0315509924709101</v>
      </c>
      <c r="O1163" s="29">
        <v>44197</v>
      </c>
      <c r="P1163" s="29">
        <v>44834</v>
      </c>
      <c r="Q1163" s="40">
        <v>1.744011</v>
      </c>
      <c r="R1163" s="39">
        <v>4.5948528405201916</v>
      </c>
      <c r="S1163" s="39">
        <v>3.4366981519507185</v>
      </c>
      <c r="T1163" s="39">
        <v>0</v>
      </c>
      <c r="U1163" s="39">
        <v>0</v>
      </c>
      <c r="V1163" s="39">
        <v>0</v>
      </c>
      <c r="W1163" s="29" t="s">
        <v>265</v>
      </c>
      <c r="X1163" s="29" t="s">
        <v>11773</v>
      </c>
      <c r="Y1163" s="29">
        <v>45259</v>
      </c>
      <c r="Z1163" s="41" t="s">
        <v>11759</v>
      </c>
      <c r="AA1163" s="42" t="s">
        <v>1349</v>
      </c>
      <c r="AB1163" s="29" t="s">
        <v>258</v>
      </c>
      <c r="AC1163" s="29" t="s">
        <v>258</v>
      </c>
      <c r="AD1163" s="29" t="s">
        <v>265</v>
      </c>
      <c r="AE1163" s="29" t="s">
        <v>1367</v>
      </c>
      <c r="AF1163" s="29" t="s">
        <v>1368</v>
      </c>
      <c r="AG1163" s="183" t="s">
        <v>1369</v>
      </c>
      <c r="AH1163" s="29" t="s">
        <v>1413</v>
      </c>
      <c r="AI1163" s="29" t="s">
        <v>1357</v>
      </c>
      <c r="AJ1163" s="29" t="s">
        <v>258</v>
      </c>
      <c r="AK1163" s="29" t="s">
        <v>258</v>
      </c>
      <c r="AL1163" s="29" t="s">
        <v>13327</v>
      </c>
    </row>
    <row r="1164" spans="1:38" x14ac:dyDescent="0.2">
      <c r="A1164" s="35" t="s">
        <v>16</v>
      </c>
      <c r="B1164" s="36">
        <v>5076</v>
      </c>
      <c r="C1164" s="36"/>
      <c r="D1164" s="36" t="s">
        <v>1349</v>
      </c>
      <c r="E1164" s="37" t="s">
        <v>2868</v>
      </c>
      <c r="F1164" s="38" t="s">
        <v>1269</v>
      </c>
      <c r="G1164" s="38" t="s">
        <v>1273</v>
      </c>
      <c r="H1164" s="35" t="s">
        <v>1393</v>
      </c>
      <c r="I1164" s="35"/>
      <c r="J1164" s="29" t="s">
        <v>1371</v>
      </c>
      <c r="K1164" s="29" t="s">
        <v>1371</v>
      </c>
      <c r="L1164" s="29" t="s">
        <v>1366</v>
      </c>
      <c r="M1164" s="39">
        <v>9.9595402076949977</v>
      </c>
      <c r="N1164" s="39">
        <v>5.8080273785078713</v>
      </c>
      <c r="O1164" s="29">
        <v>44197</v>
      </c>
      <c r="P1164" s="29">
        <v>44410</v>
      </c>
      <c r="Q1164" s="40">
        <v>0.58316219999999996</v>
      </c>
      <c r="R1164" s="39">
        <v>5.8080273785078713</v>
      </c>
      <c r="S1164" s="39">
        <v>0</v>
      </c>
      <c r="T1164" s="39">
        <v>0</v>
      </c>
      <c r="U1164" s="39">
        <v>0</v>
      </c>
      <c r="V1164" s="39">
        <v>0</v>
      </c>
      <c r="W1164" s="29" t="s">
        <v>1357</v>
      </c>
      <c r="X1164" s="29" t="s">
        <v>258</v>
      </c>
      <c r="Y1164" s="29" t="s">
        <v>1349</v>
      </c>
      <c r="Z1164" s="41" t="s">
        <v>1349</v>
      </c>
      <c r="AA1164" s="42" t="s">
        <v>1349</v>
      </c>
      <c r="AB1164" s="29" t="s">
        <v>258</v>
      </c>
      <c r="AC1164" s="29" t="s">
        <v>258</v>
      </c>
      <c r="AD1164" s="29" t="s">
        <v>265</v>
      </c>
      <c r="AE1164" s="29" t="s">
        <v>1367</v>
      </c>
      <c r="AF1164" s="29" t="s">
        <v>1368</v>
      </c>
      <c r="AG1164" s="183" t="s">
        <v>1369</v>
      </c>
      <c r="AH1164" s="29" t="s">
        <v>1413</v>
      </c>
      <c r="AI1164" s="29" t="s">
        <v>1357</v>
      </c>
      <c r="AJ1164" s="29" t="s">
        <v>258</v>
      </c>
      <c r="AK1164" s="29" t="s">
        <v>258</v>
      </c>
      <c r="AL1164" s="29" t="s">
        <v>13326</v>
      </c>
    </row>
    <row r="1165" spans="1:38" x14ac:dyDescent="0.2">
      <c r="A1165" s="35" t="s">
        <v>16</v>
      </c>
      <c r="B1165" s="36">
        <v>5079</v>
      </c>
      <c r="C1165" s="36"/>
      <c r="D1165" s="36" t="s">
        <v>1349</v>
      </c>
      <c r="E1165" s="37" t="s">
        <v>2869</v>
      </c>
      <c r="F1165" s="38" t="s">
        <v>1260</v>
      </c>
      <c r="G1165" s="38" t="s">
        <v>1261</v>
      </c>
      <c r="H1165" s="35" t="s">
        <v>1047</v>
      </c>
      <c r="I1165" s="35"/>
      <c r="J1165" s="29" t="s">
        <v>274</v>
      </c>
      <c r="K1165" s="29" t="s">
        <v>1583</v>
      </c>
      <c r="L1165" s="29" t="s">
        <v>2870</v>
      </c>
      <c r="M1165" s="39">
        <v>54.511345416295669</v>
      </c>
      <c r="N1165" s="39">
        <v>54.324791238877481</v>
      </c>
      <c r="O1165" s="29">
        <v>44197</v>
      </c>
      <c r="P1165" s="29">
        <v>44561</v>
      </c>
      <c r="Q1165" s="40">
        <v>0.99657770000000001</v>
      </c>
      <c r="R1165" s="39">
        <v>54.324791238877481</v>
      </c>
      <c r="S1165" s="39">
        <v>0</v>
      </c>
      <c r="T1165" s="39">
        <v>0</v>
      </c>
      <c r="U1165" s="39">
        <v>0</v>
      </c>
      <c r="V1165" s="39">
        <v>0</v>
      </c>
      <c r="W1165" s="29" t="s">
        <v>1357</v>
      </c>
      <c r="X1165" s="29" t="s">
        <v>258</v>
      </c>
      <c r="Y1165" s="29" t="s">
        <v>1349</v>
      </c>
      <c r="Z1165" s="41" t="s">
        <v>1349</v>
      </c>
      <c r="AA1165" s="42" t="s">
        <v>1349</v>
      </c>
      <c r="AB1165" s="29" t="s">
        <v>258</v>
      </c>
      <c r="AC1165" s="29" t="s">
        <v>258</v>
      </c>
      <c r="AD1165" s="29" t="s">
        <v>265</v>
      </c>
      <c r="AE1165" s="29" t="s">
        <v>1367</v>
      </c>
      <c r="AF1165" s="29" t="s">
        <v>1378</v>
      </c>
      <c r="AG1165" s="183" t="s">
        <v>1379</v>
      </c>
      <c r="AH1165" s="29" t="s">
        <v>1356</v>
      </c>
      <c r="AI1165" s="29" t="s">
        <v>1357</v>
      </c>
      <c r="AJ1165" s="29" t="s">
        <v>258</v>
      </c>
      <c r="AK1165" s="29" t="s">
        <v>258</v>
      </c>
      <c r="AL1165" s="29" t="s">
        <v>13326</v>
      </c>
    </row>
    <row r="1166" spans="1:38" x14ac:dyDescent="0.2">
      <c r="A1166" s="35" t="s">
        <v>16</v>
      </c>
      <c r="B1166" s="36">
        <v>5080</v>
      </c>
      <c r="C1166" s="36"/>
      <c r="D1166" s="36" t="s">
        <v>1349</v>
      </c>
      <c r="E1166" s="37" t="s">
        <v>2871</v>
      </c>
      <c r="F1166" s="38" t="s">
        <v>1269</v>
      </c>
      <c r="G1166" s="38" t="s">
        <v>1271</v>
      </c>
      <c r="H1166" s="35" t="s">
        <v>1440</v>
      </c>
      <c r="I1166" s="35"/>
      <c r="J1166" s="29" t="s">
        <v>429</v>
      </c>
      <c r="K1166" s="29" t="s">
        <v>2489</v>
      </c>
      <c r="L1166" s="29" t="s">
        <v>2490</v>
      </c>
      <c r="M1166" s="39">
        <v>303.14522574462416</v>
      </c>
      <c r="N1166" s="39">
        <v>271.39900889801504</v>
      </c>
      <c r="O1166" s="29">
        <v>44197</v>
      </c>
      <c r="P1166" s="29">
        <v>44524</v>
      </c>
      <c r="Q1166" s="40">
        <v>0.8952772</v>
      </c>
      <c r="R1166" s="39">
        <v>271.39900889801504</v>
      </c>
      <c r="S1166" s="39">
        <v>0</v>
      </c>
      <c r="T1166" s="39">
        <v>0</v>
      </c>
      <c r="U1166" s="39">
        <v>0</v>
      </c>
      <c r="V1166" s="39">
        <v>0</v>
      </c>
      <c r="W1166" s="29" t="s">
        <v>1357</v>
      </c>
      <c r="X1166" s="29" t="s">
        <v>258</v>
      </c>
      <c r="Y1166" s="29" t="s">
        <v>1349</v>
      </c>
      <c r="Z1166" s="41" t="s">
        <v>1349</v>
      </c>
      <c r="AA1166" s="42" t="s">
        <v>1349</v>
      </c>
      <c r="AB1166" s="29" t="s">
        <v>258</v>
      </c>
      <c r="AC1166" s="29" t="s">
        <v>258</v>
      </c>
      <c r="AD1166" s="29" t="s">
        <v>258</v>
      </c>
      <c r="AE1166" s="29" t="s">
        <v>1353</v>
      </c>
      <c r="AF1166" s="29" t="s">
        <v>1368</v>
      </c>
      <c r="AG1166" s="183" t="s">
        <v>1369</v>
      </c>
      <c r="AH1166" s="29" t="s">
        <v>1413</v>
      </c>
      <c r="AI1166" s="29" t="s">
        <v>1357</v>
      </c>
      <c r="AJ1166" s="29" t="s">
        <v>258</v>
      </c>
      <c r="AK1166" s="29" t="s">
        <v>258</v>
      </c>
      <c r="AL1166" s="29" t="s">
        <v>13326</v>
      </c>
    </row>
    <row r="1167" spans="1:38" x14ac:dyDescent="0.2">
      <c r="A1167" s="35" t="s">
        <v>16</v>
      </c>
      <c r="B1167" s="36">
        <v>5081</v>
      </c>
      <c r="C1167" s="36"/>
      <c r="D1167" s="36" t="s">
        <v>1349</v>
      </c>
      <c r="E1167" s="37" t="s">
        <v>2872</v>
      </c>
      <c r="F1167" s="38" t="s">
        <v>1269</v>
      </c>
      <c r="G1167" s="38" t="s">
        <v>1271</v>
      </c>
      <c r="H1167" s="35" t="s">
        <v>1440</v>
      </c>
      <c r="I1167" s="35"/>
      <c r="J1167" s="29" t="s">
        <v>1371</v>
      </c>
      <c r="K1167" s="29" t="s">
        <v>1371</v>
      </c>
      <c r="L1167" s="29" t="s">
        <v>1384</v>
      </c>
      <c r="M1167" s="39">
        <v>85.225073283267747</v>
      </c>
      <c r="N1167" s="39">
        <v>396.90034223134836</v>
      </c>
      <c r="O1167" s="29">
        <v>44197</v>
      </c>
      <c r="P1167" s="29">
        <v>45898</v>
      </c>
      <c r="Q1167" s="40">
        <v>4.6570841999999999</v>
      </c>
      <c r="R1167" s="39">
        <v>85.116700889801507</v>
      </c>
      <c r="S1167" s="39">
        <v>85.116700889801507</v>
      </c>
      <c r="T1167" s="39">
        <v>85.116700889801507</v>
      </c>
      <c r="U1167" s="39">
        <v>85.349897330595482</v>
      </c>
      <c r="V1167" s="39">
        <v>56.200342231348394</v>
      </c>
      <c r="W1167" s="29" t="s">
        <v>265</v>
      </c>
      <c r="X1167" s="29" t="s">
        <v>11773</v>
      </c>
      <c r="Y1167" s="29">
        <v>45275</v>
      </c>
      <c r="Z1167" s="41" t="s">
        <v>11760</v>
      </c>
      <c r="AA1167" s="42" t="s">
        <v>1349</v>
      </c>
      <c r="AB1167" s="29" t="s">
        <v>258</v>
      </c>
      <c r="AC1167" s="29" t="s">
        <v>258</v>
      </c>
      <c r="AD1167" s="29" t="s">
        <v>265</v>
      </c>
      <c r="AE1167" s="29" t="s">
        <v>1353</v>
      </c>
      <c r="AF1167" s="29" t="s">
        <v>1368</v>
      </c>
      <c r="AG1167" s="183" t="s">
        <v>1369</v>
      </c>
      <c r="AH1167" s="29" t="s">
        <v>1356</v>
      </c>
      <c r="AI1167" s="29" t="s">
        <v>1357</v>
      </c>
      <c r="AJ1167" s="29" t="s">
        <v>258</v>
      </c>
      <c r="AK1167" s="29" t="s">
        <v>258</v>
      </c>
      <c r="AL1167" s="29" t="s">
        <v>13327</v>
      </c>
    </row>
    <row r="1168" spans="1:38" x14ac:dyDescent="0.2">
      <c r="A1168" s="35" t="s">
        <v>16</v>
      </c>
      <c r="B1168" s="36">
        <v>5082</v>
      </c>
      <c r="C1168" s="36"/>
      <c r="D1168" s="36" t="s">
        <v>1349</v>
      </c>
      <c r="E1168" s="37" t="s">
        <v>2873</v>
      </c>
      <c r="F1168" s="38" t="s">
        <v>1269</v>
      </c>
      <c r="G1168" s="38" t="s">
        <v>1445</v>
      </c>
      <c r="H1168" s="35" t="s">
        <v>330</v>
      </c>
      <c r="I1168" s="35"/>
      <c r="J1168" s="29" t="s">
        <v>281</v>
      </c>
      <c r="K1168" s="29" t="s">
        <v>282</v>
      </c>
      <c r="L1168" s="29" t="s">
        <v>1384</v>
      </c>
      <c r="M1168" s="39">
        <v>62.107012435135879</v>
      </c>
      <c r="N1168" s="39">
        <v>310.32251334702261</v>
      </c>
      <c r="O1168" s="29">
        <v>44197</v>
      </c>
      <c r="P1168" s="29">
        <v>46022</v>
      </c>
      <c r="Q1168" s="40">
        <v>4.9965776999999996</v>
      </c>
      <c r="R1168" s="39">
        <v>62.030513347022591</v>
      </c>
      <c r="S1168" s="39">
        <v>62.030513347022591</v>
      </c>
      <c r="T1168" s="39">
        <v>62.030513347022591</v>
      </c>
      <c r="U1168" s="39">
        <v>62.200459958932235</v>
      </c>
      <c r="V1168" s="39">
        <v>62.030513347022591</v>
      </c>
      <c r="W1168" s="29" t="s">
        <v>1357</v>
      </c>
      <c r="X1168" s="29" t="s">
        <v>258</v>
      </c>
      <c r="Y1168" s="29" t="s">
        <v>1349</v>
      </c>
      <c r="Z1168" s="41" t="s">
        <v>1349</v>
      </c>
      <c r="AA1168" s="42" t="s">
        <v>1349</v>
      </c>
      <c r="AB1168" s="29" t="s">
        <v>258</v>
      </c>
      <c r="AC1168" s="29" t="s">
        <v>258</v>
      </c>
      <c r="AD1168" s="29" t="s">
        <v>265</v>
      </c>
      <c r="AE1168" s="29" t="s">
        <v>1353</v>
      </c>
      <c r="AF1168" s="29" t="s">
        <v>1368</v>
      </c>
      <c r="AG1168" s="183" t="s">
        <v>1369</v>
      </c>
      <c r="AH1168" s="29" t="s">
        <v>1356</v>
      </c>
      <c r="AI1168" s="29" t="s">
        <v>1357</v>
      </c>
      <c r="AJ1168" s="29" t="s">
        <v>258</v>
      </c>
      <c r="AK1168" s="29" t="s">
        <v>258</v>
      </c>
      <c r="AL1168" s="29" t="s">
        <v>13326</v>
      </c>
    </row>
    <row r="1169" spans="1:38" x14ac:dyDescent="0.2">
      <c r="A1169" s="35" t="s">
        <v>16</v>
      </c>
      <c r="B1169" s="36">
        <v>5087</v>
      </c>
      <c r="C1169" s="36"/>
      <c r="D1169" s="36" t="s">
        <v>1349</v>
      </c>
      <c r="E1169" s="37" t="s">
        <v>2874</v>
      </c>
      <c r="F1169" s="38" t="s">
        <v>1269</v>
      </c>
      <c r="G1169" s="38" t="s">
        <v>1273</v>
      </c>
      <c r="H1169" s="35" t="s">
        <v>1393</v>
      </c>
      <c r="I1169" s="35"/>
      <c r="J1169" s="29" t="s">
        <v>1371</v>
      </c>
      <c r="K1169" s="29" t="s">
        <v>1371</v>
      </c>
      <c r="L1169" s="29" t="s">
        <v>1384</v>
      </c>
      <c r="M1169" s="39">
        <v>92.047698553621686</v>
      </c>
      <c r="N1169" s="39">
        <v>134.07084188911705</v>
      </c>
      <c r="O1169" s="29">
        <v>44197</v>
      </c>
      <c r="P1169" s="29">
        <v>44729</v>
      </c>
      <c r="Q1169" s="40">
        <v>1.4565366</v>
      </c>
      <c r="R1169" s="39">
        <v>91.812114989733061</v>
      </c>
      <c r="S1169" s="39">
        <v>42.25872689938398</v>
      </c>
      <c r="T1169" s="39">
        <v>0</v>
      </c>
      <c r="U1169" s="39">
        <v>0</v>
      </c>
      <c r="V1169" s="39">
        <v>0</v>
      </c>
      <c r="W1169" s="29" t="s">
        <v>1357</v>
      </c>
      <c r="X1169" s="29" t="s">
        <v>258</v>
      </c>
      <c r="Y1169" s="29" t="s">
        <v>1349</v>
      </c>
      <c r="Z1169" s="41" t="s">
        <v>1349</v>
      </c>
      <c r="AA1169" s="42" t="s">
        <v>1349</v>
      </c>
      <c r="AB1169" s="29" t="s">
        <v>258</v>
      </c>
      <c r="AC1169" s="29" t="s">
        <v>258</v>
      </c>
      <c r="AD1169" s="29" t="s">
        <v>265</v>
      </c>
      <c r="AE1169" s="29" t="s">
        <v>1353</v>
      </c>
      <c r="AF1169" s="29" t="s">
        <v>1368</v>
      </c>
      <c r="AG1169" s="183" t="s">
        <v>1369</v>
      </c>
      <c r="AH1169" s="29" t="s">
        <v>1413</v>
      </c>
      <c r="AI1169" s="29" t="s">
        <v>1357</v>
      </c>
      <c r="AJ1169" s="29" t="s">
        <v>258</v>
      </c>
      <c r="AK1169" s="29" t="s">
        <v>258</v>
      </c>
      <c r="AL1169" s="29" t="s">
        <v>13326</v>
      </c>
    </row>
    <row r="1170" spans="1:38" x14ac:dyDescent="0.2">
      <c r="A1170" s="35" t="s">
        <v>16</v>
      </c>
      <c r="B1170" s="36">
        <v>5088</v>
      </c>
      <c r="C1170" s="36"/>
      <c r="D1170" s="36" t="s">
        <v>1349</v>
      </c>
      <c r="E1170" s="37" t="s">
        <v>2875</v>
      </c>
      <c r="F1170" s="38" t="s">
        <v>1266</v>
      </c>
      <c r="G1170" s="38" t="s">
        <v>1267</v>
      </c>
      <c r="H1170" s="35" t="s">
        <v>1177</v>
      </c>
      <c r="I1170" s="35"/>
      <c r="J1170" s="29" t="s">
        <v>274</v>
      </c>
      <c r="K1170" s="29" t="s">
        <v>1446</v>
      </c>
      <c r="L1170" s="29" t="s">
        <v>2153</v>
      </c>
      <c r="M1170" s="39">
        <v>59.838886146065882</v>
      </c>
      <c r="N1170" s="39">
        <v>80.931991786447654</v>
      </c>
      <c r="O1170" s="29">
        <v>44197</v>
      </c>
      <c r="P1170" s="29">
        <v>44691</v>
      </c>
      <c r="Q1170" s="40">
        <v>1.3524982999999999</v>
      </c>
      <c r="R1170" s="39">
        <v>59.677125256673513</v>
      </c>
      <c r="S1170" s="39">
        <v>21.254866529774127</v>
      </c>
      <c r="T1170" s="39">
        <v>0</v>
      </c>
      <c r="U1170" s="39">
        <v>0</v>
      </c>
      <c r="V1170" s="39">
        <v>0</v>
      </c>
      <c r="W1170" s="29" t="s">
        <v>1357</v>
      </c>
      <c r="X1170" s="29" t="s">
        <v>258</v>
      </c>
      <c r="Y1170" s="29" t="s">
        <v>1349</v>
      </c>
      <c r="Z1170" s="41" t="s">
        <v>1349</v>
      </c>
      <c r="AA1170" s="42" t="s">
        <v>1349</v>
      </c>
      <c r="AB1170" s="29" t="s">
        <v>258</v>
      </c>
      <c r="AC1170" s="29" t="s">
        <v>258</v>
      </c>
      <c r="AD1170" s="29" t="s">
        <v>258</v>
      </c>
      <c r="AE1170" s="29" t="s">
        <v>1367</v>
      </c>
      <c r="AF1170" s="29" t="s">
        <v>2154</v>
      </c>
      <c r="AG1170" s="183" t="s">
        <v>2155</v>
      </c>
      <c r="AH1170" s="29" t="s">
        <v>1413</v>
      </c>
      <c r="AI1170" s="29" t="s">
        <v>1357</v>
      </c>
      <c r="AJ1170" s="29" t="s">
        <v>258</v>
      </c>
      <c r="AK1170" s="29" t="s">
        <v>258</v>
      </c>
      <c r="AL1170" s="29" t="s">
        <v>13326</v>
      </c>
    </row>
    <row r="1171" spans="1:38" x14ac:dyDescent="0.2">
      <c r="A1171" s="35" t="s">
        <v>16</v>
      </c>
      <c r="B1171" s="36">
        <v>5089</v>
      </c>
      <c r="C1171" s="36"/>
      <c r="D1171" s="36" t="s">
        <v>1349</v>
      </c>
      <c r="E1171" s="37" t="s">
        <v>2876</v>
      </c>
      <c r="F1171" s="38" t="s">
        <v>1269</v>
      </c>
      <c r="G1171" s="38" t="s">
        <v>1273</v>
      </c>
      <c r="H1171" s="35" t="s">
        <v>1393</v>
      </c>
      <c r="I1171" s="35"/>
      <c r="J1171" s="29" t="s">
        <v>484</v>
      </c>
      <c r="K1171" s="29" t="s">
        <v>1365</v>
      </c>
      <c r="L1171" s="29" t="s">
        <v>1366</v>
      </c>
      <c r="M1171" s="39">
        <v>31.152365100320548</v>
      </c>
      <c r="N1171" s="39">
        <v>41.195323750855579</v>
      </c>
      <c r="O1171" s="29">
        <v>44197</v>
      </c>
      <c r="P1171" s="29">
        <v>44680</v>
      </c>
      <c r="Q1171" s="40">
        <v>1.3223819000000001</v>
      </c>
      <c r="R1171" s="39">
        <v>31.066721423682409</v>
      </c>
      <c r="S1171" s="39">
        <v>10.128602327173169</v>
      </c>
      <c r="T1171" s="39">
        <v>0</v>
      </c>
      <c r="U1171" s="39">
        <v>0</v>
      </c>
      <c r="V1171" s="39">
        <v>0</v>
      </c>
      <c r="W1171" s="29" t="s">
        <v>1357</v>
      </c>
      <c r="X1171" s="29" t="s">
        <v>258</v>
      </c>
      <c r="Y1171" s="29" t="s">
        <v>1349</v>
      </c>
      <c r="Z1171" s="41" t="s">
        <v>1349</v>
      </c>
      <c r="AA1171" s="42" t="s">
        <v>1349</v>
      </c>
      <c r="AB1171" s="29" t="s">
        <v>258</v>
      </c>
      <c r="AC1171" s="29" t="s">
        <v>258</v>
      </c>
      <c r="AD1171" s="29" t="s">
        <v>265</v>
      </c>
      <c r="AE1171" s="29" t="s">
        <v>1367</v>
      </c>
      <c r="AF1171" s="29" t="s">
        <v>1368</v>
      </c>
      <c r="AG1171" s="183" t="s">
        <v>1369</v>
      </c>
      <c r="AH1171" s="29" t="s">
        <v>1413</v>
      </c>
      <c r="AI1171" s="29" t="s">
        <v>1357</v>
      </c>
      <c r="AJ1171" s="29" t="s">
        <v>258</v>
      </c>
      <c r="AK1171" s="29" t="s">
        <v>258</v>
      </c>
      <c r="AL1171" s="29" t="s">
        <v>13326</v>
      </c>
    </row>
    <row r="1172" spans="1:38" x14ac:dyDescent="0.2">
      <c r="A1172" s="35" t="s">
        <v>16</v>
      </c>
      <c r="B1172" s="36">
        <v>5090</v>
      </c>
      <c r="C1172" s="36"/>
      <c r="D1172" s="36" t="s">
        <v>1349</v>
      </c>
      <c r="E1172" s="37" t="s">
        <v>2877</v>
      </c>
      <c r="F1172" s="38" t="s">
        <v>1269</v>
      </c>
      <c r="G1172" s="38" t="s">
        <v>1273</v>
      </c>
      <c r="H1172" s="35" t="s">
        <v>1393</v>
      </c>
      <c r="I1172" s="35"/>
      <c r="J1172" s="29" t="s">
        <v>1371</v>
      </c>
      <c r="K1172" s="29" t="s">
        <v>1371</v>
      </c>
      <c r="L1172" s="29" t="s">
        <v>1384</v>
      </c>
      <c r="M1172" s="39">
        <v>49.104086675291512</v>
      </c>
      <c r="N1172" s="39">
        <v>56.733535934291581</v>
      </c>
      <c r="O1172" s="29">
        <v>44197</v>
      </c>
      <c r="P1172" s="29">
        <v>44619</v>
      </c>
      <c r="Q1172" s="40">
        <v>1.155373</v>
      </c>
      <c r="R1172" s="39">
        <v>48.954469541409992</v>
      </c>
      <c r="S1172" s="39">
        <v>7.779066392881588</v>
      </c>
      <c r="T1172" s="39">
        <v>0</v>
      </c>
      <c r="U1172" s="39">
        <v>0</v>
      </c>
      <c r="V1172" s="39">
        <v>0</v>
      </c>
      <c r="W1172" s="29" t="s">
        <v>1357</v>
      </c>
      <c r="X1172" s="29" t="s">
        <v>258</v>
      </c>
      <c r="Y1172" s="29" t="s">
        <v>1349</v>
      </c>
      <c r="Z1172" s="41" t="s">
        <v>1349</v>
      </c>
      <c r="AA1172" s="42" t="s">
        <v>1349</v>
      </c>
      <c r="AB1172" s="29" t="s">
        <v>258</v>
      </c>
      <c r="AC1172" s="29" t="s">
        <v>258</v>
      </c>
      <c r="AD1172" s="29" t="s">
        <v>265</v>
      </c>
      <c r="AE1172" s="29" t="s">
        <v>1353</v>
      </c>
      <c r="AF1172" s="29" t="s">
        <v>1368</v>
      </c>
      <c r="AG1172" s="183" t="s">
        <v>1369</v>
      </c>
      <c r="AH1172" s="29" t="s">
        <v>1413</v>
      </c>
      <c r="AI1172" s="29" t="s">
        <v>1357</v>
      </c>
      <c r="AJ1172" s="29" t="s">
        <v>258</v>
      </c>
      <c r="AK1172" s="29" t="s">
        <v>258</v>
      </c>
      <c r="AL1172" s="29" t="s">
        <v>13326</v>
      </c>
    </row>
    <row r="1173" spans="1:38" x14ac:dyDescent="0.2">
      <c r="A1173" s="35" t="s">
        <v>16</v>
      </c>
      <c r="B1173" s="36">
        <v>5093</v>
      </c>
      <c r="C1173" s="36"/>
      <c r="D1173" s="36" t="s">
        <v>1349</v>
      </c>
      <c r="E1173" s="37" t="s">
        <v>2878</v>
      </c>
      <c r="F1173" s="38" t="s">
        <v>1269</v>
      </c>
      <c r="G1173" s="38" t="s">
        <v>1271</v>
      </c>
      <c r="H1173" s="35" t="s">
        <v>1440</v>
      </c>
      <c r="I1173" s="35"/>
      <c r="J1173" s="29" t="s">
        <v>484</v>
      </c>
      <c r="K1173" s="29" t="s">
        <v>1383</v>
      </c>
      <c r="L1173" s="29" t="s">
        <v>1384</v>
      </c>
      <c r="M1173" s="39">
        <v>207.01583380421479</v>
      </c>
      <c r="N1173" s="39">
        <v>274.32078028747435</v>
      </c>
      <c r="O1173" s="29">
        <v>44197</v>
      </c>
      <c r="P1173" s="29">
        <v>44681</v>
      </c>
      <c r="Q1173" s="40">
        <v>1.3251198</v>
      </c>
      <c r="R1173" s="39">
        <v>206.44759753593428</v>
      </c>
      <c r="S1173" s="39">
        <v>67.873182751540043</v>
      </c>
      <c r="T1173" s="39">
        <v>0</v>
      </c>
      <c r="U1173" s="39">
        <v>0</v>
      </c>
      <c r="V1173" s="39">
        <v>0</v>
      </c>
      <c r="W1173" s="29" t="s">
        <v>1357</v>
      </c>
      <c r="X1173" s="29" t="s">
        <v>258</v>
      </c>
      <c r="Y1173" s="29" t="s">
        <v>1349</v>
      </c>
      <c r="Z1173" s="41" t="s">
        <v>1349</v>
      </c>
      <c r="AA1173" s="42" t="s">
        <v>1349</v>
      </c>
      <c r="AB1173" s="29" t="s">
        <v>258</v>
      </c>
      <c r="AC1173" s="29" t="s">
        <v>258</v>
      </c>
      <c r="AD1173" s="29" t="s">
        <v>265</v>
      </c>
      <c r="AE1173" s="29" t="s">
        <v>1353</v>
      </c>
      <c r="AF1173" s="29" t="s">
        <v>1368</v>
      </c>
      <c r="AG1173" s="183" t="s">
        <v>1369</v>
      </c>
      <c r="AH1173" s="29" t="s">
        <v>1413</v>
      </c>
      <c r="AI1173" s="29" t="s">
        <v>1357</v>
      </c>
      <c r="AJ1173" s="29" t="s">
        <v>258</v>
      </c>
      <c r="AK1173" s="29" t="s">
        <v>258</v>
      </c>
      <c r="AL1173" s="29" t="s">
        <v>13326</v>
      </c>
    </row>
    <row r="1174" spans="1:38" x14ac:dyDescent="0.2">
      <c r="A1174" s="35" t="s">
        <v>16</v>
      </c>
      <c r="B1174" s="36">
        <v>5094</v>
      </c>
      <c r="C1174" s="36"/>
      <c r="D1174" s="36" t="s">
        <v>1349</v>
      </c>
      <c r="E1174" s="37" t="s">
        <v>2879</v>
      </c>
      <c r="F1174" s="38" t="s">
        <v>1269</v>
      </c>
      <c r="G1174" s="38" t="s">
        <v>1271</v>
      </c>
      <c r="H1174" s="35" t="s">
        <v>1440</v>
      </c>
      <c r="I1174" s="35"/>
      <c r="J1174" s="29" t="s">
        <v>1371</v>
      </c>
      <c r="K1174" s="29" t="s">
        <v>1371</v>
      </c>
      <c r="L1174" s="29" t="s">
        <v>1384</v>
      </c>
      <c r="M1174" s="39">
        <v>94.731879196408499</v>
      </c>
      <c r="N1174" s="39">
        <v>473.33519507186861</v>
      </c>
      <c r="O1174" s="29">
        <v>44197</v>
      </c>
      <c r="P1174" s="29">
        <v>46022</v>
      </c>
      <c r="Q1174" s="40">
        <v>4.9965776999999996</v>
      </c>
      <c r="R1174" s="39">
        <v>94.615195071868584</v>
      </c>
      <c r="S1174" s="39">
        <v>94.615195071868584</v>
      </c>
      <c r="T1174" s="39">
        <v>94.615195071868584</v>
      </c>
      <c r="U1174" s="39">
        <v>94.874414784394261</v>
      </c>
      <c r="V1174" s="39">
        <v>94.615195071868584</v>
      </c>
      <c r="W1174" s="29" t="s">
        <v>265</v>
      </c>
      <c r="X1174" s="29" t="s">
        <v>11773</v>
      </c>
      <c r="Y1174" s="29">
        <v>45275</v>
      </c>
      <c r="Z1174" s="41" t="s">
        <v>11760</v>
      </c>
      <c r="AA1174" s="42" t="s">
        <v>1349</v>
      </c>
      <c r="AB1174" s="29" t="s">
        <v>258</v>
      </c>
      <c r="AC1174" s="29" t="s">
        <v>258</v>
      </c>
      <c r="AD1174" s="29" t="s">
        <v>265</v>
      </c>
      <c r="AE1174" s="29" t="s">
        <v>1353</v>
      </c>
      <c r="AF1174" s="29" t="s">
        <v>1368</v>
      </c>
      <c r="AG1174" s="183" t="s">
        <v>1369</v>
      </c>
      <c r="AH1174" s="29" t="s">
        <v>1356</v>
      </c>
      <c r="AI1174" s="29" t="s">
        <v>1357</v>
      </c>
      <c r="AJ1174" s="29" t="s">
        <v>258</v>
      </c>
      <c r="AK1174" s="29" t="s">
        <v>258</v>
      </c>
      <c r="AL1174" s="29" t="s">
        <v>13327</v>
      </c>
    </row>
    <row r="1175" spans="1:38" x14ac:dyDescent="0.2">
      <c r="A1175" s="35" t="s">
        <v>16</v>
      </c>
      <c r="B1175" s="36">
        <v>5096</v>
      </c>
      <c r="C1175" s="36"/>
      <c r="D1175" s="36" t="s">
        <v>1349</v>
      </c>
      <c r="E1175" s="37" t="s">
        <v>2880</v>
      </c>
      <c r="F1175" s="38" t="s">
        <v>1269</v>
      </c>
      <c r="G1175" s="38" t="s">
        <v>1273</v>
      </c>
      <c r="H1175" s="35" t="s">
        <v>1393</v>
      </c>
      <c r="I1175" s="35"/>
      <c r="J1175" s="29" t="s">
        <v>1371</v>
      </c>
      <c r="K1175" s="29" t="s">
        <v>1371</v>
      </c>
      <c r="L1175" s="29" t="s">
        <v>1366</v>
      </c>
      <c r="M1175" s="39">
        <v>11.768128265095397</v>
      </c>
      <c r="N1175" s="39">
        <v>10.761273100616018</v>
      </c>
      <c r="O1175" s="29">
        <v>44197</v>
      </c>
      <c r="P1175" s="29">
        <v>44531</v>
      </c>
      <c r="Q1175" s="40">
        <v>0.91444219999999998</v>
      </c>
      <c r="R1175" s="39">
        <v>10.761273100616018</v>
      </c>
      <c r="S1175" s="39">
        <v>0</v>
      </c>
      <c r="T1175" s="39">
        <v>0</v>
      </c>
      <c r="U1175" s="39">
        <v>0</v>
      </c>
      <c r="V1175" s="39">
        <v>0</v>
      </c>
      <c r="W1175" s="29" t="s">
        <v>1357</v>
      </c>
      <c r="X1175" s="29" t="s">
        <v>258</v>
      </c>
      <c r="Y1175" s="29" t="s">
        <v>1349</v>
      </c>
      <c r="Z1175" s="41" t="s">
        <v>1349</v>
      </c>
      <c r="AA1175" s="42" t="s">
        <v>1349</v>
      </c>
      <c r="AB1175" s="29" t="s">
        <v>258</v>
      </c>
      <c r="AC1175" s="29" t="s">
        <v>258</v>
      </c>
      <c r="AD1175" s="29" t="s">
        <v>265</v>
      </c>
      <c r="AE1175" s="29" t="s">
        <v>1367</v>
      </c>
      <c r="AF1175" s="29" t="s">
        <v>1368</v>
      </c>
      <c r="AG1175" s="183" t="s">
        <v>1369</v>
      </c>
      <c r="AH1175" s="29" t="s">
        <v>1413</v>
      </c>
      <c r="AI1175" s="29" t="s">
        <v>1357</v>
      </c>
      <c r="AJ1175" s="29" t="s">
        <v>258</v>
      </c>
      <c r="AK1175" s="29" t="s">
        <v>258</v>
      </c>
      <c r="AL1175" s="29" t="s">
        <v>13326</v>
      </c>
    </row>
    <row r="1176" spans="1:38" x14ac:dyDescent="0.2">
      <c r="A1176" s="35" t="s">
        <v>16</v>
      </c>
      <c r="B1176" s="36">
        <v>5098</v>
      </c>
      <c r="C1176" s="36"/>
      <c r="D1176" s="36" t="s">
        <v>1349</v>
      </c>
      <c r="E1176" s="37" t="s">
        <v>2881</v>
      </c>
      <c r="F1176" s="38" t="s">
        <v>1269</v>
      </c>
      <c r="G1176" s="38" t="s">
        <v>1445</v>
      </c>
      <c r="H1176" s="35" t="s">
        <v>330</v>
      </c>
      <c r="I1176" s="35"/>
      <c r="J1176" s="29" t="s">
        <v>274</v>
      </c>
      <c r="K1176" s="29" t="s">
        <v>1583</v>
      </c>
      <c r="L1176" s="29" t="s">
        <v>2324</v>
      </c>
      <c r="M1176" s="39">
        <v>56.990866874496795</v>
      </c>
      <c r="N1176" s="39">
        <v>270.40430390143734</v>
      </c>
      <c r="O1176" s="29">
        <v>44197</v>
      </c>
      <c r="P1176" s="29">
        <v>45930</v>
      </c>
      <c r="Q1176" s="40">
        <v>4.7446954000000003</v>
      </c>
      <c r="R1176" s="39">
        <v>56.919014373716628</v>
      </c>
      <c r="S1176" s="39">
        <v>56.919014373716628</v>
      </c>
      <c r="T1176" s="39">
        <v>56.919014373716628</v>
      </c>
      <c r="U1176" s="39">
        <v>57.074956878850102</v>
      </c>
      <c r="V1176" s="39">
        <v>42.572303901437373</v>
      </c>
      <c r="W1176" s="29" t="s">
        <v>265</v>
      </c>
      <c r="X1176" s="29" t="s">
        <v>11773</v>
      </c>
      <c r="Y1176" s="29">
        <v>45229</v>
      </c>
      <c r="Z1176" s="41" t="s">
        <v>11758</v>
      </c>
      <c r="AA1176" s="42" t="s">
        <v>1349</v>
      </c>
      <c r="AB1176" s="29" t="s">
        <v>258</v>
      </c>
      <c r="AC1176" s="29" t="s">
        <v>258</v>
      </c>
      <c r="AD1176" s="29" t="s">
        <v>265</v>
      </c>
      <c r="AE1176" s="29" t="s">
        <v>1367</v>
      </c>
      <c r="AF1176" s="29" t="s">
        <v>1378</v>
      </c>
      <c r="AG1176" s="183" t="s">
        <v>1379</v>
      </c>
      <c r="AH1176" s="29" t="s">
        <v>1356</v>
      </c>
      <c r="AI1176" s="29" t="s">
        <v>1357</v>
      </c>
      <c r="AJ1176" s="29" t="s">
        <v>258</v>
      </c>
      <c r="AK1176" s="29" t="s">
        <v>258</v>
      </c>
      <c r="AL1176" s="29" t="s">
        <v>13327</v>
      </c>
    </row>
    <row r="1177" spans="1:38" x14ac:dyDescent="0.2">
      <c r="A1177" s="35" t="s">
        <v>16</v>
      </c>
      <c r="B1177" s="36">
        <v>5099</v>
      </c>
      <c r="C1177" s="36"/>
      <c r="D1177" s="36" t="s">
        <v>1349</v>
      </c>
      <c r="E1177" s="37" t="s">
        <v>2882</v>
      </c>
      <c r="F1177" s="38" t="s">
        <v>1269</v>
      </c>
      <c r="G1177" s="38" t="s">
        <v>1273</v>
      </c>
      <c r="H1177" s="35" t="s">
        <v>1393</v>
      </c>
      <c r="I1177" s="35"/>
      <c r="J1177" s="29" t="s">
        <v>484</v>
      </c>
      <c r="K1177" s="29" t="s">
        <v>1365</v>
      </c>
      <c r="L1177" s="29" t="s">
        <v>1366</v>
      </c>
      <c r="M1177" s="39">
        <v>45.65067431522953</v>
      </c>
      <c r="N1177" s="39">
        <v>57.118023271731694</v>
      </c>
      <c r="O1177" s="29">
        <v>44197</v>
      </c>
      <c r="P1177" s="29">
        <v>44654</v>
      </c>
      <c r="Q1177" s="40">
        <v>1.2511977999999999</v>
      </c>
      <c r="R1177" s="39">
        <v>45.519822039698838</v>
      </c>
      <c r="S1177" s="39">
        <v>11.598201232032855</v>
      </c>
      <c r="T1177" s="39">
        <v>0</v>
      </c>
      <c r="U1177" s="39">
        <v>0</v>
      </c>
      <c r="V1177" s="39">
        <v>0</v>
      </c>
      <c r="W1177" s="29" t="s">
        <v>1357</v>
      </c>
      <c r="X1177" s="29" t="s">
        <v>258</v>
      </c>
      <c r="Y1177" s="29" t="s">
        <v>1349</v>
      </c>
      <c r="Z1177" s="41" t="s">
        <v>1349</v>
      </c>
      <c r="AA1177" s="42" t="s">
        <v>1349</v>
      </c>
      <c r="AB1177" s="29" t="s">
        <v>258</v>
      </c>
      <c r="AC1177" s="29" t="s">
        <v>258</v>
      </c>
      <c r="AD1177" s="29" t="s">
        <v>265</v>
      </c>
      <c r="AE1177" s="29" t="s">
        <v>1367</v>
      </c>
      <c r="AF1177" s="29" t="s">
        <v>1368</v>
      </c>
      <c r="AG1177" s="183" t="s">
        <v>1369</v>
      </c>
      <c r="AH1177" s="29" t="s">
        <v>1413</v>
      </c>
      <c r="AI1177" s="29" t="s">
        <v>1357</v>
      </c>
      <c r="AJ1177" s="29" t="s">
        <v>258</v>
      </c>
      <c r="AK1177" s="29" t="s">
        <v>258</v>
      </c>
      <c r="AL1177" s="29" t="s">
        <v>13326</v>
      </c>
    </row>
    <row r="1178" spans="1:38" x14ac:dyDescent="0.2">
      <c r="A1178" s="35" t="s">
        <v>16</v>
      </c>
      <c r="B1178" s="36">
        <v>5100</v>
      </c>
      <c r="C1178" s="36"/>
      <c r="D1178" s="36" t="s">
        <v>1349</v>
      </c>
      <c r="E1178" s="37" t="s">
        <v>2883</v>
      </c>
      <c r="F1178" s="38" t="s">
        <v>1269</v>
      </c>
      <c r="G1178" s="38" t="s">
        <v>1271</v>
      </c>
      <c r="H1178" s="35" t="s">
        <v>1440</v>
      </c>
      <c r="I1178" s="35"/>
      <c r="J1178" s="29" t="s">
        <v>274</v>
      </c>
      <c r="K1178" s="29" t="s">
        <v>1583</v>
      </c>
      <c r="L1178" s="29" t="s">
        <v>1679</v>
      </c>
      <c r="M1178" s="39">
        <v>55.030012911768075</v>
      </c>
      <c r="N1178" s="39">
        <v>53.33504449007529</v>
      </c>
      <c r="O1178" s="29">
        <v>44197</v>
      </c>
      <c r="P1178" s="29">
        <v>44551</v>
      </c>
      <c r="Q1178" s="40">
        <v>0.96919920000000004</v>
      </c>
      <c r="R1178" s="39">
        <v>53.33504449007529</v>
      </c>
      <c r="S1178" s="39">
        <v>0</v>
      </c>
      <c r="T1178" s="39">
        <v>0</v>
      </c>
      <c r="U1178" s="39">
        <v>0</v>
      </c>
      <c r="V1178" s="39">
        <v>0</v>
      </c>
      <c r="W1178" s="29" t="s">
        <v>1357</v>
      </c>
      <c r="X1178" s="29" t="s">
        <v>258</v>
      </c>
      <c r="Y1178" s="29" t="s">
        <v>1349</v>
      </c>
      <c r="Z1178" s="41" t="s">
        <v>1349</v>
      </c>
      <c r="AA1178" s="42" t="s">
        <v>1349</v>
      </c>
      <c r="AB1178" s="29" t="s">
        <v>258</v>
      </c>
      <c r="AC1178" s="29" t="s">
        <v>258</v>
      </c>
      <c r="AD1178" s="29" t="s">
        <v>258</v>
      </c>
      <c r="AE1178" s="29" t="s">
        <v>1367</v>
      </c>
      <c r="AF1178" s="29" t="s">
        <v>1361</v>
      </c>
      <c r="AG1178" s="183" t="s">
        <v>1362</v>
      </c>
      <c r="AH1178" s="29" t="s">
        <v>1413</v>
      </c>
      <c r="AI1178" s="29" t="s">
        <v>1357</v>
      </c>
      <c r="AJ1178" s="29" t="s">
        <v>258</v>
      </c>
      <c r="AK1178" s="29" t="s">
        <v>258</v>
      </c>
      <c r="AL1178" s="29" t="s">
        <v>13326</v>
      </c>
    </row>
    <row r="1179" spans="1:38" x14ac:dyDescent="0.2">
      <c r="A1179" s="35" t="s">
        <v>16</v>
      </c>
      <c r="B1179" s="36">
        <v>5102</v>
      </c>
      <c r="C1179" s="36"/>
      <c r="D1179" s="36" t="s">
        <v>1349</v>
      </c>
      <c r="E1179" s="37" t="s">
        <v>2884</v>
      </c>
      <c r="F1179" s="38" t="s">
        <v>1269</v>
      </c>
      <c r="G1179" s="38" t="s">
        <v>1271</v>
      </c>
      <c r="H1179" s="35" t="s">
        <v>1440</v>
      </c>
      <c r="I1179" s="35"/>
      <c r="J1179" s="29" t="s">
        <v>1371</v>
      </c>
      <c r="K1179" s="29" t="s">
        <v>1371</v>
      </c>
      <c r="L1179" s="29" t="s">
        <v>1384</v>
      </c>
      <c r="M1179" s="39">
        <v>95.13063058099354</v>
      </c>
      <c r="N1179" s="39">
        <v>94.805065023956203</v>
      </c>
      <c r="O1179" s="29">
        <v>44197</v>
      </c>
      <c r="P1179" s="29">
        <v>44561</v>
      </c>
      <c r="Q1179" s="40">
        <v>0.99657770000000001</v>
      </c>
      <c r="R1179" s="39">
        <v>94.805065023956203</v>
      </c>
      <c r="S1179" s="39">
        <v>0</v>
      </c>
      <c r="T1179" s="39">
        <v>0</v>
      </c>
      <c r="U1179" s="39">
        <v>0</v>
      </c>
      <c r="V1179" s="39">
        <v>0</v>
      </c>
      <c r="W1179" s="29" t="s">
        <v>1357</v>
      </c>
      <c r="X1179" s="29" t="s">
        <v>258</v>
      </c>
      <c r="Y1179" s="29" t="s">
        <v>1349</v>
      </c>
      <c r="Z1179" s="41" t="s">
        <v>1349</v>
      </c>
      <c r="AA1179" s="42" t="s">
        <v>1349</v>
      </c>
      <c r="AB1179" s="29" t="s">
        <v>258</v>
      </c>
      <c r="AC1179" s="29" t="s">
        <v>258</v>
      </c>
      <c r="AD1179" s="29" t="s">
        <v>265</v>
      </c>
      <c r="AE1179" s="29" t="s">
        <v>1353</v>
      </c>
      <c r="AF1179" s="29" t="s">
        <v>1368</v>
      </c>
      <c r="AG1179" s="183" t="s">
        <v>1369</v>
      </c>
      <c r="AH1179" s="29" t="s">
        <v>1413</v>
      </c>
      <c r="AI1179" s="29" t="s">
        <v>1357</v>
      </c>
      <c r="AJ1179" s="29" t="s">
        <v>258</v>
      </c>
      <c r="AK1179" s="29" t="s">
        <v>258</v>
      </c>
      <c r="AL1179" s="29" t="s">
        <v>13326</v>
      </c>
    </row>
    <row r="1180" spans="1:38" x14ac:dyDescent="0.2">
      <c r="A1180" s="35" t="s">
        <v>16</v>
      </c>
      <c r="B1180" s="36">
        <v>5105</v>
      </c>
      <c r="C1180" s="36"/>
      <c r="D1180" s="36" t="s">
        <v>1349</v>
      </c>
      <c r="E1180" s="37" t="s">
        <v>2885</v>
      </c>
      <c r="F1180" s="38" t="s">
        <v>1269</v>
      </c>
      <c r="G1180" s="38" t="s">
        <v>1445</v>
      </c>
      <c r="H1180" s="35" t="s">
        <v>12095</v>
      </c>
      <c r="I1180" s="35"/>
      <c r="J1180" s="29" t="s">
        <v>274</v>
      </c>
      <c r="K1180" s="29" t="s">
        <v>1446</v>
      </c>
      <c r="L1180" s="29" t="s">
        <v>2255</v>
      </c>
      <c r="M1180" s="39">
        <v>91.472570296758832</v>
      </c>
      <c r="N1180" s="39">
        <v>91.910833675564675</v>
      </c>
      <c r="O1180" s="29">
        <v>44197</v>
      </c>
      <c r="P1180" s="29">
        <v>44564</v>
      </c>
      <c r="Q1180" s="40">
        <v>1.0047912000000001</v>
      </c>
      <c r="R1180" s="39">
        <v>91.161560574948666</v>
      </c>
      <c r="S1180" s="39">
        <v>0.74927310061601649</v>
      </c>
      <c r="T1180" s="39">
        <v>0</v>
      </c>
      <c r="U1180" s="39">
        <v>0</v>
      </c>
      <c r="V1180" s="39">
        <v>0</v>
      </c>
      <c r="W1180" s="29" t="s">
        <v>1357</v>
      </c>
      <c r="X1180" s="29" t="s">
        <v>258</v>
      </c>
      <c r="Y1180" s="29" t="s">
        <v>1349</v>
      </c>
      <c r="Z1180" s="41" t="s">
        <v>1349</v>
      </c>
      <c r="AA1180" s="42" t="s">
        <v>1349</v>
      </c>
      <c r="AB1180" s="29" t="s">
        <v>258</v>
      </c>
      <c r="AC1180" s="29" t="s">
        <v>258</v>
      </c>
      <c r="AD1180" s="29" t="s">
        <v>258</v>
      </c>
      <c r="AE1180" s="29" t="s">
        <v>1353</v>
      </c>
      <c r="AF1180" s="29" t="s">
        <v>1448</v>
      </c>
      <c r="AG1180" s="183" t="s">
        <v>1449</v>
      </c>
      <c r="AH1180" s="29" t="s">
        <v>1413</v>
      </c>
      <c r="AI1180" s="29" t="s">
        <v>1357</v>
      </c>
      <c r="AJ1180" s="29" t="s">
        <v>258</v>
      </c>
      <c r="AK1180" s="29" t="s">
        <v>258</v>
      </c>
      <c r="AL1180" s="29" t="s">
        <v>13326</v>
      </c>
    </row>
    <row r="1181" spans="1:38" x14ac:dyDescent="0.2">
      <c r="A1181" s="35" t="s">
        <v>16</v>
      </c>
      <c r="B1181" s="36">
        <v>5106</v>
      </c>
      <c r="C1181" s="36"/>
      <c r="D1181" s="36" t="s">
        <v>1349</v>
      </c>
      <c r="E1181" s="37" t="s">
        <v>2886</v>
      </c>
      <c r="F1181" s="38" t="s">
        <v>1269</v>
      </c>
      <c r="G1181" s="38" t="s">
        <v>1271</v>
      </c>
      <c r="H1181" s="35" t="s">
        <v>1440</v>
      </c>
      <c r="I1181" s="35"/>
      <c r="J1181" s="29" t="s">
        <v>281</v>
      </c>
      <c r="K1181" s="29" t="s">
        <v>2666</v>
      </c>
      <c r="L1181" s="29" t="s">
        <v>1394</v>
      </c>
      <c r="M1181" s="39">
        <v>144.30861495952377</v>
      </c>
      <c r="N1181" s="39">
        <v>103.91011088295689</v>
      </c>
      <c r="O1181" s="29">
        <v>44197</v>
      </c>
      <c r="P1181" s="29">
        <v>44460</v>
      </c>
      <c r="Q1181" s="40">
        <v>0.72005479999999999</v>
      </c>
      <c r="R1181" s="39">
        <v>103.91011088295689</v>
      </c>
      <c r="S1181" s="39">
        <v>0</v>
      </c>
      <c r="T1181" s="39">
        <v>0</v>
      </c>
      <c r="U1181" s="39">
        <v>0</v>
      </c>
      <c r="V1181" s="39">
        <v>0</v>
      </c>
      <c r="W1181" s="29" t="s">
        <v>1357</v>
      </c>
      <c r="X1181" s="29" t="s">
        <v>258</v>
      </c>
      <c r="Y1181" s="29" t="s">
        <v>1349</v>
      </c>
      <c r="Z1181" s="41" t="s">
        <v>1349</v>
      </c>
      <c r="AA1181" s="42" t="s">
        <v>1349</v>
      </c>
      <c r="AB1181" s="29" t="s">
        <v>258</v>
      </c>
      <c r="AC1181" s="29" t="s">
        <v>258</v>
      </c>
      <c r="AD1181" s="29" t="s">
        <v>265</v>
      </c>
      <c r="AE1181" s="29" t="s">
        <v>1367</v>
      </c>
      <c r="AF1181" s="29" t="s">
        <v>1368</v>
      </c>
      <c r="AG1181" s="183" t="s">
        <v>1369</v>
      </c>
      <c r="AH1181" s="29" t="s">
        <v>1413</v>
      </c>
      <c r="AI1181" s="29" t="s">
        <v>1357</v>
      </c>
      <c r="AJ1181" s="29" t="s">
        <v>258</v>
      </c>
      <c r="AK1181" s="29" t="s">
        <v>258</v>
      </c>
      <c r="AL1181" s="29" t="s">
        <v>13326</v>
      </c>
    </row>
    <row r="1182" spans="1:38" x14ac:dyDescent="0.2">
      <c r="A1182" s="35" t="s">
        <v>16</v>
      </c>
      <c r="B1182" s="36">
        <v>5112</v>
      </c>
      <c r="C1182" s="36"/>
      <c r="D1182" s="36" t="s">
        <v>1349</v>
      </c>
      <c r="E1182" s="37" t="s">
        <v>2887</v>
      </c>
      <c r="F1182" s="38" t="s">
        <v>1269</v>
      </c>
      <c r="G1182" s="38" t="s">
        <v>1273</v>
      </c>
      <c r="H1182" s="35" t="s">
        <v>1393</v>
      </c>
      <c r="I1182" s="35"/>
      <c r="J1182" s="29" t="s">
        <v>1371</v>
      </c>
      <c r="K1182" s="29" t="s">
        <v>1371</v>
      </c>
      <c r="L1182" s="29" t="s">
        <v>1384</v>
      </c>
      <c r="M1182" s="39">
        <v>48.446365461568426</v>
      </c>
      <c r="N1182" s="39">
        <v>96.693771389459286</v>
      </c>
      <c r="O1182" s="29">
        <v>44197</v>
      </c>
      <c r="P1182" s="29">
        <v>44926</v>
      </c>
      <c r="Q1182" s="40">
        <v>1.9958932</v>
      </c>
      <c r="R1182" s="39">
        <v>48.346885694729643</v>
      </c>
      <c r="S1182" s="39">
        <v>48.346885694729643</v>
      </c>
      <c r="T1182" s="39">
        <v>0</v>
      </c>
      <c r="U1182" s="39">
        <v>0</v>
      </c>
      <c r="V1182" s="39">
        <v>0</v>
      </c>
      <c r="W1182" s="29" t="s">
        <v>265</v>
      </c>
      <c r="X1182" s="29" t="s">
        <v>11773</v>
      </c>
      <c r="Y1182" s="29">
        <v>45258</v>
      </c>
      <c r="Z1182" s="41" t="s">
        <v>11759</v>
      </c>
      <c r="AA1182" s="42" t="s">
        <v>1349</v>
      </c>
      <c r="AB1182" s="29" t="s">
        <v>258</v>
      </c>
      <c r="AC1182" s="29" t="s">
        <v>258</v>
      </c>
      <c r="AD1182" s="29" t="s">
        <v>265</v>
      </c>
      <c r="AE1182" s="29" t="s">
        <v>1353</v>
      </c>
      <c r="AF1182" s="29" t="s">
        <v>1368</v>
      </c>
      <c r="AG1182" s="183" t="s">
        <v>1369</v>
      </c>
      <c r="AH1182" s="29" t="s">
        <v>1413</v>
      </c>
      <c r="AI1182" s="29" t="s">
        <v>1357</v>
      </c>
      <c r="AJ1182" s="29" t="s">
        <v>258</v>
      </c>
      <c r="AK1182" s="29" t="s">
        <v>258</v>
      </c>
      <c r="AL1182" s="29" t="s">
        <v>13327</v>
      </c>
    </row>
    <row r="1183" spans="1:38" x14ac:dyDescent="0.2">
      <c r="A1183" s="35" t="s">
        <v>16</v>
      </c>
      <c r="B1183" s="36">
        <v>5114</v>
      </c>
      <c r="C1183" s="36"/>
      <c r="D1183" s="36" t="s">
        <v>1349</v>
      </c>
      <c r="E1183" s="37" t="s">
        <v>2888</v>
      </c>
      <c r="F1183" s="38" t="s">
        <v>1269</v>
      </c>
      <c r="G1183" s="38" t="s">
        <v>1271</v>
      </c>
      <c r="H1183" s="35" t="s">
        <v>1440</v>
      </c>
      <c r="I1183" s="35"/>
      <c r="J1183" s="29" t="s">
        <v>281</v>
      </c>
      <c r="K1183" s="29" t="s">
        <v>282</v>
      </c>
      <c r="L1183" s="29" t="s">
        <v>1366</v>
      </c>
      <c r="M1183" s="39">
        <v>16.201647717375167</v>
      </c>
      <c r="N1183" s="39">
        <v>26.92511978097194</v>
      </c>
      <c r="O1183" s="29">
        <v>44197</v>
      </c>
      <c r="P1183" s="29">
        <v>44804</v>
      </c>
      <c r="Q1183" s="40">
        <v>1.6618754</v>
      </c>
      <c r="R1183" s="39">
        <v>16.163928815879537</v>
      </c>
      <c r="S1183" s="39">
        <v>10.761190965092403</v>
      </c>
      <c r="T1183" s="39">
        <v>0</v>
      </c>
      <c r="U1183" s="39">
        <v>0</v>
      </c>
      <c r="V1183" s="39">
        <v>0</v>
      </c>
      <c r="W1183" s="29" t="s">
        <v>1357</v>
      </c>
      <c r="X1183" s="29" t="s">
        <v>258</v>
      </c>
      <c r="Y1183" s="29" t="s">
        <v>1349</v>
      </c>
      <c r="Z1183" s="41" t="s">
        <v>1349</v>
      </c>
      <c r="AA1183" s="42" t="s">
        <v>1349</v>
      </c>
      <c r="AB1183" s="29" t="s">
        <v>258</v>
      </c>
      <c r="AC1183" s="29" t="s">
        <v>258</v>
      </c>
      <c r="AD1183" s="29" t="s">
        <v>265</v>
      </c>
      <c r="AE1183" s="29" t="s">
        <v>1367</v>
      </c>
      <c r="AF1183" s="29" t="s">
        <v>1368</v>
      </c>
      <c r="AG1183" s="183" t="s">
        <v>1369</v>
      </c>
      <c r="AH1183" s="29" t="s">
        <v>1413</v>
      </c>
      <c r="AI1183" s="29" t="s">
        <v>1357</v>
      </c>
      <c r="AJ1183" s="29" t="s">
        <v>258</v>
      </c>
      <c r="AK1183" s="29" t="s">
        <v>258</v>
      </c>
      <c r="AL1183" s="29" t="s">
        <v>13326</v>
      </c>
    </row>
    <row r="1184" spans="1:38" x14ac:dyDescent="0.2">
      <c r="A1184" s="35" t="s">
        <v>16</v>
      </c>
      <c r="B1184" s="36">
        <v>5119</v>
      </c>
      <c r="C1184" s="36"/>
      <c r="D1184" s="36" t="s">
        <v>1349</v>
      </c>
      <c r="E1184" s="37" t="s">
        <v>2889</v>
      </c>
      <c r="F1184" s="38" t="s">
        <v>1269</v>
      </c>
      <c r="G1184" s="38" t="s">
        <v>1271</v>
      </c>
      <c r="H1184" s="35" t="s">
        <v>1440</v>
      </c>
      <c r="I1184" s="35"/>
      <c r="J1184" s="29" t="s">
        <v>281</v>
      </c>
      <c r="K1184" s="29" t="s">
        <v>2666</v>
      </c>
      <c r="L1184" s="29" t="s">
        <v>1394</v>
      </c>
      <c r="M1184" s="39">
        <v>144.29053949667747</v>
      </c>
      <c r="N1184" s="39">
        <v>107.45250102669404</v>
      </c>
      <c r="O1184" s="29">
        <v>44197</v>
      </c>
      <c r="P1184" s="29">
        <v>44469</v>
      </c>
      <c r="Q1184" s="40">
        <v>0.74469540000000001</v>
      </c>
      <c r="R1184" s="39">
        <v>107.45250102669404</v>
      </c>
      <c r="S1184" s="39">
        <v>0</v>
      </c>
      <c r="T1184" s="39">
        <v>0</v>
      </c>
      <c r="U1184" s="39">
        <v>0</v>
      </c>
      <c r="V1184" s="39">
        <v>0</v>
      </c>
      <c r="W1184" s="29" t="s">
        <v>1357</v>
      </c>
      <c r="X1184" s="29" t="s">
        <v>258</v>
      </c>
      <c r="Y1184" s="29" t="s">
        <v>1349</v>
      </c>
      <c r="Z1184" s="41" t="s">
        <v>1349</v>
      </c>
      <c r="AA1184" s="42" t="s">
        <v>1349</v>
      </c>
      <c r="AB1184" s="29" t="s">
        <v>258</v>
      </c>
      <c r="AC1184" s="29" t="s">
        <v>258</v>
      </c>
      <c r="AD1184" s="29" t="s">
        <v>265</v>
      </c>
      <c r="AE1184" s="29" t="s">
        <v>1367</v>
      </c>
      <c r="AF1184" s="29" t="s">
        <v>1368</v>
      </c>
      <c r="AG1184" s="183" t="s">
        <v>1369</v>
      </c>
      <c r="AH1184" s="29" t="s">
        <v>1413</v>
      </c>
      <c r="AI1184" s="29" t="s">
        <v>1357</v>
      </c>
      <c r="AJ1184" s="29" t="s">
        <v>258</v>
      </c>
      <c r="AK1184" s="29" t="s">
        <v>258</v>
      </c>
      <c r="AL1184" s="29" t="s">
        <v>13326</v>
      </c>
    </row>
    <row r="1185" spans="1:38" x14ac:dyDescent="0.2">
      <c r="A1185" s="35" t="s">
        <v>16</v>
      </c>
      <c r="B1185" s="36">
        <v>5123</v>
      </c>
      <c r="C1185" s="36"/>
      <c r="D1185" s="36" t="s">
        <v>1349</v>
      </c>
      <c r="E1185" s="37" t="s">
        <v>2890</v>
      </c>
      <c r="F1185" s="38" t="s">
        <v>1269</v>
      </c>
      <c r="G1185" s="38" t="s">
        <v>1273</v>
      </c>
      <c r="H1185" s="35" t="s">
        <v>1393</v>
      </c>
      <c r="I1185" s="35"/>
      <c r="J1185" s="29" t="s">
        <v>1371</v>
      </c>
      <c r="K1185" s="29" t="s">
        <v>1371</v>
      </c>
      <c r="L1185" s="29" t="s">
        <v>1366</v>
      </c>
      <c r="M1185" s="39">
        <v>27.54923631492392</v>
      </c>
      <c r="N1185" s="39">
        <v>17.498762491444218</v>
      </c>
      <c r="O1185" s="29">
        <v>44197</v>
      </c>
      <c r="P1185" s="29">
        <v>44429</v>
      </c>
      <c r="Q1185" s="40">
        <v>0.63518140000000001</v>
      </c>
      <c r="R1185" s="39">
        <v>17.498762491444218</v>
      </c>
      <c r="S1185" s="39">
        <v>0</v>
      </c>
      <c r="T1185" s="39">
        <v>0</v>
      </c>
      <c r="U1185" s="39">
        <v>0</v>
      </c>
      <c r="V1185" s="39">
        <v>0</v>
      </c>
      <c r="W1185" s="29" t="s">
        <v>1357</v>
      </c>
      <c r="X1185" s="29" t="s">
        <v>258</v>
      </c>
      <c r="Y1185" s="29" t="s">
        <v>1349</v>
      </c>
      <c r="Z1185" s="41" t="s">
        <v>1349</v>
      </c>
      <c r="AA1185" s="42" t="s">
        <v>1349</v>
      </c>
      <c r="AB1185" s="29" t="s">
        <v>258</v>
      </c>
      <c r="AC1185" s="29" t="s">
        <v>258</v>
      </c>
      <c r="AD1185" s="29" t="s">
        <v>265</v>
      </c>
      <c r="AE1185" s="29" t="s">
        <v>1367</v>
      </c>
      <c r="AF1185" s="29" t="s">
        <v>1368</v>
      </c>
      <c r="AG1185" s="183" t="s">
        <v>1369</v>
      </c>
      <c r="AH1185" s="29" t="s">
        <v>1413</v>
      </c>
      <c r="AI1185" s="29" t="s">
        <v>1357</v>
      </c>
      <c r="AJ1185" s="29" t="s">
        <v>258</v>
      </c>
      <c r="AK1185" s="29" t="s">
        <v>258</v>
      </c>
      <c r="AL1185" s="29" t="s">
        <v>13326</v>
      </c>
    </row>
    <row r="1186" spans="1:38" x14ac:dyDescent="0.2">
      <c r="A1186" s="35" t="s">
        <v>16</v>
      </c>
      <c r="B1186" s="36">
        <v>5125</v>
      </c>
      <c r="C1186" s="36"/>
      <c r="D1186" s="36" t="s">
        <v>1349</v>
      </c>
      <c r="E1186" s="37" t="s">
        <v>2891</v>
      </c>
      <c r="F1186" s="38" t="s">
        <v>1269</v>
      </c>
      <c r="G1186" s="38" t="s">
        <v>1273</v>
      </c>
      <c r="H1186" s="35" t="s">
        <v>453</v>
      </c>
      <c r="I1186" s="35"/>
      <c r="J1186" s="29" t="s">
        <v>359</v>
      </c>
      <c r="K1186" s="29" t="s">
        <v>2628</v>
      </c>
      <c r="L1186" s="29" t="s">
        <v>2147</v>
      </c>
      <c r="M1186" s="39">
        <v>54.930048798008592</v>
      </c>
      <c r="N1186" s="39">
        <v>36.394447638603694</v>
      </c>
      <c r="O1186" s="29">
        <v>44197</v>
      </c>
      <c r="P1186" s="29">
        <v>44439</v>
      </c>
      <c r="Q1186" s="40">
        <v>0.66255989999999998</v>
      </c>
      <c r="R1186" s="39">
        <v>36.394447638603694</v>
      </c>
      <c r="S1186" s="39">
        <v>0</v>
      </c>
      <c r="T1186" s="39">
        <v>0</v>
      </c>
      <c r="U1186" s="39">
        <v>0</v>
      </c>
      <c r="V1186" s="39">
        <v>0</v>
      </c>
      <c r="W1186" s="29" t="s">
        <v>265</v>
      </c>
      <c r="X1186" s="29" t="s">
        <v>11773</v>
      </c>
      <c r="Y1186" s="29">
        <v>45253</v>
      </c>
      <c r="Z1186" s="41" t="s">
        <v>11759</v>
      </c>
      <c r="AA1186" s="42" t="s">
        <v>1349</v>
      </c>
      <c r="AB1186" s="29" t="s">
        <v>258</v>
      </c>
      <c r="AC1186" s="29" t="s">
        <v>258</v>
      </c>
      <c r="AD1186" s="29" t="s">
        <v>258</v>
      </c>
      <c r="AE1186" s="29" t="s">
        <v>1367</v>
      </c>
      <c r="AF1186" s="29" t="s">
        <v>1462</v>
      </c>
      <c r="AG1186" s="183" t="s">
        <v>1463</v>
      </c>
      <c r="AH1186" s="29" t="s">
        <v>1413</v>
      </c>
      <c r="AI1186" s="29" t="s">
        <v>265</v>
      </c>
      <c r="AJ1186" s="29" t="s">
        <v>265</v>
      </c>
      <c r="AK1186" s="29" t="s">
        <v>258</v>
      </c>
      <c r="AL1186" s="29" t="s">
        <v>12222</v>
      </c>
    </row>
    <row r="1187" spans="1:38" x14ac:dyDescent="0.2">
      <c r="A1187" s="35" t="s">
        <v>16</v>
      </c>
      <c r="B1187" s="36">
        <v>5130</v>
      </c>
      <c r="C1187" s="36"/>
      <c r="D1187" s="36" t="s">
        <v>1349</v>
      </c>
      <c r="E1187" s="37" t="s">
        <v>2892</v>
      </c>
      <c r="F1187" s="38" t="s">
        <v>1269</v>
      </c>
      <c r="G1187" s="38" t="s">
        <v>1271</v>
      </c>
      <c r="H1187" s="35" t="s">
        <v>1440</v>
      </c>
      <c r="I1187" s="35"/>
      <c r="J1187" s="29" t="s">
        <v>322</v>
      </c>
      <c r="K1187" s="29" t="s">
        <v>336</v>
      </c>
      <c r="L1187" s="29" t="s">
        <v>2893</v>
      </c>
      <c r="M1187" s="39">
        <v>38.706119630241979</v>
      </c>
      <c r="N1187" s="39">
        <v>24.585407255304585</v>
      </c>
      <c r="O1187" s="29">
        <v>44197</v>
      </c>
      <c r="P1187" s="29">
        <v>44429</v>
      </c>
      <c r="Q1187" s="40">
        <v>0.63518140000000001</v>
      </c>
      <c r="R1187" s="39">
        <v>24.585407255304585</v>
      </c>
      <c r="S1187" s="39">
        <v>0</v>
      </c>
      <c r="T1187" s="39">
        <v>0</v>
      </c>
      <c r="U1187" s="39">
        <v>0</v>
      </c>
      <c r="V1187" s="39">
        <v>0</v>
      </c>
      <c r="W1187" s="29" t="s">
        <v>1357</v>
      </c>
      <c r="X1187" s="29" t="s">
        <v>258</v>
      </c>
      <c r="Y1187" s="29" t="s">
        <v>1349</v>
      </c>
      <c r="Z1187" s="41" t="s">
        <v>1349</v>
      </c>
      <c r="AA1187" s="42" t="s">
        <v>1349</v>
      </c>
      <c r="AB1187" s="29" t="s">
        <v>258</v>
      </c>
      <c r="AC1187" s="29" t="s">
        <v>258</v>
      </c>
      <c r="AD1187" s="29" t="s">
        <v>258</v>
      </c>
      <c r="AE1187" s="29" t="s">
        <v>1367</v>
      </c>
      <c r="AF1187" s="29" t="s">
        <v>1361</v>
      </c>
      <c r="AG1187" s="183" t="s">
        <v>1362</v>
      </c>
      <c r="AH1187" s="29" t="s">
        <v>1413</v>
      </c>
      <c r="AI1187" s="29" t="s">
        <v>1357</v>
      </c>
      <c r="AJ1187" s="29" t="s">
        <v>258</v>
      </c>
      <c r="AK1187" s="29" t="s">
        <v>258</v>
      </c>
      <c r="AL1187" s="29" t="s">
        <v>13326</v>
      </c>
    </row>
    <row r="1188" spans="1:38" x14ac:dyDescent="0.2">
      <c r="A1188" s="35" t="s">
        <v>16</v>
      </c>
      <c r="B1188" s="36">
        <v>5133</v>
      </c>
      <c r="C1188" s="36"/>
      <c r="D1188" s="36" t="s">
        <v>1349</v>
      </c>
      <c r="E1188" s="37" t="s">
        <v>2894</v>
      </c>
      <c r="F1188" s="38" t="s">
        <v>1269</v>
      </c>
      <c r="G1188" s="38" t="s">
        <v>1271</v>
      </c>
      <c r="H1188" s="35" t="s">
        <v>1440</v>
      </c>
      <c r="I1188" s="35"/>
      <c r="J1188" s="29" t="s">
        <v>1371</v>
      </c>
      <c r="K1188" s="29" t="s">
        <v>1371</v>
      </c>
      <c r="L1188" s="29" t="s">
        <v>1384</v>
      </c>
      <c r="M1188" s="39">
        <v>46.394407546031537</v>
      </c>
      <c r="N1188" s="39">
        <v>231.81326214921287</v>
      </c>
      <c r="O1188" s="29">
        <v>44197</v>
      </c>
      <c r="P1188" s="29">
        <v>46022</v>
      </c>
      <c r="Q1188" s="40">
        <v>4.9965776999999996</v>
      </c>
      <c r="R1188" s="39">
        <v>46.337262149212869</v>
      </c>
      <c r="S1188" s="39">
        <v>46.337262149212869</v>
      </c>
      <c r="T1188" s="39">
        <v>46.337262149212869</v>
      </c>
      <c r="U1188" s="39">
        <v>46.464213552361393</v>
      </c>
      <c r="V1188" s="39">
        <v>46.337262149212869</v>
      </c>
      <c r="W1188" s="29" t="s">
        <v>265</v>
      </c>
      <c r="X1188" s="29" t="s">
        <v>11773</v>
      </c>
      <c r="Y1188" s="29">
        <v>45278</v>
      </c>
      <c r="Z1188" s="41" t="s">
        <v>11760</v>
      </c>
      <c r="AA1188" s="42" t="s">
        <v>1349</v>
      </c>
      <c r="AB1188" s="29" t="s">
        <v>258</v>
      </c>
      <c r="AC1188" s="29" t="s">
        <v>258</v>
      </c>
      <c r="AD1188" s="29" t="s">
        <v>265</v>
      </c>
      <c r="AE1188" s="29" t="s">
        <v>1353</v>
      </c>
      <c r="AF1188" s="29" t="s">
        <v>1368</v>
      </c>
      <c r="AG1188" s="183" t="s">
        <v>1369</v>
      </c>
      <c r="AH1188" s="29" t="s">
        <v>1356</v>
      </c>
      <c r="AI1188" s="29" t="s">
        <v>1357</v>
      </c>
      <c r="AJ1188" s="29" t="s">
        <v>258</v>
      </c>
      <c r="AK1188" s="29" t="s">
        <v>258</v>
      </c>
      <c r="AL1188" s="29" t="s">
        <v>13327</v>
      </c>
    </row>
    <row r="1189" spans="1:38" x14ac:dyDescent="0.2">
      <c r="A1189" s="35" t="s">
        <v>16</v>
      </c>
      <c r="B1189" s="36">
        <v>5136</v>
      </c>
      <c r="C1189" s="36"/>
      <c r="D1189" s="36" t="s">
        <v>1349</v>
      </c>
      <c r="E1189" s="37" t="s">
        <v>2895</v>
      </c>
      <c r="F1189" s="38" t="s">
        <v>1269</v>
      </c>
      <c r="G1189" s="38" t="s">
        <v>1271</v>
      </c>
      <c r="H1189" s="35" t="s">
        <v>1440</v>
      </c>
      <c r="I1189" s="35"/>
      <c r="J1189" s="29" t="s">
        <v>1371</v>
      </c>
      <c r="K1189" s="29" t="s">
        <v>1371</v>
      </c>
      <c r="L1189" s="29" t="s">
        <v>1384</v>
      </c>
      <c r="M1189" s="39">
        <v>57.191320393606986</v>
      </c>
      <c r="N1189" s="39">
        <v>285.76087611225188</v>
      </c>
      <c r="O1189" s="29">
        <v>44197</v>
      </c>
      <c r="P1189" s="29">
        <v>46022</v>
      </c>
      <c r="Q1189" s="40">
        <v>4.9965776999999996</v>
      </c>
      <c r="R1189" s="39">
        <v>57.120876112251878</v>
      </c>
      <c r="S1189" s="39">
        <v>57.120876112251878</v>
      </c>
      <c r="T1189" s="39">
        <v>57.120876112251878</v>
      </c>
      <c r="U1189" s="39">
        <v>57.277371663244345</v>
      </c>
      <c r="V1189" s="39">
        <v>57.120876112251878</v>
      </c>
      <c r="W1189" s="29" t="s">
        <v>265</v>
      </c>
      <c r="X1189" s="29" t="s">
        <v>11773</v>
      </c>
      <c r="Y1189" s="29">
        <v>45278</v>
      </c>
      <c r="Z1189" s="41" t="s">
        <v>11760</v>
      </c>
      <c r="AA1189" s="42" t="s">
        <v>1349</v>
      </c>
      <c r="AB1189" s="29" t="s">
        <v>258</v>
      </c>
      <c r="AC1189" s="29" t="s">
        <v>258</v>
      </c>
      <c r="AD1189" s="29" t="s">
        <v>265</v>
      </c>
      <c r="AE1189" s="29" t="s">
        <v>1353</v>
      </c>
      <c r="AF1189" s="29" t="s">
        <v>1368</v>
      </c>
      <c r="AG1189" s="183" t="s">
        <v>1369</v>
      </c>
      <c r="AH1189" s="29" t="s">
        <v>1356</v>
      </c>
      <c r="AI1189" s="29" t="s">
        <v>1357</v>
      </c>
      <c r="AJ1189" s="29" t="s">
        <v>258</v>
      </c>
      <c r="AK1189" s="29" t="s">
        <v>258</v>
      </c>
      <c r="AL1189" s="29" t="s">
        <v>13327</v>
      </c>
    </row>
    <row r="1190" spans="1:38" x14ac:dyDescent="0.2">
      <c r="A1190" s="35" t="s">
        <v>16</v>
      </c>
      <c r="B1190" s="36">
        <v>5137</v>
      </c>
      <c r="C1190" s="36"/>
      <c r="D1190" s="36" t="s">
        <v>1349</v>
      </c>
      <c r="E1190" s="37" t="s">
        <v>2896</v>
      </c>
      <c r="F1190" s="38" t="s">
        <v>1269</v>
      </c>
      <c r="G1190" s="38" t="s">
        <v>1271</v>
      </c>
      <c r="H1190" s="35" t="s">
        <v>1440</v>
      </c>
      <c r="I1190" s="35"/>
      <c r="J1190" s="29" t="s">
        <v>1371</v>
      </c>
      <c r="K1190" s="29" t="s">
        <v>1371</v>
      </c>
      <c r="L1190" s="29" t="s">
        <v>1384</v>
      </c>
      <c r="M1190" s="39">
        <v>42.586322076856099</v>
      </c>
      <c r="N1190" s="39">
        <v>212.78586721423684</v>
      </c>
      <c r="O1190" s="29">
        <v>44197</v>
      </c>
      <c r="P1190" s="29">
        <v>46022</v>
      </c>
      <c r="Q1190" s="40">
        <v>4.9965776999999996</v>
      </c>
      <c r="R1190" s="39">
        <v>42.533867214236828</v>
      </c>
      <c r="S1190" s="39">
        <v>42.533867214236828</v>
      </c>
      <c r="T1190" s="39">
        <v>42.533867214236828</v>
      </c>
      <c r="U1190" s="39">
        <v>42.650398357289532</v>
      </c>
      <c r="V1190" s="39">
        <v>42.533867214236828</v>
      </c>
      <c r="W1190" s="29" t="s">
        <v>265</v>
      </c>
      <c r="X1190" s="29" t="s">
        <v>11773</v>
      </c>
      <c r="Y1190" s="29">
        <v>45278</v>
      </c>
      <c r="Z1190" s="41" t="s">
        <v>11760</v>
      </c>
      <c r="AA1190" s="42" t="s">
        <v>1349</v>
      </c>
      <c r="AB1190" s="29" t="s">
        <v>258</v>
      </c>
      <c r="AC1190" s="29" t="s">
        <v>258</v>
      </c>
      <c r="AD1190" s="29" t="s">
        <v>265</v>
      </c>
      <c r="AE1190" s="29" t="s">
        <v>1353</v>
      </c>
      <c r="AF1190" s="29" t="s">
        <v>1368</v>
      </c>
      <c r="AG1190" s="183" t="s">
        <v>1369</v>
      </c>
      <c r="AH1190" s="29" t="s">
        <v>1356</v>
      </c>
      <c r="AI1190" s="29" t="s">
        <v>1357</v>
      </c>
      <c r="AJ1190" s="29" t="s">
        <v>258</v>
      </c>
      <c r="AK1190" s="29" t="s">
        <v>258</v>
      </c>
      <c r="AL1190" s="29" t="s">
        <v>13327</v>
      </c>
    </row>
    <row r="1191" spans="1:38" x14ac:dyDescent="0.2">
      <c r="A1191" s="35" t="s">
        <v>16</v>
      </c>
      <c r="B1191" s="36">
        <v>5138</v>
      </c>
      <c r="C1191" s="36"/>
      <c r="D1191" s="36" t="s">
        <v>1349</v>
      </c>
      <c r="E1191" s="37" t="s">
        <v>2897</v>
      </c>
      <c r="F1191" s="38" t="s">
        <v>1269</v>
      </c>
      <c r="G1191" s="38" t="s">
        <v>1274</v>
      </c>
      <c r="H1191" s="35" t="s">
        <v>1376</v>
      </c>
      <c r="I1191" s="35"/>
      <c r="J1191" s="29" t="s">
        <v>1492</v>
      </c>
      <c r="K1191" s="29" t="s">
        <v>2426</v>
      </c>
      <c r="L1191" s="29" t="s">
        <v>2427</v>
      </c>
      <c r="M1191" s="39">
        <v>222.97599860274607</v>
      </c>
      <c r="N1191" s="39">
        <v>426.11154825462012</v>
      </c>
      <c r="O1191" s="29">
        <v>44197</v>
      </c>
      <c r="P1191" s="29">
        <v>44895</v>
      </c>
      <c r="Q1191" s="40">
        <v>1.9110198</v>
      </c>
      <c r="R1191" s="39">
        <v>222.5045995893224</v>
      </c>
      <c r="S1191" s="39">
        <v>203.60694866529775</v>
      </c>
      <c r="T1191" s="39">
        <v>0</v>
      </c>
      <c r="U1191" s="39">
        <v>0</v>
      </c>
      <c r="V1191" s="39">
        <v>0</v>
      </c>
      <c r="W1191" s="29" t="s">
        <v>1357</v>
      </c>
      <c r="X1191" s="29" t="s">
        <v>258</v>
      </c>
      <c r="Y1191" s="29" t="s">
        <v>1349</v>
      </c>
      <c r="Z1191" s="41" t="s">
        <v>1349</v>
      </c>
      <c r="AA1191" s="42" t="s">
        <v>1349</v>
      </c>
      <c r="AB1191" s="29" t="s">
        <v>258</v>
      </c>
      <c r="AC1191" s="29" t="s">
        <v>258</v>
      </c>
      <c r="AD1191" s="29" t="s">
        <v>258</v>
      </c>
      <c r="AE1191" s="29" t="s">
        <v>1353</v>
      </c>
      <c r="AF1191" s="29" t="s">
        <v>1495</v>
      </c>
      <c r="AG1191" s="183" t="s">
        <v>1496</v>
      </c>
      <c r="AH1191" s="29" t="s">
        <v>1413</v>
      </c>
      <c r="AI1191" s="29" t="s">
        <v>1357</v>
      </c>
      <c r="AJ1191" s="29" t="s">
        <v>258</v>
      </c>
      <c r="AK1191" s="29" t="s">
        <v>258</v>
      </c>
      <c r="AL1191" s="29" t="s">
        <v>13326</v>
      </c>
    </row>
    <row r="1192" spans="1:38" x14ac:dyDescent="0.2">
      <c r="A1192" s="35" t="s">
        <v>16</v>
      </c>
      <c r="B1192" s="36">
        <v>5141</v>
      </c>
      <c r="C1192" s="36"/>
      <c r="D1192" s="36" t="s">
        <v>1349</v>
      </c>
      <c r="E1192" s="37" t="s">
        <v>2898</v>
      </c>
      <c r="F1192" s="38" t="s">
        <v>1269</v>
      </c>
      <c r="G1192" s="38" t="s">
        <v>1273</v>
      </c>
      <c r="H1192" s="35" t="s">
        <v>1393</v>
      </c>
      <c r="I1192" s="35"/>
      <c r="J1192" s="29" t="s">
        <v>1371</v>
      </c>
      <c r="K1192" s="29" t="s">
        <v>1371</v>
      </c>
      <c r="L1192" s="29" t="s">
        <v>1384</v>
      </c>
      <c r="M1192" s="39">
        <v>40.49629955048421</v>
      </c>
      <c r="N1192" s="39">
        <v>201.23417932922652</v>
      </c>
      <c r="O1192" s="29">
        <v>44197</v>
      </c>
      <c r="P1192" s="29">
        <v>46012</v>
      </c>
      <c r="Q1192" s="40">
        <v>4.9691992000000003</v>
      </c>
      <c r="R1192" s="39">
        <v>40.446297056810401</v>
      </c>
      <c r="S1192" s="39">
        <v>40.446297056810401</v>
      </c>
      <c r="T1192" s="39">
        <v>40.446297056810401</v>
      </c>
      <c r="U1192" s="39">
        <v>40.557108829568783</v>
      </c>
      <c r="V1192" s="39">
        <v>39.338179329226556</v>
      </c>
      <c r="W1192" s="29" t="s">
        <v>265</v>
      </c>
      <c r="X1192" s="29" t="s">
        <v>11773</v>
      </c>
      <c r="Y1192" s="29">
        <v>45281</v>
      </c>
      <c r="Z1192" s="41" t="s">
        <v>11760</v>
      </c>
      <c r="AA1192" s="42" t="s">
        <v>1349</v>
      </c>
      <c r="AB1192" s="29" t="s">
        <v>258</v>
      </c>
      <c r="AC1192" s="29" t="s">
        <v>258</v>
      </c>
      <c r="AD1192" s="29" t="s">
        <v>265</v>
      </c>
      <c r="AE1192" s="29" t="s">
        <v>1353</v>
      </c>
      <c r="AF1192" s="29" t="s">
        <v>1368</v>
      </c>
      <c r="AG1192" s="183" t="s">
        <v>1369</v>
      </c>
      <c r="AH1192" s="29" t="s">
        <v>1356</v>
      </c>
      <c r="AI1192" s="29" t="s">
        <v>1357</v>
      </c>
      <c r="AJ1192" s="29" t="s">
        <v>258</v>
      </c>
      <c r="AK1192" s="29" t="s">
        <v>258</v>
      </c>
      <c r="AL1192" s="29" t="s">
        <v>13327</v>
      </c>
    </row>
    <row r="1193" spans="1:38" x14ac:dyDescent="0.2">
      <c r="A1193" s="35" t="s">
        <v>16</v>
      </c>
      <c r="B1193" s="36">
        <v>5144</v>
      </c>
      <c r="C1193" s="36"/>
      <c r="D1193" s="36" t="s">
        <v>1349</v>
      </c>
      <c r="E1193" s="37" t="s">
        <v>2899</v>
      </c>
      <c r="F1193" s="38" t="s">
        <v>1269</v>
      </c>
      <c r="G1193" s="38" t="s">
        <v>1445</v>
      </c>
      <c r="H1193" s="35" t="s">
        <v>12095</v>
      </c>
      <c r="I1193" s="35"/>
      <c r="J1193" s="29" t="s">
        <v>484</v>
      </c>
      <c r="K1193" s="29" t="s">
        <v>1365</v>
      </c>
      <c r="L1193" s="29" t="s">
        <v>1384</v>
      </c>
      <c r="M1193" s="39">
        <v>211.06158627973792</v>
      </c>
      <c r="N1193" s="39">
        <v>1054.5856153319644</v>
      </c>
      <c r="O1193" s="29">
        <v>44197</v>
      </c>
      <c r="P1193" s="29">
        <v>46022</v>
      </c>
      <c r="Q1193" s="40">
        <v>4.9965776999999996</v>
      </c>
      <c r="R1193" s="39">
        <v>210.8016153319644</v>
      </c>
      <c r="S1193" s="39">
        <v>210.8016153319644</v>
      </c>
      <c r="T1193" s="39">
        <v>210.8016153319644</v>
      </c>
      <c r="U1193" s="39">
        <v>211.37915400410677</v>
      </c>
      <c r="V1193" s="39">
        <v>210.8016153319644</v>
      </c>
      <c r="W1193" s="29" t="s">
        <v>265</v>
      </c>
      <c r="X1193" s="29" t="s">
        <v>11773</v>
      </c>
      <c r="Y1193" s="29">
        <v>45282</v>
      </c>
      <c r="Z1193" s="41" t="s">
        <v>11760</v>
      </c>
      <c r="AA1193" s="42" t="s">
        <v>1349</v>
      </c>
      <c r="AB1193" s="29" t="s">
        <v>258</v>
      </c>
      <c r="AC1193" s="29" t="s">
        <v>258</v>
      </c>
      <c r="AD1193" s="29" t="s">
        <v>265</v>
      </c>
      <c r="AE1193" s="29" t="s">
        <v>1353</v>
      </c>
      <c r="AF1193" s="29" t="s">
        <v>1368</v>
      </c>
      <c r="AG1193" s="183" t="s">
        <v>1369</v>
      </c>
      <c r="AH1193" s="29" t="s">
        <v>1356</v>
      </c>
      <c r="AI1193" s="29" t="s">
        <v>1357</v>
      </c>
      <c r="AJ1193" s="29" t="s">
        <v>258</v>
      </c>
      <c r="AK1193" s="29" t="s">
        <v>258</v>
      </c>
      <c r="AL1193" s="29" t="s">
        <v>13327</v>
      </c>
    </row>
    <row r="1194" spans="1:38" x14ac:dyDescent="0.2">
      <c r="A1194" s="35" t="s">
        <v>16</v>
      </c>
      <c r="B1194" s="36">
        <v>5145</v>
      </c>
      <c r="C1194" s="36"/>
      <c r="D1194" s="36" t="s">
        <v>1349</v>
      </c>
      <c r="E1194" s="37" t="s">
        <v>2900</v>
      </c>
      <c r="F1194" s="38" t="s">
        <v>1269</v>
      </c>
      <c r="G1194" s="38" t="s">
        <v>1273</v>
      </c>
      <c r="H1194" s="35" t="s">
        <v>1393</v>
      </c>
      <c r="I1194" s="35"/>
      <c r="J1194" s="29" t="s">
        <v>484</v>
      </c>
      <c r="K1194" s="29" t="s">
        <v>1551</v>
      </c>
      <c r="L1194" s="29" t="s">
        <v>1384</v>
      </c>
      <c r="M1194" s="39">
        <v>45.123461871168843</v>
      </c>
      <c r="N1194" s="39">
        <v>74.742488706365506</v>
      </c>
      <c r="O1194" s="29">
        <v>44197</v>
      </c>
      <c r="P1194" s="29">
        <v>44802</v>
      </c>
      <c r="Q1194" s="40">
        <v>1.6563996999999999</v>
      </c>
      <c r="R1194" s="39">
        <v>45.018165639972622</v>
      </c>
      <c r="S1194" s="39">
        <v>29.724323066392884</v>
      </c>
      <c r="T1194" s="39">
        <v>0</v>
      </c>
      <c r="U1194" s="39">
        <v>0</v>
      </c>
      <c r="V1194" s="39">
        <v>0</v>
      </c>
      <c r="W1194" s="29" t="s">
        <v>265</v>
      </c>
      <c r="X1194" s="29" t="s">
        <v>11773</v>
      </c>
      <c r="Y1194" s="29">
        <v>45240</v>
      </c>
      <c r="Z1194" s="41" t="s">
        <v>11759</v>
      </c>
      <c r="AA1194" s="42" t="s">
        <v>1349</v>
      </c>
      <c r="AB1194" s="29" t="s">
        <v>258</v>
      </c>
      <c r="AC1194" s="29" t="s">
        <v>258</v>
      </c>
      <c r="AD1194" s="29" t="s">
        <v>265</v>
      </c>
      <c r="AE1194" s="29" t="s">
        <v>1353</v>
      </c>
      <c r="AF1194" s="29" t="s">
        <v>1368</v>
      </c>
      <c r="AG1194" s="183" t="s">
        <v>1369</v>
      </c>
      <c r="AH1194" s="29" t="s">
        <v>1413</v>
      </c>
      <c r="AI1194" s="29" t="s">
        <v>1357</v>
      </c>
      <c r="AJ1194" s="29" t="s">
        <v>258</v>
      </c>
      <c r="AK1194" s="29" t="s">
        <v>258</v>
      </c>
      <c r="AL1194" s="29" t="s">
        <v>13327</v>
      </c>
    </row>
    <row r="1195" spans="1:38" x14ac:dyDescent="0.2">
      <c r="A1195" s="35" t="s">
        <v>16</v>
      </c>
      <c r="B1195" s="36">
        <v>5146</v>
      </c>
      <c r="C1195" s="36"/>
      <c r="D1195" s="36" t="s">
        <v>1349</v>
      </c>
      <c r="E1195" s="37" t="s">
        <v>2901</v>
      </c>
      <c r="F1195" s="38" t="s">
        <v>1269</v>
      </c>
      <c r="G1195" s="38" t="s">
        <v>1271</v>
      </c>
      <c r="H1195" s="35" t="s">
        <v>1440</v>
      </c>
      <c r="I1195" s="35"/>
      <c r="J1195" s="29" t="s">
        <v>1371</v>
      </c>
      <c r="K1195" s="29" t="s">
        <v>1371</v>
      </c>
      <c r="L1195" s="29" t="s">
        <v>1384</v>
      </c>
      <c r="M1195" s="39">
        <v>91.322516434966758</v>
      </c>
      <c r="N1195" s="39">
        <v>68.007457905544143</v>
      </c>
      <c r="O1195" s="29">
        <v>44197</v>
      </c>
      <c r="P1195" s="29">
        <v>44469</v>
      </c>
      <c r="Q1195" s="40">
        <v>0.74469540000000001</v>
      </c>
      <c r="R1195" s="39">
        <v>68.007457905544143</v>
      </c>
      <c r="S1195" s="39">
        <v>0</v>
      </c>
      <c r="T1195" s="39">
        <v>0</v>
      </c>
      <c r="U1195" s="39">
        <v>0</v>
      </c>
      <c r="V1195" s="39">
        <v>0</v>
      </c>
      <c r="W1195" s="29" t="s">
        <v>1357</v>
      </c>
      <c r="X1195" s="29" t="s">
        <v>258</v>
      </c>
      <c r="Y1195" s="29" t="s">
        <v>1349</v>
      </c>
      <c r="Z1195" s="41" t="s">
        <v>1349</v>
      </c>
      <c r="AA1195" s="42" t="s">
        <v>1349</v>
      </c>
      <c r="AB1195" s="29" t="s">
        <v>258</v>
      </c>
      <c r="AC1195" s="29" t="s">
        <v>258</v>
      </c>
      <c r="AD1195" s="29" t="s">
        <v>265</v>
      </c>
      <c r="AE1195" s="29" t="s">
        <v>1353</v>
      </c>
      <c r="AF1195" s="29" t="s">
        <v>1368</v>
      </c>
      <c r="AG1195" s="183" t="s">
        <v>1369</v>
      </c>
      <c r="AH1195" s="29" t="s">
        <v>1413</v>
      </c>
      <c r="AI1195" s="29" t="s">
        <v>1357</v>
      </c>
      <c r="AJ1195" s="29" t="s">
        <v>258</v>
      </c>
      <c r="AK1195" s="29" t="s">
        <v>258</v>
      </c>
      <c r="AL1195" s="29" t="s">
        <v>13326</v>
      </c>
    </row>
    <row r="1196" spans="1:38" x14ac:dyDescent="0.2">
      <c r="A1196" s="35" t="s">
        <v>16</v>
      </c>
      <c r="B1196" s="36">
        <v>5150</v>
      </c>
      <c r="C1196" s="36"/>
      <c r="D1196" s="36" t="s">
        <v>1349</v>
      </c>
      <c r="E1196" s="37" t="s">
        <v>2902</v>
      </c>
      <c r="F1196" s="38" t="s">
        <v>1269</v>
      </c>
      <c r="G1196" s="38" t="s">
        <v>1445</v>
      </c>
      <c r="H1196" s="35" t="s">
        <v>975</v>
      </c>
      <c r="I1196" s="35"/>
      <c r="J1196" s="29" t="s">
        <v>274</v>
      </c>
      <c r="K1196" s="29" t="s">
        <v>294</v>
      </c>
      <c r="L1196" s="29" t="s">
        <v>1679</v>
      </c>
      <c r="M1196" s="39">
        <v>24.038859564858836</v>
      </c>
      <c r="N1196" s="39">
        <v>23.956591375770021</v>
      </c>
      <c r="O1196" s="29">
        <v>44197</v>
      </c>
      <c r="P1196" s="29">
        <v>44561</v>
      </c>
      <c r="Q1196" s="40">
        <v>0.99657770000000001</v>
      </c>
      <c r="R1196" s="39">
        <v>23.956591375770021</v>
      </c>
      <c r="S1196" s="39">
        <v>0</v>
      </c>
      <c r="T1196" s="39">
        <v>0</v>
      </c>
      <c r="U1196" s="39">
        <v>0</v>
      </c>
      <c r="V1196" s="39">
        <v>0</v>
      </c>
      <c r="W1196" s="29" t="s">
        <v>1357</v>
      </c>
      <c r="X1196" s="29" t="s">
        <v>258</v>
      </c>
      <c r="Y1196" s="29" t="s">
        <v>1349</v>
      </c>
      <c r="Z1196" s="41" t="s">
        <v>1349</v>
      </c>
      <c r="AA1196" s="42" t="s">
        <v>1349</v>
      </c>
      <c r="AB1196" s="29" t="s">
        <v>258</v>
      </c>
      <c r="AC1196" s="29" t="s">
        <v>258</v>
      </c>
      <c r="AD1196" s="29" t="s">
        <v>258</v>
      </c>
      <c r="AE1196" s="29" t="s">
        <v>1367</v>
      </c>
      <c r="AF1196" s="29" t="s">
        <v>1361</v>
      </c>
      <c r="AG1196" s="183" t="s">
        <v>1362</v>
      </c>
      <c r="AH1196" s="29" t="s">
        <v>1413</v>
      </c>
      <c r="AI1196" s="29" t="s">
        <v>1357</v>
      </c>
      <c r="AJ1196" s="29" t="s">
        <v>258</v>
      </c>
      <c r="AK1196" s="29" t="s">
        <v>258</v>
      </c>
      <c r="AL1196" s="29" t="s">
        <v>13326</v>
      </c>
    </row>
    <row r="1197" spans="1:38" x14ac:dyDescent="0.2">
      <c r="A1197" s="35" t="s">
        <v>16</v>
      </c>
      <c r="B1197" s="36">
        <v>5153</v>
      </c>
      <c r="C1197" s="36"/>
      <c r="D1197" s="36" t="s">
        <v>1349</v>
      </c>
      <c r="E1197" s="37" t="s">
        <v>2903</v>
      </c>
      <c r="F1197" s="38" t="s">
        <v>1269</v>
      </c>
      <c r="G1197" s="38" t="s">
        <v>1271</v>
      </c>
      <c r="H1197" s="35" t="s">
        <v>11597</v>
      </c>
      <c r="I1197" s="35"/>
      <c r="J1197" s="29" t="s">
        <v>1405</v>
      </c>
      <c r="K1197" s="29" t="s">
        <v>2904</v>
      </c>
      <c r="L1197" s="29" t="s">
        <v>1394</v>
      </c>
      <c r="M1197" s="39">
        <v>20.936782835834936</v>
      </c>
      <c r="N1197" s="39">
        <v>14.617056810403833</v>
      </c>
      <c r="O1197" s="29">
        <v>44197</v>
      </c>
      <c r="P1197" s="29">
        <v>44452</v>
      </c>
      <c r="Q1197" s="40">
        <v>0.69815199999999999</v>
      </c>
      <c r="R1197" s="39">
        <v>14.617056810403833</v>
      </c>
      <c r="S1197" s="39">
        <v>0</v>
      </c>
      <c r="T1197" s="39">
        <v>0</v>
      </c>
      <c r="U1197" s="39">
        <v>0</v>
      </c>
      <c r="V1197" s="39">
        <v>0</v>
      </c>
      <c r="W1197" s="29" t="s">
        <v>1357</v>
      </c>
      <c r="X1197" s="29" t="s">
        <v>258</v>
      </c>
      <c r="Y1197" s="29" t="s">
        <v>1349</v>
      </c>
      <c r="Z1197" s="41" t="s">
        <v>1349</v>
      </c>
      <c r="AA1197" s="42" t="s">
        <v>1349</v>
      </c>
      <c r="AB1197" s="29" t="s">
        <v>258</v>
      </c>
      <c r="AC1197" s="29" t="s">
        <v>258</v>
      </c>
      <c r="AD1197" s="29" t="s">
        <v>265</v>
      </c>
      <c r="AE1197" s="29" t="s">
        <v>1367</v>
      </c>
      <c r="AF1197" s="29" t="s">
        <v>1368</v>
      </c>
      <c r="AG1197" s="183" t="s">
        <v>1369</v>
      </c>
      <c r="AH1197" s="29" t="s">
        <v>1413</v>
      </c>
      <c r="AI1197" s="29" t="s">
        <v>1357</v>
      </c>
      <c r="AJ1197" s="29" t="s">
        <v>258</v>
      </c>
      <c r="AK1197" s="29" t="s">
        <v>258</v>
      </c>
      <c r="AL1197" s="29" t="s">
        <v>13326</v>
      </c>
    </row>
    <row r="1198" spans="1:38" x14ac:dyDescent="0.2">
      <c r="A1198" s="35" t="s">
        <v>16</v>
      </c>
      <c r="B1198" s="36">
        <v>5154</v>
      </c>
      <c r="C1198" s="36"/>
      <c r="D1198" s="36" t="s">
        <v>1349</v>
      </c>
      <c r="E1198" s="37" t="s">
        <v>2905</v>
      </c>
      <c r="F1198" s="38" t="s">
        <v>1269</v>
      </c>
      <c r="G1198" s="38" t="s">
        <v>1271</v>
      </c>
      <c r="H1198" s="35" t="s">
        <v>1440</v>
      </c>
      <c r="I1198" s="35"/>
      <c r="J1198" s="29" t="s">
        <v>1506</v>
      </c>
      <c r="K1198" s="29" t="s">
        <v>2259</v>
      </c>
      <c r="L1198" s="29" t="s">
        <v>2220</v>
      </c>
      <c r="M1198" s="39">
        <v>72.59054155974961</v>
      </c>
      <c r="N1198" s="39">
        <v>143.29303216974674</v>
      </c>
      <c r="O1198" s="29">
        <v>44197</v>
      </c>
      <c r="P1198" s="29">
        <v>44918</v>
      </c>
      <c r="Q1198" s="40">
        <v>1.9739903999999999</v>
      </c>
      <c r="R1198" s="39">
        <v>72.440383299110195</v>
      </c>
      <c r="S1198" s="39">
        <v>70.852648870636543</v>
      </c>
      <c r="T1198" s="39">
        <v>0</v>
      </c>
      <c r="U1198" s="39">
        <v>0</v>
      </c>
      <c r="V1198" s="39">
        <v>0</v>
      </c>
      <c r="W1198" s="29" t="s">
        <v>1357</v>
      </c>
      <c r="X1198" s="29" t="s">
        <v>258</v>
      </c>
      <c r="Y1198" s="29" t="s">
        <v>1349</v>
      </c>
      <c r="Z1198" s="41" t="s">
        <v>1349</v>
      </c>
      <c r="AA1198" s="42" t="s">
        <v>1349</v>
      </c>
      <c r="AB1198" s="29" t="s">
        <v>258</v>
      </c>
      <c r="AC1198" s="29" t="s">
        <v>258</v>
      </c>
      <c r="AD1198" s="29" t="s">
        <v>258</v>
      </c>
      <c r="AE1198" s="29" t="s">
        <v>1353</v>
      </c>
      <c r="AF1198" s="29" t="s">
        <v>2221</v>
      </c>
      <c r="AG1198" s="183" t="s">
        <v>2222</v>
      </c>
      <c r="AH1198" s="29" t="s">
        <v>1413</v>
      </c>
      <c r="AI1198" s="29" t="s">
        <v>1357</v>
      </c>
      <c r="AJ1198" s="29" t="s">
        <v>258</v>
      </c>
      <c r="AK1198" s="29" t="s">
        <v>258</v>
      </c>
      <c r="AL1198" s="29" t="s">
        <v>13326</v>
      </c>
    </row>
    <row r="1199" spans="1:38" x14ac:dyDescent="0.2">
      <c r="A1199" s="35" t="s">
        <v>16</v>
      </c>
      <c r="B1199" s="36">
        <v>5161</v>
      </c>
      <c r="C1199" s="36"/>
      <c r="D1199" s="36" t="s">
        <v>1349</v>
      </c>
      <c r="E1199" s="37" t="s">
        <v>2906</v>
      </c>
      <c r="F1199" s="38" t="s">
        <v>1269</v>
      </c>
      <c r="G1199" s="38" t="s">
        <v>1273</v>
      </c>
      <c r="H1199" s="35" t="s">
        <v>1393</v>
      </c>
      <c r="I1199" s="35"/>
      <c r="J1199" s="29" t="s">
        <v>484</v>
      </c>
      <c r="K1199" s="29" t="s">
        <v>1365</v>
      </c>
      <c r="L1199" s="29" t="s">
        <v>1366</v>
      </c>
      <c r="M1199" s="39">
        <v>19.331882074017745</v>
      </c>
      <c r="N1199" s="39">
        <v>33.079879534565364</v>
      </c>
      <c r="O1199" s="29">
        <v>44197</v>
      </c>
      <c r="P1199" s="29">
        <v>44822</v>
      </c>
      <c r="Q1199" s="40">
        <v>1.7111567000000001</v>
      </c>
      <c r="R1199" s="39">
        <v>19.287789185489391</v>
      </c>
      <c r="S1199" s="39">
        <v>13.792090349075975</v>
      </c>
      <c r="T1199" s="39">
        <v>0</v>
      </c>
      <c r="U1199" s="39">
        <v>0</v>
      </c>
      <c r="V1199" s="39">
        <v>0</v>
      </c>
      <c r="W1199" s="29" t="s">
        <v>265</v>
      </c>
      <c r="X1199" s="29" t="s">
        <v>11773</v>
      </c>
      <c r="Y1199" s="29">
        <v>45273</v>
      </c>
      <c r="Z1199" s="41" t="s">
        <v>11760</v>
      </c>
      <c r="AA1199" s="42" t="s">
        <v>1349</v>
      </c>
      <c r="AB1199" s="29" t="s">
        <v>258</v>
      </c>
      <c r="AC1199" s="29" t="s">
        <v>258</v>
      </c>
      <c r="AD1199" s="29" t="s">
        <v>265</v>
      </c>
      <c r="AE1199" s="29" t="s">
        <v>1367</v>
      </c>
      <c r="AF1199" s="29" t="s">
        <v>1368</v>
      </c>
      <c r="AG1199" s="183" t="s">
        <v>1369</v>
      </c>
      <c r="AH1199" s="29" t="s">
        <v>1413</v>
      </c>
      <c r="AI1199" s="29" t="s">
        <v>1357</v>
      </c>
      <c r="AJ1199" s="29" t="s">
        <v>258</v>
      </c>
      <c r="AK1199" s="29" t="s">
        <v>258</v>
      </c>
      <c r="AL1199" s="29" t="s">
        <v>13327</v>
      </c>
    </row>
    <row r="1200" spans="1:38" x14ac:dyDescent="0.2">
      <c r="A1200" s="35" t="s">
        <v>16</v>
      </c>
      <c r="B1200" s="36">
        <v>5162</v>
      </c>
      <c r="C1200" s="36"/>
      <c r="D1200" s="36" t="s">
        <v>1349</v>
      </c>
      <c r="E1200" s="37" t="s">
        <v>2907</v>
      </c>
      <c r="F1200" s="38" t="s">
        <v>1269</v>
      </c>
      <c r="G1200" s="38" t="s">
        <v>1271</v>
      </c>
      <c r="H1200" s="35" t="s">
        <v>1440</v>
      </c>
      <c r="I1200" s="35"/>
      <c r="J1200" s="29" t="s">
        <v>484</v>
      </c>
      <c r="K1200" s="29" t="s">
        <v>1365</v>
      </c>
      <c r="L1200" s="29" t="s">
        <v>1384</v>
      </c>
      <c r="M1200" s="39">
        <v>340.51576007420567</v>
      </c>
      <c r="N1200" s="39">
        <v>501.56735386721425</v>
      </c>
      <c r="O1200" s="29">
        <v>44197</v>
      </c>
      <c r="P1200" s="29">
        <v>44735</v>
      </c>
      <c r="Q1200" s="40">
        <v>1.4729637</v>
      </c>
      <c r="R1200" s="39">
        <v>339.6513620807666</v>
      </c>
      <c r="S1200" s="39">
        <v>161.91599178644765</v>
      </c>
      <c r="T1200" s="39">
        <v>0</v>
      </c>
      <c r="U1200" s="39">
        <v>0</v>
      </c>
      <c r="V1200" s="39">
        <v>0</v>
      </c>
      <c r="W1200" s="29" t="s">
        <v>1357</v>
      </c>
      <c r="X1200" s="29" t="s">
        <v>258</v>
      </c>
      <c r="Y1200" s="29" t="s">
        <v>1349</v>
      </c>
      <c r="Z1200" s="41" t="s">
        <v>1349</v>
      </c>
      <c r="AA1200" s="42" t="s">
        <v>1349</v>
      </c>
      <c r="AB1200" s="29" t="s">
        <v>258</v>
      </c>
      <c r="AC1200" s="29" t="s">
        <v>258</v>
      </c>
      <c r="AD1200" s="29" t="s">
        <v>265</v>
      </c>
      <c r="AE1200" s="29" t="s">
        <v>1353</v>
      </c>
      <c r="AF1200" s="29" t="s">
        <v>1368</v>
      </c>
      <c r="AG1200" s="183" t="s">
        <v>1369</v>
      </c>
      <c r="AH1200" s="29" t="s">
        <v>1413</v>
      </c>
      <c r="AI1200" s="29" t="s">
        <v>1357</v>
      </c>
      <c r="AJ1200" s="29" t="s">
        <v>258</v>
      </c>
      <c r="AK1200" s="29" t="s">
        <v>258</v>
      </c>
      <c r="AL1200" s="29" t="s">
        <v>13326</v>
      </c>
    </row>
    <row r="1201" spans="1:38" x14ac:dyDescent="0.2">
      <c r="A1201" s="35" t="s">
        <v>16</v>
      </c>
      <c r="B1201" s="36">
        <v>5163</v>
      </c>
      <c r="C1201" s="36"/>
      <c r="D1201" s="36" t="s">
        <v>1349</v>
      </c>
      <c r="E1201" s="37" t="s">
        <v>2908</v>
      </c>
      <c r="F1201" s="38" t="s">
        <v>1269</v>
      </c>
      <c r="G1201" s="38" t="s">
        <v>1271</v>
      </c>
      <c r="H1201" s="35" t="s">
        <v>1440</v>
      </c>
      <c r="I1201" s="35"/>
      <c r="J1201" s="29" t="s">
        <v>1371</v>
      </c>
      <c r="K1201" s="29" t="s">
        <v>1371</v>
      </c>
      <c r="L1201" s="29" t="s">
        <v>1384</v>
      </c>
      <c r="M1201" s="39">
        <v>72.401847344889788</v>
      </c>
      <c r="N1201" s="39">
        <v>359.97742368240927</v>
      </c>
      <c r="O1201" s="29">
        <v>44197</v>
      </c>
      <c r="P1201" s="29">
        <v>46013</v>
      </c>
      <c r="Q1201" s="40">
        <v>4.9719369999999996</v>
      </c>
      <c r="R1201" s="39">
        <v>72.312470910335378</v>
      </c>
      <c r="S1201" s="39">
        <v>72.312470910335378</v>
      </c>
      <c r="T1201" s="39">
        <v>72.312470910335378</v>
      </c>
      <c r="U1201" s="39">
        <v>72.510587268993831</v>
      </c>
      <c r="V1201" s="39">
        <v>70.529423682409302</v>
      </c>
      <c r="W1201" s="29" t="s">
        <v>1357</v>
      </c>
      <c r="X1201" s="29" t="s">
        <v>258</v>
      </c>
      <c r="Y1201" s="29" t="s">
        <v>1349</v>
      </c>
      <c r="Z1201" s="41" t="s">
        <v>1349</v>
      </c>
      <c r="AA1201" s="42" t="s">
        <v>1349</v>
      </c>
      <c r="AB1201" s="29" t="s">
        <v>258</v>
      </c>
      <c r="AC1201" s="29" t="s">
        <v>258</v>
      </c>
      <c r="AD1201" s="29" t="s">
        <v>265</v>
      </c>
      <c r="AE1201" s="29" t="s">
        <v>1353</v>
      </c>
      <c r="AF1201" s="29" t="s">
        <v>1368</v>
      </c>
      <c r="AG1201" s="183" t="s">
        <v>1369</v>
      </c>
      <c r="AH1201" s="29" t="s">
        <v>1356</v>
      </c>
      <c r="AI1201" s="29" t="s">
        <v>1357</v>
      </c>
      <c r="AJ1201" s="29" t="s">
        <v>258</v>
      </c>
      <c r="AK1201" s="29" t="s">
        <v>258</v>
      </c>
      <c r="AL1201" s="29" t="s">
        <v>13326</v>
      </c>
    </row>
    <row r="1202" spans="1:38" x14ac:dyDescent="0.2">
      <c r="A1202" s="35" t="s">
        <v>16</v>
      </c>
      <c r="B1202" s="36">
        <v>5164</v>
      </c>
      <c r="C1202" s="36"/>
      <c r="D1202" s="36" t="s">
        <v>1349</v>
      </c>
      <c r="E1202" s="37" t="s">
        <v>2909</v>
      </c>
      <c r="F1202" s="38" t="s">
        <v>1269</v>
      </c>
      <c r="G1202" s="38" t="s">
        <v>1445</v>
      </c>
      <c r="H1202" s="35" t="s">
        <v>12095</v>
      </c>
      <c r="I1202" s="35"/>
      <c r="J1202" s="29" t="s">
        <v>484</v>
      </c>
      <c r="K1202" s="29" t="s">
        <v>1365</v>
      </c>
      <c r="L1202" s="29" t="s">
        <v>1384</v>
      </c>
      <c r="M1202" s="39">
        <v>58.037783952966528</v>
      </c>
      <c r="N1202" s="39">
        <v>289.99029705681039</v>
      </c>
      <c r="O1202" s="29">
        <v>44197</v>
      </c>
      <c r="P1202" s="29">
        <v>46022</v>
      </c>
      <c r="Q1202" s="40">
        <v>4.9965776999999996</v>
      </c>
      <c r="R1202" s="39">
        <v>57.966297056810404</v>
      </c>
      <c r="S1202" s="39">
        <v>57.966297056810404</v>
      </c>
      <c r="T1202" s="39">
        <v>57.966297056810404</v>
      </c>
      <c r="U1202" s="39">
        <v>58.125108829568788</v>
      </c>
      <c r="V1202" s="39">
        <v>57.966297056810404</v>
      </c>
      <c r="W1202" s="29" t="s">
        <v>265</v>
      </c>
      <c r="X1202" s="29" t="s">
        <v>11773</v>
      </c>
      <c r="Y1202" s="29">
        <v>45279</v>
      </c>
      <c r="Z1202" s="41" t="s">
        <v>11760</v>
      </c>
      <c r="AA1202" s="42" t="s">
        <v>1349</v>
      </c>
      <c r="AB1202" s="29" t="s">
        <v>258</v>
      </c>
      <c r="AC1202" s="29" t="s">
        <v>258</v>
      </c>
      <c r="AD1202" s="29" t="s">
        <v>265</v>
      </c>
      <c r="AE1202" s="29" t="s">
        <v>1353</v>
      </c>
      <c r="AF1202" s="29" t="s">
        <v>1368</v>
      </c>
      <c r="AG1202" s="183" t="s">
        <v>1369</v>
      </c>
      <c r="AH1202" s="29" t="s">
        <v>1356</v>
      </c>
      <c r="AI1202" s="29" t="s">
        <v>1357</v>
      </c>
      <c r="AJ1202" s="29" t="s">
        <v>258</v>
      </c>
      <c r="AK1202" s="29" t="s">
        <v>258</v>
      </c>
      <c r="AL1202" s="29" t="s">
        <v>13327</v>
      </c>
    </row>
    <row r="1203" spans="1:38" x14ac:dyDescent="0.2">
      <c r="A1203" s="35" t="s">
        <v>16</v>
      </c>
      <c r="B1203" s="36">
        <v>5165</v>
      </c>
      <c r="C1203" s="36"/>
      <c r="D1203" s="36" t="s">
        <v>1349</v>
      </c>
      <c r="E1203" s="37" t="s">
        <v>2910</v>
      </c>
      <c r="F1203" s="38" t="s">
        <v>1269</v>
      </c>
      <c r="G1203" s="38" t="s">
        <v>1271</v>
      </c>
      <c r="H1203" s="35" t="s">
        <v>1440</v>
      </c>
      <c r="I1203" s="35"/>
      <c r="J1203" s="29" t="s">
        <v>1506</v>
      </c>
      <c r="K1203" s="29" t="s">
        <v>2911</v>
      </c>
      <c r="L1203" s="29" t="s">
        <v>2220</v>
      </c>
      <c r="M1203" s="39">
        <v>70.533007668494861</v>
      </c>
      <c r="N1203" s="39">
        <v>48.277212867898697</v>
      </c>
      <c r="O1203" s="29">
        <v>44197</v>
      </c>
      <c r="P1203" s="29">
        <v>44447</v>
      </c>
      <c r="Q1203" s="40">
        <v>0.68446269999999998</v>
      </c>
      <c r="R1203" s="39">
        <v>48.277212867898697</v>
      </c>
      <c r="S1203" s="39">
        <v>0</v>
      </c>
      <c r="T1203" s="39">
        <v>0</v>
      </c>
      <c r="U1203" s="39">
        <v>0</v>
      </c>
      <c r="V1203" s="39">
        <v>0</v>
      </c>
      <c r="W1203" s="29" t="s">
        <v>1357</v>
      </c>
      <c r="X1203" s="29" t="s">
        <v>258</v>
      </c>
      <c r="Y1203" s="29" t="s">
        <v>1349</v>
      </c>
      <c r="Z1203" s="41" t="s">
        <v>1349</v>
      </c>
      <c r="AA1203" s="42" t="s">
        <v>1349</v>
      </c>
      <c r="AB1203" s="29" t="s">
        <v>258</v>
      </c>
      <c r="AC1203" s="29" t="s">
        <v>258</v>
      </c>
      <c r="AD1203" s="29" t="s">
        <v>258</v>
      </c>
      <c r="AE1203" s="29" t="s">
        <v>1353</v>
      </c>
      <c r="AF1203" s="29" t="s">
        <v>2221</v>
      </c>
      <c r="AG1203" s="183" t="s">
        <v>2222</v>
      </c>
      <c r="AH1203" s="29" t="s">
        <v>1413</v>
      </c>
      <c r="AI1203" s="29" t="s">
        <v>1357</v>
      </c>
      <c r="AJ1203" s="29" t="s">
        <v>258</v>
      </c>
      <c r="AK1203" s="29" t="s">
        <v>258</v>
      </c>
      <c r="AL1203" s="29" t="s">
        <v>13326</v>
      </c>
    </row>
    <row r="1204" spans="1:38" x14ac:dyDescent="0.2">
      <c r="A1204" s="35" t="s">
        <v>16</v>
      </c>
      <c r="B1204" s="36">
        <v>5166</v>
      </c>
      <c r="C1204" s="36"/>
      <c r="D1204" s="36" t="s">
        <v>1349</v>
      </c>
      <c r="E1204" s="37" t="s">
        <v>2912</v>
      </c>
      <c r="F1204" s="38" t="s">
        <v>1269</v>
      </c>
      <c r="G1204" s="38" t="s">
        <v>1270</v>
      </c>
      <c r="H1204" s="35" t="s">
        <v>335</v>
      </c>
      <c r="I1204" s="35"/>
      <c r="J1204" s="29" t="s">
        <v>1492</v>
      </c>
      <c r="K1204" s="29" t="s">
        <v>2426</v>
      </c>
      <c r="L1204" s="29" t="s">
        <v>2427</v>
      </c>
      <c r="M1204" s="39">
        <v>232.63483535544117</v>
      </c>
      <c r="N1204" s="39">
        <v>328.01353593429161</v>
      </c>
      <c r="O1204" s="29">
        <v>44197</v>
      </c>
      <c r="P1204" s="29">
        <v>44712</v>
      </c>
      <c r="Q1204" s="40">
        <v>1.4099931999999999</v>
      </c>
      <c r="R1204" s="39">
        <v>232.02507871321012</v>
      </c>
      <c r="S1204" s="39">
        <v>95.988457221081447</v>
      </c>
      <c r="T1204" s="39">
        <v>0</v>
      </c>
      <c r="U1204" s="39">
        <v>0</v>
      </c>
      <c r="V1204" s="39">
        <v>0</v>
      </c>
      <c r="W1204" s="29" t="s">
        <v>1357</v>
      </c>
      <c r="X1204" s="29" t="s">
        <v>258</v>
      </c>
      <c r="Y1204" s="29" t="s">
        <v>1349</v>
      </c>
      <c r="Z1204" s="41" t="s">
        <v>1349</v>
      </c>
      <c r="AA1204" s="42" t="s">
        <v>1349</v>
      </c>
      <c r="AB1204" s="29" t="s">
        <v>258</v>
      </c>
      <c r="AC1204" s="29" t="s">
        <v>258</v>
      </c>
      <c r="AD1204" s="29" t="s">
        <v>258</v>
      </c>
      <c r="AE1204" s="29" t="s">
        <v>1353</v>
      </c>
      <c r="AF1204" s="29" t="s">
        <v>1495</v>
      </c>
      <c r="AG1204" s="183" t="s">
        <v>1496</v>
      </c>
      <c r="AH1204" s="29" t="s">
        <v>1413</v>
      </c>
      <c r="AI1204" s="29" t="s">
        <v>1357</v>
      </c>
      <c r="AJ1204" s="29" t="s">
        <v>258</v>
      </c>
      <c r="AK1204" s="29" t="s">
        <v>258</v>
      </c>
      <c r="AL1204" s="29" t="s">
        <v>13326</v>
      </c>
    </row>
    <row r="1205" spans="1:38" x14ac:dyDescent="0.2">
      <c r="A1205" s="35" t="s">
        <v>16</v>
      </c>
      <c r="B1205" s="36">
        <v>5167</v>
      </c>
      <c r="C1205" s="36"/>
      <c r="D1205" s="36" t="s">
        <v>1349</v>
      </c>
      <c r="E1205" s="37" t="s">
        <v>2913</v>
      </c>
      <c r="F1205" s="38" t="s">
        <v>1269</v>
      </c>
      <c r="G1205" s="38" t="s">
        <v>1273</v>
      </c>
      <c r="H1205" s="35" t="s">
        <v>1393</v>
      </c>
      <c r="I1205" s="35"/>
      <c r="J1205" s="29" t="s">
        <v>1405</v>
      </c>
      <c r="K1205" s="29" t="s">
        <v>1558</v>
      </c>
      <c r="L1205" s="29" t="s">
        <v>1394</v>
      </c>
      <c r="M1205" s="39">
        <v>29.456702898147636</v>
      </c>
      <c r="N1205" s="39">
        <v>29.355893223819304</v>
      </c>
      <c r="O1205" s="29">
        <v>44197</v>
      </c>
      <c r="P1205" s="29">
        <v>44561</v>
      </c>
      <c r="Q1205" s="40">
        <v>0.99657770000000001</v>
      </c>
      <c r="R1205" s="39">
        <v>29.355893223819304</v>
      </c>
      <c r="S1205" s="39">
        <v>0</v>
      </c>
      <c r="T1205" s="39">
        <v>0</v>
      </c>
      <c r="U1205" s="39">
        <v>0</v>
      </c>
      <c r="V1205" s="39">
        <v>0</v>
      </c>
      <c r="W1205" s="29" t="s">
        <v>1357</v>
      </c>
      <c r="X1205" s="29" t="s">
        <v>258</v>
      </c>
      <c r="Y1205" s="29" t="s">
        <v>1349</v>
      </c>
      <c r="Z1205" s="41" t="s">
        <v>1349</v>
      </c>
      <c r="AA1205" s="42" t="s">
        <v>1349</v>
      </c>
      <c r="AB1205" s="29" t="s">
        <v>258</v>
      </c>
      <c r="AC1205" s="29" t="s">
        <v>258</v>
      </c>
      <c r="AD1205" s="29" t="s">
        <v>265</v>
      </c>
      <c r="AE1205" s="29" t="s">
        <v>1367</v>
      </c>
      <c r="AF1205" s="29" t="s">
        <v>1368</v>
      </c>
      <c r="AG1205" s="183" t="s">
        <v>1369</v>
      </c>
      <c r="AH1205" s="29" t="s">
        <v>1413</v>
      </c>
      <c r="AI1205" s="29" t="s">
        <v>1357</v>
      </c>
      <c r="AJ1205" s="29" t="s">
        <v>258</v>
      </c>
      <c r="AK1205" s="29" t="s">
        <v>258</v>
      </c>
      <c r="AL1205" s="29" t="s">
        <v>13326</v>
      </c>
    </row>
    <row r="1206" spans="1:38" x14ac:dyDescent="0.2">
      <c r="A1206" s="35" t="s">
        <v>16</v>
      </c>
      <c r="B1206" s="36">
        <v>5172</v>
      </c>
      <c r="C1206" s="36"/>
      <c r="D1206" s="36" t="s">
        <v>1349</v>
      </c>
      <c r="E1206" s="37" t="s">
        <v>2914</v>
      </c>
      <c r="F1206" s="38" t="s">
        <v>1269</v>
      </c>
      <c r="G1206" s="38" t="s">
        <v>1271</v>
      </c>
      <c r="H1206" s="35" t="s">
        <v>1440</v>
      </c>
      <c r="I1206" s="35"/>
      <c r="J1206" s="29" t="s">
        <v>1371</v>
      </c>
      <c r="K1206" s="29" t="s">
        <v>1371</v>
      </c>
      <c r="L1206" s="29" t="s">
        <v>1384</v>
      </c>
      <c r="M1206" s="39">
        <v>109.85335289425548</v>
      </c>
      <c r="N1206" s="39">
        <v>521.22069815195073</v>
      </c>
      <c r="O1206" s="29">
        <v>44197</v>
      </c>
      <c r="P1206" s="29">
        <v>45930</v>
      </c>
      <c r="Q1206" s="40">
        <v>4.7446954000000003</v>
      </c>
      <c r="R1206" s="39">
        <v>109.71485284052019</v>
      </c>
      <c r="S1206" s="39">
        <v>109.71485284052019</v>
      </c>
      <c r="T1206" s="39">
        <v>109.71485284052019</v>
      </c>
      <c r="U1206" s="39">
        <v>110.01544147843943</v>
      </c>
      <c r="V1206" s="39">
        <v>82.060698151950717</v>
      </c>
      <c r="W1206" s="29" t="s">
        <v>1357</v>
      </c>
      <c r="X1206" s="29" t="s">
        <v>258</v>
      </c>
      <c r="Y1206" s="29" t="s">
        <v>1349</v>
      </c>
      <c r="Z1206" s="41" t="s">
        <v>1349</v>
      </c>
      <c r="AA1206" s="42" t="s">
        <v>1349</v>
      </c>
      <c r="AB1206" s="29" t="s">
        <v>258</v>
      </c>
      <c r="AC1206" s="29" t="s">
        <v>258</v>
      </c>
      <c r="AD1206" s="29" t="s">
        <v>265</v>
      </c>
      <c r="AE1206" s="29" t="s">
        <v>1353</v>
      </c>
      <c r="AF1206" s="29" t="s">
        <v>1368</v>
      </c>
      <c r="AG1206" s="183" t="s">
        <v>1369</v>
      </c>
      <c r="AH1206" s="29" t="s">
        <v>1356</v>
      </c>
      <c r="AI1206" s="29" t="s">
        <v>1357</v>
      </c>
      <c r="AJ1206" s="29" t="s">
        <v>258</v>
      </c>
      <c r="AK1206" s="29" t="s">
        <v>258</v>
      </c>
      <c r="AL1206" s="29" t="s">
        <v>13326</v>
      </c>
    </row>
    <row r="1207" spans="1:38" x14ac:dyDescent="0.2">
      <c r="A1207" s="35" t="s">
        <v>16</v>
      </c>
      <c r="B1207" s="36">
        <v>5173</v>
      </c>
      <c r="C1207" s="36"/>
      <c r="D1207" s="36" t="s">
        <v>1349</v>
      </c>
      <c r="E1207" s="37" t="s">
        <v>2915</v>
      </c>
      <c r="F1207" s="38" t="s">
        <v>1269</v>
      </c>
      <c r="G1207" s="38" t="s">
        <v>1271</v>
      </c>
      <c r="H1207" s="35" t="s">
        <v>1440</v>
      </c>
      <c r="I1207" s="35"/>
      <c r="J1207" s="29" t="s">
        <v>1371</v>
      </c>
      <c r="K1207" s="29" t="s">
        <v>1371</v>
      </c>
      <c r="L1207" s="29" t="s">
        <v>1384</v>
      </c>
      <c r="M1207" s="39">
        <v>58.567073814551868</v>
      </c>
      <c r="N1207" s="39">
        <v>292.63493497604378</v>
      </c>
      <c r="O1207" s="29">
        <v>44197</v>
      </c>
      <c r="P1207" s="29">
        <v>46022</v>
      </c>
      <c r="Q1207" s="40">
        <v>4.9965776999999996</v>
      </c>
      <c r="R1207" s="39">
        <v>58.494934976043801</v>
      </c>
      <c r="S1207" s="39">
        <v>58.494934976043801</v>
      </c>
      <c r="T1207" s="39">
        <v>58.494934976043801</v>
      </c>
      <c r="U1207" s="39">
        <v>58.655195071868576</v>
      </c>
      <c r="V1207" s="39">
        <v>58.494934976043801</v>
      </c>
      <c r="W1207" s="29" t="s">
        <v>265</v>
      </c>
      <c r="X1207" s="29" t="s">
        <v>11773</v>
      </c>
      <c r="Y1207" s="29">
        <v>45264</v>
      </c>
      <c r="Z1207" s="41" t="s">
        <v>11760</v>
      </c>
      <c r="AA1207" s="42" t="s">
        <v>1349</v>
      </c>
      <c r="AB1207" s="29" t="s">
        <v>258</v>
      </c>
      <c r="AC1207" s="29" t="s">
        <v>258</v>
      </c>
      <c r="AD1207" s="29" t="s">
        <v>265</v>
      </c>
      <c r="AE1207" s="29" t="s">
        <v>1353</v>
      </c>
      <c r="AF1207" s="29" t="s">
        <v>1368</v>
      </c>
      <c r="AG1207" s="183" t="s">
        <v>1369</v>
      </c>
      <c r="AH1207" s="29" t="s">
        <v>1356</v>
      </c>
      <c r="AI1207" s="29" t="s">
        <v>1357</v>
      </c>
      <c r="AJ1207" s="29" t="s">
        <v>258</v>
      </c>
      <c r="AK1207" s="29" t="s">
        <v>258</v>
      </c>
      <c r="AL1207" s="29" t="s">
        <v>13327</v>
      </c>
    </row>
    <row r="1208" spans="1:38" x14ac:dyDescent="0.2">
      <c r="A1208" s="35" t="s">
        <v>16</v>
      </c>
      <c r="B1208" s="36">
        <v>5175</v>
      </c>
      <c r="C1208" s="36"/>
      <c r="D1208" s="36" t="s">
        <v>1349</v>
      </c>
      <c r="E1208" s="37" t="s">
        <v>2916</v>
      </c>
      <c r="F1208" s="38" t="s">
        <v>1269</v>
      </c>
      <c r="G1208" s="38" t="s">
        <v>1273</v>
      </c>
      <c r="H1208" s="35" t="s">
        <v>1393</v>
      </c>
      <c r="I1208" s="35"/>
      <c r="J1208" s="29" t="s">
        <v>484</v>
      </c>
      <c r="K1208" s="29" t="s">
        <v>1365</v>
      </c>
      <c r="L1208" s="29" t="s">
        <v>1366</v>
      </c>
      <c r="M1208" s="39">
        <v>30.2774571336438</v>
      </c>
      <c r="N1208" s="39">
        <v>32.743589322381936</v>
      </c>
      <c r="O1208" s="29">
        <v>44197</v>
      </c>
      <c r="P1208" s="29">
        <v>44592</v>
      </c>
      <c r="Q1208" s="40">
        <v>1.0814511</v>
      </c>
      <c r="R1208" s="39">
        <v>30.180328542094458</v>
      </c>
      <c r="S1208" s="39">
        <v>2.5632607802874747</v>
      </c>
      <c r="T1208" s="39">
        <v>0</v>
      </c>
      <c r="U1208" s="39">
        <v>0</v>
      </c>
      <c r="V1208" s="39">
        <v>0</v>
      </c>
      <c r="W1208" s="29" t="s">
        <v>1357</v>
      </c>
      <c r="X1208" s="29" t="s">
        <v>258</v>
      </c>
      <c r="Y1208" s="29" t="s">
        <v>1349</v>
      </c>
      <c r="Z1208" s="41" t="s">
        <v>1349</v>
      </c>
      <c r="AA1208" s="42" t="s">
        <v>1349</v>
      </c>
      <c r="AB1208" s="29" t="s">
        <v>258</v>
      </c>
      <c r="AC1208" s="29" t="s">
        <v>258</v>
      </c>
      <c r="AD1208" s="29" t="s">
        <v>265</v>
      </c>
      <c r="AE1208" s="29" t="s">
        <v>1367</v>
      </c>
      <c r="AF1208" s="29" t="s">
        <v>1368</v>
      </c>
      <c r="AG1208" s="183" t="s">
        <v>1369</v>
      </c>
      <c r="AH1208" s="29" t="s">
        <v>1413</v>
      </c>
      <c r="AI1208" s="29" t="s">
        <v>1357</v>
      </c>
      <c r="AJ1208" s="29" t="s">
        <v>258</v>
      </c>
      <c r="AK1208" s="29" t="s">
        <v>258</v>
      </c>
      <c r="AL1208" s="29" t="s">
        <v>13326</v>
      </c>
    </row>
    <row r="1209" spans="1:38" x14ac:dyDescent="0.2">
      <c r="A1209" s="35" t="s">
        <v>16</v>
      </c>
      <c r="B1209" s="36">
        <v>5176</v>
      </c>
      <c r="C1209" s="36"/>
      <c r="D1209" s="36" t="s">
        <v>1349</v>
      </c>
      <c r="E1209" s="37" t="s">
        <v>2917</v>
      </c>
      <c r="F1209" s="38" t="s">
        <v>1269</v>
      </c>
      <c r="G1209" s="38" t="s">
        <v>1270</v>
      </c>
      <c r="H1209" s="35" t="s">
        <v>335</v>
      </c>
      <c r="I1209" s="35"/>
      <c r="J1209" s="29" t="s">
        <v>1492</v>
      </c>
      <c r="K1209" s="29" t="s">
        <v>2426</v>
      </c>
      <c r="L1209" s="29" t="s">
        <v>2427</v>
      </c>
      <c r="M1209" s="39">
        <v>1057.3766510303299</v>
      </c>
      <c r="N1209" s="39">
        <v>723.73487748117736</v>
      </c>
      <c r="O1209" s="29">
        <v>44197</v>
      </c>
      <c r="P1209" s="29">
        <v>44447</v>
      </c>
      <c r="Q1209" s="40">
        <v>0.68446269999999998</v>
      </c>
      <c r="R1209" s="39">
        <v>723.73487748117736</v>
      </c>
      <c r="S1209" s="39">
        <v>0</v>
      </c>
      <c r="T1209" s="39">
        <v>0</v>
      </c>
      <c r="U1209" s="39">
        <v>0</v>
      </c>
      <c r="V1209" s="39">
        <v>0</v>
      </c>
      <c r="W1209" s="29" t="s">
        <v>1357</v>
      </c>
      <c r="X1209" s="29" t="s">
        <v>258</v>
      </c>
      <c r="Y1209" s="29" t="s">
        <v>1349</v>
      </c>
      <c r="Z1209" s="41" t="s">
        <v>1349</v>
      </c>
      <c r="AA1209" s="42" t="s">
        <v>1349</v>
      </c>
      <c r="AB1209" s="29" t="s">
        <v>258</v>
      </c>
      <c r="AC1209" s="29" t="s">
        <v>258</v>
      </c>
      <c r="AD1209" s="29" t="s">
        <v>258</v>
      </c>
      <c r="AE1209" s="29" t="s">
        <v>1353</v>
      </c>
      <c r="AF1209" s="29" t="s">
        <v>1495</v>
      </c>
      <c r="AG1209" s="183" t="s">
        <v>1496</v>
      </c>
      <c r="AH1209" s="29" t="s">
        <v>1413</v>
      </c>
      <c r="AI1209" s="29" t="s">
        <v>1357</v>
      </c>
      <c r="AJ1209" s="29" t="s">
        <v>258</v>
      </c>
      <c r="AK1209" s="29" t="s">
        <v>258</v>
      </c>
      <c r="AL1209" s="29" t="s">
        <v>13326</v>
      </c>
    </row>
    <row r="1210" spans="1:38" x14ac:dyDescent="0.2">
      <c r="A1210" s="35" t="s">
        <v>16</v>
      </c>
      <c r="B1210" s="36">
        <v>5179</v>
      </c>
      <c r="C1210" s="36"/>
      <c r="D1210" s="36" t="s">
        <v>1349</v>
      </c>
      <c r="E1210" s="37" t="s">
        <v>2918</v>
      </c>
      <c r="F1210" s="38" t="s">
        <v>1269</v>
      </c>
      <c r="G1210" s="38" t="s">
        <v>1271</v>
      </c>
      <c r="H1210" s="35" t="s">
        <v>1440</v>
      </c>
      <c r="I1210" s="35"/>
      <c r="J1210" s="29" t="s">
        <v>1371</v>
      </c>
      <c r="K1210" s="29" t="s">
        <v>1371</v>
      </c>
      <c r="L1210" s="29" t="s">
        <v>1384</v>
      </c>
      <c r="M1210" s="39">
        <v>53.004027254222024</v>
      </c>
      <c r="N1210" s="39">
        <v>264.83874058863796</v>
      </c>
      <c r="O1210" s="29">
        <v>44197</v>
      </c>
      <c r="P1210" s="29">
        <v>46022</v>
      </c>
      <c r="Q1210" s="40">
        <v>4.9965776999999996</v>
      </c>
      <c r="R1210" s="39">
        <v>52.93874058863792</v>
      </c>
      <c r="S1210" s="39">
        <v>52.93874058863792</v>
      </c>
      <c r="T1210" s="39">
        <v>52.93874058863792</v>
      </c>
      <c r="U1210" s="39">
        <v>53.083778234086239</v>
      </c>
      <c r="V1210" s="39">
        <v>52.93874058863792</v>
      </c>
      <c r="W1210" s="29" t="s">
        <v>265</v>
      </c>
      <c r="X1210" s="29" t="s">
        <v>11773</v>
      </c>
      <c r="Y1210" s="29">
        <v>45278</v>
      </c>
      <c r="Z1210" s="41" t="s">
        <v>11760</v>
      </c>
      <c r="AA1210" s="42" t="s">
        <v>1349</v>
      </c>
      <c r="AB1210" s="29" t="s">
        <v>258</v>
      </c>
      <c r="AC1210" s="29" t="s">
        <v>258</v>
      </c>
      <c r="AD1210" s="29" t="s">
        <v>265</v>
      </c>
      <c r="AE1210" s="29" t="s">
        <v>1353</v>
      </c>
      <c r="AF1210" s="29" t="s">
        <v>1368</v>
      </c>
      <c r="AG1210" s="183" t="s">
        <v>1369</v>
      </c>
      <c r="AH1210" s="29" t="s">
        <v>1356</v>
      </c>
      <c r="AI1210" s="29" t="s">
        <v>1357</v>
      </c>
      <c r="AJ1210" s="29" t="s">
        <v>258</v>
      </c>
      <c r="AK1210" s="29" t="s">
        <v>258</v>
      </c>
      <c r="AL1210" s="29" t="s">
        <v>13327</v>
      </c>
    </row>
    <row r="1211" spans="1:38" x14ac:dyDescent="0.2">
      <c r="A1211" s="35" t="s">
        <v>16</v>
      </c>
      <c r="B1211" s="36">
        <v>5180</v>
      </c>
      <c r="C1211" s="36"/>
      <c r="D1211" s="36" t="s">
        <v>1349</v>
      </c>
      <c r="E1211" s="37" t="s">
        <v>2919</v>
      </c>
      <c r="F1211" s="38" t="s">
        <v>1269</v>
      </c>
      <c r="G1211" s="38" t="s">
        <v>1271</v>
      </c>
      <c r="H1211" s="35" t="s">
        <v>1440</v>
      </c>
      <c r="I1211" s="35"/>
      <c r="J1211" s="29" t="s">
        <v>1371</v>
      </c>
      <c r="K1211" s="29" t="s">
        <v>1371</v>
      </c>
      <c r="L1211" s="29" t="s">
        <v>1384</v>
      </c>
      <c r="M1211" s="39">
        <v>93.83862088037931</v>
      </c>
      <c r="N1211" s="39">
        <v>441.12501574264206</v>
      </c>
      <c r="O1211" s="29">
        <v>44197</v>
      </c>
      <c r="P1211" s="29">
        <v>45914</v>
      </c>
      <c r="Q1211" s="40">
        <v>4.7008897999999997</v>
      </c>
      <c r="R1211" s="39">
        <v>93.719808350444907</v>
      </c>
      <c r="S1211" s="39">
        <v>93.719808350444907</v>
      </c>
      <c r="T1211" s="39">
        <v>93.719808350444907</v>
      </c>
      <c r="U1211" s="39">
        <v>93.976574948665302</v>
      </c>
      <c r="V1211" s="39">
        <v>65.989015742642025</v>
      </c>
      <c r="W1211" s="29" t="s">
        <v>265</v>
      </c>
      <c r="X1211" s="29" t="s">
        <v>11773</v>
      </c>
      <c r="Y1211" s="29">
        <v>45393</v>
      </c>
      <c r="Z1211" s="41" t="s">
        <v>11761</v>
      </c>
      <c r="AA1211" s="42" t="s">
        <v>1349</v>
      </c>
      <c r="AB1211" s="29" t="s">
        <v>258</v>
      </c>
      <c r="AC1211" s="29" t="s">
        <v>258</v>
      </c>
      <c r="AD1211" s="29" t="s">
        <v>265</v>
      </c>
      <c r="AE1211" s="29" t="s">
        <v>1353</v>
      </c>
      <c r="AF1211" s="29" t="s">
        <v>1368</v>
      </c>
      <c r="AG1211" s="183" t="s">
        <v>1369</v>
      </c>
      <c r="AH1211" s="29" t="s">
        <v>1356</v>
      </c>
      <c r="AI1211" s="29" t="s">
        <v>1357</v>
      </c>
      <c r="AJ1211" s="29" t="s">
        <v>258</v>
      </c>
      <c r="AK1211" s="29" t="s">
        <v>258</v>
      </c>
      <c r="AL1211" s="29" t="s">
        <v>13327</v>
      </c>
    </row>
    <row r="1212" spans="1:38" x14ac:dyDescent="0.2">
      <c r="A1212" s="35" t="s">
        <v>16</v>
      </c>
      <c r="B1212" s="36">
        <v>5181</v>
      </c>
      <c r="C1212" s="36"/>
      <c r="D1212" s="36" t="s">
        <v>1349</v>
      </c>
      <c r="E1212" s="37" t="s">
        <v>2920</v>
      </c>
      <c r="F1212" s="38" t="s">
        <v>1269</v>
      </c>
      <c r="G1212" s="38" t="s">
        <v>1271</v>
      </c>
      <c r="H1212" s="35" t="s">
        <v>1440</v>
      </c>
      <c r="I1212" s="35"/>
      <c r="J1212" s="29" t="s">
        <v>1371</v>
      </c>
      <c r="K1212" s="29" t="s">
        <v>1371</v>
      </c>
      <c r="L1212" s="29" t="s">
        <v>1384</v>
      </c>
      <c r="M1212" s="39">
        <v>100.27707252175342</v>
      </c>
      <c r="N1212" s="39">
        <v>482.09867214236823</v>
      </c>
      <c r="O1212" s="29">
        <v>44197</v>
      </c>
      <c r="P1212" s="29">
        <v>45953</v>
      </c>
      <c r="Q1212" s="40">
        <v>4.8076660000000002</v>
      </c>
      <c r="R1212" s="39">
        <v>100.1514031485284</v>
      </c>
      <c r="S1212" s="39">
        <v>100.1514031485284</v>
      </c>
      <c r="T1212" s="39">
        <v>100.1514031485284</v>
      </c>
      <c r="U1212" s="39">
        <v>100.42579055441477</v>
      </c>
      <c r="V1212" s="39">
        <v>81.218672142368234</v>
      </c>
      <c r="W1212" s="29" t="s">
        <v>265</v>
      </c>
      <c r="X1212" s="29" t="s">
        <v>11773</v>
      </c>
      <c r="Y1212" s="29">
        <v>45264</v>
      </c>
      <c r="Z1212" s="41" t="s">
        <v>11760</v>
      </c>
      <c r="AA1212" s="42" t="s">
        <v>1349</v>
      </c>
      <c r="AB1212" s="29" t="s">
        <v>258</v>
      </c>
      <c r="AC1212" s="29" t="s">
        <v>258</v>
      </c>
      <c r="AD1212" s="29" t="s">
        <v>265</v>
      </c>
      <c r="AE1212" s="29" t="s">
        <v>1353</v>
      </c>
      <c r="AF1212" s="29" t="s">
        <v>1368</v>
      </c>
      <c r="AG1212" s="183" t="s">
        <v>1369</v>
      </c>
      <c r="AH1212" s="29" t="s">
        <v>1356</v>
      </c>
      <c r="AI1212" s="29" t="s">
        <v>1357</v>
      </c>
      <c r="AJ1212" s="29" t="s">
        <v>258</v>
      </c>
      <c r="AK1212" s="29" t="s">
        <v>258</v>
      </c>
      <c r="AL1212" s="29" t="s">
        <v>13327</v>
      </c>
    </row>
    <row r="1213" spans="1:38" x14ac:dyDescent="0.2">
      <c r="A1213" s="35" t="s">
        <v>16</v>
      </c>
      <c r="B1213" s="36">
        <v>5183</v>
      </c>
      <c r="C1213" s="36"/>
      <c r="D1213" s="36" t="s">
        <v>1349</v>
      </c>
      <c r="E1213" s="37" t="s">
        <v>2921</v>
      </c>
      <c r="F1213" s="38" t="s">
        <v>1269</v>
      </c>
      <c r="G1213" s="38" t="s">
        <v>1445</v>
      </c>
      <c r="H1213" s="35" t="s">
        <v>12095</v>
      </c>
      <c r="I1213" s="35"/>
      <c r="J1213" s="29" t="s">
        <v>484</v>
      </c>
      <c r="K1213" s="29" t="s">
        <v>1365</v>
      </c>
      <c r="L1213" s="29" t="s">
        <v>1366</v>
      </c>
      <c r="M1213" s="39">
        <v>31.029564140602737</v>
      </c>
      <c r="N1213" s="39">
        <v>61.846743326488706</v>
      </c>
      <c r="O1213" s="29">
        <v>44197</v>
      </c>
      <c r="P1213" s="29">
        <v>44925</v>
      </c>
      <c r="Q1213" s="40">
        <v>1.9931554</v>
      </c>
      <c r="R1213" s="39">
        <v>30.965790554414784</v>
      </c>
      <c r="S1213" s="39">
        <v>30.880952772073922</v>
      </c>
      <c r="T1213" s="39">
        <v>0</v>
      </c>
      <c r="U1213" s="39">
        <v>0</v>
      </c>
      <c r="V1213" s="39">
        <v>0</v>
      </c>
      <c r="W1213" s="29" t="s">
        <v>1357</v>
      </c>
      <c r="X1213" s="29" t="s">
        <v>258</v>
      </c>
      <c r="Y1213" s="29" t="s">
        <v>1349</v>
      </c>
      <c r="Z1213" s="41" t="s">
        <v>1349</v>
      </c>
      <c r="AA1213" s="42" t="s">
        <v>1349</v>
      </c>
      <c r="AB1213" s="29" t="s">
        <v>258</v>
      </c>
      <c r="AC1213" s="29" t="s">
        <v>258</v>
      </c>
      <c r="AD1213" s="29" t="s">
        <v>265</v>
      </c>
      <c r="AE1213" s="29" t="s">
        <v>1367</v>
      </c>
      <c r="AF1213" s="29" t="s">
        <v>1368</v>
      </c>
      <c r="AG1213" s="183" t="s">
        <v>1369</v>
      </c>
      <c r="AH1213" s="29" t="s">
        <v>1413</v>
      </c>
      <c r="AI1213" s="29" t="s">
        <v>1357</v>
      </c>
      <c r="AJ1213" s="29" t="s">
        <v>258</v>
      </c>
      <c r="AK1213" s="29" t="s">
        <v>258</v>
      </c>
      <c r="AL1213" s="29" t="s">
        <v>13326</v>
      </c>
    </row>
    <row r="1214" spans="1:38" x14ac:dyDescent="0.2">
      <c r="A1214" s="35" t="s">
        <v>16</v>
      </c>
      <c r="B1214" s="36">
        <v>5184</v>
      </c>
      <c r="C1214" s="36"/>
      <c r="D1214" s="36" t="s">
        <v>1349</v>
      </c>
      <c r="E1214" s="37" t="s">
        <v>2922</v>
      </c>
      <c r="F1214" s="38" t="s">
        <v>1269</v>
      </c>
      <c r="G1214" s="38" t="s">
        <v>1273</v>
      </c>
      <c r="H1214" s="35" t="s">
        <v>1393</v>
      </c>
      <c r="I1214" s="35"/>
      <c r="J1214" s="29" t="s">
        <v>1371</v>
      </c>
      <c r="K1214" s="29" t="s">
        <v>1371</v>
      </c>
      <c r="L1214" s="29" t="s">
        <v>1366</v>
      </c>
      <c r="M1214" s="39">
        <v>12.155986630181044</v>
      </c>
      <c r="N1214" s="39">
        <v>10.084227241615332</v>
      </c>
      <c r="O1214" s="29">
        <v>44197</v>
      </c>
      <c r="P1214" s="29">
        <v>44500</v>
      </c>
      <c r="Q1214" s="40">
        <v>0.8295688</v>
      </c>
      <c r="R1214" s="39">
        <v>10.084227241615332</v>
      </c>
      <c r="S1214" s="39">
        <v>0</v>
      </c>
      <c r="T1214" s="39">
        <v>0</v>
      </c>
      <c r="U1214" s="39">
        <v>0</v>
      </c>
      <c r="V1214" s="39">
        <v>0</v>
      </c>
      <c r="W1214" s="29" t="s">
        <v>1357</v>
      </c>
      <c r="X1214" s="29" t="s">
        <v>258</v>
      </c>
      <c r="Y1214" s="29" t="s">
        <v>1349</v>
      </c>
      <c r="Z1214" s="41" t="s">
        <v>1349</v>
      </c>
      <c r="AA1214" s="42" t="s">
        <v>1349</v>
      </c>
      <c r="AB1214" s="29" t="s">
        <v>258</v>
      </c>
      <c r="AC1214" s="29" t="s">
        <v>258</v>
      </c>
      <c r="AD1214" s="29" t="s">
        <v>265</v>
      </c>
      <c r="AE1214" s="29" t="s">
        <v>1367</v>
      </c>
      <c r="AF1214" s="29" t="s">
        <v>1368</v>
      </c>
      <c r="AG1214" s="183" t="s">
        <v>1369</v>
      </c>
      <c r="AH1214" s="29" t="s">
        <v>1413</v>
      </c>
      <c r="AI1214" s="29" t="s">
        <v>1357</v>
      </c>
      <c r="AJ1214" s="29" t="s">
        <v>258</v>
      </c>
      <c r="AK1214" s="29" t="s">
        <v>258</v>
      </c>
      <c r="AL1214" s="29" t="s">
        <v>13326</v>
      </c>
    </row>
    <row r="1215" spans="1:38" x14ac:dyDescent="0.2">
      <c r="A1215" s="35" t="s">
        <v>16</v>
      </c>
      <c r="B1215" s="36">
        <v>5186</v>
      </c>
      <c r="C1215" s="36"/>
      <c r="D1215" s="36" t="s">
        <v>1349</v>
      </c>
      <c r="E1215" s="37" t="s">
        <v>2923</v>
      </c>
      <c r="F1215" s="38" t="s">
        <v>1269</v>
      </c>
      <c r="G1215" s="38" t="s">
        <v>1273</v>
      </c>
      <c r="H1215" s="35" t="s">
        <v>1393</v>
      </c>
      <c r="I1215" s="35"/>
      <c r="J1215" s="29" t="s">
        <v>1371</v>
      </c>
      <c r="K1215" s="29" t="s">
        <v>1371</v>
      </c>
      <c r="L1215" s="29" t="s">
        <v>1384</v>
      </c>
      <c r="M1215" s="39">
        <v>87.479439156320268</v>
      </c>
      <c r="N1215" s="39">
        <v>65.145535934291587</v>
      </c>
      <c r="O1215" s="29">
        <v>44197</v>
      </c>
      <c r="P1215" s="29">
        <v>44469</v>
      </c>
      <c r="Q1215" s="40">
        <v>0.74469540000000001</v>
      </c>
      <c r="R1215" s="39">
        <v>65.145535934291587</v>
      </c>
      <c r="S1215" s="39">
        <v>0</v>
      </c>
      <c r="T1215" s="39">
        <v>0</v>
      </c>
      <c r="U1215" s="39">
        <v>0</v>
      </c>
      <c r="V1215" s="39">
        <v>0</v>
      </c>
      <c r="W1215" s="29" t="s">
        <v>265</v>
      </c>
      <c r="X1215" s="29" t="s">
        <v>11773</v>
      </c>
      <c r="Y1215" s="29">
        <v>45195</v>
      </c>
      <c r="Z1215" s="41" t="s">
        <v>11757</v>
      </c>
      <c r="AA1215" s="42" t="s">
        <v>1349</v>
      </c>
      <c r="AB1215" s="29" t="s">
        <v>258</v>
      </c>
      <c r="AC1215" s="29" t="s">
        <v>258</v>
      </c>
      <c r="AD1215" s="29" t="s">
        <v>265</v>
      </c>
      <c r="AE1215" s="29" t="s">
        <v>1353</v>
      </c>
      <c r="AF1215" s="29" t="s">
        <v>1368</v>
      </c>
      <c r="AG1215" s="183" t="s">
        <v>1369</v>
      </c>
      <c r="AH1215" s="29" t="s">
        <v>1413</v>
      </c>
      <c r="AI1215" s="29" t="s">
        <v>1357</v>
      </c>
      <c r="AJ1215" s="29" t="s">
        <v>258</v>
      </c>
      <c r="AK1215" s="29" t="s">
        <v>258</v>
      </c>
      <c r="AL1215" s="29" t="s">
        <v>13327</v>
      </c>
    </row>
    <row r="1216" spans="1:38" x14ac:dyDescent="0.2">
      <c r="A1216" s="35" t="s">
        <v>16</v>
      </c>
      <c r="B1216" s="36">
        <v>5189</v>
      </c>
      <c r="C1216" s="36"/>
      <c r="D1216" s="36" t="s">
        <v>1349</v>
      </c>
      <c r="E1216" s="37" t="s">
        <v>2924</v>
      </c>
      <c r="F1216" s="38" t="s">
        <v>1269</v>
      </c>
      <c r="G1216" s="38" t="s">
        <v>1445</v>
      </c>
      <c r="H1216" s="35" t="s">
        <v>12095</v>
      </c>
      <c r="I1216" s="35"/>
      <c r="J1216" s="29" t="s">
        <v>484</v>
      </c>
      <c r="K1216" s="29" t="s">
        <v>1551</v>
      </c>
      <c r="L1216" s="29" t="s">
        <v>1384</v>
      </c>
      <c r="M1216" s="39">
        <v>34.202917119644596</v>
      </c>
      <c r="N1216" s="39">
        <v>68.171728952772071</v>
      </c>
      <c r="O1216" s="29">
        <v>44197</v>
      </c>
      <c r="P1216" s="29">
        <v>44925</v>
      </c>
      <c r="Q1216" s="40">
        <v>1.9931554</v>
      </c>
      <c r="R1216" s="39">
        <v>34.132621492128678</v>
      </c>
      <c r="S1216" s="39">
        <v>34.039107460643393</v>
      </c>
      <c r="T1216" s="39">
        <v>0</v>
      </c>
      <c r="U1216" s="39">
        <v>0</v>
      </c>
      <c r="V1216" s="39">
        <v>0</v>
      </c>
      <c r="W1216" s="29" t="s">
        <v>1357</v>
      </c>
      <c r="X1216" s="29" t="s">
        <v>258</v>
      </c>
      <c r="Y1216" s="29" t="s">
        <v>1349</v>
      </c>
      <c r="Z1216" s="41" t="s">
        <v>1349</v>
      </c>
      <c r="AA1216" s="42" t="s">
        <v>1349</v>
      </c>
      <c r="AB1216" s="29" t="s">
        <v>258</v>
      </c>
      <c r="AC1216" s="29" t="s">
        <v>258</v>
      </c>
      <c r="AD1216" s="29" t="s">
        <v>265</v>
      </c>
      <c r="AE1216" s="29" t="s">
        <v>1353</v>
      </c>
      <c r="AF1216" s="29" t="s">
        <v>1368</v>
      </c>
      <c r="AG1216" s="183" t="s">
        <v>1369</v>
      </c>
      <c r="AH1216" s="29" t="s">
        <v>1413</v>
      </c>
      <c r="AI1216" s="29" t="s">
        <v>1357</v>
      </c>
      <c r="AJ1216" s="29" t="s">
        <v>258</v>
      </c>
      <c r="AK1216" s="29" t="s">
        <v>258</v>
      </c>
      <c r="AL1216" s="29" t="s">
        <v>13326</v>
      </c>
    </row>
    <row r="1217" spans="1:38" x14ac:dyDescent="0.2">
      <c r="A1217" s="35" t="s">
        <v>16</v>
      </c>
      <c r="B1217" s="36">
        <v>5194</v>
      </c>
      <c r="C1217" s="36"/>
      <c r="D1217" s="36" t="s">
        <v>1349</v>
      </c>
      <c r="E1217" s="37" t="s">
        <v>2925</v>
      </c>
      <c r="F1217" s="38" t="s">
        <v>1269</v>
      </c>
      <c r="G1217" s="38" t="s">
        <v>1271</v>
      </c>
      <c r="H1217" s="35" t="s">
        <v>1440</v>
      </c>
      <c r="I1217" s="35"/>
      <c r="J1217" s="29" t="s">
        <v>322</v>
      </c>
      <c r="K1217" s="29" t="s">
        <v>336</v>
      </c>
      <c r="L1217" s="29" t="s">
        <v>2926</v>
      </c>
      <c r="M1217" s="39">
        <v>22.753123425473184</v>
      </c>
      <c r="N1217" s="39">
        <v>20.744120465434634</v>
      </c>
      <c r="O1217" s="29">
        <v>44197</v>
      </c>
      <c r="P1217" s="29">
        <v>44530</v>
      </c>
      <c r="Q1217" s="40">
        <v>0.91170430000000002</v>
      </c>
      <c r="R1217" s="39">
        <v>20.744120465434634</v>
      </c>
      <c r="S1217" s="39">
        <v>0</v>
      </c>
      <c r="T1217" s="39">
        <v>0</v>
      </c>
      <c r="U1217" s="39">
        <v>0</v>
      </c>
      <c r="V1217" s="39">
        <v>0</v>
      </c>
      <c r="W1217" s="29" t="s">
        <v>1357</v>
      </c>
      <c r="X1217" s="29" t="s">
        <v>258</v>
      </c>
      <c r="Y1217" s="29" t="s">
        <v>1349</v>
      </c>
      <c r="Z1217" s="41" t="s">
        <v>1349</v>
      </c>
      <c r="AA1217" s="42" t="s">
        <v>1349</v>
      </c>
      <c r="AB1217" s="29" t="s">
        <v>258</v>
      </c>
      <c r="AC1217" s="29" t="s">
        <v>258</v>
      </c>
      <c r="AD1217" s="29" t="s">
        <v>258</v>
      </c>
      <c r="AE1217" s="29" t="s">
        <v>1353</v>
      </c>
      <c r="AF1217" s="29" t="s">
        <v>2927</v>
      </c>
      <c r="AG1217" s="183" t="s">
        <v>2928</v>
      </c>
      <c r="AH1217" s="29" t="s">
        <v>1413</v>
      </c>
      <c r="AI1217" s="29" t="s">
        <v>1357</v>
      </c>
      <c r="AJ1217" s="29" t="s">
        <v>258</v>
      </c>
      <c r="AK1217" s="29" t="s">
        <v>258</v>
      </c>
      <c r="AL1217" s="29" t="s">
        <v>13326</v>
      </c>
    </row>
    <row r="1218" spans="1:38" x14ac:dyDescent="0.2">
      <c r="A1218" s="35" t="s">
        <v>16</v>
      </c>
      <c r="B1218" s="36">
        <v>5198</v>
      </c>
      <c r="C1218" s="36"/>
      <c r="D1218" s="36" t="s">
        <v>1349</v>
      </c>
      <c r="E1218" s="37" t="s">
        <v>2929</v>
      </c>
      <c r="F1218" s="38" t="s">
        <v>1269</v>
      </c>
      <c r="G1218" s="38" t="s">
        <v>1273</v>
      </c>
      <c r="H1218" s="35" t="s">
        <v>1393</v>
      </c>
      <c r="I1218" s="35"/>
      <c r="J1218" s="29" t="s">
        <v>1371</v>
      </c>
      <c r="K1218" s="29" t="s">
        <v>1371</v>
      </c>
      <c r="L1218" s="29" t="s">
        <v>1384</v>
      </c>
      <c r="M1218" s="39">
        <v>128.52538595452742</v>
      </c>
      <c r="N1218" s="39">
        <v>642.18707734428483</v>
      </c>
      <c r="O1218" s="29">
        <v>44197</v>
      </c>
      <c r="P1218" s="29">
        <v>46022</v>
      </c>
      <c r="Q1218" s="40">
        <v>4.9965776999999996</v>
      </c>
      <c r="R1218" s="39">
        <v>128.36707734428475</v>
      </c>
      <c r="S1218" s="39">
        <v>128.36707734428475</v>
      </c>
      <c r="T1218" s="39">
        <v>128.36707734428475</v>
      </c>
      <c r="U1218" s="39">
        <v>128.71876796714579</v>
      </c>
      <c r="V1218" s="39">
        <v>128.36707734428475</v>
      </c>
      <c r="W1218" s="29" t="s">
        <v>1357</v>
      </c>
      <c r="X1218" s="29" t="s">
        <v>258</v>
      </c>
      <c r="Y1218" s="29" t="s">
        <v>1349</v>
      </c>
      <c r="Z1218" s="41" t="s">
        <v>1349</v>
      </c>
      <c r="AA1218" s="42" t="s">
        <v>1349</v>
      </c>
      <c r="AB1218" s="29" t="s">
        <v>258</v>
      </c>
      <c r="AC1218" s="29" t="s">
        <v>258</v>
      </c>
      <c r="AD1218" s="29" t="s">
        <v>265</v>
      </c>
      <c r="AE1218" s="29" t="s">
        <v>1353</v>
      </c>
      <c r="AF1218" s="29" t="s">
        <v>1368</v>
      </c>
      <c r="AG1218" s="183" t="s">
        <v>1369</v>
      </c>
      <c r="AH1218" s="29" t="s">
        <v>1356</v>
      </c>
      <c r="AI1218" s="29" t="s">
        <v>1357</v>
      </c>
      <c r="AJ1218" s="29" t="s">
        <v>258</v>
      </c>
      <c r="AK1218" s="29" t="s">
        <v>258</v>
      </c>
      <c r="AL1218" s="29" t="s">
        <v>13326</v>
      </c>
    </row>
    <row r="1219" spans="1:38" x14ac:dyDescent="0.2">
      <c r="A1219" s="35" t="s">
        <v>16</v>
      </c>
      <c r="B1219" s="36">
        <v>5199</v>
      </c>
      <c r="C1219" s="36"/>
      <c r="D1219" s="36" t="s">
        <v>1349</v>
      </c>
      <c r="E1219" s="37" t="s">
        <v>2930</v>
      </c>
      <c r="F1219" s="38" t="s">
        <v>1269</v>
      </c>
      <c r="G1219" s="38" t="s">
        <v>1271</v>
      </c>
      <c r="H1219" s="35" t="s">
        <v>1440</v>
      </c>
      <c r="I1219" s="35"/>
      <c r="J1219" s="29" t="s">
        <v>1371</v>
      </c>
      <c r="K1219" s="29" t="s">
        <v>1371</v>
      </c>
      <c r="L1219" s="29" t="s">
        <v>1384</v>
      </c>
      <c r="M1219" s="39">
        <v>51.159016848242111</v>
      </c>
      <c r="N1219" s="39">
        <v>255.6200027378508</v>
      </c>
      <c r="O1219" s="29">
        <v>44197</v>
      </c>
      <c r="P1219" s="29">
        <v>46022</v>
      </c>
      <c r="Q1219" s="40">
        <v>4.9965776999999996</v>
      </c>
      <c r="R1219" s="39">
        <v>51.096002737850789</v>
      </c>
      <c r="S1219" s="39">
        <v>51.096002737850789</v>
      </c>
      <c r="T1219" s="39">
        <v>51.096002737850789</v>
      </c>
      <c r="U1219" s="39">
        <v>51.235991786447634</v>
      </c>
      <c r="V1219" s="39">
        <v>51.096002737850789</v>
      </c>
      <c r="W1219" s="29" t="s">
        <v>265</v>
      </c>
      <c r="X1219" s="29" t="s">
        <v>11773</v>
      </c>
      <c r="Y1219" s="29">
        <v>45266</v>
      </c>
      <c r="Z1219" s="41" t="s">
        <v>11760</v>
      </c>
      <c r="AA1219" s="42" t="s">
        <v>1349</v>
      </c>
      <c r="AB1219" s="29" t="s">
        <v>258</v>
      </c>
      <c r="AC1219" s="29" t="s">
        <v>258</v>
      </c>
      <c r="AD1219" s="29" t="s">
        <v>265</v>
      </c>
      <c r="AE1219" s="29" t="s">
        <v>1353</v>
      </c>
      <c r="AF1219" s="29" t="s">
        <v>1368</v>
      </c>
      <c r="AG1219" s="183" t="s">
        <v>1369</v>
      </c>
      <c r="AH1219" s="29" t="s">
        <v>1356</v>
      </c>
      <c r="AI1219" s="29" t="s">
        <v>1357</v>
      </c>
      <c r="AJ1219" s="29" t="s">
        <v>258</v>
      </c>
      <c r="AK1219" s="29" t="s">
        <v>258</v>
      </c>
      <c r="AL1219" s="29" t="s">
        <v>13327</v>
      </c>
    </row>
    <row r="1220" spans="1:38" x14ac:dyDescent="0.2">
      <c r="A1220" s="35" t="s">
        <v>16</v>
      </c>
      <c r="B1220" s="36">
        <v>5201</v>
      </c>
      <c r="C1220" s="36"/>
      <c r="D1220" s="36" t="s">
        <v>1349</v>
      </c>
      <c r="E1220" s="37" t="s">
        <v>2931</v>
      </c>
      <c r="F1220" s="38" t="s">
        <v>1269</v>
      </c>
      <c r="G1220" s="38" t="s">
        <v>1273</v>
      </c>
      <c r="H1220" s="35" t="s">
        <v>1393</v>
      </c>
      <c r="I1220" s="35"/>
      <c r="J1220" s="29" t="s">
        <v>1371</v>
      </c>
      <c r="K1220" s="29" t="s">
        <v>1371</v>
      </c>
      <c r="L1220" s="29" t="s">
        <v>1366</v>
      </c>
      <c r="M1220" s="39">
        <v>2.6574626391361833</v>
      </c>
      <c r="N1220" s="39">
        <v>1.8407611225188225</v>
      </c>
      <c r="O1220" s="29">
        <v>44197</v>
      </c>
      <c r="P1220" s="29">
        <v>44450</v>
      </c>
      <c r="Q1220" s="40">
        <v>0.69267619999999996</v>
      </c>
      <c r="R1220" s="39">
        <v>1.8407611225188225</v>
      </c>
      <c r="S1220" s="39">
        <v>0</v>
      </c>
      <c r="T1220" s="39">
        <v>0</v>
      </c>
      <c r="U1220" s="39">
        <v>0</v>
      </c>
      <c r="V1220" s="39">
        <v>0</v>
      </c>
      <c r="W1220" s="29" t="s">
        <v>1357</v>
      </c>
      <c r="X1220" s="29" t="s">
        <v>258</v>
      </c>
      <c r="Y1220" s="29" t="s">
        <v>1349</v>
      </c>
      <c r="Z1220" s="41" t="s">
        <v>1349</v>
      </c>
      <c r="AA1220" s="42" t="s">
        <v>1349</v>
      </c>
      <c r="AB1220" s="29" t="s">
        <v>258</v>
      </c>
      <c r="AC1220" s="29" t="s">
        <v>258</v>
      </c>
      <c r="AD1220" s="29" t="s">
        <v>265</v>
      </c>
      <c r="AE1220" s="29" t="s">
        <v>1367</v>
      </c>
      <c r="AF1220" s="29" t="s">
        <v>1368</v>
      </c>
      <c r="AG1220" s="183" t="s">
        <v>1369</v>
      </c>
      <c r="AH1220" s="29" t="s">
        <v>1413</v>
      </c>
      <c r="AI1220" s="29" t="s">
        <v>1357</v>
      </c>
      <c r="AJ1220" s="29" t="s">
        <v>258</v>
      </c>
      <c r="AK1220" s="29" t="s">
        <v>258</v>
      </c>
      <c r="AL1220" s="29" t="s">
        <v>13326</v>
      </c>
    </row>
    <row r="1221" spans="1:38" x14ac:dyDescent="0.2">
      <c r="A1221" s="35" t="s">
        <v>16</v>
      </c>
      <c r="B1221" s="36">
        <v>5204</v>
      </c>
      <c r="C1221" s="36"/>
      <c r="D1221" s="36" t="s">
        <v>1349</v>
      </c>
      <c r="E1221" s="37" t="s">
        <v>2932</v>
      </c>
      <c r="F1221" s="38" t="s">
        <v>1269</v>
      </c>
      <c r="G1221" s="38" t="s">
        <v>1271</v>
      </c>
      <c r="H1221" s="35" t="s">
        <v>1440</v>
      </c>
      <c r="I1221" s="35"/>
      <c r="J1221" s="29" t="s">
        <v>1371</v>
      </c>
      <c r="K1221" s="29" t="s">
        <v>1371</v>
      </c>
      <c r="L1221" s="29" t="s">
        <v>1384</v>
      </c>
      <c r="M1221" s="39">
        <v>65.595004166345376</v>
      </c>
      <c r="N1221" s="39">
        <v>309.79160027378509</v>
      </c>
      <c r="O1221" s="29">
        <v>44197</v>
      </c>
      <c r="P1221" s="29">
        <v>45922</v>
      </c>
      <c r="Q1221" s="40">
        <v>4.7227926</v>
      </c>
      <c r="R1221" s="39">
        <v>65.512128678986997</v>
      </c>
      <c r="S1221" s="39">
        <v>65.512128678986997</v>
      </c>
      <c r="T1221" s="39">
        <v>65.512128678986997</v>
      </c>
      <c r="U1221" s="39">
        <v>65.691613963039018</v>
      </c>
      <c r="V1221" s="39">
        <v>47.563600273785084</v>
      </c>
      <c r="W1221" s="29" t="s">
        <v>1357</v>
      </c>
      <c r="X1221" s="29" t="s">
        <v>258</v>
      </c>
      <c r="Y1221" s="29" t="s">
        <v>1349</v>
      </c>
      <c r="Z1221" s="41" t="s">
        <v>1349</v>
      </c>
      <c r="AA1221" s="42" t="s">
        <v>1349</v>
      </c>
      <c r="AB1221" s="29" t="s">
        <v>258</v>
      </c>
      <c r="AC1221" s="29" t="s">
        <v>258</v>
      </c>
      <c r="AD1221" s="29" t="s">
        <v>265</v>
      </c>
      <c r="AE1221" s="29" t="s">
        <v>1353</v>
      </c>
      <c r="AF1221" s="29" t="s">
        <v>1368</v>
      </c>
      <c r="AG1221" s="183" t="s">
        <v>1369</v>
      </c>
      <c r="AH1221" s="29" t="s">
        <v>1356</v>
      </c>
      <c r="AI1221" s="29" t="s">
        <v>1357</v>
      </c>
      <c r="AJ1221" s="29" t="s">
        <v>258</v>
      </c>
      <c r="AK1221" s="29" t="s">
        <v>258</v>
      </c>
      <c r="AL1221" s="29" t="s">
        <v>13326</v>
      </c>
    </row>
    <row r="1222" spans="1:38" x14ac:dyDescent="0.2">
      <c r="A1222" s="35" t="s">
        <v>16</v>
      </c>
      <c r="B1222" s="36">
        <v>5205</v>
      </c>
      <c r="C1222" s="36"/>
      <c r="D1222" s="36" t="s">
        <v>1349</v>
      </c>
      <c r="E1222" s="37" t="s">
        <v>2933</v>
      </c>
      <c r="F1222" s="38" t="s">
        <v>1269</v>
      </c>
      <c r="G1222" s="38" t="s">
        <v>1273</v>
      </c>
      <c r="H1222" s="35" t="s">
        <v>1393</v>
      </c>
      <c r="I1222" s="35"/>
      <c r="J1222" s="29" t="s">
        <v>1371</v>
      </c>
      <c r="K1222" s="29" t="s">
        <v>1371</v>
      </c>
      <c r="L1222" s="29" t="s">
        <v>1366</v>
      </c>
      <c r="M1222" s="39">
        <v>6.3888795571308297</v>
      </c>
      <c r="N1222" s="39">
        <v>5.0901136208076663</v>
      </c>
      <c r="O1222" s="29">
        <v>44197</v>
      </c>
      <c r="P1222" s="29">
        <v>44488</v>
      </c>
      <c r="Q1222" s="40">
        <v>0.79671460000000005</v>
      </c>
      <c r="R1222" s="39">
        <v>5.0901136208076663</v>
      </c>
      <c r="S1222" s="39">
        <v>0</v>
      </c>
      <c r="T1222" s="39">
        <v>0</v>
      </c>
      <c r="U1222" s="39">
        <v>0</v>
      </c>
      <c r="V1222" s="39">
        <v>0</v>
      </c>
      <c r="W1222" s="29" t="s">
        <v>1357</v>
      </c>
      <c r="X1222" s="29" t="s">
        <v>258</v>
      </c>
      <c r="Y1222" s="29" t="s">
        <v>1349</v>
      </c>
      <c r="Z1222" s="41" t="s">
        <v>1349</v>
      </c>
      <c r="AA1222" s="42" t="s">
        <v>1349</v>
      </c>
      <c r="AB1222" s="29" t="s">
        <v>258</v>
      </c>
      <c r="AC1222" s="29" t="s">
        <v>258</v>
      </c>
      <c r="AD1222" s="29" t="s">
        <v>265</v>
      </c>
      <c r="AE1222" s="29" t="s">
        <v>1367</v>
      </c>
      <c r="AF1222" s="29" t="s">
        <v>1368</v>
      </c>
      <c r="AG1222" s="183" t="s">
        <v>1369</v>
      </c>
      <c r="AH1222" s="29" t="s">
        <v>1413</v>
      </c>
      <c r="AI1222" s="29" t="s">
        <v>1357</v>
      </c>
      <c r="AJ1222" s="29" t="s">
        <v>258</v>
      </c>
      <c r="AK1222" s="29" t="s">
        <v>258</v>
      </c>
      <c r="AL1222" s="29" t="s">
        <v>13326</v>
      </c>
    </row>
    <row r="1223" spans="1:38" x14ac:dyDescent="0.2">
      <c r="A1223" s="35" t="s">
        <v>16</v>
      </c>
      <c r="B1223" s="36">
        <v>5212</v>
      </c>
      <c r="C1223" s="36"/>
      <c r="D1223" s="36" t="s">
        <v>1349</v>
      </c>
      <c r="E1223" s="37" t="s">
        <v>2934</v>
      </c>
      <c r="F1223" s="38" t="s">
        <v>1262</v>
      </c>
      <c r="G1223" s="38" t="s">
        <v>1263</v>
      </c>
      <c r="H1223" s="35" t="s">
        <v>2539</v>
      </c>
      <c r="I1223" s="35"/>
      <c r="J1223" s="29" t="s">
        <v>1371</v>
      </c>
      <c r="K1223" s="29" t="s">
        <v>1371</v>
      </c>
      <c r="L1223" s="29" t="s">
        <v>1384</v>
      </c>
      <c r="M1223" s="39">
        <v>32.127018796083604</v>
      </c>
      <c r="N1223" s="39">
        <v>32.01707049965777</v>
      </c>
      <c r="O1223" s="29">
        <v>44197</v>
      </c>
      <c r="P1223" s="29">
        <v>44561</v>
      </c>
      <c r="Q1223" s="40">
        <v>0.99657770000000001</v>
      </c>
      <c r="R1223" s="39">
        <v>32.01707049965777</v>
      </c>
      <c r="S1223" s="39">
        <v>0</v>
      </c>
      <c r="T1223" s="39">
        <v>0</v>
      </c>
      <c r="U1223" s="39">
        <v>0</v>
      </c>
      <c r="V1223" s="39">
        <v>0</v>
      </c>
      <c r="W1223" s="29" t="s">
        <v>265</v>
      </c>
      <c r="X1223" s="29" t="s">
        <v>11773</v>
      </c>
      <c r="Y1223" s="29">
        <v>45229</v>
      </c>
      <c r="Z1223" s="41" t="s">
        <v>11758</v>
      </c>
      <c r="AA1223" s="42" t="s">
        <v>1349</v>
      </c>
      <c r="AB1223" s="29" t="s">
        <v>258</v>
      </c>
      <c r="AC1223" s="29" t="s">
        <v>258</v>
      </c>
      <c r="AD1223" s="29" t="s">
        <v>265</v>
      </c>
      <c r="AE1223" s="29" t="s">
        <v>1353</v>
      </c>
      <c r="AF1223" s="29" t="s">
        <v>1368</v>
      </c>
      <c r="AG1223" s="183" t="s">
        <v>1369</v>
      </c>
      <c r="AH1223" s="29" t="s">
        <v>1356</v>
      </c>
      <c r="AI1223" s="29" t="s">
        <v>1357</v>
      </c>
      <c r="AJ1223" s="29" t="s">
        <v>258</v>
      </c>
      <c r="AK1223" s="29" t="s">
        <v>258</v>
      </c>
      <c r="AL1223" s="29" t="s">
        <v>13327</v>
      </c>
    </row>
    <row r="1224" spans="1:38" x14ac:dyDescent="0.2">
      <c r="A1224" s="35" t="s">
        <v>16</v>
      </c>
      <c r="B1224" s="36">
        <v>5213</v>
      </c>
      <c r="C1224" s="36"/>
      <c r="D1224" s="36" t="s">
        <v>1349</v>
      </c>
      <c r="E1224" s="37" t="s">
        <v>2935</v>
      </c>
      <c r="F1224" s="38" t="s">
        <v>1269</v>
      </c>
      <c r="G1224" s="38" t="s">
        <v>1273</v>
      </c>
      <c r="H1224" s="35" t="s">
        <v>1393</v>
      </c>
      <c r="I1224" s="35"/>
      <c r="J1224" s="29" t="s">
        <v>1371</v>
      </c>
      <c r="K1224" s="29" t="s">
        <v>1371</v>
      </c>
      <c r="L1224" s="29" t="s">
        <v>1366</v>
      </c>
      <c r="M1224" s="39">
        <v>12.509902045584568</v>
      </c>
      <c r="N1224" s="39">
        <v>12.604090349075978</v>
      </c>
      <c r="O1224" s="29">
        <v>44197</v>
      </c>
      <c r="P1224" s="29">
        <v>44565</v>
      </c>
      <c r="Q1224" s="40">
        <v>1.0075291</v>
      </c>
      <c r="R1224" s="39">
        <v>12.467460643394936</v>
      </c>
      <c r="S1224" s="39">
        <v>0.13662970568104038</v>
      </c>
      <c r="T1224" s="39">
        <v>0</v>
      </c>
      <c r="U1224" s="39">
        <v>0</v>
      </c>
      <c r="V1224" s="39">
        <v>0</v>
      </c>
      <c r="W1224" s="29" t="s">
        <v>1357</v>
      </c>
      <c r="X1224" s="29" t="s">
        <v>258</v>
      </c>
      <c r="Y1224" s="29" t="s">
        <v>1349</v>
      </c>
      <c r="Z1224" s="41" t="s">
        <v>1349</v>
      </c>
      <c r="AA1224" s="42" t="s">
        <v>1349</v>
      </c>
      <c r="AB1224" s="29" t="s">
        <v>258</v>
      </c>
      <c r="AC1224" s="29" t="s">
        <v>258</v>
      </c>
      <c r="AD1224" s="29" t="s">
        <v>265</v>
      </c>
      <c r="AE1224" s="29" t="s">
        <v>1367</v>
      </c>
      <c r="AF1224" s="29" t="s">
        <v>1368</v>
      </c>
      <c r="AG1224" s="183" t="s">
        <v>1369</v>
      </c>
      <c r="AH1224" s="29" t="s">
        <v>1413</v>
      </c>
      <c r="AI1224" s="29" t="s">
        <v>1357</v>
      </c>
      <c r="AJ1224" s="29" t="s">
        <v>258</v>
      </c>
      <c r="AK1224" s="29" t="s">
        <v>258</v>
      </c>
      <c r="AL1224" s="29" t="s">
        <v>13326</v>
      </c>
    </row>
    <row r="1225" spans="1:38" x14ac:dyDescent="0.2">
      <c r="A1225" s="35" t="s">
        <v>16</v>
      </c>
      <c r="B1225" s="36">
        <v>5219</v>
      </c>
      <c r="C1225" s="36"/>
      <c r="D1225" s="36" t="s">
        <v>1349</v>
      </c>
      <c r="E1225" s="37" t="s">
        <v>2936</v>
      </c>
      <c r="F1225" s="38" t="s">
        <v>1269</v>
      </c>
      <c r="G1225" s="38" t="s">
        <v>1273</v>
      </c>
      <c r="H1225" s="35" t="s">
        <v>1393</v>
      </c>
      <c r="I1225" s="35"/>
      <c r="J1225" s="29" t="s">
        <v>1405</v>
      </c>
      <c r="K1225" s="29" t="s">
        <v>1558</v>
      </c>
      <c r="L1225" s="29" t="s">
        <v>1704</v>
      </c>
      <c r="M1225" s="39">
        <v>69.862815048260401</v>
      </c>
      <c r="N1225" s="39">
        <v>78.03977549623545</v>
      </c>
      <c r="O1225" s="29">
        <v>44197</v>
      </c>
      <c r="P1225" s="29">
        <v>44605</v>
      </c>
      <c r="Q1225" s="40">
        <v>1.1170431000000001</v>
      </c>
      <c r="R1225" s="39">
        <v>69.644298425735798</v>
      </c>
      <c r="S1225" s="39">
        <v>8.3954770704996573</v>
      </c>
      <c r="T1225" s="39">
        <v>0</v>
      </c>
      <c r="U1225" s="39">
        <v>0</v>
      </c>
      <c r="V1225" s="39">
        <v>0</v>
      </c>
      <c r="W1225" s="29" t="s">
        <v>1357</v>
      </c>
      <c r="X1225" s="29" t="s">
        <v>258</v>
      </c>
      <c r="Y1225" s="29" t="s">
        <v>1349</v>
      </c>
      <c r="Z1225" s="41" t="s">
        <v>1349</v>
      </c>
      <c r="AA1225" s="42" t="s">
        <v>1349</v>
      </c>
      <c r="AB1225" s="29" t="s">
        <v>258</v>
      </c>
      <c r="AC1225" s="29" t="s">
        <v>258</v>
      </c>
      <c r="AD1225" s="29" t="s">
        <v>265</v>
      </c>
      <c r="AE1225" s="29" t="s">
        <v>1367</v>
      </c>
      <c r="AF1225" s="29" t="s">
        <v>1368</v>
      </c>
      <c r="AG1225" s="183" t="s">
        <v>1369</v>
      </c>
      <c r="AH1225" s="29" t="s">
        <v>1413</v>
      </c>
      <c r="AI1225" s="29" t="s">
        <v>1357</v>
      </c>
      <c r="AJ1225" s="29" t="s">
        <v>258</v>
      </c>
      <c r="AK1225" s="29" t="s">
        <v>258</v>
      </c>
      <c r="AL1225" s="29" t="s">
        <v>13326</v>
      </c>
    </row>
    <row r="1226" spans="1:38" x14ac:dyDescent="0.2">
      <c r="A1226" s="35" t="s">
        <v>16</v>
      </c>
      <c r="B1226" s="36">
        <v>5220</v>
      </c>
      <c r="C1226" s="36"/>
      <c r="D1226" s="36" t="s">
        <v>1349</v>
      </c>
      <c r="E1226" s="37" t="s">
        <v>2937</v>
      </c>
      <c r="F1226" s="38" t="s">
        <v>1269</v>
      </c>
      <c r="G1226" s="38" t="s">
        <v>1273</v>
      </c>
      <c r="H1226" s="35" t="s">
        <v>1393</v>
      </c>
      <c r="I1226" s="35"/>
      <c r="J1226" s="29" t="s">
        <v>1371</v>
      </c>
      <c r="K1226" s="29" t="s">
        <v>1371</v>
      </c>
      <c r="L1226" s="29" t="s">
        <v>1366</v>
      </c>
      <c r="M1226" s="39">
        <v>30.481720215014743</v>
      </c>
      <c r="N1226" s="39">
        <v>31.045037645448321</v>
      </c>
      <c r="O1226" s="29">
        <v>44197</v>
      </c>
      <c r="P1226" s="29">
        <v>44569</v>
      </c>
      <c r="Q1226" s="40">
        <v>1.0184804999999999</v>
      </c>
      <c r="R1226" s="39">
        <v>30.379192334017795</v>
      </c>
      <c r="S1226" s="39">
        <v>0.66584531143052694</v>
      </c>
      <c r="T1226" s="39">
        <v>0</v>
      </c>
      <c r="U1226" s="39">
        <v>0</v>
      </c>
      <c r="V1226" s="39">
        <v>0</v>
      </c>
      <c r="W1226" s="29" t="s">
        <v>1357</v>
      </c>
      <c r="X1226" s="29" t="s">
        <v>258</v>
      </c>
      <c r="Y1226" s="29" t="s">
        <v>1349</v>
      </c>
      <c r="Z1226" s="41" t="s">
        <v>1349</v>
      </c>
      <c r="AA1226" s="42" t="s">
        <v>1349</v>
      </c>
      <c r="AB1226" s="29" t="s">
        <v>258</v>
      </c>
      <c r="AC1226" s="29" t="s">
        <v>258</v>
      </c>
      <c r="AD1226" s="29" t="s">
        <v>265</v>
      </c>
      <c r="AE1226" s="29" t="s">
        <v>1367</v>
      </c>
      <c r="AF1226" s="29" t="s">
        <v>1368</v>
      </c>
      <c r="AG1226" s="183" t="s">
        <v>1369</v>
      </c>
      <c r="AH1226" s="29" t="s">
        <v>1413</v>
      </c>
      <c r="AI1226" s="29" t="s">
        <v>1357</v>
      </c>
      <c r="AJ1226" s="29" t="s">
        <v>258</v>
      </c>
      <c r="AK1226" s="29" t="s">
        <v>258</v>
      </c>
      <c r="AL1226" s="29" t="s">
        <v>13326</v>
      </c>
    </row>
    <row r="1227" spans="1:38" x14ac:dyDescent="0.2">
      <c r="A1227" s="35" t="s">
        <v>16</v>
      </c>
      <c r="B1227" s="36">
        <v>5221</v>
      </c>
      <c r="C1227" s="36"/>
      <c r="D1227" s="36" t="s">
        <v>1349</v>
      </c>
      <c r="E1227" s="37" t="s">
        <v>2938</v>
      </c>
      <c r="F1227" s="38" t="s">
        <v>1269</v>
      </c>
      <c r="G1227" s="38" t="s">
        <v>1445</v>
      </c>
      <c r="H1227" s="35" t="s">
        <v>330</v>
      </c>
      <c r="I1227" s="35"/>
      <c r="J1227" s="29" t="s">
        <v>281</v>
      </c>
      <c r="K1227" s="29" t="s">
        <v>282</v>
      </c>
      <c r="L1227" s="29" t="s">
        <v>1366</v>
      </c>
      <c r="M1227" s="39">
        <v>3.8476567123427126</v>
      </c>
      <c r="N1227" s="39">
        <v>3.191895961670089</v>
      </c>
      <c r="O1227" s="29">
        <v>44197</v>
      </c>
      <c r="P1227" s="29">
        <v>44500</v>
      </c>
      <c r="Q1227" s="40">
        <v>0.8295688</v>
      </c>
      <c r="R1227" s="39">
        <v>3.191895961670089</v>
      </c>
      <c r="S1227" s="39">
        <v>0</v>
      </c>
      <c r="T1227" s="39">
        <v>0</v>
      </c>
      <c r="U1227" s="39">
        <v>0</v>
      </c>
      <c r="V1227" s="39">
        <v>0</v>
      </c>
      <c r="W1227" s="29" t="s">
        <v>1357</v>
      </c>
      <c r="X1227" s="29" t="s">
        <v>258</v>
      </c>
      <c r="Y1227" s="29" t="s">
        <v>1349</v>
      </c>
      <c r="Z1227" s="41" t="s">
        <v>1349</v>
      </c>
      <c r="AA1227" s="42" t="s">
        <v>1349</v>
      </c>
      <c r="AB1227" s="29" t="s">
        <v>258</v>
      </c>
      <c r="AC1227" s="29" t="s">
        <v>258</v>
      </c>
      <c r="AD1227" s="29" t="s">
        <v>265</v>
      </c>
      <c r="AE1227" s="29" t="s">
        <v>1367</v>
      </c>
      <c r="AF1227" s="29" t="s">
        <v>1368</v>
      </c>
      <c r="AG1227" s="183" t="s">
        <v>1369</v>
      </c>
      <c r="AH1227" s="29" t="s">
        <v>1413</v>
      </c>
      <c r="AI1227" s="29" t="s">
        <v>1357</v>
      </c>
      <c r="AJ1227" s="29" t="s">
        <v>258</v>
      </c>
      <c r="AK1227" s="29" t="s">
        <v>258</v>
      </c>
      <c r="AL1227" s="29" t="s">
        <v>13326</v>
      </c>
    </row>
    <row r="1228" spans="1:38" x14ac:dyDescent="0.2">
      <c r="A1228" s="35" t="s">
        <v>16</v>
      </c>
      <c r="B1228" s="36">
        <v>5224</v>
      </c>
      <c r="C1228" s="36"/>
      <c r="D1228" s="36" t="s">
        <v>1349</v>
      </c>
      <c r="E1228" s="37" t="s">
        <v>2939</v>
      </c>
      <c r="F1228" s="38" t="s">
        <v>1269</v>
      </c>
      <c r="G1228" s="38" t="s">
        <v>1271</v>
      </c>
      <c r="H1228" s="35" t="s">
        <v>1440</v>
      </c>
      <c r="I1228" s="35"/>
      <c r="J1228" s="29" t="s">
        <v>1506</v>
      </c>
      <c r="K1228" s="29" t="s">
        <v>1642</v>
      </c>
      <c r="L1228" s="29" t="s">
        <v>2337</v>
      </c>
      <c r="M1228" s="39">
        <v>21.96947468067204</v>
      </c>
      <c r="N1228" s="39">
        <v>16.360566735112936</v>
      </c>
      <c r="O1228" s="29">
        <v>44197</v>
      </c>
      <c r="P1228" s="29">
        <v>44469</v>
      </c>
      <c r="Q1228" s="40">
        <v>0.74469540000000001</v>
      </c>
      <c r="R1228" s="39">
        <v>16.360566735112936</v>
      </c>
      <c r="S1228" s="39">
        <v>0</v>
      </c>
      <c r="T1228" s="39">
        <v>0</v>
      </c>
      <c r="U1228" s="39">
        <v>0</v>
      </c>
      <c r="V1228" s="39">
        <v>0</v>
      </c>
      <c r="W1228" s="29" t="s">
        <v>1357</v>
      </c>
      <c r="X1228" s="29" t="s">
        <v>258</v>
      </c>
      <c r="Y1228" s="29" t="s">
        <v>1349</v>
      </c>
      <c r="Z1228" s="41" t="s">
        <v>1349</v>
      </c>
      <c r="AA1228" s="42" t="s">
        <v>1349</v>
      </c>
      <c r="AB1228" s="29" t="s">
        <v>258</v>
      </c>
      <c r="AC1228" s="29" t="s">
        <v>258</v>
      </c>
      <c r="AD1228" s="29" t="s">
        <v>258</v>
      </c>
      <c r="AE1228" s="29" t="s">
        <v>1367</v>
      </c>
      <c r="AF1228" s="29" t="s">
        <v>1462</v>
      </c>
      <c r="AG1228" s="183" t="s">
        <v>1463</v>
      </c>
      <c r="AH1228" s="29" t="s">
        <v>1413</v>
      </c>
      <c r="AI1228" s="29" t="s">
        <v>1357</v>
      </c>
      <c r="AJ1228" s="29" t="s">
        <v>258</v>
      </c>
      <c r="AK1228" s="29" t="s">
        <v>258</v>
      </c>
      <c r="AL1228" s="29" t="s">
        <v>13326</v>
      </c>
    </row>
    <row r="1229" spans="1:38" x14ac:dyDescent="0.2">
      <c r="A1229" s="35" t="s">
        <v>16</v>
      </c>
      <c r="B1229" s="36">
        <v>5228</v>
      </c>
      <c r="C1229" s="36"/>
      <c r="D1229" s="36" t="s">
        <v>1349</v>
      </c>
      <c r="E1229" s="37" t="s">
        <v>2940</v>
      </c>
      <c r="F1229" s="38" t="s">
        <v>1269</v>
      </c>
      <c r="G1229" s="38" t="s">
        <v>1273</v>
      </c>
      <c r="H1229" s="35" t="s">
        <v>1393</v>
      </c>
      <c r="I1229" s="35"/>
      <c r="J1229" s="29" t="s">
        <v>1371</v>
      </c>
      <c r="K1229" s="29" t="s">
        <v>1371</v>
      </c>
      <c r="L1229" s="29" t="s">
        <v>1366</v>
      </c>
      <c r="M1229" s="39">
        <v>10.307298698107095</v>
      </c>
      <c r="N1229" s="39">
        <v>8.2119753593429152</v>
      </c>
      <c r="O1229" s="29">
        <v>44197</v>
      </c>
      <c r="P1229" s="29">
        <v>44488</v>
      </c>
      <c r="Q1229" s="40">
        <v>0.79671460000000005</v>
      </c>
      <c r="R1229" s="39">
        <v>8.2119753593429152</v>
      </c>
      <c r="S1229" s="39">
        <v>0</v>
      </c>
      <c r="T1229" s="39">
        <v>0</v>
      </c>
      <c r="U1229" s="39">
        <v>0</v>
      </c>
      <c r="V1229" s="39">
        <v>0</v>
      </c>
      <c r="W1229" s="29" t="s">
        <v>265</v>
      </c>
      <c r="X1229" s="29" t="s">
        <v>11773</v>
      </c>
      <c r="Y1229" s="29">
        <v>45258</v>
      </c>
      <c r="Z1229" s="41" t="s">
        <v>11759</v>
      </c>
      <c r="AA1229" s="42" t="s">
        <v>1349</v>
      </c>
      <c r="AB1229" s="29" t="s">
        <v>258</v>
      </c>
      <c r="AC1229" s="29" t="s">
        <v>258</v>
      </c>
      <c r="AD1229" s="29" t="s">
        <v>265</v>
      </c>
      <c r="AE1229" s="29" t="s">
        <v>1367</v>
      </c>
      <c r="AF1229" s="29" t="s">
        <v>1368</v>
      </c>
      <c r="AG1229" s="183" t="s">
        <v>1369</v>
      </c>
      <c r="AH1229" s="29" t="s">
        <v>1413</v>
      </c>
      <c r="AI1229" s="29" t="s">
        <v>1357</v>
      </c>
      <c r="AJ1229" s="29" t="s">
        <v>258</v>
      </c>
      <c r="AK1229" s="29" t="s">
        <v>258</v>
      </c>
      <c r="AL1229" s="29" t="s">
        <v>13327</v>
      </c>
    </row>
    <row r="1230" spans="1:38" x14ac:dyDescent="0.2">
      <c r="A1230" s="35" t="s">
        <v>16</v>
      </c>
      <c r="B1230" s="36">
        <v>5234</v>
      </c>
      <c r="C1230" s="36"/>
      <c r="D1230" s="36" t="s">
        <v>1349</v>
      </c>
      <c r="E1230" s="37" t="s">
        <v>2941</v>
      </c>
      <c r="F1230" s="38" t="s">
        <v>1269</v>
      </c>
      <c r="G1230" s="38" t="s">
        <v>1273</v>
      </c>
      <c r="H1230" s="35" t="s">
        <v>1393</v>
      </c>
      <c r="I1230" s="35"/>
      <c r="J1230" s="29" t="s">
        <v>1371</v>
      </c>
      <c r="K1230" s="29" t="s">
        <v>1371</v>
      </c>
      <c r="L1230" s="29" t="s">
        <v>1366</v>
      </c>
      <c r="M1230" s="39">
        <v>4.8940989420619951</v>
      </c>
      <c r="N1230" s="39">
        <v>4.0599917864476387</v>
      </c>
      <c r="O1230" s="29">
        <v>44197</v>
      </c>
      <c r="P1230" s="29">
        <v>44500</v>
      </c>
      <c r="Q1230" s="40">
        <v>0.8295688</v>
      </c>
      <c r="R1230" s="39">
        <v>4.0599917864476387</v>
      </c>
      <c r="S1230" s="39">
        <v>0</v>
      </c>
      <c r="T1230" s="39">
        <v>0</v>
      </c>
      <c r="U1230" s="39">
        <v>0</v>
      </c>
      <c r="V1230" s="39">
        <v>0</v>
      </c>
      <c r="W1230" s="29" t="s">
        <v>1357</v>
      </c>
      <c r="X1230" s="29" t="s">
        <v>258</v>
      </c>
      <c r="Y1230" s="29" t="s">
        <v>1349</v>
      </c>
      <c r="Z1230" s="41" t="s">
        <v>1349</v>
      </c>
      <c r="AA1230" s="42" t="s">
        <v>1349</v>
      </c>
      <c r="AB1230" s="29" t="s">
        <v>258</v>
      </c>
      <c r="AC1230" s="29" t="s">
        <v>258</v>
      </c>
      <c r="AD1230" s="29" t="s">
        <v>265</v>
      </c>
      <c r="AE1230" s="29" t="s">
        <v>1367</v>
      </c>
      <c r="AF1230" s="29" t="s">
        <v>1368</v>
      </c>
      <c r="AG1230" s="183" t="s">
        <v>1369</v>
      </c>
      <c r="AH1230" s="29" t="s">
        <v>1413</v>
      </c>
      <c r="AI1230" s="29" t="s">
        <v>1357</v>
      </c>
      <c r="AJ1230" s="29" t="s">
        <v>258</v>
      </c>
      <c r="AK1230" s="29" t="s">
        <v>258</v>
      </c>
      <c r="AL1230" s="29" t="s">
        <v>13326</v>
      </c>
    </row>
    <row r="1231" spans="1:38" x14ac:dyDescent="0.2">
      <c r="A1231" s="35" t="s">
        <v>16</v>
      </c>
      <c r="B1231" s="36">
        <v>5238</v>
      </c>
      <c r="C1231" s="36"/>
      <c r="D1231" s="36" t="s">
        <v>1349</v>
      </c>
      <c r="E1231" s="37" t="s">
        <v>2942</v>
      </c>
      <c r="F1231" s="38" t="s">
        <v>1269</v>
      </c>
      <c r="G1231" s="38" t="s">
        <v>1271</v>
      </c>
      <c r="H1231" s="35" t="s">
        <v>1440</v>
      </c>
      <c r="I1231" s="35"/>
      <c r="J1231" s="29" t="s">
        <v>322</v>
      </c>
      <c r="K1231" s="29" t="s">
        <v>336</v>
      </c>
      <c r="L1231" s="29" t="s">
        <v>2384</v>
      </c>
      <c r="M1231" s="39">
        <v>41.707490240068324</v>
      </c>
      <c r="N1231" s="39">
        <v>31.744509240246405</v>
      </c>
      <c r="O1231" s="29">
        <v>44197</v>
      </c>
      <c r="P1231" s="29">
        <v>44475</v>
      </c>
      <c r="Q1231" s="40">
        <v>0.76112250000000004</v>
      </c>
      <c r="R1231" s="39">
        <v>31.744509240246405</v>
      </c>
      <c r="S1231" s="39">
        <v>0</v>
      </c>
      <c r="T1231" s="39">
        <v>0</v>
      </c>
      <c r="U1231" s="39">
        <v>0</v>
      </c>
      <c r="V1231" s="39">
        <v>0</v>
      </c>
      <c r="W1231" s="29" t="s">
        <v>1357</v>
      </c>
      <c r="X1231" s="29" t="s">
        <v>258</v>
      </c>
      <c r="Y1231" s="29" t="s">
        <v>1349</v>
      </c>
      <c r="Z1231" s="41" t="s">
        <v>1349</v>
      </c>
      <c r="AA1231" s="42" t="s">
        <v>1349</v>
      </c>
      <c r="AB1231" s="29" t="s">
        <v>258</v>
      </c>
      <c r="AC1231" s="29" t="s">
        <v>258</v>
      </c>
      <c r="AD1231" s="29" t="s">
        <v>265</v>
      </c>
      <c r="AE1231" s="29" t="s">
        <v>1367</v>
      </c>
      <c r="AF1231" s="29" t="s">
        <v>1378</v>
      </c>
      <c r="AG1231" s="183" t="s">
        <v>1379</v>
      </c>
      <c r="AH1231" s="29" t="s">
        <v>1413</v>
      </c>
      <c r="AI1231" s="29" t="s">
        <v>1357</v>
      </c>
      <c r="AJ1231" s="29" t="s">
        <v>258</v>
      </c>
      <c r="AK1231" s="29" t="s">
        <v>258</v>
      </c>
      <c r="AL1231" s="29" t="s">
        <v>13326</v>
      </c>
    </row>
    <row r="1232" spans="1:38" x14ac:dyDescent="0.2">
      <c r="A1232" s="35" t="s">
        <v>16</v>
      </c>
      <c r="B1232" s="36">
        <v>5239</v>
      </c>
      <c r="C1232" s="36"/>
      <c r="D1232" s="36" t="s">
        <v>1349</v>
      </c>
      <c r="E1232" s="37" t="s">
        <v>2943</v>
      </c>
      <c r="F1232" s="38" t="s">
        <v>1269</v>
      </c>
      <c r="G1232" s="38" t="s">
        <v>1273</v>
      </c>
      <c r="H1232" s="35" t="s">
        <v>1393</v>
      </c>
      <c r="I1232" s="35"/>
      <c r="J1232" s="29" t="s">
        <v>1371</v>
      </c>
      <c r="K1232" s="29" t="s">
        <v>1371</v>
      </c>
      <c r="L1232" s="29" t="s">
        <v>1384</v>
      </c>
      <c r="M1232" s="39">
        <v>35.395062928448802</v>
      </c>
      <c r="N1232" s="39">
        <v>68.415920602327162</v>
      </c>
      <c r="O1232" s="29">
        <v>44197</v>
      </c>
      <c r="P1232" s="29">
        <v>44903</v>
      </c>
      <c r="Q1232" s="40">
        <v>1.9329227</v>
      </c>
      <c r="R1232" s="39">
        <v>35.320807665982201</v>
      </c>
      <c r="S1232" s="39">
        <v>33.095112936344968</v>
      </c>
      <c r="T1232" s="39">
        <v>0</v>
      </c>
      <c r="U1232" s="39">
        <v>0</v>
      </c>
      <c r="V1232" s="39">
        <v>0</v>
      </c>
      <c r="W1232" s="29" t="s">
        <v>265</v>
      </c>
      <c r="X1232" s="29" t="s">
        <v>11773</v>
      </c>
      <c r="Y1232" s="29">
        <v>45259</v>
      </c>
      <c r="Z1232" s="41" t="s">
        <v>11759</v>
      </c>
      <c r="AA1232" s="42" t="s">
        <v>1349</v>
      </c>
      <c r="AB1232" s="29" t="s">
        <v>258</v>
      </c>
      <c r="AC1232" s="29" t="s">
        <v>258</v>
      </c>
      <c r="AD1232" s="29" t="s">
        <v>265</v>
      </c>
      <c r="AE1232" s="29" t="s">
        <v>1353</v>
      </c>
      <c r="AF1232" s="29" t="s">
        <v>1368</v>
      </c>
      <c r="AG1232" s="183" t="s">
        <v>1369</v>
      </c>
      <c r="AH1232" s="29" t="s">
        <v>1413</v>
      </c>
      <c r="AI1232" s="29" t="s">
        <v>1357</v>
      </c>
      <c r="AJ1232" s="29" t="s">
        <v>258</v>
      </c>
      <c r="AK1232" s="29" t="s">
        <v>258</v>
      </c>
      <c r="AL1232" s="29" t="s">
        <v>13327</v>
      </c>
    </row>
    <row r="1233" spans="1:38" x14ac:dyDescent="0.2">
      <c r="A1233" s="35" t="s">
        <v>16</v>
      </c>
      <c r="B1233" s="36">
        <v>5241</v>
      </c>
      <c r="C1233" s="36"/>
      <c r="D1233" s="36" t="s">
        <v>1349</v>
      </c>
      <c r="E1233" s="37" t="s">
        <v>2944</v>
      </c>
      <c r="F1233" s="38" t="s">
        <v>1269</v>
      </c>
      <c r="G1233" s="38" t="s">
        <v>1273</v>
      </c>
      <c r="H1233" s="35" t="s">
        <v>1393</v>
      </c>
      <c r="I1233" s="35"/>
      <c r="J1233" s="29" t="s">
        <v>1371</v>
      </c>
      <c r="K1233" s="29" t="s">
        <v>1371</v>
      </c>
      <c r="L1233" s="29" t="s">
        <v>1366</v>
      </c>
      <c r="M1233" s="39">
        <v>18.430247133529701</v>
      </c>
      <c r="N1233" s="39">
        <v>36.784804928131422</v>
      </c>
      <c r="O1233" s="29">
        <v>44197</v>
      </c>
      <c r="P1233" s="29">
        <v>44926</v>
      </c>
      <c r="Q1233" s="40">
        <v>1.9958932</v>
      </c>
      <c r="R1233" s="39">
        <v>18.392402464065711</v>
      </c>
      <c r="S1233" s="39">
        <v>18.392402464065711</v>
      </c>
      <c r="T1233" s="39">
        <v>0</v>
      </c>
      <c r="U1233" s="39">
        <v>0</v>
      </c>
      <c r="V1233" s="39">
        <v>0</v>
      </c>
      <c r="W1233" s="29" t="s">
        <v>1357</v>
      </c>
      <c r="X1233" s="29" t="s">
        <v>258</v>
      </c>
      <c r="Y1233" s="29" t="s">
        <v>1349</v>
      </c>
      <c r="Z1233" s="41" t="s">
        <v>1349</v>
      </c>
      <c r="AA1233" s="42" t="s">
        <v>1349</v>
      </c>
      <c r="AB1233" s="29" t="s">
        <v>258</v>
      </c>
      <c r="AC1233" s="29" t="s">
        <v>258</v>
      </c>
      <c r="AD1233" s="29" t="s">
        <v>265</v>
      </c>
      <c r="AE1233" s="29" t="s">
        <v>1367</v>
      </c>
      <c r="AF1233" s="29" t="s">
        <v>1368</v>
      </c>
      <c r="AG1233" s="183" t="s">
        <v>1369</v>
      </c>
      <c r="AH1233" s="29" t="s">
        <v>1413</v>
      </c>
      <c r="AI1233" s="29" t="s">
        <v>1357</v>
      </c>
      <c r="AJ1233" s="29" t="s">
        <v>258</v>
      </c>
      <c r="AK1233" s="29" t="s">
        <v>258</v>
      </c>
      <c r="AL1233" s="29" t="s">
        <v>13326</v>
      </c>
    </row>
    <row r="1234" spans="1:38" x14ac:dyDescent="0.2">
      <c r="A1234" s="35" t="s">
        <v>16</v>
      </c>
      <c r="B1234" s="36">
        <v>5244</v>
      </c>
      <c r="C1234" s="36"/>
      <c r="D1234" s="36" t="s">
        <v>1349</v>
      </c>
      <c r="E1234" s="37" t="s">
        <v>2945</v>
      </c>
      <c r="F1234" s="38" t="s">
        <v>1269</v>
      </c>
      <c r="G1234" s="38" t="s">
        <v>1271</v>
      </c>
      <c r="H1234" s="35" t="s">
        <v>1440</v>
      </c>
      <c r="I1234" s="35"/>
      <c r="J1234" s="29" t="s">
        <v>484</v>
      </c>
      <c r="K1234" s="29" t="s">
        <v>1365</v>
      </c>
      <c r="L1234" s="29" t="s">
        <v>1366</v>
      </c>
      <c r="M1234" s="39">
        <v>40.680011799639928</v>
      </c>
      <c r="N1234" s="39">
        <v>30.294217659137576</v>
      </c>
      <c r="O1234" s="29">
        <v>44197</v>
      </c>
      <c r="P1234" s="29">
        <v>44469</v>
      </c>
      <c r="Q1234" s="40">
        <v>0.74469540000000001</v>
      </c>
      <c r="R1234" s="39">
        <v>30.294217659137576</v>
      </c>
      <c r="S1234" s="39">
        <v>0</v>
      </c>
      <c r="T1234" s="39">
        <v>0</v>
      </c>
      <c r="U1234" s="39">
        <v>0</v>
      </c>
      <c r="V1234" s="39">
        <v>0</v>
      </c>
      <c r="W1234" s="29" t="s">
        <v>1357</v>
      </c>
      <c r="X1234" s="29" t="s">
        <v>258</v>
      </c>
      <c r="Y1234" s="29" t="s">
        <v>1349</v>
      </c>
      <c r="Z1234" s="41" t="s">
        <v>1349</v>
      </c>
      <c r="AA1234" s="42" t="s">
        <v>1349</v>
      </c>
      <c r="AB1234" s="29" t="s">
        <v>258</v>
      </c>
      <c r="AC1234" s="29" t="s">
        <v>258</v>
      </c>
      <c r="AD1234" s="29" t="s">
        <v>265</v>
      </c>
      <c r="AE1234" s="29" t="s">
        <v>1367</v>
      </c>
      <c r="AF1234" s="29" t="s">
        <v>1368</v>
      </c>
      <c r="AG1234" s="183" t="s">
        <v>1369</v>
      </c>
      <c r="AH1234" s="29" t="s">
        <v>1413</v>
      </c>
      <c r="AI1234" s="29" t="s">
        <v>1357</v>
      </c>
      <c r="AJ1234" s="29" t="s">
        <v>258</v>
      </c>
      <c r="AK1234" s="29" t="s">
        <v>258</v>
      </c>
      <c r="AL1234" s="29" t="s">
        <v>13326</v>
      </c>
    </row>
    <row r="1235" spans="1:38" x14ac:dyDescent="0.2">
      <c r="A1235" s="35" t="s">
        <v>16</v>
      </c>
      <c r="B1235" s="36">
        <v>5249</v>
      </c>
      <c r="C1235" s="36"/>
      <c r="D1235" s="36" t="s">
        <v>1349</v>
      </c>
      <c r="E1235" s="37" t="s">
        <v>2946</v>
      </c>
      <c r="F1235" s="38" t="s">
        <v>1269</v>
      </c>
      <c r="G1235" s="38" t="s">
        <v>1271</v>
      </c>
      <c r="H1235" s="35" t="s">
        <v>1440</v>
      </c>
      <c r="I1235" s="35"/>
      <c r="J1235" s="29" t="s">
        <v>1405</v>
      </c>
      <c r="K1235" s="29" t="s">
        <v>1434</v>
      </c>
      <c r="L1235" s="29" t="s">
        <v>2619</v>
      </c>
      <c r="M1235" s="39">
        <v>208.73638869680445</v>
      </c>
      <c r="N1235" s="39">
        <v>1033.2522628336756</v>
      </c>
      <c r="O1235" s="29">
        <v>44197</v>
      </c>
      <c r="P1235" s="29">
        <v>46005</v>
      </c>
      <c r="Q1235" s="40">
        <v>4.9500342000000002</v>
      </c>
      <c r="R1235" s="39">
        <v>208.47820670773444</v>
      </c>
      <c r="S1235" s="39">
        <v>208.47820670773444</v>
      </c>
      <c r="T1235" s="39">
        <v>208.47820670773444</v>
      </c>
      <c r="U1235" s="39">
        <v>209.04937987679671</v>
      </c>
      <c r="V1235" s="39">
        <v>198.76826283367558</v>
      </c>
      <c r="W1235" s="29" t="s">
        <v>265</v>
      </c>
      <c r="X1235" s="29" t="s">
        <v>11774</v>
      </c>
      <c r="Y1235" s="29">
        <v>45282</v>
      </c>
      <c r="Z1235" s="41" t="s">
        <v>11760</v>
      </c>
      <c r="AA1235" s="42" t="s">
        <v>1349</v>
      </c>
      <c r="AB1235" s="29" t="s">
        <v>265</v>
      </c>
      <c r="AC1235" s="29" t="s">
        <v>258</v>
      </c>
      <c r="AD1235" s="29" t="s">
        <v>258</v>
      </c>
      <c r="AE1235" s="29" t="s">
        <v>1353</v>
      </c>
      <c r="AF1235" s="29" t="s">
        <v>1368</v>
      </c>
      <c r="AG1235" s="183" t="s">
        <v>1369</v>
      </c>
      <c r="AH1235" s="29" t="s">
        <v>1356</v>
      </c>
      <c r="AI1235" s="29" t="s">
        <v>1357</v>
      </c>
      <c r="AJ1235" s="29" t="s">
        <v>258</v>
      </c>
      <c r="AK1235" s="29" t="s">
        <v>258</v>
      </c>
      <c r="AL1235" s="29" t="s">
        <v>13327</v>
      </c>
    </row>
    <row r="1236" spans="1:38" x14ac:dyDescent="0.2">
      <c r="A1236" s="35" t="s">
        <v>16</v>
      </c>
      <c r="B1236" s="36">
        <v>5251</v>
      </c>
      <c r="C1236" s="36"/>
      <c r="D1236" s="36" t="s">
        <v>1349</v>
      </c>
      <c r="E1236" s="37" t="s">
        <v>2947</v>
      </c>
      <c r="F1236" s="38" t="s">
        <v>1269</v>
      </c>
      <c r="G1236" s="38" t="s">
        <v>1271</v>
      </c>
      <c r="H1236" s="35" t="s">
        <v>11597</v>
      </c>
      <c r="I1236" s="35"/>
      <c r="J1236" s="29" t="s">
        <v>281</v>
      </c>
      <c r="K1236" s="29" t="s">
        <v>282</v>
      </c>
      <c r="L1236" s="29" t="s">
        <v>2416</v>
      </c>
      <c r="M1236" s="39">
        <v>2.4292013758993858</v>
      </c>
      <c r="N1236" s="39">
        <v>1.749158110882957</v>
      </c>
      <c r="O1236" s="29">
        <v>44197</v>
      </c>
      <c r="P1236" s="29">
        <v>44460</v>
      </c>
      <c r="Q1236" s="40">
        <v>0.72005479999999999</v>
      </c>
      <c r="R1236" s="39">
        <v>1.749158110882957</v>
      </c>
      <c r="S1236" s="39">
        <v>0</v>
      </c>
      <c r="T1236" s="39">
        <v>0</v>
      </c>
      <c r="U1236" s="39">
        <v>0</v>
      </c>
      <c r="V1236" s="39">
        <v>0</v>
      </c>
      <c r="W1236" s="29" t="s">
        <v>265</v>
      </c>
      <c r="X1236" s="29" t="s">
        <v>11773</v>
      </c>
      <c r="Y1236" s="29">
        <v>45209</v>
      </c>
      <c r="Z1236" s="41" t="s">
        <v>11758</v>
      </c>
      <c r="AA1236" s="42" t="s">
        <v>1349</v>
      </c>
      <c r="AB1236" s="29" t="s">
        <v>258</v>
      </c>
      <c r="AC1236" s="29" t="s">
        <v>258</v>
      </c>
      <c r="AD1236" s="29" t="s">
        <v>258</v>
      </c>
      <c r="AE1236" s="29" t="s">
        <v>1367</v>
      </c>
      <c r="AF1236" s="29" t="s">
        <v>1368</v>
      </c>
      <c r="AG1236" s="183" t="s">
        <v>1369</v>
      </c>
      <c r="AH1236" s="29" t="s">
        <v>1413</v>
      </c>
      <c r="AI1236" s="29" t="s">
        <v>1357</v>
      </c>
      <c r="AJ1236" s="29" t="s">
        <v>258</v>
      </c>
      <c r="AK1236" s="29" t="s">
        <v>258</v>
      </c>
      <c r="AL1236" s="29" t="s">
        <v>13327</v>
      </c>
    </row>
    <row r="1237" spans="1:38" x14ac:dyDescent="0.2">
      <c r="A1237" s="35" t="s">
        <v>16</v>
      </c>
      <c r="B1237" s="36">
        <v>5252</v>
      </c>
      <c r="C1237" s="36"/>
      <c r="D1237" s="36" t="s">
        <v>1349</v>
      </c>
      <c r="E1237" s="37" t="s">
        <v>2948</v>
      </c>
      <c r="F1237" s="38" t="s">
        <v>1269</v>
      </c>
      <c r="G1237" s="38" t="s">
        <v>1271</v>
      </c>
      <c r="H1237" s="35" t="s">
        <v>1440</v>
      </c>
      <c r="I1237" s="35"/>
      <c r="J1237" s="29" t="s">
        <v>1371</v>
      </c>
      <c r="K1237" s="29" t="s">
        <v>1371</v>
      </c>
      <c r="L1237" s="29" t="s">
        <v>1384</v>
      </c>
      <c r="M1237" s="39">
        <v>80.749676300172766</v>
      </c>
      <c r="N1237" s="39">
        <v>382.24829568788499</v>
      </c>
      <c r="O1237" s="29">
        <v>44197</v>
      </c>
      <c r="P1237" s="29">
        <v>45926</v>
      </c>
      <c r="Q1237" s="40">
        <v>4.7337439999999997</v>
      </c>
      <c r="R1237" s="39">
        <v>80.647761806981521</v>
      </c>
      <c r="S1237" s="39">
        <v>80.647761806981521</v>
      </c>
      <c r="T1237" s="39">
        <v>80.647761806981521</v>
      </c>
      <c r="U1237" s="39">
        <v>80.868714579055435</v>
      </c>
      <c r="V1237" s="39">
        <v>59.436295687885014</v>
      </c>
      <c r="W1237" s="29" t="s">
        <v>265</v>
      </c>
      <c r="X1237" s="29" t="s">
        <v>11773</v>
      </c>
      <c r="Y1237" s="29">
        <v>45393</v>
      </c>
      <c r="Z1237" s="41" t="s">
        <v>11761</v>
      </c>
      <c r="AA1237" s="42" t="s">
        <v>1349</v>
      </c>
      <c r="AB1237" s="29" t="s">
        <v>258</v>
      </c>
      <c r="AC1237" s="29" t="s">
        <v>258</v>
      </c>
      <c r="AD1237" s="29" t="s">
        <v>265</v>
      </c>
      <c r="AE1237" s="29" t="s">
        <v>1353</v>
      </c>
      <c r="AF1237" s="29" t="s">
        <v>1368</v>
      </c>
      <c r="AG1237" s="183" t="s">
        <v>1369</v>
      </c>
      <c r="AH1237" s="29" t="s">
        <v>1356</v>
      </c>
      <c r="AI1237" s="29" t="s">
        <v>1357</v>
      </c>
      <c r="AJ1237" s="29" t="s">
        <v>258</v>
      </c>
      <c r="AK1237" s="29" t="s">
        <v>258</v>
      </c>
      <c r="AL1237" s="29" t="s">
        <v>13327</v>
      </c>
    </row>
    <row r="1238" spans="1:38" x14ac:dyDescent="0.2">
      <c r="A1238" s="35" t="s">
        <v>16</v>
      </c>
      <c r="B1238" s="36">
        <v>5253</v>
      </c>
      <c r="C1238" s="36"/>
      <c r="D1238" s="36" t="s">
        <v>1349</v>
      </c>
      <c r="E1238" s="37" t="s">
        <v>2949</v>
      </c>
      <c r="F1238" s="38" t="s">
        <v>1266</v>
      </c>
      <c r="G1238" s="38" t="s">
        <v>1268</v>
      </c>
      <c r="H1238" s="35" t="s">
        <v>1542</v>
      </c>
      <c r="I1238" s="35"/>
      <c r="J1238" s="29" t="s">
        <v>359</v>
      </c>
      <c r="K1238" s="29" t="s">
        <v>631</v>
      </c>
      <c r="L1238" s="29" t="s">
        <v>2147</v>
      </c>
      <c r="M1238" s="39">
        <v>6.3715240419934354</v>
      </c>
      <c r="N1238" s="39">
        <v>11.652780287474334</v>
      </c>
      <c r="O1238" s="29">
        <v>44197</v>
      </c>
      <c r="P1238" s="29">
        <v>44865</v>
      </c>
      <c r="Q1238" s="40">
        <v>1.8288842999999999</v>
      </c>
      <c r="R1238" s="39">
        <v>6.3576454483230664</v>
      </c>
      <c r="S1238" s="39">
        <v>5.2951348391512667</v>
      </c>
      <c r="T1238" s="39">
        <v>0</v>
      </c>
      <c r="U1238" s="39">
        <v>0</v>
      </c>
      <c r="V1238" s="39">
        <v>0</v>
      </c>
      <c r="W1238" s="29" t="s">
        <v>1357</v>
      </c>
      <c r="X1238" s="29" t="s">
        <v>258</v>
      </c>
      <c r="Y1238" s="29" t="s">
        <v>1349</v>
      </c>
      <c r="Z1238" s="41" t="s">
        <v>1349</v>
      </c>
      <c r="AA1238" s="42" t="s">
        <v>1349</v>
      </c>
      <c r="AB1238" s="29" t="s">
        <v>258</v>
      </c>
      <c r="AC1238" s="29" t="s">
        <v>258</v>
      </c>
      <c r="AD1238" s="29" t="s">
        <v>258</v>
      </c>
      <c r="AE1238" s="29" t="s">
        <v>1367</v>
      </c>
      <c r="AF1238" s="29" t="s">
        <v>1462</v>
      </c>
      <c r="AG1238" s="183" t="s">
        <v>1463</v>
      </c>
      <c r="AH1238" s="29" t="s">
        <v>1413</v>
      </c>
      <c r="AI1238" s="29" t="s">
        <v>1357</v>
      </c>
      <c r="AJ1238" s="29" t="s">
        <v>258</v>
      </c>
      <c r="AK1238" s="29" t="s">
        <v>258</v>
      </c>
      <c r="AL1238" s="29" t="s">
        <v>13326</v>
      </c>
    </row>
    <row r="1239" spans="1:38" x14ac:dyDescent="0.2">
      <c r="A1239" s="35" t="s">
        <v>16</v>
      </c>
      <c r="B1239" s="36">
        <v>5257</v>
      </c>
      <c r="C1239" s="36"/>
      <c r="D1239" s="36" t="s">
        <v>1349</v>
      </c>
      <c r="E1239" s="37" t="s">
        <v>2950</v>
      </c>
      <c r="F1239" s="38" t="s">
        <v>1269</v>
      </c>
      <c r="G1239" s="38" t="s">
        <v>1273</v>
      </c>
      <c r="H1239" s="35" t="s">
        <v>1393</v>
      </c>
      <c r="I1239" s="35"/>
      <c r="J1239" s="29" t="s">
        <v>1513</v>
      </c>
      <c r="K1239" s="29" t="s">
        <v>1611</v>
      </c>
      <c r="L1239" s="29" t="s">
        <v>1618</v>
      </c>
      <c r="M1239" s="39">
        <v>449.77571227151452</v>
      </c>
      <c r="N1239" s="39">
        <v>701.90868720054755</v>
      </c>
      <c r="O1239" s="29">
        <v>44197</v>
      </c>
      <c r="P1239" s="29">
        <v>44767</v>
      </c>
      <c r="Q1239" s="40">
        <v>1.5605749</v>
      </c>
      <c r="R1239" s="39">
        <v>448.68068446269677</v>
      </c>
      <c r="S1239" s="39">
        <v>253.22800273785077</v>
      </c>
      <c r="T1239" s="39">
        <v>0</v>
      </c>
      <c r="U1239" s="39">
        <v>0</v>
      </c>
      <c r="V1239" s="39">
        <v>0</v>
      </c>
      <c r="W1239" s="29" t="s">
        <v>265</v>
      </c>
      <c r="X1239" s="29" t="s">
        <v>11773</v>
      </c>
      <c r="Y1239" s="29">
        <v>45260</v>
      </c>
      <c r="Z1239" s="41" t="s">
        <v>11759</v>
      </c>
      <c r="AA1239" s="42" t="s">
        <v>1349</v>
      </c>
      <c r="AB1239" s="29" t="s">
        <v>258</v>
      </c>
      <c r="AC1239" s="29" t="s">
        <v>258</v>
      </c>
      <c r="AD1239" s="29" t="s">
        <v>258</v>
      </c>
      <c r="AE1239" s="29" t="s">
        <v>1353</v>
      </c>
      <c r="AF1239" s="29" t="s">
        <v>1368</v>
      </c>
      <c r="AG1239" s="183" t="s">
        <v>1369</v>
      </c>
      <c r="AH1239" s="29" t="s">
        <v>1413</v>
      </c>
      <c r="AI1239" s="29" t="s">
        <v>1357</v>
      </c>
      <c r="AJ1239" s="29" t="s">
        <v>258</v>
      </c>
      <c r="AK1239" s="29" t="s">
        <v>258</v>
      </c>
      <c r="AL1239" s="29" t="s">
        <v>13327</v>
      </c>
    </row>
    <row r="1240" spans="1:38" x14ac:dyDescent="0.2">
      <c r="A1240" s="35" t="s">
        <v>16</v>
      </c>
      <c r="B1240" s="36">
        <v>5263</v>
      </c>
      <c r="C1240" s="36"/>
      <c r="D1240" s="36" t="s">
        <v>1349</v>
      </c>
      <c r="E1240" s="37" t="s">
        <v>2951</v>
      </c>
      <c r="F1240" s="38" t="s">
        <v>1269</v>
      </c>
      <c r="G1240" s="38" t="s">
        <v>1271</v>
      </c>
      <c r="H1240" s="35" t="s">
        <v>1440</v>
      </c>
      <c r="I1240" s="35"/>
      <c r="J1240" s="29" t="s">
        <v>1506</v>
      </c>
      <c r="K1240" s="29" t="s">
        <v>1642</v>
      </c>
      <c r="L1240" s="29" t="s">
        <v>2220</v>
      </c>
      <c r="M1240" s="39">
        <v>160.54484672889183</v>
      </c>
      <c r="N1240" s="39">
        <v>159.99541409993154</v>
      </c>
      <c r="O1240" s="29">
        <v>44197</v>
      </c>
      <c r="P1240" s="29">
        <v>44561</v>
      </c>
      <c r="Q1240" s="40">
        <v>0.99657770000000001</v>
      </c>
      <c r="R1240" s="39">
        <v>159.99541409993154</v>
      </c>
      <c r="S1240" s="39">
        <v>0</v>
      </c>
      <c r="T1240" s="39">
        <v>0</v>
      </c>
      <c r="U1240" s="39">
        <v>0</v>
      </c>
      <c r="V1240" s="39">
        <v>0</v>
      </c>
      <c r="W1240" s="29" t="s">
        <v>1357</v>
      </c>
      <c r="X1240" s="29" t="s">
        <v>258</v>
      </c>
      <c r="Y1240" s="29" t="s">
        <v>1349</v>
      </c>
      <c r="Z1240" s="41" t="s">
        <v>1349</v>
      </c>
      <c r="AA1240" s="42" t="s">
        <v>1349</v>
      </c>
      <c r="AB1240" s="29" t="s">
        <v>258</v>
      </c>
      <c r="AC1240" s="29" t="s">
        <v>258</v>
      </c>
      <c r="AD1240" s="29" t="s">
        <v>258</v>
      </c>
      <c r="AE1240" s="29" t="s">
        <v>1353</v>
      </c>
      <c r="AF1240" s="29" t="s">
        <v>2221</v>
      </c>
      <c r="AG1240" s="183" t="s">
        <v>2222</v>
      </c>
      <c r="AH1240" s="29" t="s">
        <v>1413</v>
      </c>
      <c r="AI1240" s="29" t="s">
        <v>1357</v>
      </c>
      <c r="AJ1240" s="29" t="s">
        <v>258</v>
      </c>
      <c r="AK1240" s="29" t="s">
        <v>258</v>
      </c>
      <c r="AL1240" s="29" t="s">
        <v>13326</v>
      </c>
    </row>
    <row r="1241" spans="1:38" x14ac:dyDescent="0.2">
      <c r="A1241" s="35" t="s">
        <v>16</v>
      </c>
      <c r="B1241" s="36">
        <v>5265</v>
      </c>
      <c r="C1241" s="36"/>
      <c r="D1241" s="36" t="s">
        <v>1349</v>
      </c>
      <c r="E1241" s="37" t="s">
        <v>2952</v>
      </c>
      <c r="F1241" s="38" t="s">
        <v>1262</v>
      </c>
      <c r="G1241" s="38" t="s">
        <v>1265</v>
      </c>
      <c r="H1241" s="35" t="s">
        <v>314</v>
      </c>
      <c r="I1241" s="35"/>
      <c r="J1241" s="29" t="s">
        <v>1813</v>
      </c>
      <c r="K1241" s="29" t="s">
        <v>2953</v>
      </c>
      <c r="L1241" s="29" t="s">
        <v>2954</v>
      </c>
      <c r="M1241" s="39">
        <v>2.7054816365345227</v>
      </c>
      <c r="N1241" s="39">
        <v>13.5181492128679</v>
      </c>
      <c r="O1241" s="29">
        <v>44197</v>
      </c>
      <c r="P1241" s="29">
        <v>46022</v>
      </c>
      <c r="Q1241" s="40">
        <v>4.9965776999999996</v>
      </c>
      <c r="R1241" s="39">
        <v>2.7021492128678988</v>
      </c>
      <c r="S1241" s="39">
        <v>2.7021492128678988</v>
      </c>
      <c r="T1241" s="39">
        <v>2.7021492128678988</v>
      </c>
      <c r="U1241" s="39">
        <v>2.709552361396304</v>
      </c>
      <c r="V1241" s="39">
        <v>2.7021492128678988</v>
      </c>
      <c r="W1241" s="29" t="s">
        <v>1357</v>
      </c>
      <c r="X1241" s="29" t="s">
        <v>258</v>
      </c>
      <c r="Y1241" s="29" t="s">
        <v>1349</v>
      </c>
      <c r="Z1241" s="41" t="s">
        <v>1349</v>
      </c>
      <c r="AA1241" s="42" t="s">
        <v>1349</v>
      </c>
      <c r="AB1241" s="29" t="s">
        <v>258</v>
      </c>
      <c r="AC1241" s="29" t="s">
        <v>258</v>
      </c>
      <c r="AD1241" s="29" t="s">
        <v>258</v>
      </c>
      <c r="AE1241" s="29" t="s">
        <v>1367</v>
      </c>
      <c r="AF1241" s="29" t="s">
        <v>1468</v>
      </c>
      <c r="AG1241" s="183" t="s">
        <v>1469</v>
      </c>
      <c r="AH1241" s="29" t="s">
        <v>1413</v>
      </c>
      <c r="AI1241" s="29" t="s">
        <v>1357</v>
      </c>
      <c r="AJ1241" s="29" t="s">
        <v>258</v>
      </c>
      <c r="AK1241" s="29" t="s">
        <v>258</v>
      </c>
      <c r="AL1241" s="29" t="s">
        <v>13326</v>
      </c>
    </row>
    <row r="1242" spans="1:38" x14ac:dyDescent="0.2">
      <c r="A1242" s="35" t="s">
        <v>16</v>
      </c>
      <c r="B1242" s="36">
        <v>5266</v>
      </c>
      <c r="C1242" s="36"/>
      <c r="D1242" s="36" t="s">
        <v>1349</v>
      </c>
      <c r="E1242" s="37" t="s">
        <v>2955</v>
      </c>
      <c r="F1242" s="38" t="s">
        <v>1269</v>
      </c>
      <c r="G1242" s="38" t="s">
        <v>1271</v>
      </c>
      <c r="H1242" s="35" t="s">
        <v>1440</v>
      </c>
      <c r="I1242" s="35"/>
      <c r="J1242" s="29" t="s">
        <v>484</v>
      </c>
      <c r="K1242" s="29" t="s">
        <v>1551</v>
      </c>
      <c r="L1242" s="29" t="s">
        <v>1384</v>
      </c>
      <c r="M1242" s="39">
        <v>88.021639983065825</v>
      </c>
      <c r="N1242" s="39">
        <v>91.335249828884329</v>
      </c>
      <c r="O1242" s="29">
        <v>44197</v>
      </c>
      <c r="P1242" s="29">
        <v>44576</v>
      </c>
      <c r="Q1242" s="40">
        <v>1.0376453999999999</v>
      </c>
      <c r="R1242" s="39">
        <v>87.729911019849425</v>
      </c>
      <c r="S1242" s="39">
        <v>3.6053388090349077</v>
      </c>
      <c r="T1242" s="39">
        <v>0</v>
      </c>
      <c r="U1242" s="39">
        <v>0</v>
      </c>
      <c r="V1242" s="39">
        <v>0</v>
      </c>
      <c r="W1242" s="29" t="s">
        <v>1357</v>
      </c>
      <c r="X1242" s="29" t="s">
        <v>258</v>
      </c>
      <c r="Y1242" s="29" t="s">
        <v>1349</v>
      </c>
      <c r="Z1242" s="41" t="s">
        <v>1349</v>
      </c>
      <c r="AA1242" s="42" t="s">
        <v>1349</v>
      </c>
      <c r="AB1242" s="29" t="s">
        <v>258</v>
      </c>
      <c r="AC1242" s="29" t="s">
        <v>258</v>
      </c>
      <c r="AD1242" s="29" t="s">
        <v>265</v>
      </c>
      <c r="AE1242" s="29" t="s">
        <v>1353</v>
      </c>
      <c r="AF1242" s="29" t="s">
        <v>1368</v>
      </c>
      <c r="AG1242" s="183" t="s">
        <v>1369</v>
      </c>
      <c r="AH1242" s="29" t="s">
        <v>1413</v>
      </c>
      <c r="AI1242" s="29" t="s">
        <v>1357</v>
      </c>
      <c r="AJ1242" s="29" t="s">
        <v>258</v>
      </c>
      <c r="AK1242" s="29" t="s">
        <v>258</v>
      </c>
      <c r="AL1242" s="29" t="s">
        <v>13326</v>
      </c>
    </row>
    <row r="1243" spans="1:38" x14ac:dyDescent="0.2">
      <c r="A1243" s="35" t="s">
        <v>16</v>
      </c>
      <c r="B1243" s="36">
        <v>5269</v>
      </c>
      <c r="C1243" s="36"/>
      <c r="D1243" s="36" t="s">
        <v>1349</v>
      </c>
      <c r="E1243" s="37" t="s">
        <v>2956</v>
      </c>
      <c r="F1243" s="38" t="s">
        <v>1269</v>
      </c>
      <c r="G1243" s="38" t="s">
        <v>1271</v>
      </c>
      <c r="H1243" s="35" t="s">
        <v>1440</v>
      </c>
      <c r="I1243" s="35"/>
      <c r="J1243" s="29" t="s">
        <v>1371</v>
      </c>
      <c r="K1243" s="29" t="s">
        <v>1371</v>
      </c>
      <c r="L1243" s="29" t="s">
        <v>1384</v>
      </c>
      <c r="M1243" s="39">
        <v>81.292990355796391</v>
      </c>
      <c r="N1243" s="39">
        <v>384.82020533880899</v>
      </c>
      <c r="O1243" s="29">
        <v>44197</v>
      </c>
      <c r="P1243" s="29">
        <v>45926</v>
      </c>
      <c r="Q1243" s="40">
        <v>4.7337439999999997</v>
      </c>
      <c r="R1243" s="39">
        <v>81.190390143737162</v>
      </c>
      <c r="S1243" s="39">
        <v>81.190390143737162</v>
      </c>
      <c r="T1243" s="39">
        <v>81.190390143737162</v>
      </c>
      <c r="U1243" s="39">
        <v>81.412829568788496</v>
      </c>
      <c r="V1243" s="39">
        <v>59.83620533880903</v>
      </c>
      <c r="W1243" s="29" t="s">
        <v>265</v>
      </c>
      <c r="X1243" s="29" t="s">
        <v>11773</v>
      </c>
      <c r="Y1243" s="29">
        <v>45393</v>
      </c>
      <c r="Z1243" s="41" t="s">
        <v>11761</v>
      </c>
      <c r="AA1243" s="42" t="s">
        <v>1349</v>
      </c>
      <c r="AB1243" s="29" t="s">
        <v>258</v>
      </c>
      <c r="AC1243" s="29" t="s">
        <v>258</v>
      </c>
      <c r="AD1243" s="29" t="s">
        <v>265</v>
      </c>
      <c r="AE1243" s="29" t="s">
        <v>1353</v>
      </c>
      <c r="AF1243" s="29" t="s">
        <v>1368</v>
      </c>
      <c r="AG1243" s="183" t="s">
        <v>1369</v>
      </c>
      <c r="AH1243" s="29" t="s">
        <v>1356</v>
      </c>
      <c r="AI1243" s="29" t="s">
        <v>1357</v>
      </c>
      <c r="AJ1243" s="29" t="s">
        <v>258</v>
      </c>
      <c r="AK1243" s="29" t="s">
        <v>258</v>
      </c>
      <c r="AL1243" s="29" t="s">
        <v>13327</v>
      </c>
    </row>
    <row r="1244" spans="1:38" x14ac:dyDescent="0.2">
      <c r="A1244" s="35" t="s">
        <v>16</v>
      </c>
      <c r="B1244" s="36">
        <v>5271</v>
      </c>
      <c r="C1244" s="36"/>
      <c r="D1244" s="36" t="s">
        <v>1349</v>
      </c>
      <c r="E1244" s="37" t="s">
        <v>2957</v>
      </c>
      <c r="F1244" s="38" t="s">
        <v>1269</v>
      </c>
      <c r="G1244" s="38" t="s">
        <v>1273</v>
      </c>
      <c r="H1244" s="35" t="s">
        <v>1393</v>
      </c>
      <c r="I1244" s="35"/>
      <c r="J1244" s="29" t="s">
        <v>1371</v>
      </c>
      <c r="K1244" s="29" t="s">
        <v>1371</v>
      </c>
      <c r="L1244" s="29" t="s">
        <v>1366</v>
      </c>
      <c r="M1244" s="39">
        <v>6.630286890242564</v>
      </c>
      <c r="N1244" s="39">
        <v>4.9375441478439424</v>
      </c>
      <c r="O1244" s="29">
        <v>44197</v>
      </c>
      <c r="P1244" s="29">
        <v>44469</v>
      </c>
      <c r="Q1244" s="40">
        <v>0.74469540000000001</v>
      </c>
      <c r="R1244" s="39">
        <v>4.9375441478439424</v>
      </c>
      <c r="S1244" s="39">
        <v>0</v>
      </c>
      <c r="T1244" s="39">
        <v>0</v>
      </c>
      <c r="U1244" s="39">
        <v>0</v>
      </c>
      <c r="V1244" s="39">
        <v>0</v>
      </c>
      <c r="W1244" s="29" t="s">
        <v>1357</v>
      </c>
      <c r="X1244" s="29" t="s">
        <v>258</v>
      </c>
      <c r="Y1244" s="29" t="s">
        <v>1349</v>
      </c>
      <c r="Z1244" s="41" t="s">
        <v>1349</v>
      </c>
      <c r="AA1244" s="42" t="s">
        <v>1349</v>
      </c>
      <c r="AB1244" s="29" t="s">
        <v>258</v>
      </c>
      <c r="AC1244" s="29" t="s">
        <v>258</v>
      </c>
      <c r="AD1244" s="29" t="s">
        <v>265</v>
      </c>
      <c r="AE1244" s="29" t="s">
        <v>1367</v>
      </c>
      <c r="AF1244" s="29" t="s">
        <v>1368</v>
      </c>
      <c r="AG1244" s="183" t="s">
        <v>1369</v>
      </c>
      <c r="AH1244" s="29" t="s">
        <v>1413</v>
      </c>
      <c r="AI1244" s="29" t="s">
        <v>1357</v>
      </c>
      <c r="AJ1244" s="29" t="s">
        <v>258</v>
      </c>
      <c r="AK1244" s="29" t="s">
        <v>258</v>
      </c>
      <c r="AL1244" s="29" t="s">
        <v>13326</v>
      </c>
    </row>
    <row r="1245" spans="1:38" x14ac:dyDescent="0.2">
      <c r="A1245" s="35" t="s">
        <v>16</v>
      </c>
      <c r="B1245" s="36">
        <v>5277</v>
      </c>
      <c r="C1245" s="36"/>
      <c r="D1245" s="36" t="s">
        <v>1349</v>
      </c>
      <c r="E1245" s="37" t="s">
        <v>2958</v>
      </c>
      <c r="F1245" s="38" t="s">
        <v>1269</v>
      </c>
      <c r="G1245" s="38" t="s">
        <v>1271</v>
      </c>
      <c r="H1245" s="35" t="s">
        <v>1440</v>
      </c>
      <c r="I1245" s="35"/>
      <c r="J1245" s="29" t="s">
        <v>1371</v>
      </c>
      <c r="K1245" s="29" t="s">
        <v>1371</v>
      </c>
      <c r="L1245" s="29" t="s">
        <v>1384</v>
      </c>
      <c r="M1245" s="39">
        <v>95.188129058190938</v>
      </c>
      <c r="N1245" s="39">
        <v>475.61488295687883</v>
      </c>
      <c r="O1245" s="29">
        <v>44197</v>
      </c>
      <c r="P1245" s="29">
        <v>46022</v>
      </c>
      <c r="Q1245" s="40">
        <v>4.9965776999999996</v>
      </c>
      <c r="R1245" s="39">
        <v>95.070882956878847</v>
      </c>
      <c r="S1245" s="39">
        <v>95.070882956878847</v>
      </c>
      <c r="T1245" s="39">
        <v>95.070882956878847</v>
      </c>
      <c r="U1245" s="39">
        <v>95.331351129363441</v>
      </c>
      <c r="V1245" s="39">
        <v>95.070882956878847</v>
      </c>
      <c r="W1245" s="29" t="s">
        <v>265</v>
      </c>
      <c r="X1245" s="29" t="s">
        <v>11773</v>
      </c>
      <c r="Y1245" s="29">
        <v>45275</v>
      </c>
      <c r="Z1245" s="41" t="s">
        <v>11760</v>
      </c>
      <c r="AA1245" s="42" t="s">
        <v>1349</v>
      </c>
      <c r="AB1245" s="29" t="s">
        <v>258</v>
      </c>
      <c r="AC1245" s="29" t="s">
        <v>258</v>
      </c>
      <c r="AD1245" s="29" t="s">
        <v>265</v>
      </c>
      <c r="AE1245" s="29" t="s">
        <v>1353</v>
      </c>
      <c r="AF1245" s="29" t="s">
        <v>1368</v>
      </c>
      <c r="AG1245" s="183" t="s">
        <v>1369</v>
      </c>
      <c r="AH1245" s="29" t="s">
        <v>1356</v>
      </c>
      <c r="AI1245" s="29" t="s">
        <v>1357</v>
      </c>
      <c r="AJ1245" s="29" t="s">
        <v>258</v>
      </c>
      <c r="AK1245" s="29" t="s">
        <v>258</v>
      </c>
      <c r="AL1245" s="29" t="s">
        <v>13327</v>
      </c>
    </row>
    <row r="1246" spans="1:38" x14ac:dyDescent="0.2">
      <c r="A1246" s="35" t="s">
        <v>16</v>
      </c>
      <c r="B1246" s="36">
        <v>5278</v>
      </c>
      <c r="C1246" s="36"/>
      <c r="D1246" s="36" t="s">
        <v>1349</v>
      </c>
      <c r="E1246" s="37" t="s">
        <v>2959</v>
      </c>
      <c r="F1246" s="38" t="s">
        <v>1269</v>
      </c>
      <c r="G1246" s="38" t="s">
        <v>1273</v>
      </c>
      <c r="H1246" s="35" t="s">
        <v>1393</v>
      </c>
      <c r="I1246" s="35"/>
      <c r="J1246" s="29" t="s">
        <v>263</v>
      </c>
      <c r="K1246" s="29" t="s">
        <v>2407</v>
      </c>
      <c r="L1246" s="29" t="s">
        <v>2709</v>
      </c>
      <c r="M1246" s="39">
        <v>15.601353784412034</v>
      </c>
      <c r="N1246" s="39">
        <v>25.244079397672824</v>
      </c>
      <c r="O1246" s="29">
        <v>44197</v>
      </c>
      <c r="P1246" s="29">
        <v>44788</v>
      </c>
      <c r="Q1246" s="40">
        <v>1.6180698</v>
      </c>
      <c r="R1246" s="39">
        <v>15.564339493497604</v>
      </c>
      <c r="S1246" s="39">
        <v>9.6797399041752215</v>
      </c>
      <c r="T1246" s="39">
        <v>0</v>
      </c>
      <c r="U1246" s="39">
        <v>0</v>
      </c>
      <c r="V1246" s="39">
        <v>0</v>
      </c>
      <c r="W1246" s="29" t="s">
        <v>1357</v>
      </c>
      <c r="X1246" s="29" t="s">
        <v>258</v>
      </c>
      <c r="Y1246" s="29" t="s">
        <v>1349</v>
      </c>
      <c r="Z1246" s="41" t="s">
        <v>1349</v>
      </c>
      <c r="AA1246" s="42" t="s">
        <v>1349</v>
      </c>
      <c r="AB1246" s="29" t="s">
        <v>258</v>
      </c>
      <c r="AC1246" s="29" t="s">
        <v>258</v>
      </c>
      <c r="AD1246" s="29" t="s">
        <v>258</v>
      </c>
      <c r="AE1246" s="29" t="s">
        <v>1367</v>
      </c>
      <c r="AF1246" s="29" t="s">
        <v>2409</v>
      </c>
      <c r="AG1246" s="183" t="s">
        <v>2410</v>
      </c>
      <c r="AH1246" s="29" t="s">
        <v>1413</v>
      </c>
      <c r="AI1246" s="29" t="s">
        <v>1357</v>
      </c>
      <c r="AJ1246" s="29" t="s">
        <v>258</v>
      </c>
      <c r="AK1246" s="29" t="s">
        <v>258</v>
      </c>
      <c r="AL1246" s="29" t="s">
        <v>13326</v>
      </c>
    </row>
    <row r="1247" spans="1:38" x14ac:dyDescent="0.2">
      <c r="A1247" s="35" t="s">
        <v>16</v>
      </c>
      <c r="B1247" s="36">
        <v>5279</v>
      </c>
      <c r="C1247" s="36"/>
      <c r="D1247" s="36" t="s">
        <v>1349</v>
      </c>
      <c r="E1247" s="37" t="s">
        <v>2960</v>
      </c>
      <c r="F1247" s="38" t="s">
        <v>1266</v>
      </c>
      <c r="G1247" s="38" t="s">
        <v>1267</v>
      </c>
      <c r="H1247" s="35" t="s">
        <v>1177</v>
      </c>
      <c r="I1247" s="35"/>
      <c r="J1247" s="29" t="s">
        <v>1506</v>
      </c>
      <c r="K1247" s="29" t="s">
        <v>2146</v>
      </c>
      <c r="L1247" s="29" t="s">
        <v>2220</v>
      </c>
      <c r="M1247" s="39">
        <v>19.031070185967504</v>
      </c>
      <c r="N1247" s="39">
        <v>37.983983572895276</v>
      </c>
      <c r="O1247" s="29">
        <v>44197</v>
      </c>
      <c r="P1247" s="29">
        <v>44926</v>
      </c>
      <c r="Q1247" s="40">
        <v>1.9958932</v>
      </c>
      <c r="R1247" s="39">
        <v>18.991991786447638</v>
      </c>
      <c r="S1247" s="39">
        <v>18.991991786447638</v>
      </c>
      <c r="T1247" s="39">
        <v>0</v>
      </c>
      <c r="U1247" s="39">
        <v>0</v>
      </c>
      <c r="V1247" s="39">
        <v>0</v>
      </c>
      <c r="W1247" s="29" t="s">
        <v>1357</v>
      </c>
      <c r="X1247" s="29" t="s">
        <v>258</v>
      </c>
      <c r="Y1247" s="29" t="s">
        <v>1349</v>
      </c>
      <c r="Z1247" s="41" t="s">
        <v>1349</v>
      </c>
      <c r="AA1247" s="42" t="s">
        <v>1349</v>
      </c>
      <c r="AB1247" s="29" t="s">
        <v>258</v>
      </c>
      <c r="AC1247" s="29" t="s">
        <v>258</v>
      </c>
      <c r="AD1247" s="29" t="s">
        <v>258</v>
      </c>
      <c r="AE1247" s="29" t="s">
        <v>1353</v>
      </c>
      <c r="AF1247" s="29" t="s">
        <v>2221</v>
      </c>
      <c r="AG1247" s="183" t="s">
        <v>2222</v>
      </c>
      <c r="AH1247" s="29" t="s">
        <v>1413</v>
      </c>
      <c r="AI1247" s="29" t="s">
        <v>1357</v>
      </c>
      <c r="AJ1247" s="29" t="s">
        <v>258</v>
      </c>
      <c r="AK1247" s="29" t="s">
        <v>258</v>
      </c>
      <c r="AL1247" s="29" t="s">
        <v>13326</v>
      </c>
    </row>
    <row r="1248" spans="1:38" x14ac:dyDescent="0.2">
      <c r="A1248" s="35" t="s">
        <v>16</v>
      </c>
      <c r="B1248" s="36">
        <v>5280</v>
      </c>
      <c r="C1248" s="36"/>
      <c r="D1248" s="36" t="s">
        <v>1349</v>
      </c>
      <c r="E1248" s="37" t="s">
        <v>2961</v>
      </c>
      <c r="F1248" s="38" t="s">
        <v>1269</v>
      </c>
      <c r="G1248" s="38" t="s">
        <v>1271</v>
      </c>
      <c r="H1248" s="35" t="s">
        <v>1440</v>
      </c>
      <c r="I1248" s="35"/>
      <c r="J1248" s="29" t="s">
        <v>1506</v>
      </c>
      <c r="K1248" s="29" t="s">
        <v>1642</v>
      </c>
      <c r="L1248" s="29" t="s">
        <v>2337</v>
      </c>
      <c r="M1248" s="39">
        <v>24.467657302837981</v>
      </c>
      <c r="N1248" s="39">
        <v>30.479901437371666</v>
      </c>
      <c r="O1248" s="29">
        <v>44197</v>
      </c>
      <c r="P1248" s="29">
        <v>44652</v>
      </c>
      <c r="Q1248" s="40">
        <v>1.2457221000000001</v>
      </c>
      <c r="R1248" s="39">
        <v>24.397289527720741</v>
      </c>
      <c r="S1248" s="39">
        <v>6.0826119096509244</v>
      </c>
      <c r="T1248" s="39">
        <v>0</v>
      </c>
      <c r="U1248" s="39">
        <v>0</v>
      </c>
      <c r="V1248" s="39">
        <v>0</v>
      </c>
      <c r="W1248" s="29" t="s">
        <v>1357</v>
      </c>
      <c r="X1248" s="29" t="s">
        <v>258</v>
      </c>
      <c r="Y1248" s="29" t="s">
        <v>1349</v>
      </c>
      <c r="Z1248" s="41" t="s">
        <v>1349</v>
      </c>
      <c r="AA1248" s="42" t="s">
        <v>1349</v>
      </c>
      <c r="AB1248" s="29" t="s">
        <v>258</v>
      </c>
      <c r="AC1248" s="29" t="s">
        <v>258</v>
      </c>
      <c r="AD1248" s="29" t="s">
        <v>258</v>
      </c>
      <c r="AE1248" s="29" t="s">
        <v>1367</v>
      </c>
      <c r="AF1248" s="29" t="s">
        <v>1462</v>
      </c>
      <c r="AG1248" s="183" t="s">
        <v>1463</v>
      </c>
      <c r="AH1248" s="29" t="s">
        <v>1413</v>
      </c>
      <c r="AI1248" s="29" t="s">
        <v>1357</v>
      </c>
      <c r="AJ1248" s="29" t="s">
        <v>258</v>
      </c>
      <c r="AK1248" s="29" t="s">
        <v>258</v>
      </c>
      <c r="AL1248" s="29" t="s">
        <v>13326</v>
      </c>
    </row>
    <row r="1249" spans="1:38" x14ac:dyDescent="0.2">
      <c r="A1249" s="35" t="s">
        <v>16</v>
      </c>
      <c r="B1249" s="36">
        <v>5281</v>
      </c>
      <c r="C1249" s="36"/>
      <c r="D1249" s="36" t="s">
        <v>1349</v>
      </c>
      <c r="E1249" s="37" t="s">
        <v>2962</v>
      </c>
      <c r="F1249" s="38" t="s">
        <v>1269</v>
      </c>
      <c r="G1249" s="38" t="s">
        <v>1271</v>
      </c>
      <c r="H1249" s="35" t="s">
        <v>1440</v>
      </c>
      <c r="I1249" s="35"/>
      <c r="J1249" s="29" t="s">
        <v>1371</v>
      </c>
      <c r="K1249" s="29" t="s">
        <v>1371</v>
      </c>
      <c r="L1249" s="29" t="s">
        <v>1384</v>
      </c>
      <c r="M1249" s="39">
        <v>81.381567999559337</v>
      </c>
      <c r="N1249" s="39">
        <v>406.62932785763178</v>
      </c>
      <c r="O1249" s="29">
        <v>44197</v>
      </c>
      <c r="P1249" s="29">
        <v>46022</v>
      </c>
      <c r="Q1249" s="40">
        <v>4.9965776999999996</v>
      </c>
      <c r="R1249" s="39">
        <v>81.281327857631766</v>
      </c>
      <c r="S1249" s="39">
        <v>81.281327857631766</v>
      </c>
      <c r="T1249" s="39">
        <v>81.281327857631766</v>
      </c>
      <c r="U1249" s="39">
        <v>81.50401642710473</v>
      </c>
      <c r="V1249" s="39">
        <v>81.281327857631766</v>
      </c>
      <c r="W1249" s="29" t="s">
        <v>265</v>
      </c>
      <c r="X1249" s="29" t="s">
        <v>11773</v>
      </c>
      <c r="Y1249" s="29">
        <v>45370</v>
      </c>
      <c r="Z1249" s="41" t="s">
        <v>11761</v>
      </c>
      <c r="AA1249" s="42" t="s">
        <v>1349</v>
      </c>
      <c r="AB1249" s="29" t="s">
        <v>258</v>
      </c>
      <c r="AC1249" s="29" t="s">
        <v>258</v>
      </c>
      <c r="AD1249" s="29" t="s">
        <v>265</v>
      </c>
      <c r="AE1249" s="29" t="s">
        <v>1353</v>
      </c>
      <c r="AF1249" s="29" t="s">
        <v>1368</v>
      </c>
      <c r="AG1249" s="183" t="s">
        <v>1369</v>
      </c>
      <c r="AH1249" s="29" t="s">
        <v>1356</v>
      </c>
      <c r="AI1249" s="29" t="s">
        <v>1357</v>
      </c>
      <c r="AJ1249" s="29" t="s">
        <v>258</v>
      </c>
      <c r="AK1249" s="29" t="s">
        <v>258</v>
      </c>
      <c r="AL1249" s="29" t="s">
        <v>13327</v>
      </c>
    </row>
    <row r="1250" spans="1:38" x14ac:dyDescent="0.2">
      <c r="A1250" s="35" t="s">
        <v>16</v>
      </c>
      <c r="B1250" s="36">
        <v>5282</v>
      </c>
      <c r="C1250" s="36"/>
      <c r="D1250" s="36" t="s">
        <v>1349</v>
      </c>
      <c r="E1250" s="37" t="s">
        <v>2963</v>
      </c>
      <c r="F1250" s="38" t="s">
        <v>1269</v>
      </c>
      <c r="G1250" s="38" t="s">
        <v>1271</v>
      </c>
      <c r="H1250" s="35" t="s">
        <v>1440</v>
      </c>
      <c r="I1250" s="35"/>
      <c r="J1250" s="29" t="s">
        <v>484</v>
      </c>
      <c r="K1250" s="29" t="s">
        <v>1365</v>
      </c>
      <c r="L1250" s="29" t="s">
        <v>1384</v>
      </c>
      <c r="M1250" s="39">
        <v>204.1577374043467</v>
      </c>
      <c r="N1250" s="39">
        <v>1002.7624366872006</v>
      </c>
      <c r="O1250" s="29">
        <v>44197</v>
      </c>
      <c r="P1250" s="29">
        <v>45991</v>
      </c>
      <c r="Q1250" s="40">
        <v>4.9117043000000002</v>
      </c>
      <c r="R1250" s="39">
        <v>203.90433949349762</v>
      </c>
      <c r="S1250" s="39">
        <v>203.90433949349762</v>
      </c>
      <c r="T1250" s="39">
        <v>203.90433949349762</v>
      </c>
      <c r="U1250" s="39">
        <v>204.4629815195072</v>
      </c>
      <c r="V1250" s="39">
        <v>186.58643668720057</v>
      </c>
      <c r="W1250" s="29" t="s">
        <v>1357</v>
      </c>
      <c r="X1250" s="29" t="s">
        <v>258</v>
      </c>
      <c r="Y1250" s="29" t="s">
        <v>1349</v>
      </c>
      <c r="Z1250" s="41" t="s">
        <v>1349</v>
      </c>
      <c r="AA1250" s="42" t="s">
        <v>1349</v>
      </c>
      <c r="AB1250" s="29" t="s">
        <v>258</v>
      </c>
      <c r="AC1250" s="29" t="s">
        <v>258</v>
      </c>
      <c r="AD1250" s="29" t="s">
        <v>265</v>
      </c>
      <c r="AE1250" s="29" t="s">
        <v>1353</v>
      </c>
      <c r="AF1250" s="29" t="s">
        <v>1368</v>
      </c>
      <c r="AG1250" s="183" t="s">
        <v>1369</v>
      </c>
      <c r="AH1250" s="29" t="s">
        <v>1356</v>
      </c>
      <c r="AI1250" s="29" t="s">
        <v>1357</v>
      </c>
      <c r="AJ1250" s="29" t="s">
        <v>258</v>
      </c>
      <c r="AK1250" s="29" t="s">
        <v>258</v>
      </c>
      <c r="AL1250" s="29" t="s">
        <v>13326</v>
      </c>
    </row>
    <row r="1251" spans="1:38" x14ac:dyDescent="0.2">
      <c r="A1251" s="35" t="s">
        <v>16</v>
      </c>
      <c r="B1251" s="36">
        <v>5283</v>
      </c>
      <c r="C1251" s="36"/>
      <c r="D1251" s="36" t="s">
        <v>1349</v>
      </c>
      <c r="E1251" s="37" t="s">
        <v>2964</v>
      </c>
      <c r="F1251" s="38" t="s">
        <v>1269</v>
      </c>
      <c r="G1251" s="38" t="s">
        <v>1271</v>
      </c>
      <c r="H1251" s="35" t="s">
        <v>1440</v>
      </c>
      <c r="I1251" s="35"/>
      <c r="J1251" s="29" t="s">
        <v>1371</v>
      </c>
      <c r="K1251" s="29" t="s">
        <v>1371</v>
      </c>
      <c r="L1251" s="29" t="s">
        <v>1384</v>
      </c>
      <c r="M1251" s="39">
        <v>85.362748262788216</v>
      </c>
      <c r="N1251" s="39">
        <v>426.52160438056131</v>
      </c>
      <c r="O1251" s="29">
        <v>44197</v>
      </c>
      <c r="P1251" s="29">
        <v>46022</v>
      </c>
      <c r="Q1251" s="40">
        <v>4.9965776999999996</v>
      </c>
      <c r="R1251" s="39">
        <v>85.257604380561261</v>
      </c>
      <c r="S1251" s="39">
        <v>85.257604380561261</v>
      </c>
      <c r="T1251" s="39">
        <v>85.257604380561261</v>
      </c>
      <c r="U1251" s="39">
        <v>85.491186858316226</v>
      </c>
      <c r="V1251" s="39">
        <v>85.257604380561261</v>
      </c>
      <c r="W1251" s="29" t="s">
        <v>265</v>
      </c>
      <c r="X1251" s="29" t="s">
        <v>11773</v>
      </c>
      <c r="Y1251" s="29">
        <v>45370</v>
      </c>
      <c r="Z1251" s="41" t="s">
        <v>11761</v>
      </c>
      <c r="AA1251" s="42" t="s">
        <v>1349</v>
      </c>
      <c r="AB1251" s="29" t="s">
        <v>258</v>
      </c>
      <c r="AC1251" s="29" t="s">
        <v>258</v>
      </c>
      <c r="AD1251" s="29" t="s">
        <v>265</v>
      </c>
      <c r="AE1251" s="29" t="s">
        <v>1353</v>
      </c>
      <c r="AF1251" s="29" t="s">
        <v>1368</v>
      </c>
      <c r="AG1251" s="183" t="s">
        <v>1369</v>
      </c>
      <c r="AH1251" s="29" t="s">
        <v>1356</v>
      </c>
      <c r="AI1251" s="29" t="s">
        <v>1357</v>
      </c>
      <c r="AJ1251" s="29" t="s">
        <v>258</v>
      </c>
      <c r="AK1251" s="29" t="s">
        <v>258</v>
      </c>
      <c r="AL1251" s="29" t="s">
        <v>13327</v>
      </c>
    </row>
    <row r="1252" spans="1:38" x14ac:dyDescent="0.2">
      <c r="A1252" s="35" t="s">
        <v>16</v>
      </c>
      <c r="B1252" s="36">
        <v>5287</v>
      </c>
      <c r="C1252" s="36"/>
      <c r="D1252" s="36" t="s">
        <v>1349</v>
      </c>
      <c r="E1252" s="37" t="s">
        <v>2965</v>
      </c>
      <c r="F1252" s="38" t="s">
        <v>1269</v>
      </c>
      <c r="G1252" s="38" t="s">
        <v>1271</v>
      </c>
      <c r="H1252" s="35" t="s">
        <v>1440</v>
      </c>
      <c r="I1252" s="35"/>
      <c r="J1252" s="29" t="s">
        <v>1371</v>
      </c>
      <c r="K1252" s="29" t="s">
        <v>1371</v>
      </c>
      <c r="L1252" s="29" t="s">
        <v>1384</v>
      </c>
      <c r="M1252" s="39">
        <v>105.50742860020854</v>
      </c>
      <c r="N1252" s="39">
        <v>504.06697330595489</v>
      </c>
      <c r="O1252" s="29">
        <v>44197</v>
      </c>
      <c r="P1252" s="29">
        <v>45942</v>
      </c>
      <c r="Q1252" s="40">
        <v>4.7775496000000004</v>
      </c>
      <c r="R1252" s="39">
        <v>105.37482546201232</v>
      </c>
      <c r="S1252" s="39">
        <v>105.37482546201232</v>
      </c>
      <c r="T1252" s="39">
        <v>105.37482546201232</v>
      </c>
      <c r="U1252" s="39">
        <v>105.66352361396304</v>
      </c>
      <c r="V1252" s="39">
        <v>82.278973305954835</v>
      </c>
      <c r="W1252" s="29" t="s">
        <v>1357</v>
      </c>
      <c r="X1252" s="29" t="s">
        <v>258</v>
      </c>
      <c r="Y1252" s="29" t="s">
        <v>1349</v>
      </c>
      <c r="Z1252" s="41" t="s">
        <v>1349</v>
      </c>
      <c r="AA1252" s="42" t="s">
        <v>1349</v>
      </c>
      <c r="AB1252" s="29" t="s">
        <v>258</v>
      </c>
      <c r="AC1252" s="29" t="s">
        <v>258</v>
      </c>
      <c r="AD1252" s="29" t="s">
        <v>265</v>
      </c>
      <c r="AE1252" s="29" t="s">
        <v>1353</v>
      </c>
      <c r="AF1252" s="29" t="s">
        <v>1368</v>
      </c>
      <c r="AG1252" s="183" t="s">
        <v>1369</v>
      </c>
      <c r="AH1252" s="29" t="s">
        <v>1356</v>
      </c>
      <c r="AI1252" s="29" t="s">
        <v>1357</v>
      </c>
      <c r="AJ1252" s="29" t="s">
        <v>258</v>
      </c>
      <c r="AK1252" s="29" t="s">
        <v>258</v>
      </c>
      <c r="AL1252" s="29" t="s">
        <v>13326</v>
      </c>
    </row>
    <row r="1253" spans="1:38" x14ac:dyDescent="0.2">
      <c r="A1253" s="35" t="s">
        <v>16</v>
      </c>
      <c r="B1253" s="36">
        <v>5289</v>
      </c>
      <c r="C1253" s="36"/>
      <c r="D1253" s="36" t="s">
        <v>1349</v>
      </c>
      <c r="E1253" s="37" t="s">
        <v>2966</v>
      </c>
      <c r="F1253" s="38" t="s">
        <v>1269</v>
      </c>
      <c r="G1253" s="38" t="s">
        <v>1271</v>
      </c>
      <c r="H1253" s="35" t="s">
        <v>1440</v>
      </c>
      <c r="I1253" s="35"/>
      <c r="J1253" s="29" t="s">
        <v>1371</v>
      </c>
      <c r="K1253" s="29" t="s">
        <v>1371</v>
      </c>
      <c r="L1253" s="29" t="s">
        <v>1384</v>
      </c>
      <c r="M1253" s="39">
        <v>90.07815143072834</v>
      </c>
      <c r="N1253" s="39">
        <v>434.05214784394246</v>
      </c>
      <c r="O1253" s="29">
        <v>44197</v>
      </c>
      <c r="P1253" s="29">
        <v>45957</v>
      </c>
      <c r="Q1253" s="40">
        <v>4.8186173999999999</v>
      </c>
      <c r="R1253" s="39">
        <v>89.965379876796717</v>
      </c>
      <c r="S1253" s="39">
        <v>89.965379876796717</v>
      </c>
      <c r="T1253" s="39">
        <v>89.965379876796717</v>
      </c>
      <c r="U1253" s="39">
        <v>90.211860369609852</v>
      </c>
      <c r="V1253" s="39">
        <v>73.944147843942503</v>
      </c>
      <c r="W1253" s="29" t="s">
        <v>265</v>
      </c>
      <c r="X1253" s="29" t="s">
        <v>11773</v>
      </c>
      <c r="Y1253" s="29">
        <v>45278</v>
      </c>
      <c r="Z1253" s="41" t="s">
        <v>11760</v>
      </c>
      <c r="AA1253" s="42" t="s">
        <v>1349</v>
      </c>
      <c r="AB1253" s="29" t="s">
        <v>258</v>
      </c>
      <c r="AC1253" s="29" t="s">
        <v>258</v>
      </c>
      <c r="AD1253" s="29" t="s">
        <v>265</v>
      </c>
      <c r="AE1253" s="29" t="s">
        <v>1353</v>
      </c>
      <c r="AF1253" s="29" t="s">
        <v>1368</v>
      </c>
      <c r="AG1253" s="183" t="s">
        <v>1369</v>
      </c>
      <c r="AH1253" s="29" t="s">
        <v>1356</v>
      </c>
      <c r="AI1253" s="29" t="s">
        <v>1357</v>
      </c>
      <c r="AJ1253" s="29" t="s">
        <v>258</v>
      </c>
      <c r="AK1253" s="29" t="s">
        <v>258</v>
      </c>
      <c r="AL1253" s="29" t="s">
        <v>13327</v>
      </c>
    </row>
    <row r="1254" spans="1:38" x14ac:dyDescent="0.2">
      <c r="A1254" s="35" t="s">
        <v>16</v>
      </c>
      <c r="B1254" s="36">
        <v>5290</v>
      </c>
      <c r="C1254" s="36"/>
      <c r="D1254" s="36" t="s">
        <v>1349</v>
      </c>
      <c r="E1254" s="37" t="s">
        <v>2967</v>
      </c>
      <c r="F1254" s="38" t="s">
        <v>1269</v>
      </c>
      <c r="G1254" s="38" t="s">
        <v>1445</v>
      </c>
      <c r="H1254" s="35" t="s">
        <v>12095</v>
      </c>
      <c r="I1254" s="35"/>
      <c r="J1254" s="29" t="s">
        <v>274</v>
      </c>
      <c r="K1254" s="29" t="s">
        <v>1583</v>
      </c>
      <c r="L1254" s="29" t="s">
        <v>1838</v>
      </c>
      <c r="M1254" s="39">
        <v>17.614943650221903</v>
      </c>
      <c r="N1254" s="39">
        <v>14.612807665982203</v>
      </c>
      <c r="O1254" s="29">
        <v>44197</v>
      </c>
      <c r="P1254" s="29">
        <v>44500</v>
      </c>
      <c r="Q1254" s="40">
        <v>0.8295688</v>
      </c>
      <c r="R1254" s="39">
        <v>14.612807665982203</v>
      </c>
      <c r="S1254" s="39">
        <v>0</v>
      </c>
      <c r="T1254" s="39">
        <v>0</v>
      </c>
      <c r="U1254" s="39">
        <v>0</v>
      </c>
      <c r="V1254" s="39">
        <v>0</v>
      </c>
      <c r="W1254" s="29" t="s">
        <v>1357</v>
      </c>
      <c r="X1254" s="29" t="s">
        <v>258</v>
      </c>
      <c r="Y1254" s="29" t="s">
        <v>1349</v>
      </c>
      <c r="Z1254" s="41" t="s">
        <v>1349</v>
      </c>
      <c r="AA1254" s="42" t="s">
        <v>1349</v>
      </c>
      <c r="AB1254" s="29" t="s">
        <v>258</v>
      </c>
      <c r="AC1254" s="29" t="s">
        <v>258</v>
      </c>
      <c r="AD1254" s="29" t="s">
        <v>265</v>
      </c>
      <c r="AE1254" s="29" t="s">
        <v>1367</v>
      </c>
      <c r="AF1254" s="29" t="s">
        <v>1378</v>
      </c>
      <c r="AG1254" s="183" t="s">
        <v>1379</v>
      </c>
      <c r="AH1254" s="29" t="s">
        <v>1413</v>
      </c>
      <c r="AI1254" s="29" t="s">
        <v>1357</v>
      </c>
      <c r="AJ1254" s="29" t="s">
        <v>258</v>
      </c>
      <c r="AK1254" s="29" t="s">
        <v>258</v>
      </c>
      <c r="AL1254" s="29" t="s">
        <v>13326</v>
      </c>
    </row>
    <row r="1255" spans="1:38" x14ac:dyDescent="0.2">
      <c r="A1255" s="35" t="s">
        <v>16</v>
      </c>
      <c r="B1255" s="36">
        <v>5293</v>
      </c>
      <c r="C1255" s="36"/>
      <c r="D1255" s="36" t="s">
        <v>1349</v>
      </c>
      <c r="E1255" s="37" t="s">
        <v>2968</v>
      </c>
      <c r="F1255" s="38" t="s">
        <v>1269</v>
      </c>
      <c r="G1255" s="38" t="s">
        <v>1271</v>
      </c>
      <c r="H1255" s="35" t="s">
        <v>1440</v>
      </c>
      <c r="I1255" s="35"/>
      <c r="J1255" s="29" t="s">
        <v>1371</v>
      </c>
      <c r="K1255" s="29" t="s">
        <v>1371</v>
      </c>
      <c r="L1255" s="29" t="s">
        <v>1384</v>
      </c>
      <c r="M1255" s="39">
        <v>94.687436206719667</v>
      </c>
      <c r="N1255" s="39">
        <v>459.11416290212185</v>
      </c>
      <c r="O1255" s="29">
        <v>44197</v>
      </c>
      <c r="P1255" s="29">
        <v>45968</v>
      </c>
      <c r="Q1255" s="40">
        <v>4.8487337000000004</v>
      </c>
      <c r="R1255" s="39">
        <v>94.569226557152632</v>
      </c>
      <c r="S1255" s="39">
        <v>94.569226557152632</v>
      </c>
      <c r="T1255" s="39">
        <v>94.569226557152632</v>
      </c>
      <c r="U1255" s="39">
        <v>94.828320328542091</v>
      </c>
      <c r="V1255" s="39">
        <v>80.578162902121832</v>
      </c>
      <c r="W1255" s="29" t="s">
        <v>265</v>
      </c>
      <c r="X1255" s="29" t="s">
        <v>11773</v>
      </c>
      <c r="Y1255" s="29">
        <v>45275</v>
      </c>
      <c r="Z1255" s="41" t="s">
        <v>11760</v>
      </c>
      <c r="AA1255" s="42" t="s">
        <v>1349</v>
      </c>
      <c r="AB1255" s="29" t="s">
        <v>258</v>
      </c>
      <c r="AC1255" s="29" t="s">
        <v>258</v>
      </c>
      <c r="AD1255" s="29" t="s">
        <v>265</v>
      </c>
      <c r="AE1255" s="29" t="s">
        <v>1353</v>
      </c>
      <c r="AF1255" s="29" t="s">
        <v>1368</v>
      </c>
      <c r="AG1255" s="183" t="s">
        <v>1369</v>
      </c>
      <c r="AH1255" s="29" t="s">
        <v>1356</v>
      </c>
      <c r="AI1255" s="29" t="s">
        <v>1357</v>
      </c>
      <c r="AJ1255" s="29" t="s">
        <v>258</v>
      </c>
      <c r="AK1255" s="29" t="s">
        <v>258</v>
      </c>
      <c r="AL1255" s="29" t="s">
        <v>13327</v>
      </c>
    </row>
    <row r="1256" spans="1:38" x14ac:dyDescent="0.2">
      <c r="A1256" s="35" t="s">
        <v>16</v>
      </c>
      <c r="B1256" s="36">
        <v>5296</v>
      </c>
      <c r="C1256" s="36"/>
      <c r="D1256" s="36" t="s">
        <v>1349</v>
      </c>
      <c r="E1256" s="37" t="s">
        <v>2969</v>
      </c>
      <c r="F1256" s="38" t="s">
        <v>1269</v>
      </c>
      <c r="G1256" s="38" t="s">
        <v>1271</v>
      </c>
      <c r="H1256" s="35" t="s">
        <v>1440</v>
      </c>
      <c r="I1256" s="35"/>
      <c r="J1256" s="29" t="s">
        <v>1371</v>
      </c>
      <c r="K1256" s="29" t="s">
        <v>1371</v>
      </c>
      <c r="L1256" s="29" t="s">
        <v>1384</v>
      </c>
      <c r="M1256" s="39">
        <v>80.997357589637289</v>
      </c>
      <c r="N1256" s="39">
        <v>404.70959069130737</v>
      </c>
      <c r="O1256" s="29">
        <v>44197</v>
      </c>
      <c r="P1256" s="29">
        <v>46022</v>
      </c>
      <c r="Q1256" s="40">
        <v>4.9965776999999996</v>
      </c>
      <c r="R1256" s="39">
        <v>80.897590691307329</v>
      </c>
      <c r="S1256" s="39">
        <v>80.897590691307329</v>
      </c>
      <c r="T1256" s="39">
        <v>80.897590691307329</v>
      </c>
      <c r="U1256" s="39">
        <v>81.119227926078025</v>
      </c>
      <c r="V1256" s="39">
        <v>80.897590691307329</v>
      </c>
      <c r="W1256" s="29" t="s">
        <v>265</v>
      </c>
      <c r="X1256" s="29" t="s">
        <v>11773</v>
      </c>
      <c r="Y1256" s="29">
        <v>45393</v>
      </c>
      <c r="Z1256" s="41" t="s">
        <v>11761</v>
      </c>
      <c r="AA1256" s="42" t="s">
        <v>1349</v>
      </c>
      <c r="AB1256" s="29" t="s">
        <v>258</v>
      </c>
      <c r="AC1256" s="29" t="s">
        <v>258</v>
      </c>
      <c r="AD1256" s="29" t="s">
        <v>265</v>
      </c>
      <c r="AE1256" s="29" t="s">
        <v>1353</v>
      </c>
      <c r="AF1256" s="29" t="s">
        <v>1368</v>
      </c>
      <c r="AG1256" s="183" t="s">
        <v>1369</v>
      </c>
      <c r="AH1256" s="29" t="s">
        <v>1356</v>
      </c>
      <c r="AI1256" s="29" t="s">
        <v>1357</v>
      </c>
      <c r="AJ1256" s="29" t="s">
        <v>258</v>
      </c>
      <c r="AK1256" s="29" t="s">
        <v>258</v>
      </c>
      <c r="AL1256" s="29" t="s">
        <v>13327</v>
      </c>
    </row>
    <row r="1257" spans="1:38" x14ac:dyDescent="0.2">
      <c r="A1257" s="35" t="s">
        <v>16</v>
      </c>
      <c r="B1257" s="36">
        <v>5297</v>
      </c>
      <c r="C1257" s="36"/>
      <c r="D1257" s="36" t="s">
        <v>1349</v>
      </c>
      <c r="E1257" s="37" t="s">
        <v>2970</v>
      </c>
      <c r="F1257" s="38" t="s">
        <v>1269</v>
      </c>
      <c r="G1257" s="38" t="s">
        <v>1271</v>
      </c>
      <c r="H1257" s="35" t="s">
        <v>1440</v>
      </c>
      <c r="I1257" s="35"/>
      <c r="J1257" s="29" t="s">
        <v>322</v>
      </c>
      <c r="K1257" s="29" t="s">
        <v>2251</v>
      </c>
      <c r="L1257" s="29" t="s">
        <v>1596</v>
      </c>
      <c r="M1257" s="39">
        <v>230.69433800757835</v>
      </c>
      <c r="N1257" s="39">
        <v>1152.6821848049283</v>
      </c>
      <c r="O1257" s="29">
        <v>44197</v>
      </c>
      <c r="P1257" s="29">
        <v>46022</v>
      </c>
      <c r="Q1257" s="40">
        <v>4.9965776999999996</v>
      </c>
      <c r="R1257" s="39">
        <v>230.41018480492815</v>
      </c>
      <c r="S1257" s="39">
        <v>230.41018480492815</v>
      </c>
      <c r="T1257" s="39">
        <v>230.41018480492815</v>
      </c>
      <c r="U1257" s="39">
        <v>231.0414455852156</v>
      </c>
      <c r="V1257" s="39">
        <v>230.41018480492815</v>
      </c>
      <c r="W1257" s="29" t="s">
        <v>1357</v>
      </c>
      <c r="X1257" s="29" t="s">
        <v>258</v>
      </c>
      <c r="Y1257" s="29" t="s">
        <v>1349</v>
      </c>
      <c r="Z1257" s="41" t="s">
        <v>1349</v>
      </c>
      <c r="AA1257" s="42" t="s">
        <v>1349</v>
      </c>
      <c r="AB1257" s="29" t="s">
        <v>258</v>
      </c>
      <c r="AC1257" s="29" t="s">
        <v>258</v>
      </c>
      <c r="AD1257" s="29" t="s">
        <v>258</v>
      </c>
      <c r="AE1257" s="29" t="s">
        <v>1353</v>
      </c>
      <c r="AF1257" s="29" t="s">
        <v>1378</v>
      </c>
      <c r="AG1257" s="183" t="s">
        <v>1379</v>
      </c>
      <c r="AH1257" s="29" t="s">
        <v>1356</v>
      </c>
      <c r="AI1257" s="29" t="s">
        <v>1357</v>
      </c>
      <c r="AJ1257" s="29" t="s">
        <v>258</v>
      </c>
      <c r="AK1257" s="29" t="s">
        <v>258</v>
      </c>
      <c r="AL1257" s="29" t="s">
        <v>13326</v>
      </c>
    </row>
    <row r="1258" spans="1:38" x14ac:dyDescent="0.2">
      <c r="A1258" s="35" t="s">
        <v>16</v>
      </c>
      <c r="B1258" s="36">
        <v>5305</v>
      </c>
      <c r="C1258" s="36"/>
      <c r="D1258" s="36" t="s">
        <v>1349</v>
      </c>
      <c r="E1258" s="37" t="s">
        <v>2971</v>
      </c>
      <c r="F1258" s="38" t="s">
        <v>1266</v>
      </c>
      <c r="G1258" s="38" t="s">
        <v>1267</v>
      </c>
      <c r="H1258" s="35" t="s">
        <v>1415</v>
      </c>
      <c r="I1258" s="35"/>
      <c r="J1258" s="29" t="s">
        <v>1371</v>
      </c>
      <c r="K1258" s="29" t="s">
        <v>1371</v>
      </c>
      <c r="L1258" s="29" t="s">
        <v>1384</v>
      </c>
      <c r="M1258" s="39">
        <v>59.788480270000385</v>
      </c>
      <c r="N1258" s="39">
        <v>283.6781273100616</v>
      </c>
      <c r="O1258" s="29">
        <v>44197</v>
      </c>
      <c r="P1258" s="29">
        <v>45930</v>
      </c>
      <c r="Q1258" s="40">
        <v>4.7446954000000003</v>
      </c>
      <c r="R1258" s="39">
        <v>59.713100616016426</v>
      </c>
      <c r="S1258" s="39">
        <v>59.713100616016426</v>
      </c>
      <c r="T1258" s="39">
        <v>59.713100616016426</v>
      </c>
      <c r="U1258" s="39">
        <v>59.876698151950713</v>
      </c>
      <c r="V1258" s="39">
        <v>44.662127310061599</v>
      </c>
      <c r="W1258" s="29" t="s">
        <v>265</v>
      </c>
      <c r="X1258" s="29" t="s">
        <v>11773</v>
      </c>
      <c r="Y1258" s="29">
        <v>45222</v>
      </c>
      <c r="Z1258" s="41" t="s">
        <v>11758</v>
      </c>
      <c r="AA1258" s="42" t="s">
        <v>1349</v>
      </c>
      <c r="AB1258" s="29" t="s">
        <v>258</v>
      </c>
      <c r="AC1258" s="29" t="s">
        <v>258</v>
      </c>
      <c r="AD1258" s="29" t="s">
        <v>265</v>
      </c>
      <c r="AE1258" s="29" t="s">
        <v>1353</v>
      </c>
      <c r="AF1258" s="29" t="s">
        <v>1368</v>
      </c>
      <c r="AG1258" s="183" t="s">
        <v>1369</v>
      </c>
      <c r="AH1258" s="29" t="s">
        <v>1356</v>
      </c>
      <c r="AI1258" s="29" t="s">
        <v>1357</v>
      </c>
      <c r="AJ1258" s="29" t="s">
        <v>258</v>
      </c>
      <c r="AK1258" s="29" t="s">
        <v>258</v>
      </c>
      <c r="AL1258" s="29" t="s">
        <v>13327</v>
      </c>
    </row>
    <row r="1259" spans="1:38" x14ac:dyDescent="0.2">
      <c r="A1259" s="35" t="s">
        <v>16</v>
      </c>
      <c r="B1259" s="36">
        <v>5306</v>
      </c>
      <c r="C1259" s="36"/>
      <c r="D1259" s="36" t="s">
        <v>1349</v>
      </c>
      <c r="E1259" s="37" t="s">
        <v>2972</v>
      </c>
      <c r="F1259" s="38" t="s">
        <v>1269</v>
      </c>
      <c r="G1259" s="38" t="s">
        <v>1271</v>
      </c>
      <c r="H1259" s="35" t="s">
        <v>1440</v>
      </c>
      <c r="I1259" s="35"/>
      <c r="J1259" s="29" t="s">
        <v>1506</v>
      </c>
      <c r="K1259" s="29" t="s">
        <v>1507</v>
      </c>
      <c r="L1259" s="29" t="s">
        <v>2220</v>
      </c>
      <c r="M1259" s="39">
        <v>780.13846738315988</v>
      </c>
      <c r="N1259" s="39">
        <v>615.13996167008895</v>
      </c>
      <c r="O1259" s="29">
        <v>44197</v>
      </c>
      <c r="P1259" s="29">
        <v>44485</v>
      </c>
      <c r="Q1259" s="40">
        <v>0.78850100000000001</v>
      </c>
      <c r="R1259" s="39">
        <v>615.13996167008895</v>
      </c>
      <c r="S1259" s="39">
        <v>0</v>
      </c>
      <c r="T1259" s="39">
        <v>0</v>
      </c>
      <c r="U1259" s="39">
        <v>0</v>
      </c>
      <c r="V1259" s="39">
        <v>0</v>
      </c>
      <c r="W1259" s="29" t="s">
        <v>1357</v>
      </c>
      <c r="X1259" s="29" t="s">
        <v>258</v>
      </c>
      <c r="Y1259" s="29" t="s">
        <v>1349</v>
      </c>
      <c r="Z1259" s="41" t="s">
        <v>1349</v>
      </c>
      <c r="AA1259" s="42" t="s">
        <v>1349</v>
      </c>
      <c r="AB1259" s="29" t="s">
        <v>258</v>
      </c>
      <c r="AC1259" s="29" t="s">
        <v>258</v>
      </c>
      <c r="AD1259" s="29" t="s">
        <v>258</v>
      </c>
      <c r="AE1259" s="29" t="s">
        <v>1353</v>
      </c>
      <c r="AF1259" s="29" t="s">
        <v>2221</v>
      </c>
      <c r="AG1259" s="183" t="s">
        <v>2222</v>
      </c>
      <c r="AH1259" s="29" t="s">
        <v>1413</v>
      </c>
      <c r="AI1259" s="29" t="s">
        <v>1357</v>
      </c>
      <c r="AJ1259" s="29" t="s">
        <v>258</v>
      </c>
      <c r="AK1259" s="29" t="s">
        <v>258</v>
      </c>
      <c r="AL1259" s="29" t="s">
        <v>13326</v>
      </c>
    </row>
    <row r="1260" spans="1:38" x14ac:dyDescent="0.2">
      <c r="A1260" s="35" t="s">
        <v>16</v>
      </c>
      <c r="B1260" s="36">
        <v>5307</v>
      </c>
      <c r="C1260" s="36"/>
      <c r="D1260" s="36" t="s">
        <v>1349</v>
      </c>
      <c r="E1260" s="37" t="s">
        <v>2973</v>
      </c>
      <c r="F1260" s="38" t="s">
        <v>1269</v>
      </c>
      <c r="G1260" s="38" t="s">
        <v>1273</v>
      </c>
      <c r="H1260" s="35" t="s">
        <v>1393</v>
      </c>
      <c r="I1260" s="35"/>
      <c r="J1260" s="29" t="s">
        <v>1371</v>
      </c>
      <c r="K1260" s="29" t="s">
        <v>1371</v>
      </c>
      <c r="L1260" s="29" t="s">
        <v>2974</v>
      </c>
      <c r="M1260" s="39">
        <v>18.75536279007704</v>
      </c>
      <c r="N1260" s="39">
        <v>17.664188911704311</v>
      </c>
      <c r="O1260" s="29">
        <v>44197</v>
      </c>
      <c r="P1260" s="29">
        <v>44541</v>
      </c>
      <c r="Q1260" s="40">
        <v>0.94182069999999996</v>
      </c>
      <c r="R1260" s="39">
        <v>17.664188911704311</v>
      </c>
      <c r="S1260" s="39">
        <v>0</v>
      </c>
      <c r="T1260" s="39">
        <v>0</v>
      </c>
      <c r="U1260" s="39">
        <v>0</v>
      </c>
      <c r="V1260" s="39">
        <v>0</v>
      </c>
      <c r="W1260" s="29" t="s">
        <v>1357</v>
      </c>
      <c r="X1260" s="29" t="s">
        <v>258</v>
      </c>
      <c r="Y1260" s="29" t="s">
        <v>1349</v>
      </c>
      <c r="Z1260" s="41" t="s">
        <v>1349</v>
      </c>
      <c r="AA1260" s="42" t="s">
        <v>1349</v>
      </c>
      <c r="AB1260" s="29" t="s">
        <v>258</v>
      </c>
      <c r="AC1260" s="29" t="s">
        <v>258</v>
      </c>
      <c r="AD1260" s="29" t="s">
        <v>265</v>
      </c>
      <c r="AE1260" s="29" t="s">
        <v>1367</v>
      </c>
      <c r="AF1260" s="29" t="s">
        <v>1368</v>
      </c>
      <c r="AG1260" s="183" t="s">
        <v>1369</v>
      </c>
      <c r="AH1260" s="29" t="s">
        <v>1413</v>
      </c>
      <c r="AI1260" s="29" t="s">
        <v>1357</v>
      </c>
      <c r="AJ1260" s="29" t="s">
        <v>258</v>
      </c>
      <c r="AK1260" s="29" t="s">
        <v>258</v>
      </c>
      <c r="AL1260" s="29" t="s">
        <v>13326</v>
      </c>
    </row>
    <row r="1261" spans="1:38" x14ac:dyDescent="0.2">
      <c r="A1261" s="35" t="s">
        <v>16</v>
      </c>
      <c r="B1261" s="36">
        <v>5308</v>
      </c>
      <c r="C1261" s="36"/>
      <c r="D1261" s="36" t="s">
        <v>1349</v>
      </c>
      <c r="E1261" s="37" t="s">
        <v>2975</v>
      </c>
      <c r="F1261" s="38" t="s">
        <v>1269</v>
      </c>
      <c r="G1261" s="38" t="s">
        <v>1273</v>
      </c>
      <c r="H1261" s="35" t="s">
        <v>1393</v>
      </c>
      <c r="I1261" s="35"/>
      <c r="J1261" s="29" t="s">
        <v>1371</v>
      </c>
      <c r="K1261" s="29" t="s">
        <v>1371</v>
      </c>
      <c r="L1261" s="29" t="s">
        <v>1366</v>
      </c>
      <c r="M1261" s="39">
        <v>6.408673491568087</v>
      </c>
      <c r="N1261" s="39">
        <v>9.6152032854209448</v>
      </c>
      <c r="O1261" s="29">
        <v>44197</v>
      </c>
      <c r="P1261" s="29">
        <v>44745</v>
      </c>
      <c r="Q1261" s="40">
        <v>1.5003422</v>
      </c>
      <c r="R1261" s="39">
        <v>6.3926214921286793</v>
      </c>
      <c r="S1261" s="39">
        <v>3.2225817932922656</v>
      </c>
      <c r="T1261" s="39">
        <v>0</v>
      </c>
      <c r="U1261" s="39">
        <v>0</v>
      </c>
      <c r="V1261" s="39">
        <v>0</v>
      </c>
      <c r="W1261" s="29" t="s">
        <v>1357</v>
      </c>
      <c r="X1261" s="29" t="s">
        <v>258</v>
      </c>
      <c r="Y1261" s="29" t="s">
        <v>1349</v>
      </c>
      <c r="Z1261" s="41" t="s">
        <v>1349</v>
      </c>
      <c r="AA1261" s="42" t="s">
        <v>1349</v>
      </c>
      <c r="AB1261" s="29" t="s">
        <v>258</v>
      </c>
      <c r="AC1261" s="29" t="s">
        <v>258</v>
      </c>
      <c r="AD1261" s="29" t="s">
        <v>265</v>
      </c>
      <c r="AE1261" s="29" t="s">
        <v>1367</v>
      </c>
      <c r="AF1261" s="29" t="s">
        <v>1368</v>
      </c>
      <c r="AG1261" s="183" t="s">
        <v>1369</v>
      </c>
      <c r="AH1261" s="29" t="s">
        <v>1413</v>
      </c>
      <c r="AI1261" s="29" t="s">
        <v>1357</v>
      </c>
      <c r="AJ1261" s="29" t="s">
        <v>258</v>
      </c>
      <c r="AK1261" s="29" t="s">
        <v>258</v>
      </c>
      <c r="AL1261" s="29" t="s">
        <v>13326</v>
      </c>
    </row>
    <row r="1262" spans="1:38" x14ac:dyDescent="0.2">
      <c r="A1262" s="35" t="s">
        <v>16</v>
      </c>
      <c r="B1262" s="36">
        <v>5310</v>
      </c>
      <c r="C1262" s="36"/>
      <c r="D1262" s="36" t="s">
        <v>1349</v>
      </c>
      <c r="E1262" s="37" t="s">
        <v>2976</v>
      </c>
      <c r="F1262" s="38" t="s">
        <v>1269</v>
      </c>
      <c r="G1262" s="38" t="s">
        <v>1445</v>
      </c>
      <c r="H1262" s="35" t="s">
        <v>12095</v>
      </c>
      <c r="I1262" s="35"/>
      <c r="J1262" s="29" t="s">
        <v>484</v>
      </c>
      <c r="K1262" s="29" t="s">
        <v>1365</v>
      </c>
      <c r="L1262" s="29" t="s">
        <v>1384</v>
      </c>
      <c r="M1262" s="39">
        <v>54.508851359750096</v>
      </c>
      <c r="N1262" s="39">
        <v>272.35771115674197</v>
      </c>
      <c r="O1262" s="29">
        <v>44197</v>
      </c>
      <c r="P1262" s="29">
        <v>46022</v>
      </c>
      <c r="Q1262" s="40">
        <v>4.9965776999999996</v>
      </c>
      <c r="R1262" s="39">
        <v>54.44171115674196</v>
      </c>
      <c r="S1262" s="39">
        <v>54.44171115674196</v>
      </c>
      <c r="T1262" s="39">
        <v>54.44171115674196</v>
      </c>
      <c r="U1262" s="39">
        <v>54.590866529774125</v>
      </c>
      <c r="V1262" s="39">
        <v>54.44171115674196</v>
      </c>
      <c r="W1262" s="29" t="s">
        <v>265</v>
      </c>
      <c r="X1262" s="29" t="s">
        <v>11773</v>
      </c>
      <c r="Y1262" s="29">
        <v>45279</v>
      </c>
      <c r="Z1262" s="41" t="s">
        <v>11760</v>
      </c>
      <c r="AA1262" s="42" t="s">
        <v>1349</v>
      </c>
      <c r="AB1262" s="29" t="s">
        <v>258</v>
      </c>
      <c r="AC1262" s="29" t="s">
        <v>258</v>
      </c>
      <c r="AD1262" s="29" t="s">
        <v>265</v>
      </c>
      <c r="AE1262" s="29" t="s">
        <v>1353</v>
      </c>
      <c r="AF1262" s="29" t="s">
        <v>1368</v>
      </c>
      <c r="AG1262" s="183" t="s">
        <v>1369</v>
      </c>
      <c r="AH1262" s="29" t="s">
        <v>1356</v>
      </c>
      <c r="AI1262" s="29" t="s">
        <v>1357</v>
      </c>
      <c r="AJ1262" s="29" t="s">
        <v>258</v>
      </c>
      <c r="AK1262" s="29" t="s">
        <v>258</v>
      </c>
      <c r="AL1262" s="29" t="s">
        <v>13327</v>
      </c>
    </row>
    <row r="1263" spans="1:38" x14ac:dyDescent="0.2">
      <c r="A1263" s="35" t="s">
        <v>16</v>
      </c>
      <c r="B1263" s="36">
        <v>5311</v>
      </c>
      <c r="C1263" s="36"/>
      <c r="D1263" s="36" t="s">
        <v>1349</v>
      </c>
      <c r="E1263" s="37" t="s">
        <v>2977</v>
      </c>
      <c r="F1263" s="38" t="s">
        <v>1269</v>
      </c>
      <c r="G1263" s="38" t="s">
        <v>1271</v>
      </c>
      <c r="H1263" s="35" t="s">
        <v>1440</v>
      </c>
      <c r="I1263" s="35"/>
      <c r="J1263" s="29" t="s">
        <v>1371</v>
      </c>
      <c r="K1263" s="29" t="s">
        <v>1371</v>
      </c>
      <c r="L1263" s="29" t="s">
        <v>1384</v>
      </c>
      <c r="M1263" s="39">
        <v>86.278690788780324</v>
      </c>
      <c r="N1263" s="39">
        <v>418.34239561943878</v>
      </c>
      <c r="O1263" s="29">
        <v>44197</v>
      </c>
      <c r="P1263" s="29">
        <v>45968</v>
      </c>
      <c r="Q1263" s="40">
        <v>4.8487337000000004</v>
      </c>
      <c r="R1263" s="39">
        <v>86.170978781656402</v>
      </c>
      <c r="S1263" s="39">
        <v>86.170978781656402</v>
      </c>
      <c r="T1263" s="39">
        <v>86.170978781656402</v>
      </c>
      <c r="U1263" s="39">
        <v>86.407063655030797</v>
      </c>
      <c r="V1263" s="39">
        <v>73.422395619438745</v>
      </c>
      <c r="W1263" s="29" t="s">
        <v>265</v>
      </c>
      <c r="X1263" s="29" t="s">
        <v>11773</v>
      </c>
      <c r="Y1263" s="29">
        <v>45273</v>
      </c>
      <c r="Z1263" s="41" t="s">
        <v>11760</v>
      </c>
      <c r="AA1263" s="42" t="s">
        <v>1349</v>
      </c>
      <c r="AB1263" s="29" t="s">
        <v>258</v>
      </c>
      <c r="AC1263" s="29" t="s">
        <v>258</v>
      </c>
      <c r="AD1263" s="29" t="s">
        <v>265</v>
      </c>
      <c r="AE1263" s="29" t="s">
        <v>1353</v>
      </c>
      <c r="AF1263" s="29" t="s">
        <v>1368</v>
      </c>
      <c r="AG1263" s="183" t="s">
        <v>1369</v>
      </c>
      <c r="AH1263" s="29" t="s">
        <v>1356</v>
      </c>
      <c r="AI1263" s="29" t="s">
        <v>1357</v>
      </c>
      <c r="AJ1263" s="29" t="s">
        <v>258</v>
      </c>
      <c r="AK1263" s="29" t="s">
        <v>258</v>
      </c>
      <c r="AL1263" s="29" t="s">
        <v>13327</v>
      </c>
    </row>
    <row r="1264" spans="1:38" x14ac:dyDescent="0.2">
      <c r="A1264" s="35" t="s">
        <v>16</v>
      </c>
      <c r="B1264" s="36">
        <v>5314</v>
      </c>
      <c r="C1264" s="36"/>
      <c r="D1264" s="36" t="s">
        <v>1349</v>
      </c>
      <c r="E1264" s="37" t="s">
        <v>2978</v>
      </c>
      <c r="F1264" s="38" t="s">
        <v>1269</v>
      </c>
      <c r="G1264" s="38" t="s">
        <v>1271</v>
      </c>
      <c r="H1264" s="35" t="s">
        <v>1440</v>
      </c>
      <c r="I1264" s="35"/>
      <c r="J1264" s="29" t="s">
        <v>1371</v>
      </c>
      <c r="K1264" s="29" t="s">
        <v>1371</v>
      </c>
      <c r="L1264" s="29" t="s">
        <v>1384</v>
      </c>
      <c r="M1264" s="39">
        <v>76.418850204732692</v>
      </c>
      <c r="N1264" s="39">
        <v>381.8327227926078</v>
      </c>
      <c r="O1264" s="29">
        <v>44197</v>
      </c>
      <c r="P1264" s="29">
        <v>46022</v>
      </c>
      <c r="Q1264" s="40">
        <v>4.9965776999999996</v>
      </c>
      <c r="R1264" s="39">
        <v>76.324722792607801</v>
      </c>
      <c r="S1264" s="39">
        <v>76.324722792607801</v>
      </c>
      <c r="T1264" s="39">
        <v>76.324722792607801</v>
      </c>
      <c r="U1264" s="39">
        <v>76.533831622176578</v>
      </c>
      <c r="V1264" s="39">
        <v>76.324722792607801</v>
      </c>
      <c r="W1264" s="29" t="s">
        <v>265</v>
      </c>
      <c r="X1264" s="29" t="s">
        <v>11773</v>
      </c>
      <c r="Y1264" s="29">
        <v>45393</v>
      </c>
      <c r="Z1264" s="41" t="s">
        <v>11761</v>
      </c>
      <c r="AA1264" s="42" t="s">
        <v>1349</v>
      </c>
      <c r="AB1264" s="29" t="s">
        <v>258</v>
      </c>
      <c r="AC1264" s="29" t="s">
        <v>258</v>
      </c>
      <c r="AD1264" s="29" t="s">
        <v>265</v>
      </c>
      <c r="AE1264" s="29" t="s">
        <v>1353</v>
      </c>
      <c r="AF1264" s="29" t="s">
        <v>1368</v>
      </c>
      <c r="AG1264" s="183" t="s">
        <v>1369</v>
      </c>
      <c r="AH1264" s="29" t="s">
        <v>1356</v>
      </c>
      <c r="AI1264" s="29" t="s">
        <v>1357</v>
      </c>
      <c r="AJ1264" s="29" t="s">
        <v>258</v>
      </c>
      <c r="AK1264" s="29" t="s">
        <v>258</v>
      </c>
      <c r="AL1264" s="29" t="s">
        <v>13327</v>
      </c>
    </row>
    <row r="1265" spans="1:38" x14ac:dyDescent="0.2">
      <c r="A1265" s="35" t="s">
        <v>16</v>
      </c>
      <c r="B1265" s="36">
        <v>5316</v>
      </c>
      <c r="C1265" s="36"/>
      <c r="D1265" s="36" t="s">
        <v>1349</v>
      </c>
      <c r="E1265" s="37" t="s">
        <v>2979</v>
      </c>
      <c r="F1265" s="38" t="s">
        <v>1269</v>
      </c>
      <c r="G1265" s="38" t="s">
        <v>1271</v>
      </c>
      <c r="H1265" s="35" t="s">
        <v>1440</v>
      </c>
      <c r="I1265" s="35"/>
      <c r="J1265" s="29" t="s">
        <v>322</v>
      </c>
      <c r="K1265" s="29" t="s">
        <v>336</v>
      </c>
      <c r="L1265" s="29" t="s">
        <v>2384</v>
      </c>
      <c r="M1265" s="39">
        <v>30.624952354509034</v>
      </c>
      <c r="N1265" s="39">
        <v>61.124134154688569</v>
      </c>
      <c r="O1265" s="29">
        <v>44197</v>
      </c>
      <c r="P1265" s="29">
        <v>44926</v>
      </c>
      <c r="Q1265" s="40">
        <v>1.9958932</v>
      </c>
      <c r="R1265" s="39">
        <v>30.562067077344285</v>
      </c>
      <c r="S1265" s="39">
        <v>30.562067077344285</v>
      </c>
      <c r="T1265" s="39">
        <v>0</v>
      </c>
      <c r="U1265" s="39">
        <v>0</v>
      </c>
      <c r="V1265" s="39">
        <v>0</v>
      </c>
      <c r="W1265" s="29" t="s">
        <v>1357</v>
      </c>
      <c r="X1265" s="29" t="s">
        <v>258</v>
      </c>
      <c r="Y1265" s="29" t="s">
        <v>1349</v>
      </c>
      <c r="Z1265" s="41" t="s">
        <v>1349</v>
      </c>
      <c r="AA1265" s="42" t="s">
        <v>1349</v>
      </c>
      <c r="AB1265" s="29" t="s">
        <v>258</v>
      </c>
      <c r="AC1265" s="29" t="s">
        <v>258</v>
      </c>
      <c r="AD1265" s="29" t="s">
        <v>265</v>
      </c>
      <c r="AE1265" s="29" t="s">
        <v>1367</v>
      </c>
      <c r="AF1265" s="29" t="s">
        <v>1378</v>
      </c>
      <c r="AG1265" s="183" t="s">
        <v>1379</v>
      </c>
      <c r="AH1265" s="29" t="s">
        <v>1413</v>
      </c>
      <c r="AI1265" s="29" t="s">
        <v>265</v>
      </c>
      <c r="AJ1265" s="29" t="s">
        <v>258</v>
      </c>
      <c r="AK1265" s="29" t="s">
        <v>258</v>
      </c>
      <c r="AL1265" s="29" t="s">
        <v>13326</v>
      </c>
    </row>
    <row r="1266" spans="1:38" x14ac:dyDescent="0.2">
      <c r="A1266" s="35" t="s">
        <v>16</v>
      </c>
      <c r="B1266" s="36">
        <v>5319</v>
      </c>
      <c r="C1266" s="36"/>
      <c r="D1266" s="36" t="s">
        <v>1349</v>
      </c>
      <c r="E1266" s="37" t="s">
        <v>2980</v>
      </c>
      <c r="F1266" s="38" t="s">
        <v>1269</v>
      </c>
      <c r="G1266" s="38" t="s">
        <v>1271</v>
      </c>
      <c r="H1266" s="35" t="s">
        <v>1440</v>
      </c>
      <c r="I1266" s="35"/>
      <c r="J1266" s="29" t="s">
        <v>1371</v>
      </c>
      <c r="K1266" s="29" t="s">
        <v>1371</v>
      </c>
      <c r="L1266" s="29" t="s">
        <v>1384</v>
      </c>
      <c r="M1266" s="39">
        <v>107.61455193375303</v>
      </c>
      <c r="N1266" s="39">
        <v>151.73578644763862</v>
      </c>
      <c r="O1266" s="29">
        <v>44197</v>
      </c>
      <c r="P1266" s="29">
        <v>44712</v>
      </c>
      <c r="Q1266" s="40">
        <v>1.4099931999999999</v>
      </c>
      <c r="R1266" s="39">
        <v>107.33248459958934</v>
      </c>
      <c r="S1266" s="39">
        <v>44.403301848049281</v>
      </c>
      <c r="T1266" s="39">
        <v>0</v>
      </c>
      <c r="U1266" s="39">
        <v>0</v>
      </c>
      <c r="V1266" s="39">
        <v>0</v>
      </c>
      <c r="W1266" s="29" t="s">
        <v>1357</v>
      </c>
      <c r="X1266" s="29" t="s">
        <v>258</v>
      </c>
      <c r="Y1266" s="29" t="s">
        <v>1349</v>
      </c>
      <c r="Z1266" s="41" t="s">
        <v>1349</v>
      </c>
      <c r="AA1266" s="42" t="s">
        <v>1349</v>
      </c>
      <c r="AB1266" s="29" t="s">
        <v>258</v>
      </c>
      <c r="AC1266" s="29" t="s">
        <v>258</v>
      </c>
      <c r="AD1266" s="29" t="s">
        <v>265</v>
      </c>
      <c r="AE1266" s="29" t="s">
        <v>1353</v>
      </c>
      <c r="AF1266" s="29" t="s">
        <v>1368</v>
      </c>
      <c r="AG1266" s="183" t="s">
        <v>1369</v>
      </c>
      <c r="AH1266" s="29" t="s">
        <v>1413</v>
      </c>
      <c r="AI1266" s="29" t="s">
        <v>1357</v>
      </c>
      <c r="AJ1266" s="29" t="s">
        <v>258</v>
      </c>
      <c r="AK1266" s="29" t="s">
        <v>258</v>
      </c>
      <c r="AL1266" s="29" t="s">
        <v>13326</v>
      </c>
    </row>
    <row r="1267" spans="1:38" x14ac:dyDescent="0.2">
      <c r="A1267" s="35" t="s">
        <v>16</v>
      </c>
      <c r="B1267" s="36">
        <v>5320</v>
      </c>
      <c r="C1267" s="36"/>
      <c r="D1267" s="36" t="s">
        <v>1349</v>
      </c>
      <c r="E1267" s="37" t="s">
        <v>2981</v>
      </c>
      <c r="F1267" s="38" t="s">
        <v>1269</v>
      </c>
      <c r="G1267" s="38" t="s">
        <v>1271</v>
      </c>
      <c r="H1267" s="35" t="s">
        <v>1440</v>
      </c>
      <c r="I1267" s="35"/>
      <c r="J1267" s="29" t="s">
        <v>1405</v>
      </c>
      <c r="K1267" s="29" t="s">
        <v>1434</v>
      </c>
      <c r="L1267" s="29" t="s">
        <v>2370</v>
      </c>
      <c r="M1267" s="39">
        <v>145.63497152843493</v>
      </c>
      <c r="N1267" s="39">
        <v>126.3964024640657</v>
      </c>
      <c r="O1267" s="29">
        <v>44197</v>
      </c>
      <c r="P1267" s="29">
        <v>44514</v>
      </c>
      <c r="Q1267" s="40">
        <v>0.86789870000000002</v>
      </c>
      <c r="R1267" s="39">
        <v>126.3964024640657</v>
      </c>
      <c r="S1267" s="39">
        <v>0</v>
      </c>
      <c r="T1267" s="39">
        <v>0</v>
      </c>
      <c r="U1267" s="39">
        <v>0</v>
      </c>
      <c r="V1267" s="39">
        <v>0</v>
      </c>
      <c r="W1267" s="29" t="s">
        <v>1357</v>
      </c>
      <c r="X1267" s="29" t="s">
        <v>258</v>
      </c>
      <c r="Y1267" s="29" t="s">
        <v>1349</v>
      </c>
      <c r="Z1267" s="41" t="s">
        <v>1349</v>
      </c>
      <c r="AA1267" s="42" t="s">
        <v>1349</v>
      </c>
      <c r="AB1267" s="29" t="s">
        <v>265</v>
      </c>
      <c r="AC1267" s="29" t="s">
        <v>258</v>
      </c>
      <c r="AD1267" s="29" t="s">
        <v>258</v>
      </c>
      <c r="AE1267" s="29" t="s">
        <v>1353</v>
      </c>
      <c r="AF1267" s="29" t="s">
        <v>2221</v>
      </c>
      <c r="AG1267" s="183" t="s">
        <v>2222</v>
      </c>
      <c r="AH1267" s="29" t="s">
        <v>1413</v>
      </c>
      <c r="AI1267" s="29" t="s">
        <v>1357</v>
      </c>
      <c r="AJ1267" s="29" t="s">
        <v>258</v>
      </c>
      <c r="AK1267" s="29" t="s">
        <v>258</v>
      </c>
      <c r="AL1267" s="29" t="s">
        <v>13326</v>
      </c>
    </row>
    <row r="1268" spans="1:38" x14ac:dyDescent="0.2">
      <c r="A1268" s="35" t="s">
        <v>16</v>
      </c>
      <c r="B1268" s="36">
        <v>5328</v>
      </c>
      <c r="C1268" s="36"/>
      <c r="D1268" s="36" t="s">
        <v>1349</v>
      </c>
      <c r="E1268" s="37" t="s">
        <v>2982</v>
      </c>
      <c r="F1268" s="38" t="s">
        <v>1269</v>
      </c>
      <c r="G1268" s="38" t="s">
        <v>1273</v>
      </c>
      <c r="H1268" s="35" t="s">
        <v>1393</v>
      </c>
      <c r="I1268" s="35"/>
      <c r="J1268" s="29" t="s">
        <v>1405</v>
      </c>
      <c r="K1268" s="29" t="s">
        <v>1434</v>
      </c>
      <c r="L1268" s="29" t="s">
        <v>1366</v>
      </c>
      <c r="M1268" s="39">
        <v>53.075459000428459</v>
      </c>
      <c r="N1268" s="39">
        <v>80.648542094455848</v>
      </c>
      <c r="O1268" s="29">
        <v>44197</v>
      </c>
      <c r="P1268" s="29">
        <v>44752</v>
      </c>
      <c r="Q1268" s="40">
        <v>1.5195072000000001</v>
      </c>
      <c r="R1268" s="39">
        <v>52.943737166324432</v>
      </c>
      <c r="S1268" s="39">
        <v>27.704804928131416</v>
      </c>
      <c r="T1268" s="39">
        <v>0</v>
      </c>
      <c r="U1268" s="39">
        <v>0</v>
      </c>
      <c r="V1268" s="39">
        <v>0</v>
      </c>
      <c r="W1268" s="29" t="s">
        <v>1357</v>
      </c>
      <c r="X1268" s="29" t="s">
        <v>258</v>
      </c>
      <c r="Y1268" s="29" t="s">
        <v>1349</v>
      </c>
      <c r="Z1268" s="41" t="s">
        <v>1349</v>
      </c>
      <c r="AA1268" s="42" t="s">
        <v>1349</v>
      </c>
      <c r="AB1268" s="29" t="s">
        <v>258</v>
      </c>
      <c r="AC1268" s="29" t="s">
        <v>258</v>
      </c>
      <c r="AD1268" s="29" t="s">
        <v>265</v>
      </c>
      <c r="AE1268" s="29" t="s">
        <v>1367</v>
      </c>
      <c r="AF1268" s="29" t="s">
        <v>1368</v>
      </c>
      <c r="AG1268" s="183" t="s">
        <v>1369</v>
      </c>
      <c r="AH1268" s="29" t="s">
        <v>1413</v>
      </c>
      <c r="AI1268" s="29" t="s">
        <v>1357</v>
      </c>
      <c r="AJ1268" s="29" t="s">
        <v>258</v>
      </c>
      <c r="AK1268" s="29" t="s">
        <v>258</v>
      </c>
      <c r="AL1268" s="29" t="s">
        <v>13326</v>
      </c>
    </row>
    <row r="1269" spans="1:38" x14ac:dyDescent="0.2">
      <c r="A1269" s="35" t="s">
        <v>16</v>
      </c>
      <c r="B1269" s="36">
        <v>5333</v>
      </c>
      <c r="C1269" s="36"/>
      <c r="D1269" s="36" t="s">
        <v>1349</v>
      </c>
      <c r="E1269" s="37" t="s">
        <v>2983</v>
      </c>
      <c r="F1269" s="38" t="s">
        <v>1269</v>
      </c>
      <c r="G1269" s="38" t="s">
        <v>1271</v>
      </c>
      <c r="H1269" s="35" t="s">
        <v>1440</v>
      </c>
      <c r="I1269" s="35"/>
      <c r="J1269" s="29" t="s">
        <v>1371</v>
      </c>
      <c r="K1269" s="29" t="s">
        <v>1371</v>
      </c>
      <c r="L1269" s="29" t="s">
        <v>1384</v>
      </c>
      <c r="M1269" s="39">
        <v>102.22024940816816</v>
      </c>
      <c r="N1269" s="39">
        <v>84.798729637234771</v>
      </c>
      <c r="O1269" s="29">
        <v>44197</v>
      </c>
      <c r="P1269" s="29">
        <v>44500</v>
      </c>
      <c r="Q1269" s="40">
        <v>0.8295688</v>
      </c>
      <c r="R1269" s="39">
        <v>84.798729637234771</v>
      </c>
      <c r="S1269" s="39">
        <v>0</v>
      </c>
      <c r="T1269" s="39">
        <v>0</v>
      </c>
      <c r="U1269" s="39">
        <v>0</v>
      </c>
      <c r="V1269" s="39">
        <v>0</v>
      </c>
      <c r="W1269" s="29" t="s">
        <v>1357</v>
      </c>
      <c r="X1269" s="29" t="s">
        <v>258</v>
      </c>
      <c r="Y1269" s="29" t="s">
        <v>1349</v>
      </c>
      <c r="Z1269" s="41" t="s">
        <v>1349</v>
      </c>
      <c r="AA1269" s="42" t="s">
        <v>1349</v>
      </c>
      <c r="AB1269" s="29" t="s">
        <v>258</v>
      </c>
      <c r="AC1269" s="29" t="s">
        <v>258</v>
      </c>
      <c r="AD1269" s="29" t="s">
        <v>265</v>
      </c>
      <c r="AE1269" s="29" t="s">
        <v>1353</v>
      </c>
      <c r="AF1269" s="29" t="s">
        <v>1368</v>
      </c>
      <c r="AG1269" s="183" t="s">
        <v>1369</v>
      </c>
      <c r="AH1269" s="29" t="s">
        <v>1413</v>
      </c>
      <c r="AI1269" s="29" t="s">
        <v>1357</v>
      </c>
      <c r="AJ1269" s="29" t="s">
        <v>258</v>
      </c>
      <c r="AK1269" s="29" t="s">
        <v>258</v>
      </c>
      <c r="AL1269" s="29" t="s">
        <v>13326</v>
      </c>
    </row>
    <row r="1270" spans="1:38" x14ac:dyDescent="0.2">
      <c r="A1270" s="35" t="s">
        <v>16</v>
      </c>
      <c r="B1270" s="36">
        <v>5334</v>
      </c>
      <c r="C1270" s="36"/>
      <c r="D1270" s="36" t="s">
        <v>1349</v>
      </c>
      <c r="E1270" s="37" t="s">
        <v>2984</v>
      </c>
      <c r="F1270" s="38" t="s">
        <v>1269</v>
      </c>
      <c r="G1270" s="38" t="s">
        <v>1273</v>
      </c>
      <c r="H1270" s="35" t="s">
        <v>1393</v>
      </c>
      <c r="I1270" s="35"/>
      <c r="J1270" s="29" t="s">
        <v>1371</v>
      </c>
      <c r="K1270" s="29" t="s">
        <v>1371</v>
      </c>
      <c r="L1270" s="29" t="s">
        <v>1366</v>
      </c>
      <c r="M1270" s="39">
        <v>7.6402933947716765</v>
      </c>
      <c r="N1270" s="39">
        <v>8.262603696098564</v>
      </c>
      <c r="O1270" s="29">
        <v>44197</v>
      </c>
      <c r="P1270" s="29">
        <v>44592</v>
      </c>
      <c r="Q1270" s="40">
        <v>1.0814511</v>
      </c>
      <c r="R1270" s="39">
        <v>7.6157837097878174</v>
      </c>
      <c r="S1270" s="39">
        <v>0.64681998631074611</v>
      </c>
      <c r="T1270" s="39">
        <v>0</v>
      </c>
      <c r="U1270" s="39">
        <v>0</v>
      </c>
      <c r="V1270" s="39">
        <v>0</v>
      </c>
      <c r="W1270" s="29" t="s">
        <v>265</v>
      </c>
      <c r="X1270" s="29" t="s">
        <v>11773</v>
      </c>
      <c r="Y1270" s="29">
        <v>45283</v>
      </c>
      <c r="Z1270" s="41" t="s">
        <v>11760</v>
      </c>
      <c r="AA1270" s="42" t="s">
        <v>1349</v>
      </c>
      <c r="AB1270" s="29" t="s">
        <v>258</v>
      </c>
      <c r="AC1270" s="29" t="s">
        <v>258</v>
      </c>
      <c r="AD1270" s="29" t="s">
        <v>265</v>
      </c>
      <c r="AE1270" s="29" t="s">
        <v>1367</v>
      </c>
      <c r="AF1270" s="29" t="s">
        <v>1368</v>
      </c>
      <c r="AG1270" s="183" t="s">
        <v>1369</v>
      </c>
      <c r="AH1270" s="29" t="s">
        <v>1413</v>
      </c>
      <c r="AI1270" s="29" t="s">
        <v>1357</v>
      </c>
      <c r="AJ1270" s="29" t="s">
        <v>258</v>
      </c>
      <c r="AK1270" s="29" t="s">
        <v>258</v>
      </c>
      <c r="AL1270" s="29" t="s">
        <v>13327</v>
      </c>
    </row>
    <row r="1271" spans="1:38" x14ac:dyDescent="0.2">
      <c r="A1271" s="35" t="s">
        <v>16</v>
      </c>
      <c r="B1271" s="36">
        <v>5335</v>
      </c>
      <c r="C1271" s="36"/>
      <c r="D1271" s="36" t="s">
        <v>1349</v>
      </c>
      <c r="E1271" s="37" t="s">
        <v>2985</v>
      </c>
      <c r="F1271" s="38" t="s">
        <v>1269</v>
      </c>
      <c r="G1271" s="38" t="s">
        <v>1273</v>
      </c>
      <c r="H1271" s="35" t="s">
        <v>1393</v>
      </c>
      <c r="I1271" s="35"/>
      <c r="J1271" s="29" t="s">
        <v>1371</v>
      </c>
      <c r="K1271" s="29" t="s">
        <v>1371</v>
      </c>
      <c r="L1271" s="29" t="s">
        <v>1366</v>
      </c>
      <c r="M1271" s="39">
        <v>22.817690084061915</v>
      </c>
      <c r="N1271" s="39">
        <v>43.542587268993842</v>
      </c>
      <c r="O1271" s="29">
        <v>44197</v>
      </c>
      <c r="P1271" s="29">
        <v>44894</v>
      </c>
      <c r="Q1271" s="40">
        <v>1.908282</v>
      </c>
      <c r="R1271" s="39">
        <v>22.7694045174538</v>
      </c>
      <c r="S1271" s="39">
        <v>20.773182751540041</v>
      </c>
      <c r="T1271" s="39">
        <v>0</v>
      </c>
      <c r="U1271" s="39">
        <v>0</v>
      </c>
      <c r="V1271" s="39">
        <v>0</v>
      </c>
      <c r="W1271" s="29" t="s">
        <v>265</v>
      </c>
      <c r="X1271" s="29" t="s">
        <v>11773</v>
      </c>
      <c r="Y1271" s="29">
        <v>45370</v>
      </c>
      <c r="Z1271" s="41" t="s">
        <v>11761</v>
      </c>
      <c r="AA1271" s="42" t="s">
        <v>1349</v>
      </c>
      <c r="AB1271" s="29" t="s">
        <v>258</v>
      </c>
      <c r="AC1271" s="29" t="s">
        <v>258</v>
      </c>
      <c r="AD1271" s="29" t="s">
        <v>265</v>
      </c>
      <c r="AE1271" s="29" t="s">
        <v>1367</v>
      </c>
      <c r="AF1271" s="29" t="s">
        <v>1368</v>
      </c>
      <c r="AG1271" s="183" t="s">
        <v>1369</v>
      </c>
      <c r="AH1271" s="29" t="s">
        <v>1413</v>
      </c>
      <c r="AI1271" s="29" t="s">
        <v>1357</v>
      </c>
      <c r="AJ1271" s="29" t="s">
        <v>258</v>
      </c>
      <c r="AK1271" s="29" t="s">
        <v>258</v>
      </c>
      <c r="AL1271" s="29" t="s">
        <v>13327</v>
      </c>
    </row>
    <row r="1272" spans="1:38" x14ac:dyDescent="0.2">
      <c r="A1272" s="35" t="s">
        <v>16</v>
      </c>
      <c r="B1272" s="36">
        <v>5340</v>
      </c>
      <c r="C1272" s="36"/>
      <c r="D1272" s="36" t="s">
        <v>1349</v>
      </c>
      <c r="E1272" s="37" t="s">
        <v>2986</v>
      </c>
      <c r="F1272" s="38" t="s">
        <v>1269</v>
      </c>
      <c r="G1272" s="38" t="s">
        <v>1271</v>
      </c>
      <c r="H1272" s="35" t="s">
        <v>1440</v>
      </c>
      <c r="I1272" s="35"/>
      <c r="J1272" s="29" t="s">
        <v>1371</v>
      </c>
      <c r="K1272" s="29" t="s">
        <v>1371</v>
      </c>
      <c r="L1272" s="29" t="s">
        <v>1384</v>
      </c>
      <c r="M1272" s="39">
        <v>104.94719176106115</v>
      </c>
      <c r="N1272" s="39">
        <v>509.14832032854213</v>
      </c>
      <c r="O1272" s="29">
        <v>44197</v>
      </c>
      <c r="P1272" s="29">
        <v>45969</v>
      </c>
      <c r="Q1272" s="40">
        <v>4.8514716</v>
      </c>
      <c r="R1272" s="39">
        <v>104.81620807665983</v>
      </c>
      <c r="S1272" s="39">
        <v>104.81620807665983</v>
      </c>
      <c r="T1272" s="39">
        <v>104.81620807665983</v>
      </c>
      <c r="U1272" s="39">
        <v>105.10337577002053</v>
      </c>
      <c r="V1272" s="39">
        <v>89.596320328542106</v>
      </c>
      <c r="W1272" s="29" t="s">
        <v>1357</v>
      </c>
      <c r="X1272" s="29" t="s">
        <v>258</v>
      </c>
      <c r="Y1272" s="29" t="s">
        <v>1349</v>
      </c>
      <c r="Z1272" s="41" t="s">
        <v>1349</v>
      </c>
      <c r="AA1272" s="42" t="s">
        <v>1349</v>
      </c>
      <c r="AB1272" s="29" t="s">
        <v>258</v>
      </c>
      <c r="AC1272" s="29" t="s">
        <v>258</v>
      </c>
      <c r="AD1272" s="29" t="s">
        <v>265</v>
      </c>
      <c r="AE1272" s="29" t="s">
        <v>1353</v>
      </c>
      <c r="AF1272" s="29" t="s">
        <v>1368</v>
      </c>
      <c r="AG1272" s="183" t="s">
        <v>1369</v>
      </c>
      <c r="AH1272" s="29" t="s">
        <v>1356</v>
      </c>
      <c r="AI1272" s="29" t="s">
        <v>1357</v>
      </c>
      <c r="AJ1272" s="29" t="s">
        <v>258</v>
      </c>
      <c r="AK1272" s="29" t="s">
        <v>258</v>
      </c>
      <c r="AL1272" s="29" t="s">
        <v>13326</v>
      </c>
    </row>
    <row r="1273" spans="1:38" x14ac:dyDescent="0.2">
      <c r="A1273" s="35" t="s">
        <v>16</v>
      </c>
      <c r="B1273" s="36">
        <v>5344</v>
      </c>
      <c r="C1273" s="36"/>
      <c r="D1273" s="36" t="s">
        <v>1349</v>
      </c>
      <c r="E1273" s="37" t="s">
        <v>2987</v>
      </c>
      <c r="F1273" s="38" t="s">
        <v>1269</v>
      </c>
      <c r="G1273" s="38" t="s">
        <v>1273</v>
      </c>
      <c r="H1273" s="35" t="s">
        <v>1393</v>
      </c>
      <c r="I1273" s="35"/>
      <c r="J1273" s="29" t="s">
        <v>1371</v>
      </c>
      <c r="K1273" s="29" t="s">
        <v>1371</v>
      </c>
      <c r="L1273" s="29" t="s">
        <v>1366</v>
      </c>
      <c r="M1273" s="39">
        <v>11.250006444719382</v>
      </c>
      <c r="N1273" s="39">
        <v>9.3326543463381242</v>
      </c>
      <c r="O1273" s="29">
        <v>44197</v>
      </c>
      <c r="P1273" s="29">
        <v>44500</v>
      </c>
      <c r="Q1273" s="40">
        <v>0.8295688</v>
      </c>
      <c r="R1273" s="39">
        <v>9.3326543463381242</v>
      </c>
      <c r="S1273" s="39">
        <v>0</v>
      </c>
      <c r="T1273" s="39">
        <v>0</v>
      </c>
      <c r="U1273" s="39">
        <v>0</v>
      </c>
      <c r="V1273" s="39">
        <v>0</v>
      </c>
      <c r="W1273" s="29" t="s">
        <v>265</v>
      </c>
      <c r="X1273" s="29" t="s">
        <v>11773</v>
      </c>
      <c r="Y1273" s="29">
        <v>45259</v>
      </c>
      <c r="Z1273" s="41" t="s">
        <v>11759</v>
      </c>
      <c r="AA1273" s="42" t="s">
        <v>1349</v>
      </c>
      <c r="AB1273" s="29" t="s">
        <v>258</v>
      </c>
      <c r="AC1273" s="29" t="s">
        <v>258</v>
      </c>
      <c r="AD1273" s="29" t="s">
        <v>265</v>
      </c>
      <c r="AE1273" s="29" t="s">
        <v>1367</v>
      </c>
      <c r="AF1273" s="29" t="s">
        <v>1368</v>
      </c>
      <c r="AG1273" s="183" t="s">
        <v>1369</v>
      </c>
      <c r="AH1273" s="29" t="s">
        <v>1413</v>
      </c>
      <c r="AI1273" s="29" t="s">
        <v>1357</v>
      </c>
      <c r="AJ1273" s="29" t="s">
        <v>258</v>
      </c>
      <c r="AK1273" s="29" t="s">
        <v>258</v>
      </c>
      <c r="AL1273" s="29" t="s">
        <v>13327</v>
      </c>
    </row>
    <row r="1274" spans="1:38" x14ac:dyDescent="0.2">
      <c r="A1274" s="35" t="s">
        <v>16</v>
      </c>
      <c r="B1274" s="36">
        <v>5345</v>
      </c>
      <c r="C1274" s="36"/>
      <c r="D1274" s="36" t="s">
        <v>1349</v>
      </c>
      <c r="E1274" s="37" t="s">
        <v>2988</v>
      </c>
      <c r="F1274" s="38" t="s">
        <v>1269</v>
      </c>
      <c r="G1274" s="38" t="s">
        <v>1273</v>
      </c>
      <c r="H1274" s="35" t="s">
        <v>1393</v>
      </c>
      <c r="I1274" s="35"/>
      <c r="J1274" s="29" t="s">
        <v>1371</v>
      </c>
      <c r="K1274" s="29" t="s">
        <v>1371</v>
      </c>
      <c r="L1274" s="29" t="s">
        <v>1366</v>
      </c>
      <c r="M1274" s="39">
        <v>5.8313375362129838</v>
      </c>
      <c r="N1274" s="39">
        <v>5.0610102669404515</v>
      </c>
      <c r="O1274" s="29">
        <v>44197</v>
      </c>
      <c r="P1274" s="29">
        <v>44514</v>
      </c>
      <c r="Q1274" s="40">
        <v>0.86789870000000002</v>
      </c>
      <c r="R1274" s="39">
        <v>5.0610102669404515</v>
      </c>
      <c r="S1274" s="39">
        <v>0</v>
      </c>
      <c r="T1274" s="39">
        <v>0</v>
      </c>
      <c r="U1274" s="39">
        <v>0</v>
      </c>
      <c r="V1274" s="39">
        <v>0</v>
      </c>
      <c r="W1274" s="29" t="s">
        <v>1357</v>
      </c>
      <c r="X1274" s="29" t="s">
        <v>258</v>
      </c>
      <c r="Y1274" s="29" t="s">
        <v>1349</v>
      </c>
      <c r="Z1274" s="41" t="s">
        <v>1349</v>
      </c>
      <c r="AA1274" s="42" t="s">
        <v>1349</v>
      </c>
      <c r="AB1274" s="29" t="s">
        <v>258</v>
      </c>
      <c r="AC1274" s="29" t="s">
        <v>258</v>
      </c>
      <c r="AD1274" s="29" t="s">
        <v>265</v>
      </c>
      <c r="AE1274" s="29" t="s">
        <v>1367</v>
      </c>
      <c r="AF1274" s="29" t="s">
        <v>1368</v>
      </c>
      <c r="AG1274" s="183" t="s">
        <v>1369</v>
      </c>
      <c r="AH1274" s="29" t="s">
        <v>1413</v>
      </c>
      <c r="AI1274" s="29" t="s">
        <v>1357</v>
      </c>
      <c r="AJ1274" s="29" t="s">
        <v>258</v>
      </c>
      <c r="AK1274" s="29" t="s">
        <v>258</v>
      </c>
      <c r="AL1274" s="29" t="s">
        <v>13326</v>
      </c>
    </row>
    <row r="1275" spans="1:38" x14ac:dyDescent="0.2">
      <c r="A1275" s="35" t="s">
        <v>16</v>
      </c>
      <c r="B1275" s="36">
        <v>5346</v>
      </c>
      <c r="C1275" s="36"/>
      <c r="D1275" s="36" t="s">
        <v>1349</v>
      </c>
      <c r="E1275" s="37" t="s">
        <v>2989</v>
      </c>
      <c r="F1275" s="38" t="s">
        <v>1269</v>
      </c>
      <c r="G1275" s="38" t="s">
        <v>1273</v>
      </c>
      <c r="H1275" s="35" t="s">
        <v>1393</v>
      </c>
      <c r="I1275" s="35"/>
      <c r="J1275" s="29" t="s">
        <v>263</v>
      </c>
      <c r="K1275" s="29" t="s">
        <v>2407</v>
      </c>
      <c r="L1275" s="29" t="s">
        <v>2709</v>
      </c>
      <c r="M1275" s="39">
        <v>12.895329495853028</v>
      </c>
      <c r="N1275" s="39">
        <v>12.85119780971937</v>
      </c>
      <c r="O1275" s="29">
        <v>44197</v>
      </c>
      <c r="P1275" s="29">
        <v>44561</v>
      </c>
      <c r="Q1275" s="40">
        <v>0.99657770000000001</v>
      </c>
      <c r="R1275" s="39">
        <v>12.85119780971937</v>
      </c>
      <c r="S1275" s="39">
        <v>0</v>
      </c>
      <c r="T1275" s="39">
        <v>0</v>
      </c>
      <c r="U1275" s="39">
        <v>0</v>
      </c>
      <c r="V1275" s="39">
        <v>0</v>
      </c>
      <c r="W1275" s="29" t="s">
        <v>1357</v>
      </c>
      <c r="X1275" s="29" t="s">
        <v>258</v>
      </c>
      <c r="Y1275" s="29" t="s">
        <v>1349</v>
      </c>
      <c r="Z1275" s="41" t="s">
        <v>1349</v>
      </c>
      <c r="AA1275" s="42" t="s">
        <v>1349</v>
      </c>
      <c r="AB1275" s="29" t="s">
        <v>258</v>
      </c>
      <c r="AC1275" s="29" t="s">
        <v>258</v>
      </c>
      <c r="AD1275" s="29" t="s">
        <v>258</v>
      </c>
      <c r="AE1275" s="29" t="s">
        <v>1367</v>
      </c>
      <c r="AF1275" s="29" t="s">
        <v>2409</v>
      </c>
      <c r="AG1275" s="183" t="s">
        <v>2410</v>
      </c>
      <c r="AH1275" s="29" t="s">
        <v>1413</v>
      </c>
      <c r="AI1275" s="29" t="s">
        <v>1357</v>
      </c>
      <c r="AJ1275" s="29" t="s">
        <v>258</v>
      </c>
      <c r="AK1275" s="29" t="s">
        <v>258</v>
      </c>
      <c r="AL1275" s="29" t="s">
        <v>13326</v>
      </c>
    </row>
    <row r="1276" spans="1:38" x14ac:dyDescent="0.2">
      <c r="A1276" s="35" t="s">
        <v>16</v>
      </c>
      <c r="B1276" s="36">
        <v>5347</v>
      </c>
      <c r="C1276" s="36"/>
      <c r="D1276" s="36" t="s">
        <v>1349</v>
      </c>
      <c r="E1276" s="37" t="s">
        <v>2990</v>
      </c>
      <c r="F1276" s="38" t="s">
        <v>1269</v>
      </c>
      <c r="G1276" s="38" t="s">
        <v>1445</v>
      </c>
      <c r="H1276" s="35" t="s">
        <v>12095</v>
      </c>
      <c r="I1276" s="35"/>
      <c r="J1276" s="29" t="s">
        <v>274</v>
      </c>
      <c r="K1276" s="29" t="s">
        <v>1583</v>
      </c>
      <c r="L1276" s="29" t="s">
        <v>1838</v>
      </c>
      <c r="M1276" s="39">
        <v>48.362690059807335</v>
      </c>
      <c r="N1276" s="39">
        <v>51.639832991101983</v>
      </c>
      <c r="O1276" s="29">
        <v>44197</v>
      </c>
      <c r="P1276" s="29">
        <v>44587</v>
      </c>
      <c r="Q1276" s="40">
        <v>1.0677618</v>
      </c>
      <c r="R1276" s="39">
        <v>48.205982203969882</v>
      </c>
      <c r="S1276" s="39">
        <v>3.4338507871321013</v>
      </c>
      <c r="T1276" s="39">
        <v>0</v>
      </c>
      <c r="U1276" s="39">
        <v>0</v>
      </c>
      <c r="V1276" s="39">
        <v>0</v>
      </c>
      <c r="W1276" s="29" t="s">
        <v>1357</v>
      </c>
      <c r="X1276" s="29" t="s">
        <v>258</v>
      </c>
      <c r="Y1276" s="29" t="s">
        <v>1349</v>
      </c>
      <c r="Z1276" s="41" t="s">
        <v>1349</v>
      </c>
      <c r="AA1276" s="42" t="s">
        <v>1349</v>
      </c>
      <c r="AB1276" s="29" t="s">
        <v>258</v>
      </c>
      <c r="AC1276" s="29" t="s">
        <v>258</v>
      </c>
      <c r="AD1276" s="29" t="s">
        <v>265</v>
      </c>
      <c r="AE1276" s="29" t="s">
        <v>1367</v>
      </c>
      <c r="AF1276" s="29" t="s">
        <v>1378</v>
      </c>
      <c r="AG1276" s="183" t="s">
        <v>1379</v>
      </c>
      <c r="AH1276" s="29" t="s">
        <v>1413</v>
      </c>
      <c r="AI1276" s="29" t="s">
        <v>1357</v>
      </c>
      <c r="AJ1276" s="29" t="s">
        <v>258</v>
      </c>
      <c r="AK1276" s="29" t="s">
        <v>258</v>
      </c>
      <c r="AL1276" s="29" t="s">
        <v>13326</v>
      </c>
    </row>
    <row r="1277" spans="1:38" x14ac:dyDescent="0.2">
      <c r="A1277" s="35" t="s">
        <v>16</v>
      </c>
      <c r="B1277" s="36">
        <v>5350</v>
      </c>
      <c r="C1277" s="36"/>
      <c r="D1277" s="36" t="s">
        <v>1349</v>
      </c>
      <c r="E1277" s="37" t="s">
        <v>2991</v>
      </c>
      <c r="F1277" s="38" t="s">
        <v>1269</v>
      </c>
      <c r="G1277" s="38" t="s">
        <v>1273</v>
      </c>
      <c r="H1277" s="35" t="s">
        <v>1393</v>
      </c>
      <c r="I1277" s="35"/>
      <c r="J1277" s="29" t="s">
        <v>1371</v>
      </c>
      <c r="K1277" s="29" t="s">
        <v>1371</v>
      </c>
      <c r="L1277" s="29" t="s">
        <v>1366</v>
      </c>
      <c r="M1277" s="39">
        <v>2.187710783535032</v>
      </c>
      <c r="N1277" s="39">
        <v>1.9466283367556467</v>
      </c>
      <c r="O1277" s="29">
        <v>44197</v>
      </c>
      <c r="P1277" s="29">
        <v>44522</v>
      </c>
      <c r="Q1277" s="40">
        <v>0.88980150000000002</v>
      </c>
      <c r="R1277" s="39">
        <v>1.9466283367556467</v>
      </c>
      <c r="S1277" s="39">
        <v>0</v>
      </c>
      <c r="T1277" s="39">
        <v>0</v>
      </c>
      <c r="U1277" s="39">
        <v>0</v>
      </c>
      <c r="V1277" s="39">
        <v>0</v>
      </c>
      <c r="W1277" s="29" t="s">
        <v>1357</v>
      </c>
      <c r="X1277" s="29" t="s">
        <v>258</v>
      </c>
      <c r="Y1277" s="29" t="s">
        <v>1349</v>
      </c>
      <c r="Z1277" s="41" t="s">
        <v>1349</v>
      </c>
      <c r="AA1277" s="42" t="s">
        <v>1349</v>
      </c>
      <c r="AB1277" s="29" t="s">
        <v>258</v>
      </c>
      <c r="AC1277" s="29" t="s">
        <v>258</v>
      </c>
      <c r="AD1277" s="29" t="s">
        <v>265</v>
      </c>
      <c r="AE1277" s="29" t="s">
        <v>1367</v>
      </c>
      <c r="AF1277" s="29" t="s">
        <v>1368</v>
      </c>
      <c r="AG1277" s="183" t="s">
        <v>1369</v>
      </c>
      <c r="AH1277" s="29" t="s">
        <v>1413</v>
      </c>
      <c r="AI1277" s="29" t="s">
        <v>1357</v>
      </c>
      <c r="AJ1277" s="29" t="s">
        <v>258</v>
      </c>
      <c r="AK1277" s="29" t="s">
        <v>258</v>
      </c>
      <c r="AL1277" s="29" t="s">
        <v>13326</v>
      </c>
    </row>
    <row r="1278" spans="1:38" x14ac:dyDescent="0.2">
      <c r="A1278" s="35" t="s">
        <v>16</v>
      </c>
      <c r="B1278" s="36">
        <v>5351</v>
      </c>
      <c r="C1278" s="36"/>
      <c r="D1278" s="36" t="s">
        <v>1349</v>
      </c>
      <c r="E1278" s="37" t="s">
        <v>2992</v>
      </c>
      <c r="F1278" s="38" t="s">
        <v>1269</v>
      </c>
      <c r="G1278" s="38" t="s">
        <v>1271</v>
      </c>
      <c r="H1278" s="35" t="s">
        <v>1440</v>
      </c>
      <c r="I1278" s="35"/>
      <c r="J1278" s="29" t="s">
        <v>1371</v>
      </c>
      <c r="K1278" s="29" t="s">
        <v>1371</v>
      </c>
      <c r="L1278" s="29" t="s">
        <v>1384</v>
      </c>
      <c r="M1278" s="39">
        <v>91.208949890847094</v>
      </c>
      <c r="N1278" s="39">
        <v>455.73260506502402</v>
      </c>
      <c r="O1278" s="29">
        <v>44197</v>
      </c>
      <c r="P1278" s="29">
        <v>46022</v>
      </c>
      <c r="Q1278" s="40">
        <v>4.9965776999999996</v>
      </c>
      <c r="R1278" s="39">
        <v>91.096605065023965</v>
      </c>
      <c r="S1278" s="39">
        <v>91.096605065023965</v>
      </c>
      <c r="T1278" s="39">
        <v>91.096605065023965</v>
      </c>
      <c r="U1278" s="39">
        <v>91.346184804928129</v>
      </c>
      <c r="V1278" s="39">
        <v>91.096605065023965</v>
      </c>
      <c r="W1278" s="29" t="s">
        <v>265</v>
      </c>
      <c r="X1278" s="29" t="s">
        <v>11773</v>
      </c>
      <c r="Y1278" s="29">
        <v>45275</v>
      </c>
      <c r="Z1278" s="41" t="s">
        <v>11760</v>
      </c>
      <c r="AA1278" s="42" t="s">
        <v>1349</v>
      </c>
      <c r="AB1278" s="29" t="s">
        <v>258</v>
      </c>
      <c r="AC1278" s="29" t="s">
        <v>258</v>
      </c>
      <c r="AD1278" s="29" t="s">
        <v>265</v>
      </c>
      <c r="AE1278" s="29" t="s">
        <v>1353</v>
      </c>
      <c r="AF1278" s="29" t="s">
        <v>1368</v>
      </c>
      <c r="AG1278" s="183" t="s">
        <v>1369</v>
      </c>
      <c r="AH1278" s="29" t="s">
        <v>1356</v>
      </c>
      <c r="AI1278" s="29" t="s">
        <v>1357</v>
      </c>
      <c r="AJ1278" s="29" t="s">
        <v>258</v>
      </c>
      <c r="AK1278" s="29" t="s">
        <v>258</v>
      </c>
      <c r="AL1278" s="29" t="s">
        <v>13327</v>
      </c>
    </row>
    <row r="1279" spans="1:38" x14ac:dyDescent="0.2">
      <c r="A1279" s="35" t="s">
        <v>16</v>
      </c>
      <c r="B1279" s="36">
        <v>5353</v>
      </c>
      <c r="C1279" s="36"/>
      <c r="D1279" s="36" t="s">
        <v>1349</v>
      </c>
      <c r="E1279" s="37" t="s">
        <v>2993</v>
      </c>
      <c r="F1279" s="38" t="s">
        <v>1269</v>
      </c>
      <c r="G1279" s="38" t="s">
        <v>1273</v>
      </c>
      <c r="H1279" s="35" t="s">
        <v>1393</v>
      </c>
      <c r="I1279" s="35"/>
      <c r="J1279" s="29" t="s">
        <v>1371</v>
      </c>
      <c r="K1279" s="29" t="s">
        <v>1371</v>
      </c>
      <c r="L1279" s="29" t="s">
        <v>1384</v>
      </c>
      <c r="M1279" s="39">
        <v>39.01085583800127</v>
      </c>
      <c r="N1279" s="39">
        <v>35.245949349760437</v>
      </c>
      <c r="O1279" s="29">
        <v>44197</v>
      </c>
      <c r="P1279" s="29">
        <v>44527</v>
      </c>
      <c r="Q1279" s="40">
        <v>0.90349080000000004</v>
      </c>
      <c r="R1279" s="39">
        <v>35.245949349760437</v>
      </c>
      <c r="S1279" s="39">
        <v>0</v>
      </c>
      <c r="T1279" s="39">
        <v>0</v>
      </c>
      <c r="U1279" s="39">
        <v>0</v>
      </c>
      <c r="V1279" s="39">
        <v>0</v>
      </c>
      <c r="W1279" s="29" t="s">
        <v>1357</v>
      </c>
      <c r="X1279" s="29" t="s">
        <v>258</v>
      </c>
      <c r="Y1279" s="29" t="s">
        <v>1349</v>
      </c>
      <c r="Z1279" s="41" t="s">
        <v>1349</v>
      </c>
      <c r="AA1279" s="42" t="s">
        <v>1349</v>
      </c>
      <c r="AB1279" s="29" t="s">
        <v>258</v>
      </c>
      <c r="AC1279" s="29" t="s">
        <v>258</v>
      </c>
      <c r="AD1279" s="29" t="s">
        <v>265</v>
      </c>
      <c r="AE1279" s="29" t="s">
        <v>1353</v>
      </c>
      <c r="AF1279" s="29" t="s">
        <v>1368</v>
      </c>
      <c r="AG1279" s="183" t="s">
        <v>1369</v>
      </c>
      <c r="AH1279" s="29" t="s">
        <v>1413</v>
      </c>
      <c r="AI1279" s="29" t="s">
        <v>1357</v>
      </c>
      <c r="AJ1279" s="29" t="s">
        <v>258</v>
      </c>
      <c r="AK1279" s="29" t="s">
        <v>258</v>
      </c>
      <c r="AL1279" s="29" t="s">
        <v>13326</v>
      </c>
    </row>
    <row r="1280" spans="1:38" x14ac:dyDescent="0.2">
      <c r="A1280" s="35" t="s">
        <v>16</v>
      </c>
      <c r="B1280" s="36">
        <v>5355</v>
      </c>
      <c r="C1280" s="36"/>
      <c r="D1280" s="36" t="s">
        <v>1349</v>
      </c>
      <c r="E1280" s="37" t="s">
        <v>2994</v>
      </c>
      <c r="F1280" s="38" t="s">
        <v>1269</v>
      </c>
      <c r="G1280" s="38" t="s">
        <v>1271</v>
      </c>
      <c r="H1280" s="35" t="s">
        <v>1440</v>
      </c>
      <c r="I1280" s="35"/>
      <c r="J1280" s="29" t="s">
        <v>1506</v>
      </c>
      <c r="K1280" s="29" t="s">
        <v>1642</v>
      </c>
      <c r="L1280" s="29" t="s">
        <v>2220</v>
      </c>
      <c r="M1280" s="39">
        <v>51.475945337067046</v>
      </c>
      <c r="N1280" s="39">
        <v>94.143548254620129</v>
      </c>
      <c r="O1280" s="29">
        <v>44197</v>
      </c>
      <c r="P1280" s="29">
        <v>44865</v>
      </c>
      <c r="Q1280" s="40">
        <v>1.8288842999999999</v>
      </c>
      <c r="R1280" s="39">
        <v>51.363819301848054</v>
      </c>
      <c r="S1280" s="39">
        <v>42.779728952772075</v>
      </c>
      <c r="T1280" s="39">
        <v>0</v>
      </c>
      <c r="U1280" s="39">
        <v>0</v>
      </c>
      <c r="V1280" s="39">
        <v>0</v>
      </c>
      <c r="W1280" s="29" t="s">
        <v>1357</v>
      </c>
      <c r="X1280" s="29" t="s">
        <v>258</v>
      </c>
      <c r="Y1280" s="29" t="s">
        <v>1349</v>
      </c>
      <c r="Z1280" s="41" t="s">
        <v>1349</v>
      </c>
      <c r="AA1280" s="42" t="s">
        <v>1349</v>
      </c>
      <c r="AB1280" s="29" t="s">
        <v>258</v>
      </c>
      <c r="AC1280" s="29" t="s">
        <v>258</v>
      </c>
      <c r="AD1280" s="29" t="s">
        <v>258</v>
      </c>
      <c r="AE1280" s="29" t="s">
        <v>1353</v>
      </c>
      <c r="AF1280" s="29" t="s">
        <v>2221</v>
      </c>
      <c r="AG1280" s="183" t="s">
        <v>2222</v>
      </c>
      <c r="AH1280" s="29" t="s">
        <v>1413</v>
      </c>
      <c r="AI1280" s="29" t="s">
        <v>1357</v>
      </c>
      <c r="AJ1280" s="29" t="s">
        <v>258</v>
      </c>
      <c r="AK1280" s="29" t="s">
        <v>258</v>
      </c>
      <c r="AL1280" s="29" t="s">
        <v>13326</v>
      </c>
    </row>
    <row r="1281" spans="1:38" x14ac:dyDescent="0.2">
      <c r="A1281" s="35" t="s">
        <v>16</v>
      </c>
      <c r="B1281" s="36">
        <v>5358</v>
      </c>
      <c r="C1281" s="36"/>
      <c r="D1281" s="36" t="s">
        <v>1349</v>
      </c>
      <c r="E1281" s="37" t="s">
        <v>2995</v>
      </c>
      <c r="F1281" s="38" t="s">
        <v>1269</v>
      </c>
      <c r="G1281" s="38" t="s">
        <v>1271</v>
      </c>
      <c r="H1281" s="35" t="s">
        <v>1440</v>
      </c>
      <c r="I1281" s="35"/>
      <c r="J1281" s="29" t="s">
        <v>1528</v>
      </c>
      <c r="K1281" s="29" t="s">
        <v>2636</v>
      </c>
      <c r="L1281" s="29" t="s">
        <v>1530</v>
      </c>
      <c r="M1281" s="39">
        <v>254.37360097778733</v>
      </c>
      <c r="N1281" s="39">
        <v>231.91350581793293</v>
      </c>
      <c r="O1281" s="29">
        <v>44197</v>
      </c>
      <c r="P1281" s="29">
        <v>44530</v>
      </c>
      <c r="Q1281" s="40">
        <v>0.91170430000000002</v>
      </c>
      <c r="R1281" s="39">
        <v>231.91350581793293</v>
      </c>
      <c r="S1281" s="39">
        <v>0</v>
      </c>
      <c r="T1281" s="39">
        <v>0</v>
      </c>
      <c r="U1281" s="39">
        <v>0</v>
      </c>
      <c r="V1281" s="39">
        <v>0</v>
      </c>
      <c r="W1281" s="29" t="s">
        <v>1357</v>
      </c>
      <c r="X1281" s="29" t="s">
        <v>258</v>
      </c>
      <c r="Y1281" s="29" t="s">
        <v>1349</v>
      </c>
      <c r="Z1281" s="41" t="s">
        <v>1349</v>
      </c>
      <c r="AA1281" s="42" t="s">
        <v>1349</v>
      </c>
      <c r="AB1281" s="29" t="s">
        <v>258</v>
      </c>
      <c r="AC1281" s="29" t="s">
        <v>258</v>
      </c>
      <c r="AD1281" s="29" t="s">
        <v>258</v>
      </c>
      <c r="AE1281" s="29" t="s">
        <v>1353</v>
      </c>
      <c r="AF1281" s="29" t="s">
        <v>1531</v>
      </c>
      <c r="AG1281" s="183" t="s">
        <v>1532</v>
      </c>
      <c r="AH1281" s="29" t="s">
        <v>1413</v>
      </c>
      <c r="AI1281" s="29" t="s">
        <v>1357</v>
      </c>
      <c r="AJ1281" s="29" t="s">
        <v>258</v>
      </c>
      <c r="AK1281" s="29" t="s">
        <v>258</v>
      </c>
      <c r="AL1281" s="29" t="s">
        <v>13326</v>
      </c>
    </row>
    <row r="1282" spans="1:38" x14ac:dyDescent="0.2">
      <c r="A1282" s="35" t="s">
        <v>16</v>
      </c>
      <c r="B1282" s="36">
        <v>5363</v>
      </c>
      <c r="C1282" s="36"/>
      <c r="D1282" s="36" t="s">
        <v>1349</v>
      </c>
      <c r="E1282" s="37" t="s">
        <v>2996</v>
      </c>
      <c r="F1282" s="38" t="s">
        <v>1266</v>
      </c>
      <c r="G1282" s="38" t="s">
        <v>1268</v>
      </c>
      <c r="H1282" s="35" t="s">
        <v>669</v>
      </c>
      <c r="I1282" s="35"/>
      <c r="J1282" s="29" t="s">
        <v>1405</v>
      </c>
      <c r="K1282" s="29" t="s">
        <v>1424</v>
      </c>
      <c r="L1282" s="29" t="s">
        <v>1394</v>
      </c>
      <c r="M1282" s="39">
        <v>21.842962132834749</v>
      </c>
      <c r="N1282" s="39">
        <v>109.14005749486654</v>
      </c>
      <c r="O1282" s="29">
        <v>44197</v>
      </c>
      <c r="P1282" s="29">
        <v>46022</v>
      </c>
      <c r="Q1282" s="40">
        <v>4.9965776999999996</v>
      </c>
      <c r="R1282" s="39">
        <v>21.816057494866531</v>
      </c>
      <c r="S1282" s="39">
        <v>21.816057494866531</v>
      </c>
      <c r="T1282" s="39">
        <v>21.816057494866531</v>
      </c>
      <c r="U1282" s="39">
        <v>21.87582751540041</v>
      </c>
      <c r="V1282" s="39">
        <v>21.816057494866531</v>
      </c>
      <c r="W1282" s="29" t="s">
        <v>265</v>
      </c>
      <c r="X1282" s="29" t="s">
        <v>11773</v>
      </c>
      <c r="Y1282" s="29">
        <v>45281</v>
      </c>
      <c r="Z1282" s="41" t="s">
        <v>11760</v>
      </c>
      <c r="AA1282" s="42" t="s">
        <v>1349</v>
      </c>
      <c r="AB1282" s="29" t="s">
        <v>258</v>
      </c>
      <c r="AC1282" s="29" t="s">
        <v>258</v>
      </c>
      <c r="AD1282" s="29" t="s">
        <v>265</v>
      </c>
      <c r="AE1282" s="29" t="s">
        <v>1367</v>
      </c>
      <c r="AF1282" s="29" t="s">
        <v>1368</v>
      </c>
      <c r="AG1282" s="183" t="s">
        <v>1369</v>
      </c>
      <c r="AH1282" s="29" t="s">
        <v>1356</v>
      </c>
      <c r="AI1282" s="29" t="s">
        <v>1357</v>
      </c>
      <c r="AJ1282" s="29" t="s">
        <v>258</v>
      </c>
      <c r="AK1282" s="29" t="s">
        <v>258</v>
      </c>
      <c r="AL1282" s="29" t="s">
        <v>13327</v>
      </c>
    </row>
    <row r="1283" spans="1:38" x14ac:dyDescent="0.2">
      <c r="A1283" s="35" t="s">
        <v>16</v>
      </c>
      <c r="B1283" s="36">
        <v>5364</v>
      </c>
      <c r="C1283" s="36"/>
      <c r="D1283" s="36" t="s">
        <v>1349</v>
      </c>
      <c r="E1283" s="37" t="s">
        <v>2997</v>
      </c>
      <c r="F1283" s="38" t="s">
        <v>1269</v>
      </c>
      <c r="G1283" s="38" t="s">
        <v>1445</v>
      </c>
      <c r="H1283" s="35" t="s">
        <v>12095</v>
      </c>
      <c r="I1283" s="35"/>
      <c r="J1283" s="29" t="s">
        <v>274</v>
      </c>
      <c r="K1283" s="29" t="s">
        <v>1583</v>
      </c>
      <c r="L1283" s="29" t="s">
        <v>2161</v>
      </c>
      <c r="M1283" s="39">
        <v>138.31297983650956</v>
      </c>
      <c r="N1283" s="39">
        <v>171.92086242299794</v>
      </c>
      <c r="O1283" s="29">
        <v>44197</v>
      </c>
      <c r="P1283" s="29">
        <v>44651</v>
      </c>
      <c r="Q1283" s="40">
        <v>1.2429843</v>
      </c>
      <c r="R1283" s="39">
        <v>137.91453798767967</v>
      </c>
      <c r="S1283" s="39">
        <v>34.00632443531827</v>
      </c>
      <c r="T1283" s="39">
        <v>0</v>
      </c>
      <c r="U1283" s="39">
        <v>0</v>
      </c>
      <c r="V1283" s="39">
        <v>0</v>
      </c>
      <c r="W1283" s="29" t="s">
        <v>1357</v>
      </c>
      <c r="X1283" s="29" t="s">
        <v>258</v>
      </c>
      <c r="Y1283" s="29" t="s">
        <v>1349</v>
      </c>
      <c r="Z1283" s="41" t="s">
        <v>1349</v>
      </c>
      <c r="AA1283" s="42" t="s">
        <v>1349</v>
      </c>
      <c r="AB1283" s="29" t="s">
        <v>258</v>
      </c>
      <c r="AC1283" s="29" t="s">
        <v>258</v>
      </c>
      <c r="AD1283" s="29" t="s">
        <v>258</v>
      </c>
      <c r="AE1283" s="29" t="s">
        <v>1353</v>
      </c>
      <c r="AF1283" s="29" t="s">
        <v>1361</v>
      </c>
      <c r="AG1283" s="183" t="s">
        <v>1362</v>
      </c>
      <c r="AH1283" s="29" t="s">
        <v>1413</v>
      </c>
      <c r="AI1283" s="29" t="s">
        <v>1357</v>
      </c>
      <c r="AJ1283" s="29" t="s">
        <v>258</v>
      </c>
      <c r="AK1283" s="29" t="s">
        <v>258</v>
      </c>
      <c r="AL1283" s="29" t="s">
        <v>13326</v>
      </c>
    </row>
    <row r="1284" spans="1:38" x14ac:dyDescent="0.2">
      <c r="A1284" s="35" t="s">
        <v>16</v>
      </c>
      <c r="B1284" s="36">
        <v>5365</v>
      </c>
      <c r="C1284" s="36"/>
      <c r="D1284" s="36" t="s">
        <v>1349</v>
      </c>
      <c r="E1284" s="37" t="s">
        <v>2998</v>
      </c>
      <c r="F1284" s="38" t="s">
        <v>1269</v>
      </c>
      <c r="G1284" s="38" t="s">
        <v>1271</v>
      </c>
      <c r="H1284" s="35" t="s">
        <v>1440</v>
      </c>
      <c r="I1284" s="35"/>
      <c r="J1284" s="29" t="s">
        <v>1506</v>
      </c>
      <c r="K1284" s="29" t="s">
        <v>1642</v>
      </c>
      <c r="L1284" s="29" t="s">
        <v>2220</v>
      </c>
      <c r="M1284" s="39">
        <v>87.800460235745533</v>
      </c>
      <c r="N1284" s="39">
        <v>79.56728815879535</v>
      </c>
      <c r="O1284" s="29">
        <v>44197</v>
      </c>
      <c r="P1284" s="29">
        <v>44528</v>
      </c>
      <c r="Q1284" s="40">
        <v>0.90622860000000005</v>
      </c>
      <c r="R1284" s="39">
        <v>79.56728815879535</v>
      </c>
      <c r="S1284" s="39">
        <v>0</v>
      </c>
      <c r="T1284" s="39">
        <v>0</v>
      </c>
      <c r="U1284" s="39">
        <v>0</v>
      </c>
      <c r="V1284" s="39">
        <v>0</v>
      </c>
      <c r="W1284" s="29" t="s">
        <v>1357</v>
      </c>
      <c r="X1284" s="29" t="s">
        <v>258</v>
      </c>
      <c r="Y1284" s="29" t="s">
        <v>1349</v>
      </c>
      <c r="Z1284" s="41" t="s">
        <v>1349</v>
      </c>
      <c r="AA1284" s="42" t="s">
        <v>1349</v>
      </c>
      <c r="AB1284" s="29" t="s">
        <v>258</v>
      </c>
      <c r="AC1284" s="29" t="s">
        <v>258</v>
      </c>
      <c r="AD1284" s="29" t="s">
        <v>258</v>
      </c>
      <c r="AE1284" s="29" t="s">
        <v>1353</v>
      </c>
      <c r="AF1284" s="29" t="s">
        <v>2221</v>
      </c>
      <c r="AG1284" s="183" t="s">
        <v>2222</v>
      </c>
      <c r="AH1284" s="29" t="s">
        <v>1413</v>
      </c>
      <c r="AI1284" s="29" t="s">
        <v>1357</v>
      </c>
      <c r="AJ1284" s="29" t="s">
        <v>258</v>
      </c>
      <c r="AK1284" s="29" t="s">
        <v>258</v>
      </c>
      <c r="AL1284" s="29" t="s">
        <v>13326</v>
      </c>
    </row>
    <row r="1285" spans="1:38" x14ac:dyDescent="0.2">
      <c r="A1285" s="35" t="s">
        <v>16</v>
      </c>
      <c r="B1285" s="36">
        <v>5367</v>
      </c>
      <c r="C1285" s="36"/>
      <c r="D1285" s="36" t="s">
        <v>1349</v>
      </c>
      <c r="E1285" s="37" t="s">
        <v>2999</v>
      </c>
      <c r="F1285" s="38" t="s">
        <v>1269</v>
      </c>
      <c r="G1285" s="38" t="s">
        <v>1273</v>
      </c>
      <c r="H1285" s="35" t="s">
        <v>1393</v>
      </c>
      <c r="I1285" s="35"/>
      <c r="J1285" s="29" t="s">
        <v>484</v>
      </c>
      <c r="K1285" s="29" t="s">
        <v>1365</v>
      </c>
      <c r="L1285" s="29" t="s">
        <v>1366</v>
      </c>
      <c r="M1285" s="39">
        <v>17.298264369729107</v>
      </c>
      <c r="N1285" s="39">
        <v>22.543392197125257</v>
      </c>
      <c r="O1285" s="29">
        <v>44197</v>
      </c>
      <c r="P1285" s="29">
        <v>44673</v>
      </c>
      <c r="Q1285" s="40">
        <v>1.3032170000000001</v>
      </c>
      <c r="R1285" s="39">
        <v>17.250184804928132</v>
      </c>
      <c r="S1285" s="39">
        <v>5.2932073921971252</v>
      </c>
      <c r="T1285" s="39">
        <v>0</v>
      </c>
      <c r="U1285" s="39">
        <v>0</v>
      </c>
      <c r="V1285" s="39">
        <v>0</v>
      </c>
      <c r="W1285" s="29" t="s">
        <v>265</v>
      </c>
      <c r="X1285" s="29" t="s">
        <v>11773</v>
      </c>
      <c r="Y1285" s="29">
        <v>45287</v>
      </c>
      <c r="Z1285" s="41" t="s">
        <v>11760</v>
      </c>
      <c r="AA1285" s="42" t="s">
        <v>1349</v>
      </c>
      <c r="AB1285" s="29" t="s">
        <v>258</v>
      </c>
      <c r="AC1285" s="29" t="s">
        <v>258</v>
      </c>
      <c r="AD1285" s="29" t="s">
        <v>265</v>
      </c>
      <c r="AE1285" s="29" t="s">
        <v>1367</v>
      </c>
      <c r="AF1285" s="29" t="s">
        <v>1368</v>
      </c>
      <c r="AG1285" s="183" t="s">
        <v>1369</v>
      </c>
      <c r="AH1285" s="29" t="s">
        <v>1413</v>
      </c>
      <c r="AI1285" s="29" t="s">
        <v>1357</v>
      </c>
      <c r="AJ1285" s="29" t="s">
        <v>258</v>
      </c>
      <c r="AK1285" s="29" t="s">
        <v>258</v>
      </c>
      <c r="AL1285" s="29" t="s">
        <v>13327</v>
      </c>
    </row>
    <row r="1286" spans="1:38" x14ac:dyDescent="0.2">
      <c r="A1286" s="35" t="s">
        <v>16</v>
      </c>
      <c r="B1286" s="36">
        <v>5368</v>
      </c>
      <c r="C1286" s="36"/>
      <c r="D1286" s="36" t="s">
        <v>1349</v>
      </c>
      <c r="E1286" s="37" t="s">
        <v>3000</v>
      </c>
      <c r="F1286" s="38" t="s">
        <v>1269</v>
      </c>
      <c r="G1286" s="38" t="s">
        <v>1445</v>
      </c>
      <c r="H1286" s="35" t="s">
        <v>357</v>
      </c>
      <c r="I1286" s="35"/>
      <c r="J1286" s="29" t="s">
        <v>484</v>
      </c>
      <c r="K1286" s="29" t="s">
        <v>1365</v>
      </c>
      <c r="L1286" s="29" t="s">
        <v>1384</v>
      </c>
      <c r="M1286" s="39">
        <v>243.6817403934532</v>
      </c>
      <c r="N1286" s="39">
        <v>78.725382614647501</v>
      </c>
      <c r="O1286" s="29">
        <v>44197</v>
      </c>
      <c r="P1286" s="29">
        <v>44315</v>
      </c>
      <c r="Q1286" s="40">
        <v>0.32306639999999998</v>
      </c>
      <c r="R1286" s="39">
        <v>78.725382614647501</v>
      </c>
      <c r="S1286" s="39">
        <v>0</v>
      </c>
      <c r="T1286" s="39">
        <v>0</v>
      </c>
      <c r="U1286" s="39">
        <v>0</v>
      </c>
      <c r="V1286" s="39">
        <v>0</v>
      </c>
      <c r="W1286" s="29" t="s">
        <v>265</v>
      </c>
      <c r="X1286" s="29" t="s">
        <v>11773</v>
      </c>
      <c r="Y1286" s="29">
        <v>45194</v>
      </c>
      <c r="Z1286" s="41" t="s">
        <v>11757</v>
      </c>
      <c r="AA1286" s="42" t="s">
        <v>1349</v>
      </c>
      <c r="AB1286" s="29" t="s">
        <v>258</v>
      </c>
      <c r="AC1286" s="29" t="s">
        <v>258</v>
      </c>
      <c r="AD1286" s="29" t="s">
        <v>265</v>
      </c>
      <c r="AE1286" s="29" t="s">
        <v>1353</v>
      </c>
      <c r="AF1286" s="29" t="s">
        <v>1368</v>
      </c>
      <c r="AG1286" s="183" t="s">
        <v>1369</v>
      </c>
      <c r="AH1286" s="29" t="s">
        <v>1356</v>
      </c>
      <c r="AI1286" s="29" t="s">
        <v>1357</v>
      </c>
      <c r="AJ1286" s="29" t="s">
        <v>258</v>
      </c>
      <c r="AK1286" s="29" t="s">
        <v>258</v>
      </c>
      <c r="AL1286" s="29" t="s">
        <v>13327</v>
      </c>
    </row>
    <row r="1287" spans="1:38" x14ac:dyDescent="0.2">
      <c r="A1287" s="35" t="s">
        <v>16</v>
      </c>
      <c r="B1287" s="36">
        <v>5369</v>
      </c>
      <c r="C1287" s="36"/>
      <c r="D1287" s="36" t="s">
        <v>1349</v>
      </c>
      <c r="E1287" s="37" t="s">
        <v>3001</v>
      </c>
      <c r="F1287" s="38" t="s">
        <v>1269</v>
      </c>
      <c r="G1287" s="38" t="s">
        <v>1271</v>
      </c>
      <c r="H1287" s="35" t="s">
        <v>1440</v>
      </c>
      <c r="I1287" s="35"/>
      <c r="J1287" s="29" t="s">
        <v>1506</v>
      </c>
      <c r="K1287" s="29" t="s">
        <v>2259</v>
      </c>
      <c r="L1287" s="29" t="s">
        <v>2220</v>
      </c>
      <c r="M1287" s="39">
        <v>161.12327376878599</v>
      </c>
      <c r="N1287" s="39">
        <v>245.26909787816564</v>
      </c>
      <c r="O1287" s="29">
        <v>44197</v>
      </c>
      <c r="P1287" s="29">
        <v>44753</v>
      </c>
      <c r="Q1287" s="40">
        <v>1.5222450000000001</v>
      </c>
      <c r="R1287" s="39">
        <v>160.7239151266256</v>
      </c>
      <c r="S1287" s="39">
        <v>84.54518275154004</v>
      </c>
      <c r="T1287" s="39">
        <v>0</v>
      </c>
      <c r="U1287" s="39">
        <v>0</v>
      </c>
      <c r="V1287" s="39">
        <v>0</v>
      </c>
      <c r="W1287" s="29" t="s">
        <v>1357</v>
      </c>
      <c r="X1287" s="29" t="s">
        <v>258</v>
      </c>
      <c r="Y1287" s="29" t="s">
        <v>1349</v>
      </c>
      <c r="Z1287" s="41" t="s">
        <v>1349</v>
      </c>
      <c r="AA1287" s="42" t="s">
        <v>1349</v>
      </c>
      <c r="AB1287" s="29" t="s">
        <v>258</v>
      </c>
      <c r="AC1287" s="29" t="s">
        <v>258</v>
      </c>
      <c r="AD1287" s="29" t="s">
        <v>258</v>
      </c>
      <c r="AE1287" s="29" t="s">
        <v>1353</v>
      </c>
      <c r="AF1287" s="29" t="s">
        <v>2221</v>
      </c>
      <c r="AG1287" s="183" t="s">
        <v>2222</v>
      </c>
      <c r="AH1287" s="29" t="s">
        <v>1413</v>
      </c>
      <c r="AI1287" s="29" t="s">
        <v>1357</v>
      </c>
      <c r="AJ1287" s="29" t="s">
        <v>258</v>
      </c>
      <c r="AK1287" s="29" t="s">
        <v>258</v>
      </c>
      <c r="AL1287" s="29" t="s">
        <v>13326</v>
      </c>
    </row>
    <row r="1288" spans="1:38" x14ac:dyDescent="0.2">
      <c r="A1288" s="35" t="s">
        <v>16</v>
      </c>
      <c r="B1288" s="36">
        <v>5370</v>
      </c>
      <c r="C1288" s="36"/>
      <c r="D1288" s="36" t="s">
        <v>1349</v>
      </c>
      <c r="E1288" s="37" t="s">
        <v>3002</v>
      </c>
      <c r="F1288" s="38" t="s">
        <v>1269</v>
      </c>
      <c r="G1288" s="38" t="s">
        <v>1273</v>
      </c>
      <c r="H1288" s="35" t="s">
        <v>1393</v>
      </c>
      <c r="I1288" s="35"/>
      <c r="J1288" s="29" t="s">
        <v>1371</v>
      </c>
      <c r="K1288" s="29" t="s">
        <v>1371</v>
      </c>
      <c r="L1288" s="29" t="s">
        <v>1366</v>
      </c>
      <c r="M1288" s="39">
        <v>2.4484599051731131</v>
      </c>
      <c r="N1288" s="39">
        <v>3.6735277207392198</v>
      </c>
      <c r="O1288" s="29">
        <v>44197</v>
      </c>
      <c r="P1288" s="29">
        <v>44745</v>
      </c>
      <c r="Q1288" s="40">
        <v>1.5003422</v>
      </c>
      <c r="R1288" s="39">
        <v>2.4423271731690623</v>
      </c>
      <c r="S1288" s="39">
        <v>1.2312005475701573</v>
      </c>
      <c r="T1288" s="39">
        <v>0</v>
      </c>
      <c r="U1288" s="39">
        <v>0</v>
      </c>
      <c r="V1288" s="39">
        <v>0</v>
      </c>
      <c r="W1288" s="29" t="s">
        <v>265</v>
      </c>
      <c r="X1288" s="29" t="s">
        <v>11773</v>
      </c>
      <c r="Y1288" s="29">
        <v>45259</v>
      </c>
      <c r="Z1288" s="41" t="s">
        <v>11759</v>
      </c>
      <c r="AA1288" s="42" t="s">
        <v>1349</v>
      </c>
      <c r="AB1288" s="29" t="s">
        <v>258</v>
      </c>
      <c r="AC1288" s="29" t="s">
        <v>258</v>
      </c>
      <c r="AD1288" s="29" t="s">
        <v>265</v>
      </c>
      <c r="AE1288" s="29" t="s">
        <v>1367</v>
      </c>
      <c r="AF1288" s="29" t="s">
        <v>1368</v>
      </c>
      <c r="AG1288" s="183" t="s">
        <v>1369</v>
      </c>
      <c r="AH1288" s="29" t="s">
        <v>1413</v>
      </c>
      <c r="AI1288" s="29" t="s">
        <v>1357</v>
      </c>
      <c r="AJ1288" s="29" t="s">
        <v>258</v>
      </c>
      <c r="AK1288" s="29" t="s">
        <v>258</v>
      </c>
      <c r="AL1288" s="29" t="s">
        <v>13327</v>
      </c>
    </row>
    <row r="1289" spans="1:38" x14ac:dyDescent="0.2">
      <c r="A1289" s="35" t="s">
        <v>16</v>
      </c>
      <c r="B1289" s="36">
        <v>5375</v>
      </c>
      <c r="C1289" s="36"/>
      <c r="D1289" s="36" t="s">
        <v>1349</v>
      </c>
      <c r="E1289" s="37" t="s">
        <v>3003</v>
      </c>
      <c r="F1289" s="38" t="s">
        <v>1269</v>
      </c>
      <c r="G1289" s="38" t="s">
        <v>1271</v>
      </c>
      <c r="H1289" s="35" t="s">
        <v>1440</v>
      </c>
      <c r="I1289" s="35"/>
      <c r="J1289" s="29" t="s">
        <v>322</v>
      </c>
      <c r="K1289" s="29" t="s">
        <v>2251</v>
      </c>
      <c r="L1289" s="29" t="s">
        <v>1596</v>
      </c>
      <c r="M1289" s="39">
        <v>71.364843366723719</v>
      </c>
      <c r="N1289" s="39">
        <v>88.705379876796727</v>
      </c>
      <c r="O1289" s="29">
        <v>44197</v>
      </c>
      <c r="P1289" s="29">
        <v>44651</v>
      </c>
      <c r="Q1289" s="40">
        <v>1.2429843</v>
      </c>
      <c r="R1289" s="39">
        <v>71.159260780287468</v>
      </c>
      <c r="S1289" s="39">
        <v>17.546119096509241</v>
      </c>
      <c r="T1289" s="39">
        <v>0</v>
      </c>
      <c r="U1289" s="39">
        <v>0</v>
      </c>
      <c r="V1289" s="39">
        <v>0</v>
      </c>
      <c r="W1289" s="29" t="s">
        <v>1357</v>
      </c>
      <c r="X1289" s="29" t="s">
        <v>258</v>
      </c>
      <c r="Y1289" s="29" t="s">
        <v>1349</v>
      </c>
      <c r="Z1289" s="41" t="s">
        <v>1349</v>
      </c>
      <c r="AA1289" s="42" t="s">
        <v>1349</v>
      </c>
      <c r="AB1289" s="29" t="s">
        <v>258</v>
      </c>
      <c r="AC1289" s="29" t="s">
        <v>258</v>
      </c>
      <c r="AD1289" s="29" t="s">
        <v>258</v>
      </c>
      <c r="AE1289" s="29" t="s">
        <v>1353</v>
      </c>
      <c r="AF1289" s="29" t="s">
        <v>1378</v>
      </c>
      <c r="AG1289" s="183" t="s">
        <v>1379</v>
      </c>
      <c r="AH1289" s="29" t="s">
        <v>1413</v>
      </c>
      <c r="AI1289" s="29" t="s">
        <v>1357</v>
      </c>
      <c r="AJ1289" s="29" t="s">
        <v>258</v>
      </c>
      <c r="AK1289" s="29" t="s">
        <v>258</v>
      </c>
      <c r="AL1289" s="29" t="s">
        <v>13326</v>
      </c>
    </row>
    <row r="1290" spans="1:38" x14ac:dyDescent="0.2">
      <c r="A1290" s="35" t="s">
        <v>16</v>
      </c>
      <c r="B1290" s="36">
        <v>5380</v>
      </c>
      <c r="C1290" s="36"/>
      <c r="D1290" s="36" t="s">
        <v>1349</v>
      </c>
      <c r="E1290" s="37" t="s">
        <v>3004</v>
      </c>
      <c r="F1290" s="38" t="s">
        <v>1269</v>
      </c>
      <c r="G1290" s="38" t="s">
        <v>1273</v>
      </c>
      <c r="H1290" s="35" t="s">
        <v>1393</v>
      </c>
      <c r="I1290" s="35"/>
      <c r="J1290" s="29" t="s">
        <v>1405</v>
      </c>
      <c r="K1290" s="29" t="s">
        <v>1558</v>
      </c>
      <c r="L1290" s="29" t="s">
        <v>1394</v>
      </c>
      <c r="M1290" s="39">
        <v>71.546559045957551</v>
      </c>
      <c r="N1290" s="39">
        <v>71.105817932922648</v>
      </c>
      <c r="O1290" s="29">
        <v>44197</v>
      </c>
      <c r="P1290" s="29">
        <v>44560</v>
      </c>
      <c r="Q1290" s="40">
        <v>0.99383980000000005</v>
      </c>
      <c r="R1290" s="39">
        <v>71.105817932922648</v>
      </c>
      <c r="S1290" s="39">
        <v>0</v>
      </c>
      <c r="T1290" s="39">
        <v>0</v>
      </c>
      <c r="U1290" s="39">
        <v>0</v>
      </c>
      <c r="V1290" s="39">
        <v>0</v>
      </c>
      <c r="W1290" s="29" t="s">
        <v>265</v>
      </c>
      <c r="X1290" s="29" t="s">
        <v>11773</v>
      </c>
      <c r="Y1290" s="29">
        <v>45253</v>
      </c>
      <c r="Z1290" s="41" t="s">
        <v>11759</v>
      </c>
      <c r="AA1290" s="42" t="s">
        <v>1349</v>
      </c>
      <c r="AB1290" s="29" t="s">
        <v>258</v>
      </c>
      <c r="AC1290" s="29" t="s">
        <v>258</v>
      </c>
      <c r="AD1290" s="29" t="s">
        <v>265</v>
      </c>
      <c r="AE1290" s="29" t="s">
        <v>1367</v>
      </c>
      <c r="AF1290" s="29" t="s">
        <v>1368</v>
      </c>
      <c r="AG1290" s="183" t="s">
        <v>1369</v>
      </c>
      <c r="AH1290" s="29" t="s">
        <v>1413</v>
      </c>
      <c r="AI1290" s="29" t="s">
        <v>1357</v>
      </c>
      <c r="AJ1290" s="29" t="s">
        <v>258</v>
      </c>
      <c r="AK1290" s="29" t="s">
        <v>258</v>
      </c>
      <c r="AL1290" s="29" t="s">
        <v>13327</v>
      </c>
    </row>
    <row r="1291" spans="1:38" x14ac:dyDescent="0.2">
      <c r="A1291" s="35" t="s">
        <v>16</v>
      </c>
      <c r="B1291" s="36">
        <v>5381</v>
      </c>
      <c r="C1291" s="36"/>
      <c r="D1291" s="36" t="s">
        <v>1349</v>
      </c>
      <c r="E1291" s="37" t="s">
        <v>3005</v>
      </c>
      <c r="F1291" s="38" t="s">
        <v>1262</v>
      </c>
      <c r="G1291" s="38" t="s">
        <v>1265</v>
      </c>
      <c r="H1291" s="35" t="s">
        <v>262</v>
      </c>
      <c r="I1291" s="35"/>
      <c r="J1291" s="29" t="s">
        <v>274</v>
      </c>
      <c r="K1291" s="29" t="s">
        <v>275</v>
      </c>
      <c r="L1291" s="29" t="s">
        <v>1596</v>
      </c>
      <c r="M1291" s="39">
        <v>69.056835970574568</v>
      </c>
      <c r="N1291" s="39">
        <v>84.134954140999312</v>
      </c>
      <c r="O1291" s="29">
        <v>44197</v>
      </c>
      <c r="P1291" s="29">
        <v>44642</v>
      </c>
      <c r="Q1291" s="40">
        <v>1.2183436000000001</v>
      </c>
      <c r="R1291" s="39">
        <v>68.854839151266262</v>
      </c>
      <c r="S1291" s="39">
        <v>15.280114989733061</v>
      </c>
      <c r="T1291" s="39">
        <v>0</v>
      </c>
      <c r="U1291" s="39">
        <v>0</v>
      </c>
      <c r="V1291" s="39">
        <v>0</v>
      </c>
      <c r="W1291" s="29" t="s">
        <v>1357</v>
      </c>
      <c r="X1291" s="29" t="s">
        <v>258</v>
      </c>
      <c r="Y1291" s="29" t="s">
        <v>1349</v>
      </c>
      <c r="Z1291" s="41" t="s">
        <v>1349</v>
      </c>
      <c r="AA1291" s="42" t="s">
        <v>1349</v>
      </c>
      <c r="AB1291" s="29" t="s">
        <v>258</v>
      </c>
      <c r="AC1291" s="29" t="s">
        <v>258</v>
      </c>
      <c r="AD1291" s="29" t="s">
        <v>258</v>
      </c>
      <c r="AE1291" s="29" t="s">
        <v>1353</v>
      </c>
      <c r="AF1291" s="29" t="s">
        <v>1378</v>
      </c>
      <c r="AG1291" s="183" t="s">
        <v>1379</v>
      </c>
      <c r="AH1291" s="29" t="s">
        <v>1413</v>
      </c>
      <c r="AI1291" s="29" t="s">
        <v>1357</v>
      </c>
      <c r="AJ1291" s="29" t="s">
        <v>258</v>
      </c>
      <c r="AK1291" s="29" t="s">
        <v>258</v>
      </c>
      <c r="AL1291" s="29" t="s">
        <v>13326</v>
      </c>
    </row>
    <row r="1292" spans="1:38" x14ac:dyDescent="0.2">
      <c r="A1292" s="35" t="s">
        <v>16</v>
      </c>
      <c r="B1292" s="36">
        <v>5384</v>
      </c>
      <c r="C1292" s="36"/>
      <c r="D1292" s="36" t="s">
        <v>1349</v>
      </c>
      <c r="E1292" s="37" t="s">
        <v>3006</v>
      </c>
      <c r="F1292" s="38" t="s">
        <v>1269</v>
      </c>
      <c r="G1292" s="38" t="s">
        <v>1273</v>
      </c>
      <c r="H1292" s="35" t="s">
        <v>1393</v>
      </c>
      <c r="I1292" s="35"/>
      <c r="J1292" s="29" t="s">
        <v>1371</v>
      </c>
      <c r="K1292" s="29" t="s">
        <v>1371</v>
      </c>
      <c r="L1292" s="29" t="s">
        <v>1366</v>
      </c>
      <c r="M1292" s="39">
        <v>16.291634394955221</v>
      </c>
      <c r="N1292" s="39">
        <v>16.235879534565367</v>
      </c>
      <c r="O1292" s="29">
        <v>44197</v>
      </c>
      <c r="P1292" s="29">
        <v>44561</v>
      </c>
      <c r="Q1292" s="40">
        <v>0.99657770000000001</v>
      </c>
      <c r="R1292" s="39">
        <v>16.235879534565367</v>
      </c>
      <c r="S1292" s="39">
        <v>0</v>
      </c>
      <c r="T1292" s="39">
        <v>0</v>
      </c>
      <c r="U1292" s="39">
        <v>0</v>
      </c>
      <c r="V1292" s="39">
        <v>0</v>
      </c>
      <c r="W1292" s="29" t="s">
        <v>1357</v>
      </c>
      <c r="X1292" s="29" t="s">
        <v>258</v>
      </c>
      <c r="Y1292" s="29" t="s">
        <v>1349</v>
      </c>
      <c r="Z1292" s="41" t="s">
        <v>1349</v>
      </c>
      <c r="AA1292" s="42" t="s">
        <v>1349</v>
      </c>
      <c r="AB1292" s="29" t="s">
        <v>258</v>
      </c>
      <c r="AC1292" s="29" t="s">
        <v>258</v>
      </c>
      <c r="AD1292" s="29" t="s">
        <v>265</v>
      </c>
      <c r="AE1292" s="29" t="s">
        <v>1367</v>
      </c>
      <c r="AF1292" s="29" t="s">
        <v>1368</v>
      </c>
      <c r="AG1292" s="183" t="s">
        <v>1369</v>
      </c>
      <c r="AH1292" s="29" t="s">
        <v>1413</v>
      </c>
      <c r="AI1292" s="29" t="s">
        <v>1357</v>
      </c>
      <c r="AJ1292" s="29" t="s">
        <v>258</v>
      </c>
      <c r="AK1292" s="29" t="s">
        <v>258</v>
      </c>
      <c r="AL1292" s="29" t="s">
        <v>13326</v>
      </c>
    </row>
    <row r="1293" spans="1:38" x14ac:dyDescent="0.2">
      <c r="A1293" s="35" t="s">
        <v>16</v>
      </c>
      <c r="B1293" s="36">
        <v>5389</v>
      </c>
      <c r="C1293" s="36"/>
      <c r="D1293" s="36" t="s">
        <v>1349</v>
      </c>
      <c r="E1293" s="37" t="s">
        <v>3007</v>
      </c>
      <c r="F1293" s="38" t="s">
        <v>1269</v>
      </c>
      <c r="G1293" s="38" t="s">
        <v>1271</v>
      </c>
      <c r="H1293" s="35" t="s">
        <v>11597</v>
      </c>
      <c r="I1293" s="35"/>
      <c r="J1293" s="29" t="s">
        <v>1371</v>
      </c>
      <c r="K1293" s="29" t="s">
        <v>1371</v>
      </c>
      <c r="L1293" s="29" t="s">
        <v>1366</v>
      </c>
      <c r="M1293" s="39">
        <v>11.166491670562189</v>
      </c>
      <c r="N1293" s="39">
        <v>9.3245174537987676</v>
      </c>
      <c r="O1293" s="29">
        <v>44197</v>
      </c>
      <c r="P1293" s="29">
        <v>44502</v>
      </c>
      <c r="Q1293" s="40">
        <v>0.83504449999999997</v>
      </c>
      <c r="R1293" s="39">
        <v>9.3245174537987676</v>
      </c>
      <c r="S1293" s="39">
        <v>0</v>
      </c>
      <c r="T1293" s="39">
        <v>0</v>
      </c>
      <c r="U1293" s="39">
        <v>0</v>
      </c>
      <c r="V1293" s="39">
        <v>0</v>
      </c>
      <c r="W1293" s="29" t="s">
        <v>1357</v>
      </c>
      <c r="X1293" s="29" t="s">
        <v>258</v>
      </c>
      <c r="Y1293" s="29" t="s">
        <v>1349</v>
      </c>
      <c r="Z1293" s="41" t="s">
        <v>1349</v>
      </c>
      <c r="AA1293" s="42" t="s">
        <v>1349</v>
      </c>
      <c r="AB1293" s="29" t="s">
        <v>258</v>
      </c>
      <c r="AC1293" s="29" t="s">
        <v>258</v>
      </c>
      <c r="AD1293" s="29" t="s">
        <v>265</v>
      </c>
      <c r="AE1293" s="29" t="s">
        <v>1367</v>
      </c>
      <c r="AF1293" s="29" t="s">
        <v>1368</v>
      </c>
      <c r="AG1293" s="183" t="s">
        <v>1369</v>
      </c>
      <c r="AH1293" s="29" t="s">
        <v>1413</v>
      </c>
      <c r="AI1293" s="29" t="s">
        <v>1357</v>
      </c>
      <c r="AJ1293" s="29" t="s">
        <v>258</v>
      </c>
      <c r="AK1293" s="29" t="s">
        <v>258</v>
      </c>
      <c r="AL1293" s="29" t="s">
        <v>13326</v>
      </c>
    </row>
    <row r="1294" spans="1:38" x14ac:dyDescent="0.2">
      <c r="A1294" s="35" t="s">
        <v>16</v>
      </c>
      <c r="B1294" s="36">
        <v>5392</v>
      </c>
      <c r="C1294" s="36"/>
      <c r="D1294" s="36" t="s">
        <v>1349</v>
      </c>
      <c r="E1294" s="37" t="s">
        <v>3008</v>
      </c>
      <c r="F1294" s="38" t="s">
        <v>1266</v>
      </c>
      <c r="G1294" s="38" t="s">
        <v>1268</v>
      </c>
      <c r="H1294" s="35" t="s">
        <v>1542</v>
      </c>
      <c r="I1294" s="35"/>
      <c r="J1294" s="29" t="s">
        <v>1506</v>
      </c>
      <c r="K1294" s="29" t="s">
        <v>2336</v>
      </c>
      <c r="L1294" s="29" t="s">
        <v>2340</v>
      </c>
      <c r="M1294" s="39">
        <v>79.917306915708679</v>
      </c>
      <c r="N1294" s="39">
        <v>75.705377138945934</v>
      </c>
      <c r="O1294" s="29">
        <v>44197</v>
      </c>
      <c r="P1294" s="29">
        <v>44543</v>
      </c>
      <c r="Q1294" s="40">
        <v>0.94729640000000004</v>
      </c>
      <c r="R1294" s="39">
        <v>75.705377138945934</v>
      </c>
      <c r="S1294" s="39">
        <v>0</v>
      </c>
      <c r="T1294" s="39">
        <v>0</v>
      </c>
      <c r="U1294" s="39">
        <v>0</v>
      </c>
      <c r="V1294" s="39">
        <v>0</v>
      </c>
      <c r="W1294" s="29" t="s">
        <v>1357</v>
      </c>
      <c r="X1294" s="29" t="s">
        <v>258</v>
      </c>
      <c r="Y1294" s="29" t="s">
        <v>1349</v>
      </c>
      <c r="Z1294" s="41" t="s">
        <v>1349</v>
      </c>
      <c r="AA1294" s="42" t="s">
        <v>1349</v>
      </c>
      <c r="AB1294" s="29" t="s">
        <v>258</v>
      </c>
      <c r="AC1294" s="29" t="s">
        <v>258</v>
      </c>
      <c r="AD1294" s="29" t="s">
        <v>258</v>
      </c>
      <c r="AE1294" s="29" t="s">
        <v>1353</v>
      </c>
      <c r="AF1294" s="29" t="s">
        <v>2221</v>
      </c>
      <c r="AG1294" s="183" t="s">
        <v>2222</v>
      </c>
      <c r="AH1294" s="29" t="s">
        <v>1413</v>
      </c>
      <c r="AI1294" s="29" t="s">
        <v>1357</v>
      </c>
      <c r="AJ1294" s="29" t="s">
        <v>258</v>
      </c>
      <c r="AK1294" s="29" t="s">
        <v>258</v>
      </c>
      <c r="AL1294" s="29" t="s">
        <v>13326</v>
      </c>
    </row>
    <row r="1295" spans="1:38" x14ac:dyDescent="0.2">
      <c r="A1295" s="35" t="s">
        <v>16</v>
      </c>
      <c r="B1295" s="36">
        <v>5393</v>
      </c>
      <c r="C1295" s="36"/>
      <c r="D1295" s="36" t="s">
        <v>1349</v>
      </c>
      <c r="E1295" s="37" t="s">
        <v>3009</v>
      </c>
      <c r="F1295" s="38" t="s">
        <v>1266</v>
      </c>
      <c r="G1295" s="38" t="s">
        <v>1268</v>
      </c>
      <c r="H1295" s="35" t="s">
        <v>669</v>
      </c>
      <c r="I1295" s="35"/>
      <c r="J1295" s="29" t="s">
        <v>1387</v>
      </c>
      <c r="K1295" s="29" t="s">
        <v>1457</v>
      </c>
      <c r="L1295" s="29" t="s">
        <v>3010</v>
      </c>
      <c r="M1295" s="39">
        <v>274.50886220878942</v>
      </c>
      <c r="N1295" s="39">
        <v>263.79906365503081</v>
      </c>
      <c r="O1295" s="29">
        <v>44197</v>
      </c>
      <c r="P1295" s="29">
        <v>44548</v>
      </c>
      <c r="Q1295" s="40">
        <v>0.9609856</v>
      </c>
      <c r="R1295" s="39">
        <v>263.79906365503081</v>
      </c>
      <c r="S1295" s="39">
        <v>0</v>
      </c>
      <c r="T1295" s="39">
        <v>0</v>
      </c>
      <c r="U1295" s="39">
        <v>0</v>
      </c>
      <c r="V1295" s="39">
        <v>0</v>
      </c>
      <c r="W1295" s="29" t="s">
        <v>265</v>
      </c>
      <c r="X1295" s="29" t="s">
        <v>11773</v>
      </c>
      <c r="Y1295" s="29">
        <v>45265</v>
      </c>
      <c r="Z1295" s="41" t="s">
        <v>11760</v>
      </c>
      <c r="AA1295" s="42" t="s">
        <v>1349</v>
      </c>
      <c r="AB1295" s="29" t="s">
        <v>258</v>
      </c>
      <c r="AC1295" s="29" t="s">
        <v>258</v>
      </c>
      <c r="AD1295" s="29" t="s">
        <v>258</v>
      </c>
      <c r="AE1295" s="29" t="s">
        <v>1353</v>
      </c>
      <c r="AF1295" s="29" t="s">
        <v>1390</v>
      </c>
      <c r="AG1295" s="183" t="s">
        <v>1391</v>
      </c>
      <c r="AH1295" s="29" t="s">
        <v>1413</v>
      </c>
      <c r="AI1295" s="29" t="s">
        <v>265</v>
      </c>
      <c r="AJ1295" s="29" t="s">
        <v>258</v>
      </c>
      <c r="AK1295" s="29" t="s">
        <v>258</v>
      </c>
      <c r="AL1295" s="29" t="s">
        <v>13327</v>
      </c>
    </row>
    <row r="1296" spans="1:38" x14ac:dyDescent="0.2">
      <c r="A1296" s="35" t="s">
        <v>16</v>
      </c>
      <c r="B1296" s="36">
        <v>5394</v>
      </c>
      <c r="C1296" s="36"/>
      <c r="D1296" s="36" t="s">
        <v>1349</v>
      </c>
      <c r="E1296" s="37" t="s">
        <v>3011</v>
      </c>
      <c r="F1296" s="38" t="s">
        <v>1269</v>
      </c>
      <c r="G1296" s="38" t="s">
        <v>1271</v>
      </c>
      <c r="H1296" s="35" t="s">
        <v>1440</v>
      </c>
      <c r="I1296" s="35"/>
      <c r="J1296" s="29" t="s">
        <v>429</v>
      </c>
      <c r="K1296" s="29" t="s">
        <v>2489</v>
      </c>
      <c r="L1296" s="29" t="s">
        <v>2490</v>
      </c>
      <c r="M1296" s="39">
        <v>66.364871018302622</v>
      </c>
      <c r="N1296" s="39">
        <v>94.119104722792599</v>
      </c>
      <c r="O1296" s="29">
        <v>44197</v>
      </c>
      <c r="P1296" s="29">
        <v>44715</v>
      </c>
      <c r="Q1296" s="40">
        <v>1.4182067</v>
      </c>
      <c r="R1296" s="39">
        <v>66.19166324435318</v>
      </c>
      <c r="S1296" s="39">
        <v>27.927441478439423</v>
      </c>
      <c r="T1296" s="39">
        <v>0</v>
      </c>
      <c r="U1296" s="39">
        <v>0</v>
      </c>
      <c r="V1296" s="39">
        <v>0</v>
      </c>
      <c r="W1296" s="29" t="s">
        <v>1357</v>
      </c>
      <c r="X1296" s="29" t="s">
        <v>258</v>
      </c>
      <c r="Y1296" s="29" t="s">
        <v>1349</v>
      </c>
      <c r="Z1296" s="41" t="s">
        <v>1349</v>
      </c>
      <c r="AA1296" s="42" t="s">
        <v>1349</v>
      </c>
      <c r="AB1296" s="29" t="s">
        <v>258</v>
      </c>
      <c r="AC1296" s="29" t="s">
        <v>258</v>
      </c>
      <c r="AD1296" s="29" t="s">
        <v>258</v>
      </c>
      <c r="AE1296" s="29" t="s">
        <v>1353</v>
      </c>
      <c r="AF1296" s="29" t="s">
        <v>1368</v>
      </c>
      <c r="AG1296" s="183" t="s">
        <v>1369</v>
      </c>
      <c r="AH1296" s="29" t="s">
        <v>1413</v>
      </c>
      <c r="AI1296" s="29" t="s">
        <v>1357</v>
      </c>
      <c r="AJ1296" s="29" t="s">
        <v>258</v>
      </c>
      <c r="AK1296" s="29" t="s">
        <v>258</v>
      </c>
      <c r="AL1296" s="29" t="s">
        <v>13326</v>
      </c>
    </row>
    <row r="1297" spans="1:38" x14ac:dyDescent="0.2">
      <c r="A1297" s="35" t="s">
        <v>16</v>
      </c>
      <c r="B1297" s="36">
        <v>5399</v>
      </c>
      <c r="C1297" s="36"/>
      <c r="D1297" s="36" t="s">
        <v>1349</v>
      </c>
      <c r="E1297" s="37" t="s">
        <v>3012</v>
      </c>
      <c r="F1297" s="38" t="s">
        <v>1262</v>
      </c>
      <c r="G1297" s="38" t="s">
        <v>1263</v>
      </c>
      <c r="H1297" s="35" t="s">
        <v>1671</v>
      </c>
      <c r="I1297" s="35"/>
      <c r="J1297" s="29" t="s">
        <v>322</v>
      </c>
      <c r="K1297" s="29" t="s">
        <v>1373</v>
      </c>
      <c r="L1297" s="29" t="s">
        <v>2893</v>
      </c>
      <c r="M1297" s="39">
        <v>18.298729076082299</v>
      </c>
      <c r="N1297" s="39">
        <v>24.24800821355236</v>
      </c>
      <c r="O1297" s="29">
        <v>44197</v>
      </c>
      <c r="P1297" s="29">
        <v>44681</v>
      </c>
      <c r="Q1297" s="40">
        <v>1.3251198</v>
      </c>
      <c r="R1297" s="39">
        <v>18.248501026694044</v>
      </c>
      <c r="S1297" s="39">
        <v>5.9995071868583159</v>
      </c>
      <c r="T1297" s="39">
        <v>0</v>
      </c>
      <c r="U1297" s="39">
        <v>0</v>
      </c>
      <c r="V1297" s="39">
        <v>0</v>
      </c>
      <c r="W1297" s="29" t="s">
        <v>1357</v>
      </c>
      <c r="X1297" s="29" t="s">
        <v>258</v>
      </c>
      <c r="Y1297" s="29" t="s">
        <v>1349</v>
      </c>
      <c r="Z1297" s="41" t="s">
        <v>1349</v>
      </c>
      <c r="AA1297" s="42" t="s">
        <v>1349</v>
      </c>
      <c r="AB1297" s="29" t="s">
        <v>258</v>
      </c>
      <c r="AC1297" s="29" t="s">
        <v>258</v>
      </c>
      <c r="AD1297" s="29" t="s">
        <v>258</v>
      </c>
      <c r="AE1297" s="29" t="s">
        <v>1367</v>
      </c>
      <c r="AF1297" s="29" t="s">
        <v>1361</v>
      </c>
      <c r="AG1297" s="183" t="s">
        <v>1362</v>
      </c>
      <c r="AH1297" s="29" t="s">
        <v>1413</v>
      </c>
      <c r="AI1297" s="29" t="s">
        <v>1357</v>
      </c>
      <c r="AJ1297" s="29" t="s">
        <v>258</v>
      </c>
      <c r="AK1297" s="29" t="s">
        <v>258</v>
      </c>
      <c r="AL1297" s="29" t="s">
        <v>13326</v>
      </c>
    </row>
    <row r="1298" spans="1:38" x14ac:dyDescent="0.2">
      <c r="A1298" s="35" t="s">
        <v>16</v>
      </c>
      <c r="B1298" s="36">
        <v>5401</v>
      </c>
      <c r="C1298" s="36"/>
      <c r="D1298" s="36" t="s">
        <v>1349</v>
      </c>
      <c r="E1298" s="37" t="s">
        <v>3013</v>
      </c>
      <c r="F1298" s="38" t="s">
        <v>1269</v>
      </c>
      <c r="G1298" s="38" t="s">
        <v>1273</v>
      </c>
      <c r="H1298" s="35" t="s">
        <v>1393</v>
      </c>
      <c r="I1298" s="35"/>
      <c r="J1298" s="29" t="s">
        <v>1371</v>
      </c>
      <c r="K1298" s="29" t="s">
        <v>1371</v>
      </c>
      <c r="L1298" s="29" t="s">
        <v>1384</v>
      </c>
      <c r="M1298" s="39">
        <v>92.57553210258807</v>
      </c>
      <c r="N1298" s="39">
        <v>94.539827515400404</v>
      </c>
      <c r="O1298" s="29">
        <v>44197</v>
      </c>
      <c r="P1298" s="29">
        <v>44570</v>
      </c>
      <c r="Q1298" s="40">
        <v>1.0212182999999999</v>
      </c>
      <c r="R1298" s="39">
        <v>92.264804928131426</v>
      </c>
      <c r="S1298" s="39">
        <v>2.2750225872689942</v>
      </c>
      <c r="T1298" s="39">
        <v>0</v>
      </c>
      <c r="U1298" s="39">
        <v>0</v>
      </c>
      <c r="V1298" s="39">
        <v>0</v>
      </c>
      <c r="W1298" s="29" t="s">
        <v>1357</v>
      </c>
      <c r="X1298" s="29" t="s">
        <v>258</v>
      </c>
      <c r="Y1298" s="29" t="s">
        <v>1349</v>
      </c>
      <c r="Z1298" s="41" t="s">
        <v>1349</v>
      </c>
      <c r="AA1298" s="42" t="s">
        <v>1349</v>
      </c>
      <c r="AB1298" s="29" t="s">
        <v>258</v>
      </c>
      <c r="AC1298" s="29" t="s">
        <v>258</v>
      </c>
      <c r="AD1298" s="29" t="s">
        <v>265</v>
      </c>
      <c r="AE1298" s="29" t="s">
        <v>1353</v>
      </c>
      <c r="AF1298" s="29" t="s">
        <v>1368</v>
      </c>
      <c r="AG1298" s="183" t="s">
        <v>1369</v>
      </c>
      <c r="AH1298" s="29" t="s">
        <v>1413</v>
      </c>
      <c r="AI1298" s="29" t="s">
        <v>1357</v>
      </c>
      <c r="AJ1298" s="29" t="s">
        <v>258</v>
      </c>
      <c r="AK1298" s="29" t="s">
        <v>258</v>
      </c>
      <c r="AL1298" s="29" t="s">
        <v>13326</v>
      </c>
    </row>
    <row r="1299" spans="1:38" x14ac:dyDescent="0.2">
      <c r="A1299" s="35" t="s">
        <v>16</v>
      </c>
      <c r="B1299" s="36">
        <v>5406</v>
      </c>
      <c r="C1299" s="36"/>
      <c r="D1299" s="36" t="s">
        <v>1349</v>
      </c>
      <c r="E1299" s="37" t="s">
        <v>3014</v>
      </c>
      <c r="F1299" s="38" t="s">
        <v>1269</v>
      </c>
      <c r="G1299" s="38" t="s">
        <v>1273</v>
      </c>
      <c r="H1299" s="35" t="s">
        <v>1471</v>
      </c>
      <c r="I1299" s="35"/>
      <c r="J1299" s="29" t="s">
        <v>1506</v>
      </c>
      <c r="K1299" s="29" t="s">
        <v>1642</v>
      </c>
      <c r="L1299" s="29" t="s">
        <v>3015</v>
      </c>
      <c r="M1299" s="39">
        <v>49.853385314483724</v>
      </c>
      <c r="N1299" s="39">
        <v>99.365544147843934</v>
      </c>
      <c r="O1299" s="29">
        <v>44197</v>
      </c>
      <c r="P1299" s="29">
        <v>44925</v>
      </c>
      <c r="Q1299" s="40">
        <v>1.9931554</v>
      </c>
      <c r="R1299" s="39">
        <v>49.750924024640653</v>
      </c>
      <c r="S1299" s="39">
        <v>49.614620123203281</v>
      </c>
      <c r="T1299" s="39">
        <v>0</v>
      </c>
      <c r="U1299" s="39">
        <v>0</v>
      </c>
      <c r="V1299" s="39">
        <v>0</v>
      </c>
      <c r="W1299" s="29" t="s">
        <v>1357</v>
      </c>
      <c r="X1299" s="29" t="s">
        <v>258</v>
      </c>
      <c r="Y1299" s="29" t="s">
        <v>1349</v>
      </c>
      <c r="Z1299" s="41" t="s">
        <v>1349</v>
      </c>
      <c r="AA1299" s="42" t="s">
        <v>1349</v>
      </c>
      <c r="AB1299" s="29" t="s">
        <v>258</v>
      </c>
      <c r="AC1299" s="29" t="s">
        <v>258</v>
      </c>
      <c r="AD1299" s="29" t="s">
        <v>258</v>
      </c>
      <c r="AE1299" s="29" t="s">
        <v>1367</v>
      </c>
      <c r="AF1299" s="29" t="s">
        <v>3016</v>
      </c>
      <c r="AG1299" s="183" t="s">
        <v>3017</v>
      </c>
      <c r="AH1299" s="29" t="s">
        <v>1413</v>
      </c>
      <c r="AI1299" s="29" t="s">
        <v>1357</v>
      </c>
      <c r="AJ1299" s="29" t="s">
        <v>258</v>
      </c>
      <c r="AK1299" s="29" t="s">
        <v>258</v>
      </c>
      <c r="AL1299" s="29" t="s">
        <v>13326</v>
      </c>
    </row>
    <row r="1300" spans="1:38" x14ac:dyDescent="0.2">
      <c r="A1300" s="35" t="s">
        <v>16</v>
      </c>
      <c r="B1300" s="36">
        <v>5408</v>
      </c>
      <c r="C1300" s="36"/>
      <c r="D1300" s="36" t="s">
        <v>1349</v>
      </c>
      <c r="E1300" s="37" t="s">
        <v>3018</v>
      </c>
      <c r="F1300" s="38" t="s">
        <v>1269</v>
      </c>
      <c r="G1300" s="38" t="s">
        <v>1271</v>
      </c>
      <c r="H1300" s="35" t="s">
        <v>1440</v>
      </c>
      <c r="I1300" s="35"/>
      <c r="J1300" s="29" t="s">
        <v>1506</v>
      </c>
      <c r="K1300" s="29" t="s">
        <v>1642</v>
      </c>
      <c r="L1300" s="29" t="s">
        <v>2781</v>
      </c>
      <c r="M1300" s="39">
        <v>48.680404151621602</v>
      </c>
      <c r="N1300" s="39">
        <v>75.83613963039015</v>
      </c>
      <c r="O1300" s="29">
        <v>44197</v>
      </c>
      <c r="P1300" s="29">
        <v>44766</v>
      </c>
      <c r="Q1300" s="40">
        <v>1.5578371</v>
      </c>
      <c r="R1300" s="39">
        <v>48.56173853524983</v>
      </c>
      <c r="S1300" s="39">
        <v>27.274401095140316</v>
      </c>
      <c r="T1300" s="39">
        <v>0</v>
      </c>
      <c r="U1300" s="39">
        <v>0</v>
      </c>
      <c r="V1300" s="39">
        <v>0</v>
      </c>
      <c r="W1300" s="29" t="s">
        <v>1357</v>
      </c>
      <c r="X1300" s="29" t="s">
        <v>258</v>
      </c>
      <c r="Y1300" s="29" t="s">
        <v>1349</v>
      </c>
      <c r="Z1300" s="41" t="s">
        <v>1349</v>
      </c>
      <c r="AA1300" s="42" t="s">
        <v>1349</v>
      </c>
      <c r="AB1300" s="29" t="s">
        <v>258</v>
      </c>
      <c r="AC1300" s="29" t="s">
        <v>258</v>
      </c>
      <c r="AD1300" s="29" t="s">
        <v>258</v>
      </c>
      <c r="AE1300" s="29" t="s">
        <v>1353</v>
      </c>
      <c r="AF1300" s="29" t="s">
        <v>2221</v>
      </c>
      <c r="AG1300" s="183" t="s">
        <v>2222</v>
      </c>
      <c r="AH1300" s="29" t="s">
        <v>1413</v>
      </c>
      <c r="AI1300" s="29" t="s">
        <v>1357</v>
      </c>
      <c r="AJ1300" s="29" t="s">
        <v>258</v>
      </c>
      <c r="AK1300" s="29" t="s">
        <v>258</v>
      </c>
      <c r="AL1300" s="29" t="s">
        <v>13326</v>
      </c>
    </row>
    <row r="1301" spans="1:38" x14ac:dyDescent="0.2">
      <c r="A1301" s="35" t="s">
        <v>16</v>
      </c>
      <c r="B1301" s="36">
        <v>5410</v>
      </c>
      <c r="C1301" s="36"/>
      <c r="D1301" s="36" t="s">
        <v>1349</v>
      </c>
      <c r="E1301" s="37" t="s">
        <v>3019</v>
      </c>
      <c r="F1301" s="38" t="s">
        <v>1269</v>
      </c>
      <c r="G1301" s="38" t="s">
        <v>1271</v>
      </c>
      <c r="H1301" s="35" t="s">
        <v>1440</v>
      </c>
      <c r="I1301" s="35"/>
      <c r="J1301" s="29" t="s">
        <v>1506</v>
      </c>
      <c r="K1301" s="29" t="s">
        <v>1642</v>
      </c>
      <c r="L1301" s="29" t="s">
        <v>2220</v>
      </c>
      <c r="M1301" s="39">
        <v>109.77154714033148</v>
      </c>
      <c r="N1301" s="39">
        <v>182.42663381245723</v>
      </c>
      <c r="O1301" s="29">
        <v>44197</v>
      </c>
      <c r="P1301" s="29">
        <v>44804</v>
      </c>
      <c r="Q1301" s="40">
        <v>1.6618754</v>
      </c>
      <c r="R1301" s="39">
        <v>109.51598904859685</v>
      </c>
      <c r="S1301" s="39">
        <v>72.910644763860361</v>
      </c>
      <c r="T1301" s="39">
        <v>0</v>
      </c>
      <c r="U1301" s="39">
        <v>0</v>
      </c>
      <c r="V1301" s="39">
        <v>0</v>
      </c>
      <c r="W1301" s="29" t="s">
        <v>1357</v>
      </c>
      <c r="X1301" s="29" t="s">
        <v>258</v>
      </c>
      <c r="Y1301" s="29" t="s">
        <v>1349</v>
      </c>
      <c r="Z1301" s="41" t="s">
        <v>1349</v>
      </c>
      <c r="AA1301" s="42" t="s">
        <v>1349</v>
      </c>
      <c r="AB1301" s="29" t="s">
        <v>258</v>
      </c>
      <c r="AC1301" s="29" t="s">
        <v>258</v>
      </c>
      <c r="AD1301" s="29" t="s">
        <v>258</v>
      </c>
      <c r="AE1301" s="29" t="s">
        <v>1353</v>
      </c>
      <c r="AF1301" s="29" t="s">
        <v>2221</v>
      </c>
      <c r="AG1301" s="183" t="s">
        <v>2222</v>
      </c>
      <c r="AH1301" s="29" t="s">
        <v>1413</v>
      </c>
      <c r="AI1301" s="29" t="s">
        <v>1357</v>
      </c>
      <c r="AJ1301" s="29" t="s">
        <v>258</v>
      </c>
      <c r="AK1301" s="29" t="s">
        <v>258</v>
      </c>
      <c r="AL1301" s="29" t="s">
        <v>13326</v>
      </c>
    </row>
    <row r="1302" spans="1:38" x14ac:dyDescent="0.2">
      <c r="A1302" s="35" t="s">
        <v>16</v>
      </c>
      <c r="B1302" s="36">
        <v>5412</v>
      </c>
      <c r="C1302" s="36"/>
      <c r="D1302" s="36" t="s">
        <v>1349</v>
      </c>
      <c r="E1302" s="37" t="s">
        <v>3020</v>
      </c>
      <c r="F1302" s="38" t="s">
        <v>1269</v>
      </c>
      <c r="G1302" s="38" t="s">
        <v>1271</v>
      </c>
      <c r="H1302" s="35" t="s">
        <v>1440</v>
      </c>
      <c r="I1302" s="35"/>
      <c r="J1302" s="29" t="s">
        <v>1371</v>
      </c>
      <c r="K1302" s="29" t="s">
        <v>1371</v>
      </c>
      <c r="L1302" s="29" t="s">
        <v>1384</v>
      </c>
      <c r="M1302" s="39">
        <v>92.959765621510059</v>
      </c>
      <c r="N1302" s="39">
        <v>107.40320328542094</v>
      </c>
      <c r="O1302" s="29">
        <v>44197</v>
      </c>
      <c r="P1302" s="29">
        <v>44619</v>
      </c>
      <c r="Q1302" s="40">
        <v>1.155373</v>
      </c>
      <c r="R1302" s="39">
        <v>92.676522929500337</v>
      </c>
      <c r="S1302" s="39">
        <v>14.726680355920601</v>
      </c>
      <c r="T1302" s="39">
        <v>0</v>
      </c>
      <c r="U1302" s="39">
        <v>0</v>
      </c>
      <c r="V1302" s="39">
        <v>0</v>
      </c>
      <c r="W1302" s="29" t="s">
        <v>1357</v>
      </c>
      <c r="X1302" s="29" t="s">
        <v>258</v>
      </c>
      <c r="Y1302" s="29" t="s">
        <v>1349</v>
      </c>
      <c r="Z1302" s="41" t="s">
        <v>1349</v>
      </c>
      <c r="AA1302" s="42" t="s">
        <v>1349</v>
      </c>
      <c r="AB1302" s="29" t="s">
        <v>258</v>
      </c>
      <c r="AC1302" s="29" t="s">
        <v>258</v>
      </c>
      <c r="AD1302" s="29" t="s">
        <v>265</v>
      </c>
      <c r="AE1302" s="29" t="s">
        <v>1353</v>
      </c>
      <c r="AF1302" s="29" t="s">
        <v>1368</v>
      </c>
      <c r="AG1302" s="183" t="s">
        <v>1369</v>
      </c>
      <c r="AH1302" s="29" t="s">
        <v>1413</v>
      </c>
      <c r="AI1302" s="29" t="s">
        <v>1357</v>
      </c>
      <c r="AJ1302" s="29" t="s">
        <v>258</v>
      </c>
      <c r="AK1302" s="29" t="s">
        <v>258</v>
      </c>
      <c r="AL1302" s="29" t="s">
        <v>13326</v>
      </c>
    </row>
    <row r="1303" spans="1:38" x14ac:dyDescent="0.2">
      <c r="A1303" s="35" t="s">
        <v>16</v>
      </c>
      <c r="B1303" s="36">
        <v>5414</v>
      </c>
      <c r="C1303" s="36"/>
      <c r="D1303" s="36" t="s">
        <v>1349</v>
      </c>
      <c r="E1303" s="37" t="s">
        <v>3021</v>
      </c>
      <c r="F1303" s="38" t="s">
        <v>1269</v>
      </c>
      <c r="G1303" s="38" t="s">
        <v>1271</v>
      </c>
      <c r="H1303" s="35" t="s">
        <v>1440</v>
      </c>
      <c r="I1303" s="35"/>
      <c r="J1303" s="29" t="s">
        <v>1506</v>
      </c>
      <c r="K1303" s="29" t="s">
        <v>1642</v>
      </c>
      <c r="L1303" s="29" t="s">
        <v>2220</v>
      </c>
      <c r="M1303" s="39">
        <v>109.77154714033148</v>
      </c>
      <c r="N1303" s="39">
        <v>182.42663381245723</v>
      </c>
      <c r="O1303" s="29">
        <v>44197</v>
      </c>
      <c r="P1303" s="29">
        <v>44804</v>
      </c>
      <c r="Q1303" s="40">
        <v>1.6618754</v>
      </c>
      <c r="R1303" s="39">
        <v>109.51598904859685</v>
      </c>
      <c r="S1303" s="39">
        <v>72.910644763860361</v>
      </c>
      <c r="T1303" s="39">
        <v>0</v>
      </c>
      <c r="U1303" s="39">
        <v>0</v>
      </c>
      <c r="V1303" s="39">
        <v>0</v>
      </c>
      <c r="W1303" s="29" t="s">
        <v>1357</v>
      </c>
      <c r="X1303" s="29" t="s">
        <v>258</v>
      </c>
      <c r="Y1303" s="29" t="s">
        <v>1349</v>
      </c>
      <c r="Z1303" s="41" t="s">
        <v>1349</v>
      </c>
      <c r="AA1303" s="42" t="s">
        <v>1349</v>
      </c>
      <c r="AB1303" s="29" t="s">
        <v>258</v>
      </c>
      <c r="AC1303" s="29" t="s">
        <v>258</v>
      </c>
      <c r="AD1303" s="29" t="s">
        <v>258</v>
      </c>
      <c r="AE1303" s="29" t="s">
        <v>1353</v>
      </c>
      <c r="AF1303" s="29" t="s">
        <v>2221</v>
      </c>
      <c r="AG1303" s="183" t="s">
        <v>2222</v>
      </c>
      <c r="AH1303" s="29" t="s">
        <v>1413</v>
      </c>
      <c r="AI1303" s="29" t="s">
        <v>1357</v>
      </c>
      <c r="AJ1303" s="29" t="s">
        <v>258</v>
      </c>
      <c r="AK1303" s="29" t="s">
        <v>258</v>
      </c>
      <c r="AL1303" s="29" t="s">
        <v>13326</v>
      </c>
    </row>
    <row r="1304" spans="1:38" x14ac:dyDescent="0.2">
      <c r="A1304" s="35" t="s">
        <v>16</v>
      </c>
      <c r="B1304" s="36">
        <v>5415</v>
      </c>
      <c r="C1304" s="36"/>
      <c r="D1304" s="36" t="s">
        <v>1349</v>
      </c>
      <c r="E1304" s="37" t="s">
        <v>3022</v>
      </c>
      <c r="F1304" s="38" t="s">
        <v>1269</v>
      </c>
      <c r="G1304" s="38" t="s">
        <v>1273</v>
      </c>
      <c r="H1304" s="35" t="s">
        <v>986</v>
      </c>
      <c r="I1304" s="35"/>
      <c r="J1304" s="29" t="s">
        <v>274</v>
      </c>
      <c r="K1304" s="29" t="s">
        <v>303</v>
      </c>
      <c r="L1304" s="29" t="s">
        <v>2271</v>
      </c>
      <c r="M1304" s="39">
        <v>74.123020256765656</v>
      </c>
      <c r="N1304" s="39">
        <v>366.50560985626282</v>
      </c>
      <c r="O1304" s="29">
        <v>44197</v>
      </c>
      <c r="P1304" s="29">
        <v>46003</v>
      </c>
      <c r="Q1304" s="40">
        <v>4.9445585000000003</v>
      </c>
      <c r="R1304" s="39">
        <v>74.031293634496919</v>
      </c>
      <c r="S1304" s="39">
        <v>74.031293634496919</v>
      </c>
      <c r="T1304" s="39">
        <v>74.031293634496919</v>
      </c>
      <c r="U1304" s="39">
        <v>74.234119096509232</v>
      </c>
      <c r="V1304" s="39">
        <v>70.177609856262819</v>
      </c>
      <c r="W1304" s="29" t="s">
        <v>265</v>
      </c>
      <c r="X1304" s="29" t="s">
        <v>11773</v>
      </c>
      <c r="Y1304" s="29">
        <v>45174</v>
      </c>
      <c r="Z1304" s="41" t="s">
        <v>11757</v>
      </c>
      <c r="AA1304" s="42" t="s">
        <v>1349</v>
      </c>
      <c r="AB1304" s="29" t="s">
        <v>258</v>
      </c>
      <c r="AC1304" s="29" t="s">
        <v>265</v>
      </c>
      <c r="AD1304" s="29" t="s">
        <v>265</v>
      </c>
      <c r="AE1304" s="29" t="s">
        <v>1367</v>
      </c>
      <c r="AF1304" s="29" t="s">
        <v>1368</v>
      </c>
      <c r="AG1304" s="183" t="s">
        <v>1369</v>
      </c>
      <c r="AH1304" s="29" t="s">
        <v>1356</v>
      </c>
      <c r="AI1304" s="29" t="s">
        <v>265</v>
      </c>
      <c r="AJ1304" s="29" t="s">
        <v>258</v>
      </c>
      <c r="AK1304" s="29" t="s">
        <v>258</v>
      </c>
      <c r="AL1304" s="29" t="s">
        <v>13327</v>
      </c>
    </row>
    <row r="1305" spans="1:38" x14ac:dyDescent="0.2">
      <c r="A1305" s="35" t="s">
        <v>16</v>
      </c>
      <c r="B1305" s="36">
        <v>5416</v>
      </c>
      <c r="C1305" s="36"/>
      <c r="D1305" s="36" t="s">
        <v>1349</v>
      </c>
      <c r="E1305" s="37" t="s">
        <v>3023</v>
      </c>
      <c r="F1305" s="38" t="s">
        <v>1269</v>
      </c>
      <c r="G1305" s="38" t="s">
        <v>1273</v>
      </c>
      <c r="H1305" s="35" t="s">
        <v>986</v>
      </c>
      <c r="I1305" s="35"/>
      <c r="J1305" s="29" t="s">
        <v>274</v>
      </c>
      <c r="K1305" s="29" t="s">
        <v>303</v>
      </c>
      <c r="L1305" s="29" t="s">
        <v>2271</v>
      </c>
      <c r="M1305" s="39">
        <v>75.348698556683829</v>
      </c>
      <c r="N1305" s="39">
        <v>372.5660479123888</v>
      </c>
      <c r="O1305" s="29">
        <v>44197</v>
      </c>
      <c r="P1305" s="29">
        <v>46003</v>
      </c>
      <c r="Q1305" s="40">
        <v>4.9445585000000003</v>
      </c>
      <c r="R1305" s="39">
        <v>75.25545516769337</v>
      </c>
      <c r="S1305" s="39">
        <v>75.25545516769337</v>
      </c>
      <c r="T1305" s="39">
        <v>75.25545516769337</v>
      </c>
      <c r="U1305" s="39">
        <v>75.461634496919913</v>
      </c>
      <c r="V1305" s="39">
        <v>71.338047912388774</v>
      </c>
      <c r="W1305" s="29" t="s">
        <v>265</v>
      </c>
      <c r="X1305" s="29" t="s">
        <v>11773</v>
      </c>
      <c r="Y1305" s="29">
        <v>45174</v>
      </c>
      <c r="Z1305" s="41" t="s">
        <v>11757</v>
      </c>
      <c r="AA1305" s="42" t="s">
        <v>1349</v>
      </c>
      <c r="AB1305" s="29" t="s">
        <v>258</v>
      </c>
      <c r="AC1305" s="29" t="s">
        <v>265</v>
      </c>
      <c r="AD1305" s="29" t="s">
        <v>265</v>
      </c>
      <c r="AE1305" s="29" t="s">
        <v>1367</v>
      </c>
      <c r="AF1305" s="29" t="s">
        <v>1368</v>
      </c>
      <c r="AG1305" s="183" t="s">
        <v>1369</v>
      </c>
      <c r="AH1305" s="29" t="s">
        <v>1356</v>
      </c>
      <c r="AI1305" s="29" t="s">
        <v>265</v>
      </c>
      <c r="AJ1305" s="29" t="s">
        <v>258</v>
      </c>
      <c r="AK1305" s="29" t="s">
        <v>258</v>
      </c>
      <c r="AL1305" s="29" t="s">
        <v>13327</v>
      </c>
    </row>
    <row r="1306" spans="1:38" x14ac:dyDescent="0.2">
      <c r="A1306" s="35" t="s">
        <v>16</v>
      </c>
      <c r="B1306" s="36">
        <v>5418</v>
      </c>
      <c r="C1306" s="36"/>
      <c r="D1306" s="36" t="s">
        <v>1349</v>
      </c>
      <c r="E1306" s="37" t="s">
        <v>3024</v>
      </c>
      <c r="F1306" s="38" t="s">
        <v>1269</v>
      </c>
      <c r="G1306" s="38" t="s">
        <v>1271</v>
      </c>
      <c r="H1306" s="35" t="s">
        <v>1440</v>
      </c>
      <c r="I1306" s="35"/>
      <c r="J1306" s="29" t="s">
        <v>263</v>
      </c>
      <c r="K1306" s="29" t="s">
        <v>264</v>
      </c>
      <c r="L1306" s="29" t="s">
        <v>1394</v>
      </c>
      <c r="M1306" s="39">
        <v>14.108006123937896</v>
      </c>
      <c r="N1306" s="39">
        <v>17.53603011635866</v>
      </c>
      <c r="O1306" s="29">
        <v>44197</v>
      </c>
      <c r="P1306" s="29">
        <v>44651</v>
      </c>
      <c r="Q1306" s="40">
        <v>1.2429843</v>
      </c>
      <c r="R1306" s="39">
        <v>14.067364818617385</v>
      </c>
      <c r="S1306" s="39">
        <v>3.4686652977412731</v>
      </c>
      <c r="T1306" s="39">
        <v>0</v>
      </c>
      <c r="U1306" s="39">
        <v>0</v>
      </c>
      <c r="V1306" s="39">
        <v>0</v>
      </c>
      <c r="W1306" s="29" t="s">
        <v>1357</v>
      </c>
      <c r="X1306" s="29" t="s">
        <v>258</v>
      </c>
      <c r="Y1306" s="29" t="s">
        <v>1349</v>
      </c>
      <c r="Z1306" s="41" t="s">
        <v>1349</v>
      </c>
      <c r="AA1306" s="42" t="s">
        <v>1349</v>
      </c>
      <c r="AB1306" s="29" t="s">
        <v>258</v>
      </c>
      <c r="AC1306" s="29" t="s">
        <v>258</v>
      </c>
      <c r="AD1306" s="29" t="s">
        <v>265</v>
      </c>
      <c r="AE1306" s="29" t="s">
        <v>1367</v>
      </c>
      <c r="AF1306" s="29" t="s">
        <v>1368</v>
      </c>
      <c r="AG1306" s="183" t="s">
        <v>1369</v>
      </c>
      <c r="AH1306" s="29" t="s">
        <v>1413</v>
      </c>
      <c r="AI1306" s="29" t="s">
        <v>1357</v>
      </c>
      <c r="AJ1306" s="29" t="s">
        <v>258</v>
      </c>
      <c r="AK1306" s="29" t="s">
        <v>258</v>
      </c>
      <c r="AL1306" s="29" t="s">
        <v>13326</v>
      </c>
    </row>
    <row r="1307" spans="1:38" x14ac:dyDescent="0.2">
      <c r="A1307" s="35" t="s">
        <v>16</v>
      </c>
      <c r="B1307" s="36">
        <v>5422</v>
      </c>
      <c r="C1307" s="36"/>
      <c r="D1307" s="36" t="s">
        <v>1349</v>
      </c>
      <c r="E1307" s="37" t="s">
        <v>3025</v>
      </c>
      <c r="F1307" s="38" t="s">
        <v>1269</v>
      </c>
      <c r="G1307" s="38" t="s">
        <v>1271</v>
      </c>
      <c r="H1307" s="35" t="s">
        <v>1440</v>
      </c>
      <c r="I1307" s="35"/>
      <c r="J1307" s="29" t="s">
        <v>1528</v>
      </c>
      <c r="K1307" s="29" t="s">
        <v>1529</v>
      </c>
      <c r="L1307" s="29" t="s">
        <v>1530</v>
      </c>
      <c r="M1307" s="39">
        <v>127.88813774424695</v>
      </c>
      <c r="N1307" s="39">
        <v>138.65489938398358</v>
      </c>
      <c r="O1307" s="29">
        <v>44197</v>
      </c>
      <c r="P1307" s="29">
        <v>44593</v>
      </c>
      <c r="Q1307" s="40">
        <v>1.0841889</v>
      </c>
      <c r="R1307" s="39">
        <v>127.47868583162219</v>
      </c>
      <c r="S1307" s="39">
        <v>11.176213552361396</v>
      </c>
      <c r="T1307" s="39">
        <v>0</v>
      </c>
      <c r="U1307" s="39">
        <v>0</v>
      </c>
      <c r="V1307" s="39">
        <v>0</v>
      </c>
      <c r="W1307" s="29" t="s">
        <v>1357</v>
      </c>
      <c r="X1307" s="29" t="s">
        <v>258</v>
      </c>
      <c r="Y1307" s="29" t="s">
        <v>1349</v>
      </c>
      <c r="Z1307" s="41" t="s">
        <v>1349</v>
      </c>
      <c r="AA1307" s="42" t="s">
        <v>1349</v>
      </c>
      <c r="AB1307" s="29" t="s">
        <v>258</v>
      </c>
      <c r="AC1307" s="29" t="s">
        <v>258</v>
      </c>
      <c r="AD1307" s="29" t="s">
        <v>258</v>
      </c>
      <c r="AE1307" s="29" t="s">
        <v>1353</v>
      </c>
      <c r="AF1307" s="29" t="s">
        <v>1531</v>
      </c>
      <c r="AG1307" s="183" t="s">
        <v>1532</v>
      </c>
      <c r="AH1307" s="29" t="s">
        <v>1413</v>
      </c>
      <c r="AI1307" s="29" t="s">
        <v>1357</v>
      </c>
      <c r="AJ1307" s="29" t="s">
        <v>258</v>
      </c>
      <c r="AK1307" s="29" t="s">
        <v>258</v>
      </c>
      <c r="AL1307" s="29" t="s">
        <v>13326</v>
      </c>
    </row>
    <row r="1308" spans="1:38" x14ac:dyDescent="0.2">
      <c r="A1308" s="35" t="s">
        <v>16</v>
      </c>
      <c r="B1308" s="36">
        <v>5425</v>
      </c>
      <c r="C1308" s="36"/>
      <c r="D1308" s="36" t="s">
        <v>1349</v>
      </c>
      <c r="E1308" s="37" t="s">
        <v>3026</v>
      </c>
      <c r="F1308" s="38" t="s">
        <v>1269</v>
      </c>
      <c r="G1308" s="38" t="s">
        <v>1273</v>
      </c>
      <c r="H1308" s="35" t="s">
        <v>1393</v>
      </c>
      <c r="I1308" s="35"/>
      <c r="J1308" s="29" t="s">
        <v>1371</v>
      </c>
      <c r="K1308" s="29" t="s">
        <v>1371</v>
      </c>
      <c r="L1308" s="29" t="s">
        <v>1366</v>
      </c>
      <c r="M1308" s="39">
        <v>5.7389460109278545</v>
      </c>
      <c r="N1308" s="39">
        <v>9.0503299110198494</v>
      </c>
      <c r="O1308" s="29">
        <v>44197</v>
      </c>
      <c r="P1308" s="29">
        <v>44773</v>
      </c>
      <c r="Q1308" s="40">
        <v>1.5770021000000001</v>
      </c>
      <c r="R1308" s="39">
        <v>5.72507871321013</v>
      </c>
      <c r="S1308" s="39">
        <v>3.3252511978097195</v>
      </c>
      <c r="T1308" s="39">
        <v>0</v>
      </c>
      <c r="U1308" s="39">
        <v>0</v>
      </c>
      <c r="V1308" s="39">
        <v>0</v>
      </c>
      <c r="W1308" s="29" t="s">
        <v>265</v>
      </c>
      <c r="X1308" s="29" t="s">
        <v>11773</v>
      </c>
      <c r="Y1308" s="29">
        <v>45259</v>
      </c>
      <c r="Z1308" s="41" t="s">
        <v>11759</v>
      </c>
      <c r="AA1308" s="42" t="s">
        <v>1349</v>
      </c>
      <c r="AB1308" s="29" t="s">
        <v>258</v>
      </c>
      <c r="AC1308" s="29" t="s">
        <v>258</v>
      </c>
      <c r="AD1308" s="29" t="s">
        <v>265</v>
      </c>
      <c r="AE1308" s="29" t="s">
        <v>1367</v>
      </c>
      <c r="AF1308" s="29" t="s">
        <v>1368</v>
      </c>
      <c r="AG1308" s="183" t="s">
        <v>1369</v>
      </c>
      <c r="AH1308" s="29" t="s">
        <v>1413</v>
      </c>
      <c r="AI1308" s="29" t="s">
        <v>1357</v>
      </c>
      <c r="AJ1308" s="29" t="s">
        <v>258</v>
      </c>
      <c r="AK1308" s="29" t="s">
        <v>258</v>
      </c>
      <c r="AL1308" s="29" t="s">
        <v>13327</v>
      </c>
    </row>
    <row r="1309" spans="1:38" x14ac:dyDescent="0.2">
      <c r="A1309" s="35" t="s">
        <v>16</v>
      </c>
      <c r="B1309" s="36">
        <v>5430</v>
      </c>
      <c r="C1309" s="36"/>
      <c r="D1309" s="36" t="s">
        <v>1349</v>
      </c>
      <c r="E1309" s="37" t="s">
        <v>3027</v>
      </c>
      <c r="F1309" s="38" t="s">
        <v>1275</v>
      </c>
      <c r="G1309" s="38" t="s">
        <v>1893</v>
      </c>
      <c r="H1309" s="35" t="s">
        <v>3028</v>
      </c>
      <c r="I1309" s="35"/>
      <c r="J1309" s="29" t="s">
        <v>1492</v>
      </c>
      <c r="K1309" s="29" t="s">
        <v>2426</v>
      </c>
      <c r="L1309" s="29" t="s">
        <v>2427</v>
      </c>
      <c r="M1309" s="39">
        <v>583.31400739584979</v>
      </c>
      <c r="N1309" s="39">
        <v>606.87015195071865</v>
      </c>
      <c r="O1309" s="29">
        <v>44197</v>
      </c>
      <c r="P1309" s="29">
        <v>44577</v>
      </c>
      <c r="Q1309" s="40">
        <v>1.0403833</v>
      </c>
      <c r="R1309" s="39">
        <v>581.38479123887748</v>
      </c>
      <c r="S1309" s="39">
        <v>25.485360711841206</v>
      </c>
      <c r="T1309" s="39">
        <v>0</v>
      </c>
      <c r="U1309" s="39">
        <v>0</v>
      </c>
      <c r="V1309" s="39">
        <v>0</v>
      </c>
      <c r="W1309" s="29" t="s">
        <v>1357</v>
      </c>
      <c r="X1309" s="29" t="s">
        <v>258</v>
      </c>
      <c r="Y1309" s="29" t="s">
        <v>1349</v>
      </c>
      <c r="Z1309" s="41" t="s">
        <v>1349</v>
      </c>
      <c r="AA1309" s="42" t="s">
        <v>1349</v>
      </c>
      <c r="AB1309" s="29" t="s">
        <v>258</v>
      </c>
      <c r="AC1309" s="29" t="s">
        <v>258</v>
      </c>
      <c r="AD1309" s="29" t="s">
        <v>258</v>
      </c>
      <c r="AE1309" s="29" t="s">
        <v>1353</v>
      </c>
      <c r="AF1309" s="29" t="s">
        <v>1495</v>
      </c>
      <c r="AG1309" s="183" t="s">
        <v>1496</v>
      </c>
      <c r="AH1309" s="29" t="s">
        <v>1413</v>
      </c>
      <c r="AI1309" s="29" t="s">
        <v>1357</v>
      </c>
      <c r="AJ1309" s="29" t="s">
        <v>258</v>
      </c>
      <c r="AK1309" s="29" t="s">
        <v>258</v>
      </c>
      <c r="AL1309" s="29" t="s">
        <v>13326</v>
      </c>
    </row>
    <row r="1310" spans="1:38" x14ac:dyDescent="0.2">
      <c r="A1310" s="35" t="s">
        <v>16</v>
      </c>
      <c r="B1310" s="36">
        <v>5431</v>
      </c>
      <c r="C1310" s="36"/>
      <c r="D1310" s="36" t="s">
        <v>1349</v>
      </c>
      <c r="E1310" s="37" t="s">
        <v>3029</v>
      </c>
      <c r="F1310" s="38" t="s">
        <v>1269</v>
      </c>
      <c r="G1310" s="38" t="s">
        <v>1271</v>
      </c>
      <c r="H1310" s="35" t="s">
        <v>1440</v>
      </c>
      <c r="I1310" s="35"/>
      <c r="J1310" s="29" t="s">
        <v>263</v>
      </c>
      <c r="K1310" s="29" t="s">
        <v>264</v>
      </c>
      <c r="L1310" s="29" t="s">
        <v>1394</v>
      </c>
      <c r="M1310" s="39">
        <v>11.78189386893613</v>
      </c>
      <c r="N1310" s="39">
        <v>14.644709103353868</v>
      </c>
      <c r="O1310" s="29">
        <v>44197</v>
      </c>
      <c r="P1310" s="29">
        <v>44651</v>
      </c>
      <c r="Q1310" s="40">
        <v>1.2429843</v>
      </c>
      <c r="R1310" s="39">
        <v>11.747953456536619</v>
      </c>
      <c r="S1310" s="39">
        <v>2.8967556468172484</v>
      </c>
      <c r="T1310" s="39">
        <v>0</v>
      </c>
      <c r="U1310" s="39">
        <v>0</v>
      </c>
      <c r="V1310" s="39">
        <v>0</v>
      </c>
      <c r="W1310" s="29" t="s">
        <v>1357</v>
      </c>
      <c r="X1310" s="29" t="s">
        <v>258</v>
      </c>
      <c r="Y1310" s="29" t="s">
        <v>1349</v>
      </c>
      <c r="Z1310" s="41" t="s">
        <v>1349</v>
      </c>
      <c r="AA1310" s="42" t="s">
        <v>1349</v>
      </c>
      <c r="AB1310" s="29" t="s">
        <v>258</v>
      </c>
      <c r="AC1310" s="29" t="s">
        <v>258</v>
      </c>
      <c r="AD1310" s="29" t="s">
        <v>265</v>
      </c>
      <c r="AE1310" s="29" t="s">
        <v>1367</v>
      </c>
      <c r="AF1310" s="29" t="s">
        <v>1368</v>
      </c>
      <c r="AG1310" s="183" t="s">
        <v>1369</v>
      </c>
      <c r="AH1310" s="29" t="s">
        <v>1413</v>
      </c>
      <c r="AI1310" s="29" t="s">
        <v>1357</v>
      </c>
      <c r="AJ1310" s="29" t="s">
        <v>258</v>
      </c>
      <c r="AK1310" s="29" t="s">
        <v>258</v>
      </c>
      <c r="AL1310" s="29" t="s">
        <v>13326</v>
      </c>
    </row>
    <row r="1311" spans="1:38" x14ac:dyDescent="0.2">
      <c r="A1311" s="35" t="s">
        <v>16</v>
      </c>
      <c r="B1311" s="36">
        <v>5433</v>
      </c>
      <c r="C1311" s="36"/>
      <c r="D1311" s="36" t="s">
        <v>1349</v>
      </c>
      <c r="E1311" s="37" t="s">
        <v>3030</v>
      </c>
      <c r="F1311" s="38" t="s">
        <v>1269</v>
      </c>
      <c r="G1311" s="38" t="s">
        <v>1273</v>
      </c>
      <c r="H1311" s="35" t="s">
        <v>1393</v>
      </c>
      <c r="I1311" s="35"/>
      <c r="J1311" s="29" t="s">
        <v>1371</v>
      </c>
      <c r="K1311" s="29" t="s">
        <v>1371</v>
      </c>
      <c r="L1311" s="29" t="s">
        <v>1366</v>
      </c>
      <c r="M1311" s="39">
        <v>12.619687527112609</v>
      </c>
      <c r="N1311" s="39">
        <v>22.112525667351129</v>
      </c>
      <c r="O1311" s="29">
        <v>44197</v>
      </c>
      <c r="P1311" s="29">
        <v>44837</v>
      </c>
      <c r="Q1311" s="40">
        <v>1.7522245000000001</v>
      </c>
      <c r="R1311" s="39">
        <v>12.591375770020534</v>
      </c>
      <c r="S1311" s="39">
        <v>9.521149897330595</v>
      </c>
      <c r="T1311" s="39">
        <v>0</v>
      </c>
      <c r="U1311" s="39">
        <v>0</v>
      </c>
      <c r="V1311" s="39">
        <v>0</v>
      </c>
      <c r="W1311" s="29" t="s">
        <v>265</v>
      </c>
      <c r="X1311" s="29" t="s">
        <v>11773</v>
      </c>
      <c r="Y1311" s="29">
        <v>45259</v>
      </c>
      <c r="Z1311" s="41" t="s">
        <v>11759</v>
      </c>
      <c r="AA1311" s="42" t="s">
        <v>1349</v>
      </c>
      <c r="AB1311" s="29" t="s">
        <v>258</v>
      </c>
      <c r="AC1311" s="29" t="s">
        <v>258</v>
      </c>
      <c r="AD1311" s="29" t="s">
        <v>265</v>
      </c>
      <c r="AE1311" s="29" t="s">
        <v>1367</v>
      </c>
      <c r="AF1311" s="29" t="s">
        <v>1368</v>
      </c>
      <c r="AG1311" s="183" t="s">
        <v>1369</v>
      </c>
      <c r="AH1311" s="29" t="s">
        <v>1413</v>
      </c>
      <c r="AI1311" s="29" t="s">
        <v>1357</v>
      </c>
      <c r="AJ1311" s="29" t="s">
        <v>258</v>
      </c>
      <c r="AK1311" s="29" t="s">
        <v>258</v>
      </c>
      <c r="AL1311" s="29" t="s">
        <v>13327</v>
      </c>
    </row>
    <row r="1312" spans="1:38" x14ac:dyDescent="0.2">
      <c r="A1312" s="35" t="s">
        <v>16</v>
      </c>
      <c r="B1312" s="36">
        <v>5434</v>
      </c>
      <c r="C1312" s="36"/>
      <c r="D1312" s="36" t="s">
        <v>1349</v>
      </c>
      <c r="E1312" s="37" t="s">
        <v>3031</v>
      </c>
      <c r="F1312" s="38" t="s">
        <v>1262</v>
      </c>
      <c r="G1312" s="38" t="s">
        <v>1264</v>
      </c>
      <c r="H1312" s="35" t="s">
        <v>306</v>
      </c>
      <c r="I1312" s="35"/>
      <c r="J1312" s="29" t="s">
        <v>274</v>
      </c>
      <c r="K1312" s="29" t="s">
        <v>1583</v>
      </c>
      <c r="L1312" s="29" t="s">
        <v>3032</v>
      </c>
      <c r="M1312" s="39">
        <v>62.573718167889368</v>
      </c>
      <c r="N1312" s="39">
        <v>124.89045859000684</v>
      </c>
      <c r="O1312" s="29">
        <v>44197</v>
      </c>
      <c r="P1312" s="29">
        <v>44926</v>
      </c>
      <c r="Q1312" s="40">
        <v>1.9958932</v>
      </c>
      <c r="R1312" s="39">
        <v>62.445229295003422</v>
      </c>
      <c r="S1312" s="39">
        <v>62.445229295003422</v>
      </c>
      <c r="T1312" s="39">
        <v>0</v>
      </c>
      <c r="U1312" s="39">
        <v>0</v>
      </c>
      <c r="V1312" s="39">
        <v>0</v>
      </c>
      <c r="W1312" s="29" t="s">
        <v>1357</v>
      </c>
      <c r="X1312" s="29" t="s">
        <v>258</v>
      </c>
      <c r="Y1312" s="29" t="s">
        <v>1349</v>
      </c>
      <c r="Z1312" s="41" t="s">
        <v>1349</v>
      </c>
      <c r="AA1312" s="42" t="s">
        <v>1349</v>
      </c>
      <c r="AB1312" s="29" t="s">
        <v>258</v>
      </c>
      <c r="AC1312" s="29" t="s">
        <v>258</v>
      </c>
      <c r="AD1312" s="29" t="s">
        <v>258</v>
      </c>
      <c r="AE1312" s="29" t="s">
        <v>1353</v>
      </c>
      <c r="AF1312" s="29" t="s">
        <v>1361</v>
      </c>
      <c r="AG1312" s="183" t="s">
        <v>1362</v>
      </c>
      <c r="AH1312" s="29" t="s">
        <v>1413</v>
      </c>
      <c r="AI1312" s="29" t="s">
        <v>1357</v>
      </c>
      <c r="AJ1312" s="29" t="s">
        <v>258</v>
      </c>
      <c r="AK1312" s="29" t="s">
        <v>258</v>
      </c>
      <c r="AL1312" s="29" t="s">
        <v>13326</v>
      </c>
    </row>
    <row r="1313" spans="1:38" x14ac:dyDescent="0.2">
      <c r="A1313" s="35" t="s">
        <v>16</v>
      </c>
      <c r="B1313" s="36">
        <v>5436</v>
      </c>
      <c r="C1313" s="36"/>
      <c r="D1313" s="36" t="s">
        <v>1349</v>
      </c>
      <c r="E1313" s="37" t="s">
        <v>3033</v>
      </c>
      <c r="F1313" s="38" t="s">
        <v>1266</v>
      </c>
      <c r="G1313" s="38" t="s">
        <v>1268</v>
      </c>
      <c r="H1313" s="35" t="s">
        <v>1542</v>
      </c>
      <c r="I1313" s="35"/>
      <c r="J1313" s="29" t="s">
        <v>1482</v>
      </c>
      <c r="K1313" s="29" t="s">
        <v>1483</v>
      </c>
      <c r="L1313" s="29" t="s">
        <v>3034</v>
      </c>
      <c r="M1313" s="39">
        <v>56.231115296001526</v>
      </c>
      <c r="N1313" s="39">
        <v>95.912344969199182</v>
      </c>
      <c r="O1313" s="29">
        <v>44197</v>
      </c>
      <c r="P1313" s="29">
        <v>44820</v>
      </c>
      <c r="Q1313" s="40">
        <v>1.705681</v>
      </c>
      <c r="R1313" s="39">
        <v>56.102573579739904</v>
      </c>
      <c r="S1313" s="39">
        <v>39.809771389459272</v>
      </c>
      <c r="T1313" s="39">
        <v>0</v>
      </c>
      <c r="U1313" s="39">
        <v>0</v>
      </c>
      <c r="V1313" s="39">
        <v>0</v>
      </c>
      <c r="W1313" s="29" t="s">
        <v>1357</v>
      </c>
      <c r="X1313" s="29" t="s">
        <v>258</v>
      </c>
      <c r="Y1313" s="29" t="s">
        <v>1349</v>
      </c>
      <c r="Z1313" s="41" t="s">
        <v>1349</v>
      </c>
      <c r="AA1313" s="42" t="s">
        <v>1349</v>
      </c>
      <c r="AB1313" s="29" t="s">
        <v>258</v>
      </c>
      <c r="AC1313" s="29" t="s">
        <v>258</v>
      </c>
      <c r="AD1313" s="29" t="s">
        <v>258</v>
      </c>
      <c r="AE1313" s="29" t="s">
        <v>1353</v>
      </c>
      <c r="AF1313" s="29" t="s">
        <v>1390</v>
      </c>
      <c r="AG1313" s="183" t="s">
        <v>1391</v>
      </c>
      <c r="AH1313" s="29" t="s">
        <v>1413</v>
      </c>
      <c r="AI1313" s="29" t="s">
        <v>1357</v>
      </c>
      <c r="AJ1313" s="29" t="s">
        <v>258</v>
      </c>
      <c r="AK1313" s="29" t="s">
        <v>258</v>
      </c>
      <c r="AL1313" s="29" t="s">
        <v>13326</v>
      </c>
    </row>
    <row r="1314" spans="1:38" x14ac:dyDescent="0.2">
      <c r="A1314" s="35" t="s">
        <v>16</v>
      </c>
      <c r="B1314" s="36">
        <v>5438</v>
      </c>
      <c r="C1314" s="36"/>
      <c r="D1314" s="36" t="s">
        <v>1349</v>
      </c>
      <c r="E1314" s="37" t="s">
        <v>3035</v>
      </c>
      <c r="F1314" s="38" t="s">
        <v>1269</v>
      </c>
      <c r="G1314" s="38" t="s">
        <v>1445</v>
      </c>
      <c r="H1314" s="35" t="s">
        <v>12095</v>
      </c>
      <c r="I1314" s="35"/>
      <c r="J1314" s="29" t="s">
        <v>274</v>
      </c>
      <c r="K1314" s="29" t="s">
        <v>1583</v>
      </c>
      <c r="L1314" s="29" t="s">
        <v>1838</v>
      </c>
      <c r="M1314" s="39">
        <v>36.733639612875891</v>
      </c>
      <c r="N1314" s="39">
        <v>36.607926078028747</v>
      </c>
      <c r="O1314" s="29">
        <v>44197</v>
      </c>
      <c r="P1314" s="29">
        <v>44561</v>
      </c>
      <c r="Q1314" s="40">
        <v>0.99657770000000001</v>
      </c>
      <c r="R1314" s="39">
        <v>36.607926078028747</v>
      </c>
      <c r="S1314" s="39">
        <v>0</v>
      </c>
      <c r="T1314" s="39">
        <v>0</v>
      </c>
      <c r="U1314" s="39">
        <v>0</v>
      </c>
      <c r="V1314" s="39">
        <v>0</v>
      </c>
      <c r="W1314" s="29" t="s">
        <v>1357</v>
      </c>
      <c r="X1314" s="29" t="s">
        <v>258</v>
      </c>
      <c r="Y1314" s="29" t="s">
        <v>1349</v>
      </c>
      <c r="Z1314" s="41" t="s">
        <v>1349</v>
      </c>
      <c r="AA1314" s="42" t="s">
        <v>1349</v>
      </c>
      <c r="AB1314" s="29" t="s">
        <v>258</v>
      </c>
      <c r="AC1314" s="29" t="s">
        <v>258</v>
      </c>
      <c r="AD1314" s="29" t="s">
        <v>265</v>
      </c>
      <c r="AE1314" s="29" t="s">
        <v>1367</v>
      </c>
      <c r="AF1314" s="29" t="s">
        <v>1378</v>
      </c>
      <c r="AG1314" s="183" t="s">
        <v>1379</v>
      </c>
      <c r="AH1314" s="29" t="s">
        <v>1413</v>
      </c>
      <c r="AI1314" s="29" t="s">
        <v>1357</v>
      </c>
      <c r="AJ1314" s="29" t="s">
        <v>258</v>
      </c>
      <c r="AK1314" s="29" t="s">
        <v>258</v>
      </c>
      <c r="AL1314" s="29" t="s">
        <v>13326</v>
      </c>
    </row>
    <row r="1315" spans="1:38" x14ac:dyDescent="0.2">
      <c r="A1315" s="35" t="s">
        <v>16</v>
      </c>
      <c r="B1315" s="36">
        <v>5444</v>
      </c>
      <c r="C1315" s="36"/>
      <c r="D1315" s="36" t="s">
        <v>1349</v>
      </c>
      <c r="E1315" s="37" t="s">
        <v>3036</v>
      </c>
      <c r="F1315" s="38" t="s">
        <v>1269</v>
      </c>
      <c r="G1315" s="38" t="s">
        <v>1271</v>
      </c>
      <c r="H1315" s="35" t="s">
        <v>1440</v>
      </c>
      <c r="I1315" s="35"/>
      <c r="J1315" s="29" t="s">
        <v>1371</v>
      </c>
      <c r="K1315" s="29" t="s">
        <v>1371</v>
      </c>
      <c r="L1315" s="29" t="s">
        <v>1384</v>
      </c>
      <c r="M1315" s="39">
        <v>103.89484234839081</v>
      </c>
      <c r="N1315" s="39">
        <v>123.45067761806983</v>
      </c>
      <c r="O1315" s="29">
        <v>44197</v>
      </c>
      <c r="P1315" s="29">
        <v>44631</v>
      </c>
      <c r="Q1315" s="40">
        <v>1.1882272</v>
      </c>
      <c r="R1315" s="39">
        <v>103.58505133470227</v>
      </c>
      <c r="S1315" s="39">
        <v>19.865626283367558</v>
      </c>
      <c r="T1315" s="39">
        <v>0</v>
      </c>
      <c r="U1315" s="39">
        <v>0</v>
      </c>
      <c r="V1315" s="39">
        <v>0</v>
      </c>
      <c r="W1315" s="29" t="s">
        <v>1357</v>
      </c>
      <c r="X1315" s="29" t="s">
        <v>258</v>
      </c>
      <c r="Y1315" s="29" t="s">
        <v>1349</v>
      </c>
      <c r="Z1315" s="41" t="s">
        <v>1349</v>
      </c>
      <c r="AA1315" s="42" t="s">
        <v>1349</v>
      </c>
      <c r="AB1315" s="29" t="s">
        <v>258</v>
      </c>
      <c r="AC1315" s="29" t="s">
        <v>258</v>
      </c>
      <c r="AD1315" s="29" t="s">
        <v>265</v>
      </c>
      <c r="AE1315" s="29" t="s">
        <v>1353</v>
      </c>
      <c r="AF1315" s="29" t="s">
        <v>1368</v>
      </c>
      <c r="AG1315" s="183" t="s">
        <v>1369</v>
      </c>
      <c r="AH1315" s="29" t="s">
        <v>1413</v>
      </c>
      <c r="AI1315" s="29" t="s">
        <v>1357</v>
      </c>
      <c r="AJ1315" s="29" t="s">
        <v>258</v>
      </c>
      <c r="AK1315" s="29" t="s">
        <v>258</v>
      </c>
      <c r="AL1315" s="29" t="s">
        <v>13326</v>
      </c>
    </row>
    <row r="1316" spans="1:38" x14ac:dyDescent="0.2">
      <c r="A1316" s="35" t="s">
        <v>16</v>
      </c>
      <c r="B1316" s="36">
        <v>5446</v>
      </c>
      <c r="C1316" s="36"/>
      <c r="D1316" s="36" t="s">
        <v>1349</v>
      </c>
      <c r="E1316" s="37" t="s">
        <v>3037</v>
      </c>
      <c r="F1316" s="38" t="s">
        <v>1269</v>
      </c>
      <c r="G1316" s="38" t="s">
        <v>1271</v>
      </c>
      <c r="H1316" s="35" t="s">
        <v>1440</v>
      </c>
      <c r="I1316" s="35"/>
      <c r="J1316" s="29" t="s">
        <v>1371</v>
      </c>
      <c r="K1316" s="29" t="s">
        <v>1371</v>
      </c>
      <c r="L1316" s="29" t="s">
        <v>1384</v>
      </c>
      <c r="M1316" s="39">
        <v>102.63320629837341</v>
      </c>
      <c r="N1316" s="39">
        <v>512.81478986995205</v>
      </c>
      <c r="O1316" s="29">
        <v>44197</v>
      </c>
      <c r="P1316" s="29">
        <v>46022</v>
      </c>
      <c r="Q1316" s="40">
        <v>4.9965776999999996</v>
      </c>
      <c r="R1316" s="39">
        <v>102.50678986995209</v>
      </c>
      <c r="S1316" s="39">
        <v>102.50678986995209</v>
      </c>
      <c r="T1316" s="39">
        <v>102.50678986995209</v>
      </c>
      <c r="U1316" s="39">
        <v>102.78763039014373</v>
      </c>
      <c r="V1316" s="39">
        <v>102.50678986995209</v>
      </c>
      <c r="W1316" s="29" t="s">
        <v>265</v>
      </c>
      <c r="X1316" s="29" t="s">
        <v>11773</v>
      </c>
      <c r="Y1316" s="29">
        <v>45275</v>
      </c>
      <c r="Z1316" s="41" t="s">
        <v>11760</v>
      </c>
      <c r="AA1316" s="42" t="s">
        <v>1349</v>
      </c>
      <c r="AB1316" s="29" t="s">
        <v>258</v>
      </c>
      <c r="AC1316" s="29" t="s">
        <v>258</v>
      </c>
      <c r="AD1316" s="29" t="s">
        <v>265</v>
      </c>
      <c r="AE1316" s="29" t="s">
        <v>1353</v>
      </c>
      <c r="AF1316" s="29" t="s">
        <v>1368</v>
      </c>
      <c r="AG1316" s="183" t="s">
        <v>1369</v>
      </c>
      <c r="AH1316" s="29" t="s">
        <v>1356</v>
      </c>
      <c r="AI1316" s="29" t="s">
        <v>1357</v>
      </c>
      <c r="AJ1316" s="29" t="s">
        <v>258</v>
      </c>
      <c r="AK1316" s="29" t="s">
        <v>258</v>
      </c>
      <c r="AL1316" s="29" t="s">
        <v>13327</v>
      </c>
    </row>
    <row r="1317" spans="1:38" x14ac:dyDescent="0.2">
      <c r="A1317" s="35" t="s">
        <v>16</v>
      </c>
      <c r="B1317" s="36">
        <v>5447</v>
      </c>
      <c r="C1317" s="36"/>
      <c r="D1317" s="36" t="s">
        <v>1349</v>
      </c>
      <c r="E1317" s="37" t="s">
        <v>3038</v>
      </c>
      <c r="F1317" s="38" t="s">
        <v>1269</v>
      </c>
      <c r="G1317" s="38" t="s">
        <v>1271</v>
      </c>
      <c r="H1317" s="35" t="s">
        <v>1440</v>
      </c>
      <c r="I1317" s="35"/>
      <c r="J1317" s="29" t="s">
        <v>1506</v>
      </c>
      <c r="K1317" s="29" t="s">
        <v>1507</v>
      </c>
      <c r="L1317" s="29" t="s">
        <v>2220</v>
      </c>
      <c r="M1317" s="39">
        <v>145.56740914463163</v>
      </c>
      <c r="N1317" s="39">
        <v>290.53700205338811</v>
      </c>
      <c r="O1317" s="29">
        <v>44197</v>
      </c>
      <c r="P1317" s="29">
        <v>44926</v>
      </c>
      <c r="Q1317" s="40">
        <v>1.9958932</v>
      </c>
      <c r="R1317" s="39">
        <v>145.26850102669405</v>
      </c>
      <c r="S1317" s="39">
        <v>145.26850102669405</v>
      </c>
      <c r="T1317" s="39">
        <v>0</v>
      </c>
      <c r="U1317" s="39">
        <v>0</v>
      </c>
      <c r="V1317" s="39">
        <v>0</v>
      </c>
      <c r="W1317" s="29" t="s">
        <v>1357</v>
      </c>
      <c r="X1317" s="29" t="s">
        <v>258</v>
      </c>
      <c r="Y1317" s="29" t="s">
        <v>1349</v>
      </c>
      <c r="Z1317" s="41" t="s">
        <v>1349</v>
      </c>
      <c r="AA1317" s="42" t="s">
        <v>1349</v>
      </c>
      <c r="AB1317" s="29" t="s">
        <v>258</v>
      </c>
      <c r="AC1317" s="29" t="s">
        <v>258</v>
      </c>
      <c r="AD1317" s="29" t="s">
        <v>258</v>
      </c>
      <c r="AE1317" s="29" t="s">
        <v>1353</v>
      </c>
      <c r="AF1317" s="29" t="s">
        <v>2221</v>
      </c>
      <c r="AG1317" s="183" t="s">
        <v>2222</v>
      </c>
      <c r="AH1317" s="29" t="s">
        <v>1413</v>
      </c>
      <c r="AI1317" s="29" t="s">
        <v>1357</v>
      </c>
      <c r="AJ1317" s="29" t="s">
        <v>258</v>
      </c>
      <c r="AK1317" s="29" t="s">
        <v>258</v>
      </c>
      <c r="AL1317" s="29" t="s">
        <v>13326</v>
      </c>
    </row>
    <row r="1318" spans="1:38" x14ac:dyDescent="0.2">
      <c r="A1318" s="35" t="s">
        <v>16</v>
      </c>
      <c r="B1318" s="36">
        <v>5448</v>
      </c>
      <c r="C1318" s="36"/>
      <c r="D1318" s="36" t="s">
        <v>1349</v>
      </c>
      <c r="E1318" s="37" t="s">
        <v>3039</v>
      </c>
      <c r="F1318" s="38" t="s">
        <v>1269</v>
      </c>
      <c r="G1318" s="38" t="s">
        <v>1271</v>
      </c>
      <c r="H1318" s="35" t="s">
        <v>1440</v>
      </c>
      <c r="I1318" s="35"/>
      <c r="J1318" s="29" t="s">
        <v>1371</v>
      </c>
      <c r="K1318" s="29" t="s">
        <v>1371</v>
      </c>
      <c r="L1318" s="29" t="s">
        <v>1384</v>
      </c>
      <c r="M1318" s="39">
        <v>104.32740172983229</v>
      </c>
      <c r="N1318" s="39">
        <v>103.39909650924025</v>
      </c>
      <c r="O1318" s="29">
        <v>44197</v>
      </c>
      <c r="P1318" s="29">
        <v>44559</v>
      </c>
      <c r="Q1318" s="40">
        <v>0.99110200000000004</v>
      </c>
      <c r="R1318" s="39">
        <v>103.39909650924025</v>
      </c>
      <c r="S1318" s="39">
        <v>0</v>
      </c>
      <c r="T1318" s="39">
        <v>0</v>
      </c>
      <c r="U1318" s="39">
        <v>0</v>
      </c>
      <c r="V1318" s="39">
        <v>0</v>
      </c>
      <c r="W1318" s="29" t="s">
        <v>1357</v>
      </c>
      <c r="X1318" s="29" t="s">
        <v>258</v>
      </c>
      <c r="Y1318" s="29" t="s">
        <v>1349</v>
      </c>
      <c r="Z1318" s="41" t="s">
        <v>1349</v>
      </c>
      <c r="AA1318" s="42" t="s">
        <v>1349</v>
      </c>
      <c r="AB1318" s="29" t="s">
        <v>258</v>
      </c>
      <c r="AC1318" s="29" t="s">
        <v>258</v>
      </c>
      <c r="AD1318" s="29" t="s">
        <v>265</v>
      </c>
      <c r="AE1318" s="29" t="s">
        <v>1353</v>
      </c>
      <c r="AF1318" s="29" t="s">
        <v>1368</v>
      </c>
      <c r="AG1318" s="183" t="s">
        <v>1369</v>
      </c>
      <c r="AH1318" s="29" t="s">
        <v>1413</v>
      </c>
      <c r="AI1318" s="29" t="s">
        <v>1357</v>
      </c>
      <c r="AJ1318" s="29" t="s">
        <v>258</v>
      </c>
      <c r="AK1318" s="29" t="s">
        <v>258</v>
      </c>
      <c r="AL1318" s="29" t="s">
        <v>13326</v>
      </c>
    </row>
    <row r="1319" spans="1:38" x14ac:dyDescent="0.2">
      <c r="A1319" s="35" t="s">
        <v>16</v>
      </c>
      <c r="B1319" s="36">
        <v>5458</v>
      </c>
      <c r="C1319" s="36"/>
      <c r="D1319" s="36" t="s">
        <v>1349</v>
      </c>
      <c r="E1319" s="37" t="s">
        <v>3040</v>
      </c>
      <c r="F1319" s="38" t="s">
        <v>1269</v>
      </c>
      <c r="G1319" s="38" t="s">
        <v>1271</v>
      </c>
      <c r="H1319" s="35" t="s">
        <v>1440</v>
      </c>
      <c r="I1319" s="35"/>
      <c r="J1319" s="29" t="s">
        <v>1506</v>
      </c>
      <c r="K1319" s="29" t="s">
        <v>1507</v>
      </c>
      <c r="L1319" s="29" t="s">
        <v>2220</v>
      </c>
      <c r="M1319" s="39">
        <v>224.54231676952969</v>
      </c>
      <c r="N1319" s="39">
        <v>373.16135249828886</v>
      </c>
      <c r="O1319" s="29">
        <v>44197</v>
      </c>
      <c r="P1319" s="29">
        <v>44804</v>
      </c>
      <c r="Q1319" s="40">
        <v>1.6618754</v>
      </c>
      <c r="R1319" s="39">
        <v>224.01956194387407</v>
      </c>
      <c r="S1319" s="39">
        <v>149.14179055441477</v>
      </c>
      <c r="T1319" s="39">
        <v>0</v>
      </c>
      <c r="U1319" s="39">
        <v>0</v>
      </c>
      <c r="V1319" s="39">
        <v>0</v>
      </c>
      <c r="W1319" s="29" t="s">
        <v>1357</v>
      </c>
      <c r="X1319" s="29" t="s">
        <v>258</v>
      </c>
      <c r="Y1319" s="29" t="s">
        <v>1349</v>
      </c>
      <c r="Z1319" s="41" t="s">
        <v>1349</v>
      </c>
      <c r="AA1319" s="42" t="s">
        <v>1349</v>
      </c>
      <c r="AB1319" s="29" t="s">
        <v>258</v>
      </c>
      <c r="AC1319" s="29" t="s">
        <v>258</v>
      </c>
      <c r="AD1319" s="29" t="s">
        <v>258</v>
      </c>
      <c r="AE1319" s="29" t="s">
        <v>1353</v>
      </c>
      <c r="AF1319" s="29" t="s">
        <v>2221</v>
      </c>
      <c r="AG1319" s="183" t="s">
        <v>2222</v>
      </c>
      <c r="AH1319" s="29" t="s">
        <v>1413</v>
      </c>
      <c r="AI1319" s="29" t="s">
        <v>1357</v>
      </c>
      <c r="AJ1319" s="29" t="s">
        <v>258</v>
      </c>
      <c r="AK1319" s="29" t="s">
        <v>258</v>
      </c>
      <c r="AL1319" s="29" t="s">
        <v>13326</v>
      </c>
    </row>
    <row r="1320" spans="1:38" x14ac:dyDescent="0.2">
      <c r="A1320" s="35" t="s">
        <v>16</v>
      </c>
      <c r="B1320" s="36">
        <v>5461</v>
      </c>
      <c r="C1320" s="36"/>
      <c r="D1320" s="36" t="s">
        <v>1349</v>
      </c>
      <c r="E1320" s="37" t="s">
        <v>3041</v>
      </c>
      <c r="F1320" s="38" t="s">
        <v>1269</v>
      </c>
      <c r="G1320" s="38" t="s">
        <v>1273</v>
      </c>
      <c r="H1320" s="35" t="s">
        <v>1471</v>
      </c>
      <c r="I1320" s="35"/>
      <c r="J1320" s="29" t="s">
        <v>1387</v>
      </c>
      <c r="K1320" s="29" t="s">
        <v>1457</v>
      </c>
      <c r="L1320" s="29" t="s">
        <v>3010</v>
      </c>
      <c r="M1320" s="39">
        <v>459.12304592325671</v>
      </c>
      <c r="N1320" s="39">
        <v>570.68273785078713</v>
      </c>
      <c r="O1320" s="29">
        <v>44197</v>
      </c>
      <c r="P1320" s="29">
        <v>44651</v>
      </c>
      <c r="Q1320" s="40">
        <v>1.2429843</v>
      </c>
      <c r="R1320" s="39">
        <v>457.80043805612593</v>
      </c>
      <c r="S1320" s="39">
        <v>112.88229979466118</v>
      </c>
      <c r="T1320" s="39">
        <v>0</v>
      </c>
      <c r="U1320" s="39">
        <v>0</v>
      </c>
      <c r="V1320" s="39">
        <v>0</v>
      </c>
      <c r="W1320" s="29" t="s">
        <v>265</v>
      </c>
      <c r="X1320" s="29" t="s">
        <v>11773</v>
      </c>
      <c r="Y1320" s="29">
        <v>45118</v>
      </c>
      <c r="Z1320" s="41" t="s">
        <v>11755</v>
      </c>
      <c r="AA1320" s="42" t="s">
        <v>1349</v>
      </c>
      <c r="AB1320" s="29" t="s">
        <v>258</v>
      </c>
      <c r="AC1320" s="29" t="s">
        <v>258</v>
      </c>
      <c r="AD1320" s="29" t="s">
        <v>258</v>
      </c>
      <c r="AE1320" s="29" t="s">
        <v>1353</v>
      </c>
      <c r="AF1320" s="29" t="s">
        <v>1390</v>
      </c>
      <c r="AG1320" s="183" t="s">
        <v>1391</v>
      </c>
      <c r="AH1320" s="29" t="s">
        <v>1413</v>
      </c>
      <c r="AI1320" s="29" t="s">
        <v>1357</v>
      </c>
      <c r="AJ1320" s="29" t="s">
        <v>258</v>
      </c>
      <c r="AK1320" s="29" t="s">
        <v>258</v>
      </c>
      <c r="AL1320" s="29" t="s">
        <v>13327</v>
      </c>
    </row>
    <row r="1321" spans="1:38" x14ac:dyDescent="0.2">
      <c r="A1321" s="35" t="s">
        <v>16</v>
      </c>
      <c r="B1321" s="36">
        <v>5462</v>
      </c>
      <c r="C1321" s="36"/>
      <c r="D1321" s="36" t="s">
        <v>1349</v>
      </c>
      <c r="E1321" s="37" t="s">
        <v>3042</v>
      </c>
      <c r="F1321" s="38" t="s">
        <v>1269</v>
      </c>
      <c r="G1321" s="38" t="s">
        <v>1271</v>
      </c>
      <c r="H1321" s="35" t="s">
        <v>1440</v>
      </c>
      <c r="I1321" s="35"/>
      <c r="J1321" s="29" t="s">
        <v>1506</v>
      </c>
      <c r="K1321" s="29" t="s">
        <v>1642</v>
      </c>
      <c r="L1321" s="29" t="s">
        <v>2220</v>
      </c>
      <c r="M1321" s="39">
        <v>41.882183650664984</v>
      </c>
      <c r="N1321" s="39">
        <v>38.872169746748803</v>
      </c>
      <c r="O1321" s="29">
        <v>44197</v>
      </c>
      <c r="P1321" s="29">
        <v>44536</v>
      </c>
      <c r="Q1321" s="40">
        <v>0.92813140000000005</v>
      </c>
      <c r="R1321" s="39">
        <v>38.872169746748803</v>
      </c>
      <c r="S1321" s="39">
        <v>0</v>
      </c>
      <c r="T1321" s="39">
        <v>0</v>
      </c>
      <c r="U1321" s="39">
        <v>0</v>
      </c>
      <c r="V1321" s="39">
        <v>0</v>
      </c>
      <c r="W1321" s="29" t="s">
        <v>1357</v>
      </c>
      <c r="X1321" s="29" t="s">
        <v>258</v>
      </c>
      <c r="Y1321" s="29" t="s">
        <v>1349</v>
      </c>
      <c r="Z1321" s="41" t="s">
        <v>1349</v>
      </c>
      <c r="AA1321" s="42" t="s">
        <v>1349</v>
      </c>
      <c r="AB1321" s="29" t="s">
        <v>258</v>
      </c>
      <c r="AC1321" s="29" t="s">
        <v>258</v>
      </c>
      <c r="AD1321" s="29" t="s">
        <v>258</v>
      </c>
      <c r="AE1321" s="29" t="s">
        <v>1353</v>
      </c>
      <c r="AF1321" s="29" t="s">
        <v>2221</v>
      </c>
      <c r="AG1321" s="183" t="s">
        <v>2222</v>
      </c>
      <c r="AH1321" s="29" t="s">
        <v>1413</v>
      </c>
      <c r="AI1321" s="29" t="s">
        <v>1357</v>
      </c>
      <c r="AJ1321" s="29" t="s">
        <v>258</v>
      </c>
      <c r="AK1321" s="29" t="s">
        <v>258</v>
      </c>
      <c r="AL1321" s="29" t="s">
        <v>13326</v>
      </c>
    </row>
    <row r="1322" spans="1:38" x14ac:dyDescent="0.2">
      <c r="A1322" s="35" t="s">
        <v>16</v>
      </c>
      <c r="B1322" s="36">
        <v>5464</v>
      </c>
      <c r="C1322" s="36"/>
      <c r="D1322" s="36" t="s">
        <v>1349</v>
      </c>
      <c r="E1322" s="37" t="s">
        <v>3043</v>
      </c>
      <c r="F1322" s="38" t="s">
        <v>1269</v>
      </c>
      <c r="G1322" s="38" t="s">
        <v>1271</v>
      </c>
      <c r="H1322" s="35" t="s">
        <v>1440</v>
      </c>
      <c r="I1322" s="35"/>
      <c r="J1322" s="29" t="s">
        <v>1506</v>
      </c>
      <c r="K1322" s="29" t="s">
        <v>1642</v>
      </c>
      <c r="L1322" s="29" t="s">
        <v>2220</v>
      </c>
      <c r="M1322" s="39">
        <v>44.329480711384171</v>
      </c>
      <c r="N1322" s="39">
        <v>77.311101984941814</v>
      </c>
      <c r="O1322" s="29">
        <v>44197</v>
      </c>
      <c r="P1322" s="29">
        <v>44834</v>
      </c>
      <c r="Q1322" s="40">
        <v>1.744011</v>
      </c>
      <c r="R1322" s="39">
        <v>44.229705681040379</v>
      </c>
      <c r="S1322" s="39">
        <v>33.081396303901435</v>
      </c>
      <c r="T1322" s="39">
        <v>0</v>
      </c>
      <c r="U1322" s="39">
        <v>0</v>
      </c>
      <c r="V1322" s="39">
        <v>0</v>
      </c>
      <c r="W1322" s="29" t="s">
        <v>1357</v>
      </c>
      <c r="X1322" s="29" t="s">
        <v>258</v>
      </c>
      <c r="Y1322" s="29" t="s">
        <v>1349</v>
      </c>
      <c r="Z1322" s="41" t="s">
        <v>1349</v>
      </c>
      <c r="AA1322" s="42" t="s">
        <v>1349</v>
      </c>
      <c r="AB1322" s="29" t="s">
        <v>258</v>
      </c>
      <c r="AC1322" s="29" t="s">
        <v>258</v>
      </c>
      <c r="AD1322" s="29" t="s">
        <v>258</v>
      </c>
      <c r="AE1322" s="29" t="s">
        <v>1353</v>
      </c>
      <c r="AF1322" s="29" t="s">
        <v>2221</v>
      </c>
      <c r="AG1322" s="183" t="s">
        <v>2222</v>
      </c>
      <c r="AH1322" s="29" t="s">
        <v>1413</v>
      </c>
      <c r="AI1322" s="29" t="s">
        <v>1357</v>
      </c>
      <c r="AJ1322" s="29" t="s">
        <v>258</v>
      </c>
      <c r="AK1322" s="29" t="s">
        <v>258</v>
      </c>
      <c r="AL1322" s="29" t="s">
        <v>13326</v>
      </c>
    </row>
    <row r="1323" spans="1:38" x14ac:dyDescent="0.2">
      <c r="A1323" s="35" t="s">
        <v>16</v>
      </c>
      <c r="B1323" s="36">
        <v>5465</v>
      </c>
      <c r="C1323" s="36"/>
      <c r="D1323" s="36" t="s">
        <v>1349</v>
      </c>
      <c r="E1323" s="37" t="s">
        <v>3044</v>
      </c>
      <c r="F1323" s="38" t="s">
        <v>1269</v>
      </c>
      <c r="G1323" s="38" t="s">
        <v>1271</v>
      </c>
      <c r="H1323" s="35" t="s">
        <v>1440</v>
      </c>
      <c r="I1323" s="35"/>
      <c r="J1323" s="29" t="s">
        <v>274</v>
      </c>
      <c r="K1323" s="29" t="s">
        <v>1583</v>
      </c>
      <c r="L1323" s="29" t="s">
        <v>1838</v>
      </c>
      <c r="M1323" s="39">
        <v>28.745109304065117</v>
      </c>
      <c r="N1323" s="39">
        <v>32.188227241615337</v>
      </c>
      <c r="O1323" s="29">
        <v>44197</v>
      </c>
      <c r="P1323" s="29">
        <v>44606</v>
      </c>
      <c r="Q1323" s="40">
        <v>1.1197809999999999</v>
      </c>
      <c r="R1323" s="39">
        <v>28.655373032169749</v>
      </c>
      <c r="S1323" s="39">
        <v>3.5328542094455853</v>
      </c>
      <c r="T1323" s="39">
        <v>0</v>
      </c>
      <c r="U1323" s="39">
        <v>0</v>
      </c>
      <c r="V1323" s="39">
        <v>0</v>
      </c>
      <c r="W1323" s="29" t="s">
        <v>1357</v>
      </c>
      <c r="X1323" s="29" t="s">
        <v>258</v>
      </c>
      <c r="Y1323" s="29" t="s">
        <v>1349</v>
      </c>
      <c r="Z1323" s="41" t="s">
        <v>1349</v>
      </c>
      <c r="AA1323" s="42" t="s">
        <v>1349</v>
      </c>
      <c r="AB1323" s="29" t="s">
        <v>258</v>
      </c>
      <c r="AC1323" s="29" t="s">
        <v>258</v>
      </c>
      <c r="AD1323" s="29" t="s">
        <v>265</v>
      </c>
      <c r="AE1323" s="29" t="s">
        <v>1367</v>
      </c>
      <c r="AF1323" s="29" t="s">
        <v>1378</v>
      </c>
      <c r="AG1323" s="183" t="s">
        <v>1379</v>
      </c>
      <c r="AH1323" s="29" t="s">
        <v>1413</v>
      </c>
      <c r="AI1323" s="29" t="s">
        <v>1357</v>
      </c>
      <c r="AJ1323" s="29" t="s">
        <v>258</v>
      </c>
      <c r="AK1323" s="29" t="s">
        <v>258</v>
      </c>
      <c r="AL1323" s="29" t="s">
        <v>13326</v>
      </c>
    </row>
    <row r="1324" spans="1:38" x14ac:dyDescent="0.2">
      <c r="A1324" s="35" t="s">
        <v>16</v>
      </c>
      <c r="B1324" s="36">
        <v>5466</v>
      </c>
      <c r="C1324" s="36"/>
      <c r="D1324" s="36" t="s">
        <v>1349</v>
      </c>
      <c r="E1324" s="37" t="s">
        <v>3045</v>
      </c>
      <c r="F1324" s="38" t="s">
        <v>1269</v>
      </c>
      <c r="G1324" s="38" t="s">
        <v>1271</v>
      </c>
      <c r="H1324" s="35" t="s">
        <v>1440</v>
      </c>
      <c r="I1324" s="35"/>
      <c r="J1324" s="29" t="s">
        <v>322</v>
      </c>
      <c r="K1324" s="29" t="s">
        <v>336</v>
      </c>
      <c r="L1324" s="29" t="s">
        <v>2384</v>
      </c>
      <c r="M1324" s="39">
        <v>43.80822472894566</v>
      </c>
      <c r="N1324" s="39">
        <v>53.373470225872687</v>
      </c>
      <c r="O1324" s="29">
        <v>44197</v>
      </c>
      <c r="P1324" s="29">
        <v>44642</v>
      </c>
      <c r="Q1324" s="40">
        <v>1.2183436000000001</v>
      </c>
      <c r="R1324" s="39">
        <v>43.680082135523612</v>
      </c>
      <c r="S1324" s="39">
        <v>9.6933880903490763</v>
      </c>
      <c r="T1324" s="39">
        <v>0</v>
      </c>
      <c r="U1324" s="39">
        <v>0</v>
      </c>
      <c r="V1324" s="39">
        <v>0</v>
      </c>
      <c r="W1324" s="29" t="s">
        <v>1357</v>
      </c>
      <c r="X1324" s="29" t="s">
        <v>258</v>
      </c>
      <c r="Y1324" s="29" t="s">
        <v>1349</v>
      </c>
      <c r="Z1324" s="41" t="s">
        <v>1349</v>
      </c>
      <c r="AA1324" s="42" t="s">
        <v>1349</v>
      </c>
      <c r="AB1324" s="29" t="s">
        <v>258</v>
      </c>
      <c r="AC1324" s="29" t="s">
        <v>258</v>
      </c>
      <c r="AD1324" s="29" t="s">
        <v>265</v>
      </c>
      <c r="AE1324" s="29" t="s">
        <v>1367</v>
      </c>
      <c r="AF1324" s="29" t="s">
        <v>1378</v>
      </c>
      <c r="AG1324" s="183" t="s">
        <v>1379</v>
      </c>
      <c r="AH1324" s="29" t="s">
        <v>1413</v>
      </c>
      <c r="AI1324" s="29" t="s">
        <v>1357</v>
      </c>
      <c r="AJ1324" s="29" t="s">
        <v>258</v>
      </c>
      <c r="AK1324" s="29" t="s">
        <v>258</v>
      </c>
      <c r="AL1324" s="29" t="s">
        <v>13326</v>
      </c>
    </row>
    <row r="1325" spans="1:38" x14ac:dyDescent="0.2">
      <c r="A1325" s="35" t="s">
        <v>16</v>
      </c>
      <c r="B1325" s="36">
        <v>5469</v>
      </c>
      <c r="C1325" s="36"/>
      <c r="D1325" s="36" t="s">
        <v>1349</v>
      </c>
      <c r="E1325" s="37" t="s">
        <v>3046</v>
      </c>
      <c r="F1325" s="38" t="s">
        <v>1269</v>
      </c>
      <c r="G1325" s="38" t="s">
        <v>1273</v>
      </c>
      <c r="H1325" s="35" t="s">
        <v>2523</v>
      </c>
      <c r="I1325" s="35"/>
      <c r="J1325" s="29" t="s">
        <v>382</v>
      </c>
      <c r="K1325" s="29" t="s">
        <v>1906</v>
      </c>
      <c r="L1325" s="29" t="s">
        <v>1907</v>
      </c>
      <c r="M1325" s="39">
        <v>785.07661688495716</v>
      </c>
      <c r="N1325" s="39">
        <v>965.09075975359349</v>
      </c>
      <c r="O1325" s="29">
        <v>44197</v>
      </c>
      <c r="P1325" s="29">
        <v>44646</v>
      </c>
      <c r="Q1325" s="40">
        <v>1.229295</v>
      </c>
      <c r="R1325" s="39">
        <v>782.79583846680362</v>
      </c>
      <c r="S1325" s="39">
        <v>182.29492128678987</v>
      </c>
      <c r="T1325" s="39">
        <v>0</v>
      </c>
      <c r="U1325" s="39">
        <v>0</v>
      </c>
      <c r="V1325" s="39">
        <v>0</v>
      </c>
      <c r="W1325" s="29" t="s">
        <v>1357</v>
      </c>
      <c r="X1325" s="29" t="s">
        <v>258</v>
      </c>
      <c r="Y1325" s="29" t="s">
        <v>1349</v>
      </c>
      <c r="Z1325" s="41" t="s">
        <v>1349</v>
      </c>
      <c r="AA1325" s="42" t="s">
        <v>1349</v>
      </c>
      <c r="AB1325" s="29" t="s">
        <v>258</v>
      </c>
      <c r="AC1325" s="29" t="s">
        <v>258</v>
      </c>
      <c r="AD1325" s="29" t="s">
        <v>258</v>
      </c>
      <c r="AE1325" s="29" t="s">
        <v>1353</v>
      </c>
      <c r="AF1325" s="29" t="s">
        <v>1368</v>
      </c>
      <c r="AG1325" s="183" t="s">
        <v>1369</v>
      </c>
      <c r="AH1325" s="29" t="s">
        <v>1413</v>
      </c>
      <c r="AI1325" s="29" t="s">
        <v>1357</v>
      </c>
      <c r="AJ1325" s="29" t="s">
        <v>258</v>
      </c>
      <c r="AK1325" s="29" t="s">
        <v>258</v>
      </c>
      <c r="AL1325" s="29" t="s">
        <v>13326</v>
      </c>
    </row>
    <row r="1326" spans="1:38" x14ac:dyDescent="0.2">
      <c r="A1326" s="35" t="s">
        <v>16</v>
      </c>
      <c r="B1326" s="36">
        <v>5470</v>
      </c>
      <c r="C1326" s="36"/>
      <c r="D1326" s="36" t="s">
        <v>1349</v>
      </c>
      <c r="E1326" s="37" t="s">
        <v>3047</v>
      </c>
      <c r="F1326" s="38" t="s">
        <v>1269</v>
      </c>
      <c r="G1326" s="38" t="s">
        <v>1273</v>
      </c>
      <c r="H1326" s="35" t="s">
        <v>1393</v>
      </c>
      <c r="I1326" s="35"/>
      <c r="J1326" s="29" t="s">
        <v>1405</v>
      </c>
      <c r="K1326" s="29" t="s">
        <v>1424</v>
      </c>
      <c r="L1326" s="29" t="s">
        <v>1394</v>
      </c>
      <c r="M1326" s="39">
        <v>29.46673037053943</v>
      </c>
      <c r="N1326" s="39">
        <v>29.365886379192332</v>
      </c>
      <c r="O1326" s="29">
        <v>44197</v>
      </c>
      <c r="P1326" s="29">
        <v>44561</v>
      </c>
      <c r="Q1326" s="40">
        <v>0.99657770000000001</v>
      </c>
      <c r="R1326" s="39">
        <v>29.365886379192332</v>
      </c>
      <c r="S1326" s="39">
        <v>0</v>
      </c>
      <c r="T1326" s="39">
        <v>0</v>
      </c>
      <c r="U1326" s="39">
        <v>0</v>
      </c>
      <c r="V1326" s="39">
        <v>0</v>
      </c>
      <c r="W1326" s="29" t="s">
        <v>1357</v>
      </c>
      <c r="X1326" s="29" t="s">
        <v>258</v>
      </c>
      <c r="Y1326" s="29" t="s">
        <v>1349</v>
      </c>
      <c r="Z1326" s="41" t="s">
        <v>1349</v>
      </c>
      <c r="AA1326" s="42" t="s">
        <v>1349</v>
      </c>
      <c r="AB1326" s="29" t="s">
        <v>258</v>
      </c>
      <c r="AC1326" s="29" t="s">
        <v>258</v>
      </c>
      <c r="AD1326" s="29" t="s">
        <v>265</v>
      </c>
      <c r="AE1326" s="29" t="s">
        <v>1367</v>
      </c>
      <c r="AF1326" s="29" t="s">
        <v>1368</v>
      </c>
      <c r="AG1326" s="183" t="s">
        <v>1369</v>
      </c>
      <c r="AH1326" s="29" t="s">
        <v>1413</v>
      </c>
      <c r="AI1326" s="29" t="s">
        <v>1357</v>
      </c>
      <c r="AJ1326" s="29" t="s">
        <v>258</v>
      </c>
      <c r="AK1326" s="29" t="s">
        <v>258</v>
      </c>
      <c r="AL1326" s="29" t="s">
        <v>13326</v>
      </c>
    </row>
    <row r="1327" spans="1:38" x14ac:dyDescent="0.2">
      <c r="A1327" s="35" t="s">
        <v>16</v>
      </c>
      <c r="B1327" s="36">
        <v>5473</v>
      </c>
      <c r="C1327" s="36"/>
      <c r="D1327" s="36" t="s">
        <v>1349</v>
      </c>
      <c r="E1327" s="37" t="s">
        <v>3048</v>
      </c>
      <c r="F1327" s="38" t="s">
        <v>1269</v>
      </c>
      <c r="G1327" s="38" t="s">
        <v>1271</v>
      </c>
      <c r="H1327" s="35" t="s">
        <v>1440</v>
      </c>
      <c r="I1327" s="35"/>
      <c r="J1327" s="29" t="s">
        <v>1506</v>
      </c>
      <c r="K1327" s="29" t="s">
        <v>2259</v>
      </c>
      <c r="L1327" s="29" t="s">
        <v>2220</v>
      </c>
      <c r="M1327" s="39">
        <v>145.17458302391259</v>
      </c>
      <c r="N1327" s="39">
        <v>137.12588637919234</v>
      </c>
      <c r="O1327" s="29">
        <v>44197</v>
      </c>
      <c r="P1327" s="29">
        <v>44542</v>
      </c>
      <c r="Q1327" s="40">
        <v>0.94455849999999997</v>
      </c>
      <c r="R1327" s="39">
        <v>137.12588637919234</v>
      </c>
      <c r="S1327" s="39">
        <v>0</v>
      </c>
      <c r="T1327" s="39">
        <v>0</v>
      </c>
      <c r="U1327" s="39">
        <v>0</v>
      </c>
      <c r="V1327" s="39">
        <v>0</v>
      </c>
      <c r="W1327" s="29" t="s">
        <v>1357</v>
      </c>
      <c r="X1327" s="29" t="s">
        <v>258</v>
      </c>
      <c r="Y1327" s="29" t="s">
        <v>1349</v>
      </c>
      <c r="Z1327" s="41" t="s">
        <v>1349</v>
      </c>
      <c r="AA1327" s="42" t="s">
        <v>1349</v>
      </c>
      <c r="AB1327" s="29" t="s">
        <v>258</v>
      </c>
      <c r="AC1327" s="29" t="s">
        <v>258</v>
      </c>
      <c r="AD1327" s="29" t="s">
        <v>258</v>
      </c>
      <c r="AE1327" s="29" t="s">
        <v>1353</v>
      </c>
      <c r="AF1327" s="29" t="s">
        <v>2221</v>
      </c>
      <c r="AG1327" s="183" t="s">
        <v>2222</v>
      </c>
      <c r="AH1327" s="29" t="s">
        <v>1413</v>
      </c>
      <c r="AI1327" s="29" t="s">
        <v>1357</v>
      </c>
      <c r="AJ1327" s="29" t="s">
        <v>258</v>
      </c>
      <c r="AK1327" s="29" t="s">
        <v>258</v>
      </c>
      <c r="AL1327" s="29" t="s">
        <v>13326</v>
      </c>
    </row>
    <row r="1328" spans="1:38" x14ac:dyDescent="0.2">
      <c r="A1328" s="35" t="s">
        <v>16</v>
      </c>
      <c r="B1328" s="36">
        <v>5474</v>
      </c>
      <c r="C1328" s="36"/>
      <c r="D1328" s="36" t="s">
        <v>1349</v>
      </c>
      <c r="E1328" s="37" t="s">
        <v>3049</v>
      </c>
      <c r="F1328" s="38" t="s">
        <v>1269</v>
      </c>
      <c r="G1328" s="38" t="s">
        <v>1271</v>
      </c>
      <c r="H1328" s="35" t="s">
        <v>1440</v>
      </c>
      <c r="I1328" s="35"/>
      <c r="J1328" s="29" t="s">
        <v>1506</v>
      </c>
      <c r="K1328" s="29" t="s">
        <v>1642</v>
      </c>
      <c r="L1328" s="29" t="s">
        <v>2220</v>
      </c>
      <c r="M1328" s="39">
        <v>100.71665407293911</v>
      </c>
      <c r="N1328" s="39">
        <v>167.37852977412732</v>
      </c>
      <c r="O1328" s="29">
        <v>44197</v>
      </c>
      <c r="P1328" s="29">
        <v>44804</v>
      </c>
      <c r="Q1328" s="40">
        <v>1.6618754</v>
      </c>
      <c r="R1328" s="39">
        <v>100.48217659137578</v>
      </c>
      <c r="S1328" s="39">
        <v>66.89635318275154</v>
      </c>
      <c r="T1328" s="39">
        <v>0</v>
      </c>
      <c r="U1328" s="39">
        <v>0</v>
      </c>
      <c r="V1328" s="39">
        <v>0</v>
      </c>
      <c r="W1328" s="29" t="s">
        <v>1357</v>
      </c>
      <c r="X1328" s="29" t="s">
        <v>258</v>
      </c>
      <c r="Y1328" s="29" t="s">
        <v>1349</v>
      </c>
      <c r="Z1328" s="41" t="s">
        <v>1349</v>
      </c>
      <c r="AA1328" s="42" t="s">
        <v>1349</v>
      </c>
      <c r="AB1328" s="29" t="s">
        <v>258</v>
      </c>
      <c r="AC1328" s="29" t="s">
        <v>258</v>
      </c>
      <c r="AD1328" s="29" t="s">
        <v>258</v>
      </c>
      <c r="AE1328" s="29" t="s">
        <v>1353</v>
      </c>
      <c r="AF1328" s="29" t="s">
        <v>2221</v>
      </c>
      <c r="AG1328" s="183" t="s">
        <v>2222</v>
      </c>
      <c r="AH1328" s="29" t="s">
        <v>1413</v>
      </c>
      <c r="AI1328" s="29" t="s">
        <v>1357</v>
      </c>
      <c r="AJ1328" s="29" t="s">
        <v>258</v>
      </c>
      <c r="AK1328" s="29" t="s">
        <v>258</v>
      </c>
      <c r="AL1328" s="29" t="s">
        <v>13326</v>
      </c>
    </row>
    <row r="1329" spans="1:38" x14ac:dyDescent="0.2">
      <c r="A1329" s="35" t="s">
        <v>16</v>
      </c>
      <c r="B1329" s="36">
        <v>5477</v>
      </c>
      <c r="C1329" s="36"/>
      <c r="D1329" s="36" t="s">
        <v>1349</v>
      </c>
      <c r="E1329" s="37" t="s">
        <v>3050</v>
      </c>
      <c r="F1329" s="38" t="s">
        <v>1269</v>
      </c>
      <c r="G1329" s="38" t="s">
        <v>1271</v>
      </c>
      <c r="H1329" s="35" t="s">
        <v>1440</v>
      </c>
      <c r="I1329" s="35"/>
      <c r="J1329" s="29" t="s">
        <v>1506</v>
      </c>
      <c r="K1329" s="29" t="s">
        <v>1642</v>
      </c>
      <c r="L1329" s="29" t="s">
        <v>2220</v>
      </c>
      <c r="M1329" s="39">
        <v>80.889186845245817</v>
      </c>
      <c r="N1329" s="39">
        <v>127.56241752224503</v>
      </c>
      <c r="O1329" s="29">
        <v>44197</v>
      </c>
      <c r="P1329" s="29">
        <v>44773</v>
      </c>
      <c r="Q1329" s="40">
        <v>1.5770021000000001</v>
      </c>
      <c r="R1329" s="39">
        <v>80.693730321697458</v>
      </c>
      <c r="S1329" s="39">
        <v>46.868687200547569</v>
      </c>
      <c r="T1329" s="39">
        <v>0</v>
      </c>
      <c r="U1329" s="39">
        <v>0</v>
      </c>
      <c r="V1329" s="39">
        <v>0</v>
      </c>
      <c r="W1329" s="29" t="s">
        <v>1357</v>
      </c>
      <c r="X1329" s="29" t="s">
        <v>258</v>
      </c>
      <c r="Y1329" s="29" t="s">
        <v>1349</v>
      </c>
      <c r="Z1329" s="41" t="s">
        <v>1349</v>
      </c>
      <c r="AA1329" s="42" t="s">
        <v>1349</v>
      </c>
      <c r="AB1329" s="29" t="s">
        <v>258</v>
      </c>
      <c r="AC1329" s="29" t="s">
        <v>258</v>
      </c>
      <c r="AD1329" s="29" t="s">
        <v>258</v>
      </c>
      <c r="AE1329" s="29" t="s">
        <v>1353</v>
      </c>
      <c r="AF1329" s="29" t="s">
        <v>2221</v>
      </c>
      <c r="AG1329" s="183" t="s">
        <v>2222</v>
      </c>
      <c r="AH1329" s="29" t="s">
        <v>1413</v>
      </c>
      <c r="AI1329" s="29" t="s">
        <v>1357</v>
      </c>
      <c r="AJ1329" s="29" t="s">
        <v>258</v>
      </c>
      <c r="AK1329" s="29" t="s">
        <v>258</v>
      </c>
      <c r="AL1329" s="29" t="s">
        <v>13326</v>
      </c>
    </row>
    <row r="1330" spans="1:38" x14ac:dyDescent="0.2">
      <c r="A1330" s="35" t="s">
        <v>16</v>
      </c>
      <c r="B1330" s="36">
        <v>5482</v>
      </c>
      <c r="C1330" s="36"/>
      <c r="D1330" s="36" t="s">
        <v>1349</v>
      </c>
      <c r="E1330" s="37" t="s">
        <v>3051</v>
      </c>
      <c r="F1330" s="38" t="s">
        <v>1262</v>
      </c>
      <c r="G1330" s="38" t="s">
        <v>1488</v>
      </c>
      <c r="H1330" s="35" t="s">
        <v>3052</v>
      </c>
      <c r="I1330" s="35"/>
      <c r="J1330" s="29" t="s">
        <v>263</v>
      </c>
      <c r="K1330" s="29" t="s">
        <v>264</v>
      </c>
      <c r="L1330" s="29" t="s">
        <v>2577</v>
      </c>
      <c r="M1330" s="39">
        <v>34.490007765649302</v>
      </c>
      <c r="N1330" s="39">
        <v>57.034811772758381</v>
      </c>
      <c r="O1330" s="29">
        <v>44197</v>
      </c>
      <c r="P1330" s="29">
        <v>44801</v>
      </c>
      <c r="Q1330" s="40">
        <v>1.6536618999999999</v>
      </c>
      <c r="R1330" s="39">
        <v>34.409431895961667</v>
      </c>
      <c r="S1330" s="39">
        <v>22.625379876796714</v>
      </c>
      <c r="T1330" s="39">
        <v>0</v>
      </c>
      <c r="U1330" s="39">
        <v>0</v>
      </c>
      <c r="V1330" s="39">
        <v>0</v>
      </c>
      <c r="W1330" s="29" t="s">
        <v>1357</v>
      </c>
      <c r="X1330" s="29" t="s">
        <v>258</v>
      </c>
      <c r="Y1330" s="29" t="s">
        <v>1349</v>
      </c>
      <c r="Z1330" s="41" t="s">
        <v>1349</v>
      </c>
      <c r="AA1330" s="42" t="s">
        <v>1349</v>
      </c>
      <c r="AB1330" s="29" t="s">
        <v>258</v>
      </c>
      <c r="AC1330" s="29" t="s">
        <v>265</v>
      </c>
      <c r="AD1330" s="29" t="s">
        <v>265</v>
      </c>
      <c r="AE1330" s="29" t="s">
        <v>1367</v>
      </c>
      <c r="AF1330" s="29" t="s">
        <v>2409</v>
      </c>
      <c r="AG1330" s="183" t="s">
        <v>2410</v>
      </c>
      <c r="AH1330" s="29" t="s">
        <v>1413</v>
      </c>
      <c r="AI1330" s="29" t="s">
        <v>1357</v>
      </c>
      <c r="AJ1330" s="29" t="s">
        <v>258</v>
      </c>
      <c r="AK1330" s="29" t="s">
        <v>258</v>
      </c>
      <c r="AL1330" s="29" t="s">
        <v>13326</v>
      </c>
    </row>
    <row r="1331" spans="1:38" x14ac:dyDescent="0.2">
      <c r="A1331" s="35" t="s">
        <v>16</v>
      </c>
      <c r="B1331" s="36">
        <v>5484</v>
      </c>
      <c r="C1331" s="36"/>
      <c r="D1331" s="36" t="s">
        <v>1349</v>
      </c>
      <c r="E1331" s="37" t="s">
        <v>3053</v>
      </c>
      <c r="F1331" s="38" t="s">
        <v>1266</v>
      </c>
      <c r="G1331" s="38" t="s">
        <v>1268</v>
      </c>
      <c r="H1331" s="35" t="s">
        <v>1359</v>
      </c>
      <c r="I1331" s="35"/>
      <c r="J1331" s="29" t="s">
        <v>274</v>
      </c>
      <c r="K1331" s="29" t="s">
        <v>1446</v>
      </c>
      <c r="L1331" s="29" t="s">
        <v>2153</v>
      </c>
      <c r="M1331" s="39">
        <v>51.373134107938263</v>
      </c>
      <c r="N1331" s="39">
        <v>256.6898562628337</v>
      </c>
      <c r="O1331" s="29">
        <v>44197</v>
      </c>
      <c r="P1331" s="29">
        <v>46022</v>
      </c>
      <c r="Q1331" s="40">
        <v>4.9965776999999996</v>
      </c>
      <c r="R1331" s="39">
        <v>51.309856262833677</v>
      </c>
      <c r="S1331" s="39">
        <v>51.309856262833677</v>
      </c>
      <c r="T1331" s="39">
        <v>51.309856262833677</v>
      </c>
      <c r="U1331" s="39">
        <v>51.450431211498973</v>
      </c>
      <c r="V1331" s="39">
        <v>51.309856262833677</v>
      </c>
      <c r="W1331" s="29" t="s">
        <v>1357</v>
      </c>
      <c r="X1331" s="29" t="s">
        <v>258</v>
      </c>
      <c r="Y1331" s="29" t="s">
        <v>1349</v>
      </c>
      <c r="Z1331" s="41" t="s">
        <v>1349</v>
      </c>
      <c r="AA1331" s="42" t="s">
        <v>1349</v>
      </c>
      <c r="AB1331" s="29" t="s">
        <v>258</v>
      </c>
      <c r="AC1331" s="29" t="s">
        <v>258</v>
      </c>
      <c r="AD1331" s="29" t="s">
        <v>258</v>
      </c>
      <c r="AE1331" s="29" t="s">
        <v>1367</v>
      </c>
      <c r="AF1331" s="29" t="s">
        <v>2154</v>
      </c>
      <c r="AG1331" s="183" t="s">
        <v>2155</v>
      </c>
      <c r="AH1331" s="29" t="s">
        <v>1356</v>
      </c>
      <c r="AI1331" s="29" t="s">
        <v>1357</v>
      </c>
      <c r="AJ1331" s="29" t="s">
        <v>258</v>
      </c>
      <c r="AK1331" s="29" t="s">
        <v>258</v>
      </c>
      <c r="AL1331" s="29" t="s">
        <v>13326</v>
      </c>
    </row>
    <row r="1332" spans="1:38" x14ac:dyDescent="0.2">
      <c r="A1332" s="35" t="s">
        <v>16</v>
      </c>
      <c r="B1332" s="36">
        <v>5485</v>
      </c>
      <c r="C1332" s="36"/>
      <c r="D1332" s="36" t="s">
        <v>1349</v>
      </c>
      <c r="E1332" s="37" t="s">
        <v>3054</v>
      </c>
      <c r="F1332" s="38" t="s">
        <v>1269</v>
      </c>
      <c r="G1332" s="38" t="s">
        <v>1273</v>
      </c>
      <c r="H1332" s="35" t="s">
        <v>1393</v>
      </c>
      <c r="I1332" s="35"/>
      <c r="J1332" s="29" t="s">
        <v>1371</v>
      </c>
      <c r="K1332" s="29" t="s">
        <v>1371</v>
      </c>
      <c r="L1332" s="29" t="s">
        <v>1366</v>
      </c>
      <c r="M1332" s="39">
        <v>15.288943941034038</v>
      </c>
      <c r="N1332" s="39">
        <v>30.515099247091037</v>
      </c>
      <c r="O1332" s="29">
        <v>44197</v>
      </c>
      <c r="P1332" s="29">
        <v>44926</v>
      </c>
      <c r="Q1332" s="40">
        <v>1.9958932</v>
      </c>
      <c r="R1332" s="39">
        <v>15.257549623545518</v>
      </c>
      <c r="S1332" s="39">
        <v>15.257549623545518</v>
      </c>
      <c r="T1332" s="39">
        <v>0</v>
      </c>
      <c r="U1332" s="39">
        <v>0</v>
      </c>
      <c r="V1332" s="39">
        <v>0</v>
      </c>
      <c r="W1332" s="29" t="s">
        <v>265</v>
      </c>
      <c r="X1332" s="29" t="s">
        <v>11773</v>
      </c>
      <c r="Y1332" s="29">
        <v>45281</v>
      </c>
      <c r="Z1332" s="41" t="s">
        <v>11760</v>
      </c>
      <c r="AA1332" s="42" t="s">
        <v>1349</v>
      </c>
      <c r="AB1332" s="29" t="s">
        <v>258</v>
      </c>
      <c r="AC1332" s="29" t="s">
        <v>258</v>
      </c>
      <c r="AD1332" s="29" t="s">
        <v>265</v>
      </c>
      <c r="AE1332" s="29" t="s">
        <v>1367</v>
      </c>
      <c r="AF1332" s="29" t="s">
        <v>1368</v>
      </c>
      <c r="AG1332" s="183" t="s">
        <v>1369</v>
      </c>
      <c r="AH1332" s="29" t="s">
        <v>1413</v>
      </c>
      <c r="AI1332" s="29" t="s">
        <v>1357</v>
      </c>
      <c r="AJ1332" s="29" t="s">
        <v>258</v>
      </c>
      <c r="AK1332" s="29" t="s">
        <v>258</v>
      </c>
      <c r="AL1332" s="29" t="s">
        <v>13327</v>
      </c>
    </row>
    <row r="1333" spans="1:38" x14ac:dyDescent="0.2">
      <c r="A1333" s="35" t="s">
        <v>16</v>
      </c>
      <c r="B1333" s="36">
        <v>5486</v>
      </c>
      <c r="C1333" s="36"/>
      <c r="D1333" s="36" t="s">
        <v>1349</v>
      </c>
      <c r="E1333" s="37" t="s">
        <v>3055</v>
      </c>
      <c r="F1333" s="38" t="s">
        <v>1269</v>
      </c>
      <c r="G1333" s="38" t="s">
        <v>1273</v>
      </c>
      <c r="H1333" s="35" t="s">
        <v>1393</v>
      </c>
      <c r="I1333" s="35"/>
      <c r="J1333" s="29" t="s">
        <v>1371</v>
      </c>
      <c r="K1333" s="29" t="s">
        <v>1371</v>
      </c>
      <c r="L1333" s="29" t="s">
        <v>1366</v>
      </c>
      <c r="M1333" s="39">
        <v>17.719126112974887</v>
      </c>
      <c r="N1333" s="39">
        <v>18.192120465434638</v>
      </c>
      <c r="O1333" s="29">
        <v>44197</v>
      </c>
      <c r="P1333" s="29">
        <v>44572</v>
      </c>
      <c r="Q1333" s="40">
        <v>1.026694</v>
      </c>
      <c r="R1333" s="39">
        <v>17.659904175222451</v>
      </c>
      <c r="S1333" s="39">
        <v>0.53221629021218342</v>
      </c>
      <c r="T1333" s="39">
        <v>0</v>
      </c>
      <c r="U1333" s="39">
        <v>0</v>
      </c>
      <c r="V1333" s="39">
        <v>0</v>
      </c>
      <c r="W1333" s="29" t="s">
        <v>265</v>
      </c>
      <c r="X1333" s="29" t="s">
        <v>11773</v>
      </c>
      <c r="Y1333" s="29">
        <v>45306</v>
      </c>
      <c r="Z1333" s="41" t="s">
        <v>11761</v>
      </c>
      <c r="AA1333" s="42" t="s">
        <v>1349</v>
      </c>
      <c r="AB1333" s="29" t="s">
        <v>258</v>
      </c>
      <c r="AC1333" s="29" t="s">
        <v>258</v>
      </c>
      <c r="AD1333" s="29" t="s">
        <v>265</v>
      </c>
      <c r="AE1333" s="29" t="s">
        <v>1367</v>
      </c>
      <c r="AF1333" s="29" t="s">
        <v>1368</v>
      </c>
      <c r="AG1333" s="183" t="s">
        <v>1369</v>
      </c>
      <c r="AH1333" s="29" t="s">
        <v>1413</v>
      </c>
      <c r="AI1333" s="29" t="s">
        <v>1357</v>
      </c>
      <c r="AJ1333" s="29" t="s">
        <v>258</v>
      </c>
      <c r="AK1333" s="29" t="s">
        <v>258</v>
      </c>
      <c r="AL1333" s="29" t="s">
        <v>13327</v>
      </c>
    </row>
    <row r="1334" spans="1:38" x14ac:dyDescent="0.2">
      <c r="A1334" s="35" t="s">
        <v>16</v>
      </c>
      <c r="B1334" s="36">
        <v>5489</v>
      </c>
      <c r="C1334" s="36"/>
      <c r="D1334" s="36" t="s">
        <v>1349</v>
      </c>
      <c r="E1334" s="37" t="s">
        <v>3056</v>
      </c>
      <c r="F1334" s="38" t="s">
        <v>1269</v>
      </c>
      <c r="G1334" s="38" t="s">
        <v>1271</v>
      </c>
      <c r="H1334" s="35" t="s">
        <v>1440</v>
      </c>
      <c r="I1334" s="35"/>
      <c r="J1334" s="29" t="s">
        <v>1506</v>
      </c>
      <c r="K1334" s="29" t="s">
        <v>2259</v>
      </c>
      <c r="L1334" s="29" t="s">
        <v>2220</v>
      </c>
      <c r="M1334" s="39">
        <v>139.52425635396438</v>
      </c>
      <c r="N1334" s="39">
        <v>139.04676249144421</v>
      </c>
      <c r="O1334" s="29">
        <v>44197</v>
      </c>
      <c r="P1334" s="29">
        <v>44561</v>
      </c>
      <c r="Q1334" s="40">
        <v>0.99657770000000001</v>
      </c>
      <c r="R1334" s="39">
        <v>139.04676249144421</v>
      </c>
      <c r="S1334" s="39">
        <v>0</v>
      </c>
      <c r="T1334" s="39">
        <v>0</v>
      </c>
      <c r="U1334" s="39">
        <v>0</v>
      </c>
      <c r="V1334" s="39">
        <v>0</v>
      </c>
      <c r="W1334" s="29" t="s">
        <v>1357</v>
      </c>
      <c r="X1334" s="29" t="s">
        <v>258</v>
      </c>
      <c r="Y1334" s="29" t="s">
        <v>1349</v>
      </c>
      <c r="Z1334" s="41" t="s">
        <v>1349</v>
      </c>
      <c r="AA1334" s="42" t="s">
        <v>1349</v>
      </c>
      <c r="AB1334" s="29" t="s">
        <v>258</v>
      </c>
      <c r="AC1334" s="29" t="s">
        <v>258</v>
      </c>
      <c r="AD1334" s="29" t="s">
        <v>258</v>
      </c>
      <c r="AE1334" s="29" t="s">
        <v>1353</v>
      </c>
      <c r="AF1334" s="29" t="s">
        <v>2221</v>
      </c>
      <c r="AG1334" s="183" t="s">
        <v>2222</v>
      </c>
      <c r="AH1334" s="29" t="s">
        <v>1413</v>
      </c>
      <c r="AI1334" s="29" t="s">
        <v>1357</v>
      </c>
      <c r="AJ1334" s="29" t="s">
        <v>258</v>
      </c>
      <c r="AK1334" s="29" t="s">
        <v>258</v>
      </c>
      <c r="AL1334" s="29" t="s">
        <v>13326</v>
      </c>
    </row>
    <row r="1335" spans="1:38" x14ac:dyDescent="0.2">
      <c r="A1335" s="35" t="s">
        <v>16</v>
      </c>
      <c r="B1335" s="36">
        <v>5492</v>
      </c>
      <c r="C1335" s="36"/>
      <c r="D1335" s="36" t="s">
        <v>1349</v>
      </c>
      <c r="E1335" s="37" t="s">
        <v>3057</v>
      </c>
      <c r="F1335" s="38" t="s">
        <v>1266</v>
      </c>
      <c r="G1335" s="38" t="s">
        <v>1268</v>
      </c>
      <c r="H1335" s="35" t="s">
        <v>1359</v>
      </c>
      <c r="I1335" s="35"/>
      <c r="J1335" s="29" t="s">
        <v>274</v>
      </c>
      <c r="K1335" s="29" t="s">
        <v>1446</v>
      </c>
      <c r="L1335" s="29" t="s">
        <v>2153</v>
      </c>
      <c r="M1335" s="39">
        <v>51.219049724792434</v>
      </c>
      <c r="N1335" s="39">
        <v>255.91996167008901</v>
      </c>
      <c r="O1335" s="29">
        <v>44197</v>
      </c>
      <c r="P1335" s="29">
        <v>46022</v>
      </c>
      <c r="Q1335" s="40">
        <v>4.9965776999999996</v>
      </c>
      <c r="R1335" s="39">
        <v>51.155961670088985</v>
      </c>
      <c r="S1335" s="39">
        <v>51.155961670088985</v>
      </c>
      <c r="T1335" s="39">
        <v>51.155961670088985</v>
      </c>
      <c r="U1335" s="39">
        <v>51.296114989733063</v>
      </c>
      <c r="V1335" s="39">
        <v>51.155961670088985</v>
      </c>
      <c r="W1335" s="29" t="s">
        <v>1357</v>
      </c>
      <c r="X1335" s="29" t="s">
        <v>258</v>
      </c>
      <c r="Y1335" s="29" t="s">
        <v>1349</v>
      </c>
      <c r="Z1335" s="41" t="s">
        <v>1349</v>
      </c>
      <c r="AA1335" s="42" t="s">
        <v>1349</v>
      </c>
      <c r="AB1335" s="29" t="s">
        <v>258</v>
      </c>
      <c r="AC1335" s="29" t="s">
        <v>258</v>
      </c>
      <c r="AD1335" s="29" t="s">
        <v>258</v>
      </c>
      <c r="AE1335" s="29" t="s">
        <v>1367</v>
      </c>
      <c r="AF1335" s="29" t="s">
        <v>2154</v>
      </c>
      <c r="AG1335" s="183" t="s">
        <v>2155</v>
      </c>
      <c r="AH1335" s="29" t="s">
        <v>1356</v>
      </c>
      <c r="AI1335" s="29" t="s">
        <v>1357</v>
      </c>
      <c r="AJ1335" s="29" t="s">
        <v>258</v>
      </c>
      <c r="AK1335" s="29" t="s">
        <v>258</v>
      </c>
      <c r="AL1335" s="29" t="s">
        <v>13326</v>
      </c>
    </row>
    <row r="1336" spans="1:38" x14ac:dyDescent="0.2">
      <c r="A1336" s="35" t="s">
        <v>16</v>
      </c>
      <c r="B1336" s="36">
        <v>5494</v>
      </c>
      <c r="C1336" s="36"/>
      <c r="D1336" s="36" t="s">
        <v>1349</v>
      </c>
      <c r="E1336" s="37" t="s">
        <v>3058</v>
      </c>
      <c r="F1336" s="38" t="s">
        <v>1266</v>
      </c>
      <c r="G1336" s="38" t="s">
        <v>1268</v>
      </c>
      <c r="H1336" s="35" t="s">
        <v>1359</v>
      </c>
      <c r="I1336" s="35"/>
      <c r="J1336" s="29" t="s">
        <v>274</v>
      </c>
      <c r="K1336" s="29" t="s">
        <v>1446</v>
      </c>
      <c r="L1336" s="29" t="s">
        <v>2153</v>
      </c>
      <c r="M1336" s="39">
        <v>58.941278745048884</v>
      </c>
      <c r="N1336" s="39">
        <v>294.5046789869952</v>
      </c>
      <c r="O1336" s="29">
        <v>44197</v>
      </c>
      <c r="P1336" s="29">
        <v>46022</v>
      </c>
      <c r="Q1336" s="40">
        <v>4.9965776999999996</v>
      </c>
      <c r="R1336" s="39">
        <v>58.868678986995207</v>
      </c>
      <c r="S1336" s="39">
        <v>58.868678986995207</v>
      </c>
      <c r="T1336" s="39">
        <v>58.868678986995207</v>
      </c>
      <c r="U1336" s="39">
        <v>59.029963039014369</v>
      </c>
      <c r="V1336" s="39">
        <v>58.868678986995207</v>
      </c>
      <c r="W1336" s="29" t="s">
        <v>1357</v>
      </c>
      <c r="X1336" s="29" t="s">
        <v>258</v>
      </c>
      <c r="Y1336" s="29" t="s">
        <v>1349</v>
      </c>
      <c r="Z1336" s="41" t="s">
        <v>1349</v>
      </c>
      <c r="AA1336" s="42" t="s">
        <v>1349</v>
      </c>
      <c r="AB1336" s="29" t="s">
        <v>258</v>
      </c>
      <c r="AC1336" s="29" t="s">
        <v>258</v>
      </c>
      <c r="AD1336" s="29" t="s">
        <v>258</v>
      </c>
      <c r="AE1336" s="29" t="s">
        <v>1367</v>
      </c>
      <c r="AF1336" s="29" t="s">
        <v>2154</v>
      </c>
      <c r="AG1336" s="183" t="s">
        <v>2155</v>
      </c>
      <c r="AH1336" s="29" t="s">
        <v>1356</v>
      </c>
      <c r="AI1336" s="29" t="s">
        <v>1357</v>
      </c>
      <c r="AJ1336" s="29" t="s">
        <v>258</v>
      </c>
      <c r="AK1336" s="29" t="s">
        <v>258</v>
      </c>
      <c r="AL1336" s="29" t="s">
        <v>13326</v>
      </c>
    </row>
    <row r="1337" spans="1:38" x14ac:dyDescent="0.2">
      <c r="A1337" s="35" t="s">
        <v>16</v>
      </c>
      <c r="B1337" s="36">
        <v>5495</v>
      </c>
      <c r="C1337" s="36"/>
      <c r="D1337" s="36" t="s">
        <v>1349</v>
      </c>
      <c r="E1337" s="37" t="s">
        <v>3059</v>
      </c>
      <c r="F1337" s="38" t="s">
        <v>1266</v>
      </c>
      <c r="G1337" s="38" t="s">
        <v>1268</v>
      </c>
      <c r="H1337" s="35" t="s">
        <v>1359</v>
      </c>
      <c r="I1337" s="35"/>
      <c r="J1337" s="29" t="s">
        <v>1371</v>
      </c>
      <c r="K1337" s="29" t="s">
        <v>1371</v>
      </c>
      <c r="L1337" s="29" t="s">
        <v>1384</v>
      </c>
      <c r="M1337" s="39">
        <v>149.48753658538004</v>
      </c>
      <c r="N1337" s="39">
        <v>471.89358521560575</v>
      </c>
      <c r="O1337" s="29">
        <v>44197</v>
      </c>
      <c r="P1337" s="29">
        <v>45350</v>
      </c>
      <c r="Q1337" s="40">
        <v>3.1567419999999999</v>
      </c>
      <c r="R1337" s="39">
        <v>149.25577002053387</v>
      </c>
      <c r="S1337" s="39">
        <v>149.25577002053387</v>
      </c>
      <c r="T1337" s="39">
        <v>149.25577002053387</v>
      </c>
      <c r="U1337" s="39">
        <v>24.126275154004109</v>
      </c>
      <c r="V1337" s="39">
        <v>0</v>
      </c>
      <c r="W1337" s="29" t="s">
        <v>265</v>
      </c>
      <c r="X1337" s="29" t="s">
        <v>11774</v>
      </c>
      <c r="Y1337" s="29">
        <v>45247</v>
      </c>
      <c r="Z1337" s="41" t="s">
        <v>11759</v>
      </c>
      <c r="AA1337" s="42" t="s">
        <v>1349</v>
      </c>
      <c r="AB1337" s="29" t="s">
        <v>258</v>
      </c>
      <c r="AC1337" s="29" t="s">
        <v>258</v>
      </c>
      <c r="AD1337" s="29" t="s">
        <v>265</v>
      </c>
      <c r="AE1337" s="29" t="s">
        <v>1353</v>
      </c>
      <c r="AF1337" s="29" t="s">
        <v>1368</v>
      </c>
      <c r="AG1337" s="183" t="s">
        <v>1369</v>
      </c>
      <c r="AH1337" s="29" t="s">
        <v>1413</v>
      </c>
      <c r="AI1337" s="29" t="s">
        <v>1357</v>
      </c>
      <c r="AJ1337" s="29" t="s">
        <v>258</v>
      </c>
      <c r="AK1337" s="29" t="s">
        <v>258</v>
      </c>
      <c r="AL1337" s="29" t="s">
        <v>13327</v>
      </c>
    </row>
    <row r="1338" spans="1:38" x14ac:dyDescent="0.2">
      <c r="A1338" s="35" t="s">
        <v>16</v>
      </c>
      <c r="B1338" s="36">
        <v>5496</v>
      </c>
      <c r="C1338" s="36"/>
      <c r="D1338" s="36" t="s">
        <v>1349</v>
      </c>
      <c r="E1338" s="37" t="s">
        <v>3060</v>
      </c>
      <c r="F1338" s="38" t="s">
        <v>1266</v>
      </c>
      <c r="G1338" s="38" t="s">
        <v>1268</v>
      </c>
      <c r="H1338" s="35" t="s">
        <v>1359</v>
      </c>
      <c r="I1338" s="35"/>
      <c r="J1338" s="29" t="s">
        <v>274</v>
      </c>
      <c r="K1338" s="29" t="s">
        <v>1446</v>
      </c>
      <c r="L1338" s="29" t="s">
        <v>2153</v>
      </c>
      <c r="M1338" s="39">
        <v>58.870239841131003</v>
      </c>
      <c r="N1338" s="39">
        <v>294.1497275838467</v>
      </c>
      <c r="O1338" s="29">
        <v>44197</v>
      </c>
      <c r="P1338" s="29">
        <v>46022</v>
      </c>
      <c r="Q1338" s="40">
        <v>4.9965776999999996</v>
      </c>
      <c r="R1338" s="39">
        <v>58.79772758384668</v>
      </c>
      <c r="S1338" s="39">
        <v>58.79772758384668</v>
      </c>
      <c r="T1338" s="39">
        <v>58.79772758384668</v>
      </c>
      <c r="U1338" s="39">
        <v>58.958817248459958</v>
      </c>
      <c r="V1338" s="39">
        <v>58.79772758384668</v>
      </c>
      <c r="W1338" s="29" t="s">
        <v>1357</v>
      </c>
      <c r="X1338" s="29" t="s">
        <v>258</v>
      </c>
      <c r="Y1338" s="29" t="s">
        <v>1349</v>
      </c>
      <c r="Z1338" s="41" t="s">
        <v>1349</v>
      </c>
      <c r="AA1338" s="42" t="s">
        <v>1349</v>
      </c>
      <c r="AB1338" s="29" t="s">
        <v>258</v>
      </c>
      <c r="AC1338" s="29" t="s">
        <v>258</v>
      </c>
      <c r="AD1338" s="29" t="s">
        <v>258</v>
      </c>
      <c r="AE1338" s="29" t="s">
        <v>1367</v>
      </c>
      <c r="AF1338" s="29" t="s">
        <v>2154</v>
      </c>
      <c r="AG1338" s="183" t="s">
        <v>2155</v>
      </c>
      <c r="AH1338" s="29" t="s">
        <v>1356</v>
      </c>
      <c r="AI1338" s="29" t="s">
        <v>1357</v>
      </c>
      <c r="AJ1338" s="29" t="s">
        <v>258</v>
      </c>
      <c r="AK1338" s="29" t="s">
        <v>258</v>
      </c>
      <c r="AL1338" s="29" t="s">
        <v>13326</v>
      </c>
    </row>
    <row r="1339" spans="1:38" x14ac:dyDescent="0.2">
      <c r="A1339" s="35" t="s">
        <v>16</v>
      </c>
      <c r="B1339" s="36">
        <v>5498</v>
      </c>
      <c r="C1339" s="36"/>
      <c r="D1339" s="36" t="s">
        <v>1349</v>
      </c>
      <c r="E1339" s="37" t="s">
        <v>3061</v>
      </c>
      <c r="F1339" s="38" t="s">
        <v>1269</v>
      </c>
      <c r="G1339" s="38" t="s">
        <v>1271</v>
      </c>
      <c r="H1339" s="35" t="s">
        <v>1440</v>
      </c>
      <c r="I1339" s="35"/>
      <c r="J1339" s="29" t="s">
        <v>1371</v>
      </c>
      <c r="K1339" s="29" t="s">
        <v>1371</v>
      </c>
      <c r="L1339" s="29" t="s">
        <v>1384</v>
      </c>
      <c r="M1339" s="39">
        <v>99.487483567136536</v>
      </c>
      <c r="N1339" s="39">
        <v>497.09694182067085</v>
      </c>
      <c r="O1339" s="29">
        <v>44197</v>
      </c>
      <c r="P1339" s="29">
        <v>46022</v>
      </c>
      <c r="Q1339" s="40">
        <v>4.9965776999999996</v>
      </c>
      <c r="R1339" s="39">
        <v>99.364941820670779</v>
      </c>
      <c r="S1339" s="39">
        <v>99.364941820670779</v>
      </c>
      <c r="T1339" s="39">
        <v>99.364941820670779</v>
      </c>
      <c r="U1339" s="39">
        <v>99.63717453798769</v>
      </c>
      <c r="V1339" s="39">
        <v>99.364941820670779</v>
      </c>
      <c r="W1339" s="29" t="s">
        <v>1357</v>
      </c>
      <c r="X1339" s="29" t="s">
        <v>258</v>
      </c>
      <c r="Y1339" s="29" t="s">
        <v>1349</v>
      </c>
      <c r="Z1339" s="41" t="s">
        <v>1349</v>
      </c>
      <c r="AA1339" s="42" t="s">
        <v>1349</v>
      </c>
      <c r="AB1339" s="29" t="s">
        <v>258</v>
      </c>
      <c r="AC1339" s="29" t="s">
        <v>258</v>
      </c>
      <c r="AD1339" s="29" t="s">
        <v>265</v>
      </c>
      <c r="AE1339" s="29" t="s">
        <v>1353</v>
      </c>
      <c r="AF1339" s="29" t="s">
        <v>1368</v>
      </c>
      <c r="AG1339" s="183" t="s">
        <v>1369</v>
      </c>
      <c r="AH1339" s="29" t="s">
        <v>1356</v>
      </c>
      <c r="AI1339" s="29" t="s">
        <v>1357</v>
      </c>
      <c r="AJ1339" s="29" t="s">
        <v>258</v>
      </c>
      <c r="AK1339" s="29" t="s">
        <v>258</v>
      </c>
      <c r="AL1339" s="29" t="s">
        <v>13326</v>
      </c>
    </row>
    <row r="1340" spans="1:38" x14ac:dyDescent="0.2">
      <c r="A1340" s="35" t="s">
        <v>16</v>
      </c>
      <c r="B1340" s="36">
        <v>5499</v>
      </c>
      <c r="C1340" s="36"/>
      <c r="D1340" s="36" t="s">
        <v>1349</v>
      </c>
      <c r="E1340" s="37" t="s">
        <v>3062</v>
      </c>
      <c r="F1340" s="38" t="s">
        <v>1269</v>
      </c>
      <c r="G1340" s="38" t="s">
        <v>1273</v>
      </c>
      <c r="H1340" s="35" t="s">
        <v>1393</v>
      </c>
      <c r="I1340" s="35"/>
      <c r="J1340" s="29" t="s">
        <v>1371</v>
      </c>
      <c r="K1340" s="29" t="s">
        <v>1371</v>
      </c>
      <c r="L1340" s="29" t="s">
        <v>1366</v>
      </c>
      <c r="M1340" s="39">
        <v>7.6580178386915874</v>
      </c>
      <c r="N1340" s="39">
        <v>9.4139630390143747</v>
      </c>
      <c r="O1340" s="29">
        <v>44197</v>
      </c>
      <c r="P1340" s="29">
        <v>44646</v>
      </c>
      <c r="Q1340" s="40">
        <v>1.229295</v>
      </c>
      <c r="R1340" s="39">
        <v>7.6357700205338812</v>
      </c>
      <c r="S1340" s="39">
        <v>1.7781930184804928</v>
      </c>
      <c r="T1340" s="39">
        <v>0</v>
      </c>
      <c r="U1340" s="39">
        <v>0</v>
      </c>
      <c r="V1340" s="39">
        <v>0</v>
      </c>
      <c r="W1340" s="29" t="s">
        <v>1357</v>
      </c>
      <c r="X1340" s="29" t="s">
        <v>258</v>
      </c>
      <c r="Y1340" s="29" t="s">
        <v>1349</v>
      </c>
      <c r="Z1340" s="41" t="s">
        <v>1349</v>
      </c>
      <c r="AA1340" s="42" t="s">
        <v>1349</v>
      </c>
      <c r="AB1340" s="29" t="s">
        <v>258</v>
      </c>
      <c r="AC1340" s="29" t="s">
        <v>258</v>
      </c>
      <c r="AD1340" s="29" t="s">
        <v>265</v>
      </c>
      <c r="AE1340" s="29" t="s">
        <v>1367</v>
      </c>
      <c r="AF1340" s="29" t="s">
        <v>1368</v>
      </c>
      <c r="AG1340" s="183" t="s">
        <v>1369</v>
      </c>
      <c r="AH1340" s="29" t="s">
        <v>1413</v>
      </c>
      <c r="AI1340" s="29" t="s">
        <v>1357</v>
      </c>
      <c r="AJ1340" s="29" t="s">
        <v>258</v>
      </c>
      <c r="AK1340" s="29" t="s">
        <v>258</v>
      </c>
      <c r="AL1340" s="29" t="s">
        <v>13326</v>
      </c>
    </row>
    <row r="1341" spans="1:38" x14ac:dyDescent="0.2">
      <c r="A1341" s="35" t="s">
        <v>16</v>
      </c>
      <c r="B1341" s="36">
        <v>5500</v>
      </c>
      <c r="C1341" s="36"/>
      <c r="D1341" s="36" t="s">
        <v>1349</v>
      </c>
      <c r="E1341" s="37" t="s">
        <v>3063</v>
      </c>
      <c r="F1341" s="38" t="s">
        <v>1269</v>
      </c>
      <c r="G1341" s="38" t="s">
        <v>1273</v>
      </c>
      <c r="H1341" s="35" t="s">
        <v>1393</v>
      </c>
      <c r="I1341" s="35"/>
      <c r="J1341" s="29" t="s">
        <v>1371</v>
      </c>
      <c r="K1341" s="29" t="s">
        <v>1371</v>
      </c>
      <c r="L1341" s="29" t="s">
        <v>1384</v>
      </c>
      <c r="M1341" s="39">
        <v>28.540315320170944</v>
      </c>
      <c r="N1341" s="39">
        <v>35.709579739904179</v>
      </c>
      <c r="O1341" s="29">
        <v>44197</v>
      </c>
      <c r="P1341" s="29">
        <v>44654</v>
      </c>
      <c r="Q1341" s="40">
        <v>1.2511977999999999</v>
      </c>
      <c r="R1341" s="39">
        <v>28.458507871321014</v>
      </c>
      <c r="S1341" s="39">
        <v>7.2510718685831623</v>
      </c>
      <c r="T1341" s="39">
        <v>0</v>
      </c>
      <c r="U1341" s="39">
        <v>0</v>
      </c>
      <c r="V1341" s="39">
        <v>0</v>
      </c>
      <c r="W1341" s="29" t="s">
        <v>1357</v>
      </c>
      <c r="X1341" s="29" t="s">
        <v>258</v>
      </c>
      <c r="Y1341" s="29" t="s">
        <v>1349</v>
      </c>
      <c r="Z1341" s="41" t="s">
        <v>1349</v>
      </c>
      <c r="AA1341" s="42" t="s">
        <v>1349</v>
      </c>
      <c r="AB1341" s="29" t="s">
        <v>258</v>
      </c>
      <c r="AC1341" s="29" t="s">
        <v>258</v>
      </c>
      <c r="AD1341" s="29" t="s">
        <v>265</v>
      </c>
      <c r="AE1341" s="29" t="s">
        <v>1353</v>
      </c>
      <c r="AF1341" s="29" t="s">
        <v>1368</v>
      </c>
      <c r="AG1341" s="183" t="s">
        <v>1369</v>
      </c>
      <c r="AH1341" s="29" t="s">
        <v>1413</v>
      </c>
      <c r="AI1341" s="29" t="s">
        <v>1357</v>
      </c>
      <c r="AJ1341" s="29" t="s">
        <v>258</v>
      </c>
      <c r="AK1341" s="29" t="s">
        <v>258</v>
      </c>
      <c r="AL1341" s="29" t="s">
        <v>13326</v>
      </c>
    </row>
    <row r="1342" spans="1:38" x14ac:dyDescent="0.2">
      <c r="A1342" s="35" t="s">
        <v>16</v>
      </c>
      <c r="B1342" s="36">
        <v>5501</v>
      </c>
      <c r="C1342" s="36"/>
      <c r="D1342" s="36" t="s">
        <v>1349</v>
      </c>
      <c r="E1342" s="37" t="s">
        <v>3064</v>
      </c>
      <c r="F1342" s="38" t="s">
        <v>1269</v>
      </c>
      <c r="G1342" s="38" t="s">
        <v>1271</v>
      </c>
      <c r="H1342" s="35" t="s">
        <v>1440</v>
      </c>
      <c r="I1342" s="35"/>
      <c r="J1342" s="29" t="s">
        <v>1506</v>
      </c>
      <c r="K1342" s="29" t="s">
        <v>1642</v>
      </c>
      <c r="L1342" s="29" t="s">
        <v>2337</v>
      </c>
      <c r="M1342" s="39">
        <v>54.863119046903556</v>
      </c>
      <c r="N1342" s="39">
        <v>72.700205338809027</v>
      </c>
      <c r="O1342" s="29">
        <v>44197</v>
      </c>
      <c r="P1342" s="29">
        <v>44681</v>
      </c>
      <c r="Q1342" s="40">
        <v>1.3251198</v>
      </c>
      <c r="R1342" s="39">
        <v>54.71252566735113</v>
      </c>
      <c r="S1342" s="39">
        <v>17.987679671457904</v>
      </c>
      <c r="T1342" s="39">
        <v>0</v>
      </c>
      <c r="U1342" s="39">
        <v>0</v>
      </c>
      <c r="V1342" s="39">
        <v>0</v>
      </c>
      <c r="W1342" s="29" t="s">
        <v>1357</v>
      </c>
      <c r="X1342" s="29" t="s">
        <v>258</v>
      </c>
      <c r="Y1342" s="29" t="s">
        <v>1349</v>
      </c>
      <c r="Z1342" s="41" t="s">
        <v>1349</v>
      </c>
      <c r="AA1342" s="42" t="s">
        <v>1349</v>
      </c>
      <c r="AB1342" s="29" t="s">
        <v>258</v>
      </c>
      <c r="AC1342" s="29" t="s">
        <v>258</v>
      </c>
      <c r="AD1342" s="29" t="s">
        <v>258</v>
      </c>
      <c r="AE1342" s="29" t="s">
        <v>1367</v>
      </c>
      <c r="AF1342" s="29" t="s">
        <v>1462</v>
      </c>
      <c r="AG1342" s="183" t="s">
        <v>1463</v>
      </c>
      <c r="AH1342" s="29" t="s">
        <v>1413</v>
      </c>
      <c r="AI1342" s="29" t="s">
        <v>1357</v>
      </c>
      <c r="AJ1342" s="29" t="s">
        <v>258</v>
      </c>
      <c r="AK1342" s="29" t="s">
        <v>258</v>
      </c>
      <c r="AL1342" s="29" t="s">
        <v>13326</v>
      </c>
    </row>
    <row r="1343" spans="1:38" x14ac:dyDescent="0.2">
      <c r="A1343" s="35" t="s">
        <v>16</v>
      </c>
      <c r="B1343" s="36">
        <v>5504</v>
      </c>
      <c r="C1343" s="36"/>
      <c r="D1343" s="36" t="s">
        <v>1349</v>
      </c>
      <c r="E1343" s="37" t="s">
        <v>3065</v>
      </c>
      <c r="F1343" s="38" t="s">
        <v>1269</v>
      </c>
      <c r="G1343" s="38" t="s">
        <v>1273</v>
      </c>
      <c r="H1343" s="35" t="s">
        <v>1393</v>
      </c>
      <c r="I1343" s="35"/>
      <c r="J1343" s="29" t="s">
        <v>484</v>
      </c>
      <c r="K1343" s="29" t="s">
        <v>1365</v>
      </c>
      <c r="L1343" s="29" t="s">
        <v>1366</v>
      </c>
      <c r="M1343" s="39">
        <v>8.3721972925537802</v>
      </c>
      <c r="N1343" s="39">
        <v>7.9080301163586588</v>
      </c>
      <c r="O1343" s="29">
        <v>44197</v>
      </c>
      <c r="P1343" s="29">
        <v>44542</v>
      </c>
      <c r="Q1343" s="40">
        <v>0.94455849999999997</v>
      </c>
      <c r="R1343" s="39">
        <v>7.9080301163586588</v>
      </c>
      <c r="S1343" s="39">
        <v>0</v>
      </c>
      <c r="T1343" s="39">
        <v>0</v>
      </c>
      <c r="U1343" s="39">
        <v>0</v>
      </c>
      <c r="V1343" s="39">
        <v>0</v>
      </c>
      <c r="W1343" s="29" t="s">
        <v>1357</v>
      </c>
      <c r="X1343" s="29" t="s">
        <v>258</v>
      </c>
      <c r="Y1343" s="29" t="s">
        <v>1349</v>
      </c>
      <c r="Z1343" s="41" t="s">
        <v>1349</v>
      </c>
      <c r="AA1343" s="42" t="s">
        <v>1349</v>
      </c>
      <c r="AB1343" s="29" t="s">
        <v>258</v>
      </c>
      <c r="AC1343" s="29" t="s">
        <v>258</v>
      </c>
      <c r="AD1343" s="29" t="s">
        <v>265</v>
      </c>
      <c r="AE1343" s="29" t="s">
        <v>1367</v>
      </c>
      <c r="AF1343" s="29" t="s">
        <v>1368</v>
      </c>
      <c r="AG1343" s="183" t="s">
        <v>1369</v>
      </c>
      <c r="AH1343" s="29" t="s">
        <v>1413</v>
      </c>
      <c r="AI1343" s="29" t="s">
        <v>1357</v>
      </c>
      <c r="AJ1343" s="29" t="s">
        <v>258</v>
      </c>
      <c r="AK1343" s="29" t="s">
        <v>258</v>
      </c>
      <c r="AL1343" s="29" t="s">
        <v>13326</v>
      </c>
    </row>
    <row r="1344" spans="1:38" x14ac:dyDescent="0.2">
      <c r="A1344" s="35" t="s">
        <v>16</v>
      </c>
      <c r="B1344" s="36">
        <v>5506</v>
      </c>
      <c r="C1344" s="36"/>
      <c r="D1344" s="36" t="s">
        <v>1349</v>
      </c>
      <c r="E1344" s="37" t="s">
        <v>3066</v>
      </c>
      <c r="F1344" s="38" t="s">
        <v>1269</v>
      </c>
      <c r="G1344" s="38" t="s">
        <v>1445</v>
      </c>
      <c r="H1344" s="35" t="s">
        <v>357</v>
      </c>
      <c r="I1344" s="35"/>
      <c r="J1344" s="29" t="s">
        <v>382</v>
      </c>
      <c r="K1344" s="29" t="s">
        <v>1906</v>
      </c>
      <c r="L1344" s="29" t="s">
        <v>1907</v>
      </c>
      <c r="M1344" s="39">
        <v>157.62246491408513</v>
      </c>
      <c r="N1344" s="39">
        <v>222.24660369609859</v>
      </c>
      <c r="O1344" s="29">
        <v>44197</v>
      </c>
      <c r="P1344" s="29">
        <v>44712</v>
      </c>
      <c r="Q1344" s="40">
        <v>1.4099931999999999</v>
      </c>
      <c r="R1344" s="39">
        <v>157.20932238193021</v>
      </c>
      <c r="S1344" s="39">
        <v>65.037281314168382</v>
      </c>
      <c r="T1344" s="39">
        <v>0</v>
      </c>
      <c r="U1344" s="39">
        <v>0</v>
      </c>
      <c r="V1344" s="39">
        <v>0</v>
      </c>
      <c r="W1344" s="29" t="s">
        <v>1357</v>
      </c>
      <c r="X1344" s="29" t="s">
        <v>258</v>
      </c>
      <c r="Y1344" s="29" t="s">
        <v>1349</v>
      </c>
      <c r="Z1344" s="41" t="s">
        <v>1349</v>
      </c>
      <c r="AA1344" s="42" t="s">
        <v>1349</v>
      </c>
      <c r="AB1344" s="29" t="s">
        <v>258</v>
      </c>
      <c r="AC1344" s="29" t="s">
        <v>258</v>
      </c>
      <c r="AD1344" s="29" t="s">
        <v>258</v>
      </c>
      <c r="AE1344" s="29" t="s">
        <v>1353</v>
      </c>
      <c r="AF1344" s="29" t="s">
        <v>1368</v>
      </c>
      <c r="AG1344" s="183" t="s">
        <v>1369</v>
      </c>
      <c r="AH1344" s="29" t="s">
        <v>1413</v>
      </c>
      <c r="AI1344" s="29" t="s">
        <v>1357</v>
      </c>
      <c r="AJ1344" s="29" t="s">
        <v>258</v>
      </c>
      <c r="AK1344" s="29" t="s">
        <v>258</v>
      </c>
      <c r="AL1344" s="29" t="s">
        <v>13326</v>
      </c>
    </row>
    <row r="1345" spans="1:38" x14ac:dyDescent="0.2">
      <c r="A1345" s="35" t="s">
        <v>16</v>
      </c>
      <c r="B1345" s="36">
        <v>5507</v>
      </c>
      <c r="C1345" s="36"/>
      <c r="D1345" s="36" t="s">
        <v>1349</v>
      </c>
      <c r="E1345" s="37" t="s">
        <v>3067</v>
      </c>
      <c r="F1345" s="38" t="s">
        <v>1269</v>
      </c>
      <c r="G1345" s="38" t="s">
        <v>1271</v>
      </c>
      <c r="H1345" s="35" t="s">
        <v>1440</v>
      </c>
      <c r="I1345" s="35"/>
      <c r="J1345" s="29" t="s">
        <v>1506</v>
      </c>
      <c r="K1345" s="29" t="s">
        <v>1642</v>
      </c>
      <c r="L1345" s="29" t="s">
        <v>2220</v>
      </c>
      <c r="M1345" s="39">
        <v>54.843203552979439</v>
      </c>
      <c r="N1345" s="39">
        <v>91.142570841889125</v>
      </c>
      <c r="O1345" s="29">
        <v>44197</v>
      </c>
      <c r="P1345" s="29">
        <v>44804</v>
      </c>
      <c r="Q1345" s="40">
        <v>1.6618754</v>
      </c>
      <c r="R1345" s="39">
        <v>54.715523613963036</v>
      </c>
      <c r="S1345" s="39">
        <v>36.427047227926074</v>
      </c>
      <c r="T1345" s="39">
        <v>0</v>
      </c>
      <c r="U1345" s="39">
        <v>0</v>
      </c>
      <c r="V1345" s="39">
        <v>0</v>
      </c>
      <c r="W1345" s="29" t="s">
        <v>1357</v>
      </c>
      <c r="X1345" s="29" t="s">
        <v>258</v>
      </c>
      <c r="Y1345" s="29" t="s">
        <v>1349</v>
      </c>
      <c r="Z1345" s="41" t="s">
        <v>1349</v>
      </c>
      <c r="AA1345" s="42" t="s">
        <v>1349</v>
      </c>
      <c r="AB1345" s="29" t="s">
        <v>258</v>
      </c>
      <c r="AC1345" s="29" t="s">
        <v>258</v>
      </c>
      <c r="AD1345" s="29" t="s">
        <v>258</v>
      </c>
      <c r="AE1345" s="29" t="s">
        <v>1353</v>
      </c>
      <c r="AF1345" s="29" t="s">
        <v>2221</v>
      </c>
      <c r="AG1345" s="183" t="s">
        <v>2222</v>
      </c>
      <c r="AH1345" s="29" t="s">
        <v>1413</v>
      </c>
      <c r="AI1345" s="29" t="s">
        <v>1357</v>
      </c>
      <c r="AJ1345" s="29" t="s">
        <v>258</v>
      </c>
      <c r="AK1345" s="29" t="s">
        <v>258</v>
      </c>
      <c r="AL1345" s="29" t="s">
        <v>13326</v>
      </c>
    </row>
    <row r="1346" spans="1:38" x14ac:dyDescent="0.2">
      <c r="A1346" s="35" t="s">
        <v>16</v>
      </c>
      <c r="B1346" s="36">
        <v>5509</v>
      </c>
      <c r="C1346" s="36"/>
      <c r="D1346" s="36" t="s">
        <v>1349</v>
      </c>
      <c r="E1346" s="37" t="s">
        <v>3068</v>
      </c>
      <c r="F1346" s="38" t="s">
        <v>1269</v>
      </c>
      <c r="G1346" s="38" t="s">
        <v>1271</v>
      </c>
      <c r="H1346" s="35" t="s">
        <v>1440</v>
      </c>
      <c r="I1346" s="35"/>
      <c r="J1346" s="29" t="s">
        <v>1371</v>
      </c>
      <c r="K1346" s="29" t="s">
        <v>1371</v>
      </c>
      <c r="L1346" s="29" t="s">
        <v>1384</v>
      </c>
      <c r="M1346" s="39">
        <v>65.716989411695252</v>
      </c>
      <c r="N1346" s="39">
        <v>328.36004380561258</v>
      </c>
      <c r="O1346" s="29">
        <v>44197</v>
      </c>
      <c r="P1346" s="29">
        <v>46022</v>
      </c>
      <c r="Q1346" s="40">
        <v>4.9965776999999996</v>
      </c>
      <c r="R1346" s="39">
        <v>65.636043805612587</v>
      </c>
      <c r="S1346" s="39">
        <v>65.636043805612587</v>
      </c>
      <c r="T1346" s="39">
        <v>65.636043805612587</v>
      </c>
      <c r="U1346" s="39">
        <v>65.815868583162214</v>
      </c>
      <c r="V1346" s="39">
        <v>65.636043805612587</v>
      </c>
      <c r="W1346" s="29" t="s">
        <v>1357</v>
      </c>
      <c r="X1346" s="29" t="s">
        <v>258</v>
      </c>
      <c r="Y1346" s="29" t="s">
        <v>1349</v>
      </c>
      <c r="Z1346" s="41" t="s">
        <v>1349</v>
      </c>
      <c r="AA1346" s="42" t="s">
        <v>1349</v>
      </c>
      <c r="AB1346" s="29" t="s">
        <v>258</v>
      </c>
      <c r="AC1346" s="29" t="s">
        <v>258</v>
      </c>
      <c r="AD1346" s="29" t="s">
        <v>265</v>
      </c>
      <c r="AE1346" s="29" t="s">
        <v>1353</v>
      </c>
      <c r="AF1346" s="29" t="s">
        <v>1368</v>
      </c>
      <c r="AG1346" s="183" t="s">
        <v>1369</v>
      </c>
      <c r="AH1346" s="29" t="s">
        <v>1356</v>
      </c>
      <c r="AI1346" s="29" t="s">
        <v>1357</v>
      </c>
      <c r="AJ1346" s="29" t="s">
        <v>258</v>
      </c>
      <c r="AK1346" s="29" t="s">
        <v>258</v>
      </c>
      <c r="AL1346" s="29" t="s">
        <v>13326</v>
      </c>
    </row>
    <row r="1347" spans="1:38" x14ac:dyDescent="0.2">
      <c r="A1347" s="35" t="s">
        <v>16</v>
      </c>
      <c r="B1347" s="36">
        <v>5510</v>
      </c>
      <c r="C1347" s="36"/>
      <c r="D1347" s="36" t="s">
        <v>1349</v>
      </c>
      <c r="E1347" s="37" t="s">
        <v>3069</v>
      </c>
      <c r="F1347" s="38" t="s">
        <v>1262</v>
      </c>
      <c r="G1347" s="38" t="s">
        <v>1263</v>
      </c>
      <c r="H1347" s="35" t="s">
        <v>3070</v>
      </c>
      <c r="I1347" s="35"/>
      <c r="J1347" s="29" t="s">
        <v>484</v>
      </c>
      <c r="K1347" s="29" t="s">
        <v>1365</v>
      </c>
      <c r="L1347" s="29" t="s">
        <v>1366</v>
      </c>
      <c r="M1347" s="39">
        <v>14.717049091178705</v>
      </c>
      <c r="N1347" s="39">
        <v>14.062286105407255</v>
      </c>
      <c r="O1347" s="29">
        <v>44197</v>
      </c>
      <c r="P1347" s="29">
        <v>44546</v>
      </c>
      <c r="Q1347" s="40">
        <v>0.95550990000000002</v>
      </c>
      <c r="R1347" s="39">
        <v>14.062286105407255</v>
      </c>
      <c r="S1347" s="39">
        <v>0</v>
      </c>
      <c r="T1347" s="39">
        <v>0</v>
      </c>
      <c r="U1347" s="39">
        <v>0</v>
      </c>
      <c r="V1347" s="39">
        <v>0</v>
      </c>
      <c r="W1347" s="29" t="s">
        <v>1357</v>
      </c>
      <c r="X1347" s="29" t="s">
        <v>258</v>
      </c>
      <c r="Y1347" s="29" t="s">
        <v>1349</v>
      </c>
      <c r="Z1347" s="41" t="s">
        <v>1349</v>
      </c>
      <c r="AA1347" s="42" t="s">
        <v>1349</v>
      </c>
      <c r="AB1347" s="29" t="s">
        <v>258</v>
      </c>
      <c r="AC1347" s="29" t="s">
        <v>258</v>
      </c>
      <c r="AD1347" s="29" t="s">
        <v>265</v>
      </c>
      <c r="AE1347" s="29" t="s">
        <v>1367</v>
      </c>
      <c r="AF1347" s="29" t="s">
        <v>1368</v>
      </c>
      <c r="AG1347" s="183" t="s">
        <v>1369</v>
      </c>
      <c r="AH1347" s="29" t="s">
        <v>1413</v>
      </c>
      <c r="AI1347" s="29" t="s">
        <v>1357</v>
      </c>
      <c r="AJ1347" s="29" t="s">
        <v>258</v>
      </c>
      <c r="AK1347" s="29" t="s">
        <v>258</v>
      </c>
      <c r="AL1347" s="29" t="s">
        <v>13326</v>
      </c>
    </row>
    <row r="1348" spans="1:38" x14ac:dyDescent="0.2">
      <c r="A1348" s="35" t="s">
        <v>16</v>
      </c>
      <c r="B1348" s="36">
        <v>5511</v>
      </c>
      <c r="C1348" s="36"/>
      <c r="D1348" s="36" t="s">
        <v>1349</v>
      </c>
      <c r="E1348" s="37" t="s">
        <v>3071</v>
      </c>
      <c r="F1348" s="38" t="s">
        <v>1269</v>
      </c>
      <c r="G1348" s="38" t="s">
        <v>1271</v>
      </c>
      <c r="H1348" s="35" t="s">
        <v>1440</v>
      </c>
      <c r="I1348" s="35"/>
      <c r="J1348" s="29" t="s">
        <v>1506</v>
      </c>
      <c r="K1348" s="29" t="s">
        <v>1642</v>
      </c>
      <c r="L1348" s="29" t="s">
        <v>2220</v>
      </c>
      <c r="M1348" s="39">
        <v>35.072087437554856</v>
      </c>
      <c r="N1348" s="39">
        <v>34.952060232717315</v>
      </c>
      <c r="O1348" s="29">
        <v>44197</v>
      </c>
      <c r="P1348" s="29">
        <v>44561</v>
      </c>
      <c r="Q1348" s="40">
        <v>0.99657770000000001</v>
      </c>
      <c r="R1348" s="39">
        <v>34.952060232717315</v>
      </c>
      <c r="S1348" s="39">
        <v>0</v>
      </c>
      <c r="T1348" s="39">
        <v>0</v>
      </c>
      <c r="U1348" s="39">
        <v>0</v>
      </c>
      <c r="V1348" s="39">
        <v>0</v>
      </c>
      <c r="W1348" s="29" t="s">
        <v>1357</v>
      </c>
      <c r="X1348" s="29" t="s">
        <v>258</v>
      </c>
      <c r="Y1348" s="29" t="s">
        <v>1349</v>
      </c>
      <c r="Z1348" s="41" t="s">
        <v>1349</v>
      </c>
      <c r="AA1348" s="42" t="s">
        <v>1349</v>
      </c>
      <c r="AB1348" s="29" t="s">
        <v>258</v>
      </c>
      <c r="AC1348" s="29" t="s">
        <v>258</v>
      </c>
      <c r="AD1348" s="29" t="s">
        <v>258</v>
      </c>
      <c r="AE1348" s="29" t="s">
        <v>1353</v>
      </c>
      <c r="AF1348" s="29" t="s">
        <v>2221</v>
      </c>
      <c r="AG1348" s="183" t="s">
        <v>2222</v>
      </c>
      <c r="AH1348" s="29" t="s">
        <v>1413</v>
      </c>
      <c r="AI1348" s="29" t="s">
        <v>1357</v>
      </c>
      <c r="AJ1348" s="29" t="s">
        <v>258</v>
      </c>
      <c r="AK1348" s="29" t="s">
        <v>258</v>
      </c>
      <c r="AL1348" s="29" t="s">
        <v>13326</v>
      </c>
    </row>
    <row r="1349" spans="1:38" x14ac:dyDescent="0.2">
      <c r="A1349" s="35" t="s">
        <v>16</v>
      </c>
      <c r="B1349" s="36">
        <v>5512</v>
      </c>
      <c r="C1349" s="36"/>
      <c r="D1349" s="36" t="s">
        <v>1349</v>
      </c>
      <c r="E1349" s="37" t="s">
        <v>3072</v>
      </c>
      <c r="F1349" s="38" t="s">
        <v>1269</v>
      </c>
      <c r="G1349" s="38" t="s">
        <v>1271</v>
      </c>
      <c r="H1349" s="35" t="s">
        <v>1440</v>
      </c>
      <c r="I1349" s="35"/>
      <c r="J1349" s="29" t="s">
        <v>1506</v>
      </c>
      <c r="K1349" s="29" t="s">
        <v>2911</v>
      </c>
      <c r="L1349" s="29" t="s">
        <v>2220</v>
      </c>
      <c r="M1349" s="39">
        <v>113.18193686865827</v>
      </c>
      <c r="N1349" s="39">
        <v>131.07723477070502</v>
      </c>
      <c r="O1349" s="29">
        <v>44197</v>
      </c>
      <c r="P1349" s="29">
        <v>44620</v>
      </c>
      <c r="Q1349" s="40">
        <v>1.1581109000000001</v>
      </c>
      <c r="R1349" s="39">
        <v>112.83771389459275</v>
      </c>
      <c r="S1349" s="39">
        <v>18.239520876112252</v>
      </c>
      <c r="T1349" s="39">
        <v>0</v>
      </c>
      <c r="U1349" s="39">
        <v>0</v>
      </c>
      <c r="V1349" s="39">
        <v>0</v>
      </c>
      <c r="W1349" s="29" t="s">
        <v>265</v>
      </c>
      <c r="X1349" s="29" t="s">
        <v>11773</v>
      </c>
      <c r="Y1349" s="29">
        <v>45283</v>
      </c>
      <c r="Z1349" s="41" t="s">
        <v>11760</v>
      </c>
      <c r="AA1349" s="42" t="s">
        <v>1349</v>
      </c>
      <c r="AB1349" s="29" t="s">
        <v>258</v>
      </c>
      <c r="AC1349" s="29" t="s">
        <v>258</v>
      </c>
      <c r="AD1349" s="29" t="s">
        <v>258</v>
      </c>
      <c r="AE1349" s="29" t="s">
        <v>1353</v>
      </c>
      <c r="AF1349" s="29" t="s">
        <v>2221</v>
      </c>
      <c r="AG1349" s="183" t="s">
        <v>2222</v>
      </c>
      <c r="AH1349" s="29" t="s">
        <v>1413</v>
      </c>
      <c r="AI1349" s="29" t="s">
        <v>1357</v>
      </c>
      <c r="AJ1349" s="29" t="s">
        <v>258</v>
      </c>
      <c r="AK1349" s="29" t="s">
        <v>258</v>
      </c>
      <c r="AL1349" s="29" t="s">
        <v>13327</v>
      </c>
    </row>
    <row r="1350" spans="1:38" x14ac:dyDescent="0.2">
      <c r="A1350" s="35" t="s">
        <v>16</v>
      </c>
      <c r="B1350" s="36">
        <v>5514</v>
      </c>
      <c r="C1350" s="36"/>
      <c r="D1350" s="36" t="s">
        <v>1349</v>
      </c>
      <c r="E1350" s="37" t="s">
        <v>3073</v>
      </c>
      <c r="F1350" s="38" t="s">
        <v>1269</v>
      </c>
      <c r="G1350" s="38" t="s">
        <v>1271</v>
      </c>
      <c r="H1350" s="35" t="s">
        <v>1440</v>
      </c>
      <c r="I1350" s="35"/>
      <c r="J1350" s="29" t="s">
        <v>1405</v>
      </c>
      <c r="K1350" s="29" t="s">
        <v>1434</v>
      </c>
      <c r="L1350" s="29" t="s">
        <v>1425</v>
      </c>
      <c r="M1350" s="39">
        <v>77.525456229143643</v>
      </c>
      <c r="N1350" s="39">
        <v>387.36196577686519</v>
      </c>
      <c r="O1350" s="29">
        <v>44197</v>
      </c>
      <c r="P1350" s="29">
        <v>46022</v>
      </c>
      <c r="Q1350" s="40">
        <v>4.9965776999999996</v>
      </c>
      <c r="R1350" s="39">
        <v>77.42996577686516</v>
      </c>
      <c r="S1350" s="39">
        <v>77.42996577686516</v>
      </c>
      <c r="T1350" s="39">
        <v>77.42996577686516</v>
      </c>
      <c r="U1350" s="39">
        <v>77.642102669404522</v>
      </c>
      <c r="V1350" s="39">
        <v>77.42996577686516</v>
      </c>
      <c r="W1350" s="29" t="s">
        <v>265</v>
      </c>
      <c r="X1350" s="29" t="s">
        <v>11773</v>
      </c>
      <c r="Y1350" s="29">
        <v>45252</v>
      </c>
      <c r="Z1350" s="41" t="s">
        <v>11759</v>
      </c>
      <c r="AA1350" s="42" t="s">
        <v>1349</v>
      </c>
      <c r="AB1350" s="43" t="s">
        <v>265</v>
      </c>
      <c r="AC1350" s="29" t="s">
        <v>258</v>
      </c>
      <c r="AD1350" s="29" t="s">
        <v>258</v>
      </c>
      <c r="AE1350" s="29" t="s">
        <v>1353</v>
      </c>
      <c r="AF1350" s="29" t="s">
        <v>1368</v>
      </c>
      <c r="AG1350" s="183" t="s">
        <v>1369</v>
      </c>
      <c r="AH1350" s="29" t="s">
        <v>1356</v>
      </c>
      <c r="AI1350" s="29" t="s">
        <v>1357</v>
      </c>
      <c r="AJ1350" s="29" t="s">
        <v>258</v>
      </c>
      <c r="AK1350" s="29" t="s">
        <v>258</v>
      </c>
      <c r="AL1350" s="29" t="s">
        <v>13327</v>
      </c>
    </row>
    <row r="1351" spans="1:38" x14ac:dyDescent="0.2">
      <c r="A1351" s="35" t="s">
        <v>16</v>
      </c>
      <c r="B1351" s="36">
        <v>5515</v>
      </c>
      <c r="C1351" s="36"/>
      <c r="D1351" s="36" t="s">
        <v>1349</v>
      </c>
      <c r="E1351" s="37" t="s">
        <v>3074</v>
      </c>
      <c r="F1351" s="38" t="s">
        <v>1269</v>
      </c>
      <c r="G1351" s="38" t="s">
        <v>1273</v>
      </c>
      <c r="H1351" s="35" t="s">
        <v>2523</v>
      </c>
      <c r="I1351" s="35"/>
      <c r="J1351" s="29" t="s">
        <v>382</v>
      </c>
      <c r="K1351" s="29" t="s">
        <v>1906</v>
      </c>
      <c r="L1351" s="29" t="s">
        <v>1907</v>
      </c>
      <c r="M1351" s="39">
        <v>695.15679480834297</v>
      </c>
      <c r="N1351" s="39">
        <v>854.55277207392191</v>
      </c>
      <c r="O1351" s="29">
        <v>44197</v>
      </c>
      <c r="P1351" s="29">
        <v>44646</v>
      </c>
      <c r="Q1351" s="40">
        <v>1.229295</v>
      </c>
      <c r="R1351" s="39">
        <v>693.13724845995887</v>
      </c>
      <c r="S1351" s="39">
        <v>161.41552361396302</v>
      </c>
      <c r="T1351" s="39">
        <v>0</v>
      </c>
      <c r="U1351" s="39">
        <v>0</v>
      </c>
      <c r="V1351" s="39">
        <v>0</v>
      </c>
      <c r="W1351" s="29" t="s">
        <v>1357</v>
      </c>
      <c r="X1351" s="29" t="s">
        <v>258</v>
      </c>
      <c r="Y1351" s="29" t="s">
        <v>1349</v>
      </c>
      <c r="Z1351" s="41" t="s">
        <v>1349</v>
      </c>
      <c r="AA1351" s="42" t="s">
        <v>1349</v>
      </c>
      <c r="AB1351" s="29" t="s">
        <v>258</v>
      </c>
      <c r="AC1351" s="29" t="s">
        <v>258</v>
      </c>
      <c r="AD1351" s="29" t="s">
        <v>258</v>
      </c>
      <c r="AE1351" s="29" t="s">
        <v>1353</v>
      </c>
      <c r="AF1351" s="29" t="s">
        <v>1368</v>
      </c>
      <c r="AG1351" s="183" t="s">
        <v>1369</v>
      </c>
      <c r="AH1351" s="29" t="s">
        <v>1413</v>
      </c>
      <c r="AI1351" s="29" t="s">
        <v>1357</v>
      </c>
      <c r="AJ1351" s="29" t="s">
        <v>258</v>
      </c>
      <c r="AK1351" s="29" t="s">
        <v>258</v>
      </c>
      <c r="AL1351" s="29" t="s">
        <v>13326</v>
      </c>
    </row>
    <row r="1352" spans="1:38" x14ac:dyDescent="0.2">
      <c r="A1352" s="35" t="s">
        <v>16</v>
      </c>
      <c r="B1352" s="36">
        <v>5517</v>
      </c>
      <c r="C1352" s="36"/>
      <c r="D1352" s="36" t="s">
        <v>1349</v>
      </c>
      <c r="E1352" s="37" t="s">
        <v>3075</v>
      </c>
      <c r="F1352" s="38" t="s">
        <v>1269</v>
      </c>
      <c r="G1352" s="38" t="s">
        <v>1273</v>
      </c>
      <c r="H1352" s="35" t="s">
        <v>1393</v>
      </c>
      <c r="I1352" s="35"/>
      <c r="J1352" s="29" t="s">
        <v>1506</v>
      </c>
      <c r="K1352" s="29" t="s">
        <v>1507</v>
      </c>
      <c r="L1352" s="29" t="s">
        <v>2220</v>
      </c>
      <c r="M1352" s="39">
        <v>53.814189370126421</v>
      </c>
      <c r="N1352" s="39">
        <v>218.94013963039015</v>
      </c>
      <c r="O1352" s="29">
        <v>44197</v>
      </c>
      <c r="P1352" s="29">
        <v>45683</v>
      </c>
      <c r="Q1352" s="40">
        <v>4.0684462999999997</v>
      </c>
      <c r="R1352" s="39">
        <v>53.7411909650924</v>
      </c>
      <c r="S1352" s="39">
        <v>53.7411909650924</v>
      </c>
      <c r="T1352" s="39">
        <v>53.7411909650924</v>
      </c>
      <c r="U1352" s="39">
        <v>53.888427104722787</v>
      </c>
      <c r="V1352" s="39">
        <v>3.8281396303901438</v>
      </c>
      <c r="W1352" s="29" t="s">
        <v>1357</v>
      </c>
      <c r="X1352" s="29" t="s">
        <v>258</v>
      </c>
      <c r="Y1352" s="29" t="s">
        <v>1349</v>
      </c>
      <c r="Z1352" s="41" t="s">
        <v>1349</v>
      </c>
      <c r="AA1352" s="42" t="s">
        <v>1349</v>
      </c>
      <c r="AB1352" s="29" t="s">
        <v>258</v>
      </c>
      <c r="AC1352" s="29" t="s">
        <v>258</v>
      </c>
      <c r="AD1352" s="29" t="s">
        <v>258</v>
      </c>
      <c r="AE1352" s="29" t="s">
        <v>1353</v>
      </c>
      <c r="AF1352" s="29" t="s">
        <v>2221</v>
      </c>
      <c r="AG1352" s="183" t="s">
        <v>2222</v>
      </c>
      <c r="AH1352" s="29" t="s">
        <v>1413</v>
      </c>
      <c r="AI1352" s="29" t="s">
        <v>1357</v>
      </c>
      <c r="AJ1352" s="29" t="s">
        <v>258</v>
      </c>
      <c r="AK1352" s="29" t="s">
        <v>258</v>
      </c>
      <c r="AL1352" s="29" t="s">
        <v>13326</v>
      </c>
    </row>
    <row r="1353" spans="1:38" x14ac:dyDescent="0.2">
      <c r="A1353" s="35" t="s">
        <v>16</v>
      </c>
      <c r="B1353" s="36">
        <v>5523</v>
      </c>
      <c r="C1353" s="36"/>
      <c r="D1353" s="36" t="s">
        <v>1349</v>
      </c>
      <c r="E1353" s="37" t="s">
        <v>3076</v>
      </c>
      <c r="F1353" s="38" t="s">
        <v>1269</v>
      </c>
      <c r="G1353" s="38" t="s">
        <v>1271</v>
      </c>
      <c r="H1353" s="35" t="s">
        <v>1440</v>
      </c>
      <c r="I1353" s="35"/>
      <c r="J1353" s="29" t="s">
        <v>322</v>
      </c>
      <c r="K1353" s="29" t="s">
        <v>336</v>
      </c>
      <c r="L1353" s="29" t="s">
        <v>1402</v>
      </c>
      <c r="M1353" s="39">
        <v>201.26524446006982</v>
      </c>
      <c r="N1353" s="39">
        <v>246.86333470225875</v>
      </c>
      <c r="O1353" s="29">
        <v>44197</v>
      </c>
      <c r="P1353" s="29">
        <v>44645</v>
      </c>
      <c r="Q1353" s="40">
        <v>1.2265572</v>
      </c>
      <c r="R1353" s="39">
        <v>200.67954825462013</v>
      </c>
      <c r="S1353" s="39">
        <v>46.183786447638603</v>
      </c>
      <c r="T1353" s="39">
        <v>0</v>
      </c>
      <c r="U1353" s="39">
        <v>0</v>
      </c>
      <c r="V1353" s="39">
        <v>0</v>
      </c>
      <c r="W1353" s="29" t="s">
        <v>1357</v>
      </c>
      <c r="X1353" s="29" t="s">
        <v>258</v>
      </c>
      <c r="Y1353" s="29" t="s">
        <v>1349</v>
      </c>
      <c r="Z1353" s="41" t="s">
        <v>1349</v>
      </c>
      <c r="AA1353" s="42" t="s">
        <v>1349</v>
      </c>
      <c r="AB1353" s="29" t="s">
        <v>258</v>
      </c>
      <c r="AC1353" s="29" t="s">
        <v>258</v>
      </c>
      <c r="AD1353" s="29" t="s">
        <v>265</v>
      </c>
      <c r="AE1353" s="29" t="s">
        <v>1353</v>
      </c>
      <c r="AF1353" s="29" t="s">
        <v>1361</v>
      </c>
      <c r="AG1353" s="183" t="s">
        <v>1362</v>
      </c>
      <c r="AH1353" s="29" t="s">
        <v>1413</v>
      </c>
      <c r="AI1353" s="29" t="s">
        <v>1357</v>
      </c>
      <c r="AJ1353" s="29" t="s">
        <v>258</v>
      </c>
      <c r="AK1353" s="29" t="s">
        <v>258</v>
      </c>
      <c r="AL1353" s="29" t="s">
        <v>13326</v>
      </c>
    </row>
    <row r="1354" spans="1:38" x14ac:dyDescent="0.2">
      <c r="A1354" s="35" t="s">
        <v>16</v>
      </c>
      <c r="B1354" s="36">
        <v>5527</v>
      </c>
      <c r="C1354" s="36"/>
      <c r="D1354" s="36" t="s">
        <v>1349</v>
      </c>
      <c r="E1354" s="37" t="s">
        <v>3077</v>
      </c>
      <c r="F1354" s="38" t="s">
        <v>1269</v>
      </c>
      <c r="G1354" s="38" t="s">
        <v>1273</v>
      </c>
      <c r="H1354" s="35" t="s">
        <v>1393</v>
      </c>
      <c r="I1354" s="35"/>
      <c r="J1354" s="29" t="s">
        <v>1371</v>
      </c>
      <c r="K1354" s="29" t="s">
        <v>1371</v>
      </c>
      <c r="L1354" s="29" t="s">
        <v>1366</v>
      </c>
      <c r="M1354" s="39">
        <v>5.7817068501099476</v>
      </c>
      <c r="N1354" s="39">
        <v>7.1865708418891181</v>
      </c>
      <c r="O1354" s="29">
        <v>44197</v>
      </c>
      <c r="P1354" s="29">
        <v>44651</v>
      </c>
      <c r="Q1354" s="40">
        <v>1.2429843</v>
      </c>
      <c r="R1354" s="39">
        <v>5.7650513347022585</v>
      </c>
      <c r="S1354" s="39">
        <v>1.4215195071868583</v>
      </c>
      <c r="T1354" s="39">
        <v>0</v>
      </c>
      <c r="U1354" s="39">
        <v>0</v>
      </c>
      <c r="V1354" s="39">
        <v>0</v>
      </c>
      <c r="W1354" s="29" t="s">
        <v>1357</v>
      </c>
      <c r="X1354" s="29" t="s">
        <v>258</v>
      </c>
      <c r="Y1354" s="29" t="s">
        <v>1349</v>
      </c>
      <c r="Z1354" s="41" t="s">
        <v>1349</v>
      </c>
      <c r="AA1354" s="42" t="s">
        <v>1349</v>
      </c>
      <c r="AB1354" s="29" t="s">
        <v>258</v>
      </c>
      <c r="AC1354" s="29" t="s">
        <v>258</v>
      </c>
      <c r="AD1354" s="29" t="s">
        <v>265</v>
      </c>
      <c r="AE1354" s="29" t="s">
        <v>1367</v>
      </c>
      <c r="AF1354" s="29" t="s">
        <v>1368</v>
      </c>
      <c r="AG1354" s="183" t="s">
        <v>1369</v>
      </c>
      <c r="AH1354" s="29" t="s">
        <v>1413</v>
      </c>
      <c r="AI1354" s="29" t="s">
        <v>1357</v>
      </c>
      <c r="AJ1354" s="29" t="s">
        <v>258</v>
      </c>
      <c r="AK1354" s="29" t="s">
        <v>258</v>
      </c>
      <c r="AL1354" s="29" t="s">
        <v>13326</v>
      </c>
    </row>
    <row r="1355" spans="1:38" x14ac:dyDescent="0.2">
      <c r="A1355" s="35" t="s">
        <v>16</v>
      </c>
      <c r="B1355" s="36">
        <v>5529</v>
      </c>
      <c r="C1355" s="36"/>
      <c r="D1355" s="36" t="s">
        <v>1349</v>
      </c>
      <c r="E1355" s="37" t="s">
        <v>3078</v>
      </c>
      <c r="F1355" s="38" t="s">
        <v>1269</v>
      </c>
      <c r="G1355" s="38" t="s">
        <v>1273</v>
      </c>
      <c r="H1355" s="35" t="s">
        <v>1393</v>
      </c>
      <c r="I1355" s="35"/>
      <c r="J1355" s="29" t="s">
        <v>1371</v>
      </c>
      <c r="K1355" s="29" t="s">
        <v>1371</v>
      </c>
      <c r="L1355" s="29" t="s">
        <v>1366</v>
      </c>
      <c r="M1355" s="39">
        <v>3.8218986970294653</v>
      </c>
      <c r="N1355" s="39">
        <v>5.7864750171115666</v>
      </c>
      <c r="O1355" s="29">
        <v>44197</v>
      </c>
      <c r="P1355" s="29">
        <v>44750</v>
      </c>
      <c r="Q1355" s="40">
        <v>1.5140315</v>
      </c>
      <c r="R1355" s="39">
        <v>3.8123887748117729</v>
      </c>
      <c r="S1355" s="39">
        <v>1.9740862422997947</v>
      </c>
      <c r="T1355" s="39">
        <v>0</v>
      </c>
      <c r="U1355" s="39">
        <v>0</v>
      </c>
      <c r="V1355" s="39">
        <v>0</v>
      </c>
      <c r="W1355" s="29" t="s">
        <v>265</v>
      </c>
      <c r="X1355" s="29" t="s">
        <v>11773</v>
      </c>
      <c r="Y1355" s="29">
        <v>45273</v>
      </c>
      <c r="Z1355" s="41" t="s">
        <v>11760</v>
      </c>
      <c r="AA1355" s="42" t="s">
        <v>1349</v>
      </c>
      <c r="AB1355" s="29" t="s">
        <v>258</v>
      </c>
      <c r="AC1355" s="29" t="s">
        <v>258</v>
      </c>
      <c r="AD1355" s="29" t="s">
        <v>265</v>
      </c>
      <c r="AE1355" s="29" t="s">
        <v>1367</v>
      </c>
      <c r="AF1355" s="29" t="s">
        <v>1368</v>
      </c>
      <c r="AG1355" s="183" t="s">
        <v>1369</v>
      </c>
      <c r="AH1355" s="29" t="s">
        <v>1413</v>
      </c>
      <c r="AI1355" s="29" t="s">
        <v>1357</v>
      </c>
      <c r="AJ1355" s="29" t="s">
        <v>258</v>
      </c>
      <c r="AK1355" s="29" t="s">
        <v>258</v>
      </c>
      <c r="AL1355" s="29" t="s">
        <v>13327</v>
      </c>
    </row>
    <row r="1356" spans="1:38" x14ac:dyDescent="0.2">
      <c r="A1356" s="35" t="s">
        <v>16</v>
      </c>
      <c r="B1356" s="36">
        <v>5531</v>
      </c>
      <c r="C1356" s="36"/>
      <c r="D1356" s="36" t="s">
        <v>1349</v>
      </c>
      <c r="E1356" s="37" t="s">
        <v>3079</v>
      </c>
      <c r="F1356" s="38" t="s">
        <v>1269</v>
      </c>
      <c r="G1356" s="38" t="s">
        <v>1273</v>
      </c>
      <c r="H1356" s="35" t="s">
        <v>1393</v>
      </c>
      <c r="I1356" s="35"/>
      <c r="J1356" s="29" t="s">
        <v>1371</v>
      </c>
      <c r="K1356" s="29" t="s">
        <v>1371</v>
      </c>
      <c r="L1356" s="29" t="s">
        <v>1366</v>
      </c>
      <c r="M1356" s="39">
        <v>2.7858897691244624</v>
      </c>
      <c r="N1356" s="39">
        <v>3.6001095140314847</v>
      </c>
      <c r="O1356" s="29">
        <v>44197</v>
      </c>
      <c r="P1356" s="29">
        <v>44669</v>
      </c>
      <c r="Q1356" s="40">
        <v>1.2922655999999999</v>
      </c>
      <c r="R1356" s="39">
        <v>2.7780971937029428</v>
      </c>
      <c r="S1356" s="39">
        <v>0.82201232032854199</v>
      </c>
      <c r="T1356" s="39">
        <v>0</v>
      </c>
      <c r="U1356" s="39">
        <v>0</v>
      </c>
      <c r="V1356" s="39">
        <v>0</v>
      </c>
      <c r="W1356" s="29" t="s">
        <v>1357</v>
      </c>
      <c r="X1356" s="29" t="s">
        <v>258</v>
      </c>
      <c r="Y1356" s="29" t="s">
        <v>1349</v>
      </c>
      <c r="Z1356" s="41" t="s">
        <v>1349</v>
      </c>
      <c r="AA1356" s="42" t="s">
        <v>1349</v>
      </c>
      <c r="AB1356" s="29" t="s">
        <v>258</v>
      </c>
      <c r="AC1356" s="29" t="s">
        <v>258</v>
      </c>
      <c r="AD1356" s="29" t="s">
        <v>265</v>
      </c>
      <c r="AE1356" s="29" t="s">
        <v>1367</v>
      </c>
      <c r="AF1356" s="29" t="s">
        <v>1368</v>
      </c>
      <c r="AG1356" s="183" t="s">
        <v>1369</v>
      </c>
      <c r="AH1356" s="29" t="s">
        <v>1413</v>
      </c>
      <c r="AI1356" s="29" t="s">
        <v>1357</v>
      </c>
      <c r="AJ1356" s="29" t="s">
        <v>258</v>
      </c>
      <c r="AK1356" s="29" t="s">
        <v>258</v>
      </c>
      <c r="AL1356" s="29" t="s">
        <v>13326</v>
      </c>
    </row>
    <row r="1357" spans="1:38" x14ac:dyDescent="0.2">
      <c r="A1357" s="35" t="s">
        <v>16</v>
      </c>
      <c r="B1357" s="36">
        <v>5533</v>
      </c>
      <c r="C1357" s="36"/>
      <c r="D1357" s="36" t="s">
        <v>1349</v>
      </c>
      <c r="E1357" s="37" t="s">
        <v>3080</v>
      </c>
      <c r="F1357" s="38" t="s">
        <v>1269</v>
      </c>
      <c r="G1357" s="38" t="s">
        <v>1445</v>
      </c>
      <c r="H1357" s="35" t="s">
        <v>12095</v>
      </c>
      <c r="I1357" s="35"/>
      <c r="J1357" s="29" t="s">
        <v>484</v>
      </c>
      <c r="K1357" s="29" t="s">
        <v>1365</v>
      </c>
      <c r="L1357" s="29" t="s">
        <v>1384</v>
      </c>
      <c r="M1357" s="39">
        <v>60.129125758732023</v>
      </c>
      <c r="N1357" s="39">
        <v>89.720394250513337</v>
      </c>
      <c r="O1357" s="29">
        <v>44197</v>
      </c>
      <c r="P1357" s="29">
        <v>44742</v>
      </c>
      <c r="Q1357" s="40">
        <v>1.4921287000000001</v>
      </c>
      <c r="R1357" s="39">
        <v>59.977919233401778</v>
      </c>
      <c r="S1357" s="39">
        <v>29.742475017111566</v>
      </c>
      <c r="T1357" s="39">
        <v>0</v>
      </c>
      <c r="U1357" s="39">
        <v>0</v>
      </c>
      <c r="V1357" s="39">
        <v>0</v>
      </c>
      <c r="W1357" s="29" t="s">
        <v>1357</v>
      </c>
      <c r="X1357" s="29" t="s">
        <v>258</v>
      </c>
      <c r="Y1357" s="29" t="s">
        <v>1349</v>
      </c>
      <c r="Z1357" s="41" t="s">
        <v>1349</v>
      </c>
      <c r="AA1357" s="42" t="s">
        <v>1349</v>
      </c>
      <c r="AB1357" s="29" t="s">
        <v>258</v>
      </c>
      <c r="AC1357" s="29" t="s">
        <v>258</v>
      </c>
      <c r="AD1357" s="29" t="s">
        <v>265</v>
      </c>
      <c r="AE1357" s="29" t="s">
        <v>1353</v>
      </c>
      <c r="AF1357" s="29" t="s">
        <v>1368</v>
      </c>
      <c r="AG1357" s="183" t="s">
        <v>1369</v>
      </c>
      <c r="AH1357" s="29" t="s">
        <v>1413</v>
      </c>
      <c r="AI1357" s="29" t="s">
        <v>1357</v>
      </c>
      <c r="AJ1357" s="29" t="s">
        <v>258</v>
      </c>
      <c r="AK1357" s="29" t="s">
        <v>258</v>
      </c>
      <c r="AL1357" s="29" t="s">
        <v>13326</v>
      </c>
    </row>
    <row r="1358" spans="1:38" x14ac:dyDescent="0.2">
      <c r="A1358" s="35" t="s">
        <v>16</v>
      </c>
      <c r="B1358" s="36">
        <v>5535</v>
      </c>
      <c r="C1358" s="36"/>
      <c r="D1358" s="36" t="s">
        <v>1349</v>
      </c>
      <c r="E1358" s="37" t="s">
        <v>3081</v>
      </c>
      <c r="F1358" s="38" t="s">
        <v>1269</v>
      </c>
      <c r="G1358" s="38" t="s">
        <v>1271</v>
      </c>
      <c r="H1358" s="35" t="s">
        <v>1440</v>
      </c>
      <c r="I1358" s="35"/>
      <c r="J1358" s="29" t="s">
        <v>274</v>
      </c>
      <c r="K1358" s="29" t="s">
        <v>1583</v>
      </c>
      <c r="L1358" s="29" t="s">
        <v>1838</v>
      </c>
      <c r="M1358" s="39">
        <v>69.167298126772479</v>
      </c>
      <c r="N1358" s="39">
        <v>93.169913757700201</v>
      </c>
      <c r="O1358" s="29">
        <v>44197</v>
      </c>
      <c r="P1358" s="29">
        <v>44689</v>
      </c>
      <c r="Q1358" s="40">
        <v>1.3470226000000001</v>
      </c>
      <c r="R1358" s="39">
        <v>68.979753593429166</v>
      </c>
      <c r="S1358" s="39">
        <v>24.190160164271049</v>
      </c>
      <c r="T1358" s="39">
        <v>0</v>
      </c>
      <c r="U1358" s="39">
        <v>0</v>
      </c>
      <c r="V1358" s="39">
        <v>0</v>
      </c>
      <c r="W1358" s="29" t="s">
        <v>1357</v>
      </c>
      <c r="X1358" s="29" t="s">
        <v>258</v>
      </c>
      <c r="Y1358" s="29" t="s">
        <v>1349</v>
      </c>
      <c r="Z1358" s="41" t="s">
        <v>1349</v>
      </c>
      <c r="AA1358" s="42" t="s">
        <v>1349</v>
      </c>
      <c r="AB1358" s="29" t="s">
        <v>258</v>
      </c>
      <c r="AC1358" s="29" t="s">
        <v>258</v>
      </c>
      <c r="AD1358" s="29" t="s">
        <v>265</v>
      </c>
      <c r="AE1358" s="29" t="s">
        <v>1367</v>
      </c>
      <c r="AF1358" s="29" t="s">
        <v>1378</v>
      </c>
      <c r="AG1358" s="183" t="s">
        <v>1379</v>
      </c>
      <c r="AH1358" s="29" t="s">
        <v>1413</v>
      </c>
      <c r="AI1358" s="29" t="s">
        <v>1357</v>
      </c>
      <c r="AJ1358" s="29" t="s">
        <v>258</v>
      </c>
      <c r="AK1358" s="29" t="s">
        <v>258</v>
      </c>
      <c r="AL1358" s="29" t="s">
        <v>13326</v>
      </c>
    </row>
    <row r="1359" spans="1:38" x14ac:dyDescent="0.2">
      <c r="A1359" s="35" t="s">
        <v>16</v>
      </c>
      <c r="B1359" s="36">
        <v>5536</v>
      </c>
      <c r="C1359" s="36"/>
      <c r="D1359" s="36" t="s">
        <v>1349</v>
      </c>
      <c r="E1359" s="37" t="s">
        <v>3082</v>
      </c>
      <c r="F1359" s="38" t="s">
        <v>1269</v>
      </c>
      <c r="G1359" s="38" t="s">
        <v>1273</v>
      </c>
      <c r="H1359" s="35" t="s">
        <v>1393</v>
      </c>
      <c r="I1359" s="35"/>
      <c r="J1359" s="29" t="s">
        <v>484</v>
      </c>
      <c r="K1359" s="29" t="s">
        <v>1365</v>
      </c>
      <c r="L1359" s="29" t="s">
        <v>1366</v>
      </c>
      <c r="M1359" s="39">
        <v>21.472326303119075</v>
      </c>
      <c r="N1359" s="39">
        <v>32.039474332648872</v>
      </c>
      <c r="O1359" s="29">
        <v>44197</v>
      </c>
      <c r="P1359" s="29">
        <v>44742</v>
      </c>
      <c r="Q1359" s="40">
        <v>1.4921287000000001</v>
      </c>
      <c r="R1359" s="39">
        <v>21.41832991101985</v>
      </c>
      <c r="S1359" s="39">
        <v>10.621144421629021</v>
      </c>
      <c r="T1359" s="39">
        <v>0</v>
      </c>
      <c r="U1359" s="39">
        <v>0</v>
      </c>
      <c r="V1359" s="39">
        <v>0</v>
      </c>
      <c r="W1359" s="29" t="s">
        <v>1357</v>
      </c>
      <c r="X1359" s="29" t="s">
        <v>258</v>
      </c>
      <c r="Y1359" s="29" t="s">
        <v>1349</v>
      </c>
      <c r="Z1359" s="41" t="s">
        <v>1349</v>
      </c>
      <c r="AA1359" s="42" t="s">
        <v>1349</v>
      </c>
      <c r="AB1359" s="29" t="s">
        <v>258</v>
      </c>
      <c r="AC1359" s="29" t="s">
        <v>258</v>
      </c>
      <c r="AD1359" s="29" t="s">
        <v>265</v>
      </c>
      <c r="AE1359" s="29" t="s">
        <v>1367</v>
      </c>
      <c r="AF1359" s="29" t="s">
        <v>1368</v>
      </c>
      <c r="AG1359" s="183" t="s">
        <v>1369</v>
      </c>
      <c r="AH1359" s="29" t="s">
        <v>1413</v>
      </c>
      <c r="AI1359" s="29" t="s">
        <v>1357</v>
      </c>
      <c r="AJ1359" s="29" t="s">
        <v>258</v>
      </c>
      <c r="AK1359" s="29" t="s">
        <v>258</v>
      </c>
      <c r="AL1359" s="29" t="s">
        <v>13326</v>
      </c>
    </row>
    <row r="1360" spans="1:38" x14ac:dyDescent="0.2">
      <c r="A1360" s="35" t="s">
        <v>16</v>
      </c>
      <c r="B1360" s="36">
        <v>5537</v>
      </c>
      <c r="C1360" s="36"/>
      <c r="D1360" s="36" t="s">
        <v>1349</v>
      </c>
      <c r="E1360" s="37" t="s">
        <v>3083</v>
      </c>
      <c r="F1360" s="38" t="s">
        <v>1269</v>
      </c>
      <c r="G1360" s="38" t="s">
        <v>1273</v>
      </c>
      <c r="H1360" s="35" t="s">
        <v>1393</v>
      </c>
      <c r="I1360" s="35"/>
      <c r="J1360" s="29" t="s">
        <v>1371</v>
      </c>
      <c r="K1360" s="29" t="s">
        <v>1371</v>
      </c>
      <c r="L1360" s="29" t="s">
        <v>1384</v>
      </c>
      <c r="M1360" s="39">
        <v>59.601271064817269</v>
      </c>
      <c r="N1360" s="39">
        <v>67.719446954141006</v>
      </c>
      <c r="O1360" s="29">
        <v>44197</v>
      </c>
      <c r="P1360" s="29">
        <v>44612</v>
      </c>
      <c r="Q1360" s="40">
        <v>1.1362080999999999</v>
      </c>
      <c r="R1360" s="39">
        <v>59.417303216974673</v>
      </c>
      <c r="S1360" s="39">
        <v>8.3021437371663236</v>
      </c>
      <c r="T1360" s="39">
        <v>0</v>
      </c>
      <c r="U1360" s="39">
        <v>0</v>
      </c>
      <c r="V1360" s="39">
        <v>0</v>
      </c>
      <c r="W1360" s="29" t="s">
        <v>265</v>
      </c>
      <c r="X1360" s="29" t="s">
        <v>11773</v>
      </c>
      <c r="Y1360" s="29">
        <v>45281</v>
      </c>
      <c r="Z1360" s="41" t="s">
        <v>11760</v>
      </c>
      <c r="AA1360" s="42" t="s">
        <v>1349</v>
      </c>
      <c r="AB1360" s="29" t="s">
        <v>258</v>
      </c>
      <c r="AC1360" s="29" t="s">
        <v>258</v>
      </c>
      <c r="AD1360" s="29" t="s">
        <v>265</v>
      </c>
      <c r="AE1360" s="29" t="s">
        <v>1353</v>
      </c>
      <c r="AF1360" s="29" t="s">
        <v>1368</v>
      </c>
      <c r="AG1360" s="183" t="s">
        <v>1369</v>
      </c>
      <c r="AH1360" s="29" t="s">
        <v>1413</v>
      </c>
      <c r="AI1360" s="29" t="s">
        <v>1357</v>
      </c>
      <c r="AJ1360" s="29" t="s">
        <v>258</v>
      </c>
      <c r="AK1360" s="29" t="s">
        <v>258</v>
      </c>
      <c r="AL1360" s="29" t="s">
        <v>13327</v>
      </c>
    </row>
    <row r="1361" spans="1:38" x14ac:dyDescent="0.2">
      <c r="A1361" s="35" t="s">
        <v>16</v>
      </c>
      <c r="B1361" s="36">
        <v>5538</v>
      </c>
      <c r="C1361" s="36"/>
      <c r="D1361" s="36" t="s">
        <v>1349</v>
      </c>
      <c r="E1361" s="37" t="s">
        <v>3084</v>
      </c>
      <c r="F1361" s="38" t="s">
        <v>1266</v>
      </c>
      <c r="G1361" s="38" t="s">
        <v>1268</v>
      </c>
      <c r="H1361" s="35" t="s">
        <v>310</v>
      </c>
      <c r="I1361" s="35"/>
      <c r="J1361" s="29" t="s">
        <v>484</v>
      </c>
      <c r="K1361" s="29" t="s">
        <v>1365</v>
      </c>
      <c r="L1361" s="29" t="s">
        <v>1366</v>
      </c>
      <c r="M1361" s="39">
        <v>35.648153205961734</v>
      </c>
      <c r="N1361" s="39">
        <v>59.730787132101305</v>
      </c>
      <c r="O1361" s="29">
        <v>44197</v>
      </c>
      <c r="P1361" s="29">
        <v>44809</v>
      </c>
      <c r="Q1361" s="40">
        <v>1.6755647</v>
      </c>
      <c r="R1361" s="39">
        <v>35.565639972621497</v>
      </c>
      <c r="S1361" s="39">
        <v>24.165147159479812</v>
      </c>
      <c r="T1361" s="39">
        <v>0</v>
      </c>
      <c r="U1361" s="39">
        <v>0</v>
      </c>
      <c r="V1361" s="39">
        <v>0</v>
      </c>
      <c r="W1361" s="29" t="s">
        <v>1357</v>
      </c>
      <c r="X1361" s="29" t="s">
        <v>258</v>
      </c>
      <c r="Y1361" s="29" t="s">
        <v>1349</v>
      </c>
      <c r="Z1361" s="41" t="s">
        <v>1349</v>
      </c>
      <c r="AA1361" s="42" t="s">
        <v>1349</v>
      </c>
      <c r="AB1361" s="29" t="s">
        <v>258</v>
      </c>
      <c r="AC1361" s="29" t="s">
        <v>258</v>
      </c>
      <c r="AD1361" s="29" t="s">
        <v>265</v>
      </c>
      <c r="AE1361" s="29" t="s">
        <v>1367</v>
      </c>
      <c r="AF1361" s="29" t="s">
        <v>1368</v>
      </c>
      <c r="AG1361" s="183" t="s">
        <v>1369</v>
      </c>
      <c r="AH1361" s="29" t="s">
        <v>1413</v>
      </c>
      <c r="AI1361" s="29" t="s">
        <v>1357</v>
      </c>
      <c r="AJ1361" s="29" t="s">
        <v>258</v>
      </c>
      <c r="AK1361" s="29" t="s">
        <v>258</v>
      </c>
      <c r="AL1361" s="29" t="s">
        <v>13326</v>
      </c>
    </row>
    <row r="1362" spans="1:38" x14ac:dyDescent="0.2">
      <c r="A1362" s="35" t="s">
        <v>16</v>
      </c>
      <c r="B1362" s="36">
        <v>5540</v>
      </c>
      <c r="C1362" s="36"/>
      <c r="D1362" s="36" t="s">
        <v>1349</v>
      </c>
      <c r="E1362" s="37" t="s">
        <v>3085</v>
      </c>
      <c r="F1362" s="38" t="s">
        <v>1269</v>
      </c>
      <c r="G1362" s="38" t="s">
        <v>1271</v>
      </c>
      <c r="H1362" s="35" t="s">
        <v>1440</v>
      </c>
      <c r="I1362" s="35"/>
      <c r="J1362" s="29" t="s">
        <v>1506</v>
      </c>
      <c r="K1362" s="29" t="s">
        <v>1642</v>
      </c>
      <c r="L1362" s="29" t="s">
        <v>2337</v>
      </c>
      <c r="M1362" s="39">
        <v>40.436847514162821</v>
      </c>
      <c r="N1362" s="39">
        <v>65.872481861738535</v>
      </c>
      <c r="O1362" s="29">
        <v>44197</v>
      </c>
      <c r="P1362" s="29">
        <v>44792</v>
      </c>
      <c r="Q1362" s="40">
        <v>1.6290211999999999</v>
      </c>
      <c r="R1362" s="39">
        <v>40.341368925393567</v>
      </c>
      <c r="S1362" s="39">
        <v>25.531112936344972</v>
      </c>
      <c r="T1362" s="39">
        <v>0</v>
      </c>
      <c r="U1362" s="39">
        <v>0</v>
      </c>
      <c r="V1362" s="39">
        <v>0</v>
      </c>
      <c r="W1362" s="29" t="s">
        <v>1357</v>
      </c>
      <c r="X1362" s="29" t="s">
        <v>258</v>
      </c>
      <c r="Y1362" s="29" t="s">
        <v>1349</v>
      </c>
      <c r="Z1362" s="41" t="s">
        <v>1349</v>
      </c>
      <c r="AA1362" s="42" t="s">
        <v>1349</v>
      </c>
      <c r="AB1362" s="29" t="s">
        <v>258</v>
      </c>
      <c r="AC1362" s="29" t="s">
        <v>258</v>
      </c>
      <c r="AD1362" s="29" t="s">
        <v>258</v>
      </c>
      <c r="AE1362" s="29" t="s">
        <v>1367</v>
      </c>
      <c r="AF1362" s="29" t="s">
        <v>1462</v>
      </c>
      <c r="AG1362" s="183" t="s">
        <v>1463</v>
      </c>
      <c r="AH1362" s="29" t="s">
        <v>1413</v>
      </c>
      <c r="AI1362" s="29" t="s">
        <v>1357</v>
      </c>
      <c r="AJ1362" s="29" t="s">
        <v>258</v>
      </c>
      <c r="AK1362" s="29" t="s">
        <v>258</v>
      </c>
      <c r="AL1362" s="29" t="s">
        <v>13326</v>
      </c>
    </row>
    <row r="1363" spans="1:38" x14ac:dyDescent="0.2">
      <c r="A1363" s="35" t="s">
        <v>16</v>
      </c>
      <c r="B1363" s="36">
        <v>5541</v>
      </c>
      <c r="C1363" s="36"/>
      <c r="D1363" s="36" t="s">
        <v>1349</v>
      </c>
      <c r="E1363" s="37" t="s">
        <v>3086</v>
      </c>
      <c r="F1363" s="38" t="s">
        <v>1269</v>
      </c>
      <c r="G1363" s="38" t="s">
        <v>1273</v>
      </c>
      <c r="H1363" s="35" t="s">
        <v>1393</v>
      </c>
      <c r="I1363" s="35"/>
      <c r="J1363" s="29" t="s">
        <v>263</v>
      </c>
      <c r="K1363" s="29" t="s">
        <v>2407</v>
      </c>
      <c r="L1363" s="29" t="s">
        <v>2709</v>
      </c>
      <c r="M1363" s="39">
        <v>13.89392577384274</v>
      </c>
      <c r="N1363" s="39">
        <v>19.590340862423002</v>
      </c>
      <c r="O1363" s="29">
        <v>44197</v>
      </c>
      <c r="P1363" s="29">
        <v>44712</v>
      </c>
      <c r="Q1363" s="40">
        <v>1.4099931999999999</v>
      </c>
      <c r="R1363" s="39">
        <v>13.857508555783712</v>
      </c>
      <c r="S1363" s="39">
        <v>5.7328323066392883</v>
      </c>
      <c r="T1363" s="39">
        <v>0</v>
      </c>
      <c r="U1363" s="39">
        <v>0</v>
      </c>
      <c r="V1363" s="39">
        <v>0</v>
      </c>
      <c r="W1363" s="29" t="s">
        <v>1357</v>
      </c>
      <c r="X1363" s="29" t="s">
        <v>258</v>
      </c>
      <c r="Y1363" s="29" t="s">
        <v>1349</v>
      </c>
      <c r="Z1363" s="41" t="s">
        <v>1349</v>
      </c>
      <c r="AA1363" s="42" t="s">
        <v>1349</v>
      </c>
      <c r="AB1363" s="29" t="s">
        <v>258</v>
      </c>
      <c r="AC1363" s="29" t="s">
        <v>258</v>
      </c>
      <c r="AD1363" s="29" t="s">
        <v>258</v>
      </c>
      <c r="AE1363" s="29" t="s">
        <v>1367</v>
      </c>
      <c r="AF1363" s="29" t="s">
        <v>2409</v>
      </c>
      <c r="AG1363" s="183" t="s">
        <v>2410</v>
      </c>
      <c r="AH1363" s="29" t="s">
        <v>1413</v>
      </c>
      <c r="AI1363" s="29" t="s">
        <v>1357</v>
      </c>
      <c r="AJ1363" s="29" t="s">
        <v>258</v>
      </c>
      <c r="AK1363" s="29" t="s">
        <v>258</v>
      </c>
      <c r="AL1363" s="29" t="s">
        <v>13326</v>
      </c>
    </row>
    <row r="1364" spans="1:38" x14ac:dyDescent="0.2">
      <c r="A1364" s="35" t="s">
        <v>16</v>
      </c>
      <c r="B1364" s="36">
        <v>5542</v>
      </c>
      <c r="C1364" s="36"/>
      <c r="D1364" s="36" t="s">
        <v>1349</v>
      </c>
      <c r="E1364" s="37" t="s">
        <v>3087</v>
      </c>
      <c r="F1364" s="38" t="s">
        <v>1269</v>
      </c>
      <c r="G1364" s="38" t="s">
        <v>1273</v>
      </c>
      <c r="H1364" s="35" t="s">
        <v>1393</v>
      </c>
      <c r="I1364" s="35"/>
      <c r="J1364" s="29" t="s">
        <v>1405</v>
      </c>
      <c r="K1364" s="29" t="s">
        <v>1558</v>
      </c>
      <c r="L1364" s="29" t="s">
        <v>1366</v>
      </c>
      <c r="M1364" s="39">
        <v>46.758059364028028</v>
      </c>
      <c r="N1364" s="39">
        <v>76.553921971252564</v>
      </c>
      <c r="O1364" s="29">
        <v>44197</v>
      </c>
      <c r="P1364" s="29">
        <v>44795</v>
      </c>
      <c r="Q1364" s="40">
        <v>1.6372348000000001</v>
      </c>
      <c r="R1364" s="39">
        <v>46.648049281314165</v>
      </c>
      <c r="S1364" s="39">
        <v>29.905872689938395</v>
      </c>
      <c r="T1364" s="39">
        <v>0</v>
      </c>
      <c r="U1364" s="39">
        <v>0</v>
      </c>
      <c r="V1364" s="39">
        <v>0</v>
      </c>
      <c r="W1364" s="29" t="s">
        <v>1357</v>
      </c>
      <c r="X1364" s="29" t="s">
        <v>258</v>
      </c>
      <c r="Y1364" s="29" t="s">
        <v>1349</v>
      </c>
      <c r="Z1364" s="41" t="s">
        <v>1349</v>
      </c>
      <c r="AA1364" s="42" t="s">
        <v>1349</v>
      </c>
      <c r="AB1364" s="29" t="s">
        <v>258</v>
      </c>
      <c r="AC1364" s="29" t="s">
        <v>258</v>
      </c>
      <c r="AD1364" s="29" t="s">
        <v>265</v>
      </c>
      <c r="AE1364" s="29" t="s">
        <v>1367</v>
      </c>
      <c r="AF1364" s="29" t="s">
        <v>1368</v>
      </c>
      <c r="AG1364" s="183" t="s">
        <v>1369</v>
      </c>
      <c r="AH1364" s="29" t="s">
        <v>1413</v>
      </c>
      <c r="AI1364" s="29" t="s">
        <v>1357</v>
      </c>
      <c r="AJ1364" s="29" t="s">
        <v>258</v>
      </c>
      <c r="AK1364" s="29" t="s">
        <v>258</v>
      </c>
      <c r="AL1364" s="29" t="s">
        <v>13326</v>
      </c>
    </row>
    <row r="1365" spans="1:38" x14ac:dyDescent="0.2">
      <c r="A1365" s="35" t="s">
        <v>16</v>
      </c>
      <c r="B1365" s="36">
        <v>5544</v>
      </c>
      <c r="C1365" s="36"/>
      <c r="D1365" s="36" t="s">
        <v>1349</v>
      </c>
      <c r="E1365" s="37" t="s">
        <v>3088</v>
      </c>
      <c r="F1365" s="38" t="s">
        <v>1269</v>
      </c>
      <c r="G1365" s="38" t="s">
        <v>1274</v>
      </c>
      <c r="H1365" s="35" t="s">
        <v>2334</v>
      </c>
      <c r="I1365" s="35"/>
      <c r="J1365" s="29" t="s">
        <v>281</v>
      </c>
      <c r="K1365" s="29" t="s">
        <v>282</v>
      </c>
      <c r="L1365" s="29" t="s">
        <v>1366</v>
      </c>
      <c r="M1365" s="39">
        <v>14.855566534781495</v>
      </c>
      <c r="N1365" s="39">
        <v>44.495523613963037</v>
      </c>
      <c r="O1365" s="29">
        <v>44197</v>
      </c>
      <c r="P1365" s="29">
        <v>45291</v>
      </c>
      <c r="Q1365" s="40">
        <v>2.9952087999999999</v>
      </c>
      <c r="R1365" s="39">
        <v>14.831841204654348</v>
      </c>
      <c r="S1365" s="39">
        <v>14.831841204654348</v>
      </c>
      <c r="T1365" s="39">
        <v>14.831841204654348</v>
      </c>
      <c r="U1365" s="39">
        <v>0</v>
      </c>
      <c r="V1365" s="39">
        <v>0</v>
      </c>
      <c r="W1365" s="29" t="s">
        <v>1357</v>
      </c>
      <c r="X1365" s="29" t="s">
        <v>258</v>
      </c>
      <c r="Y1365" s="29" t="s">
        <v>1349</v>
      </c>
      <c r="Z1365" s="41" t="s">
        <v>1349</v>
      </c>
      <c r="AA1365" s="42" t="s">
        <v>1349</v>
      </c>
      <c r="AB1365" s="29" t="s">
        <v>258</v>
      </c>
      <c r="AC1365" s="29" t="s">
        <v>258</v>
      </c>
      <c r="AD1365" s="29" t="s">
        <v>265</v>
      </c>
      <c r="AE1365" s="29" t="s">
        <v>1367</v>
      </c>
      <c r="AF1365" s="29" t="s">
        <v>1368</v>
      </c>
      <c r="AG1365" s="183" t="s">
        <v>1369</v>
      </c>
      <c r="AH1365" s="29" t="s">
        <v>1413</v>
      </c>
      <c r="AI1365" s="29" t="s">
        <v>1357</v>
      </c>
      <c r="AJ1365" s="29" t="s">
        <v>258</v>
      </c>
      <c r="AK1365" s="29" t="s">
        <v>258</v>
      </c>
      <c r="AL1365" s="29" t="s">
        <v>13326</v>
      </c>
    </row>
    <row r="1366" spans="1:38" x14ac:dyDescent="0.2">
      <c r="A1366" s="35" t="s">
        <v>16</v>
      </c>
      <c r="B1366" s="36">
        <v>5545</v>
      </c>
      <c r="C1366" s="36"/>
      <c r="D1366" s="36" t="s">
        <v>1349</v>
      </c>
      <c r="E1366" s="37" t="s">
        <v>3089</v>
      </c>
      <c r="F1366" s="38" t="s">
        <v>1269</v>
      </c>
      <c r="G1366" s="38" t="s">
        <v>1273</v>
      </c>
      <c r="H1366" s="35" t="s">
        <v>1393</v>
      </c>
      <c r="I1366" s="35"/>
      <c r="J1366" s="29" t="s">
        <v>1405</v>
      </c>
      <c r="K1366" s="29" t="s">
        <v>1416</v>
      </c>
      <c r="L1366" s="29" t="s">
        <v>1394</v>
      </c>
      <c r="M1366" s="39">
        <v>34.0897389323925</v>
      </c>
      <c r="N1366" s="39">
        <v>82.039370294318957</v>
      </c>
      <c r="O1366" s="29">
        <v>44197</v>
      </c>
      <c r="P1366" s="29">
        <v>45076</v>
      </c>
      <c r="Q1366" s="40">
        <v>2.4065707999999999</v>
      </c>
      <c r="R1366" s="39">
        <v>34.027693360711844</v>
      </c>
      <c r="S1366" s="39">
        <v>34.027693360711844</v>
      </c>
      <c r="T1366" s="39">
        <v>13.983983572895278</v>
      </c>
      <c r="U1366" s="39">
        <v>0</v>
      </c>
      <c r="V1366" s="39">
        <v>0</v>
      </c>
      <c r="W1366" s="29" t="s">
        <v>265</v>
      </c>
      <c r="X1366" s="29" t="s">
        <v>11773</v>
      </c>
      <c r="Y1366" s="29">
        <v>45295</v>
      </c>
      <c r="Z1366" s="41" t="s">
        <v>11761</v>
      </c>
      <c r="AA1366" s="42" t="s">
        <v>1349</v>
      </c>
      <c r="AB1366" s="29" t="s">
        <v>258</v>
      </c>
      <c r="AC1366" s="29" t="s">
        <v>258</v>
      </c>
      <c r="AD1366" s="29" t="s">
        <v>265</v>
      </c>
      <c r="AE1366" s="29" t="s">
        <v>1367</v>
      </c>
      <c r="AF1366" s="29" t="s">
        <v>1368</v>
      </c>
      <c r="AG1366" s="183" t="s">
        <v>1369</v>
      </c>
      <c r="AH1366" s="29" t="s">
        <v>1413</v>
      </c>
      <c r="AI1366" s="29" t="s">
        <v>1357</v>
      </c>
      <c r="AJ1366" s="29" t="s">
        <v>258</v>
      </c>
      <c r="AK1366" s="29" t="s">
        <v>258</v>
      </c>
      <c r="AL1366" s="29" t="s">
        <v>13327</v>
      </c>
    </row>
    <row r="1367" spans="1:38" x14ac:dyDescent="0.2">
      <c r="A1367" s="35" t="s">
        <v>16</v>
      </c>
      <c r="B1367" s="36">
        <v>5546</v>
      </c>
      <c r="C1367" s="36"/>
      <c r="D1367" s="36" t="s">
        <v>1349</v>
      </c>
      <c r="E1367" s="37" t="s">
        <v>3090</v>
      </c>
      <c r="F1367" s="38" t="s">
        <v>1269</v>
      </c>
      <c r="G1367" s="38" t="s">
        <v>1273</v>
      </c>
      <c r="H1367" s="35" t="s">
        <v>1393</v>
      </c>
      <c r="I1367" s="35"/>
      <c r="J1367" s="29" t="s">
        <v>1371</v>
      </c>
      <c r="K1367" s="29" t="s">
        <v>1371</v>
      </c>
      <c r="L1367" s="29" t="s">
        <v>1366</v>
      </c>
      <c r="M1367" s="39">
        <v>14.142964134040239</v>
      </c>
      <c r="N1367" s="39">
        <v>18.237744010951403</v>
      </c>
      <c r="O1367" s="29">
        <v>44197</v>
      </c>
      <c r="P1367" s="29">
        <v>44668</v>
      </c>
      <c r="Q1367" s="40">
        <v>1.2895277000000001</v>
      </c>
      <c r="R1367" s="39">
        <v>14.1033401779603</v>
      </c>
      <c r="S1367" s="39">
        <v>4.1344038329911017</v>
      </c>
      <c r="T1367" s="39">
        <v>0</v>
      </c>
      <c r="U1367" s="39">
        <v>0</v>
      </c>
      <c r="V1367" s="39">
        <v>0</v>
      </c>
      <c r="W1367" s="29" t="s">
        <v>1357</v>
      </c>
      <c r="X1367" s="29" t="s">
        <v>258</v>
      </c>
      <c r="Y1367" s="29" t="s">
        <v>1349</v>
      </c>
      <c r="Z1367" s="41" t="s">
        <v>1349</v>
      </c>
      <c r="AA1367" s="42" t="s">
        <v>1349</v>
      </c>
      <c r="AB1367" s="29" t="s">
        <v>258</v>
      </c>
      <c r="AC1367" s="29" t="s">
        <v>258</v>
      </c>
      <c r="AD1367" s="29" t="s">
        <v>265</v>
      </c>
      <c r="AE1367" s="29" t="s">
        <v>1367</v>
      </c>
      <c r="AF1367" s="29" t="s">
        <v>1368</v>
      </c>
      <c r="AG1367" s="183" t="s">
        <v>1369</v>
      </c>
      <c r="AH1367" s="29" t="s">
        <v>1413</v>
      </c>
      <c r="AI1367" s="29" t="s">
        <v>1357</v>
      </c>
      <c r="AJ1367" s="29" t="s">
        <v>258</v>
      </c>
      <c r="AK1367" s="29" t="s">
        <v>258</v>
      </c>
      <c r="AL1367" s="29" t="s">
        <v>13326</v>
      </c>
    </row>
    <row r="1368" spans="1:38" x14ac:dyDescent="0.2">
      <c r="A1368" s="35" t="s">
        <v>16</v>
      </c>
      <c r="B1368" s="36">
        <v>5547</v>
      </c>
      <c r="C1368" s="36"/>
      <c r="D1368" s="36" t="s">
        <v>1349</v>
      </c>
      <c r="E1368" s="37" t="s">
        <v>3091</v>
      </c>
      <c r="F1368" s="38" t="s">
        <v>1269</v>
      </c>
      <c r="G1368" s="38" t="s">
        <v>1273</v>
      </c>
      <c r="H1368" s="35" t="s">
        <v>1393</v>
      </c>
      <c r="I1368" s="35"/>
      <c r="J1368" s="29" t="s">
        <v>263</v>
      </c>
      <c r="K1368" s="29" t="s">
        <v>2407</v>
      </c>
      <c r="L1368" s="29" t="s">
        <v>2709</v>
      </c>
      <c r="M1368" s="39">
        <v>20.162057718949949</v>
      </c>
      <c r="N1368" s="39">
        <v>32.623616700889798</v>
      </c>
      <c r="O1368" s="29">
        <v>44197</v>
      </c>
      <c r="P1368" s="29">
        <v>44788</v>
      </c>
      <c r="Q1368" s="40">
        <v>1.6180698</v>
      </c>
      <c r="R1368" s="39">
        <v>20.11422313483915</v>
      </c>
      <c r="S1368" s="39">
        <v>12.509393566050649</v>
      </c>
      <c r="T1368" s="39">
        <v>0</v>
      </c>
      <c r="U1368" s="39">
        <v>0</v>
      </c>
      <c r="V1368" s="39">
        <v>0</v>
      </c>
      <c r="W1368" s="29" t="s">
        <v>1357</v>
      </c>
      <c r="X1368" s="29" t="s">
        <v>258</v>
      </c>
      <c r="Y1368" s="29" t="s">
        <v>1349</v>
      </c>
      <c r="Z1368" s="41" t="s">
        <v>1349</v>
      </c>
      <c r="AA1368" s="42" t="s">
        <v>1349</v>
      </c>
      <c r="AB1368" s="29" t="s">
        <v>258</v>
      </c>
      <c r="AC1368" s="29" t="s">
        <v>258</v>
      </c>
      <c r="AD1368" s="29" t="s">
        <v>258</v>
      </c>
      <c r="AE1368" s="29" t="s">
        <v>1367</v>
      </c>
      <c r="AF1368" s="29" t="s">
        <v>2409</v>
      </c>
      <c r="AG1368" s="183" t="s">
        <v>2410</v>
      </c>
      <c r="AH1368" s="29" t="s">
        <v>1413</v>
      </c>
      <c r="AI1368" s="29" t="s">
        <v>1357</v>
      </c>
      <c r="AJ1368" s="29" t="s">
        <v>258</v>
      </c>
      <c r="AK1368" s="29" t="s">
        <v>258</v>
      </c>
      <c r="AL1368" s="29" t="s">
        <v>13326</v>
      </c>
    </row>
    <row r="1369" spans="1:38" x14ac:dyDescent="0.2">
      <c r="A1369" s="35" t="s">
        <v>16</v>
      </c>
      <c r="B1369" s="36">
        <v>5548</v>
      </c>
      <c r="C1369" s="36"/>
      <c r="D1369" s="36" t="s">
        <v>1349</v>
      </c>
      <c r="E1369" s="37" t="s">
        <v>3092</v>
      </c>
      <c r="F1369" s="38" t="s">
        <v>1269</v>
      </c>
      <c r="G1369" s="38" t="s">
        <v>1273</v>
      </c>
      <c r="H1369" s="35" t="s">
        <v>1393</v>
      </c>
      <c r="I1369" s="35"/>
      <c r="J1369" s="29" t="s">
        <v>1371</v>
      </c>
      <c r="K1369" s="29" t="s">
        <v>1371</v>
      </c>
      <c r="L1369" s="29" t="s">
        <v>1366</v>
      </c>
      <c r="M1369" s="39">
        <v>12.357144026186237</v>
      </c>
      <c r="N1369" s="39">
        <v>14.310943189596166</v>
      </c>
      <c r="O1369" s="29">
        <v>44197</v>
      </c>
      <c r="P1369" s="29">
        <v>44620</v>
      </c>
      <c r="Q1369" s="40">
        <v>1.1581109000000001</v>
      </c>
      <c r="R1369" s="39">
        <v>12.319561943874058</v>
      </c>
      <c r="S1369" s="39">
        <v>1.9913812457221081</v>
      </c>
      <c r="T1369" s="39">
        <v>0</v>
      </c>
      <c r="U1369" s="39">
        <v>0</v>
      </c>
      <c r="V1369" s="39">
        <v>0</v>
      </c>
      <c r="W1369" s="29" t="s">
        <v>1357</v>
      </c>
      <c r="X1369" s="29" t="s">
        <v>258</v>
      </c>
      <c r="Y1369" s="29" t="s">
        <v>1349</v>
      </c>
      <c r="Z1369" s="41" t="s">
        <v>1349</v>
      </c>
      <c r="AA1369" s="42" t="s">
        <v>1349</v>
      </c>
      <c r="AB1369" s="29" t="s">
        <v>258</v>
      </c>
      <c r="AC1369" s="29" t="s">
        <v>258</v>
      </c>
      <c r="AD1369" s="29" t="s">
        <v>265</v>
      </c>
      <c r="AE1369" s="29" t="s">
        <v>1367</v>
      </c>
      <c r="AF1369" s="29" t="s">
        <v>1368</v>
      </c>
      <c r="AG1369" s="183" t="s">
        <v>1369</v>
      </c>
      <c r="AH1369" s="29" t="s">
        <v>1413</v>
      </c>
      <c r="AI1369" s="29" t="s">
        <v>1357</v>
      </c>
      <c r="AJ1369" s="29" t="s">
        <v>258</v>
      </c>
      <c r="AK1369" s="29" t="s">
        <v>258</v>
      </c>
      <c r="AL1369" s="29" t="s">
        <v>13326</v>
      </c>
    </row>
    <row r="1370" spans="1:38" x14ac:dyDescent="0.2">
      <c r="A1370" s="35" t="s">
        <v>16</v>
      </c>
      <c r="B1370" s="36">
        <v>5549</v>
      </c>
      <c r="C1370" s="36"/>
      <c r="D1370" s="36" t="s">
        <v>1349</v>
      </c>
      <c r="E1370" s="37" t="s">
        <v>3093</v>
      </c>
      <c r="F1370" s="38" t="s">
        <v>1269</v>
      </c>
      <c r="G1370" s="38" t="s">
        <v>1273</v>
      </c>
      <c r="H1370" s="35" t="s">
        <v>1393</v>
      </c>
      <c r="I1370" s="35"/>
      <c r="J1370" s="29" t="s">
        <v>1371</v>
      </c>
      <c r="K1370" s="29" t="s">
        <v>1371</v>
      </c>
      <c r="L1370" s="29" t="s">
        <v>1366</v>
      </c>
      <c r="M1370" s="39">
        <v>10.253871520120184</v>
      </c>
      <c r="N1370" s="39">
        <v>14.457889117043122</v>
      </c>
      <c r="O1370" s="29">
        <v>44197</v>
      </c>
      <c r="P1370" s="29">
        <v>44712</v>
      </c>
      <c r="Q1370" s="40">
        <v>1.4099931999999999</v>
      </c>
      <c r="R1370" s="39">
        <v>10.226995208761123</v>
      </c>
      <c r="S1370" s="39">
        <v>4.230893908281999</v>
      </c>
      <c r="T1370" s="39">
        <v>0</v>
      </c>
      <c r="U1370" s="39">
        <v>0</v>
      </c>
      <c r="V1370" s="39">
        <v>0</v>
      </c>
      <c r="W1370" s="29" t="s">
        <v>1357</v>
      </c>
      <c r="X1370" s="29" t="s">
        <v>258</v>
      </c>
      <c r="Y1370" s="29" t="s">
        <v>1349</v>
      </c>
      <c r="Z1370" s="41" t="s">
        <v>1349</v>
      </c>
      <c r="AA1370" s="42" t="s">
        <v>1349</v>
      </c>
      <c r="AB1370" s="29" t="s">
        <v>258</v>
      </c>
      <c r="AC1370" s="29" t="s">
        <v>258</v>
      </c>
      <c r="AD1370" s="29" t="s">
        <v>265</v>
      </c>
      <c r="AE1370" s="29" t="s">
        <v>1367</v>
      </c>
      <c r="AF1370" s="29" t="s">
        <v>1368</v>
      </c>
      <c r="AG1370" s="183" t="s">
        <v>1369</v>
      </c>
      <c r="AH1370" s="29" t="s">
        <v>1413</v>
      </c>
      <c r="AI1370" s="29" t="s">
        <v>1357</v>
      </c>
      <c r="AJ1370" s="29" t="s">
        <v>258</v>
      </c>
      <c r="AK1370" s="29" t="s">
        <v>258</v>
      </c>
      <c r="AL1370" s="29" t="s">
        <v>13326</v>
      </c>
    </row>
    <row r="1371" spans="1:38" x14ac:dyDescent="0.2">
      <c r="A1371" s="35" t="s">
        <v>16</v>
      </c>
      <c r="B1371" s="36">
        <v>5552</v>
      </c>
      <c r="C1371" s="36"/>
      <c r="D1371" s="36" t="s">
        <v>1349</v>
      </c>
      <c r="E1371" s="37" t="s">
        <v>3094</v>
      </c>
      <c r="F1371" s="38" t="s">
        <v>1269</v>
      </c>
      <c r="G1371" s="38" t="s">
        <v>1271</v>
      </c>
      <c r="H1371" s="35" t="s">
        <v>1440</v>
      </c>
      <c r="I1371" s="35"/>
      <c r="J1371" s="29" t="s">
        <v>1371</v>
      </c>
      <c r="K1371" s="29" t="s">
        <v>1371</v>
      </c>
      <c r="L1371" s="29" t="s">
        <v>1384</v>
      </c>
      <c r="M1371" s="39">
        <v>69.57210063416845</v>
      </c>
      <c r="N1371" s="39">
        <v>347.62240657084192</v>
      </c>
      <c r="O1371" s="29">
        <v>44197</v>
      </c>
      <c r="P1371" s="29">
        <v>46022</v>
      </c>
      <c r="Q1371" s="40">
        <v>4.9965776999999996</v>
      </c>
      <c r="R1371" s="39">
        <v>69.486406570841893</v>
      </c>
      <c r="S1371" s="39">
        <v>69.486406570841893</v>
      </c>
      <c r="T1371" s="39">
        <v>69.486406570841893</v>
      </c>
      <c r="U1371" s="39">
        <v>69.676780287474344</v>
      </c>
      <c r="V1371" s="39">
        <v>69.486406570841893</v>
      </c>
      <c r="W1371" s="29" t="s">
        <v>265</v>
      </c>
      <c r="X1371" s="29" t="s">
        <v>11773</v>
      </c>
      <c r="Y1371" s="29">
        <v>45258</v>
      </c>
      <c r="Z1371" s="41" t="s">
        <v>11759</v>
      </c>
      <c r="AA1371" s="42" t="s">
        <v>1349</v>
      </c>
      <c r="AB1371" s="29" t="s">
        <v>258</v>
      </c>
      <c r="AC1371" s="29" t="s">
        <v>258</v>
      </c>
      <c r="AD1371" s="29" t="s">
        <v>265</v>
      </c>
      <c r="AE1371" s="29" t="s">
        <v>1353</v>
      </c>
      <c r="AF1371" s="29" t="s">
        <v>1368</v>
      </c>
      <c r="AG1371" s="183" t="s">
        <v>1369</v>
      </c>
      <c r="AH1371" s="29" t="s">
        <v>1356</v>
      </c>
      <c r="AI1371" s="29" t="s">
        <v>1357</v>
      </c>
      <c r="AJ1371" s="29" t="s">
        <v>258</v>
      </c>
      <c r="AK1371" s="29" t="s">
        <v>258</v>
      </c>
      <c r="AL1371" s="29" t="s">
        <v>13327</v>
      </c>
    </row>
    <row r="1372" spans="1:38" x14ac:dyDescent="0.2">
      <c r="A1372" s="35" t="s">
        <v>16</v>
      </c>
      <c r="B1372" s="36">
        <v>5553</v>
      </c>
      <c r="C1372" s="36"/>
      <c r="D1372" s="36" t="s">
        <v>1349</v>
      </c>
      <c r="E1372" s="37" t="s">
        <v>3095</v>
      </c>
      <c r="F1372" s="38" t="s">
        <v>1269</v>
      </c>
      <c r="G1372" s="38" t="s">
        <v>1273</v>
      </c>
      <c r="H1372" s="35" t="s">
        <v>1393</v>
      </c>
      <c r="I1372" s="35"/>
      <c r="J1372" s="29" t="s">
        <v>1371</v>
      </c>
      <c r="K1372" s="29" t="s">
        <v>1371</v>
      </c>
      <c r="L1372" s="29" t="s">
        <v>1384</v>
      </c>
      <c r="M1372" s="39">
        <v>48.536672343703366</v>
      </c>
      <c r="N1372" s="39">
        <v>60.33032169746749</v>
      </c>
      <c r="O1372" s="29">
        <v>44197</v>
      </c>
      <c r="P1372" s="29">
        <v>44651</v>
      </c>
      <c r="Q1372" s="40">
        <v>1.2429843</v>
      </c>
      <c r="R1372" s="39">
        <v>48.3968514715948</v>
      </c>
      <c r="S1372" s="39">
        <v>11.933470225872689</v>
      </c>
      <c r="T1372" s="39">
        <v>0</v>
      </c>
      <c r="U1372" s="39">
        <v>0</v>
      </c>
      <c r="V1372" s="39">
        <v>0</v>
      </c>
      <c r="W1372" s="29" t="s">
        <v>265</v>
      </c>
      <c r="X1372" s="29" t="s">
        <v>11773</v>
      </c>
      <c r="Y1372" s="29">
        <v>45306</v>
      </c>
      <c r="Z1372" s="41" t="s">
        <v>11761</v>
      </c>
      <c r="AA1372" s="42" t="s">
        <v>1349</v>
      </c>
      <c r="AB1372" s="29" t="s">
        <v>258</v>
      </c>
      <c r="AC1372" s="29" t="s">
        <v>258</v>
      </c>
      <c r="AD1372" s="29" t="s">
        <v>265</v>
      </c>
      <c r="AE1372" s="29" t="s">
        <v>1353</v>
      </c>
      <c r="AF1372" s="29" t="s">
        <v>1368</v>
      </c>
      <c r="AG1372" s="183" t="s">
        <v>1369</v>
      </c>
      <c r="AH1372" s="29" t="s">
        <v>1413</v>
      </c>
      <c r="AI1372" s="29" t="s">
        <v>1357</v>
      </c>
      <c r="AJ1372" s="29" t="s">
        <v>258</v>
      </c>
      <c r="AK1372" s="29" t="s">
        <v>258</v>
      </c>
      <c r="AL1372" s="29" t="s">
        <v>13327</v>
      </c>
    </row>
    <row r="1373" spans="1:38" x14ac:dyDescent="0.2">
      <c r="A1373" s="35" t="s">
        <v>16</v>
      </c>
      <c r="B1373" s="36">
        <v>5554</v>
      </c>
      <c r="C1373" s="36"/>
      <c r="D1373" s="36" t="s">
        <v>1349</v>
      </c>
      <c r="E1373" s="37" t="s">
        <v>3096</v>
      </c>
      <c r="F1373" s="38" t="s">
        <v>1269</v>
      </c>
      <c r="G1373" s="38" t="s">
        <v>1273</v>
      </c>
      <c r="H1373" s="35" t="s">
        <v>1393</v>
      </c>
      <c r="I1373" s="35"/>
      <c r="J1373" s="29" t="s">
        <v>1513</v>
      </c>
      <c r="K1373" s="29" t="s">
        <v>1611</v>
      </c>
      <c r="L1373" s="29" t="s">
        <v>1618</v>
      </c>
      <c r="M1373" s="39">
        <v>831.49166185901106</v>
      </c>
      <c r="N1373" s="39">
        <v>1390.9415359342916</v>
      </c>
      <c r="O1373" s="29">
        <v>44197</v>
      </c>
      <c r="P1373" s="29">
        <v>44808</v>
      </c>
      <c r="Q1373" s="40">
        <v>1.6728267999999999</v>
      </c>
      <c r="R1373" s="39">
        <v>829.56480492813148</v>
      </c>
      <c r="S1373" s="39">
        <v>561.37673100616018</v>
      </c>
      <c r="T1373" s="39">
        <v>0</v>
      </c>
      <c r="U1373" s="39">
        <v>0</v>
      </c>
      <c r="V1373" s="39">
        <v>0</v>
      </c>
      <c r="W1373" s="29" t="s">
        <v>265</v>
      </c>
      <c r="X1373" s="29" t="s">
        <v>11773</v>
      </c>
      <c r="Y1373" s="29">
        <v>45260</v>
      </c>
      <c r="Z1373" s="41" t="s">
        <v>11759</v>
      </c>
      <c r="AA1373" s="42" t="s">
        <v>1349</v>
      </c>
      <c r="AB1373" s="29" t="s">
        <v>258</v>
      </c>
      <c r="AC1373" s="29" t="s">
        <v>258</v>
      </c>
      <c r="AD1373" s="29" t="s">
        <v>258</v>
      </c>
      <c r="AE1373" s="29" t="s">
        <v>1353</v>
      </c>
      <c r="AF1373" s="29" t="s">
        <v>1368</v>
      </c>
      <c r="AG1373" s="183" t="s">
        <v>1369</v>
      </c>
      <c r="AH1373" s="29" t="s">
        <v>1413</v>
      </c>
      <c r="AI1373" s="29" t="s">
        <v>1357</v>
      </c>
      <c r="AJ1373" s="29" t="s">
        <v>258</v>
      </c>
      <c r="AK1373" s="29" t="s">
        <v>258</v>
      </c>
      <c r="AL1373" s="29" t="s">
        <v>13327</v>
      </c>
    </row>
    <row r="1374" spans="1:38" x14ac:dyDescent="0.2">
      <c r="A1374" s="35" t="s">
        <v>16</v>
      </c>
      <c r="B1374" s="36">
        <v>5555</v>
      </c>
      <c r="C1374" s="36"/>
      <c r="D1374" s="36" t="s">
        <v>1349</v>
      </c>
      <c r="E1374" s="37" t="s">
        <v>3097</v>
      </c>
      <c r="F1374" s="38" t="s">
        <v>1269</v>
      </c>
      <c r="G1374" s="38" t="s">
        <v>1274</v>
      </c>
      <c r="H1374" s="35" t="s">
        <v>2334</v>
      </c>
      <c r="I1374" s="35"/>
      <c r="J1374" s="29" t="s">
        <v>281</v>
      </c>
      <c r="K1374" s="29" t="s">
        <v>282</v>
      </c>
      <c r="L1374" s="29" t="s">
        <v>1384</v>
      </c>
      <c r="M1374" s="39">
        <v>25.768532572291445</v>
      </c>
      <c r="N1374" s="39">
        <v>77.182135523613965</v>
      </c>
      <c r="O1374" s="29">
        <v>44197</v>
      </c>
      <c r="P1374" s="29">
        <v>45291</v>
      </c>
      <c r="Q1374" s="40">
        <v>2.9952087999999999</v>
      </c>
      <c r="R1374" s="39">
        <v>25.727378507871322</v>
      </c>
      <c r="S1374" s="39">
        <v>25.727378507871322</v>
      </c>
      <c r="T1374" s="39">
        <v>25.727378507871322</v>
      </c>
      <c r="U1374" s="39">
        <v>0</v>
      </c>
      <c r="V1374" s="39">
        <v>0</v>
      </c>
      <c r="W1374" s="29" t="s">
        <v>1357</v>
      </c>
      <c r="X1374" s="29" t="s">
        <v>258</v>
      </c>
      <c r="Y1374" s="29" t="s">
        <v>1349</v>
      </c>
      <c r="Z1374" s="41" t="s">
        <v>1349</v>
      </c>
      <c r="AA1374" s="42" t="s">
        <v>1349</v>
      </c>
      <c r="AB1374" s="29" t="s">
        <v>258</v>
      </c>
      <c r="AC1374" s="29" t="s">
        <v>258</v>
      </c>
      <c r="AD1374" s="29" t="s">
        <v>265</v>
      </c>
      <c r="AE1374" s="29" t="s">
        <v>1353</v>
      </c>
      <c r="AF1374" s="29" t="s">
        <v>1368</v>
      </c>
      <c r="AG1374" s="183" t="s">
        <v>1369</v>
      </c>
      <c r="AH1374" s="29" t="s">
        <v>1413</v>
      </c>
      <c r="AI1374" s="29" t="s">
        <v>1357</v>
      </c>
      <c r="AJ1374" s="29" t="s">
        <v>258</v>
      </c>
      <c r="AK1374" s="29" t="s">
        <v>258</v>
      </c>
      <c r="AL1374" s="29" t="s">
        <v>13326</v>
      </c>
    </row>
    <row r="1375" spans="1:38" x14ac:dyDescent="0.2">
      <c r="A1375" s="35" t="s">
        <v>16</v>
      </c>
      <c r="B1375" s="36">
        <v>5556</v>
      </c>
      <c r="C1375" s="36"/>
      <c r="D1375" s="36" t="s">
        <v>1349</v>
      </c>
      <c r="E1375" s="37" t="s">
        <v>3098</v>
      </c>
      <c r="F1375" s="38" t="s">
        <v>1269</v>
      </c>
      <c r="G1375" s="38" t="s">
        <v>1445</v>
      </c>
      <c r="H1375" s="35" t="s">
        <v>12095</v>
      </c>
      <c r="I1375" s="35"/>
      <c r="J1375" s="29" t="s">
        <v>322</v>
      </c>
      <c r="K1375" s="29" t="s">
        <v>1828</v>
      </c>
      <c r="L1375" s="29" t="s">
        <v>1596</v>
      </c>
      <c r="M1375" s="39">
        <v>181.73926229341754</v>
      </c>
      <c r="N1375" s="39">
        <v>365.22004106776177</v>
      </c>
      <c r="O1375" s="29">
        <v>44197</v>
      </c>
      <c r="P1375" s="29">
        <v>44931</v>
      </c>
      <c r="Q1375" s="40">
        <v>2.0095825</v>
      </c>
      <c r="R1375" s="39">
        <v>181.36777549623545</v>
      </c>
      <c r="S1375" s="39">
        <v>181.36777549623545</v>
      </c>
      <c r="T1375" s="39">
        <v>2.4844900752908963</v>
      </c>
      <c r="U1375" s="39">
        <v>0</v>
      </c>
      <c r="V1375" s="39">
        <v>0</v>
      </c>
      <c r="W1375" s="29" t="s">
        <v>1357</v>
      </c>
      <c r="X1375" s="29" t="s">
        <v>258</v>
      </c>
      <c r="Y1375" s="29" t="s">
        <v>1349</v>
      </c>
      <c r="Z1375" s="41" t="s">
        <v>1349</v>
      </c>
      <c r="AA1375" s="42" t="s">
        <v>1349</v>
      </c>
      <c r="AB1375" s="29" t="s">
        <v>258</v>
      </c>
      <c r="AC1375" s="29" t="s">
        <v>258</v>
      </c>
      <c r="AD1375" s="29" t="s">
        <v>258</v>
      </c>
      <c r="AE1375" s="29" t="s">
        <v>1353</v>
      </c>
      <c r="AF1375" s="29" t="s">
        <v>1361</v>
      </c>
      <c r="AG1375" s="183" t="s">
        <v>1362</v>
      </c>
      <c r="AH1375" s="29" t="s">
        <v>1413</v>
      </c>
      <c r="AI1375" s="29" t="s">
        <v>1357</v>
      </c>
      <c r="AJ1375" s="29" t="s">
        <v>258</v>
      </c>
      <c r="AK1375" s="29" t="s">
        <v>258</v>
      </c>
      <c r="AL1375" s="29" t="s">
        <v>13326</v>
      </c>
    </row>
    <row r="1376" spans="1:38" x14ac:dyDescent="0.2">
      <c r="A1376" s="35" t="s">
        <v>16</v>
      </c>
      <c r="B1376" s="36">
        <v>5557</v>
      </c>
      <c r="C1376" s="36"/>
      <c r="D1376" s="36" t="s">
        <v>1349</v>
      </c>
      <c r="E1376" s="37" t="s">
        <v>3099</v>
      </c>
      <c r="F1376" s="38" t="s">
        <v>1269</v>
      </c>
      <c r="G1376" s="38" t="s">
        <v>1271</v>
      </c>
      <c r="H1376" s="35" t="s">
        <v>1440</v>
      </c>
      <c r="I1376" s="35"/>
      <c r="J1376" s="29" t="s">
        <v>322</v>
      </c>
      <c r="K1376" s="29" t="s">
        <v>336</v>
      </c>
      <c r="L1376" s="29" t="s">
        <v>1402</v>
      </c>
      <c r="M1376" s="39">
        <v>105.89172544215062</v>
      </c>
      <c r="N1376" s="39">
        <v>131.62175222450378</v>
      </c>
      <c r="O1376" s="29">
        <v>44197</v>
      </c>
      <c r="P1376" s="29">
        <v>44651</v>
      </c>
      <c r="Q1376" s="40">
        <v>1.2429843</v>
      </c>
      <c r="R1376" s="39">
        <v>105.58668035592061</v>
      </c>
      <c r="S1376" s="39">
        <v>26.035071868583163</v>
      </c>
      <c r="T1376" s="39">
        <v>0</v>
      </c>
      <c r="U1376" s="39">
        <v>0</v>
      </c>
      <c r="V1376" s="39">
        <v>0</v>
      </c>
      <c r="W1376" s="29" t="s">
        <v>1357</v>
      </c>
      <c r="X1376" s="29" t="s">
        <v>258</v>
      </c>
      <c r="Y1376" s="29" t="s">
        <v>1349</v>
      </c>
      <c r="Z1376" s="41" t="s">
        <v>1349</v>
      </c>
      <c r="AA1376" s="42" t="s">
        <v>1349</v>
      </c>
      <c r="AB1376" s="29" t="s">
        <v>258</v>
      </c>
      <c r="AC1376" s="29" t="s">
        <v>258</v>
      </c>
      <c r="AD1376" s="29" t="s">
        <v>265</v>
      </c>
      <c r="AE1376" s="29" t="s">
        <v>1353</v>
      </c>
      <c r="AF1376" s="29" t="s">
        <v>1361</v>
      </c>
      <c r="AG1376" s="183" t="s">
        <v>1362</v>
      </c>
      <c r="AH1376" s="29" t="s">
        <v>1413</v>
      </c>
      <c r="AI1376" s="29" t="s">
        <v>1357</v>
      </c>
      <c r="AJ1376" s="29" t="s">
        <v>258</v>
      </c>
      <c r="AK1376" s="29" t="s">
        <v>258</v>
      </c>
      <c r="AL1376" s="29" t="s">
        <v>13326</v>
      </c>
    </row>
    <row r="1377" spans="1:38" x14ac:dyDescent="0.2">
      <c r="A1377" s="35" t="s">
        <v>16</v>
      </c>
      <c r="B1377" s="36">
        <v>5558</v>
      </c>
      <c r="C1377" s="36"/>
      <c r="D1377" s="36" t="s">
        <v>1349</v>
      </c>
      <c r="E1377" s="37" t="s">
        <v>3100</v>
      </c>
      <c r="F1377" s="38" t="s">
        <v>1269</v>
      </c>
      <c r="G1377" s="38" t="s">
        <v>1273</v>
      </c>
      <c r="H1377" s="35" t="s">
        <v>1393</v>
      </c>
      <c r="I1377" s="35"/>
      <c r="J1377" s="29" t="s">
        <v>1371</v>
      </c>
      <c r="K1377" s="29" t="s">
        <v>1371</v>
      </c>
      <c r="L1377" s="29" t="s">
        <v>1366</v>
      </c>
      <c r="M1377" s="39">
        <v>23.787098276253008</v>
      </c>
      <c r="N1377" s="39">
        <v>33.53964681724846</v>
      </c>
      <c r="O1377" s="29">
        <v>44197</v>
      </c>
      <c r="P1377" s="29">
        <v>44712</v>
      </c>
      <c r="Q1377" s="40">
        <v>1.4099931999999999</v>
      </c>
      <c r="R1377" s="39">
        <v>23.724750171115673</v>
      </c>
      <c r="S1377" s="39">
        <v>9.8148966461327856</v>
      </c>
      <c r="T1377" s="39">
        <v>0</v>
      </c>
      <c r="U1377" s="39">
        <v>0</v>
      </c>
      <c r="V1377" s="39">
        <v>0</v>
      </c>
      <c r="W1377" s="29" t="s">
        <v>1357</v>
      </c>
      <c r="X1377" s="29" t="s">
        <v>258</v>
      </c>
      <c r="Y1377" s="29" t="s">
        <v>1349</v>
      </c>
      <c r="Z1377" s="41" t="s">
        <v>1349</v>
      </c>
      <c r="AA1377" s="42" t="s">
        <v>1349</v>
      </c>
      <c r="AB1377" s="29" t="s">
        <v>258</v>
      </c>
      <c r="AC1377" s="29" t="s">
        <v>258</v>
      </c>
      <c r="AD1377" s="29" t="s">
        <v>265</v>
      </c>
      <c r="AE1377" s="29" t="s">
        <v>1367</v>
      </c>
      <c r="AF1377" s="29" t="s">
        <v>1368</v>
      </c>
      <c r="AG1377" s="183" t="s">
        <v>1369</v>
      </c>
      <c r="AH1377" s="29" t="s">
        <v>1413</v>
      </c>
      <c r="AI1377" s="29" t="s">
        <v>1357</v>
      </c>
      <c r="AJ1377" s="29" t="s">
        <v>258</v>
      </c>
      <c r="AK1377" s="29" t="s">
        <v>258</v>
      </c>
      <c r="AL1377" s="29" t="s">
        <v>13326</v>
      </c>
    </row>
    <row r="1378" spans="1:38" x14ac:dyDescent="0.2">
      <c r="A1378" s="35" t="s">
        <v>16</v>
      </c>
      <c r="B1378" s="36">
        <v>5559</v>
      </c>
      <c r="C1378" s="36"/>
      <c r="D1378" s="36" t="s">
        <v>1349</v>
      </c>
      <c r="E1378" s="37" t="s">
        <v>3101</v>
      </c>
      <c r="F1378" s="38" t="s">
        <v>1269</v>
      </c>
      <c r="G1378" s="38" t="s">
        <v>1271</v>
      </c>
      <c r="H1378" s="35" t="s">
        <v>1440</v>
      </c>
      <c r="I1378" s="35"/>
      <c r="J1378" s="29" t="s">
        <v>1371</v>
      </c>
      <c r="K1378" s="29" t="s">
        <v>1371</v>
      </c>
      <c r="L1378" s="29" t="s">
        <v>1384</v>
      </c>
      <c r="M1378" s="39">
        <v>89.534032635093112</v>
      </c>
      <c r="N1378" s="39">
        <v>447.36375085557842</v>
      </c>
      <c r="O1378" s="29">
        <v>44197</v>
      </c>
      <c r="P1378" s="29">
        <v>46022</v>
      </c>
      <c r="Q1378" s="40">
        <v>4.9965776999999996</v>
      </c>
      <c r="R1378" s="39">
        <v>89.423750855578376</v>
      </c>
      <c r="S1378" s="39">
        <v>89.423750855578376</v>
      </c>
      <c r="T1378" s="39">
        <v>89.423750855578376</v>
      </c>
      <c r="U1378" s="39">
        <v>89.668747433264883</v>
      </c>
      <c r="V1378" s="39">
        <v>89.423750855578376</v>
      </c>
      <c r="W1378" s="29" t="s">
        <v>265</v>
      </c>
      <c r="X1378" s="29" t="s">
        <v>11773</v>
      </c>
      <c r="Y1378" s="29">
        <v>45266</v>
      </c>
      <c r="Z1378" s="41" t="s">
        <v>11760</v>
      </c>
      <c r="AA1378" s="42" t="s">
        <v>1349</v>
      </c>
      <c r="AB1378" s="29" t="s">
        <v>258</v>
      </c>
      <c r="AC1378" s="29" t="s">
        <v>258</v>
      </c>
      <c r="AD1378" s="29" t="s">
        <v>265</v>
      </c>
      <c r="AE1378" s="29" t="s">
        <v>1353</v>
      </c>
      <c r="AF1378" s="29" t="s">
        <v>1368</v>
      </c>
      <c r="AG1378" s="183" t="s">
        <v>1369</v>
      </c>
      <c r="AH1378" s="29" t="s">
        <v>1356</v>
      </c>
      <c r="AI1378" s="29" t="s">
        <v>1357</v>
      </c>
      <c r="AJ1378" s="29" t="s">
        <v>258</v>
      </c>
      <c r="AK1378" s="29" t="s">
        <v>258</v>
      </c>
      <c r="AL1378" s="29" t="s">
        <v>13327</v>
      </c>
    </row>
    <row r="1379" spans="1:38" x14ac:dyDescent="0.2">
      <c r="A1379" s="35" t="s">
        <v>16</v>
      </c>
      <c r="B1379" s="36">
        <v>5561</v>
      </c>
      <c r="C1379" s="36"/>
      <c r="D1379" s="36" t="s">
        <v>1349</v>
      </c>
      <c r="E1379" s="37" t="s">
        <v>3102</v>
      </c>
      <c r="F1379" s="38" t="s">
        <v>1269</v>
      </c>
      <c r="G1379" s="38" t="s">
        <v>1271</v>
      </c>
      <c r="H1379" s="35" t="s">
        <v>1440</v>
      </c>
      <c r="I1379" s="35"/>
      <c r="J1379" s="29" t="s">
        <v>1506</v>
      </c>
      <c r="K1379" s="29" t="s">
        <v>2259</v>
      </c>
      <c r="L1379" s="29" t="s">
        <v>2220</v>
      </c>
      <c r="M1379" s="39">
        <v>72.57683967736007</v>
      </c>
      <c r="N1379" s="39">
        <v>72.328459958932243</v>
      </c>
      <c r="O1379" s="29">
        <v>44197</v>
      </c>
      <c r="P1379" s="29">
        <v>44561</v>
      </c>
      <c r="Q1379" s="40">
        <v>0.99657770000000001</v>
      </c>
      <c r="R1379" s="39">
        <v>72.328459958932243</v>
      </c>
      <c r="S1379" s="39">
        <v>0</v>
      </c>
      <c r="T1379" s="39">
        <v>0</v>
      </c>
      <c r="U1379" s="39">
        <v>0</v>
      </c>
      <c r="V1379" s="39">
        <v>0</v>
      </c>
      <c r="W1379" s="29" t="s">
        <v>1357</v>
      </c>
      <c r="X1379" s="29" t="s">
        <v>258</v>
      </c>
      <c r="Y1379" s="29" t="s">
        <v>1349</v>
      </c>
      <c r="Z1379" s="41" t="s">
        <v>1349</v>
      </c>
      <c r="AA1379" s="42" t="s">
        <v>1349</v>
      </c>
      <c r="AB1379" s="29" t="s">
        <v>258</v>
      </c>
      <c r="AC1379" s="29" t="s">
        <v>258</v>
      </c>
      <c r="AD1379" s="29" t="s">
        <v>258</v>
      </c>
      <c r="AE1379" s="29" t="s">
        <v>1353</v>
      </c>
      <c r="AF1379" s="29" t="s">
        <v>2221</v>
      </c>
      <c r="AG1379" s="183" t="s">
        <v>2222</v>
      </c>
      <c r="AH1379" s="29" t="s">
        <v>1413</v>
      </c>
      <c r="AI1379" s="29" t="s">
        <v>1357</v>
      </c>
      <c r="AJ1379" s="29" t="s">
        <v>258</v>
      </c>
      <c r="AK1379" s="29" t="s">
        <v>258</v>
      </c>
      <c r="AL1379" s="29" t="s">
        <v>13326</v>
      </c>
    </row>
    <row r="1380" spans="1:38" x14ac:dyDescent="0.2">
      <c r="A1380" s="35" t="s">
        <v>16</v>
      </c>
      <c r="B1380" s="36">
        <v>5562</v>
      </c>
      <c r="C1380" s="36"/>
      <c r="D1380" s="36" t="s">
        <v>1349</v>
      </c>
      <c r="E1380" s="37" t="s">
        <v>3103</v>
      </c>
      <c r="F1380" s="38" t="s">
        <v>1269</v>
      </c>
      <c r="G1380" s="38" t="s">
        <v>1273</v>
      </c>
      <c r="H1380" s="35" t="s">
        <v>2523</v>
      </c>
      <c r="I1380" s="35"/>
      <c r="J1380" s="29" t="s">
        <v>382</v>
      </c>
      <c r="K1380" s="29" t="s">
        <v>1906</v>
      </c>
      <c r="L1380" s="29" t="s">
        <v>1907</v>
      </c>
      <c r="M1380" s="39">
        <v>899.06191787043963</v>
      </c>
      <c r="N1380" s="39">
        <v>1105.2123203285421</v>
      </c>
      <c r="O1380" s="29">
        <v>44197</v>
      </c>
      <c r="P1380" s="29">
        <v>44646</v>
      </c>
      <c r="Q1380" s="40">
        <v>1.229295</v>
      </c>
      <c r="R1380" s="39">
        <v>896.44999315537302</v>
      </c>
      <c r="S1380" s="39">
        <v>208.76232717316904</v>
      </c>
      <c r="T1380" s="39">
        <v>0</v>
      </c>
      <c r="U1380" s="39">
        <v>0</v>
      </c>
      <c r="V1380" s="39">
        <v>0</v>
      </c>
      <c r="W1380" s="29" t="s">
        <v>1357</v>
      </c>
      <c r="X1380" s="29" t="s">
        <v>258</v>
      </c>
      <c r="Y1380" s="29" t="s">
        <v>1349</v>
      </c>
      <c r="Z1380" s="41" t="s">
        <v>1349</v>
      </c>
      <c r="AA1380" s="42" t="s">
        <v>1349</v>
      </c>
      <c r="AB1380" s="29" t="s">
        <v>258</v>
      </c>
      <c r="AC1380" s="29" t="s">
        <v>258</v>
      </c>
      <c r="AD1380" s="29" t="s">
        <v>258</v>
      </c>
      <c r="AE1380" s="29" t="s">
        <v>1353</v>
      </c>
      <c r="AF1380" s="29" t="s">
        <v>1368</v>
      </c>
      <c r="AG1380" s="183" t="s">
        <v>1369</v>
      </c>
      <c r="AH1380" s="29" t="s">
        <v>1413</v>
      </c>
      <c r="AI1380" s="29" t="s">
        <v>1357</v>
      </c>
      <c r="AJ1380" s="29" t="s">
        <v>258</v>
      </c>
      <c r="AK1380" s="29" t="s">
        <v>258</v>
      </c>
      <c r="AL1380" s="29" t="s">
        <v>13326</v>
      </c>
    </row>
    <row r="1381" spans="1:38" x14ac:dyDescent="0.2">
      <c r="A1381" s="35" t="s">
        <v>16</v>
      </c>
      <c r="B1381" s="36">
        <v>5563</v>
      </c>
      <c r="C1381" s="36"/>
      <c r="D1381" s="36" t="s">
        <v>1349</v>
      </c>
      <c r="E1381" s="37" t="s">
        <v>3104</v>
      </c>
      <c r="F1381" s="38" t="s">
        <v>1269</v>
      </c>
      <c r="G1381" s="38" t="s">
        <v>1271</v>
      </c>
      <c r="H1381" s="35" t="s">
        <v>1440</v>
      </c>
      <c r="I1381" s="35"/>
      <c r="J1381" s="29" t="s">
        <v>1506</v>
      </c>
      <c r="K1381" s="29" t="s">
        <v>1642</v>
      </c>
      <c r="L1381" s="29" t="s">
        <v>2220</v>
      </c>
      <c r="M1381" s="39">
        <v>47.246441668437569</v>
      </c>
      <c r="N1381" s="39">
        <v>47.084750171115672</v>
      </c>
      <c r="O1381" s="29">
        <v>44197</v>
      </c>
      <c r="P1381" s="29">
        <v>44561</v>
      </c>
      <c r="Q1381" s="40">
        <v>0.99657770000000001</v>
      </c>
      <c r="R1381" s="39">
        <v>47.084750171115672</v>
      </c>
      <c r="S1381" s="39">
        <v>0</v>
      </c>
      <c r="T1381" s="39">
        <v>0</v>
      </c>
      <c r="U1381" s="39">
        <v>0</v>
      </c>
      <c r="V1381" s="39">
        <v>0</v>
      </c>
      <c r="W1381" s="29" t="s">
        <v>265</v>
      </c>
      <c r="X1381" s="29" t="s">
        <v>11773</v>
      </c>
      <c r="Y1381" s="29">
        <v>45383</v>
      </c>
      <c r="Z1381" s="41" t="s">
        <v>11761</v>
      </c>
      <c r="AA1381" s="42" t="s">
        <v>1349</v>
      </c>
      <c r="AB1381" s="29" t="s">
        <v>258</v>
      </c>
      <c r="AC1381" s="29" t="s">
        <v>258</v>
      </c>
      <c r="AD1381" s="29" t="s">
        <v>258</v>
      </c>
      <c r="AE1381" s="29" t="s">
        <v>1353</v>
      </c>
      <c r="AF1381" s="29" t="s">
        <v>2221</v>
      </c>
      <c r="AG1381" s="183" t="s">
        <v>2222</v>
      </c>
      <c r="AH1381" s="29" t="s">
        <v>1413</v>
      </c>
      <c r="AI1381" s="29" t="s">
        <v>1357</v>
      </c>
      <c r="AJ1381" s="29" t="s">
        <v>258</v>
      </c>
      <c r="AK1381" s="29" t="s">
        <v>258</v>
      </c>
      <c r="AL1381" s="29" t="s">
        <v>13327</v>
      </c>
    </row>
    <row r="1382" spans="1:38" x14ac:dyDescent="0.2">
      <c r="A1382" s="35" t="s">
        <v>16</v>
      </c>
      <c r="B1382" s="36">
        <v>5565</v>
      </c>
      <c r="C1382" s="36"/>
      <c r="D1382" s="36" t="s">
        <v>1349</v>
      </c>
      <c r="E1382" s="37" t="s">
        <v>3105</v>
      </c>
      <c r="F1382" s="38" t="s">
        <v>1269</v>
      </c>
      <c r="G1382" s="38" t="s">
        <v>1271</v>
      </c>
      <c r="H1382" s="35" t="s">
        <v>1440</v>
      </c>
      <c r="I1382" s="35"/>
      <c r="J1382" s="29" t="s">
        <v>1506</v>
      </c>
      <c r="K1382" s="29" t="s">
        <v>1642</v>
      </c>
      <c r="L1382" s="29" t="s">
        <v>2220</v>
      </c>
      <c r="M1382" s="39">
        <v>109.75029166491377</v>
      </c>
      <c r="N1382" s="39">
        <v>206.73018206707735</v>
      </c>
      <c r="O1382" s="29">
        <v>44197</v>
      </c>
      <c r="P1382" s="29">
        <v>44885</v>
      </c>
      <c r="Q1382" s="40">
        <v>1.8836413000000001</v>
      </c>
      <c r="R1382" s="39">
        <v>109.51598904859685</v>
      </c>
      <c r="S1382" s="39">
        <v>97.214193018480486</v>
      </c>
      <c r="T1382" s="39">
        <v>0</v>
      </c>
      <c r="U1382" s="39">
        <v>0</v>
      </c>
      <c r="V1382" s="39">
        <v>0</v>
      </c>
      <c r="W1382" s="29" t="s">
        <v>1357</v>
      </c>
      <c r="X1382" s="29" t="s">
        <v>258</v>
      </c>
      <c r="Y1382" s="29" t="s">
        <v>1349</v>
      </c>
      <c r="Z1382" s="41" t="s">
        <v>1349</v>
      </c>
      <c r="AA1382" s="42" t="s">
        <v>1349</v>
      </c>
      <c r="AB1382" s="29" t="s">
        <v>258</v>
      </c>
      <c r="AC1382" s="29" t="s">
        <v>258</v>
      </c>
      <c r="AD1382" s="29" t="s">
        <v>258</v>
      </c>
      <c r="AE1382" s="29" t="s">
        <v>1353</v>
      </c>
      <c r="AF1382" s="29" t="s">
        <v>2221</v>
      </c>
      <c r="AG1382" s="183" t="s">
        <v>2222</v>
      </c>
      <c r="AH1382" s="29" t="s">
        <v>1413</v>
      </c>
      <c r="AI1382" s="29" t="s">
        <v>1357</v>
      </c>
      <c r="AJ1382" s="29" t="s">
        <v>258</v>
      </c>
      <c r="AK1382" s="29" t="s">
        <v>258</v>
      </c>
      <c r="AL1382" s="29" t="s">
        <v>13326</v>
      </c>
    </row>
    <row r="1383" spans="1:38" x14ac:dyDescent="0.2">
      <c r="A1383" s="35" t="s">
        <v>16</v>
      </c>
      <c r="B1383" s="36">
        <v>5566</v>
      </c>
      <c r="C1383" s="36"/>
      <c r="D1383" s="36" t="s">
        <v>1349</v>
      </c>
      <c r="E1383" s="37" t="s">
        <v>3106</v>
      </c>
      <c r="F1383" s="38" t="s">
        <v>1269</v>
      </c>
      <c r="G1383" s="38" t="s">
        <v>1271</v>
      </c>
      <c r="H1383" s="35" t="s">
        <v>1440</v>
      </c>
      <c r="I1383" s="35"/>
      <c r="J1383" s="29" t="s">
        <v>484</v>
      </c>
      <c r="K1383" s="29" t="s">
        <v>1365</v>
      </c>
      <c r="L1383" s="29" t="s">
        <v>1384</v>
      </c>
      <c r="M1383" s="39">
        <v>386.08989486828818</v>
      </c>
      <c r="N1383" s="39">
        <v>770.59419575633126</v>
      </c>
      <c r="O1383" s="29">
        <v>44197</v>
      </c>
      <c r="P1383" s="29">
        <v>44926</v>
      </c>
      <c r="Q1383" s="40">
        <v>1.9958932</v>
      </c>
      <c r="R1383" s="39">
        <v>385.29709787816563</v>
      </c>
      <c r="S1383" s="39">
        <v>385.29709787816563</v>
      </c>
      <c r="T1383" s="39">
        <v>0</v>
      </c>
      <c r="U1383" s="39">
        <v>0</v>
      </c>
      <c r="V1383" s="39">
        <v>0</v>
      </c>
      <c r="W1383" s="29" t="s">
        <v>265</v>
      </c>
      <c r="X1383" s="29" t="s">
        <v>11773</v>
      </c>
      <c r="Y1383" s="29">
        <v>45258</v>
      </c>
      <c r="Z1383" s="41" t="s">
        <v>11759</v>
      </c>
      <c r="AA1383" s="42" t="s">
        <v>1349</v>
      </c>
      <c r="AB1383" s="29" t="s">
        <v>258</v>
      </c>
      <c r="AC1383" s="29" t="s">
        <v>258</v>
      </c>
      <c r="AD1383" s="29" t="s">
        <v>265</v>
      </c>
      <c r="AE1383" s="29" t="s">
        <v>1353</v>
      </c>
      <c r="AF1383" s="29" t="s">
        <v>1368</v>
      </c>
      <c r="AG1383" s="183" t="s">
        <v>1369</v>
      </c>
      <c r="AH1383" s="29" t="s">
        <v>1413</v>
      </c>
      <c r="AI1383" s="29" t="s">
        <v>1357</v>
      </c>
      <c r="AJ1383" s="29" t="s">
        <v>258</v>
      </c>
      <c r="AK1383" s="29" t="s">
        <v>258</v>
      </c>
      <c r="AL1383" s="29" t="s">
        <v>13327</v>
      </c>
    </row>
    <row r="1384" spans="1:38" x14ac:dyDescent="0.2">
      <c r="A1384" s="35" t="s">
        <v>16</v>
      </c>
      <c r="B1384" s="36">
        <v>5567</v>
      </c>
      <c r="C1384" s="36"/>
      <c r="D1384" s="36" t="s">
        <v>1349</v>
      </c>
      <c r="E1384" s="37" t="s">
        <v>3107</v>
      </c>
      <c r="F1384" s="38" t="s">
        <v>1269</v>
      </c>
      <c r="G1384" s="38" t="s">
        <v>1271</v>
      </c>
      <c r="H1384" s="35" t="s">
        <v>1440</v>
      </c>
      <c r="I1384" s="35"/>
      <c r="J1384" s="29" t="s">
        <v>1371</v>
      </c>
      <c r="K1384" s="29" t="s">
        <v>1371</v>
      </c>
      <c r="L1384" s="29" t="s">
        <v>1384</v>
      </c>
      <c r="M1384" s="39">
        <v>101.07735424777756</v>
      </c>
      <c r="N1384" s="39">
        <v>505.04085420944563</v>
      </c>
      <c r="O1384" s="29">
        <v>44197</v>
      </c>
      <c r="P1384" s="29">
        <v>46022</v>
      </c>
      <c r="Q1384" s="40">
        <v>4.9965776999999996</v>
      </c>
      <c r="R1384" s="39">
        <v>100.95285420944559</v>
      </c>
      <c r="S1384" s="39">
        <v>100.95285420944559</v>
      </c>
      <c r="T1384" s="39">
        <v>100.95285420944559</v>
      </c>
      <c r="U1384" s="39">
        <v>101.22943737166325</v>
      </c>
      <c r="V1384" s="39">
        <v>100.95285420944559</v>
      </c>
      <c r="W1384" s="29" t="s">
        <v>1357</v>
      </c>
      <c r="X1384" s="29" t="s">
        <v>258</v>
      </c>
      <c r="Y1384" s="29" t="s">
        <v>1349</v>
      </c>
      <c r="Z1384" s="41" t="s">
        <v>1349</v>
      </c>
      <c r="AA1384" s="42" t="s">
        <v>1349</v>
      </c>
      <c r="AB1384" s="29" t="s">
        <v>258</v>
      </c>
      <c r="AC1384" s="29" t="s">
        <v>258</v>
      </c>
      <c r="AD1384" s="29" t="s">
        <v>265</v>
      </c>
      <c r="AE1384" s="29" t="s">
        <v>1353</v>
      </c>
      <c r="AF1384" s="29" t="s">
        <v>1368</v>
      </c>
      <c r="AG1384" s="183" t="s">
        <v>1369</v>
      </c>
      <c r="AH1384" s="29" t="s">
        <v>1356</v>
      </c>
      <c r="AI1384" s="29" t="s">
        <v>1357</v>
      </c>
      <c r="AJ1384" s="29" t="s">
        <v>258</v>
      </c>
      <c r="AK1384" s="29" t="s">
        <v>258</v>
      </c>
      <c r="AL1384" s="29" t="s">
        <v>13326</v>
      </c>
    </row>
    <row r="1385" spans="1:38" x14ac:dyDescent="0.2">
      <c r="A1385" s="35" t="s">
        <v>16</v>
      </c>
      <c r="B1385" s="36">
        <v>5568</v>
      </c>
      <c r="C1385" s="36"/>
      <c r="D1385" s="36" t="s">
        <v>1349</v>
      </c>
      <c r="E1385" s="37" t="s">
        <v>3108</v>
      </c>
      <c r="F1385" s="38" t="s">
        <v>1269</v>
      </c>
      <c r="G1385" s="38" t="s">
        <v>1445</v>
      </c>
      <c r="H1385" s="35" t="s">
        <v>12095</v>
      </c>
      <c r="I1385" s="35"/>
      <c r="J1385" s="29" t="s">
        <v>274</v>
      </c>
      <c r="K1385" s="29" t="s">
        <v>1583</v>
      </c>
      <c r="L1385" s="29" t="s">
        <v>1679</v>
      </c>
      <c r="M1385" s="39">
        <v>9.9227123928932333</v>
      </c>
      <c r="N1385" s="39">
        <v>12.388109514031486</v>
      </c>
      <c r="O1385" s="29">
        <v>44197</v>
      </c>
      <c r="P1385" s="29">
        <v>44653</v>
      </c>
      <c r="Q1385" s="40">
        <v>1.2484599999999999</v>
      </c>
      <c r="R1385" s="39">
        <v>9.8942231348391516</v>
      </c>
      <c r="S1385" s="39">
        <v>2.4938863791923338</v>
      </c>
      <c r="T1385" s="39">
        <v>0</v>
      </c>
      <c r="U1385" s="39">
        <v>0</v>
      </c>
      <c r="V1385" s="39">
        <v>0</v>
      </c>
      <c r="W1385" s="29" t="s">
        <v>1357</v>
      </c>
      <c r="X1385" s="29" t="s">
        <v>258</v>
      </c>
      <c r="Y1385" s="29" t="s">
        <v>1349</v>
      </c>
      <c r="Z1385" s="41" t="s">
        <v>1349</v>
      </c>
      <c r="AA1385" s="42" t="s">
        <v>1349</v>
      </c>
      <c r="AB1385" s="29" t="s">
        <v>258</v>
      </c>
      <c r="AC1385" s="29" t="s">
        <v>258</v>
      </c>
      <c r="AD1385" s="29" t="s">
        <v>258</v>
      </c>
      <c r="AE1385" s="29" t="s">
        <v>1367</v>
      </c>
      <c r="AF1385" s="29" t="s">
        <v>1361</v>
      </c>
      <c r="AG1385" s="183" t="s">
        <v>1362</v>
      </c>
      <c r="AH1385" s="29" t="s">
        <v>1413</v>
      </c>
      <c r="AI1385" s="29" t="s">
        <v>1357</v>
      </c>
      <c r="AJ1385" s="29" t="s">
        <v>258</v>
      </c>
      <c r="AK1385" s="29" t="s">
        <v>258</v>
      </c>
      <c r="AL1385" s="29" t="s">
        <v>13326</v>
      </c>
    </row>
    <row r="1386" spans="1:38" x14ac:dyDescent="0.2">
      <c r="A1386" s="35" t="s">
        <v>16</v>
      </c>
      <c r="B1386" s="36">
        <v>5570</v>
      </c>
      <c r="C1386" s="36"/>
      <c r="D1386" s="36" t="s">
        <v>1349</v>
      </c>
      <c r="E1386" s="37" t="s">
        <v>3109</v>
      </c>
      <c r="F1386" s="38" t="s">
        <v>1269</v>
      </c>
      <c r="G1386" s="38" t="s">
        <v>1271</v>
      </c>
      <c r="H1386" s="35" t="s">
        <v>1440</v>
      </c>
      <c r="I1386" s="35"/>
      <c r="J1386" s="29" t="s">
        <v>263</v>
      </c>
      <c r="K1386" s="29" t="s">
        <v>264</v>
      </c>
      <c r="L1386" s="29" t="s">
        <v>1394</v>
      </c>
      <c r="M1386" s="39">
        <v>17.365819721989759</v>
      </c>
      <c r="N1386" s="39">
        <v>36.134217659137576</v>
      </c>
      <c r="O1386" s="29">
        <v>44197</v>
      </c>
      <c r="P1386" s="29">
        <v>44957</v>
      </c>
      <c r="Q1386" s="40">
        <v>2.0807666</v>
      </c>
      <c r="R1386" s="39">
        <v>17.331129363449691</v>
      </c>
      <c r="S1386" s="39">
        <v>17.331129363449691</v>
      </c>
      <c r="T1386" s="39">
        <v>1.4719589322381932</v>
      </c>
      <c r="U1386" s="39">
        <v>0</v>
      </c>
      <c r="V1386" s="39">
        <v>0</v>
      </c>
      <c r="W1386" s="29" t="s">
        <v>1357</v>
      </c>
      <c r="X1386" s="29" t="s">
        <v>258</v>
      </c>
      <c r="Y1386" s="29" t="s">
        <v>1349</v>
      </c>
      <c r="Z1386" s="41" t="s">
        <v>1349</v>
      </c>
      <c r="AA1386" s="42" t="s">
        <v>1349</v>
      </c>
      <c r="AB1386" s="29" t="s">
        <v>258</v>
      </c>
      <c r="AC1386" s="29" t="s">
        <v>258</v>
      </c>
      <c r="AD1386" s="29" t="s">
        <v>265</v>
      </c>
      <c r="AE1386" s="29" t="s">
        <v>1367</v>
      </c>
      <c r="AF1386" s="29" t="s">
        <v>1368</v>
      </c>
      <c r="AG1386" s="183" t="s">
        <v>1369</v>
      </c>
      <c r="AH1386" s="29" t="s">
        <v>1413</v>
      </c>
      <c r="AI1386" s="29" t="s">
        <v>1357</v>
      </c>
      <c r="AJ1386" s="29" t="s">
        <v>258</v>
      </c>
      <c r="AK1386" s="29" t="s">
        <v>258</v>
      </c>
      <c r="AL1386" s="29" t="s">
        <v>13326</v>
      </c>
    </row>
    <row r="1387" spans="1:38" x14ac:dyDescent="0.2">
      <c r="A1387" s="35" t="s">
        <v>16</v>
      </c>
      <c r="B1387" s="36">
        <v>5573</v>
      </c>
      <c r="C1387" s="36"/>
      <c r="D1387" s="36" t="s">
        <v>1349</v>
      </c>
      <c r="E1387" s="37" t="s">
        <v>3110</v>
      </c>
      <c r="F1387" s="38" t="s">
        <v>1269</v>
      </c>
      <c r="G1387" s="38" t="s">
        <v>1445</v>
      </c>
      <c r="H1387" s="35" t="s">
        <v>12095</v>
      </c>
      <c r="I1387" s="35"/>
      <c r="J1387" s="29" t="s">
        <v>484</v>
      </c>
      <c r="K1387" s="29" t="s">
        <v>1365</v>
      </c>
      <c r="L1387" s="29" t="s">
        <v>1384</v>
      </c>
      <c r="M1387" s="39">
        <v>70.743855983751146</v>
      </c>
      <c r="N1387" s="39">
        <v>34.863498973305951</v>
      </c>
      <c r="O1387" s="29">
        <v>44197</v>
      </c>
      <c r="P1387" s="29">
        <v>44377</v>
      </c>
      <c r="Q1387" s="40">
        <v>0.4928131</v>
      </c>
      <c r="R1387" s="39">
        <v>34.863498973305951</v>
      </c>
      <c r="S1387" s="39">
        <v>0</v>
      </c>
      <c r="T1387" s="39">
        <v>0</v>
      </c>
      <c r="U1387" s="39">
        <v>0</v>
      </c>
      <c r="V1387" s="39">
        <v>0</v>
      </c>
      <c r="W1387" s="29" t="s">
        <v>265</v>
      </c>
      <c r="X1387" s="29" t="s">
        <v>11773</v>
      </c>
      <c r="Y1387" s="29">
        <v>45279</v>
      </c>
      <c r="Z1387" s="41" t="s">
        <v>11760</v>
      </c>
      <c r="AA1387" s="42" t="s">
        <v>1349</v>
      </c>
      <c r="AB1387" s="29" t="s">
        <v>258</v>
      </c>
      <c r="AC1387" s="29" t="s">
        <v>258</v>
      </c>
      <c r="AD1387" s="29" t="s">
        <v>265</v>
      </c>
      <c r="AE1387" s="29" t="s">
        <v>1353</v>
      </c>
      <c r="AF1387" s="29" t="s">
        <v>1368</v>
      </c>
      <c r="AG1387" s="183" t="s">
        <v>1369</v>
      </c>
      <c r="AH1387" s="29" t="s">
        <v>1356</v>
      </c>
      <c r="AI1387" s="29" t="s">
        <v>1357</v>
      </c>
      <c r="AJ1387" s="29" t="s">
        <v>258</v>
      </c>
      <c r="AK1387" s="29" t="s">
        <v>258</v>
      </c>
      <c r="AL1387" s="29" t="s">
        <v>13327</v>
      </c>
    </row>
    <row r="1388" spans="1:38" x14ac:dyDescent="0.2">
      <c r="A1388" s="35" t="s">
        <v>16</v>
      </c>
      <c r="B1388" s="36">
        <v>5574</v>
      </c>
      <c r="C1388" s="36"/>
      <c r="D1388" s="36" t="s">
        <v>1349</v>
      </c>
      <c r="E1388" s="37" t="s">
        <v>3111</v>
      </c>
      <c r="F1388" s="38" t="s">
        <v>1269</v>
      </c>
      <c r="G1388" s="38" t="s">
        <v>1274</v>
      </c>
      <c r="H1388" s="35" t="s">
        <v>1126</v>
      </c>
      <c r="I1388" s="35"/>
      <c r="J1388" s="29" t="s">
        <v>382</v>
      </c>
      <c r="K1388" s="29" t="s">
        <v>3112</v>
      </c>
      <c r="L1388" s="29" t="s">
        <v>3113</v>
      </c>
      <c r="M1388" s="39">
        <v>1025.1914849038963</v>
      </c>
      <c r="N1388" s="39">
        <v>1512.8767145790555</v>
      </c>
      <c r="O1388" s="29">
        <v>44197</v>
      </c>
      <c r="P1388" s="29">
        <v>44736</v>
      </c>
      <c r="Q1388" s="40">
        <v>1.4757016000000001</v>
      </c>
      <c r="R1388" s="39">
        <v>1022.5925941136209</v>
      </c>
      <c r="S1388" s="39">
        <v>490.28412046543463</v>
      </c>
      <c r="T1388" s="39">
        <v>0</v>
      </c>
      <c r="U1388" s="39">
        <v>0</v>
      </c>
      <c r="V1388" s="39">
        <v>0</v>
      </c>
      <c r="W1388" s="29" t="s">
        <v>1357</v>
      </c>
      <c r="X1388" s="29" t="s">
        <v>258</v>
      </c>
      <c r="Y1388" s="29" t="s">
        <v>1349</v>
      </c>
      <c r="Z1388" s="41" t="s">
        <v>1349</v>
      </c>
      <c r="AA1388" s="42" t="s">
        <v>1349</v>
      </c>
      <c r="AB1388" s="29" t="s">
        <v>265</v>
      </c>
      <c r="AC1388" s="29" t="s">
        <v>258</v>
      </c>
      <c r="AD1388" s="29" t="s">
        <v>258</v>
      </c>
      <c r="AE1388" s="29" t="s">
        <v>1353</v>
      </c>
      <c r="AF1388" s="29" t="s">
        <v>1368</v>
      </c>
      <c r="AG1388" s="183" t="s">
        <v>1369</v>
      </c>
      <c r="AH1388" s="29" t="s">
        <v>1413</v>
      </c>
      <c r="AI1388" s="29" t="s">
        <v>1357</v>
      </c>
      <c r="AJ1388" s="29" t="s">
        <v>258</v>
      </c>
      <c r="AK1388" s="29" t="s">
        <v>258</v>
      </c>
      <c r="AL1388" s="29" t="s">
        <v>13326</v>
      </c>
    </row>
    <row r="1389" spans="1:38" x14ac:dyDescent="0.2">
      <c r="A1389" s="35" t="s">
        <v>16</v>
      </c>
      <c r="B1389" s="36">
        <v>5576</v>
      </c>
      <c r="C1389" s="36"/>
      <c r="D1389" s="36" t="s">
        <v>1349</v>
      </c>
      <c r="E1389" s="37" t="s">
        <v>3114</v>
      </c>
      <c r="F1389" s="38" t="s">
        <v>1269</v>
      </c>
      <c r="G1389" s="38" t="s">
        <v>1273</v>
      </c>
      <c r="H1389" s="35" t="s">
        <v>1393</v>
      </c>
      <c r="I1389" s="35"/>
      <c r="J1389" s="29" t="s">
        <v>1371</v>
      </c>
      <c r="K1389" s="29" t="s">
        <v>1371</v>
      </c>
      <c r="L1389" s="29" t="s">
        <v>1366</v>
      </c>
      <c r="M1389" s="39">
        <v>12.776091019820756</v>
      </c>
      <c r="N1389" s="39">
        <v>12.347597535934293</v>
      </c>
      <c r="O1389" s="29">
        <v>44197</v>
      </c>
      <c r="P1389" s="29">
        <v>44550</v>
      </c>
      <c r="Q1389" s="40">
        <v>0.96646129999999997</v>
      </c>
      <c r="R1389" s="39">
        <v>12.347597535934293</v>
      </c>
      <c r="S1389" s="39">
        <v>0</v>
      </c>
      <c r="T1389" s="39">
        <v>0</v>
      </c>
      <c r="U1389" s="39">
        <v>0</v>
      </c>
      <c r="V1389" s="39">
        <v>0</v>
      </c>
      <c r="W1389" s="29" t="s">
        <v>265</v>
      </c>
      <c r="X1389" s="29" t="s">
        <v>11773</v>
      </c>
      <c r="Y1389" s="29">
        <v>45218</v>
      </c>
      <c r="Z1389" s="41" t="s">
        <v>11758</v>
      </c>
      <c r="AA1389" s="42" t="s">
        <v>1349</v>
      </c>
      <c r="AB1389" s="29" t="s">
        <v>258</v>
      </c>
      <c r="AC1389" s="29" t="s">
        <v>258</v>
      </c>
      <c r="AD1389" s="29" t="s">
        <v>265</v>
      </c>
      <c r="AE1389" s="29" t="s">
        <v>1367</v>
      </c>
      <c r="AF1389" s="29" t="s">
        <v>1368</v>
      </c>
      <c r="AG1389" s="183" t="s">
        <v>1369</v>
      </c>
      <c r="AH1389" s="29" t="s">
        <v>1413</v>
      </c>
      <c r="AI1389" s="29" t="s">
        <v>1357</v>
      </c>
      <c r="AJ1389" s="29" t="s">
        <v>258</v>
      </c>
      <c r="AK1389" s="29" t="s">
        <v>258</v>
      </c>
      <c r="AL1389" s="29" t="s">
        <v>13327</v>
      </c>
    </row>
    <row r="1390" spans="1:38" x14ac:dyDescent="0.2">
      <c r="A1390" s="35" t="s">
        <v>16</v>
      </c>
      <c r="B1390" s="36">
        <v>5577</v>
      </c>
      <c r="C1390" s="36"/>
      <c r="D1390" s="36" t="s">
        <v>1349</v>
      </c>
      <c r="E1390" s="37" t="s">
        <v>3115</v>
      </c>
      <c r="F1390" s="38" t="s">
        <v>1275</v>
      </c>
      <c r="G1390" s="38" t="s">
        <v>1893</v>
      </c>
      <c r="H1390" s="35" t="s">
        <v>1894</v>
      </c>
      <c r="I1390" s="35"/>
      <c r="J1390" s="29" t="s">
        <v>484</v>
      </c>
      <c r="K1390" s="29" t="s">
        <v>1551</v>
      </c>
      <c r="L1390" s="29" t="s">
        <v>1384</v>
      </c>
      <c r="M1390" s="39">
        <v>339.23778100233096</v>
      </c>
      <c r="N1390" s="39">
        <v>1695.0279315537305</v>
      </c>
      <c r="O1390" s="29">
        <v>44197</v>
      </c>
      <c r="P1390" s="29">
        <v>46022</v>
      </c>
      <c r="Q1390" s="40">
        <v>4.9965776999999996</v>
      </c>
      <c r="R1390" s="39">
        <v>338.81993155373033</v>
      </c>
      <c r="S1390" s="39">
        <v>338.81993155373033</v>
      </c>
      <c r="T1390" s="39">
        <v>338.81993155373033</v>
      </c>
      <c r="U1390" s="39">
        <v>339.74820533880904</v>
      </c>
      <c r="V1390" s="39">
        <v>338.81993155373033</v>
      </c>
      <c r="W1390" s="29" t="s">
        <v>1357</v>
      </c>
      <c r="X1390" s="29" t="s">
        <v>258</v>
      </c>
      <c r="Y1390" s="29" t="s">
        <v>1349</v>
      </c>
      <c r="Z1390" s="41" t="s">
        <v>1349</v>
      </c>
      <c r="AA1390" s="42" t="s">
        <v>1349</v>
      </c>
      <c r="AB1390" s="29" t="s">
        <v>258</v>
      </c>
      <c r="AC1390" s="29" t="s">
        <v>258</v>
      </c>
      <c r="AD1390" s="29" t="s">
        <v>265</v>
      </c>
      <c r="AE1390" s="29" t="s">
        <v>1353</v>
      </c>
      <c r="AF1390" s="29" t="s">
        <v>1368</v>
      </c>
      <c r="AG1390" s="183" t="s">
        <v>1369</v>
      </c>
      <c r="AH1390" s="29" t="s">
        <v>1413</v>
      </c>
      <c r="AI1390" s="29" t="s">
        <v>1357</v>
      </c>
      <c r="AJ1390" s="29" t="s">
        <v>258</v>
      </c>
      <c r="AK1390" s="29" t="s">
        <v>258</v>
      </c>
      <c r="AL1390" s="29" t="s">
        <v>13326</v>
      </c>
    </row>
    <row r="1391" spans="1:38" x14ac:dyDescent="0.2">
      <c r="A1391" s="35" t="s">
        <v>16</v>
      </c>
      <c r="B1391" s="36">
        <v>5578</v>
      </c>
      <c r="C1391" s="36"/>
      <c r="D1391" s="36" t="s">
        <v>1349</v>
      </c>
      <c r="E1391" s="37" t="s">
        <v>3116</v>
      </c>
      <c r="F1391" s="38" t="s">
        <v>1269</v>
      </c>
      <c r="G1391" s="38" t="s">
        <v>1273</v>
      </c>
      <c r="H1391" s="35" t="s">
        <v>1393</v>
      </c>
      <c r="I1391" s="35"/>
      <c r="J1391" s="29" t="s">
        <v>382</v>
      </c>
      <c r="K1391" s="29" t="s">
        <v>741</v>
      </c>
      <c r="L1391" s="29" t="s">
        <v>3117</v>
      </c>
      <c r="M1391" s="39">
        <v>8.0128359404900884</v>
      </c>
      <c r="N1391" s="39">
        <v>1.4698425735797398</v>
      </c>
      <c r="O1391" s="29">
        <v>44197</v>
      </c>
      <c r="P1391" s="29">
        <v>44264</v>
      </c>
      <c r="Q1391" s="40">
        <v>0.18343599999999999</v>
      </c>
      <c r="R1391" s="39">
        <v>1.4698425735797398</v>
      </c>
      <c r="S1391" s="39">
        <v>0</v>
      </c>
      <c r="T1391" s="39">
        <v>0</v>
      </c>
      <c r="U1391" s="39">
        <v>0</v>
      </c>
      <c r="V1391" s="39">
        <v>0</v>
      </c>
      <c r="W1391" s="29" t="s">
        <v>1357</v>
      </c>
      <c r="X1391" s="29" t="s">
        <v>258</v>
      </c>
      <c r="Y1391" s="29" t="s">
        <v>1349</v>
      </c>
      <c r="Z1391" s="41" t="s">
        <v>1349</v>
      </c>
      <c r="AA1391" s="42" t="s">
        <v>1349</v>
      </c>
      <c r="AB1391" s="29" t="s">
        <v>258</v>
      </c>
      <c r="AC1391" s="29" t="s">
        <v>258</v>
      </c>
      <c r="AD1391" s="29" t="s">
        <v>258</v>
      </c>
      <c r="AE1391" s="29" t="s">
        <v>1367</v>
      </c>
      <c r="AF1391" s="29" t="s">
        <v>1462</v>
      </c>
      <c r="AG1391" s="183" t="s">
        <v>1463</v>
      </c>
      <c r="AH1391" s="29" t="s">
        <v>1356</v>
      </c>
      <c r="AI1391" s="29" t="s">
        <v>1357</v>
      </c>
      <c r="AJ1391" s="29" t="s">
        <v>258</v>
      </c>
      <c r="AK1391" s="29" t="s">
        <v>258</v>
      </c>
      <c r="AL1391" s="29" t="s">
        <v>13326</v>
      </c>
    </row>
    <row r="1392" spans="1:38" x14ac:dyDescent="0.2">
      <c r="A1392" s="35" t="s">
        <v>16</v>
      </c>
      <c r="B1392" s="36">
        <v>5583</v>
      </c>
      <c r="C1392" s="36"/>
      <c r="D1392" s="36" t="s">
        <v>1349</v>
      </c>
      <c r="E1392" s="37" t="s">
        <v>3118</v>
      </c>
      <c r="F1392" s="38" t="s">
        <v>1269</v>
      </c>
      <c r="G1392" s="38" t="s">
        <v>1445</v>
      </c>
      <c r="H1392" s="35" t="s">
        <v>13138</v>
      </c>
      <c r="I1392" s="35"/>
      <c r="J1392" s="29" t="s">
        <v>484</v>
      </c>
      <c r="K1392" s="29" t="s">
        <v>1551</v>
      </c>
      <c r="L1392" s="29" t="s">
        <v>1384</v>
      </c>
      <c r="M1392" s="39">
        <v>793.258421968878</v>
      </c>
      <c r="N1392" s="39">
        <v>3963.5773415468857</v>
      </c>
      <c r="O1392" s="29">
        <v>44197</v>
      </c>
      <c r="P1392" s="29">
        <v>46022</v>
      </c>
      <c r="Q1392" s="40">
        <v>4.9965776999999996</v>
      </c>
      <c r="R1392" s="39">
        <v>792.28134154688564</v>
      </c>
      <c r="S1392" s="39">
        <v>792.28134154688564</v>
      </c>
      <c r="T1392" s="39">
        <v>792.28134154688564</v>
      </c>
      <c r="U1392" s="39">
        <v>794.4519753593429</v>
      </c>
      <c r="V1392" s="39">
        <v>792.28134154688564</v>
      </c>
      <c r="W1392" s="29" t="s">
        <v>265</v>
      </c>
      <c r="X1392" s="29" t="s">
        <v>11773</v>
      </c>
      <c r="Y1392" s="29">
        <v>45159</v>
      </c>
      <c r="Z1392" s="41" t="s">
        <v>11756</v>
      </c>
      <c r="AA1392" s="42" t="s">
        <v>1349</v>
      </c>
      <c r="AB1392" s="29" t="s">
        <v>258</v>
      </c>
      <c r="AC1392" s="29" t="s">
        <v>258</v>
      </c>
      <c r="AD1392" s="29" t="s">
        <v>265</v>
      </c>
      <c r="AE1392" s="29" t="s">
        <v>1353</v>
      </c>
      <c r="AF1392" s="29" t="s">
        <v>1368</v>
      </c>
      <c r="AG1392" s="183" t="s">
        <v>1369</v>
      </c>
      <c r="AH1392" s="29" t="s">
        <v>1356</v>
      </c>
      <c r="AI1392" s="29" t="s">
        <v>1357</v>
      </c>
      <c r="AJ1392" s="29" t="s">
        <v>258</v>
      </c>
      <c r="AK1392" s="29" t="s">
        <v>258</v>
      </c>
      <c r="AL1392" s="29" t="s">
        <v>13327</v>
      </c>
    </row>
    <row r="1393" spans="1:38" x14ac:dyDescent="0.2">
      <c r="A1393" s="35" t="s">
        <v>16</v>
      </c>
      <c r="B1393" s="36">
        <v>5584</v>
      </c>
      <c r="C1393" s="36"/>
      <c r="D1393" s="36" t="s">
        <v>1349</v>
      </c>
      <c r="E1393" s="37" t="s">
        <v>3119</v>
      </c>
      <c r="F1393" s="38" t="s">
        <v>1266</v>
      </c>
      <c r="G1393" s="38" t="s">
        <v>1267</v>
      </c>
      <c r="H1393" s="35" t="s">
        <v>1364</v>
      </c>
      <c r="I1393" s="35"/>
      <c r="J1393" s="29" t="s">
        <v>1371</v>
      </c>
      <c r="K1393" s="29" t="s">
        <v>1371</v>
      </c>
      <c r="L1393" s="29" t="s">
        <v>1384</v>
      </c>
      <c r="M1393" s="39">
        <v>227.45384929836644</v>
      </c>
      <c r="N1393" s="39">
        <v>297.0444462696783</v>
      </c>
      <c r="O1393" s="29">
        <v>44197</v>
      </c>
      <c r="P1393" s="29">
        <v>44674</v>
      </c>
      <c r="Q1393" s="40">
        <v>1.3059548000000001</v>
      </c>
      <c r="R1393" s="39">
        <v>226.82264202600959</v>
      </c>
      <c r="S1393" s="39">
        <v>70.221804243668728</v>
      </c>
      <c r="T1393" s="39">
        <v>0</v>
      </c>
      <c r="U1393" s="39">
        <v>0</v>
      </c>
      <c r="V1393" s="39">
        <v>0</v>
      </c>
      <c r="W1393" s="29" t="s">
        <v>1357</v>
      </c>
      <c r="X1393" s="29" t="s">
        <v>258</v>
      </c>
      <c r="Y1393" s="29" t="s">
        <v>1349</v>
      </c>
      <c r="Z1393" s="41" t="s">
        <v>1349</v>
      </c>
      <c r="AA1393" s="42" t="s">
        <v>1349</v>
      </c>
      <c r="AB1393" s="29" t="s">
        <v>258</v>
      </c>
      <c r="AC1393" s="29" t="s">
        <v>258</v>
      </c>
      <c r="AD1393" s="29" t="s">
        <v>265</v>
      </c>
      <c r="AE1393" s="29" t="s">
        <v>1353</v>
      </c>
      <c r="AF1393" s="29" t="s">
        <v>1368</v>
      </c>
      <c r="AG1393" s="183" t="s">
        <v>1369</v>
      </c>
      <c r="AH1393" s="29" t="s">
        <v>1413</v>
      </c>
      <c r="AI1393" s="29" t="s">
        <v>1357</v>
      </c>
      <c r="AJ1393" s="29" t="s">
        <v>258</v>
      </c>
      <c r="AK1393" s="29" t="s">
        <v>258</v>
      </c>
      <c r="AL1393" s="29" t="s">
        <v>13326</v>
      </c>
    </row>
    <row r="1394" spans="1:38" x14ac:dyDescent="0.2">
      <c r="A1394" s="35" t="s">
        <v>16</v>
      </c>
      <c r="B1394" s="36">
        <v>5585</v>
      </c>
      <c r="C1394" s="36"/>
      <c r="D1394" s="36" t="s">
        <v>1349</v>
      </c>
      <c r="E1394" s="37" t="s">
        <v>3120</v>
      </c>
      <c r="F1394" s="38" t="s">
        <v>1262</v>
      </c>
      <c r="G1394" s="38" t="s">
        <v>1263</v>
      </c>
      <c r="H1394" s="35" t="s">
        <v>482</v>
      </c>
      <c r="I1394" s="35"/>
      <c r="J1394" s="29" t="s">
        <v>1466</v>
      </c>
      <c r="K1394" s="29" t="s">
        <v>1466</v>
      </c>
      <c r="L1394" s="29" t="s">
        <v>1672</v>
      </c>
      <c r="M1394" s="39">
        <v>7.4310695689873887</v>
      </c>
      <c r="N1394" s="39">
        <v>37.129916495550994</v>
      </c>
      <c r="O1394" s="29">
        <v>44197</v>
      </c>
      <c r="P1394" s="29">
        <v>46022</v>
      </c>
      <c r="Q1394" s="40">
        <v>4.9965776999999996</v>
      </c>
      <c r="R1394" s="39">
        <v>7.4219164955509918</v>
      </c>
      <c r="S1394" s="39">
        <v>7.4219164955509918</v>
      </c>
      <c r="T1394" s="39">
        <v>7.4219164955509918</v>
      </c>
      <c r="U1394" s="39">
        <v>7.4422505133470223</v>
      </c>
      <c r="V1394" s="39">
        <v>7.4219164955509918</v>
      </c>
      <c r="W1394" s="29" t="s">
        <v>1357</v>
      </c>
      <c r="X1394" s="29" t="s">
        <v>258</v>
      </c>
      <c r="Y1394" s="29" t="s">
        <v>1349</v>
      </c>
      <c r="Z1394" s="41" t="s">
        <v>1349</v>
      </c>
      <c r="AA1394" s="42" t="s">
        <v>1349</v>
      </c>
      <c r="AB1394" s="29" t="s">
        <v>258</v>
      </c>
      <c r="AC1394" s="29" t="s">
        <v>258</v>
      </c>
      <c r="AD1394" s="29" t="s">
        <v>258</v>
      </c>
      <c r="AE1394" s="29" t="s">
        <v>1367</v>
      </c>
      <c r="AF1394" s="29" t="s">
        <v>1468</v>
      </c>
      <c r="AG1394" s="183" t="s">
        <v>1469</v>
      </c>
      <c r="AH1394" s="29" t="s">
        <v>1356</v>
      </c>
      <c r="AI1394" s="29" t="s">
        <v>1357</v>
      </c>
      <c r="AJ1394" s="29" t="s">
        <v>258</v>
      </c>
      <c r="AK1394" s="29" t="s">
        <v>258</v>
      </c>
      <c r="AL1394" s="29" t="s">
        <v>13326</v>
      </c>
    </row>
    <row r="1395" spans="1:38" x14ac:dyDescent="0.2">
      <c r="A1395" s="35" t="s">
        <v>16</v>
      </c>
      <c r="B1395" s="36">
        <v>5592</v>
      </c>
      <c r="C1395" s="36"/>
      <c r="D1395" s="36" t="s">
        <v>1349</v>
      </c>
      <c r="E1395" s="37" t="s">
        <v>3121</v>
      </c>
      <c r="F1395" s="38" t="s">
        <v>1269</v>
      </c>
      <c r="G1395" s="38" t="s">
        <v>1271</v>
      </c>
      <c r="H1395" s="35" t="s">
        <v>1440</v>
      </c>
      <c r="I1395" s="35"/>
      <c r="J1395" s="29" t="s">
        <v>322</v>
      </c>
      <c r="K1395" s="29" t="s">
        <v>336</v>
      </c>
      <c r="L1395" s="29" t="s">
        <v>1596</v>
      </c>
      <c r="M1395" s="39">
        <v>106.12993089086444</v>
      </c>
      <c r="N1395" s="39">
        <v>167.36712388774811</v>
      </c>
      <c r="O1395" s="29">
        <v>44197</v>
      </c>
      <c r="P1395" s="29">
        <v>44773</v>
      </c>
      <c r="Q1395" s="40">
        <v>1.5770021000000001</v>
      </c>
      <c r="R1395" s="39">
        <v>105.87348391512663</v>
      </c>
      <c r="S1395" s="39">
        <v>61.493639972621494</v>
      </c>
      <c r="T1395" s="39">
        <v>0</v>
      </c>
      <c r="U1395" s="39">
        <v>0</v>
      </c>
      <c r="V1395" s="39">
        <v>0</v>
      </c>
      <c r="W1395" s="29" t="s">
        <v>1357</v>
      </c>
      <c r="X1395" s="29" t="s">
        <v>258</v>
      </c>
      <c r="Y1395" s="29" t="s">
        <v>1349</v>
      </c>
      <c r="Z1395" s="41" t="s">
        <v>1349</v>
      </c>
      <c r="AA1395" s="42" t="s">
        <v>1349</v>
      </c>
      <c r="AB1395" s="29" t="s">
        <v>258</v>
      </c>
      <c r="AC1395" s="29" t="s">
        <v>258</v>
      </c>
      <c r="AD1395" s="29" t="s">
        <v>258</v>
      </c>
      <c r="AE1395" s="29" t="s">
        <v>1353</v>
      </c>
      <c r="AF1395" s="29" t="s">
        <v>1378</v>
      </c>
      <c r="AG1395" s="183" t="s">
        <v>1379</v>
      </c>
      <c r="AH1395" s="29" t="s">
        <v>1413</v>
      </c>
      <c r="AI1395" s="29" t="s">
        <v>1357</v>
      </c>
      <c r="AJ1395" s="29" t="s">
        <v>258</v>
      </c>
      <c r="AK1395" s="29" t="s">
        <v>258</v>
      </c>
      <c r="AL1395" s="29" t="s">
        <v>13326</v>
      </c>
    </row>
    <row r="1396" spans="1:38" x14ac:dyDescent="0.2">
      <c r="A1396" s="35" t="s">
        <v>16</v>
      </c>
      <c r="B1396" s="36">
        <v>5598</v>
      </c>
      <c r="C1396" s="36"/>
      <c r="D1396" s="36" t="s">
        <v>1349</v>
      </c>
      <c r="E1396" s="37" t="s">
        <v>3122</v>
      </c>
      <c r="F1396" s="38" t="s">
        <v>1269</v>
      </c>
      <c r="G1396" s="38" t="s">
        <v>1271</v>
      </c>
      <c r="H1396" s="35" t="s">
        <v>1440</v>
      </c>
      <c r="I1396" s="35"/>
      <c r="J1396" s="29" t="s">
        <v>1371</v>
      </c>
      <c r="K1396" s="29" t="s">
        <v>1371</v>
      </c>
      <c r="L1396" s="29" t="s">
        <v>1384</v>
      </c>
      <c r="M1396" s="39">
        <v>105.25664300362249</v>
      </c>
      <c r="N1396" s="39">
        <v>525.92299520876111</v>
      </c>
      <c r="O1396" s="29">
        <v>44197</v>
      </c>
      <c r="P1396" s="29">
        <v>46022</v>
      </c>
      <c r="Q1396" s="40">
        <v>4.9965776999999996</v>
      </c>
      <c r="R1396" s="39">
        <v>105.12699520876112</v>
      </c>
      <c r="S1396" s="39">
        <v>105.12699520876112</v>
      </c>
      <c r="T1396" s="39">
        <v>105.12699520876112</v>
      </c>
      <c r="U1396" s="39">
        <v>105.41501437371663</v>
      </c>
      <c r="V1396" s="39">
        <v>105.12699520876112</v>
      </c>
      <c r="W1396" s="29" t="s">
        <v>265</v>
      </c>
      <c r="X1396" s="29" t="s">
        <v>11773</v>
      </c>
      <c r="Y1396" s="29">
        <v>45275</v>
      </c>
      <c r="Z1396" s="41" t="s">
        <v>11760</v>
      </c>
      <c r="AA1396" s="42" t="s">
        <v>1349</v>
      </c>
      <c r="AB1396" s="29" t="s">
        <v>258</v>
      </c>
      <c r="AC1396" s="29" t="s">
        <v>258</v>
      </c>
      <c r="AD1396" s="29" t="s">
        <v>265</v>
      </c>
      <c r="AE1396" s="29" t="s">
        <v>1353</v>
      </c>
      <c r="AF1396" s="29" t="s">
        <v>1368</v>
      </c>
      <c r="AG1396" s="183" t="s">
        <v>1369</v>
      </c>
      <c r="AH1396" s="29" t="s">
        <v>1356</v>
      </c>
      <c r="AI1396" s="29" t="s">
        <v>1357</v>
      </c>
      <c r="AJ1396" s="29" t="s">
        <v>258</v>
      </c>
      <c r="AK1396" s="29" t="s">
        <v>258</v>
      </c>
      <c r="AL1396" s="29" t="s">
        <v>13327</v>
      </c>
    </row>
    <row r="1397" spans="1:38" x14ac:dyDescent="0.2">
      <c r="A1397" s="35" t="s">
        <v>16</v>
      </c>
      <c r="B1397" s="36">
        <v>5603</v>
      </c>
      <c r="C1397" s="36"/>
      <c r="D1397" s="36" t="s">
        <v>1349</v>
      </c>
      <c r="E1397" s="37" t="s">
        <v>3123</v>
      </c>
      <c r="F1397" s="38" t="s">
        <v>1269</v>
      </c>
      <c r="G1397" s="38" t="s">
        <v>1445</v>
      </c>
      <c r="H1397" s="35" t="s">
        <v>357</v>
      </c>
      <c r="I1397" s="35"/>
      <c r="J1397" s="29" t="s">
        <v>1506</v>
      </c>
      <c r="K1397" s="29" t="s">
        <v>1642</v>
      </c>
      <c r="L1397" s="29" t="s">
        <v>2337</v>
      </c>
      <c r="M1397" s="39">
        <v>43.19468791471261</v>
      </c>
      <c r="N1397" s="39">
        <v>65.634639288158795</v>
      </c>
      <c r="O1397" s="29">
        <v>44197</v>
      </c>
      <c r="P1397" s="29">
        <v>44752</v>
      </c>
      <c r="Q1397" s="40">
        <v>1.5195072000000001</v>
      </c>
      <c r="R1397" s="39">
        <v>43.087488021902807</v>
      </c>
      <c r="S1397" s="39">
        <v>22.547151266255991</v>
      </c>
      <c r="T1397" s="39">
        <v>0</v>
      </c>
      <c r="U1397" s="39">
        <v>0</v>
      </c>
      <c r="V1397" s="39">
        <v>0</v>
      </c>
      <c r="W1397" s="29" t="s">
        <v>1357</v>
      </c>
      <c r="X1397" s="29" t="s">
        <v>258</v>
      </c>
      <c r="Y1397" s="29" t="s">
        <v>1349</v>
      </c>
      <c r="Z1397" s="41" t="s">
        <v>1349</v>
      </c>
      <c r="AA1397" s="42" t="s">
        <v>1349</v>
      </c>
      <c r="AB1397" s="29" t="s">
        <v>258</v>
      </c>
      <c r="AC1397" s="29" t="s">
        <v>258</v>
      </c>
      <c r="AD1397" s="29" t="s">
        <v>258</v>
      </c>
      <c r="AE1397" s="29" t="s">
        <v>1367</v>
      </c>
      <c r="AF1397" s="29" t="s">
        <v>1462</v>
      </c>
      <c r="AG1397" s="183" t="s">
        <v>1463</v>
      </c>
      <c r="AH1397" s="29" t="s">
        <v>1413</v>
      </c>
      <c r="AI1397" s="29" t="s">
        <v>1357</v>
      </c>
      <c r="AJ1397" s="29" t="s">
        <v>258</v>
      </c>
      <c r="AK1397" s="29" t="s">
        <v>258</v>
      </c>
      <c r="AL1397" s="29" t="s">
        <v>13326</v>
      </c>
    </row>
    <row r="1398" spans="1:38" x14ac:dyDescent="0.2">
      <c r="A1398" s="35" t="s">
        <v>16</v>
      </c>
      <c r="B1398" s="36">
        <v>5604</v>
      </c>
      <c r="C1398" s="36"/>
      <c r="D1398" s="36" t="s">
        <v>1349</v>
      </c>
      <c r="E1398" s="37" t="s">
        <v>3124</v>
      </c>
      <c r="F1398" s="38" t="s">
        <v>1269</v>
      </c>
      <c r="G1398" s="38" t="s">
        <v>1271</v>
      </c>
      <c r="H1398" s="35" t="s">
        <v>1440</v>
      </c>
      <c r="I1398" s="35"/>
      <c r="J1398" s="29" t="s">
        <v>322</v>
      </c>
      <c r="K1398" s="29" t="s">
        <v>336</v>
      </c>
      <c r="L1398" s="29" t="s">
        <v>1596</v>
      </c>
      <c r="M1398" s="39">
        <v>117.08490503207001</v>
      </c>
      <c r="N1398" s="39">
        <v>165.0889199178645</v>
      </c>
      <c r="O1398" s="29">
        <v>44197</v>
      </c>
      <c r="P1398" s="29">
        <v>44712</v>
      </c>
      <c r="Q1398" s="40">
        <v>1.4099931999999999</v>
      </c>
      <c r="R1398" s="39">
        <v>116.77801505817934</v>
      </c>
      <c r="S1398" s="39">
        <v>48.310904859685152</v>
      </c>
      <c r="T1398" s="39">
        <v>0</v>
      </c>
      <c r="U1398" s="39">
        <v>0</v>
      </c>
      <c r="V1398" s="39">
        <v>0</v>
      </c>
      <c r="W1398" s="29" t="s">
        <v>1357</v>
      </c>
      <c r="X1398" s="29" t="s">
        <v>258</v>
      </c>
      <c r="Y1398" s="29" t="s">
        <v>1349</v>
      </c>
      <c r="Z1398" s="41" t="s">
        <v>1349</v>
      </c>
      <c r="AA1398" s="42" t="s">
        <v>1349</v>
      </c>
      <c r="AB1398" s="29" t="s">
        <v>258</v>
      </c>
      <c r="AC1398" s="29" t="s">
        <v>258</v>
      </c>
      <c r="AD1398" s="29" t="s">
        <v>258</v>
      </c>
      <c r="AE1398" s="29" t="s">
        <v>1353</v>
      </c>
      <c r="AF1398" s="29" t="s">
        <v>1378</v>
      </c>
      <c r="AG1398" s="183" t="s">
        <v>1379</v>
      </c>
      <c r="AH1398" s="29" t="s">
        <v>1413</v>
      </c>
      <c r="AI1398" s="29" t="s">
        <v>1357</v>
      </c>
      <c r="AJ1398" s="29" t="s">
        <v>258</v>
      </c>
      <c r="AK1398" s="29" t="s">
        <v>258</v>
      </c>
      <c r="AL1398" s="29" t="s">
        <v>13326</v>
      </c>
    </row>
    <row r="1399" spans="1:38" x14ac:dyDescent="0.2">
      <c r="A1399" s="35" t="s">
        <v>16</v>
      </c>
      <c r="B1399" s="36">
        <v>5612</v>
      </c>
      <c r="C1399" s="36"/>
      <c r="D1399" s="36" t="s">
        <v>1349</v>
      </c>
      <c r="E1399" s="37" t="s">
        <v>3125</v>
      </c>
      <c r="F1399" s="38" t="s">
        <v>1269</v>
      </c>
      <c r="G1399" s="38" t="s">
        <v>1271</v>
      </c>
      <c r="H1399" s="35" t="s">
        <v>1440</v>
      </c>
      <c r="I1399" s="35"/>
      <c r="J1399" s="29" t="s">
        <v>484</v>
      </c>
      <c r="K1399" s="29" t="s">
        <v>1551</v>
      </c>
      <c r="L1399" s="29" t="s">
        <v>1384</v>
      </c>
      <c r="M1399" s="39">
        <v>80.143817943780249</v>
      </c>
      <c r="N1399" s="39">
        <v>93.912533880903496</v>
      </c>
      <c r="O1399" s="29">
        <v>44197</v>
      </c>
      <c r="P1399" s="29">
        <v>44625</v>
      </c>
      <c r="Q1399" s="40">
        <v>1.1718001</v>
      </c>
      <c r="R1399" s="39">
        <v>79.902272416153309</v>
      </c>
      <c r="S1399" s="39">
        <v>14.010261464750171</v>
      </c>
      <c r="T1399" s="39">
        <v>0</v>
      </c>
      <c r="U1399" s="39">
        <v>0</v>
      </c>
      <c r="V1399" s="39">
        <v>0</v>
      </c>
      <c r="W1399" s="29" t="s">
        <v>1357</v>
      </c>
      <c r="X1399" s="29" t="s">
        <v>258</v>
      </c>
      <c r="Y1399" s="29" t="s">
        <v>1349</v>
      </c>
      <c r="Z1399" s="41" t="s">
        <v>1349</v>
      </c>
      <c r="AA1399" s="42" t="s">
        <v>1349</v>
      </c>
      <c r="AB1399" s="29" t="s">
        <v>258</v>
      </c>
      <c r="AC1399" s="29" t="s">
        <v>258</v>
      </c>
      <c r="AD1399" s="29" t="s">
        <v>265</v>
      </c>
      <c r="AE1399" s="29" t="s">
        <v>1353</v>
      </c>
      <c r="AF1399" s="29" t="s">
        <v>1368</v>
      </c>
      <c r="AG1399" s="183" t="s">
        <v>1369</v>
      </c>
      <c r="AH1399" s="29" t="s">
        <v>1413</v>
      </c>
      <c r="AI1399" s="29" t="s">
        <v>1357</v>
      </c>
      <c r="AJ1399" s="29" t="s">
        <v>258</v>
      </c>
      <c r="AK1399" s="29" t="s">
        <v>258</v>
      </c>
      <c r="AL1399" s="29" t="s">
        <v>13326</v>
      </c>
    </row>
    <row r="1400" spans="1:38" x14ac:dyDescent="0.2">
      <c r="A1400" s="35" t="s">
        <v>16</v>
      </c>
      <c r="B1400" s="36">
        <v>5619</v>
      </c>
      <c r="C1400" s="36"/>
      <c r="D1400" s="36" t="s">
        <v>1349</v>
      </c>
      <c r="E1400" s="37" t="s">
        <v>3126</v>
      </c>
      <c r="F1400" s="38" t="s">
        <v>1266</v>
      </c>
      <c r="G1400" s="38" t="s">
        <v>1268</v>
      </c>
      <c r="H1400" s="35" t="s">
        <v>310</v>
      </c>
      <c r="I1400" s="35"/>
      <c r="J1400" s="29" t="s">
        <v>322</v>
      </c>
      <c r="K1400" s="29" t="s">
        <v>1373</v>
      </c>
      <c r="L1400" s="29" t="s">
        <v>1402</v>
      </c>
      <c r="M1400" s="39">
        <v>345.06897441125227</v>
      </c>
      <c r="N1400" s="39">
        <v>1724.1639425051335</v>
      </c>
      <c r="O1400" s="29">
        <v>44197</v>
      </c>
      <c r="P1400" s="29">
        <v>46022</v>
      </c>
      <c r="Q1400" s="40">
        <v>4.9965776999999996</v>
      </c>
      <c r="R1400" s="39">
        <v>344.64394250513345</v>
      </c>
      <c r="S1400" s="39">
        <v>344.64394250513345</v>
      </c>
      <c r="T1400" s="39">
        <v>344.64394250513345</v>
      </c>
      <c r="U1400" s="39">
        <v>345.58817248459957</v>
      </c>
      <c r="V1400" s="39">
        <v>344.64394250513345</v>
      </c>
      <c r="W1400" s="29" t="s">
        <v>1357</v>
      </c>
      <c r="X1400" s="29" t="s">
        <v>258</v>
      </c>
      <c r="Y1400" s="29" t="s">
        <v>1349</v>
      </c>
      <c r="Z1400" s="41" t="s">
        <v>1349</v>
      </c>
      <c r="AA1400" s="42" t="s">
        <v>1349</v>
      </c>
      <c r="AB1400" s="29" t="s">
        <v>258</v>
      </c>
      <c r="AC1400" s="29" t="s">
        <v>258</v>
      </c>
      <c r="AD1400" s="29" t="s">
        <v>265</v>
      </c>
      <c r="AE1400" s="29" t="s">
        <v>1353</v>
      </c>
      <c r="AF1400" s="29" t="s">
        <v>1361</v>
      </c>
      <c r="AG1400" s="183" t="s">
        <v>1362</v>
      </c>
      <c r="AH1400" s="29" t="s">
        <v>1356</v>
      </c>
      <c r="AI1400" s="29" t="s">
        <v>1357</v>
      </c>
      <c r="AJ1400" s="29" t="s">
        <v>258</v>
      </c>
      <c r="AK1400" s="29" t="s">
        <v>258</v>
      </c>
      <c r="AL1400" s="29" t="s">
        <v>13326</v>
      </c>
    </row>
    <row r="1401" spans="1:38" x14ac:dyDescent="0.2">
      <c r="A1401" s="35" t="s">
        <v>16</v>
      </c>
      <c r="B1401" s="36">
        <v>5623</v>
      </c>
      <c r="C1401" s="36"/>
      <c r="D1401" s="36" t="s">
        <v>1349</v>
      </c>
      <c r="E1401" s="37" t="s">
        <v>3127</v>
      </c>
      <c r="F1401" s="38" t="s">
        <v>1269</v>
      </c>
      <c r="G1401" s="38" t="s">
        <v>1271</v>
      </c>
      <c r="H1401" s="35" t="s">
        <v>11597</v>
      </c>
      <c r="I1401" s="35"/>
      <c r="J1401" s="29" t="s">
        <v>281</v>
      </c>
      <c r="K1401" s="29" t="s">
        <v>282</v>
      </c>
      <c r="L1401" s="29" t="s">
        <v>1366</v>
      </c>
      <c r="M1401" s="39">
        <v>2.1131515745951623</v>
      </c>
      <c r="N1401" s="39">
        <v>2.9390308008213553</v>
      </c>
      <c r="O1401" s="29">
        <v>44197</v>
      </c>
      <c r="P1401" s="29">
        <v>44705</v>
      </c>
      <c r="Q1401" s="40">
        <v>1.3908282000000001</v>
      </c>
      <c r="R1401" s="39">
        <v>2.1075564681724845</v>
      </c>
      <c r="S1401" s="39">
        <v>0.83147433264887061</v>
      </c>
      <c r="T1401" s="39">
        <v>0</v>
      </c>
      <c r="U1401" s="39">
        <v>0</v>
      </c>
      <c r="V1401" s="39">
        <v>0</v>
      </c>
      <c r="W1401" s="29" t="s">
        <v>1357</v>
      </c>
      <c r="X1401" s="29" t="s">
        <v>258</v>
      </c>
      <c r="Y1401" s="29" t="s">
        <v>1349</v>
      </c>
      <c r="Z1401" s="41" t="s">
        <v>1349</v>
      </c>
      <c r="AA1401" s="42" t="s">
        <v>1349</v>
      </c>
      <c r="AB1401" s="29" t="s">
        <v>258</v>
      </c>
      <c r="AC1401" s="29" t="s">
        <v>258</v>
      </c>
      <c r="AD1401" s="29" t="s">
        <v>265</v>
      </c>
      <c r="AE1401" s="29" t="s">
        <v>1367</v>
      </c>
      <c r="AF1401" s="29" t="s">
        <v>1368</v>
      </c>
      <c r="AG1401" s="183" t="s">
        <v>1369</v>
      </c>
      <c r="AH1401" s="29" t="s">
        <v>1413</v>
      </c>
      <c r="AI1401" s="29" t="s">
        <v>1357</v>
      </c>
      <c r="AJ1401" s="29" t="s">
        <v>258</v>
      </c>
      <c r="AK1401" s="29" t="s">
        <v>258</v>
      </c>
      <c r="AL1401" s="29" t="s">
        <v>13326</v>
      </c>
    </row>
    <row r="1402" spans="1:38" x14ac:dyDescent="0.2">
      <c r="A1402" s="35" t="s">
        <v>16</v>
      </c>
      <c r="B1402" s="36">
        <v>5626</v>
      </c>
      <c r="C1402" s="36"/>
      <c r="D1402" s="36" t="s">
        <v>1349</v>
      </c>
      <c r="E1402" s="37" t="s">
        <v>3128</v>
      </c>
      <c r="F1402" s="38" t="s">
        <v>1262</v>
      </c>
      <c r="G1402" s="38" t="s">
        <v>1265</v>
      </c>
      <c r="H1402" s="35" t="s">
        <v>314</v>
      </c>
      <c r="I1402" s="35"/>
      <c r="J1402" s="29" t="s">
        <v>1405</v>
      </c>
      <c r="K1402" s="29" t="s">
        <v>1434</v>
      </c>
      <c r="L1402" s="29" t="s">
        <v>1461</v>
      </c>
      <c r="M1402" s="39">
        <v>26.681611982790724</v>
      </c>
      <c r="N1402" s="39">
        <v>133.31674743326491</v>
      </c>
      <c r="O1402" s="29">
        <v>44197</v>
      </c>
      <c r="P1402" s="29">
        <v>46022</v>
      </c>
      <c r="Q1402" s="40">
        <v>4.9965776999999996</v>
      </c>
      <c r="R1402" s="39">
        <v>26.648747433264887</v>
      </c>
      <c r="S1402" s="39">
        <v>26.648747433264887</v>
      </c>
      <c r="T1402" s="39">
        <v>26.648747433264887</v>
      </c>
      <c r="U1402" s="39">
        <v>26.721757700205341</v>
      </c>
      <c r="V1402" s="39">
        <v>26.648747433264887</v>
      </c>
      <c r="W1402" s="29" t="s">
        <v>265</v>
      </c>
      <c r="X1402" s="29" t="s">
        <v>11773</v>
      </c>
      <c r="Y1402" s="29">
        <v>45583</v>
      </c>
      <c r="Z1402" s="41" t="s">
        <v>11761</v>
      </c>
      <c r="AA1402" s="42" t="s">
        <v>1349</v>
      </c>
      <c r="AB1402" s="29" t="s">
        <v>258</v>
      </c>
      <c r="AC1402" s="29" t="s">
        <v>258</v>
      </c>
      <c r="AD1402" s="29" t="s">
        <v>258</v>
      </c>
      <c r="AE1402" s="29" t="s">
        <v>1353</v>
      </c>
      <c r="AF1402" s="29" t="s">
        <v>1462</v>
      </c>
      <c r="AG1402" s="183" t="s">
        <v>1463</v>
      </c>
      <c r="AH1402" s="29" t="s">
        <v>1356</v>
      </c>
      <c r="AI1402" s="29" t="s">
        <v>1357</v>
      </c>
      <c r="AJ1402" s="29" t="s">
        <v>258</v>
      </c>
      <c r="AK1402" s="29" t="s">
        <v>258</v>
      </c>
      <c r="AL1402" s="29" t="s">
        <v>13327</v>
      </c>
    </row>
    <row r="1403" spans="1:38" x14ac:dyDescent="0.2">
      <c r="A1403" s="35" t="s">
        <v>16</v>
      </c>
      <c r="B1403" s="36">
        <v>5632</v>
      </c>
      <c r="C1403" s="36"/>
      <c r="D1403" s="36" t="s">
        <v>1349</v>
      </c>
      <c r="E1403" s="37" t="s">
        <v>3129</v>
      </c>
      <c r="F1403" s="38" t="s">
        <v>1269</v>
      </c>
      <c r="G1403" s="38" t="s">
        <v>1271</v>
      </c>
      <c r="H1403" s="35" t="s">
        <v>1440</v>
      </c>
      <c r="I1403" s="35"/>
      <c r="J1403" s="29" t="s">
        <v>281</v>
      </c>
      <c r="K1403" s="29" t="s">
        <v>2666</v>
      </c>
      <c r="L1403" s="29" t="s">
        <v>1394</v>
      </c>
      <c r="M1403" s="39">
        <v>141.4847071253464</v>
      </c>
      <c r="N1403" s="39">
        <v>154.55824777549623</v>
      </c>
      <c r="O1403" s="29">
        <v>44197</v>
      </c>
      <c r="P1403" s="29">
        <v>44596</v>
      </c>
      <c r="Q1403" s="40">
        <v>1.0924024999999999</v>
      </c>
      <c r="R1403" s="39">
        <v>141.03440109514031</v>
      </c>
      <c r="S1403" s="39">
        <v>13.52384668035592</v>
      </c>
      <c r="T1403" s="39">
        <v>0</v>
      </c>
      <c r="U1403" s="39">
        <v>0</v>
      </c>
      <c r="V1403" s="39">
        <v>0</v>
      </c>
      <c r="W1403" s="29" t="s">
        <v>1357</v>
      </c>
      <c r="X1403" s="29" t="s">
        <v>258</v>
      </c>
      <c r="Y1403" s="29" t="s">
        <v>1349</v>
      </c>
      <c r="Z1403" s="41" t="s">
        <v>1349</v>
      </c>
      <c r="AA1403" s="42" t="s">
        <v>1349</v>
      </c>
      <c r="AB1403" s="29" t="s">
        <v>258</v>
      </c>
      <c r="AC1403" s="29" t="s">
        <v>258</v>
      </c>
      <c r="AD1403" s="29" t="s">
        <v>265</v>
      </c>
      <c r="AE1403" s="29" t="s">
        <v>1367</v>
      </c>
      <c r="AF1403" s="29" t="s">
        <v>1368</v>
      </c>
      <c r="AG1403" s="183" t="s">
        <v>1369</v>
      </c>
      <c r="AH1403" s="29" t="s">
        <v>1413</v>
      </c>
      <c r="AI1403" s="29" t="s">
        <v>265</v>
      </c>
      <c r="AJ1403" s="29" t="s">
        <v>258</v>
      </c>
      <c r="AK1403" s="29" t="s">
        <v>258</v>
      </c>
      <c r="AL1403" s="29" t="s">
        <v>13326</v>
      </c>
    </row>
    <row r="1404" spans="1:38" x14ac:dyDescent="0.2">
      <c r="A1404" s="35" t="s">
        <v>16</v>
      </c>
      <c r="B1404" s="36">
        <v>5635</v>
      </c>
      <c r="C1404" s="36"/>
      <c r="D1404" s="36" t="s">
        <v>1349</v>
      </c>
      <c r="E1404" s="37" t="s">
        <v>3130</v>
      </c>
      <c r="F1404" s="38" t="s">
        <v>1269</v>
      </c>
      <c r="G1404" s="38" t="s">
        <v>1271</v>
      </c>
      <c r="H1404" s="35" t="s">
        <v>1440</v>
      </c>
      <c r="I1404" s="35"/>
      <c r="J1404" s="29" t="s">
        <v>1371</v>
      </c>
      <c r="K1404" s="29" t="s">
        <v>1371</v>
      </c>
      <c r="L1404" s="29" t="s">
        <v>1384</v>
      </c>
      <c r="M1404" s="39">
        <v>103.15849396818874</v>
      </c>
      <c r="N1404" s="39">
        <v>515.43943052703628</v>
      </c>
      <c r="O1404" s="29">
        <v>44197</v>
      </c>
      <c r="P1404" s="29">
        <v>46022</v>
      </c>
      <c r="Q1404" s="40">
        <v>4.9965776999999996</v>
      </c>
      <c r="R1404" s="39">
        <v>103.03143052703628</v>
      </c>
      <c r="S1404" s="39">
        <v>103.03143052703628</v>
      </c>
      <c r="T1404" s="39">
        <v>103.03143052703628</v>
      </c>
      <c r="U1404" s="39">
        <v>103.31370841889117</v>
      </c>
      <c r="V1404" s="39">
        <v>103.03143052703628</v>
      </c>
      <c r="W1404" s="29" t="s">
        <v>265</v>
      </c>
      <c r="X1404" s="29" t="s">
        <v>11773</v>
      </c>
      <c r="Y1404" s="29">
        <v>45275</v>
      </c>
      <c r="Z1404" s="41" t="s">
        <v>11760</v>
      </c>
      <c r="AA1404" s="42" t="s">
        <v>1349</v>
      </c>
      <c r="AB1404" s="29" t="s">
        <v>258</v>
      </c>
      <c r="AC1404" s="29" t="s">
        <v>258</v>
      </c>
      <c r="AD1404" s="29" t="s">
        <v>265</v>
      </c>
      <c r="AE1404" s="29" t="s">
        <v>1353</v>
      </c>
      <c r="AF1404" s="29" t="s">
        <v>1368</v>
      </c>
      <c r="AG1404" s="183" t="s">
        <v>1369</v>
      </c>
      <c r="AH1404" s="29" t="s">
        <v>1356</v>
      </c>
      <c r="AI1404" s="29" t="s">
        <v>1357</v>
      </c>
      <c r="AJ1404" s="29" t="s">
        <v>258</v>
      </c>
      <c r="AK1404" s="29" t="s">
        <v>258</v>
      </c>
      <c r="AL1404" s="29" t="s">
        <v>13327</v>
      </c>
    </row>
    <row r="1405" spans="1:38" x14ac:dyDescent="0.2">
      <c r="A1405" s="35" t="s">
        <v>16</v>
      </c>
      <c r="B1405" s="36">
        <v>5640</v>
      </c>
      <c r="C1405" s="36"/>
      <c r="D1405" s="36" t="s">
        <v>1349</v>
      </c>
      <c r="E1405" s="37" t="s">
        <v>3131</v>
      </c>
      <c r="F1405" s="38" t="s">
        <v>1269</v>
      </c>
      <c r="G1405" s="38" t="s">
        <v>1271</v>
      </c>
      <c r="H1405" s="35" t="s">
        <v>1440</v>
      </c>
      <c r="I1405" s="35"/>
      <c r="J1405" s="29" t="s">
        <v>429</v>
      </c>
      <c r="K1405" s="29" t="s">
        <v>2489</v>
      </c>
      <c r="L1405" s="29" t="s">
        <v>2490</v>
      </c>
      <c r="M1405" s="39">
        <v>106.98754749715852</v>
      </c>
      <c r="N1405" s="39">
        <v>146.45797125256672</v>
      </c>
      <c r="O1405" s="29">
        <v>44197</v>
      </c>
      <c r="P1405" s="29">
        <v>44697</v>
      </c>
      <c r="Q1405" s="40">
        <v>1.3689254</v>
      </c>
      <c r="R1405" s="39">
        <v>106.70091718001369</v>
      </c>
      <c r="S1405" s="39">
        <v>39.757054072553046</v>
      </c>
      <c r="T1405" s="39">
        <v>0</v>
      </c>
      <c r="U1405" s="39">
        <v>0</v>
      </c>
      <c r="V1405" s="39">
        <v>0</v>
      </c>
      <c r="W1405" s="29" t="s">
        <v>1357</v>
      </c>
      <c r="X1405" s="29" t="s">
        <v>258</v>
      </c>
      <c r="Y1405" s="29" t="s">
        <v>1349</v>
      </c>
      <c r="Z1405" s="41" t="s">
        <v>1349</v>
      </c>
      <c r="AA1405" s="42" t="s">
        <v>1349</v>
      </c>
      <c r="AB1405" s="29" t="s">
        <v>258</v>
      </c>
      <c r="AC1405" s="29" t="s">
        <v>258</v>
      </c>
      <c r="AD1405" s="29" t="s">
        <v>258</v>
      </c>
      <c r="AE1405" s="29" t="s">
        <v>1353</v>
      </c>
      <c r="AF1405" s="29" t="s">
        <v>1368</v>
      </c>
      <c r="AG1405" s="183" t="s">
        <v>1369</v>
      </c>
      <c r="AH1405" s="29" t="s">
        <v>1413</v>
      </c>
      <c r="AI1405" s="29" t="s">
        <v>1357</v>
      </c>
      <c r="AJ1405" s="29" t="s">
        <v>258</v>
      </c>
      <c r="AK1405" s="29" t="s">
        <v>258</v>
      </c>
      <c r="AL1405" s="29" t="s">
        <v>13326</v>
      </c>
    </row>
    <row r="1406" spans="1:38" x14ac:dyDescent="0.2">
      <c r="A1406" s="35" t="s">
        <v>16</v>
      </c>
      <c r="B1406" s="36">
        <v>5642</v>
      </c>
      <c r="C1406" s="36"/>
      <c r="D1406" s="36" t="s">
        <v>1349</v>
      </c>
      <c r="E1406" s="37" t="s">
        <v>3132</v>
      </c>
      <c r="F1406" s="38" t="s">
        <v>1269</v>
      </c>
      <c r="G1406" s="38" t="s">
        <v>1273</v>
      </c>
      <c r="H1406" s="35" t="s">
        <v>1393</v>
      </c>
      <c r="I1406" s="35"/>
      <c r="J1406" s="29" t="s">
        <v>274</v>
      </c>
      <c r="K1406" s="29" t="s">
        <v>275</v>
      </c>
      <c r="L1406" s="29" t="s">
        <v>1829</v>
      </c>
      <c r="M1406" s="39">
        <v>7.0054305006910225</v>
      </c>
      <c r="N1406" s="39">
        <v>8.6884599589322384</v>
      </c>
      <c r="O1406" s="29">
        <v>44197</v>
      </c>
      <c r="P1406" s="29">
        <v>44650</v>
      </c>
      <c r="Q1406" s="40">
        <v>1.2402464</v>
      </c>
      <c r="R1406" s="39">
        <v>6.9852156057494872</v>
      </c>
      <c r="S1406" s="39">
        <v>1.7032443531827515</v>
      </c>
      <c r="T1406" s="39">
        <v>0</v>
      </c>
      <c r="U1406" s="39">
        <v>0</v>
      </c>
      <c r="V1406" s="39">
        <v>0</v>
      </c>
      <c r="W1406" s="29" t="s">
        <v>1357</v>
      </c>
      <c r="X1406" s="29" t="s">
        <v>258</v>
      </c>
      <c r="Y1406" s="29" t="s">
        <v>1349</v>
      </c>
      <c r="Z1406" s="41" t="s">
        <v>1349</v>
      </c>
      <c r="AA1406" s="42" t="s">
        <v>1349</v>
      </c>
      <c r="AB1406" s="29" t="s">
        <v>258</v>
      </c>
      <c r="AC1406" s="29" t="s">
        <v>258</v>
      </c>
      <c r="AD1406" s="29" t="s">
        <v>258</v>
      </c>
      <c r="AE1406" s="29" t="s">
        <v>1367</v>
      </c>
      <c r="AF1406" s="29" t="s">
        <v>1361</v>
      </c>
      <c r="AG1406" s="183" t="s">
        <v>1362</v>
      </c>
      <c r="AH1406" s="29" t="s">
        <v>1413</v>
      </c>
      <c r="AI1406" s="29" t="s">
        <v>1357</v>
      </c>
      <c r="AJ1406" s="29" t="s">
        <v>258</v>
      </c>
      <c r="AK1406" s="29" t="s">
        <v>258</v>
      </c>
      <c r="AL1406" s="29" t="s">
        <v>13326</v>
      </c>
    </row>
    <row r="1407" spans="1:38" x14ac:dyDescent="0.2">
      <c r="A1407" s="35" t="s">
        <v>16</v>
      </c>
      <c r="B1407" s="36">
        <v>5645</v>
      </c>
      <c r="C1407" s="36"/>
      <c r="D1407" s="36" t="s">
        <v>1349</v>
      </c>
      <c r="E1407" s="37" t="s">
        <v>3133</v>
      </c>
      <c r="F1407" s="38" t="s">
        <v>1262</v>
      </c>
      <c r="G1407" s="38" t="s">
        <v>1265</v>
      </c>
      <c r="H1407" s="35" t="s">
        <v>2327</v>
      </c>
      <c r="I1407" s="35"/>
      <c r="J1407" s="29" t="s">
        <v>1513</v>
      </c>
      <c r="K1407" s="29" t="s">
        <v>1611</v>
      </c>
      <c r="L1407" s="29" t="s">
        <v>1618</v>
      </c>
      <c r="M1407" s="39">
        <v>551.05771136784278</v>
      </c>
      <c r="N1407" s="39">
        <v>1007.8207967145792</v>
      </c>
      <c r="O1407" s="29">
        <v>44197</v>
      </c>
      <c r="P1407" s="29">
        <v>44865</v>
      </c>
      <c r="Q1407" s="40">
        <v>1.8288842999999999</v>
      </c>
      <c r="R1407" s="39">
        <v>549.85738535249834</v>
      </c>
      <c r="S1407" s="39">
        <v>457.96341136208082</v>
      </c>
      <c r="T1407" s="39">
        <v>0</v>
      </c>
      <c r="U1407" s="39">
        <v>0</v>
      </c>
      <c r="V1407" s="39">
        <v>0</v>
      </c>
      <c r="W1407" s="29" t="s">
        <v>1357</v>
      </c>
      <c r="X1407" s="29" t="s">
        <v>258</v>
      </c>
      <c r="Y1407" s="29" t="s">
        <v>1349</v>
      </c>
      <c r="Z1407" s="41" t="s">
        <v>1349</v>
      </c>
      <c r="AA1407" s="42" t="s">
        <v>1349</v>
      </c>
      <c r="AB1407" s="29" t="s">
        <v>258</v>
      </c>
      <c r="AC1407" s="29" t="s">
        <v>258</v>
      </c>
      <c r="AD1407" s="29" t="s">
        <v>258</v>
      </c>
      <c r="AE1407" s="29" t="s">
        <v>1353</v>
      </c>
      <c r="AF1407" s="29" t="s">
        <v>1368</v>
      </c>
      <c r="AG1407" s="183" t="s">
        <v>1369</v>
      </c>
      <c r="AH1407" s="29" t="s">
        <v>1413</v>
      </c>
      <c r="AI1407" s="29" t="s">
        <v>1357</v>
      </c>
      <c r="AJ1407" s="29" t="s">
        <v>258</v>
      </c>
      <c r="AK1407" s="29" t="s">
        <v>258</v>
      </c>
      <c r="AL1407" s="29" t="s">
        <v>13326</v>
      </c>
    </row>
    <row r="1408" spans="1:38" x14ac:dyDescent="0.2">
      <c r="A1408" s="35" t="s">
        <v>16</v>
      </c>
      <c r="B1408" s="36">
        <v>5646</v>
      </c>
      <c r="C1408" s="36"/>
      <c r="D1408" s="36" t="s">
        <v>1349</v>
      </c>
      <c r="E1408" s="37" t="s">
        <v>3134</v>
      </c>
      <c r="F1408" s="38" t="s">
        <v>1269</v>
      </c>
      <c r="G1408" s="38" t="s">
        <v>1273</v>
      </c>
      <c r="H1408" s="35" t="s">
        <v>1393</v>
      </c>
      <c r="I1408" s="35"/>
      <c r="J1408" s="29" t="s">
        <v>1371</v>
      </c>
      <c r="K1408" s="29" t="s">
        <v>1371</v>
      </c>
      <c r="L1408" s="29" t="s">
        <v>1366</v>
      </c>
      <c r="M1408" s="39">
        <v>16.167032467988722</v>
      </c>
      <c r="N1408" s="39">
        <v>17.395329226557152</v>
      </c>
      <c r="O1408" s="29">
        <v>44197</v>
      </c>
      <c r="P1408" s="29">
        <v>44590</v>
      </c>
      <c r="Q1408" s="40">
        <v>1.0759753999999999</v>
      </c>
      <c r="R1408" s="39">
        <v>16.114962354551679</v>
      </c>
      <c r="S1408" s="39">
        <v>1.2803668720054757</v>
      </c>
      <c r="T1408" s="39">
        <v>0</v>
      </c>
      <c r="U1408" s="39">
        <v>0</v>
      </c>
      <c r="V1408" s="39">
        <v>0</v>
      </c>
      <c r="W1408" s="29" t="s">
        <v>1357</v>
      </c>
      <c r="X1408" s="29" t="s">
        <v>258</v>
      </c>
      <c r="Y1408" s="29" t="s">
        <v>1349</v>
      </c>
      <c r="Z1408" s="41" t="s">
        <v>1349</v>
      </c>
      <c r="AA1408" s="42" t="s">
        <v>1349</v>
      </c>
      <c r="AB1408" s="29" t="s">
        <v>258</v>
      </c>
      <c r="AC1408" s="29" t="s">
        <v>258</v>
      </c>
      <c r="AD1408" s="29" t="s">
        <v>265</v>
      </c>
      <c r="AE1408" s="29" t="s">
        <v>1367</v>
      </c>
      <c r="AF1408" s="29" t="s">
        <v>1368</v>
      </c>
      <c r="AG1408" s="183" t="s">
        <v>1369</v>
      </c>
      <c r="AH1408" s="29" t="s">
        <v>1413</v>
      </c>
      <c r="AI1408" s="29" t="s">
        <v>1357</v>
      </c>
      <c r="AJ1408" s="29" t="s">
        <v>258</v>
      </c>
      <c r="AK1408" s="29" t="s">
        <v>258</v>
      </c>
      <c r="AL1408" s="29" t="s">
        <v>13326</v>
      </c>
    </row>
    <row r="1409" spans="1:38" x14ac:dyDescent="0.2">
      <c r="A1409" s="35" t="s">
        <v>16</v>
      </c>
      <c r="B1409" s="36">
        <v>5647</v>
      </c>
      <c r="C1409" s="36"/>
      <c r="D1409" s="36" t="s">
        <v>1349</v>
      </c>
      <c r="E1409" s="37" t="s">
        <v>3135</v>
      </c>
      <c r="F1409" s="38" t="s">
        <v>1269</v>
      </c>
      <c r="G1409" s="38" t="s">
        <v>1273</v>
      </c>
      <c r="H1409" s="35" t="s">
        <v>1393</v>
      </c>
      <c r="I1409" s="35"/>
      <c r="J1409" s="29" t="s">
        <v>1371</v>
      </c>
      <c r="K1409" s="29" t="s">
        <v>1371</v>
      </c>
      <c r="L1409" s="29" t="s">
        <v>1366</v>
      </c>
      <c r="M1409" s="39">
        <v>4.6589641375909245</v>
      </c>
      <c r="N1409" s="39">
        <v>8.5207063655030808</v>
      </c>
      <c r="O1409" s="29">
        <v>44197</v>
      </c>
      <c r="P1409" s="29">
        <v>44865</v>
      </c>
      <c r="Q1409" s="40">
        <v>1.8288842999999999</v>
      </c>
      <c r="R1409" s="39">
        <v>4.6488158795345651</v>
      </c>
      <c r="S1409" s="39">
        <v>3.8718904859685153</v>
      </c>
      <c r="T1409" s="39">
        <v>0</v>
      </c>
      <c r="U1409" s="39">
        <v>0</v>
      </c>
      <c r="V1409" s="39">
        <v>0</v>
      </c>
      <c r="W1409" s="29" t="s">
        <v>1357</v>
      </c>
      <c r="X1409" s="29" t="s">
        <v>258</v>
      </c>
      <c r="Y1409" s="29" t="s">
        <v>1349</v>
      </c>
      <c r="Z1409" s="41" t="s">
        <v>1349</v>
      </c>
      <c r="AA1409" s="42" t="s">
        <v>1349</v>
      </c>
      <c r="AB1409" s="29" t="s">
        <v>258</v>
      </c>
      <c r="AC1409" s="29" t="s">
        <v>258</v>
      </c>
      <c r="AD1409" s="29" t="s">
        <v>265</v>
      </c>
      <c r="AE1409" s="29" t="s">
        <v>1367</v>
      </c>
      <c r="AF1409" s="29" t="s">
        <v>1368</v>
      </c>
      <c r="AG1409" s="183" t="s">
        <v>1369</v>
      </c>
      <c r="AH1409" s="29" t="s">
        <v>1413</v>
      </c>
      <c r="AI1409" s="29" t="s">
        <v>1357</v>
      </c>
      <c r="AJ1409" s="29" t="s">
        <v>258</v>
      </c>
      <c r="AK1409" s="29" t="s">
        <v>258</v>
      </c>
      <c r="AL1409" s="29" t="s">
        <v>13326</v>
      </c>
    </row>
    <row r="1410" spans="1:38" x14ac:dyDescent="0.2">
      <c r="A1410" s="35" t="s">
        <v>16</v>
      </c>
      <c r="B1410" s="36">
        <v>5648</v>
      </c>
      <c r="C1410" s="36"/>
      <c r="D1410" s="36" t="s">
        <v>1349</v>
      </c>
      <c r="E1410" s="37" t="s">
        <v>3136</v>
      </c>
      <c r="F1410" s="38" t="s">
        <v>1269</v>
      </c>
      <c r="G1410" s="38" t="s">
        <v>1273</v>
      </c>
      <c r="H1410" s="35" t="s">
        <v>1393</v>
      </c>
      <c r="I1410" s="35"/>
      <c r="J1410" s="29" t="s">
        <v>1405</v>
      </c>
      <c r="K1410" s="29" t="s">
        <v>1434</v>
      </c>
      <c r="L1410" s="29" t="s">
        <v>1394</v>
      </c>
      <c r="M1410" s="39">
        <v>8.6309055262876679</v>
      </c>
      <c r="N1410" s="39">
        <v>9.2866420260095826</v>
      </c>
      <c r="O1410" s="29">
        <v>44197</v>
      </c>
      <c r="P1410" s="29">
        <v>44590</v>
      </c>
      <c r="Q1410" s="40">
        <v>1.0759753999999999</v>
      </c>
      <c r="R1410" s="39">
        <v>8.603107460643395</v>
      </c>
      <c r="S1410" s="39">
        <v>0.68353456536618751</v>
      </c>
      <c r="T1410" s="39">
        <v>0</v>
      </c>
      <c r="U1410" s="39">
        <v>0</v>
      </c>
      <c r="V1410" s="39">
        <v>0</v>
      </c>
      <c r="W1410" s="29" t="s">
        <v>1357</v>
      </c>
      <c r="X1410" s="29" t="s">
        <v>258</v>
      </c>
      <c r="Y1410" s="29" t="s">
        <v>1349</v>
      </c>
      <c r="Z1410" s="41" t="s">
        <v>1349</v>
      </c>
      <c r="AA1410" s="42" t="s">
        <v>1349</v>
      </c>
      <c r="AB1410" s="29" t="s">
        <v>258</v>
      </c>
      <c r="AC1410" s="29" t="s">
        <v>258</v>
      </c>
      <c r="AD1410" s="29" t="s">
        <v>265</v>
      </c>
      <c r="AE1410" s="29" t="s">
        <v>1367</v>
      </c>
      <c r="AF1410" s="29" t="s">
        <v>1368</v>
      </c>
      <c r="AG1410" s="183" t="s">
        <v>1369</v>
      </c>
      <c r="AH1410" s="29" t="s">
        <v>1413</v>
      </c>
      <c r="AI1410" s="29" t="s">
        <v>1357</v>
      </c>
      <c r="AJ1410" s="29" t="s">
        <v>258</v>
      </c>
      <c r="AK1410" s="29" t="s">
        <v>258</v>
      </c>
      <c r="AL1410" s="29" t="s">
        <v>13326</v>
      </c>
    </row>
    <row r="1411" spans="1:38" x14ac:dyDescent="0.2">
      <c r="A1411" s="35" t="s">
        <v>16</v>
      </c>
      <c r="B1411" s="36">
        <v>5649</v>
      </c>
      <c r="C1411" s="36"/>
      <c r="D1411" s="36" t="s">
        <v>1349</v>
      </c>
      <c r="E1411" s="37" t="s">
        <v>3137</v>
      </c>
      <c r="F1411" s="38" t="s">
        <v>1269</v>
      </c>
      <c r="G1411" s="38" t="s">
        <v>1273</v>
      </c>
      <c r="H1411" s="35" t="s">
        <v>1393</v>
      </c>
      <c r="I1411" s="35"/>
      <c r="J1411" s="29" t="s">
        <v>1371</v>
      </c>
      <c r="K1411" s="29" t="s">
        <v>1371</v>
      </c>
      <c r="L1411" s="29" t="s">
        <v>1366</v>
      </c>
      <c r="M1411" s="39">
        <v>12.700908909149435</v>
      </c>
      <c r="N1411" s="39">
        <v>16.378173853524981</v>
      </c>
      <c r="O1411" s="29">
        <v>44197</v>
      </c>
      <c r="P1411" s="29">
        <v>44668</v>
      </c>
      <c r="Q1411" s="40">
        <v>1.2895277000000001</v>
      </c>
      <c r="R1411" s="39">
        <v>12.665325119780972</v>
      </c>
      <c r="S1411" s="39">
        <v>3.7128487337440106</v>
      </c>
      <c r="T1411" s="39">
        <v>0</v>
      </c>
      <c r="U1411" s="39">
        <v>0</v>
      </c>
      <c r="V1411" s="39">
        <v>0</v>
      </c>
      <c r="W1411" s="29" t="s">
        <v>1357</v>
      </c>
      <c r="X1411" s="29" t="s">
        <v>258</v>
      </c>
      <c r="Y1411" s="29" t="s">
        <v>1349</v>
      </c>
      <c r="Z1411" s="41" t="s">
        <v>1349</v>
      </c>
      <c r="AA1411" s="42" t="s">
        <v>1349</v>
      </c>
      <c r="AB1411" s="29" t="s">
        <v>258</v>
      </c>
      <c r="AC1411" s="29" t="s">
        <v>258</v>
      </c>
      <c r="AD1411" s="29" t="s">
        <v>265</v>
      </c>
      <c r="AE1411" s="29" t="s">
        <v>1367</v>
      </c>
      <c r="AF1411" s="29" t="s">
        <v>1368</v>
      </c>
      <c r="AG1411" s="183" t="s">
        <v>1369</v>
      </c>
      <c r="AH1411" s="29" t="s">
        <v>1413</v>
      </c>
      <c r="AI1411" s="29" t="s">
        <v>1357</v>
      </c>
      <c r="AJ1411" s="29" t="s">
        <v>258</v>
      </c>
      <c r="AK1411" s="29" t="s">
        <v>258</v>
      </c>
      <c r="AL1411" s="29" t="s">
        <v>13326</v>
      </c>
    </row>
    <row r="1412" spans="1:38" x14ac:dyDescent="0.2">
      <c r="A1412" s="35" t="s">
        <v>16</v>
      </c>
      <c r="B1412" s="36">
        <v>5652</v>
      </c>
      <c r="C1412" s="36"/>
      <c r="D1412" s="36" t="s">
        <v>1349</v>
      </c>
      <c r="E1412" s="37" t="s">
        <v>3138</v>
      </c>
      <c r="F1412" s="38" t="s">
        <v>1269</v>
      </c>
      <c r="G1412" s="38" t="s">
        <v>1271</v>
      </c>
      <c r="H1412" s="35" t="s">
        <v>1440</v>
      </c>
      <c r="I1412" s="35"/>
      <c r="J1412" s="29" t="s">
        <v>322</v>
      </c>
      <c r="K1412" s="29" t="s">
        <v>336</v>
      </c>
      <c r="L1412" s="29" t="s">
        <v>2384</v>
      </c>
      <c r="M1412" s="39">
        <v>29.185420833613247</v>
      </c>
      <c r="N1412" s="39">
        <v>32.121941136208079</v>
      </c>
      <c r="O1412" s="29">
        <v>44197</v>
      </c>
      <c r="P1412" s="29">
        <v>44599</v>
      </c>
      <c r="Q1412" s="40">
        <v>1.100616</v>
      </c>
      <c r="R1412" s="39">
        <v>29.093073237508555</v>
      </c>
      <c r="S1412" s="39">
        <v>3.028867898699521</v>
      </c>
      <c r="T1412" s="39">
        <v>0</v>
      </c>
      <c r="U1412" s="39">
        <v>0</v>
      </c>
      <c r="V1412" s="39">
        <v>0</v>
      </c>
      <c r="W1412" s="29" t="s">
        <v>1357</v>
      </c>
      <c r="X1412" s="29" t="s">
        <v>258</v>
      </c>
      <c r="Y1412" s="29" t="s">
        <v>1349</v>
      </c>
      <c r="Z1412" s="41" t="s">
        <v>1349</v>
      </c>
      <c r="AA1412" s="42" t="s">
        <v>1349</v>
      </c>
      <c r="AB1412" s="29" t="s">
        <v>258</v>
      </c>
      <c r="AC1412" s="29" t="s">
        <v>258</v>
      </c>
      <c r="AD1412" s="29" t="s">
        <v>265</v>
      </c>
      <c r="AE1412" s="29" t="s">
        <v>1367</v>
      </c>
      <c r="AF1412" s="29" t="s">
        <v>1378</v>
      </c>
      <c r="AG1412" s="183" t="s">
        <v>1379</v>
      </c>
      <c r="AH1412" s="29" t="s">
        <v>1413</v>
      </c>
      <c r="AI1412" s="29" t="s">
        <v>1357</v>
      </c>
      <c r="AJ1412" s="29" t="s">
        <v>258</v>
      </c>
      <c r="AK1412" s="29" t="s">
        <v>258</v>
      </c>
      <c r="AL1412" s="29" t="s">
        <v>13326</v>
      </c>
    </row>
    <row r="1413" spans="1:38" x14ac:dyDescent="0.2">
      <c r="A1413" s="35" t="s">
        <v>16</v>
      </c>
      <c r="B1413" s="36">
        <v>5655</v>
      </c>
      <c r="C1413" s="36"/>
      <c r="D1413" s="36" t="s">
        <v>1349</v>
      </c>
      <c r="E1413" s="37" t="s">
        <v>3139</v>
      </c>
      <c r="F1413" s="38" t="s">
        <v>1269</v>
      </c>
      <c r="G1413" s="38" t="s">
        <v>1271</v>
      </c>
      <c r="H1413" s="35" t="s">
        <v>1440</v>
      </c>
      <c r="I1413" s="35"/>
      <c r="J1413" s="29" t="s">
        <v>1371</v>
      </c>
      <c r="K1413" s="29" t="s">
        <v>1371</v>
      </c>
      <c r="L1413" s="29" t="s">
        <v>1384</v>
      </c>
      <c r="M1413" s="39">
        <v>76.514902807213218</v>
      </c>
      <c r="N1413" s="39">
        <v>382.31265708418891</v>
      </c>
      <c r="O1413" s="29">
        <v>44197</v>
      </c>
      <c r="P1413" s="29">
        <v>46022</v>
      </c>
      <c r="Q1413" s="40">
        <v>4.9965776999999996</v>
      </c>
      <c r="R1413" s="39">
        <v>76.420657084188917</v>
      </c>
      <c r="S1413" s="39">
        <v>76.420657084188917</v>
      </c>
      <c r="T1413" s="39">
        <v>76.420657084188917</v>
      </c>
      <c r="U1413" s="39">
        <v>76.630028747433258</v>
      </c>
      <c r="V1413" s="39">
        <v>76.420657084188917</v>
      </c>
      <c r="W1413" s="29" t="s">
        <v>1357</v>
      </c>
      <c r="X1413" s="29" t="s">
        <v>258</v>
      </c>
      <c r="Y1413" s="29" t="s">
        <v>1349</v>
      </c>
      <c r="Z1413" s="41" t="s">
        <v>1349</v>
      </c>
      <c r="AA1413" s="42" t="s">
        <v>1349</v>
      </c>
      <c r="AB1413" s="29" t="s">
        <v>258</v>
      </c>
      <c r="AC1413" s="29" t="s">
        <v>258</v>
      </c>
      <c r="AD1413" s="29" t="s">
        <v>265</v>
      </c>
      <c r="AE1413" s="29" t="s">
        <v>1353</v>
      </c>
      <c r="AF1413" s="29" t="s">
        <v>1368</v>
      </c>
      <c r="AG1413" s="183" t="s">
        <v>1369</v>
      </c>
      <c r="AH1413" s="29" t="s">
        <v>1356</v>
      </c>
      <c r="AI1413" s="29" t="s">
        <v>1357</v>
      </c>
      <c r="AJ1413" s="29" t="s">
        <v>258</v>
      </c>
      <c r="AK1413" s="29" t="s">
        <v>258</v>
      </c>
      <c r="AL1413" s="29" t="s">
        <v>13326</v>
      </c>
    </row>
    <row r="1414" spans="1:38" x14ac:dyDescent="0.2">
      <c r="A1414" s="35" t="s">
        <v>16</v>
      </c>
      <c r="B1414" s="36">
        <v>5657</v>
      </c>
      <c r="C1414" s="36"/>
      <c r="D1414" s="36" t="s">
        <v>1349</v>
      </c>
      <c r="E1414" s="37" t="s">
        <v>3140</v>
      </c>
      <c r="F1414" s="38" t="s">
        <v>1269</v>
      </c>
      <c r="G1414" s="38" t="s">
        <v>1271</v>
      </c>
      <c r="H1414" s="35" t="s">
        <v>1440</v>
      </c>
      <c r="I1414" s="35"/>
      <c r="J1414" s="29" t="s">
        <v>322</v>
      </c>
      <c r="K1414" s="29" t="s">
        <v>336</v>
      </c>
      <c r="L1414" s="29" t="s">
        <v>1402</v>
      </c>
      <c r="M1414" s="39">
        <v>51.268217183107716</v>
      </c>
      <c r="N1414" s="39">
        <v>56.426620123203286</v>
      </c>
      <c r="O1414" s="29">
        <v>44197</v>
      </c>
      <c r="P1414" s="29">
        <v>44599</v>
      </c>
      <c r="Q1414" s="40">
        <v>1.100616</v>
      </c>
      <c r="R1414" s="39">
        <v>51.10599589322382</v>
      </c>
      <c r="S1414" s="39">
        <v>5.3206242299794662</v>
      </c>
      <c r="T1414" s="39">
        <v>0</v>
      </c>
      <c r="U1414" s="39">
        <v>0</v>
      </c>
      <c r="V1414" s="39">
        <v>0</v>
      </c>
      <c r="W1414" s="29" t="s">
        <v>1357</v>
      </c>
      <c r="X1414" s="29" t="s">
        <v>258</v>
      </c>
      <c r="Y1414" s="29" t="s">
        <v>1349</v>
      </c>
      <c r="Z1414" s="41" t="s">
        <v>1349</v>
      </c>
      <c r="AA1414" s="42" t="s">
        <v>1349</v>
      </c>
      <c r="AB1414" s="29" t="s">
        <v>258</v>
      </c>
      <c r="AC1414" s="29" t="s">
        <v>258</v>
      </c>
      <c r="AD1414" s="29" t="s">
        <v>265</v>
      </c>
      <c r="AE1414" s="29" t="s">
        <v>1353</v>
      </c>
      <c r="AF1414" s="29" t="s">
        <v>1361</v>
      </c>
      <c r="AG1414" s="183" t="s">
        <v>1362</v>
      </c>
      <c r="AH1414" s="29" t="s">
        <v>1413</v>
      </c>
      <c r="AI1414" s="29" t="s">
        <v>1357</v>
      </c>
      <c r="AJ1414" s="29" t="s">
        <v>258</v>
      </c>
      <c r="AK1414" s="29" t="s">
        <v>258</v>
      </c>
      <c r="AL1414" s="29" t="s">
        <v>13326</v>
      </c>
    </row>
    <row r="1415" spans="1:38" x14ac:dyDescent="0.2">
      <c r="A1415" s="35" t="s">
        <v>16</v>
      </c>
      <c r="B1415" s="36">
        <v>5658</v>
      </c>
      <c r="C1415" s="36"/>
      <c r="D1415" s="36" t="s">
        <v>1349</v>
      </c>
      <c r="E1415" s="37" t="s">
        <v>3141</v>
      </c>
      <c r="F1415" s="38" t="s">
        <v>1269</v>
      </c>
      <c r="G1415" s="38" t="s">
        <v>1271</v>
      </c>
      <c r="H1415" s="35" t="s">
        <v>1440</v>
      </c>
      <c r="I1415" s="35"/>
      <c r="J1415" s="29" t="s">
        <v>1371</v>
      </c>
      <c r="K1415" s="29" t="s">
        <v>1371</v>
      </c>
      <c r="L1415" s="29" t="s">
        <v>1384</v>
      </c>
      <c r="M1415" s="39">
        <v>32.010530324574326</v>
      </c>
      <c r="N1415" s="39">
        <v>159.94310198494182</v>
      </c>
      <c r="O1415" s="29">
        <v>44197</v>
      </c>
      <c r="P1415" s="29">
        <v>46022</v>
      </c>
      <c r="Q1415" s="40">
        <v>4.9965776999999996</v>
      </c>
      <c r="R1415" s="39">
        <v>31.971101984941818</v>
      </c>
      <c r="S1415" s="39">
        <v>31.971101984941818</v>
      </c>
      <c r="T1415" s="39">
        <v>31.971101984941818</v>
      </c>
      <c r="U1415" s="39">
        <v>32.058694045174533</v>
      </c>
      <c r="V1415" s="39">
        <v>31.971101984941818</v>
      </c>
      <c r="W1415" s="29" t="s">
        <v>1357</v>
      </c>
      <c r="X1415" s="29" t="s">
        <v>258</v>
      </c>
      <c r="Y1415" s="29" t="s">
        <v>1349</v>
      </c>
      <c r="Z1415" s="41" t="s">
        <v>1349</v>
      </c>
      <c r="AA1415" s="42" t="s">
        <v>1349</v>
      </c>
      <c r="AB1415" s="29" t="s">
        <v>258</v>
      </c>
      <c r="AC1415" s="29" t="s">
        <v>258</v>
      </c>
      <c r="AD1415" s="29" t="s">
        <v>265</v>
      </c>
      <c r="AE1415" s="29" t="s">
        <v>1353</v>
      </c>
      <c r="AF1415" s="29" t="s">
        <v>1368</v>
      </c>
      <c r="AG1415" s="183" t="s">
        <v>1369</v>
      </c>
      <c r="AH1415" s="29" t="s">
        <v>1356</v>
      </c>
      <c r="AI1415" s="29" t="s">
        <v>1357</v>
      </c>
      <c r="AJ1415" s="29" t="s">
        <v>258</v>
      </c>
      <c r="AK1415" s="29" t="s">
        <v>258</v>
      </c>
      <c r="AL1415" s="29" t="s">
        <v>13326</v>
      </c>
    </row>
    <row r="1416" spans="1:38" x14ac:dyDescent="0.2">
      <c r="A1416" s="35" t="s">
        <v>16</v>
      </c>
      <c r="B1416" s="36">
        <v>5659</v>
      </c>
      <c r="C1416" s="36"/>
      <c r="D1416" s="36" t="s">
        <v>1349</v>
      </c>
      <c r="E1416" s="37" t="s">
        <v>3142</v>
      </c>
      <c r="F1416" s="38" t="s">
        <v>1269</v>
      </c>
      <c r="G1416" s="38" t="s">
        <v>1271</v>
      </c>
      <c r="H1416" s="35" t="s">
        <v>1440</v>
      </c>
      <c r="I1416" s="35"/>
      <c r="J1416" s="29" t="s">
        <v>1371</v>
      </c>
      <c r="K1416" s="29" t="s">
        <v>1371</v>
      </c>
      <c r="L1416" s="29" t="s">
        <v>1384</v>
      </c>
      <c r="M1416" s="39">
        <v>76.543918697545863</v>
      </c>
      <c r="N1416" s="39">
        <v>382.45763723477069</v>
      </c>
      <c r="O1416" s="29">
        <v>44197</v>
      </c>
      <c r="P1416" s="29">
        <v>46022</v>
      </c>
      <c r="Q1416" s="40">
        <v>4.9965776999999996</v>
      </c>
      <c r="R1416" s="39">
        <v>76.449637234770705</v>
      </c>
      <c r="S1416" s="39">
        <v>76.449637234770705</v>
      </c>
      <c r="T1416" s="39">
        <v>76.449637234770705</v>
      </c>
      <c r="U1416" s="39">
        <v>76.65908829568788</v>
      </c>
      <c r="V1416" s="39">
        <v>76.449637234770705</v>
      </c>
      <c r="W1416" s="29" t="s">
        <v>1357</v>
      </c>
      <c r="X1416" s="29" t="s">
        <v>258</v>
      </c>
      <c r="Y1416" s="29" t="s">
        <v>1349</v>
      </c>
      <c r="Z1416" s="41" t="s">
        <v>1349</v>
      </c>
      <c r="AA1416" s="42" t="s">
        <v>1349</v>
      </c>
      <c r="AB1416" s="29" t="s">
        <v>258</v>
      </c>
      <c r="AC1416" s="29" t="s">
        <v>258</v>
      </c>
      <c r="AD1416" s="29" t="s">
        <v>265</v>
      </c>
      <c r="AE1416" s="29" t="s">
        <v>1353</v>
      </c>
      <c r="AF1416" s="29" t="s">
        <v>1368</v>
      </c>
      <c r="AG1416" s="183" t="s">
        <v>1369</v>
      </c>
      <c r="AH1416" s="29" t="s">
        <v>1356</v>
      </c>
      <c r="AI1416" s="29" t="s">
        <v>1357</v>
      </c>
      <c r="AJ1416" s="29" t="s">
        <v>258</v>
      </c>
      <c r="AK1416" s="29" t="s">
        <v>258</v>
      </c>
      <c r="AL1416" s="29" t="s">
        <v>13326</v>
      </c>
    </row>
    <row r="1417" spans="1:38" x14ac:dyDescent="0.2">
      <c r="A1417" s="35" t="s">
        <v>16</v>
      </c>
      <c r="B1417" s="36">
        <v>5661</v>
      </c>
      <c r="C1417" s="36"/>
      <c r="D1417" s="36" t="s">
        <v>1349</v>
      </c>
      <c r="E1417" s="37" t="s">
        <v>3143</v>
      </c>
      <c r="F1417" s="38" t="s">
        <v>1269</v>
      </c>
      <c r="G1417" s="38" t="s">
        <v>1271</v>
      </c>
      <c r="H1417" s="35" t="s">
        <v>1440</v>
      </c>
      <c r="I1417" s="35"/>
      <c r="J1417" s="29" t="s">
        <v>1371</v>
      </c>
      <c r="K1417" s="29" t="s">
        <v>1371</v>
      </c>
      <c r="L1417" s="29" t="s">
        <v>1384</v>
      </c>
      <c r="M1417" s="39">
        <v>108.81359093922909</v>
      </c>
      <c r="N1417" s="39">
        <v>543.69556194387405</v>
      </c>
      <c r="O1417" s="29">
        <v>44197</v>
      </c>
      <c r="P1417" s="29">
        <v>46022</v>
      </c>
      <c r="Q1417" s="40">
        <v>4.9965776999999996</v>
      </c>
      <c r="R1417" s="39">
        <v>108.67956194387406</v>
      </c>
      <c r="S1417" s="39">
        <v>108.67956194387406</v>
      </c>
      <c r="T1417" s="39">
        <v>108.67956194387406</v>
      </c>
      <c r="U1417" s="39">
        <v>108.97731416837783</v>
      </c>
      <c r="V1417" s="39">
        <v>108.67956194387406</v>
      </c>
      <c r="W1417" s="29" t="s">
        <v>265</v>
      </c>
      <c r="X1417" s="29" t="s">
        <v>11773</v>
      </c>
      <c r="Y1417" s="29">
        <v>45266</v>
      </c>
      <c r="Z1417" s="41" t="s">
        <v>11760</v>
      </c>
      <c r="AA1417" s="42" t="s">
        <v>1349</v>
      </c>
      <c r="AB1417" s="29" t="s">
        <v>258</v>
      </c>
      <c r="AC1417" s="29" t="s">
        <v>258</v>
      </c>
      <c r="AD1417" s="29" t="s">
        <v>265</v>
      </c>
      <c r="AE1417" s="29" t="s">
        <v>1353</v>
      </c>
      <c r="AF1417" s="29" t="s">
        <v>1368</v>
      </c>
      <c r="AG1417" s="183" t="s">
        <v>1369</v>
      </c>
      <c r="AH1417" s="29" t="s">
        <v>1356</v>
      </c>
      <c r="AI1417" s="29" t="s">
        <v>1357</v>
      </c>
      <c r="AJ1417" s="29" t="s">
        <v>258</v>
      </c>
      <c r="AK1417" s="29" t="s">
        <v>258</v>
      </c>
      <c r="AL1417" s="29" t="s">
        <v>13327</v>
      </c>
    </row>
    <row r="1418" spans="1:38" x14ac:dyDescent="0.2">
      <c r="A1418" s="35" t="s">
        <v>16</v>
      </c>
      <c r="B1418" s="36">
        <v>5662</v>
      </c>
      <c r="C1418" s="36"/>
      <c r="D1418" s="36" t="s">
        <v>1349</v>
      </c>
      <c r="E1418" s="37" t="s">
        <v>3144</v>
      </c>
      <c r="F1418" s="38" t="s">
        <v>1275</v>
      </c>
      <c r="G1418" s="38" t="s">
        <v>1893</v>
      </c>
      <c r="H1418" s="35" t="s">
        <v>1894</v>
      </c>
      <c r="I1418" s="35"/>
      <c r="J1418" s="29" t="s">
        <v>484</v>
      </c>
      <c r="K1418" s="29" t="s">
        <v>1383</v>
      </c>
      <c r="L1418" s="29" t="s">
        <v>1384</v>
      </c>
      <c r="M1418" s="39">
        <v>51.719323696045116</v>
      </c>
      <c r="N1418" s="39">
        <v>258.4196194387406</v>
      </c>
      <c r="O1418" s="29">
        <v>44197</v>
      </c>
      <c r="P1418" s="29">
        <v>46022</v>
      </c>
      <c r="Q1418" s="40">
        <v>4.9965776999999996</v>
      </c>
      <c r="R1418" s="39">
        <v>51.655619438740594</v>
      </c>
      <c r="S1418" s="39">
        <v>51.655619438740594</v>
      </c>
      <c r="T1418" s="39">
        <v>51.655619438740594</v>
      </c>
      <c r="U1418" s="39">
        <v>51.797141683778236</v>
      </c>
      <c r="V1418" s="39">
        <v>51.655619438740594</v>
      </c>
      <c r="W1418" s="29" t="s">
        <v>265</v>
      </c>
      <c r="X1418" s="29" t="s">
        <v>11773</v>
      </c>
      <c r="Y1418" s="29">
        <v>45264</v>
      </c>
      <c r="Z1418" s="41" t="s">
        <v>11760</v>
      </c>
      <c r="AA1418" s="42" t="s">
        <v>1349</v>
      </c>
      <c r="AB1418" s="29" t="s">
        <v>258</v>
      </c>
      <c r="AC1418" s="29" t="s">
        <v>258</v>
      </c>
      <c r="AD1418" s="29" t="s">
        <v>265</v>
      </c>
      <c r="AE1418" s="29" t="s">
        <v>1353</v>
      </c>
      <c r="AF1418" s="29" t="s">
        <v>1368</v>
      </c>
      <c r="AG1418" s="183" t="s">
        <v>1369</v>
      </c>
      <c r="AH1418" s="29" t="s">
        <v>1356</v>
      </c>
      <c r="AI1418" s="29" t="s">
        <v>1357</v>
      </c>
      <c r="AJ1418" s="29" t="s">
        <v>258</v>
      </c>
      <c r="AK1418" s="29" t="s">
        <v>258</v>
      </c>
      <c r="AL1418" s="29" t="s">
        <v>13327</v>
      </c>
    </row>
    <row r="1419" spans="1:38" x14ac:dyDescent="0.2">
      <c r="A1419" s="35" t="s">
        <v>16</v>
      </c>
      <c r="B1419" s="36">
        <v>5664</v>
      </c>
      <c r="C1419" s="36"/>
      <c r="D1419" s="36" t="s">
        <v>1349</v>
      </c>
      <c r="E1419" s="37" t="s">
        <v>3145</v>
      </c>
      <c r="F1419" s="38" t="s">
        <v>1269</v>
      </c>
      <c r="G1419" s="38" t="s">
        <v>1271</v>
      </c>
      <c r="H1419" s="35" t="s">
        <v>1440</v>
      </c>
      <c r="I1419" s="35"/>
      <c r="J1419" s="29" t="s">
        <v>1371</v>
      </c>
      <c r="K1419" s="29" t="s">
        <v>1371</v>
      </c>
      <c r="L1419" s="29" t="s">
        <v>1384</v>
      </c>
      <c r="M1419" s="39">
        <v>88.200302227733445</v>
      </c>
      <c r="N1419" s="39">
        <v>440.69966324435319</v>
      </c>
      <c r="O1419" s="29">
        <v>44197</v>
      </c>
      <c r="P1419" s="29">
        <v>46022</v>
      </c>
      <c r="Q1419" s="40">
        <v>4.9965776999999996</v>
      </c>
      <c r="R1419" s="39">
        <v>88.091663244353185</v>
      </c>
      <c r="S1419" s="39">
        <v>88.091663244353185</v>
      </c>
      <c r="T1419" s="39">
        <v>88.091663244353185</v>
      </c>
      <c r="U1419" s="39">
        <v>88.333010266940448</v>
      </c>
      <c r="V1419" s="39">
        <v>88.091663244353185</v>
      </c>
      <c r="W1419" s="29" t="s">
        <v>265</v>
      </c>
      <c r="X1419" s="29" t="s">
        <v>11773</v>
      </c>
      <c r="Y1419" s="29">
        <v>45273</v>
      </c>
      <c r="Z1419" s="41" t="s">
        <v>11760</v>
      </c>
      <c r="AA1419" s="42" t="s">
        <v>1349</v>
      </c>
      <c r="AB1419" s="29" t="s">
        <v>258</v>
      </c>
      <c r="AC1419" s="29" t="s">
        <v>258</v>
      </c>
      <c r="AD1419" s="29" t="s">
        <v>265</v>
      </c>
      <c r="AE1419" s="29" t="s">
        <v>1353</v>
      </c>
      <c r="AF1419" s="29" t="s">
        <v>1368</v>
      </c>
      <c r="AG1419" s="183" t="s">
        <v>1369</v>
      </c>
      <c r="AH1419" s="29" t="s">
        <v>1356</v>
      </c>
      <c r="AI1419" s="29" t="s">
        <v>1357</v>
      </c>
      <c r="AJ1419" s="29" t="s">
        <v>258</v>
      </c>
      <c r="AK1419" s="29" t="s">
        <v>258</v>
      </c>
      <c r="AL1419" s="29" t="s">
        <v>13327</v>
      </c>
    </row>
    <row r="1420" spans="1:38" x14ac:dyDescent="0.2">
      <c r="A1420" s="35" t="s">
        <v>16</v>
      </c>
      <c r="B1420" s="36">
        <v>5676</v>
      </c>
      <c r="C1420" s="36"/>
      <c r="D1420" s="36" t="s">
        <v>1349</v>
      </c>
      <c r="E1420" s="37" t="s">
        <v>3146</v>
      </c>
      <c r="F1420" s="38" t="s">
        <v>1266</v>
      </c>
      <c r="G1420" s="38" t="s">
        <v>1267</v>
      </c>
      <c r="H1420" s="35" t="s">
        <v>1177</v>
      </c>
      <c r="I1420" s="35"/>
      <c r="J1420" s="29" t="s">
        <v>1371</v>
      </c>
      <c r="K1420" s="29" t="s">
        <v>1371</v>
      </c>
      <c r="L1420" s="29" t="s">
        <v>1384</v>
      </c>
      <c r="M1420" s="39">
        <v>232.28870322103674</v>
      </c>
      <c r="N1420" s="39">
        <v>274.10385215605748</v>
      </c>
      <c r="O1420" s="29">
        <v>44197</v>
      </c>
      <c r="P1420" s="29">
        <v>44628</v>
      </c>
      <c r="Q1420" s="40">
        <v>1.1800136999999999</v>
      </c>
      <c r="R1420" s="39">
        <v>231.59237508555785</v>
      </c>
      <c r="S1420" s="39">
        <v>42.511477070499659</v>
      </c>
      <c r="T1420" s="39">
        <v>0</v>
      </c>
      <c r="U1420" s="39">
        <v>0</v>
      </c>
      <c r="V1420" s="39">
        <v>0</v>
      </c>
      <c r="W1420" s="29" t="s">
        <v>1357</v>
      </c>
      <c r="X1420" s="29" t="s">
        <v>258</v>
      </c>
      <c r="Y1420" s="29" t="s">
        <v>1349</v>
      </c>
      <c r="Z1420" s="41" t="s">
        <v>1349</v>
      </c>
      <c r="AA1420" s="42" t="s">
        <v>1349</v>
      </c>
      <c r="AB1420" s="29" t="s">
        <v>258</v>
      </c>
      <c r="AC1420" s="29" t="s">
        <v>258</v>
      </c>
      <c r="AD1420" s="29" t="s">
        <v>265</v>
      </c>
      <c r="AE1420" s="29" t="s">
        <v>1353</v>
      </c>
      <c r="AF1420" s="29" t="s">
        <v>1368</v>
      </c>
      <c r="AG1420" s="183" t="s">
        <v>1369</v>
      </c>
      <c r="AH1420" s="29" t="s">
        <v>1413</v>
      </c>
      <c r="AI1420" s="29" t="s">
        <v>1357</v>
      </c>
      <c r="AJ1420" s="29" t="s">
        <v>258</v>
      </c>
      <c r="AK1420" s="29" t="s">
        <v>258</v>
      </c>
      <c r="AL1420" s="29" t="s">
        <v>13326</v>
      </c>
    </row>
    <row r="1421" spans="1:38" x14ac:dyDescent="0.2">
      <c r="A1421" s="35" t="s">
        <v>16</v>
      </c>
      <c r="B1421" s="36">
        <v>5678</v>
      </c>
      <c r="C1421" s="36"/>
      <c r="D1421" s="36" t="s">
        <v>1349</v>
      </c>
      <c r="E1421" s="37" t="s">
        <v>3147</v>
      </c>
      <c r="F1421" s="38" t="s">
        <v>1269</v>
      </c>
      <c r="G1421" s="38" t="s">
        <v>1273</v>
      </c>
      <c r="H1421" s="35" t="s">
        <v>1393</v>
      </c>
      <c r="I1421" s="35"/>
      <c r="J1421" s="29" t="s">
        <v>1371</v>
      </c>
      <c r="K1421" s="29" t="s">
        <v>1371</v>
      </c>
      <c r="L1421" s="29" t="s">
        <v>1366</v>
      </c>
      <c r="M1421" s="39">
        <v>6.8361329519061274</v>
      </c>
      <c r="N1421" s="39">
        <v>7.0373333333333337</v>
      </c>
      <c r="O1421" s="29">
        <v>44197</v>
      </c>
      <c r="P1421" s="29">
        <v>44573</v>
      </c>
      <c r="Q1421" s="40">
        <v>1.0294319000000001</v>
      </c>
      <c r="R1421" s="39">
        <v>6.8133333333333326</v>
      </c>
      <c r="S1421" s="39">
        <v>0.224</v>
      </c>
      <c r="T1421" s="39">
        <v>0</v>
      </c>
      <c r="U1421" s="39">
        <v>0</v>
      </c>
      <c r="V1421" s="39">
        <v>0</v>
      </c>
      <c r="W1421" s="29" t="s">
        <v>265</v>
      </c>
      <c r="X1421" s="29" t="s">
        <v>11773</v>
      </c>
      <c r="Y1421" s="29">
        <v>45258</v>
      </c>
      <c r="Z1421" s="41" t="s">
        <v>11759</v>
      </c>
      <c r="AA1421" s="42" t="s">
        <v>1349</v>
      </c>
      <c r="AB1421" s="29" t="s">
        <v>258</v>
      </c>
      <c r="AC1421" s="29" t="s">
        <v>258</v>
      </c>
      <c r="AD1421" s="29" t="s">
        <v>265</v>
      </c>
      <c r="AE1421" s="29" t="s">
        <v>1367</v>
      </c>
      <c r="AF1421" s="29" t="s">
        <v>1368</v>
      </c>
      <c r="AG1421" s="183" t="s">
        <v>1369</v>
      </c>
      <c r="AH1421" s="29" t="s">
        <v>1413</v>
      </c>
      <c r="AI1421" s="29" t="s">
        <v>1357</v>
      </c>
      <c r="AJ1421" s="29" t="s">
        <v>258</v>
      </c>
      <c r="AK1421" s="29" t="s">
        <v>258</v>
      </c>
      <c r="AL1421" s="29" t="s">
        <v>13327</v>
      </c>
    </row>
    <row r="1422" spans="1:38" x14ac:dyDescent="0.2">
      <c r="A1422" s="35" t="s">
        <v>16</v>
      </c>
      <c r="B1422" s="36">
        <v>5679</v>
      </c>
      <c r="C1422" s="36"/>
      <c r="D1422" s="36" t="s">
        <v>1349</v>
      </c>
      <c r="E1422" s="37" t="s">
        <v>3148</v>
      </c>
      <c r="F1422" s="38" t="s">
        <v>1269</v>
      </c>
      <c r="G1422" s="38" t="s">
        <v>1271</v>
      </c>
      <c r="H1422" s="35" t="s">
        <v>1440</v>
      </c>
      <c r="I1422" s="35"/>
      <c r="J1422" s="29" t="s">
        <v>1371</v>
      </c>
      <c r="K1422" s="29" t="s">
        <v>1371</v>
      </c>
      <c r="L1422" s="29" t="s">
        <v>1384</v>
      </c>
      <c r="M1422" s="39">
        <v>96.137649055628543</v>
      </c>
      <c r="N1422" s="39">
        <v>480.35923340177959</v>
      </c>
      <c r="O1422" s="29">
        <v>44197</v>
      </c>
      <c r="P1422" s="29">
        <v>46022</v>
      </c>
      <c r="Q1422" s="40">
        <v>4.9965776999999996</v>
      </c>
      <c r="R1422" s="39">
        <v>96.019233401779601</v>
      </c>
      <c r="S1422" s="39">
        <v>96.019233401779601</v>
      </c>
      <c r="T1422" s="39">
        <v>96.019233401779601</v>
      </c>
      <c r="U1422" s="39">
        <v>96.282299794661185</v>
      </c>
      <c r="V1422" s="39">
        <v>96.019233401779601</v>
      </c>
      <c r="W1422" s="29" t="s">
        <v>1357</v>
      </c>
      <c r="X1422" s="29" t="s">
        <v>258</v>
      </c>
      <c r="Y1422" s="29" t="s">
        <v>1349</v>
      </c>
      <c r="Z1422" s="41" t="s">
        <v>1349</v>
      </c>
      <c r="AA1422" s="42" t="s">
        <v>1349</v>
      </c>
      <c r="AB1422" s="29" t="s">
        <v>258</v>
      </c>
      <c r="AC1422" s="29" t="s">
        <v>258</v>
      </c>
      <c r="AD1422" s="29" t="s">
        <v>265</v>
      </c>
      <c r="AE1422" s="29" t="s">
        <v>1353</v>
      </c>
      <c r="AF1422" s="29" t="s">
        <v>1368</v>
      </c>
      <c r="AG1422" s="183" t="s">
        <v>1369</v>
      </c>
      <c r="AH1422" s="29" t="s">
        <v>1356</v>
      </c>
      <c r="AI1422" s="29" t="s">
        <v>1357</v>
      </c>
      <c r="AJ1422" s="29" t="s">
        <v>258</v>
      </c>
      <c r="AK1422" s="29" t="s">
        <v>258</v>
      </c>
      <c r="AL1422" s="29" t="s">
        <v>13326</v>
      </c>
    </row>
    <row r="1423" spans="1:38" x14ac:dyDescent="0.2">
      <c r="A1423" s="35" t="s">
        <v>16</v>
      </c>
      <c r="B1423" s="36">
        <v>5680</v>
      </c>
      <c r="C1423" s="36"/>
      <c r="D1423" s="36" t="s">
        <v>1349</v>
      </c>
      <c r="E1423" s="37" t="s">
        <v>3149</v>
      </c>
      <c r="F1423" s="38" t="s">
        <v>1269</v>
      </c>
      <c r="G1423" s="38" t="s">
        <v>1271</v>
      </c>
      <c r="H1423" s="35" t="s">
        <v>1440</v>
      </c>
      <c r="I1423" s="35"/>
      <c r="J1423" s="29" t="s">
        <v>1371</v>
      </c>
      <c r="K1423" s="29" t="s">
        <v>1371</v>
      </c>
      <c r="L1423" s="29" t="s">
        <v>1384</v>
      </c>
      <c r="M1423" s="39">
        <v>92.500657284621525</v>
      </c>
      <c r="N1423" s="39">
        <v>462.18672142368246</v>
      </c>
      <c r="O1423" s="29">
        <v>44197</v>
      </c>
      <c r="P1423" s="29">
        <v>46022</v>
      </c>
      <c r="Q1423" s="40">
        <v>4.9965776999999996</v>
      </c>
      <c r="R1423" s="39">
        <v>92.386721423682417</v>
      </c>
      <c r="S1423" s="39">
        <v>92.386721423682417</v>
      </c>
      <c r="T1423" s="39">
        <v>92.386721423682417</v>
      </c>
      <c r="U1423" s="39">
        <v>92.639835728952775</v>
      </c>
      <c r="V1423" s="39">
        <v>92.386721423682417</v>
      </c>
      <c r="W1423" s="29" t="s">
        <v>265</v>
      </c>
      <c r="X1423" s="29" t="s">
        <v>11773</v>
      </c>
      <c r="Y1423" s="29">
        <v>45278</v>
      </c>
      <c r="Z1423" s="41" t="s">
        <v>11760</v>
      </c>
      <c r="AA1423" s="42" t="s">
        <v>1349</v>
      </c>
      <c r="AB1423" s="29" t="s">
        <v>258</v>
      </c>
      <c r="AC1423" s="29" t="s">
        <v>258</v>
      </c>
      <c r="AD1423" s="29" t="s">
        <v>265</v>
      </c>
      <c r="AE1423" s="29" t="s">
        <v>1353</v>
      </c>
      <c r="AF1423" s="29" t="s">
        <v>1368</v>
      </c>
      <c r="AG1423" s="183" t="s">
        <v>1369</v>
      </c>
      <c r="AH1423" s="29" t="s">
        <v>1356</v>
      </c>
      <c r="AI1423" s="29" t="s">
        <v>1357</v>
      </c>
      <c r="AJ1423" s="29" t="s">
        <v>258</v>
      </c>
      <c r="AK1423" s="29" t="s">
        <v>258</v>
      </c>
      <c r="AL1423" s="29" t="s">
        <v>13327</v>
      </c>
    </row>
    <row r="1424" spans="1:38" x14ac:dyDescent="0.2">
      <c r="A1424" s="35" t="s">
        <v>16</v>
      </c>
      <c r="B1424" s="36">
        <v>5681</v>
      </c>
      <c r="C1424" s="36"/>
      <c r="D1424" s="36" t="s">
        <v>1349</v>
      </c>
      <c r="E1424" s="37" t="s">
        <v>3150</v>
      </c>
      <c r="F1424" s="38" t="s">
        <v>1269</v>
      </c>
      <c r="G1424" s="38" t="s">
        <v>1271</v>
      </c>
      <c r="H1424" s="35" t="s">
        <v>1440</v>
      </c>
      <c r="I1424" s="35"/>
      <c r="J1424" s="29" t="s">
        <v>1371</v>
      </c>
      <c r="K1424" s="29" t="s">
        <v>1371</v>
      </c>
      <c r="L1424" s="29" t="s">
        <v>1384</v>
      </c>
      <c r="M1424" s="39">
        <v>94.822929059176488</v>
      </c>
      <c r="N1424" s="39">
        <v>473.79013278576321</v>
      </c>
      <c r="O1424" s="29">
        <v>44197</v>
      </c>
      <c r="P1424" s="29">
        <v>46022</v>
      </c>
      <c r="Q1424" s="40">
        <v>4.9965776999999996</v>
      </c>
      <c r="R1424" s="39">
        <v>94.706132785763174</v>
      </c>
      <c r="S1424" s="39">
        <v>94.706132785763174</v>
      </c>
      <c r="T1424" s="39">
        <v>94.706132785763174</v>
      </c>
      <c r="U1424" s="39">
        <v>94.965601642710467</v>
      </c>
      <c r="V1424" s="39">
        <v>94.706132785763174</v>
      </c>
      <c r="W1424" s="29" t="s">
        <v>265</v>
      </c>
      <c r="X1424" s="29" t="s">
        <v>11773</v>
      </c>
      <c r="Y1424" s="29">
        <v>45212</v>
      </c>
      <c r="Z1424" s="41" t="s">
        <v>11758</v>
      </c>
      <c r="AA1424" s="42" t="s">
        <v>1349</v>
      </c>
      <c r="AB1424" s="29" t="s">
        <v>258</v>
      </c>
      <c r="AC1424" s="29" t="s">
        <v>258</v>
      </c>
      <c r="AD1424" s="29" t="s">
        <v>265</v>
      </c>
      <c r="AE1424" s="29" t="s">
        <v>1353</v>
      </c>
      <c r="AF1424" s="29" t="s">
        <v>1368</v>
      </c>
      <c r="AG1424" s="183" t="s">
        <v>1369</v>
      </c>
      <c r="AH1424" s="29" t="s">
        <v>1356</v>
      </c>
      <c r="AI1424" s="29" t="s">
        <v>1357</v>
      </c>
      <c r="AJ1424" s="29" t="s">
        <v>258</v>
      </c>
      <c r="AK1424" s="29" t="s">
        <v>258</v>
      </c>
      <c r="AL1424" s="29" t="s">
        <v>13327</v>
      </c>
    </row>
    <row r="1425" spans="1:38" x14ac:dyDescent="0.2">
      <c r="A1425" s="35" t="s">
        <v>16</v>
      </c>
      <c r="B1425" s="36">
        <v>5683</v>
      </c>
      <c r="C1425" s="36"/>
      <c r="D1425" s="36" t="s">
        <v>1349</v>
      </c>
      <c r="E1425" s="37" t="s">
        <v>3151</v>
      </c>
      <c r="F1425" s="38" t="s">
        <v>1269</v>
      </c>
      <c r="G1425" s="38" t="s">
        <v>1271</v>
      </c>
      <c r="H1425" s="35" t="s">
        <v>1440</v>
      </c>
      <c r="I1425" s="35"/>
      <c r="J1425" s="29" t="s">
        <v>322</v>
      </c>
      <c r="K1425" s="29" t="s">
        <v>2251</v>
      </c>
      <c r="L1425" s="29" t="s">
        <v>1596</v>
      </c>
      <c r="M1425" s="39">
        <v>161.07931914966488</v>
      </c>
      <c r="N1425" s="39">
        <v>275.63195619438739</v>
      </c>
      <c r="O1425" s="29">
        <v>44197</v>
      </c>
      <c r="P1425" s="29">
        <v>44822</v>
      </c>
      <c r="Q1425" s="40">
        <v>1.7111567000000001</v>
      </c>
      <c r="R1425" s="39">
        <v>160.71192334017798</v>
      </c>
      <c r="S1425" s="39">
        <v>114.92003285420945</v>
      </c>
      <c r="T1425" s="39">
        <v>0</v>
      </c>
      <c r="U1425" s="39">
        <v>0</v>
      </c>
      <c r="V1425" s="39">
        <v>0</v>
      </c>
      <c r="W1425" s="29" t="s">
        <v>1357</v>
      </c>
      <c r="X1425" s="29" t="s">
        <v>258</v>
      </c>
      <c r="Y1425" s="29" t="s">
        <v>1349</v>
      </c>
      <c r="Z1425" s="41" t="s">
        <v>1349</v>
      </c>
      <c r="AA1425" s="42" t="s">
        <v>1349</v>
      </c>
      <c r="AB1425" s="29" t="s">
        <v>258</v>
      </c>
      <c r="AC1425" s="29" t="s">
        <v>258</v>
      </c>
      <c r="AD1425" s="29" t="s">
        <v>258</v>
      </c>
      <c r="AE1425" s="29" t="s">
        <v>1353</v>
      </c>
      <c r="AF1425" s="29" t="s">
        <v>1378</v>
      </c>
      <c r="AG1425" s="183" t="s">
        <v>1379</v>
      </c>
      <c r="AH1425" s="29" t="s">
        <v>1413</v>
      </c>
      <c r="AI1425" s="29" t="s">
        <v>1357</v>
      </c>
      <c r="AJ1425" s="29" t="s">
        <v>258</v>
      </c>
      <c r="AK1425" s="29" t="s">
        <v>258</v>
      </c>
      <c r="AL1425" s="29" t="s">
        <v>13326</v>
      </c>
    </row>
    <row r="1426" spans="1:38" x14ac:dyDescent="0.2">
      <c r="A1426" s="35" t="s">
        <v>16</v>
      </c>
      <c r="B1426" s="36">
        <v>5688</v>
      </c>
      <c r="C1426" s="36"/>
      <c r="D1426" s="36" t="s">
        <v>1349</v>
      </c>
      <c r="E1426" s="37" t="s">
        <v>3152</v>
      </c>
      <c r="F1426" s="38" t="s">
        <v>1269</v>
      </c>
      <c r="G1426" s="38" t="s">
        <v>1271</v>
      </c>
      <c r="H1426" s="35" t="s">
        <v>1440</v>
      </c>
      <c r="I1426" s="35"/>
      <c r="J1426" s="29" t="s">
        <v>1371</v>
      </c>
      <c r="K1426" s="29" t="s">
        <v>1371</v>
      </c>
      <c r="L1426" s="29" t="s">
        <v>1384</v>
      </c>
      <c r="M1426" s="39">
        <v>112.57565120304928</v>
      </c>
      <c r="N1426" s="39">
        <v>562.49298836413413</v>
      </c>
      <c r="O1426" s="29">
        <v>44197</v>
      </c>
      <c r="P1426" s="29">
        <v>46022</v>
      </c>
      <c r="Q1426" s="40">
        <v>4.9965776999999996</v>
      </c>
      <c r="R1426" s="39">
        <v>112.43698836413415</v>
      </c>
      <c r="S1426" s="39">
        <v>112.43698836413415</v>
      </c>
      <c r="T1426" s="39">
        <v>112.43698836413415</v>
      </c>
      <c r="U1426" s="39">
        <v>112.74503490759753</v>
      </c>
      <c r="V1426" s="39">
        <v>112.43698836413415</v>
      </c>
      <c r="W1426" s="29" t="s">
        <v>265</v>
      </c>
      <c r="X1426" s="29" t="s">
        <v>11773</v>
      </c>
      <c r="Y1426" s="29">
        <v>45252</v>
      </c>
      <c r="Z1426" s="41" t="s">
        <v>11759</v>
      </c>
      <c r="AA1426" s="42" t="s">
        <v>1349</v>
      </c>
      <c r="AB1426" s="29" t="s">
        <v>258</v>
      </c>
      <c r="AC1426" s="29" t="s">
        <v>258</v>
      </c>
      <c r="AD1426" s="29" t="s">
        <v>265</v>
      </c>
      <c r="AE1426" s="29" t="s">
        <v>1353</v>
      </c>
      <c r="AF1426" s="29" t="s">
        <v>1368</v>
      </c>
      <c r="AG1426" s="183" t="s">
        <v>1369</v>
      </c>
      <c r="AH1426" s="29" t="s">
        <v>1356</v>
      </c>
      <c r="AI1426" s="29" t="s">
        <v>1357</v>
      </c>
      <c r="AJ1426" s="29" t="s">
        <v>258</v>
      </c>
      <c r="AK1426" s="29" t="s">
        <v>258</v>
      </c>
      <c r="AL1426" s="29" t="s">
        <v>13327</v>
      </c>
    </row>
    <row r="1427" spans="1:38" x14ac:dyDescent="0.2">
      <c r="A1427" s="35" t="s">
        <v>16</v>
      </c>
      <c r="B1427" s="36">
        <v>5692</v>
      </c>
      <c r="C1427" s="36"/>
      <c r="D1427" s="36" t="s">
        <v>1349</v>
      </c>
      <c r="E1427" s="37" t="s">
        <v>3153</v>
      </c>
      <c r="F1427" s="38" t="s">
        <v>1262</v>
      </c>
      <c r="G1427" s="38" t="s">
        <v>1488</v>
      </c>
      <c r="H1427" s="35" t="s">
        <v>1489</v>
      </c>
      <c r="I1427" s="35"/>
      <c r="J1427" s="29" t="s">
        <v>322</v>
      </c>
      <c r="K1427" s="29" t="s">
        <v>336</v>
      </c>
      <c r="L1427" s="29" t="s">
        <v>1402</v>
      </c>
      <c r="M1427" s="39">
        <v>109.68892695497833</v>
      </c>
      <c r="N1427" s="39">
        <v>152.25813552361396</v>
      </c>
      <c r="O1427" s="29">
        <v>44197</v>
      </c>
      <c r="P1427" s="29">
        <v>44704</v>
      </c>
      <c r="Q1427" s="40">
        <v>1.3880903</v>
      </c>
      <c r="R1427" s="39">
        <v>109.39806981519507</v>
      </c>
      <c r="S1427" s="39">
        <v>42.860065708418887</v>
      </c>
      <c r="T1427" s="39">
        <v>0</v>
      </c>
      <c r="U1427" s="39">
        <v>0</v>
      </c>
      <c r="V1427" s="39">
        <v>0</v>
      </c>
      <c r="W1427" s="29" t="s">
        <v>1357</v>
      </c>
      <c r="X1427" s="29" t="s">
        <v>258</v>
      </c>
      <c r="Y1427" s="29" t="s">
        <v>1349</v>
      </c>
      <c r="Z1427" s="41" t="s">
        <v>1349</v>
      </c>
      <c r="AA1427" s="42" t="s">
        <v>1349</v>
      </c>
      <c r="AB1427" s="29" t="s">
        <v>258</v>
      </c>
      <c r="AC1427" s="29" t="s">
        <v>258</v>
      </c>
      <c r="AD1427" s="29" t="s">
        <v>265</v>
      </c>
      <c r="AE1427" s="29" t="s">
        <v>1353</v>
      </c>
      <c r="AF1427" s="29" t="s">
        <v>1361</v>
      </c>
      <c r="AG1427" s="183" t="s">
        <v>1362</v>
      </c>
      <c r="AH1427" s="29" t="s">
        <v>1413</v>
      </c>
      <c r="AI1427" s="29" t="s">
        <v>1357</v>
      </c>
      <c r="AJ1427" s="29" t="s">
        <v>258</v>
      </c>
      <c r="AK1427" s="29" t="s">
        <v>258</v>
      </c>
      <c r="AL1427" s="29" t="s">
        <v>13326</v>
      </c>
    </row>
    <row r="1428" spans="1:38" x14ac:dyDescent="0.2">
      <c r="A1428" s="35" t="s">
        <v>16</v>
      </c>
      <c r="B1428" s="36">
        <v>5693</v>
      </c>
      <c r="C1428" s="36"/>
      <c r="D1428" s="36" t="s">
        <v>1349</v>
      </c>
      <c r="E1428" s="37" t="s">
        <v>3154</v>
      </c>
      <c r="F1428" s="38" t="s">
        <v>1269</v>
      </c>
      <c r="G1428" s="38" t="s">
        <v>1271</v>
      </c>
      <c r="H1428" s="35" t="s">
        <v>1440</v>
      </c>
      <c r="I1428" s="35"/>
      <c r="J1428" s="29" t="s">
        <v>1371</v>
      </c>
      <c r="K1428" s="29" t="s">
        <v>1371</v>
      </c>
      <c r="L1428" s="29" t="s">
        <v>1384</v>
      </c>
      <c r="M1428" s="39">
        <v>104.19406108868179</v>
      </c>
      <c r="N1428" s="39">
        <v>520.61372210814511</v>
      </c>
      <c r="O1428" s="29">
        <v>44197</v>
      </c>
      <c r="P1428" s="29">
        <v>46022</v>
      </c>
      <c r="Q1428" s="40">
        <v>4.9965776999999996</v>
      </c>
      <c r="R1428" s="39">
        <v>104.06572210814511</v>
      </c>
      <c r="S1428" s="39">
        <v>104.06572210814511</v>
      </c>
      <c r="T1428" s="39">
        <v>104.06572210814511</v>
      </c>
      <c r="U1428" s="39">
        <v>104.35083367556469</v>
      </c>
      <c r="V1428" s="39">
        <v>104.06572210814511</v>
      </c>
      <c r="W1428" s="29" t="s">
        <v>265</v>
      </c>
      <c r="X1428" s="29" t="s">
        <v>11773</v>
      </c>
      <c r="Y1428" s="29">
        <v>45257</v>
      </c>
      <c r="Z1428" s="41" t="s">
        <v>11759</v>
      </c>
      <c r="AA1428" s="42" t="s">
        <v>1349</v>
      </c>
      <c r="AB1428" s="29" t="s">
        <v>258</v>
      </c>
      <c r="AC1428" s="29" t="s">
        <v>258</v>
      </c>
      <c r="AD1428" s="29" t="s">
        <v>265</v>
      </c>
      <c r="AE1428" s="29" t="s">
        <v>1353</v>
      </c>
      <c r="AF1428" s="29" t="s">
        <v>1368</v>
      </c>
      <c r="AG1428" s="183" t="s">
        <v>1369</v>
      </c>
      <c r="AH1428" s="29" t="s">
        <v>1356</v>
      </c>
      <c r="AI1428" s="29" t="s">
        <v>1357</v>
      </c>
      <c r="AJ1428" s="29" t="s">
        <v>258</v>
      </c>
      <c r="AK1428" s="29" t="s">
        <v>258</v>
      </c>
      <c r="AL1428" s="29" t="s">
        <v>13327</v>
      </c>
    </row>
    <row r="1429" spans="1:38" x14ac:dyDescent="0.2">
      <c r="A1429" s="35" t="s">
        <v>16</v>
      </c>
      <c r="B1429" s="36">
        <v>5694</v>
      </c>
      <c r="C1429" s="36"/>
      <c r="D1429" s="36" t="s">
        <v>1349</v>
      </c>
      <c r="E1429" s="37" t="s">
        <v>3155</v>
      </c>
      <c r="F1429" s="38" t="s">
        <v>1269</v>
      </c>
      <c r="G1429" s="38" t="s">
        <v>1271</v>
      </c>
      <c r="H1429" s="35" t="s">
        <v>1440</v>
      </c>
      <c r="I1429" s="35"/>
      <c r="J1429" s="29" t="s">
        <v>1371</v>
      </c>
      <c r="K1429" s="29" t="s">
        <v>1371</v>
      </c>
      <c r="L1429" s="29" t="s">
        <v>1384</v>
      </c>
      <c r="M1429" s="39">
        <v>73.608311034235115</v>
      </c>
      <c r="N1429" s="39">
        <v>367.78964544832309</v>
      </c>
      <c r="O1429" s="29">
        <v>44197</v>
      </c>
      <c r="P1429" s="29">
        <v>46022</v>
      </c>
      <c r="Q1429" s="40">
        <v>4.9965776999999996</v>
      </c>
      <c r="R1429" s="39">
        <v>73.517645448323066</v>
      </c>
      <c r="S1429" s="39">
        <v>73.517645448323066</v>
      </c>
      <c r="T1429" s="39">
        <v>73.517645448323066</v>
      </c>
      <c r="U1429" s="39">
        <v>73.719063655030794</v>
      </c>
      <c r="V1429" s="39">
        <v>73.517645448323066</v>
      </c>
      <c r="W1429" s="29" t="s">
        <v>265</v>
      </c>
      <c r="X1429" s="29" t="s">
        <v>11773</v>
      </c>
      <c r="Y1429" s="29">
        <v>45273</v>
      </c>
      <c r="Z1429" s="41" t="s">
        <v>11760</v>
      </c>
      <c r="AA1429" s="42" t="s">
        <v>1349</v>
      </c>
      <c r="AB1429" s="29" t="s">
        <v>258</v>
      </c>
      <c r="AC1429" s="29" t="s">
        <v>258</v>
      </c>
      <c r="AD1429" s="29" t="s">
        <v>265</v>
      </c>
      <c r="AE1429" s="29" t="s">
        <v>1353</v>
      </c>
      <c r="AF1429" s="29" t="s">
        <v>1368</v>
      </c>
      <c r="AG1429" s="183" t="s">
        <v>1369</v>
      </c>
      <c r="AH1429" s="29" t="s">
        <v>1356</v>
      </c>
      <c r="AI1429" s="29" t="s">
        <v>1357</v>
      </c>
      <c r="AJ1429" s="29" t="s">
        <v>258</v>
      </c>
      <c r="AK1429" s="29" t="s">
        <v>258</v>
      </c>
      <c r="AL1429" s="29" t="s">
        <v>13327</v>
      </c>
    </row>
    <row r="1430" spans="1:38" x14ac:dyDescent="0.2">
      <c r="A1430" s="35" t="s">
        <v>16</v>
      </c>
      <c r="B1430" s="36">
        <v>5700</v>
      </c>
      <c r="C1430" s="36"/>
      <c r="D1430" s="36" t="s">
        <v>1349</v>
      </c>
      <c r="E1430" s="37" t="s">
        <v>3156</v>
      </c>
      <c r="F1430" s="38" t="s">
        <v>1269</v>
      </c>
      <c r="G1430" s="38" t="s">
        <v>1273</v>
      </c>
      <c r="H1430" s="35" t="s">
        <v>1393</v>
      </c>
      <c r="I1430" s="35"/>
      <c r="J1430" s="29" t="s">
        <v>1371</v>
      </c>
      <c r="K1430" s="29" t="s">
        <v>1371</v>
      </c>
      <c r="L1430" s="29" t="s">
        <v>1366</v>
      </c>
      <c r="M1430" s="39">
        <v>21.860317300566621</v>
      </c>
      <c r="N1430" s="39">
        <v>24.478767967145789</v>
      </c>
      <c r="O1430" s="29">
        <v>44197</v>
      </c>
      <c r="P1430" s="29">
        <v>44606</v>
      </c>
      <c r="Q1430" s="40">
        <v>1.1197809999999999</v>
      </c>
      <c r="R1430" s="39">
        <v>21.792073921971252</v>
      </c>
      <c r="S1430" s="39">
        <v>2.6866940451745376</v>
      </c>
      <c r="T1430" s="39">
        <v>0</v>
      </c>
      <c r="U1430" s="39">
        <v>0</v>
      </c>
      <c r="V1430" s="39">
        <v>0</v>
      </c>
      <c r="W1430" s="29" t="s">
        <v>265</v>
      </c>
      <c r="X1430" s="29" t="s">
        <v>11773</v>
      </c>
      <c r="Y1430" s="29">
        <v>45301</v>
      </c>
      <c r="Z1430" s="41" t="s">
        <v>11761</v>
      </c>
      <c r="AA1430" s="42" t="s">
        <v>1349</v>
      </c>
      <c r="AB1430" s="29" t="s">
        <v>258</v>
      </c>
      <c r="AC1430" s="29" t="s">
        <v>258</v>
      </c>
      <c r="AD1430" s="29" t="s">
        <v>265</v>
      </c>
      <c r="AE1430" s="29" t="s">
        <v>1367</v>
      </c>
      <c r="AF1430" s="29" t="s">
        <v>1368</v>
      </c>
      <c r="AG1430" s="183" t="s">
        <v>1369</v>
      </c>
      <c r="AH1430" s="29" t="s">
        <v>1413</v>
      </c>
      <c r="AI1430" s="29" t="s">
        <v>1357</v>
      </c>
      <c r="AJ1430" s="29" t="s">
        <v>258</v>
      </c>
      <c r="AK1430" s="29" t="s">
        <v>258</v>
      </c>
      <c r="AL1430" s="29" t="s">
        <v>13327</v>
      </c>
    </row>
    <row r="1431" spans="1:38" x14ac:dyDescent="0.2">
      <c r="A1431" s="35" t="s">
        <v>16</v>
      </c>
      <c r="B1431" s="36">
        <v>5706</v>
      </c>
      <c r="C1431" s="36"/>
      <c r="D1431" s="36" t="s">
        <v>1349</v>
      </c>
      <c r="E1431" s="37" t="s">
        <v>3157</v>
      </c>
      <c r="F1431" s="38" t="s">
        <v>1269</v>
      </c>
      <c r="G1431" s="38" t="s">
        <v>1271</v>
      </c>
      <c r="H1431" s="35" t="s">
        <v>1440</v>
      </c>
      <c r="I1431" s="35"/>
      <c r="J1431" s="29" t="s">
        <v>1371</v>
      </c>
      <c r="K1431" s="29" t="s">
        <v>1371</v>
      </c>
      <c r="L1431" s="29" t="s">
        <v>1384</v>
      </c>
      <c r="M1431" s="39">
        <v>94.081523033780002</v>
      </c>
      <c r="N1431" s="39">
        <v>470.08563997262149</v>
      </c>
      <c r="O1431" s="29">
        <v>44197</v>
      </c>
      <c r="P1431" s="29">
        <v>46022</v>
      </c>
      <c r="Q1431" s="40">
        <v>4.9965776999999996</v>
      </c>
      <c r="R1431" s="39">
        <v>93.965639972621489</v>
      </c>
      <c r="S1431" s="39">
        <v>93.965639972621489</v>
      </c>
      <c r="T1431" s="39">
        <v>93.965639972621489</v>
      </c>
      <c r="U1431" s="39">
        <v>94.223080082135525</v>
      </c>
      <c r="V1431" s="39">
        <v>93.965639972621489</v>
      </c>
      <c r="W1431" s="29" t="s">
        <v>1357</v>
      </c>
      <c r="X1431" s="29" t="s">
        <v>258</v>
      </c>
      <c r="Y1431" s="29" t="s">
        <v>1349</v>
      </c>
      <c r="Z1431" s="41" t="s">
        <v>1349</v>
      </c>
      <c r="AA1431" s="42" t="s">
        <v>1349</v>
      </c>
      <c r="AB1431" s="29" t="s">
        <v>258</v>
      </c>
      <c r="AC1431" s="29" t="s">
        <v>258</v>
      </c>
      <c r="AD1431" s="29" t="s">
        <v>265</v>
      </c>
      <c r="AE1431" s="29" t="s">
        <v>1353</v>
      </c>
      <c r="AF1431" s="29" t="s">
        <v>1368</v>
      </c>
      <c r="AG1431" s="183" t="s">
        <v>1369</v>
      </c>
      <c r="AH1431" s="29" t="s">
        <v>1356</v>
      </c>
      <c r="AI1431" s="29" t="s">
        <v>1357</v>
      </c>
      <c r="AJ1431" s="29" t="s">
        <v>258</v>
      </c>
      <c r="AK1431" s="29" t="s">
        <v>258</v>
      </c>
      <c r="AL1431" s="29" t="s">
        <v>13326</v>
      </c>
    </row>
    <row r="1432" spans="1:38" x14ac:dyDescent="0.2">
      <c r="A1432" s="35" t="s">
        <v>16</v>
      </c>
      <c r="B1432" s="36">
        <v>5708</v>
      </c>
      <c r="C1432" s="36"/>
      <c r="D1432" s="36" t="s">
        <v>1349</v>
      </c>
      <c r="E1432" s="37" t="s">
        <v>3158</v>
      </c>
      <c r="F1432" s="38" t="s">
        <v>1269</v>
      </c>
      <c r="G1432" s="38" t="s">
        <v>1271</v>
      </c>
      <c r="H1432" s="35" t="s">
        <v>1440</v>
      </c>
      <c r="I1432" s="35"/>
      <c r="J1432" s="29" t="s">
        <v>274</v>
      </c>
      <c r="K1432" s="29" t="s">
        <v>1446</v>
      </c>
      <c r="L1432" s="29" t="s">
        <v>3159</v>
      </c>
      <c r="M1432" s="39">
        <v>28.726351508805568</v>
      </c>
      <c r="N1432" s="39">
        <v>57.334729637234773</v>
      </c>
      <c r="O1432" s="29">
        <v>44197</v>
      </c>
      <c r="P1432" s="29">
        <v>44926</v>
      </c>
      <c r="Q1432" s="40">
        <v>1.9958932</v>
      </c>
      <c r="R1432" s="39">
        <v>28.667364818617386</v>
      </c>
      <c r="S1432" s="39">
        <v>28.667364818617386</v>
      </c>
      <c r="T1432" s="39">
        <v>0</v>
      </c>
      <c r="U1432" s="39">
        <v>0</v>
      </c>
      <c r="V1432" s="39">
        <v>0</v>
      </c>
      <c r="W1432" s="29" t="s">
        <v>1357</v>
      </c>
      <c r="X1432" s="29" t="s">
        <v>258</v>
      </c>
      <c r="Y1432" s="29" t="s">
        <v>1349</v>
      </c>
      <c r="Z1432" s="41" t="s">
        <v>1349</v>
      </c>
      <c r="AA1432" s="42" t="s">
        <v>1349</v>
      </c>
      <c r="AB1432" s="29" t="s">
        <v>258</v>
      </c>
      <c r="AC1432" s="29" t="s">
        <v>258</v>
      </c>
      <c r="AD1432" s="29" t="s">
        <v>265</v>
      </c>
      <c r="AE1432" s="29" t="s">
        <v>1367</v>
      </c>
      <c r="AF1432" s="29" t="s">
        <v>1966</v>
      </c>
      <c r="AG1432" s="183" t="s">
        <v>1967</v>
      </c>
      <c r="AH1432" s="29" t="s">
        <v>1413</v>
      </c>
      <c r="AI1432" s="29" t="s">
        <v>1357</v>
      </c>
      <c r="AJ1432" s="29" t="s">
        <v>258</v>
      </c>
      <c r="AK1432" s="29" t="s">
        <v>258</v>
      </c>
      <c r="AL1432" s="29" t="s">
        <v>13326</v>
      </c>
    </row>
    <row r="1433" spans="1:38" x14ac:dyDescent="0.2">
      <c r="A1433" s="35" t="s">
        <v>16</v>
      </c>
      <c r="B1433" s="36">
        <v>5710</v>
      </c>
      <c r="C1433" s="36"/>
      <c r="D1433" s="36" t="s">
        <v>1349</v>
      </c>
      <c r="E1433" s="37" t="s">
        <v>3160</v>
      </c>
      <c r="F1433" s="38" t="s">
        <v>1269</v>
      </c>
      <c r="G1433" s="38" t="s">
        <v>1271</v>
      </c>
      <c r="H1433" s="35" t="s">
        <v>1440</v>
      </c>
      <c r="I1433" s="35"/>
      <c r="J1433" s="29" t="s">
        <v>274</v>
      </c>
      <c r="K1433" s="29" t="s">
        <v>1446</v>
      </c>
      <c r="L1433" s="29" t="s">
        <v>2563</v>
      </c>
      <c r="M1433" s="39">
        <v>24.4406426663286</v>
      </c>
      <c r="N1433" s="39">
        <v>28.304974674880217</v>
      </c>
      <c r="O1433" s="29">
        <v>44197</v>
      </c>
      <c r="P1433" s="29">
        <v>44620</v>
      </c>
      <c r="Q1433" s="40">
        <v>1.1581109000000001</v>
      </c>
      <c r="R1433" s="39">
        <v>24.36631074606434</v>
      </c>
      <c r="S1433" s="39">
        <v>3.9386639288158793</v>
      </c>
      <c r="T1433" s="39">
        <v>0</v>
      </c>
      <c r="U1433" s="39">
        <v>0</v>
      </c>
      <c r="V1433" s="39">
        <v>0</v>
      </c>
      <c r="W1433" s="29" t="s">
        <v>1357</v>
      </c>
      <c r="X1433" s="29" t="s">
        <v>258</v>
      </c>
      <c r="Y1433" s="29" t="s">
        <v>1349</v>
      </c>
      <c r="Z1433" s="41" t="s">
        <v>1349</v>
      </c>
      <c r="AA1433" s="42" t="s">
        <v>1349</v>
      </c>
      <c r="AB1433" s="29" t="s">
        <v>258</v>
      </c>
      <c r="AC1433" s="29" t="s">
        <v>258</v>
      </c>
      <c r="AD1433" s="29" t="s">
        <v>265</v>
      </c>
      <c r="AE1433" s="29" t="s">
        <v>1367</v>
      </c>
      <c r="AF1433" s="29" t="s">
        <v>1966</v>
      </c>
      <c r="AG1433" s="183" t="s">
        <v>1967</v>
      </c>
      <c r="AH1433" s="29" t="s">
        <v>1413</v>
      </c>
      <c r="AI1433" s="29" t="s">
        <v>1357</v>
      </c>
      <c r="AJ1433" s="29" t="s">
        <v>258</v>
      </c>
      <c r="AK1433" s="29" t="s">
        <v>258</v>
      </c>
      <c r="AL1433" s="29" t="s">
        <v>13326</v>
      </c>
    </row>
    <row r="1434" spans="1:38" x14ac:dyDescent="0.2">
      <c r="A1434" s="35" t="s">
        <v>16</v>
      </c>
      <c r="B1434" s="36">
        <v>5712</v>
      </c>
      <c r="C1434" s="36"/>
      <c r="D1434" s="36" t="s">
        <v>1349</v>
      </c>
      <c r="E1434" s="37" t="s">
        <v>3161</v>
      </c>
      <c r="F1434" s="38" t="s">
        <v>1269</v>
      </c>
      <c r="G1434" s="38" t="s">
        <v>1271</v>
      </c>
      <c r="H1434" s="35" t="s">
        <v>1440</v>
      </c>
      <c r="I1434" s="35"/>
      <c r="J1434" s="29" t="s">
        <v>281</v>
      </c>
      <c r="K1434" s="29" t="s">
        <v>282</v>
      </c>
      <c r="L1434" s="29" t="s">
        <v>1366</v>
      </c>
      <c r="M1434" s="39">
        <v>11.146104079509831</v>
      </c>
      <c r="N1434" s="39">
        <v>55.692375085557842</v>
      </c>
      <c r="O1434" s="29">
        <v>44197</v>
      </c>
      <c r="P1434" s="29">
        <v>46022</v>
      </c>
      <c r="Q1434" s="40">
        <v>4.9965776999999996</v>
      </c>
      <c r="R1434" s="39">
        <v>11.132375085557838</v>
      </c>
      <c r="S1434" s="39">
        <v>11.132375085557838</v>
      </c>
      <c r="T1434" s="39">
        <v>11.132375085557838</v>
      </c>
      <c r="U1434" s="39">
        <v>11.162874743326489</v>
      </c>
      <c r="V1434" s="39">
        <v>11.132375085557838</v>
      </c>
      <c r="W1434" s="29" t="s">
        <v>1357</v>
      </c>
      <c r="X1434" s="29" t="s">
        <v>258</v>
      </c>
      <c r="Y1434" s="29" t="s">
        <v>1349</v>
      </c>
      <c r="Z1434" s="41" t="s">
        <v>1349</v>
      </c>
      <c r="AA1434" s="42" t="s">
        <v>1349</v>
      </c>
      <c r="AB1434" s="29" t="s">
        <v>258</v>
      </c>
      <c r="AC1434" s="29" t="s">
        <v>258</v>
      </c>
      <c r="AD1434" s="29" t="s">
        <v>265</v>
      </c>
      <c r="AE1434" s="29" t="s">
        <v>1367</v>
      </c>
      <c r="AF1434" s="29" t="s">
        <v>1368</v>
      </c>
      <c r="AG1434" s="183" t="s">
        <v>1369</v>
      </c>
      <c r="AH1434" s="29" t="s">
        <v>1356</v>
      </c>
      <c r="AI1434" s="29" t="s">
        <v>1357</v>
      </c>
      <c r="AJ1434" s="29" t="s">
        <v>258</v>
      </c>
      <c r="AK1434" s="29" t="s">
        <v>258</v>
      </c>
      <c r="AL1434" s="29" t="s">
        <v>13326</v>
      </c>
    </row>
    <row r="1435" spans="1:38" x14ac:dyDescent="0.2">
      <c r="A1435" s="35" t="s">
        <v>16</v>
      </c>
      <c r="B1435" s="36">
        <v>5715</v>
      </c>
      <c r="C1435" s="36"/>
      <c r="D1435" s="36" t="s">
        <v>1349</v>
      </c>
      <c r="E1435" s="37" t="s">
        <v>3162</v>
      </c>
      <c r="F1435" s="38" t="s">
        <v>1269</v>
      </c>
      <c r="G1435" s="38" t="s">
        <v>1273</v>
      </c>
      <c r="H1435" s="35" t="s">
        <v>1393</v>
      </c>
      <c r="I1435" s="35"/>
      <c r="J1435" s="29" t="s">
        <v>484</v>
      </c>
      <c r="K1435" s="29" t="s">
        <v>1383</v>
      </c>
      <c r="L1435" s="29" t="s">
        <v>1366</v>
      </c>
      <c r="M1435" s="39">
        <v>7.6912120340387853</v>
      </c>
      <c r="N1435" s="39">
        <v>38.429738535249832</v>
      </c>
      <c r="O1435" s="29">
        <v>44197</v>
      </c>
      <c r="P1435" s="29">
        <v>46022</v>
      </c>
      <c r="Q1435" s="40">
        <v>4.9965776999999996</v>
      </c>
      <c r="R1435" s="39">
        <v>7.6817385352498295</v>
      </c>
      <c r="S1435" s="39">
        <v>7.6817385352498295</v>
      </c>
      <c r="T1435" s="39">
        <v>7.6817385352498295</v>
      </c>
      <c r="U1435" s="39">
        <v>7.7027843942505134</v>
      </c>
      <c r="V1435" s="39">
        <v>7.6817385352498295</v>
      </c>
      <c r="W1435" s="29" t="s">
        <v>265</v>
      </c>
      <c r="X1435" s="29" t="s">
        <v>11773</v>
      </c>
      <c r="Y1435" s="29">
        <v>45307</v>
      </c>
      <c r="Z1435" s="41" t="s">
        <v>11761</v>
      </c>
      <c r="AA1435" s="42" t="s">
        <v>1349</v>
      </c>
      <c r="AB1435" s="29" t="s">
        <v>258</v>
      </c>
      <c r="AC1435" s="29" t="s">
        <v>258</v>
      </c>
      <c r="AD1435" s="29" t="s">
        <v>265</v>
      </c>
      <c r="AE1435" s="29" t="s">
        <v>1367</v>
      </c>
      <c r="AF1435" s="29" t="s">
        <v>1368</v>
      </c>
      <c r="AG1435" s="183" t="s">
        <v>1369</v>
      </c>
      <c r="AH1435" s="29" t="s">
        <v>1356</v>
      </c>
      <c r="AI1435" s="29" t="s">
        <v>1357</v>
      </c>
      <c r="AJ1435" s="29" t="s">
        <v>258</v>
      </c>
      <c r="AK1435" s="29" t="s">
        <v>258</v>
      </c>
      <c r="AL1435" s="29" t="s">
        <v>13327</v>
      </c>
    </row>
    <row r="1436" spans="1:38" x14ac:dyDescent="0.2">
      <c r="A1436" s="35" t="s">
        <v>16</v>
      </c>
      <c r="B1436" s="36">
        <v>5723</v>
      </c>
      <c r="C1436" s="36"/>
      <c r="D1436" s="36" t="s">
        <v>1349</v>
      </c>
      <c r="E1436" s="37" t="s">
        <v>3163</v>
      </c>
      <c r="F1436" s="38" t="s">
        <v>1269</v>
      </c>
      <c r="G1436" s="38" t="s">
        <v>1273</v>
      </c>
      <c r="H1436" s="35" t="s">
        <v>1393</v>
      </c>
      <c r="I1436" s="35"/>
      <c r="J1436" s="29" t="s">
        <v>1405</v>
      </c>
      <c r="K1436" s="29" t="s">
        <v>1434</v>
      </c>
      <c r="L1436" s="29" t="s">
        <v>1366</v>
      </c>
      <c r="M1436" s="39">
        <v>51.930278717087788</v>
      </c>
      <c r="N1436" s="39">
        <v>57.866184804928125</v>
      </c>
      <c r="O1436" s="29">
        <v>44197</v>
      </c>
      <c r="P1436" s="29">
        <v>44604</v>
      </c>
      <c r="Q1436" s="40">
        <v>1.1143053000000001</v>
      </c>
      <c r="R1436" s="39">
        <v>51.767542778918546</v>
      </c>
      <c r="S1436" s="39">
        <v>6.0986420260095828</v>
      </c>
      <c r="T1436" s="39">
        <v>0</v>
      </c>
      <c r="U1436" s="39">
        <v>0</v>
      </c>
      <c r="V1436" s="39">
        <v>0</v>
      </c>
      <c r="W1436" s="29" t="s">
        <v>265</v>
      </c>
      <c r="X1436" s="29" t="s">
        <v>11773</v>
      </c>
      <c r="Y1436" s="29">
        <v>45271</v>
      </c>
      <c r="Z1436" s="41" t="s">
        <v>11760</v>
      </c>
      <c r="AA1436" s="42" t="s">
        <v>1349</v>
      </c>
      <c r="AB1436" s="29" t="s">
        <v>258</v>
      </c>
      <c r="AC1436" s="29" t="s">
        <v>258</v>
      </c>
      <c r="AD1436" s="29" t="s">
        <v>265</v>
      </c>
      <c r="AE1436" s="29" t="s">
        <v>1367</v>
      </c>
      <c r="AF1436" s="29" t="s">
        <v>1368</v>
      </c>
      <c r="AG1436" s="183" t="s">
        <v>1369</v>
      </c>
      <c r="AH1436" s="29" t="s">
        <v>1413</v>
      </c>
      <c r="AI1436" s="29" t="s">
        <v>1357</v>
      </c>
      <c r="AJ1436" s="29" t="s">
        <v>258</v>
      </c>
      <c r="AK1436" s="29" t="s">
        <v>258</v>
      </c>
      <c r="AL1436" s="29" t="s">
        <v>13327</v>
      </c>
    </row>
    <row r="1437" spans="1:38" x14ac:dyDescent="0.2">
      <c r="A1437" s="35" t="s">
        <v>16</v>
      </c>
      <c r="B1437" s="36">
        <v>5726</v>
      </c>
      <c r="C1437" s="36"/>
      <c r="D1437" s="36" t="s">
        <v>1349</v>
      </c>
      <c r="E1437" s="37" t="s">
        <v>3164</v>
      </c>
      <c r="F1437" s="38" t="s">
        <v>1266</v>
      </c>
      <c r="G1437" s="38" t="s">
        <v>1268</v>
      </c>
      <c r="H1437" s="35" t="s">
        <v>669</v>
      </c>
      <c r="I1437" s="35"/>
      <c r="J1437" s="29" t="s">
        <v>484</v>
      </c>
      <c r="K1437" s="29" t="s">
        <v>1365</v>
      </c>
      <c r="L1437" s="29" t="s">
        <v>1384</v>
      </c>
      <c r="M1437" s="39">
        <v>80.388023892651503</v>
      </c>
      <c r="N1437" s="39">
        <v>401.66500752908968</v>
      </c>
      <c r="O1437" s="29">
        <v>44197</v>
      </c>
      <c r="P1437" s="29">
        <v>46022</v>
      </c>
      <c r="Q1437" s="40">
        <v>4.9965776999999996</v>
      </c>
      <c r="R1437" s="39">
        <v>80.289007529089659</v>
      </c>
      <c r="S1437" s="39">
        <v>80.289007529089659</v>
      </c>
      <c r="T1437" s="39">
        <v>80.289007529089659</v>
      </c>
      <c r="U1437" s="39">
        <v>80.508977412730999</v>
      </c>
      <c r="V1437" s="39">
        <v>80.289007529089659</v>
      </c>
      <c r="W1437" s="29" t="s">
        <v>1357</v>
      </c>
      <c r="X1437" s="29" t="s">
        <v>258</v>
      </c>
      <c r="Y1437" s="29" t="s">
        <v>1349</v>
      </c>
      <c r="Z1437" s="41" t="s">
        <v>1349</v>
      </c>
      <c r="AA1437" s="42" t="s">
        <v>1349</v>
      </c>
      <c r="AB1437" s="29" t="s">
        <v>258</v>
      </c>
      <c r="AC1437" s="29" t="s">
        <v>258</v>
      </c>
      <c r="AD1437" s="29" t="s">
        <v>265</v>
      </c>
      <c r="AE1437" s="29" t="s">
        <v>1353</v>
      </c>
      <c r="AF1437" s="29" t="s">
        <v>1368</v>
      </c>
      <c r="AG1437" s="183" t="s">
        <v>1369</v>
      </c>
      <c r="AH1437" s="29" t="s">
        <v>1356</v>
      </c>
      <c r="AI1437" s="29" t="s">
        <v>1357</v>
      </c>
      <c r="AJ1437" s="29" t="s">
        <v>258</v>
      </c>
      <c r="AK1437" s="29" t="s">
        <v>258</v>
      </c>
      <c r="AL1437" s="29" t="s">
        <v>13326</v>
      </c>
    </row>
    <row r="1438" spans="1:38" x14ac:dyDescent="0.2">
      <c r="A1438" s="35" t="s">
        <v>16</v>
      </c>
      <c r="B1438" s="36">
        <v>5727</v>
      </c>
      <c r="C1438" s="36"/>
      <c r="D1438" s="36" t="s">
        <v>1349</v>
      </c>
      <c r="E1438" s="37" t="s">
        <v>3165</v>
      </c>
      <c r="F1438" s="38" t="s">
        <v>1269</v>
      </c>
      <c r="G1438" s="38" t="s">
        <v>1445</v>
      </c>
      <c r="H1438" s="35" t="s">
        <v>12095</v>
      </c>
      <c r="I1438" s="35"/>
      <c r="J1438" s="29" t="s">
        <v>484</v>
      </c>
      <c r="K1438" s="29" t="s">
        <v>1365</v>
      </c>
      <c r="L1438" s="29" t="s">
        <v>1384</v>
      </c>
      <c r="M1438" s="39">
        <v>110.43247751020277</v>
      </c>
      <c r="N1438" s="39">
        <v>551.78445448323066</v>
      </c>
      <c r="O1438" s="29">
        <v>44197</v>
      </c>
      <c r="P1438" s="29">
        <v>46022</v>
      </c>
      <c r="Q1438" s="40">
        <v>4.9965776999999996</v>
      </c>
      <c r="R1438" s="39">
        <v>110.29645448323066</v>
      </c>
      <c r="S1438" s="39">
        <v>110.29645448323066</v>
      </c>
      <c r="T1438" s="39">
        <v>110.29645448323066</v>
      </c>
      <c r="U1438" s="39">
        <v>110.598636550308</v>
      </c>
      <c r="V1438" s="39">
        <v>110.29645448323066</v>
      </c>
      <c r="W1438" s="29" t="s">
        <v>265</v>
      </c>
      <c r="X1438" s="29" t="s">
        <v>11773</v>
      </c>
      <c r="Y1438" s="29">
        <v>45279</v>
      </c>
      <c r="Z1438" s="41" t="s">
        <v>11760</v>
      </c>
      <c r="AA1438" s="42" t="s">
        <v>1349</v>
      </c>
      <c r="AB1438" s="29" t="s">
        <v>258</v>
      </c>
      <c r="AC1438" s="29" t="s">
        <v>258</v>
      </c>
      <c r="AD1438" s="29" t="s">
        <v>265</v>
      </c>
      <c r="AE1438" s="29" t="s">
        <v>1353</v>
      </c>
      <c r="AF1438" s="29" t="s">
        <v>1368</v>
      </c>
      <c r="AG1438" s="183" t="s">
        <v>1369</v>
      </c>
      <c r="AH1438" s="29" t="s">
        <v>1356</v>
      </c>
      <c r="AI1438" s="29" t="s">
        <v>1357</v>
      </c>
      <c r="AJ1438" s="29" t="s">
        <v>258</v>
      </c>
      <c r="AK1438" s="29" t="s">
        <v>258</v>
      </c>
      <c r="AL1438" s="29" t="s">
        <v>13327</v>
      </c>
    </row>
    <row r="1439" spans="1:38" x14ac:dyDescent="0.2">
      <c r="A1439" s="35" t="s">
        <v>16</v>
      </c>
      <c r="B1439" s="36">
        <v>5728</v>
      </c>
      <c r="C1439" s="36"/>
      <c r="D1439" s="36" t="s">
        <v>1349</v>
      </c>
      <c r="E1439" s="37" t="s">
        <v>3166</v>
      </c>
      <c r="F1439" s="38" t="s">
        <v>1269</v>
      </c>
      <c r="G1439" s="38" t="s">
        <v>1273</v>
      </c>
      <c r="H1439" s="35" t="s">
        <v>1393</v>
      </c>
      <c r="I1439" s="35"/>
      <c r="J1439" s="29" t="s">
        <v>1405</v>
      </c>
      <c r="K1439" s="29" t="s">
        <v>1416</v>
      </c>
      <c r="L1439" s="29" t="s">
        <v>1394</v>
      </c>
      <c r="M1439" s="39">
        <v>67.193055395572102</v>
      </c>
      <c r="N1439" s="39">
        <v>92.718138261464759</v>
      </c>
      <c r="O1439" s="29">
        <v>44197</v>
      </c>
      <c r="P1439" s="29">
        <v>44701</v>
      </c>
      <c r="Q1439" s="40">
        <v>1.3798767999999999</v>
      </c>
      <c r="R1439" s="39">
        <v>67.01409993155373</v>
      </c>
      <c r="S1439" s="39">
        <v>25.704038329911018</v>
      </c>
      <c r="T1439" s="39">
        <v>0</v>
      </c>
      <c r="U1439" s="39">
        <v>0</v>
      </c>
      <c r="V1439" s="39">
        <v>0</v>
      </c>
      <c r="W1439" s="29" t="s">
        <v>1357</v>
      </c>
      <c r="X1439" s="29" t="s">
        <v>258</v>
      </c>
      <c r="Y1439" s="29" t="s">
        <v>1349</v>
      </c>
      <c r="Z1439" s="41" t="s">
        <v>1349</v>
      </c>
      <c r="AA1439" s="42" t="s">
        <v>1349</v>
      </c>
      <c r="AB1439" s="29" t="s">
        <v>258</v>
      </c>
      <c r="AC1439" s="29" t="s">
        <v>258</v>
      </c>
      <c r="AD1439" s="29" t="s">
        <v>265</v>
      </c>
      <c r="AE1439" s="29" t="s">
        <v>1367</v>
      </c>
      <c r="AF1439" s="29" t="s">
        <v>1368</v>
      </c>
      <c r="AG1439" s="183" t="s">
        <v>1369</v>
      </c>
      <c r="AH1439" s="29" t="s">
        <v>1413</v>
      </c>
      <c r="AI1439" s="29" t="s">
        <v>1357</v>
      </c>
      <c r="AJ1439" s="29" t="s">
        <v>258</v>
      </c>
      <c r="AK1439" s="29" t="s">
        <v>258</v>
      </c>
      <c r="AL1439" s="29" t="s">
        <v>13326</v>
      </c>
    </row>
    <row r="1440" spans="1:38" x14ac:dyDescent="0.2">
      <c r="A1440" s="35" t="s">
        <v>16</v>
      </c>
      <c r="B1440" s="36">
        <v>5733</v>
      </c>
      <c r="C1440" s="36"/>
      <c r="D1440" s="36" t="s">
        <v>1349</v>
      </c>
      <c r="E1440" s="37" t="s">
        <v>3167</v>
      </c>
      <c r="F1440" s="38" t="s">
        <v>1269</v>
      </c>
      <c r="G1440" s="38" t="s">
        <v>1271</v>
      </c>
      <c r="H1440" s="35" t="s">
        <v>1440</v>
      </c>
      <c r="I1440" s="35"/>
      <c r="J1440" s="29" t="s">
        <v>1371</v>
      </c>
      <c r="K1440" s="29" t="s">
        <v>1371</v>
      </c>
      <c r="L1440" s="29" t="s">
        <v>1384</v>
      </c>
      <c r="M1440" s="39">
        <v>71.785312682990323</v>
      </c>
      <c r="N1440" s="39">
        <v>358.68089253935659</v>
      </c>
      <c r="O1440" s="29">
        <v>44197</v>
      </c>
      <c r="P1440" s="29">
        <v>46022</v>
      </c>
      <c r="Q1440" s="40">
        <v>4.9965776999999996</v>
      </c>
      <c r="R1440" s="39">
        <v>71.696892539356597</v>
      </c>
      <c r="S1440" s="39">
        <v>71.696892539356597</v>
      </c>
      <c r="T1440" s="39">
        <v>71.696892539356597</v>
      </c>
      <c r="U1440" s="39">
        <v>71.893322381930176</v>
      </c>
      <c r="V1440" s="39">
        <v>71.696892539356597</v>
      </c>
      <c r="W1440" s="29" t="s">
        <v>265</v>
      </c>
      <c r="X1440" s="29" t="s">
        <v>11773</v>
      </c>
      <c r="Y1440" s="29">
        <v>45266</v>
      </c>
      <c r="Z1440" s="41" t="s">
        <v>11760</v>
      </c>
      <c r="AA1440" s="42" t="s">
        <v>1349</v>
      </c>
      <c r="AB1440" s="29" t="s">
        <v>258</v>
      </c>
      <c r="AC1440" s="29" t="s">
        <v>258</v>
      </c>
      <c r="AD1440" s="29" t="s">
        <v>265</v>
      </c>
      <c r="AE1440" s="29" t="s">
        <v>1353</v>
      </c>
      <c r="AF1440" s="29" t="s">
        <v>1368</v>
      </c>
      <c r="AG1440" s="183" t="s">
        <v>1369</v>
      </c>
      <c r="AH1440" s="29" t="s">
        <v>1356</v>
      </c>
      <c r="AI1440" s="29" t="s">
        <v>1357</v>
      </c>
      <c r="AJ1440" s="29" t="s">
        <v>258</v>
      </c>
      <c r="AK1440" s="29" t="s">
        <v>258</v>
      </c>
      <c r="AL1440" s="29" t="s">
        <v>13327</v>
      </c>
    </row>
    <row r="1441" spans="1:38" x14ac:dyDescent="0.2">
      <c r="A1441" s="35" t="s">
        <v>16</v>
      </c>
      <c r="B1441" s="36">
        <v>5739</v>
      </c>
      <c r="C1441" s="36"/>
      <c r="D1441" s="36" t="s">
        <v>1349</v>
      </c>
      <c r="E1441" s="37" t="s">
        <v>3168</v>
      </c>
      <c r="F1441" s="38" t="s">
        <v>1269</v>
      </c>
      <c r="G1441" s="38" t="s">
        <v>1445</v>
      </c>
      <c r="H1441" s="35" t="s">
        <v>330</v>
      </c>
      <c r="I1441" s="35"/>
      <c r="J1441" s="29" t="s">
        <v>281</v>
      </c>
      <c r="K1441" s="29" t="s">
        <v>282</v>
      </c>
      <c r="L1441" s="29" t="s">
        <v>1366</v>
      </c>
      <c r="M1441" s="39">
        <v>0.70228622864211576</v>
      </c>
      <c r="N1441" s="39">
        <v>1.0479014373716631</v>
      </c>
      <c r="O1441" s="29">
        <v>44197</v>
      </c>
      <c r="P1441" s="29">
        <v>44742</v>
      </c>
      <c r="Q1441" s="40">
        <v>1.4921287000000001</v>
      </c>
      <c r="R1441" s="39">
        <v>0.70052019164955504</v>
      </c>
      <c r="S1441" s="39">
        <v>0.3473812457221081</v>
      </c>
      <c r="T1441" s="39">
        <v>0</v>
      </c>
      <c r="U1441" s="39">
        <v>0</v>
      </c>
      <c r="V1441" s="39">
        <v>0</v>
      </c>
      <c r="W1441" s="29" t="s">
        <v>1357</v>
      </c>
      <c r="X1441" s="29" t="s">
        <v>258</v>
      </c>
      <c r="Y1441" s="29" t="s">
        <v>1349</v>
      </c>
      <c r="Z1441" s="41" t="s">
        <v>1349</v>
      </c>
      <c r="AA1441" s="42" t="s">
        <v>1349</v>
      </c>
      <c r="AB1441" s="29" t="s">
        <v>258</v>
      </c>
      <c r="AC1441" s="29" t="s">
        <v>258</v>
      </c>
      <c r="AD1441" s="29" t="s">
        <v>265</v>
      </c>
      <c r="AE1441" s="29" t="s">
        <v>1367</v>
      </c>
      <c r="AF1441" s="29" t="s">
        <v>1368</v>
      </c>
      <c r="AG1441" s="183" t="s">
        <v>1369</v>
      </c>
      <c r="AH1441" s="29" t="s">
        <v>1413</v>
      </c>
      <c r="AI1441" s="29" t="s">
        <v>1357</v>
      </c>
      <c r="AJ1441" s="29" t="s">
        <v>258</v>
      </c>
      <c r="AK1441" s="29" t="s">
        <v>258</v>
      </c>
      <c r="AL1441" s="29" t="s">
        <v>13326</v>
      </c>
    </row>
    <row r="1442" spans="1:38" x14ac:dyDescent="0.2">
      <c r="A1442" s="35" t="s">
        <v>16</v>
      </c>
      <c r="B1442" s="36">
        <v>5740</v>
      </c>
      <c r="C1442" s="36"/>
      <c r="D1442" s="36" t="s">
        <v>1349</v>
      </c>
      <c r="E1442" s="37" t="s">
        <v>3169</v>
      </c>
      <c r="F1442" s="38" t="s">
        <v>1269</v>
      </c>
      <c r="G1442" s="38" t="s">
        <v>1273</v>
      </c>
      <c r="H1442" s="35" t="s">
        <v>1393</v>
      </c>
      <c r="I1442" s="35"/>
      <c r="J1442" s="29" t="s">
        <v>484</v>
      </c>
      <c r="K1442" s="29" t="s">
        <v>1383</v>
      </c>
      <c r="L1442" s="29" t="s">
        <v>1366</v>
      </c>
      <c r="M1442" s="39">
        <v>10.62382746416421</v>
      </c>
      <c r="N1442" s="39">
        <v>11.489149897330595</v>
      </c>
      <c r="O1442" s="29">
        <v>44197</v>
      </c>
      <c r="P1442" s="29">
        <v>44592</v>
      </c>
      <c r="Q1442" s="40">
        <v>1.0814511</v>
      </c>
      <c r="R1442" s="39">
        <v>10.58974674880219</v>
      </c>
      <c r="S1442" s="39">
        <v>0.89940314852840519</v>
      </c>
      <c r="T1442" s="39">
        <v>0</v>
      </c>
      <c r="U1442" s="39">
        <v>0</v>
      </c>
      <c r="V1442" s="39">
        <v>0</v>
      </c>
      <c r="W1442" s="29" t="s">
        <v>1357</v>
      </c>
      <c r="X1442" s="29" t="s">
        <v>258</v>
      </c>
      <c r="Y1442" s="29" t="s">
        <v>1349</v>
      </c>
      <c r="Z1442" s="41" t="s">
        <v>1349</v>
      </c>
      <c r="AA1442" s="42" t="s">
        <v>1349</v>
      </c>
      <c r="AB1442" s="29" t="s">
        <v>258</v>
      </c>
      <c r="AC1442" s="29" t="s">
        <v>258</v>
      </c>
      <c r="AD1442" s="29" t="s">
        <v>265</v>
      </c>
      <c r="AE1442" s="29" t="s">
        <v>1367</v>
      </c>
      <c r="AF1442" s="29" t="s">
        <v>1368</v>
      </c>
      <c r="AG1442" s="183" t="s">
        <v>1369</v>
      </c>
      <c r="AH1442" s="29" t="s">
        <v>1413</v>
      </c>
      <c r="AI1442" s="29" t="s">
        <v>1357</v>
      </c>
      <c r="AJ1442" s="29" t="s">
        <v>258</v>
      </c>
      <c r="AK1442" s="29" t="s">
        <v>258</v>
      </c>
      <c r="AL1442" s="29" t="s">
        <v>13326</v>
      </c>
    </row>
    <row r="1443" spans="1:38" x14ac:dyDescent="0.2">
      <c r="A1443" s="35" t="s">
        <v>16</v>
      </c>
      <c r="B1443" s="36">
        <v>5746</v>
      </c>
      <c r="C1443" s="36"/>
      <c r="D1443" s="36" t="s">
        <v>1349</v>
      </c>
      <c r="E1443" s="37" t="s">
        <v>3170</v>
      </c>
      <c r="F1443" s="38" t="s">
        <v>1269</v>
      </c>
      <c r="G1443" s="38" t="s">
        <v>1271</v>
      </c>
      <c r="H1443" s="35" t="s">
        <v>1440</v>
      </c>
      <c r="I1443" s="35"/>
      <c r="J1443" s="29" t="s">
        <v>1371</v>
      </c>
      <c r="K1443" s="29" t="s">
        <v>1371</v>
      </c>
      <c r="L1443" s="29" t="s">
        <v>1384</v>
      </c>
      <c r="M1443" s="39">
        <v>97.99966877663104</v>
      </c>
      <c r="N1443" s="39">
        <v>489.6629596167009</v>
      </c>
      <c r="O1443" s="29">
        <v>44197</v>
      </c>
      <c r="P1443" s="29">
        <v>46022</v>
      </c>
      <c r="Q1443" s="40">
        <v>4.9965776999999996</v>
      </c>
      <c r="R1443" s="39">
        <v>97.878959616700882</v>
      </c>
      <c r="S1443" s="39">
        <v>97.878959616700882</v>
      </c>
      <c r="T1443" s="39">
        <v>97.878959616700882</v>
      </c>
      <c r="U1443" s="39">
        <v>98.14712114989733</v>
      </c>
      <c r="V1443" s="39">
        <v>97.878959616700882</v>
      </c>
      <c r="W1443" s="29" t="s">
        <v>265</v>
      </c>
      <c r="X1443" s="29" t="s">
        <v>11773</v>
      </c>
      <c r="Y1443" s="29">
        <v>45273</v>
      </c>
      <c r="Z1443" s="41" t="s">
        <v>11760</v>
      </c>
      <c r="AA1443" s="42" t="s">
        <v>1349</v>
      </c>
      <c r="AB1443" s="29" t="s">
        <v>258</v>
      </c>
      <c r="AC1443" s="29" t="s">
        <v>258</v>
      </c>
      <c r="AD1443" s="29" t="s">
        <v>265</v>
      </c>
      <c r="AE1443" s="29" t="s">
        <v>1353</v>
      </c>
      <c r="AF1443" s="29" t="s">
        <v>1368</v>
      </c>
      <c r="AG1443" s="183" t="s">
        <v>1369</v>
      </c>
      <c r="AH1443" s="29" t="s">
        <v>1356</v>
      </c>
      <c r="AI1443" s="29" t="s">
        <v>1357</v>
      </c>
      <c r="AJ1443" s="29" t="s">
        <v>258</v>
      </c>
      <c r="AK1443" s="29" t="s">
        <v>258</v>
      </c>
      <c r="AL1443" s="29" t="s">
        <v>13327</v>
      </c>
    </row>
    <row r="1444" spans="1:38" x14ac:dyDescent="0.2">
      <c r="A1444" s="35" t="s">
        <v>16</v>
      </c>
      <c r="B1444" s="36">
        <v>5747</v>
      </c>
      <c r="C1444" s="36"/>
      <c r="D1444" s="36" t="s">
        <v>1349</v>
      </c>
      <c r="E1444" s="37" t="s">
        <v>3171</v>
      </c>
      <c r="F1444" s="38" t="s">
        <v>1269</v>
      </c>
      <c r="G1444" s="38" t="s">
        <v>1271</v>
      </c>
      <c r="H1444" s="35" t="s">
        <v>1440</v>
      </c>
      <c r="I1444" s="35"/>
      <c r="J1444" s="29" t="s">
        <v>1371</v>
      </c>
      <c r="K1444" s="29" t="s">
        <v>1371</v>
      </c>
      <c r="L1444" s="29" t="s">
        <v>1384</v>
      </c>
      <c r="M1444" s="39">
        <v>93.92443700680667</v>
      </c>
      <c r="N1444" s="39">
        <v>469.30074743326492</v>
      </c>
      <c r="O1444" s="29">
        <v>44197</v>
      </c>
      <c r="P1444" s="29">
        <v>46022</v>
      </c>
      <c r="Q1444" s="40">
        <v>4.9965776999999996</v>
      </c>
      <c r="R1444" s="39">
        <v>93.808747433264898</v>
      </c>
      <c r="S1444" s="39">
        <v>93.808747433264898</v>
      </c>
      <c r="T1444" s="39">
        <v>93.808747433264898</v>
      </c>
      <c r="U1444" s="39">
        <v>94.065757700205339</v>
      </c>
      <c r="V1444" s="39">
        <v>93.808747433264898</v>
      </c>
      <c r="W1444" s="29" t="s">
        <v>265</v>
      </c>
      <c r="X1444" s="29" t="s">
        <v>11773</v>
      </c>
      <c r="Y1444" s="29">
        <v>45275</v>
      </c>
      <c r="Z1444" s="41" t="s">
        <v>11760</v>
      </c>
      <c r="AA1444" s="42" t="s">
        <v>1349</v>
      </c>
      <c r="AB1444" s="29" t="s">
        <v>258</v>
      </c>
      <c r="AC1444" s="29" t="s">
        <v>258</v>
      </c>
      <c r="AD1444" s="29" t="s">
        <v>265</v>
      </c>
      <c r="AE1444" s="29" t="s">
        <v>1353</v>
      </c>
      <c r="AF1444" s="29" t="s">
        <v>1368</v>
      </c>
      <c r="AG1444" s="183" t="s">
        <v>1369</v>
      </c>
      <c r="AH1444" s="29" t="s">
        <v>1356</v>
      </c>
      <c r="AI1444" s="29" t="s">
        <v>1357</v>
      </c>
      <c r="AJ1444" s="29" t="s">
        <v>258</v>
      </c>
      <c r="AK1444" s="29" t="s">
        <v>258</v>
      </c>
      <c r="AL1444" s="29" t="s">
        <v>13327</v>
      </c>
    </row>
    <row r="1445" spans="1:38" x14ac:dyDescent="0.2">
      <c r="A1445" s="35" t="s">
        <v>16</v>
      </c>
      <c r="B1445" s="36">
        <v>5752</v>
      </c>
      <c r="C1445" s="36"/>
      <c r="D1445" s="36" t="s">
        <v>1349</v>
      </c>
      <c r="E1445" s="37" t="s">
        <v>3172</v>
      </c>
      <c r="F1445" s="38" t="s">
        <v>1269</v>
      </c>
      <c r="G1445" s="38" t="s">
        <v>1271</v>
      </c>
      <c r="H1445" s="35" t="s">
        <v>1440</v>
      </c>
      <c r="I1445" s="35"/>
      <c r="J1445" s="29" t="s">
        <v>281</v>
      </c>
      <c r="K1445" s="29" t="s">
        <v>282</v>
      </c>
      <c r="L1445" s="29" t="s">
        <v>1366</v>
      </c>
      <c r="M1445" s="39">
        <v>13.855587907814375</v>
      </c>
      <c r="N1445" s="39">
        <v>69.230521560574957</v>
      </c>
      <c r="O1445" s="29">
        <v>44197</v>
      </c>
      <c r="P1445" s="29">
        <v>46022</v>
      </c>
      <c r="Q1445" s="40">
        <v>4.9965776999999996</v>
      </c>
      <c r="R1445" s="39">
        <v>13.83852156057495</v>
      </c>
      <c r="S1445" s="39">
        <v>13.83852156057495</v>
      </c>
      <c r="T1445" s="39">
        <v>13.83852156057495</v>
      </c>
      <c r="U1445" s="39">
        <v>13.876435318275155</v>
      </c>
      <c r="V1445" s="39">
        <v>13.83852156057495</v>
      </c>
      <c r="W1445" s="29" t="s">
        <v>1357</v>
      </c>
      <c r="X1445" s="29" t="s">
        <v>258</v>
      </c>
      <c r="Y1445" s="29" t="s">
        <v>1349</v>
      </c>
      <c r="Z1445" s="41" t="s">
        <v>1349</v>
      </c>
      <c r="AA1445" s="42" t="s">
        <v>1349</v>
      </c>
      <c r="AB1445" s="29" t="s">
        <v>258</v>
      </c>
      <c r="AC1445" s="29" t="s">
        <v>258</v>
      </c>
      <c r="AD1445" s="29" t="s">
        <v>265</v>
      </c>
      <c r="AE1445" s="29" t="s">
        <v>1367</v>
      </c>
      <c r="AF1445" s="29" t="s">
        <v>1368</v>
      </c>
      <c r="AG1445" s="183" t="s">
        <v>1369</v>
      </c>
      <c r="AH1445" s="29" t="s">
        <v>1356</v>
      </c>
      <c r="AI1445" s="29" t="s">
        <v>1357</v>
      </c>
      <c r="AJ1445" s="29" t="s">
        <v>258</v>
      </c>
      <c r="AK1445" s="29" t="s">
        <v>258</v>
      </c>
      <c r="AL1445" s="29" t="s">
        <v>13326</v>
      </c>
    </row>
    <row r="1446" spans="1:38" x14ac:dyDescent="0.2">
      <c r="A1446" s="35" t="s">
        <v>16</v>
      </c>
      <c r="B1446" s="36">
        <v>5753</v>
      </c>
      <c r="C1446" s="36"/>
      <c r="D1446" s="36" t="s">
        <v>1349</v>
      </c>
      <c r="E1446" s="37" t="s">
        <v>3173</v>
      </c>
      <c r="F1446" s="38" t="s">
        <v>1269</v>
      </c>
      <c r="G1446" s="38" t="s">
        <v>1273</v>
      </c>
      <c r="H1446" s="35" t="s">
        <v>1080</v>
      </c>
      <c r="I1446" s="35"/>
      <c r="J1446" s="29" t="s">
        <v>484</v>
      </c>
      <c r="K1446" s="29" t="s">
        <v>1365</v>
      </c>
      <c r="L1446" s="29" t="s">
        <v>1366</v>
      </c>
      <c r="M1446" s="39">
        <v>10.899872607127081</v>
      </c>
      <c r="N1446" s="39">
        <v>19.248235455167691</v>
      </c>
      <c r="O1446" s="29">
        <v>44197</v>
      </c>
      <c r="P1446" s="29">
        <v>44842</v>
      </c>
      <c r="Q1446" s="40">
        <v>1.7659138000000001</v>
      </c>
      <c r="R1446" s="39">
        <v>10.87555099247091</v>
      </c>
      <c r="S1446" s="39">
        <v>8.3726844626967836</v>
      </c>
      <c r="T1446" s="39">
        <v>0</v>
      </c>
      <c r="U1446" s="39">
        <v>0</v>
      </c>
      <c r="V1446" s="39">
        <v>0</v>
      </c>
      <c r="W1446" s="29" t="s">
        <v>1357</v>
      </c>
      <c r="X1446" s="29" t="s">
        <v>258</v>
      </c>
      <c r="Y1446" s="29" t="s">
        <v>1349</v>
      </c>
      <c r="Z1446" s="41" t="s">
        <v>1349</v>
      </c>
      <c r="AA1446" s="42" t="s">
        <v>1349</v>
      </c>
      <c r="AB1446" s="29" t="s">
        <v>258</v>
      </c>
      <c r="AC1446" s="29" t="s">
        <v>258</v>
      </c>
      <c r="AD1446" s="29" t="s">
        <v>265</v>
      </c>
      <c r="AE1446" s="29" t="s">
        <v>1367</v>
      </c>
      <c r="AF1446" s="29" t="s">
        <v>1368</v>
      </c>
      <c r="AG1446" s="183" t="s">
        <v>1369</v>
      </c>
      <c r="AH1446" s="29" t="s">
        <v>1413</v>
      </c>
      <c r="AI1446" s="29" t="s">
        <v>1357</v>
      </c>
      <c r="AJ1446" s="29" t="s">
        <v>258</v>
      </c>
      <c r="AK1446" s="29" t="s">
        <v>258</v>
      </c>
      <c r="AL1446" s="29" t="s">
        <v>13326</v>
      </c>
    </row>
    <row r="1447" spans="1:38" x14ac:dyDescent="0.2">
      <c r="A1447" s="35" t="s">
        <v>16</v>
      </c>
      <c r="B1447" s="36">
        <v>5763</v>
      </c>
      <c r="C1447" s="36"/>
      <c r="D1447" s="36" t="s">
        <v>1349</v>
      </c>
      <c r="E1447" s="37" t="s">
        <v>3174</v>
      </c>
      <c r="F1447" s="38" t="s">
        <v>1269</v>
      </c>
      <c r="G1447" s="38" t="s">
        <v>1271</v>
      </c>
      <c r="H1447" s="35" t="s">
        <v>1440</v>
      </c>
      <c r="I1447" s="35"/>
      <c r="J1447" s="29" t="s">
        <v>281</v>
      </c>
      <c r="K1447" s="29" t="s">
        <v>282</v>
      </c>
      <c r="L1447" s="29" t="s">
        <v>1366</v>
      </c>
      <c r="M1447" s="39">
        <v>12.515854212799683</v>
      </c>
      <c r="N1447" s="39">
        <v>62.536438056125945</v>
      </c>
      <c r="O1447" s="29">
        <v>44197</v>
      </c>
      <c r="P1447" s="29">
        <v>46022</v>
      </c>
      <c r="Q1447" s="40">
        <v>4.9965776999999996</v>
      </c>
      <c r="R1447" s="39">
        <v>12.500438056125942</v>
      </c>
      <c r="S1447" s="39">
        <v>12.500438056125942</v>
      </c>
      <c r="T1447" s="39">
        <v>12.500438056125942</v>
      </c>
      <c r="U1447" s="39">
        <v>12.534685831622177</v>
      </c>
      <c r="V1447" s="39">
        <v>12.500438056125942</v>
      </c>
      <c r="W1447" s="29" t="s">
        <v>1357</v>
      </c>
      <c r="X1447" s="29" t="s">
        <v>258</v>
      </c>
      <c r="Y1447" s="29" t="s">
        <v>1349</v>
      </c>
      <c r="Z1447" s="41" t="s">
        <v>1349</v>
      </c>
      <c r="AA1447" s="42" t="s">
        <v>1349</v>
      </c>
      <c r="AB1447" s="29" t="s">
        <v>258</v>
      </c>
      <c r="AC1447" s="29" t="s">
        <v>258</v>
      </c>
      <c r="AD1447" s="29" t="s">
        <v>265</v>
      </c>
      <c r="AE1447" s="29" t="s">
        <v>1367</v>
      </c>
      <c r="AF1447" s="29" t="s">
        <v>1368</v>
      </c>
      <c r="AG1447" s="183" t="s">
        <v>1369</v>
      </c>
      <c r="AH1447" s="29" t="s">
        <v>1356</v>
      </c>
      <c r="AI1447" s="29" t="s">
        <v>1357</v>
      </c>
      <c r="AJ1447" s="29" t="s">
        <v>258</v>
      </c>
      <c r="AK1447" s="29" t="s">
        <v>258</v>
      </c>
      <c r="AL1447" s="29" t="s">
        <v>13326</v>
      </c>
    </row>
    <row r="1448" spans="1:38" x14ac:dyDescent="0.2">
      <c r="A1448" s="35" t="s">
        <v>16</v>
      </c>
      <c r="B1448" s="36">
        <v>5764</v>
      </c>
      <c r="C1448" s="36"/>
      <c r="D1448" s="36" t="s">
        <v>1349</v>
      </c>
      <c r="E1448" s="37" t="s">
        <v>3175</v>
      </c>
      <c r="F1448" s="38" t="s">
        <v>1269</v>
      </c>
      <c r="G1448" s="38" t="s">
        <v>1273</v>
      </c>
      <c r="H1448" s="35" t="s">
        <v>1393</v>
      </c>
      <c r="I1448" s="35"/>
      <c r="J1448" s="29" t="s">
        <v>1405</v>
      </c>
      <c r="K1448" s="29" t="s">
        <v>1434</v>
      </c>
      <c r="L1448" s="29" t="s">
        <v>1394</v>
      </c>
      <c r="M1448" s="39">
        <v>26.455139426852814</v>
      </c>
      <c r="N1448" s="39">
        <v>30.275832991101982</v>
      </c>
      <c r="O1448" s="29">
        <v>44197</v>
      </c>
      <c r="P1448" s="29">
        <v>44615</v>
      </c>
      <c r="Q1448" s="40">
        <v>1.1444216</v>
      </c>
      <c r="R1448" s="39">
        <v>26.373935660506501</v>
      </c>
      <c r="S1448" s="39">
        <v>3.9018973305954825</v>
      </c>
      <c r="T1448" s="39">
        <v>0</v>
      </c>
      <c r="U1448" s="39">
        <v>0</v>
      </c>
      <c r="V1448" s="39">
        <v>0</v>
      </c>
      <c r="W1448" s="29" t="s">
        <v>1357</v>
      </c>
      <c r="X1448" s="29" t="s">
        <v>258</v>
      </c>
      <c r="Y1448" s="29" t="s">
        <v>1349</v>
      </c>
      <c r="Z1448" s="41" t="s">
        <v>1349</v>
      </c>
      <c r="AA1448" s="42" t="s">
        <v>1349</v>
      </c>
      <c r="AB1448" s="29" t="s">
        <v>258</v>
      </c>
      <c r="AC1448" s="29" t="s">
        <v>258</v>
      </c>
      <c r="AD1448" s="29" t="s">
        <v>265</v>
      </c>
      <c r="AE1448" s="29" t="s">
        <v>1367</v>
      </c>
      <c r="AF1448" s="29" t="s">
        <v>1368</v>
      </c>
      <c r="AG1448" s="183" t="s">
        <v>1369</v>
      </c>
      <c r="AH1448" s="29" t="s">
        <v>1413</v>
      </c>
      <c r="AI1448" s="29" t="s">
        <v>1357</v>
      </c>
      <c r="AJ1448" s="29" t="s">
        <v>258</v>
      </c>
      <c r="AK1448" s="29" t="s">
        <v>258</v>
      </c>
      <c r="AL1448" s="29" t="s">
        <v>13326</v>
      </c>
    </row>
    <row r="1449" spans="1:38" x14ac:dyDescent="0.2">
      <c r="A1449" s="35" t="s">
        <v>16</v>
      </c>
      <c r="B1449" s="36">
        <v>5767</v>
      </c>
      <c r="C1449" s="36"/>
      <c r="D1449" s="36" t="s">
        <v>1349</v>
      </c>
      <c r="E1449" s="37" t="s">
        <v>3176</v>
      </c>
      <c r="F1449" s="38" t="s">
        <v>1269</v>
      </c>
      <c r="G1449" s="38" t="s">
        <v>1273</v>
      </c>
      <c r="H1449" s="35" t="s">
        <v>1393</v>
      </c>
      <c r="I1449" s="35"/>
      <c r="J1449" s="29" t="s">
        <v>1371</v>
      </c>
      <c r="K1449" s="29" t="s">
        <v>1371</v>
      </c>
      <c r="L1449" s="29" t="s">
        <v>1366</v>
      </c>
      <c r="M1449" s="39">
        <v>14.640185740187414</v>
      </c>
      <c r="N1449" s="39">
        <v>19.399999999999999</v>
      </c>
      <c r="O1449" s="29">
        <v>44197</v>
      </c>
      <c r="P1449" s="29">
        <v>44681</v>
      </c>
      <c r="Q1449" s="40">
        <v>1.3251198</v>
      </c>
      <c r="R1449" s="39">
        <v>14.6</v>
      </c>
      <c r="S1449" s="39">
        <v>4.8</v>
      </c>
      <c r="T1449" s="39">
        <v>0</v>
      </c>
      <c r="U1449" s="39">
        <v>0</v>
      </c>
      <c r="V1449" s="39">
        <v>0</v>
      </c>
      <c r="W1449" s="29" t="s">
        <v>1357</v>
      </c>
      <c r="X1449" s="29" t="s">
        <v>258</v>
      </c>
      <c r="Y1449" s="29" t="s">
        <v>1349</v>
      </c>
      <c r="Z1449" s="41" t="s">
        <v>1349</v>
      </c>
      <c r="AA1449" s="42" t="s">
        <v>1349</v>
      </c>
      <c r="AB1449" s="29" t="s">
        <v>258</v>
      </c>
      <c r="AC1449" s="29" t="s">
        <v>258</v>
      </c>
      <c r="AD1449" s="29" t="s">
        <v>265</v>
      </c>
      <c r="AE1449" s="29" t="s">
        <v>1367</v>
      </c>
      <c r="AF1449" s="29" t="s">
        <v>1368</v>
      </c>
      <c r="AG1449" s="183" t="s">
        <v>1369</v>
      </c>
      <c r="AH1449" s="29" t="s">
        <v>1413</v>
      </c>
      <c r="AI1449" s="29" t="s">
        <v>1357</v>
      </c>
      <c r="AJ1449" s="29" t="s">
        <v>258</v>
      </c>
      <c r="AK1449" s="29" t="s">
        <v>258</v>
      </c>
      <c r="AL1449" s="29" t="s">
        <v>13326</v>
      </c>
    </row>
    <row r="1450" spans="1:38" x14ac:dyDescent="0.2">
      <c r="A1450" s="35" t="s">
        <v>16</v>
      </c>
      <c r="B1450" s="36">
        <v>5769</v>
      </c>
      <c r="C1450" s="36"/>
      <c r="D1450" s="36" t="s">
        <v>1349</v>
      </c>
      <c r="E1450" s="37" t="s">
        <v>3177</v>
      </c>
      <c r="F1450" s="38" t="s">
        <v>1269</v>
      </c>
      <c r="G1450" s="38" t="s">
        <v>1271</v>
      </c>
      <c r="H1450" s="35" t="s">
        <v>1440</v>
      </c>
      <c r="I1450" s="35"/>
      <c r="J1450" s="29" t="s">
        <v>1371</v>
      </c>
      <c r="K1450" s="29" t="s">
        <v>1371</v>
      </c>
      <c r="L1450" s="29" t="s">
        <v>1384</v>
      </c>
      <c r="M1450" s="39">
        <v>83.120520323633684</v>
      </c>
      <c r="N1450" s="39">
        <v>415.31813826146481</v>
      </c>
      <c r="O1450" s="29">
        <v>44197</v>
      </c>
      <c r="P1450" s="29">
        <v>46022</v>
      </c>
      <c r="Q1450" s="40">
        <v>4.9965776999999996</v>
      </c>
      <c r="R1450" s="39">
        <v>83.018138261464756</v>
      </c>
      <c r="S1450" s="39">
        <v>83.018138261464756</v>
      </c>
      <c r="T1450" s="39">
        <v>83.018138261464756</v>
      </c>
      <c r="U1450" s="39">
        <v>83.245585215605743</v>
      </c>
      <c r="V1450" s="39">
        <v>83.018138261464756</v>
      </c>
      <c r="W1450" s="29" t="s">
        <v>265</v>
      </c>
      <c r="X1450" s="29" t="s">
        <v>11773</v>
      </c>
      <c r="Y1450" s="29">
        <v>45372</v>
      </c>
      <c r="Z1450" s="41" t="s">
        <v>11761</v>
      </c>
      <c r="AA1450" s="42" t="s">
        <v>1349</v>
      </c>
      <c r="AB1450" s="29" t="s">
        <v>258</v>
      </c>
      <c r="AC1450" s="29" t="s">
        <v>258</v>
      </c>
      <c r="AD1450" s="29" t="s">
        <v>265</v>
      </c>
      <c r="AE1450" s="29" t="s">
        <v>1353</v>
      </c>
      <c r="AF1450" s="29" t="s">
        <v>1368</v>
      </c>
      <c r="AG1450" s="183" t="s">
        <v>1369</v>
      </c>
      <c r="AH1450" s="29" t="s">
        <v>1356</v>
      </c>
      <c r="AI1450" s="29" t="s">
        <v>1357</v>
      </c>
      <c r="AJ1450" s="29" t="s">
        <v>258</v>
      </c>
      <c r="AK1450" s="29" t="s">
        <v>258</v>
      </c>
      <c r="AL1450" s="29" t="s">
        <v>13327</v>
      </c>
    </row>
    <row r="1451" spans="1:38" x14ac:dyDescent="0.2">
      <c r="A1451" s="35" t="s">
        <v>16</v>
      </c>
      <c r="B1451" s="36">
        <v>5770</v>
      </c>
      <c r="C1451" s="36"/>
      <c r="D1451" s="36" t="s">
        <v>1349</v>
      </c>
      <c r="E1451" s="37" t="s">
        <v>3178</v>
      </c>
      <c r="F1451" s="38" t="s">
        <v>1262</v>
      </c>
      <c r="G1451" s="38" t="s">
        <v>1263</v>
      </c>
      <c r="H1451" s="35" t="s">
        <v>1671</v>
      </c>
      <c r="I1451" s="35"/>
      <c r="J1451" s="29" t="s">
        <v>484</v>
      </c>
      <c r="K1451" s="29" t="s">
        <v>1365</v>
      </c>
      <c r="L1451" s="29" t="s">
        <v>1366</v>
      </c>
      <c r="M1451" s="39">
        <v>31.53043643286404</v>
      </c>
      <c r="N1451" s="39">
        <v>43.508117727583844</v>
      </c>
      <c r="O1451" s="29">
        <v>44197</v>
      </c>
      <c r="P1451" s="29">
        <v>44701</v>
      </c>
      <c r="Q1451" s="40">
        <v>1.3798767999999999</v>
      </c>
      <c r="R1451" s="39">
        <v>31.446461327857634</v>
      </c>
      <c r="S1451" s="39">
        <v>12.061656399726214</v>
      </c>
      <c r="T1451" s="39">
        <v>0</v>
      </c>
      <c r="U1451" s="39">
        <v>0</v>
      </c>
      <c r="V1451" s="39">
        <v>0</v>
      </c>
      <c r="W1451" s="29" t="s">
        <v>1357</v>
      </c>
      <c r="X1451" s="29" t="s">
        <v>258</v>
      </c>
      <c r="Y1451" s="29" t="s">
        <v>1349</v>
      </c>
      <c r="Z1451" s="41" t="s">
        <v>1349</v>
      </c>
      <c r="AA1451" s="42" t="s">
        <v>1349</v>
      </c>
      <c r="AB1451" s="29" t="s">
        <v>258</v>
      </c>
      <c r="AC1451" s="29" t="s">
        <v>258</v>
      </c>
      <c r="AD1451" s="29" t="s">
        <v>265</v>
      </c>
      <c r="AE1451" s="29" t="s">
        <v>1367</v>
      </c>
      <c r="AF1451" s="29" t="s">
        <v>1368</v>
      </c>
      <c r="AG1451" s="183" t="s">
        <v>1369</v>
      </c>
      <c r="AH1451" s="29" t="s">
        <v>1413</v>
      </c>
      <c r="AI1451" s="29" t="s">
        <v>1357</v>
      </c>
      <c r="AJ1451" s="29" t="s">
        <v>258</v>
      </c>
      <c r="AK1451" s="29" t="s">
        <v>258</v>
      </c>
      <c r="AL1451" s="29" t="s">
        <v>13326</v>
      </c>
    </row>
    <row r="1452" spans="1:38" x14ac:dyDescent="0.2">
      <c r="A1452" s="35" t="s">
        <v>16</v>
      </c>
      <c r="B1452" s="36">
        <v>5771</v>
      </c>
      <c r="C1452" s="36"/>
      <c r="D1452" s="36" t="s">
        <v>1349</v>
      </c>
      <c r="E1452" s="37" t="s">
        <v>3179</v>
      </c>
      <c r="F1452" s="38" t="s">
        <v>1269</v>
      </c>
      <c r="G1452" s="38" t="s">
        <v>1271</v>
      </c>
      <c r="H1452" s="35" t="s">
        <v>1440</v>
      </c>
      <c r="I1452" s="35"/>
      <c r="J1452" s="29" t="s">
        <v>1371</v>
      </c>
      <c r="K1452" s="29" t="s">
        <v>1371</v>
      </c>
      <c r="L1452" s="29" t="s">
        <v>1384</v>
      </c>
      <c r="M1452" s="39">
        <v>42.13565691881319</v>
      </c>
      <c r="N1452" s="39">
        <v>59.410989733059552</v>
      </c>
      <c r="O1452" s="29">
        <v>44197</v>
      </c>
      <c r="P1452" s="29">
        <v>44712</v>
      </c>
      <c r="Q1452" s="40">
        <v>1.4099931999999999</v>
      </c>
      <c r="R1452" s="39">
        <v>42.025215605749487</v>
      </c>
      <c r="S1452" s="39">
        <v>17.385774127310064</v>
      </c>
      <c r="T1452" s="39">
        <v>0</v>
      </c>
      <c r="U1452" s="39">
        <v>0</v>
      </c>
      <c r="V1452" s="39">
        <v>0</v>
      </c>
      <c r="W1452" s="29" t="s">
        <v>1357</v>
      </c>
      <c r="X1452" s="29" t="s">
        <v>258</v>
      </c>
      <c r="Y1452" s="29" t="s">
        <v>1349</v>
      </c>
      <c r="Z1452" s="41" t="s">
        <v>1349</v>
      </c>
      <c r="AA1452" s="42" t="s">
        <v>1349</v>
      </c>
      <c r="AB1452" s="29" t="s">
        <v>258</v>
      </c>
      <c r="AC1452" s="29" t="s">
        <v>258</v>
      </c>
      <c r="AD1452" s="29" t="s">
        <v>265</v>
      </c>
      <c r="AE1452" s="29" t="s">
        <v>1353</v>
      </c>
      <c r="AF1452" s="29" t="s">
        <v>1368</v>
      </c>
      <c r="AG1452" s="183" t="s">
        <v>1369</v>
      </c>
      <c r="AH1452" s="29" t="s">
        <v>1413</v>
      </c>
      <c r="AI1452" s="29" t="s">
        <v>1357</v>
      </c>
      <c r="AJ1452" s="29" t="s">
        <v>258</v>
      </c>
      <c r="AK1452" s="29" t="s">
        <v>258</v>
      </c>
      <c r="AL1452" s="29" t="s">
        <v>13326</v>
      </c>
    </row>
    <row r="1453" spans="1:38" x14ac:dyDescent="0.2">
      <c r="A1453" s="35" t="s">
        <v>16</v>
      </c>
      <c r="B1453" s="36">
        <v>5773</v>
      </c>
      <c r="C1453" s="36"/>
      <c r="D1453" s="36" t="s">
        <v>1349</v>
      </c>
      <c r="E1453" s="37" t="s">
        <v>3180</v>
      </c>
      <c r="F1453" s="38" t="s">
        <v>1269</v>
      </c>
      <c r="G1453" s="38" t="s">
        <v>1445</v>
      </c>
      <c r="H1453" s="35" t="s">
        <v>357</v>
      </c>
      <c r="I1453" s="35"/>
      <c r="J1453" s="29" t="s">
        <v>1420</v>
      </c>
      <c r="K1453" s="29" t="s">
        <v>1421</v>
      </c>
      <c r="L1453" s="29" t="s">
        <v>1384</v>
      </c>
      <c r="M1453" s="39">
        <v>582.40622568467177</v>
      </c>
      <c r="N1453" s="39">
        <v>1490.8961642710472</v>
      </c>
      <c r="O1453" s="29">
        <v>44197</v>
      </c>
      <c r="P1453" s="29">
        <v>45132</v>
      </c>
      <c r="Q1453" s="40">
        <v>2.5598904999999998</v>
      </c>
      <c r="R1453" s="39">
        <v>581.38579055441483</v>
      </c>
      <c r="S1453" s="39">
        <v>581.38579055441483</v>
      </c>
      <c r="T1453" s="39">
        <v>328.12458316221768</v>
      </c>
      <c r="U1453" s="39">
        <v>0</v>
      </c>
      <c r="V1453" s="39">
        <v>0</v>
      </c>
      <c r="W1453" s="29" t="s">
        <v>265</v>
      </c>
      <c r="X1453" s="29" t="s">
        <v>11773</v>
      </c>
      <c r="Y1453" s="29">
        <v>45223</v>
      </c>
      <c r="Z1453" s="41" t="s">
        <v>11758</v>
      </c>
      <c r="AA1453" s="42" t="s">
        <v>1349</v>
      </c>
      <c r="AB1453" s="29" t="s">
        <v>258</v>
      </c>
      <c r="AC1453" s="29" t="s">
        <v>258</v>
      </c>
      <c r="AD1453" s="29" t="s">
        <v>265</v>
      </c>
      <c r="AE1453" s="29" t="s">
        <v>1353</v>
      </c>
      <c r="AF1453" s="29" t="s">
        <v>1368</v>
      </c>
      <c r="AG1453" s="183" t="s">
        <v>1369</v>
      </c>
      <c r="AH1453" s="29" t="s">
        <v>1356</v>
      </c>
      <c r="AI1453" s="29" t="s">
        <v>1357</v>
      </c>
      <c r="AJ1453" s="29" t="s">
        <v>258</v>
      </c>
      <c r="AK1453" s="29" t="s">
        <v>258</v>
      </c>
      <c r="AL1453" s="29" t="s">
        <v>13327</v>
      </c>
    </row>
    <row r="1454" spans="1:38" x14ac:dyDescent="0.2">
      <c r="A1454" s="35" t="s">
        <v>16</v>
      </c>
      <c r="B1454" s="36">
        <v>5774</v>
      </c>
      <c r="C1454" s="36"/>
      <c r="D1454" s="36" t="s">
        <v>1349</v>
      </c>
      <c r="E1454" s="37" t="s">
        <v>3181</v>
      </c>
      <c r="F1454" s="38" t="s">
        <v>1269</v>
      </c>
      <c r="G1454" s="38" t="s">
        <v>1271</v>
      </c>
      <c r="H1454" s="35" t="s">
        <v>1440</v>
      </c>
      <c r="I1454" s="35"/>
      <c r="J1454" s="29" t="s">
        <v>1371</v>
      </c>
      <c r="K1454" s="29" t="s">
        <v>1371</v>
      </c>
      <c r="L1454" s="29" t="s">
        <v>1384</v>
      </c>
      <c r="M1454" s="39">
        <v>82.214023887723798</v>
      </c>
      <c r="N1454" s="39">
        <v>410.78875838466803</v>
      </c>
      <c r="O1454" s="29">
        <v>44197</v>
      </c>
      <c r="P1454" s="29">
        <v>46022</v>
      </c>
      <c r="Q1454" s="40">
        <v>4.9965776999999996</v>
      </c>
      <c r="R1454" s="39">
        <v>82.112758384668027</v>
      </c>
      <c r="S1454" s="39">
        <v>82.112758384668027</v>
      </c>
      <c r="T1454" s="39">
        <v>82.112758384668027</v>
      </c>
      <c r="U1454" s="39">
        <v>82.337724845995893</v>
      </c>
      <c r="V1454" s="39">
        <v>82.112758384668027</v>
      </c>
      <c r="W1454" s="29" t="s">
        <v>265</v>
      </c>
      <c r="X1454" s="29" t="s">
        <v>11773</v>
      </c>
      <c r="Y1454" s="29">
        <v>45372</v>
      </c>
      <c r="Z1454" s="41" t="s">
        <v>11761</v>
      </c>
      <c r="AA1454" s="42" t="s">
        <v>1349</v>
      </c>
      <c r="AB1454" s="29" t="s">
        <v>258</v>
      </c>
      <c r="AC1454" s="29" t="s">
        <v>258</v>
      </c>
      <c r="AD1454" s="29" t="s">
        <v>265</v>
      </c>
      <c r="AE1454" s="29" t="s">
        <v>1353</v>
      </c>
      <c r="AF1454" s="29" t="s">
        <v>1368</v>
      </c>
      <c r="AG1454" s="183" t="s">
        <v>1369</v>
      </c>
      <c r="AH1454" s="29" t="s">
        <v>1356</v>
      </c>
      <c r="AI1454" s="29" t="s">
        <v>1357</v>
      </c>
      <c r="AJ1454" s="29" t="s">
        <v>258</v>
      </c>
      <c r="AK1454" s="29" t="s">
        <v>258</v>
      </c>
      <c r="AL1454" s="29" t="s">
        <v>13327</v>
      </c>
    </row>
    <row r="1455" spans="1:38" x14ac:dyDescent="0.2">
      <c r="A1455" s="35" t="s">
        <v>16</v>
      </c>
      <c r="B1455" s="36">
        <v>5777</v>
      </c>
      <c r="C1455" s="36"/>
      <c r="D1455" s="36" t="s">
        <v>1349</v>
      </c>
      <c r="E1455" s="37" t="s">
        <v>3182</v>
      </c>
      <c r="F1455" s="38" t="s">
        <v>1269</v>
      </c>
      <c r="G1455" s="38" t="s">
        <v>1273</v>
      </c>
      <c r="H1455" s="35" t="s">
        <v>1393</v>
      </c>
      <c r="I1455" s="35"/>
      <c r="J1455" s="29" t="s">
        <v>1371</v>
      </c>
      <c r="K1455" s="29" t="s">
        <v>1371</v>
      </c>
      <c r="L1455" s="29" t="s">
        <v>1384</v>
      </c>
      <c r="M1455" s="39">
        <v>80.575034275225562</v>
      </c>
      <c r="N1455" s="39">
        <v>93.314825462012323</v>
      </c>
      <c r="O1455" s="29">
        <v>44197</v>
      </c>
      <c r="P1455" s="29">
        <v>44620</v>
      </c>
      <c r="Q1455" s="40">
        <v>1.1581109000000001</v>
      </c>
      <c r="R1455" s="39">
        <v>80.329979466119099</v>
      </c>
      <c r="S1455" s="39">
        <v>12.984845995893224</v>
      </c>
      <c r="T1455" s="39">
        <v>0</v>
      </c>
      <c r="U1455" s="39">
        <v>0</v>
      </c>
      <c r="V1455" s="39">
        <v>0</v>
      </c>
      <c r="W1455" s="29" t="s">
        <v>265</v>
      </c>
      <c r="X1455" s="29" t="s">
        <v>11773</v>
      </c>
      <c r="Y1455" s="29">
        <v>45222</v>
      </c>
      <c r="Z1455" s="41" t="s">
        <v>11758</v>
      </c>
      <c r="AA1455" s="42" t="s">
        <v>1349</v>
      </c>
      <c r="AB1455" s="29" t="s">
        <v>258</v>
      </c>
      <c r="AC1455" s="29" t="s">
        <v>258</v>
      </c>
      <c r="AD1455" s="29" t="s">
        <v>265</v>
      </c>
      <c r="AE1455" s="29" t="s">
        <v>1353</v>
      </c>
      <c r="AF1455" s="29" t="s">
        <v>1368</v>
      </c>
      <c r="AG1455" s="183" t="s">
        <v>1369</v>
      </c>
      <c r="AH1455" s="29" t="s">
        <v>1413</v>
      </c>
      <c r="AI1455" s="29" t="s">
        <v>1357</v>
      </c>
      <c r="AJ1455" s="29" t="s">
        <v>258</v>
      </c>
      <c r="AK1455" s="29" t="s">
        <v>258</v>
      </c>
      <c r="AL1455" s="29" t="s">
        <v>13327</v>
      </c>
    </row>
    <row r="1456" spans="1:38" x14ac:dyDescent="0.2">
      <c r="A1456" s="35" t="s">
        <v>16</v>
      </c>
      <c r="B1456" s="36">
        <v>5778</v>
      </c>
      <c r="C1456" s="36"/>
      <c r="D1456" s="36" t="s">
        <v>1349</v>
      </c>
      <c r="E1456" s="37" t="s">
        <v>3183</v>
      </c>
      <c r="F1456" s="38" t="s">
        <v>1269</v>
      </c>
      <c r="G1456" s="38" t="s">
        <v>1273</v>
      </c>
      <c r="H1456" s="35" t="s">
        <v>1393</v>
      </c>
      <c r="I1456" s="35"/>
      <c r="J1456" s="29" t="s">
        <v>263</v>
      </c>
      <c r="K1456" s="29" t="s">
        <v>2407</v>
      </c>
      <c r="L1456" s="29" t="s">
        <v>2709</v>
      </c>
      <c r="M1456" s="39">
        <v>10.173358681828059</v>
      </c>
      <c r="N1456" s="39">
        <v>12.645325119780972</v>
      </c>
      <c r="O1456" s="29">
        <v>44197</v>
      </c>
      <c r="P1456" s="29">
        <v>44651</v>
      </c>
      <c r="Q1456" s="40">
        <v>1.2429843</v>
      </c>
      <c r="R1456" s="39">
        <v>10.144052019164956</v>
      </c>
      <c r="S1456" s="39">
        <v>2.5012731006160163</v>
      </c>
      <c r="T1456" s="39">
        <v>0</v>
      </c>
      <c r="U1456" s="39">
        <v>0</v>
      </c>
      <c r="V1456" s="39">
        <v>0</v>
      </c>
      <c r="W1456" s="29" t="s">
        <v>1357</v>
      </c>
      <c r="X1456" s="29" t="s">
        <v>258</v>
      </c>
      <c r="Y1456" s="29" t="s">
        <v>1349</v>
      </c>
      <c r="Z1456" s="41" t="s">
        <v>1349</v>
      </c>
      <c r="AA1456" s="42" t="s">
        <v>1349</v>
      </c>
      <c r="AB1456" s="29" t="s">
        <v>258</v>
      </c>
      <c r="AC1456" s="29" t="s">
        <v>258</v>
      </c>
      <c r="AD1456" s="29" t="s">
        <v>258</v>
      </c>
      <c r="AE1456" s="29" t="s">
        <v>1367</v>
      </c>
      <c r="AF1456" s="29" t="s">
        <v>2409</v>
      </c>
      <c r="AG1456" s="183" t="s">
        <v>2410</v>
      </c>
      <c r="AH1456" s="29" t="s">
        <v>1413</v>
      </c>
      <c r="AI1456" s="29" t="s">
        <v>1357</v>
      </c>
      <c r="AJ1456" s="29" t="s">
        <v>258</v>
      </c>
      <c r="AK1456" s="29" t="s">
        <v>258</v>
      </c>
      <c r="AL1456" s="29" t="s">
        <v>13326</v>
      </c>
    </row>
    <row r="1457" spans="1:38" x14ac:dyDescent="0.2">
      <c r="A1457" s="35" t="s">
        <v>16</v>
      </c>
      <c r="B1457" s="36">
        <v>5779</v>
      </c>
      <c r="C1457" s="36"/>
      <c r="D1457" s="36" t="s">
        <v>1349</v>
      </c>
      <c r="E1457" s="37" t="s">
        <v>3184</v>
      </c>
      <c r="F1457" s="38" t="s">
        <v>1269</v>
      </c>
      <c r="G1457" s="38" t="s">
        <v>1445</v>
      </c>
      <c r="H1457" s="35" t="s">
        <v>12095</v>
      </c>
      <c r="I1457" s="35"/>
      <c r="J1457" s="29" t="s">
        <v>1405</v>
      </c>
      <c r="K1457" s="29" t="s">
        <v>1424</v>
      </c>
      <c r="L1457" s="29" t="s">
        <v>1394</v>
      </c>
      <c r="M1457" s="39">
        <v>22.014152127099059</v>
      </c>
      <c r="N1457" s="39">
        <v>34.716364134154688</v>
      </c>
      <c r="O1457" s="29">
        <v>44197</v>
      </c>
      <c r="P1457" s="29">
        <v>44773</v>
      </c>
      <c r="Q1457" s="40">
        <v>1.5770021000000001</v>
      </c>
      <c r="R1457" s="39">
        <v>21.960958247775494</v>
      </c>
      <c r="S1457" s="39">
        <v>12.755405886379192</v>
      </c>
      <c r="T1457" s="39">
        <v>0</v>
      </c>
      <c r="U1457" s="39">
        <v>0</v>
      </c>
      <c r="V1457" s="39">
        <v>0</v>
      </c>
      <c r="W1457" s="29" t="s">
        <v>1357</v>
      </c>
      <c r="X1457" s="29" t="s">
        <v>258</v>
      </c>
      <c r="Y1457" s="29" t="s">
        <v>1349</v>
      </c>
      <c r="Z1457" s="41" t="s">
        <v>1349</v>
      </c>
      <c r="AA1457" s="42" t="s">
        <v>1349</v>
      </c>
      <c r="AB1457" s="29" t="s">
        <v>258</v>
      </c>
      <c r="AC1457" s="29" t="s">
        <v>258</v>
      </c>
      <c r="AD1457" s="29" t="s">
        <v>265</v>
      </c>
      <c r="AE1457" s="29" t="s">
        <v>1367</v>
      </c>
      <c r="AF1457" s="29" t="s">
        <v>1368</v>
      </c>
      <c r="AG1457" s="183" t="s">
        <v>1369</v>
      </c>
      <c r="AH1457" s="29" t="s">
        <v>1413</v>
      </c>
      <c r="AI1457" s="29" t="s">
        <v>1357</v>
      </c>
      <c r="AJ1457" s="29" t="s">
        <v>258</v>
      </c>
      <c r="AK1457" s="29" t="s">
        <v>258</v>
      </c>
      <c r="AL1457" s="29" t="s">
        <v>13326</v>
      </c>
    </row>
    <row r="1458" spans="1:38" x14ac:dyDescent="0.2">
      <c r="A1458" s="35" t="s">
        <v>16</v>
      </c>
      <c r="B1458" s="36">
        <v>5781</v>
      </c>
      <c r="C1458" s="36"/>
      <c r="D1458" s="36" t="s">
        <v>1349</v>
      </c>
      <c r="E1458" s="37" t="s">
        <v>3185</v>
      </c>
      <c r="F1458" s="38" t="s">
        <v>1269</v>
      </c>
      <c r="G1458" s="38" t="s">
        <v>1271</v>
      </c>
      <c r="H1458" s="35" t="s">
        <v>1440</v>
      </c>
      <c r="I1458" s="35"/>
      <c r="J1458" s="29" t="s">
        <v>1371</v>
      </c>
      <c r="K1458" s="29" t="s">
        <v>1371</v>
      </c>
      <c r="L1458" s="29" t="s">
        <v>1384</v>
      </c>
      <c r="M1458" s="39">
        <v>92.621445445464545</v>
      </c>
      <c r="N1458" s="39">
        <v>107.26590554414786</v>
      </c>
      <c r="O1458" s="29">
        <v>44197</v>
      </c>
      <c r="P1458" s="29">
        <v>44620</v>
      </c>
      <c r="Q1458" s="40">
        <v>1.1581109000000001</v>
      </c>
      <c r="R1458" s="39">
        <v>92.339753593429165</v>
      </c>
      <c r="S1458" s="39">
        <v>14.926151950718687</v>
      </c>
      <c r="T1458" s="39">
        <v>0</v>
      </c>
      <c r="U1458" s="39">
        <v>0</v>
      </c>
      <c r="V1458" s="39">
        <v>0</v>
      </c>
      <c r="W1458" s="29" t="s">
        <v>1357</v>
      </c>
      <c r="X1458" s="29" t="s">
        <v>258</v>
      </c>
      <c r="Y1458" s="29" t="s">
        <v>1349</v>
      </c>
      <c r="Z1458" s="41" t="s">
        <v>1349</v>
      </c>
      <c r="AA1458" s="42" t="s">
        <v>1349</v>
      </c>
      <c r="AB1458" s="29" t="s">
        <v>258</v>
      </c>
      <c r="AC1458" s="29" t="s">
        <v>258</v>
      </c>
      <c r="AD1458" s="29" t="s">
        <v>265</v>
      </c>
      <c r="AE1458" s="29" t="s">
        <v>1353</v>
      </c>
      <c r="AF1458" s="29" t="s">
        <v>1368</v>
      </c>
      <c r="AG1458" s="183" t="s">
        <v>1369</v>
      </c>
      <c r="AH1458" s="29" t="s">
        <v>1413</v>
      </c>
      <c r="AI1458" s="29" t="s">
        <v>1357</v>
      </c>
      <c r="AJ1458" s="29" t="s">
        <v>258</v>
      </c>
      <c r="AK1458" s="29" t="s">
        <v>258</v>
      </c>
      <c r="AL1458" s="29" t="s">
        <v>13326</v>
      </c>
    </row>
    <row r="1459" spans="1:38" x14ac:dyDescent="0.2">
      <c r="A1459" s="35" t="s">
        <v>16</v>
      </c>
      <c r="B1459" s="36">
        <v>5785</v>
      </c>
      <c r="C1459" s="36"/>
      <c r="D1459" s="36" t="s">
        <v>1349</v>
      </c>
      <c r="E1459" s="37" t="s">
        <v>3186</v>
      </c>
      <c r="F1459" s="38" t="s">
        <v>1269</v>
      </c>
      <c r="G1459" s="38" t="s">
        <v>1445</v>
      </c>
      <c r="H1459" s="35" t="s">
        <v>357</v>
      </c>
      <c r="I1459" s="35"/>
      <c r="J1459" s="29" t="s">
        <v>1420</v>
      </c>
      <c r="K1459" s="29" t="s">
        <v>1421</v>
      </c>
      <c r="L1459" s="29" t="s">
        <v>1384</v>
      </c>
      <c r="M1459" s="39">
        <v>582.10278418254461</v>
      </c>
      <c r="N1459" s="39">
        <v>2908.521790554415</v>
      </c>
      <c r="O1459" s="29">
        <v>44197</v>
      </c>
      <c r="P1459" s="29">
        <v>46022</v>
      </c>
      <c r="Q1459" s="40">
        <v>4.9965776999999996</v>
      </c>
      <c r="R1459" s="39">
        <v>581.38579055441483</v>
      </c>
      <c r="S1459" s="39">
        <v>581.38579055441483</v>
      </c>
      <c r="T1459" s="39">
        <v>581.38579055441483</v>
      </c>
      <c r="U1459" s="39">
        <v>582.97862833675561</v>
      </c>
      <c r="V1459" s="39">
        <v>581.38579055441483</v>
      </c>
      <c r="W1459" s="29" t="s">
        <v>1357</v>
      </c>
      <c r="X1459" s="29" t="s">
        <v>258</v>
      </c>
      <c r="Y1459" s="29" t="s">
        <v>1349</v>
      </c>
      <c r="Z1459" s="41" t="s">
        <v>1349</v>
      </c>
      <c r="AA1459" s="42" t="s">
        <v>1349</v>
      </c>
      <c r="AB1459" s="29" t="s">
        <v>258</v>
      </c>
      <c r="AC1459" s="29" t="s">
        <v>258</v>
      </c>
      <c r="AD1459" s="29" t="s">
        <v>265</v>
      </c>
      <c r="AE1459" s="29" t="s">
        <v>1353</v>
      </c>
      <c r="AF1459" s="29" t="s">
        <v>1368</v>
      </c>
      <c r="AG1459" s="183" t="s">
        <v>1369</v>
      </c>
      <c r="AH1459" s="29" t="s">
        <v>1356</v>
      </c>
      <c r="AI1459" s="29" t="s">
        <v>1357</v>
      </c>
      <c r="AJ1459" s="29" t="s">
        <v>258</v>
      </c>
      <c r="AK1459" s="29" t="s">
        <v>258</v>
      </c>
      <c r="AL1459" s="29" t="s">
        <v>13326</v>
      </c>
    </row>
    <row r="1460" spans="1:38" x14ac:dyDescent="0.2">
      <c r="A1460" s="35" t="s">
        <v>16</v>
      </c>
      <c r="B1460" s="36">
        <v>5790</v>
      </c>
      <c r="C1460" s="36"/>
      <c r="D1460" s="36" t="s">
        <v>1349</v>
      </c>
      <c r="E1460" s="37" t="s">
        <v>3187</v>
      </c>
      <c r="F1460" s="38" t="s">
        <v>1269</v>
      </c>
      <c r="G1460" s="38" t="s">
        <v>1273</v>
      </c>
      <c r="H1460" s="35" t="s">
        <v>1393</v>
      </c>
      <c r="I1460" s="35"/>
      <c r="J1460" s="29" t="s">
        <v>1371</v>
      </c>
      <c r="K1460" s="29" t="s">
        <v>1371</v>
      </c>
      <c r="L1460" s="29" t="s">
        <v>1366</v>
      </c>
      <c r="M1460" s="39">
        <v>26.848030218207978</v>
      </c>
      <c r="N1460" s="39">
        <v>37.855540041067762</v>
      </c>
      <c r="O1460" s="29">
        <v>44197</v>
      </c>
      <c r="P1460" s="29">
        <v>44712</v>
      </c>
      <c r="Q1460" s="40">
        <v>1.4099931999999999</v>
      </c>
      <c r="R1460" s="39">
        <v>26.777659137577</v>
      </c>
      <c r="S1460" s="39">
        <v>11.07788090349076</v>
      </c>
      <c r="T1460" s="39">
        <v>0</v>
      </c>
      <c r="U1460" s="39">
        <v>0</v>
      </c>
      <c r="V1460" s="39">
        <v>0</v>
      </c>
      <c r="W1460" s="29" t="s">
        <v>1357</v>
      </c>
      <c r="X1460" s="29" t="s">
        <v>258</v>
      </c>
      <c r="Y1460" s="29" t="s">
        <v>1349</v>
      </c>
      <c r="Z1460" s="41" t="s">
        <v>1349</v>
      </c>
      <c r="AA1460" s="42" t="s">
        <v>1349</v>
      </c>
      <c r="AB1460" s="29" t="s">
        <v>258</v>
      </c>
      <c r="AC1460" s="29" t="s">
        <v>258</v>
      </c>
      <c r="AD1460" s="29" t="s">
        <v>265</v>
      </c>
      <c r="AE1460" s="29" t="s">
        <v>1367</v>
      </c>
      <c r="AF1460" s="29" t="s">
        <v>1368</v>
      </c>
      <c r="AG1460" s="183" t="s">
        <v>1369</v>
      </c>
      <c r="AH1460" s="29" t="s">
        <v>1413</v>
      </c>
      <c r="AI1460" s="29" t="s">
        <v>1357</v>
      </c>
      <c r="AJ1460" s="29" t="s">
        <v>258</v>
      </c>
      <c r="AK1460" s="29" t="s">
        <v>258</v>
      </c>
      <c r="AL1460" s="29" t="s">
        <v>13326</v>
      </c>
    </row>
    <row r="1461" spans="1:38" x14ac:dyDescent="0.2">
      <c r="A1461" s="35" t="s">
        <v>16</v>
      </c>
      <c r="B1461" s="36">
        <v>5791</v>
      </c>
      <c r="C1461" s="36"/>
      <c r="D1461" s="36" t="s">
        <v>1349</v>
      </c>
      <c r="E1461" s="37" t="s">
        <v>3188</v>
      </c>
      <c r="F1461" s="38" t="s">
        <v>1269</v>
      </c>
      <c r="G1461" s="38" t="s">
        <v>1271</v>
      </c>
      <c r="H1461" s="35" t="s">
        <v>1440</v>
      </c>
      <c r="I1461" s="35"/>
      <c r="J1461" s="29" t="s">
        <v>1371</v>
      </c>
      <c r="K1461" s="29" t="s">
        <v>1371</v>
      </c>
      <c r="L1461" s="29" t="s">
        <v>1384</v>
      </c>
      <c r="M1461" s="39">
        <v>73.491246924961985</v>
      </c>
      <c r="N1461" s="39">
        <v>367.20472553045857</v>
      </c>
      <c r="O1461" s="29">
        <v>44197</v>
      </c>
      <c r="P1461" s="29">
        <v>46022</v>
      </c>
      <c r="Q1461" s="40">
        <v>4.9965776999999996</v>
      </c>
      <c r="R1461" s="39">
        <v>73.400725530458587</v>
      </c>
      <c r="S1461" s="39">
        <v>73.400725530458587</v>
      </c>
      <c r="T1461" s="39">
        <v>73.400725530458587</v>
      </c>
      <c r="U1461" s="39">
        <v>73.601823408624227</v>
      </c>
      <c r="V1461" s="39">
        <v>73.400725530458587</v>
      </c>
      <c r="W1461" s="29" t="s">
        <v>265</v>
      </c>
      <c r="X1461" s="29" t="s">
        <v>11773</v>
      </c>
      <c r="Y1461" s="29">
        <v>45275</v>
      </c>
      <c r="Z1461" s="41" t="s">
        <v>11760</v>
      </c>
      <c r="AA1461" s="42" t="s">
        <v>1349</v>
      </c>
      <c r="AB1461" s="29" t="s">
        <v>258</v>
      </c>
      <c r="AC1461" s="29" t="s">
        <v>258</v>
      </c>
      <c r="AD1461" s="29" t="s">
        <v>265</v>
      </c>
      <c r="AE1461" s="29" t="s">
        <v>1353</v>
      </c>
      <c r="AF1461" s="29" t="s">
        <v>1368</v>
      </c>
      <c r="AG1461" s="183" t="s">
        <v>1369</v>
      </c>
      <c r="AH1461" s="29" t="s">
        <v>1356</v>
      </c>
      <c r="AI1461" s="29" t="s">
        <v>1357</v>
      </c>
      <c r="AJ1461" s="29" t="s">
        <v>258</v>
      </c>
      <c r="AK1461" s="29" t="s">
        <v>258</v>
      </c>
      <c r="AL1461" s="29" t="s">
        <v>13327</v>
      </c>
    </row>
    <row r="1462" spans="1:38" x14ac:dyDescent="0.2">
      <c r="A1462" s="35" t="s">
        <v>16</v>
      </c>
      <c r="B1462" s="36">
        <v>5794</v>
      </c>
      <c r="C1462" s="36"/>
      <c r="D1462" s="36" t="s">
        <v>1349</v>
      </c>
      <c r="E1462" s="37" t="s">
        <v>3189</v>
      </c>
      <c r="F1462" s="38" t="s">
        <v>1269</v>
      </c>
      <c r="G1462" s="38" t="s">
        <v>1273</v>
      </c>
      <c r="H1462" s="35" t="s">
        <v>1393</v>
      </c>
      <c r="I1462" s="35"/>
      <c r="J1462" s="29" t="s">
        <v>1371</v>
      </c>
      <c r="K1462" s="29" t="s">
        <v>1371</v>
      </c>
      <c r="L1462" s="29" t="s">
        <v>1366</v>
      </c>
      <c r="M1462" s="39">
        <v>13.626462428980645</v>
      </c>
      <c r="N1462" s="39">
        <v>68.085678302532514</v>
      </c>
      <c r="O1462" s="29">
        <v>44197</v>
      </c>
      <c r="P1462" s="29">
        <v>46022</v>
      </c>
      <c r="Q1462" s="40">
        <v>4.9965776999999996</v>
      </c>
      <c r="R1462" s="39">
        <v>13.609678302532512</v>
      </c>
      <c r="S1462" s="39">
        <v>13.609678302532512</v>
      </c>
      <c r="T1462" s="39">
        <v>13.609678302532512</v>
      </c>
      <c r="U1462" s="39">
        <v>13.646965092402464</v>
      </c>
      <c r="V1462" s="39">
        <v>13.609678302532512</v>
      </c>
      <c r="W1462" s="29" t="s">
        <v>265</v>
      </c>
      <c r="X1462" s="29" t="s">
        <v>11773</v>
      </c>
      <c r="Y1462" s="29">
        <v>45290</v>
      </c>
      <c r="Z1462" s="41" t="s">
        <v>11760</v>
      </c>
      <c r="AA1462" s="42" t="s">
        <v>1349</v>
      </c>
      <c r="AB1462" s="29" t="s">
        <v>258</v>
      </c>
      <c r="AC1462" s="29" t="s">
        <v>258</v>
      </c>
      <c r="AD1462" s="29" t="s">
        <v>265</v>
      </c>
      <c r="AE1462" s="29" t="s">
        <v>1367</v>
      </c>
      <c r="AF1462" s="29" t="s">
        <v>1368</v>
      </c>
      <c r="AG1462" s="183" t="s">
        <v>1369</v>
      </c>
      <c r="AH1462" s="29" t="s">
        <v>1356</v>
      </c>
      <c r="AI1462" s="29" t="s">
        <v>1357</v>
      </c>
      <c r="AJ1462" s="29" t="s">
        <v>258</v>
      </c>
      <c r="AK1462" s="29" t="s">
        <v>258</v>
      </c>
      <c r="AL1462" s="29" t="s">
        <v>13327</v>
      </c>
    </row>
    <row r="1463" spans="1:38" x14ac:dyDescent="0.2">
      <c r="A1463" s="35" t="s">
        <v>16</v>
      </c>
      <c r="B1463" s="36">
        <v>5800</v>
      </c>
      <c r="C1463" s="36"/>
      <c r="D1463" s="36" t="s">
        <v>1349</v>
      </c>
      <c r="E1463" s="37" t="s">
        <v>3190</v>
      </c>
      <c r="F1463" s="38" t="s">
        <v>1269</v>
      </c>
      <c r="G1463" s="38" t="s">
        <v>1271</v>
      </c>
      <c r="H1463" s="35" t="s">
        <v>1440</v>
      </c>
      <c r="I1463" s="35"/>
      <c r="J1463" s="29" t="s">
        <v>1371</v>
      </c>
      <c r="K1463" s="29" t="s">
        <v>1371</v>
      </c>
      <c r="L1463" s="29" t="s">
        <v>1384</v>
      </c>
      <c r="M1463" s="39">
        <v>84.815448538237774</v>
      </c>
      <c r="N1463" s="39">
        <v>423.78697878165644</v>
      </c>
      <c r="O1463" s="29">
        <v>44197</v>
      </c>
      <c r="P1463" s="29">
        <v>46022</v>
      </c>
      <c r="Q1463" s="40">
        <v>4.9965776999999996</v>
      </c>
      <c r="R1463" s="39">
        <v>84.710978781656408</v>
      </c>
      <c r="S1463" s="39">
        <v>84.710978781656408</v>
      </c>
      <c r="T1463" s="39">
        <v>84.710978781656408</v>
      </c>
      <c r="U1463" s="39">
        <v>84.943063655030798</v>
      </c>
      <c r="V1463" s="39">
        <v>84.710978781656408</v>
      </c>
      <c r="W1463" s="29" t="s">
        <v>265</v>
      </c>
      <c r="X1463" s="29" t="s">
        <v>11773</v>
      </c>
      <c r="Y1463" s="29">
        <v>45275</v>
      </c>
      <c r="Z1463" s="41" t="s">
        <v>11760</v>
      </c>
      <c r="AA1463" s="42" t="s">
        <v>1349</v>
      </c>
      <c r="AB1463" s="29" t="s">
        <v>258</v>
      </c>
      <c r="AC1463" s="29" t="s">
        <v>258</v>
      </c>
      <c r="AD1463" s="29" t="s">
        <v>265</v>
      </c>
      <c r="AE1463" s="29" t="s">
        <v>1353</v>
      </c>
      <c r="AF1463" s="29" t="s">
        <v>1368</v>
      </c>
      <c r="AG1463" s="183" t="s">
        <v>1369</v>
      </c>
      <c r="AH1463" s="29" t="s">
        <v>1356</v>
      </c>
      <c r="AI1463" s="29" t="s">
        <v>1357</v>
      </c>
      <c r="AJ1463" s="29" t="s">
        <v>258</v>
      </c>
      <c r="AK1463" s="29" t="s">
        <v>258</v>
      </c>
      <c r="AL1463" s="29" t="s">
        <v>13327</v>
      </c>
    </row>
    <row r="1464" spans="1:38" x14ac:dyDescent="0.2">
      <c r="A1464" s="35" t="s">
        <v>16</v>
      </c>
      <c r="B1464" s="36">
        <v>5803</v>
      </c>
      <c r="C1464" s="36"/>
      <c r="D1464" s="36" t="s">
        <v>1349</v>
      </c>
      <c r="E1464" s="37" t="s">
        <v>3191</v>
      </c>
      <c r="F1464" s="38" t="s">
        <v>1269</v>
      </c>
      <c r="G1464" s="38" t="s">
        <v>1273</v>
      </c>
      <c r="H1464" s="35" t="s">
        <v>1393</v>
      </c>
      <c r="I1464" s="35"/>
      <c r="J1464" s="29" t="s">
        <v>1405</v>
      </c>
      <c r="K1464" s="29" t="s">
        <v>1434</v>
      </c>
      <c r="L1464" s="29" t="s">
        <v>1366</v>
      </c>
      <c r="M1464" s="39">
        <v>38.692338477979071</v>
      </c>
      <c r="N1464" s="39">
        <v>46.293092402464062</v>
      </c>
      <c r="O1464" s="29">
        <v>44197</v>
      </c>
      <c r="P1464" s="29">
        <v>44634</v>
      </c>
      <c r="Q1464" s="40">
        <v>1.1964408</v>
      </c>
      <c r="R1464" s="39">
        <v>38.577577002053388</v>
      </c>
      <c r="S1464" s="39">
        <v>7.7155154004106778</v>
      </c>
      <c r="T1464" s="39">
        <v>0</v>
      </c>
      <c r="U1464" s="39">
        <v>0</v>
      </c>
      <c r="V1464" s="39">
        <v>0</v>
      </c>
      <c r="W1464" s="29" t="s">
        <v>1357</v>
      </c>
      <c r="X1464" s="29" t="s">
        <v>258</v>
      </c>
      <c r="Y1464" s="29" t="s">
        <v>1349</v>
      </c>
      <c r="Z1464" s="41" t="s">
        <v>1349</v>
      </c>
      <c r="AA1464" s="42" t="s">
        <v>1349</v>
      </c>
      <c r="AB1464" s="29" t="s">
        <v>258</v>
      </c>
      <c r="AC1464" s="29" t="s">
        <v>258</v>
      </c>
      <c r="AD1464" s="29" t="s">
        <v>265</v>
      </c>
      <c r="AE1464" s="29" t="s">
        <v>1367</v>
      </c>
      <c r="AF1464" s="29" t="s">
        <v>1368</v>
      </c>
      <c r="AG1464" s="183" t="s">
        <v>1369</v>
      </c>
      <c r="AH1464" s="29" t="s">
        <v>1413</v>
      </c>
      <c r="AI1464" s="29" t="s">
        <v>1357</v>
      </c>
      <c r="AJ1464" s="29" t="s">
        <v>258</v>
      </c>
      <c r="AK1464" s="29" t="s">
        <v>258</v>
      </c>
      <c r="AL1464" s="29" t="s">
        <v>13326</v>
      </c>
    </row>
    <row r="1465" spans="1:38" x14ac:dyDescent="0.2">
      <c r="A1465" s="35" t="s">
        <v>16</v>
      </c>
      <c r="B1465" s="36">
        <v>5808</v>
      </c>
      <c r="C1465" s="36"/>
      <c r="D1465" s="36" t="s">
        <v>1349</v>
      </c>
      <c r="E1465" s="37" t="s">
        <v>3192</v>
      </c>
      <c r="F1465" s="38" t="s">
        <v>1269</v>
      </c>
      <c r="G1465" s="38" t="s">
        <v>1271</v>
      </c>
      <c r="H1465" s="35" t="s">
        <v>1440</v>
      </c>
      <c r="I1465" s="35"/>
      <c r="J1465" s="29" t="s">
        <v>1371</v>
      </c>
      <c r="K1465" s="29" t="s">
        <v>1371</v>
      </c>
      <c r="L1465" s="29" t="s">
        <v>1384</v>
      </c>
      <c r="M1465" s="39">
        <v>208.3180838213882</v>
      </c>
      <c r="N1465" s="39">
        <v>1040.877492128679</v>
      </c>
      <c r="O1465" s="29">
        <v>44197</v>
      </c>
      <c r="P1465" s="29">
        <v>46022</v>
      </c>
      <c r="Q1465" s="40">
        <v>4.9965776999999996</v>
      </c>
      <c r="R1465" s="39">
        <v>208.06149212867899</v>
      </c>
      <c r="S1465" s="39">
        <v>208.06149212867899</v>
      </c>
      <c r="T1465" s="39">
        <v>208.06149212867899</v>
      </c>
      <c r="U1465" s="39">
        <v>208.63152361396305</v>
      </c>
      <c r="V1465" s="39">
        <v>208.06149212867899</v>
      </c>
      <c r="W1465" s="29" t="s">
        <v>265</v>
      </c>
      <c r="X1465" s="29" t="s">
        <v>11773</v>
      </c>
      <c r="Y1465" s="29">
        <v>45258</v>
      </c>
      <c r="Z1465" s="41" t="s">
        <v>11759</v>
      </c>
      <c r="AA1465" s="42" t="s">
        <v>1349</v>
      </c>
      <c r="AB1465" s="29" t="s">
        <v>258</v>
      </c>
      <c r="AC1465" s="29" t="s">
        <v>258</v>
      </c>
      <c r="AD1465" s="29" t="s">
        <v>265</v>
      </c>
      <c r="AE1465" s="29" t="s">
        <v>1353</v>
      </c>
      <c r="AF1465" s="29" t="s">
        <v>1368</v>
      </c>
      <c r="AG1465" s="183" t="s">
        <v>1369</v>
      </c>
      <c r="AH1465" s="29" t="s">
        <v>1356</v>
      </c>
      <c r="AI1465" s="29" t="s">
        <v>1357</v>
      </c>
      <c r="AJ1465" s="29" t="s">
        <v>258</v>
      </c>
      <c r="AK1465" s="29" t="s">
        <v>258</v>
      </c>
      <c r="AL1465" s="29" t="s">
        <v>13327</v>
      </c>
    </row>
    <row r="1466" spans="1:38" x14ac:dyDescent="0.2">
      <c r="A1466" s="35" t="s">
        <v>16</v>
      </c>
      <c r="B1466" s="36">
        <v>5809</v>
      </c>
      <c r="C1466" s="36"/>
      <c r="D1466" s="36" t="s">
        <v>1349</v>
      </c>
      <c r="E1466" s="37" t="s">
        <v>3193</v>
      </c>
      <c r="F1466" s="38" t="s">
        <v>1269</v>
      </c>
      <c r="G1466" s="38" t="s">
        <v>1271</v>
      </c>
      <c r="H1466" s="35" t="s">
        <v>1440</v>
      </c>
      <c r="I1466" s="35"/>
      <c r="J1466" s="29" t="s">
        <v>1371</v>
      </c>
      <c r="K1466" s="29" t="s">
        <v>1371</v>
      </c>
      <c r="L1466" s="29" t="s">
        <v>1384</v>
      </c>
      <c r="M1466" s="39">
        <v>93.131002488399901</v>
      </c>
      <c r="N1466" s="39">
        <v>465.33629021218343</v>
      </c>
      <c r="O1466" s="29">
        <v>44197</v>
      </c>
      <c r="P1466" s="29">
        <v>46022</v>
      </c>
      <c r="Q1466" s="40">
        <v>4.9965776999999996</v>
      </c>
      <c r="R1466" s="39">
        <v>93.016290212183435</v>
      </c>
      <c r="S1466" s="39">
        <v>93.016290212183435</v>
      </c>
      <c r="T1466" s="39">
        <v>93.016290212183435</v>
      </c>
      <c r="U1466" s="39">
        <v>93.271129363449688</v>
      </c>
      <c r="V1466" s="39">
        <v>93.016290212183435</v>
      </c>
      <c r="W1466" s="29" t="s">
        <v>265</v>
      </c>
      <c r="X1466" s="29" t="s">
        <v>11773</v>
      </c>
      <c r="Y1466" s="29">
        <v>45275</v>
      </c>
      <c r="Z1466" s="41" t="s">
        <v>11760</v>
      </c>
      <c r="AA1466" s="42" t="s">
        <v>1349</v>
      </c>
      <c r="AB1466" s="29" t="s">
        <v>258</v>
      </c>
      <c r="AC1466" s="29" t="s">
        <v>258</v>
      </c>
      <c r="AD1466" s="29" t="s">
        <v>265</v>
      </c>
      <c r="AE1466" s="29" t="s">
        <v>1353</v>
      </c>
      <c r="AF1466" s="29" t="s">
        <v>1368</v>
      </c>
      <c r="AG1466" s="183" t="s">
        <v>1369</v>
      </c>
      <c r="AH1466" s="29" t="s">
        <v>1356</v>
      </c>
      <c r="AI1466" s="29" t="s">
        <v>1357</v>
      </c>
      <c r="AJ1466" s="29" t="s">
        <v>258</v>
      </c>
      <c r="AK1466" s="29" t="s">
        <v>258</v>
      </c>
      <c r="AL1466" s="29" t="s">
        <v>13327</v>
      </c>
    </row>
    <row r="1467" spans="1:38" x14ac:dyDescent="0.2">
      <c r="A1467" s="35" t="s">
        <v>16</v>
      </c>
      <c r="B1467" s="36">
        <v>5814</v>
      </c>
      <c r="C1467" s="36"/>
      <c r="D1467" s="36" t="s">
        <v>1349</v>
      </c>
      <c r="E1467" s="37" t="s">
        <v>3194</v>
      </c>
      <c r="F1467" s="38" t="s">
        <v>1269</v>
      </c>
      <c r="G1467" s="38" t="s">
        <v>1273</v>
      </c>
      <c r="H1467" s="35" t="s">
        <v>1393</v>
      </c>
      <c r="I1467" s="35"/>
      <c r="J1467" s="29" t="s">
        <v>1371</v>
      </c>
      <c r="K1467" s="29" t="s">
        <v>1371</v>
      </c>
      <c r="L1467" s="29" t="s">
        <v>1366</v>
      </c>
      <c r="M1467" s="39">
        <v>14.950904990744137</v>
      </c>
      <c r="N1467" s="39">
        <v>34.138412046543465</v>
      </c>
      <c r="O1467" s="29">
        <v>44197</v>
      </c>
      <c r="P1467" s="29">
        <v>45031</v>
      </c>
      <c r="Q1467" s="40">
        <v>2.2833676000000001</v>
      </c>
      <c r="R1467" s="39">
        <v>14.922778918548939</v>
      </c>
      <c r="S1467" s="39">
        <v>14.922778918548939</v>
      </c>
      <c r="T1467" s="39">
        <v>4.2928542094455846</v>
      </c>
      <c r="U1467" s="39">
        <v>0</v>
      </c>
      <c r="V1467" s="39">
        <v>0</v>
      </c>
      <c r="W1467" s="29" t="s">
        <v>265</v>
      </c>
      <c r="X1467" s="29" t="s">
        <v>11773</v>
      </c>
      <c r="Y1467" s="29">
        <v>45260</v>
      </c>
      <c r="Z1467" s="41" t="s">
        <v>11759</v>
      </c>
      <c r="AA1467" s="42" t="s">
        <v>1349</v>
      </c>
      <c r="AB1467" s="29" t="s">
        <v>258</v>
      </c>
      <c r="AC1467" s="29" t="s">
        <v>258</v>
      </c>
      <c r="AD1467" s="29" t="s">
        <v>265</v>
      </c>
      <c r="AE1467" s="29" t="s">
        <v>1367</v>
      </c>
      <c r="AF1467" s="29" t="s">
        <v>1368</v>
      </c>
      <c r="AG1467" s="183" t="s">
        <v>1369</v>
      </c>
      <c r="AH1467" s="29" t="s">
        <v>1413</v>
      </c>
      <c r="AI1467" s="29" t="s">
        <v>1357</v>
      </c>
      <c r="AJ1467" s="29" t="s">
        <v>258</v>
      </c>
      <c r="AK1467" s="29" t="s">
        <v>258</v>
      </c>
      <c r="AL1467" s="29" t="s">
        <v>13327</v>
      </c>
    </row>
    <row r="1468" spans="1:38" x14ac:dyDescent="0.2">
      <c r="A1468" s="35" t="s">
        <v>16</v>
      </c>
      <c r="B1468" s="36">
        <v>5817</v>
      </c>
      <c r="C1468" s="36"/>
      <c r="D1468" s="36" t="s">
        <v>1349</v>
      </c>
      <c r="E1468" s="37" t="s">
        <v>3195</v>
      </c>
      <c r="F1468" s="38" t="s">
        <v>1269</v>
      </c>
      <c r="G1468" s="38" t="s">
        <v>1273</v>
      </c>
      <c r="H1468" s="35" t="s">
        <v>1393</v>
      </c>
      <c r="I1468" s="35"/>
      <c r="J1468" s="29" t="s">
        <v>1371</v>
      </c>
      <c r="K1468" s="29" t="s">
        <v>1371</v>
      </c>
      <c r="L1468" s="29" t="s">
        <v>1366</v>
      </c>
      <c r="M1468" s="39">
        <v>12.773259475191125</v>
      </c>
      <c r="N1468" s="39">
        <v>15.772046543463381</v>
      </c>
      <c r="O1468" s="29">
        <v>44197</v>
      </c>
      <c r="P1468" s="29">
        <v>44648</v>
      </c>
      <c r="Q1468" s="40">
        <v>1.2347707000000001</v>
      </c>
      <c r="R1468" s="39">
        <v>12.736276522929499</v>
      </c>
      <c r="S1468" s="39">
        <v>3.0357700205338807</v>
      </c>
      <c r="T1468" s="39">
        <v>0</v>
      </c>
      <c r="U1468" s="39">
        <v>0</v>
      </c>
      <c r="V1468" s="39">
        <v>0</v>
      </c>
      <c r="W1468" s="29" t="s">
        <v>1357</v>
      </c>
      <c r="X1468" s="29" t="s">
        <v>258</v>
      </c>
      <c r="Y1468" s="29" t="s">
        <v>1349</v>
      </c>
      <c r="Z1468" s="41" t="s">
        <v>1349</v>
      </c>
      <c r="AA1468" s="42" t="s">
        <v>1349</v>
      </c>
      <c r="AB1468" s="29" t="s">
        <v>258</v>
      </c>
      <c r="AC1468" s="29" t="s">
        <v>258</v>
      </c>
      <c r="AD1468" s="29" t="s">
        <v>265</v>
      </c>
      <c r="AE1468" s="29" t="s">
        <v>1367</v>
      </c>
      <c r="AF1468" s="29" t="s">
        <v>1368</v>
      </c>
      <c r="AG1468" s="183" t="s">
        <v>1369</v>
      </c>
      <c r="AH1468" s="29" t="s">
        <v>1413</v>
      </c>
      <c r="AI1468" s="29" t="s">
        <v>1357</v>
      </c>
      <c r="AJ1468" s="29" t="s">
        <v>258</v>
      </c>
      <c r="AK1468" s="29" t="s">
        <v>258</v>
      </c>
      <c r="AL1468" s="29" t="s">
        <v>13326</v>
      </c>
    </row>
    <row r="1469" spans="1:38" x14ac:dyDescent="0.2">
      <c r="A1469" s="35" t="s">
        <v>16</v>
      </c>
      <c r="B1469" s="36">
        <v>5821</v>
      </c>
      <c r="C1469" s="36"/>
      <c r="D1469" s="36" t="s">
        <v>1349</v>
      </c>
      <c r="E1469" s="37" t="s">
        <v>3196</v>
      </c>
      <c r="F1469" s="38" t="s">
        <v>1269</v>
      </c>
      <c r="G1469" s="38" t="s">
        <v>1273</v>
      </c>
      <c r="H1469" s="35" t="s">
        <v>1393</v>
      </c>
      <c r="I1469" s="35"/>
      <c r="J1469" s="29" t="s">
        <v>1371</v>
      </c>
      <c r="K1469" s="29" t="s">
        <v>1371</v>
      </c>
      <c r="L1469" s="29" t="s">
        <v>1366</v>
      </c>
      <c r="M1469" s="39">
        <v>12.266931261556389</v>
      </c>
      <c r="N1469" s="39">
        <v>14.206466803559206</v>
      </c>
      <c r="O1469" s="29">
        <v>44197</v>
      </c>
      <c r="P1469" s="29">
        <v>44620</v>
      </c>
      <c r="Q1469" s="40">
        <v>1.1581109000000001</v>
      </c>
      <c r="R1469" s="39">
        <v>12.22962354551677</v>
      </c>
      <c r="S1469" s="39">
        <v>1.9768432580424367</v>
      </c>
      <c r="T1469" s="39">
        <v>0</v>
      </c>
      <c r="U1469" s="39">
        <v>0</v>
      </c>
      <c r="V1469" s="39">
        <v>0</v>
      </c>
      <c r="W1469" s="29" t="s">
        <v>265</v>
      </c>
      <c r="X1469" s="29" t="s">
        <v>11773</v>
      </c>
      <c r="Y1469" s="29">
        <v>45191</v>
      </c>
      <c r="Z1469" s="41" t="s">
        <v>11757</v>
      </c>
      <c r="AA1469" s="42" t="s">
        <v>1349</v>
      </c>
      <c r="AB1469" s="29" t="s">
        <v>258</v>
      </c>
      <c r="AC1469" s="29" t="s">
        <v>258</v>
      </c>
      <c r="AD1469" s="29" t="s">
        <v>265</v>
      </c>
      <c r="AE1469" s="29" t="s">
        <v>1367</v>
      </c>
      <c r="AF1469" s="29" t="s">
        <v>1368</v>
      </c>
      <c r="AG1469" s="183" t="s">
        <v>1369</v>
      </c>
      <c r="AH1469" s="29" t="s">
        <v>1413</v>
      </c>
      <c r="AI1469" s="29" t="s">
        <v>1357</v>
      </c>
      <c r="AJ1469" s="29" t="s">
        <v>258</v>
      </c>
      <c r="AK1469" s="29" t="s">
        <v>258</v>
      </c>
      <c r="AL1469" s="29" t="s">
        <v>13327</v>
      </c>
    </row>
    <row r="1470" spans="1:38" x14ac:dyDescent="0.2">
      <c r="A1470" s="35" t="s">
        <v>16</v>
      </c>
      <c r="B1470" s="36">
        <v>5824</v>
      </c>
      <c r="C1470" s="36"/>
      <c r="D1470" s="36" t="s">
        <v>1349</v>
      </c>
      <c r="E1470" s="37" t="s">
        <v>3197</v>
      </c>
      <c r="F1470" s="38" t="s">
        <v>1269</v>
      </c>
      <c r="G1470" s="38" t="s">
        <v>1273</v>
      </c>
      <c r="H1470" s="35" t="s">
        <v>1393</v>
      </c>
      <c r="I1470" s="35"/>
      <c r="J1470" s="29" t="s">
        <v>1506</v>
      </c>
      <c r="K1470" s="29" t="s">
        <v>2911</v>
      </c>
      <c r="L1470" s="29" t="s">
        <v>2337</v>
      </c>
      <c r="M1470" s="39">
        <v>34.948466053576126</v>
      </c>
      <c r="N1470" s="39">
        <v>40.952616016427108</v>
      </c>
      <c r="O1470" s="29">
        <v>44197</v>
      </c>
      <c r="P1470" s="29">
        <v>44625</v>
      </c>
      <c r="Q1470" s="40">
        <v>1.1718001</v>
      </c>
      <c r="R1470" s="39">
        <v>34.843134839151261</v>
      </c>
      <c r="S1470" s="39">
        <v>6.1094811772758382</v>
      </c>
      <c r="T1470" s="39">
        <v>0</v>
      </c>
      <c r="U1470" s="39">
        <v>0</v>
      </c>
      <c r="V1470" s="39">
        <v>0</v>
      </c>
      <c r="W1470" s="29" t="s">
        <v>265</v>
      </c>
      <c r="X1470" s="29" t="s">
        <v>11773</v>
      </c>
      <c r="Y1470" s="29">
        <v>45279</v>
      </c>
      <c r="Z1470" s="41" t="s">
        <v>11760</v>
      </c>
      <c r="AA1470" s="42" t="s">
        <v>1349</v>
      </c>
      <c r="AB1470" s="29" t="s">
        <v>258</v>
      </c>
      <c r="AC1470" s="29" t="s">
        <v>258</v>
      </c>
      <c r="AD1470" s="29" t="s">
        <v>258</v>
      </c>
      <c r="AE1470" s="29" t="s">
        <v>1367</v>
      </c>
      <c r="AF1470" s="29" t="s">
        <v>1462</v>
      </c>
      <c r="AG1470" s="183" t="s">
        <v>1463</v>
      </c>
      <c r="AH1470" s="29" t="s">
        <v>1413</v>
      </c>
      <c r="AI1470" s="29" t="s">
        <v>1357</v>
      </c>
      <c r="AJ1470" s="29" t="s">
        <v>258</v>
      </c>
      <c r="AK1470" s="29" t="s">
        <v>258</v>
      </c>
      <c r="AL1470" s="29" t="s">
        <v>13327</v>
      </c>
    </row>
    <row r="1471" spans="1:38" x14ac:dyDescent="0.2">
      <c r="A1471" s="35" t="s">
        <v>16</v>
      </c>
      <c r="B1471" s="36">
        <v>5827</v>
      </c>
      <c r="C1471" s="36"/>
      <c r="D1471" s="36" t="s">
        <v>1349</v>
      </c>
      <c r="E1471" s="37" t="s">
        <v>3198</v>
      </c>
      <c r="F1471" s="38" t="s">
        <v>1269</v>
      </c>
      <c r="G1471" s="38" t="s">
        <v>1274</v>
      </c>
      <c r="H1471" s="35" t="s">
        <v>2334</v>
      </c>
      <c r="I1471" s="35"/>
      <c r="J1471" s="29" t="s">
        <v>274</v>
      </c>
      <c r="K1471" s="29" t="s">
        <v>1446</v>
      </c>
      <c r="L1471" s="29" t="s">
        <v>3199</v>
      </c>
      <c r="M1471" s="39">
        <v>95.398480976995089</v>
      </c>
      <c r="N1471" s="39">
        <v>182.30838603696097</v>
      </c>
      <c r="O1471" s="29">
        <v>44197</v>
      </c>
      <c r="P1471" s="29">
        <v>44895</v>
      </c>
      <c r="Q1471" s="40">
        <v>1.9110198</v>
      </c>
      <c r="R1471" s="39">
        <v>95.196796714579051</v>
      </c>
      <c r="S1471" s="39">
        <v>87.111589322381931</v>
      </c>
      <c r="T1471" s="39">
        <v>0</v>
      </c>
      <c r="U1471" s="39">
        <v>0</v>
      </c>
      <c r="V1471" s="39">
        <v>0</v>
      </c>
      <c r="W1471" s="29" t="s">
        <v>265</v>
      </c>
      <c r="X1471" s="29" t="s">
        <v>11773</v>
      </c>
      <c r="Y1471" s="29">
        <v>45286</v>
      </c>
      <c r="Z1471" s="41" t="s">
        <v>11760</v>
      </c>
      <c r="AA1471" s="42" t="s">
        <v>1349</v>
      </c>
      <c r="AB1471" s="29" t="s">
        <v>258</v>
      </c>
      <c r="AC1471" s="29" t="s">
        <v>258</v>
      </c>
      <c r="AD1471" s="29" t="s">
        <v>258</v>
      </c>
      <c r="AE1471" s="29" t="s">
        <v>1353</v>
      </c>
      <c r="AF1471" s="29" t="s">
        <v>1448</v>
      </c>
      <c r="AG1471" s="183" t="s">
        <v>1449</v>
      </c>
      <c r="AH1471" s="29" t="s">
        <v>1413</v>
      </c>
      <c r="AI1471" s="29" t="s">
        <v>1357</v>
      </c>
      <c r="AJ1471" s="29" t="s">
        <v>258</v>
      </c>
      <c r="AK1471" s="29" t="s">
        <v>258</v>
      </c>
      <c r="AL1471" s="29" t="s">
        <v>13327</v>
      </c>
    </row>
    <row r="1472" spans="1:38" x14ac:dyDescent="0.2">
      <c r="A1472" s="35" t="s">
        <v>16</v>
      </c>
      <c r="B1472" s="36">
        <v>5828</v>
      </c>
      <c r="C1472" s="36"/>
      <c r="D1472" s="36" t="s">
        <v>1349</v>
      </c>
      <c r="E1472" s="37" t="s">
        <v>3200</v>
      </c>
      <c r="F1472" s="38" t="s">
        <v>1269</v>
      </c>
      <c r="G1472" s="38" t="s">
        <v>1271</v>
      </c>
      <c r="H1472" s="35" t="s">
        <v>1440</v>
      </c>
      <c r="I1472" s="35"/>
      <c r="J1472" s="29" t="s">
        <v>322</v>
      </c>
      <c r="K1472" s="29" t="s">
        <v>2251</v>
      </c>
      <c r="L1472" s="29" t="s">
        <v>1596</v>
      </c>
      <c r="M1472" s="39">
        <v>135.20808051507251</v>
      </c>
      <c r="N1472" s="39">
        <v>229.14113620807666</v>
      </c>
      <c r="O1472" s="29">
        <v>44197</v>
      </c>
      <c r="P1472" s="29">
        <v>44816</v>
      </c>
      <c r="Q1472" s="40">
        <v>1.6947296000000001</v>
      </c>
      <c r="R1472" s="39">
        <v>134.89760438056126</v>
      </c>
      <c r="S1472" s="39">
        <v>94.243531827515412</v>
      </c>
      <c r="T1472" s="39">
        <v>0</v>
      </c>
      <c r="U1472" s="39">
        <v>0</v>
      </c>
      <c r="V1472" s="39">
        <v>0</v>
      </c>
      <c r="W1472" s="29" t="s">
        <v>1357</v>
      </c>
      <c r="X1472" s="29" t="s">
        <v>258</v>
      </c>
      <c r="Y1472" s="29" t="s">
        <v>1349</v>
      </c>
      <c r="Z1472" s="41" t="s">
        <v>1349</v>
      </c>
      <c r="AA1472" s="42" t="s">
        <v>1349</v>
      </c>
      <c r="AB1472" s="29" t="s">
        <v>258</v>
      </c>
      <c r="AC1472" s="29" t="s">
        <v>258</v>
      </c>
      <c r="AD1472" s="29" t="s">
        <v>258</v>
      </c>
      <c r="AE1472" s="29" t="s">
        <v>1353</v>
      </c>
      <c r="AF1472" s="29" t="s">
        <v>1378</v>
      </c>
      <c r="AG1472" s="183" t="s">
        <v>1379</v>
      </c>
      <c r="AH1472" s="29" t="s">
        <v>1413</v>
      </c>
      <c r="AI1472" s="29" t="s">
        <v>1357</v>
      </c>
      <c r="AJ1472" s="29" t="s">
        <v>258</v>
      </c>
      <c r="AK1472" s="29" t="s">
        <v>258</v>
      </c>
      <c r="AL1472" s="29" t="s">
        <v>13326</v>
      </c>
    </row>
    <row r="1473" spans="1:38" x14ac:dyDescent="0.2">
      <c r="A1473" s="35" t="s">
        <v>16</v>
      </c>
      <c r="B1473" s="36">
        <v>5831</v>
      </c>
      <c r="C1473" s="36"/>
      <c r="D1473" s="36" t="s">
        <v>1349</v>
      </c>
      <c r="E1473" s="37" t="s">
        <v>3201</v>
      </c>
      <c r="F1473" s="38" t="s">
        <v>1266</v>
      </c>
      <c r="G1473" s="38" t="s">
        <v>1268</v>
      </c>
      <c r="H1473" s="35" t="s">
        <v>669</v>
      </c>
      <c r="I1473" s="35"/>
      <c r="J1473" s="29" t="s">
        <v>484</v>
      </c>
      <c r="K1473" s="29" t="s">
        <v>1365</v>
      </c>
      <c r="L1473" s="29" t="s">
        <v>1563</v>
      </c>
      <c r="M1473" s="39">
        <v>27.358982939866863</v>
      </c>
      <c r="N1473" s="39">
        <v>136.70128405201919</v>
      </c>
      <c r="O1473" s="29">
        <v>44197</v>
      </c>
      <c r="P1473" s="29">
        <v>46022</v>
      </c>
      <c r="Q1473" s="40">
        <v>4.9965776999999996</v>
      </c>
      <c r="R1473" s="39">
        <v>27.325284052019168</v>
      </c>
      <c r="S1473" s="39">
        <v>27.325284052019168</v>
      </c>
      <c r="T1473" s="39">
        <v>27.325284052019168</v>
      </c>
      <c r="U1473" s="39">
        <v>27.400147843942506</v>
      </c>
      <c r="V1473" s="39">
        <v>27.325284052019168</v>
      </c>
      <c r="W1473" s="29" t="s">
        <v>265</v>
      </c>
      <c r="X1473" s="29" t="s">
        <v>11773</v>
      </c>
      <c r="Y1473" s="29">
        <v>45222</v>
      </c>
      <c r="Z1473" s="41" t="s">
        <v>11758</v>
      </c>
      <c r="AA1473" s="42" t="s">
        <v>1349</v>
      </c>
      <c r="AB1473" s="29" t="s">
        <v>258</v>
      </c>
      <c r="AC1473" s="29" t="s">
        <v>258</v>
      </c>
      <c r="AD1473" s="29" t="s">
        <v>258</v>
      </c>
      <c r="AE1473" s="29" t="s">
        <v>1353</v>
      </c>
      <c r="AF1473" s="29" t="s">
        <v>1368</v>
      </c>
      <c r="AG1473" s="183" t="s">
        <v>1369</v>
      </c>
      <c r="AH1473" s="29" t="s">
        <v>1356</v>
      </c>
      <c r="AI1473" s="29" t="s">
        <v>1357</v>
      </c>
      <c r="AJ1473" s="29" t="s">
        <v>258</v>
      </c>
      <c r="AK1473" s="29" t="s">
        <v>258</v>
      </c>
      <c r="AL1473" s="29" t="s">
        <v>13327</v>
      </c>
    </row>
    <row r="1474" spans="1:38" x14ac:dyDescent="0.2">
      <c r="A1474" s="35" t="s">
        <v>16</v>
      </c>
      <c r="B1474" s="36">
        <v>5835</v>
      </c>
      <c r="C1474" s="36"/>
      <c r="D1474" s="36" t="s">
        <v>1349</v>
      </c>
      <c r="E1474" s="37" t="s">
        <v>3202</v>
      </c>
      <c r="F1474" s="38" t="s">
        <v>1269</v>
      </c>
      <c r="G1474" s="38" t="s">
        <v>1273</v>
      </c>
      <c r="H1474" s="35" t="s">
        <v>1393</v>
      </c>
      <c r="I1474" s="35"/>
      <c r="J1474" s="29" t="s">
        <v>1506</v>
      </c>
      <c r="K1474" s="29" t="s">
        <v>1507</v>
      </c>
      <c r="L1474" s="29" t="s">
        <v>2337</v>
      </c>
      <c r="M1474" s="39">
        <v>19.231049608688522</v>
      </c>
      <c r="N1474" s="39">
        <v>34.802803559206026</v>
      </c>
      <c r="O1474" s="29">
        <v>44197</v>
      </c>
      <c r="P1474" s="29">
        <v>44858</v>
      </c>
      <c r="Q1474" s="40">
        <v>1.8097194000000001</v>
      </c>
      <c r="R1474" s="39">
        <v>19.188856947296376</v>
      </c>
      <c r="S1474" s="39">
        <v>15.613946611909652</v>
      </c>
      <c r="T1474" s="39">
        <v>0</v>
      </c>
      <c r="U1474" s="39">
        <v>0</v>
      </c>
      <c r="V1474" s="39">
        <v>0</v>
      </c>
      <c r="W1474" s="29" t="s">
        <v>1357</v>
      </c>
      <c r="X1474" s="29" t="s">
        <v>258</v>
      </c>
      <c r="Y1474" s="29" t="s">
        <v>1349</v>
      </c>
      <c r="Z1474" s="41" t="s">
        <v>1349</v>
      </c>
      <c r="AA1474" s="42" t="s">
        <v>1349</v>
      </c>
      <c r="AB1474" s="29" t="s">
        <v>258</v>
      </c>
      <c r="AC1474" s="29" t="s">
        <v>258</v>
      </c>
      <c r="AD1474" s="29" t="s">
        <v>258</v>
      </c>
      <c r="AE1474" s="29" t="s">
        <v>1367</v>
      </c>
      <c r="AF1474" s="29" t="s">
        <v>1462</v>
      </c>
      <c r="AG1474" s="183" t="s">
        <v>1463</v>
      </c>
      <c r="AH1474" s="29" t="s">
        <v>1413</v>
      </c>
      <c r="AI1474" s="29" t="s">
        <v>1357</v>
      </c>
      <c r="AJ1474" s="29" t="s">
        <v>258</v>
      </c>
      <c r="AK1474" s="29" t="s">
        <v>258</v>
      </c>
      <c r="AL1474" s="29" t="s">
        <v>13326</v>
      </c>
    </row>
    <row r="1475" spans="1:38" x14ac:dyDescent="0.2">
      <c r="A1475" s="35" t="s">
        <v>16</v>
      </c>
      <c r="B1475" s="36">
        <v>5838</v>
      </c>
      <c r="C1475" s="36"/>
      <c r="D1475" s="36" t="s">
        <v>1349</v>
      </c>
      <c r="E1475" s="37" t="s">
        <v>3203</v>
      </c>
      <c r="F1475" s="38" t="s">
        <v>1269</v>
      </c>
      <c r="G1475" s="38" t="s">
        <v>1271</v>
      </c>
      <c r="H1475" s="35" t="s">
        <v>1440</v>
      </c>
      <c r="I1475" s="35"/>
      <c r="J1475" s="29" t="s">
        <v>484</v>
      </c>
      <c r="K1475" s="29" t="s">
        <v>1551</v>
      </c>
      <c r="L1475" s="29" t="s">
        <v>1384</v>
      </c>
      <c r="M1475" s="39">
        <v>57.172309982699396</v>
      </c>
      <c r="N1475" s="39">
        <v>285.66588911704315</v>
      </c>
      <c r="O1475" s="29">
        <v>44197</v>
      </c>
      <c r="P1475" s="29">
        <v>46022</v>
      </c>
      <c r="Q1475" s="40">
        <v>4.9965776999999996</v>
      </c>
      <c r="R1475" s="39">
        <v>57.101889117043122</v>
      </c>
      <c r="S1475" s="39">
        <v>57.101889117043122</v>
      </c>
      <c r="T1475" s="39">
        <v>57.101889117043122</v>
      </c>
      <c r="U1475" s="39">
        <v>57.258332648870635</v>
      </c>
      <c r="V1475" s="39">
        <v>57.101889117043122</v>
      </c>
      <c r="W1475" s="29" t="s">
        <v>1357</v>
      </c>
      <c r="X1475" s="29" t="s">
        <v>258</v>
      </c>
      <c r="Y1475" s="29" t="s">
        <v>1349</v>
      </c>
      <c r="Z1475" s="41" t="s">
        <v>1349</v>
      </c>
      <c r="AA1475" s="42" t="s">
        <v>1349</v>
      </c>
      <c r="AB1475" s="29" t="s">
        <v>258</v>
      </c>
      <c r="AC1475" s="29" t="s">
        <v>258</v>
      </c>
      <c r="AD1475" s="29" t="s">
        <v>265</v>
      </c>
      <c r="AE1475" s="29" t="s">
        <v>1353</v>
      </c>
      <c r="AF1475" s="29" t="s">
        <v>1368</v>
      </c>
      <c r="AG1475" s="183" t="s">
        <v>1369</v>
      </c>
      <c r="AH1475" s="29" t="s">
        <v>1356</v>
      </c>
      <c r="AI1475" s="29" t="s">
        <v>1357</v>
      </c>
      <c r="AJ1475" s="29" t="s">
        <v>258</v>
      </c>
      <c r="AK1475" s="29" t="s">
        <v>258</v>
      </c>
      <c r="AL1475" s="29" t="s">
        <v>13326</v>
      </c>
    </row>
    <row r="1476" spans="1:38" x14ac:dyDescent="0.2">
      <c r="A1476" s="35" t="s">
        <v>16</v>
      </c>
      <c r="B1476" s="36">
        <v>5839</v>
      </c>
      <c r="C1476" s="36"/>
      <c r="D1476" s="36" t="s">
        <v>1349</v>
      </c>
      <c r="E1476" s="37" t="s">
        <v>3204</v>
      </c>
      <c r="F1476" s="38" t="s">
        <v>1269</v>
      </c>
      <c r="G1476" s="38" t="s">
        <v>1271</v>
      </c>
      <c r="H1476" s="35" t="s">
        <v>1440</v>
      </c>
      <c r="I1476" s="35"/>
      <c r="J1476" s="29" t="s">
        <v>1371</v>
      </c>
      <c r="K1476" s="29" t="s">
        <v>1371</v>
      </c>
      <c r="L1476" s="29" t="s">
        <v>1384</v>
      </c>
      <c r="M1476" s="39">
        <v>76.711010203944269</v>
      </c>
      <c r="N1476" s="39">
        <v>383.29252292950036</v>
      </c>
      <c r="O1476" s="29">
        <v>44197</v>
      </c>
      <c r="P1476" s="29">
        <v>46022</v>
      </c>
      <c r="Q1476" s="40">
        <v>4.9965776999999996</v>
      </c>
      <c r="R1476" s="39">
        <v>76.616522929500334</v>
      </c>
      <c r="S1476" s="39">
        <v>76.616522929500334</v>
      </c>
      <c r="T1476" s="39">
        <v>76.616522929500334</v>
      </c>
      <c r="U1476" s="39">
        <v>76.826431211498971</v>
      </c>
      <c r="V1476" s="39">
        <v>76.616522929500334</v>
      </c>
      <c r="W1476" s="29" t="s">
        <v>265</v>
      </c>
      <c r="X1476" s="29" t="s">
        <v>11773</v>
      </c>
      <c r="Y1476" s="29">
        <v>45259</v>
      </c>
      <c r="Z1476" s="41" t="s">
        <v>11759</v>
      </c>
      <c r="AA1476" s="42" t="s">
        <v>1349</v>
      </c>
      <c r="AB1476" s="29" t="s">
        <v>258</v>
      </c>
      <c r="AC1476" s="29" t="s">
        <v>258</v>
      </c>
      <c r="AD1476" s="29" t="s">
        <v>265</v>
      </c>
      <c r="AE1476" s="29" t="s">
        <v>1353</v>
      </c>
      <c r="AF1476" s="29" t="s">
        <v>1368</v>
      </c>
      <c r="AG1476" s="183" t="s">
        <v>1369</v>
      </c>
      <c r="AH1476" s="29" t="s">
        <v>1356</v>
      </c>
      <c r="AI1476" s="29" t="s">
        <v>1357</v>
      </c>
      <c r="AJ1476" s="29" t="s">
        <v>258</v>
      </c>
      <c r="AK1476" s="29" t="s">
        <v>258</v>
      </c>
      <c r="AL1476" s="29" t="s">
        <v>13327</v>
      </c>
    </row>
    <row r="1477" spans="1:38" x14ac:dyDescent="0.2">
      <c r="A1477" s="35" t="s">
        <v>16</v>
      </c>
      <c r="B1477" s="36">
        <v>5842</v>
      </c>
      <c r="C1477" s="36"/>
      <c r="D1477" s="36" t="s">
        <v>1349</v>
      </c>
      <c r="E1477" s="37" t="s">
        <v>3205</v>
      </c>
      <c r="F1477" s="38" t="s">
        <v>1275</v>
      </c>
      <c r="G1477" s="38" t="s">
        <v>1276</v>
      </c>
      <c r="H1477" s="35" t="s">
        <v>1123</v>
      </c>
      <c r="I1477" s="35"/>
      <c r="J1477" s="29" t="s">
        <v>1405</v>
      </c>
      <c r="K1477" s="29" t="s">
        <v>2485</v>
      </c>
      <c r="L1477" s="29" t="s">
        <v>1596</v>
      </c>
      <c r="M1477" s="39">
        <v>27.384513358361136</v>
      </c>
      <c r="N1477" s="39">
        <v>54.656563997262154</v>
      </c>
      <c r="O1477" s="29">
        <v>44197</v>
      </c>
      <c r="P1477" s="29">
        <v>44926</v>
      </c>
      <c r="Q1477" s="40">
        <v>1.9958932</v>
      </c>
      <c r="R1477" s="39">
        <v>27.328281998631077</v>
      </c>
      <c r="S1477" s="39">
        <v>27.328281998631077</v>
      </c>
      <c r="T1477" s="39">
        <v>0</v>
      </c>
      <c r="U1477" s="39">
        <v>0</v>
      </c>
      <c r="V1477" s="39">
        <v>0</v>
      </c>
      <c r="W1477" s="29" t="s">
        <v>1357</v>
      </c>
      <c r="X1477" s="29" t="s">
        <v>258</v>
      </c>
      <c r="Y1477" s="29" t="s">
        <v>1349</v>
      </c>
      <c r="Z1477" s="41" t="s">
        <v>1349</v>
      </c>
      <c r="AA1477" s="42" t="s">
        <v>1349</v>
      </c>
      <c r="AB1477" s="29" t="s">
        <v>258</v>
      </c>
      <c r="AC1477" s="29" t="s">
        <v>258</v>
      </c>
      <c r="AD1477" s="29" t="s">
        <v>258</v>
      </c>
      <c r="AE1477" s="29" t="s">
        <v>1353</v>
      </c>
      <c r="AF1477" s="29" t="s">
        <v>1378</v>
      </c>
      <c r="AG1477" s="183" t="s">
        <v>1379</v>
      </c>
      <c r="AH1477" s="29" t="s">
        <v>1413</v>
      </c>
      <c r="AI1477" s="29" t="s">
        <v>1357</v>
      </c>
      <c r="AJ1477" s="29" t="s">
        <v>258</v>
      </c>
      <c r="AK1477" s="29" t="s">
        <v>258</v>
      </c>
      <c r="AL1477" s="29" t="s">
        <v>13326</v>
      </c>
    </row>
    <row r="1478" spans="1:38" x14ac:dyDescent="0.2">
      <c r="A1478" s="35" t="s">
        <v>16</v>
      </c>
      <c r="B1478" s="36">
        <v>5845</v>
      </c>
      <c r="C1478" s="36"/>
      <c r="D1478" s="36" t="s">
        <v>1349</v>
      </c>
      <c r="E1478" s="37" t="s">
        <v>3206</v>
      </c>
      <c r="F1478" s="38" t="s">
        <v>1269</v>
      </c>
      <c r="G1478" s="38" t="s">
        <v>1273</v>
      </c>
      <c r="H1478" s="35" t="s">
        <v>1393</v>
      </c>
      <c r="I1478" s="35"/>
      <c r="J1478" s="29" t="s">
        <v>1371</v>
      </c>
      <c r="K1478" s="29" t="s">
        <v>1371</v>
      </c>
      <c r="L1478" s="29" t="s">
        <v>1366</v>
      </c>
      <c r="M1478" s="39">
        <v>13.590442703050449</v>
      </c>
      <c r="N1478" s="39">
        <v>67.905702943189596</v>
      </c>
      <c r="O1478" s="29">
        <v>44197</v>
      </c>
      <c r="P1478" s="29">
        <v>46022</v>
      </c>
      <c r="Q1478" s="40">
        <v>4.9965776999999996</v>
      </c>
      <c r="R1478" s="39">
        <v>13.573702943189597</v>
      </c>
      <c r="S1478" s="39">
        <v>13.573702943189597</v>
      </c>
      <c r="T1478" s="39">
        <v>13.573702943189597</v>
      </c>
      <c r="U1478" s="39">
        <v>13.610891170431211</v>
      </c>
      <c r="V1478" s="39">
        <v>13.573702943189597</v>
      </c>
      <c r="W1478" s="29" t="s">
        <v>265</v>
      </c>
      <c r="X1478" s="29" t="s">
        <v>11773</v>
      </c>
      <c r="Y1478" s="29">
        <v>45290</v>
      </c>
      <c r="Z1478" s="41" t="s">
        <v>11760</v>
      </c>
      <c r="AA1478" s="42" t="s">
        <v>1349</v>
      </c>
      <c r="AB1478" s="29" t="s">
        <v>258</v>
      </c>
      <c r="AC1478" s="29" t="s">
        <v>258</v>
      </c>
      <c r="AD1478" s="29" t="s">
        <v>265</v>
      </c>
      <c r="AE1478" s="29" t="s">
        <v>1367</v>
      </c>
      <c r="AF1478" s="29" t="s">
        <v>1368</v>
      </c>
      <c r="AG1478" s="183" t="s">
        <v>1369</v>
      </c>
      <c r="AH1478" s="29" t="s">
        <v>1356</v>
      </c>
      <c r="AI1478" s="29" t="s">
        <v>1357</v>
      </c>
      <c r="AJ1478" s="29" t="s">
        <v>258</v>
      </c>
      <c r="AK1478" s="29" t="s">
        <v>258</v>
      </c>
      <c r="AL1478" s="29" t="s">
        <v>13327</v>
      </c>
    </row>
    <row r="1479" spans="1:38" x14ac:dyDescent="0.2">
      <c r="A1479" s="35" t="s">
        <v>16</v>
      </c>
      <c r="B1479" s="36">
        <v>5848</v>
      </c>
      <c r="C1479" s="36"/>
      <c r="D1479" s="36" t="s">
        <v>1349</v>
      </c>
      <c r="E1479" s="37" t="s">
        <v>3207</v>
      </c>
      <c r="F1479" s="38" t="s">
        <v>1269</v>
      </c>
      <c r="G1479" s="38" t="s">
        <v>1271</v>
      </c>
      <c r="H1479" s="35" t="s">
        <v>1440</v>
      </c>
      <c r="I1479" s="35"/>
      <c r="J1479" s="29" t="s">
        <v>1371</v>
      </c>
      <c r="K1479" s="29" t="s">
        <v>1371</v>
      </c>
      <c r="L1479" s="29" t="s">
        <v>1384</v>
      </c>
      <c r="M1479" s="39">
        <v>86.036117028094338</v>
      </c>
      <c r="N1479" s="39">
        <v>429.88614373716638</v>
      </c>
      <c r="O1479" s="29">
        <v>44197</v>
      </c>
      <c r="P1479" s="29">
        <v>46022</v>
      </c>
      <c r="Q1479" s="40">
        <v>4.9965776999999996</v>
      </c>
      <c r="R1479" s="39">
        <v>85.930143737166333</v>
      </c>
      <c r="S1479" s="39">
        <v>85.930143737166333</v>
      </c>
      <c r="T1479" s="39">
        <v>85.930143737166333</v>
      </c>
      <c r="U1479" s="39">
        <v>86.165568788501034</v>
      </c>
      <c r="V1479" s="39">
        <v>85.930143737166333</v>
      </c>
      <c r="W1479" s="29" t="s">
        <v>265</v>
      </c>
      <c r="X1479" s="29" t="s">
        <v>11773</v>
      </c>
      <c r="Y1479" s="29">
        <v>45266</v>
      </c>
      <c r="Z1479" s="41" t="s">
        <v>11760</v>
      </c>
      <c r="AA1479" s="42" t="s">
        <v>1349</v>
      </c>
      <c r="AB1479" s="29" t="s">
        <v>258</v>
      </c>
      <c r="AC1479" s="29" t="s">
        <v>258</v>
      </c>
      <c r="AD1479" s="29" t="s">
        <v>265</v>
      </c>
      <c r="AE1479" s="29" t="s">
        <v>1353</v>
      </c>
      <c r="AF1479" s="29" t="s">
        <v>1368</v>
      </c>
      <c r="AG1479" s="183" t="s">
        <v>1369</v>
      </c>
      <c r="AH1479" s="29" t="s">
        <v>1356</v>
      </c>
      <c r="AI1479" s="29" t="s">
        <v>1357</v>
      </c>
      <c r="AJ1479" s="29" t="s">
        <v>258</v>
      </c>
      <c r="AK1479" s="29" t="s">
        <v>258</v>
      </c>
      <c r="AL1479" s="29" t="s">
        <v>13327</v>
      </c>
    </row>
    <row r="1480" spans="1:38" x14ac:dyDescent="0.2">
      <c r="A1480" s="35" t="s">
        <v>16</v>
      </c>
      <c r="B1480" s="36">
        <v>5849</v>
      </c>
      <c r="C1480" s="36"/>
      <c r="D1480" s="36" t="s">
        <v>1349</v>
      </c>
      <c r="E1480" s="37" t="s">
        <v>3208</v>
      </c>
      <c r="F1480" s="38" t="s">
        <v>1269</v>
      </c>
      <c r="G1480" s="38" t="s">
        <v>1271</v>
      </c>
      <c r="H1480" s="35" t="s">
        <v>1440</v>
      </c>
      <c r="I1480" s="35"/>
      <c r="J1480" s="29" t="s">
        <v>1371</v>
      </c>
      <c r="K1480" s="29" t="s">
        <v>1371</v>
      </c>
      <c r="L1480" s="29" t="s">
        <v>1384</v>
      </c>
      <c r="M1480" s="39">
        <v>76.621961437061287</v>
      </c>
      <c r="N1480" s="39">
        <v>382.84758384668038</v>
      </c>
      <c r="O1480" s="29">
        <v>44197</v>
      </c>
      <c r="P1480" s="29">
        <v>46022</v>
      </c>
      <c r="Q1480" s="40">
        <v>4.9965776999999996</v>
      </c>
      <c r="R1480" s="39">
        <v>76.527583846680358</v>
      </c>
      <c r="S1480" s="39">
        <v>76.527583846680358</v>
      </c>
      <c r="T1480" s="39">
        <v>76.527583846680358</v>
      </c>
      <c r="U1480" s="39">
        <v>76.737248459958934</v>
      </c>
      <c r="V1480" s="39">
        <v>76.527583846680358</v>
      </c>
      <c r="W1480" s="29" t="s">
        <v>265</v>
      </c>
      <c r="X1480" s="29" t="s">
        <v>11773</v>
      </c>
      <c r="Y1480" s="29">
        <v>45266</v>
      </c>
      <c r="Z1480" s="41" t="s">
        <v>11760</v>
      </c>
      <c r="AA1480" s="42" t="s">
        <v>1349</v>
      </c>
      <c r="AB1480" s="29" t="s">
        <v>258</v>
      </c>
      <c r="AC1480" s="29" t="s">
        <v>258</v>
      </c>
      <c r="AD1480" s="29" t="s">
        <v>265</v>
      </c>
      <c r="AE1480" s="29" t="s">
        <v>1353</v>
      </c>
      <c r="AF1480" s="29" t="s">
        <v>1368</v>
      </c>
      <c r="AG1480" s="183" t="s">
        <v>1369</v>
      </c>
      <c r="AH1480" s="29" t="s">
        <v>1356</v>
      </c>
      <c r="AI1480" s="29" t="s">
        <v>1357</v>
      </c>
      <c r="AJ1480" s="29" t="s">
        <v>258</v>
      </c>
      <c r="AK1480" s="29" t="s">
        <v>258</v>
      </c>
      <c r="AL1480" s="29" t="s">
        <v>13327</v>
      </c>
    </row>
    <row r="1481" spans="1:38" x14ac:dyDescent="0.2">
      <c r="A1481" s="35" t="s">
        <v>16</v>
      </c>
      <c r="B1481" s="36">
        <v>5851</v>
      </c>
      <c r="C1481" s="36"/>
      <c r="D1481" s="36" t="s">
        <v>1349</v>
      </c>
      <c r="E1481" s="37" t="s">
        <v>3209</v>
      </c>
      <c r="F1481" s="38" t="s">
        <v>1269</v>
      </c>
      <c r="G1481" s="38" t="s">
        <v>1271</v>
      </c>
      <c r="H1481" s="35" t="s">
        <v>1440</v>
      </c>
      <c r="I1481" s="35"/>
      <c r="J1481" s="29" t="s">
        <v>1371</v>
      </c>
      <c r="K1481" s="29" t="s">
        <v>1371</v>
      </c>
      <c r="L1481" s="29" t="s">
        <v>1384</v>
      </c>
      <c r="M1481" s="39">
        <v>94.992021661459901</v>
      </c>
      <c r="N1481" s="39">
        <v>474.63501711156744</v>
      </c>
      <c r="O1481" s="29">
        <v>44197</v>
      </c>
      <c r="P1481" s="29">
        <v>46022</v>
      </c>
      <c r="Q1481" s="40">
        <v>4.9965776999999996</v>
      </c>
      <c r="R1481" s="39">
        <v>94.875017111567416</v>
      </c>
      <c r="S1481" s="39">
        <v>94.875017111567416</v>
      </c>
      <c r="T1481" s="39">
        <v>94.875017111567416</v>
      </c>
      <c r="U1481" s="39">
        <v>95.134948665297742</v>
      </c>
      <c r="V1481" s="39">
        <v>94.875017111567416</v>
      </c>
      <c r="W1481" s="29" t="s">
        <v>265</v>
      </c>
      <c r="X1481" s="29" t="s">
        <v>11773</v>
      </c>
      <c r="Y1481" s="29">
        <v>45264</v>
      </c>
      <c r="Z1481" s="41" t="s">
        <v>11760</v>
      </c>
      <c r="AA1481" s="42" t="s">
        <v>1349</v>
      </c>
      <c r="AB1481" s="29" t="s">
        <v>258</v>
      </c>
      <c r="AC1481" s="29" t="s">
        <v>258</v>
      </c>
      <c r="AD1481" s="29" t="s">
        <v>265</v>
      </c>
      <c r="AE1481" s="29" t="s">
        <v>1353</v>
      </c>
      <c r="AF1481" s="29" t="s">
        <v>1368</v>
      </c>
      <c r="AG1481" s="183" t="s">
        <v>1369</v>
      </c>
      <c r="AH1481" s="29" t="s">
        <v>1356</v>
      </c>
      <c r="AI1481" s="29" t="s">
        <v>1357</v>
      </c>
      <c r="AJ1481" s="29" t="s">
        <v>258</v>
      </c>
      <c r="AK1481" s="29" t="s">
        <v>258</v>
      </c>
      <c r="AL1481" s="29" t="s">
        <v>13327</v>
      </c>
    </row>
    <row r="1482" spans="1:38" x14ac:dyDescent="0.2">
      <c r="A1482" s="35" t="s">
        <v>16</v>
      </c>
      <c r="B1482" s="36">
        <v>5855</v>
      </c>
      <c r="C1482" s="36"/>
      <c r="D1482" s="36" t="s">
        <v>1349</v>
      </c>
      <c r="E1482" s="37" t="s">
        <v>3210</v>
      </c>
      <c r="F1482" s="38" t="s">
        <v>1269</v>
      </c>
      <c r="G1482" s="38" t="s">
        <v>1271</v>
      </c>
      <c r="H1482" s="35" t="s">
        <v>1440</v>
      </c>
      <c r="I1482" s="35"/>
      <c r="J1482" s="29" t="s">
        <v>1371</v>
      </c>
      <c r="K1482" s="29" t="s">
        <v>1371</v>
      </c>
      <c r="L1482" s="29" t="s">
        <v>1384</v>
      </c>
      <c r="M1482" s="39">
        <v>89.574054552793314</v>
      </c>
      <c r="N1482" s="39">
        <v>447.56372347707054</v>
      </c>
      <c r="O1482" s="29">
        <v>44197</v>
      </c>
      <c r="P1482" s="29">
        <v>46022</v>
      </c>
      <c r="Q1482" s="40">
        <v>4.9965776999999996</v>
      </c>
      <c r="R1482" s="39">
        <v>89.463723477070502</v>
      </c>
      <c r="S1482" s="39">
        <v>89.463723477070502</v>
      </c>
      <c r="T1482" s="39">
        <v>89.463723477070502</v>
      </c>
      <c r="U1482" s="39">
        <v>89.708829568788502</v>
      </c>
      <c r="V1482" s="39">
        <v>89.463723477070502</v>
      </c>
      <c r="W1482" s="29" t="s">
        <v>1357</v>
      </c>
      <c r="X1482" s="29" t="s">
        <v>258</v>
      </c>
      <c r="Y1482" s="29" t="s">
        <v>1349</v>
      </c>
      <c r="Z1482" s="41" t="s">
        <v>1349</v>
      </c>
      <c r="AA1482" s="42" t="s">
        <v>1349</v>
      </c>
      <c r="AB1482" s="29" t="s">
        <v>258</v>
      </c>
      <c r="AC1482" s="29" t="s">
        <v>258</v>
      </c>
      <c r="AD1482" s="29" t="s">
        <v>265</v>
      </c>
      <c r="AE1482" s="29" t="s">
        <v>1353</v>
      </c>
      <c r="AF1482" s="29" t="s">
        <v>1368</v>
      </c>
      <c r="AG1482" s="183" t="s">
        <v>1369</v>
      </c>
      <c r="AH1482" s="29" t="s">
        <v>1356</v>
      </c>
      <c r="AI1482" s="29" t="s">
        <v>1357</v>
      </c>
      <c r="AJ1482" s="29" t="s">
        <v>258</v>
      </c>
      <c r="AK1482" s="29" t="s">
        <v>258</v>
      </c>
      <c r="AL1482" s="29" t="s">
        <v>13326</v>
      </c>
    </row>
    <row r="1483" spans="1:38" x14ac:dyDescent="0.2">
      <c r="A1483" s="35" t="s">
        <v>16</v>
      </c>
      <c r="B1483" s="36">
        <v>5856</v>
      </c>
      <c r="C1483" s="36"/>
      <c r="D1483" s="36" t="s">
        <v>1349</v>
      </c>
      <c r="E1483" s="37" t="s">
        <v>3211</v>
      </c>
      <c r="F1483" s="38" t="s">
        <v>1269</v>
      </c>
      <c r="G1483" s="38" t="s">
        <v>1271</v>
      </c>
      <c r="H1483" s="35" t="s">
        <v>1440</v>
      </c>
      <c r="I1483" s="35"/>
      <c r="J1483" s="29" t="s">
        <v>1371</v>
      </c>
      <c r="K1483" s="29" t="s">
        <v>1371</v>
      </c>
      <c r="L1483" s="29" t="s">
        <v>1384</v>
      </c>
      <c r="M1483" s="39">
        <v>105.15658820937198</v>
      </c>
      <c r="N1483" s="39">
        <v>525.42306365503089</v>
      </c>
      <c r="O1483" s="29">
        <v>44197</v>
      </c>
      <c r="P1483" s="29">
        <v>46022</v>
      </c>
      <c r="Q1483" s="40">
        <v>4.9965776999999996</v>
      </c>
      <c r="R1483" s="39">
        <v>105.0270636550308</v>
      </c>
      <c r="S1483" s="39">
        <v>105.0270636550308</v>
      </c>
      <c r="T1483" s="39">
        <v>105.0270636550308</v>
      </c>
      <c r="U1483" s="39">
        <v>105.3148090349076</v>
      </c>
      <c r="V1483" s="39">
        <v>105.0270636550308</v>
      </c>
      <c r="W1483" s="29" t="s">
        <v>265</v>
      </c>
      <c r="X1483" s="29" t="s">
        <v>11773</v>
      </c>
      <c r="Y1483" s="29">
        <v>45252</v>
      </c>
      <c r="Z1483" s="41" t="s">
        <v>11759</v>
      </c>
      <c r="AA1483" s="42" t="s">
        <v>1349</v>
      </c>
      <c r="AB1483" s="29" t="s">
        <v>258</v>
      </c>
      <c r="AC1483" s="29" t="s">
        <v>258</v>
      </c>
      <c r="AD1483" s="29" t="s">
        <v>265</v>
      </c>
      <c r="AE1483" s="29" t="s">
        <v>1353</v>
      </c>
      <c r="AF1483" s="29" t="s">
        <v>1368</v>
      </c>
      <c r="AG1483" s="183" t="s">
        <v>1369</v>
      </c>
      <c r="AH1483" s="29" t="s">
        <v>1356</v>
      </c>
      <c r="AI1483" s="29" t="s">
        <v>1357</v>
      </c>
      <c r="AJ1483" s="29" t="s">
        <v>258</v>
      </c>
      <c r="AK1483" s="29" t="s">
        <v>258</v>
      </c>
      <c r="AL1483" s="29" t="s">
        <v>13327</v>
      </c>
    </row>
    <row r="1484" spans="1:38" x14ac:dyDescent="0.2">
      <c r="A1484" s="35" t="s">
        <v>16</v>
      </c>
      <c r="B1484" s="36">
        <v>5861</v>
      </c>
      <c r="C1484" s="36"/>
      <c r="D1484" s="36" t="s">
        <v>1349</v>
      </c>
      <c r="E1484" s="37" t="s">
        <v>3212</v>
      </c>
      <c r="F1484" s="38" t="s">
        <v>1266</v>
      </c>
      <c r="G1484" s="38" t="s">
        <v>1268</v>
      </c>
      <c r="H1484" s="35" t="s">
        <v>1542</v>
      </c>
      <c r="I1484" s="35"/>
      <c r="J1484" s="29" t="s">
        <v>322</v>
      </c>
      <c r="K1484" s="29" t="s">
        <v>336</v>
      </c>
      <c r="L1484" s="29" t="s">
        <v>1402</v>
      </c>
      <c r="M1484" s="39">
        <v>605.501673186375</v>
      </c>
      <c r="N1484" s="39">
        <v>858.72652977412736</v>
      </c>
      <c r="O1484" s="29">
        <v>44197</v>
      </c>
      <c r="P1484" s="29">
        <v>44715</v>
      </c>
      <c r="Q1484" s="40">
        <v>1.4182067</v>
      </c>
      <c r="R1484" s="39">
        <v>603.92135523613968</v>
      </c>
      <c r="S1484" s="39">
        <v>254.80517453798771</v>
      </c>
      <c r="T1484" s="39">
        <v>0</v>
      </c>
      <c r="U1484" s="39">
        <v>0</v>
      </c>
      <c r="V1484" s="39">
        <v>0</v>
      </c>
      <c r="W1484" s="29" t="s">
        <v>1357</v>
      </c>
      <c r="X1484" s="29" t="s">
        <v>258</v>
      </c>
      <c r="Y1484" s="29" t="s">
        <v>1349</v>
      </c>
      <c r="Z1484" s="41" t="s">
        <v>1349</v>
      </c>
      <c r="AA1484" s="42" t="s">
        <v>1349</v>
      </c>
      <c r="AB1484" s="29" t="s">
        <v>258</v>
      </c>
      <c r="AC1484" s="29" t="s">
        <v>258</v>
      </c>
      <c r="AD1484" s="29" t="s">
        <v>265</v>
      </c>
      <c r="AE1484" s="29" t="s">
        <v>1353</v>
      </c>
      <c r="AF1484" s="29" t="s">
        <v>1361</v>
      </c>
      <c r="AG1484" s="183" t="s">
        <v>1362</v>
      </c>
      <c r="AH1484" s="29" t="s">
        <v>1413</v>
      </c>
      <c r="AI1484" s="29" t="s">
        <v>1357</v>
      </c>
      <c r="AJ1484" s="29" t="s">
        <v>258</v>
      </c>
      <c r="AK1484" s="29" t="s">
        <v>258</v>
      </c>
      <c r="AL1484" s="29" t="s">
        <v>13326</v>
      </c>
    </row>
    <row r="1485" spans="1:38" x14ac:dyDescent="0.2">
      <c r="A1485" s="35" t="s">
        <v>16</v>
      </c>
      <c r="B1485" s="36">
        <v>5862</v>
      </c>
      <c r="C1485" s="36"/>
      <c r="D1485" s="36" t="s">
        <v>1349</v>
      </c>
      <c r="E1485" s="37" t="s">
        <v>3213</v>
      </c>
      <c r="F1485" s="38" t="s">
        <v>1269</v>
      </c>
      <c r="G1485" s="38" t="s">
        <v>1271</v>
      </c>
      <c r="H1485" s="35" t="s">
        <v>1440</v>
      </c>
      <c r="I1485" s="35"/>
      <c r="J1485" s="29" t="s">
        <v>1371</v>
      </c>
      <c r="K1485" s="29" t="s">
        <v>1371</v>
      </c>
      <c r="L1485" s="29" t="s">
        <v>1384</v>
      </c>
      <c r="M1485" s="39">
        <v>90.729687426387031</v>
      </c>
      <c r="N1485" s="39">
        <v>453.3379329226558</v>
      </c>
      <c r="O1485" s="29">
        <v>44197</v>
      </c>
      <c r="P1485" s="29">
        <v>46022</v>
      </c>
      <c r="Q1485" s="40">
        <v>4.9965776999999996</v>
      </c>
      <c r="R1485" s="39">
        <v>90.617932922655726</v>
      </c>
      <c r="S1485" s="39">
        <v>90.617932922655726</v>
      </c>
      <c r="T1485" s="39">
        <v>90.617932922655726</v>
      </c>
      <c r="U1485" s="39">
        <v>90.866201232032864</v>
      </c>
      <c r="V1485" s="39">
        <v>90.617932922655726</v>
      </c>
      <c r="W1485" s="29" t="s">
        <v>265</v>
      </c>
      <c r="X1485" s="29" t="s">
        <v>11773</v>
      </c>
      <c r="Y1485" s="29">
        <v>45266</v>
      </c>
      <c r="Z1485" s="41" t="s">
        <v>11760</v>
      </c>
      <c r="AA1485" s="42" t="s">
        <v>1349</v>
      </c>
      <c r="AB1485" s="29" t="s">
        <v>258</v>
      </c>
      <c r="AC1485" s="29" t="s">
        <v>258</v>
      </c>
      <c r="AD1485" s="29" t="s">
        <v>265</v>
      </c>
      <c r="AE1485" s="29" t="s">
        <v>1353</v>
      </c>
      <c r="AF1485" s="29" t="s">
        <v>1368</v>
      </c>
      <c r="AG1485" s="183" t="s">
        <v>1369</v>
      </c>
      <c r="AH1485" s="29" t="s">
        <v>1356</v>
      </c>
      <c r="AI1485" s="29" t="s">
        <v>1357</v>
      </c>
      <c r="AJ1485" s="29" t="s">
        <v>258</v>
      </c>
      <c r="AK1485" s="29" t="s">
        <v>258</v>
      </c>
      <c r="AL1485" s="29" t="s">
        <v>13327</v>
      </c>
    </row>
    <row r="1486" spans="1:38" x14ac:dyDescent="0.2">
      <c r="A1486" s="35" t="s">
        <v>16</v>
      </c>
      <c r="B1486" s="36">
        <v>5863</v>
      </c>
      <c r="C1486" s="36"/>
      <c r="D1486" s="36" t="s">
        <v>1349</v>
      </c>
      <c r="E1486" s="37" t="s">
        <v>3214</v>
      </c>
      <c r="F1486" s="38" t="s">
        <v>1269</v>
      </c>
      <c r="G1486" s="38" t="s">
        <v>1273</v>
      </c>
      <c r="H1486" s="35" t="s">
        <v>1393</v>
      </c>
      <c r="I1486" s="35"/>
      <c r="J1486" s="29" t="s">
        <v>1371</v>
      </c>
      <c r="K1486" s="29" t="s">
        <v>1371</v>
      </c>
      <c r="L1486" s="29" t="s">
        <v>1366</v>
      </c>
      <c r="M1486" s="39">
        <v>23.371966026948225</v>
      </c>
      <c r="N1486" s="39">
        <v>68.020260095824781</v>
      </c>
      <c r="O1486" s="29">
        <v>44197</v>
      </c>
      <c r="P1486" s="29">
        <v>45260</v>
      </c>
      <c r="Q1486" s="40">
        <v>2.9103354000000001</v>
      </c>
      <c r="R1486" s="39">
        <v>23.334017796030118</v>
      </c>
      <c r="S1486" s="39">
        <v>23.334017796030118</v>
      </c>
      <c r="T1486" s="39">
        <v>21.352224503764546</v>
      </c>
      <c r="U1486" s="39">
        <v>0</v>
      </c>
      <c r="V1486" s="39">
        <v>0</v>
      </c>
      <c r="W1486" s="29" t="s">
        <v>265</v>
      </c>
      <c r="X1486" s="29" t="s">
        <v>11773</v>
      </c>
      <c r="Y1486" s="29">
        <v>45208</v>
      </c>
      <c r="Z1486" s="41" t="s">
        <v>11758</v>
      </c>
      <c r="AA1486" s="42" t="s">
        <v>1349</v>
      </c>
      <c r="AB1486" s="29" t="s">
        <v>258</v>
      </c>
      <c r="AC1486" s="29" t="s">
        <v>258</v>
      </c>
      <c r="AD1486" s="29" t="s">
        <v>265</v>
      </c>
      <c r="AE1486" s="29" t="s">
        <v>1367</v>
      </c>
      <c r="AF1486" s="29" t="s">
        <v>1368</v>
      </c>
      <c r="AG1486" s="183" t="s">
        <v>1369</v>
      </c>
      <c r="AH1486" s="29" t="s">
        <v>1413</v>
      </c>
      <c r="AI1486" s="29" t="s">
        <v>1357</v>
      </c>
      <c r="AJ1486" s="29" t="s">
        <v>258</v>
      </c>
      <c r="AK1486" s="29" t="s">
        <v>258</v>
      </c>
      <c r="AL1486" s="29" t="s">
        <v>13327</v>
      </c>
    </row>
    <row r="1487" spans="1:38" x14ac:dyDescent="0.2">
      <c r="A1487" s="35" t="s">
        <v>16</v>
      </c>
      <c r="B1487" s="36">
        <v>5864</v>
      </c>
      <c r="C1487" s="36"/>
      <c r="D1487" s="36" t="s">
        <v>1349</v>
      </c>
      <c r="E1487" s="37" t="s">
        <v>3215</v>
      </c>
      <c r="F1487" s="38" t="s">
        <v>1269</v>
      </c>
      <c r="G1487" s="38" t="s">
        <v>1273</v>
      </c>
      <c r="H1487" s="35" t="s">
        <v>1393</v>
      </c>
      <c r="I1487" s="35"/>
      <c r="J1487" s="29" t="s">
        <v>1371</v>
      </c>
      <c r="K1487" s="29" t="s">
        <v>1371</v>
      </c>
      <c r="L1487" s="29" t="s">
        <v>1384</v>
      </c>
      <c r="M1487" s="39">
        <v>38.525767958504865</v>
      </c>
      <c r="N1487" s="39">
        <v>60.755216974674887</v>
      </c>
      <c r="O1487" s="29">
        <v>44197</v>
      </c>
      <c r="P1487" s="29">
        <v>44773</v>
      </c>
      <c r="Q1487" s="40">
        <v>1.5770021000000001</v>
      </c>
      <c r="R1487" s="39">
        <v>38.432676249144428</v>
      </c>
      <c r="S1487" s="39">
        <v>22.322540725530462</v>
      </c>
      <c r="T1487" s="39">
        <v>0</v>
      </c>
      <c r="U1487" s="39">
        <v>0</v>
      </c>
      <c r="V1487" s="39">
        <v>0</v>
      </c>
      <c r="W1487" s="29" t="s">
        <v>1357</v>
      </c>
      <c r="X1487" s="29" t="s">
        <v>258</v>
      </c>
      <c r="Y1487" s="29" t="s">
        <v>1349</v>
      </c>
      <c r="Z1487" s="41" t="s">
        <v>1349</v>
      </c>
      <c r="AA1487" s="42" t="s">
        <v>1349</v>
      </c>
      <c r="AB1487" s="29" t="s">
        <v>258</v>
      </c>
      <c r="AC1487" s="29" t="s">
        <v>258</v>
      </c>
      <c r="AD1487" s="29" t="s">
        <v>265</v>
      </c>
      <c r="AE1487" s="29" t="s">
        <v>1353</v>
      </c>
      <c r="AF1487" s="29" t="s">
        <v>1368</v>
      </c>
      <c r="AG1487" s="183" t="s">
        <v>1369</v>
      </c>
      <c r="AH1487" s="29" t="s">
        <v>1413</v>
      </c>
      <c r="AI1487" s="29" t="s">
        <v>1357</v>
      </c>
      <c r="AJ1487" s="29" t="s">
        <v>258</v>
      </c>
      <c r="AK1487" s="29" t="s">
        <v>258</v>
      </c>
      <c r="AL1487" s="29" t="s">
        <v>13326</v>
      </c>
    </row>
    <row r="1488" spans="1:38" x14ac:dyDescent="0.2">
      <c r="A1488" s="35" t="s">
        <v>16</v>
      </c>
      <c r="B1488" s="36">
        <v>5867</v>
      </c>
      <c r="C1488" s="36"/>
      <c r="D1488" s="36" t="s">
        <v>1349</v>
      </c>
      <c r="E1488" s="37" t="s">
        <v>3216</v>
      </c>
      <c r="F1488" s="38" t="s">
        <v>1269</v>
      </c>
      <c r="G1488" s="38" t="s">
        <v>1273</v>
      </c>
      <c r="H1488" s="35" t="s">
        <v>1393</v>
      </c>
      <c r="I1488" s="35"/>
      <c r="J1488" s="29" t="s">
        <v>1405</v>
      </c>
      <c r="K1488" s="29" t="s">
        <v>1434</v>
      </c>
      <c r="L1488" s="29" t="s">
        <v>1366</v>
      </c>
      <c r="M1488" s="39">
        <v>60.670342581110418</v>
      </c>
      <c r="N1488" s="39">
        <v>82.887063655030801</v>
      </c>
      <c r="O1488" s="29">
        <v>44197</v>
      </c>
      <c r="P1488" s="29">
        <v>44696</v>
      </c>
      <c r="Q1488" s="40">
        <v>1.3661875000000001</v>
      </c>
      <c r="R1488" s="39">
        <v>60.507556468172481</v>
      </c>
      <c r="S1488" s="39">
        <v>22.379507186858316</v>
      </c>
      <c r="T1488" s="39">
        <v>0</v>
      </c>
      <c r="U1488" s="39">
        <v>0</v>
      </c>
      <c r="V1488" s="39">
        <v>0</v>
      </c>
      <c r="W1488" s="29" t="s">
        <v>1357</v>
      </c>
      <c r="X1488" s="29" t="s">
        <v>258</v>
      </c>
      <c r="Y1488" s="29" t="s">
        <v>1349</v>
      </c>
      <c r="Z1488" s="41" t="s">
        <v>1349</v>
      </c>
      <c r="AA1488" s="42" t="s">
        <v>1349</v>
      </c>
      <c r="AB1488" s="29" t="s">
        <v>258</v>
      </c>
      <c r="AC1488" s="29" t="s">
        <v>258</v>
      </c>
      <c r="AD1488" s="29" t="s">
        <v>265</v>
      </c>
      <c r="AE1488" s="29" t="s">
        <v>1367</v>
      </c>
      <c r="AF1488" s="29" t="s">
        <v>1368</v>
      </c>
      <c r="AG1488" s="183" t="s">
        <v>1369</v>
      </c>
      <c r="AH1488" s="29" t="s">
        <v>1413</v>
      </c>
      <c r="AI1488" s="29" t="s">
        <v>1357</v>
      </c>
      <c r="AJ1488" s="29" t="s">
        <v>258</v>
      </c>
      <c r="AK1488" s="29" t="s">
        <v>258</v>
      </c>
      <c r="AL1488" s="29" t="s">
        <v>13326</v>
      </c>
    </row>
    <row r="1489" spans="1:38" x14ac:dyDescent="0.2">
      <c r="A1489" s="35" t="s">
        <v>16</v>
      </c>
      <c r="B1489" s="36">
        <v>5871</v>
      </c>
      <c r="C1489" s="36"/>
      <c r="D1489" s="36" t="s">
        <v>1349</v>
      </c>
      <c r="E1489" s="37" t="s">
        <v>3217</v>
      </c>
      <c r="F1489" s="38" t="s">
        <v>1269</v>
      </c>
      <c r="G1489" s="38" t="s">
        <v>1273</v>
      </c>
      <c r="H1489" s="35" t="s">
        <v>1393</v>
      </c>
      <c r="I1489" s="35"/>
      <c r="J1489" s="29" t="s">
        <v>1371</v>
      </c>
      <c r="K1489" s="29" t="s">
        <v>1371</v>
      </c>
      <c r="L1489" s="29" t="s">
        <v>1366</v>
      </c>
      <c r="M1489" s="39">
        <v>18.906765489074118</v>
      </c>
      <c r="N1489" s="39">
        <v>22.310242299794659</v>
      </c>
      <c r="O1489" s="29">
        <v>44197</v>
      </c>
      <c r="P1489" s="29">
        <v>44628</v>
      </c>
      <c r="Q1489" s="40">
        <v>1.1800136999999999</v>
      </c>
      <c r="R1489" s="39">
        <v>18.850088980150581</v>
      </c>
      <c r="S1489" s="39">
        <v>3.4601533196440797</v>
      </c>
      <c r="T1489" s="39">
        <v>0</v>
      </c>
      <c r="U1489" s="39">
        <v>0</v>
      </c>
      <c r="V1489" s="39">
        <v>0</v>
      </c>
      <c r="W1489" s="29" t="s">
        <v>265</v>
      </c>
      <c r="X1489" s="29" t="s">
        <v>11773</v>
      </c>
      <c r="Y1489" s="29">
        <v>45281</v>
      </c>
      <c r="Z1489" s="41" t="s">
        <v>11760</v>
      </c>
      <c r="AA1489" s="42" t="s">
        <v>1349</v>
      </c>
      <c r="AB1489" s="29" t="s">
        <v>258</v>
      </c>
      <c r="AC1489" s="29" t="s">
        <v>258</v>
      </c>
      <c r="AD1489" s="29" t="s">
        <v>265</v>
      </c>
      <c r="AE1489" s="29" t="s">
        <v>1367</v>
      </c>
      <c r="AF1489" s="29" t="s">
        <v>1368</v>
      </c>
      <c r="AG1489" s="183" t="s">
        <v>1369</v>
      </c>
      <c r="AH1489" s="29" t="s">
        <v>1413</v>
      </c>
      <c r="AI1489" s="29" t="s">
        <v>1357</v>
      </c>
      <c r="AJ1489" s="29" t="s">
        <v>258</v>
      </c>
      <c r="AK1489" s="29" t="s">
        <v>258</v>
      </c>
      <c r="AL1489" s="29" t="s">
        <v>13327</v>
      </c>
    </row>
    <row r="1490" spans="1:38" x14ac:dyDescent="0.2">
      <c r="A1490" s="35" t="s">
        <v>16</v>
      </c>
      <c r="B1490" s="36">
        <v>5873</v>
      </c>
      <c r="C1490" s="36"/>
      <c r="D1490" s="36" t="s">
        <v>1349</v>
      </c>
      <c r="E1490" s="37" t="s">
        <v>3218</v>
      </c>
      <c r="F1490" s="38" t="s">
        <v>1269</v>
      </c>
      <c r="G1490" s="38" t="s">
        <v>1273</v>
      </c>
      <c r="H1490" s="35" t="s">
        <v>1393</v>
      </c>
      <c r="I1490" s="35"/>
      <c r="J1490" s="29" t="s">
        <v>263</v>
      </c>
      <c r="K1490" s="29" t="s">
        <v>2407</v>
      </c>
      <c r="L1490" s="29" t="s">
        <v>2709</v>
      </c>
      <c r="M1490" s="39">
        <v>11.137584113509474</v>
      </c>
      <c r="N1490" s="39">
        <v>15.703917864476386</v>
      </c>
      <c r="O1490" s="29">
        <v>44197</v>
      </c>
      <c r="P1490" s="29">
        <v>44712</v>
      </c>
      <c r="Q1490" s="40">
        <v>1.4099931999999999</v>
      </c>
      <c r="R1490" s="39">
        <v>11.108391512662561</v>
      </c>
      <c r="S1490" s="39">
        <v>4.5955263518138256</v>
      </c>
      <c r="T1490" s="39">
        <v>0</v>
      </c>
      <c r="U1490" s="39">
        <v>0</v>
      </c>
      <c r="V1490" s="39">
        <v>0</v>
      </c>
      <c r="W1490" s="29" t="s">
        <v>1357</v>
      </c>
      <c r="X1490" s="29" t="s">
        <v>258</v>
      </c>
      <c r="Y1490" s="29" t="s">
        <v>1349</v>
      </c>
      <c r="Z1490" s="41" t="s">
        <v>1349</v>
      </c>
      <c r="AA1490" s="42" t="s">
        <v>1349</v>
      </c>
      <c r="AB1490" s="29" t="s">
        <v>258</v>
      </c>
      <c r="AC1490" s="29" t="s">
        <v>258</v>
      </c>
      <c r="AD1490" s="29" t="s">
        <v>258</v>
      </c>
      <c r="AE1490" s="29" t="s">
        <v>1367</v>
      </c>
      <c r="AF1490" s="29" t="s">
        <v>2409</v>
      </c>
      <c r="AG1490" s="183" t="s">
        <v>2410</v>
      </c>
      <c r="AH1490" s="29" t="s">
        <v>1413</v>
      </c>
      <c r="AI1490" s="29" t="s">
        <v>1357</v>
      </c>
      <c r="AJ1490" s="29" t="s">
        <v>258</v>
      </c>
      <c r="AK1490" s="29" t="s">
        <v>258</v>
      </c>
      <c r="AL1490" s="29" t="s">
        <v>13326</v>
      </c>
    </row>
    <row r="1491" spans="1:38" x14ac:dyDescent="0.2">
      <c r="A1491" s="35" t="s">
        <v>16</v>
      </c>
      <c r="B1491" s="36">
        <v>5874</v>
      </c>
      <c r="C1491" s="36"/>
      <c r="D1491" s="36" t="s">
        <v>1349</v>
      </c>
      <c r="E1491" s="37" t="s">
        <v>3219</v>
      </c>
      <c r="F1491" s="38" t="s">
        <v>1269</v>
      </c>
      <c r="G1491" s="38" t="s">
        <v>1273</v>
      </c>
      <c r="H1491" s="35" t="s">
        <v>1393</v>
      </c>
      <c r="I1491" s="35"/>
      <c r="J1491" s="29" t="s">
        <v>1371</v>
      </c>
      <c r="K1491" s="29" t="s">
        <v>1371</v>
      </c>
      <c r="L1491" s="29" t="s">
        <v>1366</v>
      </c>
      <c r="M1491" s="39">
        <v>4.1560544542552718</v>
      </c>
      <c r="N1491" s="39">
        <v>5.211425051334702</v>
      </c>
      <c r="O1491" s="29">
        <v>44197</v>
      </c>
      <c r="P1491" s="29">
        <v>44655</v>
      </c>
      <c r="Q1491" s="40">
        <v>1.2539357</v>
      </c>
      <c r="R1491" s="39">
        <v>4.1441615331964412</v>
      </c>
      <c r="S1491" s="39">
        <v>1.0672635181382617</v>
      </c>
      <c r="T1491" s="39">
        <v>0</v>
      </c>
      <c r="U1491" s="39">
        <v>0</v>
      </c>
      <c r="V1491" s="39">
        <v>0</v>
      </c>
      <c r="W1491" s="29" t="s">
        <v>1357</v>
      </c>
      <c r="X1491" s="29" t="s">
        <v>258</v>
      </c>
      <c r="Y1491" s="29" t="s">
        <v>1349</v>
      </c>
      <c r="Z1491" s="41" t="s">
        <v>1349</v>
      </c>
      <c r="AA1491" s="42" t="s">
        <v>1349</v>
      </c>
      <c r="AB1491" s="29" t="s">
        <v>258</v>
      </c>
      <c r="AC1491" s="29" t="s">
        <v>258</v>
      </c>
      <c r="AD1491" s="29" t="s">
        <v>265</v>
      </c>
      <c r="AE1491" s="29" t="s">
        <v>1367</v>
      </c>
      <c r="AF1491" s="29" t="s">
        <v>1368</v>
      </c>
      <c r="AG1491" s="183" t="s">
        <v>1369</v>
      </c>
      <c r="AH1491" s="29" t="s">
        <v>1413</v>
      </c>
      <c r="AI1491" s="29" t="s">
        <v>1357</v>
      </c>
      <c r="AJ1491" s="29" t="s">
        <v>258</v>
      </c>
      <c r="AK1491" s="29" t="s">
        <v>258</v>
      </c>
      <c r="AL1491" s="29" t="s">
        <v>13326</v>
      </c>
    </row>
    <row r="1492" spans="1:38" x14ac:dyDescent="0.2">
      <c r="A1492" s="35" t="s">
        <v>16</v>
      </c>
      <c r="B1492" s="36">
        <v>5875</v>
      </c>
      <c r="C1492" s="36"/>
      <c r="D1492" s="36" t="s">
        <v>1349</v>
      </c>
      <c r="E1492" s="37" t="s">
        <v>3220</v>
      </c>
      <c r="F1492" s="38" t="s">
        <v>1269</v>
      </c>
      <c r="G1492" s="38" t="s">
        <v>1271</v>
      </c>
      <c r="H1492" s="35" t="s">
        <v>1440</v>
      </c>
      <c r="I1492" s="35"/>
      <c r="J1492" s="29" t="s">
        <v>1371</v>
      </c>
      <c r="K1492" s="29" t="s">
        <v>1371</v>
      </c>
      <c r="L1492" s="29" t="s">
        <v>1384</v>
      </c>
      <c r="M1492" s="39">
        <v>33.832528127876607</v>
      </c>
      <c r="N1492" s="39">
        <v>169.04685557837098</v>
      </c>
      <c r="O1492" s="29">
        <v>44197</v>
      </c>
      <c r="P1492" s="29">
        <v>46022</v>
      </c>
      <c r="Q1492" s="40">
        <v>4.9965776999999996</v>
      </c>
      <c r="R1492" s="39">
        <v>33.79085557837098</v>
      </c>
      <c r="S1492" s="39">
        <v>33.79085557837098</v>
      </c>
      <c r="T1492" s="39">
        <v>33.79085557837098</v>
      </c>
      <c r="U1492" s="39">
        <v>33.88343326488706</v>
      </c>
      <c r="V1492" s="39">
        <v>33.79085557837098</v>
      </c>
      <c r="W1492" s="29" t="s">
        <v>265</v>
      </c>
      <c r="X1492" s="29" t="s">
        <v>11773</v>
      </c>
      <c r="Y1492" s="29">
        <v>45252</v>
      </c>
      <c r="Z1492" s="41" t="s">
        <v>11759</v>
      </c>
      <c r="AA1492" s="42" t="s">
        <v>1349</v>
      </c>
      <c r="AB1492" s="29" t="s">
        <v>258</v>
      </c>
      <c r="AC1492" s="29" t="s">
        <v>258</v>
      </c>
      <c r="AD1492" s="29" t="s">
        <v>265</v>
      </c>
      <c r="AE1492" s="29" t="s">
        <v>1353</v>
      </c>
      <c r="AF1492" s="29" t="s">
        <v>1368</v>
      </c>
      <c r="AG1492" s="183" t="s">
        <v>1369</v>
      </c>
      <c r="AH1492" s="29" t="s">
        <v>1356</v>
      </c>
      <c r="AI1492" s="29" t="s">
        <v>1357</v>
      </c>
      <c r="AJ1492" s="29" t="s">
        <v>258</v>
      </c>
      <c r="AK1492" s="29" t="s">
        <v>258</v>
      </c>
      <c r="AL1492" s="29" t="s">
        <v>13327</v>
      </c>
    </row>
    <row r="1493" spans="1:38" x14ac:dyDescent="0.2">
      <c r="A1493" s="35" t="s">
        <v>16</v>
      </c>
      <c r="B1493" s="36">
        <v>5877</v>
      </c>
      <c r="C1493" s="36"/>
      <c r="D1493" s="36" t="s">
        <v>1349</v>
      </c>
      <c r="E1493" s="37" t="s">
        <v>3221</v>
      </c>
      <c r="F1493" s="38" t="s">
        <v>1269</v>
      </c>
      <c r="G1493" s="38" t="s">
        <v>1271</v>
      </c>
      <c r="H1493" s="35" t="s">
        <v>1440</v>
      </c>
      <c r="I1493" s="35"/>
      <c r="J1493" s="29" t="s">
        <v>281</v>
      </c>
      <c r="K1493" s="29" t="s">
        <v>2666</v>
      </c>
      <c r="L1493" s="29" t="s">
        <v>1394</v>
      </c>
      <c r="M1493" s="39">
        <v>133.82973502599484</v>
      </c>
      <c r="N1493" s="39">
        <v>164.88263655030801</v>
      </c>
      <c r="O1493" s="29">
        <v>44197</v>
      </c>
      <c r="P1493" s="29">
        <v>44647</v>
      </c>
      <c r="Q1493" s="40">
        <v>1.2320329000000001</v>
      </c>
      <c r="R1493" s="39">
        <v>133.44160164271045</v>
      </c>
      <c r="S1493" s="39">
        <v>31.441034907597533</v>
      </c>
      <c r="T1493" s="39">
        <v>0</v>
      </c>
      <c r="U1493" s="39">
        <v>0</v>
      </c>
      <c r="V1493" s="39">
        <v>0</v>
      </c>
      <c r="W1493" s="29" t="s">
        <v>1357</v>
      </c>
      <c r="X1493" s="29" t="s">
        <v>258</v>
      </c>
      <c r="Y1493" s="29" t="s">
        <v>1349</v>
      </c>
      <c r="Z1493" s="41" t="s">
        <v>1349</v>
      </c>
      <c r="AA1493" s="42" t="s">
        <v>1349</v>
      </c>
      <c r="AB1493" s="29" t="s">
        <v>258</v>
      </c>
      <c r="AC1493" s="29" t="s">
        <v>258</v>
      </c>
      <c r="AD1493" s="29" t="s">
        <v>265</v>
      </c>
      <c r="AE1493" s="29" t="s">
        <v>1367</v>
      </c>
      <c r="AF1493" s="29" t="s">
        <v>1368</v>
      </c>
      <c r="AG1493" s="183" t="s">
        <v>1369</v>
      </c>
      <c r="AH1493" s="29" t="s">
        <v>1413</v>
      </c>
      <c r="AI1493" s="29" t="s">
        <v>265</v>
      </c>
      <c r="AJ1493" s="29" t="s">
        <v>258</v>
      </c>
      <c r="AK1493" s="29" t="s">
        <v>258</v>
      </c>
      <c r="AL1493" s="29" t="s">
        <v>13326</v>
      </c>
    </row>
    <row r="1494" spans="1:38" x14ac:dyDescent="0.2">
      <c r="A1494" s="35" t="s">
        <v>16</v>
      </c>
      <c r="B1494" s="36">
        <v>5879</v>
      </c>
      <c r="C1494" s="36"/>
      <c r="D1494" s="36" t="s">
        <v>1349</v>
      </c>
      <c r="E1494" s="37" t="s">
        <v>3222</v>
      </c>
      <c r="F1494" s="38" t="s">
        <v>1269</v>
      </c>
      <c r="G1494" s="38" t="s">
        <v>1271</v>
      </c>
      <c r="H1494" s="35" t="s">
        <v>1440</v>
      </c>
      <c r="I1494" s="35"/>
      <c r="J1494" s="29" t="s">
        <v>274</v>
      </c>
      <c r="K1494" s="29" t="s">
        <v>1583</v>
      </c>
      <c r="L1494" s="29" t="s">
        <v>2811</v>
      </c>
      <c r="M1494" s="39">
        <v>71.152376413660207</v>
      </c>
      <c r="N1494" s="39">
        <v>88.441286789869949</v>
      </c>
      <c r="O1494" s="29">
        <v>44197</v>
      </c>
      <c r="P1494" s="29">
        <v>44651</v>
      </c>
      <c r="Q1494" s="40">
        <v>1.2429843</v>
      </c>
      <c r="R1494" s="39">
        <v>70.947405886379187</v>
      </c>
      <c r="S1494" s="39">
        <v>17.493880903490759</v>
      </c>
      <c r="T1494" s="39">
        <v>0</v>
      </c>
      <c r="U1494" s="39">
        <v>0</v>
      </c>
      <c r="V1494" s="39">
        <v>0</v>
      </c>
      <c r="W1494" s="29" t="s">
        <v>1357</v>
      </c>
      <c r="X1494" s="29" t="s">
        <v>258</v>
      </c>
      <c r="Y1494" s="29" t="s">
        <v>1349</v>
      </c>
      <c r="Z1494" s="41" t="s">
        <v>1349</v>
      </c>
      <c r="AA1494" s="42" t="s">
        <v>1349</v>
      </c>
      <c r="AB1494" s="29" t="s">
        <v>258</v>
      </c>
      <c r="AC1494" s="29" t="s">
        <v>258</v>
      </c>
      <c r="AD1494" s="29" t="s">
        <v>265</v>
      </c>
      <c r="AE1494" s="29" t="s">
        <v>1367</v>
      </c>
      <c r="AF1494" s="29" t="s">
        <v>1378</v>
      </c>
      <c r="AG1494" s="183" t="s">
        <v>1379</v>
      </c>
      <c r="AH1494" s="29" t="s">
        <v>1413</v>
      </c>
      <c r="AI1494" s="29" t="s">
        <v>1357</v>
      </c>
      <c r="AJ1494" s="29" t="s">
        <v>258</v>
      </c>
      <c r="AK1494" s="29" t="s">
        <v>258</v>
      </c>
      <c r="AL1494" s="29" t="s">
        <v>13326</v>
      </c>
    </row>
    <row r="1495" spans="1:38" x14ac:dyDescent="0.2">
      <c r="A1495" s="35" t="s">
        <v>16</v>
      </c>
      <c r="B1495" s="36">
        <v>5882</v>
      </c>
      <c r="C1495" s="36"/>
      <c r="D1495" s="36" t="s">
        <v>1349</v>
      </c>
      <c r="E1495" s="37" t="s">
        <v>3223</v>
      </c>
      <c r="F1495" s="38" t="s">
        <v>1269</v>
      </c>
      <c r="G1495" s="38" t="s">
        <v>1271</v>
      </c>
      <c r="H1495" s="35" t="s">
        <v>1440</v>
      </c>
      <c r="I1495" s="35"/>
      <c r="J1495" s="29" t="s">
        <v>1371</v>
      </c>
      <c r="K1495" s="29" t="s">
        <v>1371</v>
      </c>
      <c r="L1495" s="29" t="s">
        <v>1384</v>
      </c>
      <c r="M1495" s="39">
        <v>99.251354252705269</v>
      </c>
      <c r="N1495" s="39">
        <v>495.91710335386728</v>
      </c>
      <c r="O1495" s="29">
        <v>44197</v>
      </c>
      <c r="P1495" s="29">
        <v>46022</v>
      </c>
      <c r="Q1495" s="40">
        <v>4.9965776999999996</v>
      </c>
      <c r="R1495" s="39">
        <v>99.129103353867222</v>
      </c>
      <c r="S1495" s="39">
        <v>99.129103353867222</v>
      </c>
      <c r="T1495" s="39">
        <v>99.129103353867222</v>
      </c>
      <c r="U1495" s="39">
        <v>99.400689938398358</v>
      </c>
      <c r="V1495" s="39">
        <v>99.129103353867222</v>
      </c>
      <c r="W1495" s="29" t="s">
        <v>265</v>
      </c>
      <c r="X1495" s="29" t="s">
        <v>11773</v>
      </c>
      <c r="Y1495" s="29">
        <v>45252</v>
      </c>
      <c r="Z1495" s="41" t="s">
        <v>11759</v>
      </c>
      <c r="AA1495" s="42" t="s">
        <v>1349</v>
      </c>
      <c r="AB1495" s="29" t="s">
        <v>258</v>
      </c>
      <c r="AC1495" s="29" t="s">
        <v>258</v>
      </c>
      <c r="AD1495" s="29" t="s">
        <v>265</v>
      </c>
      <c r="AE1495" s="29" t="s">
        <v>1353</v>
      </c>
      <c r="AF1495" s="29" t="s">
        <v>1368</v>
      </c>
      <c r="AG1495" s="183" t="s">
        <v>1369</v>
      </c>
      <c r="AH1495" s="29" t="s">
        <v>1356</v>
      </c>
      <c r="AI1495" s="29" t="s">
        <v>1357</v>
      </c>
      <c r="AJ1495" s="29" t="s">
        <v>258</v>
      </c>
      <c r="AK1495" s="29" t="s">
        <v>258</v>
      </c>
      <c r="AL1495" s="29" t="s">
        <v>13327</v>
      </c>
    </row>
    <row r="1496" spans="1:38" x14ac:dyDescent="0.2">
      <c r="A1496" s="35" t="s">
        <v>16</v>
      </c>
      <c r="B1496" s="36">
        <v>5883</v>
      </c>
      <c r="C1496" s="36"/>
      <c r="D1496" s="36" t="s">
        <v>1349</v>
      </c>
      <c r="E1496" s="37" t="s">
        <v>3224</v>
      </c>
      <c r="F1496" s="38" t="s">
        <v>1269</v>
      </c>
      <c r="G1496" s="38" t="s">
        <v>1271</v>
      </c>
      <c r="H1496" s="35" t="s">
        <v>1440</v>
      </c>
      <c r="I1496" s="35"/>
      <c r="J1496" s="29" t="s">
        <v>1371</v>
      </c>
      <c r="K1496" s="29" t="s">
        <v>1371</v>
      </c>
      <c r="L1496" s="29" t="s">
        <v>1384</v>
      </c>
      <c r="M1496" s="39">
        <v>94.400470329763607</v>
      </c>
      <c r="N1496" s="39">
        <v>117.33830253251199</v>
      </c>
      <c r="O1496" s="29">
        <v>44197</v>
      </c>
      <c r="P1496" s="29">
        <v>44651</v>
      </c>
      <c r="Q1496" s="40">
        <v>1.2429843</v>
      </c>
      <c r="R1496" s="39">
        <v>94.128528405201919</v>
      </c>
      <c r="S1496" s="39">
        <v>23.209774127310059</v>
      </c>
      <c r="T1496" s="39">
        <v>0</v>
      </c>
      <c r="U1496" s="39">
        <v>0</v>
      </c>
      <c r="V1496" s="39">
        <v>0</v>
      </c>
      <c r="W1496" s="29" t="s">
        <v>1357</v>
      </c>
      <c r="X1496" s="29" t="s">
        <v>258</v>
      </c>
      <c r="Y1496" s="29" t="s">
        <v>1349</v>
      </c>
      <c r="Z1496" s="41" t="s">
        <v>1349</v>
      </c>
      <c r="AA1496" s="42" t="s">
        <v>1349</v>
      </c>
      <c r="AB1496" s="29" t="s">
        <v>258</v>
      </c>
      <c r="AC1496" s="29" t="s">
        <v>258</v>
      </c>
      <c r="AD1496" s="29" t="s">
        <v>265</v>
      </c>
      <c r="AE1496" s="29" t="s">
        <v>1353</v>
      </c>
      <c r="AF1496" s="29" t="s">
        <v>1368</v>
      </c>
      <c r="AG1496" s="183" t="s">
        <v>1369</v>
      </c>
      <c r="AH1496" s="29" t="s">
        <v>1413</v>
      </c>
      <c r="AI1496" s="29" t="s">
        <v>1357</v>
      </c>
      <c r="AJ1496" s="29" t="s">
        <v>258</v>
      </c>
      <c r="AK1496" s="29" t="s">
        <v>258</v>
      </c>
      <c r="AL1496" s="29" t="s">
        <v>13326</v>
      </c>
    </row>
    <row r="1497" spans="1:38" x14ac:dyDescent="0.2">
      <c r="A1497" s="35" t="s">
        <v>16</v>
      </c>
      <c r="B1497" s="36">
        <v>5884</v>
      </c>
      <c r="C1497" s="36"/>
      <c r="D1497" s="36" t="s">
        <v>1349</v>
      </c>
      <c r="E1497" s="37" t="s">
        <v>3225</v>
      </c>
      <c r="F1497" s="38" t="s">
        <v>1262</v>
      </c>
      <c r="G1497" s="38" t="s">
        <v>1488</v>
      </c>
      <c r="H1497" s="35" t="s">
        <v>1489</v>
      </c>
      <c r="I1497" s="35"/>
      <c r="J1497" s="29" t="s">
        <v>1506</v>
      </c>
      <c r="K1497" s="29" t="s">
        <v>1507</v>
      </c>
      <c r="L1497" s="29" t="s">
        <v>2220</v>
      </c>
      <c r="M1497" s="39">
        <v>84.509248233323348</v>
      </c>
      <c r="N1497" s="39">
        <v>252.89146611909649</v>
      </c>
      <c r="O1497" s="29">
        <v>44197</v>
      </c>
      <c r="P1497" s="29">
        <v>45290</v>
      </c>
      <c r="Q1497" s="40">
        <v>2.9924708999999998</v>
      </c>
      <c r="R1497" s="39">
        <v>84.374209445585223</v>
      </c>
      <c r="S1497" s="39">
        <v>84.374209445585223</v>
      </c>
      <c r="T1497" s="39">
        <v>84.14304722792609</v>
      </c>
      <c r="U1497" s="39">
        <v>0</v>
      </c>
      <c r="V1497" s="39">
        <v>0</v>
      </c>
      <c r="W1497" s="29" t="s">
        <v>1357</v>
      </c>
      <c r="X1497" s="29" t="s">
        <v>258</v>
      </c>
      <c r="Y1497" s="29" t="s">
        <v>1349</v>
      </c>
      <c r="Z1497" s="41" t="s">
        <v>1349</v>
      </c>
      <c r="AA1497" s="42" t="s">
        <v>1349</v>
      </c>
      <c r="AB1497" s="29" t="s">
        <v>258</v>
      </c>
      <c r="AC1497" s="29" t="s">
        <v>258</v>
      </c>
      <c r="AD1497" s="29" t="s">
        <v>258</v>
      </c>
      <c r="AE1497" s="29" t="s">
        <v>1353</v>
      </c>
      <c r="AF1497" s="29" t="s">
        <v>2221</v>
      </c>
      <c r="AG1497" s="183" t="s">
        <v>2222</v>
      </c>
      <c r="AH1497" s="29" t="s">
        <v>1413</v>
      </c>
      <c r="AI1497" s="29" t="s">
        <v>1357</v>
      </c>
      <c r="AJ1497" s="29" t="s">
        <v>258</v>
      </c>
      <c r="AK1497" s="29" t="s">
        <v>258</v>
      </c>
      <c r="AL1497" s="29" t="s">
        <v>13326</v>
      </c>
    </row>
    <row r="1498" spans="1:38" x14ac:dyDescent="0.2">
      <c r="A1498" s="35" t="s">
        <v>16</v>
      </c>
      <c r="B1498" s="36">
        <v>5885</v>
      </c>
      <c r="C1498" s="36"/>
      <c r="D1498" s="36" t="s">
        <v>1349</v>
      </c>
      <c r="E1498" s="37" t="s">
        <v>3226</v>
      </c>
      <c r="F1498" s="38" t="s">
        <v>1269</v>
      </c>
      <c r="G1498" s="38" t="s">
        <v>1445</v>
      </c>
      <c r="H1498" s="35" t="s">
        <v>12095</v>
      </c>
      <c r="I1498" s="35"/>
      <c r="J1498" s="29" t="s">
        <v>484</v>
      </c>
      <c r="K1498" s="29" t="s">
        <v>1551</v>
      </c>
      <c r="L1498" s="29" t="s">
        <v>1384</v>
      </c>
      <c r="M1498" s="39">
        <v>146.90225480666859</v>
      </c>
      <c r="N1498" s="39">
        <v>365.99877070499662</v>
      </c>
      <c r="O1498" s="29">
        <v>44197</v>
      </c>
      <c r="P1498" s="29">
        <v>45107</v>
      </c>
      <c r="Q1498" s="40">
        <v>2.4914442000000001</v>
      </c>
      <c r="R1498" s="39">
        <v>146.64056125941138</v>
      </c>
      <c r="S1498" s="39">
        <v>146.64056125941138</v>
      </c>
      <c r="T1498" s="39">
        <v>72.717648186173861</v>
      </c>
      <c r="U1498" s="39">
        <v>0</v>
      </c>
      <c r="V1498" s="39">
        <v>0</v>
      </c>
      <c r="W1498" s="29" t="s">
        <v>1357</v>
      </c>
      <c r="X1498" s="29" t="s">
        <v>258</v>
      </c>
      <c r="Y1498" s="29" t="s">
        <v>1349</v>
      </c>
      <c r="Z1498" s="41" t="s">
        <v>1349</v>
      </c>
      <c r="AA1498" s="42" t="s">
        <v>1349</v>
      </c>
      <c r="AB1498" s="29" t="s">
        <v>258</v>
      </c>
      <c r="AC1498" s="29" t="s">
        <v>258</v>
      </c>
      <c r="AD1498" s="29" t="s">
        <v>265</v>
      </c>
      <c r="AE1498" s="29" t="s">
        <v>1353</v>
      </c>
      <c r="AF1498" s="29" t="s">
        <v>1368</v>
      </c>
      <c r="AG1498" s="183" t="s">
        <v>1369</v>
      </c>
      <c r="AH1498" s="29" t="s">
        <v>1413</v>
      </c>
      <c r="AI1498" s="29" t="s">
        <v>1357</v>
      </c>
      <c r="AJ1498" s="29" t="s">
        <v>258</v>
      </c>
      <c r="AK1498" s="29" t="s">
        <v>258</v>
      </c>
      <c r="AL1498" s="29" t="s">
        <v>13326</v>
      </c>
    </row>
    <row r="1499" spans="1:38" x14ac:dyDescent="0.2">
      <c r="A1499" s="35" t="s">
        <v>16</v>
      </c>
      <c r="B1499" s="36">
        <v>5886</v>
      </c>
      <c r="C1499" s="36"/>
      <c r="D1499" s="36" t="s">
        <v>1349</v>
      </c>
      <c r="E1499" s="37" t="s">
        <v>3227</v>
      </c>
      <c r="F1499" s="38" t="s">
        <v>1269</v>
      </c>
      <c r="G1499" s="38" t="s">
        <v>1271</v>
      </c>
      <c r="H1499" s="35" t="s">
        <v>1440</v>
      </c>
      <c r="I1499" s="35"/>
      <c r="J1499" s="29" t="s">
        <v>1371</v>
      </c>
      <c r="K1499" s="29" t="s">
        <v>1371</v>
      </c>
      <c r="L1499" s="29" t="s">
        <v>1384</v>
      </c>
      <c r="M1499" s="39">
        <v>87.225768531733209</v>
      </c>
      <c r="N1499" s="39">
        <v>435.83032991101987</v>
      </c>
      <c r="O1499" s="29">
        <v>44197</v>
      </c>
      <c r="P1499" s="29">
        <v>46022</v>
      </c>
      <c r="Q1499" s="40">
        <v>4.9965776999999996</v>
      </c>
      <c r="R1499" s="39">
        <v>87.118329911019842</v>
      </c>
      <c r="S1499" s="39">
        <v>87.118329911019842</v>
      </c>
      <c r="T1499" s="39">
        <v>87.118329911019842</v>
      </c>
      <c r="U1499" s="39">
        <v>87.357010266940449</v>
      </c>
      <c r="V1499" s="39">
        <v>87.118329911019842</v>
      </c>
      <c r="W1499" s="29" t="s">
        <v>1357</v>
      </c>
      <c r="X1499" s="29" t="s">
        <v>258</v>
      </c>
      <c r="Y1499" s="29" t="s">
        <v>1349</v>
      </c>
      <c r="Z1499" s="41" t="s">
        <v>1349</v>
      </c>
      <c r="AA1499" s="42" t="s">
        <v>1349</v>
      </c>
      <c r="AB1499" s="29" t="s">
        <v>258</v>
      </c>
      <c r="AC1499" s="29" t="s">
        <v>258</v>
      </c>
      <c r="AD1499" s="29" t="s">
        <v>265</v>
      </c>
      <c r="AE1499" s="29" t="s">
        <v>1353</v>
      </c>
      <c r="AF1499" s="29" t="s">
        <v>1368</v>
      </c>
      <c r="AG1499" s="183" t="s">
        <v>1369</v>
      </c>
      <c r="AH1499" s="29" t="s">
        <v>1356</v>
      </c>
      <c r="AI1499" s="29" t="s">
        <v>1357</v>
      </c>
      <c r="AJ1499" s="29" t="s">
        <v>258</v>
      </c>
      <c r="AK1499" s="29" t="s">
        <v>258</v>
      </c>
      <c r="AL1499" s="29" t="s">
        <v>13326</v>
      </c>
    </row>
    <row r="1500" spans="1:38" x14ac:dyDescent="0.2">
      <c r="A1500" s="35" t="s">
        <v>16</v>
      </c>
      <c r="B1500" s="36">
        <v>5887</v>
      </c>
      <c r="C1500" s="36"/>
      <c r="D1500" s="36" t="s">
        <v>1349</v>
      </c>
      <c r="E1500" s="37" t="s">
        <v>3228</v>
      </c>
      <c r="F1500" s="38" t="s">
        <v>1269</v>
      </c>
      <c r="G1500" s="38" t="s">
        <v>1271</v>
      </c>
      <c r="H1500" s="35" t="s">
        <v>12266</v>
      </c>
      <c r="I1500" s="35"/>
      <c r="J1500" s="29" t="s">
        <v>484</v>
      </c>
      <c r="K1500" s="29" t="s">
        <v>1365</v>
      </c>
      <c r="L1500" s="29" t="s">
        <v>1366</v>
      </c>
      <c r="M1500" s="39">
        <v>23.7597182888316</v>
      </c>
      <c r="N1500" s="39">
        <v>71.10026557152635</v>
      </c>
      <c r="O1500" s="29">
        <v>44197</v>
      </c>
      <c r="P1500" s="29">
        <v>45290</v>
      </c>
      <c r="Q1500" s="40">
        <v>2.9924708999999998</v>
      </c>
      <c r="R1500" s="39">
        <v>23.721752224503764</v>
      </c>
      <c r="S1500" s="39">
        <v>23.721752224503764</v>
      </c>
      <c r="T1500" s="39">
        <v>23.656761122518823</v>
      </c>
      <c r="U1500" s="39">
        <v>0</v>
      </c>
      <c r="V1500" s="39">
        <v>0</v>
      </c>
      <c r="W1500" s="29" t="s">
        <v>1357</v>
      </c>
      <c r="X1500" s="29" t="s">
        <v>258</v>
      </c>
      <c r="Y1500" s="29" t="s">
        <v>1349</v>
      </c>
      <c r="Z1500" s="41" t="s">
        <v>1349</v>
      </c>
      <c r="AA1500" s="42" t="s">
        <v>1349</v>
      </c>
      <c r="AB1500" s="29" t="s">
        <v>258</v>
      </c>
      <c r="AC1500" s="29" t="s">
        <v>258</v>
      </c>
      <c r="AD1500" s="29" t="s">
        <v>265</v>
      </c>
      <c r="AE1500" s="29" t="s">
        <v>1367</v>
      </c>
      <c r="AF1500" s="29" t="s">
        <v>1368</v>
      </c>
      <c r="AG1500" s="183" t="s">
        <v>1369</v>
      </c>
      <c r="AH1500" s="29" t="s">
        <v>1413</v>
      </c>
      <c r="AI1500" s="29" t="s">
        <v>1357</v>
      </c>
      <c r="AJ1500" s="29" t="s">
        <v>258</v>
      </c>
      <c r="AK1500" s="29" t="s">
        <v>258</v>
      </c>
      <c r="AL1500" s="29" t="s">
        <v>13326</v>
      </c>
    </row>
    <row r="1501" spans="1:38" x14ac:dyDescent="0.2">
      <c r="A1501" s="35" t="s">
        <v>16</v>
      </c>
      <c r="B1501" s="36">
        <v>5888</v>
      </c>
      <c r="C1501" s="36"/>
      <c r="D1501" s="36" t="s">
        <v>1349</v>
      </c>
      <c r="E1501" s="37" t="s">
        <v>3229</v>
      </c>
      <c r="F1501" s="38" t="s">
        <v>1269</v>
      </c>
      <c r="G1501" s="38" t="s">
        <v>1271</v>
      </c>
      <c r="H1501" s="35" t="s">
        <v>12266</v>
      </c>
      <c r="I1501" s="35"/>
      <c r="J1501" s="29" t="s">
        <v>484</v>
      </c>
      <c r="K1501" s="29" t="s">
        <v>1551</v>
      </c>
      <c r="L1501" s="29" t="s">
        <v>1366</v>
      </c>
      <c r="M1501" s="39">
        <v>19.89218305132021</v>
      </c>
      <c r="N1501" s="39">
        <v>59.526778918548935</v>
      </c>
      <c r="O1501" s="29">
        <v>44197</v>
      </c>
      <c r="P1501" s="29">
        <v>45290</v>
      </c>
      <c r="Q1501" s="40">
        <v>2.9924708999999998</v>
      </c>
      <c r="R1501" s="39">
        <v>19.860396988364133</v>
      </c>
      <c r="S1501" s="39">
        <v>19.860396988364133</v>
      </c>
      <c r="T1501" s="39">
        <v>19.805984941820672</v>
      </c>
      <c r="U1501" s="39">
        <v>0</v>
      </c>
      <c r="V1501" s="39">
        <v>0</v>
      </c>
      <c r="W1501" s="29" t="s">
        <v>1357</v>
      </c>
      <c r="X1501" s="29" t="s">
        <v>258</v>
      </c>
      <c r="Y1501" s="29" t="s">
        <v>1349</v>
      </c>
      <c r="Z1501" s="41" t="s">
        <v>1349</v>
      </c>
      <c r="AA1501" s="42" t="s">
        <v>1349</v>
      </c>
      <c r="AB1501" s="29" t="s">
        <v>258</v>
      </c>
      <c r="AC1501" s="29" t="s">
        <v>258</v>
      </c>
      <c r="AD1501" s="29" t="s">
        <v>265</v>
      </c>
      <c r="AE1501" s="29" t="s">
        <v>1367</v>
      </c>
      <c r="AF1501" s="29" t="s">
        <v>1368</v>
      </c>
      <c r="AG1501" s="183" t="s">
        <v>1369</v>
      </c>
      <c r="AH1501" s="29" t="s">
        <v>1413</v>
      </c>
      <c r="AI1501" s="29" t="s">
        <v>1357</v>
      </c>
      <c r="AJ1501" s="29" t="s">
        <v>258</v>
      </c>
      <c r="AK1501" s="29" t="s">
        <v>258</v>
      </c>
      <c r="AL1501" s="29" t="s">
        <v>13326</v>
      </c>
    </row>
    <row r="1502" spans="1:38" x14ac:dyDescent="0.2">
      <c r="A1502" s="35" t="s">
        <v>16</v>
      </c>
      <c r="B1502" s="36">
        <v>5889</v>
      </c>
      <c r="C1502" s="36"/>
      <c r="D1502" s="36" t="s">
        <v>1349</v>
      </c>
      <c r="E1502" s="37" t="s">
        <v>3230</v>
      </c>
      <c r="F1502" s="38" t="s">
        <v>1269</v>
      </c>
      <c r="G1502" s="38" t="s">
        <v>1271</v>
      </c>
      <c r="H1502" s="35" t="s">
        <v>12266</v>
      </c>
      <c r="I1502" s="35"/>
      <c r="J1502" s="29" t="s">
        <v>484</v>
      </c>
      <c r="K1502" s="29" t="s">
        <v>1551</v>
      </c>
      <c r="L1502" s="29" t="s">
        <v>1366</v>
      </c>
      <c r="M1502" s="39">
        <v>47.732590788114457</v>
      </c>
      <c r="N1502" s="39">
        <v>142.96907597535935</v>
      </c>
      <c r="O1502" s="29">
        <v>44197</v>
      </c>
      <c r="P1502" s="29">
        <v>45291</v>
      </c>
      <c r="Q1502" s="40">
        <v>2.9952087999999999</v>
      </c>
      <c r="R1502" s="39">
        <v>47.656358658453115</v>
      </c>
      <c r="S1502" s="39">
        <v>47.656358658453115</v>
      </c>
      <c r="T1502" s="39">
        <v>47.656358658453115</v>
      </c>
      <c r="U1502" s="39">
        <v>0</v>
      </c>
      <c r="V1502" s="39">
        <v>0</v>
      </c>
      <c r="W1502" s="29" t="s">
        <v>1357</v>
      </c>
      <c r="X1502" s="29" t="s">
        <v>258</v>
      </c>
      <c r="Y1502" s="29" t="s">
        <v>1349</v>
      </c>
      <c r="Z1502" s="41" t="s">
        <v>1349</v>
      </c>
      <c r="AA1502" s="42" t="s">
        <v>1349</v>
      </c>
      <c r="AB1502" s="29" t="s">
        <v>258</v>
      </c>
      <c r="AC1502" s="29" t="s">
        <v>258</v>
      </c>
      <c r="AD1502" s="29" t="s">
        <v>265</v>
      </c>
      <c r="AE1502" s="29" t="s">
        <v>1367</v>
      </c>
      <c r="AF1502" s="29" t="s">
        <v>1368</v>
      </c>
      <c r="AG1502" s="183" t="s">
        <v>1369</v>
      </c>
      <c r="AH1502" s="29" t="s">
        <v>1413</v>
      </c>
      <c r="AI1502" s="29" t="s">
        <v>1357</v>
      </c>
      <c r="AJ1502" s="29" t="s">
        <v>258</v>
      </c>
      <c r="AK1502" s="29" t="s">
        <v>258</v>
      </c>
      <c r="AL1502" s="29" t="s">
        <v>13326</v>
      </c>
    </row>
    <row r="1503" spans="1:38" x14ac:dyDescent="0.2">
      <c r="A1503" s="35" t="s">
        <v>16</v>
      </c>
      <c r="B1503" s="36">
        <v>5891</v>
      </c>
      <c r="C1503" s="36"/>
      <c r="D1503" s="36" t="s">
        <v>1349</v>
      </c>
      <c r="E1503" s="37" t="s">
        <v>3231</v>
      </c>
      <c r="F1503" s="38" t="s">
        <v>1269</v>
      </c>
      <c r="G1503" s="38" t="s">
        <v>1271</v>
      </c>
      <c r="H1503" s="35" t="s">
        <v>1440</v>
      </c>
      <c r="I1503" s="35"/>
      <c r="J1503" s="29" t="s">
        <v>1405</v>
      </c>
      <c r="K1503" s="29" t="s">
        <v>1558</v>
      </c>
      <c r="L1503" s="29" t="s">
        <v>2619</v>
      </c>
      <c r="M1503" s="39">
        <v>122.88681616543103</v>
      </c>
      <c r="N1503" s="39">
        <v>186.05451060917179</v>
      </c>
      <c r="O1503" s="29">
        <v>44197</v>
      </c>
      <c r="P1503" s="29">
        <v>44750</v>
      </c>
      <c r="Q1503" s="40">
        <v>1.5140315</v>
      </c>
      <c r="R1503" s="39">
        <v>122.58104038329911</v>
      </c>
      <c r="S1503" s="39">
        <v>63.473470225872695</v>
      </c>
      <c r="T1503" s="39">
        <v>0</v>
      </c>
      <c r="U1503" s="39">
        <v>0</v>
      </c>
      <c r="V1503" s="39">
        <v>0</v>
      </c>
      <c r="W1503" s="29" t="s">
        <v>1357</v>
      </c>
      <c r="X1503" s="29" t="s">
        <v>258</v>
      </c>
      <c r="Y1503" s="29" t="s">
        <v>1349</v>
      </c>
      <c r="Z1503" s="41" t="s">
        <v>1349</v>
      </c>
      <c r="AA1503" s="42" t="s">
        <v>1349</v>
      </c>
      <c r="AB1503" s="29" t="s">
        <v>265</v>
      </c>
      <c r="AC1503" s="29" t="s">
        <v>258</v>
      </c>
      <c r="AD1503" s="29" t="s">
        <v>258</v>
      </c>
      <c r="AE1503" s="29" t="s">
        <v>1353</v>
      </c>
      <c r="AF1503" s="29" t="s">
        <v>1368</v>
      </c>
      <c r="AG1503" s="183" t="s">
        <v>1369</v>
      </c>
      <c r="AH1503" s="29" t="s">
        <v>1413</v>
      </c>
      <c r="AI1503" s="29" t="s">
        <v>1357</v>
      </c>
      <c r="AJ1503" s="29" t="s">
        <v>258</v>
      </c>
      <c r="AK1503" s="29" t="s">
        <v>258</v>
      </c>
      <c r="AL1503" s="29" t="s">
        <v>13326</v>
      </c>
    </row>
    <row r="1504" spans="1:38" x14ac:dyDescent="0.2">
      <c r="A1504" s="35" t="s">
        <v>16</v>
      </c>
      <c r="B1504" s="36">
        <v>5894</v>
      </c>
      <c r="C1504" s="36"/>
      <c r="D1504" s="36" t="s">
        <v>1349</v>
      </c>
      <c r="E1504" s="37" t="s">
        <v>3232</v>
      </c>
      <c r="F1504" s="38" t="s">
        <v>1266</v>
      </c>
      <c r="G1504" s="38" t="s">
        <v>1267</v>
      </c>
      <c r="H1504" s="35" t="s">
        <v>1177</v>
      </c>
      <c r="I1504" s="35"/>
      <c r="J1504" s="29" t="s">
        <v>1371</v>
      </c>
      <c r="K1504" s="29" t="s">
        <v>1371</v>
      </c>
      <c r="L1504" s="29" t="s">
        <v>1384</v>
      </c>
      <c r="M1504" s="39">
        <v>240.68797632441581</v>
      </c>
      <c r="N1504" s="39">
        <v>299.17137577002057</v>
      </c>
      <c r="O1504" s="29">
        <v>44197</v>
      </c>
      <c r="P1504" s="29">
        <v>44651</v>
      </c>
      <c r="Q1504" s="40">
        <v>1.2429843</v>
      </c>
      <c r="R1504" s="39">
        <v>239.99462012320328</v>
      </c>
      <c r="S1504" s="39">
        <v>59.176755646817242</v>
      </c>
      <c r="T1504" s="39">
        <v>0</v>
      </c>
      <c r="U1504" s="39">
        <v>0</v>
      </c>
      <c r="V1504" s="39">
        <v>0</v>
      </c>
      <c r="W1504" s="29" t="s">
        <v>1357</v>
      </c>
      <c r="X1504" s="29" t="s">
        <v>258</v>
      </c>
      <c r="Y1504" s="29" t="s">
        <v>1349</v>
      </c>
      <c r="Z1504" s="41" t="s">
        <v>1349</v>
      </c>
      <c r="AA1504" s="42" t="s">
        <v>1349</v>
      </c>
      <c r="AB1504" s="29" t="s">
        <v>258</v>
      </c>
      <c r="AC1504" s="29" t="s">
        <v>258</v>
      </c>
      <c r="AD1504" s="29" t="s">
        <v>265</v>
      </c>
      <c r="AE1504" s="29" t="s">
        <v>1353</v>
      </c>
      <c r="AF1504" s="29" t="s">
        <v>1368</v>
      </c>
      <c r="AG1504" s="183" t="s">
        <v>1369</v>
      </c>
      <c r="AH1504" s="29" t="s">
        <v>1413</v>
      </c>
      <c r="AI1504" s="29" t="s">
        <v>1357</v>
      </c>
      <c r="AJ1504" s="29" t="s">
        <v>258</v>
      </c>
      <c r="AK1504" s="29" t="s">
        <v>258</v>
      </c>
      <c r="AL1504" s="29" t="s">
        <v>13326</v>
      </c>
    </row>
    <row r="1505" spans="1:38" x14ac:dyDescent="0.2">
      <c r="A1505" s="35" t="s">
        <v>16</v>
      </c>
      <c r="B1505" s="36">
        <v>5895</v>
      </c>
      <c r="C1505" s="36"/>
      <c r="D1505" s="36" t="s">
        <v>1349</v>
      </c>
      <c r="E1505" s="37" t="s">
        <v>3233</v>
      </c>
      <c r="F1505" s="38" t="s">
        <v>1269</v>
      </c>
      <c r="G1505" s="38" t="s">
        <v>1271</v>
      </c>
      <c r="H1505" s="35" t="s">
        <v>1440</v>
      </c>
      <c r="I1505" s="35"/>
      <c r="J1505" s="29" t="s">
        <v>1371</v>
      </c>
      <c r="K1505" s="29" t="s">
        <v>1371</v>
      </c>
      <c r="L1505" s="29" t="s">
        <v>1384</v>
      </c>
      <c r="M1505" s="39">
        <v>91.972367970978681</v>
      </c>
      <c r="N1505" s="39">
        <v>459.54708281998631</v>
      </c>
      <c r="O1505" s="29">
        <v>44197</v>
      </c>
      <c r="P1505" s="29">
        <v>46022</v>
      </c>
      <c r="Q1505" s="40">
        <v>4.9965776999999996</v>
      </c>
      <c r="R1505" s="39">
        <v>91.859082819986313</v>
      </c>
      <c r="S1505" s="39">
        <v>91.859082819986313</v>
      </c>
      <c r="T1505" s="39">
        <v>91.859082819986313</v>
      </c>
      <c r="U1505" s="39">
        <v>92.110751540041065</v>
      </c>
      <c r="V1505" s="39">
        <v>91.859082819986313</v>
      </c>
      <c r="W1505" s="29" t="s">
        <v>265</v>
      </c>
      <c r="X1505" s="29" t="s">
        <v>11773</v>
      </c>
      <c r="Y1505" s="29">
        <v>45266</v>
      </c>
      <c r="Z1505" s="41" t="s">
        <v>11760</v>
      </c>
      <c r="AA1505" s="42" t="s">
        <v>1349</v>
      </c>
      <c r="AB1505" s="29" t="s">
        <v>258</v>
      </c>
      <c r="AC1505" s="29" t="s">
        <v>258</v>
      </c>
      <c r="AD1505" s="29" t="s">
        <v>265</v>
      </c>
      <c r="AE1505" s="29" t="s">
        <v>1353</v>
      </c>
      <c r="AF1505" s="29" t="s">
        <v>1368</v>
      </c>
      <c r="AG1505" s="183" t="s">
        <v>1369</v>
      </c>
      <c r="AH1505" s="29" t="s">
        <v>1356</v>
      </c>
      <c r="AI1505" s="29" t="s">
        <v>1357</v>
      </c>
      <c r="AJ1505" s="29" t="s">
        <v>258</v>
      </c>
      <c r="AK1505" s="29" t="s">
        <v>258</v>
      </c>
      <c r="AL1505" s="29" t="s">
        <v>13327</v>
      </c>
    </row>
    <row r="1506" spans="1:38" x14ac:dyDescent="0.2">
      <c r="A1506" s="35" t="s">
        <v>16</v>
      </c>
      <c r="B1506" s="36">
        <v>5896</v>
      </c>
      <c r="C1506" s="36"/>
      <c r="D1506" s="36" t="s">
        <v>1349</v>
      </c>
      <c r="E1506" s="37" t="s">
        <v>3234</v>
      </c>
      <c r="F1506" s="38" t="s">
        <v>1269</v>
      </c>
      <c r="G1506" s="38" t="s">
        <v>1271</v>
      </c>
      <c r="H1506" s="35" t="s">
        <v>1440</v>
      </c>
      <c r="I1506" s="35"/>
      <c r="J1506" s="29" t="s">
        <v>484</v>
      </c>
      <c r="K1506" s="29" t="s">
        <v>1365</v>
      </c>
      <c r="L1506" s="29" t="s">
        <v>1366</v>
      </c>
      <c r="M1506" s="39">
        <v>32.647374983646017</v>
      </c>
      <c r="N1506" s="39">
        <v>16.089054072553044</v>
      </c>
      <c r="O1506" s="29">
        <v>44197</v>
      </c>
      <c r="P1506" s="29">
        <v>44377</v>
      </c>
      <c r="Q1506" s="40">
        <v>0.4928131</v>
      </c>
      <c r="R1506" s="39">
        <v>16.089054072553044</v>
      </c>
      <c r="S1506" s="39">
        <v>0</v>
      </c>
      <c r="T1506" s="39">
        <v>0</v>
      </c>
      <c r="U1506" s="39">
        <v>0</v>
      </c>
      <c r="V1506" s="39">
        <v>0</v>
      </c>
      <c r="W1506" s="29" t="s">
        <v>265</v>
      </c>
      <c r="X1506" s="29" t="s">
        <v>11773</v>
      </c>
      <c r="Y1506" s="29">
        <v>45183</v>
      </c>
      <c r="Z1506" s="41" t="s">
        <v>11757</v>
      </c>
      <c r="AA1506" s="42" t="s">
        <v>1349</v>
      </c>
      <c r="AB1506" s="29" t="s">
        <v>258</v>
      </c>
      <c r="AC1506" s="29" t="s">
        <v>258</v>
      </c>
      <c r="AD1506" s="29" t="s">
        <v>265</v>
      </c>
      <c r="AE1506" s="29" t="s">
        <v>1367</v>
      </c>
      <c r="AF1506" s="29" t="s">
        <v>1368</v>
      </c>
      <c r="AG1506" s="183" t="s">
        <v>1369</v>
      </c>
      <c r="AH1506" s="29" t="s">
        <v>1356</v>
      </c>
      <c r="AI1506" s="29" t="s">
        <v>1357</v>
      </c>
      <c r="AJ1506" s="29" t="s">
        <v>258</v>
      </c>
      <c r="AK1506" s="29" t="s">
        <v>258</v>
      </c>
      <c r="AL1506" s="29" t="s">
        <v>13327</v>
      </c>
    </row>
    <row r="1507" spans="1:38" x14ac:dyDescent="0.2">
      <c r="A1507" s="35" t="s">
        <v>16</v>
      </c>
      <c r="B1507" s="36">
        <v>5898</v>
      </c>
      <c r="C1507" s="36"/>
      <c r="D1507" s="36" t="s">
        <v>1349</v>
      </c>
      <c r="E1507" s="37" t="s">
        <v>3235</v>
      </c>
      <c r="F1507" s="38" t="s">
        <v>1269</v>
      </c>
      <c r="G1507" s="38" t="s">
        <v>1271</v>
      </c>
      <c r="H1507" s="35" t="s">
        <v>1440</v>
      </c>
      <c r="I1507" s="35"/>
      <c r="J1507" s="29" t="s">
        <v>1506</v>
      </c>
      <c r="K1507" s="29" t="s">
        <v>2259</v>
      </c>
      <c r="L1507" s="29" t="s">
        <v>2220</v>
      </c>
      <c r="M1507" s="39">
        <v>101.66419143952628</v>
      </c>
      <c r="N1507" s="39">
        <v>160.32464339493498</v>
      </c>
      <c r="O1507" s="29">
        <v>44197</v>
      </c>
      <c r="P1507" s="29">
        <v>44773</v>
      </c>
      <c r="Q1507" s="40">
        <v>1.5770021000000001</v>
      </c>
      <c r="R1507" s="39">
        <v>101.41853524982888</v>
      </c>
      <c r="S1507" s="39">
        <v>58.906108145106096</v>
      </c>
      <c r="T1507" s="39">
        <v>0</v>
      </c>
      <c r="U1507" s="39">
        <v>0</v>
      </c>
      <c r="V1507" s="39">
        <v>0</v>
      </c>
      <c r="W1507" s="29" t="s">
        <v>1357</v>
      </c>
      <c r="X1507" s="29" t="s">
        <v>258</v>
      </c>
      <c r="Y1507" s="29" t="s">
        <v>1349</v>
      </c>
      <c r="Z1507" s="41" t="s">
        <v>1349</v>
      </c>
      <c r="AA1507" s="42" t="s">
        <v>1349</v>
      </c>
      <c r="AB1507" s="29" t="s">
        <v>258</v>
      </c>
      <c r="AC1507" s="29" t="s">
        <v>258</v>
      </c>
      <c r="AD1507" s="29" t="s">
        <v>258</v>
      </c>
      <c r="AE1507" s="29" t="s">
        <v>1353</v>
      </c>
      <c r="AF1507" s="29" t="s">
        <v>2221</v>
      </c>
      <c r="AG1507" s="183" t="s">
        <v>2222</v>
      </c>
      <c r="AH1507" s="29" t="s">
        <v>1413</v>
      </c>
      <c r="AI1507" s="29" t="s">
        <v>1357</v>
      </c>
      <c r="AJ1507" s="29" t="s">
        <v>258</v>
      </c>
      <c r="AK1507" s="29" t="s">
        <v>258</v>
      </c>
      <c r="AL1507" s="29" t="s">
        <v>13326</v>
      </c>
    </row>
    <row r="1508" spans="1:38" x14ac:dyDescent="0.2">
      <c r="A1508" s="35" t="s">
        <v>16</v>
      </c>
      <c r="B1508" s="36">
        <v>5900</v>
      </c>
      <c r="C1508" s="36"/>
      <c r="D1508" s="36" t="s">
        <v>1349</v>
      </c>
      <c r="E1508" s="37" t="s">
        <v>3236</v>
      </c>
      <c r="F1508" s="38" t="s">
        <v>1269</v>
      </c>
      <c r="G1508" s="38" t="s">
        <v>1271</v>
      </c>
      <c r="H1508" s="35" t="s">
        <v>1440</v>
      </c>
      <c r="I1508" s="35"/>
      <c r="J1508" s="29" t="s">
        <v>1371</v>
      </c>
      <c r="K1508" s="29" t="s">
        <v>1371</v>
      </c>
      <c r="L1508" s="29" t="s">
        <v>1384</v>
      </c>
      <c r="M1508" s="39">
        <v>92.947276547017992</v>
      </c>
      <c r="N1508" s="39">
        <v>115.53200547570158</v>
      </c>
      <c r="O1508" s="29">
        <v>44197</v>
      </c>
      <c r="P1508" s="29">
        <v>44651</v>
      </c>
      <c r="Q1508" s="40">
        <v>1.2429843</v>
      </c>
      <c r="R1508" s="39">
        <v>92.67952087611225</v>
      </c>
      <c r="S1508" s="39">
        <v>22.852484599589321</v>
      </c>
      <c r="T1508" s="39">
        <v>0</v>
      </c>
      <c r="U1508" s="39">
        <v>0</v>
      </c>
      <c r="V1508" s="39">
        <v>0</v>
      </c>
      <c r="W1508" s="29" t="s">
        <v>1357</v>
      </c>
      <c r="X1508" s="29" t="s">
        <v>258</v>
      </c>
      <c r="Y1508" s="29" t="s">
        <v>1349</v>
      </c>
      <c r="Z1508" s="41" t="s">
        <v>1349</v>
      </c>
      <c r="AA1508" s="42" t="s">
        <v>1349</v>
      </c>
      <c r="AB1508" s="29" t="s">
        <v>258</v>
      </c>
      <c r="AC1508" s="29" t="s">
        <v>258</v>
      </c>
      <c r="AD1508" s="29" t="s">
        <v>265</v>
      </c>
      <c r="AE1508" s="29" t="s">
        <v>1353</v>
      </c>
      <c r="AF1508" s="29" t="s">
        <v>1368</v>
      </c>
      <c r="AG1508" s="183" t="s">
        <v>1369</v>
      </c>
      <c r="AH1508" s="29" t="s">
        <v>1413</v>
      </c>
      <c r="AI1508" s="29" t="s">
        <v>1357</v>
      </c>
      <c r="AJ1508" s="29" t="s">
        <v>258</v>
      </c>
      <c r="AK1508" s="29" t="s">
        <v>258</v>
      </c>
      <c r="AL1508" s="29" t="s">
        <v>13326</v>
      </c>
    </row>
    <row r="1509" spans="1:38" x14ac:dyDescent="0.2">
      <c r="A1509" s="35" t="s">
        <v>16</v>
      </c>
      <c r="B1509" s="36">
        <v>5904</v>
      </c>
      <c r="C1509" s="36"/>
      <c r="D1509" s="36" t="s">
        <v>1349</v>
      </c>
      <c r="E1509" s="37" t="s">
        <v>3237</v>
      </c>
      <c r="F1509" s="38" t="s">
        <v>1269</v>
      </c>
      <c r="G1509" s="38" t="s">
        <v>1271</v>
      </c>
      <c r="H1509" s="35" t="s">
        <v>1440</v>
      </c>
      <c r="I1509" s="35"/>
      <c r="J1509" s="29" t="s">
        <v>1371</v>
      </c>
      <c r="K1509" s="29" t="s">
        <v>1371</v>
      </c>
      <c r="L1509" s="29" t="s">
        <v>1384</v>
      </c>
      <c r="M1509" s="39">
        <v>97.166549530024213</v>
      </c>
      <c r="N1509" s="39">
        <v>120.77649555099248</v>
      </c>
      <c r="O1509" s="29">
        <v>44197</v>
      </c>
      <c r="P1509" s="29">
        <v>44651</v>
      </c>
      <c r="Q1509" s="40">
        <v>1.2429843</v>
      </c>
      <c r="R1509" s="39">
        <v>96.886639288158804</v>
      </c>
      <c r="S1509" s="39">
        <v>23.889856262833675</v>
      </c>
      <c r="T1509" s="39">
        <v>0</v>
      </c>
      <c r="U1509" s="39">
        <v>0</v>
      </c>
      <c r="V1509" s="39">
        <v>0</v>
      </c>
      <c r="W1509" s="29" t="s">
        <v>1357</v>
      </c>
      <c r="X1509" s="29" t="s">
        <v>258</v>
      </c>
      <c r="Y1509" s="29" t="s">
        <v>1349</v>
      </c>
      <c r="Z1509" s="41" t="s">
        <v>1349</v>
      </c>
      <c r="AA1509" s="42" t="s">
        <v>1349</v>
      </c>
      <c r="AB1509" s="29" t="s">
        <v>258</v>
      </c>
      <c r="AC1509" s="29" t="s">
        <v>258</v>
      </c>
      <c r="AD1509" s="29" t="s">
        <v>265</v>
      </c>
      <c r="AE1509" s="29" t="s">
        <v>1353</v>
      </c>
      <c r="AF1509" s="29" t="s">
        <v>1368</v>
      </c>
      <c r="AG1509" s="183" t="s">
        <v>1369</v>
      </c>
      <c r="AH1509" s="29" t="s">
        <v>1413</v>
      </c>
      <c r="AI1509" s="29" t="s">
        <v>1357</v>
      </c>
      <c r="AJ1509" s="29" t="s">
        <v>258</v>
      </c>
      <c r="AK1509" s="29" t="s">
        <v>258</v>
      </c>
      <c r="AL1509" s="29" t="s">
        <v>13326</v>
      </c>
    </row>
    <row r="1510" spans="1:38" x14ac:dyDescent="0.2">
      <c r="A1510" s="35" t="s">
        <v>16</v>
      </c>
      <c r="B1510" s="36">
        <v>5905</v>
      </c>
      <c r="C1510" s="36"/>
      <c r="D1510" s="36" t="s">
        <v>1349</v>
      </c>
      <c r="E1510" s="37" t="s">
        <v>3238</v>
      </c>
      <c r="F1510" s="38" t="s">
        <v>1269</v>
      </c>
      <c r="G1510" s="38" t="s">
        <v>1273</v>
      </c>
      <c r="H1510" s="35" t="s">
        <v>1393</v>
      </c>
      <c r="I1510" s="35"/>
      <c r="J1510" s="29" t="s">
        <v>1405</v>
      </c>
      <c r="K1510" s="29" t="s">
        <v>1434</v>
      </c>
      <c r="L1510" s="29" t="s">
        <v>2619</v>
      </c>
      <c r="M1510" s="39">
        <v>86.506655406922576</v>
      </c>
      <c r="N1510" s="39">
        <v>133.10537713894593</v>
      </c>
      <c r="O1510" s="29">
        <v>44197</v>
      </c>
      <c r="P1510" s="29">
        <v>44759</v>
      </c>
      <c r="Q1510" s="40">
        <v>1.5386721000000001</v>
      </c>
      <c r="R1510" s="39">
        <v>86.293894592744692</v>
      </c>
      <c r="S1510" s="39">
        <v>46.811482546201233</v>
      </c>
      <c r="T1510" s="39">
        <v>0</v>
      </c>
      <c r="U1510" s="39">
        <v>0</v>
      </c>
      <c r="V1510" s="39">
        <v>0</v>
      </c>
      <c r="W1510" s="29" t="s">
        <v>1357</v>
      </c>
      <c r="X1510" s="29" t="s">
        <v>258</v>
      </c>
      <c r="Y1510" s="29" t="s">
        <v>1349</v>
      </c>
      <c r="Z1510" s="41" t="s">
        <v>1349</v>
      </c>
      <c r="AA1510" s="42" t="s">
        <v>1349</v>
      </c>
      <c r="AB1510" s="29" t="s">
        <v>265</v>
      </c>
      <c r="AC1510" s="29" t="s">
        <v>258</v>
      </c>
      <c r="AD1510" s="29" t="s">
        <v>258</v>
      </c>
      <c r="AE1510" s="29" t="s">
        <v>1353</v>
      </c>
      <c r="AF1510" s="29" t="s">
        <v>1368</v>
      </c>
      <c r="AG1510" s="183" t="s">
        <v>1369</v>
      </c>
      <c r="AH1510" s="29" t="s">
        <v>1413</v>
      </c>
      <c r="AI1510" s="29" t="s">
        <v>1357</v>
      </c>
      <c r="AJ1510" s="29" t="s">
        <v>258</v>
      </c>
      <c r="AK1510" s="29" t="s">
        <v>258</v>
      </c>
      <c r="AL1510" s="29" t="s">
        <v>13326</v>
      </c>
    </row>
    <row r="1511" spans="1:38" x14ac:dyDescent="0.2">
      <c r="A1511" s="35" t="s">
        <v>16</v>
      </c>
      <c r="B1511" s="36">
        <v>5909</v>
      </c>
      <c r="C1511" s="36"/>
      <c r="D1511" s="36" t="s">
        <v>1349</v>
      </c>
      <c r="E1511" s="37" t="s">
        <v>3239</v>
      </c>
      <c r="F1511" s="38" t="s">
        <v>1269</v>
      </c>
      <c r="G1511" s="38" t="s">
        <v>1271</v>
      </c>
      <c r="H1511" s="35" t="s">
        <v>1440</v>
      </c>
      <c r="I1511" s="35"/>
      <c r="J1511" s="29" t="s">
        <v>1371</v>
      </c>
      <c r="K1511" s="29" t="s">
        <v>1371</v>
      </c>
      <c r="L1511" s="29" t="s">
        <v>1384</v>
      </c>
      <c r="M1511" s="39">
        <v>95.390646507248206</v>
      </c>
      <c r="N1511" s="39">
        <v>118.56907597535935</v>
      </c>
      <c r="O1511" s="29">
        <v>44197</v>
      </c>
      <c r="P1511" s="29">
        <v>44651</v>
      </c>
      <c r="Q1511" s="40">
        <v>1.2429843</v>
      </c>
      <c r="R1511" s="39">
        <v>95.1158521560575</v>
      </c>
      <c r="S1511" s="39">
        <v>23.453223819301847</v>
      </c>
      <c r="T1511" s="39">
        <v>0</v>
      </c>
      <c r="U1511" s="39">
        <v>0</v>
      </c>
      <c r="V1511" s="39">
        <v>0</v>
      </c>
      <c r="W1511" s="29" t="s">
        <v>1357</v>
      </c>
      <c r="X1511" s="29" t="s">
        <v>258</v>
      </c>
      <c r="Y1511" s="29" t="s">
        <v>1349</v>
      </c>
      <c r="Z1511" s="41" t="s">
        <v>1349</v>
      </c>
      <c r="AA1511" s="42" t="s">
        <v>1349</v>
      </c>
      <c r="AB1511" s="29" t="s">
        <v>258</v>
      </c>
      <c r="AC1511" s="29" t="s">
        <v>258</v>
      </c>
      <c r="AD1511" s="29" t="s">
        <v>265</v>
      </c>
      <c r="AE1511" s="29" t="s">
        <v>1353</v>
      </c>
      <c r="AF1511" s="29" t="s">
        <v>1368</v>
      </c>
      <c r="AG1511" s="183" t="s">
        <v>1369</v>
      </c>
      <c r="AH1511" s="29" t="s">
        <v>1413</v>
      </c>
      <c r="AI1511" s="29" t="s">
        <v>1357</v>
      </c>
      <c r="AJ1511" s="29" t="s">
        <v>258</v>
      </c>
      <c r="AK1511" s="29" t="s">
        <v>258</v>
      </c>
      <c r="AL1511" s="29" t="s">
        <v>13326</v>
      </c>
    </row>
    <row r="1512" spans="1:38" x14ac:dyDescent="0.2">
      <c r="A1512" s="35" t="s">
        <v>16</v>
      </c>
      <c r="B1512" s="36">
        <v>5911</v>
      </c>
      <c r="C1512" s="36"/>
      <c r="D1512" s="36" t="s">
        <v>1349</v>
      </c>
      <c r="E1512" s="37" t="s">
        <v>3240</v>
      </c>
      <c r="F1512" s="38" t="s">
        <v>1269</v>
      </c>
      <c r="G1512" s="38" t="s">
        <v>1445</v>
      </c>
      <c r="H1512" s="35" t="s">
        <v>12095</v>
      </c>
      <c r="I1512" s="35"/>
      <c r="J1512" s="29" t="s">
        <v>484</v>
      </c>
      <c r="K1512" s="29" t="s">
        <v>1365</v>
      </c>
      <c r="L1512" s="29" t="s">
        <v>1384</v>
      </c>
      <c r="M1512" s="39">
        <v>345.85654751828707</v>
      </c>
      <c r="N1512" s="39">
        <v>344.67292265571524</v>
      </c>
      <c r="O1512" s="29">
        <v>44197</v>
      </c>
      <c r="P1512" s="29">
        <v>44561</v>
      </c>
      <c r="Q1512" s="40">
        <v>0.99657770000000001</v>
      </c>
      <c r="R1512" s="39">
        <v>344.67292265571524</v>
      </c>
      <c r="S1512" s="39">
        <v>0</v>
      </c>
      <c r="T1512" s="39">
        <v>0</v>
      </c>
      <c r="U1512" s="39">
        <v>0</v>
      </c>
      <c r="V1512" s="39">
        <v>0</v>
      </c>
      <c r="W1512" s="29" t="s">
        <v>1357</v>
      </c>
      <c r="X1512" s="29" t="s">
        <v>258</v>
      </c>
      <c r="Y1512" s="29" t="s">
        <v>1349</v>
      </c>
      <c r="Z1512" s="41" t="s">
        <v>1349</v>
      </c>
      <c r="AA1512" s="42" t="s">
        <v>1349</v>
      </c>
      <c r="AB1512" s="29" t="s">
        <v>258</v>
      </c>
      <c r="AC1512" s="29" t="s">
        <v>258</v>
      </c>
      <c r="AD1512" s="29" t="s">
        <v>265</v>
      </c>
      <c r="AE1512" s="29" t="s">
        <v>1353</v>
      </c>
      <c r="AF1512" s="29" t="s">
        <v>1368</v>
      </c>
      <c r="AG1512" s="183" t="s">
        <v>1369</v>
      </c>
      <c r="AH1512" s="29" t="s">
        <v>1356</v>
      </c>
      <c r="AI1512" s="29" t="s">
        <v>1357</v>
      </c>
      <c r="AJ1512" s="29" t="s">
        <v>258</v>
      </c>
      <c r="AK1512" s="29" t="s">
        <v>258</v>
      </c>
      <c r="AL1512" s="29" t="s">
        <v>13326</v>
      </c>
    </row>
    <row r="1513" spans="1:38" x14ac:dyDescent="0.2">
      <c r="A1513" s="35" t="s">
        <v>16</v>
      </c>
      <c r="B1513" s="36">
        <v>5912</v>
      </c>
      <c r="C1513" s="36"/>
      <c r="D1513" s="36" t="s">
        <v>1349</v>
      </c>
      <c r="E1513" s="37" t="s">
        <v>3241</v>
      </c>
      <c r="F1513" s="38" t="s">
        <v>1269</v>
      </c>
      <c r="G1513" s="38" t="s">
        <v>1271</v>
      </c>
      <c r="H1513" s="35" t="s">
        <v>1440</v>
      </c>
      <c r="I1513" s="35"/>
      <c r="J1513" s="29" t="s">
        <v>1371</v>
      </c>
      <c r="K1513" s="29" t="s">
        <v>1371</v>
      </c>
      <c r="L1513" s="29" t="s">
        <v>1384</v>
      </c>
      <c r="M1513" s="39">
        <v>99.685592059752594</v>
      </c>
      <c r="N1513" s="39">
        <v>498.08680629705685</v>
      </c>
      <c r="O1513" s="29">
        <v>44197</v>
      </c>
      <c r="P1513" s="29">
        <v>46022</v>
      </c>
      <c r="Q1513" s="40">
        <v>4.9965776999999996</v>
      </c>
      <c r="R1513" s="39">
        <v>99.56280629705681</v>
      </c>
      <c r="S1513" s="39">
        <v>99.56280629705681</v>
      </c>
      <c r="T1513" s="39">
        <v>99.56280629705681</v>
      </c>
      <c r="U1513" s="39">
        <v>99.835581108829572</v>
      </c>
      <c r="V1513" s="39">
        <v>99.56280629705681</v>
      </c>
      <c r="W1513" s="29" t="s">
        <v>265</v>
      </c>
      <c r="X1513" s="29" t="s">
        <v>11773</v>
      </c>
      <c r="Y1513" s="29">
        <v>45239</v>
      </c>
      <c r="Z1513" s="41" t="s">
        <v>11759</v>
      </c>
      <c r="AA1513" s="42" t="s">
        <v>1349</v>
      </c>
      <c r="AB1513" s="29" t="s">
        <v>258</v>
      </c>
      <c r="AC1513" s="29" t="s">
        <v>258</v>
      </c>
      <c r="AD1513" s="29" t="s">
        <v>265</v>
      </c>
      <c r="AE1513" s="29" t="s">
        <v>1353</v>
      </c>
      <c r="AF1513" s="29" t="s">
        <v>1368</v>
      </c>
      <c r="AG1513" s="183" t="s">
        <v>1369</v>
      </c>
      <c r="AH1513" s="29" t="s">
        <v>1356</v>
      </c>
      <c r="AI1513" s="29" t="s">
        <v>1357</v>
      </c>
      <c r="AJ1513" s="29" t="s">
        <v>258</v>
      </c>
      <c r="AK1513" s="29" t="s">
        <v>258</v>
      </c>
      <c r="AL1513" s="29" t="s">
        <v>13327</v>
      </c>
    </row>
    <row r="1514" spans="1:38" x14ac:dyDescent="0.2">
      <c r="A1514" s="35" t="s">
        <v>16</v>
      </c>
      <c r="B1514" s="36">
        <v>5914</v>
      </c>
      <c r="C1514" s="36"/>
      <c r="D1514" s="36" t="s">
        <v>1349</v>
      </c>
      <c r="E1514" s="37" t="s">
        <v>3242</v>
      </c>
      <c r="F1514" s="38" t="s">
        <v>1269</v>
      </c>
      <c r="G1514" s="38" t="s">
        <v>1271</v>
      </c>
      <c r="H1514" s="35" t="s">
        <v>1440</v>
      </c>
      <c r="I1514" s="35"/>
      <c r="J1514" s="29" t="s">
        <v>1371</v>
      </c>
      <c r="K1514" s="29" t="s">
        <v>1371</v>
      </c>
      <c r="L1514" s="29" t="s">
        <v>1384</v>
      </c>
      <c r="M1514" s="39">
        <v>99.778643018405603</v>
      </c>
      <c r="N1514" s="39">
        <v>498.55174264202606</v>
      </c>
      <c r="O1514" s="29">
        <v>44197</v>
      </c>
      <c r="P1514" s="29">
        <v>46022</v>
      </c>
      <c r="Q1514" s="40">
        <v>4.9965776999999996</v>
      </c>
      <c r="R1514" s="39">
        <v>99.655742642026013</v>
      </c>
      <c r="S1514" s="39">
        <v>99.655742642026013</v>
      </c>
      <c r="T1514" s="39">
        <v>99.655742642026013</v>
      </c>
      <c r="U1514" s="39">
        <v>99.928772073921976</v>
      </c>
      <c r="V1514" s="39">
        <v>99.655742642026013</v>
      </c>
      <c r="W1514" s="29" t="s">
        <v>265</v>
      </c>
      <c r="X1514" s="29" t="s">
        <v>11773</v>
      </c>
      <c r="Y1514" s="29">
        <v>45273</v>
      </c>
      <c r="Z1514" s="41" t="s">
        <v>11760</v>
      </c>
      <c r="AA1514" s="42" t="s">
        <v>1349</v>
      </c>
      <c r="AB1514" s="29" t="s">
        <v>258</v>
      </c>
      <c r="AC1514" s="29" t="s">
        <v>258</v>
      </c>
      <c r="AD1514" s="29" t="s">
        <v>265</v>
      </c>
      <c r="AE1514" s="29" t="s">
        <v>1353</v>
      </c>
      <c r="AF1514" s="29" t="s">
        <v>1368</v>
      </c>
      <c r="AG1514" s="183" t="s">
        <v>1369</v>
      </c>
      <c r="AH1514" s="29" t="s">
        <v>1356</v>
      </c>
      <c r="AI1514" s="29" t="s">
        <v>1357</v>
      </c>
      <c r="AJ1514" s="29" t="s">
        <v>258</v>
      </c>
      <c r="AK1514" s="29" t="s">
        <v>258</v>
      </c>
      <c r="AL1514" s="29" t="s">
        <v>13327</v>
      </c>
    </row>
    <row r="1515" spans="1:38" x14ac:dyDescent="0.2">
      <c r="A1515" s="35" t="s">
        <v>16</v>
      </c>
      <c r="B1515" s="36">
        <v>5917</v>
      </c>
      <c r="C1515" s="36"/>
      <c r="D1515" s="36" t="s">
        <v>1349</v>
      </c>
      <c r="E1515" s="37" t="s">
        <v>3243</v>
      </c>
      <c r="F1515" s="38" t="s">
        <v>1269</v>
      </c>
      <c r="G1515" s="38" t="s">
        <v>1271</v>
      </c>
      <c r="H1515" s="35" t="s">
        <v>1440</v>
      </c>
      <c r="I1515" s="35"/>
      <c r="J1515" s="29" t="s">
        <v>1371</v>
      </c>
      <c r="K1515" s="29" t="s">
        <v>1371</v>
      </c>
      <c r="L1515" s="29" t="s">
        <v>1384</v>
      </c>
      <c r="M1515" s="39">
        <v>101.05934438481248</v>
      </c>
      <c r="N1515" s="39">
        <v>504.9508665297742</v>
      </c>
      <c r="O1515" s="29">
        <v>44197</v>
      </c>
      <c r="P1515" s="29">
        <v>46022</v>
      </c>
      <c r="Q1515" s="40">
        <v>4.9965776999999996</v>
      </c>
      <c r="R1515" s="39">
        <v>100.93486652977413</v>
      </c>
      <c r="S1515" s="39">
        <v>100.93486652977413</v>
      </c>
      <c r="T1515" s="39">
        <v>100.93486652977413</v>
      </c>
      <c r="U1515" s="39">
        <v>101.21140041067763</v>
      </c>
      <c r="V1515" s="39">
        <v>100.93486652977413</v>
      </c>
      <c r="W1515" s="29" t="s">
        <v>265</v>
      </c>
      <c r="X1515" s="29" t="s">
        <v>11773</v>
      </c>
      <c r="Y1515" s="29">
        <v>45273</v>
      </c>
      <c r="Z1515" s="41" t="s">
        <v>11760</v>
      </c>
      <c r="AA1515" s="42" t="s">
        <v>1349</v>
      </c>
      <c r="AB1515" s="29" t="s">
        <v>258</v>
      </c>
      <c r="AC1515" s="29" t="s">
        <v>258</v>
      </c>
      <c r="AD1515" s="29" t="s">
        <v>265</v>
      </c>
      <c r="AE1515" s="29" t="s">
        <v>1353</v>
      </c>
      <c r="AF1515" s="29" t="s">
        <v>1368</v>
      </c>
      <c r="AG1515" s="183" t="s">
        <v>1369</v>
      </c>
      <c r="AH1515" s="29" t="s">
        <v>1356</v>
      </c>
      <c r="AI1515" s="29" t="s">
        <v>1357</v>
      </c>
      <c r="AJ1515" s="29" t="s">
        <v>258</v>
      </c>
      <c r="AK1515" s="29" t="s">
        <v>258</v>
      </c>
      <c r="AL1515" s="29" t="s">
        <v>13327</v>
      </c>
    </row>
    <row r="1516" spans="1:38" x14ac:dyDescent="0.2">
      <c r="A1516" s="35" t="s">
        <v>16</v>
      </c>
      <c r="B1516" s="36">
        <v>5920</v>
      </c>
      <c r="C1516" s="36"/>
      <c r="D1516" s="36" t="s">
        <v>1349</v>
      </c>
      <c r="E1516" s="37" t="s">
        <v>3244</v>
      </c>
      <c r="F1516" s="38" t="s">
        <v>1269</v>
      </c>
      <c r="G1516" s="38" t="s">
        <v>1271</v>
      </c>
      <c r="H1516" s="35" t="s">
        <v>1440</v>
      </c>
      <c r="I1516" s="35"/>
      <c r="J1516" s="29" t="s">
        <v>1371</v>
      </c>
      <c r="K1516" s="29" t="s">
        <v>1371</v>
      </c>
      <c r="L1516" s="29" t="s">
        <v>1384</v>
      </c>
      <c r="M1516" s="39">
        <v>100.10182000383482</v>
      </c>
      <c r="N1516" s="39">
        <v>500.16652156057495</v>
      </c>
      <c r="O1516" s="29">
        <v>44197</v>
      </c>
      <c r="P1516" s="29">
        <v>46022</v>
      </c>
      <c r="Q1516" s="40">
        <v>4.9965776999999996</v>
      </c>
      <c r="R1516" s="39">
        <v>99.978521560574947</v>
      </c>
      <c r="S1516" s="39">
        <v>99.978521560574947</v>
      </c>
      <c r="T1516" s="39">
        <v>99.978521560574947</v>
      </c>
      <c r="U1516" s="39">
        <v>100.25243531827515</v>
      </c>
      <c r="V1516" s="39">
        <v>99.978521560574947</v>
      </c>
      <c r="W1516" s="29" t="s">
        <v>265</v>
      </c>
      <c r="X1516" s="29" t="s">
        <v>11773</v>
      </c>
      <c r="Y1516" s="29">
        <v>45239</v>
      </c>
      <c r="Z1516" s="41" t="s">
        <v>11759</v>
      </c>
      <c r="AA1516" s="42" t="s">
        <v>1349</v>
      </c>
      <c r="AB1516" s="29" t="s">
        <v>258</v>
      </c>
      <c r="AC1516" s="29" t="s">
        <v>258</v>
      </c>
      <c r="AD1516" s="29" t="s">
        <v>265</v>
      </c>
      <c r="AE1516" s="29" t="s">
        <v>1353</v>
      </c>
      <c r="AF1516" s="29" t="s">
        <v>1368</v>
      </c>
      <c r="AG1516" s="183" t="s">
        <v>1369</v>
      </c>
      <c r="AH1516" s="29" t="s">
        <v>1356</v>
      </c>
      <c r="AI1516" s="29" t="s">
        <v>1357</v>
      </c>
      <c r="AJ1516" s="29" t="s">
        <v>258</v>
      </c>
      <c r="AK1516" s="29" t="s">
        <v>258</v>
      </c>
      <c r="AL1516" s="29" t="s">
        <v>13327</v>
      </c>
    </row>
    <row r="1517" spans="1:38" x14ac:dyDescent="0.2">
      <c r="A1517" s="35" t="s">
        <v>16</v>
      </c>
      <c r="B1517" s="36">
        <v>5921</v>
      </c>
      <c r="C1517" s="36"/>
      <c r="D1517" s="36" t="s">
        <v>1349</v>
      </c>
      <c r="E1517" s="37" t="s">
        <v>3245</v>
      </c>
      <c r="F1517" s="38" t="s">
        <v>1269</v>
      </c>
      <c r="G1517" s="38" t="s">
        <v>1273</v>
      </c>
      <c r="H1517" s="35" t="s">
        <v>1393</v>
      </c>
      <c r="I1517" s="35"/>
      <c r="J1517" s="29" t="s">
        <v>1371</v>
      </c>
      <c r="K1517" s="29" t="s">
        <v>1371</v>
      </c>
      <c r="L1517" s="29" t="s">
        <v>1384</v>
      </c>
      <c r="M1517" s="39">
        <v>36.818919441729797</v>
      </c>
      <c r="N1517" s="39">
        <v>45.765338809034908</v>
      </c>
      <c r="O1517" s="29">
        <v>44197</v>
      </c>
      <c r="P1517" s="29">
        <v>44651</v>
      </c>
      <c r="Q1517" s="40">
        <v>1.2429843</v>
      </c>
      <c r="R1517" s="39">
        <v>36.712854209445588</v>
      </c>
      <c r="S1517" s="39">
        <v>9.0524845995893219</v>
      </c>
      <c r="T1517" s="39">
        <v>0</v>
      </c>
      <c r="U1517" s="39">
        <v>0</v>
      </c>
      <c r="V1517" s="39">
        <v>0</v>
      </c>
      <c r="W1517" s="29" t="s">
        <v>265</v>
      </c>
      <c r="X1517" s="29" t="s">
        <v>11773</v>
      </c>
      <c r="Y1517" s="29">
        <v>45191</v>
      </c>
      <c r="Z1517" s="41" t="s">
        <v>11757</v>
      </c>
      <c r="AA1517" s="42" t="s">
        <v>1349</v>
      </c>
      <c r="AB1517" s="29" t="s">
        <v>258</v>
      </c>
      <c r="AC1517" s="29" t="s">
        <v>258</v>
      </c>
      <c r="AD1517" s="29" t="s">
        <v>265</v>
      </c>
      <c r="AE1517" s="29" t="s">
        <v>1353</v>
      </c>
      <c r="AF1517" s="29" t="s">
        <v>1368</v>
      </c>
      <c r="AG1517" s="183" t="s">
        <v>1369</v>
      </c>
      <c r="AH1517" s="29" t="s">
        <v>1413</v>
      </c>
      <c r="AI1517" s="29" t="s">
        <v>1357</v>
      </c>
      <c r="AJ1517" s="29" t="s">
        <v>258</v>
      </c>
      <c r="AK1517" s="29" t="s">
        <v>258</v>
      </c>
      <c r="AL1517" s="29" t="s">
        <v>13327</v>
      </c>
    </row>
    <row r="1518" spans="1:38" x14ac:dyDescent="0.2">
      <c r="A1518" s="35" t="s">
        <v>16</v>
      </c>
      <c r="B1518" s="36">
        <v>5923</v>
      </c>
      <c r="C1518" s="36"/>
      <c r="D1518" s="36" t="s">
        <v>1349</v>
      </c>
      <c r="E1518" s="37" t="s">
        <v>3246</v>
      </c>
      <c r="F1518" s="38" t="s">
        <v>1269</v>
      </c>
      <c r="G1518" s="38" t="s">
        <v>1273</v>
      </c>
      <c r="H1518" s="35" t="s">
        <v>1393</v>
      </c>
      <c r="I1518" s="35"/>
      <c r="J1518" s="29" t="s">
        <v>1371</v>
      </c>
      <c r="K1518" s="29" t="s">
        <v>1371</v>
      </c>
      <c r="L1518" s="29" t="s">
        <v>1366</v>
      </c>
      <c r="M1518" s="39">
        <v>10.261512405632375</v>
      </c>
      <c r="N1518" s="39">
        <v>13.372977412731007</v>
      </c>
      <c r="O1518" s="29">
        <v>44197</v>
      </c>
      <c r="P1518" s="29">
        <v>44673</v>
      </c>
      <c r="Q1518" s="40">
        <v>1.3032170000000001</v>
      </c>
      <c r="R1518" s="39">
        <v>10.232991101984942</v>
      </c>
      <c r="S1518" s="39">
        <v>3.1399863107460639</v>
      </c>
      <c r="T1518" s="39">
        <v>0</v>
      </c>
      <c r="U1518" s="39">
        <v>0</v>
      </c>
      <c r="V1518" s="39">
        <v>0</v>
      </c>
      <c r="W1518" s="29" t="s">
        <v>265</v>
      </c>
      <c r="X1518" s="29" t="s">
        <v>11773</v>
      </c>
      <c r="Y1518" s="29">
        <v>45254</v>
      </c>
      <c r="Z1518" s="41" t="s">
        <v>11759</v>
      </c>
      <c r="AA1518" s="42" t="s">
        <v>1349</v>
      </c>
      <c r="AB1518" s="29" t="s">
        <v>258</v>
      </c>
      <c r="AC1518" s="29" t="s">
        <v>258</v>
      </c>
      <c r="AD1518" s="29" t="s">
        <v>265</v>
      </c>
      <c r="AE1518" s="29" t="s">
        <v>1367</v>
      </c>
      <c r="AF1518" s="29" t="s">
        <v>1368</v>
      </c>
      <c r="AG1518" s="183" t="s">
        <v>1369</v>
      </c>
      <c r="AH1518" s="29" t="s">
        <v>1413</v>
      </c>
      <c r="AI1518" s="29" t="s">
        <v>1357</v>
      </c>
      <c r="AJ1518" s="29" t="s">
        <v>258</v>
      </c>
      <c r="AK1518" s="29" t="s">
        <v>258</v>
      </c>
      <c r="AL1518" s="29" t="s">
        <v>13327</v>
      </c>
    </row>
    <row r="1519" spans="1:38" x14ac:dyDescent="0.2">
      <c r="A1519" s="35" t="s">
        <v>16</v>
      </c>
      <c r="B1519" s="36">
        <v>5926</v>
      </c>
      <c r="C1519" s="36"/>
      <c r="D1519" s="36" t="s">
        <v>1349</v>
      </c>
      <c r="E1519" s="37" t="s">
        <v>3247</v>
      </c>
      <c r="F1519" s="38" t="s">
        <v>1266</v>
      </c>
      <c r="G1519" s="38" t="s">
        <v>1267</v>
      </c>
      <c r="H1519" s="35" t="s">
        <v>1177</v>
      </c>
      <c r="I1519" s="35"/>
      <c r="J1519" s="29" t="s">
        <v>274</v>
      </c>
      <c r="K1519" s="29" t="s">
        <v>1446</v>
      </c>
      <c r="L1519" s="29" t="s">
        <v>2153</v>
      </c>
      <c r="M1519" s="39">
        <v>8.2272703313816891</v>
      </c>
      <c r="N1519" s="39">
        <v>16.42075290896646</v>
      </c>
      <c r="O1519" s="29">
        <v>44197</v>
      </c>
      <c r="P1519" s="29">
        <v>44926</v>
      </c>
      <c r="Q1519" s="40">
        <v>1.9958932</v>
      </c>
      <c r="R1519" s="39">
        <v>8.2103764544832298</v>
      </c>
      <c r="S1519" s="39">
        <v>8.2103764544832298</v>
      </c>
      <c r="T1519" s="39">
        <v>0</v>
      </c>
      <c r="U1519" s="39">
        <v>0</v>
      </c>
      <c r="V1519" s="39">
        <v>0</v>
      </c>
      <c r="W1519" s="29" t="s">
        <v>1357</v>
      </c>
      <c r="X1519" s="29" t="s">
        <v>258</v>
      </c>
      <c r="Y1519" s="29" t="s">
        <v>1349</v>
      </c>
      <c r="Z1519" s="41" t="s">
        <v>1349</v>
      </c>
      <c r="AA1519" s="42" t="s">
        <v>1349</v>
      </c>
      <c r="AB1519" s="29" t="s">
        <v>258</v>
      </c>
      <c r="AC1519" s="29" t="s">
        <v>258</v>
      </c>
      <c r="AD1519" s="29" t="s">
        <v>258</v>
      </c>
      <c r="AE1519" s="29" t="s">
        <v>1367</v>
      </c>
      <c r="AF1519" s="29" t="s">
        <v>2154</v>
      </c>
      <c r="AG1519" s="183" t="s">
        <v>2155</v>
      </c>
      <c r="AH1519" s="29" t="s">
        <v>1413</v>
      </c>
      <c r="AI1519" s="29" t="s">
        <v>1357</v>
      </c>
      <c r="AJ1519" s="29" t="s">
        <v>258</v>
      </c>
      <c r="AK1519" s="29" t="s">
        <v>258</v>
      </c>
      <c r="AL1519" s="29" t="s">
        <v>13326</v>
      </c>
    </row>
    <row r="1520" spans="1:38" x14ac:dyDescent="0.2">
      <c r="A1520" s="35" t="s">
        <v>16</v>
      </c>
      <c r="B1520" s="36">
        <v>5928</v>
      </c>
      <c r="C1520" s="36"/>
      <c r="D1520" s="36" t="s">
        <v>1349</v>
      </c>
      <c r="E1520" s="37" t="s">
        <v>3248</v>
      </c>
      <c r="F1520" s="38" t="s">
        <v>1269</v>
      </c>
      <c r="G1520" s="38" t="s">
        <v>1273</v>
      </c>
      <c r="H1520" s="35" t="s">
        <v>1393</v>
      </c>
      <c r="I1520" s="35"/>
      <c r="J1520" s="29" t="s">
        <v>281</v>
      </c>
      <c r="K1520" s="29" t="s">
        <v>282</v>
      </c>
      <c r="L1520" s="29" t="s">
        <v>1384</v>
      </c>
      <c r="M1520" s="39">
        <v>63.116565309123807</v>
      </c>
      <c r="N1520" s="39">
        <v>315.36682272416158</v>
      </c>
      <c r="O1520" s="29">
        <v>44197</v>
      </c>
      <c r="P1520" s="29">
        <v>46022</v>
      </c>
      <c r="Q1520" s="40">
        <v>4.9965776999999996</v>
      </c>
      <c r="R1520" s="39">
        <v>63.038822724161534</v>
      </c>
      <c r="S1520" s="39">
        <v>63.038822724161534</v>
      </c>
      <c r="T1520" s="39">
        <v>63.038822724161534</v>
      </c>
      <c r="U1520" s="39">
        <v>63.211531827515401</v>
      </c>
      <c r="V1520" s="39">
        <v>63.038822724161534</v>
      </c>
      <c r="W1520" s="29" t="s">
        <v>265</v>
      </c>
      <c r="X1520" s="29" t="s">
        <v>11773</v>
      </c>
      <c r="Y1520" s="29">
        <v>45281</v>
      </c>
      <c r="Z1520" s="41" t="s">
        <v>11760</v>
      </c>
      <c r="AA1520" s="42" t="s">
        <v>1349</v>
      </c>
      <c r="AB1520" s="29" t="s">
        <v>258</v>
      </c>
      <c r="AC1520" s="29" t="s">
        <v>258</v>
      </c>
      <c r="AD1520" s="29" t="s">
        <v>265</v>
      </c>
      <c r="AE1520" s="29" t="s">
        <v>1353</v>
      </c>
      <c r="AF1520" s="29" t="s">
        <v>1368</v>
      </c>
      <c r="AG1520" s="183" t="s">
        <v>1369</v>
      </c>
      <c r="AH1520" s="29" t="s">
        <v>1356</v>
      </c>
      <c r="AI1520" s="29" t="s">
        <v>1357</v>
      </c>
      <c r="AJ1520" s="29" t="s">
        <v>258</v>
      </c>
      <c r="AK1520" s="29" t="s">
        <v>258</v>
      </c>
      <c r="AL1520" s="29" t="s">
        <v>13327</v>
      </c>
    </row>
    <row r="1521" spans="1:38" x14ac:dyDescent="0.2">
      <c r="A1521" s="35" t="s">
        <v>16</v>
      </c>
      <c r="B1521" s="36">
        <v>5933</v>
      </c>
      <c r="C1521" s="36"/>
      <c r="D1521" s="36" t="s">
        <v>1349</v>
      </c>
      <c r="E1521" s="37" t="s">
        <v>3249</v>
      </c>
      <c r="F1521" s="38" t="s">
        <v>1269</v>
      </c>
      <c r="G1521" s="38" t="s">
        <v>1271</v>
      </c>
      <c r="H1521" s="35" t="s">
        <v>1440</v>
      </c>
      <c r="I1521" s="35"/>
      <c r="J1521" s="29" t="s">
        <v>1371</v>
      </c>
      <c r="K1521" s="29" t="s">
        <v>1371</v>
      </c>
      <c r="L1521" s="29" t="s">
        <v>1384</v>
      </c>
      <c r="M1521" s="39">
        <v>100.09381562029479</v>
      </c>
      <c r="N1521" s="39">
        <v>500.12652703627657</v>
      </c>
      <c r="O1521" s="29">
        <v>44197</v>
      </c>
      <c r="P1521" s="29">
        <v>46022</v>
      </c>
      <c r="Q1521" s="40">
        <v>4.9965776999999996</v>
      </c>
      <c r="R1521" s="39">
        <v>99.970527036276522</v>
      </c>
      <c r="S1521" s="39">
        <v>99.970527036276522</v>
      </c>
      <c r="T1521" s="39">
        <v>99.970527036276522</v>
      </c>
      <c r="U1521" s="39">
        <v>100.24441889117043</v>
      </c>
      <c r="V1521" s="39">
        <v>99.970527036276522</v>
      </c>
      <c r="W1521" s="29" t="s">
        <v>265</v>
      </c>
      <c r="X1521" s="29" t="s">
        <v>11773</v>
      </c>
      <c r="Y1521" s="29">
        <v>45273</v>
      </c>
      <c r="Z1521" s="41" t="s">
        <v>11760</v>
      </c>
      <c r="AA1521" s="42" t="s">
        <v>1349</v>
      </c>
      <c r="AB1521" s="29" t="s">
        <v>258</v>
      </c>
      <c r="AC1521" s="29" t="s">
        <v>258</v>
      </c>
      <c r="AD1521" s="29" t="s">
        <v>265</v>
      </c>
      <c r="AE1521" s="29" t="s">
        <v>1353</v>
      </c>
      <c r="AF1521" s="29" t="s">
        <v>1368</v>
      </c>
      <c r="AG1521" s="183" t="s">
        <v>1369</v>
      </c>
      <c r="AH1521" s="29" t="s">
        <v>1356</v>
      </c>
      <c r="AI1521" s="29" t="s">
        <v>1357</v>
      </c>
      <c r="AJ1521" s="29" t="s">
        <v>258</v>
      </c>
      <c r="AK1521" s="29" t="s">
        <v>258</v>
      </c>
      <c r="AL1521" s="29" t="s">
        <v>13327</v>
      </c>
    </row>
    <row r="1522" spans="1:38" x14ac:dyDescent="0.2">
      <c r="A1522" s="35" t="s">
        <v>16</v>
      </c>
      <c r="B1522" s="36">
        <v>5936</v>
      </c>
      <c r="C1522" s="36"/>
      <c r="D1522" s="36" t="s">
        <v>1349</v>
      </c>
      <c r="E1522" s="37" t="s">
        <v>3250</v>
      </c>
      <c r="F1522" s="38" t="s">
        <v>1269</v>
      </c>
      <c r="G1522" s="38" t="s">
        <v>1271</v>
      </c>
      <c r="H1522" s="35" t="s">
        <v>1440</v>
      </c>
      <c r="I1522" s="35"/>
      <c r="J1522" s="29" t="s">
        <v>1371</v>
      </c>
      <c r="K1522" s="29" t="s">
        <v>1371</v>
      </c>
      <c r="L1522" s="29" t="s">
        <v>1384</v>
      </c>
      <c r="M1522" s="39">
        <v>77.237298421702093</v>
      </c>
      <c r="N1522" s="39">
        <v>385.92216290212184</v>
      </c>
      <c r="O1522" s="29">
        <v>44197</v>
      </c>
      <c r="P1522" s="29">
        <v>46022</v>
      </c>
      <c r="Q1522" s="40">
        <v>4.9965776999999996</v>
      </c>
      <c r="R1522" s="39">
        <v>77.142162902121825</v>
      </c>
      <c r="S1522" s="39">
        <v>77.142162902121825</v>
      </c>
      <c r="T1522" s="39">
        <v>77.142162902121825</v>
      </c>
      <c r="U1522" s="39">
        <v>77.353511293634483</v>
      </c>
      <c r="V1522" s="39">
        <v>77.142162902121825</v>
      </c>
      <c r="W1522" s="29" t="s">
        <v>265</v>
      </c>
      <c r="X1522" s="29" t="s">
        <v>11773</v>
      </c>
      <c r="Y1522" s="29">
        <v>45261</v>
      </c>
      <c r="Z1522" s="41" t="s">
        <v>11760</v>
      </c>
      <c r="AA1522" s="42" t="s">
        <v>1349</v>
      </c>
      <c r="AB1522" s="29" t="s">
        <v>258</v>
      </c>
      <c r="AC1522" s="29" t="s">
        <v>258</v>
      </c>
      <c r="AD1522" s="29" t="s">
        <v>265</v>
      </c>
      <c r="AE1522" s="29" t="s">
        <v>1353</v>
      </c>
      <c r="AF1522" s="29" t="s">
        <v>1368</v>
      </c>
      <c r="AG1522" s="183" t="s">
        <v>1369</v>
      </c>
      <c r="AH1522" s="29" t="s">
        <v>1356</v>
      </c>
      <c r="AI1522" s="29" t="s">
        <v>1357</v>
      </c>
      <c r="AJ1522" s="29" t="s">
        <v>258</v>
      </c>
      <c r="AK1522" s="29" t="s">
        <v>258</v>
      </c>
      <c r="AL1522" s="29" t="s">
        <v>13327</v>
      </c>
    </row>
    <row r="1523" spans="1:38" x14ac:dyDescent="0.2">
      <c r="A1523" s="35" t="s">
        <v>16</v>
      </c>
      <c r="B1523" s="36">
        <v>5938</v>
      </c>
      <c r="C1523" s="36"/>
      <c r="D1523" s="36" t="s">
        <v>1349</v>
      </c>
      <c r="E1523" s="37" t="s">
        <v>3251</v>
      </c>
      <c r="F1523" s="38" t="s">
        <v>1269</v>
      </c>
      <c r="G1523" s="38" t="s">
        <v>1273</v>
      </c>
      <c r="H1523" s="35" t="s">
        <v>1393</v>
      </c>
      <c r="I1523" s="35"/>
      <c r="J1523" s="29" t="s">
        <v>1371</v>
      </c>
      <c r="K1523" s="29" t="s">
        <v>1371</v>
      </c>
      <c r="L1523" s="29" t="s">
        <v>1366</v>
      </c>
      <c r="M1523" s="39">
        <v>23.928104045015942</v>
      </c>
      <c r="N1523" s="39">
        <v>119.55863107460644</v>
      </c>
      <c r="O1523" s="29">
        <v>44197</v>
      </c>
      <c r="P1523" s="29">
        <v>46022</v>
      </c>
      <c r="Q1523" s="40">
        <v>4.9965776999999996</v>
      </c>
      <c r="R1523" s="39">
        <v>23.898631074606435</v>
      </c>
      <c r="S1523" s="39">
        <v>23.898631074606435</v>
      </c>
      <c r="T1523" s="39">
        <v>23.898631074606435</v>
      </c>
      <c r="U1523" s="39">
        <v>23.964106776180696</v>
      </c>
      <c r="V1523" s="39">
        <v>23.898631074606435</v>
      </c>
      <c r="W1523" s="29" t="s">
        <v>265</v>
      </c>
      <c r="X1523" s="29" t="s">
        <v>11773</v>
      </c>
      <c r="Y1523" s="29">
        <v>45290</v>
      </c>
      <c r="Z1523" s="41" t="s">
        <v>11760</v>
      </c>
      <c r="AA1523" s="42" t="s">
        <v>1349</v>
      </c>
      <c r="AB1523" s="29" t="s">
        <v>258</v>
      </c>
      <c r="AC1523" s="29" t="s">
        <v>258</v>
      </c>
      <c r="AD1523" s="29" t="s">
        <v>265</v>
      </c>
      <c r="AE1523" s="29" t="s">
        <v>1367</v>
      </c>
      <c r="AF1523" s="29" t="s">
        <v>1368</v>
      </c>
      <c r="AG1523" s="183" t="s">
        <v>1369</v>
      </c>
      <c r="AH1523" s="29" t="s">
        <v>1356</v>
      </c>
      <c r="AI1523" s="29" t="s">
        <v>1357</v>
      </c>
      <c r="AJ1523" s="29" t="s">
        <v>258</v>
      </c>
      <c r="AK1523" s="29" t="s">
        <v>258</v>
      </c>
      <c r="AL1523" s="29" t="s">
        <v>13327</v>
      </c>
    </row>
    <row r="1524" spans="1:38" x14ac:dyDescent="0.2">
      <c r="A1524" s="35" t="s">
        <v>16</v>
      </c>
      <c r="B1524" s="36">
        <v>5941</v>
      </c>
      <c r="C1524" s="36"/>
      <c r="D1524" s="36" t="s">
        <v>1349</v>
      </c>
      <c r="E1524" s="37" t="s">
        <v>3252</v>
      </c>
      <c r="F1524" s="38" t="s">
        <v>1269</v>
      </c>
      <c r="G1524" s="38" t="s">
        <v>1271</v>
      </c>
      <c r="H1524" s="35" t="s">
        <v>1440</v>
      </c>
      <c r="I1524" s="35"/>
      <c r="J1524" s="29" t="s">
        <v>274</v>
      </c>
      <c r="K1524" s="29" t="s">
        <v>1583</v>
      </c>
      <c r="L1524" s="29" t="s">
        <v>2468</v>
      </c>
      <c r="M1524" s="39">
        <v>38.873195782840767</v>
      </c>
      <c r="N1524" s="39">
        <v>58.003811088295684</v>
      </c>
      <c r="O1524" s="29">
        <v>44197</v>
      </c>
      <c r="P1524" s="29">
        <v>44742</v>
      </c>
      <c r="Q1524" s="40">
        <v>1.4921287000000001</v>
      </c>
      <c r="R1524" s="39">
        <v>38.775441478439426</v>
      </c>
      <c r="S1524" s="39">
        <v>19.228369609856262</v>
      </c>
      <c r="T1524" s="39">
        <v>0</v>
      </c>
      <c r="U1524" s="39">
        <v>0</v>
      </c>
      <c r="V1524" s="39">
        <v>0</v>
      </c>
      <c r="W1524" s="29" t="s">
        <v>1357</v>
      </c>
      <c r="X1524" s="29" t="s">
        <v>258</v>
      </c>
      <c r="Y1524" s="29" t="s">
        <v>1349</v>
      </c>
      <c r="Z1524" s="41" t="s">
        <v>1349</v>
      </c>
      <c r="AA1524" s="42" t="s">
        <v>1349</v>
      </c>
      <c r="AB1524" s="29" t="s">
        <v>258</v>
      </c>
      <c r="AC1524" s="29" t="s">
        <v>258</v>
      </c>
      <c r="AD1524" s="29" t="s">
        <v>258</v>
      </c>
      <c r="AE1524" s="29" t="s">
        <v>1367</v>
      </c>
      <c r="AF1524" s="29" t="s">
        <v>1378</v>
      </c>
      <c r="AG1524" s="183" t="s">
        <v>1379</v>
      </c>
      <c r="AH1524" s="29" t="s">
        <v>1413</v>
      </c>
      <c r="AI1524" s="29" t="s">
        <v>1357</v>
      </c>
      <c r="AJ1524" s="29" t="s">
        <v>258</v>
      </c>
      <c r="AK1524" s="29" t="s">
        <v>258</v>
      </c>
      <c r="AL1524" s="29" t="s">
        <v>13326</v>
      </c>
    </row>
    <row r="1525" spans="1:38" x14ac:dyDescent="0.2">
      <c r="A1525" s="35" t="s">
        <v>16</v>
      </c>
      <c r="B1525" s="36">
        <v>5943</v>
      </c>
      <c r="C1525" s="36"/>
      <c r="D1525" s="36" t="s">
        <v>1349</v>
      </c>
      <c r="E1525" s="37" t="s">
        <v>3253</v>
      </c>
      <c r="F1525" s="38" t="s">
        <v>1269</v>
      </c>
      <c r="G1525" s="38" t="s">
        <v>1271</v>
      </c>
      <c r="H1525" s="35" t="s">
        <v>1440</v>
      </c>
      <c r="I1525" s="35"/>
      <c r="J1525" s="29" t="s">
        <v>1528</v>
      </c>
      <c r="K1525" s="29" t="s">
        <v>3254</v>
      </c>
      <c r="L1525" s="29" t="s">
        <v>1530</v>
      </c>
      <c r="M1525" s="39">
        <v>151.68748853315981</v>
      </c>
      <c r="N1525" s="39">
        <v>252.08570568104037</v>
      </c>
      <c r="O1525" s="29">
        <v>44197</v>
      </c>
      <c r="P1525" s="29">
        <v>44804</v>
      </c>
      <c r="Q1525" s="40">
        <v>1.6618754</v>
      </c>
      <c r="R1525" s="39">
        <v>151.33434633812456</v>
      </c>
      <c r="S1525" s="39">
        <v>100.7513593429158</v>
      </c>
      <c r="T1525" s="39">
        <v>0</v>
      </c>
      <c r="U1525" s="39">
        <v>0</v>
      </c>
      <c r="V1525" s="39">
        <v>0</v>
      </c>
      <c r="W1525" s="29" t="s">
        <v>1357</v>
      </c>
      <c r="X1525" s="29" t="s">
        <v>258</v>
      </c>
      <c r="Y1525" s="29" t="s">
        <v>1349</v>
      </c>
      <c r="Z1525" s="41" t="s">
        <v>1349</v>
      </c>
      <c r="AA1525" s="42" t="s">
        <v>1349</v>
      </c>
      <c r="AB1525" s="29" t="s">
        <v>258</v>
      </c>
      <c r="AC1525" s="29" t="s">
        <v>258</v>
      </c>
      <c r="AD1525" s="29" t="s">
        <v>258</v>
      </c>
      <c r="AE1525" s="29" t="s">
        <v>1353</v>
      </c>
      <c r="AF1525" s="29" t="s">
        <v>1531</v>
      </c>
      <c r="AG1525" s="183" t="s">
        <v>1532</v>
      </c>
      <c r="AH1525" s="29" t="s">
        <v>1413</v>
      </c>
      <c r="AI1525" s="29" t="s">
        <v>1357</v>
      </c>
      <c r="AJ1525" s="29" t="s">
        <v>258</v>
      </c>
      <c r="AK1525" s="29" t="s">
        <v>258</v>
      </c>
      <c r="AL1525" s="29" t="s">
        <v>13326</v>
      </c>
    </row>
    <row r="1526" spans="1:38" x14ac:dyDescent="0.2">
      <c r="A1526" s="35" t="s">
        <v>16</v>
      </c>
      <c r="B1526" s="36">
        <v>5944</v>
      </c>
      <c r="C1526" s="36"/>
      <c r="D1526" s="36" t="s">
        <v>1349</v>
      </c>
      <c r="E1526" s="37" t="s">
        <v>3255</v>
      </c>
      <c r="F1526" s="38" t="s">
        <v>1269</v>
      </c>
      <c r="G1526" s="38" t="s">
        <v>1271</v>
      </c>
      <c r="H1526" s="35" t="s">
        <v>1440</v>
      </c>
      <c r="I1526" s="35"/>
      <c r="J1526" s="29" t="s">
        <v>1528</v>
      </c>
      <c r="K1526" s="29" t="s">
        <v>3254</v>
      </c>
      <c r="L1526" s="29" t="s">
        <v>1530</v>
      </c>
      <c r="M1526" s="39">
        <v>135.64888114354028</v>
      </c>
      <c r="N1526" s="39">
        <v>191.26400000000001</v>
      </c>
      <c r="O1526" s="29">
        <v>44197</v>
      </c>
      <c r="P1526" s="29">
        <v>44712</v>
      </c>
      <c r="Q1526" s="40">
        <v>1.4099931999999999</v>
      </c>
      <c r="R1526" s="39">
        <v>135.29333333333332</v>
      </c>
      <c r="S1526" s="39">
        <v>55.970666666666666</v>
      </c>
      <c r="T1526" s="39">
        <v>0</v>
      </c>
      <c r="U1526" s="39">
        <v>0</v>
      </c>
      <c r="V1526" s="39">
        <v>0</v>
      </c>
      <c r="W1526" s="29" t="s">
        <v>1357</v>
      </c>
      <c r="X1526" s="29" t="s">
        <v>258</v>
      </c>
      <c r="Y1526" s="29" t="s">
        <v>1349</v>
      </c>
      <c r="Z1526" s="41" t="s">
        <v>1349</v>
      </c>
      <c r="AA1526" s="42" t="s">
        <v>1349</v>
      </c>
      <c r="AB1526" s="29" t="s">
        <v>258</v>
      </c>
      <c r="AC1526" s="29" t="s">
        <v>258</v>
      </c>
      <c r="AD1526" s="29" t="s">
        <v>258</v>
      </c>
      <c r="AE1526" s="29" t="s">
        <v>1353</v>
      </c>
      <c r="AF1526" s="29" t="s">
        <v>1531</v>
      </c>
      <c r="AG1526" s="183" t="s">
        <v>1532</v>
      </c>
      <c r="AH1526" s="29" t="s">
        <v>1413</v>
      </c>
      <c r="AI1526" s="29" t="s">
        <v>1357</v>
      </c>
      <c r="AJ1526" s="29" t="s">
        <v>258</v>
      </c>
      <c r="AK1526" s="29" t="s">
        <v>258</v>
      </c>
      <c r="AL1526" s="29" t="s">
        <v>13326</v>
      </c>
    </row>
    <row r="1527" spans="1:38" x14ac:dyDescent="0.2">
      <c r="A1527" s="35" t="s">
        <v>16</v>
      </c>
      <c r="B1527" s="36">
        <v>5947</v>
      </c>
      <c r="C1527" s="36"/>
      <c r="D1527" s="36" t="s">
        <v>1349</v>
      </c>
      <c r="E1527" s="37" t="s">
        <v>3256</v>
      </c>
      <c r="F1527" s="38" t="s">
        <v>1266</v>
      </c>
      <c r="G1527" s="38" t="s">
        <v>1268</v>
      </c>
      <c r="H1527" s="35" t="s">
        <v>1359</v>
      </c>
      <c r="I1527" s="35"/>
      <c r="J1527" s="29" t="s">
        <v>322</v>
      </c>
      <c r="K1527" s="29" t="s">
        <v>1373</v>
      </c>
      <c r="L1527" s="29" t="s">
        <v>1402</v>
      </c>
      <c r="M1527" s="39">
        <v>1374.3526538253773</v>
      </c>
      <c r="N1527" s="39">
        <v>6867.0598220396987</v>
      </c>
      <c r="O1527" s="29">
        <v>44197</v>
      </c>
      <c r="P1527" s="29">
        <v>46022</v>
      </c>
      <c r="Q1527" s="40">
        <v>4.9965776999999996</v>
      </c>
      <c r="R1527" s="39">
        <v>1372.6598220396988</v>
      </c>
      <c r="S1527" s="39">
        <v>1372.6598220396988</v>
      </c>
      <c r="T1527" s="39">
        <v>1372.6598220396988</v>
      </c>
      <c r="U1527" s="39">
        <v>1376.4205338809033</v>
      </c>
      <c r="V1527" s="39">
        <v>1372.6598220396988</v>
      </c>
      <c r="W1527" s="29" t="s">
        <v>265</v>
      </c>
      <c r="X1527" s="29" t="s">
        <v>11773</v>
      </c>
      <c r="Y1527" s="29">
        <v>45142</v>
      </c>
      <c r="Z1527" s="41" t="s">
        <v>11756</v>
      </c>
      <c r="AA1527" s="42" t="s">
        <v>1349</v>
      </c>
      <c r="AB1527" s="29" t="s">
        <v>258</v>
      </c>
      <c r="AC1527" s="29" t="s">
        <v>258</v>
      </c>
      <c r="AD1527" s="29" t="s">
        <v>265</v>
      </c>
      <c r="AE1527" s="29" t="s">
        <v>1353</v>
      </c>
      <c r="AF1527" s="29" t="s">
        <v>1361</v>
      </c>
      <c r="AG1527" s="183" t="s">
        <v>1362</v>
      </c>
      <c r="AH1527" s="29" t="s">
        <v>1356</v>
      </c>
      <c r="AI1527" s="29" t="s">
        <v>1357</v>
      </c>
      <c r="AJ1527" s="29" t="s">
        <v>258</v>
      </c>
      <c r="AK1527" s="29" t="s">
        <v>258</v>
      </c>
      <c r="AL1527" s="29" t="s">
        <v>13327</v>
      </c>
    </row>
    <row r="1528" spans="1:38" x14ac:dyDescent="0.2">
      <c r="A1528" s="35" t="s">
        <v>16</v>
      </c>
      <c r="B1528" s="36">
        <v>5952</v>
      </c>
      <c r="C1528" s="36"/>
      <c r="D1528" s="36" t="s">
        <v>1349</v>
      </c>
      <c r="E1528" s="37" t="s">
        <v>3257</v>
      </c>
      <c r="F1528" s="38" t="s">
        <v>1269</v>
      </c>
      <c r="G1528" s="38" t="s">
        <v>1271</v>
      </c>
      <c r="H1528" s="35" t="s">
        <v>1440</v>
      </c>
      <c r="I1528" s="35"/>
      <c r="J1528" s="29" t="s">
        <v>281</v>
      </c>
      <c r="K1528" s="29" t="s">
        <v>282</v>
      </c>
      <c r="L1528" s="29" t="s">
        <v>1384</v>
      </c>
      <c r="M1528" s="39">
        <v>38.735213046152921</v>
      </c>
      <c r="N1528" s="39">
        <v>193.54350171115675</v>
      </c>
      <c r="O1528" s="29">
        <v>44197</v>
      </c>
      <c r="P1528" s="29">
        <v>46022</v>
      </c>
      <c r="Q1528" s="40">
        <v>4.9965776999999996</v>
      </c>
      <c r="R1528" s="39">
        <v>38.687501711156742</v>
      </c>
      <c r="S1528" s="39">
        <v>38.687501711156742</v>
      </c>
      <c r="T1528" s="39">
        <v>38.687501711156742</v>
      </c>
      <c r="U1528" s="39">
        <v>38.79349486652977</v>
      </c>
      <c r="V1528" s="39">
        <v>38.687501711156742</v>
      </c>
      <c r="W1528" s="29" t="s">
        <v>1357</v>
      </c>
      <c r="X1528" s="29" t="s">
        <v>258</v>
      </c>
      <c r="Y1528" s="29" t="s">
        <v>1349</v>
      </c>
      <c r="Z1528" s="41" t="s">
        <v>1349</v>
      </c>
      <c r="AA1528" s="42" t="s">
        <v>1349</v>
      </c>
      <c r="AB1528" s="29" t="s">
        <v>258</v>
      </c>
      <c r="AC1528" s="29" t="s">
        <v>258</v>
      </c>
      <c r="AD1528" s="29" t="s">
        <v>265</v>
      </c>
      <c r="AE1528" s="29" t="s">
        <v>1353</v>
      </c>
      <c r="AF1528" s="29" t="s">
        <v>1368</v>
      </c>
      <c r="AG1528" s="183" t="s">
        <v>1369</v>
      </c>
      <c r="AH1528" s="29" t="s">
        <v>1356</v>
      </c>
      <c r="AI1528" s="29" t="s">
        <v>1357</v>
      </c>
      <c r="AJ1528" s="29" t="s">
        <v>258</v>
      </c>
      <c r="AK1528" s="29" t="s">
        <v>258</v>
      </c>
      <c r="AL1528" s="29" t="s">
        <v>13326</v>
      </c>
    </row>
    <row r="1529" spans="1:38" x14ac:dyDescent="0.2">
      <c r="A1529" s="35" t="s">
        <v>16</v>
      </c>
      <c r="B1529" s="36">
        <v>5958</v>
      </c>
      <c r="C1529" s="36"/>
      <c r="D1529" s="36" t="s">
        <v>1349</v>
      </c>
      <c r="E1529" s="37" t="s">
        <v>3258</v>
      </c>
      <c r="F1529" s="38" t="s">
        <v>1269</v>
      </c>
      <c r="G1529" s="38" t="s">
        <v>1271</v>
      </c>
      <c r="H1529" s="35" t="s">
        <v>1440</v>
      </c>
      <c r="I1529" s="35"/>
      <c r="J1529" s="29" t="s">
        <v>1371</v>
      </c>
      <c r="K1529" s="29" t="s">
        <v>1371</v>
      </c>
      <c r="L1529" s="29" t="s">
        <v>1384</v>
      </c>
      <c r="M1529" s="39">
        <v>83.286611282089567</v>
      </c>
      <c r="N1529" s="39">
        <v>416.14802464065713</v>
      </c>
      <c r="O1529" s="29">
        <v>44197</v>
      </c>
      <c r="P1529" s="29">
        <v>46022</v>
      </c>
      <c r="Q1529" s="40">
        <v>4.9965776999999996</v>
      </c>
      <c r="R1529" s="39">
        <v>83.184024640657086</v>
      </c>
      <c r="S1529" s="39">
        <v>83.184024640657086</v>
      </c>
      <c r="T1529" s="39">
        <v>83.184024640657086</v>
      </c>
      <c r="U1529" s="39">
        <v>83.411926078028742</v>
      </c>
      <c r="V1529" s="39">
        <v>83.184024640657086</v>
      </c>
      <c r="W1529" s="29" t="s">
        <v>1357</v>
      </c>
      <c r="X1529" s="29" t="s">
        <v>258</v>
      </c>
      <c r="Y1529" s="29" t="s">
        <v>1349</v>
      </c>
      <c r="Z1529" s="41" t="s">
        <v>1349</v>
      </c>
      <c r="AA1529" s="42" t="s">
        <v>1349</v>
      </c>
      <c r="AB1529" s="29" t="s">
        <v>258</v>
      </c>
      <c r="AC1529" s="29" t="s">
        <v>258</v>
      </c>
      <c r="AD1529" s="29" t="s">
        <v>265</v>
      </c>
      <c r="AE1529" s="29" t="s">
        <v>1353</v>
      </c>
      <c r="AF1529" s="29" t="s">
        <v>1368</v>
      </c>
      <c r="AG1529" s="183" t="s">
        <v>1369</v>
      </c>
      <c r="AH1529" s="29" t="s">
        <v>1356</v>
      </c>
      <c r="AI1529" s="29" t="s">
        <v>1357</v>
      </c>
      <c r="AJ1529" s="29" t="s">
        <v>258</v>
      </c>
      <c r="AK1529" s="29" t="s">
        <v>258</v>
      </c>
      <c r="AL1529" s="29" t="s">
        <v>13326</v>
      </c>
    </row>
    <row r="1530" spans="1:38" x14ac:dyDescent="0.2">
      <c r="A1530" s="35" t="s">
        <v>16</v>
      </c>
      <c r="B1530" s="36">
        <v>5960</v>
      </c>
      <c r="C1530" s="36"/>
      <c r="D1530" s="36" t="s">
        <v>1349</v>
      </c>
      <c r="E1530" s="37" t="s">
        <v>3259</v>
      </c>
      <c r="F1530" s="38" t="s">
        <v>1266</v>
      </c>
      <c r="G1530" s="38" t="s">
        <v>1267</v>
      </c>
      <c r="H1530" s="35" t="s">
        <v>1381</v>
      </c>
      <c r="I1530" s="35"/>
      <c r="J1530" s="29" t="s">
        <v>484</v>
      </c>
      <c r="K1530" s="29" t="s">
        <v>1365</v>
      </c>
      <c r="L1530" s="29" t="s">
        <v>1384</v>
      </c>
      <c r="M1530" s="39">
        <v>152.83363393022236</v>
      </c>
      <c r="N1530" s="39">
        <v>49.793839835728953</v>
      </c>
      <c r="O1530" s="29">
        <v>44197</v>
      </c>
      <c r="P1530" s="29">
        <v>44316</v>
      </c>
      <c r="Q1530" s="40">
        <v>0.32580419999999999</v>
      </c>
      <c r="R1530" s="39">
        <v>49.793839835728953</v>
      </c>
      <c r="S1530" s="39">
        <v>0</v>
      </c>
      <c r="T1530" s="39">
        <v>0</v>
      </c>
      <c r="U1530" s="39">
        <v>0</v>
      </c>
      <c r="V1530" s="39">
        <v>0</v>
      </c>
      <c r="W1530" s="29" t="s">
        <v>265</v>
      </c>
      <c r="X1530" s="29" t="s">
        <v>11773</v>
      </c>
      <c r="Y1530" s="29">
        <v>45404</v>
      </c>
      <c r="Z1530" s="41" t="s">
        <v>11761</v>
      </c>
      <c r="AA1530" s="42" t="s">
        <v>1349</v>
      </c>
      <c r="AB1530" s="29" t="s">
        <v>258</v>
      </c>
      <c r="AC1530" s="29" t="s">
        <v>258</v>
      </c>
      <c r="AD1530" s="29" t="s">
        <v>265</v>
      </c>
      <c r="AE1530" s="29" t="s">
        <v>1353</v>
      </c>
      <c r="AF1530" s="29" t="s">
        <v>1368</v>
      </c>
      <c r="AG1530" s="183" t="s">
        <v>1369</v>
      </c>
      <c r="AH1530" s="29" t="s">
        <v>1356</v>
      </c>
      <c r="AI1530" s="29" t="s">
        <v>1357</v>
      </c>
      <c r="AJ1530" s="29" t="s">
        <v>258</v>
      </c>
      <c r="AK1530" s="29" t="s">
        <v>258</v>
      </c>
      <c r="AL1530" s="29" t="s">
        <v>13327</v>
      </c>
    </row>
    <row r="1531" spans="1:38" x14ac:dyDescent="0.2">
      <c r="A1531" s="35" t="s">
        <v>17</v>
      </c>
      <c r="B1531" s="36">
        <v>5962</v>
      </c>
      <c r="C1531" s="36"/>
      <c r="D1531" s="36" t="s">
        <v>1349</v>
      </c>
      <c r="E1531" s="37" t="s">
        <v>3260</v>
      </c>
      <c r="F1531" s="38" t="s">
        <v>3261</v>
      </c>
      <c r="G1531" s="38" t="s">
        <v>3261</v>
      </c>
      <c r="H1531" s="35" t="s">
        <v>3261</v>
      </c>
      <c r="I1531" s="35" t="s">
        <v>3262</v>
      </c>
      <c r="J1531" s="29" t="s">
        <v>398</v>
      </c>
      <c r="K1531" s="29" t="s">
        <v>3263</v>
      </c>
      <c r="L1531" s="29" t="s">
        <v>3264</v>
      </c>
      <c r="M1531" s="39">
        <v>0</v>
      </c>
      <c r="N1531" s="39"/>
      <c r="O1531" s="29">
        <v>44197</v>
      </c>
      <c r="P1531" s="29">
        <v>46022</v>
      </c>
      <c r="Q1531" s="40">
        <v>4.9965776999999996</v>
      </c>
      <c r="R1531" s="39"/>
      <c r="S1531" s="39"/>
      <c r="T1531" s="39"/>
      <c r="U1531" s="39"/>
      <c r="V1531" s="39"/>
      <c r="W1531" s="29" t="s">
        <v>265</v>
      </c>
      <c r="X1531" s="29" t="s">
        <v>11773</v>
      </c>
      <c r="Y1531" s="29">
        <v>45215</v>
      </c>
      <c r="Z1531" s="41" t="s">
        <v>11758</v>
      </c>
      <c r="AA1531" s="42" t="s">
        <v>13330</v>
      </c>
      <c r="AB1531" s="29" t="s">
        <v>258</v>
      </c>
      <c r="AC1531" s="29" t="s">
        <v>265</v>
      </c>
      <c r="AD1531" s="29" t="s">
        <v>258</v>
      </c>
      <c r="AE1531" s="29" t="s">
        <v>1367</v>
      </c>
      <c r="AF1531" s="29" t="s">
        <v>2409</v>
      </c>
      <c r="AG1531" s="183" t="s">
        <v>2410</v>
      </c>
      <c r="AH1531" s="29" t="s">
        <v>1356</v>
      </c>
      <c r="AI1531" s="29" t="s">
        <v>265</v>
      </c>
      <c r="AJ1531" s="29" t="s">
        <v>265</v>
      </c>
      <c r="AK1531" s="29" t="s">
        <v>120</v>
      </c>
      <c r="AL1531" s="29" t="s">
        <v>12221</v>
      </c>
    </row>
    <row r="1532" spans="1:38" x14ac:dyDescent="0.2">
      <c r="A1532" s="35" t="s">
        <v>18</v>
      </c>
      <c r="B1532" s="36">
        <v>5962</v>
      </c>
      <c r="C1532" s="36">
        <v>3</v>
      </c>
      <c r="D1532" s="36" t="s">
        <v>3267</v>
      </c>
      <c r="E1532" s="37" t="s">
        <v>3268</v>
      </c>
      <c r="F1532" s="38" t="s">
        <v>1262</v>
      </c>
      <c r="G1532" s="38" t="s">
        <v>1263</v>
      </c>
      <c r="H1532" s="35" t="s">
        <v>1671</v>
      </c>
      <c r="I1532" s="35"/>
      <c r="J1532" s="29" t="s">
        <v>398</v>
      </c>
      <c r="K1532" s="29" t="s">
        <v>3263</v>
      </c>
      <c r="L1532" s="29" t="s">
        <v>3264</v>
      </c>
      <c r="M1532" s="39">
        <v>44.837601457533552</v>
      </c>
      <c r="N1532" s="39">
        <v>57.451055441478438</v>
      </c>
      <c r="O1532" s="29">
        <v>44197</v>
      </c>
      <c r="P1532" s="29">
        <v>44665</v>
      </c>
      <c r="Q1532" s="40">
        <v>1.2813142</v>
      </c>
      <c r="R1532" s="39">
        <v>44.711375770020531</v>
      </c>
      <c r="S1532" s="39">
        <v>12.739679671457907</v>
      </c>
      <c r="T1532" s="39">
        <v>0</v>
      </c>
      <c r="U1532" s="39">
        <v>0</v>
      </c>
      <c r="V1532" s="39">
        <v>0</v>
      </c>
      <c r="W1532" s="29" t="s">
        <v>265</v>
      </c>
      <c r="X1532" s="29" t="s">
        <v>11773</v>
      </c>
      <c r="Y1532" s="29">
        <v>45215</v>
      </c>
      <c r="Z1532" s="41" t="s">
        <v>11758</v>
      </c>
      <c r="AA1532" s="42" t="s">
        <v>1349</v>
      </c>
      <c r="AB1532" s="29" t="s">
        <v>258</v>
      </c>
      <c r="AC1532" s="29" t="s">
        <v>265</v>
      </c>
      <c r="AD1532" s="29" t="s">
        <v>258</v>
      </c>
      <c r="AE1532" s="29" t="s">
        <v>1367</v>
      </c>
      <c r="AF1532" s="29" t="s">
        <v>2409</v>
      </c>
      <c r="AG1532" s="183" t="s">
        <v>2410</v>
      </c>
      <c r="AH1532" s="29" t="s">
        <v>1356</v>
      </c>
      <c r="AI1532" s="29" t="s">
        <v>265</v>
      </c>
      <c r="AJ1532" s="29" t="s">
        <v>265</v>
      </c>
      <c r="AK1532" s="29" t="s">
        <v>258</v>
      </c>
      <c r="AL1532" s="29" t="s">
        <v>12221</v>
      </c>
    </row>
    <row r="1533" spans="1:38" x14ac:dyDescent="0.2">
      <c r="A1533" s="35" t="s">
        <v>18</v>
      </c>
      <c r="B1533" s="36">
        <v>5962</v>
      </c>
      <c r="C1533" s="36">
        <v>8</v>
      </c>
      <c r="D1533" s="36" t="s">
        <v>3277</v>
      </c>
      <c r="E1533" s="37" t="s">
        <v>3278</v>
      </c>
      <c r="F1533" s="38" t="s">
        <v>1262</v>
      </c>
      <c r="G1533" s="38" t="s">
        <v>1263</v>
      </c>
      <c r="H1533" s="35" t="s">
        <v>1671</v>
      </c>
      <c r="I1533" s="35"/>
      <c r="J1533" s="29" t="s">
        <v>398</v>
      </c>
      <c r="K1533" s="29" t="s">
        <v>3263</v>
      </c>
      <c r="L1533" s="29" t="s">
        <v>3264</v>
      </c>
      <c r="M1533" s="39">
        <v>59.399303300392759</v>
      </c>
      <c r="N1533" s="39">
        <v>160.02440793976729</v>
      </c>
      <c r="O1533" s="29">
        <v>44197</v>
      </c>
      <c r="P1533" s="29">
        <v>45181</v>
      </c>
      <c r="Q1533" s="40">
        <v>2.6940452000000001</v>
      </c>
      <c r="R1533" s="39">
        <v>59.298384668035595</v>
      </c>
      <c r="S1533" s="39">
        <v>59.298384668035595</v>
      </c>
      <c r="T1533" s="39">
        <v>41.427638603696096</v>
      </c>
      <c r="U1533" s="39">
        <v>0</v>
      </c>
      <c r="V1533" s="39">
        <v>0</v>
      </c>
      <c r="W1533" s="29" t="s">
        <v>265</v>
      </c>
      <c r="X1533" s="29" t="s">
        <v>11773</v>
      </c>
      <c r="Y1533" s="29">
        <v>45215</v>
      </c>
      <c r="Z1533" s="41" t="s">
        <v>11758</v>
      </c>
      <c r="AA1533" s="42" t="s">
        <v>1349</v>
      </c>
      <c r="AB1533" s="29" t="s">
        <v>258</v>
      </c>
      <c r="AC1533" s="29" t="s">
        <v>265</v>
      </c>
      <c r="AD1533" s="29" t="s">
        <v>258</v>
      </c>
      <c r="AE1533" s="29" t="s">
        <v>1367</v>
      </c>
      <c r="AF1533" s="29" t="s">
        <v>2409</v>
      </c>
      <c r="AG1533" s="183" t="s">
        <v>2410</v>
      </c>
      <c r="AH1533" s="29" t="s">
        <v>1356</v>
      </c>
      <c r="AI1533" s="29" t="s">
        <v>265</v>
      </c>
      <c r="AJ1533" s="29" t="s">
        <v>265</v>
      </c>
      <c r="AK1533" s="29" t="s">
        <v>258</v>
      </c>
      <c r="AL1533" s="29" t="s">
        <v>12221</v>
      </c>
    </row>
    <row r="1534" spans="1:38" x14ac:dyDescent="0.2">
      <c r="A1534" s="35" t="s">
        <v>18</v>
      </c>
      <c r="B1534" s="36">
        <v>5962</v>
      </c>
      <c r="C1534" s="36">
        <v>4</v>
      </c>
      <c r="D1534" s="36" t="s">
        <v>3269</v>
      </c>
      <c r="E1534" s="37" t="s">
        <v>3270</v>
      </c>
      <c r="F1534" s="38" t="s">
        <v>1262</v>
      </c>
      <c r="G1534" s="38" t="s">
        <v>1263</v>
      </c>
      <c r="H1534" s="35" t="s">
        <v>302</v>
      </c>
      <c r="I1534" s="35"/>
      <c r="J1534" s="29" t="s">
        <v>398</v>
      </c>
      <c r="K1534" s="29" t="s">
        <v>3263</v>
      </c>
      <c r="L1534" s="29" t="s">
        <v>3264</v>
      </c>
      <c r="M1534" s="39">
        <v>53.15637576688497</v>
      </c>
      <c r="N1534" s="39">
        <v>99.836476386036964</v>
      </c>
      <c r="O1534" s="29">
        <v>44197</v>
      </c>
      <c r="P1534" s="29">
        <v>44883</v>
      </c>
      <c r="Q1534" s="40">
        <v>1.8781656</v>
      </c>
      <c r="R1534" s="39">
        <v>53.042669404517454</v>
      </c>
      <c r="S1534" s="39">
        <v>46.793806981519502</v>
      </c>
      <c r="T1534" s="39">
        <v>0</v>
      </c>
      <c r="U1534" s="39">
        <v>0</v>
      </c>
      <c r="V1534" s="39">
        <v>0</v>
      </c>
      <c r="W1534" s="29" t="s">
        <v>265</v>
      </c>
      <c r="X1534" s="29" t="s">
        <v>11773</v>
      </c>
      <c r="Y1534" s="29">
        <v>45215</v>
      </c>
      <c r="Z1534" s="41" t="s">
        <v>11758</v>
      </c>
      <c r="AA1534" s="42" t="s">
        <v>1349</v>
      </c>
      <c r="AB1534" s="29" t="s">
        <v>258</v>
      </c>
      <c r="AC1534" s="29" t="s">
        <v>265</v>
      </c>
      <c r="AD1534" s="29" t="s">
        <v>258</v>
      </c>
      <c r="AE1534" s="29" t="s">
        <v>1367</v>
      </c>
      <c r="AF1534" s="29" t="s">
        <v>2409</v>
      </c>
      <c r="AG1534" s="183" t="s">
        <v>2410</v>
      </c>
      <c r="AH1534" s="29" t="s">
        <v>1356</v>
      </c>
      <c r="AI1534" s="29" t="s">
        <v>265</v>
      </c>
      <c r="AJ1534" s="29" t="s">
        <v>258</v>
      </c>
      <c r="AK1534" s="29" t="s">
        <v>258</v>
      </c>
      <c r="AL1534" s="29" t="s">
        <v>13327</v>
      </c>
    </row>
    <row r="1535" spans="1:38" x14ac:dyDescent="0.2">
      <c r="A1535" s="35" t="s">
        <v>18</v>
      </c>
      <c r="B1535" s="36">
        <v>5962</v>
      </c>
      <c r="C1535" s="36">
        <v>5</v>
      </c>
      <c r="D1535" s="36" t="s">
        <v>3271</v>
      </c>
      <c r="E1535" s="37" t="s">
        <v>3272</v>
      </c>
      <c r="F1535" s="38" t="s">
        <v>1262</v>
      </c>
      <c r="G1535" s="38" t="s">
        <v>1263</v>
      </c>
      <c r="H1535" s="35" t="s">
        <v>482</v>
      </c>
      <c r="I1535" s="35"/>
      <c r="J1535" s="29" t="s">
        <v>398</v>
      </c>
      <c r="K1535" s="29" t="s">
        <v>3263</v>
      </c>
      <c r="L1535" s="29" t="s">
        <v>3264</v>
      </c>
      <c r="M1535" s="39">
        <v>59.185915694574739</v>
      </c>
      <c r="N1535" s="39">
        <v>121.36960985626284</v>
      </c>
      <c r="O1535" s="29">
        <v>44197</v>
      </c>
      <c r="P1535" s="29">
        <v>44946</v>
      </c>
      <c r="Q1535" s="40">
        <v>2.0506502000000002</v>
      </c>
      <c r="R1535" s="39">
        <v>59.066543463381251</v>
      </c>
      <c r="S1535" s="39">
        <v>59.066543463381251</v>
      </c>
      <c r="T1535" s="39">
        <v>3.2365229295003419</v>
      </c>
      <c r="U1535" s="39">
        <v>0</v>
      </c>
      <c r="V1535" s="39">
        <v>0</v>
      </c>
      <c r="W1535" s="29" t="s">
        <v>265</v>
      </c>
      <c r="X1535" s="29" t="s">
        <v>11773</v>
      </c>
      <c r="Y1535" s="29">
        <v>45215</v>
      </c>
      <c r="Z1535" s="41" t="s">
        <v>11758</v>
      </c>
      <c r="AA1535" s="42" t="s">
        <v>1349</v>
      </c>
      <c r="AB1535" s="29" t="s">
        <v>258</v>
      </c>
      <c r="AC1535" s="29" t="s">
        <v>265</v>
      </c>
      <c r="AD1535" s="29" t="s">
        <v>258</v>
      </c>
      <c r="AE1535" s="29" t="s">
        <v>1367</v>
      </c>
      <c r="AF1535" s="29" t="s">
        <v>2409</v>
      </c>
      <c r="AG1535" s="183" t="s">
        <v>2410</v>
      </c>
      <c r="AH1535" s="29" t="s">
        <v>1356</v>
      </c>
      <c r="AI1535" s="29" t="s">
        <v>265</v>
      </c>
      <c r="AJ1535" s="29" t="s">
        <v>258</v>
      </c>
      <c r="AK1535" s="29" t="s">
        <v>258</v>
      </c>
      <c r="AL1535" s="29" t="s">
        <v>13327</v>
      </c>
    </row>
    <row r="1536" spans="1:38" x14ac:dyDescent="0.2">
      <c r="A1536" s="35" t="s">
        <v>18</v>
      </c>
      <c r="B1536" s="36">
        <v>5962</v>
      </c>
      <c r="C1536" s="36">
        <v>6</v>
      </c>
      <c r="D1536" s="36" t="s">
        <v>3273</v>
      </c>
      <c r="E1536" s="37" t="s">
        <v>3274</v>
      </c>
      <c r="F1536" s="38" t="s">
        <v>1262</v>
      </c>
      <c r="G1536" s="38" t="s">
        <v>1263</v>
      </c>
      <c r="H1536" s="35" t="s">
        <v>482</v>
      </c>
      <c r="I1536" s="35"/>
      <c r="J1536" s="29" t="s">
        <v>398</v>
      </c>
      <c r="K1536" s="29" t="s">
        <v>3263</v>
      </c>
      <c r="L1536" s="29" t="s">
        <v>3264</v>
      </c>
      <c r="M1536" s="39">
        <v>42.005007485944397</v>
      </c>
      <c r="N1536" s="39">
        <v>86.137577002053376</v>
      </c>
      <c r="O1536" s="29">
        <v>44197</v>
      </c>
      <c r="P1536" s="29">
        <v>44946</v>
      </c>
      <c r="Q1536" s="40">
        <v>2.0506502000000002</v>
      </c>
      <c r="R1536" s="39">
        <v>41.920287474332646</v>
      </c>
      <c r="S1536" s="39">
        <v>41.920287474332646</v>
      </c>
      <c r="T1536" s="39">
        <v>2.2970020533880904</v>
      </c>
      <c r="U1536" s="39">
        <v>0</v>
      </c>
      <c r="V1536" s="39">
        <v>0</v>
      </c>
      <c r="W1536" s="29" t="s">
        <v>265</v>
      </c>
      <c r="X1536" s="29" t="s">
        <v>11773</v>
      </c>
      <c r="Y1536" s="29">
        <v>45215</v>
      </c>
      <c r="Z1536" s="41" t="s">
        <v>11758</v>
      </c>
      <c r="AA1536" s="42" t="s">
        <v>1349</v>
      </c>
      <c r="AB1536" s="29" t="s">
        <v>258</v>
      </c>
      <c r="AC1536" s="29" t="s">
        <v>265</v>
      </c>
      <c r="AD1536" s="29" t="s">
        <v>258</v>
      </c>
      <c r="AE1536" s="29" t="s">
        <v>1367</v>
      </c>
      <c r="AF1536" s="29" t="s">
        <v>2409</v>
      </c>
      <c r="AG1536" s="183" t="s">
        <v>2410</v>
      </c>
      <c r="AH1536" s="29" t="s">
        <v>1356</v>
      </c>
      <c r="AI1536" s="29" t="s">
        <v>265</v>
      </c>
      <c r="AJ1536" s="29" t="s">
        <v>258</v>
      </c>
      <c r="AK1536" s="29" t="s">
        <v>258</v>
      </c>
      <c r="AL1536" s="29" t="s">
        <v>13327</v>
      </c>
    </row>
    <row r="1537" spans="1:38" x14ac:dyDescent="0.2">
      <c r="A1537" s="35" t="s">
        <v>18</v>
      </c>
      <c r="B1537" s="36">
        <v>5962</v>
      </c>
      <c r="C1537" s="36">
        <v>7</v>
      </c>
      <c r="D1537" s="36" t="s">
        <v>3275</v>
      </c>
      <c r="E1537" s="37" t="s">
        <v>3276</v>
      </c>
      <c r="F1537" s="38" t="s">
        <v>1262</v>
      </c>
      <c r="G1537" s="38" t="s">
        <v>1263</v>
      </c>
      <c r="H1537" s="35" t="s">
        <v>302</v>
      </c>
      <c r="I1537" s="35"/>
      <c r="J1537" s="29" t="s">
        <v>398</v>
      </c>
      <c r="K1537" s="29" t="s">
        <v>3263</v>
      </c>
      <c r="L1537" s="29" t="s">
        <v>3264</v>
      </c>
      <c r="M1537" s="39">
        <v>49.067424177602504</v>
      </c>
      <c r="N1537" s="39">
        <v>100.62012320328542</v>
      </c>
      <c r="O1537" s="29">
        <v>44197</v>
      </c>
      <c r="P1537" s="29">
        <v>44946</v>
      </c>
      <c r="Q1537" s="40">
        <v>2.0506502000000002</v>
      </c>
      <c r="R1537" s="39">
        <v>48.968459958932236</v>
      </c>
      <c r="S1537" s="39">
        <v>48.968459958932236</v>
      </c>
      <c r="T1537" s="39">
        <v>2.683203285420944</v>
      </c>
      <c r="U1537" s="39">
        <v>0</v>
      </c>
      <c r="V1537" s="39">
        <v>0</v>
      </c>
      <c r="W1537" s="29" t="s">
        <v>265</v>
      </c>
      <c r="X1537" s="29" t="s">
        <v>11773</v>
      </c>
      <c r="Y1537" s="29">
        <v>45215</v>
      </c>
      <c r="Z1537" s="41" t="s">
        <v>11758</v>
      </c>
      <c r="AA1537" s="42" t="s">
        <v>1349</v>
      </c>
      <c r="AB1537" s="29" t="s">
        <v>258</v>
      </c>
      <c r="AC1537" s="29" t="s">
        <v>265</v>
      </c>
      <c r="AD1537" s="29" t="s">
        <v>258</v>
      </c>
      <c r="AE1537" s="29" t="s">
        <v>1367</v>
      </c>
      <c r="AF1537" s="29" t="s">
        <v>2409</v>
      </c>
      <c r="AG1537" s="183" t="s">
        <v>2410</v>
      </c>
      <c r="AH1537" s="29" t="s">
        <v>1356</v>
      </c>
      <c r="AI1537" s="29" t="s">
        <v>265</v>
      </c>
      <c r="AJ1537" s="29" t="s">
        <v>258</v>
      </c>
      <c r="AK1537" s="29" t="s">
        <v>258</v>
      </c>
      <c r="AL1537" s="29" t="s">
        <v>13327</v>
      </c>
    </row>
    <row r="1538" spans="1:38" x14ac:dyDescent="0.2">
      <c r="A1538" s="35" t="s">
        <v>18</v>
      </c>
      <c r="B1538" s="36">
        <v>5962</v>
      </c>
      <c r="C1538" s="36">
        <v>9</v>
      </c>
      <c r="D1538" s="36" t="s">
        <v>3279</v>
      </c>
      <c r="E1538" s="37" t="s">
        <v>3280</v>
      </c>
      <c r="F1538" s="38" t="s">
        <v>1262</v>
      </c>
      <c r="G1538" s="38" t="s">
        <v>1263</v>
      </c>
      <c r="H1538" s="35" t="s">
        <v>1671</v>
      </c>
      <c r="I1538" s="35"/>
      <c r="J1538" s="29" t="s">
        <v>398</v>
      </c>
      <c r="K1538" s="29" t="s">
        <v>3263</v>
      </c>
      <c r="L1538" s="29" t="s">
        <v>3264</v>
      </c>
      <c r="M1538" s="39">
        <v>57.38525860398078</v>
      </c>
      <c r="N1538" s="39">
        <v>154.59848049281314</v>
      </c>
      <c r="O1538" s="29">
        <v>44197</v>
      </c>
      <c r="P1538" s="29">
        <v>45181</v>
      </c>
      <c r="Q1538" s="40">
        <v>2.6940452000000001</v>
      </c>
      <c r="R1538" s="39">
        <v>57.287761806981521</v>
      </c>
      <c r="S1538" s="39">
        <v>57.287761806981521</v>
      </c>
      <c r="T1538" s="39">
        <v>40.022956878850103</v>
      </c>
      <c r="U1538" s="39">
        <v>0</v>
      </c>
      <c r="V1538" s="39">
        <v>0</v>
      </c>
      <c r="W1538" s="29" t="s">
        <v>265</v>
      </c>
      <c r="X1538" s="29" t="s">
        <v>11773</v>
      </c>
      <c r="Y1538" s="29">
        <v>45215</v>
      </c>
      <c r="Z1538" s="41" t="s">
        <v>11758</v>
      </c>
      <c r="AA1538" s="42" t="s">
        <v>1349</v>
      </c>
      <c r="AB1538" s="29" t="s">
        <v>258</v>
      </c>
      <c r="AC1538" s="29" t="s">
        <v>265</v>
      </c>
      <c r="AD1538" s="29" t="s">
        <v>258</v>
      </c>
      <c r="AE1538" s="29" t="s">
        <v>1367</v>
      </c>
      <c r="AF1538" s="29" t="s">
        <v>2409</v>
      </c>
      <c r="AG1538" s="183" t="s">
        <v>2410</v>
      </c>
      <c r="AH1538" s="29" t="s">
        <v>1356</v>
      </c>
      <c r="AI1538" s="29" t="s">
        <v>265</v>
      </c>
      <c r="AJ1538" s="29" t="s">
        <v>265</v>
      </c>
      <c r="AK1538" s="29" t="s">
        <v>258</v>
      </c>
      <c r="AL1538" s="29" t="s">
        <v>12221</v>
      </c>
    </row>
    <row r="1539" spans="1:38" x14ac:dyDescent="0.2">
      <c r="A1539" s="35" t="s">
        <v>18</v>
      </c>
      <c r="B1539" s="36">
        <v>5962</v>
      </c>
      <c r="C1539" s="36">
        <v>17</v>
      </c>
      <c r="D1539" s="36" t="s">
        <v>3295</v>
      </c>
      <c r="E1539" s="37" t="s">
        <v>3296</v>
      </c>
      <c r="F1539" s="38" t="s">
        <v>1262</v>
      </c>
      <c r="G1539" s="38" t="s">
        <v>1263</v>
      </c>
      <c r="H1539" s="35" t="s">
        <v>1671</v>
      </c>
      <c r="I1539" s="35"/>
      <c r="J1539" s="29" t="s">
        <v>398</v>
      </c>
      <c r="K1539" s="29" t="s">
        <v>3263</v>
      </c>
      <c r="L1539" s="29" t="s">
        <v>3264</v>
      </c>
      <c r="M1539" s="39">
        <v>59.571906464840431</v>
      </c>
      <c r="N1539" s="39">
        <v>183.48636276522927</v>
      </c>
      <c r="O1539" s="29">
        <v>44197</v>
      </c>
      <c r="P1539" s="29">
        <v>45322</v>
      </c>
      <c r="Q1539" s="40">
        <v>3.0800820999999998</v>
      </c>
      <c r="R1539" s="39">
        <v>59.478261464750169</v>
      </c>
      <c r="S1539" s="39">
        <v>59.478261464750169</v>
      </c>
      <c r="T1539" s="39">
        <v>59.478261464750169</v>
      </c>
      <c r="U1539" s="39">
        <v>5.051578370978782</v>
      </c>
      <c r="V1539" s="39">
        <v>0</v>
      </c>
      <c r="W1539" s="29" t="s">
        <v>265</v>
      </c>
      <c r="X1539" s="29" t="s">
        <v>11773</v>
      </c>
      <c r="Y1539" s="29">
        <v>45215</v>
      </c>
      <c r="Z1539" s="41" t="s">
        <v>11758</v>
      </c>
      <c r="AA1539" s="42" t="s">
        <v>1349</v>
      </c>
      <c r="AB1539" s="29" t="s">
        <v>258</v>
      </c>
      <c r="AC1539" s="29" t="s">
        <v>265</v>
      </c>
      <c r="AD1539" s="29" t="s">
        <v>258</v>
      </c>
      <c r="AE1539" s="29" t="s">
        <v>1367</v>
      </c>
      <c r="AF1539" s="29" t="s">
        <v>2409</v>
      </c>
      <c r="AG1539" s="183" t="s">
        <v>2410</v>
      </c>
      <c r="AH1539" s="29" t="s">
        <v>1356</v>
      </c>
      <c r="AI1539" s="29" t="s">
        <v>265</v>
      </c>
      <c r="AJ1539" s="29" t="s">
        <v>265</v>
      </c>
      <c r="AK1539" s="29" t="s">
        <v>258</v>
      </c>
      <c r="AL1539" s="29" t="s">
        <v>12221</v>
      </c>
    </row>
    <row r="1540" spans="1:38" x14ac:dyDescent="0.2">
      <c r="A1540" s="35" t="s">
        <v>18</v>
      </c>
      <c r="B1540" s="36">
        <v>5962</v>
      </c>
      <c r="C1540" s="36">
        <v>10</v>
      </c>
      <c r="D1540" s="36" t="s">
        <v>3281</v>
      </c>
      <c r="E1540" s="37" t="s">
        <v>3282</v>
      </c>
      <c r="F1540" s="38" t="s">
        <v>1262</v>
      </c>
      <c r="G1540" s="38" t="s">
        <v>1263</v>
      </c>
      <c r="H1540" s="35" t="s">
        <v>302</v>
      </c>
      <c r="I1540" s="35"/>
      <c r="J1540" s="29" t="s">
        <v>398</v>
      </c>
      <c r="K1540" s="29" t="s">
        <v>3263</v>
      </c>
      <c r="L1540" s="29" t="s">
        <v>3264</v>
      </c>
      <c r="M1540" s="39">
        <v>44.259933524779086</v>
      </c>
      <c r="N1540" s="39">
        <v>119.23826146475018</v>
      </c>
      <c r="O1540" s="29">
        <v>44197</v>
      </c>
      <c r="P1540" s="29">
        <v>45181</v>
      </c>
      <c r="Q1540" s="40">
        <v>2.6940452000000001</v>
      </c>
      <c r="R1540" s="39">
        <v>44.184736481861741</v>
      </c>
      <c r="S1540" s="39">
        <v>44.184736481861741</v>
      </c>
      <c r="T1540" s="39">
        <v>30.868788501026696</v>
      </c>
      <c r="U1540" s="39">
        <v>0</v>
      </c>
      <c r="V1540" s="39">
        <v>0</v>
      </c>
      <c r="W1540" s="29" t="s">
        <v>265</v>
      </c>
      <c r="X1540" s="29" t="s">
        <v>11773</v>
      </c>
      <c r="Y1540" s="29">
        <v>45215</v>
      </c>
      <c r="Z1540" s="41" t="s">
        <v>11758</v>
      </c>
      <c r="AA1540" s="42" t="s">
        <v>1349</v>
      </c>
      <c r="AB1540" s="29" t="s">
        <v>258</v>
      </c>
      <c r="AC1540" s="29" t="s">
        <v>265</v>
      </c>
      <c r="AD1540" s="29" t="s">
        <v>258</v>
      </c>
      <c r="AE1540" s="29" t="s">
        <v>1367</v>
      </c>
      <c r="AF1540" s="29" t="s">
        <v>2409</v>
      </c>
      <c r="AG1540" s="183" t="s">
        <v>2410</v>
      </c>
      <c r="AH1540" s="29" t="s">
        <v>1356</v>
      </c>
      <c r="AI1540" s="29" t="s">
        <v>265</v>
      </c>
      <c r="AJ1540" s="29" t="s">
        <v>258</v>
      </c>
      <c r="AK1540" s="29" t="s">
        <v>258</v>
      </c>
      <c r="AL1540" s="29" t="s">
        <v>13327</v>
      </c>
    </row>
    <row r="1541" spans="1:38" x14ac:dyDescent="0.2">
      <c r="A1541" s="35" t="s">
        <v>18</v>
      </c>
      <c r="B1541" s="36">
        <v>5962</v>
      </c>
      <c r="C1541" s="36">
        <v>11</v>
      </c>
      <c r="D1541" s="36" t="s">
        <v>3283</v>
      </c>
      <c r="E1541" s="37" t="s">
        <v>3284</v>
      </c>
      <c r="F1541" s="38" t="s">
        <v>1262</v>
      </c>
      <c r="G1541" s="38" t="s">
        <v>1263</v>
      </c>
      <c r="H1541" s="35" t="s">
        <v>482</v>
      </c>
      <c r="I1541" s="35"/>
      <c r="J1541" s="29" t="s">
        <v>398</v>
      </c>
      <c r="K1541" s="29" t="s">
        <v>3263</v>
      </c>
      <c r="L1541" s="29" t="s">
        <v>3264</v>
      </c>
      <c r="M1541" s="39">
        <v>52.528327755575766</v>
      </c>
      <c r="N1541" s="39">
        <v>141.51368925393567</v>
      </c>
      <c r="O1541" s="29">
        <v>44197</v>
      </c>
      <c r="P1541" s="29">
        <v>45181</v>
      </c>
      <c r="Q1541" s="40">
        <v>2.6940452000000001</v>
      </c>
      <c r="R1541" s="39">
        <v>52.439082819986311</v>
      </c>
      <c r="S1541" s="39">
        <v>52.439082819986311</v>
      </c>
      <c r="T1541" s="39">
        <v>36.635523613963045</v>
      </c>
      <c r="U1541" s="39">
        <v>0</v>
      </c>
      <c r="V1541" s="39">
        <v>0</v>
      </c>
      <c r="W1541" s="29" t="s">
        <v>265</v>
      </c>
      <c r="X1541" s="29" t="s">
        <v>11773</v>
      </c>
      <c r="Y1541" s="29">
        <v>45215</v>
      </c>
      <c r="Z1541" s="41" t="s">
        <v>11758</v>
      </c>
      <c r="AA1541" s="42" t="s">
        <v>1349</v>
      </c>
      <c r="AB1541" s="29" t="s">
        <v>258</v>
      </c>
      <c r="AC1541" s="29" t="s">
        <v>265</v>
      </c>
      <c r="AD1541" s="29" t="s">
        <v>258</v>
      </c>
      <c r="AE1541" s="29" t="s">
        <v>1367</v>
      </c>
      <c r="AF1541" s="29" t="s">
        <v>2409</v>
      </c>
      <c r="AG1541" s="183" t="s">
        <v>2410</v>
      </c>
      <c r="AH1541" s="29" t="s">
        <v>1356</v>
      </c>
      <c r="AI1541" s="29" t="s">
        <v>265</v>
      </c>
      <c r="AJ1541" s="29" t="s">
        <v>258</v>
      </c>
      <c r="AK1541" s="29" t="s">
        <v>258</v>
      </c>
      <c r="AL1541" s="29" t="s">
        <v>13327</v>
      </c>
    </row>
    <row r="1542" spans="1:38" x14ac:dyDescent="0.2">
      <c r="A1542" s="35" t="s">
        <v>18</v>
      </c>
      <c r="B1542" s="36">
        <v>5962</v>
      </c>
      <c r="C1542" s="36">
        <v>12</v>
      </c>
      <c r="D1542" s="36" t="s">
        <v>3285</v>
      </c>
      <c r="E1542" s="37" t="s">
        <v>3286</v>
      </c>
      <c r="F1542" s="38" t="s">
        <v>1262</v>
      </c>
      <c r="G1542" s="38" t="s">
        <v>1263</v>
      </c>
      <c r="H1542" s="35" t="s">
        <v>482</v>
      </c>
      <c r="I1542" s="35"/>
      <c r="J1542" s="29" t="s">
        <v>398</v>
      </c>
      <c r="K1542" s="29" t="s">
        <v>3263</v>
      </c>
      <c r="L1542" s="29" t="s">
        <v>3264</v>
      </c>
      <c r="M1542" s="39">
        <v>58.368256562169925</v>
      </c>
      <c r="N1542" s="39">
        <v>157.2467214236824</v>
      </c>
      <c r="O1542" s="29">
        <v>44197</v>
      </c>
      <c r="P1542" s="29">
        <v>45181</v>
      </c>
      <c r="Q1542" s="40">
        <v>2.6940452000000001</v>
      </c>
      <c r="R1542" s="39">
        <v>58.269089664613283</v>
      </c>
      <c r="S1542" s="39">
        <v>58.269089664613283</v>
      </c>
      <c r="T1542" s="39">
        <v>40.708542094455851</v>
      </c>
      <c r="U1542" s="39">
        <v>0</v>
      </c>
      <c r="V1542" s="39">
        <v>0</v>
      </c>
      <c r="W1542" s="29" t="s">
        <v>265</v>
      </c>
      <c r="X1542" s="29" t="s">
        <v>11773</v>
      </c>
      <c r="Y1542" s="29">
        <v>45215</v>
      </c>
      <c r="Z1542" s="41" t="s">
        <v>11758</v>
      </c>
      <c r="AA1542" s="42" t="s">
        <v>1349</v>
      </c>
      <c r="AB1542" s="29" t="s">
        <v>258</v>
      </c>
      <c r="AC1542" s="29" t="s">
        <v>265</v>
      </c>
      <c r="AD1542" s="29" t="s">
        <v>258</v>
      </c>
      <c r="AE1542" s="29" t="s">
        <v>1367</v>
      </c>
      <c r="AF1542" s="29" t="s">
        <v>2409</v>
      </c>
      <c r="AG1542" s="183" t="s">
        <v>2410</v>
      </c>
      <c r="AH1542" s="29" t="s">
        <v>1356</v>
      </c>
      <c r="AI1542" s="29" t="s">
        <v>265</v>
      </c>
      <c r="AJ1542" s="29" t="s">
        <v>258</v>
      </c>
      <c r="AK1542" s="29" t="s">
        <v>258</v>
      </c>
      <c r="AL1542" s="29" t="s">
        <v>13327</v>
      </c>
    </row>
    <row r="1543" spans="1:38" x14ac:dyDescent="0.2">
      <c r="A1543" s="35" t="s">
        <v>18</v>
      </c>
      <c r="B1543" s="36">
        <v>5962</v>
      </c>
      <c r="C1543" s="36">
        <v>13</v>
      </c>
      <c r="D1543" s="36" t="s">
        <v>3287</v>
      </c>
      <c r="E1543" s="37" t="s">
        <v>3288</v>
      </c>
      <c r="F1543" s="38" t="s">
        <v>1262</v>
      </c>
      <c r="G1543" s="38" t="s">
        <v>1263</v>
      </c>
      <c r="H1543" s="35" t="s">
        <v>482</v>
      </c>
      <c r="I1543" s="35"/>
      <c r="J1543" s="29" t="s">
        <v>398</v>
      </c>
      <c r="K1543" s="29" t="s">
        <v>3263</v>
      </c>
      <c r="L1543" s="29" t="s">
        <v>3264</v>
      </c>
      <c r="M1543" s="39">
        <v>48.793536124207435</v>
      </c>
      <c r="N1543" s="39">
        <v>131.45199178644765</v>
      </c>
      <c r="O1543" s="29">
        <v>44197</v>
      </c>
      <c r="P1543" s="29">
        <v>45181</v>
      </c>
      <c r="Q1543" s="40">
        <v>2.6940452000000001</v>
      </c>
      <c r="R1543" s="39">
        <v>48.71063655030801</v>
      </c>
      <c r="S1543" s="39">
        <v>48.71063655030801</v>
      </c>
      <c r="T1543" s="39">
        <v>34.030718685831623</v>
      </c>
      <c r="U1543" s="39">
        <v>0</v>
      </c>
      <c r="V1543" s="39">
        <v>0</v>
      </c>
      <c r="W1543" s="29" t="s">
        <v>265</v>
      </c>
      <c r="X1543" s="29" t="s">
        <v>11773</v>
      </c>
      <c r="Y1543" s="29">
        <v>45215</v>
      </c>
      <c r="Z1543" s="41" t="s">
        <v>11758</v>
      </c>
      <c r="AA1543" s="42" t="s">
        <v>1349</v>
      </c>
      <c r="AB1543" s="29" t="s">
        <v>258</v>
      </c>
      <c r="AC1543" s="29" t="s">
        <v>265</v>
      </c>
      <c r="AD1543" s="29" t="s">
        <v>258</v>
      </c>
      <c r="AE1543" s="29" t="s">
        <v>1367</v>
      </c>
      <c r="AF1543" s="29" t="s">
        <v>2409</v>
      </c>
      <c r="AG1543" s="183" t="s">
        <v>2410</v>
      </c>
      <c r="AH1543" s="29" t="s">
        <v>1356</v>
      </c>
      <c r="AI1543" s="29" t="s">
        <v>265</v>
      </c>
      <c r="AJ1543" s="29" t="s">
        <v>258</v>
      </c>
      <c r="AK1543" s="29" t="s">
        <v>258</v>
      </c>
      <c r="AL1543" s="29" t="s">
        <v>13327</v>
      </c>
    </row>
    <row r="1544" spans="1:38" x14ac:dyDescent="0.2">
      <c r="A1544" s="35" t="s">
        <v>18</v>
      </c>
      <c r="B1544" s="36">
        <v>5962</v>
      </c>
      <c r="C1544" s="36">
        <v>14</v>
      </c>
      <c r="D1544" s="36" t="s">
        <v>3289</v>
      </c>
      <c r="E1544" s="37" t="s">
        <v>3290</v>
      </c>
      <c r="F1544" s="38" t="s">
        <v>1269</v>
      </c>
      <c r="G1544" s="38" t="s">
        <v>1445</v>
      </c>
      <c r="H1544" s="35" t="s">
        <v>510</v>
      </c>
      <c r="I1544" s="35"/>
      <c r="J1544" s="29" t="s">
        <v>398</v>
      </c>
      <c r="K1544" s="29" t="s">
        <v>3263</v>
      </c>
      <c r="L1544" s="29" t="s">
        <v>3264</v>
      </c>
      <c r="M1544" s="39">
        <v>7.3276918610116786</v>
      </c>
      <c r="N1544" s="39">
        <v>21.947967145790557</v>
      </c>
      <c r="O1544" s="29">
        <v>44197</v>
      </c>
      <c r="P1544" s="29">
        <v>45291</v>
      </c>
      <c r="Q1544" s="40">
        <v>2.9952087999999999</v>
      </c>
      <c r="R1544" s="39">
        <v>7.315989048596852</v>
      </c>
      <c r="S1544" s="39">
        <v>7.315989048596852</v>
      </c>
      <c r="T1544" s="39">
        <v>7.315989048596852</v>
      </c>
      <c r="U1544" s="39">
        <v>0</v>
      </c>
      <c r="V1544" s="39">
        <v>0</v>
      </c>
      <c r="W1544" s="29" t="s">
        <v>265</v>
      </c>
      <c r="X1544" s="29" t="s">
        <v>11773</v>
      </c>
      <c r="Y1544" s="29">
        <v>45215</v>
      </c>
      <c r="Z1544" s="41" t="s">
        <v>11758</v>
      </c>
      <c r="AA1544" s="42" t="s">
        <v>1349</v>
      </c>
      <c r="AB1544" s="29" t="s">
        <v>258</v>
      </c>
      <c r="AC1544" s="29" t="s">
        <v>265</v>
      </c>
      <c r="AD1544" s="29" t="s">
        <v>258</v>
      </c>
      <c r="AE1544" s="29" t="s">
        <v>1367</v>
      </c>
      <c r="AF1544" s="29" t="s">
        <v>2409</v>
      </c>
      <c r="AG1544" s="183" t="s">
        <v>2410</v>
      </c>
      <c r="AH1544" s="29" t="s">
        <v>1356</v>
      </c>
      <c r="AI1544" s="29" t="s">
        <v>265</v>
      </c>
      <c r="AJ1544" s="29" t="s">
        <v>258</v>
      </c>
      <c r="AK1544" s="29" t="s">
        <v>258</v>
      </c>
      <c r="AL1544" s="29" t="s">
        <v>13327</v>
      </c>
    </row>
    <row r="1545" spans="1:38" x14ac:dyDescent="0.2">
      <c r="A1545" s="35" t="s">
        <v>18</v>
      </c>
      <c r="B1545" s="36">
        <v>5962</v>
      </c>
      <c r="C1545" s="36">
        <v>15</v>
      </c>
      <c r="D1545" s="36" t="s">
        <v>3291</v>
      </c>
      <c r="E1545" s="37" t="s">
        <v>3292</v>
      </c>
      <c r="F1545" s="38" t="s">
        <v>1262</v>
      </c>
      <c r="G1545" s="38" t="s">
        <v>1263</v>
      </c>
      <c r="H1545" s="35" t="s">
        <v>482</v>
      </c>
      <c r="I1545" s="35"/>
      <c r="J1545" s="29" t="s">
        <v>398</v>
      </c>
      <c r="K1545" s="29" t="s">
        <v>3263</v>
      </c>
      <c r="L1545" s="29" t="s">
        <v>3264</v>
      </c>
      <c r="M1545" s="39">
        <v>35.869856413699019</v>
      </c>
      <c r="N1545" s="39">
        <v>110.48210266940453</v>
      </c>
      <c r="O1545" s="29">
        <v>44197</v>
      </c>
      <c r="P1545" s="29">
        <v>45322</v>
      </c>
      <c r="Q1545" s="40">
        <v>3.0800820999999998</v>
      </c>
      <c r="R1545" s="39">
        <v>35.813470225872692</v>
      </c>
      <c r="S1545" s="39">
        <v>35.813470225872692</v>
      </c>
      <c r="T1545" s="39">
        <v>35.813470225872692</v>
      </c>
      <c r="U1545" s="39">
        <v>3.0416919917864478</v>
      </c>
      <c r="V1545" s="39">
        <v>0</v>
      </c>
      <c r="W1545" s="29" t="s">
        <v>265</v>
      </c>
      <c r="X1545" s="29" t="s">
        <v>11773</v>
      </c>
      <c r="Y1545" s="29">
        <v>45215</v>
      </c>
      <c r="Z1545" s="41" t="s">
        <v>11758</v>
      </c>
      <c r="AA1545" s="42" t="s">
        <v>1349</v>
      </c>
      <c r="AB1545" s="29" t="s">
        <v>258</v>
      </c>
      <c r="AC1545" s="29" t="s">
        <v>265</v>
      </c>
      <c r="AD1545" s="29" t="s">
        <v>258</v>
      </c>
      <c r="AE1545" s="29" t="s">
        <v>1367</v>
      </c>
      <c r="AF1545" s="29" t="s">
        <v>2409</v>
      </c>
      <c r="AG1545" s="183" t="s">
        <v>2410</v>
      </c>
      <c r="AH1545" s="29" t="s">
        <v>1356</v>
      </c>
      <c r="AI1545" s="29" t="s">
        <v>265</v>
      </c>
      <c r="AJ1545" s="29" t="s">
        <v>258</v>
      </c>
      <c r="AK1545" s="29" t="s">
        <v>258</v>
      </c>
      <c r="AL1545" s="29" t="s">
        <v>13327</v>
      </c>
    </row>
    <row r="1546" spans="1:38" x14ac:dyDescent="0.2">
      <c r="A1546" s="35" t="s">
        <v>18</v>
      </c>
      <c r="B1546" s="36">
        <v>5962</v>
      </c>
      <c r="C1546" s="36">
        <v>16</v>
      </c>
      <c r="D1546" s="36" t="s">
        <v>3293</v>
      </c>
      <c r="E1546" s="37" t="s">
        <v>3294</v>
      </c>
      <c r="F1546" s="38" t="s">
        <v>1262</v>
      </c>
      <c r="G1546" s="38" t="s">
        <v>1263</v>
      </c>
      <c r="H1546" s="35" t="s">
        <v>482</v>
      </c>
      <c r="I1546" s="35"/>
      <c r="J1546" s="29" t="s">
        <v>398</v>
      </c>
      <c r="K1546" s="29" t="s">
        <v>3263</v>
      </c>
      <c r="L1546" s="29" t="s">
        <v>3264</v>
      </c>
      <c r="M1546" s="39">
        <v>33.692923055258383</v>
      </c>
      <c r="N1546" s="39">
        <v>103.77696919917865</v>
      </c>
      <c r="O1546" s="29">
        <v>44197</v>
      </c>
      <c r="P1546" s="29">
        <v>45322</v>
      </c>
      <c r="Q1546" s="40">
        <v>3.0800820999999998</v>
      </c>
      <c r="R1546" s="39">
        <v>33.639958932238194</v>
      </c>
      <c r="S1546" s="39">
        <v>33.639958932238194</v>
      </c>
      <c r="T1546" s="39">
        <v>33.639958932238194</v>
      </c>
      <c r="U1546" s="39">
        <v>2.8570924024640658</v>
      </c>
      <c r="V1546" s="39">
        <v>0</v>
      </c>
      <c r="W1546" s="29" t="s">
        <v>265</v>
      </c>
      <c r="X1546" s="29" t="s">
        <v>11773</v>
      </c>
      <c r="Y1546" s="29">
        <v>45215</v>
      </c>
      <c r="Z1546" s="41" t="s">
        <v>11758</v>
      </c>
      <c r="AA1546" s="42" t="s">
        <v>1349</v>
      </c>
      <c r="AB1546" s="29" t="s">
        <v>258</v>
      </c>
      <c r="AC1546" s="29" t="s">
        <v>265</v>
      </c>
      <c r="AD1546" s="29" t="s">
        <v>258</v>
      </c>
      <c r="AE1546" s="29" t="s">
        <v>1367</v>
      </c>
      <c r="AF1546" s="29" t="s">
        <v>2409</v>
      </c>
      <c r="AG1546" s="183" t="s">
        <v>2410</v>
      </c>
      <c r="AH1546" s="29" t="s">
        <v>1356</v>
      </c>
      <c r="AI1546" s="29" t="s">
        <v>265</v>
      </c>
      <c r="AJ1546" s="29" t="s">
        <v>258</v>
      </c>
      <c r="AK1546" s="29" t="s">
        <v>258</v>
      </c>
      <c r="AL1546" s="29" t="s">
        <v>13327</v>
      </c>
    </row>
    <row r="1547" spans="1:38" x14ac:dyDescent="0.2">
      <c r="A1547" s="35" t="s">
        <v>18</v>
      </c>
      <c r="B1547" s="36">
        <v>5962</v>
      </c>
      <c r="C1547" s="36">
        <v>18</v>
      </c>
      <c r="D1547" s="36" t="s">
        <v>3297</v>
      </c>
      <c r="E1547" s="37" t="s">
        <v>3298</v>
      </c>
      <c r="F1547" s="38" t="s">
        <v>1262</v>
      </c>
      <c r="G1547" s="38" t="s">
        <v>1263</v>
      </c>
      <c r="H1547" s="35" t="s">
        <v>1671</v>
      </c>
      <c r="I1547" s="35"/>
      <c r="J1547" s="29" t="s">
        <v>398</v>
      </c>
      <c r="K1547" s="29" t="s">
        <v>3263</v>
      </c>
      <c r="L1547" s="29" t="s">
        <v>3264</v>
      </c>
      <c r="M1547" s="39">
        <v>56.732384654313506</v>
      </c>
      <c r="N1547" s="39">
        <v>174.74040246406571</v>
      </c>
      <c r="O1547" s="29">
        <v>44197</v>
      </c>
      <c r="P1547" s="29">
        <v>45322</v>
      </c>
      <c r="Q1547" s="40">
        <v>3.0800820999999998</v>
      </c>
      <c r="R1547" s="39">
        <v>56.643203285420945</v>
      </c>
      <c r="S1547" s="39">
        <v>56.643203285420945</v>
      </c>
      <c r="T1547" s="39">
        <v>56.643203285420945</v>
      </c>
      <c r="U1547" s="39">
        <v>4.8107926078028749</v>
      </c>
      <c r="V1547" s="39">
        <v>0</v>
      </c>
      <c r="W1547" s="29" t="s">
        <v>265</v>
      </c>
      <c r="X1547" s="29" t="s">
        <v>11773</v>
      </c>
      <c r="Y1547" s="29">
        <v>45215</v>
      </c>
      <c r="Z1547" s="41" t="s">
        <v>11758</v>
      </c>
      <c r="AA1547" s="42" t="s">
        <v>1349</v>
      </c>
      <c r="AB1547" s="29" t="s">
        <v>258</v>
      </c>
      <c r="AC1547" s="29" t="s">
        <v>265</v>
      </c>
      <c r="AD1547" s="29" t="s">
        <v>258</v>
      </c>
      <c r="AE1547" s="29" t="s">
        <v>1367</v>
      </c>
      <c r="AF1547" s="29" t="s">
        <v>2409</v>
      </c>
      <c r="AG1547" s="183" t="s">
        <v>2410</v>
      </c>
      <c r="AH1547" s="29" t="s">
        <v>1356</v>
      </c>
      <c r="AI1547" s="29" t="s">
        <v>265</v>
      </c>
      <c r="AJ1547" s="29" t="s">
        <v>265</v>
      </c>
      <c r="AK1547" s="29" t="s">
        <v>258</v>
      </c>
      <c r="AL1547" s="29" t="s">
        <v>12221</v>
      </c>
    </row>
    <row r="1548" spans="1:38" x14ac:dyDescent="0.2">
      <c r="A1548" s="35" t="s">
        <v>18</v>
      </c>
      <c r="B1548" s="36">
        <v>7997</v>
      </c>
      <c r="C1548" s="36">
        <v>7</v>
      </c>
      <c r="D1548" s="36" t="s">
        <v>4482</v>
      </c>
      <c r="E1548" s="37" t="s">
        <v>4483</v>
      </c>
      <c r="F1548" s="38" t="s">
        <v>1262</v>
      </c>
      <c r="G1548" s="38" t="s">
        <v>1263</v>
      </c>
      <c r="H1548" s="35" t="s">
        <v>1671</v>
      </c>
      <c r="I1548" s="35"/>
      <c r="J1548" s="29" t="s">
        <v>263</v>
      </c>
      <c r="K1548" s="29" t="s">
        <v>264</v>
      </c>
      <c r="L1548" s="29" t="s">
        <v>2577</v>
      </c>
      <c r="M1548" s="39">
        <v>43.347308132767083</v>
      </c>
      <c r="N1548" s="39">
        <v>175.40676796714578</v>
      </c>
      <c r="O1548" s="29">
        <v>44197</v>
      </c>
      <c r="P1548" s="29">
        <v>45675</v>
      </c>
      <c r="Q1548" s="40">
        <v>4.0465435000000003</v>
      </c>
      <c r="R1548" s="39">
        <v>43.28835044490075</v>
      </c>
      <c r="S1548" s="39">
        <v>43.28835044490075</v>
      </c>
      <c r="T1548" s="39">
        <v>43.28835044490075</v>
      </c>
      <c r="U1548" s="39">
        <v>43.40694866529774</v>
      </c>
      <c r="V1548" s="39">
        <v>2.1347679671457902</v>
      </c>
      <c r="W1548" s="29" t="s">
        <v>265</v>
      </c>
      <c r="X1548" s="29" t="s">
        <v>11773</v>
      </c>
      <c r="Y1548" s="29">
        <v>45197</v>
      </c>
      <c r="Z1548" s="41" t="s">
        <v>11757</v>
      </c>
      <c r="AA1548" s="42" t="s">
        <v>1349</v>
      </c>
      <c r="AB1548" s="29" t="s">
        <v>258</v>
      </c>
      <c r="AC1548" s="29" t="s">
        <v>265</v>
      </c>
      <c r="AD1548" s="29" t="s">
        <v>265</v>
      </c>
      <c r="AE1548" s="29" t="s">
        <v>1367</v>
      </c>
      <c r="AF1548" s="29" t="s">
        <v>2409</v>
      </c>
      <c r="AG1548" s="183" t="s">
        <v>2410</v>
      </c>
      <c r="AH1548" s="29" t="s">
        <v>1356</v>
      </c>
      <c r="AI1548" s="29" t="s">
        <v>265</v>
      </c>
      <c r="AJ1548" s="29" t="s">
        <v>258</v>
      </c>
      <c r="AK1548" s="29" t="s">
        <v>258</v>
      </c>
      <c r="AL1548" s="29" t="s">
        <v>13327</v>
      </c>
    </row>
    <row r="1549" spans="1:38" x14ac:dyDescent="0.2">
      <c r="A1549" s="35" t="s">
        <v>18</v>
      </c>
      <c r="B1549" s="36">
        <v>5962</v>
      </c>
      <c r="C1549" s="36">
        <v>19</v>
      </c>
      <c r="D1549" s="36" t="s">
        <v>3299</v>
      </c>
      <c r="E1549" s="37" t="s">
        <v>3300</v>
      </c>
      <c r="F1549" s="38" t="s">
        <v>1262</v>
      </c>
      <c r="G1549" s="38" t="s">
        <v>1263</v>
      </c>
      <c r="H1549" s="35" t="s">
        <v>482</v>
      </c>
      <c r="I1549" s="35"/>
      <c r="J1549" s="29" t="s">
        <v>398</v>
      </c>
      <c r="K1549" s="29" t="s">
        <v>3263</v>
      </c>
      <c r="L1549" s="29" t="s">
        <v>3264</v>
      </c>
      <c r="M1549" s="39">
        <v>43.561794206351507</v>
      </c>
      <c r="N1549" s="39">
        <v>149.20137987679669</v>
      </c>
      <c r="O1549" s="29">
        <v>44197</v>
      </c>
      <c r="P1549" s="29">
        <v>45448</v>
      </c>
      <c r="Q1549" s="40">
        <v>3.4250512999999998</v>
      </c>
      <c r="R1549" s="39">
        <v>43.497207392197126</v>
      </c>
      <c r="S1549" s="39">
        <v>43.497207392197126</v>
      </c>
      <c r="T1549" s="39">
        <v>43.497207392197126</v>
      </c>
      <c r="U1549" s="39">
        <v>18.709757700205341</v>
      </c>
      <c r="V1549" s="39">
        <v>0</v>
      </c>
      <c r="W1549" s="29" t="s">
        <v>265</v>
      </c>
      <c r="X1549" s="29" t="s">
        <v>11773</v>
      </c>
      <c r="Y1549" s="29">
        <v>45215</v>
      </c>
      <c r="Z1549" s="41" t="s">
        <v>11758</v>
      </c>
      <c r="AA1549" s="42" t="s">
        <v>1349</v>
      </c>
      <c r="AB1549" s="29" t="s">
        <v>258</v>
      </c>
      <c r="AC1549" s="29" t="s">
        <v>265</v>
      </c>
      <c r="AD1549" s="29" t="s">
        <v>258</v>
      </c>
      <c r="AE1549" s="29" t="s">
        <v>1367</v>
      </c>
      <c r="AF1549" s="29" t="s">
        <v>2409</v>
      </c>
      <c r="AG1549" s="183" t="s">
        <v>2410</v>
      </c>
      <c r="AH1549" s="29" t="s">
        <v>1356</v>
      </c>
      <c r="AI1549" s="29" t="s">
        <v>265</v>
      </c>
      <c r="AJ1549" s="29" t="s">
        <v>258</v>
      </c>
      <c r="AK1549" s="29" t="s">
        <v>258</v>
      </c>
      <c r="AL1549" s="29" t="s">
        <v>13327</v>
      </c>
    </row>
    <row r="1550" spans="1:38" x14ac:dyDescent="0.2">
      <c r="A1550" s="35" t="s">
        <v>18</v>
      </c>
      <c r="B1550" s="36">
        <v>5962</v>
      </c>
      <c r="C1550" s="36">
        <v>20</v>
      </c>
      <c r="D1550" s="36" t="s">
        <v>3301</v>
      </c>
      <c r="E1550" s="37" t="s">
        <v>3302</v>
      </c>
      <c r="F1550" s="38" t="s">
        <v>1262</v>
      </c>
      <c r="G1550" s="38" t="s">
        <v>1263</v>
      </c>
      <c r="H1550" s="35" t="s">
        <v>482</v>
      </c>
      <c r="I1550" s="35"/>
      <c r="J1550" s="29" t="s">
        <v>398</v>
      </c>
      <c r="K1550" s="29" t="s">
        <v>3263</v>
      </c>
      <c r="L1550" s="29" t="s">
        <v>3264</v>
      </c>
      <c r="M1550" s="39">
        <v>38.785979609602158</v>
      </c>
      <c r="N1550" s="39">
        <v>132.84396988364136</v>
      </c>
      <c r="O1550" s="29">
        <v>44197</v>
      </c>
      <c r="P1550" s="29">
        <v>45448</v>
      </c>
      <c r="Q1550" s="40">
        <v>3.4250512999999998</v>
      </c>
      <c r="R1550" s="39">
        <v>38.728473648186174</v>
      </c>
      <c r="S1550" s="39">
        <v>38.728473648186174</v>
      </c>
      <c r="T1550" s="39">
        <v>38.728473648186174</v>
      </c>
      <c r="U1550" s="39">
        <v>16.658548939082824</v>
      </c>
      <c r="V1550" s="39">
        <v>0</v>
      </c>
      <c r="W1550" s="29" t="s">
        <v>265</v>
      </c>
      <c r="X1550" s="29" t="s">
        <v>11773</v>
      </c>
      <c r="Y1550" s="29">
        <v>45215</v>
      </c>
      <c r="Z1550" s="41" t="s">
        <v>11758</v>
      </c>
      <c r="AA1550" s="42" t="s">
        <v>1349</v>
      </c>
      <c r="AB1550" s="29" t="s">
        <v>258</v>
      </c>
      <c r="AC1550" s="29" t="s">
        <v>265</v>
      </c>
      <c r="AD1550" s="29" t="s">
        <v>258</v>
      </c>
      <c r="AE1550" s="29" t="s">
        <v>1367</v>
      </c>
      <c r="AF1550" s="29" t="s">
        <v>2409</v>
      </c>
      <c r="AG1550" s="183" t="s">
        <v>2410</v>
      </c>
      <c r="AH1550" s="29" t="s">
        <v>1356</v>
      </c>
      <c r="AI1550" s="29" t="s">
        <v>265</v>
      </c>
      <c r="AJ1550" s="29" t="s">
        <v>258</v>
      </c>
      <c r="AK1550" s="29" t="s">
        <v>258</v>
      </c>
      <c r="AL1550" s="29" t="s">
        <v>13327</v>
      </c>
    </row>
    <row r="1551" spans="1:38" x14ac:dyDescent="0.2">
      <c r="A1551" s="35" t="s">
        <v>18</v>
      </c>
      <c r="B1551" s="36">
        <v>5962</v>
      </c>
      <c r="C1551" s="36">
        <v>21</v>
      </c>
      <c r="D1551" s="36" t="s">
        <v>3303</v>
      </c>
      <c r="E1551" s="37" t="s">
        <v>3304</v>
      </c>
      <c r="F1551" s="38" t="s">
        <v>1262</v>
      </c>
      <c r="G1551" s="38" t="s">
        <v>1263</v>
      </c>
      <c r="H1551" s="35" t="s">
        <v>482</v>
      </c>
      <c r="I1551" s="35"/>
      <c r="J1551" s="29" t="s">
        <v>398</v>
      </c>
      <c r="K1551" s="29" t="s">
        <v>3263</v>
      </c>
      <c r="L1551" s="29" t="s">
        <v>3264</v>
      </c>
      <c r="M1551" s="39">
        <v>47.118635169647241</v>
      </c>
      <c r="N1551" s="39">
        <v>161.38374264202599</v>
      </c>
      <c r="O1551" s="29">
        <v>44197</v>
      </c>
      <c r="P1551" s="29">
        <v>45448</v>
      </c>
      <c r="Q1551" s="40">
        <v>3.4250512999999998</v>
      </c>
      <c r="R1551" s="39">
        <v>47.048774811772759</v>
      </c>
      <c r="S1551" s="39">
        <v>47.048774811772759</v>
      </c>
      <c r="T1551" s="39">
        <v>47.048774811772759</v>
      </c>
      <c r="U1551" s="39">
        <v>20.237418206707734</v>
      </c>
      <c r="V1551" s="39">
        <v>0</v>
      </c>
      <c r="W1551" s="29" t="s">
        <v>265</v>
      </c>
      <c r="X1551" s="29" t="s">
        <v>11773</v>
      </c>
      <c r="Y1551" s="29">
        <v>45215</v>
      </c>
      <c r="Z1551" s="41" t="s">
        <v>11758</v>
      </c>
      <c r="AA1551" s="42" t="s">
        <v>1349</v>
      </c>
      <c r="AB1551" s="29" t="s">
        <v>258</v>
      </c>
      <c r="AC1551" s="29" t="s">
        <v>265</v>
      </c>
      <c r="AD1551" s="29" t="s">
        <v>258</v>
      </c>
      <c r="AE1551" s="29" t="s">
        <v>1367</v>
      </c>
      <c r="AF1551" s="29" t="s">
        <v>2409</v>
      </c>
      <c r="AG1551" s="183" t="s">
        <v>2410</v>
      </c>
      <c r="AH1551" s="29" t="s">
        <v>1356</v>
      </c>
      <c r="AI1551" s="29" t="s">
        <v>265</v>
      </c>
      <c r="AJ1551" s="29" t="s">
        <v>258</v>
      </c>
      <c r="AK1551" s="29" t="s">
        <v>258</v>
      </c>
      <c r="AL1551" s="29" t="s">
        <v>13327</v>
      </c>
    </row>
    <row r="1552" spans="1:38" x14ac:dyDescent="0.2">
      <c r="A1552" s="35" t="s">
        <v>18</v>
      </c>
      <c r="B1552" s="36">
        <v>5962</v>
      </c>
      <c r="C1552" s="36">
        <v>22</v>
      </c>
      <c r="D1552" s="36" t="s">
        <v>3305</v>
      </c>
      <c r="E1552" s="37" t="s">
        <v>3306</v>
      </c>
      <c r="F1552" s="38" t="s">
        <v>1262</v>
      </c>
      <c r="G1552" s="38" t="s">
        <v>1263</v>
      </c>
      <c r="H1552" s="35" t="s">
        <v>482</v>
      </c>
      <c r="I1552" s="35"/>
      <c r="J1552" s="29" t="s">
        <v>398</v>
      </c>
      <c r="K1552" s="29" t="s">
        <v>3263</v>
      </c>
      <c r="L1552" s="29" t="s">
        <v>3264</v>
      </c>
      <c r="M1552" s="39">
        <v>38.246548748820963</v>
      </c>
      <c r="N1552" s="39">
        <v>130.9963915126626</v>
      </c>
      <c r="O1552" s="29">
        <v>44197</v>
      </c>
      <c r="P1552" s="29">
        <v>45448</v>
      </c>
      <c r="Q1552" s="40">
        <v>3.4250512999999998</v>
      </c>
      <c r="R1552" s="39">
        <v>38.189842573579746</v>
      </c>
      <c r="S1552" s="39">
        <v>38.189842573579746</v>
      </c>
      <c r="T1552" s="39">
        <v>38.189842573579746</v>
      </c>
      <c r="U1552" s="39">
        <v>16.426863791923342</v>
      </c>
      <c r="V1552" s="39">
        <v>0</v>
      </c>
      <c r="W1552" s="29" t="s">
        <v>265</v>
      </c>
      <c r="X1552" s="29" t="s">
        <v>11773</v>
      </c>
      <c r="Y1552" s="29">
        <v>45215</v>
      </c>
      <c r="Z1552" s="41" t="s">
        <v>11758</v>
      </c>
      <c r="AA1552" s="42" t="s">
        <v>1349</v>
      </c>
      <c r="AB1552" s="29" t="s">
        <v>258</v>
      </c>
      <c r="AC1552" s="29" t="s">
        <v>265</v>
      </c>
      <c r="AD1552" s="29" t="s">
        <v>258</v>
      </c>
      <c r="AE1552" s="29" t="s">
        <v>1367</v>
      </c>
      <c r="AF1552" s="29" t="s">
        <v>2409</v>
      </c>
      <c r="AG1552" s="183" t="s">
        <v>2410</v>
      </c>
      <c r="AH1552" s="29" t="s">
        <v>1356</v>
      </c>
      <c r="AI1552" s="29" t="s">
        <v>265</v>
      </c>
      <c r="AJ1552" s="29" t="s">
        <v>258</v>
      </c>
      <c r="AK1552" s="29" t="s">
        <v>258</v>
      </c>
      <c r="AL1552" s="29" t="s">
        <v>13327</v>
      </c>
    </row>
    <row r="1553" spans="1:38" x14ac:dyDescent="0.2">
      <c r="A1553" s="35" t="s">
        <v>16</v>
      </c>
      <c r="B1553" s="36">
        <v>5963</v>
      </c>
      <c r="C1553" s="36"/>
      <c r="D1553" s="36" t="s">
        <v>1349</v>
      </c>
      <c r="E1553" s="37" t="s">
        <v>3307</v>
      </c>
      <c r="F1553" s="38" t="s">
        <v>1269</v>
      </c>
      <c r="G1553" s="38" t="s">
        <v>1271</v>
      </c>
      <c r="H1553" s="35" t="s">
        <v>1440</v>
      </c>
      <c r="I1553" s="35"/>
      <c r="J1553" s="29" t="s">
        <v>1371</v>
      </c>
      <c r="K1553" s="29" t="s">
        <v>1371</v>
      </c>
      <c r="L1553" s="29" t="s">
        <v>1384</v>
      </c>
      <c r="M1553" s="39">
        <v>97.101269838043109</v>
      </c>
      <c r="N1553" s="39">
        <v>154.98984257357975</v>
      </c>
      <c r="O1553" s="29">
        <v>44197</v>
      </c>
      <c r="P1553" s="29">
        <v>44780</v>
      </c>
      <c r="Q1553" s="40">
        <v>1.5961669999999999</v>
      </c>
      <c r="R1553" s="39">
        <v>96.86865160848734</v>
      </c>
      <c r="S1553" s="39">
        <v>58.121190965092403</v>
      </c>
      <c r="T1553" s="39">
        <v>0</v>
      </c>
      <c r="U1553" s="39">
        <v>0</v>
      </c>
      <c r="V1553" s="39">
        <v>0</v>
      </c>
      <c r="W1553" s="29" t="s">
        <v>1357</v>
      </c>
      <c r="X1553" s="29" t="s">
        <v>258</v>
      </c>
      <c r="Y1553" s="29" t="s">
        <v>1349</v>
      </c>
      <c r="Z1553" s="41" t="s">
        <v>1349</v>
      </c>
      <c r="AA1553" s="42" t="s">
        <v>1349</v>
      </c>
      <c r="AB1553" s="29" t="s">
        <v>258</v>
      </c>
      <c r="AC1553" s="29" t="s">
        <v>258</v>
      </c>
      <c r="AD1553" s="29" t="s">
        <v>265</v>
      </c>
      <c r="AE1553" s="29" t="s">
        <v>1353</v>
      </c>
      <c r="AF1553" s="29" t="s">
        <v>1368</v>
      </c>
      <c r="AG1553" s="183" t="s">
        <v>1369</v>
      </c>
      <c r="AH1553" s="29" t="s">
        <v>1413</v>
      </c>
      <c r="AI1553" s="29" t="s">
        <v>1357</v>
      </c>
      <c r="AJ1553" s="29" t="s">
        <v>258</v>
      </c>
      <c r="AK1553" s="29" t="s">
        <v>258</v>
      </c>
      <c r="AL1553" s="29" t="s">
        <v>13326</v>
      </c>
    </row>
    <row r="1554" spans="1:38" x14ac:dyDescent="0.2">
      <c r="A1554" s="35" t="s">
        <v>16</v>
      </c>
      <c r="B1554" s="36">
        <v>5964</v>
      </c>
      <c r="C1554" s="36"/>
      <c r="D1554" s="36" t="s">
        <v>1349</v>
      </c>
      <c r="E1554" s="37" t="s">
        <v>3308</v>
      </c>
      <c r="F1554" s="38" t="s">
        <v>1269</v>
      </c>
      <c r="G1554" s="38" t="s">
        <v>1271</v>
      </c>
      <c r="H1554" s="35" t="s">
        <v>1440</v>
      </c>
      <c r="I1554" s="35"/>
      <c r="J1554" s="29" t="s">
        <v>484</v>
      </c>
      <c r="K1554" s="29" t="s">
        <v>1551</v>
      </c>
      <c r="L1554" s="29" t="s">
        <v>1366</v>
      </c>
      <c r="M1554" s="39">
        <v>44.176595190313606</v>
      </c>
      <c r="N1554" s="39">
        <v>56.966943189596165</v>
      </c>
      <c r="O1554" s="29">
        <v>44197</v>
      </c>
      <c r="P1554" s="29">
        <v>44668</v>
      </c>
      <c r="Q1554" s="40">
        <v>1.2895277000000001</v>
      </c>
      <c r="R1554" s="39">
        <v>44.052826830937711</v>
      </c>
      <c r="S1554" s="39">
        <v>12.914116358658452</v>
      </c>
      <c r="T1554" s="39">
        <v>0</v>
      </c>
      <c r="U1554" s="39">
        <v>0</v>
      </c>
      <c r="V1554" s="39">
        <v>0</v>
      </c>
      <c r="W1554" s="29" t="s">
        <v>1357</v>
      </c>
      <c r="X1554" s="29" t="s">
        <v>258</v>
      </c>
      <c r="Y1554" s="29" t="s">
        <v>1349</v>
      </c>
      <c r="Z1554" s="41" t="s">
        <v>1349</v>
      </c>
      <c r="AA1554" s="42" t="s">
        <v>1349</v>
      </c>
      <c r="AB1554" s="29" t="s">
        <v>258</v>
      </c>
      <c r="AC1554" s="29" t="s">
        <v>258</v>
      </c>
      <c r="AD1554" s="29" t="s">
        <v>265</v>
      </c>
      <c r="AE1554" s="29" t="s">
        <v>1367</v>
      </c>
      <c r="AF1554" s="29" t="s">
        <v>1368</v>
      </c>
      <c r="AG1554" s="183" t="s">
        <v>1369</v>
      </c>
      <c r="AH1554" s="29" t="s">
        <v>1413</v>
      </c>
      <c r="AI1554" s="29" t="s">
        <v>1357</v>
      </c>
      <c r="AJ1554" s="29" t="s">
        <v>258</v>
      </c>
      <c r="AK1554" s="29" t="s">
        <v>258</v>
      </c>
      <c r="AL1554" s="29" t="s">
        <v>13326</v>
      </c>
    </row>
    <row r="1555" spans="1:38" x14ac:dyDescent="0.2">
      <c r="A1555" s="35" t="s">
        <v>16</v>
      </c>
      <c r="B1555" s="36">
        <v>5965</v>
      </c>
      <c r="C1555" s="36"/>
      <c r="D1555" s="36" t="s">
        <v>1349</v>
      </c>
      <c r="E1555" s="37" t="s">
        <v>3309</v>
      </c>
      <c r="F1555" s="38" t="s">
        <v>1269</v>
      </c>
      <c r="G1555" s="38" t="s">
        <v>1271</v>
      </c>
      <c r="H1555" s="35" t="s">
        <v>1440</v>
      </c>
      <c r="I1555" s="35"/>
      <c r="J1555" s="29" t="s">
        <v>484</v>
      </c>
      <c r="K1555" s="29" t="s">
        <v>1365</v>
      </c>
      <c r="L1555" s="29" t="s">
        <v>1384</v>
      </c>
      <c r="M1555" s="39">
        <v>85.694930179699995</v>
      </c>
      <c r="N1555" s="39">
        <v>428.18137713894595</v>
      </c>
      <c r="O1555" s="29">
        <v>44197</v>
      </c>
      <c r="P1555" s="29">
        <v>46022</v>
      </c>
      <c r="Q1555" s="40">
        <v>4.9965776999999996</v>
      </c>
      <c r="R1555" s="39">
        <v>85.58937713894592</v>
      </c>
      <c r="S1555" s="39">
        <v>85.58937713894592</v>
      </c>
      <c r="T1555" s="39">
        <v>85.58937713894592</v>
      </c>
      <c r="U1555" s="39">
        <v>85.823868583162209</v>
      </c>
      <c r="V1555" s="39">
        <v>85.58937713894592</v>
      </c>
      <c r="W1555" s="29" t="s">
        <v>1357</v>
      </c>
      <c r="X1555" s="29" t="s">
        <v>258</v>
      </c>
      <c r="Y1555" s="29" t="s">
        <v>1349</v>
      </c>
      <c r="Z1555" s="41" t="s">
        <v>1349</v>
      </c>
      <c r="AA1555" s="42" t="s">
        <v>1349</v>
      </c>
      <c r="AB1555" s="29" t="s">
        <v>258</v>
      </c>
      <c r="AC1555" s="29" t="s">
        <v>258</v>
      </c>
      <c r="AD1555" s="29" t="s">
        <v>265</v>
      </c>
      <c r="AE1555" s="29" t="s">
        <v>1353</v>
      </c>
      <c r="AF1555" s="29" t="s">
        <v>1368</v>
      </c>
      <c r="AG1555" s="183" t="s">
        <v>1369</v>
      </c>
      <c r="AH1555" s="29" t="s">
        <v>1356</v>
      </c>
      <c r="AI1555" s="29" t="s">
        <v>1357</v>
      </c>
      <c r="AJ1555" s="29" t="s">
        <v>258</v>
      </c>
      <c r="AK1555" s="29" t="s">
        <v>258</v>
      </c>
      <c r="AL1555" s="29" t="s">
        <v>13326</v>
      </c>
    </row>
    <row r="1556" spans="1:38" x14ac:dyDescent="0.2">
      <c r="A1556" s="35" t="s">
        <v>16</v>
      </c>
      <c r="B1556" s="36">
        <v>5968</v>
      </c>
      <c r="C1556" s="36"/>
      <c r="D1556" s="36" t="s">
        <v>1349</v>
      </c>
      <c r="E1556" s="37" t="s">
        <v>3310</v>
      </c>
      <c r="F1556" s="38" t="s">
        <v>1269</v>
      </c>
      <c r="G1556" s="38" t="s">
        <v>1271</v>
      </c>
      <c r="H1556" s="35" t="s">
        <v>1440</v>
      </c>
      <c r="I1556" s="35"/>
      <c r="J1556" s="29" t="s">
        <v>1371</v>
      </c>
      <c r="K1556" s="29" t="s">
        <v>1371</v>
      </c>
      <c r="L1556" s="29" t="s">
        <v>1384</v>
      </c>
      <c r="M1556" s="39">
        <v>89.081784965080672</v>
      </c>
      <c r="N1556" s="39">
        <v>445.10406023271736</v>
      </c>
      <c r="O1556" s="29">
        <v>44197</v>
      </c>
      <c r="P1556" s="29">
        <v>46022</v>
      </c>
      <c r="Q1556" s="40">
        <v>4.9965776999999996</v>
      </c>
      <c r="R1556" s="39">
        <v>88.972060232717325</v>
      </c>
      <c r="S1556" s="39">
        <v>88.972060232717325</v>
      </c>
      <c r="T1556" s="39">
        <v>88.972060232717325</v>
      </c>
      <c r="U1556" s="39">
        <v>89.215819301848043</v>
      </c>
      <c r="V1556" s="39">
        <v>88.972060232717325</v>
      </c>
      <c r="W1556" s="29" t="s">
        <v>265</v>
      </c>
      <c r="X1556" s="29" t="s">
        <v>11773</v>
      </c>
      <c r="Y1556" s="29">
        <v>45259</v>
      </c>
      <c r="Z1556" s="41" t="s">
        <v>11759</v>
      </c>
      <c r="AA1556" s="42" t="s">
        <v>1349</v>
      </c>
      <c r="AB1556" s="29" t="s">
        <v>258</v>
      </c>
      <c r="AC1556" s="29" t="s">
        <v>258</v>
      </c>
      <c r="AD1556" s="29" t="s">
        <v>265</v>
      </c>
      <c r="AE1556" s="29" t="s">
        <v>1353</v>
      </c>
      <c r="AF1556" s="29" t="s">
        <v>1368</v>
      </c>
      <c r="AG1556" s="183" t="s">
        <v>1369</v>
      </c>
      <c r="AH1556" s="29" t="s">
        <v>1356</v>
      </c>
      <c r="AI1556" s="29" t="s">
        <v>1357</v>
      </c>
      <c r="AJ1556" s="29" t="s">
        <v>258</v>
      </c>
      <c r="AK1556" s="29" t="s">
        <v>258</v>
      </c>
      <c r="AL1556" s="29" t="s">
        <v>13327</v>
      </c>
    </row>
    <row r="1557" spans="1:38" x14ac:dyDescent="0.2">
      <c r="A1557" s="35" t="s">
        <v>16</v>
      </c>
      <c r="B1557" s="36">
        <v>5972</v>
      </c>
      <c r="C1557" s="36"/>
      <c r="D1557" s="36" t="s">
        <v>1349</v>
      </c>
      <c r="E1557" s="37" t="s">
        <v>3311</v>
      </c>
      <c r="F1557" s="38" t="s">
        <v>1269</v>
      </c>
      <c r="G1557" s="38" t="s">
        <v>1271</v>
      </c>
      <c r="H1557" s="35" t="s">
        <v>1440</v>
      </c>
      <c r="I1557" s="35"/>
      <c r="J1557" s="29" t="s">
        <v>1528</v>
      </c>
      <c r="K1557" s="29" t="s">
        <v>1529</v>
      </c>
      <c r="L1557" s="29" t="s">
        <v>1530</v>
      </c>
      <c r="M1557" s="39">
        <v>132.255133389126</v>
      </c>
      <c r="N1557" s="39">
        <v>165.83943326488708</v>
      </c>
      <c r="O1557" s="29">
        <v>44197</v>
      </c>
      <c r="P1557" s="29">
        <v>44655</v>
      </c>
      <c r="Q1557" s="40">
        <v>1.2539357</v>
      </c>
      <c r="R1557" s="39">
        <v>131.87667351129366</v>
      </c>
      <c r="S1557" s="39">
        <v>33.962759753593438</v>
      </c>
      <c r="T1557" s="39">
        <v>0</v>
      </c>
      <c r="U1557" s="39">
        <v>0</v>
      </c>
      <c r="V1557" s="39">
        <v>0</v>
      </c>
      <c r="W1557" s="29" t="s">
        <v>1357</v>
      </c>
      <c r="X1557" s="29" t="s">
        <v>258</v>
      </c>
      <c r="Y1557" s="29" t="s">
        <v>1349</v>
      </c>
      <c r="Z1557" s="41" t="s">
        <v>1349</v>
      </c>
      <c r="AA1557" s="42" t="s">
        <v>1349</v>
      </c>
      <c r="AB1557" s="29" t="s">
        <v>258</v>
      </c>
      <c r="AC1557" s="29" t="s">
        <v>258</v>
      </c>
      <c r="AD1557" s="29" t="s">
        <v>258</v>
      </c>
      <c r="AE1557" s="29" t="s">
        <v>1353</v>
      </c>
      <c r="AF1557" s="29" t="s">
        <v>1531</v>
      </c>
      <c r="AG1557" s="183" t="s">
        <v>1532</v>
      </c>
      <c r="AH1557" s="29" t="s">
        <v>1413</v>
      </c>
      <c r="AI1557" s="29" t="s">
        <v>1357</v>
      </c>
      <c r="AJ1557" s="29" t="s">
        <v>258</v>
      </c>
      <c r="AK1557" s="29" t="s">
        <v>258</v>
      </c>
      <c r="AL1557" s="29" t="s">
        <v>13326</v>
      </c>
    </row>
    <row r="1558" spans="1:38" x14ac:dyDescent="0.2">
      <c r="A1558" s="35" t="s">
        <v>16</v>
      </c>
      <c r="B1558" s="36">
        <v>5973</v>
      </c>
      <c r="C1558" s="36"/>
      <c r="D1558" s="36" t="s">
        <v>1349</v>
      </c>
      <c r="E1558" s="37" t="s">
        <v>3312</v>
      </c>
      <c r="F1558" s="38" t="s">
        <v>1269</v>
      </c>
      <c r="G1558" s="38" t="s">
        <v>1445</v>
      </c>
      <c r="H1558" s="35" t="s">
        <v>12095</v>
      </c>
      <c r="I1558" s="35"/>
      <c r="J1558" s="29" t="s">
        <v>484</v>
      </c>
      <c r="K1558" s="29" t="s">
        <v>1551</v>
      </c>
      <c r="L1558" s="29" t="s">
        <v>1384</v>
      </c>
      <c r="M1558" s="39">
        <v>50.229359268526991</v>
      </c>
      <c r="N1558" s="39">
        <v>7.9761861738535247</v>
      </c>
      <c r="O1558" s="29">
        <v>44197</v>
      </c>
      <c r="P1558" s="29">
        <v>44255</v>
      </c>
      <c r="Q1558" s="40">
        <v>0.1587953</v>
      </c>
      <c r="R1558" s="39">
        <v>7.9761861738535247</v>
      </c>
      <c r="S1558" s="39">
        <v>0</v>
      </c>
      <c r="T1558" s="39">
        <v>0</v>
      </c>
      <c r="U1558" s="39">
        <v>0</v>
      </c>
      <c r="V1558" s="39">
        <v>0</v>
      </c>
      <c r="W1558" s="29" t="s">
        <v>1357</v>
      </c>
      <c r="X1558" s="29" t="s">
        <v>258</v>
      </c>
      <c r="Y1558" s="29" t="s">
        <v>1349</v>
      </c>
      <c r="Z1558" s="41" t="s">
        <v>1349</v>
      </c>
      <c r="AA1558" s="42" t="s">
        <v>1349</v>
      </c>
      <c r="AB1558" s="29" t="s">
        <v>258</v>
      </c>
      <c r="AC1558" s="29" t="s">
        <v>258</v>
      </c>
      <c r="AD1558" s="29" t="s">
        <v>265</v>
      </c>
      <c r="AE1558" s="29" t="s">
        <v>1353</v>
      </c>
      <c r="AF1558" s="29" t="s">
        <v>1368</v>
      </c>
      <c r="AG1558" s="183" t="s">
        <v>1369</v>
      </c>
      <c r="AH1558" s="29" t="s">
        <v>1356</v>
      </c>
      <c r="AI1558" s="29" t="s">
        <v>1357</v>
      </c>
      <c r="AJ1558" s="29" t="s">
        <v>258</v>
      </c>
      <c r="AK1558" s="29" t="s">
        <v>258</v>
      </c>
      <c r="AL1558" s="29" t="s">
        <v>13326</v>
      </c>
    </row>
    <row r="1559" spans="1:38" x14ac:dyDescent="0.2">
      <c r="A1559" s="35" t="s">
        <v>16</v>
      </c>
      <c r="B1559" s="36">
        <v>5977</v>
      </c>
      <c r="C1559" s="36"/>
      <c r="D1559" s="36" t="s">
        <v>1349</v>
      </c>
      <c r="E1559" s="37" t="s">
        <v>3313</v>
      </c>
      <c r="F1559" s="38" t="s">
        <v>1269</v>
      </c>
      <c r="G1559" s="38" t="s">
        <v>1271</v>
      </c>
      <c r="H1559" s="35" t="s">
        <v>380</v>
      </c>
      <c r="I1559" s="35"/>
      <c r="J1559" s="29" t="s">
        <v>1371</v>
      </c>
      <c r="K1559" s="29" t="s">
        <v>1371</v>
      </c>
      <c r="L1559" s="29" t="s">
        <v>1384</v>
      </c>
      <c r="M1559" s="39">
        <v>190.50933099273513</v>
      </c>
      <c r="N1559" s="39">
        <v>951.8946748802191</v>
      </c>
      <c r="O1559" s="29">
        <v>44197</v>
      </c>
      <c r="P1559" s="29">
        <v>46022</v>
      </c>
      <c r="Q1559" s="40">
        <v>4.9965776999999996</v>
      </c>
      <c r="R1559" s="39">
        <v>190.27467488021904</v>
      </c>
      <c r="S1559" s="39">
        <v>190.27467488021904</v>
      </c>
      <c r="T1559" s="39">
        <v>190.27467488021904</v>
      </c>
      <c r="U1559" s="39">
        <v>190.79597535934292</v>
      </c>
      <c r="V1559" s="39">
        <v>190.27467488021904</v>
      </c>
      <c r="W1559" s="29" t="s">
        <v>265</v>
      </c>
      <c r="X1559" s="29" t="s">
        <v>11773</v>
      </c>
      <c r="Y1559" s="29">
        <v>45211</v>
      </c>
      <c r="Z1559" s="41" t="s">
        <v>11758</v>
      </c>
      <c r="AA1559" s="42" t="s">
        <v>1349</v>
      </c>
      <c r="AB1559" s="29" t="s">
        <v>258</v>
      </c>
      <c r="AC1559" s="29" t="s">
        <v>258</v>
      </c>
      <c r="AD1559" s="29" t="s">
        <v>265</v>
      </c>
      <c r="AE1559" s="29" t="s">
        <v>1353</v>
      </c>
      <c r="AF1559" s="29" t="s">
        <v>1368</v>
      </c>
      <c r="AG1559" s="183" t="s">
        <v>1369</v>
      </c>
      <c r="AH1559" s="29" t="s">
        <v>1356</v>
      </c>
      <c r="AI1559" s="29" t="s">
        <v>1357</v>
      </c>
      <c r="AJ1559" s="29" t="s">
        <v>258</v>
      </c>
      <c r="AK1559" s="29" t="s">
        <v>258</v>
      </c>
      <c r="AL1559" s="29" t="s">
        <v>13327</v>
      </c>
    </row>
    <row r="1560" spans="1:38" x14ac:dyDescent="0.2">
      <c r="A1560" s="35" t="s">
        <v>16</v>
      </c>
      <c r="B1560" s="36">
        <v>5978</v>
      </c>
      <c r="C1560" s="36"/>
      <c r="D1560" s="36" t="s">
        <v>1349</v>
      </c>
      <c r="E1560" s="37" t="s">
        <v>3314</v>
      </c>
      <c r="F1560" s="38" t="s">
        <v>1269</v>
      </c>
      <c r="G1560" s="38" t="s">
        <v>1271</v>
      </c>
      <c r="H1560" s="35" t="s">
        <v>1440</v>
      </c>
      <c r="I1560" s="35"/>
      <c r="J1560" s="29" t="s">
        <v>1371</v>
      </c>
      <c r="K1560" s="29" t="s">
        <v>1371</v>
      </c>
      <c r="L1560" s="29" t="s">
        <v>1384</v>
      </c>
      <c r="M1560" s="39">
        <v>85.117614016874398</v>
      </c>
      <c r="N1560" s="39">
        <v>425.296772073922</v>
      </c>
      <c r="O1560" s="29">
        <v>44197</v>
      </c>
      <c r="P1560" s="29">
        <v>46022</v>
      </c>
      <c r="Q1560" s="40">
        <v>4.9965776999999996</v>
      </c>
      <c r="R1560" s="39">
        <v>85.012772073921965</v>
      </c>
      <c r="S1560" s="39">
        <v>85.012772073921965</v>
      </c>
      <c r="T1560" s="39">
        <v>85.012772073921965</v>
      </c>
      <c r="U1560" s="39">
        <v>85.245683778234081</v>
      </c>
      <c r="V1560" s="39">
        <v>85.012772073921965</v>
      </c>
      <c r="W1560" s="29" t="s">
        <v>1357</v>
      </c>
      <c r="X1560" s="29" t="s">
        <v>258</v>
      </c>
      <c r="Y1560" s="29" t="s">
        <v>1349</v>
      </c>
      <c r="Z1560" s="41" t="s">
        <v>1349</v>
      </c>
      <c r="AA1560" s="42" t="s">
        <v>1349</v>
      </c>
      <c r="AB1560" s="29" t="s">
        <v>258</v>
      </c>
      <c r="AC1560" s="29" t="s">
        <v>258</v>
      </c>
      <c r="AD1560" s="29" t="s">
        <v>265</v>
      </c>
      <c r="AE1560" s="29" t="s">
        <v>1353</v>
      </c>
      <c r="AF1560" s="29" t="s">
        <v>1368</v>
      </c>
      <c r="AG1560" s="183" t="s">
        <v>1369</v>
      </c>
      <c r="AH1560" s="29" t="s">
        <v>1356</v>
      </c>
      <c r="AI1560" s="29" t="s">
        <v>1357</v>
      </c>
      <c r="AJ1560" s="29" t="s">
        <v>258</v>
      </c>
      <c r="AK1560" s="29" t="s">
        <v>258</v>
      </c>
      <c r="AL1560" s="29" t="s">
        <v>13326</v>
      </c>
    </row>
    <row r="1561" spans="1:38" x14ac:dyDescent="0.2">
      <c r="A1561" s="35" t="s">
        <v>17</v>
      </c>
      <c r="B1561" s="36">
        <v>5979</v>
      </c>
      <c r="C1561" s="36"/>
      <c r="D1561" s="36" t="s">
        <v>1349</v>
      </c>
      <c r="E1561" s="37" t="s">
        <v>3315</v>
      </c>
      <c r="F1561" s="38" t="s">
        <v>1269</v>
      </c>
      <c r="G1561" s="38" t="s">
        <v>1445</v>
      </c>
      <c r="H1561" s="35" t="s">
        <v>788</v>
      </c>
      <c r="I1561" s="35" t="s">
        <v>1349</v>
      </c>
      <c r="J1561" s="29" t="s">
        <v>274</v>
      </c>
      <c r="K1561" s="29" t="s">
        <v>1446</v>
      </c>
      <c r="L1561" s="29" t="s">
        <v>2153</v>
      </c>
      <c r="M1561" s="39">
        <v>0</v>
      </c>
      <c r="N1561" s="39"/>
      <c r="O1561" s="29">
        <v>44197</v>
      </c>
      <c r="P1561" s="29">
        <v>46022</v>
      </c>
      <c r="Q1561" s="40">
        <v>4.9965776999999996</v>
      </c>
      <c r="R1561" s="39"/>
      <c r="S1561" s="39"/>
      <c r="T1561" s="39"/>
      <c r="U1561" s="39"/>
      <c r="V1561" s="39"/>
      <c r="W1561" s="29" t="s">
        <v>265</v>
      </c>
      <c r="X1561" s="29" t="s">
        <v>11774</v>
      </c>
      <c r="Y1561" s="29">
        <v>45275</v>
      </c>
      <c r="Z1561" s="41" t="s">
        <v>11760</v>
      </c>
      <c r="AA1561" s="42" t="s">
        <v>13331</v>
      </c>
      <c r="AB1561" s="29" t="s">
        <v>258</v>
      </c>
      <c r="AC1561" s="29" t="s">
        <v>258</v>
      </c>
      <c r="AD1561" s="29" t="s">
        <v>258</v>
      </c>
      <c r="AE1561" s="29" t="s">
        <v>1367</v>
      </c>
      <c r="AF1561" s="29" t="s">
        <v>2154</v>
      </c>
      <c r="AG1561" s="183" t="s">
        <v>2155</v>
      </c>
      <c r="AH1561" s="29" t="s">
        <v>1356</v>
      </c>
      <c r="AI1561" s="29" t="s">
        <v>1357</v>
      </c>
      <c r="AJ1561" s="29" t="s">
        <v>258</v>
      </c>
      <c r="AK1561" s="29" t="s">
        <v>258</v>
      </c>
      <c r="AL1561" s="29" t="s">
        <v>13327</v>
      </c>
    </row>
    <row r="1562" spans="1:38" x14ac:dyDescent="0.2">
      <c r="A1562" s="35" t="s">
        <v>18</v>
      </c>
      <c r="B1562" s="36">
        <v>5979</v>
      </c>
      <c r="C1562" s="36">
        <v>1</v>
      </c>
      <c r="D1562" s="36" t="s">
        <v>3316</v>
      </c>
      <c r="E1562" s="37" t="s">
        <v>3317</v>
      </c>
      <c r="F1562" s="38" t="s">
        <v>1269</v>
      </c>
      <c r="G1562" s="38" t="s">
        <v>1445</v>
      </c>
      <c r="H1562" s="35" t="s">
        <v>788</v>
      </c>
      <c r="I1562" s="35"/>
      <c r="J1562" s="29" t="s">
        <v>274</v>
      </c>
      <c r="K1562" s="29" t="s">
        <v>1446</v>
      </c>
      <c r="L1562" s="29" t="s">
        <v>2153</v>
      </c>
      <c r="M1562" s="39">
        <v>23.117660211586589</v>
      </c>
      <c r="N1562" s="39">
        <v>115.50918548939083</v>
      </c>
      <c r="O1562" s="29">
        <v>44197</v>
      </c>
      <c r="P1562" s="29">
        <v>46022</v>
      </c>
      <c r="Q1562" s="40">
        <v>4.9965776999999996</v>
      </c>
      <c r="R1562" s="39">
        <v>23.089185489390829</v>
      </c>
      <c r="S1562" s="39">
        <v>23.089185489390829</v>
      </c>
      <c r="T1562" s="39">
        <v>23.089185489390829</v>
      </c>
      <c r="U1562" s="39">
        <v>23.152443531827515</v>
      </c>
      <c r="V1562" s="39">
        <v>23.089185489390829</v>
      </c>
      <c r="W1562" s="29" t="s">
        <v>265</v>
      </c>
      <c r="X1562" s="29" t="s">
        <v>11774</v>
      </c>
      <c r="Y1562" s="29">
        <v>45275</v>
      </c>
      <c r="Z1562" s="41" t="s">
        <v>11760</v>
      </c>
      <c r="AA1562" s="42" t="s">
        <v>1349</v>
      </c>
      <c r="AB1562" s="29" t="s">
        <v>258</v>
      </c>
      <c r="AC1562" s="29" t="s">
        <v>258</v>
      </c>
      <c r="AD1562" s="29" t="s">
        <v>258</v>
      </c>
      <c r="AE1562" s="29" t="s">
        <v>1367</v>
      </c>
      <c r="AF1562" s="29" t="s">
        <v>2154</v>
      </c>
      <c r="AG1562" s="183" t="s">
        <v>2155</v>
      </c>
      <c r="AH1562" s="29" t="s">
        <v>1356</v>
      </c>
      <c r="AI1562" s="29" t="s">
        <v>1357</v>
      </c>
      <c r="AJ1562" s="29" t="s">
        <v>258</v>
      </c>
      <c r="AK1562" s="29" t="s">
        <v>258</v>
      </c>
      <c r="AL1562" s="29" t="s">
        <v>13327</v>
      </c>
    </row>
    <row r="1563" spans="1:38" x14ac:dyDescent="0.2">
      <c r="A1563" s="35" t="s">
        <v>18</v>
      </c>
      <c r="B1563" s="36">
        <v>5979</v>
      </c>
      <c r="C1563" s="36">
        <v>2</v>
      </c>
      <c r="D1563" s="36" t="s">
        <v>3318</v>
      </c>
      <c r="E1563" s="37" t="s">
        <v>3319</v>
      </c>
      <c r="F1563" s="38" t="s">
        <v>1269</v>
      </c>
      <c r="G1563" s="38" t="s">
        <v>1445</v>
      </c>
      <c r="H1563" s="35" t="s">
        <v>788</v>
      </c>
      <c r="I1563" s="35"/>
      <c r="J1563" s="29" t="s">
        <v>274</v>
      </c>
      <c r="K1563" s="29" t="s">
        <v>1446</v>
      </c>
      <c r="L1563" s="29" t="s">
        <v>2153</v>
      </c>
      <c r="M1563" s="39">
        <v>61.959931887587587</v>
      </c>
      <c r="N1563" s="39">
        <v>309.58761396303902</v>
      </c>
      <c r="O1563" s="29">
        <v>44197</v>
      </c>
      <c r="P1563" s="29">
        <v>46022</v>
      </c>
      <c r="Q1563" s="40">
        <v>4.9965776999999996</v>
      </c>
      <c r="R1563" s="39">
        <v>61.883613963039018</v>
      </c>
      <c r="S1563" s="39">
        <v>61.883613963039018</v>
      </c>
      <c r="T1563" s="39">
        <v>61.883613963039018</v>
      </c>
      <c r="U1563" s="39">
        <v>62.053158110882954</v>
      </c>
      <c r="V1563" s="39">
        <v>61.883613963039018</v>
      </c>
      <c r="W1563" s="29" t="s">
        <v>265</v>
      </c>
      <c r="X1563" s="29" t="s">
        <v>11774</v>
      </c>
      <c r="Y1563" s="29">
        <v>45275</v>
      </c>
      <c r="Z1563" s="41" t="s">
        <v>11760</v>
      </c>
      <c r="AA1563" s="42" t="s">
        <v>1349</v>
      </c>
      <c r="AB1563" s="29" t="s">
        <v>258</v>
      </c>
      <c r="AC1563" s="29" t="s">
        <v>258</v>
      </c>
      <c r="AD1563" s="29" t="s">
        <v>258</v>
      </c>
      <c r="AE1563" s="29" t="s">
        <v>1367</v>
      </c>
      <c r="AF1563" s="29" t="s">
        <v>2154</v>
      </c>
      <c r="AG1563" s="183" t="s">
        <v>2155</v>
      </c>
      <c r="AH1563" s="29" t="s">
        <v>1356</v>
      </c>
      <c r="AI1563" s="29" t="s">
        <v>1357</v>
      </c>
      <c r="AJ1563" s="29" t="s">
        <v>258</v>
      </c>
      <c r="AK1563" s="29" t="s">
        <v>258</v>
      </c>
      <c r="AL1563" s="29" t="s">
        <v>13327</v>
      </c>
    </row>
    <row r="1564" spans="1:38" x14ac:dyDescent="0.2">
      <c r="A1564" s="35" t="s">
        <v>18</v>
      </c>
      <c r="B1564" s="36">
        <v>5979</v>
      </c>
      <c r="C1564" s="36">
        <v>3</v>
      </c>
      <c r="D1564" s="36" t="s">
        <v>3320</v>
      </c>
      <c r="E1564" s="37" t="s">
        <v>3321</v>
      </c>
      <c r="F1564" s="38" t="s">
        <v>1269</v>
      </c>
      <c r="G1564" s="38" t="s">
        <v>1445</v>
      </c>
      <c r="H1564" s="35" t="s">
        <v>788</v>
      </c>
      <c r="I1564" s="35"/>
      <c r="J1564" s="29" t="s">
        <v>274</v>
      </c>
      <c r="K1564" s="29" t="s">
        <v>1446</v>
      </c>
      <c r="L1564" s="29" t="s">
        <v>2153</v>
      </c>
      <c r="M1564" s="39">
        <v>4.1560357929660796</v>
      </c>
      <c r="N1564" s="39">
        <v>15.565932922655715</v>
      </c>
      <c r="O1564" s="29">
        <v>44197</v>
      </c>
      <c r="P1564" s="29">
        <v>45565</v>
      </c>
      <c r="Q1564" s="40">
        <v>3.7453799000000001</v>
      </c>
      <c r="R1564" s="39">
        <v>4.1501574264202601</v>
      </c>
      <c r="S1564" s="39">
        <v>4.1501574264202601</v>
      </c>
      <c r="T1564" s="39">
        <v>4.1501574264202601</v>
      </c>
      <c r="U1564" s="39">
        <v>3.1154606433949352</v>
      </c>
      <c r="V1564" s="39">
        <v>0</v>
      </c>
      <c r="W1564" s="29" t="s">
        <v>265</v>
      </c>
      <c r="X1564" s="29" t="s">
        <v>11774</v>
      </c>
      <c r="Y1564" s="29">
        <v>45275</v>
      </c>
      <c r="Z1564" s="41" t="s">
        <v>11760</v>
      </c>
      <c r="AA1564" s="42" t="s">
        <v>1349</v>
      </c>
      <c r="AB1564" s="29" t="s">
        <v>258</v>
      </c>
      <c r="AC1564" s="29" t="s">
        <v>258</v>
      </c>
      <c r="AD1564" s="29" t="s">
        <v>258</v>
      </c>
      <c r="AE1564" s="29" t="s">
        <v>1367</v>
      </c>
      <c r="AF1564" s="29" t="s">
        <v>2154</v>
      </c>
      <c r="AG1564" s="183" t="s">
        <v>2155</v>
      </c>
      <c r="AH1564" s="29" t="s">
        <v>1356</v>
      </c>
      <c r="AI1564" s="29" t="s">
        <v>1357</v>
      </c>
      <c r="AJ1564" s="29" t="s">
        <v>258</v>
      </c>
      <c r="AK1564" s="29" t="s">
        <v>258</v>
      </c>
      <c r="AL1564" s="29" t="s">
        <v>13327</v>
      </c>
    </row>
    <row r="1565" spans="1:38" x14ac:dyDescent="0.2">
      <c r="A1565" s="35" t="s">
        <v>18</v>
      </c>
      <c r="B1565" s="36">
        <v>5979</v>
      </c>
      <c r="C1565" s="36">
        <v>4</v>
      </c>
      <c r="D1565" s="36" t="s">
        <v>3322</v>
      </c>
      <c r="E1565" s="37" t="s">
        <v>3323</v>
      </c>
      <c r="F1565" s="38" t="s">
        <v>1269</v>
      </c>
      <c r="G1565" s="38" t="s">
        <v>1445</v>
      </c>
      <c r="H1565" s="35" t="s">
        <v>788</v>
      </c>
      <c r="I1565" s="35"/>
      <c r="J1565" s="29" t="s">
        <v>274</v>
      </c>
      <c r="K1565" s="29" t="s">
        <v>1446</v>
      </c>
      <c r="L1565" s="29" t="s">
        <v>2153</v>
      </c>
      <c r="M1565" s="39">
        <v>50.270720448797988</v>
      </c>
      <c r="N1565" s="39">
        <v>188.28294592744697</v>
      </c>
      <c r="O1565" s="29">
        <v>44197</v>
      </c>
      <c r="P1565" s="29">
        <v>45565</v>
      </c>
      <c r="Q1565" s="40">
        <v>3.7453799000000001</v>
      </c>
      <c r="R1565" s="39">
        <v>50.199616700889806</v>
      </c>
      <c r="S1565" s="39">
        <v>50.199616700889806</v>
      </c>
      <c r="T1565" s="39">
        <v>50.199616700889806</v>
      </c>
      <c r="U1565" s="39">
        <v>37.68409582477755</v>
      </c>
      <c r="V1565" s="39">
        <v>0</v>
      </c>
      <c r="W1565" s="29" t="s">
        <v>265</v>
      </c>
      <c r="X1565" s="29" t="s">
        <v>11774</v>
      </c>
      <c r="Y1565" s="29">
        <v>45275</v>
      </c>
      <c r="Z1565" s="41" t="s">
        <v>11760</v>
      </c>
      <c r="AA1565" s="42" t="s">
        <v>1349</v>
      </c>
      <c r="AB1565" s="29" t="s">
        <v>258</v>
      </c>
      <c r="AC1565" s="29" t="s">
        <v>258</v>
      </c>
      <c r="AD1565" s="29" t="s">
        <v>258</v>
      </c>
      <c r="AE1565" s="29" t="s">
        <v>1367</v>
      </c>
      <c r="AF1565" s="29" t="s">
        <v>2154</v>
      </c>
      <c r="AG1565" s="183" t="s">
        <v>2155</v>
      </c>
      <c r="AH1565" s="29" t="s">
        <v>1356</v>
      </c>
      <c r="AI1565" s="29" t="s">
        <v>1357</v>
      </c>
      <c r="AJ1565" s="29" t="s">
        <v>258</v>
      </c>
      <c r="AK1565" s="29" t="s">
        <v>258</v>
      </c>
      <c r="AL1565" s="29" t="s">
        <v>13327</v>
      </c>
    </row>
    <row r="1566" spans="1:38" x14ac:dyDescent="0.2">
      <c r="A1566" s="35" t="s">
        <v>18</v>
      </c>
      <c r="B1566" s="36">
        <v>5979</v>
      </c>
      <c r="C1566" s="36">
        <v>5</v>
      </c>
      <c r="D1566" s="36" t="s">
        <v>3324</v>
      </c>
      <c r="E1566" s="37" t="s">
        <v>3325</v>
      </c>
      <c r="F1566" s="38" t="s">
        <v>1269</v>
      </c>
      <c r="G1566" s="38" t="s">
        <v>1445</v>
      </c>
      <c r="H1566" s="35" t="s">
        <v>788</v>
      </c>
      <c r="I1566" s="35"/>
      <c r="J1566" s="29" t="s">
        <v>274</v>
      </c>
      <c r="K1566" s="29" t="s">
        <v>1446</v>
      </c>
      <c r="L1566" s="29" t="s">
        <v>2153</v>
      </c>
      <c r="M1566" s="39">
        <v>3.4815431070862006</v>
      </c>
      <c r="N1566" s="39">
        <v>13.039701574264203</v>
      </c>
      <c r="O1566" s="29">
        <v>44197</v>
      </c>
      <c r="P1566" s="29">
        <v>45565</v>
      </c>
      <c r="Q1566" s="40">
        <v>3.7453799000000001</v>
      </c>
      <c r="R1566" s="39">
        <v>3.4766187542778919</v>
      </c>
      <c r="S1566" s="39">
        <v>3.4766187542778919</v>
      </c>
      <c r="T1566" s="39">
        <v>3.4766187542778919</v>
      </c>
      <c r="U1566" s="39">
        <v>2.6098453114305271</v>
      </c>
      <c r="V1566" s="39">
        <v>0</v>
      </c>
      <c r="W1566" s="29" t="s">
        <v>265</v>
      </c>
      <c r="X1566" s="29" t="s">
        <v>11774</v>
      </c>
      <c r="Y1566" s="29">
        <v>45275</v>
      </c>
      <c r="Z1566" s="41" t="s">
        <v>11760</v>
      </c>
      <c r="AA1566" s="42" t="s">
        <v>1349</v>
      </c>
      <c r="AB1566" s="29" t="s">
        <v>258</v>
      </c>
      <c r="AC1566" s="29" t="s">
        <v>258</v>
      </c>
      <c r="AD1566" s="29" t="s">
        <v>258</v>
      </c>
      <c r="AE1566" s="29" t="s">
        <v>1367</v>
      </c>
      <c r="AF1566" s="29" t="s">
        <v>2154</v>
      </c>
      <c r="AG1566" s="183" t="s">
        <v>2155</v>
      </c>
      <c r="AH1566" s="29" t="s">
        <v>1356</v>
      </c>
      <c r="AI1566" s="29" t="s">
        <v>1357</v>
      </c>
      <c r="AJ1566" s="29" t="s">
        <v>258</v>
      </c>
      <c r="AK1566" s="29" t="s">
        <v>258</v>
      </c>
      <c r="AL1566" s="29" t="s">
        <v>13327</v>
      </c>
    </row>
    <row r="1567" spans="1:38" x14ac:dyDescent="0.2">
      <c r="A1567" s="35" t="s">
        <v>18</v>
      </c>
      <c r="B1567" s="36">
        <v>5979</v>
      </c>
      <c r="C1567" s="36">
        <v>6</v>
      </c>
      <c r="D1567" s="36" t="s">
        <v>3326</v>
      </c>
      <c r="E1567" s="37" t="s">
        <v>3327</v>
      </c>
      <c r="F1567" s="38" t="s">
        <v>1269</v>
      </c>
      <c r="G1567" s="38" t="s">
        <v>1445</v>
      </c>
      <c r="H1567" s="35" t="s">
        <v>788</v>
      </c>
      <c r="I1567" s="35"/>
      <c r="J1567" s="29" t="s">
        <v>274</v>
      </c>
      <c r="K1567" s="29" t="s">
        <v>1446</v>
      </c>
      <c r="L1567" s="29" t="s">
        <v>2153</v>
      </c>
      <c r="M1567" s="39">
        <v>5.5980891466054059</v>
      </c>
      <c r="N1567" s="39">
        <v>20.966970568104042</v>
      </c>
      <c r="O1567" s="29">
        <v>44197</v>
      </c>
      <c r="P1567" s="29">
        <v>45565</v>
      </c>
      <c r="Q1567" s="40">
        <v>3.7453799000000001</v>
      </c>
      <c r="R1567" s="39">
        <v>5.5901711156741962</v>
      </c>
      <c r="S1567" s="39">
        <v>5.5901711156741962</v>
      </c>
      <c r="T1567" s="39">
        <v>5.5901711156741962</v>
      </c>
      <c r="U1567" s="39">
        <v>4.1964572210814515</v>
      </c>
      <c r="V1567" s="39">
        <v>0</v>
      </c>
      <c r="W1567" s="29" t="s">
        <v>265</v>
      </c>
      <c r="X1567" s="29" t="s">
        <v>11774</v>
      </c>
      <c r="Y1567" s="29">
        <v>45275</v>
      </c>
      <c r="Z1567" s="41" t="s">
        <v>11760</v>
      </c>
      <c r="AA1567" s="42" t="s">
        <v>1349</v>
      </c>
      <c r="AB1567" s="29" t="s">
        <v>258</v>
      </c>
      <c r="AC1567" s="29" t="s">
        <v>258</v>
      </c>
      <c r="AD1567" s="29" t="s">
        <v>258</v>
      </c>
      <c r="AE1567" s="29" t="s">
        <v>1367</v>
      </c>
      <c r="AF1567" s="29" t="s">
        <v>2154</v>
      </c>
      <c r="AG1567" s="183" t="s">
        <v>2155</v>
      </c>
      <c r="AH1567" s="29" t="s">
        <v>1356</v>
      </c>
      <c r="AI1567" s="29" t="s">
        <v>1357</v>
      </c>
      <c r="AJ1567" s="29" t="s">
        <v>258</v>
      </c>
      <c r="AK1567" s="29" t="s">
        <v>258</v>
      </c>
      <c r="AL1567" s="29" t="s">
        <v>13327</v>
      </c>
    </row>
    <row r="1568" spans="1:38" x14ac:dyDescent="0.2">
      <c r="A1568" s="35" t="s">
        <v>18</v>
      </c>
      <c r="B1568" s="36">
        <v>5979</v>
      </c>
      <c r="C1568" s="36">
        <v>7</v>
      </c>
      <c r="D1568" s="36" t="s">
        <v>3328</v>
      </c>
      <c r="E1568" s="37" t="s">
        <v>3329</v>
      </c>
      <c r="F1568" s="38" t="s">
        <v>1269</v>
      </c>
      <c r="G1568" s="38" t="s">
        <v>1445</v>
      </c>
      <c r="H1568" s="35" t="s">
        <v>788</v>
      </c>
      <c r="I1568" s="35"/>
      <c r="J1568" s="29" t="s">
        <v>274</v>
      </c>
      <c r="K1568" s="29" t="s">
        <v>1446</v>
      </c>
      <c r="L1568" s="29" t="s">
        <v>2153</v>
      </c>
      <c r="M1568" s="39">
        <v>35.023491726930629</v>
      </c>
      <c r="N1568" s="39">
        <v>137.02551676933606</v>
      </c>
      <c r="O1568" s="29">
        <v>44197</v>
      </c>
      <c r="P1568" s="29">
        <v>45626</v>
      </c>
      <c r="Q1568" s="40">
        <v>3.9123888</v>
      </c>
      <c r="R1568" s="39">
        <v>34.975044490075291</v>
      </c>
      <c r="S1568" s="39">
        <v>34.975044490075291</v>
      </c>
      <c r="T1568" s="39">
        <v>34.975044490075291</v>
      </c>
      <c r="U1568" s="39">
        <v>32.100383299110199</v>
      </c>
      <c r="V1568" s="39">
        <v>0</v>
      </c>
      <c r="W1568" s="29" t="s">
        <v>265</v>
      </c>
      <c r="X1568" s="29" t="s">
        <v>11774</v>
      </c>
      <c r="Y1568" s="29">
        <v>45275</v>
      </c>
      <c r="Z1568" s="41" t="s">
        <v>11760</v>
      </c>
      <c r="AA1568" s="42" t="s">
        <v>1349</v>
      </c>
      <c r="AB1568" s="29" t="s">
        <v>258</v>
      </c>
      <c r="AC1568" s="29" t="s">
        <v>258</v>
      </c>
      <c r="AD1568" s="29" t="s">
        <v>258</v>
      </c>
      <c r="AE1568" s="29" t="s">
        <v>1367</v>
      </c>
      <c r="AF1568" s="29" t="s">
        <v>2154</v>
      </c>
      <c r="AG1568" s="183" t="s">
        <v>2155</v>
      </c>
      <c r="AH1568" s="29" t="s">
        <v>1356</v>
      </c>
      <c r="AI1568" s="29" t="s">
        <v>1357</v>
      </c>
      <c r="AJ1568" s="29" t="s">
        <v>258</v>
      </c>
      <c r="AK1568" s="29" t="s">
        <v>258</v>
      </c>
      <c r="AL1568" s="29" t="s">
        <v>13327</v>
      </c>
    </row>
    <row r="1569" spans="1:38" x14ac:dyDescent="0.2">
      <c r="A1569" s="35" t="s">
        <v>18</v>
      </c>
      <c r="B1569" s="36">
        <v>5979</v>
      </c>
      <c r="C1569" s="36">
        <v>8</v>
      </c>
      <c r="D1569" s="36" t="s">
        <v>3330</v>
      </c>
      <c r="E1569" s="37" t="s">
        <v>3331</v>
      </c>
      <c r="F1569" s="38" t="s">
        <v>1269</v>
      </c>
      <c r="G1569" s="38" t="s">
        <v>1445</v>
      </c>
      <c r="H1569" s="35" t="s">
        <v>788</v>
      </c>
      <c r="I1569" s="35"/>
      <c r="J1569" s="29" t="s">
        <v>274</v>
      </c>
      <c r="K1569" s="29" t="s">
        <v>1446</v>
      </c>
      <c r="L1569" s="29" t="s">
        <v>2153</v>
      </c>
      <c r="M1569" s="39">
        <v>1.7923091994226457</v>
      </c>
      <c r="N1569" s="39">
        <v>6.712878850102669</v>
      </c>
      <c r="O1569" s="29">
        <v>44197</v>
      </c>
      <c r="P1569" s="29">
        <v>45565</v>
      </c>
      <c r="Q1569" s="40">
        <v>3.7453799000000001</v>
      </c>
      <c r="R1569" s="39">
        <v>1.7897741273100616</v>
      </c>
      <c r="S1569" s="39">
        <v>1.7897741273100616</v>
      </c>
      <c r="T1569" s="39">
        <v>1.7897741273100616</v>
      </c>
      <c r="U1569" s="39">
        <v>1.3435564681724848</v>
      </c>
      <c r="V1569" s="39">
        <v>0</v>
      </c>
      <c r="W1569" s="29" t="s">
        <v>265</v>
      </c>
      <c r="X1569" s="29" t="s">
        <v>11774</v>
      </c>
      <c r="Y1569" s="29">
        <v>45275</v>
      </c>
      <c r="Z1569" s="41" t="s">
        <v>11760</v>
      </c>
      <c r="AA1569" s="42" t="s">
        <v>1349</v>
      </c>
      <c r="AB1569" s="29" t="s">
        <v>258</v>
      </c>
      <c r="AC1569" s="29" t="s">
        <v>258</v>
      </c>
      <c r="AD1569" s="29" t="s">
        <v>258</v>
      </c>
      <c r="AE1569" s="29" t="s">
        <v>1367</v>
      </c>
      <c r="AF1569" s="29" t="s">
        <v>2154</v>
      </c>
      <c r="AG1569" s="183" t="s">
        <v>2155</v>
      </c>
      <c r="AH1569" s="29" t="s">
        <v>1356</v>
      </c>
      <c r="AI1569" s="29" t="s">
        <v>1357</v>
      </c>
      <c r="AJ1569" s="29" t="s">
        <v>258</v>
      </c>
      <c r="AK1569" s="29" t="s">
        <v>258</v>
      </c>
      <c r="AL1569" s="29" t="s">
        <v>13327</v>
      </c>
    </row>
    <row r="1570" spans="1:38" x14ac:dyDescent="0.2">
      <c r="A1570" s="35" t="s">
        <v>18</v>
      </c>
      <c r="B1570" s="36">
        <v>5979</v>
      </c>
      <c r="C1570" s="36">
        <v>9</v>
      </c>
      <c r="D1570" s="36" t="s">
        <v>3332</v>
      </c>
      <c r="E1570" s="37" t="s">
        <v>3333</v>
      </c>
      <c r="F1570" s="38" t="s">
        <v>1269</v>
      </c>
      <c r="G1570" s="38" t="s">
        <v>1445</v>
      </c>
      <c r="H1570" s="35" t="s">
        <v>788</v>
      </c>
      <c r="I1570" s="35"/>
      <c r="J1570" s="29" t="s">
        <v>274</v>
      </c>
      <c r="K1570" s="29" t="s">
        <v>1446</v>
      </c>
      <c r="L1570" s="29" t="s">
        <v>2153</v>
      </c>
      <c r="M1570" s="39">
        <v>6.118469260340623</v>
      </c>
      <c r="N1570" s="39">
        <v>22.915991786447638</v>
      </c>
      <c r="O1570" s="29">
        <v>44197</v>
      </c>
      <c r="P1570" s="29">
        <v>45565</v>
      </c>
      <c r="Q1570" s="40">
        <v>3.7453799000000001</v>
      </c>
      <c r="R1570" s="39">
        <v>6.1098151950718682</v>
      </c>
      <c r="S1570" s="39">
        <v>6.1098151950718682</v>
      </c>
      <c r="T1570" s="39">
        <v>6.1098151950718682</v>
      </c>
      <c r="U1570" s="39">
        <v>4.586546201232033</v>
      </c>
      <c r="V1570" s="39">
        <v>0</v>
      </c>
      <c r="W1570" s="29" t="s">
        <v>265</v>
      </c>
      <c r="X1570" s="29" t="s">
        <v>11774</v>
      </c>
      <c r="Y1570" s="29">
        <v>45275</v>
      </c>
      <c r="Z1570" s="41" t="s">
        <v>11760</v>
      </c>
      <c r="AA1570" s="42" t="s">
        <v>1349</v>
      </c>
      <c r="AB1570" s="29" t="s">
        <v>258</v>
      </c>
      <c r="AC1570" s="29" t="s">
        <v>258</v>
      </c>
      <c r="AD1570" s="29" t="s">
        <v>258</v>
      </c>
      <c r="AE1570" s="29" t="s">
        <v>1367</v>
      </c>
      <c r="AF1570" s="29" t="s">
        <v>2154</v>
      </c>
      <c r="AG1570" s="183" t="s">
        <v>2155</v>
      </c>
      <c r="AH1570" s="29" t="s">
        <v>1356</v>
      </c>
      <c r="AI1570" s="29" t="s">
        <v>1357</v>
      </c>
      <c r="AJ1570" s="29" t="s">
        <v>258</v>
      </c>
      <c r="AK1570" s="29" t="s">
        <v>258</v>
      </c>
      <c r="AL1570" s="29" t="s">
        <v>13327</v>
      </c>
    </row>
    <row r="1571" spans="1:38" x14ac:dyDescent="0.2">
      <c r="A1571" s="35" t="s">
        <v>18</v>
      </c>
      <c r="B1571" s="36">
        <v>5979</v>
      </c>
      <c r="C1571" s="36">
        <v>10</v>
      </c>
      <c r="D1571" s="36" t="s">
        <v>3334</v>
      </c>
      <c r="E1571" s="37" t="s">
        <v>3335</v>
      </c>
      <c r="F1571" s="38" t="s">
        <v>1269</v>
      </c>
      <c r="G1571" s="38" t="s">
        <v>1445</v>
      </c>
      <c r="H1571" s="35" t="s">
        <v>788</v>
      </c>
      <c r="I1571" s="35"/>
      <c r="J1571" s="29" t="s">
        <v>274</v>
      </c>
      <c r="K1571" s="29" t="s">
        <v>1446</v>
      </c>
      <c r="L1571" s="29" t="s">
        <v>2153</v>
      </c>
      <c r="M1571" s="39">
        <v>5.5670664859788825</v>
      </c>
      <c r="N1571" s="39">
        <v>20.85077891854894</v>
      </c>
      <c r="O1571" s="29">
        <v>44197</v>
      </c>
      <c r="P1571" s="29">
        <v>45565</v>
      </c>
      <c r="Q1571" s="40">
        <v>3.7453799000000001</v>
      </c>
      <c r="R1571" s="39">
        <v>5.559192334017796</v>
      </c>
      <c r="S1571" s="39">
        <v>5.559192334017796</v>
      </c>
      <c r="T1571" s="39">
        <v>5.559192334017796</v>
      </c>
      <c r="U1571" s="39">
        <v>4.1732019164955512</v>
      </c>
      <c r="V1571" s="39">
        <v>0</v>
      </c>
      <c r="W1571" s="29" t="s">
        <v>265</v>
      </c>
      <c r="X1571" s="29" t="s">
        <v>11774</v>
      </c>
      <c r="Y1571" s="29">
        <v>45275</v>
      </c>
      <c r="Z1571" s="41" t="s">
        <v>11760</v>
      </c>
      <c r="AA1571" s="42" t="s">
        <v>1349</v>
      </c>
      <c r="AB1571" s="29" t="s">
        <v>258</v>
      </c>
      <c r="AC1571" s="29" t="s">
        <v>258</v>
      </c>
      <c r="AD1571" s="29" t="s">
        <v>258</v>
      </c>
      <c r="AE1571" s="29" t="s">
        <v>1367</v>
      </c>
      <c r="AF1571" s="29" t="s">
        <v>2154</v>
      </c>
      <c r="AG1571" s="183" t="s">
        <v>2155</v>
      </c>
      <c r="AH1571" s="29" t="s">
        <v>1356</v>
      </c>
      <c r="AI1571" s="29" t="s">
        <v>1357</v>
      </c>
      <c r="AJ1571" s="29" t="s">
        <v>258</v>
      </c>
      <c r="AK1571" s="29" t="s">
        <v>258</v>
      </c>
      <c r="AL1571" s="29" t="s">
        <v>13327</v>
      </c>
    </row>
    <row r="1572" spans="1:38" x14ac:dyDescent="0.2">
      <c r="A1572" s="35" t="s">
        <v>18</v>
      </c>
      <c r="B1572" s="36">
        <v>5979</v>
      </c>
      <c r="C1572" s="36">
        <v>11</v>
      </c>
      <c r="D1572" s="36" t="s">
        <v>3336</v>
      </c>
      <c r="E1572" s="37" t="s">
        <v>3337</v>
      </c>
      <c r="F1572" s="38" t="s">
        <v>1269</v>
      </c>
      <c r="G1572" s="38" t="s">
        <v>1445</v>
      </c>
      <c r="H1572" s="35" t="s">
        <v>788</v>
      </c>
      <c r="I1572" s="35"/>
      <c r="J1572" s="29" t="s">
        <v>274</v>
      </c>
      <c r="K1572" s="29" t="s">
        <v>1446</v>
      </c>
      <c r="L1572" s="29" t="s">
        <v>2153</v>
      </c>
      <c r="M1572" s="39">
        <v>4.3350964422636933</v>
      </c>
      <c r="N1572" s="39">
        <v>16.604517453798771</v>
      </c>
      <c r="O1572" s="29">
        <v>44197</v>
      </c>
      <c r="P1572" s="29">
        <v>45596</v>
      </c>
      <c r="Q1572" s="40">
        <v>3.8302532999999999</v>
      </c>
      <c r="R1572" s="39">
        <v>4.3290349075975367</v>
      </c>
      <c r="S1572" s="39">
        <v>4.3290349075975367</v>
      </c>
      <c r="T1572" s="39">
        <v>4.3290349075975367</v>
      </c>
      <c r="U1572" s="39">
        <v>3.6174127310061603</v>
      </c>
      <c r="V1572" s="39">
        <v>0</v>
      </c>
      <c r="W1572" s="29" t="s">
        <v>265</v>
      </c>
      <c r="X1572" s="29" t="s">
        <v>11774</v>
      </c>
      <c r="Y1572" s="29">
        <v>45275</v>
      </c>
      <c r="Z1572" s="41" t="s">
        <v>11760</v>
      </c>
      <c r="AA1572" s="42" t="s">
        <v>1349</v>
      </c>
      <c r="AB1572" s="29" t="s">
        <v>258</v>
      </c>
      <c r="AC1572" s="29" t="s">
        <v>258</v>
      </c>
      <c r="AD1572" s="29" t="s">
        <v>258</v>
      </c>
      <c r="AE1572" s="29" t="s">
        <v>1367</v>
      </c>
      <c r="AF1572" s="29" t="s">
        <v>2154</v>
      </c>
      <c r="AG1572" s="183" t="s">
        <v>2155</v>
      </c>
      <c r="AH1572" s="29" t="s">
        <v>1356</v>
      </c>
      <c r="AI1572" s="29" t="s">
        <v>1357</v>
      </c>
      <c r="AJ1572" s="29" t="s">
        <v>258</v>
      </c>
      <c r="AK1572" s="29" t="s">
        <v>258</v>
      </c>
      <c r="AL1572" s="29" t="s">
        <v>13327</v>
      </c>
    </row>
    <row r="1573" spans="1:38" x14ac:dyDescent="0.2">
      <c r="A1573" s="35" t="s">
        <v>18</v>
      </c>
      <c r="B1573" s="36">
        <v>5979</v>
      </c>
      <c r="C1573" s="36">
        <v>12</v>
      </c>
      <c r="D1573" s="36" t="s">
        <v>3338</v>
      </c>
      <c r="E1573" s="37" t="s">
        <v>3339</v>
      </c>
      <c r="F1573" s="38" t="s">
        <v>1269</v>
      </c>
      <c r="G1573" s="38" t="s">
        <v>1445</v>
      </c>
      <c r="H1573" s="35" t="s">
        <v>788</v>
      </c>
      <c r="I1573" s="35"/>
      <c r="J1573" s="29" t="s">
        <v>274</v>
      </c>
      <c r="K1573" s="29" t="s">
        <v>1446</v>
      </c>
      <c r="L1573" s="29" t="s">
        <v>2153</v>
      </c>
      <c r="M1573" s="39">
        <v>12.827970526230002</v>
      </c>
      <c r="N1573" s="39">
        <v>50.188008213552365</v>
      </c>
      <c r="O1573" s="29">
        <v>44197</v>
      </c>
      <c r="P1573" s="29">
        <v>45626</v>
      </c>
      <c r="Q1573" s="40">
        <v>3.9123888</v>
      </c>
      <c r="R1573" s="39">
        <v>12.810225872689939</v>
      </c>
      <c r="S1573" s="39">
        <v>12.810225872689939</v>
      </c>
      <c r="T1573" s="39">
        <v>12.810225872689939</v>
      </c>
      <c r="U1573" s="39">
        <v>11.757330595482546</v>
      </c>
      <c r="V1573" s="39">
        <v>0</v>
      </c>
      <c r="W1573" s="29" t="s">
        <v>265</v>
      </c>
      <c r="X1573" s="29" t="s">
        <v>11774</v>
      </c>
      <c r="Y1573" s="29">
        <v>45275</v>
      </c>
      <c r="Z1573" s="41" t="s">
        <v>11760</v>
      </c>
      <c r="AA1573" s="42" t="s">
        <v>1349</v>
      </c>
      <c r="AB1573" s="29" t="s">
        <v>258</v>
      </c>
      <c r="AC1573" s="29" t="s">
        <v>258</v>
      </c>
      <c r="AD1573" s="29" t="s">
        <v>258</v>
      </c>
      <c r="AE1573" s="29" t="s">
        <v>1367</v>
      </c>
      <c r="AF1573" s="29" t="s">
        <v>2154</v>
      </c>
      <c r="AG1573" s="183" t="s">
        <v>2155</v>
      </c>
      <c r="AH1573" s="29" t="s">
        <v>1356</v>
      </c>
      <c r="AI1573" s="29" t="s">
        <v>1357</v>
      </c>
      <c r="AJ1573" s="29" t="s">
        <v>258</v>
      </c>
      <c r="AK1573" s="29" t="s">
        <v>258</v>
      </c>
      <c r="AL1573" s="29" t="s">
        <v>13327</v>
      </c>
    </row>
    <row r="1574" spans="1:38" x14ac:dyDescent="0.2">
      <c r="A1574" s="35" t="s">
        <v>18</v>
      </c>
      <c r="B1574" s="36">
        <v>5979</v>
      </c>
      <c r="C1574" s="36">
        <v>13</v>
      </c>
      <c r="D1574" s="36" t="s">
        <v>3340</v>
      </c>
      <c r="E1574" s="37" t="s">
        <v>3341</v>
      </c>
      <c r="F1574" s="38" t="s">
        <v>1269</v>
      </c>
      <c r="G1574" s="38" t="s">
        <v>1445</v>
      </c>
      <c r="H1574" s="35" t="s">
        <v>788</v>
      </c>
      <c r="I1574" s="35"/>
      <c r="J1574" s="29" t="s">
        <v>274</v>
      </c>
      <c r="K1574" s="29" t="s">
        <v>1446</v>
      </c>
      <c r="L1574" s="29" t="s">
        <v>2153</v>
      </c>
      <c r="M1574" s="39">
        <v>6.6216304682162352</v>
      </c>
      <c r="N1574" s="39">
        <v>25.906392881587955</v>
      </c>
      <c r="O1574" s="29">
        <v>44197</v>
      </c>
      <c r="P1574" s="29">
        <v>45626</v>
      </c>
      <c r="Q1574" s="40">
        <v>3.9123888</v>
      </c>
      <c r="R1574" s="39">
        <v>6.6124709103353867</v>
      </c>
      <c r="S1574" s="39">
        <v>6.6124709103353867</v>
      </c>
      <c r="T1574" s="39">
        <v>6.6124709103353867</v>
      </c>
      <c r="U1574" s="39">
        <v>6.0689801505817931</v>
      </c>
      <c r="V1574" s="39">
        <v>0</v>
      </c>
      <c r="W1574" s="29" t="s">
        <v>265</v>
      </c>
      <c r="X1574" s="29" t="s">
        <v>11774</v>
      </c>
      <c r="Y1574" s="29">
        <v>45275</v>
      </c>
      <c r="Z1574" s="41" t="s">
        <v>11760</v>
      </c>
      <c r="AA1574" s="42" t="s">
        <v>1349</v>
      </c>
      <c r="AB1574" s="29" t="s">
        <v>258</v>
      </c>
      <c r="AC1574" s="29" t="s">
        <v>258</v>
      </c>
      <c r="AD1574" s="29" t="s">
        <v>258</v>
      </c>
      <c r="AE1574" s="29" t="s">
        <v>1367</v>
      </c>
      <c r="AF1574" s="29" t="s">
        <v>2154</v>
      </c>
      <c r="AG1574" s="183" t="s">
        <v>2155</v>
      </c>
      <c r="AH1574" s="29" t="s">
        <v>1356</v>
      </c>
      <c r="AI1574" s="29" t="s">
        <v>1357</v>
      </c>
      <c r="AJ1574" s="29" t="s">
        <v>258</v>
      </c>
      <c r="AK1574" s="29" t="s">
        <v>258</v>
      </c>
      <c r="AL1574" s="29" t="s">
        <v>13327</v>
      </c>
    </row>
    <row r="1575" spans="1:38" x14ac:dyDescent="0.2">
      <c r="A1575" s="35" t="s">
        <v>18</v>
      </c>
      <c r="B1575" s="36">
        <v>5979</v>
      </c>
      <c r="C1575" s="36">
        <v>14</v>
      </c>
      <c r="D1575" s="36" t="s">
        <v>3342</v>
      </c>
      <c r="E1575" s="37" t="s">
        <v>3343</v>
      </c>
      <c r="F1575" s="38" t="s">
        <v>1269</v>
      </c>
      <c r="G1575" s="38" t="s">
        <v>1445</v>
      </c>
      <c r="H1575" s="35" t="s">
        <v>788</v>
      </c>
      <c r="I1575" s="35"/>
      <c r="J1575" s="29" t="s">
        <v>274</v>
      </c>
      <c r="K1575" s="29" t="s">
        <v>1446</v>
      </c>
      <c r="L1575" s="29" t="s">
        <v>2153</v>
      </c>
      <c r="M1575" s="39">
        <v>39.208418222031177</v>
      </c>
      <c r="N1575" s="39">
        <v>153.39857631759068</v>
      </c>
      <c r="O1575" s="29">
        <v>44197</v>
      </c>
      <c r="P1575" s="29">
        <v>45626</v>
      </c>
      <c r="Q1575" s="40">
        <v>3.9123888</v>
      </c>
      <c r="R1575" s="39">
        <v>39.154182067077343</v>
      </c>
      <c r="S1575" s="39">
        <v>39.154182067077343</v>
      </c>
      <c r="T1575" s="39">
        <v>39.154182067077343</v>
      </c>
      <c r="U1575" s="39">
        <v>35.936030116358658</v>
      </c>
      <c r="V1575" s="39">
        <v>0</v>
      </c>
      <c r="W1575" s="29" t="s">
        <v>265</v>
      </c>
      <c r="X1575" s="29" t="s">
        <v>11774</v>
      </c>
      <c r="Y1575" s="29">
        <v>45275</v>
      </c>
      <c r="Z1575" s="41" t="s">
        <v>11760</v>
      </c>
      <c r="AA1575" s="42" t="s">
        <v>1349</v>
      </c>
      <c r="AB1575" s="29" t="s">
        <v>258</v>
      </c>
      <c r="AC1575" s="29" t="s">
        <v>258</v>
      </c>
      <c r="AD1575" s="29" t="s">
        <v>258</v>
      </c>
      <c r="AE1575" s="29" t="s">
        <v>1367</v>
      </c>
      <c r="AF1575" s="29" t="s">
        <v>2154</v>
      </c>
      <c r="AG1575" s="183" t="s">
        <v>2155</v>
      </c>
      <c r="AH1575" s="29" t="s">
        <v>1356</v>
      </c>
      <c r="AI1575" s="29" t="s">
        <v>1357</v>
      </c>
      <c r="AJ1575" s="29" t="s">
        <v>258</v>
      </c>
      <c r="AK1575" s="29" t="s">
        <v>258</v>
      </c>
      <c r="AL1575" s="29" t="s">
        <v>13327</v>
      </c>
    </row>
    <row r="1576" spans="1:38" x14ac:dyDescent="0.2">
      <c r="A1576" s="35" t="s">
        <v>18</v>
      </c>
      <c r="B1576" s="36">
        <v>5979</v>
      </c>
      <c r="C1576" s="36">
        <v>15</v>
      </c>
      <c r="D1576" s="36" t="s">
        <v>3344</v>
      </c>
      <c r="E1576" s="37" t="s">
        <v>3345</v>
      </c>
      <c r="F1576" s="38" t="s">
        <v>1269</v>
      </c>
      <c r="G1576" s="38" t="s">
        <v>1445</v>
      </c>
      <c r="H1576" s="35" t="s">
        <v>788</v>
      </c>
      <c r="I1576" s="35"/>
      <c r="J1576" s="29" t="s">
        <v>274</v>
      </c>
      <c r="K1576" s="29" t="s">
        <v>1446</v>
      </c>
      <c r="L1576" s="29" t="s">
        <v>2153</v>
      </c>
      <c r="M1576" s="39">
        <v>5.7009866672854601</v>
      </c>
      <c r="N1576" s="39">
        <v>22.30447638603696</v>
      </c>
      <c r="O1576" s="29">
        <v>44197</v>
      </c>
      <c r="P1576" s="29">
        <v>45626</v>
      </c>
      <c r="Q1576" s="40">
        <v>3.9123888</v>
      </c>
      <c r="R1576" s="39">
        <v>5.6931006160164266</v>
      </c>
      <c r="S1576" s="39">
        <v>5.6931006160164266</v>
      </c>
      <c r="T1576" s="39">
        <v>5.6931006160164266</v>
      </c>
      <c r="U1576" s="39">
        <v>5.2251745379876793</v>
      </c>
      <c r="V1576" s="39">
        <v>0</v>
      </c>
      <c r="W1576" s="29" t="s">
        <v>265</v>
      </c>
      <c r="X1576" s="29" t="s">
        <v>11774</v>
      </c>
      <c r="Y1576" s="29">
        <v>45275</v>
      </c>
      <c r="Z1576" s="41" t="s">
        <v>11760</v>
      </c>
      <c r="AA1576" s="42" t="s">
        <v>1349</v>
      </c>
      <c r="AB1576" s="29" t="s">
        <v>258</v>
      </c>
      <c r="AC1576" s="29" t="s">
        <v>258</v>
      </c>
      <c r="AD1576" s="29" t="s">
        <v>258</v>
      </c>
      <c r="AE1576" s="29" t="s">
        <v>1367</v>
      </c>
      <c r="AF1576" s="29" t="s">
        <v>2154</v>
      </c>
      <c r="AG1576" s="183" t="s">
        <v>2155</v>
      </c>
      <c r="AH1576" s="29" t="s">
        <v>1356</v>
      </c>
      <c r="AI1576" s="29" t="s">
        <v>1357</v>
      </c>
      <c r="AJ1576" s="29" t="s">
        <v>258</v>
      </c>
      <c r="AK1576" s="29" t="s">
        <v>258</v>
      </c>
      <c r="AL1576" s="29" t="s">
        <v>13327</v>
      </c>
    </row>
    <row r="1577" spans="1:38" x14ac:dyDescent="0.2">
      <c r="A1577" s="35" t="s">
        <v>18</v>
      </c>
      <c r="B1577" s="36">
        <v>5979</v>
      </c>
      <c r="C1577" s="36">
        <v>16</v>
      </c>
      <c r="D1577" s="36" t="s">
        <v>3346</v>
      </c>
      <c r="E1577" s="37" t="s">
        <v>3347</v>
      </c>
      <c r="F1577" s="38" t="s">
        <v>1269</v>
      </c>
      <c r="G1577" s="38" t="s">
        <v>1445</v>
      </c>
      <c r="H1577" s="35" t="s">
        <v>788</v>
      </c>
      <c r="I1577" s="35"/>
      <c r="J1577" s="29" t="s">
        <v>274</v>
      </c>
      <c r="K1577" s="29" t="s">
        <v>1446</v>
      </c>
      <c r="L1577" s="29" t="s">
        <v>2153</v>
      </c>
      <c r="M1577" s="39">
        <v>4.5130248416665593</v>
      </c>
      <c r="N1577" s="39">
        <v>18.422778918548939</v>
      </c>
      <c r="O1577" s="29">
        <v>44197</v>
      </c>
      <c r="P1577" s="29">
        <v>45688</v>
      </c>
      <c r="Q1577" s="40">
        <v>4.0821354999999997</v>
      </c>
      <c r="R1577" s="39">
        <v>4.5069130732375084</v>
      </c>
      <c r="S1577" s="39">
        <v>4.5069130732375084</v>
      </c>
      <c r="T1577" s="39">
        <v>4.5069130732375084</v>
      </c>
      <c r="U1577" s="39">
        <v>4.5192607802874747</v>
      </c>
      <c r="V1577" s="39">
        <v>0.38277891854893908</v>
      </c>
      <c r="W1577" s="29" t="s">
        <v>265</v>
      </c>
      <c r="X1577" s="29" t="s">
        <v>11774</v>
      </c>
      <c r="Y1577" s="29">
        <v>45275</v>
      </c>
      <c r="Z1577" s="41" t="s">
        <v>11760</v>
      </c>
      <c r="AA1577" s="42" t="s">
        <v>1349</v>
      </c>
      <c r="AB1577" s="29" t="s">
        <v>258</v>
      </c>
      <c r="AC1577" s="29" t="s">
        <v>258</v>
      </c>
      <c r="AD1577" s="29" t="s">
        <v>258</v>
      </c>
      <c r="AE1577" s="29" t="s">
        <v>1367</v>
      </c>
      <c r="AF1577" s="29" t="s">
        <v>2154</v>
      </c>
      <c r="AG1577" s="183" t="s">
        <v>2155</v>
      </c>
      <c r="AH1577" s="29" t="s">
        <v>1356</v>
      </c>
      <c r="AI1577" s="29" t="s">
        <v>1357</v>
      </c>
      <c r="AJ1577" s="29" t="s">
        <v>258</v>
      </c>
      <c r="AK1577" s="29" t="s">
        <v>258</v>
      </c>
      <c r="AL1577" s="29" t="s">
        <v>13327</v>
      </c>
    </row>
    <row r="1578" spans="1:38" x14ac:dyDescent="0.2">
      <c r="A1578" s="35" t="s">
        <v>18</v>
      </c>
      <c r="B1578" s="36">
        <v>5979</v>
      </c>
      <c r="C1578" s="36">
        <v>17</v>
      </c>
      <c r="D1578" s="36" t="s">
        <v>3348</v>
      </c>
      <c r="E1578" s="37" t="s">
        <v>3349</v>
      </c>
      <c r="F1578" s="38" t="s">
        <v>1269</v>
      </c>
      <c r="G1578" s="38" t="s">
        <v>1445</v>
      </c>
      <c r="H1578" s="35" t="s">
        <v>788</v>
      </c>
      <c r="I1578" s="35"/>
      <c r="J1578" s="29" t="s">
        <v>274</v>
      </c>
      <c r="K1578" s="29" t="s">
        <v>1446</v>
      </c>
      <c r="L1578" s="29" t="s">
        <v>2153</v>
      </c>
      <c r="M1578" s="39">
        <v>2.0904010851976591</v>
      </c>
      <c r="N1578" s="39">
        <v>8.5333004791238878</v>
      </c>
      <c r="O1578" s="29">
        <v>44197</v>
      </c>
      <c r="P1578" s="29">
        <v>45688</v>
      </c>
      <c r="Q1578" s="40">
        <v>4.0821354999999997</v>
      </c>
      <c r="R1578" s="39">
        <v>2.0875701574264203</v>
      </c>
      <c r="S1578" s="39">
        <v>2.0875701574264203</v>
      </c>
      <c r="T1578" s="39">
        <v>2.0875701574264203</v>
      </c>
      <c r="U1578" s="39">
        <v>2.0932895277207391</v>
      </c>
      <c r="V1578" s="39">
        <v>0.17730047912388774</v>
      </c>
      <c r="W1578" s="29" t="s">
        <v>265</v>
      </c>
      <c r="X1578" s="29" t="s">
        <v>11774</v>
      </c>
      <c r="Y1578" s="29">
        <v>45275</v>
      </c>
      <c r="Z1578" s="41" t="s">
        <v>11760</v>
      </c>
      <c r="AA1578" s="42" t="s">
        <v>1349</v>
      </c>
      <c r="AB1578" s="29" t="s">
        <v>258</v>
      </c>
      <c r="AC1578" s="29" t="s">
        <v>258</v>
      </c>
      <c r="AD1578" s="29" t="s">
        <v>258</v>
      </c>
      <c r="AE1578" s="29" t="s">
        <v>1367</v>
      </c>
      <c r="AF1578" s="29" t="s">
        <v>2154</v>
      </c>
      <c r="AG1578" s="183" t="s">
        <v>2155</v>
      </c>
      <c r="AH1578" s="29" t="s">
        <v>1356</v>
      </c>
      <c r="AI1578" s="29" t="s">
        <v>1357</v>
      </c>
      <c r="AJ1578" s="29" t="s">
        <v>258</v>
      </c>
      <c r="AK1578" s="29" t="s">
        <v>258</v>
      </c>
      <c r="AL1578" s="29" t="s">
        <v>13327</v>
      </c>
    </row>
    <row r="1579" spans="1:38" x14ac:dyDescent="0.2">
      <c r="A1579" s="35" t="s">
        <v>18</v>
      </c>
      <c r="B1579" s="36">
        <v>5979</v>
      </c>
      <c r="C1579" s="36">
        <v>18</v>
      </c>
      <c r="D1579" s="36" t="s">
        <v>3350</v>
      </c>
      <c r="E1579" s="37" t="s">
        <v>3351</v>
      </c>
      <c r="F1579" s="38" t="s">
        <v>1269</v>
      </c>
      <c r="G1579" s="38" t="s">
        <v>1445</v>
      </c>
      <c r="H1579" s="35" t="s">
        <v>788</v>
      </c>
      <c r="I1579" s="35"/>
      <c r="J1579" s="29" t="s">
        <v>274</v>
      </c>
      <c r="K1579" s="29" t="s">
        <v>1446</v>
      </c>
      <c r="L1579" s="29" t="s">
        <v>2153</v>
      </c>
      <c r="M1579" s="39">
        <v>1.9442535575752629</v>
      </c>
      <c r="N1579" s="39">
        <v>8.2507679671457907</v>
      </c>
      <c r="O1579" s="29">
        <v>44197</v>
      </c>
      <c r="P1579" s="29">
        <v>45747</v>
      </c>
      <c r="Q1579" s="40">
        <v>4.2436686999999997</v>
      </c>
      <c r="R1579" s="39">
        <v>1.9416700889801506</v>
      </c>
      <c r="S1579" s="39">
        <v>1.9416700889801506</v>
      </c>
      <c r="T1579" s="39">
        <v>1.9416700889801506</v>
      </c>
      <c r="U1579" s="39">
        <v>1.946989733059548</v>
      </c>
      <c r="V1579" s="39">
        <v>0.47876796714579051</v>
      </c>
      <c r="W1579" s="29" t="s">
        <v>265</v>
      </c>
      <c r="X1579" s="29" t="s">
        <v>11774</v>
      </c>
      <c r="Y1579" s="29">
        <v>45275</v>
      </c>
      <c r="Z1579" s="41" t="s">
        <v>11760</v>
      </c>
      <c r="AA1579" s="42" t="s">
        <v>1349</v>
      </c>
      <c r="AB1579" s="29" t="s">
        <v>258</v>
      </c>
      <c r="AC1579" s="29" t="s">
        <v>258</v>
      </c>
      <c r="AD1579" s="29" t="s">
        <v>258</v>
      </c>
      <c r="AE1579" s="29" t="s">
        <v>1367</v>
      </c>
      <c r="AF1579" s="29" t="s">
        <v>2154</v>
      </c>
      <c r="AG1579" s="183" t="s">
        <v>2155</v>
      </c>
      <c r="AH1579" s="29" t="s">
        <v>1356</v>
      </c>
      <c r="AI1579" s="29" t="s">
        <v>1357</v>
      </c>
      <c r="AJ1579" s="29" t="s">
        <v>258</v>
      </c>
      <c r="AK1579" s="29" t="s">
        <v>258</v>
      </c>
      <c r="AL1579" s="29" t="s">
        <v>13327</v>
      </c>
    </row>
    <row r="1580" spans="1:38" x14ac:dyDescent="0.2">
      <c r="A1580" s="35" t="s">
        <v>18</v>
      </c>
      <c r="B1580" s="36">
        <v>5979</v>
      </c>
      <c r="C1580" s="36">
        <v>19</v>
      </c>
      <c r="D1580" s="36" t="s">
        <v>3352</v>
      </c>
      <c r="E1580" s="37" t="s">
        <v>3353</v>
      </c>
      <c r="F1580" s="38" t="s">
        <v>1269</v>
      </c>
      <c r="G1580" s="38" t="s">
        <v>1445</v>
      </c>
      <c r="H1580" s="35" t="s">
        <v>788</v>
      </c>
      <c r="I1580" s="35"/>
      <c r="J1580" s="29" t="s">
        <v>274</v>
      </c>
      <c r="K1580" s="29" t="s">
        <v>1446</v>
      </c>
      <c r="L1580" s="29" t="s">
        <v>2153</v>
      </c>
      <c r="M1580" s="39">
        <v>5.6074786077028929</v>
      </c>
      <c r="N1580" s="39">
        <v>24.732780287474334</v>
      </c>
      <c r="O1580" s="29">
        <v>44197</v>
      </c>
      <c r="P1580" s="29">
        <v>45808</v>
      </c>
      <c r="Q1580" s="40">
        <v>4.4106775999999996</v>
      </c>
      <c r="R1580" s="39">
        <v>5.6001642710472277</v>
      </c>
      <c r="S1580" s="39">
        <v>5.6001642710472277</v>
      </c>
      <c r="T1580" s="39">
        <v>5.6001642710472277</v>
      </c>
      <c r="U1580" s="39">
        <v>5.6155071868583164</v>
      </c>
      <c r="V1580" s="39">
        <v>2.3167802874743324</v>
      </c>
      <c r="W1580" s="29" t="s">
        <v>265</v>
      </c>
      <c r="X1580" s="29" t="s">
        <v>11774</v>
      </c>
      <c r="Y1580" s="29">
        <v>45275</v>
      </c>
      <c r="Z1580" s="41" t="s">
        <v>11760</v>
      </c>
      <c r="AA1580" s="42" t="s">
        <v>1349</v>
      </c>
      <c r="AB1580" s="29" t="s">
        <v>258</v>
      </c>
      <c r="AC1580" s="29" t="s">
        <v>258</v>
      </c>
      <c r="AD1580" s="29" t="s">
        <v>258</v>
      </c>
      <c r="AE1580" s="29" t="s">
        <v>1367</v>
      </c>
      <c r="AF1580" s="29" t="s">
        <v>2154</v>
      </c>
      <c r="AG1580" s="183" t="s">
        <v>2155</v>
      </c>
      <c r="AH1580" s="29" t="s">
        <v>1356</v>
      </c>
      <c r="AI1580" s="29" t="s">
        <v>1357</v>
      </c>
      <c r="AJ1580" s="29" t="s">
        <v>258</v>
      </c>
      <c r="AK1580" s="29" t="s">
        <v>258</v>
      </c>
      <c r="AL1580" s="29" t="s">
        <v>13327</v>
      </c>
    </row>
    <row r="1581" spans="1:38" x14ac:dyDescent="0.2">
      <c r="A1581" s="35" t="s">
        <v>18</v>
      </c>
      <c r="B1581" s="36">
        <v>5979</v>
      </c>
      <c r="C1581" s="36">
        <v>20</v>
      </c>
      <c r="D1581" s="36" t="s">
        <v>3354</v>
      </c>
      <c r="E1581" s="37" t="s">
        <v>3355</v>
      </c>
      <c r="F1581" s="38" t="s">
        <v>1269</v>
      </c>
      <c r="G1581" s="38" t="s">
        <v>1445</v>
      </c>
      <c r="H1581" s="35" t="s">
        <v>788</v>
      </c>
      <c r="I1581" s="35"/>
      <c r="J1581" s="29" t="s">
        <v>274</v>
      </c>
      <c r="K1581" s="29" t="s">
        <v>1446</v>
      </c>
      <c r="L1581" s="29" t="s">
        <v>2153</v>
      </c>
      <c r="M1581" s="39">
        <v>12.89399881135965</v>
      </c>
      <c r="N1581" s="39">
        <v>56.871271731690626</v>
      </c>
      <c r="O1581" s="29">
        <v>44197</v>
      </c>
      <c r="P1581" s="29">
        <v>45808</v>
      </c>
      <c r="Q1581" s="40">
        <v>4.4106775999999996</v>
      </c>
      <c r="R1581" s="39">
        <v>12.877180013689255</v>
      </c>
      <c r="S1581" s="39">
        <v>12.877180013689255</v>
      </c>
      <c r="T1581" s="39">
        <v>12.877180013689255</v>
      </c>
      <c r="U1581" s="39">
        <v>12.912459958932237</v>
      </c>
      <c r="V1581" s="39">
        <v>5.3272717316906224</v>
      </c>
      <c r="W1581" s="29" t="s">
        <v>265</v>
      </c>
      <c r="X1581" s="29" t="s">
        <v>11774</v>
      </c>
      <c r="Y1581" s="29">
        <v>45275</v>
      </c>
      <c r="Z1581" s="41" t="s">
        <v>11760</v>
      </c>
      <c r="AA1581" s="42" t="s">
        <v>1349</v>
      </c>
      <c r="AB1581" s="29" t="s">
        <v>258</v>
      </c>
      <c r="AC1581" s="29" t="s">
        <v>258</v>
      </c>
      <c r="AD1581" s="29" t="s">
        <v>258</v>
      </c>
      <c r="AE1581" s="29" t="s">
        <v>1367</v>
      </c>
      <c r="AF1581" s="29" t="s">
        <v>2154</v>
      </c>
      <c r="AG1581" s="183" t="s">
        <v>2155</v>
      </c>
      <c r="AH1581" s="29" t="s">
        <v>1356</v>
      </c>
      <c r="AI1581" s="29" t="s">
        <v>1357</v>
      </c>
      <c r="AJ1581" s="29" t="s">
        <v>258</v>
      </c>
      <c r="AK1581" s="29" t="s">
        <v>258</v>
      </c>
      <c r="AL1581" s="29" t="s">
        <v>13327</v>
      </c>
    </row>
    <row r="1582" spans="1:38" x14ac:dyDescent="0.2">
      <c r="A1582" s="35" t="s">
        <v>18</v>
      </c>
      <c r="B1582" s="36">
        <v>5979</v>
      </c>
      <c r="C1582" s="36">
        <v>21</v>
      </c>
      <c r="D1582" s="36" t="s">
        <v>3356</v>
      </c>
      <c r="E1582" s="37" t="s">
        <v>3357</v>
      </c>
      <c r="F1582" s="38" t="s">
        <v>1269</v>
      </c>
      <c r="G1582" s="38" t="s">
        <v>1445</v>
      </c>
      <c r="H1582" s="35" t="s">
        <v>788</v>
      </c>
      <c r="I1582" s="35"/>
      <c r="J1582" s="29" t="s">
        <v>274</v>
      </c>
      <c r="K1582" s="29" t="s">
        <v>1446</v>
      </c>
      <c r="L1582" s="29" t="s">
        <v>2153</v>
      </c>
      <c r="M1582" s="39">
        <v>4.2516375096590986</v>
      </c>
      <c r="N1582" s="39">
        <v>18.752602327173168</v>
      </c>
      <c r="O1582" s="29">
        <v>44197</v>
      </c>
      <c r="P1582" s="29">
        <v>45808</v>
      </c>
      <c r="Q1582" s="40">
        <v>4.4106775999999996</v>
      </c>
      <c r="R1582" s="39">
        <v>4.2460917180013693</v>
      </c>
      <c r="S1582" s="39">
        <v>4.2460917180013693</v>
      </c>
      <c r="T1582" s="39">
        <v>4.2460917180013693</v>
      </c>
      <c r="U1582" s="39">
        <v>4.2577248459958925</v>
      </c>
      <c r="V1582" s="39">
        <v>1.756602327173169</v>
      </c>
      <c r="W1582" s="29" t="s">
        <v>265</v>
      </c>
      <c r="X1582" s="29" t="s">
        <v>11774</v>
      </c>
      <c r="Y1582" s="29">
        <v>45275</v>
      </c>
      <c r="Z1582" s="41" t="s">
        <v>11760</v>
      </c>
      <c r="AA1582" s="42" t="s">
        <v>1349</v>
      </c>
      <c r="AB1582" s="29" t="s">
        <v>258</v>
      </c>
      <c r="AC1582" s="29" t="s">
        <v>258</v>
      </c>
      <c r="AD1582" s="29" t="s">
        <v>258</v>
      </c>
      <c r="AE1582" s="29" t="s">
        <v>1367</v>
      </c>
      <c r="AF1582" s="29" t="s">
        <v>2154</v>
      </c>
      <c r="AG1582" s="183" t="s">
        <v>2155</v>
      </c>
      <c r="AH1582" s="29" t="s">
        <v>1356</v>
      </c>
      <c r="AI1582" s="29" t="s">
        <v>1357</v>
      </c>
      <c r="AJ1582" s="29" t="s">
        <v>258</v>
      </c>
      <c r="AK1582" s="29" t="s">
        <v>258</v>
      </c>
      <c r="AL1582" s="29" t="s">
        <v>13327</v>
      </c>
    </row>
    <row r="1583" spans="1:38" x14ac:dyDescent="0.2">
      <c r="A1583" s="35" t="s">
        <v>18</v>
      </c>
      <c r="B1583" s="36">
        <v>5979</v>
      </c>
      <c r="C1583" s="36">
        <v>22</v>
      </c>
      <c r="D1583" s="36" t="s">
        <v>3358</v>
      </c>
      <c r="E1583" s="37" t="s">
        <v>3359</v>
      </c>
      <c r="F1583" s="38" t="s">
        <v>1269</v>
      </c>
      <c r="G1583" s="38" t="s">
        <v>1445</v>
      </c>
      <c r="H1583" s="35" t="s">
        <v>788</v>
      </c>
      <c r="I1583" s="35"/>
      <c r="J1583" s="29" t="s">
        <v>274</v>
      </c>
      <c r="K1583" s="29" t="s">
        <v>1446</v>
      </c>
      <c r="L1583" s="29" t="s">
        <v>2153</v>
      </c>
      <c r="M1583" s="39">
        <v>8.6153445418133305</v>
      </c>
      <c r="N1583" s="39">
        <v>37.999507186858317</v>
      </c>
      <c r="O1583" s="29">
        <v>44197</v>
      </c>
      <c r="P1583" s="29">
        <v>45808</v>
      </c>
      <c r="Q1583" s="40">
        <v>4.4106775999999996</v>
      </c>
      <c r="R1583" s="39">
        <v>8.6041067761806982</v>
      </c>
      <c r="S1583" s="39">
        <v>8.6041067761806982</v>
      </c>
      <c r="T1583" s="39">
        <v>8.6041067761806982</v>
      </c>
      <c r="U1583" s="39">
        <v>8.6276796714579049</v>
      </c>
      <c r="V1583" s="39">
        <v>3.5595071868583164</v>
      </c>
      <c r="W1583" s="29" t="s">
        <v>265</v>
      </c>
      <c r="X1583" s="29" t="s">
        <v>11774</v>
      </c>
      <c r="Y1583" s="29">
        <v>45275</v>
      </c>
      <c r="Z1583" s="41" t="s">
        <v>11760</v>
      </c>
      <c r="AA1583" s="42" t="s">
        <v>1349</v>
      </c>
      <c r="AB1583" s="29" t="s">
        <v>258</v>
      </c>
      <c r="AC1583" s="29" t="s">
        <v>258</v>
      </c>
      <c r="AD1583" s="29" t="s">
        <v>258</v>
      </c>
      <c r="AE1583" s="29" t="s">
        <v>1367</v>
      </c>
      <c r="AF1583" s="29" t="s">
        <v>2154</v>
      </c>
      <c r="AG1583" s="183" t="s">
        <v>2155</v>
      </c>
      <c r="AH1583" s="29" t="s">
        <v>1356</v>
      </c>
      <c r="AI1583" s="29" t="s">
        <v>1357</v>
      </c>
      <c r="AJ1583" s="29" t="s">
        <v>258</v>
      </c>
      <c r="AK1583" s="29" t="s">
        <v>258</v>
      </c>
      <c r="AL1583" s="29" t="s">
        <v>13327</v>
      </c>
    </row>
    <row r="1584" spans="1:38" x14ac:dyDescent="0.2">
      <c r="A1584" s="35" t="s">
        <v>18</v>
      </c>
      <c r="B1584" s="36">
        <v>5979</v>
      </c>
      <c r="C1584" s="36">
        <v>23</v>
      </c>
      <c r="D1584" s="36" t="s">
        <v>3360</v>
      </c>
      <c r="E1584" s="37" t="s">
        <v>3361</v>
      </c>
      <c r="F1584" s="38" t="s">
        <v>1269</v>
      </c>
      <c r="G1584" s="38" t="s">
        <v>1445</v>
      </c>
      <c r="H1584" s="35" t="s">
        <v>788</v>
      </c>
      <c r="I1584" s="35"/>
      <c r="J1584" s="29" t="s">
        <v>274</v>
      </c>
      <c r="K1584" s="29" t="s">
        <v>1446</v>
      </c>
      <c r="L1584" s="29" t="s">
        <v>2153</v>
      </c>
      <c r="M1584" s="39">
        <v>4.0422915800808656</v>
      </c>
      <c r="N1584" s="39">
        <v>19.511457905544148</v>
      </c>
      <c r="O1584" s="29">
        <v>44197</v>
      </c>
      <c r="P1584" s="29">
        <v>45960</v>
      </c>
      <c r="Q1584" s="40">
        <v>4.8268309</v>
      </c>
      <c r="R1584" s="39">
        <v>4.0372347707049965</v>
      </c>
      <c r="S1584" s="39">
        <v>4.0372347707049965</v>
      </c>
      <c r="T1584" s="39">
        <v>4.0372347707049965</v>
      </c>
      <c r="U1584" s="39">
        <v>4.0482956878850098</v>
      </c>
      <c r="V1584" s="39">
        <v>3.3514579055441476</v>
      </c>
      <c r="W1584" s="29" t="s">
        <v>265</v>
      </c>
      <c r="X1584" s="29" t="s">
        <v>11774</v>
      </c>
      <c r="Y1584" s="29">
        <v>45275</v>
      </c>
      <c r="Z1584" s="41" t="s">
        <v>11760</v>
      </c>
      <c r="AA1584" s="42" t="s">
        <v>1349</v>
      </c>
      <c r="AB1584" s="29" t="s">
        <v>258</v>
      </c>
      <c r="AC1584" s="29" t="s">
        <v>258</v>
      </c>
      <c r="AD1584" s="29" t="s">
        <v>258</v>
      </c>
      <c r="AE1584" s="29" t="s">
        <v>1367</v>
      </c>
      <c r="AF1584" s="29" t="s">
        <v>2154</v>
      </c>
      <c r="AG1584" s="183" t="s">
        <v>2155</v>
      </c>
      <c r="AH1584" s="29" t="s">
        <v>1356</v>
      </c>
      <c r="AI1584" s="29" t="s">
        <v>1357</v>
      </c>
      <c r="AJ1584" s="29" t="s">
        <v>258</v>
      </c>
      <c r="AK1584" s="29" t="s">
        <v>258</v>
      </c>
      <c r="AL1584" s="29" t="s">
        <v>13327</v>
      </c>
    </row>
    <row r="1585" spans="1:38" x14ac:dyDescent="0.2">
      <c r="A1585" s="35" t="s">
        <v>18</v>
      </c>
      <c r="B1585" s="36">
        <v>5979</v>
      </c>
      <c r="C1585" s="36">
        <v>24</v>
      </c>
      <c r="D1585" s="36" t="s">
        <v>3362</v>
      </c>
      <c r="E1585" s="37" t="s">
        <v>3363</v>
      </c>
      <c r="F1585" s="38" t="s">
        <v>1269</v>
      </c>
      <c r="G1585" s="38" t="s">
        <v>1445</v>
      </c>
      <c r="H1585" s="35" t="s">
        <v>788</v>
      </c>
      <c r="I1585" s="35"/>
      <c r="J1585" s="29" t="s">
        <v>274</v>
      </c>
      <c r="K1585" s="29" t="s">
        <v>1446</v>
      </c>
      <c r="L1585" s="29" t="s">
        <v>2153</v>
      </c>
      <c r="M1585" s="39">
        <v>2.867714124908983</v>
      </c>
      <c r="N1585" s="39">
        <v>13.127496235455167</v>
      </c>
      <c r="O1585" s="29">
        <v>44197</v>
      </c>
      <c r="P1585" s="29">
        <v>45869</v>
      </c>
      <c r="Q1585" s="40">
        <v>4.5776865000000004</v>
      </c>
      <c r="R1585" s="39">
        <v>2.8640383299110197</v>
      </c>
      <c r="S1585" s="39">
        <v>2.8640383299110197</v>
      </c>
      <c r="T1585" s="39">
        <v>2.8640383299110197</v>
      </c>
      <c r="U1585" s="39">
        <v>2.8718850102669404</v>
      </c>
      <c r="V1585" s="39">
        <v>1.6634962354551679</v>
      </c>
      <c r="W1585" s="29" t="s">
        <v>265</v>
      </c>
      <c r="X1585" s="29" t="s">
        <v>11774</v>
      </c>
      <c r="Y1585" s="29">
        <v>45275</v>
      </c>
      <c r="Z1585" s="41" t="s">
        <v>11760</v>
      </c>
      <c r="AA1585" s="42" t="s">
        <v>1349</v>
      </c>
      <c r="AB1585" s="29" t="s">
        <v>258</v>
      </c>
      <c r="AC1585" s="29" t="s">
        <v>258</v>
      </c>
      <c r="AD1585" s="29" t="s">
        <v>258</v>
      </c>
      <c r="AE1585" s="29" t="s">
        <v>1367</v>
      </c>
      <c r="AF1585" s="29" t="s">
        <v>2154</v>
      </c>
      <c r="AG1585" s="183" t="s">
        <v>2155</v>
      </c>
      <c r="AH1585" s="29" t="s">
        <v>1356</v>
      </c>
      <c r="AI1585" s="29" t="s">
        <v>1357</v>
      </c>
      <c r="AJ1585" s="29" t="s">
        <v>258</v>
      </c>
      <c r="AK1585" s="29" t="s">
        <v>258</v>
      </c>
      <c r="AL1585" s="29" t="s">
        <v>13327</v>
      </c>
    </row>
    <row r="1586" spans="1:38" x14ac:dyDescent="0.2">
      <c r="A1586" s="35" t="s">
        <v>18</v>
      </c>
      <c r="B1586" s="36">
        <v>5979</v>
      </c>
      <c r="C1586" s="36">
        <v>25</v>
      </c>
      <c r="D1586" s="36" t="s">
        <v>3364</v>
      </c>
      <c r="E1586" s="37" t="s">
        <v>3365</v>
      </c>
      <c r="F1586" s="38" t="s">
        <v>1269</v>
      </c>
      <c r="G1586" s="38" t="s">
        <v>1445</v>
      </c>
      <c r="H1586" s="35" t="s">
        <v>788</v>
      </c>
      <c r="I1586" s="35"/>
      <c r="J1586" s="29" t="s">
        <v>274</v>
      </c>
      <c r="K1586" s="29" t="s">
        <v>1446</v>
      </c>
      <c r="L1586" s="29" t="s">
        <v>2153</v>
      </c>
      <c r="M1586" s="39">
        <v>2.8486428243915238</v>
      </c>
      <c r="N1586" s="39">
        <v>13.515942505133472</v>
      </c>
      <c r="O1586" s="29">
        <v>44197</v>
      </c>
      <c r="P1586" s="29">
        <v>45930</v>
      </c>
      <c r="Q1586" s="40">
        <v>4.7446954000000003</v>
      </c>
      <c r="R1586" s="39">
        <v>2.845051334702259</v>
      </c>
      <c r="S1586" s="39">
        <v>2.845051334702259</v>
      </c>
      <c r="T1586" s="39">
        <v>2.845051334702259</v>
      </c>
      <c r="U1586" s="39">
        <v>2.8528459958932242</v>
      </c>
      <c r="V1586" s="39">
        <v>2.1279425051334702</v>
      </c>
      <c r="W1586" s="29" t="s">
        <v>265</v>
      </c>
      <c r="X1586" s="29" t="s">
        <v>11774</v>
      </c>
      <c r="Y1586" s="29">
        <v>45275</v>
      </c>
      <c r="Z1586" s="41" t="s">
        <v>11760</v>
      </c>
      <c r="AA1586" s="42" t="s">
        <v>1349</v>
      </c>
      <c r="AB1586" s="29" t="s">
        <v>258</v>
      </c>
      <c r="AC1586" s="29" t="s">
        <v>258</v>
      </c>
      <c r="AD1586" s="29" t="s">
        <v>258</v>
      </c>
      <c r="AE1586" s="29" t="s">
        <v>1367</v>
      </c>
      <c r="AF1586" s="29" t="s">
        <v>2154</v>
      </c>
      <c r="AG1586" s="183" t="s">
        <v>2155</v>
      </c>
      <c r="AH1586" s="29" t="s">
        <v>1356</v>
      </c>
      <c r="AI1586" s="29" t="s">
        <v>1357</v>
      </c>
      <c r="AJ1586" s="29" t="s">
        <v>258</v>
      </c>
      <c r="AK1586" s="29" t="s">
        <v>258</v>
      </c>
      <c r="AL1586" s="29" t="s">
        <v>13327</v>
      </c>
    </row>
    <row r="1587" spans="1:38" x14ac:dyDescent="0.2">
      <c r="A1587" s="35" t="s">
        <v>18</v>
      </c>
      <c r="B1587" s="36">
        <v>5979</v>
      </c>
      <c r="C1587" s="36">
        <v>26</v>
      </c>
      <c r="D1587" s="36" t="s">
        <v>3366</v>
      </c>
      <c r="E1587" s="37" t="s">
        <v>3367</v>
      </c>
      <c r="F1587" s="38" t="s">
        <v>1269</v>
      </c>
      <c r="G1587" s="38" t="s">
        <v>1445</v>
      </c>
      <c r="H1587" s="35" t="s">
        <v>788</v>
      </c>
      <c r="I1587" s="35"/>
      <c r="J1587" s="29" t="s">
        <v>274</v>
      </c>
      <c r="K1587" s="29" t="s">
        <v>1446</v>
      </c>
      <c r="L1587" s="29" t="s">
        <v>2153</v>
      </c>
      <c r="M1587" s="39">
        <v>21.117178366274356</v>
      </c>
      <c r="N1587" s="39">
        <v>100.19457905544147</v>
      </c>
      <c r="O1587" s="29">
        <v>44197</v>
      </c>
      <c r="P1587" s="29">
        <v>45930</v>
      </c>
      <c r="Q1587" s="40">
        <v>4.7446954000000003</v>
      </c>
      <c r="R1587" s="39">
        <v>21.090554414784393</v>
      </c>
      <c r="S1587" s="39">
        <v>21.090554414784393</v>
      </c>
      <c r="T1587" s="39">
        <v>21.090554414784393</v>
      </c>
      <c r="U1587" s="39">
        <v>21.148336755646817</v>
      </c>
      <c r="V1587" s="39">
        <v>15.774579055441478</v>
      </c>
      <c r="W1587" s="29" t="s">
        <v>265</v>
      </c>
      <c r="X1587" s="29" t="s">
        <v>11774</v>
      </c>
      <c r="Y1587" s="29">
        <v>45275</v>
      </c>
      <c r="Z1587" s="41" t="s">
        <v>11760</v>
      </c>
      <c r="AA1587" s="42" t="s">
        <v>1349</v>
      </c>
      <c r="AB1587" s="29" t="s">
        <v>258</v>
      </c>
      <c r="AC1587" s="29" t="s">
        <v>258</v>
      </c>
      <c r="AD1587" s="29" t="s">
        <v>258</v>
      </c>
      <c r="AE1587" s="29" t="s">
        <v>1367</v>
      </c>
      <c r="AF1587" s="29" t="s">
        <v>2154</v>
      </c>
      <c r="AG1587" s="183" t="s">
        <v>2155</v>
      </c>
      <c r="AH1587" s="29" t="s">
        <v>1356</v>
      </c>
      <c r="AI1587" s="29" t="s">
        <v>1357</v>
      </c>
      <c r="AJ1587" s="29" t="s">
        <v>258</v>
      </c>
      <c r="AK1587" s="29" t="s">
        <v>258</v>
      </c>
      <c r="AL1587" s="29" t="s">
        <v>13327</v>
      </c>
    </row>
    <row r="1588" spans="1:38" x14ac:dyDescent="0.2">
      <c r="A1588" s="35" t="s">
        <v>18</v>
      </c>
      <c r="B1588" s="36">
        <v>5979</v>
      </c>
      <c r="C1588" s="36">
        <v>27</v>
      </c>
      <c r="D1588" s="36" t="s">
        <v>3368</v>
      </c>
      <c r="E1588" s="37" t="s">
        <v>3369</v>
      </c>
      <c r="F1588" s="38" t="s">
        <v>1269</v>
      </c>
      <c r="G1588" s="38" t="s">
        <v>1445</v>
      </c>
      <c r="H1588" s="35" t="s">
        <v>788</v>
      </c>
      <c r="I1588" s="35"/>
      <c r="J1588" s="29" t="s">
        <v>274</v>
      </c>
      <c r="K1588" s="29" t="s">
        <v>1446</v>
      </c>
      <c r="L1588" s="29" t="s">
        <v>2153</v>
      </c>
      <c r="M1588" s="39">
        <v>3.1558863747253776</v>
      </c>
      <c r="N1588" s="39">
        <v>14.446658453114305</v>
      </c>
      <c r="O1588" s="29">
        <v>44197</v>
      </c>
      <c r="P1588" s="29">
        <v>45869</v>
      </c>
      <c r="Q1588" s="40">
        <v>4.5776865000000004</v>
      </c>
      <c r="R1588" s="39">
        <v>3.1518412046543465</v>
      </c>
      <c r="S1588" s="39">
        <v>3.1518412046543465</v>
      </c>
      <c r="T1588" s="39">
        <v>3.1518412046543465</v>
      </c>
      <c r="U1588" s="39">
        <v>3.1604763860369607</v>
      </c>
      <c r="V1588" s="39">
        <v>1.8306584531143053</v>
      </c>
      <c r="W1588" s="29" t="s">
        <v>265</v>
      </c>
      <c r="X1588" s="29" t="s">
        <v>11774</v>
      </c>
      <c r="Y1588" s="29">
        <v>45275</v>
      </c>
      <c r="Z1588" s="41" t="s">
        <v>11760</v>
      </c>
      <c r="AA1588" s="42" t="s">
        <v>1349</v>
      </c>
      <c r="AB1588" s="29" t="s">
        <v>258</v>
      </c>
      <c r="AC1588" s="29" t="s">
        <v>258</v>
      </c>
      <c r="AD1588" s="29" t="s">
        <v>258</v>
      </c>
      <c r="AE1588" s="29" t="s">
        <v>1367</v>
      </c>
      <c r="AF1588" s="29" t="s">
        <v>2154</v>
      </c>
      <c r="AG1588" s="183" t="s">
        <v>2155</v>
      </c>
      <c r="AH1588" s="29" t="s">
        <v>1356</v>
      </c>
      <c r="AI1588" s="29" t="s">
        <v>1357</v>
      </c>
      <c r="AJ1588" s="29" t="s">
        <v>258</v>
      </c>
      <c r="AK1588" s="29" t="s">
        <v>258</v>
      </c>
      <c r="AL1588" s="29" t="s">
        <v>13327</v>
      </c>
    </row>
    <row r="1589" spans="1:38" x14ac:dyDescent="0.2">
      <c r="A1589" s="35" t="s">
        <v>18</v>
      </c>
      <c r="B1589" s="36">
        <v>5979</v>
      </c>
      <c r="C1589" s="36">
        <v>28</v>
      </c>
      <c r="D1589" s="36" t="s">
        <v>3370</v>
      </c>
      <c r="E1589" s="37" t="s">
        <v>3371</v>
      </c>
      <c r="F1589" s="38" t="s">
        <v>1269</v>
      </c>
      <c r="G1589" s="38" t="s">
        <v>1445</v>
      </c>
      <c r="H1589" s="35" t="s">
        <v>788</v>
      </c>
      <c r="I1589" s="35"/>
      <c r="J1589" s="29" t="s">
        <v>274</v>
      </c>
      <c r="K1589" s="29" t="s">
        <v>1446</v>
      </c>
      <c r="L1589" s="29" t="s">
        <v>2153</v>
      </c>
      <c r="M1589" s="39">
        <v>6.7657692474573734</v>
      </c>
      <c r="N1589" s="39">
        <v>33.231457905544147</v>
      </c>
      <c r="O1589" s="29">
        <v>44197</v>
      </c>
      <c r="P1589" s="29">
        <v>45991</v>
      </c>
      <c r="Q1589" s="40">
        <v>4.9117043000000002</v>
      </c>
      <c r="R1589" s="39">
        <v>6.7573716632443528</v>
      </c>
      <c r="S1589" s="39">
        <v>6.7573716632443528</v>
      </c>
      <c r="T1589" s="39">
        <v>6.7573716632443528</v>
      </c>
      <c r="U1589" s="39">
        <v>6.7758850102669399</v>
      </c>
      <c r="V1589" s="39">
        <v>6.1834579055441479</v>
      </c>
      <c r="W1589" s="29" t="s">
        <v>265</v>
      </c>
      <c r="X1589" s="29" t="s">
        <v>11774</v>
      </c>
      <c r="Y1589" s="29">
        <v>45275</v>
      </c>
      <c r="Z1589" s="41" t="s">
        <v>11760</v>
      </c>
      <c r="AA1589" s="42" t="s">
        <v>1349</v>
      </c>
      <c r="AB1589" s="29" t="s">
        <v>258</v>
      </c>
      <c r="AC1589" s="29" t="s">
        <v>258</v>
      </c>
      <c r="AD1589" s="29" t="s">
        <v>258</v>
      </c>
      <c r="AE1589" s="29" t="s">
        <v>1367</v>
      </c>
      <c r="AF1589" s="29" t="s">
        <v>2154</v>
      </c>
      <c r="AG1589" s="183" t="s">
        <v>2155</v>
      </c>
      <c r="AH1589" s="29" t="s">
        <v>1356</v>
      </c>
      <c r="AI1589" s="29" t="s">
        <v>1357</v>
      </c>
      <c r="AJ1589" s="29" t="s">
        <v>258</v>
      </c>
      <c r="AK1589" s="29" t="s">
        <v>258</v>
      </c>
      <c r="AL1589" s="29" t="s">
        <v>13327</v>
      </c>
    </row>
    <row r="1590" spans="1:38" x14ac:dyDescent="0.2">
      <c r="A1590" s="35" t="s">
        <v>18</v>
      </c>
      <c r="B1590" s="36">
        <v>5979</v>
      </c>
      <c r="C1590" s="36">
        <v>29</v>
      </c>
      <c r="D1590" s="36" t="s">
        <v>3372</v>
      </c>
      <c r="E1590" s="37" t="s">
        <v>3373</v>
      </c>
      <c r="F1590" s="38" t="s">
        <v>1269</v>
      </c>
      <c r="G1590" s="38" t="s">
        <v>1445</v>
      </c>
      <c r="H1590" s="35" t="s">
        <v>788</v>
      </c>
      <c r="I1590" s="35"/>
      <c r="J1590" s="29" t="s">
        <v>274</v>
      </c>
      <c r="K1590" s="29" t="s">
        <v>1446</v>
      </c>
      <c r="L1590" s="29" t="s">
        <v>2153</v>
      </c>
      <c r="M1590" s="39">
        <v>3.6560367983154749</v>
      </c>
      <c r="N1590" s="39">
        <v>17.957371663244352</v>
      </c>
      <c r="O1590" s="29">
        <v>44197</v>
      </c>
      <c r="P1590" s="29">
        <v>45991</v>
      </c>
      <c r="Q1590" s="40">
        <v>4.9117043000000002</v>
      </c>
      <c r="R1590" s="39">
        <v>3.6514989733059546</v>
      </c>
      <c r="S1590" s="39">
        <v>3.6514989733059546</v>
      </c>
      <c r="T1590" s="39">
        <v>3.6514989733059546</v>
      </c>
      <c r="U1590" s="39">
        <v>3.6615030800821353</v>
      </c>
      <c r="V1590" s="39">
        <v>3.3413716632443533</v>
      </c>
      <c r="W1590" s="29" t="s">
        <v>265</v>
      </c>
      <c r="X1590" s="29" t="s">
        <v>11774</v>
      </c>
      <c r="Y1590" s="29">
        <v>45275</v>
      </c>
      <c r="Z1590" s="41" t="s">
        <v>11760</v>
      </c>
      <c r="AA1590" s="42" t="s">
        <v>1349</v>
      </c>
      <c r="AB1590" s="29" t="s">
        <v>258</v>
      </c>
      <c r="AC1590" s="29" t="s">
        <v>258</v>
      </c>
      <c r="AD1590" s="29" t="s">
        <v>258</v>
      </c>
      <c r="AE1590" s="29" t="s">
        <v>1367</v>
      </c>
      <c r="AF1590" s="29" t="s">
        <v>2154</v>
      </c>
      <c r="AG1590" s="183" t="s">
        <v>2155</v>
      </c>
      <c r="AH1590" s="29" t="s">
        <v>1356</v>
      </c>
      <c r="AI1590" s="29" t="s">
        <v>1357</v>
      </c>
      <c r="AJ1590" s="29" t="s">
        <v>258</v>
      </c>
      <c r="AK1590" s="29" t="s">
        <v>258</v>
      </c>
      <c r="AL1590" s="29" t="s">
        <v>13327</v>
      </c>
    </row>
    <row r="1591" spans="1:38" x14ac:dyDescent="0.2">
      <c r="A1591" s="35" t="s">
        <v>18</v>
      </c>
      <c r="B1591" s="36">
        <v>5979</v>
      </c>
      <c r="C1591" s="36">
        <v>30</v>
      </c>
      <c r="D1591" s="36" t="s">
        <v>3374</v>
      </c>
      <c r="E1591" s="37" t="s">
        <v>3375</v>
      </c>
      <c r="F1591" s="38" t="s">
        <v>1269</v>
      </c>
      <c r="G1591" s="38" t="s">
        <v>1445</v>
      </c>
      <c r="H1591" s="35" t="s">
        <v>788</v>
      </c>
      <c r="I1591" s="35"/>
      <c r="J1591" s="29" t="s">
        <v>274</v>
      </c>
      <c r="K1591" s="29" t="s">
        <v>1446</v>
      </c>
      <c r="L1591" s="29" t="s">
        <v>2153</v>
      </c>
      <c r="M1591" s="39">
        <v>7.3550975655219091</v>
      </c>
      <c r="N1591" s="39">
        <v>36.126064339493496</v>
      </c>
      <c r="O1591" s="29">
        <v>44197</v>
      </c>
      <c r="P1591" s="29">
        <v>45991</v>
      </c>
      <c r="Q1591" s="40">
        <v>4.9117043000000002</v>
      </c>
      <c r="R1591" s="39">
        <v>7.3459685147159481</v>
      </c>
      <c r="S1591" s="39">
        <v>7.3459685147159481</v>
      </c>
      <c r="T1591" s="39">
        <v>7.3459685147159481</v>
      </c>
      <c r="U1591" s="39">
        <v>7.3660944558521564</v>
      </c>
      <c r="V1591" s="39">
        <v>6.7220643394934978</v>
      </c>
      <c r="W1591" s="29" t="s">
        <v>265</v>
      </c>
      <c r="X1591" s="29" t="s">
        <v>11774</v>
      </c>
      <c r="Y1591" s="29">
        <v>45275</v>
      </c>
      <c r="Z1591" s="41" t="s">
        <v>11760</v>
      </c>
      <c r="AA1591" s="42" t="s">
        <v>1349</v>
      </c>
      <c r="AB1591" s="29" t="s">
        <v>258</v>
      </c>
      <c r="AC1591" s="29" t="s">
        <v>258</v>
      </c>
      <c r="AD1591" s="29" t="s">
        <v>258</v>
      </c>
      <c r="AE1591" s="29" t="s">
        <v>1367</v>
      </c>
      <c r="AF1591" s="29" t="s">
        <v>2154</v>
      </c>
      <c r="AG1591" s="183" t="s">
        <v>2155</v>
      </c>
      <c r="AH1591" s="29" t="s">
        <v>1356</v>
      </c>
      <c r="AI1591" s="29" t="s">
        <v>1357</v>
      </c>
      <c r="AJ1591" s="29" t="s">
        <v>258</v>
      </c>
      <c r="AK1591" s="29" t="s">
        <v>258</v>
      </c>
      <c r="AL1591" s="29" t="s">
        <v>13327</v>
      </c>
    </row>
    <row r="1592" spans="1:38" x14ac:dyDescent="0.2">
      <c r="A1592" s="35" t="s">
        <v>18</v>
      </c>
      <c r="B1592" s="36">
        <v>5979</v>
      </c>
      <c r="C1592" s="36">
        <v>31</v>
      </c>
      <c r="D1592" s="36" t="s">
        <v>3376</v>
      </c>
      <c r="E1592" s="37" t="s">
        <v>3377</v>
      </c>
      <c r="F1592" s="38" t="s">
        <v>1269</v>
      </c>
      <c r="G1592" s="38" t="s">
        <v>1445</v>
      </c>
      <c r="H1592" s="35" t="s">
        <v>788</v>
      </c>
      <c r="I1592" s="35"/>
      <c r="J1592" s="29" t="s">
        <v>274</v>
      </c>
      <c r="K1592" s="29" t="s">
        <v>1446</v>
      </c>
      <c r="L1592" s="29" t="s">
        <v>2153</v>
      </c>
      <c r="M1592" s="39">
        <v>20.542249807577768</v>
      </c>
      <c r="N1592" s="39">
        <v>102.64094729637236</v>
      </c>
      <c r="O1592" s="29">
        <v>44197</v>
      </c>
      <c r="P1592" s="29">
        <v>46022</v>
      </c>
      <c r="Q1592" s="40">
        <v>4.9965776999999996</v>
      </c>
      <c r="R1592" s="39">
        <v>20.516947296372351</v>
      </c>
      <c r="S1592" s="39">
        <v>20.516947296372351</v>
      </c>
      <c r="T1592" s="39">
        <v>20.516947296372351</v>
      </c>
      <c r="U1592" s="39">
        <v>20.573158110882957</v>
      </c>
      <c r="V1592" s="39">
        <v>20.516947296372351</v>
      </c>
      <c r="W1592" s="29" t="s">
        <v>265</v>
      </c>
      <c r="X1592" s="29" t="s">
        <v>11774</v>
      </c>
      <c r="Y1592" s="29">
        <v>45275</v>
      </c>
      <c r="Z1592" s="41" t="s">
        <v>11760</v>
      </c>
      <c r="AA1592" s="42" t="s">
        <v>1349</v>
      </c>
      <c r="AB1592" s="29" t="s">
        <v>258</v>
      </c>
      <c r="AC1592" s="29" t="s">
        <v>258</v>
      </c>
      <c r="AD1592" s="29" t="s">
        <v>258</v>
      </c>
      <c r="AE1592" s="29" t="s">
        <v>1367</v>
      </c>
      <c r="AF1592" s="29" t="s">
        <v>2154</v>
      </c>
      <c r="AG1592" s="183" t="s">
        <v>2155</v>
      </c>
      <c r="AH1592" s="29" t="s">
        <v>1356</v>
      </c>
      <c r="AI1592" s="29" t="s">
        <v>1357</v>
      </c>
      <c r="AJ1592" s="29" t="s">
        <v>258</v>
      </c>
      <c r="AK1592" s="29" t="s">
        <v>258</v>
      </c>
      <c r="AL1592" s="29" t="s">
        <v>13327</v>
      </c>
    </row>
    <row r="1593" spans="1:38" x14ac:dyDescent="0.2">
      <c r="A1593" s="35" t="s">
        <v>16</v>
      </c>
      <c r="B1593" s="36">
        <v>5980</v>
      </c>
      <c r="C1593" s="36"/>
      <c r="D1593" s="36" t="s">
        <v>1349</v>
      </c>
      <c r="E1593" s="37" t="s">
        <v>3378</v>
      </c>
      <c r="F1593" s="38" t="s">
        <v>1269</v>
      </c>
      <c r="G1593" s="38" t="s">
        <v>1273</v>
      </c>
      <c r="H1593" s="35" t="s">
        <v>1393</v>
      </c>
      <c r="I1593" s="35"/>
      <c r="J1593" s="29" t="s">
        <v>1405</v>
      </c>
      <c r="K1593" s="29" t="s">
        <v>1416</v>
      </c>
      <c r="L1593" s="29" t="s">
        <v>1394</v>
      </c>
      <c r="M1593" s="39">
        <v>70.835680560337707</v>
      </c>
      <c r="N1593" s="39">
        <v>90.37488843258042</v>
      </c>
      <c r="O1593" s="29">
        <v>44197</v>
      </c>
      <c r="P1593" s="29">
        <v>44663</v>
      </c>
      <c r="Q1593" s="40">
        <v>1.2758385000000001</v>
      </c>
      <c r="R1593" s="39">
        <v>70.635619438740591</v>
      </c>
      <c r="S1593" s="39">
        <v>19.739268993839833</v>
      </c>
      <c r="T1593" s="39">
        <v>0</v>
      </c>
      <c r="U1593" s="39">
        <v>0</v>
      </c>
      <c r="V1593" s="39">
        <v>0</v>
      </c>
      <c r="W1593" s="29" t="s">
        <v>1357</v>
      </c>
      <c r="X1593" s="29" t="s">
        <v>258</v>
      </c>
      <c r="Y1593" s="29" t="s">
        <v>1349</v>
      </c>
      <c r="Z1593" s="41" t="s">
        <v>1349</v>
      </c>
      <c r="AA1593" s="42" t="s">
        <v>1349</v>
      </c>
      <c r="AB1593" s="29" t="s">
        <v>258</v>
      </c>
      <c r="AC1593" s="29" t="s">
        <v>258</v>
      </c>
      <c r="AD1593" s="29" t="s">
        <v>265</v>
      </c>
      <c r="AE1593" s="29" t="s">
        <v>1367</v>
      </c>
      <c r="AF1593" s="29" t="s">
        <v>1368</v>
      </c>
      <c r="AG1593" s="183" t="s">
        <v>1369</v>
      </c>
      <c r="AH1593" s="29" t="s">
        <v>1413</v>
      </c>
      <c r="AI1593" s="29" t="s">
        <v>1357</v>
      </c>
      <c r="AJ1593" s="29" t="s">
        <v>258</v>
      </c>
      <c r="AK1593" s="29" t="s">
        <v>258</v>
      </c>
      <c r="AL1593" s="29" t="s">
        <v>13326</v>
      </c>
    </row>
    <row r="1594" spans="1:38" x14ac:dyDescent="0.2">
      <c r="A1594" s="35" t="s">
        <v>16</v>
      </c>
      <c r="B1594" s="36">
        <v>5983</v>
      </c>
      <c r="C1594" s="36"/>
      <c r="D1594" s="36" t="s">
        <v>1349</v>
      </c>
      <c r="E1594" s="37" t="s">
        <v>3379</v>
      </c>
      <c r="F1594" s="38" t="s">
        <v>1269</v>
      </c>
      <c r="G1594" s="38" t="s">
        <v>1445</v>
      </c>
      <c r="H1594" s="35" t="s">
        <v>975</v>
      </c>
      <c r="I1594" s="35"/>
      <c r="J1594" s="29" t="s">
        <v>274</v>
      </c>
      <c r="K1594" s="29" t="s">
        <v>1583</v>
      </c>
      <c r="L1594" s="29" t="s">
        <v>1838</v>
      </c>
      <c r="M1594" s="39">
        <v>16.641375670909913</v>
      </c>
      <c r="N1594" s="39">
        <v>23.373103353867215</v>
      </c>
      <c r="O1594" s="29">
        <v>44197</v>
      </c>
      <c r="P1594" s="29">
        <v>44710</v>
      </c>
      <c r="Q1594" s="40">
        <v>1.4045175000000001</v>
      </c>
      <c r="R1594" s="39">
        <v>16.597631759069131</v>
      </c>
      <c r="S1594" s="39">
        <v>6.7754715947980841</v>
      </c>
      <c r="T1594" s="39">
        <v>0</v>
      </c>
      <c r="U1594" s="39">
        <v>0</v>
      </c>
      <c r="V1594" s="39">
        <v>0</v>
      </c>
      <c r="W1594" s="29" t="s">
        <v>1357</v>
      </c>
      <c r="X1594" s="29" t="s">
        <v>258</v>
      </c>
      <c r="Y1594" s="29" t="s">
        <v>1349</v>
      </c>
      <c r="Z1594" s="41" t="s">
        <v>1349</v>
      </c>
      <c r="AA1594" s="42" t="s">
        <v>1349</v>
      </c>
      <c r="AB1594" s="29" t="s">
        <v>258</v>
      </c>
      <c r="AC1594" s="29" t="s">
        <v>258</v>
      </c>
      <c r="AD1594" s="29" t="s">
        <v>265</v>
      </c>
      <c r="AE1594" s="29" t="s">
        <v>1367</v>
      </c>
      <c r="AF1594" s="29" t="s">
        <v>1378</v>
      </c>
      <c r="AG1594" s="183" t="s">
        <v>1379</v>
      </c>
      <c r="AH1594" s="29" t="s">
        <v>1413</v>
      </c>
      <c r="AI1594" s="29" t="s">
        <v>1357</v>
      </c>
      <c r="AJ1594" s="29" t="s">
        <v>258</v>
      </c>
      <c r="AK1594" s="29" t="s">
        <v>258</v>
      </c>
      <c r="AL1594" s="29" t="s">
        <v>13326</v>
      </c>
    </row>
    <row r="1595" spans="1:38" x14ac:dyDescent="0.2">
      <c r="A1595" s="35" t="s">
        <v>16</v>
      </c>
      <c r="B1595" s="36">
        <v>5985</v>
      </c>
      <c r="C1595" s="36"/>
      <c r="D1595" s="36" t="s">
        <v>1349</v>
      </c>
      <c r="E1595" s="37" t="s">
        <v>3380</v>
      </c>
      <c r="F1595" s="38" t="s">
        <v>1269</v>
      </c>
      <c r="G1595" s="38" t="s">
        <v>1271</v>
      </c>
      <c r="H1595" s="35" t="s">
        <v>1440</v>
      </c>
      <c r="I1595" s="35"/>
      <c r="J1595" s="29" t="s">
        <v>1371</v>
      </c>
      <c r="K1595" s="29" t="s">
        <v>1371</v>
      </c>
      <c r="L1595" s="29" t="s">
        <v>1384</v>
      </c>
      <c r="M1595" s="39">
        <v>71.899375148435936</v>
      </c>
      <c r="N1595" s="39">
        <v>359.25081451060919</v>
      </c>
      <c r="O1595" s="29">
        <v>44197</v>
      </c>
      <c r="P1595" s="29">
        <v>46022</v>
      </c>
      <c r="Q1595" s="40">
        <v>4.9965776999999996</v>
      </c>
      <c r="R1595" s="39">
        <v>71.810814510609177</v>
      </c>
      <c r="S1595" s="39">
        <v>71.810814510609177</v>
      </c>
      <c r="T1595" s="39">
        <v>71.810814510609177</v>
      </c>
      <c r="U1595" s="39">
        <v>72.007556468172481</v>
      </c>
      <c r="V1595" s="39">
        <v>71.810814510609177</v>
      </c>
      <c r="W1595" s="29" t="s">
        <v>265</v>
      </c>
      <c r="X1595" s="29" t="s">
        <v>11773</v>
      </c>
      <c r="Y1595" s="29">
        <v>45272</v>
      </c>
      <c r="Z1595" s="41" t="s">
        <v>11760</v>
      </c>
      <c r="AA1595" s="42" t="s">
        <v>1349</v>
      </c>
      <c r="AB1595" s="29" t="s">
        <v>258</v>
      </c>
      <c r="AC1595" s="29" t="s">
        <v>258</v>
      </c>
      <c r="AD1595" s="29" t="s">
        <v>265</v>
      </c>
      <c r="AE1595" s="29" t="s">
        <v>1353</v>
      </c>
      <c r="AF1595" s="29" t="s">
        <v>1368</v>
      </c>
      <c r="AG1595" s="183" t="s">
        <v>1369</v>
      </c>
      <c r="AH1595" s="29" t="s">
        <v>1356</v>
      </c>
      <c r="AI1595" s="29" t="s">
        <v>1357</v>
      </c>
      <c r="AJ1595" s="29" t="s">
        <v>258</v>
      </c>
      <c r="AK1595" s="29" t="s">
        <v>258</v>
      </c>
      <c r="AL1595" s="29" t="s">
        <v>13327</v>
      </c>
    </row>
    <row r="1596" spans="1:38" x14ac:dyDescent="0.2">
      <c r="A1596" s="35" t="s">
        <v>16</v>
      </c>
      <c r="B1596" s="36">
        <v>5990</v>
      </c>
      <c r="C1596" s="36"/>
      <c r="D1596" s="36" t="s">
        <v>1349</v>
      </c>
      <c r="E1596" s="37" t="s">
        <v>3381</v>
      </c>
      <c r="F1596" s="38" t="s">
        <v>1269</v>
      </c>
      <c r="G1596" s="38" t="s">
        <v>1271</v>
      </c>
      <c r="H1596" s="35" t="s">
        <v>1440</v>
      </c>
      <c r="I1596" s="35"/>
      <c r="J1596" s="29" t="s">
        <v>1371</v>
      </c>
      <c r="K1596" s="29" t="s">
        <v>1371</v>
      </c>
      <c r="L1596" s="29" t="s">
        <v>1384</v>
      </c>
      <c r="M1596" s="39">
        <v>94.516481086242081</v>
      </c>
      <c r="N1596" s="39">
        <v>144.91232854209446</v>
      </c>
      <c r="O1596" s="29">
        <v>44197</v>
      </c>
      <c r="P1596" s="29">
        <v>44757</v>
      </c>
      <c r="Q1596" s="40">
        <v>1.5331964</v>
      </c>
      <c r="R1596" s="39">
        <v>94.283422313483911</v>
      </c>
      <c r="S1596" s="39">
        <v>50.628906228610539</v>
      </c>
      <c r="T1596" s="39">
        <v>0</v>
      </c>
      <c r="U1596" s="39">
        <v>0</v>
      </c>
      <c r="V1596" s="39">
        <v>0</v>
      </c>
      <c r="W1596" s="29" t="s">
        <v>1357</v>
      </c>
      <c r="X1596" s="29" t="s">
        <v>258</v>
      </c>
      <c r="Y1596" s="29" t="s">
        <v>1349</v>
      </c>
      <c r="Z1596" s="41" t="s">
        <v>1349</v>
      </c>
      <c r="AA1596" s="42" t="s">
        <v>1349</v>
      </c>
      <c r="AB1596" s="29" t="s">
        <v>258</v>
      </c>
      <c r="AC1596" s="29" t="s">
        <v>258</v>
      </c>
      <c r="AD1596" s="29" t="s">
        <v>265</v>
      </c>
      <c r="AE1596" s="29" t="s">
        <v>1353</v>
      </c>
      <c r="AF1596" s="29" t="s">
        <v>1368</v>
      </c>
      <c r="AG1596" s="183" t="s">
        <v>1369</v>
      </c>
      <c r="AH1596" s="29" t="s">
        <v>1413</v>
      </c>
      <c r="AI1596" s="29" t="s">
        <v>1357</v>
      </c>
      <c r="AJ1596" s="29" t="s">
        <v>258</v>
      </c>
      <c r="AK1596" s="29" t="s">
        <v>258</v>
      </c>
      <c r="AL1596" s="29" t="s">
        <v>13326</v>
      </c>
    </row>
    <row r="1597" spans="1:38" x14ac:dyDescent="0.2">
      <c r="A1597" s="35" t="s">
        <v>16</v>
      </c>
      <c r="B1597" s="36">
        <v>5992</v>
      </c>
      <c r="C1597" s="36"/>
      <c r="D1597" s="36" t="s">
        <v>1349</v>
      </c>
      <c r="E1597" s="37" t="s">
        <v>3382</v>
      </c>
      <c r="F1597" s="38" t="s">
        <v>1269</v>
      </c>
      <c r="G1597" s="38" t="s">
        <v>1271</v>
      </c>
      <c r="H1597" s="35" t="s">
        <v>1440</v>
      </c>
      <c r="I1597" s="35"/>
      <c r="J1597" s="29" t="s">
        <v>1371</v>
      </c>
      <c r="K1597" s="29" t="s">
        <v>1371</v>
      </c>
      <c r="L1597" s="29" t="s">
        <v>1384</v>
      </c>
      <c r="M1597" s="39">
        <v>96.366236586527577</v>
      </c>
      <c r="N1597" s="39">
        <v>122.42008213552361</v>
      </c>
      <c r="O1597" s="29">
        <v>44197</v>
      </c>
      <c r="P1597" s="29">
        <v>44661</v>
      </c>
      <c r="Q1597" s="40">
        <v>1.2703628</v>
      </c>
      <c r="R1597" s="39">
        <v>96.093182751540041</v>
      </c>
      <c r="S1597" s="39">
        <v>26.326899383983573</v>
      </c>
      <c r="T1597" s="39">
        <v>0</v>
      </c>
      <c r="U1597" s="39">
        <v>0</v>
      </c>
      <c r="V1597" s="39">
        <v>0</v>
      </c>
      <c r="W1597" s="29" t="s">
        <v>1357</v>
      </c>
      <c r="X1597" s="29" t="s">
        <v>258</v>
      </c>
      <c r="Y1597" s="29" t="s">
        <v>1349</v>
      </c>
      <c r="Z1597" s="41" t="s">
        <v>1349</v>
      </c>
      <c r="AA1597" s="42" t="s">
        <v>1349</v>
      </c>
      <c r="AB1597" s="29" t="s">
        <v>258</v>
      </c>
      <c r="AC1597" s="29" t="s">
        <v>258</v>
      </c>
      <c r="AD1597" s="29" t="s">
        <v>265</v>
      </c>
      <c r="AE1597" s="29" t="s">
        <v>1353</v>
      </c>
      <c r="AF1597" s="29" t="s">
        <v>1368</v>
      </c>
      <c r="AG1597" s="183" t="s">
        <v>1369</v>
      </c>
      <c r="AH1597" s="29" t="s">
        <v>1413</v>
      </c>
      <c r="AI1597" s="29" t="s">
        <v>1357</v>
      </c>
      <c r="AJ1597" s="29" t="s">
        <v>258</v>
      </c>
      <c r="AK1597" s="29" t="s">
        <v>258</v>
      </c>
      <c r="AL1597" s="29" t="s">
        <v>13326</v>
      </c>
    </row>
    <row r="1598" spans="1:38" x14ac:dyDescent="0.2">
      <c r="A1598" s="35" t="s">
        <v>16</v>
      </c>
      <c r="B1598" s="36">
        <v>5995</v>
      </c>
      <c r="C1598" s="36"/>
      <c r="D1598" s="36" t="s">
        <v>1349</v>
      </c>
      <c r="E1598" s="37" t="s">
        <v>3383</v>
      </c>
      <c r="F1598" s="38" t="s">
        <v>1269</v>
      </c>
      <c r="G1598" s="38" t="s">
        <v>1271</v>
      </c>
      <c r="H1598" s="35" t="s">
        <v>1440</v>
      </c>
      <c r="I1598" s="35"/>
      <c r="J1598" s="29" t="s">
        <v>1371</v>
      </c>
      <c r="K1598" s="29" t="s">
        <v>1371</v>
      </c>
      <c r="L1598" s="29" t="s">
        <v>1384</v>
      </c>
      <c r="M1598" s="39">
        <v>71.095935150604134</v>
      </c>
      <c r="N1598" s="39">
        <v>355.23636413415471</v>
      </c>
      <c r="O1598" s="29">
        <v>44197</v>
      </c>
      <c r="P1598" s="29">
        <v>46022</v>
      </c>
      <c r="Q1598" s="40">
        <v>4.9965776999999996</v>
      </c>
      <c r="R1598" s="39">
        <v>71.008364134154689</v>
      </c>
      <c r="S1598" s="39">
        <v>71.008364134154689</v>
      </c>
      <c r="T1598" s="39">
        <v>71.008364134154689</v>
      </c>
      <c r="U1598" s="39">
        <v>71.20290759753594</v>
      </c>
      <c r="V1598" s="39">
        <v>71.008364134154689</v>
      </c>
      <c r="W1598" s="29" t="s">
        <v>265</v>
      </c>
      <c r="X1598" s="29" t="s">
        <v>11773</v>
      </c>
      <c r="Y1598" s="29">
        <v>45272</v>
      </c>
      <c r="Z1598" s="41" t="s">
        <v>11760</v>
      </c>
      <c r="AA1598" s="42" t="s">
        <v>1349</v>
      </c>
      <c r="AB1598" s="29" t="s">
        <v>258</v>
      </c>
      <c r="AC1598" s="29" t="s">
        <v>258</v>
      </c>
      <c r="AD1598" s="29" t="s">
        <v>265</v>
      </c>
      <c r="AE1598" s="29" t="s">
        <v>1353</v>
      </c>
      <c r="AF1598" s="29" t="s">
        <v>1368</v>
      </c>
      <c r="AG1598" s="183" t="s">
        <v>1369</v>
      </c>
      <c r="AH1598" s="29" t="s">
        <v>1356</v>
      </c>
      <c r="AI1598" s="29" t="s">
        <v>1357</v>
      </c>
      <c r="AJ1598" s="29" t="s">
        <v>258</v>
      </c>
      <c r="AK1598" s="29" t="s">
        <v>258</v>
      </c>
      <c r="AL1598" s="29" t="s">
        <v>13327</v>
      </c>
    </row>
    <row r="1599" spans="1:38" x14ac:dyDescent="0.2">
      <c r="A1599" s="35" t="s">
        <v>16</v>
      </c>
      <c r="B1599" s="36">
        <v>5998</v>
      </c>
      <c r="C1599" s="36"/>
      <c r="D1599" s="36" t="s">
        <v>1349</v>
      </c>
      <c r="E1599" s="37" t="s">
        <v>3384</v>
      </c>
      <c r="F1599" s="38" t="s">
        <v>1269</v>
      </c>
      <c r="G1599" s="38" t="s">
        <v>1271</v>
      </c>
      <c r="H1599" s="35" t="s">
        <v>1440</v>
      </c>
      <c r="I1599" s="35"/>
      <c r="J1599" s="29" t="s">
        <v>1371</v>
      </c>
      <c r="K1599" s="29" t="s">
        <v>1371</v>
      </c>
      <c r="L1599" s="29" t="s">
        <v>1384</v>
      </c>
      <c r="M1599" s="39">
        <v>70.314507207507432</v>
      </c>
      <c r="N1599" s="39">
        <v>351.33189869952088</v>
      </c>
      <c r="O1599" s="29">
        <v>44197</v>
      </c>
      <c r="P1599" s="29">
        <v>46022</v>
      </c>
      <c r="Q1599" s="40">
        <v>4.9965776999999996</v>
      </c>
      <c r="R1599" s="39">
        <v>70.227898699520878</v>
      </c>
      <c r="S1599" s="39">
        <v>70.227898699520878</v>
      </c>
      <c r="T1599" s="39">
        <v>70.227898699520878</v>
      </c>
      <c r="U1599" s="39">
        <v>70.420303901437364</v>
      </c>
      <c r="V1599" s="39">
        <v>70.227898699520878</v>
      </c>
      <c r="W1599" s="29" t="s">
        <v>265</v>
      </c>
      <c r="X1599" s="29" t="s">
        <v>11773</v>
      </c>
      <c r="Y1599" s="29">
        <v>45275</v>
      </c>
      <c r="Z1599" s="41" t="s">
        <v>11760</v>
      </c>
      <c r="AA1599" s="42" t="s">
        <v>1349</v>
      </c>
      <c r="AB1599" s="29" t="s">
        <v>258</v>
      </c>
      <c r="AC1599" s="29" t="s">
        <v>258</v>
      </c>
      <c r="AD1599" s="29" t="s">
        <v>265</v>
      </c>
      <c r="AE1599" s="29" t="s">
        <v>1353</v>
      </c>
      <c r="AF1599" s="29" t="s">
        <v>1368</v>
      </c>
      <c r="AG1599" s="183" t="s">
        <v>1369</v>
      </c>
      <c r="AH1599" s="29" t="s">
        <v>1356</v>
      </c>
      <c r="AI1599" s="29" t="s">
        <v>1357</v>
      </c>
      <c r="AJ1599" s="29" t="s">
        <v>258</v>
      </c>
      <c r="AK1599" s="29" t="s">
        <v>258</v>
      </c>
      <c r="AL1599" s="29" t="s">
        <v>13327</v>
      </c>
    </row>
    <row r="1600" spans="1:38" x14ac:dyDescent="0.2">
      <c r="A1600" s="35" t="s">
        <v>16</v>
      </c>
      <c r="B1600" s="36">
        <v>5999</v>
      </c>
      <c r="C1600" s="36"/>
      <c r="D1600" s="36" t="s">
        <v>1349</v>
      </c>
      <c r="E1600" s="37" t="s">
        <v>3385</v>
      </c>
      <c r="F1600" s="38" t="s">
        <v>1269</v>
      </c>
      <c r="G1600" s="38" t="s">
        <v>1274</v>
      </c>
      <c r="H1600" s="35" t="s">
        <v>2334</v>
      </c>
      <c r="I1600" s="35"/>
      <c r="J1600" s="29" t="s">
        <v>274</v>
      </c>
      <c r="K1600" s="29" t="s">
        <v>1446</v>
      </c>
      <c r="L1600" s="29" t="s">
        <v>3199</v>
      </c>
      <c r="M1600" s="39">
        <v>246.85819001875259</v>
      </c>
      <c r="N1600" s="39">
        <v>1233.4461273100617</v>
      </c>
      <c r="O1600" s="29">
        <v>44197</v>
      </c>
      <c r="P1600" s="29">
        <v>46022</v>
      </c>
      <c r="Q1600" s="40">
        <v>4.9965776999999996</v>
      </c>
      <c r="R1600" s="39">
        <v>246.55412731006163</v>
      </c>
      <c r="S1600" s="39">
        <v>246.55412731006163</v>
      </c>
      <c r="T1600" s="39">
        <v>246.55412731006163</v>
      </c>
      <c r="U1600" s="39">
        <v>247.22961806981519</v>
      </c>
      <c r="V1600" s="39">
        <v>246.55412731006163</v>
      </c>
      <c r="W1600" s="29" t="s">
        <v>265</v>
      </c>
      <c r="X1600" s="29" t="s">
        <v>11773</v>
      </c>
      <c r="Y1600" s="29">
        <v>45258</v>
      </c>
      <c r="Z1600" s="41" t="s">
        <v>11759</v>
      </c>
      <c r="AA1600" s="42" t="s">
        <v>1349</v>
      </c>
      <c r="AB1600" s="29" t="s">
        <v>258</v>
      </c>
      <c r="AC1600" s="29" t="s">
        <v>258</v>
      </c>
      <c r="AD1600" s="29" t="s">
        <v>258</v>
      </c>
      <c r="AE1600" s="29" t="s">
        <v>1353</v>
      </c>
      <c r="AF1600" s="29" t="s">
        <v>1448</v>
      </c>
      <c r="AG1600" s="183" t="s">
        <v>1449</v>
      </c>
      <c r="AH1600" s="29" t="s">
        <v>1356</v>
      </c>
      <c r="AI1600" s="29" t="s">
        <v>1357</v>
      </c>
      <c r="AJ1600" s="29" t="s">
        <v>258</v>
      </c>
      <c r="AK1600" s="29" t="s">
        <v>258</v>
      </c>
      <c r="AL1600" s="29" t="s">
        <v>13327</v>
      </c>
    </row>
    <row r="1601" spans="1:38" x14ac:dyDescent="0.2">
      <c r="A1601" s="35" t="s">
        <v>16</v>
      </c>
      <c r="B1601" s="36">
        <v>6000</v>
      </c>
      <c r="C1601" s="36"/>
      <c r="D1601" s="36" t="s">
        <v>1349</v>
      </c>
      <c r="E1601" s="37" t="s">
        <v>3386</v>
      </c>
      <c r="F1601" s="38" t="s">
        <v>1269</v>
      </c>
      <c r="G1601" s="38" t="s">
        <v>1445</v>
      </c>
      <c r="H1601" s="35" t="s">
        <v>330</v>
      </c>
      <c r="I1601" s="35"/>
      <c r="J1601" s="29" t="s">
        <v>322</v>
      </c>
      <c r="K1601" s="29" t="s">
        <v>336</v>
      </c>
      <c r="L1601" s="29" t="s">
        <v>1402</v>
      </c>
      <c r="M1601" s="39">
        <v>90.910083275854362</v>
      </c>
      <c r="N1601" s="39">
        <v>167.25961670088981</v>
      </c>
      <c r="O1601" s="29">
        <v>44197</v>
      </c>
      <c r="P1601" s="29">
        <v>44869</v>
      </c>
      <c r="Q1601" s="40">
        <v>1.8398357000000001</v>
      </c>
      <c r="R1601" s="39">
        <v>90.712867898699528</v>
      </c>
      <c r="S1601" s="39">
        <v>76.546748802190294</v>
      </c>
      <c r="T1601" s="39">
        <v>0</v>
      </c>
      <c r="U1601" s="39">
        <v>0</v>
      </c>
      <c r="V1601" s="39">
        <v>0</v>
      </c>
      <c r="W1601" s="29" t="s">
        <v>265</v>
      </c>
      <c r="X1601" s="29" t="s">
        <v>11773</v>
      </c>
      <c r="Y1601" s="29">
        <v>45262</v>
      </c>
      <c r="Z1601" s="41" t="s">
        <v>11760</v>
      </c>
      <c r="AA1601" s="42" t="s">
        <v>1349</v>
      </c>
      <c r="AB1601" s="29" t="s">
        <v>258</v>
      </c>
      <c r="AC1601" s="29" t="s">
        <v>258</v>
      </c>
      <c r="AD1601" s="29" t="s">
        <v>265</v>
      </c>
      <c r="AE1601" s="29" t="s">
        <v>1353</v>
      </c>
      <c r="AF1601" s="29" t="s">
        <v>1361</v>
      </c>
      <c r="AG1601" s="183" t="s">
        <v>1362</v>
      </c>
      <c r="AH1601" s="29" t="s">
        <v>1413</v>
      </c>
      <c r="AI1601" s="29" t="s">
        <v>1357</v>
      </c>
      <c r="AJ1601" s="29" t="s">
        <v>258</v>
      </c>
      <c r="AK1601" s="29" t="s">
        <v>258</v>
      </c>
      <c r="AL1601" s="29" t="s">
        <v>13327</v>
      </c>
    </row>
    <row r="1602" spans="1:38" x14ac:dyDescent="0.2">
      <c r="A1602" s="35" t="s">
        <v>16</v>
      </c>
      <c r="B1602" s="36">
        <v>6003</v>
      </c>
      <c r="C1602" s="36"/>
      <c r="D1602" s="36" t="s">
        <v>1349</v>
      </c>
      <c r="E1602" s="37" t="s">
        <v>3387</v>
      </c>
      <c r="F1602" s="38" t="s">
        <v>1269</v>
      </c>
      <c r="G1602" s="38" t="s">
        <v>1273</v>
      </c>
      <c r="H1602" s="35" t="s">
        <v>1393</v>
      </c>
      <c r="I1602" s="35"/>
      <c r="J1602" s="29" t="s">
        <v>1371</v>
      </c>
      <c r="K1602" s="29" t="s">
        <v>1371</v>
      </c>
      <c r="L1602" s="29" t="s">
        <v>1384</v>
      </c>
      <c r="M1602" s="39">
        <v>37.994047092658725</v>
      </c>
      <c r="N1602" s="39">
        <v>75.832060232717325</v>
      </c>
      <c r="O1602" s="29">
        <v>44197</v>
      </c>
      <c r="P1602" s="29">
        <v>44926</v>
      </c>
      <c r="Q1602" s="40">
        <v>1.9958932</v>
      </c>
      <c r="R1602" s="39">
        <v>37.916030116358662</v>
      </c>
      <c r="S1602" s="39">
        <v>37.916030116358662</v>
      </c>
      <c r="T1602" s="39">
        <v>0</v>
      </c>
      <c r="U1602" s="39">
        <v>0</v>
      </c>
      <c r="V1602" s="39">
        <v>0</v>
      </c>
      <c r="W1602" s="29" t="s">
        <v>265</v>
      </c>
      <c r="X1602" s="29" t="s">
        <v>11773</v>
      </c>
      <c r="Y1602" s="29">
        <v>45258</v>
      </c>
      <c r="Z1602" s="41" t="s">
        <v>11759</v>
      </c>
      <c r="AA1602" s="42" t="s">
        <v>1349</v>
      </c>
      <c r="AB1602" s="29" t="s">
        <v>258</v>
      </c>
      <c r="AC1602" s="29" t="s">
        <v>258</v>
      </c>
      <c r="AD1602" s="29" t="s">
        <v>265</v>
      </c>
      <c r="AE1602" s="29" t="s">
        <v>1353</v>
      </c>
      <c r="AF1602" s="29" t="s">
        <v>1368</v>
      </c>
      <c r="AG1602" s="183" t="s">
        <v>1369</v>
      </c>
      <c r="AH1602" s="29" t="s">
        <v>1413</v>
      </c>
      <c r="AI1602" s="29" t="s">
        <v>1357</v>
      </c>
      <c r="AJ1602" s="29" t="s">
        <v>258</v>
      </c>
      <c r="AK1602" s="29" t="s">
        <v>258</v>
      </c>
      <c r="AL1602" s="29" t="s">
        <v>13327</v>
      </c>
    </row>
    <row r="1603" spans="1:38" x14ac:dyDescent="0.2">
      <c r="A1603" s="35" t="s">
        <v>16</v>
      </c>
      <c r="B1603" s="36">
        <v>6008</v>
      </c>
      <c r="C1603" s="36"/>
      <c r="D1603" s="36" t="s">
        <v>1349</v>
      </c>
      <c r="E1603" s="37" t="s">
        <v>3388</v>
      </c>
      <c r="F1603" s="38" t="s">
        <v>1269</v>
      </c>
      <c r="G1603" s="38" t="s">
        <v>1445</v>
      </c>
      <c r="H1603" s="35" t="s">
        <v>357</v>
      </c>
      <c r="I1603" s="35"/>
      <c r="J1603" s="29" t="s">
        <v>359</v>
      </c>
      <c r="K1603" s="29" t="s">
        <v>2595</v>
      </c>
      <c r="L1603" s="29" t="s">
        <v>1494</v>
      </c>
      <c r="M1603" s="39">
        <v>143.50659029766032</v>
      </c>
      <c r="N1603" s="39">
        <v>717.04182888432581</v>
      </c>
      <c r="O1603" s="29">
        <v>44197</v>
      </c>
      <c r="P1603" s="29">
        <v>46022</v>
      </c>
      <c r="Q1603" s="40">
        <v>4.9965776999999996</v>
      </c>
      <c r="R1603" s="39">
        <v>143.32982888432579</v>
      </c>
      <c r="S1603" s="39">
        <v>143.32982888432579</v>
      </c>
      <c r="T1603" s="39">
        <v>143.32982888432579</v>
      </c>
      <c r="U1603" s="39">
        <v>143.72251334702258</v>
      </c>
      <c r="V1603" s="39">
        <v>143.32982888432579</v>
      </c>
      <c r="W1603" s="29" t="s">
        <v>1357</v>
      </c>
      <c r="X1603" s="29" t="s">
        <v>258</v>
      </c>
      <c r="Y1603" s="29" t="s">
        <v>1349</v>
      </c>
      <c r="Z1603" s="41" t="s">
        <v>1349</v>
      </c>
      <c r="AA1603" s="42" t="s">
        <v>1349</v>
      </c>
      <c r="AB1603" s="29" t="s">
        <v>258</v>
      </c>
      <c r="AC1603" s="29" t="s">
        <v>258</v>
      </c>
      <c r="AD1603" s="29" t="s">
        <v>258</v>
      </c>
      <c r="AE1603" s="29" t="s">
        <v>1353</v>
      </c>
      <c r="AF1603" s="29" t="s">
        <v>1495</v>
      </c>
      <c r="AG1603" s="183" t="s">
        <v>1496</v>
      </c>
      <c r="AH1603" s="29" t="s">
        <v>1356</v>
      </c>
      <c r="AI1603" s="29" t="s">
        <v>1357</v>
      </c>
      <c r="AJ1603" s="29" t="s">
        <v>258</v>
      </c>
      <c r="AK1603" s="29" t="s">
        <v>258</v>
      </c>
      <c r="AL1603" s="29" t="s">
        <v>13326</v>
      </c>
    </row>
    <row r="1604" spans="1:38" x14ac:dyDescent="0.2">
      <c r="A1604" s="35" t="s">
        <v>16</v>
      </c>
      <c r="B1604" s="36">
        <v>6009</v>
      </c>
      <c r="C1604" s="36"/>
      <c r="D1604" s="36" t="s">
        <v>1349</v>
      </c>
      <c r="E1604" s="37" t="s">
        <v>3389</v>
      </c>
      <c r="F1604" s="38" t="s">
        <v>1269</v>
      </c>
      <c r="G1604" s="38" t="s">
        <v>1271</v>
      </c>
      <c r="H1604" s="35" t="s">
        <v>1440</v>
      </c>
      <c r="I1604" s="35"/>
      <c r="J1604" s="29" t="s">
        <v>1371</v>
      </c>
      <c r="K1604" s="29" t="s">
        <v>1371</v>
      </c>
      <c r="L1604" s="29" t="s">
        <v>1384</v>
      </c>
      <c r="M1604" s="39">
        <v>91.13991208281422</v>
      </c>
      <c r="N1604" s="39">
        <v>455.38765229295007</v>
      </c>
      <c r="O1604" s="29">
        <v>44197</v>
      </c>
      <c r="P1604" s="29">
        <v>46022</v>
      </c>
      <c r="Q1604" s="40">
        <v>4.9965776999999996</v>
      </c>
      <c r="R1604" s="39">
        <v>91.027652292950037</v>
      </c>
      <c r="S1604" s="39">
        <v>91.027652292950037</v>
      </c>
      <c r="T1604" s="39">
        <v>91.027652292950037</v>
      </c>
      <c r="U1604" s="39">
        <v>91.277043121149902</v>
      </c>
      <c r="V1604" s="39">
        <v>91.027652292950037</v>
      </c>
      <c r="W1604" s="29" t="s">
        <v>265</v>
      </c>
      <c r="X1604" s="29" t="s">
        <v>11773</v>
      </c>
      <c r="Y1604" s="29">
        <v>45266</v>
      </c>
      <c r="Z1604" s="41" t="s">
        <v>11760</v>
      </c>
      <c r="AA1604" s="42" t="s">
        <v>1349</v>
      </c>
      <c r="AB1604" s="29" t="s">
        <v>258</v>
      </c>
      <c r="AC1604" s="29" t="s">
        <v>258</v>
      </c>
      <c r="AD1604" s="29" t="s">
        <v>265</v>
      </c>
      <c r="AE1604" s="29" t="s">
        <v>1353</v>
      </c>
      <c r="AF1604" s="29" t="s">
        <v>1368</v>
      </c>
      <c r="AG1604" s="183" t="s">
        <v>1369</v>
      </c>
      <c r="AH1604" s="29" t="s">
        <v>1356</v>
      </c>
      <c r="AI1604" s="29" t="s">
        <v>1357</v>
      </c>
      <c r="AJ1604" s="29" t="s">
        <v>258</v>
      </c>
      <c r="AK1604" s="29" t="s">
        <v>258</v>
      </c>
      <c r="AL1604" s="29" t="s">
        <v>13327</v>
      </c>
    </row>
    <row r="1605" spans="1:38" x14ac:dyDescent="0.2">
      <c r="A1605" s="35" t="s">
        <v>16</v>
      </c>
      <c r="B1605" s="36">
        <v>6010</v>
      </c>
      <c r="C1605" s="36"/>
      <c r="D1605" s="36" t="s">
        <v>1349</v>
      </c>
      <c r="E1605" s="37" t="s">
        <v>3390</v>
      </c>
      <c r="F1605" s="38" t="s">
        <v>1269</v>
      </c>
      <c r="G1605" s="38" t="s">
        <v>1271</v>
      </c>
      <c r="H1605" s="35" t="s">
        <v>1440</v>
      </c>
      <c r="I1605" s="35"/>
      <c r="J1605" s="29" t="s">
        <v>1371</v>
      </c>
      <c r="K1605" s="29" t="s">
        <v>1371</v>
      </c>
      <c r="L1605" s="29" t="s">
        <v>1384</v>
      </c>
      <c r="M1605" s="39">
        <v>99.893706031793712</v>
      </c>
      <c r="N1605" s="39">
        <v>499.1266639288159</v>
      </c>
      <c r="O1605" s="29">
        <v>44197</v>
      </c>
      <c r="P1605" s="29">
        <v>46022</v>
      </c>
      <c r="Q1605" s="40">
        <v>4.9965776999999996</v>
      </c>
      <c r="R1605" s="39">
        <v>99.770663928815878</v>
      </c>
      <c r="S1605" s="39">
        <v>99.770663928815878</v>
      </c>
      <c r="T1605" s="39">
        <v>99.770663928815878</v>
      </c>
      <c r="U1605" s="39">
        <v>100.04400821355236</v>
      </c>
      <c r="V1605" s="39">
        <v>99.770663928815878</v>
      </c>
      <c r="W1605" s="29" t="s">
        <v>265</v>
      </c>
      <c r="X1605" s="29" t="s">
        <v>11773</v>
      </c>
      <c r="Y1605" s="29">
        <v>45239</v>
      </c>
      <c r="Z1605" s="41" t="s">
        <v>11759</v>
      </c>
      <c r="AA1605" s="42" t="s">
        <v>1349</v>
      </c>
      <c r="AB1605" s="29" t="s">
        <v>258</v>
      </c>
      <c r="AC1605" s="29" t="s">
        <v>258</v>
      </c>
      <c r="AD1605" s="29" t="s">
        <v>265</v>
      </c>
      <c r="AE1605" s="29" t="s">
        <v>1353</v>
      </c>
      <c r="AF1605" s="29" t="s">
        <v>1368</v>
      </c>
      <c r="AG1605" s="183" t="s">
        <v>1369</v>
      </c>
      <c r="AH1605" s="29" t="s">
        <v>1356</v>
      </c>
      <c r="AI1605" s="29" t="s">
        <v>1357</v>
      </c>
      <c r="AJ1605" s="29" t="s">
        <v>258</v>
      </c>
      <c r="AK1605" s="29" t="s">
        <v>258</v>
      </c>
      <c r="AL1605" s="29" t="s">
        <v>13327</v>
      </c>
    </row>
    <row r="1606" spans="1:38" x14ac:dyDescent="0.2">
      <c r="A1606" s="35" t="s">
        <v>16</v>
      </c>
      <c r="B1606" s="36">
        <v>6011</v>
      </c>
      <c r="C1606" s="36"/>
      <c r="D1606" s="36" t="s">
        <v>1349</v>
      </c>
      <c r="E1606" s="37" t="s">
        <v>3391</v>
      </c>
      <c r="F1606" s="38" t="s">
        <v>1269</v>
      </c>
      <c r="G1606" s="38" t="s">
        <v>1273</v>
      </c>
      <c r="H1606" s="35" t="s">
        <v>1393</v>
      </c>
      <c r="I1606" s="35"/>
      <c r="J1606" s="29" t="s">
        <v>382</v>
      </c>
      <c r="K1606" s="29" t="s">
        <v>1906</v>
      </c>
      <c r="L1606" s="29" t="s">
        <v>3392</v>
      </c>
      <c r="M1606" s="39">
        <v>41.272052916027022</v>
      </c>
      <c r="N1606" s="39">
        <v>76.272788501026696</v>
      </c>
      <c r="O1606" s="29">
        <v>44197</v>
      </c>
      <c r="P1606" s="29">
        <v>44872</v>
      </c>
      <c r="Q1606" s="40">
        <v>1.8480493</v>
      </c>
      <c r="R1606" s="39">
        <v>41.182792607802874</v>
      </c>
      <c r="S1606" s="39">
        <v>35.089995893223822</v>
      </c>
      <c r="T1606" s="39">
        <v>0</v>
      </c>
      <c r="U1606" s="39">
        <v>0</v>
      </c>
      <c r="V1606" s="39">
        <v>0</v>
      </c>
      <c r="W1606" s="29" t="s">
        <v>1357</v>
      </c>
      <c r="X1606" s="29" t="s">
        <v>258</v>
      </c>
      <c r="Y1606" s="29" t="s">
        <v>1349</v>
      </c>
      <c r="Z1606" s="41" t="s">
        <v>1349</v>
      </c>
      <c r="AA1606" s="42" t="s">
        <v>1349</v>
      </c>
      <c r="AB1606" s="29" t="s">
        <v>258</v>
      </c>
      <c r="AC1606" s="29" t="s">
        <v>258</v>
      </c>
      <c r="AD1606" s="29" t="s">
        <v>258</v>
      </c>
      <c r="AE1606" s="29" t="s">
        <v>1367</v>
      </c>
      <c r="AF1606" s="29" t="s">
        <v>2409</v>
      </c>
      <c r="AG1606" s="183" t="s">
        <v>2410</v>
      </c>
      <c r="AH1606" s="29" t="s">
        <v>1413</v>
      </c>
      <c r="AI1606" s="29" t="s">
        <v>1357</v>
      </c>
      <c r="AJ1606" s="29" t="s">
        <v>258</v>
      </c>
      <c r="AK1606" s="29" t="s">
        <v>258</v>
      </c>
      <c r="AL1606" s="29" t="s">
        <v>13326</v>
      </c>
    </row>
    <row r="1607" spans="1:38" x14ac:dyDescent="0.2">
      <c r="A1607" s="35" t="s">
        <v>16</v>
      </c>
      <c r="B1607" s="36">
        <v>6013</v>
      </c>
      <c r="C1607" s="36"/>
      <c r="D1607" s="36" t="s">
        <v>1349</v>
      </c>
      <c r="E1607" s="37" t="s">
        <v>3393</v>
      </c>
      <c r="F1607" s="38" t="s">
        <v>1269</v>
      </c>
      <c r="G1607" s="38" t="s">
        <v>1273</v>
      </c>
      <c r="H1607" s="35" t="s">
        <v>1393</v>
      </c>
      <c r="I1607" s="35"/>
      <c r="J1607" s="29" t="s">
        <v>1371</v>
      </c>
      <c r="K1607" s="29" t="s">
        <v>1371</v>
      </c>
      <c r="L1607" s="29" t="s">
        <v>1384</v>
      </c>
      <c r="M1607" s="39">
        <v>44.567824064838639</v>
      </c>
      <c r="N1607" s="39">
        <v>74.554250513347014</v>
      </c>
      <c r="O1607" s="29">
        <v>44197</v>
      </c>
      <c r="P1607" s="29">
        <v>44808</v>
      </c>
      <c r="Q1607" s="40">
        <v>1.6728267999999999</v>
      </c>
      <c r="R1607" s="39">
        <v>44.464544832306636</v>
      </c>
      <c r="S1607" s="39">
        <v>30.089705681040378</v>
      </c>
      <c r="T1607" s="39">
        <v>0</v>
      </c>
      <c r="U1607" s="39">
        <v>0</v>
      </c>
      <c r="V1607" s="39">
        <v>0</v>
      </c>
      <c r="W1607" s="29" t="s">
        <v>265</v>
      </c>
      <c r="X1607" s="29" t="s">
        <v>11773</v>
      </c>
      <c r="Y1607" s="29">
        <v>45203</v>
      </c>
      <c r="Z1607" s="41" t="s">
        <v>11758</v>
      </c>
      <c r="AA1607" s="42" t="s">
        <v>1349</v>
      </c>
      <c r="AB1607" s="29" t="s">
        <v>258</v>
      </c>
      <c r="AC1607" s="29" t="s">
        <v>258</v>
      </c>
      <c r="AD1607" s="29" t="s">
        <v>265</v>
      </c>
      <c r="AE1607" s="29" t="s">
        <v>1353</v>
      </c>
      <c r="AF1607" s="29" t="s">
        <v>1368</v>
      </c>
      <c r="AG1607" s="183" t="s">
        <v>1369</v>
      </c>
      <c r="AH1607" s="29" t="s">
        <v>1413</v>
      </c>
      <c r="AI1607" s="29" t="s">
        <v>1357</v>
      </c>
      <c r="AJ1607" s="29" t="s">
        <v>258</v>
      </c>
      <c r="AK1607" s="29" t="s">
        <v>258</v>
      </c>
      <c r="AL1607" s="29" t="s">
        <v>13327</v>
      </c>
    </row>
    <row r="1608" spans="1:38" x14ac:dyDescent="0.2">
      <c r="A1608" s="35" t="s">
        <v>16</v>
      </c>
      <c r="B1608" s="36">
        <v>6016</v>
      </c>
      <c r="C1608" s="36"/>
      <c r="D1608" s="36" t="s">
        <v>1349</v>
      </c>
      <c r="E1608" s="37" t="s">
        <v>3394</v>
      </c>
      <c r="F1608" s="38" t="s">
        <v>1269</v>
      </c>
      <c r="G1608" s="38" t="s">
        <v>1271</v>
      </c>
      <c r="H1608" s="35" t="s">
        <v>1440</v>
      </c>
      <c r="I1608" s="35"/>
      <c r="J1608" s="29" t="s">
        <v>1371</v>
      </c>
      <c r="K1608" s="29" t="s">
        <v>1371</v>
      </c>
      <c r="L1608" s="29" t="s">
        <v>1384</v>
      </c>
      <c r="M1608" s="39">
        <v>91.24997235648982</v>
      </c>
      <c r="N1608" s="39">
        <v>455.93757700205344</v>
      </c>
      <c r="O1608" s="29">
        <v>44197</v>
      </c>
      <c r="P1608" s="29">
        <v>46022</v>
      </c>
      <c r="Q1608" s="40">
        <v>4.9965776999999996</v>
      </c>
      <c r="R1608" s="39">
        <v>91.137577002053391</v>
      </c>
      <c r="S1608" s="39">
        <v>91.137577002053391</v>
      </c>
      <c r="T1608" s="39">
        <v>91.137577002053391</v>
      </c>
      <c r="U1608" s="39">
        <v>91.387268993839839</v>
      </c>
      <c r="V1608" s="39">
        <v>91.137577002053391</v>
      </c>
      <c r="W1608" s="29" t="s">
        <v>265</v>
      </c>
      <c r="X1608" s="29" t="s">
        <v>11773</v>
      </c>
      <c r="Y1608" s="29">
        <v>45273</v>
      </c>
      <c r="Z1608" s="41" t="s">
        <v>11760</v>
      </c>
      <c r="AA1608" s="42" t="s">
        <v>1349</v>
      </c>
      <c r="AB1608" s="29" t="s">
        <v>258</v>
      </c>
      <c r="AC1608" s="29" t="s">
        <v>258</v>
      </c>
      <c r="AD1608" s="29" t="s">
        <v>265</v>
      </c>
      <c r="AE1608" s="29" t="s">
        <v>1353</v>
      </c>
      <c r="AF1608" s="29" t="s">
        <v>1368</v>
      </c>
      <c r="AG1608" s="183" t="s">
        <v>1369</v>
      </c>
      <c r="AH1608" s="29" t="s">
        <v>1356</v>
      </c>
      <c r="AI1608" s="29" t="s">
        <v>1357</v>
      </c>
      <c r="AJ1608" s="29" t="s">
        <v>258</v>
      </c>
      <c r="AK1608" s="29" t="s">
        <v>258</v>
      </c>
      <c r="AL1608" s="29" t="s">
        <v>13327</v>
      </c>
    </row>
    <row r="1609" spans="1:38" x14ac:dyDescent="0.2">
      <c r="A1609" s="35" t="s">
        <v>16</v>
      </c>
      <c r="B1609" s="36">
        <v>6017</v>
      </c>
      <c r="C1609" s="36"/>
      <c r="D1609" s="36" t="s">
        <v>1349</v>
      </c>
      <c r="E1609" s="37" t="s">
        <v>3395</v>
      </c>
      <c r="F1609" s="38" t="s">
        <v>1269</v>
      </c>
      <c r="G1609" s="38" t="s">
        <v>1271</v>
      </c>
      <c r="H1609" s="35" t="s">
        <v>1440</v>
      </c>
      <c r="I1609" s="35"/>
      <c r="J1609" s="29" t="s">
        <v>281</v>
      </c>
      <c r="K1609" s="29" t="s">
        <v>282</v>
      </c>
      <c r="L1609" s="29" t="s">
        <v>1366</v>
      </c>
      <c r="M1609" s="39">
        <v>17.104994878670144</v>
      </c>
      <c r="N1609" s="39">
        <v>28.566863791923343</v>
      </c>
      <c r="O1609" s="29">
        <v>44197</v>
      </c>
      <c r="P1609" s="29">
        <v>44807</v>
      </c>
      <c r="Q1609" s="40">
        <v>1.6700889999999999</v>
      </c>
      <c r="R1609" s="39">
        <v>17.065311430527039</v>
      </c>
      <c r="S1609" s="39">
        <v>11.501552361396305</v>
      </c>
      <c r="T1609" s="39">
        <v>0</v>
      </c>
      <c r="U1609" s="39">
        <v>0</v>
      </c>
      <c r="V1609" s="39">
        <v>0</v>
      </c>
      <c r="W1609" s="29" t="s">
        <v>1357</v>
      </c>
      <c r="X1609" s="29" t="s">
        <v>258</v>
      </c>
      <c r="Y1609" s="29" t="s">
        <v>1349</v>
      </c>
      <c r="Z1609" s="41" t="s">
        <v>1349</v>
      </c>
      <c r="AA1609" s="42" t="s">
        <v>1349</v>
      </c>
      <c r="AB1609" s="29" t="s">
        <v>258</v>
      </c>
      <c r="AC1609" s="29" t="s">
        <v>258</v>
      </c>
      <c r="AD1609" s="29" t="s">
        <v>265</v>
      </c>
      <c r="AE1609" s="29" t="s">
        <v>1367</v>
      </c>
      <c r="AF1609" s="29" t="s">
        <v>1368</v>
      </c>
      <c r="AG1609" s="183" t="s">
        <v>1369</v>
      </c>
      <c r="AH1609" s="29" t="s">
        <v>1413</v>
      </c>
      <c r="AI1609" s="29" t="s">
        <v>1357</v>
      </c>
      <c r="AJ1609" s="29" t="s">
        <v>258</v>
      </c>
      <c r="AK1609" s="29" t="s">
        <v>258</v>
      </c>
      <c r="AL1609" s="29" t="s">
        <v>13326</v>
      </c>
    </row>
    <row r="1610" spans="1:38" x14ac:dyDescent="0.2">
      <c r="A1610" s="35" t="s">
        <v>16</v>
      </c>
      <c r="B1610" s="36">
        <v>6022</v>
      </c>
      <c r="C1610" s="36"/>
      <c r="D1610" s="36" t="s">
        <v>1349</v>
      </c>
      <c r="E1610" s="37" t="s">
        <v>3396</v>
      </c>
      <c r="F1610" s="38" t="s">
        <v>1269</v>
      </c>
      <c r="G1610" s="38" t="s">
        <v>1271</v>
      </c>
      <c r="H1610" s="35" t="s">
        <v>1440</v>
      </c>
      <c r="I1610" s="35"/>
      <c r="J1610" s="29" t="s">
        <v>1371</v>
      </c>
      <c r="K1610" s="29" t="s">
        <v>1371</v>
      </c>
      <c r="L1610" s="29" t="s">
        <v>1384</v>
      </c>
      <c r="M1610" s="39">
        <v>99.19832521175249</v>
      </c>
      <c r="N1610" s="39">
        <v>495.6521396303902</v>
      </c>
      <c r="O1610" s="29">
        <v>44197</v>
      </c>
      <c r="P1610" s="29">
        <v>46022</v>
      </c>
      <c r="Q1610" s="40">
        <v>4.9965776999999996</v>
      </c>
      <c r="R1610" s="39">
        <v>99.076139630390145</v>
      </c>
      <c r="S1610" s="39">
        <v>99.076139630390145</v>
      </c>
      <c r="T1610" s="39">
        <v>99.076139630390145</v>
      </c>
      <c r="U1610" s="39">
        <v>99.347581108829573</v>
      </c>
      <c r="V1610" s="39">
        <v>99.076139630390145</v>
      </c>
      <c r="W1610" s="29" t="s">
        <v>265</v>
      </c>
      <c r="X1610" s="29" t="s">
        <v>11773</v>
      </c>
      <c r="Y1610" s="29">
        <v>45264</v>
      </c>
      <c r="Z1610" s="41" t="s">
        <v>11760</v>
      </c>
      <c r="AA1610" s="42" t="s">
        <v>1349</v>
      </c>
      <c r="AB1610" s="29" t="s">
        <v>258</v>
      </c>
      <c r="AC1610" s="29" t="s">
        <v>258</v>
      </c>
      <c r="AD1610" s="29" t="s">
        <v>265</v>
      </c>
      <c r="AE1610" s="29" t="s">
        <v>1353</v>
      </c>
      <c r="AF1610" s="29" t="s">
        <v>1368</v>
      </c>
      <c r="AG1610" s="183" t="s">
        <v>1369</v>
      </c>
      <c r="AH1610" s="29" t="s">
        <v>1356</v>
      </c>
      <c r="AI1610" s="29" t="s">
        <v>1357</v>
      </c>
      <c r="AJ1610" s="29" t="s">
        <v>258</v>
      </c>
      <c r="AK1610" s="29" t="s">
        <v>258</v>
      </c>
      <c r="AL1610" s="29" t="s">
        <v>13327</v>
      </c>
    </row>
    <row r="1611" spans="1:38" x14ac:dyDescent="0.2">
      <c r="A1611" s="35" t="s">
        <v>16</v>
      </c>
      <c r="B1611" s="36">
        <v>6024</v>
      </c>
      <c r="C1611" s="36"/>
      <c r="D1611" s="36" t="s">
        <v>1349</v>
      </c>
      <c r="E1611" s="37" t="s">
        <v>3397</v>
      </c>
      <c r="F1611" s="38" t="s">
        <v>1269</v>
      </c>
      <c r="G1611" s="38" t="s">
        <v>1271</v>
      </c>
      <c r="H1611" s="35" t="s">
        <v>11597</v>
      </c>
      <c r="I1611" s="35"/>
      <c r="J1611" s="29" t="s">
        <v>484</v>
      </c>
      <c r="K1611" s="29" t="s">
        <v>1383</v>
      </c>
      <c r="L1611" s="29" t="s">
        <v>1366</v>
      </c>
      <c r="M1611" s="39">
        <v>3.1039340393009036</v>
      </c>
      <c r="N1611" s="39">
        <v>6.6965092402464066</v>
      </c>
      <c r="O1611" s="29">
        <v>44197</v>
      </c>
      <c r="P1611" s="29">
        <v>44985</v>
      </c>
      <c r="Q1611" s="40">
        <v>2.1574263999999999</v>
      </c>
      <c r="R1611" s="39">
        <v>3.0978781656399725</v>
      </c>
      <c r="S1611" s="39">
        <v>3.0978781656399725</v>
      </c>
      <c r="T1611" s="39">
        <v>0.5007529089664613</v>
      </c>
      <c r="U1611" s="39">
        <v>0</v>
      </c>
      <c r="V1611" s="39">
        <v>0</v>
      </c>
      <c r="W1611" s="29" t="s">
        <v>1357</v>
      </c>
      <c r="X1611" s="29" t="s">
        <v>258</v>
      </c>
      <c r="Y1611" s="29" t="s">
        <v>1349</v>
      </c>
      <c r="Z1611" s="41" t="s">
        <v>1349</v>
      </c>
      <c r="AA1611" s="42" t="s">
        <v>1349</v>
      </c>
      <c r="AB1611" s="29" t="s">
        <v>258</v>
      </c>
      <c r="AC1611" s="29" t="s">
        <v>258</v>
      </c>
      <c r="AD1611" s="29" t="s">
        <v>265</v>
      </c>
      <c r="AE1611" s="29" t="s">
        <v>1367</v>
      </c>
      <c r="AF1611" s="29" t="s">
        <v>1368</v>
      </c>
      <c r="AG1611" s="183" t="s">
        <v>1369</v>
      </c>
      <c r="AH1611" s="29" t="s">
        <v>1413</v>
      </c>
      <c r="AI1611" s="29" t="s">
        <v>1357</v>
      </c>
      <c r="AJ1611" s="29" t="s">
        <v>258</v>
      </c>
      <c r="AK1611" s="29" t="s">
        <v>258</v>
      </c>
      <c r="AL1611" s="29" t="s">
        <v>13326</v>
      </c>
    </row>
    <row r="1612" spans="1:38" x14ac:dyDescent="0.2">
      <c r="A1612" s="35" t="s">
        <v>16</v>
      </c>
      <c r="B1612" s="36">
        <v>6031</v>
      </c>
      <c r="C1612" s="36"/>
      <c r="D1612" s="36" t="s">
        <v>1349</v>
      </c>
      <c r="E1612" s="37" t="s">
        <v>3398</v>
      </c>
      <c r="F1612" s="38" t="s">
        <v>1269</v>
      </c>
      <c r="G1612" s="38" t="s">
        <v>1273</v>
      </c>
      <c r="H1612" s="35" t="s">
        <v>1393</v>
      </c>
      <c r="I1612" s="35"/>
      <c r="J1612" s="29" t="s">
        <v>1371</v>
      </c>
      <c r="K1612" s="29" t="s">
        <v>1371</v>
      </c>
      <c r="L1612" s="29" t="s">
        <v>1366</v>
      </c>
      <c r="M1612" s="39">
        <v>11.197978249408827</v>
      </c>
      <c r="N1612" s="39">
        <v>14.286811772758384</v>
      </c>
      <c r="O1612" s="29">
        <v>44197</v>
      </c>
      <c r="P1612" s="29">
        <v>44663</v>
      </c>
      <c r="Q1612" s="40">
        <v>1.2758385000000001</v>
      </c>
      <c r="R1612" s="39">
        <v>11.166351813826147</v>
      </c>
      <c r="S1612" s="39">
        <v>3.1204599589322379</v>
      </c>
      <c r="T1612" s="39">
        <v>0</v>
      </c>
      <c r="U1612" s="39">
        <v>0</v>
      </c>
      <c r="V1612" s="39">
        <v>0</v>
      </c>
      <c r="W1612" s="29" t="s">
        <v>265</v>
      </c>
      <c r="X1612" s="29" t="s">
        <v>11773</v>
      </c>
      <c r="Y1612" s="29">
        <v>45194</v>
      </c>
      <c r="Z1612" s="41" t="s">
        <v>11757</v>
      </c>
      <c r="AA1612" s="42" t="s">
        <v>1349</v>
      </c>
      <c r="AB1612" s="29" t="s">
        <v>258</v>
      </c>
      <c r="AC1612" s="29" t="s">
        <v>258</v>
      </c>
      <c r="AD1612" s="29" t="s">
        <v>265</v>
      </c>
      <c r="AE1612" s="29" t="s">
        <v>1367</v>
      </c>
      <c r="AF1612" s="29" t="s">
        <v>1368</v>
      </c>
      <c r="AG1612" s="183" t="s">
        <v>1369</v>
      </c>
      <c r="AH1612" s="29" t="s">
        <v>1413</v>
      </c>
      <c r="AI1612" s="29" t="s">
        <v>1357</v>
      </c>
      <c r="AJ1612" s="29" t="s">
        <v>258</v>
      </c>
      <c r="AK1612" s="29" t="s">
        <v>258</v>
      </c>
      <c r="AL1612" s="29" t="s">
        <v>13327</v>
      </c>
    </row>
    <row r="1613" spans="1:38" x14ac:dyDescent="0.2">
      <c r="A1613" s="35" t="s">
        <v>16</v>
      </c>
      <c r="B1613" s="36">
        <v>6034</v>
      </c>
      <c r="C1613" s="36"/>
      <c r="D1613" s="36" t="s">
        <v>1349</v>
      </c>
      <c r="E1613" s="37" t="s">
        <v>3399</v>
      </c>
      <c r="F1613" s="38" t="s">
        <v>1269</v>
      </c>
      <c r="G1613" s="38" t="s">
        <v>1271</v>
      </c>
      <c r="H1613" s="35" t="s">
        <v>1440</v>
      </c>
      <c r="I1613" s="35"/>
      <c r="J1613" s="29" t="s">
        <v>1371</v>
      </c>
      <c r="K1613" s="29" t="s">
        <v>1371</v>
      </c>
      <c r="L1613" s="29" t="s">
        <v>1384</v>
      </c>
      <c r="M1613" s="39">
        <v>69.813232688312254</v>
      </c>
      <c r="N1613" s="39">
        <v>348.82724161533201</v>
      </c>
      <c r="O1613" s="29">
        <v>44197</v>
      </c>
      <c r="P1613" s="29">
        <v>46022</v>
      </c>
      <c r="Q1613" s="40">
        <v>4.9965776999999996</v>
      </c>
      <c r="R1613" s="39">
        <v>69.727241615331977</v>
      </c>
      <c r="S1613" s="39">
        <v>69.727241615331977</v>
      </c>
      <c r="T1613" s="39">
        <v>69.727241615331977</v>
      </c>
      <c r="U1613" s="39">
        <v>69.918275154004107</v>
      </c>
      <c r="V1613" s="39">
        <v>69.727241615331977</v>
      </c>
      <c r="W1613" s="29" t="s">
        <v>265</v>
      </c>
      <c r="X1613" s="29" t="s">
        <v>11773</v>
      </c>
      <c r="Y1613" s="29">
        <v>45266</v>
      </c>
      <c r="Z1613" s="41" t="s">
        <v>11760</v>
      </c>
      <c r="AA1613" s="42" t="s">
        <v>1349</v>
      </c>
      <c r="AB1613" s="29" t="s">
        <v>258</v>
      </c>
      <c r="AC1613" s="29" t="s">
        <v>258</v>
      </c>
      <c r="AD1613" s="29" t="s">
        <v>265</v>
      </c>
      <c r="AE1613" s="29" t="s">
        <v>1353</v>
      </c>
      <c r="AF1613" s="29" t="s">
        <v>1368</v>
      </c>
      <c r="AG1613" s="183" t="s">
        <v>1369</v>
      </c>
      <c r="AH1613" s="29" t="s">
        <v>1356</v>
      </c>
      <c r="AI1613" s="29" t="s">
        <v>1357</v>
      </c>
      <c r="AJ1613" s="29" t="s">
        <v>258</v>
      </c>
      <c r="AK1613" s="29" t="s">
        <v>258</v>
      </c>
      <c r="AL1613" s="29" t="s">
        <v>13327</v>
      </c>
    </row>
    <row r="1614" spans="1:38" x14ac:dyDescent="0.2">
      <c r="A1614" s="35" t="s">
        <v>16</v>
      </c>
      <c r="B1614" s="36">
        <v>6038</v>
      </c>
      <c r="C1614" s="36"/>
      <c r="D1614" s="36" t="s">
        <v>1349</v>
      </c>
      <c r="E1614" s="37" t="s">
        <v>3400</v>
      </c>
      <c r="F1614" s="38" t="s">
        <v>1269</v>
      </c>
      <c r="G1614" s="38" t="s">
        <v>1271</v>
      </c>
      <c r="H1614" s="35" t="s">
        <v>1440</v>
      </c>
      <c r="I1614" s="35"/>
      <c r="J1614" s="29" t="s">
        <v>1371</v>
      </c>
      <c r="K1614" s="29" t="s">
        <v>1371</v>
      </c>
      <c r="L1614" s="29" t="s">
        <v>1384</v>
      </c>
      <c r="M1614" s="39">
        <v>93.177027693755164</v>
      </c>
      <c r="N1614" s="39">
        <v>465.56625872689943</v>
      </c>
      <c r="O1614" s="29">
        <v>44197</v>
      </c>
      <c r="P1614" s="29">
        <v>46022</v>
      </c>
      <c r="Q1614" s="40">
        <v>4.9965776999999996</v>
      </c>
      <c r="R1614" s="39">
        <v>93.062258726899387</v>
      </c>
      <c r="S1614" s="39">
        <v>93.062258726899387</v>
      </c>
      <c r="T1614" s="39">
        <v>93.062258726899387</v>
      </c>
      <c r="U1614" s="39">
        <v>93.317223819301844</v>
      </c>
      <c r="V1614" s="39">
        <v>93.062258726899387</v>
      </c>
      <c r="W1614" s="29" t="s">
        <v>265</v>
      </c>
      <c r="X1614" s="29" t="s">
        <v>11773</v>
      </c>
      <c r="Y1614" s="29">
        <v>45265</v>
      </c>
      <c r="Z1614" s="41" t="s">
        <v>11760</v>
      </c>
      <c r="AA1614" s="42" t="s">
        <v>1349</v>
      </c>
      <c r="AB1614" s="29" t="s">
        <v>258</v>
      </c>
      <c r="AC1614" s="29" t="s">
        <v>258</v>
      </c>
      <c r="AD1614" s="29" t="s">
        <v>265</v>
      </c>
      <c r="AE1614" s="29" t="s">
        <v>1353</v>
      </c>
      <c r="AF1614" s="29" t="s">
        <v>1368</v>
      </c>
      <c r="AG1614" s="183" t="s">
        <v>1369</v>
      </c>
      <c r="AH1614" s="29" t="s">
        <v>1356</v>
      </c>
      <c r="AI1614" s="29" t="s">
        <v>1357</v>
      </c>
      <c r="AJ1614" s="29" t="s">
        <v>258</v>
      </c>
      <c r="AK1614" s="29" t="s">
        <v>258</v>
      </c>
      <c r="AL1614" s="29" t="s">
        <v>13327</v>
      </c>
    </row>
    <row r="1615" spans="1:38" x14ac:dyDescent="0.2">
      <c r="A1615" s="35" t="s">
        <v>16</v>
      </c>
      <c r="B1615" s="36">
        <v>6041</v>
      </c>
      <c r="C1615" s="36"/>
      <c r="D1615" s="36" t="s">
        <v>1349</v>
      </c>
      <c r="E1615" s="37" t="s">
        <v>3401</v>
      </c>
      <c r="F1615" s="38" t="s">
        <v>1266</v>
      </c>
      <c r="G1615" s="38" t="s">
        <v>1268</v>
      </c>
      <c r="H1615" s="35" t="s">
        <v>1359</v>
      </c>
      <c r="I1615" s="35"/>
      <c r="J1615" s="29" t="s">
        <v>484</v>
      </c>
      <c r="K1615" s="29" t="s">
        <v>1365</v>
      </c>
      <c r="L1615" s="29" t="s">
        <v>1384</v>
      </c>
      <c r="M1615" s="39">
        <v>59.786741756465915</v>
      </c>
      <c r="N1615" s="39">
        <v>298.72910061601641</v>
      </c>
      <c r="O1615" s="29">
        <v>44197</v>
      </c>
      <c r="P1615" s="29">
        <v>46022</v>
      </c>
      <c r="Q1615" s="40">
        <v>4.9965776999999996</v>
      </c>
      <c r="R1615" s="39">
        <v>59.713100616016426</v>
      </c>
      <c r="S1615" s="39">
        <v>59.713100616016426</v>
      </c>
      <c r="T1615" s="39">
        <v>59.713100616016426</v>
      </c>
      <c r="U1615" s="39">
        <v>59.876698151950713</v>
      </c>
      <c r="V1615" s="39">
        <v>59.713100616016426</v>
      </c>
      <c r="W1615" s="29" t="s">
        <v>265</v>
      </c>
      <c r="X1615" s="29" t="s">
        <v>11773</v>
      </c>
      <c r="Y1615" s="29">
        <v>45212</v>
      </c>
      <c r="Z1615" s="41" t="s">
        <v>11758</v>
      </c>
      <c r="AA1615" s="42" t="s">
        <v>1349</v>
      </c>
      <c r="AB1615" s="29" t="s">
        <v>258</v>
      </c>
      <c r="AC1615" s="29" t="s">
        <v>258</v>
      </c>
      <c r="AD1615" s="29" t="s">
        <v>265</v>
      </c>
      <c r="AE1615" s="29" t="s">
        <v>1353</v>
      </c>
      <c r="AF1615" s="29" t="s">
        <v>1368</v>
      </c>
      <c r="AG1615" s="183" t="s">
        <v>1369</v>
      </c>
      <c r="AH1615" s="29" t="s">
        <v>1356</v>
      </c>
      <c r="AI1615" s="29" t="s">
        <v>1357</v>
      </c>
      <c r="AJ1615" s="29" t="s">
        <v>258</v>
      </c>
      <c r="AK1615" s="29" t="s">
        <v>258</v>
      </c>
      <c r="AL1615" s="29" t="s">
        <v>13327</v>
      </c>
    </row>
    <row r="1616" spans="1:38" x14ac:dyDescent="0.2">
      <c r="A1616" s="35" t="s">
        <v>16</v>
      </c>
      <c r="B1616" s="36">
        <v>6042</v>
      </c>
      <c r="C1616" s="36"/>
      <c r="D1616" s="36" t="s">
        <v>1349</v>
      </c>
      <c r="E1616" s="37" t="s">
        <v>3402</v>
      </c>
      <c r="F1616" s="38" t="s">
        <v>1266</v>
      </c>
      <c r="G1616" s="38" t="s">
        <v>1268</v>
      </c>
      <c r="H1616" s="35" t="s">
        <v>1359</v>
      </c>
      <c r="I1616" s="35"/>
      <c r="J1616" s="29" t="s">
        <v>484</v>
      </c>
      <c r="K1616" s="29" t="s">
        <v>1365</v>
      </c>
      <c r="L1616" s="29" t="s">
        <v>1366</v>
      </c>
      <c r="M1616" s="39">
        <v>8.9849205236982304</v>
      </c>
      <c r="N1616" s="39">
        <v>44.893853524982894</v>
      </c>
      <c r="O1616" s="29">
        <v>44197</v>
      </c>
      <c r="P1616" s="29">
        <v>46022</v>
      </c>
      <c r="Q1616" s="40">
        <v>4.9965776999999996</v>
      </c>
      <c r="R1616" s="39">
        <v>8.9738535249828892</v>
      </c>
      <c r="S1616" s="39">
        <v>8.9738535249828892</v>
      </c>
      <c r="T1616" s="39">
        <v>8.9738535249828892</v>
      </c>
      <c r="U1616" s="39">
        <v>8.9984394250513358</v>
      </c>
      <c r="V1616" s="39">
        <v>8.9738535249828892</v>
      </c>
      <c r="W1616" s="29" t="s">
        <v>265</v>
      </c>
      <c r="X1616" s="29" t="s">
        <v>11773</v>
      </c>
      <c r="Y1616" s="29">
        <v>45384</v>
      </c>
      <c r="Z1616" s="41" t="s">
        <v>11761</v>
      </c>
      <c r="AA1616" s="42" t="s">
        <v>1349</v>
      </c>
      <c r="AB1616" s="29" t="s">
        <v>258</v>
      </c>
      <c r="AC1616" s="29" t="s">
        <v>258</v>
      </c>
      <c r="AD1616" s="29" t="s">
        <v>265</v>
      </c>
      <c r="AE1616" s="29" t="s">
        <v>1367</v>
      </c>
      <c r="AF1616" s="29" t="s">
        <v>1368</v>
      </c>
      <c r="AG1616" s="183" t="s">
        <v>1369</v>
      </c>
      <c r="AH1616" s="29" t="s">
        <v>1356</v>
      </c>
      <c r="AI1616" s="29" t="s">
        <v>1357</v>
      </c>
      <c r="AJ1616" s="29" t="s">
        <v>258</v>
      </c>
      <c r="AK1616" s="29" t="s">
        <v>258</v>
      </c>
      <c r="AL1616" s="29" t="s">
        <v>13327</v>
      </c>
    </row>
    <row r="1617" spans="1:38" x14ac:dyDescent="0.2">
      <c r="A1617" s="35" t="s">
        <v>16</v>
      </c>
      <c r="B1617" s="36">
        <v>6043</v>
      </c>
      <c r="C1617" s="36"/>
      <c r="D1617" s="36" t="s">
        <v>1349</v>
      </c>
      <c r="E1617" s="37" t="s">
        <v>3403</v>
      </c>
      <c r="F1617" s="38" t="s">
        <v>1269</v>
      </c>
      <c r="G1617" s="38" t="s">
        <v>1271</v>
      </c>
      <c r="H1617" s="35" t="s">
        <v>1440</v>
      </c>
      <c r="I1617" s="35"/>
      <c r="J1617" s="29" t="s">
        <v>1371</v>
      </c>
      <c r="K1617" s="29" t="s">
        <v>1371</v>
      </c>
      <c r="L1617" s="29" t="s">
        <v>1384</v>
      </c>
      <c r="M1617" s="39">
        <v>69.476048031687938</v>
      </c>
      <c r="N1617" s="39">
        <v>347.1424722792608</v>
      </c>
      <c r="O1617" s="29">
        <v>44197</v>
      </c>
      <c r="P1617" s="29">
        <v>46022</v>
      </c>
      <c r="Q1617" s="40">
        <v>4.9965776999999996</v>
      </c>
      <c r="R1617" s="39">
        <v>69.390472279260777</v>
      </c>
      <c r="S1617" s="39">
        <v>69.390472279260777</v>
      </c>
      <c r="T1617" s="39">
        <v>69.390472279260777</v>
      </c>
      <c r="U1617" s="39">
        <v>69.580583162217664</v>
      </c>
      <c r="V1617" s="39">
        <v>69.390472279260777</v>
      </c>
      <c r="W1617" s="29" t="s">
        <v>1357</v>
      </c>
      <c r="X1617" s="29" t="s">
        <v>258</v>
      </c>
      <c r="Y1617" s="29" t="s">
        <v>1349</v>
      </c>
      <c r="Z1617" s="41" t="s">
        <v>1349</v>
      </c>
      <c r="AA1617" s="42" t="s">
        <v>1349</v>
      </c>
      <c r="AB1617" s="29" t="s">
        <v>258</v>
      </c>
      <c r="AC1617" s="29" t="s">
        <v>258</v>
      </c>
      <c r="AD1617" s="29" t="s">
        <v>265</v>
      </c>
      <c r="AE1617" s="29" t="s">
        <v>1353</v>
      </c>
      <c r="AF1617" s="29" t="s">
        <v>1368</v>
      </c>
      <c r="AG1617" s="183" t="s">
        <v>1369</v>
      </c>
      <c r="AH1617" s="29" t="s">
        <v>1356</v>
      </c>
      <c r="AI1617" s="29" t="s">
        <v>1357</v>
      </c>
      <c r="AJ1617" s="29" t="s">
        <v>258</v>
      </c>
      <c r="AK1617" s="29" t="s">
        <v>258</v>
      </c>
      <c r="AL1617" s="29" t="s">
        <v>13326</v>
      </c>
    </row>
    <row r="1618" spans="1:38" x14ac:dyDescent="0.2">
      <c r="A1618" s="35" t="s">
        <v>16</v>
      </c>
      <c r="B1618" s="36">
        <v>6044</v>
      </c>
      <c r="C1618" s="36"/>
      <c r="D1618" s="36" t="s">
        <v>1349</v>
      </c>
      <c r="E1618" s="37" t="s">
        <v>3404</v>
      </c>
      <c r="F1618" s="38" t="s">
        <v>1269</v>
      </c>
      <c r="G1618" s="38" t="s">
        <v>1271</v>
      </c>
      <c r="H1618" s="35" t="s">
        <v>1440</v>
      </c>
      <c r="I1618" s="35"/>
      <c r="J1618" s="29" t="s">
        <v>1371</v>
      </c>
      <c r="K1618" s="29" t="s">
        <v>1371</v>
      </c>
      <c r="L1618" s="29" t="s">
        <v>1384</v>
      </c>
      <c r="M1618" s="39">
        <v>79.790696770975799</v>
      </c>
      <c r="N1618" s="39">
        <v>398.68041615331964</v>
      </c>
      <c r="O1618" s="29">
        <v>44197</v>
      </c>
      <c r="P1618" s="29">
        <v>46022</v>
      </c>
      <c r="Q1618" s="40">
        <v>4.9965776999999996</v>
      </c>
      <c r="R1618" s="39">
        <v>79.692416153319641</v>
      </c>
      <c r="S1618" s="39">
        <v>79.692416153319641</v>
      </c>
      <c r="T1618" s="39">
        <v>79.692416153319641</v>
      </c>
      <c r="U1618" s="39">
        <v>79.910751540041062</v>
      </c>
      <c r="V1618" s="39">
        <v>79.692416153319641</v>
      </c>
      <c r="W1618" s="29" t="s">
        <v>265</v>
      </c>
      <c r="X1618" s="29" t="s">
        <v>11773</v>
      </c>
      <c r="Y1618" s="29">
        <v>45266</v>
      </c>
      <c r="Z1618" s="41" t="s">
        <v>11760</v>
      </c>
      <c r="AA1618" s="42" t="s">
        <v>1349</v>
      </c>
      <c r="AB1618" s="29" t="s">
        <v>258</v>
      </c>
      <c r="AC1618" s="29" t="s">
        <v>258</v>
      </c>
      <c r="AD1618" s="29" t="s">
        <v>265</v>
      </c>
      <c r="AE1618" s="29" t="s">
        <v>1353</v>
      </c>
      <c r="AF1618" s="29" t="s">
        <v>1368</v>
      </c>
      <c r="AG1618" s="183" t="s">
        <v>1369</v>
      </c>
      <c r="AH1618" s="29" t="s">
        <v>1356</v>
      </c>
      <c r="AI1618" s="29" t="s">
        <v>1357</v>
      </c>
      <c r="AJ1618" s="29" t="s">
        <v>258</v>
      </c>
      <c r="AK1618" s="29" t="s">
        <v>258</v>
      </c>
      <c r="AL1618" s="29" t="s">
        <v>13327</v>
      </c>
    </row>
    <row r="1619" spans="1:38" x14ac:dyDescent="0.2">
      <c r="A1619" s="35" t="s">
        <v>16</v>
      </c>
      <c r="B1619" s="36">
        <v>6045</v>
      </c>
      <c r="C1619" s="36"/>
      <c r="D1619" s="36" t="s">
        <v>1349</v>
      </c>
      <c r="E1619" s="37" t="s">
        <v>3405</v>
      </c>
      <c r="F1619" s="38" t="s">
        <v>1269</v>
      </c>
      <c r="G1619" s="38" t="s">
        <v>1271</v>
      </c>
      <c r="H1619" s="35" t="s">
        <v>1440</v>
      </c>
      <c r="I1619" s="35"/>
      <c r="J1619" s="29" t="s">
        <v>429</v>
      </c>
      <c r="K1619" s="29" t="s">
        <v>2489</v>
      </c>
      <c r="L1619" s="29" t="s">
        <v>3406</v>
      </c>
      <c r="M1619" s="39">
        <v>164.09032822225666</v>
      </c>
      <c r="N1619" s="39">
        <v>217.4393429158111</v>
      </c>
      <c r="O1619" s="29">
        <v>44197</v>
      </c>
      <c r="P1619" s="29">
        <v>44681</v>
      </c>
      <c r="Q1619" s="40">
        <v>1.3251198</v>
      </c>
      <c r="R1619" s="39">
        <v>163.63991786447639</v>
      </c>
      <c r="S1619" s="39">
        <v>53.799425051334701</v>
      </c>
      <c r="T1619" s="39">
        <v>0</v>
      </c>
      <c r="U1619" s="39">
        <v>0</v>
      </c>
      <c r="V1619" s="39">
        <v>0</v>
      </c>
      <c r="W1619" s="29" t="s">
        <v>1357</v>
      </c>
      <c r="X1619" s="29" t="s">
        <v>258</v>
      </c>
      <c r="Y1619" s="29" t="s">
        <v>1349</v>
      </c>
      <c r="Z1619" s="41" t="s">
        <v>1349</v>
      </c>
      <c r="AA1619" s="42" t="s">
        <v>1349</v>
      </c>
      <c r="AB1619" s="29" t="s">
        <v>258</v>
      </c>
      <c r="AC1619" s="29" t="s">
        <v>258</v>
      </c>
      <c r="AD1619" s="29" t="s">
        <v>258</v>
      </c>
      <c r="AE1619" s="29" t="s">
        <v>1353</v>
      </c>
      <c r="AF1619" s="29" t="s">
        <v>1368</v>
      </c>
      <c r="AG1619" s="183" t="s">
        <v>1369</v>
      </c>
      <c r="AH1619" s="29" t="s">
        <v>1413</v>
      </c>
      <c r="AI1619" s="29" t="s">
        <v>1357</v>
      </c>
      <c r="AJ1619" s="29" t="s">
        <v>258</v>
      </c>
      <c r="AK1619" s="29" t="s">
        <v>258</v>
      </c>
      <c r="AL1619" s="29" t="s">
        <v>13326</v>
      </c>
    </row>
    <row r="1620" spans="1:38" x14ac:dyDescent="0.2">
      <c r="A1620" s="35" t="s">
        <v>16</v>
      </c>
      <c r="B1620" s="36">
        <v>6047</v>
      </c>
      <c r="C1620" s="36"/>
      <c r="D1620" s="36" t="s">
        <v>1349</v>
      </c>
      <c r="E1620" s="37" t="s">
        <v>3407</v>
      </c>
      <c r="F1620" s="38" t="s">
        <v>1269</v>
      </c>
      <c r="G1620" s="38" t="s">
        <v>1271</v>
      </c>
      <c r="H1620" s="35" t="s">
        <v>1440</v>
      </c>
      <c r="I1620" s="35"/>
      <c r="J1620" s="29" t="s">
        <v>1371</v>
      </c>
      <c r="K1620" s="29" t="s">
        <v>1371</v>
      </c>
      <c r="L1620" s="29" t="s">
        <v>1384</v>
      </c>
      <c r="M1620" s="39">
        <v>79.540559785349458</v>
      </c>
      <c r="N1620" s="39">
        <v>397.43058726899386</v>
      </c>
      <c r="O1620" s="29">
        <v>44197</v>
      </c>
      <c r="P1620" s="29">
        <v>46022</v>
      </c>
      <c r="Q1620" s="40">
        <v>4.9965776999999996</v>
      </c>
      <c r="R1620" s="39">
        <v>79.442587268993847</v>
      </c>
      <c r="S1620" s="39">
        <v>79.442587268993847</v>
      </c>
      <c r="T1620" s="39">
        <v>79.442587268993847</v>
      </c>
      <c r="U1620" s="39">
        <v>79.660238193018472</v>
      </c>
      <c r="V1620" s="39">
        <v>79.442587268993847</v>
      </c>
      <c r="W1620" s="29" t="s">
        <v>265</v>
      </c>
      <c r="X1620" s="29" t="s">
        <v>11773</v>
      </c>
      <c r="Y1620" s="29">
        <v>45266</v>
      </c>
      <c r="Z1620" s="41" t="s">
        <v>11760</v>
      </c>
      <c r="AA1620" s="42" t="s">
        <v>1349</v>
      </c>
      <c r="AB1620" s="29" t="s">
        <v>258</v>
      </c>
      <c r="AC1620" s="29" t="s">
        <v>258</v>
      </c>
      <c r="AD1620" s="29" t="s">
        <v>265</v>
      </c>
      <c r="AE1620" s="29" t="s">
        <v>1353</v>
      </c>
      <c r="AF1620" s="29" t="s">
        <v>1368</v>
      </c>
      <c r="AG1620" s="183" t="s">
        <v>1369</v>
      </c>
      <c r="AH1620" s="29" t="s">
        <v>1356</v>
      </c>
      <c r="AI1620" s="29" t="s">
        <v>1357</v>
      </c>
      <c r="AJ1620" s="29" t="s">
        <v>258</v>
      </c>
      <c r="AK1620" s="29" t="s">
        <v>258</v>
      </c>
      <c r="AL1620" s="29" t="s">
        <v>13327</v>
      </c>
    </row>
    <row r="1621" spans="1:38" x14ac:dyDescent="0.2">
      <c r="A1621" s="35" t="s">
        <v>16</v>
      </c>
      <c r="B1621" s="36">
        <v>6048</v>
      </c>
      <c r="C1621" s="36"/>
      <c r="D1621" s="36" t="s">
        <v>1349</v>
      </c>
      <c r="E1621" s="37" t="s">
        <v>3408</v>
      </c>
      <c r="F1621" s="38" t="s">
        <v>1269</v>
      </c>
      <c r="G1621" s="38" t="s">
        <v>1273</v>
      </c>
      <c r="H1621" s="35" t="s">
        <v>1393</v>
      </c>
      <c r="I1621" s="35"/>
      <c r="J1621" s="29" t="s">
        <v>484</v>
      </c>
      <c r="K1621" s="29" t="s">
        <v>1365</v>
      </c>
      <c r="L1621" s="29" t="s">
        <v>1366</v>
      </c>
      <c r="M1621" s="39">
        <v>19.891893644949274</v>
      </c>
      <c r="N1621" s="39">
        <v>99.391392197125256</v>
      </c>
      <c r="O1621" s="29">
        <v>44197</v>
      </c>
      <c r="P1621" s="29">
        <v>46022</v>
      </c>
      <c r="Q1621" s="40">
        <v>4.9965776999999996</v>
      </c>
      <c r="R1621" s="39">
        <v>19.867392197125255</v>
      </c>
      <c r="S1621" s="39">
        <v>19.867392197125255</v>
      </c>
      <c r="T1621" s="39">
        <v>19.867392197125255</v>
      </c>
      <c r="U1621" s="39">
        <v>19.921823408624231</v>
      </c>
      <c r="V1621" s="39">
        <v>19.867392197125255</v>
      </c>
      <c r="W1621" s="29" t="s">
        <v>265</v>
      </c>
      <c r="X1621" s="29" t="s">
        <v>11773</v>
      </c>
      <c r="Y1621" s="29">
        <v>45159</v>
      </c>
      <c r="Z1621" s="41" t="s">
        <v>11756</v>
      </c>
      <c r="AA1621" s="42" t="s">
        <v>1349</v>
      </c>
      <c r="AB1621" s="29" t="s">
        <v>258</v>
      </c>
      <c r="AC1621" s="29" t="s">
        <v>258</v>
      </c>
      <c r="AD1621" s="29" t="s">
        <v>265</v>
      </c>
      <c r="AE1621" s="29" t="s">
        <v>1367</v>
      </c>
      <c r="AF1621" s="29" t="s">
        <v>1368</v>
      </c>
      <c r="AG1621" s="183" t="s">
        <v>1369</v>
      </c>
      <c r="AH1621" s="29" t="s">
        <v>1356</v>
      </c>
      <c r="AI1621" s="29" t="s">
        <v>1357</v>
      </c>
      <c r="AJ1621" s="29" t="s">
        <v>258</v>
      </c>
      <c r="AK1621" s="29" t="s">
        <v>258</v>
      </c>
      <c r="AL1621" s="29" t="s">
        <v>13327</v>
      </c>
    </row>
    <row r="1622" spans="1:38" x14ac:dyDescent="0.2">
      <c r="A1622" s="35" t="s">
        <v>16</v>
      </c>
      <c r="B1622" s="36">
        <v>6055</v>
      </c>
      <c r="C1622" s="36"/>
      <c r="D1622" s="36" t="s">
        <v>1349</v>
      </c>
      <c r="E1622" s="37" t="s">
        <v>3409</v>
      </c>
      <c r="F1622" s="38" t="s">
        <v>1269</v>
      </c>
      <c r="G1622" s="38" t="s">
        <v>1273</v>
      </c>
      <c r="H1622" s="35" t="s">
        <v>1393</v>
      </c>
      <c r="I1622" s="35"/>
      <c r="J1622" s="29" t="s">
        <v>484</v>
      </c>
      <c r="K1622" s="29" t="s">
        <v>1365</v>
      </c>
      <c r="L1622" s="29" t="s">
        <v>1384</v>
      </c>
      <c r="M1622" s="39">
        <v>2027.9882775148676</v>
      </c>
      <c r="N1622" s="39">
        <v>5735.5562436687205</v>
      </c>
      <c r="O1622" s="29">
        <v>44197</v>
      </c>
      <c r="P1622" s="29">
        <v>45230</v>
      </c>
      <c r="Q1622" s="40">
        <v>2.8281999</v>
      </c>
      <c r="R1622" s="39">
        <v>2024.6402600958249</v>
      </c>
      <c r="S1622" s="39">
        <v>2024.6402600958249</v>
      </c>
      <c r="T1622" s="39">
        <v>1686.2757234770706</v>
      </c>
      <c r="U1622" s="39">
        <v>0</v>
      </c>
      <c r="V1622" s="39">
        <v>0</v>
      </c>
      <c r="W1622" s="29" t="s">
        <v>1357</v>
      </c>
      <c r="X1622" s="29" t="s">
        <v>258</v>
      </c>
      <c r="Y1622" s="29" t="s">
        <v>1349</v>
      </c>
      <c r="Z1622" s="41" t="s">
        <v>1349</v>
      </c>
      <c r="AA1622" s="42" t="s">
        <v>1349</v>
      </c>
      <c r="AB1622" s="29" t="s">
        <v>258</v>
      </c>
      <c r="AC1622" s="29" t="s">
        <v>258</v>
      </c>
      <c r="AD1622" s="29" t="s">
        <v>265</v>
      </c>
      <c r="AE1622" s="29" t="s">
        <v>1353</v>
      </c>
      <c r="AF1622" s="29" t="s">
        <v>1368</v>
      </c>
      <c r="AG1622" s="183" t="s">
        <v>1369</v>
      </c>
      <c r="AH1622" s="29" t="s">
        <v>1413</v>
      </c>
      <c r="AI1622" s="29" t="s">
        <v>1357</v>
      </c>
      <c r="AJ1622" s="29" t="s">
        <v>258</v>
      </c>
      <c r="AK1622" s="29" t="s">
        <v>258</v>
      </c>
      <c r="AL1622" s="29" t="s">
        <v>13326</v>
      </c>
    </row>
    <row r="1623" spans="1:38" x14ac:dyDescent="0.2">
      <c r="A1623" s="35" t="s">
        <v>16</v>
      </c>
      <c r="B1623" s="36">
        <v>6057</v>
      </c>
      <c r="C1623" s="36"/>
      <c r="D1623" s="36" t="s">
        <v>1349</v>
      </c>
      <c r="E1623" s="37" t="s">
        <v>3410</v>
      </c>
      <c r="F1623" s="38" t="s">
        <v>1269</v>
      </c>
      <c r="G1623" s="38" t="s">
        <v>1271</v>
      </c>
      <c r="H1623" s="35" t="s">
        <v>1440</v>
      </c>
      <c r="I1623" s="35"/>
      <c r="J1623" s="29" t="s">
        <v>1371</v>
      </c>
      <c r="K1623" s="29" t="s">
        <v>1371</v>
      </c>
      <c r="L1623" s="29" t="s">
        <v>1384</v>
      </c>
      <c r="M1623" s="39">
        <v>94.096531252917586</v>
      </c>
      <c r="N1623" s="39">
        <v>470.16062970568106</v>
      </c>
      <c r="O1623" s="29">
        <v>44197</v>
      </c>
      <c r="P1623" s="29">
        <v>46022</v>
      </c>
      <c r="Q1623" s="40">
        <v>4.9965776999999996</v>
      </c>
      <c r="R1623" s="39">
        <v>93.980629705681039</v>
      </c>
      <c r="S1623" s="39">
        <v>93.980629705681039</v>
      </c>
      <c r="T1623" s="39">
        <v>93.980629705681039</v>
      </c>
      <c r="U1623" s="39">
        <v>94.238110882956875</v>
      </c>
      <c r="V1623" s="39">
        <v>93.980629705681039</v>
      </c>
      <c r="W1623" s="29" t="s">
        <v>265</v>
      </c>
      <c r="X1623" s="29" t="s">
        <v>11773</v>
      </c>
      <c r="Y1623" s="29">
        <v>45265</v>
      </c>
      <c r="Z1623" s="41" t="s">
        <v>11760</v>
      </c>
      <c r="AA1623" s="42" t="s">
        <v>1349</v>
      </c>
      <c r="AB1623" s="29" t="s">
        <v>258</v>
      </c>
      <c r="AC1623" s="29" t="s">
        <v>258</v>
      </c>
      <c r="AD1623" s="29" t="s">
        <v>265</v>
      </c>
      <c r="AE1623" s="29" t="s">
        <v>1353</v>
      </c>
      <c r="AF1623" s="29" t="s">
        <v>1368</v>
      </c>
      <c r="AG1623" s="183" t="s">
        <v>1369</v>
      </c>
      <c r="AH1623" s="29" t="s">
        <v>1356</v>
      </c>
      <c r="AI1623" s="29" t="s">
        <v>1357</v>
      </c>
      <c r="AJ1623" s="29" t="s">
        <v>258</v>
      </c>
      <c r="AK1623" s="29" t="s">
        <v>258</v>
      </c>
      <c r="AL1623" s="29" t="s">
        <v>13327</v>
      </c>
    </row>
    <row r="1624" spans="1:38" x14ac:dyDescent="0.2">
      <c r="A1624" s="35" t="s">
        <v>16</v>
      </c>
      <c r="B1624" s="36">
        <v>6061</v>
      </c>
      <c r="C1624" s="36"/>
      <c r="D1624" s="36" t="s">
        <v>1349</v>
      </c>
      <c r="E1624" s="37" t="s">
        <v>3411</v>
      </c>
      <c r="F1624" s="38" t="s">
        <v>1269</v>
      </c>
      <c r="G1624" s="38" t="s">
        <v>1445</v>
      </c>
      <c r="H1624" s="35" t="s">
        <v>12095</v>
      </c>
      <c r="I1624" s="35"/>
      <c r="J1624" s="29" t="s">
        <v>484</v>
      </c>
      <c r="K1624" s="29" t="s">
        <v>1365</v>
      </c>
      <c r="L1624" s="29" t="s">
        <v>1384</v>
      </c>
      <c r="M1624" s="39">
        <v>233.6990448659929</v>
      </c>
      <c r="N1624" s="39">
        <v>174.03460369609854</v>
      </c>
      <c r="O1624" s="29">
        <v>44197</v>
      </c>
      <c r="P1624" s="29">
        <v>44469</v>
      </c>
      <c r="Q1624" s="40">
        <v>0.74469540000000001</v>
      </c>
      <c r="R1624" s="39">
        <v>174.03460369609854</v>
      </c>
      <c r="S1624" s="39">
        <v>0</v>
      </c>
      <c r="T1624" s="39">
        <v>0</v>
      </c>
      <c r="U1624" s="39">
        <v>0</v>
      </c>
      <c r="V1624" s="39">
        <v>0</v>
      </c>
      <c r="W1624" s="29" t="s">
        <v>1357</v>
      </c>
      <c r="X1624" s="29" t="s">
        <v>258</v>
      </c>
      <c r="Y1624" s="29" t="s">
        <v>1349</v>
      </c>
      <c r="Z1624" s="41" t="s">
        <v>1349</v>
      </c>
      <c r="AA1624" s="42" t="s">
        <v>1349</v>
      </c>
      <c r="AB1624" s="29" t="s">
        <v>258</v>
      </c>
      <c r="AC1624" s="29" t="s">
        <v>258</v>
      </c>
      <c r="AD1624" s="29" t="s">
        <v>265</v>
      </c>
      <c r="AE1624" s="29" t="s">
        <v>1353</v>
      </c>
      <c r="AF1624" s="29" t="s">
        <v>1368</v>
      </c>
      <c r="AG1624" s="183" t="s">
        <v>1369</v>
      </c>
      <c r="AH1624" s="29" t="s">
        <v>1356</v>
      </c>
      <c r="AI1624" s="29" t="s">
        <v>1357</v>
      </c>
      <c r="AJ1624" s="29" t="s">
        <v>258</v>
      </c>
      <c r="AK1624" s="29" t="s">
        <v>258</v>
      </c>
      <c r="AL1624" s="29" t="s">
        <v>13326</v>
      </c>
    </row>
    <row r="1625" spans="1:38" x14ac:dyDescent="0.2">
      <c r="A1625" s="35" t="s">
        <v>16</v>
      </c>
      <c r="B1625" s="36">
        <v>6062</v>
      </c>
      <c r="C1625" s="36"/>
      <c r="D1625" s="36" t="s">
        <v>1349</v>
      </c>
      <c r="E1625" s="37" t="s">
        <v>3412</v>
      </c>
      <c r="F1625" s="38" t="s">
        <v>1269</v>
      </c>
      <c r="G1625" s="38" t="s">
        <v>1271</v>
      </c>
      <c r="H1625" s="35" t="s">
        <v>1440</v>
      </c>
      <c r="I1625" s="35"/>
      <c r="J1625" s="29" t="s">
        <v>484</v>
      </c>
      <c r="K1625" s="29" t="s">
        <v>1551</v>
      </c>
      <c r="L1625" s="29" t="s">
        <v>1384</v>
      </c>
      <c r="M1625" s="39">
        <v>59.758726414075774</v>
      </c>
      <c r="N1625" s="39">
        <v>298.58911978097194</v>
      </c>
      <c r="O1625" s="29">
        <v>44197</v>
      </c>
      <c r="P1625" s="29">
        <v>46022</v>
      </c>
      <c r="Q1625" s="40">
        <v>4.9965776999999996</v>
      </c>
      <c r="R1625" s="39">
        <v>59.685119780971938</v>
      </c>
      <c r="S1625" s="39">
        <v>59.685119780971938</v>
      </c>
      <c r="T1625" s="39">
        <v>59.685119780971938</v>
      </c>
      <c r="U1625" s="39">
        <v>59.848640657084189</v>
      </c>
      <c r="V1625" s="39">
        <v>59.685119780971938</v>
      </c>
      <c r="W1625" s="29" t="s">
        <v>1357</v>
      </c>
      <c r="X1625" s="29" t="s">
        <v>258</v>
      </c>
      <c r="Y1625" s="29" t="s">
        <v>1349</v>
      </c>
      <c r="Z1625" s="41" t="s">
        <v>1349</v>
      </c>
      <c r="AA1625" s="42" t="s">
        <v>1349</v>
      </c>
      <c r="AB1625" s="29" t="s">
        <v>258</v>
      </c>
      <c r="AC1625" s="29" t="s">
        <v>258</v>
      </c>
      <c r="AD1625" s="29" t="s">
        <v>265</v>
      </c>
      <c r="AE1625" s="29" t="s">
        <v>1353</v>
      </c>
      <c r="AF1625" s="29" t="s">
        <v>1368</v>
      </c>
      <c r="AG1625" s="183" t="s">
        <v>1369</v>
      </c>
      <c r="AH1625" s="29" t="s">
        <v>1356</v>
      </c>
      <c r="AI1625" s="29" t="s">
        <v>1357</v>
      </c>
      <c r="AJ1625" s="29" t="s">
        <v>258</v>
      </c>
      <c r="AK1625" s="29" t="s">
        <v>258</v>
      </c>
      <c r="AL1625" s="29" t="s">
        <v>13326</v>
      </c>
    </row>
    <row r="1626" spans="1:38" x14ac:dyDescent="0.2">
      <c r="A1626" s="35" t="s">
        <v>16</v>
      </c>
      <c r="B1626" s="36">
        <v>6072</v>
      </c>
      <c r="C1626" s="36"/>
      <c r="D1626" s="36" t="s">
        <v>1349</v>
      </c>
      <c r="E1626" s="37" t="s">
        <v>3413</v>
      </c>
      <c r="F1626" s="38" t="s">
        <v>1269</v>
      </c>
      <c r="G1626" s="38" t="s">
        <v>1273</v>
      </c>
      <c r="H1626" s="35" t="s">
        <v>1393</v>
      </c>
      <c r="I1626" s="35"/>
      <c r="J1626" s="29" t="s">
        <v>1405</v>
      </c>
      <c r="K1626" s="29" t="s">
        <v>1416</v>
      </c>
      <c r="L1626" s="29" t="s">
        <v>1394</v>
      </c>
      <c r="M1626" s="39">
        <v>70.823970750090879</v>
      </c>
      <c r="N1626" s="39">
        <v>97.922255989048594</v>
      </c>
      <c r="O1626" s="29">
        <v>44197</v>
      </c>
      <c r="P1626" s="29">
        <v>44702</v>
      </c>
      <c r="Q1626" s="40">
        <v>1.3826145999999999</v>
      </c>
      <c r="R1626" s="39">
        <v>70.635619438740591</v>
      </c>
      <c r="S1626" s="39">
        <v>27.286636550308007</v>
      </c>
      <c r="T1626" s="39">
        <v>0</v>
      </c>
      <c r="U1626" s="39">
        <v>0</v>
      </c>
      <c r="V1626" s="39">
        <v>0</v>
      </c>
      <c r="W1626" s="29" t="s">
        <v>1357</v>
      </c>
      <c r="X1626" s="29" t="s">
        <v>258</v>
      </c>
      <c r="Y1626" s="29" t="s">
        <v>1349</v>
      </c>
      <c r="Z1626" s="41" t="s">
        <v>1349</v>
      </c>
      <c r="AA1626" s="42" t="s">
        <v>1349</v>
      </c>
      <c r="AB1626" s="29" t="s">
        <v>258</v>
      </c>
      <c r="AC1626" s="29" t="s">
        <v>258</v>
      </c>
      <c r="AD1626" s="29" t="s">
        <v>265</v>
      </c>
      <c r="AE1626" s="29" t="s">
        <v>1367</v>
      </c>
      <c r="AF1626" s="29" t="s">
        <v>1368</v>
      </c>
      <c r="AG1626" s="183" t="s">
        <v>1369</v>
      </c>
      <c r="AH1626" s="29" t="s">
        <v>1413</v>
      </c>
      <c r="AI1626" s="29" t="s">
        <v>1357</v>
      </c>
      <c r="AJ1626" s="29" t="s">
        <v>258</v>
      </c>
      <c r="AK1626" s="29" t="s">
        <v>258</v>
      </c>
      <c r="AL1626" s="29" t="s">
        <v>13326</v>
      </c>
    </row>
    <row r="1627" spans="1:38" x14ac:dyDescent="0.2">
      <c r="A1627" s="35" t="s">
        <v>16</v>
      </c>
      <c r="B1627" s="36">
        <v>6073</v>
      </c>
      <c r="C1627" s="36"/>
      <c r="D1627" s="36" t="s">
        <v>1349</v>
      </c>
      <c r="E1627" s="37" t="s">
        <v>3414</v>
      </c>
      <c r="F1627" s="38" t="s">
        <v>1269</v>
      </c>
      <c r="G1627" s="38" t="s">
        <v>1271</v>
      </c>
      <c r="H1627" s="35" t="s">
        <v>1440</v>
      </c>
      <c r="I1627" s="35"/>
      <c r="J1627" s="29" t="s">
        <v>322</v>
      </c>
      <c r="K1627" s="29" t="s">
        <v>336</v>
      </c>
      <c r="L1627" s="29" t="s">
        <v>1402</v>
      </c>
      <c r="M1627" s="39">
        <v>78.500204398632675</v>
      </c>
      <c r="N1627" s="39">
        <v>121.86068720054757</v>
      </c>
      <c r="O1627" s="29">
        <v>44197</v>
      </c>
      <c r="P1627" s="29">
        <v>44764</v>
      </c>
      <c r="Q1627" s="40">
        <v>1.5523613999999999</v>
      </c>
      <c r="R1627" s="39">
        <v>78.308364134154687</v>
      </c>
      <c r="S1627" s="39">
        <v>43.55232306639288</v>
      </c>
      <c r="T1627" s="39">
        <v>0</v>
      </c>
      <c r="U1627" s="39">
        <v>0</v>
      </c>
      <c r="V1627" s="39">
        <v>0</v>
      </c>
      <c r="W1627" s="29" t="s">
        <v>1357</v>
      </c>
      <c r="X1627" s="29" t="s">
        <v>258</v>
      </c>
      <c r="Y1627" s="29" t="s">
        <v>1349</v>
      </c>
      <c r="Z1627" s="41" t="s">
        <v>1349</v>
      </c>
      <c r="AA1627" s="42" t="s">
        <v>1349</v>
      </c>
      <c r="AB1627" s="29" t="s">
        <v>258</v>
      </c>
      <c r="AC1627" s="29" t="s">
        <v>258</v>
      </c>
      <c r="AD1627" s="29" t="s">
        <v>265</v>
      </c>
      <c r="AE1627" s="29" t="s">
        <v>1353</v>
      </c>
      <c r="AF1627" s="29" t="s">
        <v>1361</v>
      </c>
      <c r="AG1627" s="183" t="s">
        <v>1362</v>
      </c>
      <c r="AH1627" s="29" t="s">
        <v>1413</v>
      </c>
      <c r="AI1627" s="29" t="s">
        <v>1357</v>
      </c>
      <c r="AJ1627" s="29" t="s">
        <v>258</v>
      </c>
      <c r="AK1627" s="29" t="s">
        <v>258</v>
      </c>
      <c r="AL1627" s="29" t="s">
        <v>13326</v>
      </c>
    </row>
    <row r="1628" spans="1:38" x14ac:dyDescent="0.2">
      <c r="A1628" s="35" t="s">
        <v>16</v>
      </c>
      <c r="B1628" s="36">
        <v>6083</v>
      </c>
      <c r="C1628" s="36"/>
      <c r="D1628" s="36" t="s">
        <v>1349</v>
      </c>
      <c r="E1628" s="37" t="s">
        <v>3415</v>
      </c>
      <c r="F1628" s="38" t="s">
        <v>1262</v>
      </c>
      <c r="G1628" s="38" t="s">
        <v>1488</v>
      </c>
      <c r="H1628" s="35" t="s">
        <v>1489</v>
      </c>
      <c r="I1628" s="35"/>
      <c r="J1628" s="29" t="s">
        <v>1387</v>
      </c>
      <c r="K1628" s="29" t="s">
        <v>1457</v>
      </c>
      <c r="L1628" s="29" t="s">
        <v>3010</v>
      </c>
      <c r="M1628" s="39">
        <v>348.85879057177669</v>
      </c>
      <c r="N1628" s="39">
        <v>461.32455030800821</v>
      </c>
      <c r="O1628" s="29">
        <v>44197</v>
      </c>
      <c r="P1628" s="29">
        <v>44680</v>
      </c>
      <c r="Q1628" s="40">
        <v>1.3223819000000001</v>
      </c>
      <c r="R1628" s="39">
        <v>347.89971252566733</v>
      </c>
      <c r="S1628" s="39">
        <v>113.42483778234086</v>
      </c>
      <c r="T1628" s="39">
        <v>0</v>
      </c>
      <c r="U1628" s="39">
        <v>0</v>
      </c>
      <c r="V1628" s="39">
        <v>0</v>
      </c>
      <c r="W1628" s="29" t="s">
        <v>265</v>
      </c>
      <c r="X1628" s="29" t="s">
        <v>11773</v>
      </c>
      <c r="Y1628" s="29">
        <v>45268</v>
      </c>
      <c r="Z1628" s="41" t="s">
        <v>11760</v>
      </c>
      <c r="AA1628" s="42" t="s">
        <v>1349</v>
      </c>
      <c r="AB1628" s="29" t="s">
        <v>258</v>
      </c>
      <c r="AC1628" s="29" t="s">
        <v>258</v>
      </c>
      <c r="AD1628" s="29" t="s">
        <v>258</v>
      </c>
      <c r="AE1628" s="29" t="s">
        <v>1353</v>
      </c>
      <c r="AF1628" s="29" t="s">
        <v>1390</v>
      </c>
      <c r="AG1628" s="183" t="s">
        <v>1391</v>
      </c>
      <c r="AH1628" s="29" t="s">
        <v>1413</v>
      </c>
      <c r="AI1628" s="29" t="s">
        <v>1357</v>
      </c>
      <c r="AJ1628" s="29" t="s">
        <v>258</v>
      </c>
      <c r="AK1628" s="29" t="s">
        <v>258</v>
      </c>
      <c r="AL1628" s="29" t="s">
        <v>13327</v>
      </c>
    </row>
    <row r="1629" spans="1:38" x14ac:dyDescent="0.2">
      <c r="A1629" s="35" t="s">
        <v>16</v>
      </c>
      <c r="B1629" s="36">
        <v>6084</v>
      </c>
      <c r="C1629" s="36"/>
      <c r="D1629" s="36" t="s">
        <v>1349</v>
      </c>
      <c r="E1629" s="37" t="s">
        <v>3416</v>
      </c>
      <c r="F1629" s="38" t="s">
        <v>1269</v>
      </c>
      <c r="G1629" s="38" t="s">
        <v>1271</v>
      </c>
      <c r="H1629" s="35" t="s">
        <v>1440</v>
      </c>
      <c r="I1629" s="35"/>
      <c r="J1629" s="29" t="s">
        <v>1371</v>
      </c>
      <c r="K1629" s="29" t="s">
        <v>1371</v>
      </c>
      <c r="L1629" s="29" t="s">
        <v>1384</v>
      </c>
      <c r="M1629" s="39">
        <v>75.476334042892645</v>
      </c>
      <c r="N1629" s="39">
        <v>377.12336755646822</v>
      </c>
      <c r="O1629" s="29">
        <v>44197</v>
      </c>
      <c r="P1629" s="29">
        <v>46022</v>
      </c>
      <c r="Q1629" s="40">
        <v>4.9965776999999996</v>
      </c>
      <c r="R1629" s="39">
        <v>75.383367556468173</v>
      </c>
      <c r="S1629" s="39">
        <v>75.383367556468173</v>
      </c>
      <c r="T1629" s="39">
        <v>75.383367556468173</v>
      </c>
      <c r="U1629" s="39">
        <v>75.589897330595477</v>
      </c>
      <c r="V1629" s="39">
        <v>75.383367556468173</v>
      </c>
      <c r="W1629" s="29" t="s">
        <v>265</v>
      </c>
      <c r="X1629" s="29" t="s">
        <v>11773</v>
      </c>
      <c r="Y1629" s="29">
        <v>45265</v>
      </c>
      <c r="Z1629" s="41" t="s">
        <v>11760</v>
      </c>
      <c r="AA1629" s="42" t="s">
        <v>1349</v>
      </c>
      <c r="AB1629" s="29" t="s">
        <v>258</v>
      </c>
      <c r="AC1629" s="29" t="s">
        <v>258</v>
      </c>
      <c r="AD1629" s="29" t="s">
        <v>265</v>
      </c>
      <c r="AE1629" s="29" t="s">
        <v>1353</v>
      </c>
      <c r="AF1629" s="29" t="s">
        <v>1368</v>
      </c>
      <c r="AG1629" s="183" t="s">
        <v>1369</v>
      </c>
      <c r="AH1629" s="29" t="s">
        <v>1356</v>
      </c>
      <c r="AI1629" s="29" t="s">
        <v>1357</v>
      </c>
      <c r="AJ1629" s="29" t="s">
        <v>258</v>
      </c>
      <c r="AK1629" s="29" t="s">
        <v>258</v>
      </c>
      <c r="AL1629" s="29" t="s">
        <v>13327</v>
      </c>
    </row>
    <row r="1630" spans="1:38" x14ac:dyDescent="0.2">
      <c r="A1630" s="35" t="s">
        <v>16</v>
      </c>
      <c r="B1630" s="36">
        <v>6085</v>
      </c>
      <c r="C1630" s="36"/>
      <c r="D1630" s="36" t="s">
        <v>1349</v>
      </c>
      <c r="E1630" s="37" t="s">
        <v>3417</v>
      </c>
      <c r="F1630" s="38" t="s">
        <v>1269</v>
      </c>
      <c r="G1630" s="38" t="s">
        <v>1273</v>
      </c>
      <c r="H1630" s="35" t="s">
        <v>453</v>
      </c>
      <c r="I1630" s="35"/>
      <c r="J1630" s="29" t="s">
        <v>359</v>
      </c>
      <c r="K1630" s="29" t="s">
        <v>2628</v>
      </c>
      <c r="L1630" s="29" t="s">
        <v>2147</v>
      </c>
      <c r="M1630" s="39">
        <v>40.141941093724448</v>
      </c>
      <c r="N1630" s="39">
        <v>116.16709650924025</v>
      </c>
      <c r="O1630" s="29">
        <v>44197</v>
      </c>
      <c r="P1630" s="29">
        <v>45254</v>
      </c>
      <c r="Q1630" s="40">
        <v>2.8939083000000001</v>
      </c>
      <c r="R1630" s="39">
        <v>40.076550308008215</v>
      </c>
      <c r="S1630" s="39">
        <v>40.076550308008215</v>
      </c>
      <c r="T1630" s="39">
        <v>36.013995893223822</v>
      </c>
      <c r="U1630" s="39">
        <v>0</v>
      </c>
      <c r="V1630" s="39">
        <v>0</v>
      </c>
      <c r="W1630" s="29" t="s">
        <v>265</v>
      </c>
      <c r="X1630" s="29" t="s">
        <v>11773</v>
      </c>
      <c r="Y1630" s="29">
        <v>45253</v>
      </c>
      <c r="Z1630" s="41" t="s">
        <v>11759</v>
      </c>
      <c r="AA1630" s="42" t="s">
        <v>1349</v>
      </c>
      <c r="AB1630" s="29" t="s">
        <v>258</v>
      </c>
      <c r="AC1630" s="29" t="s">
        <v>258</v>
      </c>
      <c r="AD1630" s="29" t="s">
        <v>258</v>
      </c>
      <c r="AE1630" s="29" t="s">
        <v>1367</v>
      </c>
      <c r="AF1630" s="29" t="s">
        <v>1462</v>
      </c>
      <c r="AG1630" s="183" t="s">
        <v>1463</v>
      </c>
      <c r="AH1630" s="29" t="s">
        <v>1413</v>
      </c>
      <c r="AI1630" s="29" t="s">
        <v>265</v>
      </c>
      <c r="AJ1630" s="29" t="s">
        <v>265</v>
      </c>
      <c r="AK1630" s="29" t="s">
        <v>258</v>
      </c>
      <c r="AL1630" s="29" t="s">
        <v>12221</v>
      </c>
    </row>
    <row r="1631" spans="1:38" x14ac:dyDescent="0.2">
      <c r="A1631" s="35" t="s">
        <v>16</v>
      </c>
      <c r="B1631" s="36">
        <v>6086</v>
      </c>
      <c r="C1631" s="36"/>
      <c r="D1631" s="36" t="s">
        <v>1349</v>
      </c>
      <c r="E1631" s="37" t="s">
        <v>3418</v>
      </c>
      <c r="F1631" s="38" t="s">
        <v>1269</v>
      </c>
      <c r="G1631" s="38" t="s">
        <v>1271</v>
      </c>
      <c r="H1631" s="35" t="s">
        <v>1440</v>
      </c>
      <c r="I1631" s="35"/>
      <c r="J1631" s="29" t="s">
        <v>1371</v>
      </c>
      <c r="K1631" s="29" t="s">
        <v>1371</v>
      </c>
      <c r="L1631" s="29" t="s">
        <v>1384</v>
      </c>
      <c r="M1631" s="39">
        <v>75.706460069668893</v>
      </c>
      <c r="N1631" s="39">
        <v>378.27321013004797</v>
      </c>
      <c r="O1631" s="29">
        <v>44197</v>
      </c>
      <c r="P1631" s="29">
        <v>46022</v>
      </c>
      <c r="Q1631" s="40">
        <v>4.9965776999999996</v>
      </c>
      <c r="R1631" s="39">
        <v>75.613210130047918</v>
      </c>
      <c r="S1631" s="39">
        <v>75.613210130047918</v>
      </c>
      <c r="T1631" s="39">
        <v>75.613210130047918</v>
      </c>
      <c r="U1631" s="39">
        <v>75.820369609856272</v>
      </c>
      <c r="V1631" s="39">
        <v>75.613210130047918</v>
      </c>
      <c r="W1631" s="29" t="s">
        <v>265</v>
      </c>
      <c r="X1631" s="29" t="s">
        <v>11773</v>
      </c>
      <c r="Y1631" s="29">
        <v>45272</v>
      </c>
      <c r="Z1631" s="41" t="s">
        <v>11760</v>
      </c>
      <c r="AA1631" s="42" t="s">
        <v>1349</v>
      </c>
      <c r="AB1631" s="29" t="s">
        <v>258</v>
      </c>
      <c r="AC1631" s="29" t="s">
        <v>258</v>
      </c>
      <c r="AD1631" s="29" t="s">
        <v>265</v>
      </c>
      <c r="AE1631" s="29" t="s">
        <v>1353</v>
      </c>
      <c r="AF1631" s="29" t="s">
        <v>1368</v>
      </c>
      <c r="AG1631" s="183" t="s">
        <v>1369</v>
      </c>
      <c r="AH1631" s="29" t="s">
        <v>1356</v>
      </c>
      <c r="AI1631" s="29" t="s">
        <v>1357</v>
      </c>
      <c r="AJ1631" s="29" t="s">
        <v>258</v>
      </c>
      <c r="AK1631" s="29" t="s">
        <v>258</v>
      </c>
      <c r="AL1631" s="29" t="s">
        <v>13327</v>
      </c>
    </row>
    <row r="1632" spans="1:38" x14ac:dyDescent="0.2">
      <c r="A1632" s="35" t="s">
        <v>16</v>
      </c>
      <c r="B1632" s="36">
        <v>6089</v>
      </c>
      <c r="C1632" s="36"/>
      <c r="D1632" s="36" t="s">
        <v>1349</v>
      </c>
      <c r="E1632" s="37" t="s">
        <v>3419</v>
      </c>
      <c r="F1632" s="38" t="s">
        <v>1269</v>
      </c>
      <c r="G1632" s="38" t="s">
        <v>1271</v>
      </c>
      <c r="H1632" s="35" t="s">
        <v>1440</v>
      </c>
      <c r="I1632" s="35"/>
      <c r="J1632" s="29" t="s">
        <v>1371</v>
      </c>
      <c r="K1632" s="29" t="s">
        <v>1371</v>
      </c>
      <c r="L1632" s="29" t="s">
        <v>1384</v>
      </c>
      <c r="M1632" s="39">
        <v>74.912025003319613</v>
      </c>
      <c r="N1632" s="39">
        <v>374.30375359342918</v>
      </c>
      <c r="O1632" s="29">
        <v>44197</v>
      </c>
      <c r="P1632" s="29">
        <v>46022</v>
      </c>
      <c r="Q1632" s="40">
        <v>4.9965776999999996</v>
      </c>
      <c r="R1632" s="39">
        <v>74.819753593429155</v>
      </c>
      <c r="S1632" s="39">
        <v>74.819753593429155</v>
      </c>
      <c r="T1632" s="39">
        <v>74.819753593429155</v>
      </c>
      <c r="U1632" s="39">
        <v>75.024739219712515</v>
      </c>
      <c r="V1632" s="39">
        <v>74.819753593429155</v>
      </c>
      <c r="W1632" s="29" t="s">
        <v>265</v>
      </c>
      <c r="X1632" s="29" t="s">
        <v>11773</v>
      </c>
      <c r="Y1632" s="29">
        <v>45285</v>
      </c>
      <c r="Z1632" s="41" t="s">
        <v>11760</v>
      </c>
      <c r="AA1632" s="42" t="s">
        <v>1349</v>
      </c>
      <c r="AB1632" s="29" t="s">
        <v>258</v>
      </c>
      <c r="AC1632" s="29" t="s">
        <v>258</v>
      </c>
      <c r="AD1632" s="29" t="s">
        <v>265</v>
      </c>
      <c r="AE1632" s="29" t="s">
        <v>1353</v>
      </c>
      <c r="AF1632" s="29" t="s">
        <v>1368</v>
      </c>
      <c r="AG1632" s="183" t="s">
        <v>1369</v>
      </c>
      <c r="AH1632" s="29" t="s">
        <v>1356</v>
      </c>
      <c r="AI1632" s="29" t="s">
        <v>1357</v>
      </c>
      <c r="AJ1632" s="29" t="s">
        <v>258</v>
      </c>
      <c r="AK1632" s="29" t="s">
        <v>258</v>
      </c>
      <c r="AL1632" s="29" t="s">
        <v>13327</v>
      </c>
    </row>
    <row r="1633" spans="1:38" x14ac:dyDescent="0.2">
      <c r="A1633" s="35" t="s">
        <v>16</v>
      </c>
      <c r="B1633" s="36">
        <v>6090</v>
      </c>
      <c r="C1633" s="36"/>
      <c r="D1633" s="36" t="s">
        <v>1349</v>
      </c>
      <c r="E1633" s="37" t="s">
        <v>3420</v>
      </c>
      <c r="F1633" s="38" t="s">
        <v>1269</v>
      </c>
      <c r="G1633" s="38" t="s">
        <v>1271</v>
      </c>
      <c r="H1633" s="35" t="s">
        <v>1440</v>
      </c>
      <c r="I1633" s="35"/>
      <c r="J1633" s="29" t="s">
        <v>1371</v>
      </c>
      <c r="K1633" s="29" t="s">
        <v>1371</v>
      </c>
      <c r="L1633" s="29" t="s">
        <v>1384</v>
      </c>
      <c r="M1633" s="39">
        <v>60.982396547759841</v>
      </c>
      <c r="N1633" s="39">
        <v>304.70328268309379</v>
      </c>
      <c r="O1633" s="29">
        <v>44197</v>
      </c>
      <c r="P1633" s="29">
        <v>46022</v>
      </c>
      <c r="Q1633" s="40">
        <v>4.9965776999999996</v>
      </c>
      <c r="R1633" s="39">
        <v>60.907282683093769</v>
      </c>
      <c r="S1633" s="39">
        <v>60.907282683093769</v>
      </c>
      <c r="T1633" s="39">
        <v>60.907282683093769</v>
      </c>
      <c r="U1633" s="39">
        <v>61.074151950718679</v>
      </c>
      <c r="V1633" s="39">
        <v>60.907282683093769</v>
      </c>
      <c r="W1633" s="29" t="s">
        <v>265</v>
      </c>
      <c r="X1633" s="29" t="s">
        <v>11773</v>
      </c>
      <c r="Y1633" s="29">
        <v>45272</v>
      </c>
      <c r="Z1633" s="41" t="s">
        <v>11760</v>
      </c>
      <c r="AA1633" s="42" t="s">
        <v>1349</v>
      </c>
      <c r="AB1633" s="29" t="s">
        <v>258</v>
      </c>
      <c r="AC1633" s="29" t="s">
        <v>258</v>
      </c>
      <c r="AD1633" s="29" t="s">
        <v>265</v>
      </c>
      <c r="AE1633" s="29" t="s">
        <v>1353</v>
      </c>
      <c r="AF1633" s="29" t="s">
        <v>1368</v>
      </c>
      <c r="AG1633" s="183" t="s">
        <v>1369</v>
      </c>
      <c r="AH1633" s="29" t="s">
        <v>1356</v>
      </c>
      <c r="AI1633" s="29" t="s">
        <v>1357</v>
      </c>
      <c r="AJ1633" s="29" t="s">
        <v>258</v>
      </c>
      <c r="AK1633" s="29" t="s">
        <v>258</v>
      </c>
      <c r="AL1633" s="29" t="s">
        <v>13327</v>
      </c>
    </row>
    <row r="1634" spans="1:38" x14ac:dyDescent="0.2">
      <c r="A1634" s="35" t="s">
        <v>16</v>
      </c>
      <c r="B1634" s="36">
        <v>6093</v>
      </c>
      <c r="C1634" s="36"/>
      <c r="D1634" s="36" t="s">
        <v>1349</v>
      </c>
      <c r="E1634" s="37" t="s">
        <v>3421</v>
      </c>
      <c r="F1634" s="38" t="s">
        <v>1269</v>
      </c>
      <c r="G1634" s="38" t="s">
        <v>1271</v>
      </c>
      <c r="H1634" s="35" t="s">
        <v>1440</v>
      </c>
      <c r="I1634" s="35"/>
      <c r="J1634" s="29" t="s">
        <v>1506</v>
      </c>
      <c r="K1634" s="29" t="s">
        <v>2146</v>
      </c>
      <c r="L1634" s="29" t="s">
        <v>2337</v>
      </c>
      <c r="M1634" s="39">
        <v>26.354669152995719</v>
      </c>
      <c r="N1634" s="39">
        <v>42.499383983572891</v>
      </c>
      <c r="O1634" s="29">
        <v>44197</v>
      </c>
      <c r="P1634" s="29">
        <v>44786</v>
      </c>
      <c r="Q1634" s="40">
        <v>1.6125940999999999</v>
      </c>
      <c r="R1634" s="39">
        <v>26.291991786447639</v>
      </c>
      <c r="S1634" s="39">
        <v>16.207392197125255</v>
      </c>
      <c r="T1634" s="39">
        <v>0</v>
      </c>
      <c r="U1634" s="39">
        <v>0</v>
      </c>
      <c r="V1634" s="39">
        <v>0</v>
      </c>
      <c r="W1634" s="29" t="s">
        <v>1357</v>
      </c>
      <c r="X1634" s="29" t="s">
        <v>258</v>
      </c>
      <c r="Y1634" s="29" t="s">
        <v>1349</v>
      </c>
      <c r="Z1634" s="41" t="s">
        <v>1349</v>
      </c>
      <c r="AA1634" s="42" t="s">
        <v>1349</v>
      </c>
      <c r="AB1634" s="29" t="s">
        <v>258</v>
      </c>
      <c r="AC1634" s="29" t="s">
        <v>258</v>
      </c>
      <c r="AD1634" s="29" t="s">
        <v>258</v>
      </c>
      <c r="AE1634" s="29" t="s">
        <v>1367</v>
      </c>
      <c r="AF1634" s="29" t="s">
        <v>1462</v>
      </c>
      <c r="AG1634" s="183" t="s">
        <v>1463</v>
      </c>
      <c r="AH1634" s="29" t="s">
        <v>1413</v>
      </c>
      <c r="AI1634" s="29" t="s">
        <v>1357</v>
      </c>
      <c r="AJ1634" s="29" t="s">
        <v>258</v>
      </c>
      <c r="AK1634" s="29" t="s">
        <v>258</v>
      </c>
      <c r="AL1634" s="29" t="s">
        <v>13326</v>
      </c>
    </row>
    <row r="1635" spans="1:38" x14ac:dyDescent="0.2">
      <c r="A1635" s="35" t="s">
        <v>17</v>
      </c>
      <c r="B1635" s="36">
        <v>6095</v>
      </c>
      <c r="C1635" s="36"/>
      <c r="D1635" s="36" t="s">
        <v>1349</v>
      </c>
      <c r="E1635" s="37" t="s">
        <v>3422</v>
      </c>
      <c r="F1635" s="38" t="s">
        <v>1269</v>
      </c>
      <c r="G1635" s="38" t="s">
        <v>1445</v>
      </c>
      <c r="H1635" s="35" t="s">
        <v>12095</v>
      </c>
      <c r="I1635" s="35" t="s">
        <v>1349</v>
      </c>
      <c r="J1635" s="29" t="s">
        <v>484</v>
      </c>
      <c r="K1635" s="29" t="s">
        <v>1365</v>
      </c>
      <c r="L1635" s="29" t="s">
        <v>1384</v>
      </c>
      <c r="M1635" s="39">
        <v>0</v>
      </c>
      <c r="N1635" s="39"/>
      <c r="O1635" s="29">
        <v>44197</v>
      </c>
      <c r="P1635" s="29">
        <v>46022</v>
      </c>
      <c r="Q1635" s="40">
        <v>4.9965776999999996</v>
      </c>
      <c r="R1635" s="39"/>
      <c r="S1635" s="39"/>
      <c r="T1635" s="39"/>
      <c r="U1635" s="39"/>
      <c r="V1635" s="39"/>
      <c r="W1635" s="29" t="s">
        <v>265</v>
      </c>
      <c r="X1635" s="29" t="s">
        <v>11773</v>
      </c>
      <c r="Y1635" s="29">
        <v>45236</v>
      </c>
      <c r="Z1635" s="41" t="s">
        <v>11759</v>
      </c>
      <c r="AA1635" s="42" t="s">
        <v>13332</v>
      </c>
      <c r="AB1635" s="29" t="s">
        <v>258</v>
      </c>
      <c r="AC1635" s="29" t="s">
        <v>258</v>
      </c>
      <c r="AD1635" s="29" t="s">
        <v>265</v>
      </c>
      <c r="AE1635" s="29" t="s">
        <v>1353</v>
      </c>
      <c r="AF1635" s="29" t="s">
        <v>1368</v>
      </c>
      <c r="AG1635" s="183" t="s">
        <v>1369</v>
      </c>
      <c r="AH1635" s="29" t="s">
        <v>1356</v>
      </c>
      <c r="AI1635" s="29" t="s">
        <v>1357</v>
      </c>
      <c r="AJ1635" s="29" t="s">
        <v>258</v>
      </c>
      <c r="AK1635" s="29" t="s">
        <v>258</v>
      </c>
      <c r="AL1635" s="29" t="s">
        <v>13327</v>
      </c>
    </row>
    <row r="1636" spans="1:38" x14ac:dyDescent="0.2">
      <c r="A1636" s="35" t="s">
        <v>18</v>
      </c>
      <c r="B1636" s="36">
        <v>6095</v>
      </c>
      <c r="C1636" s="36">
        <v>1</v>
      </c>
      <c r="D1636" s="36" t="s">
        <v>3423</v>
      </c>
      <c r="E1636" s="37" t="s">
        <v>3424</v>
      </c>
      <c r="F1636" s="38" t="s">
        <v>1269</v>
      </c>
      <c r="G1636" s="38" t="s">
        <v>1445</v>
      </c>
      <c r="H1636" s="35" t="s">
        <v>12095</v>
      </c>
      <c r="I1636" s="35"/>
      <c r="J1636" s="29" t="s">
        <v>484</v>
      </c>
      <c r="K1636" s="29" t="s">
        <v>1365</v>
      </c>
      <c r="L1636" s="29" t="s">
        <v>1384</v>
      </c>
      <c r="M1636" s="39">
        <v>8.0163901153530315</v>
      </c>
      <c r="N1636" s="39">
        <v>40.054516084873377</v>
      </c>
      <c r="O1636" s="29">
        <v>44197</v>
      </c>
      <c r="P1636" s="29">
        <v>46022</v>
      </c>
      <c r="Q1636" s="40">
        <v>4.9965776999999996</v>
      </c>
      <c r="R1636" s="39">
        <v>8.0065160848733754</v>
      </c>
      <c r="S1636" s="39">
        <v>8.0065160848733754</v>
      </c>
      <c r="T1636" s="39">
        <v>8.0065160848733754</v>
      </c>
      <c r="U1636" s="39">
        <v>8.0284517453798756</v>
      </c>
      <c r="V1636" s="39">
        <v>8.0065160848733754</v>
      </c>
      <c r="W1636" s="29" t="s">
        <v>265</v>
      </c>
      <c r="X1636" s="29" t="s">
        <v>11773</v>
      </c>
      <c r="Y1636" s="29">
        <v>45236</v>
      </c>
      <c r="Z1636" s="41" t="s">
        <v>11759</v>
      </c>
      <c r="AA1636" s="42" t="s">
        <v>1349</v>
      </c>
      <c r="AB1636" s="29" t="s">
        <v>258</v>
      </c>
      <c r="AC1636" s="29" t="s">
        <v>258</v>
      </c>
      <c r="AD1636" s="29" t="s">
        <v>265</v>
      </c>
      <c r="AE1636" s="29" t="s">
        <v>1353</v>
      </c>
      <c r="AF1636" s="29" t="s">
        <v>1368</v>
      </c>
      <c r="AG1636" s="183" t="s">
        <v>1369</v>
      </c>
      <c r="AH1636" s="29" t="s">
        <v>1356</v>
      </c>
      <c r="AI1636" s="29" t="s">
        <v>1357</v>
      </c>
      <c r="AJ1636" s="29" t="s">
        <v>258</v>
      </c>
      <c r="AK1636" s="29" t="s">
        <v>258</v>
      </c>
      <c r="AL1636" s="29" t="s">
        <v>13327</v>
      </c>
    </row>
    <row r="1637" spans="1:38" x14ac:dyDescent="0.2">
      <c r="A1637" s="35" t="s">
        <v>18</v>
      </c>
      <c r="B1637" s="36">
        <v>6095</v>
      </c>
      <c r="C1637" s="36">
        <v>3</v>
      </c>
      <c r="D1637" s="36" t="s">
        <v>3425</v>
      </c>
      <c r="E1637" s="37" t="s">
        <v>3426</v>
      </c>
      <c r="F1637" s="38" t="s">
        <v>1269</v>
      </c>
      <c r="G1637" s="38" t="s">
        <v>1445</v>
      </c>
      <c r="H1637" s="35" t="s">
        <v>12095</v>
      </c>
      <c r="I1637" s="35"/>
      <c r="J1637" s="29" t="s">
        <v>484</v>
      </c>
      <c r="K1637" s="29" t="s">
        <v>1365</v>
      </c>
      <c r="L1637" s="29" t="s">
        <v>1384</v>
      </c>
      <c r="M1637" s="39">
        <v>16.838094684210546</v>
      </c>
      <c r="N1637" s="39">
        <v>18.39397672826831</v>
      </c>
      <c r="O1637" s="29">
        <v>44197</v>
      </c>
      <c r="P1637" s="29">
        <v>44596</v>
      </c>
      <c r="Q1637" s="40">
        <v>1.0924024999999999</v>
      </c>
      <c r="R1637" s="39">
        <v>16.784503764544834</v>
      </c>
      <c r="S1637" s="39">
        <v>1.609472963723477</v>
      </c>
      <c r="T1637" s="39">
        <v>0</v>
      </c>
      <c r="U1637" s="39">
        <v>0</v>
      </c>
      <c r="V1637" s="39">
        <v>0</v>
      </c>
      <c r="W1637" s="29" t="s">
        <v>265</v>
      </c>
      <c r="X1637" s="29" t="s">
        <v>11773</v>
      </c>
      <c r="Y1637" s="29">
        <v>45236</v>
      </c>
      <c r="Z1637" s="41" t="s">
        <v>11759</v>
      </c>
      <c r="AA1637" s="42" t="s">
        <v>1349</v>
      </c>
      <c r="AB1637" s="29" t="s">
        <v>258</v>
      </c>
      <c r="AC1637" s="29" t="s">
        <v>258</v>
      </c>
      <c r="AD1637" s="29" t="s">
        <v>265</v>
      </c>
      <c r="AE1637" s="29" t="s">
        <v>1353</v>
      </c>
      <c r="AF1637" s="29" t="s">
        <v>1368</v>
      </c>
      <c r="AG1637" s="183" t="s">
        <v>1369</v>
      </c>
      <c r="AH1637" s="29" t="s">
        <v>1356</v>
      </c>
      <c r="AI1637" s="29" t="s">
        <v>1357</v>
      </c>
      <c r="AJ1637" s="29" t="s">
        <v>258</v>
      </c>
      <c r="AK1637" s="29" t="s">
        <v>258</v>
      </c>
      <c r="AL1637" s="29" t="s">
        <v>13327</v>
      </c>
    </row>
    <row r="1638" spans="1:38" x14ac:dyDescent="0.2">
      <c r="A1638" s="35" t="s">
        <v>18</v>
      </c>
      <c r="B1638" s="36">
        <v>6095</v>
      </c>
      <c r="C1638" s="36">
        <v>4</v>
      </c>
      <c r="D1638" s="36" t="s">
        <v>3427</v>
      </c>
      <c r="E1638" s="37" t="s">
        <v>3428</v>
      </c>
      <c r="F1638" s="38" t="s">
        <v>1269</v>
      </c>
      <c r="G1638" s="38" t="s">
        <v>1445</v>
      </c>
      <c r="H1638" s="35" t="s">
        <v>12095</v>
      </c>
      <c r="I1638" s="35"/>
      <c r="J1638" s="29" t="s">
        <v>484</v>
      </c>
      <c r="K1638" s="29" t="s">
        <v>1365</v>
      </c>
      <c r="L1638" s="29" t="s">
        <v>1384</v>
      </c>
      <c r="M1638" s="39">
        <v>19.455704238586449</v>
      </c>
      <c r="N1638" s="39">
        <v>27.432410677618069</v>
      </c>
      <c r="O1638" s="29">
        <v>44197</v>
      </c>
      <c r="P1638" s="29">
        <v>44712</v>
      </c>
      <c r="Q1638" s="40">
        <v>1.4099931999999999</v>
      </c>
      <c r="R1638" s="39">
        <v>19.404709103353866</v>
      </c>
      <c r="S1638" s="39">
        <v>8.0277015742642028</v>
      </c>
      <c r="T1638" s="39">
        <v>0</v>
      </c>
      <c r="U1638" s="39">
        <v>0</v>
      </c>
      <c r="V1638" s="39">
        <v>0</v>
      </c>
      <c r="W1638" s="29" t="s">
        <v>265</v>
      </c>
      <c r="X1638" s="29" t="s">
        <v>11773</v>
      </c>
      <c r="Y1638" s="29">
        <v>45236</v>
      </c>
      <c r="Z1638" s="41" t="s">
        <v>11759</v>
      </c>
      <c r="AA1638" s="42" t="s">
        <v>1349</v>
      </c>
      <c r="AB1638" s="29" t="s">
        <v>258</v>
      </c>
      <c r="AC1638" s="29" t="s">
        <v>258</v>
      </c>
      <c r="AD1638" s="29" t="s">
        <v>265</v>
      </c>
      <c r="AE1638" s="29" t="s">
        <v>1353</v>
      </c>
      <c r="AF1638" s="29" t="s">
        <v>1368</v>
      </c>
      <c r="AG1638" s="183" t="s">
        <v>1369</v>
      </c>
      <c r="AH1638" s="29" t="s">
        <v>1356</v>
      </c>
      <c r="AI1638" s="29" t="s">
        <v>1357</v>
      </c>
      <c r="AJ1638" s="29" t="s">
        <v>258</v>
      </c>
      <c r="AK1638" s="29" t="s">
        <v>258</v>
      </c>
      <c r="AL1638" s="29" t="s">
        <v>13327</v>
      </c>
    </row>
    <row r="1639" spans="1:38" x14ac:dyDescent="0.2">
      <c r="A1639" s="35" t="s">
        <v>18</v>
      </c>
      <c r="B1639" s="36">
        <v>6095</v>
      </c>
      <c r="C1639" s="36">
        <v>5</v>
      </c>
      <c r="D1639" s="36" t="s">
        <v>3429</v>
      </c>
      <c r="E1639" s="37" t="s">
        <v>3430</v>
      </c>
      <c r="F1639" s="38" t="s">
        <v>1269</v>
      </c>
      <c r="G1639" s="38" t="s">
        <v>1445</v>
      </c>
      <c r="H1639" s="35" t="s">
        <v>12095</v>
      </c>
      <c r="I1639" s="35"/>
      <c r="J1639" s="29" t="s">
        <v>484</v>
      </c>
      <c r="K1639" s="29" t="s">
        <v>1365</v>
      </c>
      <c r="L1639" s="29" t="s">
        <v>1384</v>
      </c>
      <c r="M1639" s="39">
        <v>32.796558185273987</v>
      </c>
      <c r="N1639" s="39">
        <v>46.242924024640658</v>
      </c>
      <c r="O1639" s="29">
        <v>44197</v>
      </c>
      <c r="P1639" s="29">
        <v>44712</v>
      </c>
      <c r="Q1639" s="40">
        <v>1.4099931999999999</v>
      </c>
      <c r="R1639" s="39">
        <v>32.710595482546204</v>
      </c>
      <c r="S1639" s="39">
        <v>13.532328542094456</v>
      </c>
      <c r="T1639" s="39">
        <v>0</v>
      </c>
      <c r="U1639" s="39">
        <v>0</v>
      </c>
      <c r="V1639" s="39">
        <v>0</v>
      </c>
      <c r="W1639" s="29" t="s">
        <v>265</v>
      </c>
      <c r="X1639" s="29" t="s">
        <v>11773</v>
      </c>
      <c r="Y1639" s="29">
        <v>45236</v>
      </c>
      <c r="Z1639" s="41" t="s">
        <v>11759</v>
      </c>
      <c r="AA1639" s="42" t="s">
        <v>1349</v>
      </c>
      <c r="AB1639" s="29" t="s">
        <v>258</v>
      </c>
      <c r="AC1639" s="29" t="s">
        <v>258</v>
      </c>
      <c r="AD1639" s="29" t="s">
        <v>265</v>
      </c>
      <c r="AE1639" s="29" t="s">
        <v>1353</v>
      </c>
      <c r="AF1639" s="29" t="s">
        <v>1368</v>
      </c>
      <c r="AG1639" s="183" t="s">
        <v>1369</v>
      </c>
      <c r="AH1639" s="29" t="s">
        <v>1356</v>
      </c>
      <c r="AI1639" s="29" t="s">
        <v>1357</v>
      </c>
      <c r="AJ1639" s="29" t="s">
        <v>258</v>
      </c>
      <c r="AK1639" s="29" t="s">
        <v>258</v>
      </c>
      <c r="AL1639" s="29" t="s">
        <v>13327</v>
      </c>
    </row>
    <row r="1640" spans="1:38" x14ac:dyDescent="0.2">
      <c r="A1640" s="35" t="s">
        <v>18</v>
      </c>
      <c r="B1640" s="36">
        <v>6095</v>
      </c>
      <c r="C1640" s="36">
        <v>6</v>
      </c>
      <c r="D1640" s="36" t="s">
        <v>3431</v>
      </c>
      <c r="E1640" s="37" t="s">
        <v>3432</v>
      </c>
      <c r="F1640" s="38" t="s">
        <v>1269</v>
      </c>
      <c r="G1640" s="38" t="s">
        <v>1445</v>
      </c>
      <c r="H1640" s="35" t="s">
        <v>12095</v>
      </c>
      <c r="I1640" s="35"/>
      <c r="J1640" s="29" t="s">
        <v>484</v>
      </c>
      <c r="K1640" s="29" t="s">
        <v>1365</v>
      </c>
      <c r="L1640" s="29" t="s">
        <v>1384</v>
      </c>
      <c r="M1640" s="39">
        <v>60.137260044469116</v>
      </c>
      <c r="N1640" s="39">
        <v>144.88922381930183</v>
      </c>
      <c r="O1640" s="29">
        <v>44197</v>
      </c>
      <c r="P1640" s="29">
        <v>45077</v>
      </c>
      <c r="Q1640" s="40">
        <v>2.4093087</v>
      </c>
      <c r="R1640" s="39">
        <v>60.027885010266935</v>
      </c>
      <c r="S1640" s="39">
        <v>60.027885010266935</v>
      </c>
      <c r="T1640" s="39">
        <v>24.83345379876797</v>
      </c>
      <c r="U1640" s="39">
        <v>0</v>
      </c>
      <c r="V1640" s="39">
        <v>0</v>
      </c>
      <c r="W1640" s="29" t="s">
        <v>265</v>
      </c>
      <c r="X1640" s="29" t="s">
        <v>11773</v>
      </c>
      <c r="Y1640" s="29">
        <v>45236</v>
      </c>
      <c r="Z1640" s="41" t="s">
        <v>11759</v>
      </c>
      <c r="AA1640" s="42" t="s">
        <v>1349</v>
      </c>
      <c r="AB1640" s="29" t="s">
        <v>258</v>
      </c>
      <c r="AC1640" s="29" t="s">
        <v>258</v>
      </c>
      <c r="AD1640" s="29" t="s">
        <v>265</v>
      </c>
      <c r="AE1640" s="29" t="s">
        <v>1353</v>
      </c>
      <c r="AF1640" s="29" t="s">
        <v>1368</v>
      </c>
      <c r="AG1640" s="183" t="s">
        <v>1369</v>
      </c>
      <c r="AH1640" s="29" t="s">
        <v>1356</v>
      </c>
      <c r="AI1640" s="29" t="s">
        <v>1357</v>
      </c>
      <c r="AJ1640" s="29" t="s">
        <v>258</v>
      </c>
      <c r="AK1640" s="29" t="s">
        <v>258</v>
      </c>
      <c r="AL1640" s="29" t="s">
        <v>13327</v>
      </c>
    </row>
    <row r="1641" spans="1:38" x14ac:dyDescent="0.2">
      <c r="A1641" s="35" t="s">
        <v>18</v>
      </c>
      <c r="B1641" s="36">
        <v>6095</v>
      </c>
      <c r="C1641" s="36">
        <v>7</v>
      </c>
      <c r="D1641" s="36" t="s">
        <v>3433</v>
      </c>
      <c r="E1641" s="37" t="s">
        <v>3434</v>
      </c>
      <c r="F1641" s="38" t="s">
        <v>1269</v>
      </c>
      <c r="G1641" s="38" t="s">
        <v>1445</v>
      </c>
      <c r="H1641" s="35" t="s">
        <v>12095</v>
      </c>
      <c r="I1641" s="35"/>
      <c r="J1641" s="29" t="s">
        <v>484</v>
      </c>
      <c r="K1641" s="29" t="s">
        <v>1365</v>
      </c>
      <c r="L1641" s="29" t="s">
        <v>1384</v>
      </c>
      <c r="M1641" s="39">
        <v>47.02623064950901</v>
      </c>
      <c r="N1641" s="39">
        <v>16.093848049281313</v>
      </c>
      <c r="O1641" s="29">
        <v>44197</v>
      </c>
      <c r="P1641" s="29">
        <v>44322</v>
      </c>
      <c r="Q1641" s="40">
        <v>0.34223130000000002</v>
      </c>
      <c r="R1641" s="39">
        <v>16.093848049281313</v>
      </c>
      <c r="S1641" s="39">
        <v>0</v>
      </c>
      <c r="T1641" s="39">
        <v>0</v>
      </c>
      <c r="U1641" s="39">
        <v>0</v>
      </c>
      <c r="V1641" s="39">
        <v>0</v>
      </c>
      <c r="W1641" s="29" t="s">
        <v>265</v>
      </c>
      <c r="X1641" s="29" t="s">
        <v>11773</v>
      </c>
      <c r="Y1641" s="29">
        <v>45236</v>
      </c>
      <c r="Z1641" s="41" t="s">
        <v>11759</v>
      </c>
      <c r="AA1641" s="42" t="s">
        <v>1349</v>
      </c>
      <c r="AB1641" s="29" t="s">
        <v>258</v>
      </c>
      <c r="AC1641" s="29" t="s">
        <v>258</v>
      </c>
      <c r="AD1641" s="29" t="s">
        <v>265</v>
      </c>
      <c r="AE1641" s="29" t="s">
        <v>1353</v>
      </c>
      <c r="AF1641" s="29" t="s">
        <v>1368</v>
      </c>
      <c r="AG1641" s="183" t="s">
        <v>1369</v>
      </c>
      <c r="AH1641" s="29" t="s">
        <v>1356</v>
      </c>
      <c r="AI1641" s="29" t="s">
        <v>1357</v>
      </c>
      <c r="AJ1641" s="29" t="s">
        <v>258</v>
      </c>
      <c r="AK1641" s="29" t="s">
        <v>258</v>
      </c>
      <c r="AL1641" s="29" t="s">
        <v>13327</v>
      </c>
    </row>
    <row r="1642" spans="1:38" x14ac:dyDescent="0.2">
      <c r="A1642" s="35" t="s">
        <v>16</v>
      </c>
      <c r="B1642" s="36">
        <v>6099</v>
      </c>
      <c r="C1642" s="36"/>
      <c r="D1642" s="36" t="s">
        <v>1349</v>
      </c>
      <c r="E1642" s="37" t="s">
        <v>3435</v>
      </c>
      <c r="F1642" s="38" t="s">
        <v>1269</v>
      </c>
      <c r="G1642" s="38" t="s">
        <v>1445</v>
      </c>
      <c r="H1642" s="35" t="s">
        <v>12095</v>
      </c>
      <c r="I1642" s="35"/>
      <c r="J1642" s="29" t="s">
        <v>484</v>
      </c>
      <c r="K1642" s="29" t="s">
        <v>1551</v>
      </c>
      <c r="L1642" s="29" t="s">
        <v>1384</v>
      </c>
      <c r="M1642" s="39">
        <v>544.65879699041477</v>
      </c>
      <c r="N1642" s="39">
        <v>1576.1926132785763</v>
      </c>
      <c r="O1642" s="29">
        <v>44197</v>
      </c>
      <c r="P1642" s="29">
        <v>45254</v>
      </c>
      <c r="Q1642" s="40">
        <v>2.8939083000000001</v>
      </c>
      <c r="R1642" s="39">
        <v>543.77155373032167</v>
      </c>
      <c r="S1642" s="39">
        <v>543.77155373032167</v>
      </c>
      <c r="T1642" s="39">
        <v>488.64950581793295</v>
      </c>
      <c r="U1642" s="39">
        <v>0</v>
      </c>
      <c r="V1642" s="39">
        <v>0</v>
      </c>
      <c r="W1642" s="29" t="s">
        <v>1357</v>
      </c>
      <c r="X1642" s="29" t="s">
        <v>258</v>
      </c>
      <c r="Y1642" s="29" t="s">
        <v>1349</v>
      </c>
      <c r="Z1642" s="41" t="s">
        <v>1349</v>
      </c>
      <c r="AA1642" s="42" t="s">
        <v>1349</v>
      </c>
      <c r="AB1642" s="29" t="s">
        <v>258</v>
      </c>
      <c r="AC1642" s="29" t="s">
        <v>258</v>
      </c>
      <c r="AD1642" s="29" t="s">
        <v>265</v>
      </c>
      <c r="AE1642" s="29" t="s">
        <v>1353</v>
      </c>
      <c r="AF1642" s="29" t="s">
        <v>1368</v>
      </c>
      <c r="AG1642" s="183" t="s">
        <v>1369</v>
      </c>
      <c r="AH1642" s="29" t="s">
        <v>1356</v>
      </c>
      <c r="AI1642" s="29" t="s">
        <v>1357</v>
      </c>
      <c r="AJ1642" s="29" t="s">
        <v>258</v>
      </c>
      <c r="AK1642" s="29" t="s">
        <v>258</v>
      </c>
      <c r="AL1642" s="29" t="s">
        <v>13326</v>
      </c>
    </row>
    <row r="1643" spans="1:38" x14ac:dyDescent="0.2">
      <c r="A1643" s="35" t="s">
        <v>16</v>
      </c>
      <c r="B1643" s="36">
        <v>6102</v>
      </c>
      <c r="C1643" s="36"/>
      <c r="D1643" s="36" t="s">
        <v>1349</v>
      </c>
      <c r="E1643" s="37" t="s">
        <v>3436</v>
      </c>
      <c r="F1643" s="38" t="s">
        <v>1269</v>
      </c>
      <c r="G1643" s="38" t="s">
        <v>1271</v>
      </c>
      <c r="H1643" s="35" t="s">
        <v>1440</v>
      </c>
      <c r="I1643" s="35"/>
      <c r="J1643" s="29" t="s">
        <v>1371</v>
      </c>
      <c r="K1643" s="29" t="s">
        <v>1371</v>
      </c>
      <c r="L1643" s="29" t="s">
        <v>1384</v>
      </c>
      <c r="M1643" s="39">
        <v>61.817854079751825</v>
      </c>
      <c r="N1643" s="39">
        <v>308.87771115674195</v>
      </c>
      <c r="O1643" s="29">
        <v>44197</v>
      </c>
      <c r="P1643" s="29">
        <v>46022</v>
      </c>
      <c r="Q1643" s="40">
        <v>4.9965776999999996</v>
      </c>
      <c r="R1643" s="39">
        <v>61.741711156741957</v>
      </c>
      <c r="S1643" s="39">
        <v>61.741711156741957</v>
      </c>
      <c r="T1643" s="39">
        <v>61.741711156741957</v>
      </c>
      <c r="U1643" s="39">
        <v>61.910866529774125</v>
      </c>
      <c r="V1643" s="39">
        <v>61.741711156741957</v>
      </c>
      <c r="W1643" s="29" t="s">
        <v>265</v>
      </c>
      <c r="X1643" s="29" t="s">
        <v>11773</v>
      </c>
      <c r="Y1643" s="29">
        <v>45278</v>
      </c>
      <c r="Z1643" s="41" t="s">
        <v>11760</v>
      </c>
      <c r="AA1643" s="42" t="s">
        <v>1349</v>
      </c>
      <c r="AB1643" s="29" t="s">
        <v>258</v>
      </c>
      <c r="AC1643" s="29" t="s">
        <v>258</v>
      </c>
      <c r="AD1643" s="29" t="s">
        <v>265</v>
      </c>
      <c r="AE1643" s="29" t="s">
        <v>1353</v>
      </c>
      <c r="AF1643" s="29" t="s">
        <v>1368</v>
      </c>
      <c r="AG1643" s="183" t="s">
        <v>1369</v>
      </c>
      <c r="AH1643" s="29" t="s">
        <v>1356</v>
      </c>
      <c r="AI1643" s="29" t="s">
        <v>1357</v>
      </c>
      <c r="AJ1643" s="29" t="s">
        <v>258</v>
      </c>
      <c r="AK1643" s="29" t="s">
        <v>258</v>
      </c>
      <c r="AL1643" s="29" t="s">
        <v>13327</v>
      </c>
    </row>
    <row r="1644" spans="1:38" x14ac:dyDescent="0.2">
      <c r="A1644" s="35" t="s">
        <v>16</v>
      </c>
      <c r="B1644" s="36">
        <v>6103</v>
      </c>
      <c r="C1644" s="36"/>
      <c r="D1644" s="36" t="s">
        <v>1349</v>
      </c>
      <c r="E1644" s="37" t="s">
        <v>3437</v>
      </c>
      <c r="F1644" s="38" t="s">
        <v>1269</v>
      </c>
      <c r="G1644" s="38" t="s">
        <v>1445</v>
      </c>
      <c r="H1644" s="35" t="s">
        <v>12095</v>
      </c>
      <c r="I1644" s="35"/>
      <c r="J1644" s="29" t="s">
        <v>484</v>
      </c>
      <c r="K1644" s="29" t="s">
        <v>1365</v>
      </c>
      <c r="L1644" s="29" t="s">
        <v>1384</v>
      </c>
      <c r="M1644" s="39">
        <v>74.875004729446914</v>
      </c>
      <c r="N1644" s="39">
        <v>374.11877891854897</v>
      </c>
      <c r="O1644" s="29">
        <v>44197</v>
      </c>
      <c r="P1644" s="29">
        <v>46022</v>
      </c>
      <c r="Q1644" s="40">
        <v>4.9965776999999996</v>
      </c>
      <c r="R1644" s="39">
        <v>74.782778918548942</v>
      </c>
      <c r="S1644" s="39">
        <v>74.782778918548942</v>
      </c>
      <c r="T1644" s="39">
        <v>74.782778918548942</v>
      </c>
      <c r="U1644" s="39">
        <v>74.987663244353186</v>
      </c>
      <c r="V1644" s="39">
        <v>74.782778918548942</v>
      </c>
      <c r="W1644" s="29" t="s">
        <v>265</v>
      </c>
      <c r="X1644" s="29" t="s">
        <v>11773</v>
      </c>
      <c r="Y1644" s="29">
        <v>45271</v>
      </c>
      <c r="Z1644" s="41" t="s">
        <v>11760</v>
      </c>
      <c r="AA1644" s="42" t="s">
        <v>1349</v>
      </c>
      <c r="AB1644" s="29" t="s">
        <v>258</v>
      </c>
      <c r="AC1644" s="29" t="s">
        <v>258</v>
      </c>
      <c r="AD1644" s="29" t="s">
        <v>265</v>
      </c>
      <c r="AE1644" s="29" t="s">
        <v>1353</v>
      </c>
      <c r="AF1644" s="29" t="s">
        <v>1368</v>
      </c>
      <c r="AG1644" s="183" t="s">
        <v>1369</v>
      </c>
      <c r="AH1644" s="29" t="s">
        <v>1356</v>
      </c>
      <c r="AI1644" s="29" t="s">
        <v>1357</v>
      </c>
      <c r="AJ1644" s="29" t="s">
        <v>258</v>
      </c>
      <c r="AK1644" s="29" t="s">
        <v>258</v>
      </c>
      <c r="AL1644" s="29" t="s">
        <v>13327</v>
      </c>
    </row>
    <row r="1645" spans="1:38" x14ac:dyDescent="0.2">
      <c r="A1645" s="35" t="s">
        <v>16</v>
      </c>
      <c r="B1645" s="36">
        <v>6113</v>
      </c>
      <c r="C1645" s="36"/>
      <c r="D1645" s="36" t="s">
        <v>1349</v>
      </c>
      <c r="E1645" s="37" t="s">
        <v>3438</v>
      </c>
      <c r="F1645" s="38" t="s">
        <v>1269</v>
      </c>
      <c r="G1645" s="38" t="s">
        <v>1273</v>
      </c>
      <c r="H1645" s="35" t="s">
        <v>1393</v>
      </c>
      <c r="I1645" s="35"/>
      <c r="J1645" s="29" t="s">
        <v>1371</v>
      </c>
      <c r="K1645" s="29" t="s">
        <v>1371</v>
      </c>
      <c r="L1645" s="29" t="s">
        <v>1366</v>
      </c>
      <c r="M1645" s="39">
        <v>6.902303383900632</v>
      </c>
      <c r="N1645" s="39">
        <v>20.673839835728952</v>
      </c>
      <c r="O1645" s="29">
        <v>44197</v>
      </c>
      <c r="P1645" s="29">
        <v>45291</v>
      </c>
      <c r="Q1645" s="40">
        <v>2.9952087999999999</v>
      </c>
      <c r="R1645" s="39">
        <v>6.8912799452429843</v>
      </c>
      <c r="S1645" s="39">
        <v>6.8912799452429843</v>
      </c>
      <c r="T1645" s="39">
        <v>6.8912799452429843</v>
      </c>
      <c r="U1645" s="39">
        <v>0</v>
      </c>
      <c r="V1645" s="39">
        <v>0</v>
      </c>
      <c r="W1645" s="29" t="s">
        <v>265</v>
      </c>
      <c r="X1645" s="29" t="s">
        <v>11773</v>
      </c>
      <c r="Y1645" s="29">
        <v>45301</v>
      </c>
      <c r="Z1645" s="41" t="s">
        <v>11761</v>
      </c>
      <c r="AA1645" s="42" t="s">
        <v>1349</v>
      </c>
      <c r="AB1645" s="29" t="s">
        <v>258</v>
      </c>
      <c r="AC1645" s="29" t="s">
        <v>258</v>
      </c>
      <c r="AD1645" s="29" t="s">
        <v>265</v>
      </c>
      <c r="AE1645" s="29" t="s">
        <v>1367</v>
      </c>
      <c r="AF1645" s="29" t="s">
        <v>1368</v>
      </c>
      <c r="AG1645" s="183" t="s">
        <v>1369</v>
      </c>
      <c r="AH1645" s="29" t="s">
        <v>1413</v>
      </c>
      <c r="AI1645" s="29" t="s">
        <v>1357</v>
      </c>
      <c r="AJ1645" s="29" t="s">
        <v>258</v>
      </c>
      <c r="AK1645" s="29" t="s">
        <v>258</v>
      </c>
      <c r="AL1645" s="29" t="s">
        <v>13327</v>
      </c>
    </row>
    <row r="1646" spans="1:38" x14ac:dyDescent="0.2">
      <c r="A1646" s="35" t="s">
        <v>16</v>
      </c>
      <c r="B1646" s="36">
        <v>6116</v>
      </c>
      <c r="C1646" s="36"/>
      <c r="D1646" s="36" t="s">
        <v>1349</v>
      </c>
      <c r="E1646" s="37" t="s">
        <v>3439</v>
      </c>
      <c r="F1646" s="38" t="s">
        <v>1269</v>
      </c>
      <c r="G1646" s="38" t="s">
        <v>1271</v>
      </c>
      <c r="H1646" s="35" t="s">
        <v>1440</v>
      </c>
      <c r="I1646" s="35"/>
      <c r="J1646" s="29" t="s">
        <v>1506</v>
      </c>
      <c r="K1646" s="29" t="s">
        <v>1642</v>
      </c>
      <c r="L1646" s="29" t="s">
        <v>2337</v>
      </c>
      <c r="M1646" s="39">
        <v>32.832626877688782</v>
      </c>
      <c r="N1646" s="39">
        <v>76.317316906228598</v>
      </c>
      <c r="O1646" s="29">
        <v>44197</v>
      </c>
      <c r="P1646" s="29">
        <v>45046</v>
      </c>
      <c r="Q1646" s="40">
        <v>2.3244353000000002</v>
      </c>
      <c r="R1646" s="39">
        <v>32.771553730321692</v>
      </c>
      <c r="S1646" s="39">
        <v>32.771553730321692</v>
      </c>
      <c r="T1646" s="39">
        <v>10.774209445585214</v>
      </c>
      <c r="U1646" s="39">
        <v>0</v>
      </c>
      <c r="V1646" s="39">
        <v>0</v>
      </c>
      <c r="W1646" s="29" t="s">
        <v>1357</v>
      </c>
      <c r="X1646" s="29" t="s">
        <v>258</v>
      </c>
      <c r="Y1646" s="29" t="s">
        <v>1349</v>
      </c>
      <c r="Z1646" s="41" t="s">
        <v>1349</v>
      </c>
      <c r="AA1646" s="42" t="s">
        <v>1349</v>
      </c>
      <c r="AB1646" s="29" t="s">
        <v>258</v>
      </c>
      <c r="AC1646" s="29" t="s">
        <v>258</v>
      </c>
      <c r="AD1646" s="29" t="s">
        <v>258</v>
      </c>
      <c r="AE1646" s="29" t="s">
        <v>1367</v>
      </c>
      <c r="AF1646" s="29" t="s">
        <v>1462</v>
      </c>
      <c r="AG1646" s="183" t="s">
        <v>1463</v>
      </c>
      <c r="AH1646" s="29" t="s">
        <v>1413</v>
      </c>
      <c r="AI1646" s="29" t="s">
        <v>1357</v>
      </c>
      <c r="AJ1646" s="29" t="s">
        <v>258</v>
      </c>
      <c r="AK1646" s="29" t="s">
        <v>258</v>
      </c>
      <c r="AL1646" s="29" t="s">
        <v>13326</v>
      </c>
    </row>
    <row r="1647" spans="1:38" x14ac:dyDescent="0.2">
      <c r="A1647" s="35" t="s">
        <v>16</v>
      </c>
      <c r="B1647" s="36">
        <v>6117</v>
      </c>
      <c r="C1647" s="36"/>
      <c r="D1647" s="36" t="s">
        <v>1349</v>
      </c>
      <c r="E1647" s="37" t="s">
        <v>3440</v>
      </c>
      <c r="F1647" s="38" t="s">
        <v>1269</v>
      </c>
      <c r="G1647" s="38" t="s">
        <v>1271</v>
      </c>
      <c r="H1647" s="35" t="s">
        <v>1440</v>
      </c>
      <c r="I1647" s="35"/>
      <c r="J1647" s="29" t="s">
        <v>1371</v>
      </c>
      <c r="K1647" s="29" t="s">
        <v>1371</v>
      </c>
      <c r="L1647" s="29" t="s">
        <v>1384</v>
      </c>
      <c r="M1647" s="39">
        <v>60.27400860446604</v>
      </c>
      <c r="N1647" s="39">
        <v>301.16376728268312</v>
      </c>
      <c r="O1647" s="29">
        <v>44197</v>
      </c>
      <c r="P1647" s="29">
        <v>46022</v>
      </c>
      <c r="Q1647" s="40">
        <v>4.9965776999999996</v>
      </c>
      <c r="R1647" s="39">
        <v>60.199767282683091</v>
      </c>
      <c r="S1647" s="39">
        <v>60.199767282683091</v>
      </c>
      <c r="T1647" s="39">
        <v>60.199767282683091</v>
      </c>
      <c r="U1647" s="39">
        <v>60.364698151950719</v>
      </c>
      <c r="V1647" s="39">
        <v>60.199767282683091</v>
      </c>
      <c r="W1647" s="29" t="s">
        <v>265</v>
      </c>
      <c r="X1647" s="29" t="s">
        <v>11773</v>
      </c>
      <c r="Y1647" s="29">
        <v>45278</v>
      </c>
      <c r="Z1647" s="41" t="s">
        <v>11760</v>
      </c>
      <c r="AA1647" s="42" t="s">
        <v>1349</v>
      </c>
      <c r="AB1647" s="29" t="s">
        <v>258</v>
      </c>
      <c r="AC1647" s="29" t="s">
        <v>258</v>
      </c>
      <c r="AD1647" s="29" t="s">
        <v>265</v>
      </c>
      <c r="AE1647" s="29" t="s">
        <v>1353</v>
      </c>
      <c r="AF1647" s="29" t="s">
        <v>1368</v>
      </c>
      <c r="AG1647" s="183" t="s">
        <v>1369</v>
      </c>
      <c r="AH1647" s="29" t="s">
        <v>1356</v>
      </c>
      <c r="AI1647" s="29" t="s">
        <v>1357</v>
      </c>
      <c r="AJ1647" s="29" t="s">
        <v>258</v>
      </c>
      <c r="AK1647" s="29" t="s">
        <v>258</v>
      </c>
      <c r="AL1647" s="29" t="s">
        <v>13327</v>
      </c>
    </row>
    <row r="1648" spans="1:38" x14ac:dyDescent="0.2">
      <c r="A1648" s="35" t="s">
        <v>16</v>
      </c>
      <c r="B1648" s="36">
        <v>6121</v>
      </c>
      <c r="C1648" s="36"/>
      <c r="D1648" s="36" t="s">
        <v>1349</v>
      </c>
      <c r="E1648" s="37" t="s">
        <v>3441</v>
      </c>
      <c r="F1648" s="38" t="s">
        <v>1269</v>
      </c>
      <c r="G1648" s="38" t="s">
        <v>1273</v>
      </c>
      <c r="H1648" s="35" t="s">
        <v>1393</v>
      </c>
      <c r="I1648" s="35"/>
      <c r="J1648" s="29" t="s">
        <v>1371</v>
      </c>
      <c r="K1648" s="29" t="s">
        <v>1371</v>
      </c>
      <c r="L1648" s="29" t="s">
        <v>1366</v>
      </c>
      <c r="M1648" s="39">
        <v>22.433285418912916</v>
      </c>
      <c r="N1648" s="39">
        <v>112.08965366187543</v>
      </c>
      <c r="O1648" s="29">
        <v>44197</v>
      </c>
      <c r="P1648" s="29">
        <v>46022</v>
      </c>
      <c r="Q1648" s="40">
        <v>4.9965776999999996</v>
      </c>
      <c r="R1648" s="39">
        <v>22.405653661875427</v>
      </c>
      <c r="S1648" s="39">
        <v>22.405653661875427</v>
      </c>
      <c r="T1648" s="39">
        <v>22.405653661875427</v>
      </c>
      <c r="U1648" s="39">
        <v>22.467039014373714</v>
      </c>
      <c r="V1648" s="39">
        <v>22.405653661875427</v>
      </c>
      <c r="W1648" s="29" t="s">
        <v>265</v>
      </c>
      <c r="X1648" s="29" t="s">
        <v>11773</v>
      </c>
      <c r="Y1648" s="29">
        <v>45260</v>
      </c>
      <c r="Z1648" s="41" t="s">
        <v>11759</v>
      </c>
      <c r="AA1648" s="42" t="s">
        <v>1349</v>
      </c>
      <c r="AB1648" s="29" t="s">
        <v>258</v>
      </c>
      <c r="AC1648" s="29" t="s">
        <v>258</v>
      </c>
      <c r="AD1648" s="29" t="s">
        <v>265</v>
      </c>
      <c r="AE1648" s="29" t="s">
        <v>1367</v>
      </c>
      <c r="AF1648" s="29" t="s">
        <v>1368</v>
      </c>
      <c r="AG1648" s="183" t="s">
        <v>1369</v>
      </c>
      <c r="AH1648" s="29" t="s">
        <v>1356</v>
      </c>
      <c r="AI1648" s="29" t="s">
        <v>1357</v>
      </c>
      <c r="AJ1648" s="29" t="s">
        <v>258</v>
      </c>
      <c r="AK1648" s="29" t="s">
        <v>258</v>
      </c>
      <c r="AL1648" s="29" t="s">
        <v>13327</v>
      </c>
    </row>
    <row r="1649" spans="1:38" x14ac:dyDescent="0.2">
      <c r="A1649" s="35" t="s">
        <v>16</v>
      </c>
      <c r="B1649" s="36">
        <v>6125</v>
      </c>
      <c r="C1649" s="36"/>
      <c r="D1649" s="36" t="s">
        <v>1349</v>
      </c>
      <c r="E1649" s="37" t="s">
        <v>3442</v>
      </c>
      <c r="F1649" s="38" t="s">
        <v>1269</v>
      </c>
      <c r="G1649" s="38" t="s">
        <v>1271</v>
      </c>
      <c r="H1649" s="35" t="s">
        <v>1440</v>
      </c>
      <c r="I1649" s="35"/>
      <c r="J1649" s="29" t="s">
        <v>281</v>
      </c>
      <c r="K1649" s="29" t="s">
        <v>2666</v>
      </c>
      <c r="L1649" s="29" t="s">
        <v>1394</v>
      </c>
      <c r="M1649" s="39">
        <v>90.389989790770883</v>
      </c>
      <c r="N1649" s="39">
        <v>120.02503490759753</v>
      </c>
      <c r="O1649" s="29">
        <v>44197</v>
      </c>
      <c r="P1649" s="29">
        <v>44682</v>
      </c>
      <c r="Q1649" s="40">
        <v>1.3278576</v>
      </c>
      <c r="R1649" s="39">
        <v>90.142258726899385</v>
      </c>
      <c r="S1649" s="39">
        <v>29.882776180698151</v>
      </c>
      <c r="T1649" s="39">
        <v>0</v>
      </c>
      <c r="U1649" s="39">
        <v>0</v>
      </c>
      <c r="V1649" s="39">
        <v>0</v>
      </c>
      <c r="W1649" s="29" t="s">
        <v>1357</v>
      </c>
      <c r="X1649" s="29" t="s">
        <v>258</v>
      </c>
      <c r="Y1649" s="29" t="s">
        <v>1349</v>
      </c>
      <c r="Z1649" s="41" t="s">
        <v>1349</v>
      </c>
      <c r="AA1649" s="42" t="s">
        <v>1349</v>
      </c>
      <c r="AB1649" s="29" t="s">
        <v>258</v>
      </c>
      <c r="AC1649" s="29" t="s">
        <v>258</v>
      </c>
      <c r="AD1649" s="29" t="s">
        <v>265</v>
      </c>
      <c r="AE1649" s="29" t="s">
        <v>1367</v>
      </c>
      <c r="AF1649" s="29" t="s">
        <v>1368</v>
      </c>
      <c r="AG1649" s="183" t="s">
        <v>1369</v>
      </c>
      <c r="AH1649" s="29" t="s">
        <v>1413</v>
      </c>
      <c r="AI1649" s="29" t="s">
        <v>1357</v>
      </c>
      <c r="AJ1649" s="29" t="s">
        <v>258</v>
      </c>
      <c r="AK1649" s="29" t="s">
        <v>258</v>
      </c>
      <c r="AL1649" s="29" t="s">
        <v>13326</v>
      </c>
    </row>
    <row r="1650" spans="1:38" x14ac:dyDescent="0.2">
      <c r="A1650" s="35" t="s">
        <v>16</v>
      </c>
      <c r="B1650" s="36">
        <v>6129</v>
      </c>
      <c r="C1650" s="36"/>
      <c r="D1650" s="36" t="s">
        <v>1349</v>
      </c>
      <c r="E1650" s="37" t="s">
        <v>3443</v>
      </c>
      <c r="F1650" s="38" t="s">
        <v>1269</v>
      </c>
      <c r="G1650" s="38" t="s">
        <v>1445</v>
      </c>
      <c r="H1650" s="35" t="s">
        <v>330</v>
      </c>
      <c r="I1650" s="35"/>
      <c r="J1650" s="29" t="s">
        <v>281</v>
      </c>
      <c r="K1650" s="29" t="s">
        <v>282</v>
      </c>
      <c r="L1650" s="29" t="s">
        <v>1366</v>
      </c>
      <c r="M1650" s="39">
        <v>7.3915375105870629</v>
      </c>
      <c r="N1650" s="39">
        <v>11.029125256673511</v>
      </c>
      <c r="O1650" s="29">
        <v>44197</v>
      </c>
      <c r="P1650" s="29">
        <v>44742</v>
      </c>
      <c r="Q1650" s="40">
        <v>1.4921287000000001</v>
      </c>
      <c r="R1650" s="39">
        <v>7.3729500342231349</v>
      </c>
      <c r="S1650" s="39">
        <v>3.6561752224503765</v>
      </c>
      <c r="T1650" s="39">
        <v>0</v>
      </c>
      <c r="U1650" s="39">
        <v>0</v>
      </c>
      <c r="V1650" s="39">
        <v>0</v>
      </c>
      <c r="W1650" s="29" t="s">
        <v>1357</v>
      </c>
      <c r="X1650" s="29" t="s">
        <v>258</v>
      </c>
      <c r="Y1650" s="29" t="s">
        <v>1349</v>
      </c>
      <c r="Z1650" s="41" t="s">
        <v>1349</v>
      </c>
      <c r="AA1650" s="42" t="s">
        <v>1349</v>
      </c>
      <c r="AB1650" s="29" t="s">
        <v>258</v>
      </c>
      <c r="AC1650" s="29" t="s">
        <v>258</v>
      </c>
      <c r="AD1650" s="29" t="s">
        <v>265</v>
      </c>
      <c r="AE1650" s="29" t="s">
        <v>1367</v>
      </c>
      <c r="AF1650" s="29" t="s">
        <v>1368</v>
      </c>
      <c r="AG1650" s="183" t="s">
        <v>1369</v>
      </c>
      <c r="AH1650" s="29" t="s">
        <v>1413</v>
      </c>
      <c r="AI1650" s="29" t="s">
        <v>1357</v>
      </c>
      <c r="AJ1650" s="29" t="s">
        <v>258</v>
      </c>
      <c r="AK1650" s="29" t="s">
        <v>258</v>
      </c>
      <c r="AL1650" s="29" t="s">
        <v>13326</v>
      </c>
    </row>
    <row r="1651" spans="1:38" x14ac:dyDescent="0.2">
      <c r="A1651" s="35" t="s">
        <v>16</v>
      </c>
      <c r="B1651" s="36">
        <v>6130</v>
      </c>
      <c r="C1651" s="36"/>
      <c r="D1651" s="36" t="s">
        <v>1349</v>
      </c>
      <c r="E1651" s="37" t="s">
        <v>3444</v>
      </c>
      <c r="F1651" s="38" t="s">
        <v>1269</v>
      </c>
      <c r="G1651" s="38" t="s">
        <v>1271</v>
      </c>
      <c r="H1651" s="35" t="s">
        <v>1440</v>
      </c>
      <c r="I1651" s="35"/>
      <c r="J1651" s="29" t="s">
        <v>1371</v>
      </c>
      <c r="K1651" s="29" t="s">
        <v>1371</v>
      </c>
      <c r="L1651" s="29" t="s">
        <v>1384</v>
      </c>
      <c r="M1651" s="39">
        <v>94.061014580922276</v>
      </c>
      <c r="N1651" s="39">
        <v>148.33441752224505</v>
      </c>
      <c r="O1651" s="29">
        <v>44197</v>
      </c>
      <c r="P1651" s="29">
        <v>44773</v>
      </c>
      <c r="Q1651" s="40">
        <v>1.5770021000000001</v>
      </c>
      <c r="R1651" s="39">
        <v>93.833730321697459</v>
      </c>
      <c r="S1651" s="39">
        <v>54.500687200547567</v>
      </c>
      <c r="T1651" s="39">
        <v>0</v>
      </c>
      <c r="U1651" s="39">
        <v>0</v>
      </c>
      <c r="V1651" s="39">
        <v>0</v>
      </c>
      <c r="W1651" s="29" t="s">
        <v>1357</v>
      </c>
      <c r="X1651" s="29" t="s">
        <v>258</v>
      </c>
      <c r="Y1651" s="29" t="s">
        <v>1349</v>
      </c>
      <c r="Z1651" s="41" t="s">
        <v>1349</v>
      </c>
      <c r="AA1651" s="42" t="s">
        <v>1349</v>
      </c>
      <c r="AB1651" s="29" t="s">
        <v>258</v>
      </c>
      <c r="AC1651" s="29" t="s">
        <v>258</v>
      </c>
      <c r="AD1651" s="29" t="s">
        <v>265</v>
      </c>
      <c r="AE1651" s="29" t="s">
        <v>1353</v>
      </c>
      <c r="AF1651" s="29" t="s">
        <v>1368</v>
      </c>
      <c r="AG1651" s="183" t="s">
        <v>1369</v>
      </c>
      <c r="AH1651" s="29" t="s">
        <v>1413</v>
      </c>
      <c r="AI1651" s="29" t="s">
        <v>1357</v>
      </c>
      <c r="AJ1651" s="29" t="s">
        <v>258</v>
      </c>
      <c r="AK1651" s="29" t="s">
        <v>258</v>
      </c>
      <c r="AL1651" s="29" t="s">
        <v>13326</v>
      </c>
    </row>
    <row r="1652" spans="1:38" x14ac:dyDescent="0.2">
      <c r="A1652" s="35" t="s">
        <v>16</v>
      </c>
      <c r="B1652" s="36">
        <v>6133</v>
      </c>
      <c r="C1652" s="36"/>
      <c r="D1652" s="36" t="s">
        <v>1349</v>
      </c>
      <c r="E1652" s="37" t="s">
        <v>3445</v>
      </c>
      <c r="F1652" s="38" t="s">
        <v>1269</v>
      </c>
      <c r="G1652" s="38" t="s">
        <v>1271</v>
      </c>
      <c r="H1652" s="35" t="s">
        <v>1440</v>
      </c>
      <c r="I1652" s="35"/>
      <c r="J1652" s="29" t="s">
        <v>1371</v>
      </c>
      <c r="K1652" s="29" t="s">
        <v>1371</v>
      </c>
      <c r="L1652" s="29" t="s">
        <v>1384</v>
      </c>
      <c r="M1652" s="39">
        <v>93.356125775463624</v>
      </c>
      <c r="N1652" s="39">
        <v>466.46113620807671</v>
      </c>
      <c r="O1652" s="29">
        <v>44197</v>
      </c>
      <c r="P1652" s="29">
        <v>46022</v>
      </c>
      <c r="Q1652" s="40">
        <v>4.9965776999999996</v>
      </c>
      <c r="R1652" s="39">
        <v>93.241136208076668</v>
      </c>
      <c r="S1652" s="39">
        <v>93.241136208076668</v>
      </c>
      <c r="T1652" s="39">
        <v>93.241136208076668</v>
      </c>
      <c r="U1652" s="39">
        <v>93.496591375770024</v>
      </c>
      <c r="V1652" s="39">
        <v>93.241136208076668</v>
      </c>
      <c r="W1652" s="29" t="s">
        <v>265</v>
      </c>
      <c r="X1652" s="29" t="s">
        <v>11773</v>
      </c>
      <c r="Y1652" s="29">
        <v>45272</v>
      </c>
      <c r="Z1652" s="41" t="s">
        <v>11760</v>
      </c>
      <c r="AA1652" s="42" t="s">
        <v>1349</v>
      </c>
      <c r="AB1652" s="29" t="s">
        <v>258</v>
      </c>
      <c r="AC1652" s="29" t="s">
        <v>258</v>
      </c>
      <c r="AD1652" s="29" t="s">
        <v>265</v>
      </c>
      <c r="AE1652" s="29" t="s">
        <v>1353</v>
      </c>
      <c r="AF1652" s="29" t="s">
        <v>1368</v>
      </c>
      <c r="AG1652" s="183" t="s">
        <v>1369</v>
      </c>
      <c r="AH1652" s="29" t="s">
        <v>1356</v>
      </c>
      <c r="AI1652" s="29" t="s">
        <v>1357</v>
      </c>
      <c r="AJ1652" s="29" t="s">
        <v>258</v>
      </c>
      <c r="AK1652" s="29" t="s">
        <v>258</v>
      </c>
      <c r="AL1652" s="29" t="s">
        <v>13327</v>
      </c>
    </row>
    <row r="1653" spans="1:38" x14ac:dyDescent="0.2">
      <c r="A1653" s="35" t="s">
        <v>16</v>
      </c>
      <c r="B1653" s="36">
        <v>6134</v>
      </c>
      <c r="C1653" s="36"/>
      <c r="D1653" s="36" t="s">
        <v>1349</v>
      </c>
      <c r="E1653" s="37" t="s">
        <v>3446</v>
      </c>
      <c r="F1653" s="38" t="s">
        <v>1269</v>
      </c>
      <c r="G1653" s="38" t="s">
        <v>1271</v>
      </c>
      <c r="H1653" s="35" t="s">
        <v>1440</v>
      </c>
      <c r="I1653" s="35"/>
      <c r="J1653" s="29" t="s">
        <v>322</v>
      </c>
      <c r="K1653" s="29" t="s">
        <v>2251</v>
      </c>
      <c r="L1653" s="29" t="s">
        <v>1596</v>
      </c>
      <c r="M1653" s="39">
        <v>102.17087806361434</v>
      </c>
      <c r="N1653" s="39">
        <v>158.60612731006162</v>
      </c>
      <c r="O1653" s="29">
        <v>44197</v>
      </c>
      <c r="P1653" s="29">
        <v>44764</v>
      </c>
      <c r="Q1653" s="40">
        <v>1.5523613999999999</v>
      </c>
      <c r="R1653" s="39">
        <v>101.92119096509241</v>
      </c>
      <c r="S1653" s="39">
        <v>56.684936344969195</v>
      </c>
      <c r="T1653" s="39">
        <v>0</v>
      </c>
      <c r="U1653" s="39">
        <v>0</v>
      </c>
      <c r="V1653" s="39">
        <v>0</v>
      </c>
      <c r="W1653" s="29" t="s">
        <v>1357</v>
      </c>
      <c r="X1653" s="29" t="s">
        <v>258</v>
      </c>
      <c r="Y1653" s="29" t="s">
        <v>1349</v>
      </c>
      <c r="Z1653" s="41" t="s">
        <v>1349</v>
      </c>
      <c r="AA1653" s="42" t="s">
        <v>1349</v>
      </c>
      <c r="AB1653" s="29" t="s">
        <v>258</v>
      </c>
      <c r="AC1653" s="29" t="s">
        <v>258</v>
      </c>
      <c r="AD1653" s="29" t="s">
        <v>258</v>
      </c>
      <c r="AE1653" s="29" t="s">
        <v>1353</v>
      </c>
      <c r="AF1653" s="29" t="s">
        <v>1378</v>
      </c>
      <c r="AG1653" s="183" t="s">
        <v>1379</v>
      </c>
      <c r="AH1653" s="29" t="s">
        <v>1413</v>
      </c>
      <c r="AI1653" s="29" t="s">
        <v>1357</v>
      </c>
      <c r="AJ1653" s="29" t="s">
        <v>258</v>
      </c>
      <c r="AK1653" s="29" t="s">
        <v>258</v>
      </c>
      <c r="AL1653" s="29" t="s">
        <v>13326</v>
      </c>
    </row>
    <row r="1654" spans="1:38" x14ac:dyDescent="0.2">
      <c r="A1654" s="35" t="s">
        <v>16</v>
      </c>
      <c r="B1654" s="36">
        <v>6135</v>
      </c>
      <c r="C1654" s="36"/>
      <c r="D1654" s="36" t="s">
        <v>1349</v>
      </c>
      <c r="E1654" s="37" t="s">
        <v>3447</v>
      </c>
      <c r="F1654" s="38" t="s">
        <v>1269</v>
      </c>
      <c r="G1654" s="38" t="s">
        <v>1271</v>
      </c>
      <c r="H1654" s="35" t="s">
        <v>1440</v>
      </c>
      <c r="I1654" s="35"/>
      <c r="J1654" s="29" t="s">
        <v>322</v>
      </c>
      <c r="K1654" s="29" t="s">
        <v>2251</v>
      </c>
      <c r="L1654" s="29" t="s">
        <v>1596</v>
      </c>
      <c r="M1654" s="39">
        <v>84.634202403685592</v>
      </c>
      <c r="N1654" s="39">
        <v>140.65149897330596</v>
      </c>
      <c r="O1654" s="29">
        <v>44197</v>
      </c>
      <c r="P1654" s="29">
        <v>44804</v>
      </c>
      <c r="Q1654" s="40">
        <v>1.6618754</v>
      </c>
      <c r="R1654" s="39">
        <v>84.437166324435324</v>
      </c>
      <c r="S1654" s="39">
        <v>56.214332648870638</v>
      </c>
      <c r="T1654" s="39">
        <v>0</v>
      </c>
      <c r="U1654" s="39">
        <v>0</v>
      </c>
      <c r="V1654" s="39">
        <v>0</v>
      </c>
      <c r="W1654" s="29" t="s">
        <v>1357</v>
      </c>
      <c r="X1654" s="29" t="s">
        <v>258</v>
      </c>
      <c r="Y1654" s="29" t="s">
        <v>1349</v>
      </c>
      <c r="Z1654" s="41" t="s">
        <v>1349</v>
      </c>
      <c r="AA1654" s="42" t="s">
        <v>1349</v>
      </c>
      <c r="AB1654" s="29" t="s">
        <v>258</v>
      </c>
      <c r="AC1654" s="29" t="s">
        <v>258</v>
      </c>
      <c r="AD1654" s="29" t="s">
        <v>258</v>
      </c>
      <c r="AE1654" s="29" t="s">
        <v>1353</v>
      </c>
      <c r="AF1654" s="29" t="s">
        <v>1378</v>
      </c>
      <c r="AG1654" s="183" t="s">
        <v>1379</v>
      </c>
      <c r="AH1654" s="29" t="s">
        <v>1413</v>
      </c>
      <c r="AI1654" s="29" t="s">
        <v>1357</v>
      </c>
      <c r="AJ1654" s="29" t="s">
        <v>258</v>
      </c>
      <c r="AK1654" s="29" t="s">
        <v>258</v>
      </c>
      <c r="AL1654" s="29" t="s">
        <v>13326</v>
      </c>
    </row>
    <row r="1655" spans="1:38" x14ac:dyDescent="0.2">
      <c r="A1655" s="35" t="s">
        <v>16</v>
      </c>
      <c r="B1655" s="36">
        <v>6138</v>
      </c>
      <c r="C1655" s="36"/>
      <c r="D1655" s="36" t="s">
        <v>1349</v>
      </c>
      <c r="E1655" s="37" t="s">
        <v>3448</v>
      </c>
      <c r="F1655" s="38" t="s">
        <v>1269</v>
      </c>
      <c r="G1655" s="38" t="s">
        <v>1271</v>
      </c>
      <c r="H1655" s="35" t="s">
        <v>1440</v>
      </c>
      <c r="I1655" s="35"/>
      <c r="J1655" s="29" t="s">
        <v>1371</v>
      </c>
      <c r="K1655" s="29" t="s">
        <v>1371</v>
      </c>
      <c r="L1655" s="29" t="s">
        <v>1384</v>
      </c>
      <c r="M1655" s="39">
        <v>70.299498988369848</v>
      </c>
      <c r="N1655" s="39">
        <v>351.25690896646131</v>
      </c>
      <c r="O1655" s="29">
        <v>44197</v>
      </c>
      <c r="P1655" s="29">
        <v>46022</v>
      </c>
      <c r="Q1655" s="40">
        <v>4.9965776999999996</v>
      </c>
      <c r="R1655" s="39">
        <v>70.212908966461328</v>
      </c>
      <c r="S1655" s="39">
        <v>70.212908966461328</v>
      </c>
      <c r="T1655" s="39">
        <v>70.212908966461328</v>
      </c>
      <c r="U1655" s="39">
        <v>70.405273100616014</v>
      </c>
      <c r="V1655" s="39">
        <v>70.212908966461328</v>
      </c>
      <c r="W1655" s="29" t="s">
        <v>1357</v>
      </c>
      <c r="X1655" s="29" t="s">
        <v>258</v>
      </c>
      <c r="Y1655" s="29" t="s">
        <v>1349</v>
      </c>
      <c r="Z1655" s="41" t="s">
        <v>1349</v>
      </c>
      <c r="AA1655" s="42" t="s">
        <v>1349</v>
      </c>
      <c r="AB1655" s="29" t="s">
        <v>258</v>
      </c>
      <c r="AC1655" s="29" t="s">
        <v>258</v>
      </c>
      <c r="AD1655" s="29" t="s">
        <v>265</v>
      </c>
      <c r="AE1655" s="29" t="s">
        <v>1353</v>
      </c>
      <c r="AF1655" s="29" t="s">
        <v>1368</v>
      </c>
      <c r="AG1655" s="183" t="s">
        <v>1369</v>
      </c>
      <c r="AH1655" s="29" t="s">
        <v>1356</v>
      </c>
      <c r="AI1655" s="29" t="s">
        <v>1357</v>
      </c>
      <c r="AJ1655" s="29" t="s">
        <v>258</v>
      </c>
      <c r="AK1655" s="29" t="s">
        <v>258</v>
      </c>
      <c r="AL1655" s="29" t="s">
        <v>13326</v>
      </c>
    </row>
    <row r="1656" spans="1:38" x14ac:dyDescent="0.2">
      <c r="A1656" s="35" t="s">
        <v>16</v>
      </c>
      <c r="B1656" s="36">
        <v>6141</v>
      </c>
      <c r="C1656" s="36"/>
      <c r="D1656" s="36" t="s">
        <v>1349</v>
      </c>
      <c r="E1656" s="37" t="s">
        <v>3449</v>
      </c>
      <c r="F1656" s="38" t="s">
        <v>1269</v>
      </c>
      <c r="G1656" s="38" t="s">
        <v>1271</v>
      </c>
      <c r="H1656" s="35" t="s">
        <v>1440</v>
      </c>
      <c r="I1656" s="35"/>
      <c r="J1656" s="29" t="s">
        <v>1371</v>
      </c>
      <c r="K1656" s="29" t="s">
        <v>1371</v>
      </c>
      <c r="L1656" s="29" t="s">
        <v>1384</v>
      </c>
      <c r="M1656" s="39">
        <v>90.62525333871659</v>
      </c>
      <c r="N1656" s="39">
        <v>123.81108829568788</v>
      </c>
      <c r="O1656" s="29">
        <v>44197</v>
      </c>
      <c r="P1656" s="29">
        <v>44696</v>
      </c>
      <c r="Q1656" s="40">
        <v>1.3661875000000001</v>
      </c>
      <c r="R1656" s="39">
        <v>90.382094455852155</v>
      </c>
      <c r="S1656" s="39">
        <v>33.428993839835726</v>
      </c>
      <c r="T1656" s="39">
        <v>0</v>
      </c>
      <c r="U1656" s="39">
        <v>0</v>
      </c>
      <c r="V1656" s="39">
        <v>0</v>
      </c>
      <c r="W1656" s="29" t="s">
        <v>1357</v>
      </c>
      <c r="X1656" s="29" t="s">
        <v>258</v>
      </c>
      <c r="Y1656" s="29" t="s">
        <v>1349</v>
      </c>
      <c r="Z1656" s="41" t="s">
        <v>1349</v>
      </c>
      <c r="AA1656" s="42" t="s">
        <v>1349</v>
      </c>
      <c r="AB1656" s="29" t="s">
        <v>258</v>
      </c>
      <c r="AC1656" s="29" t="s">
        <v>258</v>
      </c>
      <c r="AD1656" s="29" t="s">
        <v>265</v>
      </c>
      <c r="AE1656" s="29" t="s">
        <v>1353</v>
      </c>
      <c r="AF1656" s="29" t="s">
        <v>1368</v>
      </c>
      <c r="AG1656" s="183" t="s">
        <v>1369</v>
      </c>
      <c r="AH1656" s="29" t="s">
        <v>1413</v>
      </c>
      <c r="AI1656" s="29" t="s">
        <v>1357</v>
      </c>
      <c r="AJ1656" s="29" t="s">
        <v>258</v>
      </c>
      <c r="AK1656" s="29" t="s">
        <v>258</v>
      </c>
      <c r="AL1656" s="29" t="s">
        <v>13326</v>
      </c>
    </row>
    <row r="1657" spans="1:38" x14ac:dyDescent="0.2">
      <c r="A1657" s="35" t="s">
        <v>16</v>
      </c>
      <c r="B1657" s="36">
        <v>6145</v>
      </c>
      <c r="C1657" s="36"/>
      <c r="D1657" s="36" t="s">
        <v>1349</v>
      </c>
      <c r="E1657" s="37" t="s">
        <v>3450</v>
      </c>
      <c r="F1657" s="38" t="s">
        <v>1269</v>
      </c>
      <c r="G1657" s="38" t="s">
        <v>1271</v>
      </c>
      <c r="H1657" s="35" t="s">
        <v>1440</v>
      </c>
      <c r="I1657" s="35"/>
      <c r="J1657" s="29" t="s">
        <v>281</v>
      </c>
      <c r="K1657" s="29" t="s">
        <v>282</v>
      </c>
      <c r="L1657" s="29" t="s">
        <v>1384</v>
      </c>
      <c r="M1657" s="39">
        <v>21.779889601540084</v>
      </c>
      <c r="N1657" s="39">
        <v>32.498398357289524</v>
      </c>
      <c r="O1657" s="29">
        <v>44197</v>
      </c>
      <c r="P1657" s="29">
        <v>44742</v>
      </c>
      <c r="Q1657" s="40">
        <v>1.4921287000000001</v>
      </c>
      <c r="R1657" s="39">
        <v>21.725119780971937</v>
      </c>
      <c r="S1657" s="39">
        <v>10.77327857631759</v>
      </c>
      <c r="T1657" s="39">
        <v>0</v>
      </c>
      <c r="U1657" s="39">
        <v>0</v>
      </c>
      <c r="V1657" s="39">
        <v>0</v>
      </c>
      <c r="W1657" s="29" t="s">
        <v>1357</v>
      </c>
      <c r="X1657" s="29" t="s">
        <v>258</v>
      </c>
      <c r="Y1657" s="29" t="s">
        <v>1349</v>
      </c>
      <c r="Z1657" s="41" t="s">
        <v>1349</v>
      </c>
      <c r="AA1657" s="42" t="s">
        <v>1349</v>
      </c>
      <c r="AB1657" s="29" t="s">
        <v>258</v>
      </c>
      <c r="AC1657" s="29" t="s">
        <v>258</v>
      </c>
      <c r="AD1657" s="29" t="s">
        <v>265</v>
      </c>
      <c r="AE1657" s="29" t="s">
        <v>1353</v>
      </c>
      <c r="AF1657" s="29" t="s">
        <v>1368</v>
      </c>
      <c r="AG1657" s="183" t="s">
        <v>1369</v>
      </c>
      <c r="AH1657" s="29" t="s">
        <v>1413</v>
      </c>
      <c r="AI1657" s="29" t="s">
        <v>1357</v>
      </c>
      <c r="AJ1657" s="29" t="s">
        <v>258</v>
      </c>
      <c r="AK1657" s="29" t="s">
        <v>258</v>
      </c>
      <c r="AL1657" s="29" t="s">
        <v>13326</v>
      </c>
    </row>
    <row r="1658" spans="1:38" x14ac:dyDescent="0.2">
      <c r="A1658" s="35" t="s">
        <v>16</v>
      </c>
      <c r="B1658" s="36">
        <v>6146</v>
      </c>
      <c r="C1658" s="36"/>
      <c r="D1658" s="36" t="s">
        <v>1349</v>
      </c>
      <c r="E1658" s="37" t="s">
        <v>3451</v>
      </c>
      <c r="F1658" s="38" t="s">
        <v>1269</v>
      </c>
      <c r="G1658" s="38" t="s">
        <v>1271</v>
      </c>
      <c r="H1658" s="35" t="s">
        <v>1440</v>
      </c>
      <c r="I1658" s="35"/>
      <c r="J1658" s="29" t="s">
        <v>1371</v>
      </c>
      <c r="K1658" s="29" t="s">
        <v>1371</v>
      </c>
      <c r="L1658" s="29" t="s">
        <v>1384</v>
      </c>
      <c r="M1658" s="39">
        <v>55.873598753327421</v>
      </c>
      <c r="N1658" s="39">
        <v>279.17677754962358</v>
      </c>
      <c r="O1658" s="29">
        <v>44197</v>
      </c>
      <c r="P1658" s="29">
        <v>46022</v>
      </c>
      <c r="Q1658" s="40">
        <v>4.9965776999999996</v>
      </c>
      <c r="R1658" s="39">
        <v>55.804777549623552</v>
      </c>
      <c r="S1658" s="39">
        <v>55.804777549623552</v>
      </c>
      <c r="T1658" s="39">
        <v>55.804777549623552</v>
      </c>
      <c r="U1658" s="39">
        <v>55.957667351129366</v>
      </c>
      <c r="V1658" s="39">
        <v>55.804777549623552</v>
      </c>
      <c r="W1658" s="29" t="s">
        <v>1357</v>
      </c>
      <c r="X1658" s="29" t="s">
        <v>258</v>
      </c>
      <c r="Y1658" s="29" t="s">
        <v>1349</v>
      </c>
      <c r="Z1658" s="41" t="s">
        <v>1349</v>
      </c>
      <c r="AA1658" s="42" t="s">
        <v>1349</v>
      </c>
      <c r="AB1658" s="29" t="s">
        <v>258</v>
      </c>
      <c r="AC1658" s="29" t="s">
        <v>258</v>
      </c>
      <c r="AD1658" s="29" t="s">
        <v>265</v>
      </c>
      <c r="AE1658" s="29" t="s">
        <v>1353</v>
      </c>
      <c r="AF1658" s="29" t="s">
        <v>1368</v>
      </c>
      <c r="AG1658" s="183" t="s">
        <v>1369</v>
      </c>
      <c r="AH1658" s="29" t="s">
        <v>1356</v>
      </c>
      <c r="AI1658" s="29" t="s">
        <v>1357</v>
      </c>
      <c r="AJ1658" s="29" t="s">
        <v>258</v>
      </c>
      <c r="AK1658" s="29" t="s">
        <v>258</v>
      </c>
      <c r="AL1658" s="29" t="s">
        <v>13326</v>
      </c>
    </row>
    <row r="1659" spans="1:38" x14ac:dyDescent="0.2">
      <c r="A1659" s="35" t="s">
        <v>16</v>
      </c>
      <c r="B1659" s="36">
        <v>6147</v>
      </c>
      <c r="C1659" s="36"/>
      <c r="D1659" s="36" t="s">
        <v>1349</v>
      </c>
      <c r="E1659" s="37" t="s">
        <v>3452</v>
      </c>
      <c r="F1659" s="38" t="s">
        <v>1269</v>
      </c>
      <c r="G1659" s="38" t="s">
        <v>1271</v>
      </c>
      <c r="H1659" s="35" t="s">
        <v>1440</v>
      </c>
      <c r="I1659" s="35"/>
      <c r="J1659" s="29" t="s">
        <v>1371</v>
      </c>
      <c r="K1659" s="29" t="s">
        <v>1371</v>
      </c>
      <c r="L1659" s="29" t="s">
        <v>1384</v>
      </c>
      <c r="M1659" s="39">
        <v>46.281345628528427</v>
      </c>
      <c r="N1659" s="39">
        <v>231.24833949349761</v>
      </c>
      <c r="O1659" s="29">
        <v>44197</v>
      </c>
      <c r="P1659" s="29">
        <v>46022</v>
      </c>
      <c r="Q1659" s="40">
        <v>4.9965776999999996</v>
      </c>
      <c r="R1659" s="39">
        <v>46.224339493497602</v>
      </c>
      <c r="S1659" s="39">
        <v>46.224339493497602</v>
      </c>
      <c r="T1659" s="39">
        <v>46.224339493497602</v>
      </c>
      <c r="U1659" s="39">
        <v>46.350981519507187</v>
      </c>
      <c r="V1659" s="39">
        <v>46.224339493497602</v>
      </c>
      <c r="W1659" s="29" t="s">
        <v>1357</v>
      </c>
      <c r="X1659" s="29" t="s">
        <v>258</v>
      </c>
      <c r="Y1659" s="29" t="s">
        <v>1349</v>
      </c>
      <c r="Z1659" s="41" t="s">
        <v>1349</v>
      </c>
      <c r="AA1659" s="42" t="s">
        <v>1349</v>
      </c>
      <c r="AB1659" s="29" t="s">
        <v>258</v>
      </c>
      <c r="AC1659" s="29" t="s">
        <v>258</v>
      </c>
      <c r="AD1659" s="29" t="s">
        <v>265</v>
      </c>
      <c r="AE1659" s="29" t="s">
        <v>1353</v>
      </c>
      <c r="AF1659" s="29" t="s">
        <v>1368</v>
      </c>
      <c r="AG1659" s="183" t="s">
        <v>1369</v>
      </c>
      <c r="AH1659" s="29" t="s">
        <v>1356</v>
      </c>
      <c r="AI1659" s="29" t="s">
        <v>1357</v>
      </c>
      <c r="AJ1659" s="29" t="s">
        <v>258</v>
      </c>
      <c r="AK1659" s="29" t="s">
        <v>258</v>
      </c>
      <c r="AL1659" s="29" t="s">
        <v>13326</v>
      </c>
    </row>
    <row r="1660" spans="1:38" x14ac:dyDescent="0.2">
      <c r="A1660" s="35" t="s">
        <v>16</v>
      </c>
      <c r="B1660" s="36">
        <v>6151</v>
      </c>
      <c r="C1660" s="36"/>
      <c r="D1660" s="36" t="s">
        <v>1349</v>
      </c>
      <c r="E1660" s="37" t="s">
        <v>3453</v>
      </c>
      <c r="F1660" s="38" t="s">
        <v>1269</v>
      </c>
      <c r="G1660" s="38" t="s">
        <v>1273</v>
      </c>
      <c r="H1660" s="35" t="s">
        <v>1393</v>
      </c>
      <c r="I1660" s="35"/>
      <c r="J1660" s="29" t="s">
        <v>281</v>
      </c>
      <c r="K1660" s="29" t="s">
        <v>282</v>
      </c>
      <c r="L1660" s="29" t="s">
        <v>1384</v>
      </c>
      <c r="M1660" s="39">
        <v>32.814271418489646</v>
      </c>
      <c r="N1660" s="39">
        <v>57.408131416837776</v>
      </c>
      <c r="O1660" s="29">
        <v>44197</v>
      </c>
      <c r="P1660" s="29">
        <v>44836</v>
      </c>
      <c r="Q1660" s="40">
        <v>1.7494867000000001</v>
      </c>
      <c r="R1660" s="39">
        <v>32.740574948665298</v>
      </c>
      <c r="S1660" s="39">
        <v>24.667556468172485</v>
      </c>
      <c r="T1660" s="39">
        <v>0</v>
      </c>
      <c r="U1660" s="39">
        <v>0</v>
      </c>
      <c r="V1660" s="39">
        <v>0</v>
      </c>
      <c r="W1660" s="29" t="s">
        <v>1357</v>
      </c>
      <c r="X1660" s="29" t="s">
        <v>258</v>
      </c>
      <c r="Y1660" s="29" t="s">
        <v>1349</v>
      </c>
      <c r="Z1660" s="41" t="s">
        <v>1349</v>
      </c>
      <c r="AA1660" s="42" t="s">
        <v>1349</v>
      </c>
      <c r="AB1660" s="29" t="s">
        <v>258</v>
      </c>
      <c r="AC1660" s="29" t="s">
        <v>258</v>
      </c>
      <c r="AD1660" s="29" t="s">
        <v>265</v>
      </c>
      <c r="AE1660" s="29" t="s">
        <v>1353</v>
      </c>
      <c r="AF1660" s="29" t="s">
        <v>1368</v>
      </c>
      <c r="AG1660" s="183" t="s">
        <v>1369</v>
      </c>
      <c r="AH1660" s="29" t="s">
        <v>1413</v>
      </c>
      <c r="AI1660" s="29" t="s">
        <v>1357</v>
      </c>
      <c r="AJ1660" s="29" t="s">
        <v>258</v>
      </c>
      <c r="AK1660" s="29" t="s">
        <v>258</v>
      </c>
      <c r="AL1660" s="29" t="s">
        <v>13326</v>
      </c>
    </row>
    <row r="1661" spans="1:38" x14ac:dyDescent="0.2">
      <c r="A1661" s="35" t="s">
        <v>16</v>
      </c>
      <c r="B1661" s="36">
        <v>6152</v>
      </c>
      <c r="C1661" s="36"/>
      <c r="D1661" s="36" t="s">
        <v>1349</v>
      </c>
      <c r="E1661" s="37" t="s">
        <v>3454</v>
      </c>
      <c r="F1661" s="38" t="s">
        <v>1269</v>
      </c>
      <c r="G1661" s="38" t="s">
        <v>1271</v>
      </c>
      <c r="H1661" s="35" t="s">
        <v>1440</v>
      </c>
      <c r="I1661" s="35"/>
      <c r="J1661" s="29" t="s">
        <v>1506</v>
      </c>
      <c r="K1661" s="29" t="s">
        <v>2259</v>
      </c>
      <c r="L1661" s="29" t="s">
        <v>2220</v>
      </c>
      <c r="M1661" s="39">
        <v>247.05734844749932</v>
      </c>
      <c r="N1661" s="39">
        <v>410.57852977412733</v>
      </c>
      <c r="O1661" s="29">
        <v>44197</v>
      </c>
      <c r="P1661" s="29">
        <v>44804</v>
      </c>
      <c r="Q1661" s="40">
        <v>1.6618754</v>
      </c>
      <c r="R1661" s="39">
        <v>246.48217659137578</v>
      </c>
      <c r="S1661" s="39">
        <v>164.09635318275153</v>
      </c>
      <c r="T1661" s="39">
        <v>0</v>
      </c>
      <c r="U1661" s="39">
        <v>0</v>
      </c>
      <c r="V1661" s="39">
        <v>0</v>
      </c>
      <c r="W1661" s="29" t="s">
        <v>1357</v>
      </c>
      <c r="X1661" s="29" t="s">
        <v>258</v>
      </c>
      <c r="Y1661" s="29" t="s">
        <v>1349</v>
      </c>
      <c r="Z1661" s="41" t="s">
        <v>1349</v>
      </c>
      <c r="AA1661" s="42" t="s">
        <v>1349</v>
      </c>
      <c r="AB1661" s="29" t="s">
        <v>258</v>
      </c>
      <c r="AC1661" s="29" t="s">
        <v>258</v>
      </c>
      <c r="AD1661" s="29" t="s">
        <v>258</v>
      </c>
      <c r="AE1661" s="29" t="s">
        <v>1353</v>
      </c>
      <c r="AF1661" s="29" t="s">
        <v>2221</v>
      </c>
      <c r="AG1661" s="183" t="s">
        <v>2222</v>
      </c>
      <c r="AH1661" s="29" t="s">
        <v>1413</v>
      </c>
      <c r="AI1661" s="29" t="s">
        <v>1357</v>
      </c>
      <c r="AJ1661" s="29" t="s">
        <v>258</v>
      </c>
      <c r="AK1661" s="29" t="s">
        <v>258</v>
      </c>
      <c r="AL1661" s="29" t="s">
        <v>13326</v>
      </c>
    </row>
    <row r="1662" spans="1:38" x14ac:dyDescent="0.2">
      <c r="A1662" s="35" t="s">
        <v>16</v>
      </c>
      <c r="B1662" s="36">
        <v>6153</v>
      </c>
      <c r="C1662" s="36"/>
      <c r="D1662" s="36" t="s">
        <v>1349</v>
      </c>
      <c r="E1662" s="37" t="s">
        <v>3455</v>
      </c>
      <c r="F1662" s="38" t="s">
        <v>1269</v>
      </c>
      <c r="G1662" s="38" t="s">
        <v>1271</v>
      </c>
      <c r="H1662" s="35" t="s">
        <v>1440</v>
      </c>
      <c r="I1662" s="35"/>
      <c r="J1662" s="29" t="s">
        <v>484</v>
      </c>
      <c r="K1662" s="29" t="s">
        <v>1551</v>
      </c>
      <c r="L1662" s="29" t="s">
        <v>1384</v>
      </c>
      <c r="M1662" s="39">
        <v>209.28661422973343</v>
      </c>
      <c r="N1662" s="39">
        <v>1045.7168295687886</v>
      </c>
      <c r="O1662" s="29">
        <v>44197</v>
      </c>
      <c r="P1662" s="29">
        <v>46022</v>
      </c>
      <c r="Q1662" s="40">
        <v>4.9965776999999996</v>
      </c>
      <c r="R1662" s="39">
        <v>209.0288295687885</v>
      </c>
      <c r="S1662" s="39">
        <v>209.0288295687885</v>
      </c>
      <c r="T1662" s="39">
        <v>209.0288295687885</v>
      </c>
      <c r="U1662" s="39">
        <v>209.6015112936345</v>
      </c>
      <c r="V1662" s="39">
        <v>209.0288295687885</v>
      </c>
      <c r="W1662" s="29" t="s">
        <v>1357</v>
      </c>
      <c r="X1662" s="29" t="s">
        <v>258</v>
      </c>
      <c r="Y1662" s="29" t="s">
        <v>1349</v>
      </c>
      <c r="Z1662" s="41" t="s">
        <v>1349</v>
      </c>
      <c r="AA1662" s="42" t="s">
        <v>1349</v>
      </c>
      <c r="AB1662" s="29" t="s">
        <v>258</v>
      </c>
      <c r="AC1662" s="29" t="s">
        <v>258</v>
      </c>
      <c r="AD1662" s="29" t="s">
        <v>265</v>
      </c>
      <c r="AE1662" s="29" t="s">
        <v>1353</v>
      </c>
      <c r="AF1662" s="29" t="s">
        <v>1368</v>
      </c>
      <c r="AG1662" s="183" t="s">
        <v>1369</v>
      </c>
      <c r="AH1662" s="29" t="s">
        <v>1356</v>
      </c>
      <c r="AI1662" s="29" t="s">
        <v>1357</v>
      </c>
      <c r="AJ1662" s="29" t="s">
        <v>258</v>
      </c>
      <c r="AK1662" s="29" t="s">
        <v>258</v>
      </c>
      <c r="AL1662" s="29" t="s">
        <v>13326</v>
      </c>
    </row>
    <row r="1663" spans="1:38" x14ac:dyDescent="0.2">
      <c r="A1663" s="35" t="s">
        <v>16</v>
      </c>
      <c r="B1663" s="36">
        <v>6154</v>
      </c>
      <c r="C1663" s="36"/>
      <c r="D1663" s="36" t="s">
        <v>1349</v>
      </c>
      <c r="E1663" s="37" t="s">
        <v>3456</v>
      </c>
      <c r="F1663" s="38" t="s">
        <v>1269</v>
      </c>
      <c r="G1663" s="38" t="s">
        <v>1271</v>
      </c>
      <c r="H1663" s="35" t="s">
        <v>1440</v>
      </c>
      <c r="I1663" s="35"/>
      <c r="J1663" s="29" t="s">
        <v>1371</v>
      </c>
      <c r="K1663" s="29" t="s">
        <v>1371</v>
      </c>
      <c r="L1663" s="29" t="s">
        <v>1384</v>
      </c>
      <c r="M1663" s="39">
        <v>74.776951031081396</v>
      </c>
      <c r="N1663" s="39">
        <v>373.62884599589324</v>
      </c>
      <c r="O1663" s="29">
        <v>44197</v>
      </c>
      <c r="P1663" s="29">
        <v>46022</v>
      </c>
      <c r="Q1663" s="40">
        <v>4.9965776999999996</v>
      </c>
      <c r="R1663" s="39">
        <v>74.684845995893227</v>
      </c>
      <c r="S1663" s="39">
        <v>74.684845995893227</v>
      </c>
      <c r="T1663" s="39">
        <v>74.684845995893227</v>
      </c>
      <c r="U1663" s="39">
        <v>74.889462012320337</v>
      </c>
      <c r="V1663" s="39">
        <v>74.684845995893227</v>
      </c>
      <c r="W1663" s="29" t="s">
        <v>265</v>
      </c>
      <c r="X1663" s="29" t="s">
        <v>11773</v>
      </c>
      <c r="Y1663" s="29">
        <v>45278</v>
      </c>
      <c r="Z1663" s="41" t="s">
        <v>11760</v>
      </c>
      <c r="AA1663" s="42" t="s">
        <v>1349</v>
      </c>
      <c r="AB1663" s="29" t="s">
        <v>258</v>
      </c>
      <c r="AC1663" s="29" t="s">
        <v>258</v>
      </c>
      <c r="AD1663" s="29" t="s">
        <v>265</v>
      </c>
      <c r="AE1663" s="29" t="s">
        <v>1353</v>
      </c>
      <c r="AF1663" s="29" t="s">
        <v>1368</v>
      </c>
      <c r="AG1663" s="183" t="s">
        <v>1369</v>
      </c>
      <c r="AH1663" s="29" t="s">
        <v>1356</v>
      </c>
      <c r="AI1663" s="29" t="s">
        <v>1357</v>
      </c>
      <c r="AJ1663" s="29" t="s">
        <v>258</v>
      </c>
      <c r="AK1663" s="29" t="s">
        <v>258</v>
      </c>
      <c r="AL1663" s="29" t="s">
        <v>13327</v>
      </c>
    </row>
    <row r="1664" spans="1:38" x14ac:dyDescent="0.2">
      <c r="A1664" s="35" t="s">
        <v>16</v>
      </c>
      <c r="B1664" s="36">
        <v>6158</v>
      </c>
      <c r="C1664" s="36"/>
      <c r="D1664" s="36" t="s">
        <v>1349</v>
      </c>
      <c r="E1664" s="37" t="s">
        <v>3457</v>
      </c>
      <c r="F1664" s="38" t="s">
        <v>1269</v>
      </c>
      <c r="G1664" s="38" t="s">
        <v>1271</v>
      </c>
      <c r="H1664" s="35" t="s">
        <v>1440</v>
      </c>
      <c r="I1664" s="35"/>
      <c r="J1664" s="29" t="s">
        <v>1371</v>
      </c>
      <c r="K1664" s="29" t="s">
        <v>1371</v>
      </c>
      <c r="L1664" s="29" t="s">
        <v>1384</v>
      </c>
      <c r="M1664" s="39">
        <v>70.843797069092787</v>
      </c>
      <c r="N1664" s="39">
        <v>353.97653661875432</v>
      </c>
      <c r="O1664" s="29">
        <v>44197</v>
      </c>
      <c r="P1664" s="29">
        <v>46022</v>
      </c>
      <c r="Q1664" s="40">
        <v>4.9965776999999996</v>
      </c>
      <c r="R1664" s="39">
        <v>70.756536618754282</v>
      </c>
      <c r="S1664" s="39">
        <v>70.756536618754282</v>
      </c>
      <c r="T1664" s="39">
        <v>70.756536618754282</v>
      </c>
      <c r="U1664" s="39">
        <v>70.950390143737167</v>
      </c>
      <c r="V1664" s="39">
        <v>70.756536618754282</v>
      </c>
      <c r="W1664" s="29" t="s">
        <v>1357</v>
      </c>
      <c r="X1664" s="29" t="s">
        <v>258</v>
      </c>
      <c r="Y1664" s="29" t="s">
        <v>1349</v>
      </c>
      <c r="Z1664" s="41" t="s">
        <v>1349</v>
      </c>
      <c r="AA1664" s="42" t="s">
        <v>1349</v>
      </c>
      <c r="AB1664" s="29" t="s">
        <v>258</v>
      </c>
      <c r="AC1664" s="29" t="s">
        <v>258</v>
      </c>
      <c r="AD1664" s="29" t="s">
        <v>265</v>
      </c>
      <c r="AE1664" s="29" t="s">
        <v>1353</v>
      </c>
      <c r="AF1664" s="29" t="s">
        <v>1368</v>
      </c>
      <c r="AG1664" s="183" t="s">
        <v>1369</v>
      </c>
      <c r="AH1664" s="29" t="s">
        <v>1356</v>
      </c>
      <c r="AI1664" s="29" t="s">
        <v>1357</v>
      </c>
      <c r="AJ1664" s="29" t="s">
        <v>258</v>
      </c>
      <c r="AK1664" s="29" t="s">
        <v>258</v>
      </c>
      <c r="AL1664" s="29" t="s">
        <v>13326</v>
      </c>
    </row>
    <row r="1665" spans="1:38" x14ac:dyDescent="0.2">
      <c r="A1665" s="35" t="s">
        <v>16</v>
      </c>
      <c r="B1665" s="36">
        <v>6160</v>
      </c>
      <c r="C1665" s="36"/>
      <c r="D1665" s="36" t="s">
        <v>1349</v>
      </c>
      <c r="E1665" s="37" t="s">
        <v>3458</v>
      </c>
      <c r="F1665" s="38" t="s">
        <v>1269</v>
      </c>
      <c r="G1665" s="38" t="s">
        <v>1273</v>
      </c>
      <c r="H1665" s="35" t="s">
        <v>1393</v>
      </c>
      <c r="I1665" s="35"/>
      <c r="J1665" s="29" t="s">
        <v>1371</v>
      </c>
      <c r="K1665" s="29" t="s">
        <v>1371</v>
      </c>
      <c r="L1665" s="29" t="s">
        <v>1384</v>
      </c>
      <c r="M1665" s="39">
        <v>32.471275081903713</v>
      </c>
      <c r="N1665" s="39">
        <v>51.207268993839833</v>
      </c>
      <c r="O1665" s="29">
        <v>44197</v>
      </c>
      <c r="P1665" s="29">
        <v>44773</v>
      </c>
      <c r="Q1665" s="40">
        <v>1.5770021000000001</v>
      </c>
      <c r="R1665" s="39">
        <v>32.392813141683774</v>
      </c>
      <c r="S1665" s="39">
        <v>18.814455852156058</v>
      </c>
      <c r="T1665" s="39">
        <v>0</v>
      </c>
      <c r="U1665" s="39">
        <v>0</v>
      </c>
      <c r="V1665" s="39">
        <v>0</v>
      </c>
      <c r="W1665" s="29" t="s">
        <v>1357</v>
      </c>
      <c r="X1665" s="29" t="s">
        <v>258</v>
      </c>
      <c r="Y1665" s="29" t="s">
        <v>1349</v>
      </c>
      <c r="Z1665" s="41" t="s">
        <v>1349</v>
      </c>
      <c r="AA1665" s="42" t="s">
        <v>1349</v>
      </c>
      <c r="AB1665" s="29" t="s">
        <v>258</v>
      </c>
      <c r="AC1665" s="29" t="s">
        <v>258</v>
      </c>
      <c r="AD1665" s="29" t="s">
        <v>265</v>
      </c>
      <c r="AE1665" s="29" t="s">
        <v>1353</v>
      </c>
      <c r="AF1665" s="29" t="s">
        <v>1368</v>
      </c>
      <c r="AG1665" s="183" t="s">
        <v>1369</v>
      </c>
      <c r="AH1665" s="29" t="s">
        <v>1413</v>
      </c>
      <c r="AI1665" s="29" t="s">
        <v>1357</v>
      </c>
      <c r="AJ1665" s="29" t="s">
        <v>258</v>
      </c>
      <c r="AK1665" s="29" t="s">
        <v>258</v>
      </c>
      <c r="AL1665" s="29" t="s">
        <v>13326</v>
      </c>
    </row>
    <row r="1666" spans="1:38" x14ac:dyDescent="0.2">
      <c r="A1666" s="35" t="s">
        <v>17</v>
      </c>
      <c r="B1666" s="36">
        <v>6161</v>
      </c>
      <c r="C1666" s="36"/>
      <c r="D1666" s="36" t="s">
        <v>1349</v>
      </c>
      <c r="E1666" s="37" t="s">
        <v>3459</v>
      </c>
      <c r="F1666" s="38" t="s">
        <v>1269</v>
      </c>
      <c r="G1666" s="38" t="s">
        <v>1273</v>
      </c>
      <c r="H1666" s="35" t="s">
        <v>1393</v>
      </c>
      <c r="I1666" s="35" t="s">
        <v>1349</v>
      </c>
      <c r="J1666" s="29" t="s">
        <v>1500</v>
      </c>
      <c r="K1666" s="29" t="s">
        <v>3460</v>
      </c>
      <c r="L1666" s="29" t="s">
        <v>1366</v>
      </c>
      <c r="M1666" s="39">
        <v>0</v>
      </c>
      <c r="N1666" s="39"/>
      <c r="O1666" s="29">
        <v>44197</v>
      </c>
      <c r="P1666" s="29">
        <v>46022</v>
      </c>
      <c r="Q1666" s="40">
        <v>4.9965776999999996</v>
      </c>
      <c r="R1666" s="39"/>
      <c r="S1666" s="39"/>
      <c r="T1666" s="39"/>
      <c r="U1666" s="39"/>
      <c r="V1666" s="39"/>
      <c r="W1666" s="29" t="s">
        <v>265</v>
      </c>
      <c r="X1666" s="29" t="s">
        <v>11773</v>
      </c>
      <c r="Y1666" s="29">
        <v>45215</v>
      </c>
      <c r="Z1666" s="41" t="s">
        <v>11758</v>
      </c>
      <c r="AA1666" s="42" t="s">
        <v>13333</v>
      </c>
      <c r="AB1666" s="29" t="s">
        <v>258</v>
      </c>
      <c r="AC1666" s="29" t="s">
        <v>258</v>
      </c>
      <c r="AD1666" s="29" t="s">
        <v>265</v>
      </c>
      <c r="AE1666" s="29" t="s">
        <v>1367</v>
      </c>
      <c r="AF1666" s="29" t="s">
        <v>1368</v>
      </c>
      <c r="AG1666" s="183" t="s">
        <v>1369</v>
      </c>
      <c r="AH1666" s="29" t="s">
        <v>1356</v>
      </c>
      <c r="AI1666" s="29" t="s">
        <v>1357</v>
      </c>
      <c r="AJ1666" s="29" t="s">
        <v>258</v>
      </c>
      <c r="AK1666" s="29" t="s">
        <v>258</v>
      </c>
      <c r="AL1666" s="29" t="s">
        <v>13327</v>
      </c>
    </row>
    <row r="1667" spans="1:38" x14ac:dyDescent="0.2">
      <c r="A1667" s="35" t="s">
        <v>18</v>
      </c>
      <c r="B1667" s="36">
        <v>6161</v>
      </c>
      <c r="C1667" s="36">
        <v>2</v>
      </c>
      <c r="D1667" s="36" t="s">
        <v>3461</v>
      </c>
      <c r="E1667" s="37" t="s">
        <v>3462</v>
      </c>
      <c r="F1667" s="38" t="s">
        <v>1269</v>
      </c>
      <c r="G1667" s="38" t="s">
        <v>1273</v>
      </c>
      <c r="H1667" s="35" t="s">
        <v>1393</v>
      </c>
      <c r="I1667" s="35"/>
      <c r="J1667" s="29" t="s">
        <v>1500</v>
      </c>
      <c r="K1667" s="29" t="s">
        <v>3460</v>
      </c>
      <c r="L1667" s="29" t="s">
        <v>1366</v>
      </c>
      <c r="M1667" s="39">
        <v>18.520213646751873</v>
      </c>
      <c r="N1667" s="39">
        <v>66.018666666666661</v>
      </c>
      <c r="O1667" s="29">
        <v>44197</v>
      </c>
      <c r="P1667" s="29">
        <v>45499</v>
      </c>
      <c r="Q1667" s="40">
        <v>3.5646817</v>
      </c>
      <c r="R1667" s="39">
        <v>18.493333333333332</v>
      </c>
      <c r="S1667" s="39">
        <v>18.493333333333332</v>
      </c>
      <c r="T1667" s="39">
        <v>18.493333333333332</v>
      </c>
      <c r="U1667" s="39">
        <v>10.538666666666668</v>
      </c>
      <c r="V1667" s="39">
        <v>0</v>
      </c>
      <c r="W1667" s="29" t="s">
        <v>265</v>
      </c>
      <c r="X1667" s="29" t="s">
        <v>11773</v>
      </c>
      <c r="Y1667" s="29">
        <v>45215</v>
      </c>
      <c r="Z1667" s="41" t="s">
        <v>11758</v>
      </c>
      <c r="AA1667" s="42" t="s">
        <v>1349</v>
      </c>
      <c r="AB1667" s="29" t="s">
        <v>258</v>
      </c>
      <c r="AC1667" s="29" t="s">
        <v>258</v>
      </c>
      <c r="AD1667" s="29" t="s">
        <v>265</v>
      </c>
      <c r="AE1667" s="29" t="s">
        <v>1367</v>
      </c>
      <c r="AF1667" s="29" t="s">
        <v>1368</v>
      </c>
      <c r="AG1667" s="183" t="s">
        <v>1369</v>
      </c>
      <c r="AH1667" s="29" t="s">
        <v>1356</v>
      </c>
      <c r="AI1667" s="29" t="s">
        <v>1357</v>
      </c>
      <c r="AJ1667" s="29" t="s">
        <v>258</v>
      </c>
      <c r="AK1667" s="29" t="s">
        <v>258</v>
      </c>
      <c r="AL1667" s="29" t="s">
        <v>13327</v>
      </c>
    </row>
    <row r="1668" spans="1:38" x14ac:dyDescent="0.2">
      <c r="A1668" s="35" t="s">
        <v>18</v>
      </c>
      <c r="B1668" s="36">
        <v>6161</v>
      </c>
      <c r="C1668" s="36">
        <v>3</v>
      </c>
      <c r="D1668" s="36" t="s">
        <v>3463</v>
      </c>
      <c r="E1668" s="37" t="s">
        <v>3464</v>
      </c>
      <c r="F1668" s="38" t="s">
        <v>1269</v>
      </c>
      <c r="G1668" s="38" t="s">
        <v>1273</v>
      </c>
      <c r="H1668" s="35" t="s">
        <v>1393</v>
      </c>
      <c r="I1668" s="35"/>
      <c r="J1668" s="29" t="s">
        <v>1500</v>
      </c>
      <c r="K1668" s="29" t="s">
        <v>3460</v>
      </c>
      <c r="L1668" s="29" t="s">
        <v>1366</v>
      </c>
      <c r="M1668" s="39">
        <v>24.591467330897</v>
      </c>
      <c r="N1668" s="39">
        <v>122.87317727583846</v>
      </c>
      <c r="O1668" s="29">
        <v>44197</v>
      </c>
      <c r="P1668" s="29">
        <v>46022</v>
      </c>
      <c r="Q1668" s="40">
        <v>4.9965776999999996</v>
      </c>
      <c r="R1668" s="39">
        <v>24.561177275838467</v>
      </c>
      <c r="S1668" s="39">
        <v>24.561177275838467</v>
      </c>
      <c r="T1668" s="39">
        <v>24.561177275838467</v>
      </c>
      <c r="U1668" s="39">
        <v>24.628468172484599</v>
      </c>
      <c r="V1668" s="39">
        <v>24.561177275838467</v>
      </c>
      <c r="W1668" s="29" t="s">
        <v>265</v>
      </c>
      <c r="X1668" s="29" t="s">
        <v>11773</v>
      </c>
      <c r="Y1668" s="29">
        <v>45215</v>
      </c>
      <c r="Z1668" s="41" t="s">
        <v>11758</v>
      </c>
      <c r="AA1668" s="42" t="s">
        <v>1349</v>
      </c>
      <c r="AB1668" s="29" t="s">
        <v>258</v>
      </c>
      <c r="AC1668" s="29" t="s">
        <v>258</v>
      </c>
      <c r="AD1668" s="29" t="s">
        <v>265</v>
      </c>
      <c r="AE1668" s="29" t="s">
        <v>1367</v>
      </c>
      <c r="AF1668" s="29" t="s">
        <v>1368</v>
      </c>
      <c r="AG1668" s="183" t="s">
        <v>1369</v>
      </c>
      <c r="AH1668" s="29" t="s">
        <v>1356</v>
      </c>
      <c r="AI1668" s="29" t="s">
        <v>1357</v>
      </c>
      <c r="AJ1668" s="29" t="s">
        <v>258</v>
      </c>
      <c r="AK1668" s="29" t="s">
        <v>258</v>
      </c>
      <c r="AL1668" s="29" t="s">
        <v>13327</v>
      </c>
    </row>
    <row r="1669" spans="1:38" x14ac:dyDescent="0.2">
      <c r="A1669" s="35" t="s">
        <v>18</v>
      </c>
      <c r="B1669" s="36">
        <v>6161</v>
      </c>
      <c r="C1669" s="36">
        <v>4</v>
      </c>
      <c r="D1669" s="36" t="s">
        <v>3465</v>
      </c>
      <c r="E1669" s="37" t="s">
        <v>3466</v>
      </c>
      <c r="F1669" s="38" t="s">
        <v>1269</v>
      </c>
      <c r="G1669" s="38" t="s">
        <v>1273</v>
      </c>
      <c r="H1669" s="35" t="s">
        <v>1393</v>
      </c>
      <c r="I1669" s="35"/>
      <c r="J1669" s="29" t="s">
        <v>1500</v>
      </c>
      <c r="K1669" s="29" t="s">
        <v>3460</v>
      </c>
      <c r="L1669" s="29" t="s">
        <v>1366</v>
      </c>
      <c r="M1669" s="39">
        <v>23.622936922551801</v>
      </c>
      <c r="N1669" s="39">
        <v>118.03383983572894</v>
      </c>
      <c r="O1669" s="29">
        <v>44197</v>
      </c>
      <c r="P1669" s="29">
        <v>46022</v>
      </c>
      <c r="Q1669" s="40">
        <v>4.9965776999999996</v>
      </c>
      <c r="R1669" s="39">
        <v>23.59383983572895</v>
      </c>
      <c r="S1669" s="39">
        <v>23.59383983572895</v>
      </c>
      <c r="T1669" s="39">
        <v>23.59383983572895</v>
      </c>
      <c r="U1669" s="39">
        <v>23.65848049281314</v>
      </c>
      <c r="V1669" s="39">
        <v>23.59383983572895</v>
      </c>
      <c r="W1669" s="29" t="s">
        <v>265</v>
      </c>
      <c r="X1669" s="29" t="s">
        <v>11773</v>
      </c>
      <c r="Y1669" s="29">
        <v>45215</v>
      </c>
      <c r="Z1669" s="41" t="s">
        <v>11758</v>
      </c>
      <c r="AA1669" s="42" t="s">
        <v>1349</v>
      </c>
      <c r="AB1669" s="29" t="s">
        <v>258</v>
      </c>
      <c r="AC1669" s="29" t="s">
        <v>258</v>
      </c>
      <c r="AD1669" s="29" t="s">
        <v>265</v>
      </c>
      <c r="AE1669" s="29" t="s">
        <v>1367</v>
      </c>
      <c r="AF1669" s="29" t="s">
        <v>1368</v>
      </c>
      <c r="AG1669" s="183" t="s">
        <v>1369</v>
      </c>
      <c r="AH1669" s="29" t="s">
        <v>1356</v>
      </c>
      <c r="AI1669" s="29" t="s">
        <v>1357</v>
      </c>
      <c r="AJ1669" s="29" t="s">
        <v>258</v>
      </c>
      <c r="AK1669" s="29" t="s">
        <v>258</v>
      </c>
      <c r="AL1669" s="29" t="s">
        <v>13327</v>
      </c>
    </row>
    <row r="1670" spans="1:38" x14ac:dyDescent="0.2">
      <c r="A1670" s="35" t="s">
        <v>18</v>
      </c>
      <c r="B1670" s="36">
        <v>6161</v>
      </c>
      <c r="C1670" s="36">
        <v>5</v>
      </c>
      <c r="D1670" s="36" t="s">
        <v>3467</v>
      </c>
      <c r="E1670" s="37" t="s">
        <v>3468</v>
      </c>
      <c r="F1670" s="38" t="s">
        <v>1269</v>
      </c>
      <c r="G1670" s="38" t="s">
        <v>1273</v>
      </c>
      <c r="H1670" s="35" t="s">
        <v>1393</v>
      </c>
      <c r="I1670" s="35"/>
      <c r="J1670" s="29" t="s">
        <v>1500</v>
      </c>
      <c r="K1670" s="29" t="s">
        <v>3460</v>
      </c>
      <c r="L1670" s="29" t="s">
        <v>1366</v>
      </c>
      <c r="M1670" s="39">
        <v>20.85542131358195</v>
      </c>
      <c r="N1670" s="39">
        <v>104.20573305954827</v>
      </c>
      <c r="O1670" s="29">
        <v>44197</v>
      </c>
      <c r="P1670" s="29">
        <v>46022</v>
      </c>
      <c r="Q1670" s="40">
        <v>4.9965776999999996</v>
      </c>
      <c r="R1670" s="39">
        <v>20.829733059548257</v>
      </c>
      <c r="S1670" s="39">
        <v>20.829733059548257</v>
      </c>
      <c r="T1670" s="39">
        <v>20.829733059548257</v>
      </c>
      <c r="U1670" s="39">
        <v>20.886800821355234</v>
      </c>
      <c r="V1670" s="39">
        <v>20.829733059548257</v>
      </c>
      <c r="W1670" s="29" t="s">
        <v>265</v>
      </c>
      <c r="X1670" s="29" t="s">
        <v>11773</v>
      </c>
      <c r="Y1670" s="29">
        <v>45215</v>
      </c>
      <c r="Z1670" s="41" t="s">
        <v>11758</v>
      </c>
      <c r="AA1670" s="42" t="s">
        <v>1349</v>
      </c>
      <c r="AB1670" s="29" t="s">
        <v>258</v>
      </c>
      <c r="AC1670" s="29" t="s">
        <v>258</v>
      </c>
      <c r="AD1670" s="29" t="s">
        <v>265</v>
      </c>
      <c r="AE1670" s="29" t="s">
        <v>1367</v>
      </c>
      <c r="AF1670" s="29" t="s">
        <v>1368</v>
      </c>
      <c r="AG1670" s="183" t="s">
        <v>1369</v>
      </c>
      <c r="AH1670" s="29" t="s">
        <v>1356</v>
      </c>
      <c r="AI1670" s="29" t="s">
        <v>1357</v>
      </c>
      <c r="AJ1670" s="29" t="s">
        <v>258</v>
      </c>
      <c r="AK1670" s="29" t="s">
        <v>258</v>
      </c>
      <c r="AL1670" s="29" t="s">
        <v>13327</v>
      </c>
    </row>
    <row r="1671" spans="1:38" x14ac:dyDescent="0.2">
      <c r="A1671" s="35" t="s">
        <v>18</v>
      </c>
      <c r="B1671" s="36">
        <v>6161</v>
      </c>
      <c r="C1671" s="36">
        <v>6</v>
      </c>
      <c r="D1671" s="36" t="s">
        <v>3469</v>
      </c>
      <c r="E1671" s="37" t="s">
        <v>3470</v>
      </c>
      <c r="F1671" s="38" t="s">
        <v>1269</v>
      </c>
      <c r="G1671" s="38" t="s">
        <v>1273</v>
      </c>
      <c r="H1671" s="35" t="s">
        <v>1393</v>
      </c>
      <c r="I1671" s="35"/>
      <c r="J1671" s="29" t="s">
        <v>1500</v>
      </c>
      <c r="K1671" s="29" t="s">
        <v>3460</v>
      </c>
      <c r="L1671" s="29" t="s">
        <v>1366</v>
      </c>
      <c r="M1671" s="39">
        <v>24.561450892621842</v>
      </c>
      <c r="N1671" s="39">
        <v>122.72319780971938</v>
      </c>
      <c r="O1671" s="29">
        <v>44197</v>
      </c>
      <c r="P1671" s="29">
        <v>46022</v>
      </c>
      <c r="Q1671" s="40">
        <v>4.9965776999999996</v>
      </c>
      <c r="R1671" s="39">
        <v>24.531197809719373</v>
      </c>
      <c r="S1671" s="39">
        <v>24.531197809719373</v>
      </c>
      <c r="T1671" s="39">
        <v>24.531197809719373</v>
      </c>
      <c r="U1671" s="39">
        <v>24.598406570841888</v>
      </c>
      <c r="V1671" s="39">
        <v>24.531197809719373</v>
      </c>
      <c r="W1671" s="29" t="s">
        <v>265</v>
      </c>
      <c r="X1671" s="29" t="s">
        <v>11773</v>
      </c>
      <c r="Y1671" s="29">
        <v>45215</v>
      </c>
      <c r="Z1671" s="41" t="s">
        <v>11758</v>
      </c>
      <c r="AA1671" s="42" t="s">
        <v>1349</v>
      </c>
      <c r="AB1671" s="29" t="s">
        <v>258</v>
      </c>
      <c r="AC1671" s="29" t="s">
        <v>258</v>
      </c>
      <c r="AD1671" s="29" t="s">
        <v>265</v>
      </c>
      <c r="AE1671" s="29" t="s">
        <v>1367</v>
      </c>
      <c r="AF1671" s="29" t="s">
        <v>1368</v>
      </c>
      <c r="AG1671" s="183" t="s">
        <v>1369</v>
      </c>
      <c r="AH1671" s="29" t="s">
        <v>1356</v>
      </c>
      <c r="AI1671" s="29" t="s">
        <v>1357</v>
      </c>
      <c r="AJ1671" s="29" t="s">
        <v>258</v>
      </c>
      <c r="AK1671" s="29" t="s">
        <v>258</v>
      </c>
      <c r="AL1671" s="29" t="s">
        <v>13327</v>
      </c>
    </row>
    <row r="1672" spans="1:38" x14ac:dyDescent="0.2">
      <c r="A1672" s="35" t="s">
        <v>16</v>
      </c>
      <c r="B1672" s="36">
        <v>6162</v>
      </c>
      <c r="C1672" s="36"/>
      <c r="D1672" s="36" t="s">
        <v>1349</v>
      </c>
      <c r="E1672" s="37" t="s">
        <v>3471</v>
      </c>
      <c r="F1672" s="38" t="s">
        <v>1269</v>
      </c>
      <c r="G1672" s="38" t="s">
        <v>1271</v>
      </c>
      <c r="H1672" s="35" t="s">
        <v>1440</v>
      </c>
      <c r="I1672" s="35"/>
      <c r="J1672" s="29" t="s">
        <v>484</v>
      </c>
      <c r="K1672" s="29" t="s">
        <v>1365</v>
      </c>
      <c r="L1672" s="29" t="s">
        <v>1384</v>
      </c>
      <c r="M1672" s="39">
        <v>67.443622371273065</v>
      </c>
      <c r="N1672" s="39">
        <v>33.237100616016427</v>
      </c>
      <c r="O1672" s="29">
        <v>44197</v>
      </c>
      <c r="P1672" s="29">
        <v>44377</v>
      </c>
      <c r="Q1672" s="40">
        <v>0.4928131</v>
      </c>
      <c r="R1672" s="39">
        <v>33.237100616016427</v>
      </c>
      <c r="S1672" s="39">
        <v>0</v>
      </c>
      <c r="T1672" s="39">
        <v>0</v>
      </c>
      <c r="U1672" s="39">
        <v>0</v>
      </c>
      <c r="V1672" s="39">
        <v>0</v>
      </c>
      <c r="W1672" s="29" t="s">
        <v>1357</v>
      </c>
      <c r="X1672" s="29" t="s">
        <v>258</v>
      </c>
      <c r="Y1672" s="29" t="s">
        <v>1349</v>
      </c>
      <c r="Z1672" s="41" t="s">
        <v>1349</v>
      </c>
      <c r="AA1672" s="42" t="s">
        <v>1349</v>
      </c>
      <c r="AB1672" s="29" t="s">
        <v>258</v>
      </c>
      <c r="AC1672" s="29" t="s">
        <v>258</v>
      </c>
      <c r="AD1672" s="29" t="s">
        <v>265</v>
      </c>
      <c r="AE1672" s="29" t="s">
        <v>1353</v>
      </c>
      <c r="AF1672" s="29" t="s">
        <v>1368</v>
      </c>
      <c r="AG1672" s="183" t="s">
        <v>1369</v>
      </c>
      <c r="AH1672" s="29" t="s">
        <v>1356</v>
      </c>
      <c r="AI1672" s="29" t="s">
        <v>1357</v>
      </c>
      <c r="AJ1672" s="29" t="s">
        <v>258</v>
      </c>
      <c r="AK1672" s="29" t="s">
        <v>258</v>
      </c>
      <c r="AL1672" s="29" t="s">
        <v>13326</v>
      </c>
    </row>
    <row r="1673" spans="1:38" x14ac:dyDescent="0.2">
      <c r="A1673" s="35" t="s">
        <v>16</v>
      </c>
      <c r="B1673" s="36">
        <v>6164</v>
      </c>
      <c r="C1673" s="36"/>
      <c r="D1673" s="36" t="s">
        <v>1349</v>
      </c>
      <c r="E1673" s="37" t="s">
        <v>3472</v>
      </c>
      <c r="F1673" s="38" t="s">
        <v>1269</v>
      </c>
      <c r="G1673" s="38" t="s">
        <v>1273</v>
      </c>
      <c r="H1673" s="35" t="s">
        <v>1393</v>
      </c>
      <c r="I1673" s="35"/>
      <c r="J1673" s="29" t="s">
        <v>484</v>
      </c>
      <c r="K1673" s="29" t="s">
        <v>1365</v>
      </c>
      <c r="L1673" s="29" t="s">
        <v>1366</v>
      </c>
      <c r="M1673" s="39">
        <v>11.318876263675115</v>
      </c>
      <c r="N1673" s="39">
        <v>14.069185489390829</v>
      </c>
      <c r="O1673" s="29">
        <v>44197</v>
      </c>
      <c r="P1673" s="29">
        <v>44651</v>
      </c>
      <c r="Q1673" s="40">
        <v>1.2429843</v>
      </c>
      <c r="R1673" s="39">
        <v>11.286269678302533</v>
      </c>
      <c r="S1673" s="39">
        <v>2.7829158110882957</v>
      </c>
      <c r="T1673" s="39">
        <v>0</v>
      </c>
      <c r="U1673" s="39">
        <v>0</v>
      </c>
      <c r="V1673" s="39">
        <v>0</v>
      </c>
      <c r="W1673" s="29" t="s">
        <v>1357</v>
      </c>
      <c r="X1673" s="29" t="s">
        <v>258</v>
      </c>
      <c r="Y1673" s="29" t="s">
        <v>1349</v>
      </c>
      <c r="Z1673" s="41" t="s">
        <v>1349</v>
      </c>
      <c r="AA1673" s="42" t="s">
        <v>1349</v>
      </c>
      <c r="AB1673" s="29" t="s">
        <v>258</v>
      </c>
      <c r="AC1673" s="29" t="s">
        <v>258</v>
      </c>
      <c r="AD1673" s="29" t="s">
        <v>265</v>
      </c>
      <c r="AE1673" s="29" t="s">
        <v>1367</v>
      </c>
      <c r="AF1673" s="29" t="s">
        <v>1368</v>
      </c>
      <c r="AG1673" s="183" t="s">
        <v>1369</v>
      </c>
      <c r="AH1673" s="29" t="s">
        <v>1356</v>
      </c>
      <c r="AI1673" s="29" t="s">
        <v>1357</v>
      </c>
      <c r="AJ1673" s="29" t="s">
        <v>258</v>
      </c>
      <c r="AK1673" s="29" t="s">
        <v>258</v>
      </c>
      <c r="AL1673" s="29" t="s">
        <v>13326</v>
      </c>
    </row>
    <row r="1674" spans="1:38" x14ac:dyDescent="0.2">
      <c r="A1674" s="35" t="s">
        <v>16</v>
      </c>
      <c r="B1674" s="36">
        <v>6167</v>
      </c>
      <c r="C1674" s="36"/>
      <c r="D1674" s="36" t="s">
        <v>1349</v>
      </c>
      <c r="E1674" s="37" t="s">
        <v>3473</v>
      </c>
      <c r="F1674" s="38" t="s">
        <v>1269</v>
      </c>
      <c r="G1674" s="38" t="s">
        <v>1271</v>
      </c>
      <c r="H1674" s="35" t="s">
        <v>1440</v>
      </c>
      <c r="I1674" s="35"/>
      <c r="J1674" s="29" t="s">
        <v>1371</v>
      </c>
      <c r="K1674" s="29" t="s">
        <v>1371</v>
      </c>
      <c r="L1674" s="29" t="s">
        <v>1384</v>
      </c>
      <c r="M1674" s="39">
        <v>75.444316508732484</v>
      </c>
      <c r="N1674" s="39">
        <v>376.96338945927454</v>
      </c>
      <c r="O1674" s="29">
        <v>44197</v>
      </c>
      <c r="P1674" s="29">
        <v>46022</v>
      </c>
      <c r="Q1674" s="40">
        <v>4.9965776999999996</v>
      </c>
      <c r="R1674" s="39">
        <v>75.351389459274472</v>
      </c>
      <c r="S1674" s="39">
        <v>75.351389459274472</v>
      </c>
      <c r="T1674" s="39">
        <v>75.351389459274472</v>
      </c>
      <c r="U1674" s="39">
        <v>75.557831622176593</v>
      </c>
      <c r="V1674" s="39">
        <v>75.351389459274472</v>
      </c>
      <c r="W1674" s="29" t="s">
        <v>265</v>
      </c>
      <c r="X1674" s="29" t="s">
        <v>11773</v>
      </c>
      <c r="Y1674" s="29">
        <v>45272</v>
      </c>
      <c r="Z1674" s="41" t="s">
        <v>11760</v>
      </c>
      <c r="AA1674" s="42" t="s">
        <v>1349</v>
      </c>
      <c r="AB1674" s="29" t="s">
        <v>258</v>
      </c>
      <c r="AC1674" s="29" t="s">
        <v>258</v>
      </c>
      <c r="AD1674" s="29" t="s">
        <v>265</v>
      </c>
      <c r="AE1674" s="29" t="s">
        <v>1353</v>
      </c>
      <c r="AF1674" s="29" t="s">
        <v>1368</v>
      </c>
      <c r="AG1674" s="183" t="s">
        <v>1369</v>
      </c>
      <c r="AH1674" s="29" t="s">
        <v>1356</v>
      </c>
      <c r="AI1674" s="29" t="s">
        <v>1357</v>
      </c>
      <c r="AJ1674" s="29" t="s">
        <v>258</v>
      </c>
      <c r="AK1674" s="29" t="s">
        <v>258</v>
      </c>
      <c r="AL1674" s="29" t="s">
        <v>13327</v>
      </c>
    </row>
    <row r="1675" spans="1:38" x14ac:dyDescent="0.2">
      <c r="A1675" s="35" t="s">
        <v>16</v>
      </c>
      <c r="B1675" s="36">
        <v>6170</v>
      </c>
      <c r="C1675" s="36"/>
      <c r="D1675" s="36" t="s">
        <v>1349</v>
      </c>
      <c r="E1675" s="37" t="s">
        <v>3474</v>
      </c>
      <c r="F1675" s="38" t="s">
        <v>1269</v>
      </c>
      <c r="G1675" s="38" t="s">
        <v>1271</v>
      </c>
      <c r="H1675" s="35" t="s">
        <v>1440</v>
      </c>
      <c r="I1675" s="35"/>
      <c r="J1675" s="29" t="s">
        <v>1506</v>
      </c>
      <c r="K1675" s="29" t="s">
        <v>1642</v>
      </c>
      <c r="L1675" s="29" t="s">
        <v>2220</v>
      </c>
      <c r="M1675" s="39">
        <v>86.728166751374971</v>
      </c>
      <c r="N1675" s="39">
        <v>161.7026201232033</v>
      </c>
      <c r="O1675" s="29">
        <v>44197</v>
      </c>
      <c r="P1675" s="29">
        <v>44878</v>
      </c>
      <c r="Q1675" s="40">
        <v>1.8644764</v>
      </c>
      <c r="R1675" s="39">
        <v>86.541724845995887</v>
      </c>
      <c r="S1675" s="39">
        <v>75.160895277207388</v>
      </c>
      <c r="T1675" s="39">
        <v>0</v>
      </c>
      <c r="U1675" s="39">
        <v>0</v>
      </c>
      <c r="V1675" s="39">
        <v>0</v>
      </c>
      <c r="W1675" s="29" t="s">
        <v>1357</v>
      </c>
      <c r="X1675" s="29" t="s">
        <v>258</v>
      </c>
      <c r="Y1675" s="29" t="s">
        <v>1349</v>
      </c>
      <c r="Z1675" s="41" t="s">
        <v>1349</v>
      </c>
      <c r="AA1675" s="42" t="s">
        <v>1349</v>
      </c>
      <c r="AB1675" s="29" t="s">
        <v>258</v>
      </c>
      <c r="AC1675" s="29" t="s">
        <v>258</v>
      </c>
      <c r="AD1675" s="29" t="s">
        <v>258</v>
      </c>
      <c r="AE1675" s="29" t="s">
        <v>1353</v>
      </c>
      <c r="AF1675" s="29" t="s">
        <v>2221</v>
      </c>
      <c r="AG1675" s="183" t="s">
        <v>2222</v>
      </c>
      <c r="AH1675" s="29" t="s">
        <v>1413</v>
      </c>
      <c r="AI1675" s="29" t="s">
        <v>1357</v>
      </c>
      <c r="AJ1675" s="29" t="s">
        <v>258</v>
      </c>
      <c r="AK1675" s="29" t="s">
        <v>258</v>
      </c>
      <c r="AL1675" s="29" t="s">
        <v>13326</v>
      </c>
    </row>
    <row r="1676" spans="1:38" x14ac:dyDescent="0.2">
      <c r="A1676" s="35" t="s">
        <v>16</v>
      </c>
      <c r="B1676" s="36">
        <v>6172</v>
      </c>
      <c r="C1676" s="36"/>
      <c r="D1676" s="36" t="s">
        <v>1349</v>
      </c>
      <c r="E1676" s="37" t="s">
        <v>3475</v>
      </c>
      <c r="F1676" s="38" t="s">
        <v>1269</v>
      </c>
      <c r="G1676" s="38" t="s">
        <v>1271</v>
      </c>
      <c r="H1676" s="35" t="s">
        <v>1440</v>
      </c>
      <c r="I1676" s="35"/>
      <c r="J1676" s="29" t="s">
        <v>1371</v>
      </c>
      <c r="K1676" s="29" t="s">
        <v>1371</v>
      </c>
      <c r="L1676" s="29" t="s">
        <v>1384</v>
      </c>
      <c r="M1676" s="39">
        <v>85.053578948554062</v>
      </c>
      <c r="N1676" s="39">
        <v>424.97681587953463</v>
      </c>
      <c r="O1676" s="29">
        <v>44197</v>
      </c>
      <c r="P1676" s="29">
        <v>46022</v>
      </c>
      <c r="Q1676" s="40">
        <v>4.9965776999999996</v>
      </c>
      <c r="R1676" s="39">
        <v>84.948815879534564</v>
      </c>
      <c r="S1676" s="39">
        <v>84.948815879534564</v>
      </c>
      <c r="T1676" s="39">
        <v>84.948815879534564</v>
      </c>
      <c r="U1676" s="39">
        <v>85.181552361396314</v>
      </c>
      <c r="V1676" s="39">
        <v>84.948815879534564</v>
      </c>
      <c r="W1676" s="29" t="s">
        <v>265</v>
      </c>
      <c r="X1676" s="29" t="s">
        <v>11773</v>
      </c>
      <c r="Y1676" s="29">
        <v>45372</v>
      </c>
      <c r="Z1676" s="41" t="s">
        <v>11761</v>
      </c>
      <c r="AA1676" s="42" t="s">
        <v>1349</v>
      </c>
      <c r="AB1676" s="29" t="s">
        <v>258</v>
      </c>
      <c r="AC1676" s="29" t="s">
        <v>258</v>
      </c>
      <c r="AD1676" s="29" t="s">
        <v>265</v>
      </c>
      <c r="AE1676" s="29" t="s">
        <v>1353</v>
      </c>
      <c r="AF1676" s="29" t="s">
        <v>1368</v>
      </c>
      <c r="AG1676" s="183" t="s">
        <v>1369</v>
      </c>
      <c r="AH1676" s="29" t="s">
        <v>1356</v>
      </c>
      <c r="AI1676" s="29" t="s">
        <v>1357</v>
      </c>
      <c r="AJ1676" s="29" t="s">
        <v>258</v>
      </c>
      <c r="AK1676" s="29" t="s">
        <v>258</v>
      </c>
      <c r="AL1676" s="29" t="s">
        <v>13327</v>
      </c>
    </row>
    <row r="1677" spans="1:38" x14ac:dyDescent="0.2">
      <c r="A1677" s="35" t="s">
        <v>16</v>
      </c>
      <c r="B1677" s="36">
        <v>6173</v>
      </c>
      <c r="C1677" s="36"/>
      <c r="D1677" s="36" t="s">
        <v>1349</v>
      </c>
      <c r="E1677" s="37" t="s">
        <v>3476</v>
      </c>
      <c r="F1677" s="38" t="s">
        <v>1269</v>
      </c>
      <c r="G1677" s="38" t="s">
        <v>1271</v>
      </c>
      <c r="H1677" s="35" t="s">
        <v>1440</v>
      </c>
      <c r="I1677" s="35"/>
      <c r="J1677" s="29" t="s">
        <v>1506</v>
      </c>
      <c r="K1677" s="29" t="s">
        <v>1642</v>
      </c>
      <c r="L1677" s="29" t="s">
        <v>2220</v>
      </c>
      <c r="M1677" s="39">
        <v>40.287370728689908</v>
      </c>
      <c r="N1677" s="39">
        <v>66.842291581108825</v>
      </c>
      <c r="O1677" s="29">
        <v>44197</v>
      </c>
      <c r="P1677" s="29">
        <v>44803</v>
      </c>
      <c r="Q1677" s="40">
        <v>1.6591376</v>
      </c>
      <c r="R1677" s="39">
        <v>40.193470225872687</v>
      </c>
      <c r="S1677" s="39">
        <v>26.648821355236137</v>
      </c>
      <c r="T1677" s="39">
        <v>0</v>
      </c>
      <c r="U1677" s="39">
        <v>0</v>
      </c>
      <c r="V1677" s="39">
        <v>0</v>
      </c>
      <c r="W1677" s="29" t="s">
        <v>1357</v>
      </c>
      <c r="X1677" s="29" t="s">
        <v>258</v>
      </c>
      <c r="Y1677" s="29" t="s">
        <v>1349</v>
      </c>
      <c r="Z1677" s="41" t="s">
        <v>1349</v>
      </c>
      <c r="AA1677" s="42" t="s">
        <v>1349</v>
      </c>
      <c r="AB1677" s="29" t="s">
        <v>258</v>
      </c>
      <c r="AC1677" s="29" t="s">
        <v>258</v>
      </c>
      <c r="AD1677" s="29" t="s">
        <v>258</v>
      </c>
      <c r="AE1677" s="29" t="s">
        <v>1353</v>
      </c>
      <c r="AF1677" s="29" t="s">
        <v>2221</v>
      </c>
      <c r="AG1677" s="183" t="s">
        <v>2222</v>
      </c>
      <c r="AH1677" s="29" t="s">
        <v>1413</v>
      </c>
      <c r="AI1677" s="29" t="s">
        <v>1357</v>
      </c>
      <c r="AJ1677" s="29" t="s">
        <v>258</v>
      </c>
      <c r="AK1677" s="29" t="s">
        <v>258</v>
      </c>
      <c r="AL1677" s="29" t="s">
        <v>13326</v>
      </c>
    </row>
    <row r="1678" spans="1:38" x14ac:dyDescent="0.2">
      <c r="A1678" s="35" t="s">
        <v>16</v>
      </c>
      <c r="B1678" s="36">
        <v>6180</v>
      </c>
      <c r="C1678" s="36"/>
      <c r="D1678" s="36" t="s">
        <v>1349</v>
      </c>
      <c r="E1678" s="37" t="s">
        <v>3477</v>
      </c>
      <c r="F1678" s="38" t="s">
        <v>1269</v>
      </c>
      <c r="G1678" s="38" t="s">
        <v>1271</v>
      </c>
      <c r="H1678" s="35" t="s">
        <v>1440</v>
      </c>
      <c r="I1678" s="35"/>
      <c r="J1678" s="29" t="s">
        <v>1405</v>
      </c>
      <c r="K1678" s="29" t="s">
        <v>1434</v>
      </c>
      <c r="L1678" s="29" t="s">
        <v>2619</v>
      </c>
      <c r="M1678" s="39">
        <v>124.58641439401289</v>
      </c>
      <c r="N1678" s="39">
        <v>300.16713210130047</v>
      </c>
      <c r="O1678" s="29">
        <v>44197</v>
      </c>
      <c r="P1678" s="29">
        <v>45077</v>
      </c>
      <c r="Q1678" s="40">
        <v>2.4093087</v>
      </c>
      <c r="R1678" s="39">
        <v>124.35982203969883</v>
      </c>
      <c r="S1678" s="39">
        <v>124.35982203969883</v>
      </c>
      <c r="T1678" s="39">
        <v>51.447488021902807</v>
      </c>
      <c r="U1678" s="39">
        <v>0</v>
      </c>
      <c r="V1678" s="39">
        <v>0</v>
      </c>
      <c r="W1678" s="29" t="s">
        <v>1357</v>
      </c>
      <c r="X1678" s="29" t="s">
        <v>258</v>
      </c>
      <c r="Y1678" s="29" t="s">
        <v>1349</v>
      </c>
      <c r="Z1678" s="41" t="s">
        <v>1349</v>
      </c>
      <c r="AA1678" s="42" t="s">
        <v>1349</v>
      </c>
      <c r="AB1678" s="29" t="s">
        <v>265</v>
      </c>
      <c r="AC1678" s="29" t="s">
        <v>258</v>
      </c>
      <c r="AD1678" s="29" t="s">
        <v>258</v>
      </c>
      <c r="AE1678" s="29" t="s">
        <v>1353</v>
      </c>
      <c r="AF1678" s="29" t="s">
        <v>1368</v>
      </c>
      <c r="AG1678" s="183" t="s">
        <v>1369</v>
      </c>
      <c r="AH1678" s="29" t="s">
        <v>1413</v>
      </c>
      <c r="AI1678" s="29" t="s">
        <v>1357</v>
      </c>
      <c r="AJ1678" s="29" t="s">
        <v>258</v>
      </c>
      <c r="AK1678" s="29" t="s">
        <v>258</v>
      </c>
      <c r="AL1678" s="29" t="s">
        <v>13326</v>
      </c>
    </row>
    <row r="1679" spans="1:38" x14ac:dyDescent="0.2">
      <c r="A1679" s="35" t="s">
        <v>16</v>
      </c>
      <c r="B1679" s="36">
        <v>6185</v>
      </c>
      <c r="C1679" s="36"/>
      <c r="D1679" s="36" t="s">
        <v>1349</v>
      </c>
      <c r="E1679" s="37" t="s">
        <v>3478</v>
      </c>
      <c r="F1679" s="38" t="s">
        <v>1269</v>
      </c>
      <c r="G1679" s="38" t="s">
        <v>1271</v>
      </c>
      <c r="H1679" s="35" t="s">
        <v>1440</v>
      </c>
      <c r="I1679" s="35"/>
      <c r="J1679" s="29" t="s">
        <v>1371</v>
      </c>
      <c r="K1679" s="29" t="s">
        <v>1371</v>
      </c>
      <c r="L1679" s="29" t="s">
        <v>1384</v>
      </c>
      <c r="M1679" s="39">
        <v>92.648548523939155</v>
      </c>
      <c r="N1679" s="39">
        <v>130.63382340862424</v>
      </c>
      <c r="O1679" s="29">
        <v>44197</v>
      </c>
      <c r="P1679" s="29">
        <v>44712</v>
      </c>
      <c r="Q1679" s="40">
        <v>1.4099931999999999</v>
      </c>
      <c r="R1679" s="39">
        <v>92.405708418891166</v>
      </c>
      <c r="S1679" s="39">
        <v>38.228114989733058</v>
      </c>
      <c r="T1679" s="39">
        <v>0</v>
      </c>
      <c r="U1679" s="39">
        <v>0</v>
      </c>
      <c r="V1679" s="39">
        <v>0</v>
      </c>
      <c r="W1679" s="29" t="s">
        <v>1357</v>
      </c>
      <c r="X1679" s="29" t="s">
        <v>258</v>
      </c>
      <c r="Y1679" s="29" t="s">
        <v>1349</v>
      </c>
      <c r="Z1679" s="41" t="s">
        <v>1349</v>
      </c>
      <c r="AA1679" s="42" t="s">
        <v>1349</v>
      </c>
      <c r="AB1679" s="29" t="s">
        <v>258</v>
      </c>
      <c r="AC1679" s="29" t="s">
        <v>258</v>
      </c>
      <c r="AD1679" s="29" t="s">
        <v>265</v>
      </c>
      <c r="AE1679" s="29" t="s">
        <v>1353</v>
      </c>
      <c r="AF1679" s="29" t="s">
        <v>1368</v>
      </c>
      <c r="AG1679" s="183" t="s">
        <v>1369</v>
      </c>
      <c r="AH1679" s="29" t="s">
        <v>1413</v>
      </c>
      <c r="AI1679" s="29" t="s">
        <v>1357</v>
      </c>
      <c r="AJ1679" s="29" t="s">
        <v>258</v>
      </c>
      <c r="AK1679" s="29" t="s">
        <v>258</v>
      </c>
      <c r="AL1679" s="29" t="s">
        <v>13326</v>
      </c>
    </row>
    <row r="1680" spans="1:38" x14ac:dyDescent="0.2">
      <c r="A1680" s="35" t="s">
        <v>16</v>
      </c>
      <c r="B1680" s="36">
        <v>6187</v>
      </c>
      <c r="C1680" s="36"/>
      <c r="D1680" s="36" t="s">
        <v>1349</v>
      </c>
      <c r="E1680" s="37" t="s">
        <v>3479</v>
      </c>
      <c r="F1680" s="38" t="s">
        <v>1269</v>
      </c>
      <c r="G1680" s="38" t="s">
        <v>1271</v>
      </c>
      <c r="H1680" s="35" t="s">
        <v>1440</v>
      </c>
      <c r="I1680" s="35"/>
      <c r="J1680" s="29" t="s">
        <v>1371</v>
      </c>
      <c r="K1680" s="29" t="s">
        <v>1371</v>
      </c>
      <c r="L1680" s="29" t="s">
        <v>1384</v>
      </c>
      <c r="M1680" s="39">
        <v>61.100461204975474</v>
      </c>
      <c r="N1680" s="39">
        <v>305.29320191649555</v>
      </c>
      <c r="O1680" s="29">
        <v>44197</v>
      </c>
      <c r="P1680" s="29">
        <v>46022</v>
      </c>
      <c r="Q1680" s="40">
        <v>4.9965776999999996</v>
      </c>
      <c r="R1680" s="39">
        <v>61.025201916495554</v>
      </c>
      <c r="S1680" s="39">
        <v>61.025201916495554</v>
      </c>
      <c r="T1680" s="39">
        <v>61.025201916495554</v>
      </c>
      <c r="U1680" s="39">
        <v>61.192394250513345</v>
      </c>
      <c r="V1680" s="39">
        <v>61.025201916495554</v>
      </c>
      <c r="W1680" s="29" t="s">
        <v>265</v>
      </c>
      <c r="X1680" s="29" t="s">
        <v>11773</v>
      </c>
      <c r="Y1680" s="29">
        <v>45285</v>
      </c>
      <c r="Z1680" s="41" t="s">
        <v>11760</v>
      </c>
      <c r="AA1680" s="42" t="s">
        <v>1349</v>
      </c>
      <c r="AB1680" s="29" t="s">
        <v>258</v>
      </c>
      <c r="AC1680" s="29" t="s">
        <v>258</v>
      </c>
      <c r="AD1680" s="29" t="s">
        <v>265</v>
      </c>
      <c r="AE1680" s="29" t="s">
        <v>1353</v>
      </c>
      <c r="AF1680" s="29" t="s">
        <v>1368</v>
      </c>
      <c r="AG1680" s="183" t="s">
        <v>1369</v>
      </c>
      <c r="AH1680" s="29" t="s">
        <v>1356</v>
      </c>
      <c r="AI1680" s="29" t="s">
        <v>1357</v>
      </c>
      <c r="AJ1680" s="29" t="s">
        <v>258</v>
      </c>
      <c r="AK1680" s="29" t="s">
        <v>258</v>
      </c>
      <c r="AL1680" s="29" t="s">
        <v>13327</v>
      </c>
    </row>
    <row r="1681" spans="1:38" x14ac:dyDescent="0.2">
      <c r="A1681" s="35" t="s">
        <v>16</v>
      </c>
      <c r="B1681" s="36">
        <v>6193</v>
      </c>
      <c r="C1681" s="36"/>
      <c r="D1681" s="36" t="s">
        <v>1349</v>
      </c>
      <c r="E1681" s="37" t="s">
        <v>3480</v>
      </c>
      <c r="F1681" s="38" t="s">
        <v>1266</v>
      </c>
      <c r="G1681" s="38" t="s">
        <v>1268</v>
      </c>
      <c r="H1681" s="35" t="s">
        <v>310</v>
      </c>
      <c r="I1681" s="35"/>
      <c r="J1681" s="29" t="s">
        <v>382</v>
      </c>
      <c r="K1681" s="29" t="s">
        <v>3481</v>
      </c>
      <c r="L1681" s="29" t="s">
        <v>2220</v>
      </c>
      <c r="M1681" s="39">
        <v>61.588833744821642</v>
      </c>
      <c r="N1681" s="39">
        <v>122.25025051334701</v>
      </c>
      <c r="O1681" s="29">
        <v>44197</v>
      </c>
      <c r="P1681" s="29">
        <v>44922</v>
      </c>
      <c r="Q1681" s="40">
        <v>1.9849418000000001</v>
      </c>
      <c r="R1681" s="39">
        <v>61.461902806297054</v>
      </c>
      <c r="S1681" s="39">
        <v>60.788347707049965</v>
      </c>
      <c r="T1681" s="39">
        <v>0</v>
      </c>
      <c r="U1681" s="39">
        <v>0</v>
      </c>
      <c r="V1681" s="39">
        <v>0</v>
      </c>
      <c r="W1681" s="29" t="s">
        <v>265</v>
      </c>
      <c r="X1681" s="29" t="s">
        <v>11773</v>
      </c>
      <c r="Y1681" s="29">
        <v>45289</v>
      </c>
      <c r="Z1681" s="41" t="s">
        <v>11760</v>
      </c>
      <c r="AA1681" s="42" t="s">
        <v>1349</v>
      </c>
      <c r="AB1681" s="29" t="s">
        <v>258</v>
      </c>
      <c r="AC1681" s="29" t="s">
        <v>258</v>
      </c>
      <c r="AD1681" s="29" t="s">
        <v>258</v>
      </c>
      <c r="AE1681" s="29" t="s">
        <v>1353</v>
      </c>
      <c r="AF1681" s="29" t="s">
        <v>2221</v>
      </c>
      <c r="AG1681" s="183" t="s">
        <v>2222</v>
      </c>
      <c r="AH1681" s="29" t="s">
        <v>1413</v>
      </c>
      <c r="AI1681" s="29" t="s">
        <v>1357</v>
      </c>
      <c r="AJ1681" s="29" t="s">
        <v>258</v>
      </c>
      <c r="AK1681" s="29" t="s">
        <v>258</v>
      </c>
      <c r="AL1681" s="29" t="s">
        <v>13327</v>
      </c>
    </row>
    <row r="1682" spans="1:38" x14ac:dyDescent="0.2">
      <c r="A1682" s="35" t="s">
        <v>16</v>
      </c>
      <c r="B1682" s="36">
        <v>6194</v>
      </c>
      <c r="C1682" s="36"/>
      <c r="D1682" s="36" t="s">
        <v>1349</v>
      </c>
      <c r="E1682" s="37" t="s">
        <v>3482</v>
      </c>
      <c r="F1682" s="38" t="s">
        <v>1275</v>
      </c>
      <c r="G1682" s="38" t="s">
        <v>1276</v>
      </c>
      <c r="H1682" s="35" t="s">
        <v>1123</v>
      </c>
      <c r="I1682" s="35"/>
      <c r="J1682" s="29" t="s">
        <v>1492</v>
      </c>
      <c r="K1682" s="29" t="s">
        <v>2426</v>
      </c>
      <c r="L1682" s="29" t="s">
        <v>2427</v>
      </c>
      <c r="M1682" s="39">
        <v>749.93031073305042</v>
      </c>
      <c r="N1682" s="39">
        <v>1496.7808076659824</v>
      </c>
      <c r="O1682" s="29">
        <v>44197</v>
      </c>
      <c r="P1682" s="29">
        <v>44926</v>
      </c>
      <c r="Q1682" s="40">
        <v>1.9958932</v>
      </c>
      <c r="R1682" s="39">
        <v>748.39040383299118</v>
      </c>
      <c r="S1682" s="39">
        <v>748.39040383299118</v>
      </c>
      <c r="T1682" s="39">
        <v>0</v>
      </c>
      <c r="U1682" s="39">
        <v>0</v>
      </c>
      <c r="V1682" s="39">
        <v>0</v>
      </c>
      <c r="W1682" s="29" t="s">
        <v>1357</v>
      </c>
      <c r="X1682" s="29" t="s">
        <v>258</v>
      </c>
      <c r="Y1682" s="29" t="s">
        <v>1349</v>
      </c>
      <c r="Z1682" s="41" t="s">
        <v>1349</v>
      </c>
      <c r="AA1682" s="42" t="s">
        <v>1349</v>
      </c>
      <c r="AB1682" s="29" t="s">
        <v>258</v>
      </c>
      <c r="AC1682" s="29" t="s">
        <v>258</v>
      </c>
      <c r="AD1682" s="29" t="s">
        <v>258</v>
      </c>
      <c r="AE1682" s="29" t="s">
        <v>1353</v>
      </c>
      <c r="AF1682" s="29" t="s">
        <v>1495</v>
      </c>
      <c r="AG1682" s="183" t="s">
        <v>1496</v>
      </c>
      <c r="AH1682" s="29" t="s">
        <v>1413</v>
      </c>
      <c r="AI1682" s="29" t="s">
        <v>1357</v>
      </c>
      <c r="AJ1682" s="29" t="s">
        <v>258</v>
      </c>
      <c r="AK1682" s="29" t="s">
        <v>258</v>
      </c>
      <c r="AL1682" s="29" t="s">
        <v>13326</v>
      </c>
    </row>
    <row r="1683" spans="1:38" x14ac:dyDescent="0.2">
      <c r="A1683" s="35" t="s">
        <v>17</v>
      </c>
      <c r="B1683" s="36">
        <v>6198</v>
      </c>
      <c r="C1683" s="36"/>
      <c r="D1683" s="36" t="s">
        <v>1349</v>
      </c>
      <c r="E1683" s="37" t="s">
        <v>3483</v>
      </c>
      <c r="F1683" s="38" t="s">
        <v>1266</v>
      </c>
      <c r="G1683" s="38" t="s">
        <v>1268</v>
      </c>
      <c r="H1683" s="35" t="s">
        <v>310</v>
      </c>
      <c r="I1683" s="35" t="s">
        <v>1349</v>
      </c>
      <c r="J1683" s="29" t="s">
        <v>484</v>
      </c>
      <c r="K1683" s="29" t="s">
        <v>1365</v>
      </c>
      <c r="L1683" s="29" t="s">
        <v>1366</v>
      </c>
      <c r="M1683" s="39">
        <v>0</v>
      </c>
      <c r="N1683" s="39"/>
      <c r="O1683" s="29">
        <v>44197</v>
      </c>
      <c r="P1683" s="29">
        <v>46022</v>
      </c>
      <c r="Q1683" s="40">
        <v>4.9965776999999996</v>
      </c>
      <c r="R1683" s="39"/>
      <c r="S1683" s="39"/>
      <c r="T1683" s="39"/>
      <c r="U1683" s="39"/>
      <c r="V1683" s="39"/>
      <c r="W1683" s="29" t="s">
        <v>265</v>
      </c>
      <c r="X1683" s="29" t="s">
        <v>11774</v>
      </c>
      <c r="Y1683" s="29">
        <v>45278</v>
      </c>
      <c r="Z1683" s="41" t="s">
        <v>11760</v>
      </c>
      <c r="AA1683" s="42" t="s">
        <v>13334</v>
      </c>
      <c r="AB1683" s="29" t="s">
        <v>258</v>
      </c>
      <c r="AC1683" s="29" t="s">
        <v>258</v>
      </c>
      <c r="AD1683" s="29" t="s">
        <v>265</v>
      </c>
      <c r="AE1683" s="29" t="s">
        <v>1367</v>
      </c>
      <c r="AF1683" s="29" t="s">
        <v>1368</v>
      </c>
      <c r="AG1683" s="183" t="s">
        <v>1369</v>
      </c>
      <c r="AH1683" s="29" t="s">
        <v>1356</v>
      </c>
      <c r="AI1683" s="29" t="s">
        <v>1357</v>
      </c>
      <c r="AJ1683" s="29" t="s">
        <v>258</v>
      </c>
      <c r="AK1683" s="29" t="s">
        <v>258</v>
      </c>
      <c r="AL1683" s="29" t="s">
        <v>13327</v>
      </c>
    </row>
    <row r="1684" spans="1:38" x14ac:dyDescent="0.2">
      <c r="A1684" s="35" t="s">
        <v>18</v>
      </c>
      <c r="B1684" s="36">
        <v>6198</v>
      </c>
      <c r="C1684" s="36">
        <v>1</v>
      </c>
      <c r="D1684" s="36" t="s">
        <v>3484</v>
      </c>
      <c r="E1684" s="37" t="s">
        <v>3485</v>
      </c>
      <c r="F1684" s="38" t="s">
        <v>1266</v>
      </c>
      <c r="G1684" s="38" t="s">
        <v>1268</v>
      </c>
      <c r="H1684" s="35" t="s">
        <v>310</v>
      </c>
      <c r="I1684" s="35"/>
      <c r="J1684" s="29" t="s">
        <v>484</v>
      </c>
      <c r="K1684" s="29" t="s">
        <v>1365</v>
      </c>
      <c r="L1684" s="29" t="s">
        <v>1366</v>
      </c>
      <c r="M1684" s="39">
        <v>8.6387309355913704</v>
      </c>
      <c r="N1684" s="39">
        <v>43.164090349075977</v>
      </c>
      <c r="O1684" s="29">
        <v>44197</v>
      </c>
      <c r="P1684" s="29">
        <v>46022</v>
      </c>
      <c r="Q1684" s="40">
        <v>4.9965776999999996</v>
      </c>
      <c r="R1684" s="39">
        <v>8.6280903490759755</v>
      </c>
      <c r="S1684" s="39">
        <v>8.6280903490759755</v>
      </c>
      <c r="T1684" s="39">
        <v>8.6280903490759755</v>
      </c>
      <c r="U1684" s="39">
        <v>8.6517289527720731</v>
      </c>
      <c r="V1684" s="39">
        <v>8.6280903490759755</v>
      </c>
      <c r="W1684" s="29" t="s">
        <v>265</v>
      </c>
      <c r="X1684" s="29" t="s">
        <v>11774</v>
      </c>
      <c r="Y1684" s="29">
        <v>45278</v>
      </c>
      <c r="Z1684" s="41" t="s">
        <v>11760</v>
      </c>
      <c r="AA1684" s="42" t="s">
        <v>1349</v>
      </c>
      <c r="AB1684" s="29" t="s">
        <v>258</v>
      </c>
      <c r="AC1684" s="29" t="s">
        <v>258</v>
      </c>
      <c r="AD1684" s="29" t="s">
        <v>265</v>
      </c>
      <c r="AE1684" s="29" t="s">
        <v>1367</v>
      </c>
      <c r="AF1684" s="29" t="s">
        <v>1368</v>
      </c>
      <c r="AG1684" s="183" t="s">
        <v>1369</v>
      </c>
      <c r="AH1684" s="29" t="s">
        <v>1356</v>
      </c>
      <c r="AI1684" s="29" t="s">
        <v>1357</v>
      </c>
      <c r="AJ1684" s="29" t="s">
        <v>258</v>
      </c>
      <c r="AK1684" s="29" t="s">
        <v>258</v>
      </c>
      <c r="AL1684" s="29" t="s">
        <v>13327</v>
      </c>
    </row>
    <row r="1685" spans="1:38" x14ac:dyDescent="0.2">
      <c r="A1685" s="35" t="s">
        <v>18</v>
      </c>
      <c r="B1685" s="36">
        <v>6198</v>
      </c>
      <c r="C1685" s="36">
        <v>2</v>
      </c>
      <c r="D1685" s="36" t="s">
        <v>3486</v>
      </c>
      <c r="E1685" s="37" t="s">
        <v>3487</v>
      </c>
      <c r="F1685" s="38" t="s">
        <v>1266</v>
      </c>
      <c r="G1685" s="38" t="s">
        <v>1268</v>
      </c>
      <c r="H1685" s="35" t="s">
        <v>310</v>
      </c>
      <c r="I1685" s="35"/>
      <c r="J1685" s="29" t="s">
        <v>484</v>
      </c>
      <c r="K1685" s="29" t="s">
        <v>1365</v>
      </c>
      <c r="L1685" s="29" t="s">
        <v>1366</v>
      </c>
      <c r="M1685" s="39">
        <v>28.194244124020187</v>
      </c>
      <c r="N1685" s="39">
        <v>28.097754962354553</v>
      </c>
      <c r="O1685" s="29">
        <v>44197</v>
      </c>
      <c r="P1685" s="29">
        <v>44561</v>
      </c>
      <c r="Q1685" s="40">
        <v>0.99657770000000001</v>
      </c>
      <c r="R1685" s="39">
        <v>28.097754962354553</v>
      </c>
      <c r="S1685" s="39">
        <v>0</v>
      </c>
      <c r="T1685" s="39">
        <v>0</v>
      </c>
      <c r="U1685" s="39">
        <v>0</v>
      </c>
      <c r="V1685" s="39">
        <v>0</v>
      </c>
      <c r="W1685" s="29" t="s">
        <v>265</v>
      </c>
      <c r="X1685" s="29" t="s">
        <v>11774</v>
      </c>
      <c r="Y1685" s="29">
        <v>45278</v>
      </c>
      <c r="Z1685" s="41" t="s">
        <v>11760</v>
      </c>
      <c r="AA1685" s="42" t="s">
        <v>1349</v>
      </c>
      <c r="AB1685" s="29" t="s">
        <v>258</v>
      </c>
      <c r="AC1685" s="29" t="s">
        <v>258</v>
      </c>
      <c r="AD1685" s="29" t="s">
        <v>265</v>
      </c>
      <c r="AE1685" s="29" t="s">
        <v>1367</v>
      </c>
      <c r="AF1685" s="29" t="s">
        <v>1368</v>
      </c>
      <c r="AG1685" s="183" t="s">
        <v>1369</v>
      </c>
      <c r="AH1685" s="29" t="s">
        <v>1356</v>
      </c>
      <c r="AI1685" s="29" t="s">
        <v>1357</v>
      </c>
      <c r="AJ1685" s="29" t="s">
        <v>258</v>
      </c>
      <c r="AK1685" s="29" t="s">
        <v>258</v>
      </c>
      <c r="AL1685" s="29" t="s">
        <v>13327</v>
      </c>
    </row>
    <row r="1686" spans="1:38" x14ac:dyDescent="0.2">
      <c r="A1686" s="35" t="s">
        <v>18</v>
      </c>
      <c r="B1686" s="36">
        <v>6198</v>
      </c>
      <c r="C1686" s="36">
        <v>3</v>
      </c>
      <c r="D1686" s="36" t="s">
        <v>3488</v>
      </c>
      <c r="E1686" s="37" t="s">
        <v>3489</v>
      </c>
      <c r="F1686" s="38" t="s">
        <v>1266</v>
      </c>
      <c r="G1686" s="38" t="s">
        <v>1268</v>
      </c>
      <c r="H1686" s="35" t="s">
        <v>310</v>
      </c>
      <c r="I1686" s="35"/>
      <c r="J1686" s="29" t="s">
        <v>484</v>
      </c>
      <c r="K1686" s="29" t="s">
        <v>1365</v>
      </c>
      <c r="L1686" s="29" t="s">
        <v>1366</v>
      </c>
      <c r="M1686" s="39">
        <v>8.9022521454238639</v>
      </c>
      <c r="N1686" s="39">
        <v>12.552114989733058</v>
      </c>
      <c r="O1686" s="29">
        <v>44197</v>
      </c>
      <c r="P1686" s="29">
        <v>44712</v>
      </c>
      <c r="Q1686" s="40">
        <v>1.4099931999999999</v>
      </c>
      <c r="R1686" s="39">
        <v>8.8789185489390814</v>
      </c>
      <c r="S1686" s="39">
        <v>3.6731964407939768</v>
      </c>
      <c r="T1686" s="39">
        <v>0</v>
      </c>
      <c r="U1686" s="39">
        <v>0</v>
      </c>
      <c r="V1686" s="39">
        <v>0</v>
      </c>
      <c r="W1686" s="29" t="s">
        <v>265</v>
      </c>
      <c r="X1686" s="29" t="s">
        <v>11774</v>
      </c>
      <c r="Y1686" s="29">
        <v>45278</v>
      </c>
      <c r="Z1686" s="41" t="s">
        <v>11760</v>
      </c>
      <c r="AA1686" s="42" t="s">
        <v>1349</v>
      </c>
      <c r="AB1686" s="29" t="s">
        <v>258</v>
      </c>
      <c r="AC1686" s="29" t="s">
        <v>258</v>
      </c>
      <c r="AD1686" s="29" t="s">
        <v>265</v>
      </c>
      <c r="AE1686" s="29" t="s">
        <v>1367</v>
      </c>
      <c r="AF1686" s="29" t="s">
        <v>1368</v>
      </c>
      <c r="AG1686" s="183" t="s">
        <v>1369</v>
      </c>
      <c r="AH1686" s="29" t="s">
        <v>1356</v>
      </c>
      <c r="AI1686" s="29" t="s">
        <v>1357</v>
      </c>
      <c r="AJ1686" s="29" t="s">
        <v>258</v>
      </c>
      <c r="AK1686" s="29" t="s">
        <v>258</v>
      </c>
      <c r="AL1686" s="29" t="s">
        <v>13327</v>
      </c>
    </row>
    <row r="1687" spans="1:38" x14ac:dyDescent="0.2">
      <c r="A1687" s="35" t="s">
        <v>18</v>
      </c>
      <c r="B1687" s="36">
        <v>6198</v>
      </c>
      <c r="C1687" s="36">
        <v>4</v>
      </c>
      <c r="D1687" s="36" t="s">
        <v>3490</v>
      </c>
      <c r="E1687" s="37" t="s">
        <v>3491</v>
      </c>
      <c r="F1687" s="38" t="s">
        <v>1266</v>
      </c>
      <c r="G1687" s="38" t="s">
        <v>1268</v>
      </c>
      <c r="H1687" s="35" t="s">
        <v>310</v>
      </c>
      <c r="I1687" s="35"/>
      <c r="J1687" s="29" t="s">
        <v>484</v>
      </c>
      <c r="K1687" s="29" t="s">
        <v>1365</v>
      </c>
      <c r="L1687" s="29" t="s">
        <v>1366</v>
      </c>
      <c r="M1687" s="39">
        <v>49.402254287640424</v>
      </c>
      <c r="N1687" s="39">
        <v>135.52651334702259</v>
      </c>
      <c r="O1687" s="29">
        <v>44197</v>
      </c>
      <c r="P1687" s="29">
        <v>45199</v>
      </c>
      <c r="Q1687" s="40">
        <v>2.7433264999999998</v>
      </c>
      <c r="R1687" s="39">
        <v>49.319219712525665</v>
      </c>
      <c r="S1687" s="39">
        <v>49.319219712525665</v>
      </c>
      <c r="T1687" s="39">
        <v>36.888073921971248</v>
      </c>
      <c r="U1687" s="39">
        <v>0</v>
      </c>
      <c r="V1687" s="39">
        <v>0</v>
      </c>
      <c r="W1687" s="29" t="s">
        <v>265</v>
      </c>
      <c r="X1687" s="29" t="s">
        <v>11774</v>
      </c>
      <c r="Y1687" s="29">
        <v>45278</v>
      </c>
      <c r="Z1687" s="41" t="s">
        <v>11760</v>
      </c>
      <c r="AA1687" s="42" t="s">
        <v>1349</v>
      </c>
      <c r="AB1687" s="29" t="s">
        <v>258</v>
      </c>
      <c r="AC1687" s="29" t="s">
        <v>258</v>
      </c>
      <c r="AD1687" s="29" t="s">
        <v>265</v>
      </c>
      <c r="AE1687" s="29" t="s">
        <v>1367</v>
      </c>
      <c r="AF1687" s="29" t="s">
        <v>1368</v>
      </c>
      <c r="AG1687" s="183" t="s">
        <v>1369</v>
      </c>
      <c r="AH1687" s="29" t="s">
        <v>1356</v>
      </c>
      <c r="AI1687" s="29" t="s">
        <v>1357</v>
      </c>
      <c r="AJ1687" s="29" t="s">
        <v>258</v>
      </c>
      <c r="AK1687" s="29" t="s">
        <v>258</v>
      </c>
      <c r="AL1687" s="29" t="s">
        <v>13327</v>
      </c>
    </row>
    <row r="1688" spans="1:38" x14ac:dyDescent="0.2">
      <c r="A1688" s="35" t="s">
        <v>16</v>
      </c>
      <c r="B1688" s="36">
        <v>6199</v>
      </c>
      <c r="C1688" s="36"/>
      <c r="D1688" s="36" t="s">
        <v>1349</v>
      </c>
      <c r="E1688" s="37" t="s">
        <v>3492</v>
      </c>
      <c r="F1688" s="38" t="s">
        <v>1269</v>
      </c>
      <c r="G1688" s="38" t="s">
        <v>1271</v>
      </c>
      <c r="H1688" s="35" t="s">
        <v>1440</v>
      </c>
      <c r="I1688" s="35"/>
      <c r="J1688" s="29" t="s">
        <v>1371</v>
      </c>
      <c r="K1688" s="29" t="s">
        <v>1371</v>
      </c>
      <c r="L1688" s="29" t="s">
        <v>1384</v>
      </c>
      <c r="M1688" s="39">
        <v>64.719440904291105</v>
      </c>
      <c r="N1688" s="39">
        <v>88.418891170431209</v>
      </c>
      <c r="O1688" s="29">
        <v>44197</v>
      </c>
      <c r="P1688" s="29">
        <v>44696</v>
      </c>
      <c r="Q1688" s="40">
        <v>1.3661875000000001</v>
      </c>
      <c r="R1688" s="39">
        <v>64.545790554414793</v>
      </c>
      <c r="S1688" s="39">
        <v>23.873100616016426</v>
      </c>
      <c r="T1688" s="39">
        <v>0</v>
      </c>
      <c r="U1688" s="39">
        <v>0</v>
      </c>
      <c r="V1688" s="39">
        <v>0</v>
      </c>
      <c r="W1688" s="29" t="s">
        <v>1357</v>
      </c>
      <c r="X1688" s="29" t="s">
        <v>258</v>
      </c>
      <c r="Y1688" s="29" t="s">
        <v>1349</v>
      </c>
      <c r="Z1688" s="41" t="s">
        <v>1349</v>
      </c>
      <c r="AA1688" s="42" t="s">
        <v>1349</v>
      </c>
      <c r="AB1688" s="29" t="s">
        <v>258</v>
      </c>
      <c r="AC1688" s="29" t="s">
        <v>258</v>
      </c>
      <c r="AD1688" s="29" t="s">
        <v>265</v>
      </c>
      <c r="AE1688" s="29" t="s">
        <v>1353</v>
      </c>
      <c r="AF1688" s="29" t="s">
        <v>1368</v>
      </c>
      <c r="AG1688" s="183" t="s">
        <v>1369</v>
      </c>
      <c r="AH1688" s="29" t="s">
        <v>1413</v>
      </c>
      <c r="AI1688" s="29" t="s">
        <v>1357</v>
      </c>
      <c r="AJ1688" s="29" t="s">
        <v>258</v>
      </c>
      <c r="AK1688" s="29" t="s">
        <v>258</v>
      </c>
      <c r="AL1688" s="29" t="s">
        <v>13326</v>
      </c>
    </row>
    <row r="1689" spans="1:38" x14ac:dyDescent="0.2">
      <c r="A1689" s="35" t="s">
        <v>16</v>
      </c>
      <c r="B1689" s="36">
        <v>6201</v>
      </c>
      <c r="C1689" s="36"/>
      <c r="D1689" s="36" t="s">
        <v>1349</v>
      </c>
      <c r="E1689" s="37" t="s">
        <v>3493</v>
      </c>
      <c r="F1689" s="38" t="s">
        <v>1269</v>
      </c>
      <c r="G1689" s="38" t="s">
        <v>1273</v>
      </c>
      <c r="H1689" s="35" t="s">
        <v>1393</v>
      </c>
      <c r="I1689" s="35"/>
      <c r="J1689" s="29" t="s">
        <v>1371</v>
      </c>
      <c r="K1689" s="29" t="s">
        <v>1371</v>
      </c>
      <c r="L1689" s="29" t="s">
        <v>1366</v>
      </c>
      <c r="M1689" s="39">
        <v>28.463039993465074</v>
      </c>
      <c r="N1689" s="39">
        <v>38.807923340177958</v>
      </c>
      <c r="O1689" s="29">
        <v>44197</v>
      </c>
      <c r="P1689" s="29">
        <v>44695</v>
      </c>
      <c r="Q1689" s="40">
        <v>1.3634497000000001</v>
      </c>
      <c r="R1689" s="39">
        <v>28.386557152635181</v>
      </c>
      <c r="S1689" s="39">
        <v>10.421366187542779</v>
      </c>
      <c r="T1689" s="39">
        <v>0</v>
      </c>
      <c r="U1689" s="39">
        <v>0</v>
      </c>
      <c r="V1689" s="39">
        <v>0</v>
      </c>
      <c r="W1689" s="29" t="s">
        <v>265</v>
      </c>
      <c r="X1689" s="29" t="s">
        <v>11773</v>
      </c>
      <c r="Y1689" s="29">
        <v>45281</v>
      </c>
      <c r="Z1689" s="41" t="s">
        <v>11760</v>
      </c>
      <c r="AA1689" s="42" t="s">
        <v>1349</v>
      </c>
      <c r="AB1689" s="29" t="s">
        <v>258</v>
      </c>
      <c r="AC1689" s="29" t="s">
        <v>258</v>
      </c>
      <c r="AD1689" s="29" t="s">
        <v>265</v>
      </c>
      <c r="AE1689" s="29" t="s">
        <v>1367</v>
      </c>
      <c r="AF1689" s="29" t="s">
        <v>1368</v>
      </c>
      <c r="AG1689" s="183" t="s">
        <v>1369</v>
      </c>
      <c r="AH1689" s="29" t="s">
        <v>1413</v>
      </c>
      <c r="AI1689" s="29" t="s">
        <v>1357</v>
      </c>
      <c r="AJ1689" s="29" t="s">
        <v>258</v>
      </c>
      <c r="AK1689" s="29" t="s">
        <v>258</v>
      </c>
      <c r="AL1689" s="29" t="s">
        <v>13327</v>
      </c>
    </row>
    <row r="1690" spans="1:38" x14ac:dyDescent="0.2">
      <c r="A1690" s="35" t="s">
        <v>16</v>
      </c>
      <c r="B1690" s="36">
        <v>6203</v>
      </c>
      <c r="C1690" s="36"/>
      <c r="D1690" s="36" t="s">
        <v>1349</v>
      </c>
      <c r="E1690" s="37" t="s">
        <v>3494</v>
      </c>
      <c r="F1690" s="38" t="s">
        <v>1269</v>
      </c>
      <c r="G1690" s="38" t="s">
        <v>1445</v>
      </c>
      <c r="H1690" s="35" t="s">
        <v>12095</v>
      </c>
      <c r="I1690" s="35"/>
      <c r="J1690" s="29" t="s">
        <v>484</v>
      </c>
      <c r="K1690" s="29" t="s">
        <v>1365</v>
      </c>
      <c r="L1690" s="29" t="s">
        <v>1384</v>
      </c>
      <c r="M1690" s="39">
        <v>57.851682035660545</v>
      </c>
      <c r="N1690" s="39">
        <v>289.06042436687204</v>
      </c>
      <c r="O1690" s="29">
        <v>44197</v>
      </c>
      <c r="P1690" s="29">
        <v>46022</v>
      </c>
      <c r="Q1690" s="40">
        <v>4.9965776999999996</v>
      </c>
      <c r="R1690" s="39">
        <v>57.780424366872005</v>
      </c>
      <c r="S1690" s="39">
        <v>57.780424366872005</v>
      </c>
      <c r="T1690" s="39">
        <v>57.780424366872005</v>
      </c>
      <c r="U1690" s="39">
        <v>57.93872689938398</v>
      </c>
      <c r="V1690" s="39">
        <v>57.780424366872005</v>
      </c>
      <c r="W1690" s="29" t="s">
        <v>265</v>
      </c>
      <c r="X1690" s="29" t="s">
        <v>11773</v>
      </c>
      <c r="Y1690" s="29">
        <v>45271</v>
      </c>
      <c r="Z1690" s="41" t="s">
        <v>11760</v>
      </c>
      <c r="AA1690" s="42" t="s">
        <v>1349</v>
      </c>
      <c r="AB1690" s="29" t="s">
        <v>258</v>
      </c>
      <c r="AC1690" s="29" t="s">
        <v>258</v>
      </c>
      <c r="AD1690" s="29" t="s">
        <v>265</v>
      </c>
      <c r="AE1690" s="29" t="s">
        <v>1353</v>
      </c>
      <c r="AF1690" s="29" t="s">
        <v>1368</v>
      </c>
      <c r="AG1690" s="183" t="s">
        <v>1369</v>
      </c>
      <c r="AH1690" s="29" t="s">
        <v>1356</v>
      </c>
      <c r="AI1690" s="29" t="s">
        <v>1357</v>
      </c>
      <c r="AJ1690" s="29" t="s">
        <v>258</v>
      </c>
      <c r="AK1690" s="29" t="s">
        <v>258</v>
      </c>
      <c r="AL1690" s="29" t="s">
        <v>13327</v>
      </c>
    </row>
    <row r="1691" spans="1:38" x14ac:dyDescent="0.2">
      <c r="A1691" s="35" t="s">
        <v>16</v>
      </c>
      <c r="B1691" s="36">
        <v>6205</v>
      </c>
      <c r="C1691" s="36"/>
      <c r="D1691" s="36" t="s">
        <v>1349</v>
      </c>
      <c r="E1691" s="37" t="s">
        <v>3495</v>
      </c>
      <c r="F1691" s="38" t="s">
        <v>1269</v>
      </c>
      <c r="G1691" s="38" t="s">
        <v>1271</v>
      </c>
      <c r="H1691" s="35" t="s">
        <v>1440</v>
      </c>
      <c r="I1691" s="35"/>
      <c r="J1691" s="29" t="s">
        <v>1371</v>
      </c>
      <c r="K1691" s="29" t="s">
        <v>1371</v>
      </c>
      <c r="L1691" s="29" t="s">
        <v>1384</v>
      </c>
      <c r="M1691" s="39">
        <v>90.736691261984561</v>
      </c>
      <c r="N1691" s="39">
        <v>453.37292813141687</v>
      </c>
      <c r="O1691" s="29">
        <v>44197</v>
      </c>
      <c r="P1691" s="29">
        <v>46022</v>
      </c>
      <c r="Q1691" s="40">
        <v>4.9965776999999996</v>
      </c>
      <c r="R1691" s="39">
        <v>90.624928131416837</v>
      </c>
      <c r="S1691" s="39">
        <v>90.624928131416837</v>
      </c>
      <c r="T1691" s="39">
        <v>90.624928131416837</v>
      </c>
      <c r="U1691" s="39">
        <v>90.873215605749479</v>
      </c>
      <c r="V1691" s="39">
        <v>90.624928131416837</v>
      </c>
      <c r="W1691" s="29" t="s">
        <v>265</v>
      </c>
      <c r="X1691" s="29" t="s">
        <v>11773</v>
      </c>
      <c r="Y1691" s="29">
        <v>45272</v>
      </c>
      <c r="Z1691" s="41" t="s">
        <v>11760</v>
      </c>
      <c r="AA1691" s="42" t="s">
        <v>1349</v>
      </c>
      <c r="AB1691" s="29" t="s">
        <v>258</v>
      </c>
      <c r="AC1691" s="29" t="s">
        <v>258</v>
      </c>
      <c r="AD1691" s="29" t="s">
        <v>265</v>
      </c>
      <c r="AE1691" s="29" t="s">
        <v>1353</v>
      </c>
      <c r="AF1691" s="29" t="s">
        <v>1368</v>
      </c>
      <c r="AG1691" s="183" t="s">
        <v>1369</v>
      </c>
      <c r="AH1691" s="29" t="s">
        <v>1356</v>
      </c>
      <c r="AI1691" s="29" t="s">
        <v>1357</v>
      </c>
      <c r="AJ1691" s="29" t="s">
        <v>258</v>
      </c>
      <c r="AK1691" s="29" t="s">
        <v>258</v>
      </c>
      <c r="AL1691" s="29" t="s">
        <v>13327</v>
      </c>
    </row>
    <row r="1692" spans="1:38" x14ac:dyDescent="0.2">
      <c r="A1692" s="35" t="s">
        <v>16</v>
      </c>
      <c r="B1692" s="36">
        <v>6206</v>
      </c>
      <c r="C1692" s="36"/>
      <c r="D1692" s="36" t="s">
        <v>1349</v>
      </c>
      <c r="E1692" s="37" t="s">
        <v>3496</v>
      </c>
      <c r="F1692" s="38" t="s">
        <v>1269</v>
      </c>
      <c r="G1692" s="38" t="s">
        <v>1273</v>
      </c>
      <c r="H1692" s="35" t="s">
        <v>1393</v>
      </c>
      <c r="I1692" s="35"/>
      <c r="J1692" s="29" t="s">
        <v>359</v>
      </c>
      <c r="K1692" s="29" t="s">
        <v>2628</v>
      </c>
      <c r="L1692" s="29" t="s">
        <v>2629</v>
      </c>
      <c r="M1692" s="39">
        <v>33.256557324186623</v>
      </c>
      <c r="N1692" s="39">
        <v>66.376536618754272</v>
      </c>
      <c r="O1692" s="29">
        <v>44197</v>
      </c>
      <c r="P1692" s="29">
        <v>44926</v>
      </c>
      <c r="Q1692" s="40">
        <v>1.9958932</v>
      </c>
      <c r="R1692" s="39">
        <v>33.188268309377136</v>
      </c>
      <c r="S1692" s="39">
        <v>33.188268309377136</v>
      </c>
      <c r="T1692" s="39">
        <v>0</v>
      </c>
      <c r="U1692" s="39">
        <v>0</v>
      </c>
      <c r="V1692" s="39">
        <v>0</v>
      </c>
      <c r="W1692" s="29" t="s">
        <v>1357</v>
      </c>
      <c r="X1692" s="29" t="s">
        <v>258</v>
      </c>
      <c r="Y1692" s="29" t="s">
        <v>1349</v>
      </c>
      <c r="Z1692" s="41" t="s">
        <v>1349</v>
      </c>
      <c r="AA1692" s="42" t="s">
        <v>1349</v>
      </c>
      <c r="AB1692" s="29" t="s">
        <v>258</v>
      </c>
      <c r="AC1692" s="29" t="s">
        <v>258</v>
      </c>
      <c r="AD1692" s="29" t="s">
        <v>258</v>
      </c>
      <c r="AE1692" s="29" t="s">
        <v>1367</v>
      </c>
      <c r="AF1692" s="29" t="s">
        <v>1462</v>
      </c>
      <c r="AG1692" s="183" t="s">
        <v>1463</v>
      </c>
      <c r="AH1692" s="29" t="s">
        <v>1413</v>
      </c>
      <c r="AI1692" s="29" t="s">
        <v>1357</v>
      </c>
      <c r="AJ1692" s="29" t="s">
        <v>258</v>
      </c>
      <c r="AK1692" s="29" t="s">
        <v>258</v>
      </c>
      <c r="AL1692" s="29" t="s">
        <v>13326</v>
      </c>
    </row>
    <row r="1693" spans="1:38" x14ac:dyDescent="0.2">
      <c r="A1693" s="35" t="s">
        <v>17</v>
      </c>
      <c r="B1693" s="36">
        <v>6207</v>
      </c>
      <c r="C1693" s="36"/>
      <c r="D1693" s="36" t="s">
        <v>1349</v>
      </c>
      <c r="E1693" s="37" t="s">
        <v>3497</v>
      </c>
      <c r="F1693" s="38" t="s">
        <v>1262</v>
      </c>
      <c r="G1693" s="38" t="s">
        <v>3261</v>
      </c>
      <c r="H1693" s="35" t="s">
        <v>3261</v>
      </c>
      <c r="I1693" s="35" t="s">
        <v>3498</v>
      </c>
      <c r="J1693" s="29" t="s">
        <v>263</v>
      </c>
      <c r="K1693" s="29" t="s">
        <v>264</v>
      </c>
      <c r="L1693" s="29" t="s">
        <v>2577</v>
      </c>
      <c r="M1693" s="39">
        <v>0</v>
      </c>
      <c r="N1693" s="39"/>
      <c r="O1693" s="29">
        <v>44197</v>
      </c>
      <c r="P1693" s="29">
        <v>46022</v>
      </c>
      <c r="Q1693" s="40">
        <v>4.9965776999999996</v>
      </c>
      <c r="R1693" s="39"/>
      <c r="S1693" s="39"/>
      <c r="T1693" s="39"/>
      <c r="U1693" s="39"/>
      <c r="V1693" s="39"/>
      <c r="W1693" s="29" t="s">
        <v>265</v>
      </c>
      <c r="X1693" s="29" t="s">
        <v>11773</v>
      </c>
      <c r="Y1693" s="29">
        <v>45203</v>
      </c>
      <c r="Z1693" s="41" t="s">
        <v>11758</v>
      </c>
      <c r="AA1693" s="42" t="s">
        <v>13335</v>
      </c>
      <c r="AB1693" s="29" t="s">
        <v>258</v>
      </c>
      <c r="AC1693" s="29" t="s">
        <v>265</v>
      </c>
      <c r="AD1693" s="29" t="s">
        <v>265</v>
      </c>
      <c r="AE1693" s="29" t="s">
        <v>1367</v>
      </c>
      <c r="AF1693" s="29" t="s">
        <v>2409</v>
      </c>
      <c r="AG1693" s="183" t="s">
        <v>2410</v>
      </c>
      <c r="AH1693" s="29" t="s">
        <v>1356</v>
      </c>
      <c r="AI1693" s="29" t="s">
        <v>1357</v>
      </c>
      <c r="AJ1693" s="29" t="s">
        <v>258</v>
      </c>
      <c r="AK1693" s="29" t="s">
        <v>258</v>
      </c>
      <c r="AL1693" s="29" t="s">
        <v>13327</v>
      </c>
    </row>
    <row r="1694" spans="1:38" x14ac:dyDescent="0.2">
      <c r="A1694" s="35" t="s">
        <v>18</v>
      </c>
      <c r="B1694" s="36">
        <v>6207</v>
      </c>
      <c r="C1694" s="36">
        <v>1</v>
      </c>
      <c r="D1694" s="36" t="s">
        <v>3499</v>
      </c>
      <c r="E1694" s="37" t="s">
        <v>3497</v>
      </c>
      <c r="F1694" s="38" t="s">
        <v>1262</v>
      </c>
      <c r="G1694" s="38" t="s">
        <v>1263</v>
      </c>
      <c r="H1694" s="35" t="s">
        <v>1006</v>
      </c>
      <c r="I1694" s="35"/>
      <c r="J1694" s="29" t="s">
        <v>263</v>
      </c>
      <c r="K1694" s="29" t="s">
        <v>264</v>
      </c>
      <c r="L1694" s="29" t="s">
        <v>2577</v>
      </c>
      <c r="M1694" s="39">
        <v>39.833725535176548</v>
      </c>
      <c r="N1694" s="39">
        <v>99.243504449007517</v>
      </c>
      <c r="O1694" s="29">
        <v>44197</v>
      </c>
      <c r="P1694" s="29">
        <v>45107</v>
      </c>
      <c r="Q1694" s="40">
        <v>2.4914442000000001</v>
      </c>
      <c r="R1694" s="39">
        <v>39.762765229294999</v>
      </c>
      <c r="S1694" s="39">
        <v>39.762765229294999</v>
      </c>
      <c r="T1694" s="39">
        <v>19.717973990417523</v>
      </c>
      <c r="U1694" s="39">
        <v>0</v>
      </c>
      <c r="V1694" s="39">
        <v>0</v>
      </c>
      <c r="W1694" s="29" t="s">
        <v>265</v>
      </c>
      <c r="X1694" s="29" t="s">
        <v>11773</v>
      </c>
      <c r="Y1694" s="29">
        <v>45203</v>
      </c>
      <c r="Z1694" s="41" t="s">
        <v>11758</v>
      </c>
      <c r="AA1694" s="42" t="s">
        <v>1349</v>
      </c>
      <c r="AB1694" s="29" t="s">
        <v>258</v>
      </c>
      <c r="AC1694" s="29" t="s">
        <v>265</v>
      </c>
      <c r="AD1694" s="29" t="s">
        <v>265</v>
      </c>
      <c r="AE1694" s="29" t="s">
        <v>1367</v>
      </c>
      <c r="AF1694" s="29" t="s">
        <v>2409</v>
      </c>
      <c r="AG1694" s="183" t="s">
        <v>2410</v>
      </c>
      <c r="AH1694" s="29" t="s">
        <v>1356</v>
      </c>
      <c r="AI1694" s="29" t="s">
        <v>1357</v>
      </c>
      <c r="AJ1694" s="29" t="s">
        <v>258</v>
      </c>
      <c r="AK1694" s="29" t="s">
        <v>258</v>
      </c>
      <c r="AL1694" s="29" t="s">
        <v>13327</v>
      </c>
    </row>
    <row r="1695" spans="1:38" x14ac:dyDescent="0.2">
      <c r="A1695" s="35" t="s">
        <v>18</v>
      </c>
      <c r="B1695" s="36">
        <v>6207</v>
      </c>
      <c r="C1695" s="36">
        <v>5</v>
      </c>
      <c r="D1695" s="36" t="s">
        <v>3500</v>
      </c>
      <c r="E1695" s="37" t="s">
        <v>3501</v>
      </c>
      <c r="F1695" s="38" t="s">
        <v>1262</v>
      </c>
      <c r="G1695" s="38" t="s">
        <v>1263</v>
      </c>
      <c r="H1695" s="35" t="s">
        <v>1006</v>
      </c>
      <c r="I1695" s="35"/>
      <c r="J1695" s="29" t="s">
        <v>263</v>
      </c>
      <c r="K1695" s="29" t="s">
        <v>264</v>
      </c>
      <c r="L1695" s="29" t="s">
        <v>2577</v>
      </c>
      <c r="M1695" s="39">
        <v>44.121388055512512</v>
      </c>
      <c r="N1695" s="39">
        <v>201.8530869267625</v>
      </c>
      <c r="O1695" s="29">
        <v>44197</v>
      </c>
      <c r="P1695" s="29">
        <v>45868</v>
      </c>
      <c r="Q1695" s="40">
        <v>4.5749487000000002</v>
      </c>
      <c r="R1695" s="39">
        <v>44.064818617385356</v>
      </c>
      <c r="S1695" s="39">
        <v>44.064818617385356</v>
      </c>
      <c r="T1695" s="39">
        <v>44.064818617385356</v>
      </c>
      <c r="U1695" s="39">
        <v>44.185544147843942</v>
      </c>
      <c r="V1695" s="39">
        <v>25.473086926762495</v>
      </c>
      <c r="W1695" s="29" t="s">
        <v>265</v>
      </c>
      <c r="X1695" s="29" t="s">
        <v>11773</v>
      </c>
      <c r="Y1695" s="29">
        <v>45203</v>
      </c>
      <c r="Z1695" s="41" t="s">
        <v>11758</v>
      </c>
      <c r="AA1695" s="42" t="s">
        <v>1349</v>
      </c>
      <c r="AB1695" s="29" t="s">
        <v>258</v>
      </c>
      <c r="AC1695" s="29" t="s">
        <v>265</v>
      </c>
      <c r="AD1695" s="29" t="s">
        <v>265</v>
      </c>
      <c r="AE1695" s="29" t="s">
        <v>1367</v>
      </c>
      <c r="AF1695" s="29" t="s">
        <v>2409</v>
      </c>
      <c r="AG1695" s="183" t="s">
        <v>2410</v>
      </c>
      <c r="AH1695" s="29" t="s">
        <v>1356</v>
      </c>
      <c r="AI1695" s="29" t="s">
        <v>1357</v>
      </c>
      <c r="AJ1695" s="29" t="s">
        <v>258</v>
      </c>
      <c r="AK1695" s="29" t="s">
        <v>258</v>
      </c>
      <c r="AL1695" s="29" t="s">
        <v>13327</v>
      </c>
    </row>
    <row r="1696" spans="1:38" x14ac:dyDescent="0.2">
      <c r="A1696" s="35" t="s">
        <v>18</v>
      </c>
      <c r="B1696" s="36">
        <v>6207</v>
      </c>
      <c r="C1696" s="36">
        <v>6</v>
      </c>
      <c r="D1696" s="36" t="s">
        <v>3502</v>
      </c>
      <c r="E1696" s="37" t="s">
        <v>3503</v>
      </c>
      <c r="F1696" s="38" t="s">
        <v>1262</v>
      </c>
      <c r="G1696" s="38" t="s">
        <v>1263</v>
      </c>
      <c r="H1696" s="35" t="s">
        <v>1006</v>
      </c>
      <c r="I1696" s="35"/>
      <c r="J1696" s="29" t="s">
        <v>263</v>
      </c>
      <c r="K1696" s="29" t="s">
        <v>264</v>
      </c>
      <c r="L1696" s="29" t="s">
        <v>2577</v>
      </c>
      <c r="M1696" s="39">
        <v>44.121388055512512</v>
      </c>
      <c r="N1696" s="39">
        <v>201.8530869267625</v>
      </c>
      <c r="O1696" s="29">
        <v>44197</v>
      </c>
      <c r="P1696" s="29">
        <v>45868</v>
      </c>
      <c r="Q1696" s="40">
        <v>4.5749487000000002</v>
      </c>
      <c r="R1696" s="39">
        <v>44.064818617385356</v>
      </c>
      <c r="S1696" s="39">
        <v>44.064818617385356</v>
      </c>
      <c r="T1696" s="39">
        <v>44.064818617385356</v>
      </c>
      <c r="U1696" s="39">
        <v>44.185544147843942</v>
      </c>
      <c r="V1696" s="39">
        <v>25.473086926762495</v>
      </c>
      <c r="W1696" s="29" t="s">
        <v>265</v>
      </c>
      <c r="X1696" s="29" t="s">
        <v>11773</v>
      </c>
      <c r="Y1696" s="29">
        <v>45203</v>
      </c>
      <c r="Z1696" s="41" t="s">
        <v>11758</v>
      </c>
      <c r="AA1696" s="42" t="s">
        <v>1349</v>
      </c>
      <c r="AB1696" s="29" t="s">
        <v>258</v>
      </c>
      <c r="AC1696" s="29" t="s">
        <v>265</v>
      </c>
      <c r="AD1696" s="29" t="s">
        <v>265</v>
      </c>
      <c r="AE1696" s="29" t="s">
        <v>1367</v>
      </c>
      <c r="AF1696" s="29" t="s">
        <v>2409</v>
      </c>
      <c r="AG1696" s="183" t="s">
        <v>2410</v>
      </c>
      <c r="AH1696" s="29" t="s">
        <v>1356</v>
      </c>
      <c r="AI1696" s="29" t="s">
        <v>1357</v>
      </c>
      <c r="AJ1696" s="29" t="s">
        <v>258</v>
      </c>
      <c r="AK1696" s="29" t="s">
        <v>258</v>
      </c>
      <c r="AL1696" s="29" t="s">
        <v>13327</v>
      </c>
    </row>
    <row r="1697" spans="1:38" x14ac:dyDescent="0.2">
      <c r="A1697" s="35" t="s">
        <v>18</v>
      </c>
      <c r="B1697" s="36">
        <v>6207</v>
      </c>
      <c r="C1697" s="36">
        <v>8</v>
      </c>
      <c r="D1697" s="36" t="s">
        <v>3504</v>
      </c>
      <c r="E1697" s="37" t="s">
        <v>3505</v>
      </c>
      <c r="F1697" s="38" t="s">
        <v>1262</v>
      </c>
      <c r="G1697" s="38" t="s">
        <v>1263</v>
      </c>
      <c r="H1697" s="35" t="s">
        <v>1006</v>
      </c>
      <c r="I1697" s="35"/>
      <c r="J1697" s="29" t="s">
        <v>263</v>
      </c>
      <c r="K1697" s="29" t="s">
        <v>264</v>
      </c>
      <c r="L1697" s="29" t="s">
        <v>2577</v>
      </c>
      <c r="M1697" s="39">
        <v>42.810444815977291</v>
      </c>
      <c r="N1697" s="39">
        <v>213.90571389459271</v>
      </c>
      <c r="O1697" s="29">
        <v>44197</v>
      </c>
      <c r="P1697" s="29">
        <v>46022</v>
      </c>
      <c r="Q1697" s="40">
        <v>4.9965776999999996</v>
      </c>
      <c r="R1697" s="39">
        <v>42.75771389459274</v>
      </c>
      <c r="S1697" s="39">
        <v>42.75771389459274</v>
      </c>
      <c r="T1697" s="39">
        <v>42.75771389459274</v>
      </c>
      <c r="U1697" s="39">
        <v>42.874858316221761</v>
      </c>
      <c r="V1697" s="39">
        <v>42.75771389459274</v>
      </c>
      <c r="W1697" s="29" t="s">
        <v>265</v>
      </c>
      <c r="X1697" s="29" t="s">
        <v>11773</v>
      </c>
      <c r="Y1697" s="29">
        <v>45203</v>
      </c>
      <c r="Z1697" s="41" t="s">
        <v>11758</v>
      </c>
      <c r="AA1697" s="42" t="s">
        <v>1349</v>
      </c>
      <c r="AB1697" s="29" t="s">
        <v>258</v>
      </c>
      <c r="AC1697" s="29" t="s">
        <v>265</v>
      </c>
      <c r="AD1697" s="29" t="s">
        <v>265</v>
      </c>
      <c r="AE1697" s="29" t="s">
        <v>1367</v>
      </c>
      <c r="AF1697" s="29" t="s">
        <v>2409</v>
      </c>
      <c r="AG1697" s="183" t="s">
        <v>2410</v>
      </c>
      <c r="AH1697" s="29" t="s">
        <v>1356</v>
      </c>
      <c r="AI1697" s="29" t="s">
        <v>1357</v>
      </c>
      <c r="AJ1697" s="29" t="s">
        <v>258</v>
      </c>
      <c r="AK1697" s="29" t="s">
        <v>258</v>
      </c>
      <c r="AL1697" s="29" t="s">
        <v>13327</v>
      </c>
    </row>
    <row r="1698" spans="1:38" x14ac:dyDescent="0.2">
      <c r="A1698" s="35" t="s">
        <v>18</v>
      </c>
      <c r="B1698" s="36">
        <v>6207</v>
      </c>
      <c r="C1698" s="36">
        <v>9</v>
      </c>
      <c r="D1698" s="36" t="s">
        <v>3506</v>
      </c>
      <c r="E1698" s="37" t="s">
        <v>3507</v>
      </c>
      <c r="F1698" s="38" t="s">
        <v>1262</v>
      </c>
      <c r="G1698" s="38" t="s">
        <v>1263</v>
      </c>
      <c r="H1698" s="35" t="s">
        <v>1006</v>
      </c>
      <c r="I1698" s="35"/>
      <c r="J1698" s="29" t="s">
        <v>263</v>
      </c>
      <c r="K1698" s="29" t="s">
        <v>264</v>
      </c>
      <c r="L1698" s="29" t="s">
        <v>2577</v>
      </c>
      <c r="M1698" s="39">
        <v>51.450176299511178</v>
      </c>
      <c r="N1698" s="39">
        <v>257.07480355920603</v>
      </c>
      <c r="O1698" s="29">
        <v>44197</v>
      </c>
      <c r="P1698" s="29">
        <v>46022</v>
      </c>
      <c r="Q1698" s="40">
        <v>4.9965776999999996</v>
      </c>
      <c r="R1698" s="39">
        <v>51.386803559206029</v>
      </c>
      <c r="S1698" s="39">
        <v>51.386803559206029</v>
      </c>
      <c r="T1698" s="39">
        <v>51.386803559206029</v>
      </c>
      <c r="U1698" s="39">
        <v>51.527589322381928</v>
      </c>
      <c r="V1698" s="39">
        <v>51.386803559206029</v>
      </c>
      <c r="W1698" s="29" t="s">
        <v>265</v>
      </c>
      <c r="X1698" s="29" t="s">
        <v>11773</v>
      </c>
      <c r="Y1698" s="29">
        <v>45203</v>
      </c>
      <c r="Z1698" s="41" t="s">
        <v>11758</v>
      </c>
      <c r="AA1698" s="42" t="s">
        <v>1349</v>
      </c>
      <c r="AB1698" s="29" t="s">
        <v>258</v>
      </c>
      <c r="AC1698" s="29" t="s">
        <v>265</v>
      </c>
      <c r="AD1698" s="29" t="s">
        <v>265</v>
      </c>
      <c r="AE1698" s="29" t="s">
        <v>1367</v>
      </c>
      <c r="AF1698" s="29" t="s">
        <v>2409</v>
      </c>
      <c r="AG1698" s="183" t="s">
        <v>2410</v>
      </c>
      <c r="AH1698" s="29" t="s">
        <v>1356</v>
      </c>
      <c r="AI1698" s="29" t="s">
        <v>1357</v>
      </c>
      <c r="AJ1698" s="29" t="s">
        <v>258</v>
      </c>
      <c r="AK1698" s="29" t="s">
        <v>258</v>
      </c>
      <c r="AL1698" s="29" t="s">
        <v>13327</v>
      </c>
    </row>
    <row r="1699" spans="1:38" x14ac:dyDescent="0.2">
      <c r="A1699" s="35" t="s">
        <v>18</v>
      </c>
      <c r="B1699" s="36">
        <v>6207</v>
      </c>
      <c r="C1699" s="36">
        <v>10</v>
      </c>
      <c r="D1699" s="36" t="s">
        <v>3508</v>
      </c>
      <c r="E1699" s="37" t="s">
        <v>3509</v>
      </c>
      <c r="F1699" s="38" t="s">
        <v>1262</v>
      </c>
      <c r="G1699" s="38" t="s">
        <v>1263</v>
      </c>
      <c r="H1699" s="35" t="s">
        <v>1006</v>
      </c>
      <c r="I1699" s="35"/>
      <c r="J1699" s="29" t="s">
        <v>263</v>
      </c>
      <c r="K1699" s="29" t="s">
        <v>264</v>
      </c>
      <c r="L1699" s="29" t="s">
        <v>2577</v>
      </c>
      <c r="M1699" s="39">
        <v>51.450176299511178</v>
      </c>
      <c r="N1699" s="39">
        <v>257.07480355920603</v>
      </c>
      <c r="O1699" s="29">
        <v>44197</v>
      </c>
      <c r="P1699" s="29">
        <v>46022</v>
      </c>
      <c r="Q1699" s="40">
        <v>4.9965776999999996</v>
      </c>
      <c r="R1699" s="39">
        <v>51.386803559206029</v>
      </c>
      <c r="S1699" s="39">
        <v>51.386803559206029</v>
      </c>
      <c r="T1699" s="39">
        <v>51.386803559206029</v>
      </c>
      <c r="U1699" s="39">
        <v>51.527589322381928</v>
      </c>
      <c r="V1699" s="39">
        <v>51.386803559206029</v>
      </c>
      <c r="W1699" s="29" t="s">
        <v>265</v>
      </c>
      <c r="X1699" s="29" t="s">
        <v>11773</v>
      </c>
      <c r="Y1699" s="29">
        <v>45203</v>
      </c>
      <c r="Z1699" s="41" t="s">
        <v>11758</v>
      </c>
      <c r="AA1699" s="42" t="s">
        <v>1349</v>
      </c>
      <c r="AB1699" s="29" t="s">
        <v>258</v>
      </c>
      <c r="AC1699" s="29" t="s">
        <v>265</v>
      </c>
      <c r="AD1699" s="29" t="s">
        <v>265</v>
      </c>
      <c r="AE1699" s="29" t="s">
        <v>1367</v>
      </c>
      <c r="AF1699" s="29" t="s">
        <v>2409</v>
      </c>
      <c r="AG1699" s="183" t="s">
        <v>2410</v>
      </c>
      <c r="AH1699" s="29" t="s">
        <v>1356</v>
      </c>
      <c r="AI1699" s="29" t="s">
        <v>1357</v>
      </c>
      <c r="AJ1699" s="29" t="s">
        <v>258</v>
      </c>
      <c r="AK1699" s="29" t="s">
        <v>258</v>
      </c>
      <c r="AL1699" s="29" t="s">
        <v>13327</v>
      </c>
    </row>
    <row r="1700" spans="1:38" x14ac:dyDescent="0.2">
      <c r="A1700" s="35" t="s">
        <v>18</v>
      </c>
      <c r="B1700" s="36">
        <v>6207</v>
      </c>
      <c r="C1700" s="36">
        <v>2</v>
      </c>
      <c r="D1700" s="36" t="s">
        <v>3510</v>
      </c>
      <c r="E1700" s="37" t="s">
        <v>3511</v>
      </c>
      <c r="F1700" s="38" t="s">
        <v>1262</v>
      </c>
      <c r="G1700" s="38" t="s">
        <v>1263</v>
      </c>
      <c r="H1700" s="35" t="s">
        <v>1006</v>
      </c>
      <c r="I1700" s="35"/>
      <c r="J1700" s="29" t="s">
        <v>263</v>
      </c>
      <c r="K1700" s="29" t="s">
        <v>264</v>
      </c>
      <c r="L1700" s="29" t="s">
        <v>2577</v>
      </c>
      <c r="M1700" s="39">
        <v>33.332603051102694</v>
      </c>
      <c r="N1700" s="39">
        <v>102.66715400410678</v>
      </c>
      <c r="O1700" s="29">
        <v>44197</v>
      </c>
      <c r="P1700" s="29">
        <v>45322</v>
      </c>
      <c r="Q1700" s="40">
        <v>3.0800820999999998</v>
      </c>
      <c r="R1700" s="39">
        <v>33.280205338809033</v>
      </c>
      <c r="S1700" s="39">
        <v>33.280205338809033</v>
      </c>
      <c r="T1700" s="39">
        <v>33.280205338809033</v>
      </c>
      <c r="U1700" s="39">
        <v>2.8265379876796715</v>
      </c>
      <c r="V1700" s="39">
        <v>0</v>
      </c>
      <c r="W1700" s="29" t="s">
        <v>1357</v>
      </c>
      <c r="X1700" s="29" t="s">
        <v>11773</v>
      </c>
      <c r="Y1700" s="29">
        <v>45203</v>
      </c>
      <c r="Z1700" s="41" t="s">
        <v>11758</v>
      </c>
      <c r="AA1700" s="42" t="s">
        <v>1349</v>
      </c>
      <c r="AB1700" s="29" t="s">
        <v>258</v>
      </c>
      <c r="AC1700" s="29" t="s">
        <v>265</v>
      </c>
      <c r="AD1700" s="29" t="s">
        <v>265</v>
      </c>
      <c r="AE1700" s="29" t="s">
        <v>1367</v>
      </c>
      <c r="AF1700" s="29" t="s">
        <v>2409</v>
      </c>
      <c r="AG1700" s="183" t="s">
        <v>2410</v>
      </c>
      <c r="AH1700" s="29" t="s">
        <v>1356</v>
      </c>
      <c r="AI1700" s="29" t="s">
        <v>1357</v>
      </c>
      <c r="AJ1700" s="29" t="s">
        <v>258</v>
      </c>
      <c r="AK1700" s="29" t="s">
        <v>258</v>
      </c>
      <c r="AL1700" s="29" t="s">
        <v>13326</v>
      </c>
    </row>
    <row r="1701" spans="1:38" x14ac:dyDescent="0.2">
      <c r="A1701" s="35" t="s">
        <v>18</v>
      </c>
      <c r="B1701" s="36">
        <v>6207</v>
      </c>
      <c r="C1701" s="36">
        <v>3</v>
      </c>
      <c r="D1701" s="36" t="s">
        <v>3512</v>
      </c>
      <c r="E1701" s="37" t="s">
        <v>3513</v>
      </c>
      <c r="F1701" s="38" t="s">
        <v>1262</v>
      </c>
      <c r="G1701" s="38" t="s">
        <v>1263</v>
      </c>
      <c r="H1701" s="35" t="s">
        <v>1006</v>
      </c>
      <c r="I1701" s="35"/>
      <c r="J1701" s="29" t="s">
        <v>263</v>
      </c>
      <c r="K1701" s="29" t="s">
        <v>264</v>
      </c>
      <c r="L1701" s="29" t="s">
        <v>2577</v>
      </c>
      <c r="M1701" s="39">
        <v>41.485805739647937</v>
      </c>
      <c r="N1701" s="39">
        <v>169.35068035592059</v>
      </c>
      <c r="O1701" s="29">
        <v>44197</v>
      </c>
      <c r="P1701" s="29">
        <v>45688</v>
      </c>
      <c r="Q1701" s="40">
        <v>4.0821354999999997</v>
      </c>
      <c r="R1701" s="39">
        <v>41.429623545516769</v>
      </c>
      <c r="S1701" s="39">
        <v>41.429623545516769</v>
      </c>
      <c r="T1701" s="39">
        <v>41.429623545516769</v>
      </c>
      <c r="U1701" s="39">
        <v>41.543129363449694</v>
      </c>
      <c r="V1701" s="39">
        <v>3.5186803559206021</v>
      </c>
      <c r="W1701" s="29" t="s">
        <v>1357</v>
      </c>
      <c r="X1701" s="29" t="s">
        <v>11773</v>
      </c>
      <c r="Y1701" s="29">
        <v>45203</v>
      </c>
      <c r="Z1701" s="41" t="s">
        <v>11758</v>
      </c>
      <c r="AA1701" s="42" t="s">
        <v>1349</v>
      </c>
      <c r="AB1701" s="29" t="s">
        <v>258</v>
      </c>
      <c r="AC1701" s="29" t="s">
        <v>265</v>
      </c>
      <c r="AD1701" s="29" t="s">
        <v>265</v>
      </c>
      <c r="AE1701" s="29" t="s">
        <v>1367</v>
      </c>
      <c r="AF1701" s="29" t="s">
        <v>2409</v>
      </c>
      <c r="AG1701" s="183" t="s">
        <v>2410</v>
      </c>
      <c r="AH1701" s="29" t="s">
        <v>1356</v>
      </c>
      <c r="AI1701" s="29" t="s">
        <v>1357</v>
      </c>
      <c r="AJ1701" s="29" t="s">
        <v>258</v>
      </c>
      <c r="AK1701" s="29" t="s">
        <v>258</v>
      </c>
      <c r="AL1701" s="29" t="s">
        <v>13326</v>
      </c>
    </row>
    <row r="1702" spans="1:38" x14ac:dyDescent="0.2">
      <c r="A1702" s="35" t="s">
        <v>18</v>
      </c>
      <c r="B1702" s="36">
        <v>6207</v>
      </c>
      <c r="C1702" s="36">
        <v>4</v>
      </c>
      <c r="D1702" s="36" t="s">
        <v>3514</v>
      </c>
      <c r="E1702" s="37" t="s">
        <v>3515</v>
      </c>
      <c r="F1702" s="38" t="s">
        <v>1262</v>
      </c>
      <c r="G1702" s="38" t="s">
        <v>1279</v>
      </c>
      <c r="H1702" s="35" t="s">
        <v>2164</v>
      </c>
      <c r="I1702" s="35"/>
      <c r="J1702" s="29" t="s">
        <v>263</v>
      </c>
      <c r="K1702" s="29" t="s">
        <v>264</v>
      </c>
      <c r="L1702" s="29" t="s">
        <v>2577</v>
      </c>
      <c r="M1702" s="39">
        <v>19.396761239921652</v>
      </c>
      <c r="N1702" s="39">
        <v>80.667159479808348</v>
      </c>
      <c r="O1702" s="29">
        <v>44197</v>
      </c>
      <c r="P1702" s="29">
        <v>45716</v>
      </c>
      <c r="Q1702" s="40">
        <v>4.1587953000000004</v>
      </c>
      <c r="R1702" s="39">
        <v>19.370732375085559</v>
      </c>
      <c r="S1702" s="39">
        <v>19.370732375085559</v>
      </c>
      <c r="T1702" s="39">
        <v>19.370732375085559</v>
      </c>
      <c r="U1702" s="39">
        <v>19.423802874743327</v>
      </c>
      <c r="V1702" s="39">
        <v>3.1311594798083506</v>
      </c>
      <c r="W1702" s="29" t="s">
        <v>1357</v>
      </c>
      <c r="X1702" s="29" t="s">
        <v>11773</v>
      </c>
      <c r="Y1702" s="29">
        <v>45203</v>
      </c>
      <c r="Z1702" s="41" t="s">
        <v>11758</v>
      </c>
      <c r="AA1702" s="42" t="s">
        <v>1349</v>
      </c>
      <c r="AB1702" s="29" t="s">
        <v>258</v>
      </c>
      <c r="AC1702" s="29" t="s">
        <v>265</v>
      </c>
      <c r="AD1702" s="29" t="s">
        <v>265</v>
      </c>
      <c r="AE1702" s="29" t="s">
        <v>1367</v>
      </c>
      <c r="AF1702" s="29" t="s">
        <v>2409</v>
      </c>
      <c r="AG1702" s="183" t="s">
        <v>2410</v>
      </c>
      <c r="AH1702" s="29" t="s">
        <v>1356</v>
      </c>
      <c r="AI1702" s="29" t="s">
        <v>1357</v>
      </c>
      <c r="AJ1702" s="29" t="s">
        <v>258</v>
      </c>
      <c r="AK1702" s="29" t="s">
        <v>258</v>
      </c>
      <c r="AL1702" s="29" t="s">
        <v>13326</v>
      </c>
    </row>
    <row r="1703" spans="1:38" x14ac:dyDescent="0.2">
      <c r="A1703" s="35" t="s">
        <v>18</v>
      </c>
      <c r="B1703" s="36">
        <v>6207</v>
      </c>
      <c r="C1703" s="36">
        <v>7</v>
      </c>
      <c r="D1703" s="36" t="s">
        <v>3516</v>
      </c>
      <c r="E1703" s="37" t="s">
        <v>3517</v>
      </c>
      <c r="F1703" s="38" t="s">
        <v>1262</v>
      </c>
      <c r="G1703" s="38" t="s">
        <v>1279</v>
      </c>
      <c r="H1703" s="35" t="s">
        <v>2164</v>
      </c>
      <c r="I1703" s="35"/>
      <c r="J1703" s="29" t="s">
        <v>263</v>
      </c>
      <c r="K1703" s="29" t="s">
        <v>264</v>
      </c>
      <c r="L1703" s="29" t="s">
        <v>2577</v>
      </c>
      <c r="M1703" s="39">
        <v>20.963480491372529</v>
      </c>
      <c r="N1703" s="39">
        <v>104.74565913757701</v>
      </c>
      <c r="O1703" s="29">
        <v>44197</v>
      </c>
      <c r="P1703" s="29">
        <v>46022</v>
      </c>
      <c r="Q1703" s="40">
        <v>4.9965776999999996</v>
      </c>
      <c r="R1703" s="39">
        <v>20.937659137577004</v>
      </c>
      <c r="S1703" s="39">
        <v>20.937659137577004</v>
      </c>
      <c r="T1703" s="39">
        <v>20.937659137577004</v>
      </c>
      <c r="U1703" s="39">
        <v>20.995022587268991</v>
      </c>
      <c r="V1703" s="39">
        <v>20.937659137577004</v>
      </c>
      <c r="W1703" s="29" t="s">
        <v>1357</v>
      </c>
      <c r="X1703" s="29" t="s">
        <v>11773</v>
      </c>
      <c r="Y1703" s="29">
        <v>45203</v>
      </c>
      <c r="Z1703" s="41" t="s">
        <v>11758</v>
      </c>
      <c r="AA1703" s="42" t="s">
        <v>1349</v>
      </c>
      <c r="AB1703" s="29" t="s">
        <v>258</v>
      </c>
      <c r="AC1703" s="29" t="s">
        <v>265</v>
      </c>
      <c r="AD1703" s="29" t="s">
        <v>265</v>
      </c>
      <c r="AE1703" s="29" t="s">
        <v>1367</v>
      </c>
      <c r="AF1703" s="29" t="s">
        <v>2409</v>
      </c>
      <c r="AG1703" s="183" t="s">
        <v>2410</v>
      </c>
      <c r="AH1703" s="29" t="s">
        <v>1356</v>
      </c>
      <c r="AI1703" s="29" t="s">
        <v>1357</v>
      </c>
      <c r="AJ1703" s="29" t="s">
        <v>258</v>
      </c>
      <c r="AK1703" s="29" t="s">
        <v>258</v>
      </c>
      <c r="AL1703" s="29" t="s">
        <v>13326</v>
      </c>
    </row>
    <row r="1704" spans="1:38" x14ac:dyDescent="0.2">
      <c r="A1704" s="35" t="s">
        <v>16</v>
      </c>
      <c r="B1704" s="36">
        <v>6210</v>
      </c>
      <c r="C1704" s="36"/>
      <c r="D1704" s="36" t="s">
        <v>1349</v>
      </c>
      <c r="E1704" s="37" t="s">
        <v>3518</v>
      </c>
      <c r="F1704" s="38" t="s">
        <v>1266</v>
      </c>
      <c r="G1704" s="38" t="s">
        <v>1268</v>
      </c>
      <c r="H1704" s="35" t="s">
        <v>310</v>
      </c>
      <c r="I1704" s="35"/>
      <c r="J1704" s="29" t="s">
        <v>484</v>
      </c>
      <c r="K1704" s="29" t="s">
        <v>1365</v>
      </c>
      <c r="L1704" s="29" t="s">
        <v>1384</v>
      </c>
      <c r="M1704" s="39">
        <v>270.74085640196751</v>
      </c>
      <c r="N1704" s="39">
        <v>366.91778234086246</v>
      </c>
      <c r="O1704" s="29">
        <v>44197</v>
      </c>
      <c r="P1704" s="29">
        <v>44692</v>
      </c>
      <c r="Q1704" s="40">
        <v>1.3552360999999999</v>
      </c>
      <c r="R1704" s="39">
        <v>270.01006160164269</v>
      </c>
      <c r="S1704" s="39">
        <v>96.907720739219712</v>
      </c>
      <c r="T1704" s="39">
        <v>0</v>
      </c>
      <c r="U1704" s="39">
        <v>0</v>
      </c>
      <c r="V1704" s="39">
        <v>0</v>
      </c>
      <c r="W1704" s="29" t="s">
        <v>265</v>
      </c>
      <c r="X1704" s="29" t="s">
        <v>11773</v>
      </c>
      <c r="Y1704" s="29">
        <v>45289</v>
      </c>
      <c r="Z1704" s="41" t="s">
        <v>11760</v>
      </c>
      <c r="AA1704" s="42" t="s">
        <v>1349</v>
      </c>
      <c r="AB1704" s="29" t="s">
        <v>258</v>
      </c>
      <c r="AC1704" s="29" t="s">
        <v>258</v>
      </c>
      <c r="AD1704" s="29" t="s">
        <v>265</v>
      </c>
      <c r="AE1704" s="29" t="s">
        <v>1353</v>
      </c>
      <c r="AF1704" s="29" t="s">
        <v>1368</v>
      </c>
      <c r="AG1704" s="183" t="s">
        <v>1369</v>
      </c>
      <c r="AH1704" s="29" t="s">
        <v>1356</v>
      </c>
      <c r="AI1704" s="29" t="s">
        <v>1357</v>
      </c>
      <c r="AJ1704" s="29" t="s">
        <v>258</v>
      </c>
      <c r="AK1704" s="29" t="s">
        <v>258</v>
      </c>
      <c r="AL1704" s="29" t="s">
        <v>13327</v>
      </c>
    </row>
    <row r="1705" spans="1:38" x14ac:dyDescent="0.2">
      <c r="A1705" s="35" t="s">
        <v>16</v>
      </c>
      <c r="B1705" s="36">
        <v>6211</v>
      </c>
      <c r="C1705" s="36"/>
      <c r="D1705" s="36" t="s">
        <v>1349</v>
      </c>
      <c r="E1705" s="37" t="s">
        <v>3519</v>
      </c>
      <c r="F1705" s="38" t="s">
        <v>1269</v>
      </c>
      <c r="G1705" s="38" t="s">
        <v>1271</v>
      </c>
      <c r="H1705" s="35" t="s">
        <v>1440</v>
      </c>
      <c r="I1705" s="35"/>
      <c r="J1705" s="29" t="s">
        <v>1371</v>
      </c>
      <c r="K1705" s="29" t="s">
        <v>1371</v>
      </c>
      <c r="L1705" s="29" t="s">
        <v>1384</v>
      </c>
      <c r="M1705" s="39">
        <v>70.28749241305978</v>
      </c>
      <c r="N1705" s="39">
        <v>351.19691718001366</v>
      </c>
      <c r="O1705" s="29">
        <v>44197</v>
      </c>
      <c r="P1705" s="29">
        <v>46022</v>
      </c>
      <c r="Q1705" s="40">
        <v>4.9965776999999996</v>
      </c>
      <c r="R1705" s="39">
        <v>70.20091718001369</v>
      </c>
      <c r="S1705" s="39">
        <v>70.20091718001369</v>
      </c>
      <c r="T1705" s="39">
        <v>70.20091718001369</v>
      </c>
      <c r="U1705" s="39">
        <v>70.393248459958926</v>
      </c>
      <c r="V1705" s="39">
        <v>70.20091718001369</v>
      </c>
      <c r="W1705" s="29" t="s">
        <v>265</v>
      </c>
      <c r="X1705" s="29" t="s">
        <v>11773</v>
      </c>
      <c r="Y1705" s="29">
        <v>45264</v>
      </c>
      <c r="Z1705" s="41" t="s">
        <v>11760</v>
      </c>
      <c r="AA1705" s="42" t="s">
        <v>1349</v>
      </c>
      <c r="AB1705" s="29" t="s">
        <v>258</v>
      </c>
      <c r="AC1705" s="29" t="s">
        <v>258</v>
      </c>
      <c r="AD1705" s="29" t="s">
        <v>265</v>
      </c>
      <c r="AE1705" s="29" t="s">
        <v>1353</v>
      </c>
      <c r="AF1705" s="29" t="s">
        <v>1368</v>
      </c>
      <c r="AG1705" s="183" t="s">
        <v>1369</v>
      </c>
      <c r="AH1705" s="29" t="s">
        <v>1356</v>
      </c>
      <c r="AI1705" s="29" t="s">
        <v>1357</v>
      </c>
      <c r="AJ1705" s="29" t="s">
        <v>258</v>
      </c>
      <c r="AK1705" s="29" t="s">
        <v>258</v>
      </c>
      <c r="AL1705" s="29" t="s">
        <v>13327</v>
      </c>
    </row>
    <row r="1706" spans="1:38" x14ac:dyDescent="0.2">
      <c r="A1706" s="35" t="s">
        <v>16</v>
      </c>
      <c r="B1706" s="36">
        <v>6213</v>
      </c>
      <c r="C1706" s="36"/>
      <c r="D1706" s="36" t="s">
        <v>1349</v>
      </c>
      <c r="E1706" s="37" t="s">
        <v>3520</v>
      </c>
      <c r="F1706" s="38" t="s">
        <v>1269</v>
      </c>
      <c r="G1706" s="38" t="s">
        <v>1274</v>
      </c>
      <c r="H1706" s="35" t="s">
        <v>1120</v>
      </c>
      <c r="I1706" s="35"/>
      <c r="J1706" s="29" t="s">
        <v>1492</v>
      </c>
      <c r="K1706" s="29" t="s">
        <v>2426</v>
      </c>
      <c r="L1706" s="29" t="s">
        <v>2427</v>
      </c>
      <c r="M1706" s="39">
        <v>173.91095904058503</v>
      </c>
      <c r="N1706" s="39">
        <v>318.06302258726902</v>
      </c>
      <c r="O1706" s="29">
        <v>44197</v>
      </c>
      <c r="P1706" s="29">
        <v>44865</v>
      </c>
      <c r="Q1706" s="40">
        <v>1.8288842999999999</v>
      </c>
      <c r="R1706" s="39">
        <v>173.53214236824095</v>
      </c>
      <c r="S1706" s="39">
        <v>144.53088021902809</v>
      </c>
      <c r="T1706" s="39">
        <v>0</v>
      </c>
      <c r="U1706" s="39">
        <v>0</v>
      </c>
      <c r="V1706" s="39">
        <v>0</v>
      </c>
      <c r="W1706" s="29" t="s">
        <v>1357</v>
      </c>
      <c r="X1706" s="29" t="s">
        <v>258</v>
      </c>
      <c r="Y1706" s="29" t="s">
        <v>1349</v>
      </c>
      <c r="Z1706" s="41" t="s">
        <v>1349</v>
      </c>
      <c r="AA1706" s="42" t="s">
        <v>1349</v>
      </c>
      <c r="AB1706" s="29" t="s">
        <v>258</v>
      </c>
      <c r="AC1706" s="29" t="s">
        <v>258</v>
      </c>
      <c r="AD1706" s="29" t="s">
        <v>258</v>
      </c>
      <c r="AE1706" s="29" t="s">
        <v>1353</v>
      </c>
      <c r="AF1706" s="29" t="s">
        <v>1495</v>
      </c>
      <c r="AG1706" s="183" t="s">
        <v>1496</v>
      </c>
      <c r="AH1706" s="29" t="s">
        <v>1413</v>
      </c>
      <c r="AI1706" s="29" t="s">
        <v>1357</v>
      </c>
      <c r="AJ1706" s="29" t="s">
        <v>258</v>
      </c>
      <c r="AK1706" s="29" t="s">
        <v>258</v>
      </c>
      <c r="AL1706" s="29" t="s">
        <v>13326</v>
      </c>
    </row>
    <row r="1707" spans="1:38" x14ac:dyDescent="0.2">
      <c r="A1707" s="35" t="s">
        <v>16</v>
      </c>
      <c r="B1707" s="36">
        <v>6216</v>
      </c>
      <c r="C1707" s="36"/>
      <c r="D1707" s="36" t="s">
        <v>1349</v>
      </c>
      <c r="E1707" s="37" t="s">
        <v>3521</v>
      </c>
      <c r="F1707" s="38" t="s">
        <v>1266</v>
      </c>
      <c r="G1707" s="38" t="s">
        <v>1267</v>
      </c>
      <c r="H1707" s="35" t="s">
        <v>1177</v>
      </c>
      <c r="I1707" s="35"/>
      <c r="J1707" s="29" t="s">
        <v>1371</v>
      </c>
      <c r="K1707" s="29" t="s">
        <v>1371</v>
      </c>
      <c r="L1707" s="29" t="s">
        <v>1384</v>
      </c>
      <c r="M1707" s="39">
        <v>245.50601971148606</v>
      </c>
      <c r="N1707" s="39">
        <v>335.40725530458587</v>
      </c>
      <c r="O1707" s="29">
        <v>44197</v>
      </c>
      <c r="P1707" s="29">
        <v>44696</v>
      </c>
      <c r="Q1707" s="40">
        <v>1.3661875000000001</v>
      </c>
      <c r="R1707" s="39">
        <v>244.8472963723477</v>
      </c>
      <c r="S1707" s="39">
        <v>90.559958932238189</v>
      </c>
      <c r="T1707" s="39">
        <v>0</v>
      </c>
      <c r="U1707" s="39">
        <v>0</v>
      </c>
      <c r="V1707" s="39">
        <v>0</v>
      </c>
      <c r="W1707" s="29" t="s">
        <v>1357</v>
      </c>
      <c r="X1707" s="29" t="s">
        <v>258</v>
      </c>
      <c r="Y1707" s="29" t="s">
        <v>1349</v>
      </c>
      <c r="Z1707" s="41" t="s">
        <v>1349</v>
      </c>
      <c r="AA1707" s="42" t="s">
        <v>1349</v>
      </c>
      <c r="AB1707" s="29" t="s">
        <v>258</v>
      </c>
      <c r="AC1707" s="29" t="s">
        <v>258</v>
      </c>
      <c r="AD1707" s="29" t="s">
        <v>265</v>
      </c>
      <c r="AE1707" s="29" t="s">
        <v>1353</v>
      </c>
      <c r="AF1707" s="29" t="s">
        <v>1368</v>
      </c>
      <c r="AG1707" s="183" t="s">
        <v>1369</v>
      </c>
      <c r="AH1707" s="29" t="s">
        <v>1413</v>
      </c>
      <c r="AI1707" s="29" t="s">
        <v>1357</v>
      </c>
      <c r="AJ1707" s="29" t="s">
        <v>258</v>
      </c>
      <c r="AK1707" s="29" t="s">
        <v>258</v>
      </c>
      <c r="AL1707" s="29" t="s">
        <v>13326</v>
      </c>
    </row>
    <row r="1708" spans="1:38" x14ac:dyDescent="0.2">
      <c r="A1708" s="35" t="s">
        <v>16</v>
      </c>
      <c r="B1708" s="36">
        <v>6217</v>
      </c>
      <c r="C1708" s="36"/>
      <c r="D1708" s="36" t="s">
        <v>1349</v>
      </c>
      <c r="E1708" s="37" t="s">
        <v>3522</v>
      </c>
      <c r="F1708" s="38" t="s">
        <v>1269</v>
      </c>
      <c r="G1708" s="38" t="s">
        <v>1271</v>
      </c>
      <c r="H1708" s="35" t="s">
        <v>1440</v>
      </c>
      <c r="I1708" s="35"/>
      <c r="J1708" s="29" t="s">
        <v>1528</v>
      </c>
      <c r="K1708" s="29" t="s">
        <v>1529</v>
      </c>
      <c r="L1708" s="29" t="s">
        <v>1530</v>
      </c>
      <c r="M1708" s="39">
        <v>128.01521962735541</v>
      </c>
      <c r="N1708" s="39">
        <v>266.36979329226557</v>
      </c>
      <c r="O1708" s="29">
        <v>44197</v>
      </c>
      <c r="P1708" s="29">
        <v>44957</v>
      </c>
      <c r="Q1708" s="40">
        <v>2.0807666</v>
      </c>
      <c r="R1708" s="39">
        <v>127.75949349760438</v>
      </c>
      <c r="S1708" s="39">
        <v>127.75949349760438</v>
      </c>
      <c r="T1708" s="39">
        <v>10.85080629705681</v>
      </c>
      <c r="U1708" s="39">
        <v>0</v>
      </c>
      <c r="V1708" s="39">
        <v>0</v>
      </c>
      <c r="W1708" s="29" t="s">
        <v>1357</v>
      </c>
      <c r="X1708" s="29" t="s">
        <v>258</v>
      </c>
      <c r="Y1708" s="29" t="s">
        <v>1349</v>
      </c>
      <c r="Z1708" s="41" t="s">
        <v>1349</v>
      </c>
      <c r="AA1708" s="42" t="s">
        <v>1349</v>
      </c>
      <c r="AB1708" s="29" t="s">
        <v>258</v>
      </c>
      <c r="AC1708" s="29" t="s">
        <v>258</v>
      </c>
      <c r="AD1708" s="29" t="s">
        <v>258</v>
      </c>
      <c r="AE1708" s="29" t="s">
        <v>1353</v>
      </c>
      <c r="AF1708" s="29" t="s">
        <v>1531</v>
      </c>
      <c r="AG1708" s="183" t="s">
        <v>1532</v>
      </c>
      <c r="AH1708" s="29" t="s">
        <v>1413</v>
      </c>
      <c r="AI1708" s="29" t="s">
        <v>1357</v>
      </c>
      <c r="AJ1708" s="29" t="s">
        <v>258</v>
      </c>
      <c r="AK1708" s="29" t="s">
        <v>258</v>
      </c>
      <c r="AL1708" s="29" t="s">
        <v>13326</v>
      </c>
    </row>
    <row r="1709" spans="1:38" x14ac:dyDescent="0.2">
      <c r="A1709" s="35" t="s">
        <v>16</v>
      </c>
      <c r="B1709" s="36">
        <v>6219</v>
      </c>
      <c r="C1709" s="36"/>
      <c r="D1709" s="36" t="s">
        <v>1349</v>
      </c>
      <c r="E1709" s="37" t="s">
        <v>3523</v>
      </c>
      <c r="F1709" s="38" t="s">
        <v>1269</v>
      </c>
      <c r="G1709" s="38" t="s">
        <v>1271</v>
      </c>
      <c r="H1709" s="35" t="s">
        <v>1440</v>
      </c>
      <c r="I1709" s="35"/>
      <c r="J1709" s="29" t="s">
        <v>1405</v>
      </c>
      <c r="K1709" s="29" t="s">
        <v>1434</v>
      </c>
      <c r="L1709" s="29" t="s">
        <v>2619</v>
      </c>
      <c r="M1709" s="39">
        <v>122.49696831628547</v>
      </c>
      <c r="N1709" s="39">
        <v>254.88760027378507</v>
      </c>
      <c r="O1709" s="29">
        <v>44197</v>
      </c>
      <c r="P1709" s="29">
        <v>44957</v>
      </c>
      <c r="Q1709" s="40">
        <v>2.0807666</v>
      </c>
      <c r="R1709" s="39">
        <v>122.25226557152635</v>
      </c>
      <c r="S1709" s="39">
        <v>122.25226557152635</v>
      </c>
      <c r="T1709" s="39">
        <v>10.383069130732375</v>
      </c>
      <c r="U1709" s="39">
        <v>0</v>
      </c>
      <c r="V1709" s="39">
        <v>0</v>
      </c>
      <c r="W1709" s="29" t="s">
        <v>1357</v>
      </c>
      <c r="X1709" s="29" t="s">
        <v>258</v>
      </c>
      <c r="Y1709" s="29" t="s">
        <v>1349</v>
      </c>
      <c r="Z1709" s="41" t="s">
        <v>1349</v>
      </c>
      <c r="AA1709" s="42" t="s">
        <v>1349</v>
      </c>
      <c r="AB1709" s="29" t="s">
        <v>265</v>
      </c>
      <c r="AC1709" s="29" t="s">
        <v>258</v>
      </c>
      <c r="AD1709" s="29" t="s">
        <v>258</v>
      </c>
      <c r="AE1709" s="29" t="s">
        <v>1353</v>
      </c>
      <c r="AF1709" s="29" t="s">
        <v>1368</v>
      </c>
      <c r="AG1709" s="183" t="s">
        <v>1369</v>
      </c>
      <c r="AH1709" s="29" t="s">
        <v>1413</v>
      </c>
      <c r="AI1709" s="29" t="s">
        <v>1357</v>
      </c>
      <c r="AJ1709" s="29" t="s">
        <v>258</v>
      </c>
      <c r="AK1709" s="29" t="s">
        <v>258</v>
      </c>
      <c r="AL1709" s="29" t="s">
        <v>13326</v>
      </c>
    </row>
    <row r="1710" spans="1:38" x14ac:dyDescent="0.2">
      <c r="A1710" s="35" t="s">
        <v>17</v>
      </c>
      <c r="B1710" s="36">
        <v>6222</v>
      </c>
      <c r="C1710" s="36"/>
      <c r="D1710" s="36" t="s">
        <v>1349</v>
      </c>
      <c r="E1710" s="37" t="s">
        <v>3524</v>
      </c>
      <c r="F1710" s="38" t="s">
        <v>1269</v>
      </c>
      <c r="G1710" s="38" t="s">
        <v>1445</v>
      </c>
      <c r="H1710" s="35" t="s">
        <v>330</v>
      </c>
      <c r="I1710" s="35" t="s">
        <v>1349</v>
      </c>
      <c r="J1710" s="29" t="s">
        <v>1500</v>
      </c>
      <c r="K1710" s="29" t="s">
        <v>282</v>
      </c>
      <c r="L1710" s="29" t="s">
        <v>1366</v>
      </c>
      <c r="M1710" s="39">
        <v>0</v>
      </c>
      <c r="N1710" s="39"/>
      <c r="O1710" s="29">
        <v>44197</v>
      </c>
      <c r="P1710" s="29">
        <v>46022</v>
      </c>
      <c r="Q1710" s="40">
        <v>4.9965776999999996</v>
      </c>
      <c r="R1710" s="39"/>
      <c r="S1710" s="39"/>
      <c r="T1710" s="39"/>
      <c r="U1710" s="39"/>
      <c r="V1710" s="39"/>
      <c r="W1710" s="29" t="s">
        <v>265</v>
      </c>
      <c r="X1710" s="29" t="s">
        <v>11773</v>
      </c>
      <c r="Y1710" s="29">
        <v>45223</v>
      </c>
      <c r="Z1710" s="41" t="s">
        <v>11758</v>
      </c>
      <c r="AA1710" s="42" t="s">
        <v>13336</v>
      </c>
      <c r="AB1710" s="29" t="s">
        <v>258</v>
      </c>
      <c r="AC1710" s="29" t="s">
        <v>258</v>
      </c>
      <c r="AD1710" s="29" t="s">
        <v>265</v>
      </c>
      <c r="AE1710" s="29" t="s">
        <v>1367</v>
      </c>
      <c r="AF1710" s="29" t="s">
        <v>1368</v>
      </c>
      <c r="AG1710" s="183" t="s">
        <v>1369</v>
      </c>
      <c r="AH1710" s="29" t="s">
        <v>1356</v>
      </c>
      <c r="AI1710" s="29" t="s">
        <v>1357</v>
      </c>
      <c r="AJ1710" s="29" t="s">
        <v>258</v>
      </c>
      <c r="AK1710" s="29" t="s">
        <v>258</v>
      </c>
      <c r="AL1710" s="29" t="s">
        <v>13327</v>
      </c>
    </row>
    <row r="1711" spans="1:38" x14ac:dyDescent="0.2">
      <c r="A1711" s="35" t="s">
        <v>18</v>
      </c>
      <c r="B1711" s="36">
        <v>6222</v>
      </c>
      <c r="C1711" s="36">
        <v>2</v>
      </c>
      <c r="D1711" s="36" t="s">
        <v>3525</v>
      </c>
      <c r="E1711" s="37" t="s">
        <v>3526</v>
      </c>
      <c r="F1711" s="38" t="s">
        <v>1269</v>
      </c>
      <c r="G1711" s="38" t="s">
        <v>1445</v>
      </c>
      <c r="H1711" s="35" t="s">
        <v>330</v>
      </c>
      <c r="I1711" s="35"/>
      <c r="J1711" s="29" t="s">
        <v>1500</v>
      </c>
      <c r="K1711" s="29" t="s">
        <v>282</v>
      </c>
      <c r="L1711" s="29" t="s">
        <v>1366</v>
      </c>
      <c r="M1711" s="39">
        <v>9.2674752996898437</v>
      </c>
      <c r="N1711" s="39">
        <v>1.547750855578371</v>
      </c>
      <c r="O1711" s="29">
        <v>44197</v>
      </c>
      <c r="P1711" s="29">
        <v>44258</v>
      </c>
      <c r="Q1711" s="40">
        <v>0.16700889999999999</v>
      </c>
      <c r="R1711" s="39">
        <v>1.547750855578371</v>
      </c>
      <c r="S1711" s="39">
        <v>0</v>
      </c>
      <c r="T1711" s="39">
        <v>0</v>
      </c>
      <c r="U1711" s="39">
        <v>0</v>
      </c>
      <c r="V1711" s="39">
        <v>0</v>
      </c>
      <c r="W1711" s="29" t="s">
        <v>265</v>
      </c>
      <c r="X1711" s="29" t="s">
        <v>11773</v>
      </c>
      <c r="Y1711" s="29">
        <v>45223</v>
      </c>
      <c r="Z1711" s="41" t="s">
        <v>11758</v>
      </c>
      <c r="AA1711" s="42" t="s">
        <v>1349</v>
      </c>
      <c r="AB1711" s="29" t="s">
        <v>258</v>
      </c>
      <c r="AC1711" s="29" t="s">
        <v>258</v>
      </c>
      <c r="AD1711" s="29" t="s">
        <v>265</v>
      </c>
      <c r="AE1711" s="29" t="s">
        <v>1367</v>
      </c>
      <c r="AF1711" s="29" t="s">
        <v>1368</v>
      </c>
      <c r="AG1711" s="183" t="s">
        <v>1369</v>
      </c>
      <c r="AH1711" s="29" t="s">
        <v>1356</v>
      </c>
      <c r="AI1711" s="29" t="s">
        <v>1357</v>
      </c>
      <c r="AJ1711" s="29" t="s">
        <v>258</v>
      </c>
      <c r="AK1711" s="29" t="s">
        <v>258</v>
      </c>
      <c r="AL1711" s="29" t="s">
        <v>13327</v>
      </c>
    </row>
    <row r="1712" spans="1:38" x14ac:dyDescent="0.2">
      <c r="A1712" s="35" t="s">
        <v>18</v>
      </c>
      <c r="B1712" s="36">
        <v>6222</v>
      </c>
      <c r="C1712" s="36">
        <v>1</v>
      </c>
      <c r="D1712" s="36" t="s">
        <v>3527</v>
      </c>
      <c r="E1712" s="37" t="s">
        <v>3528</v>
      </c>
      <c r="F1712" s="38" t="s">
        <v>1269</v>
      </c>
      <c r="G1712" s="38" t="s">
        <v>1445</v>
      </c>
      <c r="H1712" s="35" t="s">
        <v>330</v>
      </c>
      <c r="I1712" s="35"/>
      <c r="J1712" s="29" t="s">
        <v>1500</v>
      </c>
      <c r="K1712" s="29" t="s">
        <v>282</v>
      </c>
      <c r="L1712" s="29" t="s">
        <v>1366</v>
      </c>
      <c r="M1712" s="39">
        <v>7.9223386087575252</v>
      </c>
      <c r="N1712" s="39">
        <v>39.58458042436687</v>
      </c>
      <c r="O1712" s="29">
        <v>44197</v>
      </c>
      <c r="P1712" s="29">
        <v>46022</v>
      </c>
      <c r="Q1712" s="40">
        <v>4.9965776999999996</v>
      </c>
      <c r="R1712" s="39">
        <v>7.9125804243668716</v>
      </c>
      <c r="S1712" s="39">
        <v>7.9125804243668716</v>
      </c>
      <c r="T1712" s="39">
        <v>7.9125804243668716</v>
      </c>
      <c r="U1712" s="39">
        <v>7.9342587268993841</v>
      </c>
      <c r="V1712" s="39">
        <v>7.9125804243668716</v>
      </c>
      <c r="W1712" s="29" t="s">
        <v>1357</v>
      </c>
      <c r="X1712" s="29" t="s">
        <v>11773</v>
      </c>
      <c r="Y1712" s="29">
        <v>45223</v>
      </c>
      <c r="Z1712" s="41" t="s">
        <v>11758</v>
      </c>
      <c r="AA1712" s="42" t="s">
        <v>1349</v>
      </c>
      <c r="AB1712" s="29" t="s">
        <v>258</v>
      </c>
      <c r="AC1712" s="29" t="s">
        <v>258</v>
      </c>
      <c r="AD1712" s="29" t="s">
        <v>265</v>
      </c>
      <c r="AE1712" s="29" t="s">
        <v>1367</v>
      </c>
      <c r="AF1712" s="29" t="s">
        <v>1368</v>
      </c>
      <c r="AG1712" s="183" t="s">
        <v>1369</v>
      </c>
      <c r="AH1712" s="29" t="s">
        <v>1356</v>
      </c>
      <c r="AI1712" s="29" t="s">
        <v>1357</v>
      </c>
      <c r="AJ1712" s="29" t="s">
        <v>258</v>
      </c>
      <c r="AK1712" s="29" t="s">
        <v>258</v>
      </c>
      <c r="AL1712" s="29" t="s">
        <v>13326</v>
      </c>
    </row>
    <row r="1713" spans="1:38" x14ac:dyDescent="0.2">
      <c r="A1713" s="35" t="s">
        <v>18</v>
      </c>
      <c r="B1713" s="36">
        <v>6222</v>
      </c>
      <c r="C1713" s="36">
        <v>3</v>
      </c>
      <c r="D1713" s="36" t="s">
        <v>3529</v>
      </c>
      <c r="E1713" s="37" t="s">
        <v>3530</v>
      </c>
      <c r="F1713" s="38" t="s">
        <v>1269</v>
      </c>
      <c r="G1713" s="38" t="s">
        <v>1445</v>
      </c>
      <c r="H1713" s="35" t="s">
        <v>330</v>
      </c>
      <c r="I1713" s="35"/>
      <c r="J1713" s="29" t="s">
        <v>1500</v>
      </c>
      <c r="K1713" s="29" t="s">
        <v>282</v>
      </c>
      <c r="L1713" s="29" t="s">
        <v>1366</v>
      </c>
      <c r="M1713" s="39">
        <v>37.465461575708979</v>
      </c>
      <c r="N1713" s="39">
        <v>66.776224503764553</v>
      </c>
      <c r="O1713" s="29">
        <v>44197</v>
      </c>
      <c r="P1713" s="29">
        <v>44848</v>
      </c>
      <c r="Q1713" s="40">
        <v>1.7823408999999999</v>
      </c>
      <c r="R1713" s="39">
        <v>37.382395619438746</v>
      </c>
      <c r="S1713" s="39">
        <v>29.393828884325803</v>
      </c>
      <c r="T1713" s="39">
        <v>0</v>
      </c>
      <c r="U1713" s="39">
        <v>0</v>
      </c>
      <c r="V1713" s="39">
        <v>0</v>
      </c>
      <c r="W1713" s="29" t="s">
        <v>1357</v>
      </c>
      <c r="X1713" s="29" t="s">
        <v>11773</v>
      </c>
      <c r="Y1713" s="29">
        <v>45223</v>
      </c>
      <c r="Z1713" s="41" t="s">
        <v>11758</v>
      </c>
      <c r="AA1713" s="42" t="s">
        <v>1349</v>
      </c>
      <c r="AB1713" s="29" t="s">
        <v>258</v>
      </c>
      <c r="AC1713" s="29" t="s">
        <v>258</v>
      </c>
      <c r="AD1713" s="29" t="s">
        <v>265</v>
      </c>
      <c r="AE1713" s="29" t="s">
        <v>1367</v>
      </c>
      <c r="AF1713" s="29" t="s">
        <v>1368</v>
      </c>
      <c r="AG1713" s="183" t="s">
        <v>1369</v>
      </c>
      <c r="AH1713" s="29" t="s">
        <v>1356</v>
      </c>
      <c r="AI1713" s="29" t="s">
        <v>1357</v>
      </c>
      <c r="AJ1713" s="29" t="s">
        <v>258</v>
      </c>
      <c r="AK1713" s="29" t="s">
        <v>258</v>
      </c>
      <c r="AL1713" s="29" t="s">
        <v>13326</v>
      </c>
    </row>
    <row r="1714" spans="1:38" x14ac:dyDescent="0.2">
      <c r="A1714" s="35" t="s">
        <v>16</v>
      </c>
      <c r="B1714" s="36">
        <v>6223</v>
      </c>
      <c r="C1714" s="36"/>
      <c r="D1714" s="36" t="s">
        <v>1349</v>
      </c>
      <c r="E1714" s="37" t="s">
        <v>3531</v>
      </c>
      <c r="F1714" s="38" t="s">
        <v>1269</v>
      </c>
      <c r="G1714" s="38" t="s">
        <v>1271</v>
      </c>
      <c r="H1714" s="35" t="s">
        <v>1440</v>
      </c>
      <c r="I1714" s="35"/>
      <c r="J1714" s="29" t="s">
        <v>1371</v>
      </c>
      <c r="K1714" s="29" t="s">
        <v>1371</v>
      </c>
      <c r="L1714" s="29" t="s">
        <v>1384</v>
      </c>
      <c r="M1714" s="39">
        <v>83.456735222631494</v>
      </c>
      <c r="N1714" s="39">
        <v>117.67342915811089</v>
      </c>
      <c r="O1714" s="29">
        <v>44197</v>
      </c>
      <c r="P1714" s="29">
        <v>44712</v>
      </c>
      <c r="Q1714" s="40">
        <v>1.4099931999999999</v>
      </c>
      <c r="R1714" s="39">
        <v>83.237987679671463</v>
      </c>
      <c r="S1714" s="39">
        <v>34.435441478439429</v>
      </c>
      <c r="T1714" s="39">
        <v>0</v>
      </c>
      <c r="U1714" s="39">
        <v>0</v>
      </c>
      <c r="V1714" s="39">
        <v>0</v>
      </c>
      <c r="W1714" s="29" t="s">
        <v>1357</v>
      </c>
      <c r="X1714" s="29" t="s">
        <v>258</v>
      </c>
      <c r="Y1714" s="29" t="s">
        <v>1349</v>
      </c>
      <c r="Z1714" s="41" t="s">
        <v>1349</v>
      </c>
      <c r="AA1714" s="42" t="s">
        <v>1349</v>
      </c>
      <c r="AB1714" s="29" t="s">
        <v>258</v>
      </c>
      <c r="AC1714" s="29" t="s">
        <v>258</v>
      </c>
      <c r="AD1714" s="29" t="s">
        <v>265</v>
      </c>
      <c r="AE1714" s="29" t="s">
        <v>1353</v>
      </c>
      <c r="AF1714" s="29" t="s">
        <v>1368</v>
      </c>
      <c r="AG1714" s="183" t="s">
        <v>1369</v>
      </c>
      <c r="AH1714" s="29" t="s">
        <v>1413</v>
      </c>
      <c r="AI1714" s="29" t="s">
        <v>1357</v>
      </c>
      <c r="AJ1714" s="29" t="s">
        <v>258</v>
      </c>
      <c r="AK1714" s="29" t="s">
        <v>258</v>
      </c>
      <c r="AL1714" s="29" t="s">
        <v>13326</v>
      </c>
    </row>
    <row r="1715" spans="1:38" x14ac:dyDescent="0.2">
      <c r="A1715" s="35" t="s">
        <v>16</v>
      </c>
      <c r="B1715" s="36">
        <v>6227</v>
      </c>
      <c r="C1715" s="36"/>
      <c r="D1715" s="36" t="s">
        <v>1349</v>
      </c>
      <c r="E1715" s="37" t="s">
        <v>3532</v>
      </c>
      <c r="F1715" s="38" t="s">
        <v>1269</v>
      </c>
      <c r="G1715" s="38" t="s">
        <v>1445</v>
      </c>
      <c r="H1715" s="35" t="s">
        <v>357</v>
      </c>
      <c r="I1715" s="35"/>
      <c r="J1715" s="29" t="s">
        <v>274</v>
      </c>
      <c r="K1715" s="29" t="s">
        <v>294</v>
      </c>
      <c r="L1715" s="29" t="s">
        <v>1846</v>
      </c>
      <c r="M1715" s="39">
        <v>48.971614693880348</v>
      </c>
      <c r="N1715" s="39">
        <v>76.557952087611227</v>
      </c>
      <c r="O1715" s="29">
        <v>44197</v>
      </c>
      <c r="P1715" s="29">
        <v>44768</v>
      </c>
      <c r="Q1715" s="40">
        <v>1.5633128000000001</v>
      </c>
      <c r="R1715" s="39">
        <v>48.852539356605071</v>
      </c>
      <c r="S1715" s="39">
        <v>27.70541273100616</v>
      </c>
      <c r="T1715" s="39">
        <v>0</v>
      </c>
      <c r="U1715" s="39">
        <v>0</v>
      </c>
      <c r="V1715" s="39">
        <v>0</v>
      </c>
      <c r="W1715" s="29" t="s">
        <v>1357</v>
      </c>
      <c r="X1715" s="29" t="s">
        <v>258</v>
      </c>
      <c r="Y1715" s="29" t="s">
        <v>1349</v>
      </c>
      <c r="Z1715" s="41" t="s">
        <v>1349</v>
      </c>
      <c r="AA1715" s="42" t="s">
        <v>1349</v>
      </c>
      <c r="AB1715" s="29" t="s">
        <v>258</v>
      </c>
      <c r="AC1715" s="29" t="s">
        <v>258</v>
      </c>
      <c r="AD1715" s="29" t="s">
        <v>258</v>
      </c>
      <c r="AE1715" s="29" t="s">
        <v>1367</v>
      </c>
      <c r="AF1715" s="29" t="s">
        <v>1378</v>
      </c>
      <c r="AG1715" s="183" t="s">
        <v>1379</v>
      </c>
      <c r="AH1715" s="29" t="s">
        <v>1413</v>
      </c>
      <c r="AI1715" s="29" t="s">
        <v>1357</v>
      </c>
      <c r="AJ1715" s="29" t="s">
        <v>258</v>
      </c>
      <c r="AK1715" s="29" t="s">
        <v>258</v>
      </c>
      <c r="AL1715" s="29" t="s">
        <v>13326</v>
      </c>
    </row>
    <row r="1716" spans="1:38" x14ac:dyDescent="0.2">
      <c r="A1716" s="35" t="s">
        <v>16</v>
      </c>
      <c r="B1716" s="36">
        <v>6229</v>
      </c>
      <c r="C1716" s="36"/>
      <c r="D1716" s="36" t="s">
        <v>1349</v>
      </c>
      <c r="E1716" s="37" t="s">
        <v>3533</v>
      </c>
      <c r="F1716" s="38" t="s">
        <v>1269</v>
      </c>
      <c r="G1716" s="38" t="s">
        <v>1271</v>
      </c>
      <c r="H1716" s="35" t="s">
        <v>1440</v>
      </c>
      <c r="I1716" s="35"/>
      <c r="J1716" s="29" t="s">
        <v>322</v>
      </c>
      <c r="K1716" s="29" t="s">
        <v>336</v>
      </c>
      <c r="L1716" s="29" t="s">
        <v>2384</v>
      </c>
      <c r="M1716" s="39">
        <v>46.487682310621175</v>
      </c>
      <c r="N1716" s="39">
        <v>92.784449007529091</v>
      </c>
      <c r="O1716" s="29">
        <v>44197</v>
      </c>
      <c r="P1716" s="29">
        <v>44926</v>
      </c>
      <c r="Q1716" s="40">
        <v>1.9958932</v>
      </c>
      <c r="R1716" s="39">
        <v>46.392224503764545</v>
      </c>
      <c r="S1716" s="39">
        <v>46.392224503764545</v>
      </c>
      <c r="T1716" s="39">
        <v>0</v>
      </c>
      <c r="U1716" s="39">
        <v>0</v>
      </c>
      <c r="V1716" s="39">
        <v>0</v>
      </c>
      <c r="W1716" s="29" t="s">
        <v>1357</v>
      </c>
      <c r="X1716" s="29" t="s">
        <v>258</v>
      </c>
      <c r="Y1716" s="29" t="s">
        <v>1349</v>
      </c>
      <c r="Z1716" s="41" t="s">
        <v>1349</v>
      </c>
      <c r="AA1716" s="42" t="s">
        <v>1349</v>
      </c>
      <c r="AB1716" s="29" t="s">
        <v>258</v>
      </c>
      <c r="AC1716" s="29" t="s">
        <v>258</v>
      </c>
      <c r="AD1716" s="29" t="s">
        <v>265</v>
      </c>
      <c r="AE1716" s="29" t="s">
        <v>1367</v>
      </c>
      <c r="AF1716" s="29" t="s">
        <v>1378</v>
      </c>
      <c r="AG1716" s="183" t="s">
        <v>1379</v>
      </c>
      <c r="AH1716" s="29" t="s">
        <v>1413</v>
      </c>
      <c r="AI1716" s="29" t="s">
        <v>265</v>
      </c>
      <c r="AJ1716" s="29" t="s">
        <v>258</v>
      </c>
      <c r="AK1716" s="29" t="s">
        <v>258</v>
      </c>
      <c r="AL1716" s="29" t="s">
        <v>13326</v>
      </c>
    </row>
    <row r="1717" spans="1:38" x14ac:dyDescent="0.2">
      <c r="A1717" s="35" t="s">
        <v>16</v>
      </c>
      <c r="B1717" s="36">
        <v>6230</v>
      </c>
      <c r="C1717" s="36"/>
      <c r="D1717" s="36" t="s">
        <v>1349</v>
      </c>
      <c r="E1717" s="37" t="s">
        <v>3534</v>
      </c>
      <c r="F1717" s="38" t="s">
        <v>1269</v>
      </c>
      <c r="G1717" s="38" t="s">
        <v>1271</v>
      </c>
      <c r="H1717" s="35" t="s">
        <v>1440</v>
      </c>
      <c r="I1717" s="35"/>
      <c r="J1717" s="29" t="s">
        <v>1371</v>
      </c>
      <c r="K1717" s="29" t="s">
        <v>1371</v>
      </c>
      <c r="L1717" s="29" t="s">
        <v>1384</v>
      </c>
      <c r="M1717" s="39">
        <v>78.595041979681895</v>
      </c>
      <c r="N1717" s="39">
        <v>392.70623408624238</v>
      </c>
      <c r="O1717" s="29">
        <v>44197</v>
      </c>
      <c r="P1717" s="29">
        <v>46022</v>
      </c>
      <c r="Q1717" s="40">
        <v>4.9965776999999996</v>
      </c>
      <c r="R1717" s="39">
        <v>78.498234086242306</v>
      </c>
      <c r="S1717" s="39">
        <v>78.498234086242306</v>
      </c>
      <c r="T1717" s="39">
        <v>78.498234086242306</v>
      </c>
      <c r="U1717" s="39">
        <v>78.713297741273109</v>
      </c>
      <c r="V1717" s="39">
        <v>78.498234086242306</v>
      </c>
      <c r="W1717" s="29" t="s">
        <v>265</v>
      </c>
      <c r="X1717" s="29" t="s">
        <v>11773</v>
      </c>
      <c r="Y1717" s="29">
        <v>45272</v>
      </c>
      <c r="Z1717" s="41" t="s">
        <v>11760</v>
      </c>
      <c r="AA1717" s="42" t="s">
        <v>1349</v>
      </c>
      <c r="AB1717" s="29" t="s">
        <v>258</v>
      </c>
      <c r="AC1717" s="29" t="s">
        <v>258</v>
      </c>
      <c r="AD1717" s="29" t="s">
        <v>265</v>
      </c>
      <c r="AE1717" s="29" t="s">
        <v>1353</v>
      </c>
      <c r="AF1717" s="29" t="s">
        <v>1368</v>
      </c>
      <c r="AG1717" s="183" t="s">
        <v>1369</v>
      </c>
      <c r="AH1717" s="29" t="s">
        <v>1356</v>
      </c>
      <c r="AI1717" s="29" t="s">
        <v>1357</v>
      </c>
      <c r="AJ1717" s="29" t="s">
        <v>258</v>
      </c>
      <c r="AK1717" s="29" t="s">
        <v>258</v>
      </c>
      <c r="AL1717" s="29" t="s">
        <v>13327</v>
      </c>
    </row>
    <row r="1718" spans="1:38" x14ac:dyDescent="0.2">
      <c r="A1718" s="35" t="s">
        <v>16</v>
      </c>
      <c r="B1718" s="36">
        <v>6236</v>
      </c>
      <c r="C1718" s="36"/>
      <c r="D1718" s="36" t="s">
        <v>1349</v>
      </c>
      <c r="E1718" s="37" t="s">
        <v>3535</v>
      </c>
      <c r="F1718" s="38" t="s">
        <v>1269</v>
      </c>
      <c r="G1718" s="38" t="s">
        <v>1445</v>
      </c>
      <c r="H1718" s="35" t="s">
        <v>12095</v>
      </c>
      <c r="I1718" s="35"/>
      <c r="J1718" s="29" t="s">
        <v>263</v>
      </c>
      <c r="K1718" s="29" t="s">
        <v>2407</v>
      </c>
      <c r="L1718" s="29" t="s">
        <v>2709</v>
      </c>
      <c r="M1718" s="39">
        <v>23.6199450744624</v>
      </c>
      <c r="N1718" s="39">
        <v>35.502669404517455</v>
      </c>
      <c r="O1718" s="29">
        <v>44197</v>
      </c>
      <c r="P1718" s="29">
        <v>44746</v>
      </c>
      <c r="Q1718" s="40">
        <v>1.5030801</v>
      </c>
      <c r="R1718" s="39">
        <v>23.56086242299795</v>
      </c>
      <c r="S1718" s="39">
        <v>11.941806981519509</v>
      </c>
      <c r="T1718" s="39">
        <v>0</v>
      </c>
      <c r="U1718" s="39">
        <v>0</v>
      </c>
      <c r="V1718" s="39">
        <v>0</v>
      </c>
      <c r="W1718" s="29" t="s">
        <v>1357</v>
      </c>
      <c r="X1718" s="29" t="s">
        <v>258</v>
      </c>
      <c r="Y1718" s="29" t="s">
        <v>1349</v>
      </c>
      <c r="Z1718" s="41" t="s">
        <v>1349</v>
      </c>
      <c r="AA1718" s="42" t="s">
        <v>1349</v>
      </c>
      <c r="AB1718" s="29" t="s">
        <v>258</v>
      </c>
      <c r="AC1718" s="29" t="s">
        <v>258</v>
      </c>
      <c r="AD1718" s="29" t="s">
        <v>258</v>
      </c>
      <c r="AE1718" s="29" t="s">
        <v>1367</v>
      </c>
      <c r="AF1718" s="29" t="s">
        <v>2409</v>
      </c>
      <c r="AG1718" s="183" t="s">
        <v>2410</v>
      </c>
      <c r="AH1718" s="29" t="s">
        <v>1413</v>
      </c>
      <c r="AI1718" s="29" t="s">
        <v>1357</v>
      </c>
      <c r="AJ1718" s="29" t="s">
        <v>258</v>
      </c>
      <c r="AK1718" s="29" t="s">
        <v>258</v>
      </c>
      <c r="AL1718" s="29" t="s">
        <v>13326</v>
      </c>
    </row>
    <row r="1719" spans="1:38" x14ac:dyDescent="0.2">
      <c r="A1719" s="35" t="s">
        <v>16</v>
      </c>
      <c r="B1719" s="36">
        <v>6237</v>
      </c>
      <c r="C1719" s="36"/>
      <c r="D1719" s="36" t="s">
        <v>1349</v>
      </c>
      <c r="E1719" s="37" t="s">
        <v>3536</v>
      </c>
      <c r="F1719" s="38" t="s">
        <v>1269</v>
      </c>
      <c r="G1719" s="38" t="s">
        <v>1273</v>
      </c>
      <c r="H1719" s="35" t="s">
        <v>1393</v>
      </c>
      <c r="I1719" s="35"/>
      <c r="J1719" s="29" t="s">
        <v>1371</v>
      </c>
      <c r="K1719" s="29" t="s">
        <v>1371</v>
      </c>
      <c r="L1719" s="29" t="s">
        <v>1366</v>
      </c>
      <c r="M1719" s="39">
        <v>8.8116572920955427</v>
      </c>
      <c r="N1719" s="39">
        <v>12.738001368925394</v>
      </c>
      <c r="O1719" s="29">
        <v>44197</v>
      </c>
      <c r="P1719" s="29">
        <v>44725</v>
      </c>
      <c r="Q1719" s="40">
        <v>1.4455852</v>
      </c>
      <c r="R1719" s="39">
        <v>8.7889801505817928</v>
      </c>
      <c r="S1719" s="39">
        <v>3.9490212183436002</v>
      </c>
      <c r="T1719" s="39">
        <v>0</v>
      </c>
      <c r="U1719" s="39">
        <v>0</v>
      </c>
      <c r="V1719" s="39">
        <v>0</v>
      </c>
      <c r="W1719" s="29" t="s">
        <v>1357</v>
      </c>
      <c r="X1719" s="29" t="s">
        <v>258</v>
      </c>
      <c r="Y1719" s="29" t="s">
        <v>1349</v>
      </c>
      <c r="Z1719" s="41" t="s">
        <v>1349</v>
      </c>
      <c r="AA1719" s="42" t="s">
        <v>1349</v>
      </c>
      <c r="AB1719" s="29" t="s">
        <v>258</v>
      </c>
      <c r="AC1719" s="29" t="s">
        <v>258</v>
      </c>
      <c r="AD1719" s="29" t="s">
        <v>265</v>
      </c>
      <c r="AE1719" s="29" t="s">
        <v>1367</v>
      </c>
      <c r="AF1719" s="29" t="s">
        <v>1368</v>
      </c>
      <c r="AG1719" s="183" t="s">
        <v>1369</v>
      </c>
      <c r="AH1719" s="29" t="s">
        <v>1413</v>
      </c>
      <c r="AI1719" s="29" t="s">
        <v>1357</v>
      </c>
      <c r="AJ1719" s="29" t="s">
        <v>258</v>
      </c>
      <c r="AK1719" s="29" t="s">
        <v>258</v>
      </c>
      <c r="AL1719" s="29" t="s">
        <v>13326</v>
      </c>
    </row>
    <row r="1720" spans="1:38" x14ac:dyDescent="0.2">
      <c r="A1720" s="35" t="s">
        <v>16</v>
      </c>
      <c r="B1720" s="36">
        <v>6238</v>
      </c>
      <c r="C1720" s="36"/>
      <c r="D1720" s="36" t="s">
        <v>1349</v>
      </c>
      <c r="E1720" s="37" t="s">
        <v>3537</v>
      </c>
      <c r="F1720" s="38" t="s">
        <v>1269</v>
      </c>
      <c r="G1720" s="38" t="s">
        <v>1271</v>
      </c>
      <c r="H1720" s="35" t="s">
        <v>1440</v>
      </c>
      <c r="I1720" s="35"/>
      <c r="J1720" s="29" t="s">
        <v>1371</v>
      </c>
      <c r="K1720" s="29" t="s">
        <v>1371</v>
      </c>
      <c r="L1720" s="29" t="s">
        <v>1384</v>
      </c>
      <c r="M1720" s="39">
        <v>68.672608033856122</v>
      </c>
      <c r="N1720" s="39">
        <v>343.12802190280632</v>
      </c>
      <c r="O1720" s="29">
        <v>44197</v>
      </c>
      <c r="P1720" s="29">
        <v>46022</v>
      </c>
      <c r="Q1720" s="40">
        <v>4.9965776999999996</v>
      </c>
      <c r="R1720" s="39">
        <v>68.588021902806304</v>
      </c>
      <c r="S1720" s="39">
        <v>68.588021902806304</v>
      </c>
      <c r="T1720" s="39">
        <v>68.588021902806304</v>
      </c>
      <c r="U1720" s="39">
        <v>68.775934291581109</v>
      </c>
      <c r="V1720" s="39">
        <v>68.588021902806304</v>
      </c>
      <c r="W1720" s="29" t="s">
        <v>265</v>
      </c>
      <c r="X1720" s="29" t="s">
        <v>11773</v>
      </c>
      <c r="Y1720" s="29">
        <v>45279</v>
      </c>
      <c r="Z1720" s="41" t="s">
        <v>11760</v>
      </c>
      <c r="AA1720" s="42" t="s">
        <v>1349</v>
      </c>
      <c r="AB1720" s="29" t="s">
        <v>258</v>
      </c>
      <c r="AC1720" s="29" t="s">
        <v>258</v>
      </c>
      <c r="AD1720" s="29" t="s">
        <v>265</v>
      </c>
      <c r="AE1720" s="29" t="s">
        <v>1353</v>
      </c>
      <c r="AF1720" s="29" t="s">
        <v>1368</v>
      </c>
      <c r="AG1720" s="183" t="s">
        <v>1369</v>
      </c>
      <c r="AH1720" s="29" t="s">
        <v>1356</v>
      </c>
      <c r="AI1720" s="29" t="s">
        <v>1357</v>
      </c>
      <c r="AJ1720" s="29" t="s">
        <v>258</v>
      </c>
      <c r="AK1720" s="29" t="s">
        <v>258</v>
      </c>
      <c r="AL1720" s="29" t="s">
        <v>13327</v>
      </c>
    </row>
    <row r="1721" spans="1:38" x14ac:dyDescent="0.2">
      <c r="A1721" s="35" t="s">
        <v>16</v>
      </c>
      <c r="B1721" s="36">
        <v>6241</v>
      </c>
      <c r="C1721" s="36"/>
      <c r="D1721" s="36" t="s">
        <v>1349</v>
      </c>
      <c r="E1721" s="37" t="s">
        <v>3538</v>
      </c>
      <c r="F1721" s="38" t="s">
        <v>1269</v>
      </c>
      <c r="G1721" s="38" t="s">
        <v>1445</v>
      </c>
      <c r="H1721" s="35" t="s">
        <v>330</v>
      </c>
      <c r="I1721" s="35"/>
      <c r="J1721" s="29" t="s">
        <v>274</v>
      </c>
      <c r="K1721" s="29" t="s">
        <v>1583</v>
      </c>
      <c r="L1721" s="29" t="s">
        <v>2161</v>
      </c>
      <c r="M1721" s="39">
        <v>90.873958463005224</v>
      </c>
      <c r="N1721" s="39">
        <v>150.5235975359343</v>
      </c>
      <c r="O1721" s="29">
        <v>44197</v>
      </c>
      <c r="P1721" s="29">
        <v>44802</v>
      </c>
      <c r="Q1721" s="40">
        <v>1.6563996999999999</v>
      </c>
      <c r="R1721" s="39">
        <v>90.661902806297064</v>
      </c>
      <c r="S1721" s="39">
        <v>59.861694729637243</v>
      </c>
      <c r="T1721" s="39">
        <v>0</v>
      </c>
      <c r="U1721" s="39">
        <v>0</v>
      </c>
      <c r="V1721" s="39">
        <v>0</v>
      </c>
      <c r="W1721" s="29" t="s">
        <v>1357</v>
      </c>
      <c r="X1721" s="29" t="s">
        <v>258</v>
      </c>
      <c r="Y1721" s="29" t="s">
        <v>1349</v>
      </c>
      <c r="Z1721" s="41" t="s">
        <v>1349</v>
      </c>
      <c r="AA1721" s="42" t="s">
        <v>1349</v>
      </c>
      <c r="AB1721" s="29" t="s">
        <v>258</v>
      </c>
      <c r="AC1721" s="29" t="s">
        <v>258</v>
      </c>
      <c r="AD1721" s="29" t="s">
        <v>258</v>
      </c>
      <c r="AE1721" s="29" t="s">
        <v>1353</v>
      </c>
      <c r="AF1721" s="29" t="s">
        <v>1361</v>
      </c>
      <c r="AG1721" s="183" t="s">
        <v>1362</v>
      </c>
      <c r="AH1721" s="29" t="s">
        <v>1413</v>
      </c>
      <c r="AI1721" s="29" t="s">
        <v>1357</v>
      </c>
      <c r="AJ1721" s="29" t="s">
        <v>258</v>
      </c>
      <c r="AK1721" s="29" t="s">
        <v>258</v>
      </c>
      <c r="AL1721" s="29" t="s">
        <v>13326</v>
      </c>
    </row>
    <row r="1722" spans="1:38" x14ac:dyDescent="0.2">
      <c r="A1722" s="35" t="s">
        <v>16</v>
      </c>
      <c r="B1722" s="36">
        <v>6246</v>
      </c>
      <c r="C1722" s="36"/>
      <c r="D1722" s="36" t="s">
        <v>1349</v>
      </c>
      <c r="E1722" s="37" t="s">
        <v>3539</v>
      </c>
      <c r="F1722" s="38" t="s">
        <v>1266</v>
      </c>
      <c r="G1722" s="38" t="s">
        <v>1267</v>
      </c>
      <c r="H1722" s="35" t="s">
        <v>1177</v>
      </c>
      <c r="I1722" s="35"/>
      <c r="J1722" s="29" t="s">
        <v>359</v>
      </c>
      <c r="K1722" s="29" t="s">
        <v>2628</v>
      </c>
      <c r="L1722" s="29" t="s">
        <v>2147</v>
      </c>
      <c r="M1722" s="39">
        <v>9.3085900074921941</v>
      </c>
      <c r="N1722" s="39">
        <v>16.234283367556468</v>
      </c>
      <c r="O1722" s="29">
        <v>44197</v>
      </c>
      <c r="P1722" s="29">
        <v>44834</v>
      </c>
      <c r="Q1722" s="40">
        <v>1.744011</v>
      </c>
      <c r="R1722" s="39">
        <v>9.2876386036960987</v>
      </c>
      <c r="S1722" s="39">
        <v>6.9466447638603697</v>
      </c>
      <c r="T1722" s="39">
        <v>0</v>
      </c>
      <c r="U1722" s="39">
        <v>0</v>
      </c>
      <c r="V1722" s="39">
        <v>0</v>
      </c>
      <c r="W1722" s="29" t="s">
        <v>1357</v>
      </c>
      <c r="X1722" s="29" t="s">
        <v>258</v>
      </c>
      <c r="Y1722" s="29" t="s">
        <v>1349</v>
      </c>
      <c r="Z1722" s="41" t="s">
        <v>1349</v>
      </c>
      <c r="AA1722" s="42" t="s">
        <v>1349</v>
      </c>
      <c r="AB1722" s="29" t="s">
        <v>258</v>
      </c>
      <c r="AC1722" s="29" t="s">
        <v>258</v>
      </c>
      <c r="AD1722" s="29" t="s">
        <v>258</v>
      </c>
      <c r="AE1722" s="29" t="s">
        <v>1367</v>
      </c>
      <c r="AF1722" s="29" t="s">
        <v>1462</v>
      </c>
      <c r="AG1722" s="183" t="s">
        <v>1463</v>
      </c>
      <c r="AH1722" s="29" t="s">
        <v>1413</v>
      </c>
      <c r="AI1722" s="29" t="s">
        <v>1357</v>
      </c>
      <c r="AJ1722" s="29" t="s">
        <v>258</v>
      </c>
      <c r="AK1722" s="29" t="s">
        <v>258</v>
      </c>
      <c r="AL1722" s="29" t="s">
        <v>13326</v>
      </c>
    </row>
    <row r="1723" spans="1:38" x14ac:dyDescent="0.2">
      <c r="A1723" s="35" t="s">
        <v>16</v>
      </c>
      <c r="B1723" s="36">
        <v>6248</v>
      </c>
      <c r="C1723" s="36"/>
      <c r="D1723" s="36" t="s">
        <v>1349</v>
      </c>
      <c r="E1723" s="37" t="s">
        <v>3540</v>
      </c>
      <c r="F1723" s="38" t="s">
        <v>1269</v>
      </c>
      <c r="G1723" s="38" t="s">
        <v>1271</v>
      </c>
      <c r="H1723" s="35" t="s">
        <v>1440</v>
      </c>
      <c r="I1723" s="35"/>
      <c r="J1723" s="29" t="s">
        <v>1371</v>
      </c>
      <c r="K1723" s="29" t="s">
        <v>1371</v>
      </c>
      <c r="L1723" s="29" t="s">
        <v>1384</v>
      </c>
      <c r="M1723" s="39">
        <v>69.615124195696183</v>
      </c>
      <c r="N1723" s="39">
        <v>347.83737713894595</v>
      </c>
      <c r="O1723" s="29">
        <v>44197</v>
      </c>
      <c r="P1723" s="29">
        <v>46022</v>
      </c>
      <c r="Q1723" s="40">
        <v>4.9965776999999996</v>
      </c>
      <c r="R1723" s="39">
        <v>69.529377138945932</v>
      </c>
      <c r="S1723" s="39">
        <v>69.529377138945932</v>
      </c>
      <c r="T1723" s="39">
        <v>69.529377138945932</v>
      </c>
      <c r="U1723" s="39">
        <v>69.71986858316221</v>
      </c>
      <c r="V1723" s="39">
        <v>69.529377138945932</v>
      </c>
      <c r="W1723" s="29" t="s">
        <v>265</v>
      </c>
      <c r="X1723" s="29" t="s">
        <v>11773</v>
      </c>
      <c r="Y1723" s="29">
        <v>45272</v>
      </c>
      <c r="Z1723" s="41" t="s">
        <v>11760</v>
      </c>
      <c r="AA1723" s="42" t="s">
        <v>1349</v>
      </c>
      <c r="AB1723" s="29" t="s">
        <v>258</v>
      </c>
      <c r="AC1723" s="29" t="s">
        <v>258</v>
      </c>
      <c r="AD1723" s="29" t="s">
        <v>265</v>
      </c>
      <c r="AE1723" s="29" t="s">
        <v>1353</v>
      </c>
      <c r="AF1723" s="29" t="s">
        <v>1368</v>
      </c>
      <c r="AG1723" s="183" t="s">
        <v>1369</v>
      </c>
      <c r="AH1723" s="29" t="s">
        <v>1356</v>
      </c>
      <c r="AI1723" s="29" t="s">
        <v>1357</v>
      </c>
      <c r="AJ1723" s="29" t="s">
        <v>258</v>
      </c>
      <c r="AK1723" s="29" t="s">
        <v>258</v>
      </c>
      <c r="AL1723" s="29" t="s">
        <v>13327</v>
      </c>
    </row>
    <row r="1724" spans="1:38" x14ac:dyDescent="0.2">
      <c r="A1724" s="35" t="s">
        <v>16</v>
      </c>
      <c r="B1724" s="36">
        <v>6250</v>
      </c>
      <c r="C1724" s="36"/>
      <c r="D1724" s="36" t="s">
        <v>1349</v>
      </c>
      <c r="E1724" s="37" t="s">
        <v>3541</v>
      </c>
      <c r="F1724" s="38" t="s">
        <v>1269</v>
      </c>
      <c r="G1724" s="38" t="s">
        <v>1271</v>
      </c>
      <c r="H1724" s="35" t="s">
        <v>1440</v>
      </c>
      <c r="I1724" s="35"/>
      <c r="J1724" s="29" t="s">
        <v>1371</v>
      </c>
      <c r="K1724" s="29" t="s">
        <v>1371</v>
      </c>
      <c r="L1724" s="29" t="s">
        <v>1384</v>
      </c>
      <c r="M1724" s="39">
        <v>97.525409051883486</v>
      </c>
      <c r="N1724" s="39">
        <v>487.29328405201915</v>
      </c>
      <c r="O1724" s="29">
        <v>44197</v>
      </c>
      <c r="P1724" s="29">
        <v>46022</v>
      </c>
      <c r="Q1724" s="40">
        <v>4.9965776999999996</v>
      </c>
      <c r="R1724" s="39">
        <v>97.405284052019155</v>
      </c>
      <c r="S1724" s="39">
        <v>97.405284052019155</v>
      </c>
      <c r="T1724" s="39">
        <v>97.405284052019155</v>
      </c>
      <c r="U1724" s="39">
        <v>97.672147843942497</v>
      </c>
      <c r="V1724" s="39">
        <v>97.405284052019155</v>
      </c>
      <c r="W1724" s="29" t="s">
        <v>265</v>
      </c>
      <c r="X1724" s="29" t="s">
        <v>11773</v>
      </c>
      <c r="Y1724" s="29">
        <v>45272</v>
      </c>
      <c r="Z1724" s="41" t="s">
        <v>11760</v>
      </c>
      <c r="AA1724" s="42" t="s">
        <v>1349</v>
      </c>
      <c r="AB1724" s="29" t="s">
        <v>258</v>
      </c>
      <c r="AC1724" s="29" t="s">
        <v>258</v>
      </c>
      <c r="AD1724" s="29" t="s">
        <v>265</v>
      </c>
      <c r="AE1724" s="29" t="s">
        <v>1353</v>
      </c>
      <c r="AF1724" s="29" t="s">
        <v>1368</v>
      </c>
      <c r="AG1724" s="183" t="s">
        <v>1369</v>
      </c>
      <c r="AH1724" s="29" t="s">
        <v>1356</v>
      </c>
      <c r="AI1724" s="29" t="s">
        <v>1357</v>
      </c>
      <c r="AJ1724" s="29" t="s">
        <v>258</v>
      </c>
      <c r="AK1724" s="29" t="s">
        <v>258</v>
      </c>
      <c r="AL1724" s="29" t="s">
        <v>13327</v>
      </c>
    </row>
    <row r="1725" spans="1:38" x14ac:dyDescent="0.2">
      <c r="A1725" s="35" t="s">
        <v>16</v>
      </c>
      <c r="B1725" s="36">
        <v>6252</v>
      </c>
      <c r="C1725" s="36"/>
      <c r="D1725" s="36" t="s">
        <v>1349</v>
      </c>
      <c r="E1725" s="37" t="s">
        <v>3542</v>
      </c>
      <c r="F1725" s="38" t="s">
        <v>1269</v>
      </c>
      <c r="G1725" s="38" t="s">
        <v>1274</v>
      </c>
      <c r="H1725" s="35" t="s">
        <v>2334</v>
      </c>
      <c r="I1725" s="35"/>
      <c r="J1725" s="29" t="s">
        <v>322</v>
      </c>
      <c r="K1725" s="29" t="s">
        <v>336</v>
      </c>
      <c r="L1725" s="29" t="s">
        <v>1402</v>
      </c>
      <c r="M1725" s="39">
        <v>29.340192394046191</v>
      </c>
      <c r="N1725" s="39">
        <v>58.559890485968516</v>
      </c>
      <c r="O1725" s="29">
        <v>44197</v>
      </c>
      <c r="P1725" s="29">
        <v>44926</v>
      </c>
      <c r="Q1725" s="40">
        <v>1.9958932</v>
      </c>
      <c r="R1725" s="39">
        <v>29.279945242984258</v>
      </c>
      <c r="S1725" s="39">
        <v>29.279945242984258</v>
      </c>
      <c r="T1725" s="39">
        <v>0</v>
      </c>
      <c r="U1725" s="39">
        <v>0</v>
      </c>
      <c r="V1725" s="39">
        <v>0</v>
      </c>
      <c r="W1725" s="29" t="s">
        <v>1357</v>
      </c>
      <c r="X1725" s="29" t="s">
        <v>258</v>
      </c>
      <c r="Y1725" s="29" t="s">
        <v>1349</v>
      </c>
      <c r="Z1725" s="41" t="s">
        <v>1349</v>
      </c>
      <c r="AA1725" s="42" t="s">
        <v>1349</v>
      </c>
      <c r="AB1725" s="29" t="s">
        <v>258</v>
      </c>
      <c r="AC1725" s="29" t="s">
        <v>258</v>
      </c>
      <c r="AD1725" s="29" t="s">
        <v>265</v>
      </c>
      <c r="AE1725" s="29" t="s">
        <v>1353</v>
      </c>
      <c r="AF1725" s="29" t="s">
        <v>1361</v>
      </c>
      <c r="AG1725" s="183" t="s">
        <v>1362</v>
      </c>
      <c r="AH1725" s="29" t="s">
        <v>1413</v>
      </c>
      <c r="AI1725" s="29" t="s">
        <v>1357</v>
      </c>
      <c r="AJ1725" s="29" t="s">
        <v>258</v>
      </c>
      <c r="AK1725" s="29" t="s">
        <v>258</v>
      </c>
      <c r="AL1725" s="29" t="s">
        <v>13326</v>
      </c>
    </row>
    <row r="1726" spans="1:38" x14ac:dyDescent="0.2">
      <c r="A1726" s="35" t="s">
        <v>16</v>
      </c>
      <c r="B1726" s="36">
        <v>6253</v>
      </c>
      <c r="C1726" s="36"/>
      <c r="D1726" s="36" t="s">
        <v>1349</v>
      </c>
      <c r="E1726" s="37" t="s">
        <v>3543</v>
      </c>
      <c r="F1726" s="38" t="s">
        <v>1269</v>
      </c>
      <c r="G1726" s="38" t="s">
        <v>1271</v>
      </c>
      <c r="H1726" s="35" t="s">
        <v>1440</v>
      </c>
      <c r="I1726" s="35"/>
      <c r="J1726" s="29" t="s">
        <v>1371</v>
      </c>
      <c r="K1726" s="29" t="s">
        <v>1371</v>
      </c>
      <c r="L1726" s="29" t="s">
        <v>1384</v>
      </c>
      <c r="M1726" s="39">
        <v>71.657242546349636</v>
      </c>
      <c r="N1726" s="39">
        <v>358.04098015058179</v>
      </c>
      <c r="O1726" s="29">
        <v>44197</v>
      </c>
      <c r="P1726" s="29">
        <v>46022</v>
      </c>
      <c r="Q1726" s="40">
        <v>4.9965776999999996</v>
      </c>
      <c r="R1726" s="39">
        <v>71.568980150581794</v>
      </c>
      <c r="S1726" s="39">
        <v>71.568980150581794</v>
      </c>
      <c r="T1726" s="39">
        <v>71.568980150581794</v>
      </c>
      <c r="U1726" s="39">
        <v>71.765059548254612</v>
      </c>
      <c r="V1726" s="39">
        <v>71.568980150581794</v>
      </c>
      <c r="W1726" s="29" t="s">
        <v>265</v>
      </c>
      <c r="X1726" s="29" t="s">
        <v>11773</v>
      </c>
      <c r="Y1726" s="29">
        <v>45272</v>
      </c>
      <c r="Z1726" s="41" t="s">
        <v>11760</v>
      </c>
      <c r="AA1726" s="42" t="s">
        <v>1349</v>
      </c>
      <c r="AB1726" s="29" t="s">
        <v>258</v>
      </c>
      <c r="AC1726" s="29" t="s">
        <v>258</v>
      </c>
      <c r="AD1726" s="29" t="s">
        <v>265</v>
      </c>
      <c r="AE1726" s="29" t="s">
        <v>1353</v>
      </c>
      <c r="AF1726" s="29" t="s">
        <v>1368</v>
      </c>
      <c r="AG1726" s="183" t="s">
        <v>1369</v>
      </c>
      <c r="AH1726" s="29" t="s">
        <v>1356</v>
      </c>
      <c r="AI1726" s="29" t="s">
        <v>1357</v>
      </c>
      <c r="AJ1726" s="29" t="s">
        <v>258</v>
      </c>
      <c r="AK1726" s="29" t="s">
        <v>258</v>
      </c>
      <c r="AL1726" s="29" t="s">
        <v>13327</v>
      </c>
    </row>
    <row r="1727" spans="1:38" x14ac:dyDescent="0.2">
      <c r="A1727" s="35" t="s">
        <v>16</v>
      </c>
      <c r="B1727" s="36">
        <v>6254</v>
      </c>
      <c r="C1727" s="36"/>
      <c r="D1727" s="36" t="s">
        <v>1349</v>
      </c>
      <c r="E1727" s="37" t="s">
        <v>3544</v>
      </c>
      <c r="F1727" s="38" t="s">
        <v>1269</v>
      </c>
      <c r="G1727" s="38" t="s">
        <v>1271</v>
      </c>
      <c r="H1727" s="35" t="s">
        <v>1440</v>
      </c>
      <c r="I1727" s="35"/>
      <c r="J1727" s="29" t="s">
        <v>322</v>
      </c>
      <c r="K1727" s="29" t="s">
        <v>3545</v>
      </c>
      <c r="L1727" s="29" t="s">
        <v>1596</v>
      </c>
      <c r="M1727" s="39">
        <v>90.96514413394641</v>
      </c>
      <c r="N1727" s="39">
        <v>134.48645311430525</v>
      </c>
      <c r="O1727" s="29">
        <v>44197</v>
      </c>
      <c r="P1727" s="29">
        <v>44737</v>
      </c>
      <c r="Q1727" s="40">
        <v>1.4784394000000001</v>
      </c>
      <c r="R1727" s="39">
        <v>90.73485284052019</v>
      </c>
      <c r="S1727" s="39">
        <v>43.75160027378508</v>
      </c>
      <c r="T1727" s="39">
        <v>0</v>
      </c>
      <c r="U1727" s="39">
        <v>0</v>
      </c>
      <c r="V1727" s="39">
        <v>0</v>
      </c>
      <c r="W1727" s="29" t="s">
        <v>1357</v>
      </c>
      <c r="X1727" s="29" t="s">
        <v>258</v>
      </c>
      <c r="Y1727" s="29" t="s">
        <v>1349</v>
      </c>
      <c r="Z1727" s="41" t="s">
        <v>1349</v>
      </c>
      <c r="AA1727" s="42" t="s">
        <v>1349</v>
      </c>
      <c r="AB1727" s="29" t="s">
        <v>258</v>
      </c>
      <c r="AC1727" s="29" t="s">
        <v>258</v>
      </c>
      <c r="AD1727" s="29" t="s">
        <v>258</v>
      </c>
      <c r="AE1727" s="29" t="s">
        <v>1353</v>
      </c>
      <c r="AF1727" s="29" t="s">
        <v>1378</v>
      </c>
      <c r="AG1727" s="183" t="s">
        <v>1379</v>
      </c>
      <c r="AH1727" s="29" t="s">
        <v>1413</v>
      </c>
      <c r="AI1727" s="29" t="s">
        <v>1357</v>
      </c>
      <c r="AJ1727" s="29" t="s">
        <v>258</v>
      </c>
      <c r="AK1727" s="29" t="s">
        <v>258</v>
      </c>
      <c r="AL1727" s="29" t="s">
        <v>13326</v>
      </c>
    </row>
    <row r="1728" spans="1:38" x14ac:dyDescent="0.2">
      <c r="A1728" s="35" t="s">
        <v>16</v>
      </c>
      <c r="B1728" s="36">
        <v>6255</v>
      </c>
      <c r="C1728" s="36"/>
      <c r="D1728" s="36" t="s">
        <v>1349</v>
      </c>
      <c r="E1728" s="37" t="s">
        <v>3546</v>
      </c>
      <c r="F1728" s="38" t="s">
        <v>1269</v>
      </c>
      <c r="G1728" s="38" t="s">
        <v>1271</v>
      </c>
      <c r="H1728" s="35" t="s">
        <v>1440</v>
      </c>
      <c r="I1728" s="35"/>
      <c r="J1728" s="29" t="s">
        <v>1371</v>
      </c>
      <c r="K1728" s="29" t="s">
        <v>1371</v>
      </c>
      <c r="L1728" s="29" t="s">
        <v>1384</v>
      </c>
      <c r="M1728" s="39">
        <v>90.955811261393237</v>
      </c>
      <c r="N1728" s="39">
        <v>454.46777823408627</v>
      </c>
      <c r="O1728" s="29">
        <v>44197</v>
      </c>
      <c r="P1728" s="29">
        <v>46022</v>
      </c>
      <c r="Q1728" s="40">
        <v>4.9965776999999996</v>
      </c>
      <c r="R1728" s="39">
        <v>90.843778234086244</v>
      </c>
      <c r="S1728" s="39">
        <v>90.843778234086244</v>
      </c>
      <c r="T1728" s="39">
        <v>90.843778234086244</v>
      </c>
      <c r="U1728" s="39">
        <v>91.092665297741277</v>
      </c>
      <c r="V1728" s="39">
        <v>90.843778234086244</v>
      </c>
      <c r="W1728" s="29" t="s">
        <v>265</v>
      </c>
      <c r="X1728" s="29" t="s">
        <v>11773</v>
      </c>
      <c r="Y1728" s="29">
        <v>45274</v>
      </c>
      <c r="Z1728" s="41" t="s">
        <v>11760</v>
      </c>
      <c r="AA1728" s="42" t="s">
        <v>1349</v>
      </c>
      <c r="AB1728" s="29" t="s">
        <v>258</v>
      </c>
      <c r="AC1728" s="29" t="s">
        <v>258</v>
      </c>
      <c r="AD1728" s="29" t="s">
        <v>265</v>
      </c>
      <c r="AE1728" s="29" t="s">
        <v>1353</v>
      </c>
      <c r="AF1728" s="29" t="s">
        <v>1368</v>
      </c>
      <c r="AG1728" s="183" t="s">
        <v>1369</v>
      </c>
      <c r="AH1728" s="29" t="s">
        <v>1356</v>
      </c>
      <c r="AI1728" s="29" t="s">
        <v>1357</v>
      </c>
      <c r="AJ1728" s="29" t="s">
        <v>258</v>
      </c>
      <c r="AK1728" s="29" t="s">
        <v>258</v>
      </c>
      <c r="AL1728" s="29" t="s">
        <v>13327</v>
      </c>
    </row>
    <row r="1729" spans="1:38" x14ac:dyDescent="0.2">
      <c r="A1729" s="35" t="s">
        <v>16</v>
      </c>
      <c r="B1729" s="36">
        <v>6256</v>
      </c>
      <c r="C1729" s="36"/>
      <c r="D1729" s="36" t="s">
        <v>1349</v>
      </c>
      <c r="E1729" s="37" t="s">
        <v>3547</v>
      </c>
      <c r="F1729" s="38" t="s">
        <v>1269</v>
      </c>
      <c r="G1729" s="38" t="s">
        <v>1445</v>
      </c>
      <c r="H1729" s="35" t="s">
        <v>357</v>
      </c>
      <c r="I1729" s="35"/>
      <c r="J1729" s="29" t="s">
        <v>274</v>
      </c>
      <c r="K1729" s="29" t="s">
        <v>294</v>
      </c>
      <c r="L1729" s="29" t="s">
        <v>1846</v>
      </c>
      <c r="M1729" s="39">
        <v>55.213689340255101</v>
      </c>
      <c r="N1729" s="39">
        <v>87.072104038329911</v>
      </c>
      <c r="O1729" s="29">
        <v>44197</v>
      </c>
      <c r="P1729" s="29">
        <v>44773</v>
      </c>
      <c r="Q1729" s="40">
        <v>1.5770021000000001</v>
      </c>
      <c r="R1729" s="39">
        <v>55.080273785078717</v>
      </c>
      <c r="S1729" s="39">
        <v>31.991830253251202</v>
      </c>
      <c r="T1729" s="39">
        <v>0</v>
      </c>
      <c r="U1729" s="39">
        <v>0</v>
      </c>
      <c r="V1729" s="39">
        <v>0</v>
      </c>
      <c r="W1729" s="29" t="s">
        <v>1357</v>
      </c>
      <c r="X1729" s="29" t="s">
        <v>258</v>
      </c>
      <c r="Y1729" s="29" t="s">
        <v>1349</v>
      </c>
      <c r="Z1729" s="41" t="s">
        <v>1349</v>
      </c>
      <c r="AA1729" s="42" t="s">
        <v>1349</v>
      </c>
      <c r="AB1729" s="29" t="s">
        <v>258</v>
      </c>
      <c r="AC1729" s="29" t="s">
        <v>258</v>
      </c>
      <c r="AD1729" s="29" t="s">
        <v>258</v>
      </c>
      <c r="AE1729" s="29" t="s">
        <v>1367</v>
      </c>
      <c r="AF1729" s="29" t="s">
        <v>1378</v>
      </c>
      <c r="AG1729" s="183" t="s">
        <v>1379</v>
      </c>
      <c r="AH1729" s="29" t="s">
        <v>1413</v>
      </c>
      <c r="AI1729" s="29" t="s">
        <v>1357</v>
      </c>
      <c r="AJ1729" s="29" t="s">
        <v>258</v>
      </c>
      <c r="AK1729" s="29" t="s">
        <v>258</v>
      </c>
      <c r="AL1729" s="29" t="s">
        <v>13326</v>
      </c>
    </row>
    <row r="1730" spans="1:38" x14ac:dyDescent="0.2">
      <c r="A1730" s="35" t="s">
        <v>16</v>
      </c>
      <c r="B1730" s="36">
        <v>6257</v>
      </c>
      <c r="C1730" s="36"/>
      <c r="D1730" s="36" t="s">
        <v>1349</v>
      </c>
      <c r="E1730" s="37" t="s">
        <v>3548</v>
      </c>
      <c r="F1730" s="38" t="s">
        <v>1269</v>
      </c>
      <c r="G1730" s="38" t="s">
        <v>1271</v>
      </c>
      <c r="H1730" s="35" t="s">
        <v>1440</v>
      </c>
      <c r="I1730" s="35"/>
      <c r="J1730" s="29" t="s">
        <v>1371</v>
      </c>
      <c r="K1730" s="29" t="s">
        <v>1371</v>
      </c>
      <c r="L1730" s="29" t="s">
        <v>1384</v>
      </c>
      <c r="M1730" s="39">
        <v>98.80911206211789</v>
      </c>
      <c r="N1730" s="39">
        <v>493.70740588637921</v>
      </c>
      <c r="O1730" s="29">
        <v>44197</v>
      </c>
      <c r="P1730" s="29">
        <v>46022</v>
      </c>
      <c r="Q1730" s="40">
        <v>4.9965776999999996</v>
      </c>
      <c r="R1730" s="39">
        <v>98.687405886379182</v>
      </c>
      <c r="S1730" s="39">
        <v>98.687405886379182</v>
      </c>
      <c r="T1730" s="39">
        <v>98.687405886379182</v>
      </c>
      <c r="U1730" s="39">
        <v>98.957782340862423</v>
      </c>
      <c r="V1730" s="39">
        <v>98.687405886379182</v>
      </c>
      <c r="W1730" s="29" t="s">
        <v>265</v>
      </c>
      <c r="X1730" s="29" t="s">
        <v>11773</v>
      </c>
      <c r="Y1730" s="29">
        <v>45275</v>
      </c>
      <c r="Z1730" s="41" t="s">
        <v>11760</v>
      </c>
      <c r="AA1730" s="42" t="s">
        <v>1349</v>
      </c>
      <c r="AB1730" s="29" t="s">
        <v>258</v>
      </c>
      <c r="AC1730" s="29" t="s">
        <v>258</v>
      </c>
      <c r="AD1730" s="29" t="s">
        <v>265</v>
      </c>
      <c r="AE1730" s="29" t="s">
        <v>1353</v>
      </c>
      <c r="AF1730" s="29" t="s">
        <v>1368</v>
      </c>
      <c r="AG1730" s="183" t="s">
        <v>1369</v>
      </c>
      <c r="AH1730" s="29" t="s">
        <v>1356</v>
      </c>
      <c r="AI1730" s="29" t="s">
        <v>1357</v>
      </c>
      <c r="AJ1730" s="29" t="s">
        <v>258</v>
      </c>
      <c r="AK1730" s="29" t="s">
        <v>258</v>
      </c>
      <c r="AL1730" s="29" t="s">
        <v>13327</v>
      </c>
    </row>
    <row r="1731" spans="1:38" x14ac:dyDescent="0.2">
      <c r="A1731" s="35" t="s">
        <v>16</v>
      </c>
      <c r="B1731" s="36">
        <v>6260</v>
      </c>
      <c r="C1731" s="36"/>
      <c r="D1731" s="36" t="s">
        <v>1349</v>
      </c>
      <c r="E1731" s="37" t="s">
        <v>3549</v>
      </c>
      <c r="F1731" s="38" t="s">
        <v>1269</v>
      </c>
      <c r="G1731" s="38" t="s">
        <v>1271</v>
      </c>
      <c r="H1731" s="35" t="s">
        <v>1440</v>
      </c>
      <c r="I1731" s="35"/>
      <c r="J1731" s="29" t="s">
        <v>1371</v>
      </c>
      <c r="K1731" s="29" t="s">
        <v>1371</v>
      </c>
      <c r="L1731" s="29" t="s">
        <v>1384</v>
      </c>
      <c r="M1731" s="39">
        <v>98.7550824732226</v>
      </c>
      <c r="N1731" s="39">
        <v>493.43744284736482</v>
      </c>
      <c r="O1731" s="29">
        <v>44197</v>
      </c>
      <c r="P1731" s="29">
        <v>46022</v>
      </c>
      <c r="Q1731" s="40">
        <v>4.9965776999999996</v>
      </c>
      <c r="R1731" s="39">
        <v>98.633442847364819</v>
      </c>
      <c r="S1731" s="39">
        <v>98.633442847364819</v>
      </c>
      <c r="T1731" s="39">
        <v>98.633442847364819</v>
      </c>
      <c r="U1731" s="39">
        <v>98.903671457905531</v>
      </c>
      <c r="V1731" s="39">
        <v>98.633442847364819</v>
      </c>
      <c r="W1731" s="29" t="s">
        <v>265</v>
      </c>
      <c r="X1731" s="29" t="s">
        <v>11773</v>
      </c>
      <c r="Y1731" s="29">
        <v>45275</v>
      </c>
      <c r="Z1731" s="41" t="s">
        <v>11760</v>
      </c>
      <c r="AA1731" s="42" t="s">
        <v>1349</v>
      </c>
      <c r="AB1731" s="29" t="s">
        <v>258</v>
      </c>
      <c r="AC1731" s="29" t="s">
        <v>258</v>
      </c>
      <c r="AD1731" s="29" t="s">
        <v>265</v>
      </c>
      <c r="AE1731" s="29" t="s">
        <v>1353</v>
      </c>
      <c r="AF1731" s="29" t="s">
        <v>1368</v>
      </c>
      <c r="AG1731" s="183" t="s">
        <v>1369</v>
      </c>
      <c r="AH1731" s="29" t="s">
        <v>1356</v>
      </c>
      <c r="AI1731" s="29" t="s">
        <v>1357</v>
      </c>
      <c r="AJ1731" s="29" t="s">
        <v>258</v>
      </c>
      <c r="AK1731" s="29" t="s">
        <v>258</v>
      </c>
      <c r="AL1731" s="29" t="s">
        <v>13327</v>
      </c>
    </row>
    <row r="1732" spans="1:38" x14ac:dyDescent="0.2">
      <c r="A1732" s="35" t="s">
        <v>16</v>
      </c>
      <c r="B1732" s="36">
        <v>6261</v>
      </c>
      <c r="C1732" s="36"/>
      <c r="D1732" s="36" t="s">
        <v>1349</v>
      </c>
      <c r="E1732" s="37" t="s">
        <v>3550</v>
      </c>
      <c r="F1732" s="38" t="s">
        <v>1269</v>
      </c>
      <c r="G1732" s="38" t="s">
        <v>1271</v>
      </c>
      <c r="H1732" s="35" t="s">
        <v>1440</v>
      </c>
      <c r="I1732" s="35"/>
      <c r="J1732" s="29" t="s">
        <v>1528</v>
      </c>
      <c r="K1732" s="29" t="s">
        <v>1529</v>
      </c>
      <c r="L1732" s="29" t="s">
        <v>1530</v>
      </c>
      <c r="M1732" s="39">
        <v>802.90370413462983</v>
      </c>
      <c r="N1732" s="39">
        <v>4011.7707433264891</v>
      </c>
      <c r="O1732" s="29">
        <v>44197</v>
      </c>
      <c r="P1732" s="29">
        <v>46022</v>
      </c>
      <c r="Q1732" s="40">
        <v>4.9965776999999996</v>
      </c>
      <c r="R1732" s="39">
        <v>801.91474332648875</v>
      </c>
      <c r="S1732" s="39">
        <v>801.91474332648875</v>
      </c>
      <c r="T1732" s="39">
        <v>801.91474332648875</v>
      </c>
      <c r="U1732" s="39">
        <v>804.11177002053387</v>
      </c>
      <c r="V1732" s="39">
        <v>801.91474332648875</v>
      </c>
      <c r="W1732" s="29" t="s">
        <v>1357</v>
      </c>
      <c r="X1732" s="29" t="s">
        <v>258</v>
      </c>
      <c r="Y1732" s="29" t="s">
        <v>1349</v>
      </c>
      <c r="Z1732" s="41" t="s">
        <v>1349</v>
      </c>
      <c r="AA1732" s="42" t="s">
        <v>1349</v>
      </c>
      <c r="AB1732" s="29" t="s">
        <v>258</v>
      </c>
      <c r="AC1732" s="29" t="s">
        <v>258</v>
      </c>
      <c r="AD1732" s="29" t="s">
        <v>258</v>
      </c>
      <c r="AE1732" s="29" t="s">
        <v>1353</v>
      </c>
      <c r="AF1732" s="29" t="s">
        <v>1531</v>
      </c>
      <c r="AG1732" s="183" t="s">
        <v>1532</v>
      </c>
      <c r="AH1732" s="29" t="s">
        <v>1356</v>
      </c>
      <c r="AI1732" s="29" t="s">
        <v>1357</v>
      </c>
      <c r="AJ1732" s="29" t="s">
        <v>258</v>
      </c>
      <c r="AK1732" s="29" t="s">
        <v>258</v>
      </c>
      <c r="AL1732" s="29" t="s">
        <v>13326</v>
      </c>
    </row>
    <row r="1733" spans="1:38" x14ac:dyDescent="0.2">
      <c r="A1733" s="35" t="s">
        <v>16</v>
      </c>
      <c r="B1733" s="36">
        <v>6262</v>
      </c>
      <c r="C1733" s="36"/>
      <c r="D1733" s="36" t="s">
        <v>1349</v>
      </c>
      <c r="E1733" s="37" t="s">
        <v>3551</v>
      </c>
      <c r="F1733" s="38" t="s">
        <v>1269</v>
      </c>
      <c r="G1733" s="38" t="s">
        <v>1271</v>
      </c>
      <c r="H1733" s="35" t="s">
        <v>1440</v>
      </c>
      <c r="I1733" s="35"/>
      <c r="J1733" s="29" t="s">
        <v>484</v>
      </c>
      <c r="K1733" s="29" t="s">
        <v>1365</v>
      </c>
      <c r="L1733" s="29" t="s">
        <v>1384</v>
      </c>
      <c r="M1733" s="39">
        <v>279.49006061562278</v>
      </c>
      <c r="N1733" s="39">
        <v>1396.4938042436688</v>
      </c>
      <c r="O1733" s="29">
        <v>44197</v>
      </c>
      <c r="P1733" s="29">
        <v>46022</v>
      </c>
      <c r="Q1733" s="40">
        <v>4.9965776999999996</v>
      </c>
      <c r="R1733" s="39">
        <v>279.14580424366869</v>
      </c>
      <c r="S1733" s="39">
        <v>279.14580424366869</v>
      </c>
      <c r="T1733" s="39">
        <v>279.14580424366869</v>
      </c>
      <c r="U1733" s="39">
        <v>279.91058726899382</v>
      </c>
      <c r="V1733" s="39">
        <v>279.14580424366869</v>
      </c>
      <c r="W1733" s="29" t="s">
        <v>265</v>
      </c>
      <c r="X1733" s="29" t="s">
        <v>11773</v>
      </c>
      <c r="Y1733" s="29">
        <v>45274</v>
      </c>
      <c r="Z1733" s="41" t="s">
        <v>11760</v>
      </c>
      <c r="AA1733" s="42" t="s">
        <v>1349</v>
      </c>
      <c r="AB1733" s="29" t="s">
        <v>258</v>
      </c>
      <c r="AC1733" s="29" t="s">
        <v>258</v>
      </c>
      <c r="AD1733" s="29" t="s">
        <v>265</v>
      </c>
      <c r="AE1733" s="29" t="s">
        <v>1353</v>
      </c>
      <c r="AF1733" s="29" t="s">
        <v>1368</v>
      </c>
      <c r="AG1733" s="183" t="s">
        <v>1369</v>
      </c>
      <c r="AH1733" s="29" t="s">
        <v>1356</v>
      </c>
      <c r="AI1733" s="29" t="s">
        <v>1357</v>
      </c>
      <c r="AJ1733" s="29" t="s">
        <v>258</v>
      </c>
      <c r="AK1733" s="29" t="s">
        <v>258</v>
      </c>
      <c r="AL1733" s="29" t="s">
        <v>13327</v>
      </c>
    </row>
    <row r="1734" spans="1:38" x14ac:dyDescent="0.2">
      <c r="A1734" s="35" t="s">
        <v>16</v>
      </c>
      <c r="B1734" s="36">
        <v>6263</v>
      </c>
      <c r="C1734" s="36"/>
      <c r="D1734" s="36" t="s">
        <v>1349</v>
      </c>
      <c r="E1734" s="37" t="s">
        <v>3552</v>
      </c>
      <c r="F1734" s="38" t="s">
        <v>1269</v>
      </c>
      <c r="G1734" s="38" t="s">
        <v>1271</v>
      </c>
      <c r="H1734" s="35" t="s">
        <v>1440</v>
      </c>
      <c r="I1734" s="35"/>
      <c r="J1734" s="29" t="s">
        <v>1371</v>
      </c>
      <c r="K1734" s="29" t="s">
        <v>1371</v>
      </c>
      <c r="L1734" s="29" t="s">
        <v>1384</v>
      </c>
      <c r="M1734" s="39">
        <v>98.310839186750229</v>
      </c>
      <c r="N1734" s="39">
        <v>491.21774674880226</v>
      </c>
      <c r="O1734" s="29">
        <v>44197</v>
      </c>
      <c r="P1734" s="29">
        <v>46022</v>
      </c>
      <c r="Q1734" s="40">
        <v>4.9965776999999996</v>
      </c>
      <c r="R1734" s="39">
        <v>98.189746748802193</v>
      </c>
      <c r="S1734" s="39">
        <v>98.189746748802193</v>
      </c>
      <c r="T1734" s="39">
        <v>98.189746748802193</v>
      </c>
      <c r="U1734" s="39">
        <v>98.458759753593426</v>
      </c>
      <c r="V1734" s="39">
        <v>98.189746748802193</v>
      </c>
      <c r="W1734" s="29" t="s">
        <v>265</v>
      </c>
      <c r="X1734" s="29" t="s">
        <v>11773</v>
      </c>
      <c r="Y1734" s="29">
        <v>45275</v>
      </c>
      <c r="Z1734" s="41" t="s">
        <v>11760</v>
      </c>
      <c r="AA1734" s="42" t="s">
        <v>1349</v>
      </c>
      <c r="AB1734" s="29" t="s">
        <v>258</v>
      </c>
      <c r="AC1734" s="29" t="s">
        <v>258</v>
      </c>
      <c r="AD1734" s="29" t="s">
        <v>265</v>
      </c>
      <c r="AE1734" s="29" t="s">
        <v>1353</v>
      </c>
      <c r="AF1734" s="29" t="s">
        <v>1368</v>
      </c>
      <c r="AG1734" s="183" t="s">
        <v>1369</v>
      </c>
      <c r="AH1734" s="29" t="s">
        <v>1356</v>
      </c>
      <c r="AI1734" s="29" t="s">
        <v>1357</v>
      </c>
      <c r="AJ1734" s="29" t="s">
        <v>258</v>
      </c>
      <c r="AK1734" s="29" t="s">
        <v>258</v>
      </c>
      <c r="AL1734" s="29" t="s">
        <v>13327</v>
      </c>
    </row>
    <row r="1735" spans="1:38" x14ac:dyDescent="0.2">
      <c r="A1735" s="35" t="s">
        <v>16</v>
      </c>
      <c r="B1735" s="36">
        <v>6267</v>
      </c>
      <c r="C1735" s="36"/>
      <c r="D1735" s="36" t="s">
        <v>1349</v>
      </c>
      <c r="E1735" s="37" t="s">
        <v>3553</v>
      </c>
      <c r="F1735" s="38" t="s">
        <v>1269</v>
      </c>
      <c r="G1735" s="38" t="s">
        <v>1271</v>
      </c>
      <c r="H1735" s="35" t="s">
        <v>1440</v>
      </c>
      <c r="I1735" s="35"/>
      <c r="J1735" s="29" t="s">
        <v>1371</v>
      </c>
      <c r="K1735" s="29" t="s">
        <v>1371</v>
      </c>
      <c r="L1735" s="29" t="s">
        <v>1384</v>
      </c>
      <c r="M1735" s="39">
        <v>91.22247982794309</v>
      </c>
      <c r="N1735" s="39">
        <v>142.60927036276524</v>
      </c>
      <c r="O1735" s="29">
        <v>44197</v>
      </c>
      <c r="P1735" s="29">
        <v>44768</v>
      </c>
      <c r="Q1735" s="40">
        <v>1.5633128000000001</v>
      </c>
      <c r="R1735" s="39">
        <v>91.000670773442849</v>
      </c>
      <c r="S1735" s="39">
        <v>51.608599589322381</v>
      </c>
      <c r="T1735" s="39">
        <v>0</v>
      </c>
      <c r="U1735" s="39">
        <v>0</v>
      </c>
      <c r="V1735" s="39">
        <v>0</v>
      </c>
      <c r="W1735" s="29" t="s">
        <v>1357</v>
      </c>
      <c r="X1735" s="29" t="s">
        <v>258</v>
      </c>
      <c r="Y1735" s="29" t="s">
        <v>1349</v>
      </c>
      <c r="Z1735" s="41" t="s">
        <v>1349</v>
      </c>
      <c r="AA1735" s="42" t="s">
        <v>1349</v>
      </c>
      <c r="AB1735" s="29" t="s">
        <v>258</v>
      </c>
      <c r="AC1735" s="29" t="s">
        <v>258</v>
      </c>
      <c r="AD1735" s="29" t="s">
        <v>265</v>
      </c>
      <c r="AE1735" s="29" t="s">
        <v>1353</v>
      </c>
      <c r="AF1735" s="29" t="s">
        <v>1368</v>
      </c>
      <c r="AG1735" s="183" t="s">
        <v>1369</v>
      </c>
      <c r="AH1735" s="29" t="s">
        <v>1413</v>
      </c>
      <c r="AI1735" s="29" t="s">
        <v>1357</v>
      </c>
      <c r="AJ1735" s="29" t="s">
        <v>258</v>
      </c>
      <c r="AK1735" s="29" t="s">
        <v>258</v>
      </c>
      <c r="AL1735" s="29" t="s">
        <v>13326</v>
      </c>
    </row>
    <row r="1736" spans="1:38" x14ac:dyDescent="0.2">
      <c r="A1736" s="35" t="s">
        <v>16</v>
      </c>
      <c r="B1736" s="36">
        <v>6271</v>
      </c>
      <c r="C1736" s="36"/>
      <c r="D1736" s="36" t="s">
        <v>1349</v>
      </c>
      <c r="E1736" s="37" t="s">
        <v>3554</v>
      </c>
      <c r="F1736" s="38" t="s">
        <v>1269</v>
      </c>
      <c r="G1736" s="38" t="s">
        <v>1271</v>
      </c>
      <c r="H1736" s="35" t="s">
        <v>1440</v>
      </c>
      <c r="I1736" s="35"/>
      <c r="J1736" s="29" t="s">
        <v>1371</v>
      </c>
      <c r="K1736" s="29" t="s">
        <v>1371</v>
      </c>
      <c r="L1736" s="29" t="s">
        <v>1384</v>
      </c>
      <c r="M1736" s="39">
        <v>78.335900062572989</v>
      </c>
      <c r="N1736" s="39">
        <v>391.4114113620808</v>
      </c>
      <c r="O1736" s="29">
        <v>44197</v>
      </c>
      <c r="P1736" s="29">
        <v>46022</v>
      </c>
      <c r="Q1736" s="40">
        <v>4.9965776999999996</v>
      </c>
      <c r="R1736" s="39">
        <v>78.239411362080773</v>
      </c>
      <c r="S1736" s="39">
        <v>78.239411362080773</v>
      </c>
      <c r="T1736" s="39">
        <v>78.239411362080773</v>
      </c>
      <c r="U1736" s="39">
        <v>78.453765913757707</v>
      </c>
      <c r="V1736" s="39">
        <v>78.239411362080773</v>
      </c>
      <c r="W1736" s="29" t="s">
        <v>265</v>
      </c>
      <c r="X1736" s="29" t="s">
        <v>11773</v>
      </c>
      <c r="Y1736" s="29">
        <v>45272</v>
      </c>
      <c r="Z1736" s="41" t="s">
        <v>11760</v>
      </c>
      <c r="AA1736" s="42" t="s">
        <v>1349</v>
      </c>
      <c r="AB1736" s="29" t="s">
        <v>258</v>
      </c>
      <c r="AC1736" s="29" t="s">
        <v>258</v>
      </c>
      <c r="AD1736" s="29" t="s">
        <v>265</v>
      </c>
      <c r="AE1736" s="29" t="s">
        <v>1353</v>
      </c>
      <c r="AF1736" s="29" t="s">
        <v>1368</v>
      </c>
      <c r="AG1736" s="183" t="s">
        <v>1369</v>
      </c>
      <c r="AH1736" s="29" t="s">
        <v>1356</v>
      </c>
      <c r="AI1736" s="29" t="s">
        <v>1357</v>
      </c>
      <c r="AJ1736" s="29" t="s">
        <v>258</v>
      </c>
      <c r="AK1736" s="29" t="s">
        <v>258</v>
      </c>
      <c r="AL1736" s="29" t="s">
        <v>13327</v>
      </c>
    </row>
    <row r="1737" spans="1:38" x14ac:dyDescent="0.2">
      <c r="A1737" s="35" t="s">
        <v>16</v>
      </c>
      <c r="B1737" s="36">
        <v>6275</v>
      </c>
      <c r="C1737" s="36"/>
      <c r="D1737" s="36" t="s">
        <v>1349</v>
      </c>
      <c r="E1737" s="37" t="s">
        <v>3555</v>
      </c>
      <c r="F1737" s="38" t="s">
        <v>1266</v>
      </c>
      <c r="G1737" s="38" t="s">
        <v>1267</v>
      </c>
      <c r="H1737" s="35" t="s">
        <v>609</v>
      </c>
      <c r="I1737" s="35"/>
      <c r="J1737" s="29" t="s">
        <v>1371</v>
      </c>
      <c r="K1737" s="29" t="s">
        <v>1371</v>
      </c>
      <c r="L1737" s="29" t="s">
        <v>1366</v>
      </c>
      <c r="M1737" s="39">
        <v>11.389237229538635</v>
      </c>
      <c r="N1737" s="39">
        <v>56.907208761122519</v>
      </c>
      <c r="O1737" s="29">
        <v>44197</v>
      </c>
      <c r="P1737" s="29">
        <v>46022</v>
      </c>
      <c r="Q1737" s="40">
        <v>4.9965776999999996</v>
      </c>
      <c r="R1737" s="39">
        <v>11.375208761122519</v>
      </c>
      <c r="S1737" s="39">
        <v>11.375208761122519</v>
      </c>
      <c r="T1737" s="39">
        <v>11.375208761122519</v>
      </c>
      <c r="U1737" s="39">
        <v>11.406373716632443</v>
      </c>
      <c r="V1737" s="39">
        <v>11.375208761122519</v>
      </c>
      <c r="W1737" s="29" t="s">
        <v>265</v>
      </c>
      <c r="X1737" s="29" t="s">
        <v>11774</v>
      </c>
      <c r="Y1737" s="29">
        <v>45271</v>
      </c>
      <c r="Z1737" s="41" t="s">
        <v>11760</v>
      </c>
      <c r="AA1737" s="42" t="s">
        <v>1349</v>
      </c>
      <c r="AB1737" s="29" t="s">
        <v>258</v>
      </c>
      <c r="AC1737" s="29" t="s">
        <v>258</v>
      </c>
      <c r="AD1737" s="29" t="s">
        <v>265</v>
      </c>
      <c r="AE1737" s="29" t="s">
        <v>1367</v>
      </c>
      <c r="AF1737" s="29" t="s">
        <v>1368</v>
      </c>
      <c r="AG1737" s="183" t="s">
        <v>1369</v>
      </c>
      <c r="AH1737" s="29" t="s">
        <v>1356</v>
      </c>
      <c r="AI1737" s="29" t="s">
        <v>265</v>
      </c>
      <c r="AJ1737" s="29" t="s">
        <v>258</v>
      </c>
      <c r="AK1737" s="29" t="s">
        <v>258</v>
      </c>
      <c r="AL1737" s="29" t="s">
        <v>13327</v>
      </c>
    </row>
    <row r="1738" spans="1:38" x14ac:dyDescent="0.2">
      <c r="A1738" s="35" t="s">
        <v>16</v>
      </c>
      <c r="B1738" s="36">
        <v>6276</v>
      </c>
      <c r="C1738" s="36"/>
      <c r="D1738" s="36" t="s">
        <v>1349</v>
      </c>
      <c r="E1738" s="37" t="s">
        <v>3556</v>
      </c>
      <c r="F1738" s="38" t="s">
        <v>1269</v>
      </c>
      <c r="G1738" s="38" t="s">
        <v>1271</v>
      </c>
      <c r="H1738" s="35" t="s">
        <v>1440</v>
      </c>
      <c r="I1738" s="35"/>
      <c r="J1738" s="29" t="s">
        <v>322</v>
      </c>
      <c r="K1738" s="29" t="s">
        <v>2251</v>
      </c>
      <c r="L1738" s="29" t="s">
        <v>1596</v>
      </c>
      <c r="M1738" s="39">
        <v>98.539473841668851</v>
      </c>
      <c r="N1738" s="39">
        <v>147.03357700205336</v>
      </c>
      <c r="O1738" s="29">
        <v>44197</v>
      </c>
      <c r="P1738" s="29">
        <v>44742</v>
      </c>
      <c r="Q1738" s="40">
        <v>1.4921287000000001</v>
      </c>
      <c r="R1738" s="39">
        <v>98.291676933607107</v>
      </c>
      <c r="S1738" s="39">
        <v>48.74190006844627</v>
      </c>
      <c r="T1738" s="39">
        <v>0</v>
      </c>
      <c r="U1738" s="39">
        <v>0</v>
      </c>
      <c r="V1738" s="39">
        <v>0</v>
      </c>
      <c r="W1738" s="29" t="s">
        <v>1357</v>
      </c>
      <c r="X1738" s="29" t="s">
        <v>258</v>
      </c>
      <c r="Y1738" s="29" t="s">
        <v>1349</v>
      </c>
      <c r="Z1738" s="41" t="s">
        <v>1349</v>
      </c>
      <c r="AA1738" s="42" t="s">
        <v>1349</v>
      </c>
      <c r="AB1738" s="29" t="s">
        <v>258</v>
      </c>
      <c r="AC1738" s="29" t="s">
        <v>258</v>
      </c>
      <c r="AD1738" s="29" t="s">
        <v>258</v>
      </c>
      <c r="AE1738" s="29" t="s">
        <v>1353</v>
      </c>
      <c r="AF1738" s="29" t="s">
        <v>1378</v>
      </c>
      <c r="AG1738" s="183" t="s">
        <v>1379</v>
      </c>
      <c r="AH1738" s="29" t="s">
        <v>1413</v>
      </c>
      <c r="AI1738" s="29" t="s">
        <v>1357</v>
      </c>
      <c r="AJ1738" s="29" t="s">
        <v>258</v>
      </c>
      <c r="AK1738" s="29" t="s">
        <v>258</v>
      </c>
      <c r="AL1738" s="29" t="s">
        <v>13326</v>
      </c>
    </row>
    <row r="1739" spans="1:38" x14ac:dyDescent="0.2">
      <c r="A1739" s="35" t="s">
        <v>16</v>
      </c>
      <c r="B1739" s="36">
        <v>6278</v>
      </c>
      <c r="C1739" s="36"/>
      <c r="D1739" s="36" t="s">
        <v>1349</v>
      </c>
      <c r="E1739" s="37" t="s">
        <v>3557</v>
      </c>
      <c r="F1739" s="38" t="s">
        <v>1269</v>
      </c>
      <c r="G1739" s="38" t="s">
        <v>1271</v>
      </c>
      <c r="H1739" s="35" t="s">
        <v>1440</v>
      </c>
      <c r="I1739" s="35"/>
      <c r="J1739" s="29" t="s">
        <v>1371</v>
      </c>
      <c r="K1739" s="29" t="s">
        <v>1371</v>
      </c>
      <c r="L1739" s="29" t="s">
        <v>1384</v>
      </c>
      <c r="M1739" s="39">
        <v>85.370752646328256</v>
      </c>
      <c r="N1739" s="39">
        <v>426.56159890485969</v>
      </c>
      <c r="O1739" s="29">
        <v>44197</v>
      </c>
      <c r="P1739" s="29">
        <v>46022</v>
      </c>
      <c r="Q1739" s="40">
        <v>4.9965776999999996</v>
      </c>
      <c r="R1739" s="39">
        <v>85.265598904859687</v>
      </c>
      <c r="S1739" s="39">
        <v>85.265598904859687</v>
      </c>
      <c r="T1739" s="39">
        <v>85.265598904859687</v>
      </c>
      <c r="U1739" s="39">
        <v>85.499203285420947</v>
      </c>
      <c r="V1739" s="39">
        <v>85.265598904859687</v>
      </c>
      <c r="W1739" s="29" t="s">
        <v>265</v>
      </c>
      <c r="X1739" s="29" t="s">
        <v>11773</v>
      </c>
      <c r="Y1739" s="29">
        <v>45275</v>
      </c>
      <c r="Z1739" s="41" t="s">
        <v>11760</v>
      </c>
      <c r="AA1739" s="42" t="s">
        <v>1349</v>
      </c>
      <c r="AB1739" s="29" t="s">
        <v>258</v>
      </c>
      <c r="AC1739" s="29" t="s">
        <v>258</v>
      </c>
      <c r="AD1739" s="29" t="s">
        <v>265</v>
      </c>
      <c r="AE1739" s="29" t="s">
        <v>1353</v>
      </c>
      <c r="AF1739" s="29" t="s">
        <v>1368</v>
      </c>
      <c r="AG1739" s="183" t="s">
        <v>1369</v>
      </c>
      <c r="AH1739" s="29" t="s">
        <v>1356</v>
      </c>
      <c r="AI1739" s="29" t="s">
        <v>1357</v>
      </c>
      <c r="AJ1739" s="29" t="s">
        <v>258</v>
      </c>
      <c r="AK1739" s="29" t="s">
        <v>258</v>
      </c>
      <c r="AL1739" s="29" t="s">
        <v>13327</v>
      </c>
    </row>
    <row r="1740" spans="1:38" x14ac:dyDescent="0.2">
      <c r="A1740" s="35" t="s">
        <v>16</v>
      </c>
      <c r="B1740" s="36">
        <v>6279</v>
      </c>
      <c r="C1740" s="36"/>
      <c r="D1740" s="36" t="s">
        <v>1349</v>
      </c>
      <c r="E1740" s="37" t="s">
        <v>3558</v>
      </c>
      <c r="F1740" s="38" t="s">
        <v>1269</v>
      </c>
      <c r="G1740" s="38" t="s">
        <v>1271</v>
      </c>
      <c r="H1740" s="35" t="s">
        <v>1440</v>
      </c>
      <c r="I1740" s="35"/>
      <c r="J1740" s="29" t="s">
        <v>1371</v>
      </c>
      <c r="K1740" s="29" t="s">
        <v>1371</v>
      </c>
      <c r="L1740" s="29" t="s">
        <v>1384</v>
      </c>
      <c r="M1740" s="39">
        <v>87.077687436242414</v>
      </c>
      <c r="N1740" s="39">
        <v>435.09043121149898</v>
      </c>
      <c r="O1740" s="29">
        <v>44197</v>
      </c>
      <c r="P1740" s="29">
        <v>46022</v>
      </c>
      <c r="Q1740" s="40">
        <v>4.9965776999999996</v>
      </c>
      <c r="R1740" s="39">
        <v>86.970431211498976</v>
      </c>
      <c r="S1740" s="39">
        <v>86.970431211498976</v>
      </c>
      <c r="T1740" s="39">
        <v>86.970431211498976</v>
      </c>
      <c r="U1740" s="39">
        <v>87.208706365503076</v>
      </c>
      <c r="V1740" s="39">
        <v>86.970431211498976</v>
      </c>
      <c r="W1740" s="29" t="s">
        <v>265</v>
      </c>
      <c r="X1740" s="29" t="s">
        <v>11773</v>
      </c>
      <c r="Y1740" s="29">
        <v>45274</v>
      </c>
      <c r="Z1740" s="41" t="s">
        <v>11760</v>
      </c>
      <c r="AA1740" s="42" t="s">
        <v>1349</v>
      </c>
      <c r="AB1740" s="29" t="s">
        <v>258</v>
      </c>
      <c r="AC1740" s="29" t="s">
        <v>258</v>
      </c>
      <c r="AD1740" s="29" t="s">
        <v>265</v>
      </c>
      <c r="AE1740" s="29" t="s">
        <v>1353</v>
      </c>
      <c r="AF1740" s="29" t="s">
        <v>1368</v>
      </c>
      <c r="AG1740" s="183" t="s">
        <v>1369</v>
      </c>
      <c r="AH1740" s="29" t="s">
        <v>1356</v>
      </c>
      <c r="AI1740" s="29" t="s">
        <v>1357</v>
      </c>
      <c r="AJ1740" s="29" t="s">
        <v>258</v>
      </c>
      <c r="AK1740" s="29" t="s">
        <v>258</v>
      </c>
      <c r="AL1740" s="29" t="s">
        <v>13327</v>
      </c>
    </row>
    <row r="1741" spans="1:38" x14ac:dyDescent="0.2">
      <c r="A1741" s="35" t="s">
        <v>16</v>
      </c>
      <c r="B1741" s="36">
        <v>6281</v>
      </c>
      <c r="C1741" s="36"/>
      <c r="D1741" s="36" t="s">
        <v>1349</v>
      </c>
      <c r="E1741" s="37" t="s">
        <v>3559</v>
      </c>
      <c r="F1741" s="38" t="s">
        <v>1269</v>
      </c>
      <c r="G1741" s="38" t="s">
        <v>1273</v>
      </c>
      <c r="H1741" s="35" t="s">
        <v>1393</v>
      </c>
      <c r="I1741" s="35"/>
      <c r="J1741" s="29" t="s">
        <v>1371</v>
      </c>
      <c r="K1741" s="29" t="s">
        <v>1371</v>
      </c>
      <c r="L1741" s="29" t="s">
        <v>1366</v>
      </c>
      <c r="M1741" s="39">
        <v>3.689053541968129</v>
      </c>
      <c r="N1741" s="39">
        <v>7.3629568788501034</v>
      </c>
      <c r="O1741" s="29">
        <v>44197</v>
      </c>
      <c r="P1741" s="29">
        <v>44926</v>
      </c>
      <c r="Q1741" s="40">
        <v>1.9958932</v>
      </c>
      <c r="R1741" s="39">
        <v>3.6814784394250517</v>
      </c>
      <c r="S1741" s="39">
        <v>3.6814784394250517</v>
      </c>
      <c r="T1741" s="39">
        <v>0</v>
      </c>
      <c r="U1741" s="39">
        <v>0</v>
      </c>
      <c r="V1741" s="39">
        <v>0</v>
      </c>
      <c r="W1741" s="29" t="s">
        <v>265</v>
      </c>
      <c r="X1741" s="29" t="s">
        <v>11773</v>
      </c>
      <c r="Y1741" s="29">
        <v>45273</v>
      </c>
      <c r="Z1741" s="41" t="s">
        <v>11760</v>
      </c>
      <c r="AA1741" s="42" t="s">
        <v>1349</v>
      </c>
      <c r="AB1741" s="29" t="s">
        <v>258</v>
      </c>
      <c r="AC1741" s="29" t="s">
        <v>258</v>
      </c>
      <c r="AD1741" s="29" t="s">
        <v>265</v>
      </c>
      <c r="AE1741" s="29" t="s">
        <v>1367</v>
      </c>
      <c r="AF1741" s="29" t="s">
        <v>1368</v>
      </c>
      <c r="AG1741" s="183" t="s">
        <v>1369</v>
      </c>
      <c r="AH1741" s="29" t="s">
        <v>1413</v>
      </c>
      <c r="AI1741" s="29" t="s">
        <v>1357</v>
      </c>
      <c r="AJ1741" s="29" t="s">
        <v>258</v>
      </c>
      <c r="AK1741" s="29" t="s">
        <v>258</v>
      </c>
      <c r="AL1741" s="29" t="s">
        <v>13327</v>
      </c>
    </row>
    <row r="1742" spans="1:38" x14ac:dyDescent="0.2">
      <c r="A1742" s="35" t="s">
        <v>17</v>
      </c>
      <c r="B1742" s="36">
        <v>6283</v>
      </c>
      <c r="C1742" s="36"/>
      <c r="D1742" s="36" t="s">
        <v>1349</v>
      </c>
      <c r="E1742" s="37" t="s">
        <v>3560</v>
      </c>
      <c r="F1742" s="38" t="s">
        <v>1262</v>
      </c>
      <c r="G1742" s="38" t="s">
        <v>1265</v>
      </c>
      <c r="H1742" s="35" t="s">
        <v>2327</v>
      </c>
      <c r="I1742" s="35" t="s">
        <v>1349</v>
      </c>
      <c r="J1742" s="29" t="s">
        <v>263</v>
      </c>
      <c r="K1742" s="29" t="s">
        <v>264</v>
      </c>
      <c r="L1742" s="29" t="s">
        <v>2577</v>
      </c>
      <c r="M1742" s="39">
        <v>0</v>
      </c>
      <c r="N1742" s="39"/>
      <c r="O1742" s="29">
        <v>44197</v>
      </c>
      <c r="P1742" s="29">
        <v>46022</v>
      </c>
      <c r="Q1742" s="40">
        <v>4.9965776999999996</v>
      </c>
      <c r="R1742" s="39"/>
      <c r="S1742" s="39"/>
      <c r="T1742" s="39"/>
      <c r="U1742" s="39"/>
      <c r="V1742" s="39"/>
      <c r="W1742" s="29" t="s">
        <v>265</v>
      </c>
      <c r="X1742" s="29" t="s">
        <v>11774</v>
      </c>
      <c r="Y1742" s="29">
        <v>45231</v>
      </c>
      <c r="Z1742" s="41" t="s">
        <v>11759</v>
      </c>
      <c r="AA1742" s="42" t="s">
        <v>13337</v>
      </c>
      <c r="AB1742" s="29" t="s">
        <v>258</v>
      </c>
      <c r="AC1742" s="29" t="s">
        <v>265</v>
      </c>
      <c r="AD1742" s="29" t="s">
        <v>265</v>
      </c>
      <c r="AE1742" s="29" t="s">
        <v>1367</v>
      </c>
      <c r="AF1742" s="29" t="s">
        <v>2409</v>
      </c>
      <c r="AG1742" s="183" t="s">
        <v>2410</v>
      </c>
      <c r="AH1742" s="29" t="s">
        <v>1356</v>
      </c>
      <c r="AI1742" s="29" t="s">
        <v>1357</v>
      </c>
      <c r="AJ1742" s="29" t="s">
        <v>258</v>
      </c>
      <c r="AK1742" s="29" t="s">
        <v>258</v>
      </c>
      <c r="AL1742" s="29" t="s">
        <v>13327</v>
      </c>
    </row>
    <row r="1743" spans="1:38" x14ac:dyDescent="0.2">
      <c r="A1743" s="35" t="s">
        <v>18</v>
      </c>
      <c r="B1743" s="36">
        <v>6283</v>
      </c>
      <c r="C1743" s="36">
        <v>1</v>
      </c>
      <c r="D1743" s="36" t="s">
        <v>3561</v>
      </c>
      <c r="E1743" s="37" t="s">
        <v>3562</v>
      </c>
      <c r="F1743" s="38" t="s">
        <v>1262</v>
      </c>
      <c r="G1743" s="38" t="s">
        <v>1265</v>
      </c>
      <c r="H1743" s="35" t="s">
        <v>2327</v>
      </c>
      <c r="I1743" s="35"/>
      <c r="J1743" s="29" t="s">
        <v>263</v>
      </c>
      <c r="K1743" s="29" t="s">
        <v>264</v>
      </c>
      <c r="L1743" s="29" t="s">
        <v>2577</v>
      </c>
      <c r="M1743" s="39">
        <v>46.773626653910227</v>
      </c>
      <c r="N1743" s="39">
        <v>105.64884873374402</v>
      </c>
      <c r="O1743" s="29">
        <v>44197</v>
      </c>
      <c r="P1743" s="29">
        <v>45022</v>
      </c>
      <c r="Q1743" s="40">
        <v>2.2587269000000001</v>
      </c>
      <c r="R1743" s="39">
        <v>46.685023956194392</v>
      </c>
      <c r="S1743" s="39">
        <v>46.685023956194392</v>
      </c>
      <c r="T1743" s="39">
        <v>12.278800821355237</v>
      </c>
      <c r="U1743" s="39">
        <v>0</v>
      </c>
      <c r="V1743" s="39">
        <v>0</v>
      </c>
      <c r="W1743" s="29" t="s">
        <v>265</v>
      </c>
      <c r="X1743" s="29" t="s">
        <v>11774</v>
      </c>
      <c r="Y1743" s="29">
        <v>45231</v>
      </c>
      <c r="Z1743" s="41" t="s">
        <v>11759</v>
      </c>
      <c r="AA1743" s="42" t="s">
        <v>1349</v>
      </c>
      <c r="AB1743" s="29" t="s">
        <v>258</v>
      </c>
      <c r="AC1743" s="29" t="s">
        <v>265</v>
      </c>
      <c r="AD1743" s="29" t="s">
        <v>265</v>
      </c>
      <c r="AE1743" s="29" t="s">
        <v>1367</v>
      </c>
      <c r="AF1743" s="29" t="s">
        <v>2409</v>
      </c>
      <c r="AG1743" s="183" t="s">
        <v>2410</v>
      </c>
      <c r="AH1743" s="29" t="s">
        <v>1356</v>
      </c>
      <c r="AI1743" s="29" t="s">
        <v>1357</v>
      </c>
      <c r="AJ1743" s="29" t="s">
        <v>258</v>
      </c>
      <c r="AK1743" s="29" t="s">
        <v>258</v>
      </c>
      <c r="AL1743" s="29" t="s">
        <v>13327</v>
      </c>
    </row>
    <row r="1744" spans="1:38" x14ac:dyDescent="0.2">
      <c r="A1744" s="35" t="s">
        <v>18</v>
      </c>
      <c r="B1744" s="36">
        <v>6283</v>
      </c>
      <c r="C1744" s="36">
        <v>2</v>
      </c>
      <c r="D1744" s="36" t="s">
        <v>3563</v>
      </c>
      <c r="E1744" s="37" t="s">
        <v>3564</v>
      </c>
      <c r="F1744" s="38" t="s">
        <v>1262</v>
      </c>
      <c r="G1744" s="38" t="s">
        <v>1265</v>
      </c>
      <c r="H1744" s="35" t="s">
        <v>2327</v>
      </c>
      <c r="I1744" s="35"/>
      <c r="J1744" s="29" t="s">
        <v>263</v>
      </c>
      <c r="K1744" s="29" t="s">
        <v>264</v>
      </c>
      <c r="L1744" s="29" t="s">
        <v>2577</v>
      </c>
      <c r="M1744" s="39">
        <v>39.969789634298756</v>
      </c>
      <c r="N1744" s="39">
        <v>163.16209719370295</v>
      </c>
      <c r="O1744" s="29">
        <v>44197</v>
      </c>
      <c r="P1744" s="29">
        <v>45688</v>
      </c>
      <c r="Q1744" s="40">
        <v>4.0821354999999997</v>
      </c>
      <c r="R1744" s="39">
        <v>39.915660506502398</v>
      </c>
      <c r="S1744" s="39">
        <v>39.915660506502398</v>
      </c>
      <c r="T1744" s="39">
        <v>39.915660506502398</v>
      </c>
      <c r="U1744" s="39">
        <v>40.025018480492811</v>
      </c>
      <c r="V1744" s="39">
        <v>3.3900971937029434</v>
      </c>
      <c r="W1744" s="29" t="s">
        <v>265</v>
      </c>
      <c r="X1744" s="29" t="s">
        <v>11774</v>
      </c>
      <c r="Y1744" s="29">
        <v>45231</v>
      </c>
      <c r="Z1744" s="41" t="s">
        <v>11759</v>
      </c>
      <c r="AA1744" s="42" t="s">
        <v>1349</v>
      </c>
      <c r="AB1744" s="29" t="s">
        <v>258</v>
      </c>
      <c r="AC1744" s="29" t="s">
        <v>265</v>
      </c>
      <c r="AD1744" s="29" t="s">
        <v>265</v>
      </c>
      <c r="AE1744" s="29" t="s">
        <v>1367</v>
      </c>
      <c r="AF1744" s="29" t="s">
        <v>2409</v>
      </c>
      <c r="AG1744" s="183" t="s">
        <v>2410</v>
      </c>
      <c r="AH1744" s="29" t="s">
        <v>1356</v>
      </c>
      <c r="AI1744" s="29" t="s">
        <v>1357</v>
      </c>
      <c r="AJ1744" s="29" t="s">
        <v>258</v>
      </c>
      <c r="AK1744" s="29" t="s">
        <v>258</v>
      </c>
      <c r="AL1744" s="29" t="s">
        <v>13327</v>
      </c>
    </row>
    <row r="1745" spans="1:38" x14ac:dyDescent="0.2">
      <c r="A1745" s="35" t="s">
        <v>18</v>
      </c>
      <c r="B1745" s="36">
        <v>6283</v>
      </c>
      <c r="C1745" s="36">
        <v>3</v>
      </c>
      <c r="D1745" s="36" t="s">
        <v>3565</v>
      </c>
      <c r="E1745" s="37" t="s">
        <v>3566</v>
      </c>
      <c r="F1745" s="38" t="s">
        <v>1262</v>
      </c>
      <c r="G1745" s="38" t="s">
        <v>1265</v>
      </c>
      <c r="H1745" s="35" t="s">
        <v>2327</v>
      </c>
      <c r="I1745" s="35"/>
      <c r="J1745" s="29" t="s">
        <v>263</v>
      </c>
      <c r="K1745" s="29" t="s">
        <v>264</v>
      </c>
      <c r="L1745" s="29" t="s">
        <v>2577</v>
      </c>
      <c r="M1745" s="39">
        <v>39.969789634298756</v>
      </c>
      <c r="N1745" s="39">
        <v>163.16209719370295</v>
      </c>
      <c r="O1745" s="29">
        <v>44197</v>
      </c>
      <c r="P1745" s="29">
        <v>45688</v>
      </c>
      <c r="Q1745" s="40">
        <v>4.0821354999999997</v>
      </c>
      <c r="R1745" s="39">
        <v>39.915660506502398</v>
      </c>
      <c r="S1745" s="39">
        <v>39.915660506502398</v>
      </c>
      <c r="T1745" s="39">
        <v>39.915660506502398</v>
      </c>
      <c r="U1745" s="39">
        <v>40.025018480492811</v>
      </c>
      <c r="V1745" s="39">
        <v>3.3900971937029434</v>
      </c>
      <c r="W1745" s="29" t="s">
        <v>265</v>
      </c>
      <c r="X1745" s="29" t="s">
        <v>11774</v>
      </c>
      <c r="Y1745" s="29">
        <v>45231</v>
      </c>
      <c r="Z1745" s="41" t="s">
        <v>11759</v>
      </c>
      <c r="AA1745" s="42" t="s">
        <v>1349</v>
      </c>
      <c r="AB1745" s="29" t="s">
        <v>258</v>
      </c>
      <c r="AC1745" s="29" t="s">
        <v>265</v>
      </c>
      <c r="AD1745" s="29" t="s">
        <v>265</v>
      </c>
      <c r="AE1745" s="29" t="s">
        <v>1367</v>
      </c>
      <c r="AF1745" s="29" t="s">
        <v>2409</v>
      </c>
      <c r="AG1745" s="183" t="s">
        <v>2410</v>
      </c>
      <c r="AH1745" s="29" t="s">
        <v>1356</v>
      </c>
      <c r="AI1745" s="29" t="s">
        <v>1357</v>
      </c>
      <c r="AJ1745" s="29" t="s">
        <v>258</v>
      </c>
      <c r="AK1745" s="29" t="s">
        <v>258</v>
      </c>
      <c r="AL1745" s="29" t="s">
        <v>13327</v>
      </c>
    </row>
    <row r="1746" spans="1:38" x14ac:dyDescent="0.2">
      <c r="A1746" s="35" t="s">
        <v>18</v>
      </c>
      <c r="B1746" s="36">
        <v>6283</v>
      </c>
      <c r="C1746" s="36">
        <v>4</v>
      </c>
      <c r="D1746" s="36" t="s">
        <v>3567</v>
      </c>
      <c r="E1746" s="37" t="s">
        <v>3568</v>
      </c>
      <c r="F1746" s="38" t="s">
        <v>1262</v>
      </c>
      <c r="G1746" s="38" t="s">
        <v>1265</v>
      </c>
      <c r="H1746" s="35" t="s">
        <v>2327</v>
      </c>
      <c r="I1746" s="35"/>
      <c r="J1746" s="29" t="s">
        <v>263</v>
      </c>
      <c r="K1746" s="29" t="s">
        <v>264</v>
      </c>
      <c r="L1746" s="29" t="s">
        <v>2577</v>
      </c>
      <c r="M1746" s="39">
        <v>42.067037694695806</v>
      </c>
      <c r="N1746" s="39">
        <v>210.19122245037644</v>
      </c>
      <c r="O1746" s="29">
        <v>44197</v>
      </c>
      <c r="P1746" s="29">
        <v>46022</v>
      </c>
      <c r="Q1746" s="40">
        <v>4.9965776999999996</v>
      </c>
      <c r="R1746" s="39">
        <v>42.015222450376449</v>
      </c>
      <c r="S1746" s="39">
        <v>42.015222450376449</v>
      </c>
      <c r="T1746" s="39">
        <v>42.015222450376449</v>
      </c>
      <c r="U1746" s="39">
        <v>42.130332648870635</v>
      </c>
      <c r="V1746" s="39">
        <v>42.015222450376449</v>
      </c>
      <c r="W1746" s="29" t="s">
        <v>265</v>
      </c>
      <c r="X1746" s="29" t="s">
        <v>11774</v>
      </c>
      <c r="Y1746" s="29">
        <v>45231</v>
      </c>
      <c r="Z1746" s="41" t="s">
        <v>11759</v>
      </c>
      <c r="AA1746" s="42" t="s">
        <v>1349</v>
      </c>
      <c r="AB1746" s="29" t="s">
        <v>258</v>
      </c>
      <c r="AC1746" s="29" t="s">
        <v>265</v>
      </c>
      <c r="AD1746" s="29" t="s">
        <v>265</v>
      </c>
      <c r="AE1746" s="29" t="s">
        <v>1367</v>
      </c>
      <c r="AF1746" s="29" t="s">
        <v>2409</v>
      </c>
      <c r="AG1746" s="183" t="s">
        <v>2410</v>
      </c>
      <c r="AH1746" s="29" t="s">
        <v>1356</v>
      </c>
      <c r="AI1746" s="29" t="s">
        <v>1357</v>
      </c>
      <c r="AJ1746" s="29" t="s">
        <v>258</v>
      </c>
      <c r="AK1746" s="29" t="s">
        <v>258</v>
      </c>
      <c r="AL1746" s="29" t="s">
        <v>13327</v>
      </c>
    </row>
    <row r="1747" spans="1:38" x14ac:dyDescent="0.2">
      <c r="A1747" s="35" t="s">
        <v>16</v>
      </c>
      <c r="B1747" s="36">
        <v>6284</v>
      </c>
      <c r="C1747" s="36"/>
      <c r="D1747" s="36" t="s">
        <v>1349</v>
      </c>
      <c r="E1747" s="37" t="s">
        <v>3569</v>
      </c>
      <c r="F1747" s="38" t="s">
        <v>1269</v>
      </c>
      <c r="G1747" s="38" t="s">
        <v>1271</v>
      </c>
      <c r="H1747" s="35" t="s">
        <v>1440</v>
      </c>
      <c r="I1747" s="35"/>
      <c r="J1747" s="29" t="s">
        <v>1371</v>
      </c>
      <c r="K1747" s="29" t="s">
        <v>1371</v>
      </c>
      <c r="L1747" s="29" t="s">
        <v>1384</v>
      </c>
      <c r="M1747" s="39">
        <v>80.240943345103219</v>
      </c>
      <c r="N1747" s="39">
        <v>400.93010814510615</v>
      </c>
      <c r="O1747" s="29">
        <v>44197</v>
      </c>
      <c r="P1747" s="29">
        <v>46022</v>
      </c>
      <c r="Q1747" s="40">
        <v>4.9965776999999996</v>
      </c>
      <c r="R1747" s="39">
        <v>80.142108145106093</v>
      </c>
      <c r="S1747" s="39">
        <v>80.142108145106093</v>
      </c>
      <c r="T1747" s="39">
        <v>80.142108145106093</v>
      </c>
      <c r="U1747" s="39">
        <v>80.361675564681732</v>
      </c>
      <c r="V1747" s="39">
        <v>80.142108145106093</v>
      </c>
      <c r="W1747" s="29" t="s">
        <v>265</v>
      </c>
      <c r="X1747" s="29" t="s">
        <v>11773</v>
      </c>
      <c r="Y1747" s="29">
        <v>45272</v>
      </c>
      <c r="Z1747" s="41" t="s">
        <v>11760</v>
      </c>
      <c r="AA1747" s="42" t="s">
        <v>1349</v>
      </c>
      <c r="AB1747" s="29" t="s">
        <v>258</v>
      </c>
      <c r="AC1747" s="29" t="s">
        <v>258</v>
      </c>
      <c r="AD1747" s="29" t="s">
        <v>265</v>
      </c>
      <c r="AE1747" s="29" t="s">
        <v>1353</v>
      </c>
      <c r="AF1747" s="29" t="s">
        <v>1368</v>
      </c>
      <c r="AG1747" s="183" t="s">
        <v>1369</v>
      </c>
      <c r="AH1747" s="29" t="s">
        <v>1356</v>
      </c>
      <c r="AI1747" s="29" t="s">
        <v>1357</v>
      </c>
      <c r="AJ1747" s="29" t="s">
        <v>258</v>
      </c>
      <c r="AK1747" s="29" t="s">
        <v>258</v>
      </c>
      <c r="AL1747" s="29" t="s">
        <v>13327</v>
      </c>
    </row>
    <row r="1748" spans="1:38" x14ac:dyDescent="0.2">
      <c r="A1748" s="35" t="s">
        <v>16</v>
      </c>
      <c r="B1748" s="36">
        <v>6286</v>
      </c>
      <c r="C1748" s="36"/>
      <c r="D1748" s="36" t="s">
        <v>1349</v>
      </c>
      <c r="E1748" s="37" t="s">
        <v>3570</v>
      </c>
      <c r="F1748" s="38" t="s">
        <v>1269</v>
      </c>
      <c r="G1748" s="38" t="s">
        <v>1271</v>
      </c>
      <c r="H1748" s="35" t="s">
        <v>1440</v>
      </c>
      <c r="I1748" s="35"/>
      <c r="J1748" s="29" t="s">
        <v>1528</v>
      </c>
      <c r="K1748" s="29" t="s">
        <v>1529</v>
      </c>
      <c r="L1748" s="29" t="s">
        <v>1530</v>
      </c>
      <c r="M1748" s="39">
        <v>107.4355928332043</v>
      </c>
      <c r="N1748" s="39">
        <v>196.48726899383985</v>
      </c>
      <c r="O1748" s="29">
        <v>44197</v>
      </c>
      <c r="P1748" s="29">
        <v>44865</v>
      </c>
      <c r="Q1748" s="40">
        <v>1.8288842999999999</v>
      </c>
      <c r="R1748" s="39">
        <v>107.20157426420261</v>
      </c>
      <c r="S1748" s="39">
        <v>89.285694729637243</v>
      </c>
      <c r="T1748" s="39">
        <v>0</v>
      </c>
      <c r="U1748" s="39">
        <v>0</v>
      </c>
      <c r="V1748" s="39">
        <v>0</v>
      </c>
      <c r="W1748" s="29" t="s">
        <v>1357</v>
      </c>
      <c r="X1748" s="29" t="s">
        <v>258</v>
      </c>
      <c r="Y1748" s="29" t="s">
        <v>1349</v>
      </c>
      <c r="Z1748" s="41" t="s">
        <v>1349</v>
      </c>
      <c r="AA1748" s="42" t="s">
        <v>1349</v>
      </c>
      <c r="AB1748" s="29" t="s">
        <v>258</v>
      </c>
      <c r="AC1748" s="29" t="s">
        <v>258</v>
      </c>
      <c r="AD1748" s="29" t="s">
        <v>258</v>
      </c>
      <c r="AE1748" s="29" t="s">
        <v>1353</v>
      </c>
      <c r="AF1748" s="29" t="s">
        <v>1531</v>
      </c>
      <c r="AG1748" s="183" t="s">
        <v>1532</v>
      </c>
      <c r="AH1748" s="29" t="s">
        <v>1413</v>
      </c>
      <c r="AI1748" s="29" t="s">
        <v>1357</v>
      </c>
      <c r="AJ1748" s="29" t="s">
        <v>258</v>
      </c>
      <c r="AK1748" s="29" t="s">
        <v>258</v>
      </c>
      <c r="AL1748" s="29" t="s">
        <v>13326</v>
      </c>
    </row>
    <row r="1749" spans="1:38" x14ac:dyDescent="0.2">
      <c r="A1749" s="35" t="s">
        <v>16</v>
      </c>
      <c r="B1749" s="36">
        <v>6287</v>
      </c>
      <c r="C1749" s="36"/>
      <c r="D1749" s="36" t="s">
        <v>1349</v>
      </c>
      <c r="E1749" s="37" t="s">
        <v>3571</v>
      </c>
      <c r="F1749" s="38" t="s">
        <v>1266</v>
      </c>
      <c r="G1749" s="38" t="s">
        <v>1268</v>
      </c>
      <c r="H1749" s="35" t="s">
        <v>1102</v>
      </c>
      <c r="I1749" s="35"/>
      <c r="J1749" s="29" t="s">
        <v>1371</v>
      </c>
      <c r="K1749" s="29" t="s">
        <v>1371</v>
      </c>
      <c r="L1749" s="29" t="s">
        <v>1366</v>
      </c>
      <c r="M1749" s="39">
        <v>2.6034257463989747</v>
      </c>
      <c r="N1749" s="39">
        <v>13.008219028062971</v>
      </c>
      <c r="O1749" s="29">
        <v>44197</v>
      </c>
      <c r="P1749" s="29">
        <v>46022</v>
      </c>
      <c r="Q1749" s="40">
        <v>4.9965776999999996</v>
      </c>
      <c r="R1749" s="39">
        <v>2.6002190280629707</v>
      </c>
      <c r="S1749" s="39">
        <v>2.6002190280629707</v>
      </c>
      <c r="T1749" s="39">
        <v>2.6002190280629707</v>
      </c>
      <c r="U1749" s="39">
        <v>2.6073429158110879</v>
      </c>
      <c r="V1749" s="39">
        <v>2.6002190280629707</v>
      </c>
      <c r="W1749" s="29" t="s">
        <v>265</v>
      </c>
      <c r="X1749" s="29" t="s">
        <v>11773</v>
      </c>
      <c r="Y1749" s="29">
        <v>45274</v>
      </c>
      <c r="Z1749" s="41" t="s">
        <v>11760</v>
      </c>
      <c r="AA1749" s="42" t="s">
        <v>1349</v>
      </c>
      <c r="AB1749" s="29" t="s">
        <v>258</v>
      </c>
      <c r="AC1749" s="29" t="s">
        <v>258</v>
      </c>
      <c r="AD1749" s="29" t="s">
        <v>265</v>
      </c>
      <c r="AE1749" s="29" t="s">
        <v>1367</v>
      </c>
      <c r="AF1749" s="29" t="s">
        <v>1368</v>
      </c>
      <c r="AG1749" s="183" t="s">
        <v>1369</v>
      </c>
      <c r="AH1749" s="29" t="s">
        <v>1356</v>
      </c>
      <c r="AI1749" s="29" t="s">
        <v>1357</v>
      </c>
      <c r="AJ1749" s="29" t="s">
        <v>258</v>
      </c>
      <c r="AK1749" s="29" t="s">
        <v>258</v>
      </c>
      <c r="AL1749" s="29" t="s">
        <v>13327</v>
      </c>
    </row>
    <row r="1750" spans="1:38" x14ac:dyDescent="0.2">
      <c r="A1750" s="35" t="s">
        <v>16</v>
      </c>
      <c r="B1750" s="36">
        <v>6288</v>
      </c>
      <c r="C1750" s="36"/>
      <c r="D1750" s="36" t="s">
        <v>1349</v>
      </c>
      <c r="E1750" s="37" t="s">
        <v>3572</v>
      </c>
      <c r="F1750" s="38" t="s">
        <v>1269</v>
      </c>
      <c r="G1750" s="38" t="s">
        <v>1271</v>
      </c>
      <c r="H1750" s="35" t="s">
        <v>1440</v>
      </c>
      <c r="I1750" s="35"/>
      <c r="J1750" s="29" t="s">
        <v>1371</v>
      </c>
      <c r="K1750" s="29" t="s">
        <v>1371</v>
      </c>
      <c r="L1750" s="29" t="s">
        <v>1384</v>
      </c>
      <c r="M1750" s="39">
        <v>101.76172904045124</v>
      </c>
      <c r="N1750" s="39">
        <v>508.46038603696104</v>
      </c>
      <c r="O1750" s="29">
        <v>44197</v>
      </c>
      <c r="P1750" s="29">
        <v>46022</v>
      </c>
      <c r="Q1750" s="40">
        <v>4.9965776999999996</v>
      </c>
      <c r="R1750" s="39">
        <v>101.63638603696099</v>
      </c>
      <c r="S1750" s="39">
        <v>101.63638603696099</v>
      </c>
      <c r="T1750" s="39">
        <v>101.63638603696099</v>
      </c>
      <c r="U1750" s="39">
        <v>101.91484188911704</v>
      </c>
      <c r="V1750" s="39">
        <v>101.63638603696099</v>
      </c>
      <c r="W1750" s="29" t="s">
        <v>265</v>
      </c>
      <c r="X1750" s="29" t="s">
        <v>11773</v>
      </c>
      <c r="Y1750" s="29">
        <v>45275</v>
      </c>
      <c r="Z1750" s="41" t="s">
        <v>11760</v>
      </c>
      <c r="AA1750" s="42" t="s">
        <v>1349</v>
      </c>
      <c r="AB1750" s="29" t="s">
        <v>258</v>
      </c>
      <c r="AC1750" s="29" t="s">
        <v>258</v>
      </c>
      <c r="AD1750" s="29" t="s">
        <v>265</v>
      </c>
      <c r="AE1750" s="29" t="s">
        <v>1353</v>
      </c>
      <c r="AF1750" s="29" t="s">
        <v>1368</v>
      </c>
      <c r="AG1750" s="183" t="s">
        <v>1369</v>
      </c>
      <c r="AH1750" s="29" t="s">
        <v>1356</v>
      </c>
      <c r="AI1750" s="29" t="s">
        <v>1357</v>
      </c>
      <c r="AJ1750" s="29" t="s">
        <v>258</v>
      </c>
      <c r="AK1750" s="29" t="s">
        <v>258</v>
      </c>
      <c r="AL1750" s="29" t="s">
        <v>13327</v>
      </c>
    </row>
    <row r="1751" spans="1:38" x14ac:dyDescent="0.2">
      <c r="A1751" s="35" t="s">
        <v>16</v>
      </c>
      <c r="B1751" s="36">
        <v>6290</v>
      </c>
      <c r="C1751" s="36"/>
      <c r="D1751" s="36" t="s">
        <v>1349</v>
      </c>
      <c r="E1751" s="37" t="s">
        <v>3573</v>
      </c>
      <c r="F1751" s="38" t="s">
        <v>1269</v>
      </c>
      <c r="G1751" s="38" t="s">
        <v>1271</v>
      </c>
      <c r="H1751" s="35" t="s">
        <v>1440</v>
      </c>
      <c r="I1751" s="35"/>
      <c r="J1751" s="29" t="s">
        <v>1371</v>
      </c>
      <c r="K1751" s="29" t="s">
        <v>1371</v>
      </c>
      <c r="L1751" s="29" t="s">
        <v>1384</v>
      </c>
      <c r="M1751" s="39">
        <v>72.506707749536702</v>
      </c>
      <c r="N1751" s="39">
        <v>362.28539904175221</v>
      </c>
      <c r="O1751" s="29">
        <v>44197</v>
      </c>
      <c r="P1751" s="29">
        <v>46022</v>
      </c>
      <c r="Q1751" s="40">
        <v>4.9965776999999996</v>
      </c>
      <c r="R1751" s="39">
        <v>72.417399041752219</v>
      </c>
      <c r="S1751" s="39">
        <v>72.417399041752219</v>
      </c>
      <c r="T1751" s="39">
        <v>72.417399041752219</v>
      </c>
      <c r="U1751" s="39">
        <v>72.615802874743324</v>
      </c>
      <c r="V1751" s="39">
        <v>72.417399041752219</v>
      </c>
      <c r="W1751" s="29" t="s">
        <v>265</v>
      </c>
      <c r="X1751" s="29" t="s">
        <v>11773</v>
      </c>
      <c r="Y1751" s="29">
        <v>45279</v>
      </c>
      <c r="Z1751" s="41" t="s">
        <v>11760</v>
      </c>
      <c r="AA1751" s="42" t="s">
        <v>1349</v>
      </c>
      <c r="AB1751" s="29" t="s">
        <v>258</v>
      </c>
      <c r="AC1751" s="29" t="s">
        <v>258</v>
      </c>
      <c r="AD1751" s="29" t="s">
        <v>265</v>
      </c>
      <c r="AE1751" s="29" t="s">
        <v>1353</v>
      </c>
      <c r="AF1751" s="29" t="s">
        <v>1368</v>
      </c>
      <c r="AG1751" s="183" t="s">
        <v>1369</v>
      </c>
      <c r="AH1751" s="29" t="s">
        <v>1356</v>
      </c>
      <c r="AI1751" s="29" t="s">
        <v>1357</v>
      </c>
      <c r="AJ1751" s="29" t="s">
        <v>258</v>
      </c>
      <c r="AK1751" s="29" t="s">
        <v>258</v>
      </c>
      <c r="AL1751" s="29" t="s">
        <v>13327</v>
      </c>
    </row>
    <row r="1752" spans="1:38" x14ac:dyDescent="0.2">
      <c r="A1752" s="35" t="s">
        <v>16</v>
      </c>
      <c r="B1752" s="36">
        <v>6291</v>
      </c>
      <c r="C1752" s="36"/>
      <c r="D1752" s="36" t="s">
        <v>1349</v>
      </c>
      <c r="E1752" s="37" t="s">
        <v>3574</v>
      </c>
      <c r="F1752" s="38" t="s">
        <v>1269</v>
      </c>
      <c r="G1752" s="38" t="s">
        <v>1271</v>
      </c>
      <c r="H1752" s="35" t="s">
        <v>1440</v>
      </c>
      <c r="I1752" s="35"/>
      <c r="J1752" s="29" t="s">
        <v>1371</v>
      </c>
      <c r="K1752" s="29" t="s">
        <v>1371</v>
      </c>
      <c r="L1752" s="29" t="s">
        <v>1384</v>
      </c>
      <c r="M1752" s="39">
        <v>58.753175731857873</v>
      </c>
      <c r="N1752" s="39">
        <v>293.56480766598219</v>
      </c>
      <c r="O1752" s="29">
        <v>44197</v>
      </c>
      <c r="P1752" s="29">
        <v>46022</v>
      </c>
      <c r="Q1752" s="40">
        <v>4.9965776999999996</v>
      </c>
      <c r="R1752" s="39">
        <v>58.680807665982201</v>
      </c>
      <c r="S1752" s="39">
        <v>58.680807665982201</v>
      </c>
      <c r="T1752" s="39">
        <v>58.680807665982201</v>
      </c>
      <c r="U1752" s="39">
        <v>58.841577002053384</v>
      </c>
      <c r="V1752" s="39">
        <v>58.680807665982201</v>
      </c>
      <c r="W1752" s="29" t="s">
        <v>265</v>
      </c>
      <c r="X1752" s="29" t="s">
        <v>11773</v>
      </c>
      <c r="Y1752" s="29">
        <v>45275</v>
      </c>
      <c r="Z1752" s="41" t="s">
        <v>11760</v>
      </c>
      <c r="AA1752" s="42" t="s">
        <v>1349</v>
      </c>
      <c r="AB1752" s="29" t="s">
        <v>258</v>
      </c>
      <c r="AC1752" s="29" t="s">
        <v>258</v>
      </c>
      <c r="AD1752" s="29" t="s">
        <v>265</v>
      </c>
      <c r="AE1752" s="29" t="s">
        <v>1353</v>
      </c>
      <c r="AF1752" s="29" t="s">
        <v>1368</v>
      </c>
      <c r="AG1752" s="183" t="s">
        <v>1369</v>
      </c>
      <c r="AH1752" s="29" t="s">
        <v>1356</v>
      </c>
      <c r="AI1752" s="29" t="s">
        <v>1357</v>
      </c>
      <c r="AJ1752" s="29" t="s">
        <v>258</v>
      </c>
      <c r="AK1752" s="29" t="s">
        <v>258</v>
      </c>
      <c r="AL1752" s="29" t="s">
        <v>13327</v>
      </c>
    </row>
    <row r="1753" spans="1:38" x14ac:dyDescent="0.2">
      <c r="A1753" s="35" t="s">
        <v>16</v>
      </c>
      <c r="B1753" s="36">
        <v>6297</v>
      </c>
      <c r="C1753" s="36"/>
      <c r="D1753" s="36" t="s">
        <v>1349</v>
      </c>
      <c r="E1753" s="37" t="s">
        <v>3575</v>
      </c>
      <c r="F1753" s="38" t="s">
        <v>1269</v>
      </c>
      <c r="G1753" s="38" t="s">
        <v>1271</v>
      </c>
      <c r="H1753" s="35" t="s">
        <v>1440</v>
      </c>
      <c r="I1753" s="35"/>
      <c r="J1753" s="29" t="s">
        <v>274</v>
      </c>
      <c r="K1753" s="29" t="s">
        <v>1583</v>
      </c>
      <c r="L1753" s="29" t="s">
        <v>1838</v>
      </c>
      <c r="M1753" s="39">
        <v>50.430362592563242</v>
      </c>
      <c r="N1753" s="39">
        <v>75.248591375770019</v>
      </c>
      <c r="O1753" s="29">
        <v>44197</v>
      </c>
      <c r="P1753" s="29">
        <v>44742</v>
      </c>
      <c r="Q1753" s="40">
        <v>1.4921287000000001</v>
      </c>
      <c r="R1753" s="39">
        <v>50.30354551676934</v>
      </c>
      <c r="S1753" s="39">
        <v>24.945045859000686</v>
      </c>
      <c r="T1753" s="39">
        <v>0</v>
      </c>
      <c r="U1753" s="39">
        <v>0</v>
      </c>
      <c r="V1753" s="39">
        <v>0</v>
      </c>
      <c r="W1753" s="29" t="s">
        <v>1357</v>
      </c>
      <c r="X1753" s="29" t="s">
        <v>258</v>
      </c>
      <c r="Y1753" s="29" t="s">
        <v>1349</v>
      </c>
      <c r="Z1753" s="41" t="s">
        <v>1349</v>
      </c>
      <c r="AA1753" s="42" t="s">
        <v>1349</v>
      </c>
      <c r="AB1753" s="29" t="s">
        <v>258</v>
      </c>
      <c r="AC1753" s="29" t="s">
        <v>258</v>
      </c>
      <c r="AD1753" s="29" t="s">
        <v>265</v>
      </c>
      <c r="AE1753" s="29" t="s">
        <v>1367</v>
      </c>
      <c r="AF1753" s="29" t="s">
        <v>1378</v>
      </c>
      <c r="AG1753" s="183" t="s">
        <v>1379</v>
      </c>
      <c r="AH1753" s="29" t="s">
        <v>1413</v>
      </c>
      <c r="AI1753" s="29" t="s">
        <v>1357</v>
      </c>
      <c r="AJ1753" s="29" t="s">
        <v>258</v>
      </c>
      <c r="AK1753" s="29" t="s">
        <v>258</v>
      </c>
      <c r="AL1753" s="29" t="s">
        <v>13326</v>
      </c>
    </row>
    <row r="1754" spans="1:38" x14ac:dyDescent="0.2">
      <c r="A1754" s="35" t="s">
        <v>16</v>
      </c>
      <c r="B1754" s="36">
        <v>6301</v>
      </c>
      <c r="C1754" s="36"/>
      <c r="D1754" s="36" t="s">
        <v>1349</v>
      </c>
      <c r="E1754" s="37" t="s">
        <v>3576</v>
      </c>
      <c r="F1754" s="38" t="s">
        <v>1266</v>
      </c>
      <c r="G1754" s="38" t="s">
        <v>1268</v>
      </c>
      <c r="H1754" s="35" t="s">
        <v>1133</v>
      </c>
      <c r="I1754" s="35"/>
      <c r="J1754" s="29" t="s">
        <v>1466</v>
      </c>
      <c r="K1754" s="29" t="s">
        <v>1466</v>
      </c>
      <c r="L1754" s="29" t="s">
        <v>3577</v>
      </c>
      <c r="M1754" s="39">
        <v>51.223051916562454</v>
      </c>
      <c r="N1754" s="39">
        <v>255.9399589322382</v>
      </c>
      <c r="O1754" s="29">
        <v>44197</v>
      </c>
      <c r="P1754" s="29">
        <v>46022</v>
      </c>
      <c r="Q1754" s="40">
        <v>4.9965776999999996</v>
      </c>
      <c r="R1754" s="39">
        <v>51.15995893223819</v>
      </c>
      <c r="S1754" s="39">
        <v>51.15995893223819</v>
      </c>
      <c r="T1754" s="39">
        <v>51.15995893223819</v>
      </c>
      <c r="U1754" s="39">
        <v>51.300123203285423</v>
      </c>
      <c r="V1754" s="39">
        <v>51.15995893223819</v>
      </c>
      <c r="W1754" s="29" t="s">
        <v>1357</v>
      </c>
      <c r="X1754" s="29" t="s">
        <v>258</v>
      </c>
      <c r="Y1754" s="29" t="s">
        <v>1349</v>
      </c>
      <c r="Z1754" s="41" t="s">
        <v>1349</v>
      </c>
      <c r="AA1754" s="42" t="s">
        <v>1349</v>
      </c>
      <c r="AB1754" s="29" t="s">
        <v>258</v>
      </c>
      <c r="AC1754" s="29" t="s">
        <v>258</v>
      </c>
      <c r="AD1754" s="29" t="s">
        <v>258</v>
      </c>
      <c r="AE1754" s="29" t="s">
        <v>1353</v>
      </c>
      <c r="AF1754" s="29" t="s">
        <v>1468</v>
      </c>
      <c r="AG1754" s="183" t="s">
        <v>1469</v>
      </c>
      <c r="AH1754" s="29" t="s">
        <v>1356</v>
      </c>
      <c r="AI1754" s="29" t="s">
        <v>1357</v>
      </c>
      <c r="AJ1754" s="29" t="s">
        <v>258</v>
      </c>
      <c r="AK1754" s="29" t="s">
        <v>258</v>
      </c>
      <c r="AL1754" s="29" t="s">
        <v>13326</v>
      </c>
    </row>
    <row r="1755" spans="1:38" x14ac:dyDescent="0.2">
      <c r="A1755" s="35" t="s">
        <v>16</v>
      </c>
      <c r="B1755" s="36">
        <v>6303</v>
      </c>
      <c r="C1755" s="36"/>
      <c r="D1755" s="36" t="s">
        <v>1349</v>
      </c>
      <c r="E1755" s="37" t="s">
        <v>3578</v>
      </c>
      <c r="F1755" s="38" t="s">
        <v>1269</v>
      </c>
      <c r="G1755" s="38" t="s">
        <v>1271</v>
      </c>
      <c r="H1755" s="35" t="s">
        <v>11597</v>
      </c>
      <c r="I1755" s="35"/>
      <c r="J1755" s="29" t="s">
        <v>274</v>
      </c>
      <c r="K1755" s="29" t="s">
        <v>1446</v>
      </c>
      <c r="L1755" s="29" t="s">
        <v>1366</v>
      </c>
      <c r="M1755" s="39">
        <v>1.6654609554985391</v>
      </c>
      <c r="N1755" s="39">
        <v>5.1935934291581107</v>
      </c>
      <c r="O1755" s="29">
        <v>44197</v>
      </c>
      <c r="P1755" s="29">
        <v>45336</v>
      </c>
      <c r="Q1755" s="40">
        <v>3.1184120000000002</v>
      </c>
      <c r="R1755" s="39">
        <v>1.662861054072553</v>
      </c>
      <c r="S1755" s="39">
        <v>1.662861054072553</v>
      </c>
      <c r="T1755" s="39">
        <v>1.662861054072553</v>
      </c>
      <c r="U1755" s="39">
        <v>0.20501026694045171</v>
      </c>
      <c r="V1755" s="39">
        <v>0</v>
      </c>
      <c r="W1755" s="29" t="s">
        <v>1357</v>
      </c>
      <c r="X1755" s="29" t="s">
        <v>258</v>
      </c>
      <c r="Y1755" s="29" t="s">
        <v>1349</v>
      </c>
      <c r="Z1755" s="41" t="s">
        <v>1349</v>
      </c>
      <c r="AA1755" s="42" t="s">
        <v>1349</v>
      </c>
      <c r="AB1755" s="29" t="s">
        <v>258</v>
      </c>
      <c r="AC1755" s="29" t="s">
        <v>258</v>
      </c>
      <c r="AD1755" s="29" t="s">
        <v>265</v>
      </c>
      <c r="AE1755" s="29" t="s">
        <v>1367</v>
      </c>
      <c r="AF1755" s="29" t="s">
        <v>1368</v>
      </c>
      <c r="AG1755" s="183" t="s">
        <v>1369</v>
      </c>
      <c r="AH1755" s="29" t="s">
        <v>1413</v>
      </c>
      <c r="AI1755" s="29" t="s">
        <v>1357</v>
      </c>
      <c r="AJ1755" s="29" t="s">
        <v>258</v>
      </c>
      <c r="AK1755" s="29" t="s">
        <v>258</v>
      </c>
      <c r="AL1755" s="29" t="s">
        <v>13326</v>
      </c>
    </row>
    <row r="1756" spans="1:38" x14ac:dyDescent="0.2">
      <c r="A1756" s="35" t="s">
        <v>16</v>
      </c>
      <c r="B1756" s="36">
        <v>6305</v>
      </c>
      <c r="C1756" s="36"/>
      <c r="D1756" s="36" t="s">
        <v>1349</v>
      </c>
      <c r="E1756" s="37" t="s">
        <v>3579</v>
      </c>
      <c r="F1756" s="38" t="s">
        <v>1269</v>
      </c>
      <c r="G1756" s="38" t="s">
        <v>1445</v>
      </c>
      <c r="H1756" s="35" t="s">
        <v>357</v>
      </c>
      <c r="I1756" s="35"/>
      <c r="J1756" s="29" t="s">
        <v>1420</v>
      </c>
      <c r="K1756" s="29" t="s">
        <v>1421</v>
      </c>
      <c r="L1756" s="29" t="s">
        <v>1384</v>
      </c>
      <c r="M1756" s="39">
        <v>1107.18470457134</v>
      </c>
      <c r="N1756" s="39">
        <v>2209.8224229979464</v>
      </c>
      <c r="O1756" s="29">
        <v>44197</v>
      </c>
      <c r="P1756" s="29">
        <v>44926</v>
      </c>
      <c r="Q1756" s="40">
        <v>1.9958932</v>
      </c>
      <c r="R1756" s="39">
        <v>1104.9112114989732</v>
      </c>
      <c r="S1756" s="39">
        <v>1104.9112114989732</v>
      </c>
      <c r="T1756" s="39">
        <v>0</v>
      </c>
      <c r="U1756" s="39">
        <v>0</v>
      </c>
      <c r="V1756" s="39">
        <v>0</v>
      </c>
      <c r="W1756" s="29" t="s">
        <v>1357</v>
      </c>
      <c r="X1756" s="29" t="s">
        <v>258</v>
      </c>
      <c r="Y1756" s="29" t="s">
        <v>1349</v>
      </c>
      <c r="Z1756" s="41" t="s">
        <v>1349</v>
      </c>
      <c r="AA1756" s="42" t="s">
        <v>1349</v>
      </c>
      <c r="AB1756" s="29" t="s">
        <v>258</v>
      </c>
      <c r="AC1756" s="29" t="s">
        <v>258</v>
      </c>
      <c r="AD1756" s="29" t="s">
        <v>265</v>
      </c>
      <c r="AE1756" s="29" t="s">
        <v>1353</v>
      </c>
      <c r="AF1756" s="29" t="s">
        <v>1368</v>
      </c>
      <c r="AG1756" s="183" t="s">
        <v>1369</v>
      </c>
      <c r="AH1756" s="29" t="s">
        <v>1356</v>
      </c>
      <c r="AI1756" s="29" t="s">
        <v>1357</v>
      </c>
      <c r="AJ1756" s="29" t="s">
        <v>258</v>
      </c>
      <c r="AK1756" s="29" t="s">
        <v>258</v>
      </c>
      <c r="AL1756" s="29" t="s">
        <v>13326</v>
      </c>
    </row>
    <row r="1757" spans="1:38" x14ac:dyDescent="0.2">
      <c r="A1757" s="35" t="s">
        <v>16</v>
      </c>
      <c r="B1757" s="36">
        <v>6306</v>
      </c>
      <c r="C1757" s="36"/>
      <c r="D1757" s="36" t="s">
        <v>1349</v>
      </c>
      <c r="E1757" s="37" t="s">
        <v>3580</v>
      </c>
      <c r="F1757" s="38" t="s">
        <v>1275</v>
      </c>
      <c r="G1757" s="38" t="s">
        <v>1893</v>
      </c>
      <c r="H1757" s="35" t="s">
        <v>3581</v>
      </c>
      <c r="I1757" s="35"/>
      <c r="J1757" s="29" t="s">
        <v>1387</v>
      </c>
      <c r="K1757" s="29" t="s">
        <v>1457</v>
      </c>
      <c r="L1757" s="29" t="s">
        <v>1545</v>
      </c>
      <c r="M1757" s="39">
        <v>114.92949195947917</v>
      </c>
      <c r="N1757" s="39">
        <v>171.48959342915811</v>
      </c>
      <c r="O1757" s="29">
        <v>44197</v>
      </c>
      <c r="P1757" s="29">
        <v>44742</v>
      </c>
      <c r="Q1757" s="40">
        <v>1.4921287000000001</v>
      </c>
      <c r="R1757" s="39">
        <v>114.64047912388774</v>
      </c>
      <c r="S1757" s="39">
        <v>56.849114305270362</v>
      </c>
      <c r="T1757" s="39">
        <v>0</v>
      </c>
      <c r="U1757" s="39">
        <v>0</v>
      </c>
      <c r="V1757" s="39">
        <v>0</v>
      </c>
      <c r="W1757" s="29" t="s">
        <v>1357</v>
      </c>
      <c r="X1757" s="29" t="s">
        <v>258</v>
      </c>
      <c r="Y1757" s="29" t="s">
        <v>1349</v>
      </c>
      <c r="Z1757" s="41" t="s">
        <v>1349</v>
      </c>
      <c r="AA1757" s="42" t="s">
        <v>1349</v>
      </c>
      <c r="AB1757" s="29" t="s">
        <v>258</v>
      </c>
      <c r="AC1757" s="29" t="s">
        <v>258</v>
      </c>
      <c r="AD1757" s="29" t="s">
        <v>258</v>
      </c>
      <c r="AE1757" s="29" t="s">
        <v>1353</v>
      </c>
      <c r="AF1757" s="29" t="s">
        <v>1390</v>
      </c>
      <c r="AG1757" s="183" t="s">
        <v>1391</v>
      </c>
      <c r="AH1757" s="29" t="s">
        <v>1413</v>
      </c>
      <c r="AI1757" s="29" t="s">
        <v>1357</v>
      </c>
      <c r="AJ1757" s="29" t="s">
        <v>258</v>
      </c>
      <c r="AK1757" s="29" t="s">
        <v>258</v>
      </c>
      <c r="AL1757" s="29" t="s">
        <v>13326</v>
      </c>
    </row>
    <row r="1758" spans="1:38" x14ac:dyDescent="0.2">
      <c r="A1758" s="35" t="s">
        <v>16</v>
      </c>
      <c r="B1758" s="36">
        <v>6307</v>
      </c>
      <c r="C1758" s="36"/>
      <c r="D1758" s="36" t="s">
        <v>1349</v>
      </c>
      <c r="E1758" s="37" t="s">
        <v>3582</v>
      </c>
      <c r="F1758" s="38" t="s">
        <v>1269</v>
      </c>
      <c r="G1758" s="38" t="s">
        <v>1445</v>
      </c>
      <c r="H1758" s="35" t="s">
        <v>357</v>
      </c>
      <c r="I1758" s="35"/>
      <c r="J1758" s="29" t="s">
        <v>1420</v>
      </c>
      <c r="K1758" s="29" t="s">
        <v>1421</v>
      </c>
      <c r="L1758" s="29" t="s">
        <v>1384</v>
      </c>
      <c r="M1758" s="39">
        <v>995.02002690875054</v>
      </c>
      <c r="N1758" s="39">
        <v>1699.9110198494182</v>
      </c>
      <c r="O1758" s="29">
        <v>44197</v>
      </c>
      <c r="P1758" s="29">
        <v>44821</v>
      </c>
      <c r="Q1758" s="40">
        <v>1.7084189000000001</v>
      </c>
      <c r="R1758" s="39">
        <v>992.74803559206021</v>
      </c>
      <c r="S1758" s="39">
        <v>707.16298425735795</v>
      </c>
      <c r="T1758" s="39">
        <v>0</v>
      </c>
      <c r="U1758" s="39">
        <v>0</v>
      </c>
      <c r="V1758" s="39">
        <v>0</v>
      </c>
      <c r="W1758" s="29" t="s">
        <v>1357</v>
      </c>
      <c r="X1758" s="29" t="s">
        <v>258</v>
      </c>
      <c r="Y1758" s="29" t="s">
        <v>1349</v>
      </c>
      <c r="Z1758" s="41" t="s">
        <v>1349</v>
      </c>
      <c r="AA1758" s="42" t="s">
        <v>1349</v>
      </c>
      <c r="AB1758" s="29" t="s">
        <v>258</v>
      </c>
      <c r="AC1758" s="29" t="s">
        <v>258</v>
      </c>
      <c r="AD1758" s="29" t="s">
        <v>265</v>
      </c>
      <c r="AE1758" s="29" t="s">
        <v>1353</v>
      </c>
      <c r="AF1758" s="29" t="s">
        <v>1368</v>
      </c>
      <c r="AG1758" s="183" t="s">
        <v>1369</v>
      </c>
      <c r="AH1758" s="29" t="s">
        <v>1356</v>
      </c>
      <c r="AI1758" s="29" t="s">
        <v>1357</v>
      </c>
      <c r="AJ1758" s="29" t="s">
        <v>258</v>
      </c>
      <c r="AK1758" s="29" t="s">
        <v>258</v>
      </c>
      <c r="AL1758" s="29" t="s">
        <v>13326</v>
      </c>
    </row>
    <row r="1759" spans="1:38" x14ac:dyDescent="0.2">
      <c r="A1759" s="35" t="s">
        <v>16</v>
      </c>
      <c r="B1759" s="36">
        <v>6315</v>
      </c>
      <c r="C1759" s="36"/>
      <c r="D1759" s="36" t="s">
        <v>1349</v>
      </c>
      <c r="E1759" s="37" t="s">
        <v>3583</v>
      </c>
      <c r="F1759" s="38" t="s">
        <v>1269</v>
      </c>
      <c r="G1759" s="38" t="s">
        <v>1273</v>
      </c>
      <c r="H1759" s="35" t="s">
        <v>1393</v>
      </c>
      <c r="I1759" s="35"/>
      <c r="J1759" s="29" t="s">
        <v>1405</v>
      </c>
      <c r="K1759" s="29" t="s">
        <v>1416</v>
      </c>
      <c r="L1759" s="29" t="s">
        <v>1394</v>
      </c>
      <c r="M1759" s="39">
        <v>45.561610239873666</v>
      </c>
      <c r="N1759" s="39">
        <v>85.198028747433256</v>
      </c>
      <c r="O1759" s="29">
        <v>44197</v>
      </c>
      <c r="P1759" s="29">
        <v>44880</v>
      </c>
      <c r="Q1759" s="40">
        <v>1.8699520999999999</v>
      </c>
      <c r="R1759" s="39">
        <v>45.463860369609854</v>
      </c>
      <c r="S1759" s="39">
        <v>39.734168377823408</v>
      </c>
      <c r="T1759" s="39">
        <v>0</v>
      </c>
      <c r="U1759" s="39">
        <v>0</v>
      </c>
      <c r="V1759" s="39">
        <v>0</v>
      </c>
      <c r="W1759" s="29" t="s">
        <v>265</v>
      </c>
      <c r="X1759" s="29" t="s">
        <v>11774</v>
      </c>
      <c r="Y1759" s="29">
        <v>45211</v>
      </c>
      <c r="Z1759" s="41" t="s">
        <v>11758</v>
      </c>
      <c r="AA1759" s="42" t="s">
        <v>1349</v>
      </c>
      <c r="AB1759" s="29" t="s">
        <v>258</v>
      </c>
      <c r="AC1759" s="29" t="s">
        <v>258</v>
      </c>
      <c r="AD1759" s="29" t="s">
        <v>265</v>
      </c>
      <c r="AE1759" s="29" t="s">
        <v>1367</v>
      </c>
      <c r="AF1759" s="29" t="s">
        <v>1368</v>
      </c>
      <c r="AG1759" s="183" t="s">
        <v>1369</v>
      </c>
      <c r="AH1759" s="29" t="s">
        <v>1413</v>
      </c>
      <c r="AI1759" s="29" t="s">
        <v>1357</v>
      </c>
      <c r="AJ1759" s="29" t="s">
        <v>258</v>
      </c>
      <c r="AK1759" s="29" t="s">
        <v>258</v>
      </c>
      <c r="AL1759" s="29" t="s">
        <v>13327</v>
      </c>
    </row>
    <row r="1760" spans="1:38" x14ac:dyDescent="0.2">
      <c r="A1760" s="35" t="s">
        <v>16</v>
      </c>
      <c r="B1760" s="36">
        <v>6317</v>
      </c>
      <c r="C1760" s="36"/>
      <c r="D1760" s="36" t="s">
        <v>1349</v>
      </c>
      <c r="E1760" s="37" t="s">
        <v>3584</v>
      </c>
      <c r="F1760" s="38" t="s">
        <v>1269</v>
      </c>
      <c r="G1760" s="38" t="s">
        <v>1273</v>
      </c>
      <c r="H1760" s="35" t="s">
        <v>1393</v>
      </c>
      <c r="I1760" s="35"/>
      <c r="J1760" s="29" t="s">
        <v>281</v>
      </c>
      <c r="K1760" s="29" t="s">
        <v>282</v>
      </c>
      <c r="L1760" s="29" t="s">
        <v>1366</v>
      </c>
      <c r="M1760" s="39">
        <v>8.132791855296551</v>
      </c>
      <c r="N1760" s="39">
        <v>11.444914442162904</v>
      </c>
      <c r="O1760" s="29">
        <v>44197</v>
      </c>
      <c r="P1760" s="29">
        <v>44711</v>
      </c>
      <c r="Q1760" s="40">
        <v>1.4072553000000001</v>
      </c>
      <c r="R1760" s="39">
        <v>8.1114442162902129</v>
      </c>
      <c r="S1760" s="39">
        <v>3.33347022587269</v>
      </c>
      <c r="T1760" s="39">
        <v>0</v>
      </c>
      <c r="U1760" s="39">
        <v>0</v>
      </c>
      <c r="V1760" s="39">
        <v>0</v>
      </c>
      <c r="W1760" s="29" t="s">
        <v>1357</v>
      </c>
      <c r="X1760" s="29" t="s">
        <v>258</v>
      </c>
      <c r="Y1760" s="29" t="s">
        <v>1349</v>
      </c>
      <c r="Z1760" s="41" t="s">
        <v>1349</v>
      </c>
      <c r="AA1760" s="42" t="s">
        <v>1349</v>
      </c>
      <c r="AB1760" s="29" t="s">
        <v>258</v>
      </c>
      <c r="AC1760" s="29" t="s">
        <v>258</v>
      </c>
      <c r="AD1760" s="29" t="s">
        <v>265</v>
      </c>
      <c r="AE1760" s="29" t="s">
        <v>1367</v>
      </c>
      <c r="AF1760" s="29" t="s">
        <v>1368</v>
      </c>
      <c r="AG1760" s="183" t="s">
        <v>1369</v>
      </c>
      <c r="AH1760" s="29" t="s">
        <v>1413</v>
      </c>
      <c r="AI1760" s="29" t="s">
        <v>1357</v>
      </c>
      <c r="AJ1760" s="29" t="s">
        <v>258</v>
      </c>
      <c r="AK1760" s="29" t="s">
        <v>258</v>
      </c>
      <c r="AL1760" s="29" t="s">
        <v>13326</v>
      </c>
    </row>
    <row r="1761" spans="1:38" x14ac:dyDescent="0.2">
      <c r="A1761" s="35" t="s">
        <v>16</v>
      </c>
      <c r="B1761" s="36">
        <v>6318</v>
      </c>
      <c r="C1761" s="36"/>
      <c r="D1761" s="36" t="s">
        <v>1349</v>
      </c>
      <c r="E1761" s="37" t="s">
        <v>3585</v>
      </c>
      <c r="F1761" s="38" t="s">
        <v>1269</v>
      </c>
      <c r="G1761" s="38" t="s">
        <v>1273</v>
      </c>
      <c r="H1761" s="35" t="s">
        <v>1393</v>
      </c>
      <c r="I1761" s="35"/>
      <c r="J1761" s="29" t="s">
        <v>484</v>
      </c>
      <c r="K1761" s="29" t="s">
        <v>1365</v>
      </c>
      <c r="L1761" s="29" t="s">
        <v>1384</v>
      </c>
      <c r="M1761" s="39">
        <v>343.74716581926452</v>
      </c>
      <c r="N1761" s="39">
        <v>484.68116632443537</v>
      </c>
      <c r="O1761" s="29">
        <v>44197</v>
      </c>
      <c r="P1761" s="29">
        <v>44712</v>
      </c>
      <c r="Q1761" s="40">
        <v>1.4099931999999999</v>
      </c>
      <c r="R1761" s="39">
        <v>342.84617385352499</v>
      </c>
      <c r="S1761" s="39">
        <v>141.83499247091035</v>
      </c>
      <c r="T1761" s="39">
        <v>0</v>
      </c>
      <c r="U1761" s="39">
        <v>0</v>
      </c>
      <c r="V1761" s="39">
        <v>0</v>
      </c>
      <c r="W1761" s="29" t="s">
        <v>1357</v>
      </c>
      <c r="X1761" s="29" t="s">
        <v>258</v>
      </c>
      <c r="Y1761" s="29" t="s">
        <v>1349</v>
      </c>
      <c r="Z1761" s="41" t="s">
        <v>1349</v>
      </c>
      <c r="AA1761" s="42" t="s">
        <v>1349</v>
      </c>
      <c r="AB1761" s="29" t="s">
        <v>258</v>
      </c>
      <c r="AC1761" s="29" t="s">
        <v>258</v>
      </c>
      <c r="AD1761" s="29" t="s">
        <v>265</v>
      </c>
      <c r="AE1761" s="29" t="s">
        <v>1353</v>
      </c>
      <c r="AF1761" s="29" t="s">
        <v>1368</v>
      </c>
      <c r="AG1761" s="183" t="s">
        <v>1369</v>
      </c>
      <c r="AH1761" s="29" t="s">
        <v>1413</v>
      </c>
      <c r="AI1761" s="29" t="s">
        <v>1357</v>
      </c>
      <c r="AJ1761" s="29" t="s">
        <v>258</v>
      </c>
      <c r="AK1761" s="29" t="s">
        <v>258</v>
      </c>
      <c r="AL1761" s="29" t="s">
        <v>13326</v>
      </c>
    </row>
    <row r="1762" spans="1:38" x14ac:dyDescent="0.2">
      <c r="A1762" s="35" t="s">
        <v>16</v>
      </c>
      <c r="B1762" s="36">
        <v>6319</v>
      </c>
      <c r="C1762" s="36"/>
      <c r="D1762" s="36" t="s">
        <v>1349</v>
      </c>
      <c r="E1762" s="37" t="s">
        <v>3586</v>
      </c>
      <c r="F1762" s="38" t="s">
        <v>1269</v>
      </c>
      <c r="G1762" s="38" t="s">
        <v>1271</v>
      </c>
      <c r="H1762" s="35" t="s">
        <v>1440</v>
      </c>
      <c r="I1762" s="35"/>
      <c r="J1762" s="29" t="s">
        <v>1371</v>
      </c>
      <c r="K1762" s="29" t="s">
        <v>1371</v>
      </c>
      <c r="L1762" s="29" t="s">
        <v>1384</v>
      </c>
      <c r="M1762" s="39">
        <v>94.826931250946515</v>
      </c>
      <c r="N1762" s="39">
        <v>473.81013004791242</v>
      </c>
      <c r="O1762" s="29">
        <v>44197</v>
      </c>
      <c r="P1762" s="29">
        <v>46022</v>
      </c>
      <c r="Q1762" s="40">
        <v>4.9965776999999996</v>
      </c>
      <c r="R1762" s="39">
        <v>94.710130047912401</v>
      </c>
      <c r="S1762" s="39">
        <v>94.710130047912401</v>
      </c>
      <c r="T1762" s="39">
        <v>94.710130047912401</v>
      </c>
      <c r="U1762" s="39">
        <v>94.969609856262835</v>
      </c>
      <c r="V1762" s="39">
        <v>94.710130047912401</v>
      </c>
      <c r="W1762" s="29" t="s">
        <v>265</v>
      </c>
      <c r="X1762" s="29" t="s">
        <v>11773</v>
      </c>
      <c r="Y1762" s="29">
        <v>45275</v>
      </c>
      <c r="Z1762" s="41" t="s">
        <v>11760</v>
      </c>
      <c r="AA1762" s="42" t="s">
        <v>1349</v>
      </c>
      <c r="AB1762" s="29" t="s">
        <v>258</v>
      </c>
      <c r="AC1762" s="29" t="s">
        <v>258</v>
      </c>
      <c r="AD1762" s="29" t="s">
        <v>265</v>
      </c>
      <c r="AE1762" s="29" t="s">
        <v>1353</v>
      </c>
      <c r="AF1762" s="29" t="s">
        <v>1368</v>
      </c>
      <c r="AG1762" s="183" t="s">
        <v>1369</v>
      </c>
      <c r="AH1762" s="29" t="s">
        <v>1356</v>
      </c>
      <c r="AI1762" s="29" t="s">
        <v>1357</v>
      </c>
      <c r="AJ1762" s="29" t="s">
        <v>258</v>
      </c>
      <c r="AK1762" s="29" t="s">
        <v>258</v>
      </c>
      <c r="AL1762" s="29" t="s">
        <v>13327</v>
      </c>
    </row>
    <row r="1763" spans="1:38" x14ac:dyDescent="0.2">
      <c r="A1763" s="35" t="s">
        <v>16</v>
      </c>
      <c r="B1763" s="36">
        <v>6327</v>
      </c>
      <c r="C1763" s="36"/>
      <c r="D1763" s="36" t="s">
        <v>1349</v>
      </c>
      <c r="E1763" s="37" t="s">
        <v>3587</v>
      </c>
      <c r="F1763" s="38" t="s">
        <v>1269</v>
      </c>
      <c r="G1763" s="38" t="s">
        <v>1271</v>
      </c>
      <c r="H1763" s="35" t="s">
        <v>1440</v>
      </c>
      <c r="I1763" s="35"/>
      <c r="J1763" s="29" t="s">
        <v>1371</v>
      </c>
      <c r="K1763" s="29" t="s">
        <v>1371</v>
      </c>
      <c r="L1763" s="29" t="s">
        <v>1384</v>
      </c>
      <c r="M1763" s="39">
        <v>85.591873741621939</v>
      </c>
      <c r="N1763" s="39">
        <v>427.6664476386037</v>
      </c>
      <c r="O1763" s="29">
        <v>44197</v>
      </c>
      <c r="P1763" s="29">
        <v>46022</v>
      </c>
      <c r="Q1763" s="40">
        <v>4.9965776999999996</v>
      </c>
      <c r="R1763" s="39">
        <v>85.486447638603693</v>
      </c>
      <c r="S1763" s="39">
        <v>85.486447638603693</v>
      </c>
      <c r="T1763" s="39">
        <v>85.486447638603693</v>
      </c>
      <c r="U1763" s="39">
        <v>85.720657084188915</v>
      </c>
      <c r="V1763" s="39">
        <v>85.486447638603693</v>
      </c>
      <c r="W1763" s="29" t="s">
        <v>265</v>
      </c>
      <c r="X1763" s="29" t="s">
        <v>11773</v>
      </c>
      <c r="Y1763" s="29">
        <v>45278</v>
      </c>
      <c r="Z1763" s="41" t="s">
        <v>11760</v>
      </c>
      <c r="AA1763" s="42" t="s">
        <v>1349</v>
      </c>
      <c r="AB1763" s="29" t="s">
        <v>258</v>
      </c>
      <c r="AC1763" s="29" t="s">
        <v>258</v>
      </c>
      <c r="AD1763" s="29" t="s">
        <v>265</v>
      </c>
      <c r="AE1763" s="29" t="s">
        <v>1353</v>
      </c>
      <c r="AF1763" s="29" t="s">
        <v>1368</v>
      </c>
      <c r="AG1763" s="183" t="s">
        <v>1369</v>
      </c>
      <c r="AH1763" s="29" t="s">
        <v>1356</v>
      </c>
      <c r="AI1763" s="29" t="s">
        <v>1357</v>
      </c>
      <c r="AJ1763" s="29" t="s">
        <v>258</v>
      </c>
      <c r="AK1763" s="29" t="s">
        <v>258</v>
      </c>
      <c r="AL1763" s="29" t="s">
        <v>13327</v>
      </c>
    </row>
    <row r="1764" spans="1:38" x14ac:dyDescent="0.2">
      <c r="A1764" s="35" t="s">
        <v>17</v>
      </c>
      <c r="B1764" s="36">
        <v>6328</v>
      </c>
      <c r="C1764" s="36"/>
      <c r="D1764" s="36" t="s">
        <v>1349</v>
      </c>
      <c r="E1764" s="37" t="s">
        <v>3588</v>
      </c>
      <c r="F1764" s="38" t="s">
        <v>1269</v>
      </c>
      <c r="G1764" s="38" t="s">
        <v>1273</v>
      </c>
      <c r="H1764" s="35" t="s">
        <v>1393</v>
      </c>
      <c r="I1764" s="35" t="s">
        <v>1349</v>
      </c>
      <c r="J1764" s="29" t="s">
        <v>281</v>
      </c>
      <c r="K1764" s="29" t="s">
        <v>282</v>
      </c>
      <c r="L1764" s="29" t="s">
        <v>1366</v>
      </c>
      <c r="M1764" s="39">
        <v>0</v>
      </c>
      <c r="N1764" s="39"/>
      <c r="O1764" s="29">
        <v>44197</v>
      </c>
      <c r="P1764" s="29">
        <v>46022</v>
      </c>
      <c r="Q1764" s="40">
        <v>4.9965776999999996</v>
      </c>
      <c r="R1764" s="39"/>
      <c r="S1764" s="39"/>
      <c r="T1764" s="39"/>
      <c r="U1764" s="39"/>
      <c r="V1764" s="39"/>
      <c r="W1764" s="29" t="s">
        <v>265</v>
      </c>
      <c r="X1764" s="29" t="s">
        <v>11773</v>
      </c>
      <c r="Y1764" s="29">
        <v>45117</v>
      </c>
      <c r="Z1764" s="41" t="s">
        <v>11755</v>
      </c>
      <c r="AA1764" s="42" t="s">
        <v>13338</v>
      </c>
      <c r="AB1764" s="29" t="s">
        <v>258</v>
      </c>
      <c r="AC1764" s="29" t="s">
        <v>258</v>
      </c>
      <c r="AD1764" s="29" t="s">
        <v>265</v>
      </c>
      <c r="AE1764" s="29" t="s">
        <v>1367</v>
      </c>
      <c r="AF1764" s="29" t="s">
        <v>1368</v>
      </c>
      <c r="AG1764" s="183" t="s">
        <v>1369</v>
      </c>
      <c r="AH1764" s="29" t="s">
        <v>1356</v>
      </c>
      <c r="AI1764" s="29" t="s">
        <v>1357</v>
      </c>
      <c r="AJ1764" s="29" t="s">
        <v>258</v>
      </c>
      <c r="AK1764" s="29" t="s">
        <v>258</v>
      </c>
      <c r="AL1764" s="29" t="s">
        <v>13327</v>
      </c>
    </row>
    <row r="1765" spans="1:38" x14ac:dyDescent="0.2">
      <c r="A1765" s="35" t="s">
        <v>18</v>
      </c>
      <c r="B1765" s="36">
        <v>6328</v>
      </c>
      <c r="C1765" s="36">
        <v>7</v>
      </c>
      <c r="D1765" s="36" t="s">
        <v>3589</v>
      </c>
      <c r="E1765" s="37" t="s">
        <v>3590</v>
      </c>
      <c r="F1765" s="38" t="s">
        <v>1269</v>
      </c>
      <c r="G1765" s="38" t="s">
        <v>1273</v>
      </c>
      <c r="H1765" s="35" t="s">
        <v>1393</v>
      </c>
      <c r="I1765" s="35"/>
      <c r="J1765" s="29" t="s">
        <v>281</v>
      </c>
      <c r="K1765" s="29" t="s">
        <v>282</v>
      </c>
      <c r="L1765" s="29" t="s">
        <v>1366</v>
      </c>
      <c r="M1765" s="39">
        <v>8.8535348034557728</v>
      </c>
      <c r="N1765" s="39">
        <v>1.5028583162217659</v>
      </c>
      <c r="O1765" s="29">
        <v>44197</v>
      </c>
      <c r="P1765" s="29">
        <v>44259</v>
      </c>
      <c r="Q1765" s="40">
        <v>0.1697467</v>
      </c>
      <c r="R1765" s="39">
        <v>1.5028583162217659</v>
      </c>
      <c r="S1765" s="39">
        <v>0</v>
      </c>
      <c r="T1765" s="39">
        <v>0</v>
      </c>
      <c r="U1765" s="39">
        <v>0</v>
      </c>
      <c r="V1765" s="39">
        <v>0</v>
      </c>
      <c r="W1765" s="29" t="s">
        <v>265</v>
      </c>
      <c r="X1765" s="29" t="s">
        <v>11773</v>
      </c>
      <c r="Y1765" s="29">
        <v>45117</v>
      </c>
      <c r="Z1765" s="41" t="s">
        <v>11755</v>
      </c>
      <c r="AA1765" s="42" t="s">
        <v>1349</v>
      </c>
      <c r="AB1765" s="29" t="s">
        <v>258</v>
      </c>
      <c r="AC1765" s="29" t="s">
        <v>258</v>
      </c>
      <c r="AD1765" s="29" t="s">
        <v>265</v>
      </c>
      <c r="AE1765" s="29" t="s">
        <v>1367</v>
      </c>
      <c r="AF1765" s="29" t="s">
        <v>1368</v>
      </c>
      <c r="AG1765" s="183" t="s">
        <v>1369</v>
      </c>
      <c r="AH1765" s="29" t="s">
        <v>1356</v>
      </c>
      <c r="AI1765" s="29" t="s">
        <v>1357</v>
      </c>
      <c r="AJ1765" s="29" t="s">
        <v>258</v>
      </c>
      <c r="AK1765" s="29" t="s">
        <v>258</v>
      </c>
      <c r="AL1765" s="29" t="s">
        <v>13327</v>
      </c>
    </row>
    <row r="1766" spans="1:38" x14ac:dyDescent="0.2">
      <c r="A1766" s="35" t="s">
        <v>18</v>
      </c>
      <c r="B1766" s="36">
        <v>6328</v>
      </c>
      <c r="C1766" s="36">
        <v>8</v>
      </c>
      <c r="D1766" s="36" t="s">
        <v>3591</v>
      </c>
      <c r="E1766" s="37" t="s">
        <v>3592</v>
      </c>
      <c r="F1766" s="38" t="s">
        <v>1269</v>
      </c>
      <c r="G1766" s="38" t="s">
        <v>1273</v>
      </c>
      <c r="H1766" s="35" t="s">
        <v>1393</v>
      </c>
      <c r="I1766" s="35"/>
      <c r="J1766" s="29" t="s">
        <v>281</v>
      </c>
      <c r="K1766" s="29" t="s">
        <v>282</v>
      </c>
      <c r="L1766" s="29" t="s">
        <v>1366</v>
      </c>
      <c r="M1766" s="39">
        <v>19.556981707929538</v>
      </c>
      <c r="N1766" s="39">
        <v>24.309021218343602</v>
      </c>
      <c r="O1766" s="29">
        <v>44197</v>
      </c>
      <c r="P1766" s="29">
        <v>44651</v>
      </c>
      <c r="Q1766" s="40">
        <v>1.2429843</v>
      </c>
      <c r="R1766" s="39">
        <v>19.500643394934979</v>
      </c>
      <c r="S1766" s="39">
        <v>4.8083778234086241</v>
      </c>
      <c r="T1766" s="39">
        <v>0</v>
      </c>
      <c r="U1766" s="39">
        <v>0</v>
      </c>
      <c r="V1766" s="39">
        <v>0</v>
      </c>
      <c r="W1766" s="29" t="s">
        <v>265</v>
      </c>
      <c r="X1766" s="29" t="s">
        <v>11773</v>
      </c>
      <c r="Y1766" s="29">
        <v>45117</v>
      </c>
      <c r="Z1766" s="41" t="s">
        <v>11755</v>
      </c>
      <c r="AA1766" s="42" t="s">
        <v>1349</v>
      </c>
      <c r="AB1766" s="29" t="s">
        <v>258</v>
      </c>
      <c r="AC1766" s="29" t="s">
        <v>258</v>
      </c>
      <c r="AD1766" s="29" t="s">
        <v>265</v>
      </c>
      <c r="AE1766" s="29" t="s">
        <v>1367</v>
      </c>
      <c r="AF1766" s="29" t="s">
        <v>1368</v>
      </c>
      <c r="AG1766" s="183" t="s">
        <v>1369</v>
      </c>
      <c r="AH1766" s="29" t="s">
        <v>1356</v>
      </c>
      <c r="AI1766" s="29" t="s">
        <v>1357</v>
      </c>
      <c r="AJ1766" s="29" t="s">
        <v>258</v>
      </c>
      <c r="AK1766" s="29" t="s">
        <v>258</v>
      </c>
      <c r="AL1766" s="29" t="s">
        <v>13327</v>
      </c>
    </row>
    <row r="1767" spans="1:38" x14ac:dyDescent="0.2">
      <c r="A1767" s="35" t="s">
        <v>18</v>
      </c>
      <c r="B1767" s="36">
        <v>6328</v>
      </c>
      <c r="C1767" s="36">
        <v>9</v>
      </c>
      <c r="D1767" s="36" t="s">
        <v>3593</v>
      </c>
      <c r="E1767" s="37" t="s">
        <v>3594</v>
      </c>
      <c r="F1767" s="38" t="s">
        <v>1269</v>
      </c>
      <c r="G1767" s="38" t="s">
        <v>1273</v>
      </c>
      <c r="H1767" s="35" t="s">
        <v>1393</v>
      </c>
      <c r="I1767" s="35"/>
      <c r="J1767" s="29" t="s">
        <v>281</v>
      </c>
      <c r="K1767" s="29" t="s">
        <v>282</v>
      </c>
      <c r="L1767" s="29" t="s">
        <v>1366</v>
      </c>
      <c r="M1767" s="39">
        <v>19.010781286138943</v>
      </c>
      <c r="N1767" s="39">
        <v>23.630102669404515</v>
      </c>
      <c r="O1767" s="29">
        <v>44197</v>
      </c>
      <c r="P1767" s="29">
        <v>44651</v>
      </c>
      <c r="Q1767" s="40">
        <v>1.2429843</v>
      </c>
      <c r="R1767" s="39">
        <v>18.956016427104721</v>
      </c>
      <c r="S1767" s="39">
        <v>4.6740862422997944</v>
      </c>
      <c r="T1767" s="39">
        <v>0</v>
      </c>
      <c r="U1767" s="39">
        <v>0</v>
      </c>
      <c r="V1767" s="39">
        <v>0</v>
      </c>
      <c r="W1767" s="29" t="s">
        <v>265</v>
      </c>
      <c r="X1767" s="29" t="s">
        <v>11773</v>
      </c>
      <c r="Y1767" s="29">
        <v>45117</v>
      </c>
      <c r="Z1767" s="41" t="s">
        <v>11755</v>
      </c>
      <c r="AA1767" s="42" t="s">
        <v>1349</v>
      </c>
      <c r="AB1767" s="29" t="s">
        <v>258</v>
      </c>
      <c r="AC1767" s="29" t="s">
        <v>258</v>
      </c>
      <c r="AD1767" s="29" t="s">
        <v>265</v>
      </c>
      <c r="AE1767" s="29" t="s">
        <v>1367</v>
      </c>
      <c r="AF1767" s="29" t="s">
        <v>1368</v>
      </c>
      <c r="AG1767" s="183" t="s">
        <v>1369</v>
      </c>
      <c r="AH1767" s="29" t="s">
        <v>1356</v>
      </c>
      <c r="AI1767" s="29" t="s">
        <v>1357</v>
      </c>
      <c r="AJ1767" s="29" t="s">
        <v>258</v>
      </c>
      <c r="AK1767" s="29" t="s">
        <v>258</v>
      </c>
      <c r="AL1767" s="29" t="s">
        <v>13327</v>
      </c>
    </row>
    <row r="1768" spans="1:38" x14ac:dyDescent="0.2">
      <c r="A1768" s="35" t="s">
        <v>18</v>
      </c>
      <c r="B1768" s="36">
        <v>6328</v>
      </c>
      <c r="C1768" s="36">
        <v>10</v>
      </c>
      <c r="D1768" s="36" t="s">
        <v>3595</v>
      </c>
      <c r="E1768" s="37" t="s">
        <v>3596</v>
      </c>
      <c r="F1768" s="38" t="s">
        <v>1269</v>
      </c>
      <c r="G1768" s="38" t="s">
        <v>1273</v>
      </c>
      <c r="H1768" s="35" t="s">
        <v>1393</v>
      </c>
      <c r="I1768" s="35"/>
      <c r="J1768" s="29" t="s">
        <v>281</v>
      </c>
      <c r="K1768" s="29" t="s">
        <v>282</v>
      </c>
      <c r="L1768" s="29" t="s">
        <v>1366</v>
      </c>
      <c r="M1768" s="39">
        <v>22.316061076549747</v>
      </c>
      <c r="N1768" s="39">
        <v>79.855145790554403</v>
      </c>
      <c r="O1768" s="29">
        <v>44197</v>
      </c>
      <c r="P1768" s="29">
        <v>45504</v>
      </c>
      <c r="Q1768" s="40">
        <v>3.5783710000000002</v>
      </c>
      <c r="R1768" s="39">
        <v>22.283737166324435</v>
      </c>
      <c r="S1768" s="39">
        <v>22.283737166324435</v>
      </c>
      <c r="T1768" s="39">
        <v>22.283737166324435</v>
      </c>
      <c r="U1768" s="39">
        <v>13.003934291581109</v>
      </c>
      <c r="V1768" s="39">
        <v>0</v>
      </c>
      <c r="W1768" s="29" t="s">
        <v>265</v>
      </c>
      <c r="X1768" s="29" t="s">
        <v>11773</v>
      </c>
      <c r="Y1768" s="29">
        <v>45117</v>
      </c>
      <c r="Z1768" s="41" t="s">
        <v>11755</v>
      </c>
      <c r="AA1768" s="42" t="s">
        <v>1349</v>
      </c>
      <c r="AB1768" s="29" t="s">
        <v>258</v>
      </c>
      <c r="AC1768" s="29" t="s">
        <v>258</v>
      </c>
      <c r="AD1768" s="29" t="s">
        <v>265</v>
      </c>
      <c r="AE1768" s="29" t="s">
        <v>1367</v>
      </c>
      <c r="AF1768" s="29" t="s">
        <v>1368</v>
      </c>
      <c r="AG1768" s="183" t="s">
        <v>1369</v>
      </c>
      <c r="AH1768" s="29" t="s">
        <v>1356</v>
      </c>
      <c r="AI1768" s="29" t="s">
        <v>1357</v>
      </c>
      <c r="AJ1768" s="29" t="s">
        <v>258</v>
      </c>
      <c r="AK1768" s="29" t="s">
        <v>258</v>
      </c>
      <c r="AL1768" s="29" t="s">
        <v>13327</v>
      </c>
    </row>
    <row r="1769" spans="1:38" x14ac:dyDescent="0.2">
      <c r="A1769" s="35" t="s">
        <v>16</v>
      </c>
      <c r="B1769" s="36">
        <v>6329</v>
      </c>
      <c r="C1769" s="36"/>
      <c r="D1769" s="36" t="s">
        <v>1349</v>
      </c>
      <c r="E1769" s="37" t="s">
        <v>3597</v>
      </c>
      <c r="F1769" s="38" t="s">
        <v>1269</v>
      </c>
      <c r="G1769" s="38" t="s">
        <v>1271</v>
      </c>
      <c r="H1769" s="35" t="s">
        <v>1440</v>
      </c>
      <c r="I1769" s="35"/>
      <c r="J1769" s="29" t="s">
        <v>1371</v>
      </c>
      <c r="K1769" s="29" t="s">
        <v>1371</v>
      </c>
      <c r="L1769" s="29" t="s">
        <v>1384</v>
      </c>
      <c r="M1769" s="39">
        <v>75.455322536100027</v>
      </c>
      <c r="N1769" s="39">
        <v>377.01838193018483</v>
      </c>
      <c r="O1769" s="29">
        <v>44197</v>
      </c>
      <c r="P1769" s="29">
        <v>46022</v>
      </c>
      <c r="Q1769" s="40">
        <v>4.9965776999999996</v>
      </c>
      <c r="R1769" s="39">
        <v>75.36238193018481</v>
      </c>
      <c r="S1769" s="39">
        <v>75.36238193018481</v>
      </c>
      <c r="T1769" s="39">
        <v>75.36238193018481</v>
      </c>
      <c r="U1769" s="39">
        <v>75.56885420944559</v>
      </c>
      <c r="V1769" s="39">
        <v>75.36238193018481</v>
      </c>
      <c r="W1769" s="29" t="s">
        <v>265</v>
      </c>
      <c r="X1769" s="29" t="s">
        <v>11773</v>
      </c>
      <c r="Y1769" s="29">
        <v>45275</v>
      </c>
      <c r="Z1769" s="41" t="s">
        <v>11760</v>
      </c>
      <c r="AA1769" s="42" t="s">
        <v>1349</v>
      </c>
      <c r="AB1769" s="29" t="s">
        <v>258</v>
      </c>
      <c r="AC1769" s="29" t="s">
        <v>258</v>
      </c>
      <c r="AD1769" s="29" t="s">
        <v>265</v>
      </c>
      <c r="AE1769" s="29" t="s">
        <v>1353</v>
      </c>
      <c r="AF1769" s="29" t="s">
        <v>1368</v>
      </c>
      <c r="AG1769" s="183" t="s">
        <v>1369</v>
      </c>
      <c r="AH1769" s="29" t="s">
        <v>1356</v>
      </c>
      <c r="AI1769" s="29" t="s">
        <v>1357</v>
      </c>
      <c r="AJ1769" s="29" t="s">
        <v>258</v>
      </c>
      <c r="AK1769" s="29" t="s">
        <v>258</v>
      </c>
      <c r="AL1769" s="29" t="s">
        <v>13327</v>
      </c>
    </row>
    <row r="1770" spans="1:38" x14ac:dyDescent="0.2">
      <c r="A1770" s="35" t="s">
        <v>16</v>
      </c>
      <c r="B1770" s="36">
        <v>6330</v>
      </c>
      <c r="C1770" s="36"/>
      <c r="D1770" s="36" t="s">
        <v>1349</v>
      </c>
      <c r="E1770" s="37" t="s">
        <v>3598</v>
      </c>
      <c r="F1770" s="38" t="s">
        <v>1269</v>
      </c>
      <c r="G1770" s="38" t="s">
        <v>1273</v>
      </c>
      <c r="H1770" s="35" t="s">
        <v>1393</v>
      </c>
      <c r="I1770" s="35"/>
      <c r="J1770" s="29" t="s">
        <v>1405</v>
      </c>
      <c r="K1770" s="29" t="s">
        <v>1558</v>
      </c>
      <c r="L1770" s="29" t="s">
        <v>1366</v>
      </c>
      <c r="M1770" s="39">
        <v>56.065188691816807</v>
      </c>
      <c r="N1770" s="39">
        <v>81.660999315537296</v>
      </c>
      <c r="O1770" s="29">
        <v>44197</v>
      </c>
      <c r="P1770" s="29">
        <v>44729</v>
      </c>
      <c r="Q1770" s="40">
        <v>1.4565366</v>
      </c>
      <c r="R1770" s="39">
        <v>55.921697467488023</v>
      </c>
      <c r="S1770" s="39">
        <v>25.73930184804928</v>
      </c>
      <c r="T1770" s="39">
        <v>0</v>
      </c>
      <c r="U1770" s="39">
        <v>0</v>
      </c>
      <c r="V1770" s="39">
        <v>0</v>
      </c>
      <c r="W1770" s="29" t="s">
        <v>1357</v>
      </c>
      <c r="X1770" s="29" t="s">
        <v>258</v>
      </c>
      <c r="Y1770" s="29" t="s">
        <v>1349</v>
      </c>
      <c r="Z1770" s="41" t="s">
        <v>1349</v>
      </c>
      <c r="AA1770" s="42" t="s">
        <v>1349</v>
      </c>
      <c r="AB1770" s="29" t="s">
        <v>258</v>
      </c>
      <c r="AC1770" s="29" t="s">
        <v>258</v>
      </c>
      <c r="AD1770" s="29" t="s">
        <v>265</v>
      </c>
      <c r="AE1770" s="29" t="s">
        <v>1367</v>
      </c>
      <c r="AF1770" s="29" t="s">
        <v>1368</v>
      </c>
      <c r="AG1770" s="183" t="s">
        <v>1369</v>
      </c>
      <c r="AH1770" s="29" t="s">
        <v>1413</v>
      </c>
      <c r="AI1770" s="29" t="s">
        <v>1357</v>
      </c>
      <c r="AJ1770" s="29" t="s">
        <v>258</v>
      </c>
      <c r="AK1770" s="29" t="s">
        <v>258</v>
      </c>
      <c r="AL1770" s="29" t="s">
        <v>13326</v>
      </c>
    </row>
    <row r="1771" spans="1:38" x14ac:dyDescent="0.2">
      <c r="A1771" s="35" t="s">
        <v>16</v>
      </c>
      <c r="B1771" s="36">
        <v>6335</v>
      </c>
      <c r="C1771" s="36"/>
      <c r="D1771" s="36" t="s">
        <v>1349</v>
      </c>
      <c r="E1771" s="37" t="s">
        <v>3599</v>
      </c>
      <c r="F1771" s="38" t="s">
        <v>1266</v>
      </c>
      <c r="G1771" s="38" t="s">
        <v>1267</v>
      </c>
      <c r="H1771" s="35" t="s">
        <v>1177</v>
      </c>
      <c r="I1771" s="35"/>
      <c r="J1771" s="29" t="s">
        <v>322</v>
      </c>
      <c r="K1771" s="29" t="s">
        <v>336</v>
      </c>
      <c r="L1771" s="29" t="s">
        <v>1402</v>
      </c>
      <c r="M1771" s="39">
        <v>132.42756302890228</v>
      </c>
      <c r="N1771" s="39">
        <v>230.95512662559889</v>
      </c>
      <c r="O1771" s="29">
        <v>44197</v>
      </c>
      <c r="P1771" s="29">
        <v>44834</v>
      </c>
      <c r="Q1771" s="40">
        <v>1.744011</v>
      </c>
      <c r="R1771" s="39">
        <v>132.12950034223135</v>
      </c>
      <c r="S1771" s="39">
        <v>98.825626283367555</v>
      </c>
      <c r="T1771" s="39">
        <v>0</v>
      </c>
      <c r="U1771" s="39">
        <v>0</v>
      </c>
      <c r="V1771" s="39">
        <v>0</v>
      </c>
      <c r="W1771" s="29" t="s">
        <v>1357</v>
      </c>
      <c r="X1771" s="29" t="s">
        <v>258</v>
      </c>
      <c r="Y1771" s="29" t="s">
        <v>1349</v>
      </c>
      <c r="Z1771" s="41" t="s">
        <v>1349</v>
      </c>
      <c r="AA1771" s="42" t="s">
        <v>1349</v>
      </c>
      <c r="AB1771" s="29" t="s">
        <v>258</v>
      </c>
      <c r="AC1771" s="29" t="s">
        <v>258</v>
      </c>
      <c r="AD1771" s="29" t="s">
        <v>265</v>
      </c>
      <c r="AE1771" s="29" t="s">
        <v>1353</v>
      </c>
      <c r="AF1771" s="29" t="s">
        <v>1361</v>
      </c>
      <c r="AG1771" s="183" t="s">
        <v>1362</v>
      </c>
      <c r="AH1771" s="29" t="s">
        <v>1413</v>
      </c>
      <c r="AI1771" s="29" t="s">
        <v>1357</v>
      </c>
      <c r="AJ1771" s="29" t="s">
        <v>258</v>
      </c>
      <c r="AK1771" s="29" t="s">
        <v>258</v>
      </c>
      <c r="AL1771" s="29" t="s">
        <v>13326</v>
      </c>
    </row>
    <row r="1772" spans="1:38" x14ac:dyDescent="0.2">
      <c r="A1772" s="35" t="s">
        <v>16</v>
      </c>
      <c r="B1772" s="36">
        <v>6338</v>
      </c>
      <c r="C1772" s="36"/>
      <c r="D1772" s="36" t="s">
        <v>1349</v>
      </c>
      <c r="E1772" s="37" t="s">
        <v>3600</v>
      </c>
      <c r="F1772" s="38" t="s">
        <v>1269</v>
      </c>
      <c r="G1772" s="38" t="s">
        <v>1271</v>
      </c>
      <c r="H1772" s="35" t="s">
        <v>1440</v>
      </c>
      <c r="I1772" s="35"/>
      <c r="J1772" s="29" t="s">
        <v>1371</v>
      </c>
      <c r="K1772" s="29" t="s">
        <v>1371</v>
      </c>
      <c r="L1772" s="29" t="s">
        <v>1384</v>
      </c>
      <c r="M1772" s="39">
        <v>96.952095080827931</v>
      </c>
      <c r="N1772" s="39">
        <v>484.42867624914447</v>
      </c>
      <c r="O1772" s="29">
        <v>44197</v>
      </c>
      <c r="P1772" s="29">
        <v>46022</v>
      </c>
      <c r="Q1772" s="40">
        <v>4.9965776999999996</v>
      </c>
      <c r="R1772" s="39">
        <v>96.832676249144427</v>
      </c>
      <c r="S1772" s="39">
        <v>96.832676249144427</v>
      </c>
      <c r="T1772" s="39">
        <v>96.832676249144427</v>
      </c>
      <c r="U1772" s="39">
        <v>97.097971252566737</v>
      </c>
      <c r="V1772" s="39">
        <v>96.832676249144427</v>
      </c>
      <c r="W1772" s="29" t="s">
        <v>265</v>
      </c>
      <c r="X1772" s="29" t="s">
        <v>11773</v>
      </c>
      <c r="Y1772" s="29">
        <v>45264</v>
      </c>
      <c r="Z1772" s="41" t="s">
        <v>11760</v>
      </c>
      <c r="AA1772" s="42" t="s">
        <v>1349</v>
      </c>
      <c r="AB1772" s="29" t="s">
        <v>258</v>
      </c>
      <c r="AC1772" s="29" t="s">
        <v>258</v>
      </c>
      <c r="AD1772" s="29" t="s">
        <v>265</v>
      </c>
      <c r="AE1772" s="29" t="s">
        <v>1353</v>
      </c>
      <c r="AF1772" s="29" t="s">
        <v>1368</v>
      </c>
      <c r="AG1772" s="183" t="s">
        <v>1369</v>
      </c>
      <c r="AH1772" s="29" t="s">
        <v>1356</v>
      </c>
      <c r="AI1772" s="29" t="s">
        <v>1357</v>
      </c>
      <c r="AJ1772" s="29" t="s">
        <v>258</v>
      </c>
      <c r="AK1772" s="29" t="s">
        <v>258</v>
      </c>
      <c r="AL1772" s="29" t="s">
        <v>13327</v>
      </c>
    </row>
    <row r="1773" spans="1:38" x14ac:dyDescent="0.2">
      <c r="A1773" s="35" t="s">
        <v>16</v>
      </c>
      <c r="B1773" s="36">
        <v>6346</v>
      </c>
      <c r="C1773" s="36"/>
      <c r="D1773" s="36" t="s">
        <v>1349</v>
      </c>
      <c r="E1773" s="37" t="s">
        <v>3601</v>
      </c>
      <c r="F1773" s="38" t="s">
        <v>1269</v>
      </c>
      <c r="G1773" s="38" t="s">
        <v>1271</v>
      </c>
      <c r="H1773" s="35" t="s">
        <v>1440</v>
      </c>
      <c r="I1773" s="35"/>
      <c r="J1773" s="29" t="s">
        <v>322</v>
      </c>
      <c r="K1773" s="29" t="s">
        <v>336</v>
      </c>
      <c r="L1773" s="29" t="s">
        <v>3602</v>
      </c>
      <c r="M1773" s="39">
        <v>27.666671170015224</v>
      </c>
      <c r="N1773" s="39">
        <v>41.282234086242298</v>
      </c>
      <c r="O1773" s="29">
        <v>44197</v>
      </c>
      <c r="P1773" s="29">
        <v>44742</v>
      </c>
      <c r="Q1773" s="40">
        <v>1.4921287000000001</v>
      </c>
      <c r="R1773" s="39">
        <v>27.597097878165641</v>
      </c>
      <c r="S1773" s="39">
        <v>13.68513620807666</v>
      </c>
      <c r="T1773" s="39">
        <v>0</v>
      </c>
      <c r="U1773" s="39">
        <v>0</v>
      </c>
      <c r="V1773" s="39">
        <v>0</v>
      </c>
      <c r="W1773" s="29" t="s">
        <v>1357</v>
      </c>
      <c r="X1773" s="29" t="s">
        <v>258</v>
      </c>
      <c r="Y1773" s="29" t="s">
        <v>1349</v>
      </c>
      <c r="Z1773" s="41" t="s">
        <v>1349</v>
      </c>
      <c r="AA1773" s="42" t="s">
        <v>1349</v>
      </c>
      <c r="AB1773" s="29" t="s">
        <v>258</v>
      </c>
      <c r="AC1773" s="29" t="s">
        <v>258</v>
      </c>
      <c r="AD1773" s="29" t="s">
        <v>258</v>
      </c>
      <c r="AE1773" s="29" t="s">
        <v>1367</v>
      </c>
      <c r="AF1773" s="29" t="s">
        <v>1378</v>
      </c>
      <c r="AG1773" s="183" t="s">
        <v>1379</v>
      </c>
      <c r="AH1773" s="29" t="s">
        <v>1413</v>
      </c>
      <c r="AI1773" s="29" t="s">
        <v>1357</v>
      </c>
      <c r="AJ1773" s="29" t="s">
        <v>258</v>
      </c>
      <c r="AK1773" s="29" t="s">
        <v>258</v>
      </c>
      <c r="AL1773" s="29" t="s">
        <v>13326</v>
      </c>
    </row>
    <row r="1774" spans="1:38" x14ac:dyDescent="0.2">
      <c r="A1774" s="35" t="s">
        <v>16</v>
      </c>
      <c r="B1774" s="36">
        <v>6349</v>
      </c>
      <c r="C1774" s="36"/>
      <c r="D1774" s="36" t="s">
        <v>1349</v>
      </c>
      <c r="E1774" s="37" t="s">
        <v>3603</v>
      </c>
      <c r="F1774" s="38" t="s">
        <v>1269</v>
      </c>
      <c r="G1774" s="38" t="s">
        <v>1273</v>
      </c>
      <c r="H1774" s="35" t="s">
        <v>1393</v>
      </c>
      <c r="I1774" s="35"/>
      <c r="J1774" s="29" t="s">
        <v>1371</v>
      </c>
      <c r="K1774" s="29" t="s">
        <v>1371</v>
      </c>
      <c r="L1774" s="29" t="s">
        <v>1366</v>
      </c>
      <c r="M1774" s="39">
        <v>23.458998615767936</v>
      </c>
      <c r="N1774" s="39">
        <v>65.447556468172493</v>
      </c>
      <c r="O1774" s="29">
        <v>44197</v>
      </c>
      <c r="P1774" s="29">
        <v>45216</v>
      </c>
      <c r="Q1774" s="40">
        <v>2.7898700000000001</v>
      </c>
      <c r="R1774" s="39">
        <v>23.419958932238192</v>
      </c>
      <c r="S1774" s="39">
        <v>23.419958932238192</v>
      </c>
      <c r="T1774" s="39">
        <v>18.607638603696099</v>
      </c>
      <c r="U1774" s="39">
        <v>0</v>
      </c>
      <c r="V1774" s="39">
        <v>0</v>
      </c>
      <c r="W1774" s="29" t="s">
        <v>1357</v>
      </c>
      <c r="X1774" s="29" t="s">
        <v>258</v>
      </c>
      <c r="Y1774" s="29" t="s">
        <v>1349</v>
      </c>
      <c r="Z1774" s="41" t="s">
        <v>1349</v>
      </c>
      <c r="AA1774" s="42" t="s">
        <v>1349</v>
      </c>
      <c r="AB1774" s="29" t="s">
        <v>258</v>
      </c>
      <c r="AC1774" s="29" t="s">
        <v>258</v>
      </c>
      <c r="AD1774" s="29" t="s">
        <v>265</v>
      </c>
      <c r="AE1774" s="29" t="s">
        <v>1367</v>
      </c>
      <c r="AF1774" s="29" t="s">
        <v>1368</v>
      </c>
      <c r="AG1774" s="183" t="s">
        <v>1369</v>
      </c>
      <c r="AH1774" s="29" t="s">
        <v>1413</v>
      </c>
      <c r="AI1774" s="29" t="s">
        <v>1357</v>
      </c>
      <c r="AJ1774" s="29" t="s">
        <v>258</v>
      </c>
      <c r="AK1774" s="29" t="s">
        <v>258</v>
      </c>
      <c r="AL1774" s="29" t="s">
        <v>13326</v>
      </c>
    </row>
    <row r="1775" spans="1:38" x14ac:dyDescent="0.2">
      <c r="A1775" s="35" t="s">
        <v>16</v>
      </c>
      <c r="B1775" s="36">
        <v>6350</v>
      </c>
      <c r="C1775" s="36"/>
      <c r="D1775" s="36" t="s">
        <v>1349</v>
      </c>
      <c r="E1775" s="37" t="s">
        <v>3604</v>
      </c>
      <c r="F1775" s="38" t="s">
        <v>1266</v>
      </c>
      <c r="G1775" s="38" t="s">
        <v>1268</v>
      </c>
      <c r="H1775" s="35" t="s">
        <v>1359</v>
      </c>
      <c r="I1775" s="35"/>
      <c r="J1775" s="29" t="s">
        <v>1371</v>
      </c>
      <c r="K1775" s="29" t="s">
        <v>1371</v>
      </c>
      <c r="L1775" s="29" t="s">
        <v>1384</v>
      </c>
      <c r="M1775" s="39">
        <v>146.53925111139409</v>
      </c>
      <c r="N1775" s="39">
        <v>732.19475427789189</v>
      </c>
      <c r="O1775" s="29">
        <v>44197</v>
      </c>
      <c r="P1775" s="29">
        <v>46022</v>
      </c>
      <c r="Q1775" s="40">
        <v>4.9965776999999996</v>
      </c>
      <c r="R1775" s="39">
        <v>146.35875427789185</v>
      </c>
      <c r="S1775" s="39">
        <v>146.35875427789185</v>
      </c>
      <c r="T1775" s="39">
        <v>146.35875427789185</v>
      </c>
      <c r="U1775" s="39">
        <v>146.75973716632444</v>
      </c>
      <c r="V1775" s="39">
        <v>146.35875427789185</v>
      </c>
      <c r="W1775" s="29" t="s">
        <v>265</v>
      </c>
      <c r="X1775" s="29" t="s">
        <v>11774</v>
      </c>
      <c r="Y1775" s="29">
        <v>45267</v>
      </c>
      <c r="Z1775" s="41" t="s">
        <v>11760</v>
      </c>
      <c r="AA1775" s="42" t="s">
        <v>1349</v>
      </c>
      <c r="AB1775" s="29" t="s">
        <v>258</v>
      </c>
      <c r="AC1775" s="29" t="s">
        <v>258</v>
      </c>
      <c r="AD1775" s="29" t="s">
        <v>265</v>
      </c>
      <c r="AE1775" s="29" t="s">
        <v>1353</v>
      </c>
      <c r="AF1775" s="29" t="s">
        <v>1368</v>
      </c>
      <c r="AG1775" s="183" t="s">
        <v>1369</v>
      </c>
      <c r="AH1775" s="29" t="s">
        <v>1356</v>
      </c>
      <c r="AI1775" s="29" t="s">
        <v>1357</v>
      </c>
      <c r="AJ1775" s="29" t="s">
        <v>258</v>
      </c>
      <c r="AK1775" s="29" t="s">
        <v>258</v>
      </c>
      <c r="AL1775" s="29" t="s">
        <v>13327</v>
      </c>
    </row>
    <row r="1776" spans="1:38" x14ac:dyDescent="0.2">
      <c r="A1776" s="35" t="s">
        <v>16</v>
      </c>
      <c r="B1776" s="36">
        <v>6352</v>
      </c>
      <c r="C1776" s="36"/>
      <c r="D1776" s="36" t="s">
        <v>1349</v>
      </c>
      <c r="E1776" s="37" t="s">
        <v>3605</v>
      </c>
      <c r="F1776" s="38" t="s">
        <v>1269</v>
      </c>
      <c r="G1776" s="38" t="s">
        <v>1273</v>
      </c>
      <c r="H1776" s="35" t="s">
        <v>1393</v>
      </c>
      <c r="I1776" s="35"/>
      <c r="J1776" s="29" t="s">
        <v>281</v>
      </c>
      <c r="K1776" s="29" t="s">
        <v>282</v>
      </c>
      <c r="L1776" s="29" t="s">
        <v>1366</v>
      </c>
      <c r="M1776" s="39">
        <v>13.73836932059703</v>
      </c>
      <c r="N1776" s="39">
        <v>19.559074606433949</v>
      </c>
      <c r="O1776" s="29">
        <v>44197</v>
      </c>
      <c r="P1776" s="29">
        <v>44717</v>
      </c>
      <c r="Q1776" s="40">
        <v>1.4236823999999999</v>
      </c>
      <c r="R1776" s="39">
        <v>13.702614647501711</v>
      </c>
      <c r="S1776" s="39">
        <v>5.8564599589322377</v>
      </c>
      <c r="T1776" s="39">
        <v>0</v>
      </c>
      <c r="U1776" s="39">
        <v>0</v>
      </c>
      <c r="V1776" s="39">
        <v>0</v>
      </c>
      <c r="W1776" s="29" t="s">
        <v>1357</v>
      </c>
      <c r="X1776" s="29" t="s">
        <v>258</v>
      </c>
      <c r="Y1776" s="29" t="s">
        <v>1349</v>
      </c>
      <c r="Z1776" s="41" t="s">
        <v>1349</v>
      </c>
      <c r="AA1776" s="42" t="s">
        <v>1349</v>
      </c>
      <c r="AB1776" s="29" t="s">
        <v>258</v>
      </c>
      <c r="AC1776" s="29" t="s">
        <v>258</v>
      </c>
      <c r="AD1776" s="29" t="s">
        <v>265</v>
      </c>
      <c r="AE1776" s="29" t="s">
        <v>1367</v>
      </c>
      <c r="AF1776" s="29" t="s">
        <v>1368</v>
      </c>
      <c r="AG1776" s="183" t="s">
        <v>1369</v>
      </c>
      <c r="AH1776" s="29" t="s">
        <v>1413</v>
      </c>
      <c r="AI1776" s="29" t="s">
        <v>1357</v>
      </c>
      <c r="AJ1776" s="29" t="s">
        <v>258</v>
      </c>
      <c r="AK1776" s="29" t="s">
        <v>258</v>
      </c>
      <c r="AL1776" s="29" t="s">
        <v>13326</v>
      </c>
    </row>
    <row r="1777" spans="1:38" x14ac:dyDescent="0.2">
      <c r="A1777" s="35" t="s">
        <v>16</v>
      </c>
      <c r="B1777" s="36">
        <v>6353</v>
      </c>
      <c r="C1777" s="36"/>
      <c r="D1777" s="36" t="s">
        <v>1349</v>
      </c>
      <c r="E1777" s="37" t="s">
        <v>3606</v>
      </c>
      <c r="F1777" s="38" t="s">
        <v>1269</v>
      </c>
      <c r="G1777" s="38" t="s">
        <v>1271</v>
      </c>
      <c r="H1777" s="35" t="s">
        <v>1440</v>
      </c>
      <c r="I1777" s="35"/>
      <c r="J1777" s="29" t="s">
        <v>274</v>
      </c>
      <c r="K1777" s="29" t="s">
        <v>1583</v>
      </c>
      <c r="L1777" s="29" t="s">
        <v>2468</v>
      </c>
      <c r="M1777" s="39">
        <v>35.356152156284921</v>
      </c>
      <c r="N1777" s="39">
        <v>58.757519507186863</v>
      </c>
      <c r="O1777" s="29">
        <v>44197</v>
      </c>
      <c r="P1777" s="29">
        <v>44804</v>
      </c>
      <c r="Q1777" s="40">
        <v>1.6618754</v>
      </c>
      <c r="R1777" s="39">
        <v>35.273839835728957</v>
      </c>
      <c r="S1777" s="39">
        <v>23.483679671457907</v>
      </c>
      <c r="T1777" s="39">
        <v>0</v>
      </c>
      <c r="U1777" s="39">
        <v>0</v>
      </c>
      <c r="V1777" s="39">
        <v>0</v>
      </c>
      <c r="W1777" s="29" t="s">
        <v>1357</v>
      </c>
      <c r="X1777" s="29" t="s">
        <v>258</v>
      </c>
      <c r="Y1777" s="29" t="s">
        <v>1349</v>
      </c>
      <c r="Z1777" s="41" t="s">
        <v>1349</v>
      </c>
      <c r="AA1777" s="42" t="s">
        <v>1349</v>
      </c>
      <c r="AB1777" s="29" t="s">
        <v>258</v>
      </c>
      <c r="AC1777" s="29" t="s">
        <v>258</v>
      </c>
      <c r="AD1777" s="29" t="s">
        <v>258</v>
      </c>
      <c r="AE1777" s="29" t="s">
        <v>1367</v>
      </c>
      <c r="AF1777" s="29" t="s">
        <v>1378</v>
      </c>
      <c r="AG1777" s="183" t="s">
        <v>1379</v>
      </c>
      <c r="AH1777" s="29" t="s">
        <v>1413</v>
      </c>
      <c r="AI1777" s="29" t="s">
        <v>1357</v>
      </c>
      <c r="AJ1777" s="29" t="s">
        <v>258</v>
      </c>
      <c r="AK1777" s="29" t="s">
        <v>258</v>
      </c>
      <c r="AL1777" s="29" t="s">
        <v>13326</v>
      </c>
    </row>
    <row r="1778" spans="1:38" x14ac:dyDescent="0.2">
      <c r="A1778" s="35" t="s">
        <v>16</v>
      </c>
      <c r="B1778" s="36">
        <v>6358</v>
      </c>
      <c r="C1778" s="36"/>
      <c r="D1778" s="36" t="s">
        <v>1349</v>
      </c>
      <c r="E1778" s="37" t="s">
        <v>3607</v>
      </c>
      <c r="F1778" s="38" t="s">
        <v>1269</v>
      </c>
      <c r="G1778" s="38" t="s">
        <v>1445</v>
      </c>
      <c r="H1778" s="35" t="s">
        <v>12095</v>
      </c>
      <c r="I1778" s="35"/>
      <c r="J1778" s="29" t="s">
        <v>484</v>
      </c>
      <c r="K1778" s="29" t="s">
        <v>1365</v>
      </c>
      <c r="L1778" s="29" t="s">
        <v>1366</v>
      </c>
      <c r="M1778" s="39">
        <v>30.07246304659143</v>
      </c>
      <c r="N1778" s="39">
        <v>90.073305954825457</v>
      </c>
      <c r="O1778" s="29">
        <v>44197</v>
      </c>
      <c r="P1778" s="29">
        <v>45291</v>
      </c>
      <c r="Q1778" s="40">
        <v>2.9952087999999999</v>
      </c>
      <c r="R1778" s="39">
        <v>30.024435318275156</v>
      </c>
      <c r="S1778" s="39">
        <v>30.024435318275156</v>
      </c>
      <c r="T1778" s="39">
        <v>30.024435318275156</v>
      </c>
      <c r="U1778" s="39">
        <v>0</v>
      </c>
      <c r="V1778" s="39">
        <v>0</v>
      </c>
      <c r="W1778" s="29" t="s">
        <v>1357</v>
      </c>
      <c r="X1778" s="29" t="s">
        <v>258</v>
      </c>
      <c r="Y1778" s="29" t="s">
        <v>1349</v>
      </c>
      <c r="Z1778" s="41" t="s">
        <v>1349</v>
      </c>
      <c r="AA1778" s="42" t="s">
        <v>1349</v>
      </c>
      <c r="AB1778" s="29" t="s">
        <v>258</v>
      </c>
      <c r="AC1778" s="29" t="s">
        <v>258</v>
      </c>
      <c r="AD1778" s="29" t="s">
        <v>265</v>
      </c>
      <c r="AE1778" s="29" t="s">
        <v>1367</v>
      </c>
      <c r="AF1778" s="29" t="s">
        <v>1368</v>
      </c>
      <c r="AG1778" s="183" t="s">
        <v>1369</v>
      </c>
      <c r="AH1778" s="29" t="s">
        <v>1413</v>
      </c>
      <c r="AI1778" s="29" t="s">
        <v>1357</v>
      </c>
      <c r="AJ1778" s="29" t="s">
        <v>258</v>
      </c>
      <c r="AK1778" s="29" t="s">
        <v>258</v>
      </c>
      <c r="AL1778" s="29" t="s">
        <v>13326</v>
      </c>
    </row>
    <row r="1779" spans="1:38" x14ac:dyDescent="0.2">
      <c r="A1779" s="35" t="s">
        <v>16</v>
      </c>
      <c r="B1779" s="36">
        <v>6359</v>
      </c>
      <c r="C1779" s="36"/>
      <c r="D1779" s="36" t="s">
        <v>1349</v>
      </c>
      <c r="E1779" s="37" t="s">
        <v>3608</v>
      </c>
      <c r="F1779" s="38" t="s">
        <v>1269</v>
      </c>
      <c r="G1779" s="38" t="s">
        <v>1271</v>
      </c>
      <c r="H1779" s="35" t="s">
        <v>1440</v>
      </c>
      <c r="I1779" s="35"/>
      <c r="J1779" s="29" t="s">
        <v>274</v>
      </c>
      <c r="K1779" s="29" t="s">
        <v>1583</v>
      </c>
      <c r="L1779" s="29" t="s">
        <v>2468</v>
      </c>
      <c r="M1779" s="39">
        <v>47.309647040180657</v>
      </c>
      <c r="N1779" s="39">
        <v>70.592082135523611</v>
      </c>
      <c r="O1779" s="29">
        <v>44197</v>
      </c>
      <c r="P1779" s="29">
        <v>44742</v>
      </c>
      <c r="Q1779" s="40">
        <v>1.4921287000000001</v>
      </c>
      <c r="R1779" s="39">
        <v>47.190677618069813</v>
      </c>
      <c r="S1779" s="39">
        <v>23.401404517453798</v>
      </c>
      <c r="T1779" s="39">
        <v>0</v>
      </c>
      <c r="U1779" s="39">
        <v>0</v>
      </c>
      <c r="V1779" s="39">
        <v>0</v>
      </c>
      <c r="W1779" s="29" t="s">
        <v>1357</v>
      </c>
      <c r="X1779" s="29" t="s">
        <v>258</v>
      </c>
      <c r="Y1779" s="29" t="s">
        <v>1349</v>
      </c>
      <c r="Z1779" s="41" t="s">
        <v>1349</v>
      </c>
      <c r="AA1779" s="42" t="s">
        <v>1349</v>
      </c>
      <c r="AB1779" s="29" t="s">
        <v>258</v>
      </c>
      <c r="AC1779" s="29" t="s">
        <v>258</v>
      </c>
      <c r="AD1779" s="29" t="s">
        <v>258</v>
      </c>
      <c r="AE1779" s="29" t="s">
        <v>1367</v>
      </c>
      <c r="AF1779" s="29" t="s">
        <v>1378</v>
      </c>
      <c r="AG1779" s="183" t="s">
        <v>1379</v>
      </c>
      <c r="AH1779" s="29" t="s">
        <v>1413</v>
      </c>
      <c r="AI1779" s="29" t="s">
        <v>1357</v>
      </c>
      <c r="AJ1779" s="29" t="s">
        <v>258</v>
      </c>
      <c r="AK1779" s="29" t="s">
        <v>258</v>
      </c>
      <c r="AL1779" s="29" t="s">
        <v>13326</v>
      </c>
    </row>
    <row r="1780" spans="1:38" x14ac:dyDescent="0.2">
      <c r="A1780" s="35" t="s">
        <v>16</v>
      </c>
      <c r="B1780" s="36">
        <v>6360</v>
      </c>
      <c r="C1780" s="36"/>
      <c r="D1780" s="36" t="s">
        <v>1349</v>
      </c>
      <c r="E1780" s="37" t="s">
        <v>3609</v>
      </c>
      <c r="F1780" s="38" t="s">
        <v>1269</v>
      </c>
      <c r="G1780" s="38" t="s">
        <v>1273</v>
      </c>
      <c r="H1780" s="35" t="s">
        <v>1393</v>
      </c>
      <c r="I1780" s="35"/>
      <c r="J1780" s="29" t="s">
        <v>484</v>
      </c>
      <c r="K1780" s="29" t="s">
        <v>1365</v>
      </c>
      <c r="L1780" s="29" t="s">
        <v>1366</v>
      </c>
      <c r="M1780" s="39">
        <v>20.762370354928947</v>
      </c>
      <c r="N1780" s="39">
        <v>103.74079671457906</v>
      </c>
      <c r="O1780" s="29">
        <v>44197</v>
      </c>
      <c r="P1780" s="29">
        <v>46022</v>
      </c>
      <c r="Q1780" s="40">
        <v>4.9965776999999996</v>
      </c>
      <c r="R1780" s="39">
        <v>20.736796714579057</v>
      </c>
      <c r="S1780" s="39">
        <v>20.736796714579057</v>
      </c>
      <c r="T1780" s="39">
        <v>20.736796714579057</v>
      </c>
      <c r="U1780" s="39">
        <v>20.793609856262833</v>
      </c>
      <c r="V1780" s="39">
        <v>20.736796714579057</v>
      </c>
      <c r="W1780" s="29" t="s">
        <v>265</v>
      </c>
      <c r="X1780" s="29" t="s">
        <v>11773</v>
      </c>
      <c r="Y1780" s="29">
        <v>45258</v>
      </c>
      <c r="Z1780" s="41" t="s">
        <v>11759</v>
      </c>
      <c r="AA1780" s="42" t="s">
        <v>1349</v>
      </c>
      <c r="AB1780" s="29" t="s">
        <v>258</v>
      </c>
      <c r="AC1780" s="29" t="s">
        <v>258</v>
      </c>
      <c r="AD1780" s="29" t="s">
        <v>265</v>
      </c>
      <c r="AE1780" s="29" t="s">
        <v>1367</v>
      </c>
      <c r="AF1780" s="29" t="s">
        <v>1368</v>
      </c>
      <c r="AG1780" s="183" t="s">
        <v>1369</v>
      </c>
      <c r="AH1780" s="29" t="s">
        <v>1356</v>
      </c>
      <c r="AI1780" s="29" t="s">
        <v>1357</v>
      </c>
      <c r="AJ1780" s="29" t="s">
        <v>258</v>
      </c>
      <c r="AK1780" s="29" t="s">
        <v>258</v>
      </c>
      <c r="AL1780" s="29" t="s">
        <v>13327</v>
      </c>
    </row>
    <row r="1781" spans="1:38" x14ac:dyDescent="0.2">
      <c r="A1781" s="35" t="s">
        <v>16</v>
      </c>
      <c r="B1781" s="36">
        <v>6366</v>
      </c>
      <c r="C1781" s="36"/>
      <c r="D1781" s="36" t="s">
        <v>1349</v>
      </c>
      <c r="E1781" s="37" t="s">
        <v>3610</v>
      </c>
      <c r="F1781" s="38" t="s">
        <v>1269</v>
      </c>
      <c r="G1781" s="38" t="s">
        <v>1273</v>
      </c>
      <c r="H1781" s="35" t="s">
        <v>1393</v>
      </c>
      <c r="I1781" s="35"/>
      <c r="J1781" s="29" t="s">
        <v>1371</v>
      </c>
      <c r="K1781" s="29" t="s">
        <v>1371</v>
      </c>
      <c r="L1781" s="29" t="s">
        <v>1366</v>
      </c>
      <c r="M1781" s="39">
        <v>6.194497168934344</v>
      </c>
      <c r="N1781" s="39">
        <v>12.346595482546201</v>
      </c>
      <c r="O1781" s="29">
        <v>44197</v>
      </c>
      <c r="P1781" s="29">
        <v>44925</v>
      </c>
      <c r="Q1781" s="40">
        <v>1.9931554</v>
      </c>
      <c r="R1781" s="39">
        <v>6.1817659137577001</v>
      </c>
      <c r="S1781" s="39">
        <v>6.1648295687885009</v>
      </c>
      <c r="T1781" s="39">
        <v>0</v>
      </c>
      <c r="U1781" s="39">
        <v>0</v>
      </c>
      <c r="V1781" s="39">
        <v>0</v>
      </c>
      <c r="W1781" s="29" t="s">
        <v>1357</v>
      </c>
      <c r="X1781" s="29" t="s">
        <v>258</v>
      </c>
      <c r="Y1781" s="29" t="s">
        <v>1349</v>
      </c>
      <c r="Z1781" s="41" t="s">
        <v>1349</v>
      </c>
      <c r="AA1781" s="42" t="s">
        <v>1349</v>
      </c>
      <c r="AB1781" s="29" t="s">
        <v>258</v>
      </c>
      <c r="AC1781" s="29" t="s">
        <v>258</v>
      </c>
      <c r="AD1781" s="29" t="s">
        <v>265</v>
      </c>
      <c r="AE1781" s="29" t="s">
        <v>1367</v>
      </c>
      <c r="AF1781" s="29" t="s">
        <v>1368</v>
      </c>
      <c r="AG1781" s="183" t="s">
        <v>1369</v>
      </c>
      <c r="AH1781" s="29" t="s">
        <v>1413</v>
      </c>
      <c r="AI1781" s="29" t="s">
        <v>1357</v>
      </c>
      <c r="AJ1781" s="29" t="s">
        <v>258</v>
      </c>
      <c r="AK1781" s="29" t="s">
        <v>258</v>
      </c>
      <c r="AL1781" s="29" t="s">
        <v>13326</v>
      </c>
    </row>
    <row r="1782" spans="1:38" x14ac:dyDescent="0.2">
      <c r="A1782" s="35" t="s">
        <v>16</v>
      </c>
      <c r="B1782" s="36">
        <v>6372</v>
      </c>
      <c r="C1782" s="36"/>
      <c r="D1782" s="36" t="s">
        <v>1349</v>
      </c>
      <c r="E1782" s="37" t="s">
        <v>3611</v>
      </c>
      <c r="F1782" s="38" t="s">
        <v>1269</v>
      </c>
      <c r="G1782" s="38" t="s">
        <v>1273</v>
      </c>
      <c r="H1782" s="35" t="s">
        <v>1393</v>
      </c>
      <c r="I1782" s="35"/>
      <c r="J1782" s="29" t="s">
        <v>1405</v>
      </c>
      <c r="K1782" s="29" t="s">
        <v>3612</v>
      </c>
      <c r="L1782" s="29" t="s">
        <v>1366</v>
      </c>
      <c r="M1782" s="39">
        <v>36.511863405130484</v>
      </c>
      <c r="N1782" s="39">
        <v>62.977341546885697</v>
      </c>
      <c r="O1782" s="29">
        <v>44197</v>
      </c>
      <c r="P1782" s="29">
        <v>44827</v>
      </c>
      <c r="Q1782" s="40">
        <v>1.7248460000000001</v>
      </c>
      <c r="R1782" s="39">
        <v>36.429048596851473</v>
      </c>
      <c r="S1782" s="39">
        <v>26.548292950034224</v>
      </c>
      <c r="T1782" s="39">
        <v>0</v>
      </c>
      <c r="U1782" s="39">
        <v>0</v>
      </c>
      <c r="V1782" s="39">
        <v>0</v>
      </c>
      <c r="W1782" s="29" t="s">
        <v>1357</v>
      </c>
      <c r="X1782" s="29" t="s">
        <v>258</v>
      </c>
      <c r="Y1782" s="29" t="s">
        <v>1349</v>
      </c>
      <c r="Z1782" s="41" t="s">
        <v>1349</v>
      </c>
      <c r="AA1782" s="42" t="s">
        <v>1349</v>
      </c>
      <c r="AB1782" s="29" t="s">
        <v>258</v>
      </c>
      <c r="AC1782" s="29" t="s">
        <v>258</v>
      </c>
      <c r="AD1782" s="29" t="s">
        <v>265</v>
      </c>
      <c r="AE1782" s="29" t="s">
        <v>1367</v>
      </c>
      <c r="AF1782" s="29" t="s">
        <v>1368</v>
      </c>
      <c r="AG1782" s="183" t="s">
        <v>1369</v>
      </c>
      <c r="AH1782" s="29" t="s">
        <v>1413</v>
      </c>
      <c r="AI1782" s="29" t="s">
        <v>1357</v>
      </c>
      <c r="AJ1782" s="29" t="s">
        <v>258</v>
      </c>
      <c r="AK1782" s="29" t="s">
        <v>258</v>
      </c>
      <c r="AL1782" s="29" t="s">
        <v>13326</v>
      </c>
    </row>
    <row r="1783" spans="1:38" x14ac:dyDescent="0.2">
      <c r="A1783" s="35" t="s">
        <v>16</v>
      </c>
      <c r="B1783" s="36">
        <v>6373</v>
      </c>
      <c r="C1783" s="36"/>
      <c r="D1783" s="36" t="s">
        <v>1349</v>
      </c>
      <c r="E1783" s="37" t="s">
        <v>3613</v>
      </c>
      <c r="F1783" s="38" t="s">
        <v>1269</v>
      </c>
      <c r="G1783" s="38" t="s">
        <v>1273</v>
      </c>
      <c r="H1783" s="35" t="s">
        <v>1393</v>
      </c>
      <c r="I1783" s="35"/>
      <c r="J1783" s="29" t="s">
        <v>484</v>
      </c>
      <c r="K1783" s="29" t="s">
        <v>1365</v>
      </c>
      <c r="L1783" s="29" t="s">
        <v>1366</v>
      </c>
      <c r="M1783" s="39">
        <v>20.241143765595186</v>
      </c>
      <c r="N1783" s="39">
        <v>15.073486652977413</v>
      </c>
      <c r="O1783" s="29">
        <v>44197</v>
      </c>
      <c r="P1783" s="29">
        <v>44469</v>
      </c>
      <c r="Q1783" s="40">
        <v>0.74469540000000001</v>
      </c>
      <c r="R1783" s="39">
        <v>15.073486652977413</v>
      </c>
      <c r="S1783" s="39">
        <v>0</v>
      </c>
      <c r="T1783" s="39">
        <v>0</v>
      </c>
      <c r="U1783" s="39">
        <v>0</v>
      </c>
      <c r="V1783" s="39">
        <v>0</v>
      </c>
      <c r="W1783" s="29" t="s">
        <v>1357</v>
      </c>
      <c r="X1783" s="29" t="s">
        <v>258</v>
      </c>
      <c r="Y1783" s="29" t="s">
        <v>1349</v>
      </c>
      <c r="Z1783" s="41" t="s">
        <v>1349</v>
      </c>
      <c r="AA1783" s="42" t="s">
        <v>1349</v>
      </c>
      <c r="AB1783" s="29" t="s">
        <v>258</v>
      </c>
      <c r="AC1783" s="29" t="s">
        <v>258</v>
      </c>
      <c r="AD1783" s="29" t="s">
        <v>265</v>
      </c>
      <c r="AE1783" s="29" t="s">
        <v>1367</v>
      </c>
      <c r="AF1783" s="29" t="s">
        <v>1368</v>
      </c>
      <c r="AG1783" s="183" t="s">
        <v>1369</v>
      </c>
      <c r="AH1783" s="29" t="s">
        <v>1356</v>
      </c>
      <c r="AI1783" s="29" t="s">
        <v>1357</v>
      </c>
      <c r="AJ1783" s="29" t="s">
        <v>258</v>
      </c>
      <c r="AK1783" s="29" t="s">
        <v>258</v>
      </c>
      <c r="AL1783" s="29" t="s">
        <v>13326</v>
      </c>
    </row>
    <row r="1784" spans="1:38" x14ac:dyDescent="0.2">
      <c r="A1784" s="35" t="s">
        <v>16</v>
      </c>
      <c r="B1784" s="36">
        <v>6378</v>
      </c>
      <c r="C1784" s="36"/>
      <c r="D1784" s="36" t="s">
        <v>1349</v>
      </c>
      <c r="E1784" s="37" t="s">
        <v>3614</v>
      </c>
      <c r="F1784" s="38" t="s">
        <v>1269</v>
      </c>
      <c r="G1784" s="38" t="s">
        <v>1271</v>
      </c>
      <c r="H1784" s="35" t="s">
        <v>1440</v>
      </c>
      <c r="I1784" s="35"/>
      <c r="J1784" s="29" t="s">
        <v>484</v>
      </c>
      <c r="K1784" s="29" t="s">
        <v>1365</v>
      </c>
      <c r="L1784" s="29" t="s">
        <v>1384</v>
      </c>
      <c r="M1784" s="39">
        <v>257.65710396221306</v>
      </c>
      <c r="N1784" s="39">
        <v>1287.4037399041754</v>
      </c>
      <c r="O1784" s="29">
        <v>44197</v>
      </c>
      <c r="P1784" s="29">
        <v>46022</v>
      </c>
      <c r="Q1784" s="40">
        <v>4.9965776999999996</v>
      </c>
      <c r="R1784" s="39">
        <v>257.33973990417525</v>
      </c>
      <c r="S1784" s="39">
        <v>257.33973990417525</v>
      </c>
      <c r="T1784" s="39">
        <v>257.33973990417525</v>
      </c>
      <c r="U1784" s="39">
        <v>258.04478028747434</v>
      </c>
      <c r="V1784" s="39">
        <v>257.33973990417525</v>
      </c>
      <c r="W1784" s="29" t="s">
        <v>1357</v>
      </c>
      <c r="X1784" s="29" t="s">
        <v>258</v>
      </c>
      <c r="Y1784" s="29" t="s">
        <v>1349</v>
      </c>
      <c r="Z1784" s="41" t="s">
        <v>1349</v>
      </c>
      <c r="AA1784" s="42" t="s">
        <v>1349</v>
      </c>
      <c r="AB1784" s="29" t="s">
        <v>258</v>
      </c>
      <c r="AC1784" s="29" t="s">
        <v>258</v>
      </c>
      <c r="AD1784" s="29" t="s">
        <v>265</v>
      </c>
      <c r="AE1784" s="29" t="s">
        <v>1353</v>
      </c>
      <c r="AF1784" s="29" t="s">
        <v>1368</v>
      </c>
      <c r="AG1784" s="183" t="s">
        <v>1369</v>
      </c>
      <c r="AH1784" s="29" t="s">
        <v>1356</v>
      </c>
      <c r="AI1784" s="29" t="s">
        <v>1357</v>
      </c>
      <c r="AJ1784" s="29" t="s">
        <v>258</v>
      </c>
      <c r="AK1784" s="29" t="s">
        <v>258</v>
      </c>
      <c r="AL1784" s="29" t="s">
        <v>13326</v>
      </c>
    </row>
    <row r="1785" spans="1:38" x14ac:dyDescent="0.2">
      <c r="A1785" s="35" t="s">
        <v>16</v>
      </c>
      <c r="B1785" s="36">
        <v>6381</v>
      </c>
      <c r="C1785" s="36"/>
      <c r="D1785" s="36" t="s">
        <v>1349</v>
      </c>
      <c r="E1785" s="37" t="s">
        <v>3615</v>
      </c>
      <c r="F1785" s="38" t="s">
        <v>1262</v>
      </c>
      <c r="G1785" s="38" t="s">
        <v>1263</v>
      </c>
      <c r="H1785" s="35" t="s">
        <v>1671</v>
      </c>
      <c r="I1785" s="35"/>
      <c r="J1785" s="29" t="s">
        <v>484</v>
      </c>
      <c r="K1785" s="29" t="s">
        <v>1365</v>
      </c>
      <c r="L1785" s="29" t="s">
        <v>1366</v>
      </c>
      <c r="M1785" s="39">
        <v>19.657001558041305</v>
      </c>
      <c r="N1785" s="39">
        <v>29.330776180698148</v>
      </c>
      <c r="O1785" s="29">
        <v>44197</v>
      </c>
      <c r="P1785" s="29">
        <v>44742</v>
      </c>
      <c r="Q1785" s="40">
        <v>1.4921287000000001</v>
      </c>
      <c r="R1785" s="39">
        <v>19.607570157426419</v>
      </c>
      <c r="S1785" s="39">
        <v>9.7232060232717306</v>
      </c>
      <c r="T1785" s="39">
        <v>0</v>
      </c>
      <c r="U1785" s="39">
        <v>0</v>
      </c>
      <c r="V1785" s="39">
        <v>0</v>
      </c>
      <c r="W1785" s="29" t="s">
        <v>1357</v>
      </c>
      <c r="X1785" s="29" t="s">
        <v>258</v>
      </c>
      <c r="Y1785" s="29" t="s">
        <v>1349</v>
      </c>
      <c r="Z1785" s="41" t="s">
        <v>1349</v>
      </c>
      <c r="AA1785" s="42" t="s">
        <v>1349</v>
      </c>
      <c r="AB1785" s="29" t="s">
        <v>258</v>
      </c>
      <c r="AC1785" s="29" t="s">
        <v>258</v>
      </c>
      <c r="AD1785" s="29" t="s">
        <v>265</v>
      </c>
      <c r="AE1785" s="29" t="s">
        <v>1367</v>
      </c>
      <c r="AF1785" s="29" t="s">
        <v>1368</v>
      </c>
      <c r="AG1785" s="183" t="s">
        <v>1369</v>
      </c>
      <c r="AH1785" s="29" t="s">
        <v>1413</v>
      </c>
      <c r="AI1785" s="29" t="s">
        <v>265</v>
      </c>
      <c r="AJ1785" s="29" t="s">
        <v>258</v>
      </c>
      <c r="AK1785" s="29" t="s">
        <v>258</v>
      </c>
      <c r="AL1785" s="29" t="s">
        <v>13326</v>
      </c>
    </row>
    <row r="1786" spans="1:38" x14ac:dyDescent="0.2">
      <c r="A1786" s="35" t="s">
        <v>16</v>
      </c>
      <c r="B1786" s="36">
        <v>6384</v>
      </c>
      <c r="C1786" s="36"/>
      <c r="D1786" s="36" t="s">
        <v>1349</v>
      </c>
      <c r="E1786" s="37" t="s">
        <v>3616</v>
      </c>
      <c r="F1786" s="38" t="s">
        <v>1269</v>
      </c>
      <c r="G1786" s="38" t="s">
        <v>1445</v>
      </c>
      <c r="H1786" s="35" t="s">
        <v>975</v>
      </c>
      <c r="I1786" s="35"/>
      <c r="J1786" s="29" t="s">
        <v>1405</v>
      </c>
      <c r="K1786" s="29" t="s">
        <v>294</v>
      </c>
      <c r="L1786" s="29" t="s">
        <v>1366</v>
      </c>
      <c r="M1786" s="39">
        <v>47.234509426559889</v>
      </c>
      <c r="N1786" s="39">
        <v>70.479967145790553</v>
      </c>
      <c r="O1786" s="29">
        <v>44197</v>
      </c>
      <c r="P1786" s="29">
        <v>44742</v>
      </c>
      <c r="Q1786" s="40">
        <v>1.4921287000000001</v>
      </c>
      <c r="R1786" s="39">
        <v>47.115728952772081</v>
      </c>
      <c r="S1786" s="39">
        <v>23.364238193018483</v>
      </c>
      <c r="T1786" s="39">
        <v>0</v>
      </c>
      <c r="U1786" s="39">
        <v>0</v>
      </c>
      <c r="V1786" s="39">
        <v>0</v>
      </c>
      <c r="W1786" s="29" t="s">
        <v>1357</v>
      </c>
      <c r="X1786" s="29" t="s">
        <v>258</v>
      </c>
      <c r="Y1786" s="29" t="s">
        <v>1349</v>
      </c>
      <c r="Z1786" s="41" t="s">
        <v>1349</v>
      </c>
      <c r="AA1786" s="42" t="s">
        <v>1349</v>
      </c>
      <c r="AB1786" s="29" t="s">
        <v>258</v>
      </c>
      <c r="AC1786" s="29" t="s">
        <v>258</v>
      </c>
      <c r="AD1786" s="29" t="s">
        <v>265</v>
      </c>
      <c r="AE1786" s="29" t="s">
        <v>1367</v>
      </c>
      <c r="AF1786" s="29" t="s">
        <v>1368</v>
      </c>
      <c r="AG1786" s="183" t="s">
        <v>1369</v>
      </c>
      <c r="AH1786" s="29" t="s">
        <v>1413</v>
      </c>
      <c r="AI1786" s="29" t="s">
        <v>1357</v>
      </c>
      <c r="AJ1786" s="29" t="s">
        <v>258</v>
      </c>
      <c r="AK1786" s="29" t="s">
        <v>258</v>
      </c>
      <c r="AL1786" s="29" t="s">
        <v>13326</v>
      </c>
    </row>
    <row r="1787" spans="1:38" x14ac:dyDescent="0.2">
      <c r="A1787" s="35" t="s">
        <v>16</v>
      </c>
      <c r="B1787" s="36">
        <v>6389</v>
      </c>
      <c r="C1787" s="36"/>
      <c r="D1787" s="36" t="s">
        <v>1349</v>
      </c>
      <c r="E1787" s="37" t="s">
        <v>3617</v>
      </c>
      <c r="F1787" s="38" t="s">
        <v>1269</v>
      </c>
      <c r="G1787" s="38" t="s">
        <v>1273</v>
      </c>
      <c r="H1787" s="35" t="s">
        <v>1393</v>
      </c>
      <c r="I1787" s="35"/>
      <c r="J1787" s="29" t="s">
        <v>1371</v>
      </c>
      <c r="K1787" s="29" t="s">
        <v>1371</v>
      </c>
      <c r="L1787" s="29" t="s">
        <v>1366</v>
      </c>
      <c r="M1787" s="39">
        <v>8.013840602374259</v>
      </c>
      <c r="N1787" s="39">
        <v>12.681724845995893</v>
      </c>
      <c r="O1787" s="29">
        <v>44197</v>
      </c>
      <c r="P1787" s="29">
        <v>44775</v>
      </c>
      <c r="Q1787" s="40">
        <v>1.5824777999999999</v>
      </c>
      <c r="R1787" s="39">
        <v>7.9945242984257359</v>
      </c>
      <c r="S1787" s="39">
        <v>4.687200547570157</v>
      </c>
      <c r="T1787" s="39">
        <v>0</v>
      </c>
      <c r="U1787" s="39">
        <v>0</v>
      </c>
      <c r="V1787" s="39">
        <v>0</v>
      </c>
      <c r="W1787" s="29" t="s">
        <v>1357</v>
      </c>
      <c r="X1787" s="29" t="s">
        <v>258</v>
      </c>
      <c r="Y1787" s="29" t="s">
        <v>1349</v>
      </c>
      <c r="Z1787" s="41" t="s">
        <v>1349</v>
      </c>
      <c r="AA1787" s="42" t="s">
        <v>1349</v>
      </c>
      <c r="AB1787" s="29" t="s">
        <v>258</v>
      </c>
      <c r="AC1787" s="29" t="s">
        <v>258</v>
      </c>
      <c r="AD1787" s="29" t="s">
        <v>265</v>
      </c>
      <c r="AE1787" s="29" t="s">
        <v>1367</v>
      </c>
      <c r="AF1787" s="29" t="s">
        <v>1368</v>
      </c>
      <c r="AG1787" s="183" t="s">
        <v>1369</v>
      </c>
      <c r="AH1787" s="29" t="s">
        <v>1413</v>
      </c>
      <c r="AI1787" s="29" t="s">
        <v>1357</v>
      </c>
      <c r="AJ1787" s="29" t="s">
        <v>258</v>
      </c>
      <c r="AK1787" s="29" t="s">
        <v>258</v>
      </c>
      <c r="AL1787" s="29" t="s">
        <v>13326</v>
      </c>
    </row>
    <row r="1788" spans="1:38" x14ac:dyDescent="0.2">
      <c r="A1788" s="35" t="s">
        <v>16</v>
      </c>
      <c r="B1788" s="36">
        <v>6390</v>
      </c>
      <c r="C1788" s="36"/>
      <c r="D1788" s="36" t="s">
        <v>1349</v>
      </c>
      <c r="E1788" s="37" t="s">
        <v>3618</v>
      </c>
      <c r="F1788" s="38" t="s">
        <v>1269</v>
      </c>
      <c r="G1788" s="38" t="s">
        <v>1273</v>
      </c>
      <c r="H1788" s="35" t="s">
        <v>1393</v>
      </c>
      <c r="I1788" s="35"/>
      <c r="J1788" s="29" t="s">
        <v>1371</v>
      </c>
      <c r="K1788" s="29" t="s">
        <v>1371</v>
      </c>
      <c r="L1788" s="29" t="s">
        <v>1384</v>
      </c>
      <c r="M1788" s="39">
        <v>76.905116504790314</v>
      </c>
      <c r="N1788" s="39">
        <v>384.26239014373721</v>
      </c>
      <c r="O1788" s="29">
        <v>44197</v>
      </c>
      <c r="P1788" s="29">
        <v>46022</v>
      </c>
      <c r="Q1788" s="40">
        <v>4.9965776999999996</v>
      </c>
      <c r="R1788" s="39">
        <v>76.810390143737166</v>
      </c>
      <c r="S1788" s="39">
        <v>76.810390143737166</v>
      </c>
      <c r="T1788" s="39">
        <v>76.810390143737166</v>
      </c>
      <c r="U1788" s="39">
        <v>77.0208295687885</v>
      </c>
      <c r="V1788" s="39">
        <v>76.810390143737166</v>
      </c>
      <c r="W1788" s="29" t="s">
        <v>265</v>
      </c>
      <c r="X1788" s="29" t="s">
        <v>11773</v>
      </c>
      <c r="Y1788" s="29">
        <v>45191</v>
      </c>
      <c r="Z1788" s="41" t="s">
        <v>11757</v>
      </c>
      <c r="AA1788" s="42" t="s">
        <v>1349</v>
      </c>
      <c r="AB1788" s="29" t="s">
        <v>258</v>
      </c>
      <c r="AC1788" s="29" t="s">
        <v>258</v>
      </c>
      <c r="AD1788" s="29" t="s">
        <v>265</v>
      </c>
      <c r="AE1788" s="29" t="s">
        <v>1353</v>
      </c>
      <c r="AF1788" s="29" t="s">
        <v>1368</v>
      </c>
      <c r="AG1788" s="183" t="s">
        <v>1369</v>
      </c>
      <c r="AH1788" s="29" t="s">
        <v>1356</v>
      </c>
      <c r="AI1788" s="29" t="s">
        <v>1357</v>
      </c>
      <c r="AJ1788" s="29" t="s">
        <v>258</v>
      </c>
      <c r="AK1788" s="29" t="s">
        <v>258</v>
      </c>
      <c r="AL1788" s="29" t="s">
        <v>13327</v>
      </c>
    </row>
    <row r="1789" spans="1:38" x14ac:dyDescent="0.2">
      <c r="A1789" s="35" t="s">
        <v>16</v>
      </c>
      <c r="B1789" s="36">
        <v>6391</v>
      </c>
      <c r="C1789" s="36"/>
      <c r="D1789" s="36" t="s">
        <v>1349</v>
      </c>
      <c r="E1789" s="37" t="s">
        <v>3619</v>
      </c>
      <c r="F1789" s="38" t="s">
        <v>1269</v>
      </c>
      <c r="G1789" s="38" t="s">
        <v>1271</v>
      </c>
      <c r="H1789" s="35" t="s">
        <v>1440</v>
      </c>
      <c r="I1789" s="35"/>
      <c r="J1789" s="29" t="s">
        <v>1371</v>
      </c>
      <c r="K1789" s="29" t="s">
        <v>1371</v>
      </c>
      <c r="L1789" s="29" t="s">
        <v>1384</v>
      </c>
      <c r="M1789" s="39">
        <v>82.941907088845625</v>
      </c>
      <c r="N1789" s="39">
        <v>123.76</v>
      </c>
      <c r="O1789" s="29">
        <v>44197</v>
      </c>
      <c r="P1789" s="29">
        <v>44742</v>
      </c>
      <c r="Q1789" s="40">
        <v>1.4921287000000001</v>
      </c>
      <c r="R1789" s="39">
        <v>82.733333333333334</v>
      </c>
      <c r="S1789" s="39">
        <v>41.026666666666671</v>
      </c>
      <c r="T1789" s="39">
        <v>0</v>
      </c>
      <c r="U1789" s="39">
        <v>0</v>
      </c>
      <c r="V1789" s="39">
        <v>0</v>
      </c>
      <c r="W1789" s="29" t="s">
        <v>1357</v>
      </c>
      <c r="X1789" s="29" t="s">
        <v>258</v>
      </c>
      <c r="Y1789" s="29" t="s">
        <v>1349</v>
      </c>
      <c r="Z1789" s="41" t="s">
        <v>1349</v>
      </c>
      <c r="AA1789" s="42" t="s">
        <v>1349</v>
      </c>
      <c r="AB1789" s="29" t="s">
        <v>258</v>
      </c>
      <c r="AC1789" s="29" t="s">
        <v>258</v>
      </c>
      <c r="AD1789" s="29" t="s">
        <v>265</v>
      </c>
      <c r="AE1789" s="29" t="s">
        <v>1353</v>
      </c>
      <c r="AF1789" s="29" t="s">
        <v>1368</v>
      </c>
      <c r="AG1789" s="183" t="s">
        <v>1369</v>
      </c>
      <c r="AH1789" s="29" t="s">
        <v>1413</v>
      </c>
      <c r="AI1789" s="29" t="s">
        <v>1357</v>
      </c>
      <c r="AJ1789" s="29" t="s">
        <v>258</v>
      </c>
      <c r="AK1789" s="29" t="s">
        <v>258</v>
      </c>
      <c r="AL1789" s="29" t="s">
        <v>13326</v>
      </c>
    </row>
    <row r="1790" spans="1:38" x14ac:dyDescent="0.2">
      <c r="A1790" s="35" t="s">
        <v>16</v>
      </c>
      <c r="B1790" s="36">
        <v>6394</v>
      </c>
      <c r="C1790" s="36"/>
      <c r="D1790" s="36" t="s">
        <v>1349</v>
      </c>
      <c r="E1790" s="37" t="s">
        <v>3620</v>
      </c>
      <c r="F1790" s="38" t="s">
        <v>1269</v>
      </c>
      <c r="G1790" s="38" t="s">
        <v>1271</v>
      </c>
      <c r="H1790" s="35" t="s">
        <v>1440</v>
      </c>
      <c r="I1790" s="35"/>
      <c r="J1790" s="29" t="s">
        <v>1371</v>
      </c>
      <c r="K1790" s="29" t="s">
        <v>1371</v>
      </c>
      <c r="L1790" s="29" t="s">
        <v>1384</v>
      </c>
      <c r="M1790" s="39">
        <v>98.256809597854925</v>
      </c>
      <c r="N1790" s="39">
        <v>490.94778370978787</v>
      </c>
      <c r="O1790" s="29">
        <v>44197</v>
      </c>
      <c r="P1790" s="29">
        <v>46022</v>
      </c>
      <c r="Q1790" s="40">
        <v>4.9965776999999996</v>
      </c>
      <c r="R1790" s="39">
        <v>98.135783709787816</v>
      </c>
      <c r="S1790" s="39">
        <v>98.135783709787816</v>
      </c>
      <c r="T1790" s="39">
        <v>98.135783709787816</v>
      </c>
      <c r="U1790" s="39">
        <v>98.404648870636549</v>
      </c>
      <c r="V1790" s="39">
        <v>98.135783709787816</v>
      </c>
      <c r="W1790" s="29" t="s">
        <v>265</v>
      </c>
      <c r="X1790" s="29" t="s">
        <v>11773</v>
      </c>
      <c r="Y1790" s="29">
        <v>45275</v>
      </c>
      <c r="Z1790" s="41" t="s">
        <v>11760</v>
      </c>
      <c r="AA1790" s="42" t="s">
        <v>1349</v>
      </c>
      <c r="AB1790" s="29" t="s">
        <v>258</v>
      </c>
      <c r="AC1790" s="29" t="s">
        <v>258</v>
      </c>
      <c r="AD1790" s="29" t="s">
        <v>265</v>
      </c>
      <c r="AE1790" s="29" t="s">
        <v>1353</v>
      </c>
      <c r="AF1790" s="29" t="s">
        <v>1368</v>
      </c>
      <c r="AG1790" s="183" t="s">
        <v>1369</v>
      </c>
      <c r="AH1790" s="29" t="s">
        <v>1356</v>
      </c>
      <c r="AI1790" s="29" t="s">
        <v>1357</v>
      </c>
      <c r="AJ1790" s="29" t="s">
        <v>258</v>
      </c>
      <c r="AK1790" s="29" t="s">
        <v>258</v>
      </c>
      <c r="AL1790" s="29" t="s">
        <v>13327</v>
      </c>
    </row>
    <row r="1791" spans="1:38" x14ac:dyDescent="0.2">
      <c r="A1791" s="35" t="s">
        <v>16</v>
      </c>
      <c r="B1791" s="36">
        <v>6397</v>
      </c>
      <c r="C1791" s="36"/>
      <c r="D1791" s="36" t="s">
        <v>1349</v>
      </c>
      <c r="E1791" s="37" t="s">
        <v>3621</v>
      </c>
      <c r="F1791" s="38" t="s">
        <v>1269</v>
      </c>
      <c r="G1791" s="38" t="s">
        <v>1445</v>
      </c>
      <c r="H1791" s="35" t="s">
        <v>12095</v>
      </c>
      <c r="I1791" s="35"/>
      <c r="J1791" s="29" t="s">
        <v>484</v>
      </c>
      <c r="K1791" s="29" t="s">
        <v>1365</v>
      </c>
      <c r="L1791" s="29" t="s">
        <v>1366</v>
      </c>
      <c r="M1791" s="39">
        <v>19.349627821322493</v>
      </c>
      <c r="N1791" s="39">
        <v>12.820287474332648</v>
      </c>
      <c r="O1791" s="29">
        <v>44197</v>
      </c>
      <c r="P1791" s="29">
        <v>44439</v>
      </c>
      <c r="Q1791" s="40">
        <v>0.66255989999999998</v>
      </c>
      <c r="R1791" s="39">
        <v>12.820287474332648</v>
      </c>
      <c r="S1791" s="39">
        <v>0</v>
      </c>
      <c r="T1791" s="39">
        <v>0</v>
      </c>
      <c r="U1791" s="39">
        <v>0</v>
      </c>
      <c r="V1791" s="39">
        <v>0</v>
      </c>
      <c r="W1791" s="29" t="s">
        <v>1357</v>
      </c>
      <c r="X1791" s="29" t="s">
        <v>258</v>
      </c>
      <c r="Y1791" s="29" t="s">
        <v>1349</v>
      </c>
      <c r="Z1791" s="41" t="s">
        <v>1349</v>
      </c>
      <c r="AA1791" s="42" t="s">
        <v>1349</v>
      </c>
      <c r="AB1791" s="29" t="s">
        <v>258</v>
      </c>
      <c r="AC1791" s="29" t="s">
        <v>258</v>
      </c>
      <c r="AD1791" s="29" t="s">
        <v>265</v>
      </c>
      <c r="AE1791" s="29" t="s">
        <v>1367</v>
      </c>
      <c r="AF1791" s="29" t="s">
        <v>1368</v>
      </c>
      <c r="AG1791" s="183" t="s">
        <v>1369</v>
      </c>
      <c r="AH1791" s="29" t="s">
        <v>1356</v>
      </c>
      <c r="AI1791" s="29" t="s">
        <v>1357</v>
      </c>
      <c r="AJ1791" s="29" t="s">
        <v>258</v>
      </c>
      <c r="AK1791" s="29" t="s">
        <v>258</v>
      </c>
      <c r="AL1791" s="29" t="s">
        <v>13326</v>
      </c>
    </row>
    <row r="1792" spans="1:38" x14ac:dyDescent="0.2">
      <c r="A1792" s="35" t="s">
        <v>16</v>
      </c>
      <c r="B1792" s="36">
        <v>6400</v>
      </c>
      <c r="C1792" s="36"/>
      <c r="D1792" s="36" t="s">
        <v>1349</v>
      </c>
      <c r="E1792" s="37" t="s">
        <v>3622</v>
      </c>
      <c r="F1792" s="38" t="s">
        <v>1269</v>
      </c>
      <c r="G1792" s="38" t="s">
        <v>1273</v>
      </c>
      <c r="H1792" s="35" t="s">
        <v>1393</v>
      </c>
      <c r="I1792" s="35"/>
      <c r="J1792" s="29" t="s">
        <v>484</v>
      </c>
      <c r="K1792" s="29" t="s">
        <v>1365</v>
      </c>
      <c r="L1792" s="29" t="s">
        <v>1384</v>
      </c>
      <c r="M1792" s="39">
        <v>394.579005632654</v>
      </c>
      <c r="N1792" s="39">
        <v>587.68234086242308</v>
      </c>
      <c r="O1792" s="29">
        <v>44197</v>
      </c>
      <c r="P1792" s="29">
        <v>44741</v>
      </c>
      <c r="Q1792" s="40">
        <v>1.4893908</v>
      </c>
      <c r="R1792" s="39">
        <v>393.58542094455856</v>
      </c>
      <c r="S1792" s="39">
        <v>194.09691991786448</v>
      </c>
      <c r="T1792" s="39">
        <v>0</v>
      </c>
      <c r="U1792" s="39">
        <v>0</v>
      </c>
      <c r="V1792" s="39">
        <v>0</v>
      </c>
      <c r="W1792" s="29" t="s">
        <v>265</v>
      </c>
      <c r="X1792" s="29" t="s">
        <v>11773</v>
      </c>
      <c r="Y1792" s="29">
        <v>45275</v>
      </c>
      <c r="Z1792" s="41" t="s">
        <v>11760</v>
      </c>
      <c r="AA1792" s="42" t="s">
        <v>1349</v>
      </c>
      <c r="AB1792" s="29" t="s">
        <v>258</v>
      </c>
      <c r="AC1792" s="29" t="s">
        <v>258</v>
      </c>
      <c r="AD1792" s="29" t="s">
        <v>265</v>
      </c>
      <c r="AE1792" s="29" t="s">
        <v>1353</v>
      </c>
      <c r="AF1792" s="29" t="s">
        <v>1368</v>
      </c>
      <c r="AG1792" s="183" t="s">
        <v>1369</v>
      </c>
      <c r="AH1792" s="29" t="s">
        <v>1356</v>
      </c>
      <c r="AI1792" s="29" t="s">
        <v>1357</v>
      </c>
      <c r="AJ1792" s="29" t="s">
        <v>258</v>
      </c>
      <c r="AK1792" s="29" t="s">
        <v>258</v>
      </c>
      <c r="AL1792" s="29" t="s">
        <v>13327</v>
      </c>
    </row>
    <row r="1793" spans="1:38" x14ac:dyDescent="0.2">
      <c r="A1793" s="35" t="s">
        <v>16</v>
      </c>
      <c r="B1793" s="36">
        <v>6401</v>
      </c>
      <c r="C1793" s="36"/>
      <c r="D1793" s="36" t="s">
        <v>1349</v>
      </c>
      <c r="E1793" s="37" t="s">
        <v>3623</v>
      </c>
      <c r="F1793" s="38" t="s">
        <v>1269</v>
      </c>
      <c r="G1793" s="38" t="s">
        <v>1273</v>
      </c>
      <c r="H1793" s="35" t="s">
        <v>1393</v>
      </c>
      <c r="I1793" s="35"/>
      <c r="J1793" s="29" t="s">
        <v>1405</v>
      </c>
      <c r="K1793" s="29" t="s">
        <v>1434</v>
      </c>
      <c r="L1793" s="29" t="s">
        <v>1394</v>
      </c>
      <c r="M1793" s="39">
        <v>92.090970423112736</v>
      </c>
      <c r="N1793" s="39">
        <v>153.54798083504448</v>
      </c>
      <c r="O1793" s="29">
        <v>44197</v>
      </c>
      <c r="P1793" s="29">
        <v>44806</v>
      </c>
      <c r="Q1793" s="40">
        <v>1.6673511000000001</v>
      </c>
      <c r="R1793" s="39">
        <v>91.877070499657762</v>
      </c>
      <c r="S1793" s="39">
        <v>61.670910335386722</v>
      </c>
      <c r="T1793" s="39">
        <v>0</v>
      </c>
      <c r="U1793" s="39">
        <v>0</v>
      </c>
      <c r="V1793" s="39">
        <v>0</v>
      </c>
      <c r="W1793" s="29" t="s">
        <v>265</v>
      </c>
      <c r="X1793" s="29" t="s">
        <v>11773</v>
      </c>
      <c r="Y1793" s="29">
        <v>45194</v>
      </c>
      <c r="Z1793" s="41" t="s">
        <v>11757</v>
      </c>
      <c r="AA1793" s="42" t="s">
        <v>1349</v>
      </c>
      <c r="AB1793" s="29" t="s">
        <v>258</v>
      </c>
      <c r="AC1793" s="29" t="s">
        <v>258</v>
      </c>
      <c r="AD1793" s="29" t="s">
        <v>265</v>
      </c>
      <c r="AE1793" s="29" t="s">
        <v>1367</v>
      </c>
      <c r="AF1793" s="29" t="s">
        <v>1368</v>
      </c>
      <c r="AG1793" s="183" t="s">
        <v>1369</v>
      </c>
      <c r="AH1793" s="29" t="s">
        <v>1413</v>
      </c>
      <c r="AI1793" s="29" t="s">
        <v>1357</v>
      </c>
      <c r="AJ1793" s="29" t="s">
        <v>258</v>
      </c>
      <c r="AK1793" s="29" t="s">
        <v>258</v>
      </c>
      <c r="AL1793" s="29" t="s">
        <v>13327</v>
      </c>
    </row>
    <row r="1794" spans="1:38" x14ac:dyDescent="0.2">
      <c r="A1794" s="35" t="s">
        <v>16</v>
      </c>
      <c r="B1794" s="36">
        <v>6402</v>
      </c>
      <c r="C1794" s="36"/>
      <c r="D1794" s="36" t="s">
        <v>1349</v>
      </c>
      <c r="E1794" s="37" t="s">
        <v>3624</v>
      </c>
      <c r="F1794" s="38" t="s">
        <v>1269</v>
      </c>
      <c r="G1794" s="38" t="s">
        <v>1271</v>
      </c>
      <c r="H1794" s="35" t="s">
        <v>1440</v>
      </c>
      <c r="I1794" s="35"/>
      <c r="J1794" s="29" t="s">
        <v>322</v>
      </c>
      <c r="K1794" s="29" t="s">
        <v>336</v>
      </c>
      <c r="L1794" s="29" t="s">
        <v>2384</v>
      </c>
      <c r="M1794" s="39">
        <v>36.904300578897974</v>
      </c>
      <c r="N1794" s="39">
        <v>63.856312114989727</v>
      </c>
      <c r="O1794" s="29">
        <v>44197</v>
      </c>
      <c r="P1794" s="29">
        <v>44829</v>
      </c>
      <c r="Q1794" s="40">
        <v>1.7303217</v>
      </c>
      <c r="R1794" s="39">
        <v>36.820780287474328</v>
      </c>
      <c r="S1794" s="39">
        <v>27.035531827515399</v>
      </c>
      <c r="T1794" s="39">
        <v>0</v>
      </c>
      <c r="U1794" s="39">
        <v>0</v>
      </c>
      <c r="V1794" s="39">
        <v>0</v>
      </c>
      <c r="W1794" s="29" t="s">
        <v>1357</v>
      </c>
      <c r="X1794" s="29" t="s">
        <v>258</v>
      </c>
      <c r="Y1794" s="29" t="s">
        <v>1349</v>
      </c>
      <c r="Z1794" s="41" t="s">
        <v>1349</v>
      </c>
      <c r="AA1794" s="42" t="s">
        <v>1349</v>
      </c>
      <c r="AB1794" s="29" t="s">
        <v>258</v>
      </c>
      <c r="AC1794" s="29" t="s">
        <v>258</v>
      </c>
      <c r="AD1794" s="29" t="s">
        <v>265</v>
      </c>
      <c r="AE1794" s="29" t="s">
        <v>1367</v>
      </c>
      <c r="AF1794" s="29" t="s">
        <v>1378</v>
      </c>
      <c r="AG1794" s="183" t="s">
        <v>1379</v>
      </c>
      <c r="AH1794" s="29" t="s">
        <v>1413</v>
      </c>
      <c r="AI1794" s="29" t="s">
        <v>1357</v>
      </c>
      <c r="AJ1794" s="29" t="s">
        <v>258</v>
      </c>
      <c r="AK1794" s="29" t="s">
        <v>258</v>
      </c>
      <c r="AL1794" s="29" t="s">
        <v>13326</v>
      </c>
    </row>
    <row r="1795" spans="1:38" x14ac:dyDescent="0.2">
      <c r="A1795" s="35" t="s">
        <v>16</v>
      </c>
      <c r="B1795" s="36">
        <v>6403</v>
      </c>
      <c r="C1795" s="36"/>
      <c r="D1795" s="36" t="s">
        <v>1349</v>
      </c>
      <c r="E1795" s="37" t="s">
        <v>3625</v>
      </c>
      <c r="F1795" s="38" t="s">
        <v>1269</v>
      </c>
      <c r="G1795" s="38" t="s">
        <v>1273</v>
      </c>
      <c r="H1795" s="35" t="s">
        <v>1393</v>
      </c>
      <c r="I1795" s="35"/>
      <c r="J1795" s="29" t="s">
        <v>1371</v>
      </c>
      <c r="K1795" s="29" t="s">
        <v>1371</v>
      </c>
      <c r="L1795" s="29" t="s">
        <v>1366</v>
      </c>
      <c r="M1795" s="39">
        <v>2.6004241025714587</v>
      </c>
      <c r="N1795" s="39">
        <v>12.993221081451063</v>
      </c>
      <c r="O1795" s="29">
        <v>44197</v>
      </c>
      <c r="P1795" s="29">
        <v>46022</v>
      </c>
      <c r="Q1795" s="40">
        <v>4.9965776999999996</v>
      </c>
      <c r="R1795" s="39">
        <v>2.5972210814510612</v>
      </c>
      <c r="S1795" s="39">
        <v>2.5972210814510612</v>
      </c>
      <c r="T1795" s="39">
        <v>2.5972210814510612</v>
      </c>
      <c r="U1795" s="39">
        <v>2.6043367556468175</v>
      </c>
      <c r="V1795" s="39">
        <v>2.5972210814510612</v>
      </c>
      <c r="W1795" s="29" t="s">
        <v>1357</v>
      </c>
      <c r="X1795" s="29" t="s">
        <v>258</v>
      </c>
      <c r="Y1795" s="29" t="s">
        <v>1349</v>
      </c>
      <c r="Z1795" s="41" t="s">
        <v>1349</v>
      </c>
      <c r="AA1795" s="42" t="s">
        <v>1349</v>
      </c>
      <c r="AB1795" s="29" t="s">
        <v>258</v>
      </c>
      <c r="AC1795" s="29" t="s">
        <v>258</v>
      </c>
      <c r="AD1795" s="29" t="s">
        <v>265</v>
      </c>
      <c r="AE1795" s="29" t="s">
        <v>1367</v>
      </c>
      <c r="AF1795" s="29" t="s">
        <v>1368</v>
      </c>
      <c r="AG1795" s="183" t="s">
        <v>1369</v>
      </c>
      <c r="AH1795" s="29" t="s">
        <v>1356</v>
      </c>
      <c r="AI1795" s="29" t="s">
        <v>1357</v>
      </c>
      <c r="AJ1795" s="29" t="s">
        <v>258</v>
      </c>
      <c r="AK1795" s="29" t="s">
        <v>258</v>
      </c>
      <c r="AL1795" s="29" t="s">
        <v>13326</v>
      </c>
    </row>
    <row r="1796" spans="1:38" x14ac:dyDescent="0.2">
      <c r="A1796" s="35" t="s">
        <v>16</v>
      </c>
      <c r="B1796" s="36">
        <v>6406</v>
      </c>
      <c r="C1796" s="36"/>
      <c r="D1796" s="36" t="s">
        <v>1349</v>
      </c>
      <c r="E1796" s="37" t="s">
        <v>3626</v>
      </c>
      <c r="F1796" s="38" t="s">
        <v>1269</v>
      </c>
      <c r="G1796" s="38" t="s">
        <v>1271</v>
      </c>
      <c r="H1796" s="35" t="s">
        <v>1440</v>
      </c>
      <c r="I1796" s="35"/>
      <c r="J1796" s="29" t="s">
        <v>1506</v>
      </c>
      <c r="K1796" s="29" t="s">
        <v>1642</v>
      </c>
      <c r="L1796" s="29" t="s">
        <v>2337</v>
      </c>
      <c r="M1796" s="39">
        <v>19.544773895801828</v>
      </c>
      <c r="N1796" s="39">
        <v>39.009281314168376</v>
      </c>
      <c r="O1796" s="29">
        <v>44197</v>
      </c>
      <c r="P1796" s="29">
        <v>44926</v>
      </c>
      <c r="Q1796" s="40">
        <v>1.9958932</v>
      </c>
      <c r="R1796" s="39">
        <v>19.504640657084188</v>
      </c>
      <c r="S1796" s="39">
        <v>19.504640657084188</v>
      </c>
      <c r="T1796" s="39">
        <v>0</v>
      </c>
      <c r="U1796" s="39">
        <v>0</v>
      </c>
      <c r="V1796" s="39">
        <v>0</v>
      </c>
      <c r="W1796" s="29" t="s">
        <v>1357</v>
      </c>
      <c r="X1796" s="29" t="s">
        <v>258</v>
      </c>
      <c r="Y1796" s="29" t="s">
        <v>1349</v>
      </c>
      <c r="Z1796" s="41" t="s">
        <v>1349</v>
      </c>
      <c r="AA1796" s="42" t="s">
        <v>1349</v>
      </c>
      <c r="AB1796" s="29" t="s">
        <v>258</v>
      </c>
      <c r="AC1796" s="29" t="s">
        <v>258</v>
      </c>
      <c r="AD1796" s="29" t="s">
        <v>258</v>
      </c>
      <c r="AE1796" s="29" t="s">
        <v>1367</v>
      </c>
      <c r="AF1796" s="29" t="s">
        <v>1462</v>
      </c>
      <c r="AG1796" s="183" t="s">
        <v>1463</v>
      </c>
      <c r="AH1796" s="29" t="s">
        <v>1413</v>
      </c>
      <c r="AI1796" s="29" t="s">
        <v>1357</v>
      </c>
      <c r="AJ1796" s="29" t="s">
        <v>258</v>
      </c>
      <c r="AK1796" s="29" t="s">
        <v>258</v>
      </c>
      <c r="AL1796" s="29" t="s">
        <v>13326</v>
      </c>
    </row>
    <row r="1797" spans="1:38" x14ac:dyDescent="0.2">
      <c r="A1797" s="35" t="s">
        <v>16</v>
      </c>
      <c r="B1797" s="36">
        <v>6411</v>
      </c>
      <c r="C1797" s="36"/>
      <c r="D1797" s="36" t="s">
        <v>1349</v>
      </c>
      <c r="E1797" s="37" t="s">
        <v>3627</v>
      </c>
      <c r="F1797" s="38" t="s">
        <v>1266</v>
      </c>
      <c r="G1797" s="38" t="s">
        <v>1268</v>
      </c>
      <c r="H1797" s="35" t="s">
        <v>1359</v>
      </c>
      <c r="I1797" s="35"/>
      <c r="J1797" s="29" t="s">
        <v>274</v>
      </c>
      <c r="K1797" s="29" t="s">
        <v>1446</v>
      </c>
      <c r="L1797" s="29" t="s">
        <v>2153</v>
      </c>
      <c r="M1797" s="39">
        <v>52.104534653909695</v>
      </c>
      <c r="N1797" s="39">
        <v>260.34435592060237</v>
      </c>
      <c r="O1797" s="29">
        <v>44197</v>
      </c>
      <c r="P1797" s="29">
        <v>46022</v>
      </c>
      <c r="Q1797" s="40">
        <v>4.9965776999999996</v>
      </c>
      <c r="R1797" s="39">
        <v>52.04035592060233</v>
      </c>
      <c r="S1797" s="39">
        <v>52.04035592060233</v>
      </c>
      <c r="T1797" s="39">
        <v>52.04035592060233</v>
      </c>
      <c r="U1797" s="39">
        <v>52.182932238193018</v>
      </c>
      <c r="V1797" s="39">
        <v>52.04035592060233</v>
      </c>
      <c r="W1797" s="29" t="s">
        <v>1357</v>
      </c>
      <c r="X1797" s="29" t="s">
        <v>258</v>
      </c>
      <c r="Y1797" s="29" t="s">
        <v>1349</v>
      </c>
      <c r="Z1797" s="41" t="s">
        <v>1349</v>
      </c>
      <c r="AA1797" s="42" t="s">
        <v>1349</v>
      </c>
      <c r="AB1797" s="29" t="s">
        <v>258</v>
      </c>
      <c r="AC1797" s="29" t="s">
        <v>258</v>
      </c>
      <c r="AD1797" s="29" t="s">
        <v>258</v>
      </c>
      <c r="AE1797" s="29" t="s">
        <v>1367</v>
      </c>
      <c r="AF1797" s="29" t="s">
        <v>2154</v>
      </c>
      <c r="AG1797" s="183" t="s">
        <v>2155</v>
      </c>
      <c r="AH1797" s="29" t="s">
        <v>1356</v>
      </c>
      <c r="AI1797" s="29" t="s">
        <v>1357</v>
      </c>
      <c r="AJ1797" s="29" t="s">
        <v>258</v>
      </c>
      <c r="AK1797" s="29" t="s">
        <v>258</v>
      </c>
      <c r="AL1797" s="29" t="s">
        <v>13326</v>
      </c>
    </row>
    <row r="1798" spans="1:38" x14ac:dyDescent="0.2">
      <c r="A1798" s="35" t="s">
        <v>16</v>
      </c>
      <c r="B1798" s="36">
        <v>6413</v>
      </c>
      <c r="C1798" s="36"/>
      <c r="D1798" s="36" t="s">
        <v>1349</v>
      </c>
      <c r="E1798" s="37" t="s">
        <v>3628</v>
      </c>
      <c r="F1798" s="38" t="s">
        <v>1269</v>
      </c>
      <c r="G1798" s="38" t="s">
        <v>1271</v>
      </c>
      <c r="H1798" s="35" t="s">
        <v>1440</v>
      </c>
      <c r="I1798" s="35"/>
      <c r="J1798" s="29" t="s">
        <v>281</v>
      </c>
      <c r="K1798" s="29" t="s">
        <v>282</v>
      </c>
      <c r="L1798" s="29" t="s">
        <v>1366</v>
      </c>
      <c r="M1798" s="39">
        <v>14.268814208069093</v>
      </c>
      <c r="N1798" s="39">
        <v>71.295238877481182</v>
      </c>
      <c r="O1798" s="29">
        <v>44197</v>
      </c>
      <c r="P1798" s="29">
        <v>46022</v>
      </c>
      <c r="Q1798" s="40">
        <v>4.9965776999999996</v>
      </c>
      <c r="R1798" s="39">
        <v>14.251238877481176</v>
      </c>
      <c r="S1798" s="39">
        <v>14.251238877481176</v>
      </c>
      <c r="T1798" s="39">
        <v>14.251238877481176</v>
      </c>
      <c r="U1798" s="39">
        <v>14.290283367556468</v>
      </c>
      <c r="V1798" s="39">
        <v>14.251238877481176</v>
      </c>
      <c r="W1798" s="29" t="s">
        <v>265</v>
      </c>
      <c r="X1798" s="29" t="s">
        <v>11773</v>
      </c>
      <c r="Y1798" s="29">
        <v>45272</v>
      </c>
      <c r="Z1798" s="41" t="s">
        <v>11760</v>
      </c>
      <c r="AA1798" s="42" t="s">
        <v>1349</v>
      </c>
      <c r="AB1798" s="29" t="s">
        <v>258</v>
      </c>
      <c r="AC1798" s="29" t="s">
        <v>258</v>
      </c>
      <c r="AD1798" s="29" t="s">
        <v>265</v>
      </c>
      <c r="AE1798" s="29" t="s">
        <v>1367</v>
      </c>
      <c r="AF1798" s="29" t="s">
        <v>1368</v>
      </c>
      <c r="AG1798" s="183" t="s">
        <v>1369</v>
      </c>
      <c r="AH1798" s="29" t="s">
        <v>1356</v>
      </c>
      <c r="AI1798" s="29" t="s">
        <v>1357</v>
      </c>
      <c r="AJ1798" s="29" t="s">
        <v>258</v>
      </c>
      <c r="AK1798" s="29" t="s">
        <v>258</v>
      </c>
      <c r="AL1798" s="29" t="s">
        <v>13327</v>
      </c>
    </row>
    <row r="1799" spans="1:38" x14ac:dyDescent="0.2">
      <c r="A1799" s="35" t="s">
        <v>16</v>
      </c>
      <c r="B1799" s="36">
        <v>6415</v>
      </c>
      <c r="C1799" s="36"/>
      <c r="D1799" s="36" t="s">
        <v>1349</v>
      </c>
      <c r="E1799" s="37" t="s">
        <v>3629</v>
      </c>
      <c r="F1799" s="38" t="s">
        <v>1269</v>
      </c>
      <c r="G1799" s="38" t="s">
        <v>1271</v>
      </c>
      <c r="H1799" s="35" t="s">
        <v>1440</v>
      </c>
      <c r="I1799" s="35"/>
      <c r="J1799" s="29" t="s">
        <v>1371</v>
      </c>
      <c r="K1799" s="29" t="s">
        <v>1371</v>
      </c>
      <c r="L1799" s="29" t="s">
        <v>1384</v>
      </c>
      <c r="M1799" s="39">
        <v>103.96693670573308</v>
      </c>
      <c r="N1799" s="39">
        <v>519.47887748117728</v>
      </c>
      <c r="O1799" s="29">
        <v>44197</v>
      </c>
      <c r="P1799" s="29">
        <v>46022</v>
      </c>
      <c r="Q1799" s="40">
        <v>4.9965776999999996</v>
      </c>
      <c r="R1799" s="39">
        <v>103.83887748117728</v>
      </c>
      <c r="S1799" s="39">
        <v>103.83887748117728</v>
      </c>
      <c r="T1799" s="39">
        <v>103.83887748117728</v>
      </c>
      <c r="U1799" s="39">
        <v>104.12336755646817</v>
      </c>
      <c r="V1799" s="39">
        <v>103.83887748117728</v>
      </c>
      <c r="W1799" s="29" t="s">
        <v>1357</v>
      </c>
      <c r="X1799" s="29" t="s">
        <v>258</v>
      </c>
      <c r="Y1799" s="29" t="s">
        <v>1349</v>
      </c>
      <c r="Z1799" s="41" t="s">
        <v>1349</v>
      </c>
      <c r="AA1799" s="42" t="s">
        <v>1349</v>
      </c>
      <c r="AB1799" s="29" t="s">
        <v>258</v>
      </c>
      <c r="AC1799" s="29" t="s">
        <v>258</v>
      </c>
      <c r="AD1799" s="29" t="s">
        <v>265</v>
      </c>
      <c r="AE1799" s="29" t="s">
        <v>1353</v>
      </c>
      <c r="AF1799" s="29" t="s">
        <v>1368</v>
      </c>
      <c r="AG1799" s="183" t="s">
        <v>1369</v>
      </c>
      <c r="AH1799" s="29" t="s">
        <v>1356</v>
      </c>
      <c r="AI1799" s="29" t="s">
        <v>1357</v>
      </c>
      <c r="AJ1799" s="29" t="s">
        <v>258</v>
      </c>
      <c r="AK1799" s="29" t="s">
        <v>258</v>
      </c>
      <c r="AL1799" s="29" t="s">
        <v>13326</v>
      </c>
    </row>
    <row r="1800" spans="1:38" x14ac:dyDescent="0.2">
      <c r="A1800" s="35" t="s">
        <v>16</v>
      </c>
      <c r="B1800" s="36">
        <v>6416</v>
      </c>
      <c r="C1800" s="36"/>
      <c r="D1800" s="36" t="s">
        <v>1349</v>
      </c>
      <c r="E1800" s="37" t="s">
        <v>3630</v>
      </c>
      <c r="F1800" s="38" t="s">
        <v>1269</v>
      </c>
      <c r="G1800" s="38" t="s">
        <v>1271</v>
      </c>
      <c r="H1800" s="35" t="s">
        <v>1440</v>
      </c>
      <c r="I1800" s="35"/>
      <c r="J1800" s="29" t="s">
        <v>1371</v>
      </c>
      <c r="K1800" s="29" t="s">
        <v>1371</v>
      </c>
      <c r="L1800" s="29" t="s">
        <v>1384</v>
      </c>
      <c r="M1800" s="39">
        <v>88.021204146024985</v>
      </c>
      <c r="N1800" s="39">
        <v>439.80478576317591</v>
      </c>
      <c r="O1800" s="29">
        <v>44197</v>
      </c>
      <c r="P1800" s="29">
        <v>46022</v>
      </c>
      <c r="Q1800" s="40">
        <v>4.9965776999999996</v>
      </c>
      <c r="R1800" s="39">
        <v>87.912785763175904</v>
      </c>
      <c r="S1800" s="39">
        <v>87.912785763175904</v>
      </c>
      <c r="T1800" s="39">
        <v>87.912785763175904</v>
      </c>
      <c r="U1800" s="39">
        <v>88.153642710472269</v>
      </c>
      <c r="V1800" s="39">
        <v>87.912785763175904</v>
      </c>
      <c r="W1800" s="29" t="s">
        <v>265</v>
      </c>
      <c r="X1800" s="29" t="s">
        <v>11773</v>
      </c>
      <c r="Y1800" s="29">
        <v>45275</v>
      </c>
      <c r="Z1800" s="41" t="s">
        <v>11760</v>
      </c>
      <c r="AA1800" s="42" t="s">
        <v>1349</v>
      </c>
      <c r="AB1800" s="29" t="s">
        <v>258</v>
      </c>
      <c r="AC1800" s="29" t="s">
        <v>258</v>
      </c>
      <c r="AD1800" s="29" t="s">
        <v>265</v>
      </c>
      <c r="AE1800" s="29" t="s">
        <v>1353</v>
      </c>
      <c r="AF1800" s="29" t="s">
        <v>1368</v>
      </c>
      <c r="AG1800" s="183" t="s">
        <v>1369</v>
      </c>
      <c r="AH1800" s="29" t="s">
        <v>1356</v>
      </c>
      <c r="AI1800" s="29" t="s">
        <v>1357</v>
      </c>
      <c r="AJ1800" s="29" t="s">
        <v>258</v>
      </c>
      <c r="AK1800" s="29" t="s">
        <v>258</v>
      </c>
      <c r="AL1800" s="29" t="s">
        <v>13327</v>
      </c>
    </row>
    <row r="1801" spans="1:38" x14ac:dyDescent="0.2">
      <c r="A1801" s="35" t="s">
        <v>16</v>
      </c>
      <c r="B1801" s="36">
        <v>6419</v>
      </c>
      <c r="C1801" s="36"/>
      <c r="D1801" s="36" t="s">
        <v>1349</v>
      </c>
      <c r="E1801" s="37" t="s">
        <v>3631</v>
      </c>
      <c r="F1801" s="38" t="s">
        <v>1269</v>
      </c>
      <c r="G1801" s="38" t="s">
        <v>1271</v>
      </c>
      <c r="H1801" s="35" t="s">
        <v>1440</v>
      </c>
      <c r="I1801" s="35"/>
      <c r="J1801" s="29" t="s">
        <v>1371</v>
      </c>
      <c r="K1801" s="29" t="s">
        <v>1371</v>
      </c>
      <c r="L1801" s="29" t="s">
        <v>1384</v>
      </c>
      <c r="M1801" s="39">
        <v>76.960146641628114</v>
      </c>
      <c r="N1801" s="39">
        <v>384.5373524982889</v>
      </c>
      <c r="O1801" s="29">
        <v>44197</v>
      </c>
      <c r="P1801" s="29">
        <v>46022</v>
      </c>
      <c r="Q1801" s="40">
        <v>4.9965776999999996</v>
      </c>
      <c r="R1801" s="39">
        <v>76.865352498288857</v>
      </c>
      <c r="S1801" s="39">
        <v>76.865352498288857</v>
      </c>
      <c r="T1801" s="39">
        <v>76.865352498288857</v>
      </c>
      <c r="U1801" s="39">
        <v>77.075942505133469</v>
      </c>
      <c r="V1801" s="39">
        <v>76.865352498288857</v>
      </c>
      <c r="W1801" s="29" t="s">
        <v>265</v>
      </c>
      <c r="X1801" s="29" t="s">
        <v>11773</v>
      </c>
      <c r="Y1801" s="29">
        <v>45597</v>
      </c>
      <c r="Z1801" s="41" t="s">
        <v>11761</v>
      </c>
      <c r="AA1801" s="42" t="s">
        <v>1349</v>
      </c>
      <c r="AB1801" s="29" t="s">
        <v>258</v>
      </c>
      <c r="AC1801" s="29" t="s">
        <v>258</v>
      </c>
      <c r="AD1801" s="29" t="s">
        <v>265</v>
      </c>
      <c r="AE1801" s="29" t="s">
        <v>1353</v>
      </c>
      <c r="AF1801" s="29" t="s">
        <v>1368</v>
      </c>
      <c r="AG1801" s="183" t="s">
        <v>1369</v>
      </c>
      <c r="AH1801" s="29" t="s">
        <v>1356</v>
      </c>
      <c r="AI1801" s="29" t="s">
        <v>1357</v>
      </c>
      <c r="AJ1801" s="29" t="s">
        <v>258</v>
      </c>
      <c r="AK1801" s="29" t="s">
        <v>258</v>
      </c>
      <c r="AL1801" s="29" t="s">
        <v>13327</v>
      </c>
    </row>
    <row r="1802" spans="1:38" x14ac:dyDescent="0.2">
      <c r="A1802" s="35" t="s">
        <v>16</v>
      </c>
      <c r="B1802" s="36">
        <v>6425</v>
      </c>
      <c r="C1802" s="36"/>
      <c r="D1802" s="36" t="s">
        <v>1349</v>
      </c>
      <c r="E1802" s="37" t="s">
        <v>3632</v>
      </c>
      <c r="F1802" s="38" t="s">
        <v>1269</v>
      </c>
      <c r="G1802" s="38" t="s">
        <v>1271</v>
      </c>
      <c r="H1802" s="35" t="s">
        <v>1440</v>
      </c>
      <c r="I1802" s="35"/>
      <c r="J1802" s="29" t="s">
        <v>1506</v>
      </c>
      <c r="K1802" s="29" t="s">
        <v>1642</v>
      </c>
      <c r="L1802" s="29" t="s">
        <v>2337</v>
      </c>
      <c r="M1802" s="39">
        <v>21.459812737830724</v>
      </c>
      <c r="N1802" s="39">
        <v>38.366209445585213</v>
      </c>
      <c r="O1802" s="29">
        <v>44197</v>
      </c>
      <c r="P1802" s="29">
        <v>44850</v>
      </c>
      <c r="Q1802" s="40">
        <v>1.7878166</v>
      </c>
      <c r="R1802" s="39">
        <v>21.412334017796031</v>
      </c>
      <c r="S1802" s="39">
        <v>16.953875427789185</v>
      </c>
      <c r="T1802" s="39">
        <v>0</v>
      </c>
      <c r="U1802" s="39">
        <v>0</v>
      </c>
      <c r="V1802" s="39">
        <v>0</v>
      </c>
      <c r="W1802" s="29" t="s">
        <v>1357</v>
      </c>
      <c r="X1802" s="29" t="s">
        <v>258</v>
      </c>
      <c r="Y1802" s="29" t="s">
        <v>1349</v>
      </c>
      <c r="Z1802" s="41" t="s">
        <v>1349</v>
      </c>
      <c r="AA1802" s="42" t="s">
        <v>1349</v>
      </c>
      <c r="AB1802" s="29" t="s">
        <v>258</v>
      </c>
      <c r="AC1802" s="29" t="s">
        <v>258</v>
      </c>
      <c r="AD1802" s="29" t="s">
        <v>258</v>
      </c>
      <c r="AE1802" s="29" t="s">
        <v>1367</v>
      </c>
      <c r="AF1802" s="29" t="s">
        <v>1462</v>
      </c>
      <c r="AG1802" s="183" t="s">
        <v>1463</v>
      </c>
      <c r="AH1802" s="29" t="s">
        <v>1413</v>
      </c>
      <c r="AI1802" s="29" t="s">
        <v>1357</v>
      </c>
      <c r="AJ1802" s="29" t="s">
        <v>258</v>
      </c>
      <c r="AK1802" s="29" t="s">
        <v>258</v>
      </c>
      <c r="AL1802" s="29" t="s">
        <v>13326</v>
      </c>
    </row>
    <row r="1803" spans="1:38" x14ac:dyDescent="0.2">
      <c r="A1803" s="35" t="s">
        <v>16</v>
      </c>
      <c r="B1803" s="36">
        <v>6427</v>
      </c>
      <c r="C1803" s="36"/>
      <c r="D1803" s="36" t="s">
        <v>1349</v>
      </c>
      <c r="E1803" s="37" t="s">
        <v>3633</v>
      </c>
      <c r="F1803" s="38" t="s">
        <v>1269</v>
      </c>
      <c r="G1803" s="38" t="s">
        <v>1271</v>
      </c>
      <c r="H1803" s="35" t="s">
        <v>1440</v>
      </c>
      <c r="I1803" s="35"/>
      <c r="J1803" s="29" t="s">
        <v>1371</v>
      </c>
      <c r="K1803" s="29" t="s">
        <v>1371</v>
      </c>
      <c r="L1803" s="29" t="s">
        <v>1384</v>
      </c>
      <c r="M1803" s="39">
        <v>60.114921481607681</v>
      </c>
      <c r="N1803" s="39">
        <v>300.36887611225188</v>
      </c>
      <c r="O1803" s="29">
        <v>44197</v>
      </c>
      <c r="P1803" s="29">
        <v>46022</v>
      </c>
      <c r="Q1803" s="40">
        <v>4.9965776999999996</v>
      </c>
      <c r="R1803" s="39">
        <v>60.040876112251887</v>
      </c>
      <c r="S1803" s="39">
        <v>60.040876112251887</v>
      </c>
      <c r="T1803" s="39">
        <v>60.040876112251887</v>
      </c>
      <c r="U1803" s="39">
        <v>60.20537166324435</v>
      </c>
      <c r="V1803" s="39">
        <v>60.040876112251887</v>
      </c>
      <c r="W1803" s="29" t="s">
        <v>265</v>
      </c>
      <c r="X1803" s="29" t="s">
        <v>11773</v>
      </c>
      <c r="Y1803" s="29">
        <v>45275</v>
      </c>
      <c r="Z1803" s="41" t="s">
        <v>11760</v>
      </c>
      <c r="AA1803" s="42" t="s">
        <v>1349</v>
      </c>
      <c r="AB1803" s="29" t="s">
        <v>258</v>
      </c>
      <c r="AC1803" s="29" t="s">
        <v>258</v>
      </c>
      <c r="AD1803" s="29" t="s">
        <v>265</v>
      </c>
      <c r="AE1803" s="29" t="s">
        <v>1353</v>
      </c>
      <c r="AF1803" s="29" t="s">
        <v>1368</v>
      </c>
      <c r="AG1803" s="183" t="s">
        <v>1369</v>
      </c>
      <c r="AH1803" s="29" t="s">
        <v>1356</v>
      </c>
      <c r="AI1803" s="29" t="s">
        <v>1357</v>
      </c>
      <c r="AJ1803" s="29" t="s">
        <v>258</v>
      </c>
      <c r="AK1803" s="29" t="s">
        <v>258</v>
      </c>
      <c r="AL1803" s="29" t="s">
        <v>13327</v>
      </c>
    </row>
    <row r="1804" spans="1:38" x14ac:dyDescent="0.2">
      <c r="A1804" s="35" t="s">
        <v>16</v>
      </c>
      <c r="B1804" s="36">
        <v>6429</v>
      </c>
      <c r="C1804" s="36"/>
      <c r="D1804" s="36" t="s">
        <v>1349</v>
      </c>
      <c r="E1804" s="37" t="s">
        <v>3634</v>
      </c>
      <c r="F1804" s="38" t="s">
        <v>1269</v>
      </c>
      <c r="G1804" s="38" t="s">
        <v>1271</v>
      </c>
      <c r="H1804" s="35" t="s">
        <v>1440</v>
      </c>
      <c r="I1804" s="35"/>
      <c r="J1804" s="29" t="s">
        <v>1371</v>
      </c>
      <c r="K1804" s="29" t="s">
        <v>1371</v>
      </c>
      <c r="L1804" s="29" t="s">
        <v>1384</v>
      </c>
      <c r="M1804" s="39">
        <v>62.148034900778597</v>
      </c>
      <c r="N1804" s="39">
        <v>310.52748528405203</v>
      </c>
      <c r="O1804" s="29">
        <v>44197</v>
      </c>
      <c r="P1804" s="29">
        <v>46022</v>
      </c>
      <c r="Q1804" s="40">
        <v>4.9965776999999996</v>
      </c>
      <c r="R1804" s="39">
        <v>62.071485284052017</v>
      </c>
      <c r="S1804" s="39">
        <v>62.071485284052017</v>
      </c>
      <c r="T1804" s="39">
        <v>62.071485284052017</v>
      </c>
      <c r="U1804" s="39">
        <v>62.241544147843939</v>
      </c>
      <c r="V1804" s="39">
        <v>62.071485284052017</v>
      </c>
      <c r="W1804" s="29" t="s">
        <v>265</v>
      </c>
      <c r="X1804" s="29" t="s">
        <v>11773</v>
      </c>
      <c r="Y1804" s="29">
        <v>45597</v>
      </c>
      <c r="Z1804" s="41" t="s">
        <v>11761</v>
      </c>
      <c r="AA1804" s="42" t="s">
        <v>1349</v>
      </c>
      <c r="AB1804" s="29" t="s">
        <v>258</v>
      </c>
      <c r="AC1804" s="29" t="s">
        <v>258</v>
      </c>
      <c r="AD1804" s="29" t="s">
        <v>265</v>
      </c>
      <c r="AE1804" s="29" t="s">
        <v>1353</v>
      </c>
      <c r="AF1804" s="29" t="s">
        <v>1368</v>
      </c>
      <c r="AG1804" s="183" t="s">
        <v>1369</v>
      </c>
      <c r="AH1804" s="29" t="s">
        <v>1356</v>
      </c>
      <c r="AI1804" s="29" t="s">
        <v>1357</v>
      </c>
      <c r="AJ1804" s="29" t="s">
        <v>258</v>
      </c>
      <c r="AK1804" s="29" t="s">
        <v>258</v>
      </c>
      <c r="AL1804" s="29" t="s">
        <v>13327</v>
      </c>
    </row>
    <row r="1805" spans="1:38" x14ac:dyDescent="0.2">
      <c r="A1805" s="35" t="s">
        <v>17</v>
      </c>
      <c r="B1805" s="36">
        <v>6434</v>
      </c>
      <c r="C1805" s="36"/>
      <c r="D1805" s="36" t="s">
        <v>1349</v>
      </c>
      <c r="E1805" s="37" t="s">
        <v>3635</v>
      </c>
      <c r="F1805" s="38" t="s">
        <v>3261</v>
      </c>
      <c r="G1805" s="38" t="s">
        <v>3261</v>
      </c>
      <c r="H1805" s="35" t="s">
        <v>3261</v>
      </c>
      <c r="I1805" s="35" t="s">
        <v>3636</v>
      </c>
      <c r="J1805" s="29" t="s">
        <v>1500</v>
      </c>
      <c r="K1805" s="29" t="s">
        <v>3637</v>
      </c>
      <c r="L1805" s="29" t="s">
        <v>1384</v>
      </c>
      <c r="M1805" s="39">
        <v>0</v>
      </c>
      <c r="N1805" s="39"/>
      <c r="O1805" s="29">
        <v>44197</v>
      </c>
      <c r="P1805" s="29">
        <v>46022</v>
      </c>
      <c r="Q1805" s="40">
        <v>4.9965776999999996</v>
      </c>
      <c r="R1805" s="39"/>
      <c r="S1805" s="39"/>
      <c r="T1805" s="39"/>
      <c r="U1805" s="39"/>
      <c r="V1805" s="39"/>
      <c r="W1805" s="29" t="s">
        <v>265</v>
      </c>
      <c r="X1805" s="29" t="s">
        <v>11773</v>
      </c>
      <c r="Y1805" s="29">
        <v>45223</v>
      </c>
      <c r="Z1805" s="41" t="s">
        <v>11758</v>
      </c>
      <c r="AA1805" s="42" t="s">
        <v>3638</v>
      </c>
      <c r="AB1805" s="29" t="s">
        <v>258</v>
      </c>
      <c r="AC1805" s="29" t="s">
        <v>258</v>
      </c>
      <c r="AD1805" s="29" t="s">
        <v>265</v>
      </c>
      <c r="AE1805" s="29" t="s">
        <v>1353</v>
      </c>
      <c r="AF1805" s="29" t="s">
        <v>1368</v>
      </c>
      <c r="AG1805" s="183" t="s">
        <v>1369</v>
      </c>
      <c r="AH1805" s="29" t="s">
        <v>1356</v>
      </c>
      <c r="AI1805" s="29" t="s">
        <v>1357</v>
      </c>
      <c r="AJ1805" s="29" t="s">
        <v>258</v>
      </c>
      <c r="AK1805" s="29" t="s">
        <v>258</v>
      </c>
      <c r="AL1805" s="29" t="s">
        <v>13327</v>
      </c>
    </row>
    <row r="1806" spans="1:38" x14ac:dyDescent="0.2">
      <c r="A1806" s="35" t="s">
        <v>18</v>
      </c>
      <c r="B1806" s="36">
        <v>6434</v>
      </c>
      <c r="C1806" s="36">
        <v>2</v>
      </c>
      <c r="D1806" s="36" t="s">
        <v>3638</v>
      </c>
      <c r="E1806" s="37" t="s">
        <v>3639</v>
      </c>
      <c r="F1806" s="38" t="s">
        <v>1266</v>
      </c>
      <c r="G1806" s="38" t="s">
        <v>1267</v>
      </c>
      <c r="H1806" s="35" t="s">
        <v>1177</v>
      </c>
      <c r="I1806" s="35"/>
      <c r="J1806" s="29" t="s">
        <v>1500</v>
      </c>
      <c r="K1806" s="29" t="s">
        <v>3637</v>
      </c>
      <c r="L1806" s="29" t="s">
        <v>1384</v>
      </c>
      <c r="M1806" s="39">
        <v>36.776782715330384</v>
      </c>
      <c r="N1806" s="39">
        <v>38.161259411362082</v>
      </c>
      <c r="O1806" s="29">
        <v>44197</v>
      </c>
      <c r="P1806" s="29">
        <v>44576</v>
      </c>
      <c r="Q1806" s="40">
        <v>1.0376453999999999</v>
      </c>
      <c r="R1806" s="39">
        <v>36.654893908281998</v>
      </c>
      <c r="S1806" s="39">
        <v>1.5063655030800822</v>
      </c>
      <c r="T1806" s="39">
        <v>0</v>
      </c>
      <c r="U1806" s="39">
        <v>0</v>
      </c>
      <c r="V1806" s="39">
        <v>0</v>
      </c>
      <c r="W1806" s="29" t="s">
        <v>265</v>
      </c>
      <c r="X1806" s="29" t="s">
        <v>11773</v>
      </c>
      <c r="Y1806" s="29">
        <v>45223</v>
      </c>
      <c r="Z1806" s="41" t="s">
        <v>11758</v>
      </c>
      <c r="AA1806" s="42" t="s">
        <v>1349</v>
      </c>
      <c r="AB1806" s="29" t="s">
        <v>258</v>
      </c>
      <c r="AC1806" s="29" t="s">
        <v>258</v>
      </c>
      <c r="AD1806" s="29" t="s">
        <v>265</v>
      </c>
      <c r="AE1806" s="29" t="s">
        <v>1353</v>
      </c>
      <c r="AF1806" s="29" t="s">
        <v>1368</v>
      </c>
      <c r="AG1806" s="183" t="s">
        <v>1369</v>
      </c>
      <c r="AH1806" s="29" t="s">
        <v>1356</v>
      </c>
      <c r="AI1806" s="29" t="s">
        <v>1357</v>
      </c>
      <c r="AJ1806" s="29" t="s">
        <v>258</v>
      </c>
      <c r="AK1806" s="29" t="s">
        <v>258</v>
      </c>
      <c r="AL1806" s="29" t="s">
        <v>13327</v>
      </c>
    </row>
    <row r="1807" spans="1:38" x14ac:dyDescent="0.2">
      <c r="A1807" s="35" t="s">
        <v>16</v>
      </c>
      <c r="B1807" s="36">
        <v>6435</v>
      </c>
      <c r="C1807" s="36"/>
      <c r="D1807" s="36" t="s">
        <v>1349</v>
      </c>
      <c r="E1807" s="37" t="s">
        <v>3640</v>
      </c>
      <c r="F1807" s="38" t="s">
        <v>1269</v>
      </c>
      <c r="G1807" s="38" t="s">
        <v>1271</v>
      </c>
      <c r="H1807" s="35" t="s">
        <v>1440</v>
      </c>
      <c r="I1807" s="35"/>
      <c r="J1807" s="29" t="s">
        <v>1371</v>
      </c>
      <c r="K1807" s="29" t="s">
        <v>1371</v>
      </c>
      <c r="L1807" s="29" t="s">
        <v>1384</v>
      </c>
      <c r="M1807" s="39">
        <v>91.442077561450844</v>
      </c>
      <c r="N1807" s="39">
        <v>456.89744558521562</v>
      </c>
      <c r="O1807" s="29">
        <v>44197</v>
      </c>
      <c r="P1807" s="29">
        <v>46022</v>
      </c>
      <c r="Q1807" s="40">
        <v>4.9965776999999996</v>
      </c>
      <c r="R1807" s="39">
        <v>91.329445585215609</v>
      </c>
      <c r="S1807" s="39">
        <v>91.329445585215609</v>
      </c>
      <c r="T1807" s="39">
        <v>91.329445585215609</v>
      </c>
      <c r="U1807" s="39">
        <v>91.579663244353171</v>
      </c>
      <c r="V1807" s="39">
        <v>91.329445585215609</v>
      </c>
      <c r="W1807" s="29" t="s">
        <v>265</v>
      </c>
      <c r="X1807" s="29" t="s">
        <v>11773</v>
      </c>
      <c r="Y1807" s="29">
        <v>45275</v>
      </c>
      <c r="Z1807" s="41" t="s">
        <v>11760</v>
      </c>
      <c r="AA1807" s="42" t="s">
        <v>1349</v>
      </c>
      <c r="AB1807" s="29" t="s">
        <v>258</v>
      </c>
      <c r="AC1807" s="29" t="s">
        <v>258</v>
      </c>
      <c r="AD1807" s="29" t="s">
        <v>265</v>
      </c>
      <c r="AE1807" s="29" t="s">
        <v>1353</v>
      </c>
      <c r="AF1807" s="29" t="s">
        <v>1368</v>
      </c>
      <c r="AG1807" s="183" t="s">
        <v>1369</v>
      </c>
      <c r="AH1807" s="29" t="s">
        <v>1356</v>
      </c>
      <c r="AI1807" s="29" t="s">
        <v>1357</v>
      </c>
      <c r="AJ1807" s="29" t="s">
        <v>258</v>
      </c>
      <c r="AK1807" s="29" t="s">
        <v>258</v>
      </c>
      <c r="AL1807" s="29" t="s">
        <v>13327</v>
      </c>
    </row>
    <row r="1808" spans="1:38" x14ac:dyDescent="0.2">
      <c r="A1808" s="35" t="s">
        <v>16</v>
      </c>
      <c r="B1808" s="36">
        <v>6437</v>
      </c>
      <c r="C1808" s="36"/>
      <c r="D1808" s="36" t="s">
        <v>1349</v>
      </c>
      <c r="E1808" s="37" t="s">
        <v>3641</v>
      </c>
      <c r="F1808" s="38" t="s">
        <v>1269</v>
      </c>
      <c r="G1808" s="38" t="s">
        <v>1273</v>
      </c>
      <c r="H1808" s="35" t="s">
        <v>1393</v>
      </c>
      <c r="I1808" s="35"/>
      <c r="J1808" s="29" t="s">
        <v>1371</v>
      </c>
      <c r="K1808" s="29" t="s">
        <v>1371</v>
      </c>
      <c r="L1808" s="29" t="s">
        <v>1366</v>
      </c>
      <c r="M1808" s="39">
        <v>7.5181172399853562</v>
      </c>
      <c r="N1808" s="39">
        <v>37.564856947296377</v>
      </c>
      <c r="O1808" s="29">
        <v>44197</v>
      </c>
      <c r="P1808" s="29">
        <v>46022</v>
      </c>
      <c r="Q1808" s="40">
        <v>4.9965776999999996</v>
      </c>
      <c r="R1808" s="39">
        <v>7.5088569472963727</v>
      </c>
      <c r="S1808" s="39">
        <v>7.5088569472963727</v>
      </c>
      <c r="T1808" s="39">
        <v>7.5088569472963727</v>
      </c>
      <c r="U1808" s="39">
        <v>7.529429158110883</v>
      </c>
      <c r="V1808" s="39">
        <v>7.5088569472963727</v>
      </c>
      <c r="W1808" s="29" t="s">
        <v>265</v>
      </c>
      <c r="X1808" s="29" t="s">
        <v>11773</v>
      </c>
      <c r="Y1808" s="29">
        <v>45290</v>
      </c>
      <c r="Z1808" s="41" t="s">
        <v>11760</v>
      </c>
      <c r="AA1808" s="42" t="s">
        <v>1349</v>
      </c>
      <c r="AB1808" s="29" t="s">
        <v>258</v>
      </c>
      <c r="AC1808" s="29" t="s">
        <v>258</v>
      </c>
      <c r="AD1808" s="29" t="s">
        <v>265</v>
      </c>
      <c r="AE1808" s="29" t="s">
        <v>1367</v>
      </c>
      <c r="AF1808" s="29" t="s">
        <v>1368</v>
      </c>
      <c r="AG1808" s="183" t="s">
        <v>1369</v>
      </c>
      <c r="AH1808" s="29" t="s">
        <v>1356</v>
      </c>
      <c r="AI1808" s="29" t="s">
        <v>1357</v>
      </c>
      <c r="AJ1808" s="29" t="s">
        <v>258</v>
      </c>
      <c r="AK1808" s="29" t="s">
        <v>258</v>
      </c>
      <c r="AL1808" s="29" t="s">
        <v>13327</v>
      </c>
    </row>
    <row r="1809" spans="1:38" x14ac:dyDescent="0.2">
      <c r="A1809" s="35" t="s">
        <v>16</v>
      </c>
      <c r="B1809" s="36">
        <v>6438</v>
      </c>
      <c r="C1809" s="36"/>
      <c r="D1809" s="36" t="s">
        <v>1349</v>
      </c>
      <c r="E1809" s="37" t="s">
        <v>3642</v>
      </c>
      <c r="F1809" s="38" t="s">
        <v>1269</v>
      </c>
      <c r="G1809" s="38" t="s">
        <v>1271</v>
      </c>
      <c r="H1809" s="35" t="s">
        <v>1440</v>
      </c>
      <c r="I1809" s="35"/>
      <c r="J1809" s="29" t="s">
        <v>1371</v>
      </c>
      <c r="K1809" s="29" t="s">
        <v>1371</v>
      </c>
      <c r="L1809" s="29" t="s">
        <v>1384</v>
      </c>
      <c r="M1809" s="39">
        <v>64.87352749616322</v>
      </c>
      <c r="N1809" s="39">
        <v>324.14562080766598</v>
      </c>
      <c r="O1809" s="29">
        <v>44197</v>
      </c>
      <c r="P1809" s="29">
        <v>46022</v>
      </c>
      <c r="Q1809" s="40">
        <v>4.9965776999999996</v>
      </c>
      <c r="R1809" s="39">
        <v>64.793620807665974</v>
      </c>
      <c r="S1809" s="39">
        <v>64.793620807665974</v>
      </c>
      <c r="T1809" s="39">
        <v>64.793620807665974</v>
      </c>
      <c r="U1809" s="39">
        <v>64.97113757700204</v>
      </c>
      <c r="V1809" s="39">
        <v>64.793620807665974</v>
      </c>
      <c r="W1809" s="29" t="s">
        <v>265</v>
      </c>
      <c r="X1809" s="29" t="s">
        <v>11773</v>
      </c>
      <c r="Y1809" s="29">
        <v>45597</v>
      </c>
      <c r="Z1809" s="41" t="s">
        <v>11761</v>
      </c>
      <c r="AA1809" s="42" t="s">
        <v>1349</v>
      </c>
      <c r="AB1809" s="29" t="s">
        <v>258</v>
      </c>
      <c r="AC1809" s="29" t="s">
        <v>258</v>
      </c>
      <c r="AD1809" s="29" t="s">
        <v>265</v>
      </c>
      <c r="AE1809" s="29" t="s">
        <v>1353</v>
      </c>
      <c r="AF1809" s="29" t="s">
        <v>1368</v>
      </c>
      <c r="AG1809" s="183" t="s">
        <v>1369</v>
      </c>
      <c r="AH1809" s="29" t="s">
        <v>1356</v>
      </c>
      <c r="AI1809" s="29" t="s">
        <v>1357</v>
      </c>
      <c r="AJ1809" s="29" t="s">
        <v>258</v>
      </c>
      <c r="AK1809" s="29" t="s">
        <v>258</v>
      </c>
      <c r="AL1809" s="29" t="s">
        <v>13327</v>
      </c>
    </row>
    <row r="1810" spans="1:38" x14ac:dyDescent="0.2">
      <c r="A1810" s="35" t="s">
        <v>16</v>
      </c>
      <c r="B1810" s="36">
        <v>6439</v>
      </c>
      <c r="C1810" s="36"/>
      <c r="D1810" s="36" t="s">
        <v>1349</v>
      </c>
      <c r="E1810" s="37" t="s">
        <v>3643</v>
      </c>
      <c r="F1810" s="38" t="s">
        <v>1269</v>
      </c>
      <c r="G1810" s="38" t="s">
        <v>1445</v>
      </c>
      <c r="H1810" s="35" t="s">
        <v>12095</v>
      </c>
      <c r="I1810" s="35"/>
      <c r="J1810" s="29" t="s">
        <v>484</v>
      </c>
      <c r="K1810" s="29" t="s">
        <v>1365</v>
      </c>
      <c r="L1810" s="29" t="s">
        <v>1384</v>
      </c>
      <c r="M1810" s="39">
        <v>69.959312687918043</v>
      </c>
      <c r="N1810" s="39">
        <v>349.5571416837783</v>
      </c>
      <c r="O1810" s="29">
        <v>44197</v>
      </c>
      <c r="P1810" s="29">
        <v>46022</v>
      </c>
      <c r="Q1810" s="40">
        <v>4.9965776999999996</v>
      </c>
      <c r="R1810" s="39">
        <v>69.873141683778243</v>
      </c>
      <c r="S1810" s="39">
        <v>69.873141683778243</v>
      </c>
      <c r="T1810" s="39">
        <v>69.873141683778243</v>
      </c>
      <c r="U1810" s="39">
        <v>70.064574948665296</v>
      </c>
      <c r="V1810" s="39">
        <v>69.873141683778243</v>
      </c>
      <c r="W1810" s="29" t="s">
        <v>265</v>
      </c>
      <c r="X1810" s="29" t="s">
        <v>11773</v>
      </c>
      <c r="Y1810" s="29">
        <v>45271</v>
      </c>
      <c r="Z1810" s="41" t="s">
        <v>11760</v>
      </c>
      <c r="AA1810" s="42" t="s">
        <v>1349</v>
      </c>
      <c r="AB1810" s="29" t="s">
        <v>258</v>
      </c>
      <c r="AC1810" s="29" t="s">
        <v>258</v>
      </c>
      <c r="AD1810" s="29" t="s">
        <v>265</v>
      </c>
      <c r="AE1810" s="29" t="s">
        <v>1353</v>
      </c>
      <c r="AF1810" s="29" t="s">
        <v>1368</v>
      </c>
      <c r="AG1810" s="183" t="s">
        <v>1369</v>
      </c>
      <c r="AH1810" s="29" t="s">
        <v>1356</v>
      </c>
      <c r="AI1810" s="29" t="s">
        <v>1357</v>
      </c>
      <c r="AJ1810" s="29" t="s">
        <v>258</v>
      </c>
      <c r="AK1810" s="29" t="s">
        <v>258</v>
      </c>
      <c r="AL1810" s="29" t="s">
        <v>13327</v>
      </c>
    </row>
    <row r="1811" spans="1:38" x14ac:dyDescent="0.2">
      <c r="A1811" s="35" t="s">
        <v>16</v>
      </c>
      <c r="B1811" s="36">
        <v>6440</v>
      </c>
      <c r="C1811" s="36"/>
      <c r="D1811" s="36" t="s">
        <v>1349</v>
      </c>
      <c r="E1811" s="37" t="s">
        <v>3644</v>
      </c>
      <c r="F1811" s="38" t="s">
        <v>1269</v>
      </c>
      <c r="G1811" s="38" t="s">
        <v>1271</v>
      </c>
      <c r="H1811" s="35" t="s">
        <v>1440</v>
      </c>
      <c r="I1811" s="35"/>
      <c r="J1811" s="29" t="s">
        <v>1371</v>
      </c>
      <c r="K1811" s="29" t="s">
        <v>1371</v>
      </c>
      <c r="L1811" s="29" t="s">
        <v>1384</v>
      </c>
      <c r="M1811" s="39">
        <v>97.314293436014864</v>
      </c>
      <c r="N1811" s="39">
        <v>486.23842847364818</v>
      </c>
      <c r="O1811" s="29">
        <v>44197</v>
      </c>
      <c r="P1811" s="29">
        <v>46022</v>
      </c>
      <c r="Q1811" s="40">
        <v>4.9965776999999996</v>
      </c>
      <c r="R1811" s="39">
        <v>97.194428473648188</v>
      </c>
      <c r="S1811" s="39">
        <v>97.194428473648188</v>
      </c>
      <c r="T1811" s="39">
        <v>97.194428473648188</v>
      </c>
      <c r="U1811" s="39">
        <v>97.460714579055434</v>
      </c>
      <c r="V1811" s="39">
        <v>97.194428473648188</v>
      </c>
      <c r="W1811" s="29" t="s">
        <v>1357</v>
      </c>
      <c r="X1811" s="29" t="s">
        <v>258</v>
      </c>
      <c r="Y1811" s="29" t="s">
        <v>1349</v>
      </c>
      <c r="Z1811" s="41" t="s">
        <v>1349</v>
      </c>
      <c r="AA1811" s="42" t="s">
        <v>1349</v>
      </c>
      <c r="AB1811" s="29" t="s">
        <v>258</v>
      </c>
      <c r="AC1811" s="29" t="s">
        <v>258</v>
      </c>
      <c r="AD1811" s="29" t="s">
        <v>265</v>
      </c>
      <c r="AE1811" s="29" t="s">
        <v>1353</v>
      </c>
      <c r="AF1811" s="29" t="s">
        <v>1368</v>
      </c>
      <c r="AG1811" s="183" t="s">
        <v>1369</v>
      </c>
      <c r="AH1811" s="29" t="s">
        <v>1356</v>
      </c>
      <c r="AI1811" s="29" t="s">
        <v>1357</v>
      </c>
      <c r="AJ1811" s="29" t="s">
        <v>258</v>
      </c>
      <c r="AK1811" s="29" t="s">
        <v>258</v>
      </c>
      <c r="AL1811" s="29" t="s">
        <v>13326</v>
      </c>
    </row>
    <row r="1812" spans="1:38" x14ac:dyDescent="0.2">
      <c r="A1812" s="35" t="s">
        <v>16</v>
      </c>
      <c r="B1812" s="36">
        <v>6441</v>
      </c>
      <c r="C1812" s="36"/>
      <c r="D1812" s="36" t="s">
        <v>1349</v>
      </c>
      <c r="E1812" s="37" t="s">
        <v>3645</v>
      </c>
      <c r="F1812" s="38" t="s">
        <v>1269</v>
      </c>
      <c r="G1812" s="38" t="s">
        <v>1271</v>
      </c>
      <c r="H1812" s="35" t="s">
        <v>1440</v>
      </c>
      <c r="I1812" s="35"/>
      <c r="J1812" s="29" t="s">
        <v>1371</v>
      </c>
      <c r="K1812" s="29" t="s">
        <v>1371</v>
      </c>
      <c r="L1812" s="29" t="s">
        <v>1384</v>
      </c>
      <c r="M1812" s="39">
        <v>95.763183584553772</v>
      </c>
      <c r="N1812" s="39">
        <v>191.1330869267625</v>
      </c>
      <c r="O1812" s="29">
        <v>44197</v>
      </c>
      <c r="P1812" s="29">
        <v>44926</v>
      </c>
      <c r="Q1812" s="40">
        <v>1.9958932</v>
      </c>
      <c r="R1812" s="39">
        <v>95.566543463381251</v>
      </c>
      <c r="S1812" s="39">
        <v>95.566543463381251</v>
      </c>
      <c r="T1812" s="39">
        <v>0</v>
      </c>
      <c r="U1812" s="39">
        <v>0</v>
      </c>
      <c r="V1812" s="39">
        <v>0</v>
      </c>
      <c r="W1812" s="29" t="s">
        <v>1357</v>
      </c>
      <c r="X1812" s="29" t="s">
        <v>258</v>
      </c>
      <c r="Y1812" s="29" t="s">
        <v>1349</v>
      </c>
      <c r="Z1812" s="41" t="s">
        <v>1349</v>
      </c>
      <c r="AA1812" s="42" t="s">
        <v>1349</v>
      </c>
      <c r="AB1812" s="29" t="s">
        <v>258</v>
      </c>
      <c r="AC1812" s="29" t="s">
        <v>258</v>
      </c>
      <c r="AD1812" s="29" t="s">
        <v>265</v>
      </c>
      <c r="AE1812" s="29" t="s">
        <v>1353</v>
      </c>
      <c r="AF1812" s="29" t="s">
        <v>1368</v>
      </c>
      <c r="AG1812" s="183" t="s">
        <v>1369</v>
      </c>
      <c r="AH1812" s="29" t="s">
        <v>1413</v>
      </c>
      <c r="AI1812" s="29" t="s">
        <v>1357</v>
      </c>
      <c r="AJ1812" s="29" t="s">
        <v>258</v>
      </c>
      <c r="AK1812" s="29" t="s">
        <v>258</v>
      </c>
      <c r="AL1812" s="29" t="s">
        <v>13326</v>
      </c>
    </row>
    <row r="1813" spans="1:38" x14ac:dyDescent="0.2">
      <c r="A1813" s="35" t="s">
        <v>16</v>
      </c>
      <c r="B1813" s="36">
        <v>6442</v>
      </c>
      <c r="C1813" s="36"/>
      <c r="D1813" s="36" t="s">
        <v>1349</v>
      </c>
      <c r="E1813" s="37" t="s">
        <v>3646</v>
      </c>
      <c r="F1813" s="38" t="s">
        <v>1269</v>
      </c>
      <c r="G1813" s="38" t="s">
        <v>1271</v>
      </c>
      <c r="H1813" s="35" t="s">
        <v>1440</v>
      </c>
      <c r="I1813" s="35"/>
      <c r="J1813" s="29" t="s">
        <v>1371</v>
      </c>
      <c r="K1813" s="29" t="s">
        <v>1371</v>
      </c>
      <c r="L1813" s="29" t="s">
        <v>1384</v>
      </c>
      <c r="M1813" s="39">
        <v>64.287206401855073</v>
      </c>
      <c r="N1813" s="39">
        <v>321.21602190280629</v>
      </c>
      <c r="O1813" s="29">
        <v>44197</v>
      </c>
      <c r="P1813" s="29">
        <v>46022</v>
      </c>
      <c r="Q1813" s="40">
        <v>4.9965776999999996</v>
      </c>
      <c r="R1813" s="39">
        <v>64.208021902806294</v>
      </c>
      <c r="S1813" s="39">
        <v>64.208021902806294</v>
      </c>
      <c r="T1813" s="39">
        <v>64.208021902806294</v>
      </c>
      <c r="U1813" s="39">
        <v>64.383934291581099</v>
      </c>
      <c r="V1813" s="39">
        <v>64.208021902806294</v>
      </c>
      <c r="W1813" s="29" t="s">
        <v>265</v>
      </c>
      <c r="X1813" s="29" t="s">
        <v>11773</v>
      </c>
      <c r="Y1813" s="29">
        <v>45597</v>
      </c>
      <c r="Z1813" s="41" t="s">
        <v>11761</v>
      </c>
      <c r="AA1813" s="42" t="s">
        <v>1349</v>
      </c>
      <c r="AB1813" s="29" t="s">
        <v>258</v>
      </c>
      <c r="AC1813" s="29" t="s">
        <v>258</v>
      </c>
      <c r="AD1813" s="29" t="s">
        <v>265</v>
      </c>
      <c r="AE1813" s="29" t="s">
        <v>1353</v>
      </c>
      <c r="AF1813" s="29" t="s">
        <v>1368</v>
      </c>
      <c r="AG1813" s="183" t="s">
        <v>1369</v>
      </c>
      <c r="AH1813" s="29" t="s">
        <v>1356</v>
      </c>
      <c r="AI1813" s="29" t="s">
        <v>1357</v>
      </c>
      <c r="AJ1813" s="29" t="s">
        <v>258</v>
      </c>
      <c r="AK1813" s="29" t="s">
        <v>258</v>
      </c>
      <c r="AL1813" s="29" t="s">
        <v>13327</v>
      </c>
    </row>
    <row r="1814" spans="1:38" x14ac:dyDescent="0.2">
      <c r="A1814" s="35" t="s">
        <v>16</v>
      </c>
      <c r="B1814" s="36">
        <v>6443</v>
      </c>
      <c r="C1814" s="36"/>
      <c r="D1814" s="36" t="s">
        <v>1349</v>
      </c>
      <c r="E1814" s="37" t="s">
        <v>3647</v>
      </c>
      <c r="F1814" s="38" t="s">
        <v>1269</v>
      </c>
      <c r="G1814" s="38" t="s">
        <v>1271</v>
      </c>
      <c r="H1814" s="35" t="s">
        <v>1440</v>
      </c>
      <c r="I1814" s="35"/>
      <c r="J1814" s="29" t="s">
        <v>1371</v>
      </c>
      <c r="K1814" s="29" t="s">
        <v>1371</v>
      </c>
      <c r="L1814" s="29" t="s">
        <v>1384</v>
      </c>
      <c r="M1814" s="39">
        <v>98.221224527402171</v>
      </c>
      <c r="N1814" s="39">
        <v>154.89507734428474</v>
      </c>
      <c r="O1814" s="29">
        <v>44197</v>
      </c>
      <c r="P1814" s="29">
        <v>44773</v>
      </c>
      <c r="Q1814" s="40">
        <v>1.5770021000000001</v>
      </c>
      <c r="R1814" s="39">
        <v>97.983887748117724</v>
      </c>
      <c r="S1814" s="39">
        <v>56.911189596167013</v>
      </c>
      <c r="T1814" s="39">
        <v>0</v>
      </c>
      <c r="U1814" s="39">
        <v>0</v>
      </c>
      <c r="V1814" s="39">
        <v>0</v>
      </c>
      <c r="W1814" s="29" t="s">
        <v>1357</v>
      </c>
      <c r="X1814" s="29" t="s">
        <v>258</v>
      </c>
      <c r="Y1814" s="29" t="s">
        <v>1349</v>
      </c>
      <c r="Z1814" s="41" t="s">
        <v>1349</v>
      </c>
      <c r="AA1814" s="42" t="s">
        <v>1349</v>
      </c>
      <c r="AB1814" s="29" t="s">
        <v>258</v>
      </c>
      <c r="AC1814" s="29" t="s">
        <v>258</v>
      </c>
      <c r="AD1814" s="29" t="s">
        <v>265</v>
      </c>
      <c r="AE1814" s="29" t="s">
        <v>1353</v>
      </c>
      <c r="AF1814" s="29" t="s">
        <v>1368</v>
      </c>
      <c r="AG1814" s="183" t="s">
        <v>1369</v>
      </c>
      <c r="AH1814" s="29" t="s">
        <v>1413</v>
      </c>
      <c r="AI1814" s="29" t="s">
        <v>1357</v>
      </c>
      <c r="AJ1814" s="29" t="s">
        <v>258</v>
      </c>
      <c r="AK1814" s="29" t="s">
        <v>258</v>
      </c>
      <c r="AL1814" s="29" t="s">
        <v>13326</v>
      </c>
    </row>
    <row r="1815" spans="1:38" x14ac:dyDescent="0.2">
      <c r="A1815" s="35" t="s">
        <v>16</v>
      </c>
      <c r="B1815" s="36">
        <v>6444</v>
      </c>
      <c r="C1815" s="36"/>
      <c r="D1815" s="36" t="s">
        <v>1349</v>
      </c>
      <c r="E1815" s="37" t="s">
        <v>3648</v>
      </c>
      <c r="F1815" s="38" t="s">
        <v>1269</v>
      </c>
      <c r="G1815" s="38" t="s">
        <v>1271</v>
      </c>
      <c r="H1815" s="35" t="s">
        <v>1440</v>
      </c>
      <c r="I1815" s="35"/>
      <c r="J1815" s="29" t="s">
        <v>274</v>
      </c>
      <c r="K1815" s="29" t="s">
        <v>1446</v>
      </c>
      <c r="L1815" s="29" t="s">
        <v>2659</v>
      </c>
      <c r="M1815" s="39">
        <v>48.572275358818437</v>
      </c>
      <c r="N1815" s="39">
        <v>74.73680492813142</v>
      </c>
      <c r="O1815" s="29">
        <v>44197</v>
      </c>
      <c r="P1815" s="29">
        <v>44759</v>
      </c>
      <c r="Q1815" s="40">
        <v>1.5386721000000001</v>
      </c>
      <c r="R1815" s="39">
        <v>48.452813141683777</v>
      </c>
      <c r="S1815" s="39">
        <v>26.28399178644764</v>
      </c>
      <c r="T1815" s="39">
        <v>0</v>
      </c>
      <c r="U1815" s="39">
        <v>0</v>
      </c>
      <c r="V1815" s="39">
        <v>0</v>
      </c>
      <c r="W1815" s="29" t="s">
        <v>1357</v>
      </c>
      <c r="X1815" s="29" t="s">
        <v>258</v>
      </c>
      <c r="Y1815" s="29" t="s">
        <v>1349</v>
      </c>
      <c r="Z1815" s="41" t="s">
        <v>1349</v>
      </c>
      <c r="AA1815" s="42" t="s">
        <v>1349</v>
      </c>
      <c r="AB1815" s="29" t="s">
        <v>258</v>
      </c>
      <c r="AC1815" s="29" t="s">
        <v>258</v>
      </c>
      <c r="AD1815" s="29" t="s">
        <v>265</v>
      </c>
      <c r="AE1815" s="29" t="s">
        <v>1367</v>
      </c>
      <c r="AF1815" s="29" t="s">
        <v>1966</v>
      </c>
      <c r="AG1815" s="183" t="s">
        <v>1967</v>
      </c>
      <c r="AH1815" s="29" t="s">
        <v>1413</v>
      </c>
      <c r="AI1815" s="29" t="s">
        <v>1357</v>
      </c>
      <c r="AJ1815" s="29" t="s">
        <v>258</v>
      </c>
      <c r="AK1815" s="29" t="s">
        <v>258</v>
      </c>
      <c r="AL1815" s="29" t="s">
        <v>13326</v>
      </c>
    </row>
    <row r="1816" spans="1:38" x14ac:dyDescent="0.2">
      <c r="A1816" s="35" t="s">
        <v>16</v>
      </c>
      <c r="B1816" s="36">
        <v>6445</v>
      </c>
      <c r="C1816" s="36"/>
      <c r="D1816" s="36" t="s">
        <v>1349</v>
      </c>
      <c r="E1816" s="37" t="s">
        <v>3649</v>
      </c>
      <c r="F1816" s="38" t="s">
        <v>1269</v>
      </c>
      <c r="G1816" s="38" t="s">
        <v>1273</v>
      </c>
      <c r="H1816" s="35" t="s">
        <v>1393</v>
      </c>
      <c r="I1816" s="35"/>
      <c r="J1816" s="29" t="s">
        <v>1371</v>
      </c>
      <c r="K1816" s="29" t="s">
        <v>1371</v>
      </c>
      <c r="L1816" s="29" t="s">
        <v>1366</v>
      </c>
      <c r="M1816" s="39">
        <v>6.1278845103719082</v>
      </c>
      <c r="N1816" s="39">
        <v>9.4288049281314166</v>
      </c>
      <c r="O1816" s="29">
        <v>44197</v>
      </c>
      <c r="P1816" s="29">
        <v>44759</v>
      </c>
      <c r="Q1816" s="40">
        <v>1.5386721000000001</v>
      </c>
      <c r="R1816" s="39">
        <v>6.1128131416837785</v>
      </c>
      <c r="S1816" s="39">
        <v>3.3159917864476389</v>
      </c>
      <c r="T1816" s="39">
        <v>0</v>
      </c>
      <c r="U1816" s="39">
        <v>0</v>
      </c>
      <c r="V1816" s="39">
        <v>0</v>
      </c>
      <c r="W1816" s="29" t="s">
        <v>1357</v>
      </c>
      <c r="X1816" s="29" t="s">
        <v>258</v>
      </c>
      <c r="Y1816" s="29" t="s">
        <v>1349</v>
      </c>
      <c r="Z1816" s="41" t="s">
        <v>1349</v>
      </c>
      <c r="AA1816" s="42" t="s">
        <v>1349</v>
      </c>
      <c r="AB1816" s="29" t="s">
        <v>258</v>
      </c>
      <c r="AC1816" s="29" t="s">
        <v>258</v>
      </c>
      <c r="AD1816" s="29" t="s">
        <v>265</v>
      </c>
      <c r="AE1816" s="29" t="s">
        <v>1367</v>
      </c>
      <c r="AF1816" s="29" t="s">
        <v>1368</v>
      </c>
      <c r="AG1816" s="183" t="s">
        <v>1369</v>
      </c>
      <c r="AH1816" s="29" t="s">
        <v>1413</v>
      </c>
      <c r="AI1816" s="29" t="s">
        <v>1357</v>
      </c>
      <c r="AJ1816" s="29" t="s">
        <v>258</v>
      </c>
      <c r="AK1816" s="29" t="s">
        <v>258</v>
      </c>
      <c r="AL1816" s="29" t="s">
        <v>13326</v>
      </c>
    </row>
    <row r="1817" spans="1:38" x14ac:dyDescent="0.2">
      <c r="A1817" s="35" t="s">
        <v>16</v>
      </c>
      <c r="B1817" s="36">
        <v>6449</v>
      </c>
      <c r="C1817" s="36"/>
      <c r="D1817" s="36" t="s">
        <v>1349</v>
      </c>
      <c r="E1817" s="37" t="s">
        <v>3650</v>
      </c>
      <c r="F1817" s="38" t="s">
        <v>1269</v>
      </c>
      <c r="G1817" s="38" t="s">
        <v>1271</v>
      </c>
      <c r="H1817" s="35" t="s">
        <v>1440</v>
      </c>
      <c r="I1817" s="35"/>
      <c r="J1817" s="29" t="s">
        <v>1371</v>
      </c>
      <c r="K1817" s="29" t="s">
        <v>1371</v>
      </c>
      <c r="L1817" s="29" t="s">
        <v>1384</v>
      </c>
      <c r="M1817" s="39">
        <v>76.177718150588902</v>
      </c>
      <c r="N1817" s="39">
        <v>380.6278877481177</v>
      </c>
      <c r="O1817" s="29">
        <v>44197</v>
      </c>
      <c r="P1817" s="29">
        <v>46022</v>
      </c>
      <c r="Q1817" s="40">
        <v>4.9965776999999996</v>
      </c>
      <c r="R1817" s="39">
        <v>76.083887748117718</v>
      </c>
      <c r="S1817" s="39">
        <v>76.083887748117718</v>
      </c>
      <c r="T1817" s="39">
        <v>76.083887748117718</v>
      </c>
      <c r="U1817" s="39">
        <v>76.292336755646815</v>
      </c>
      <c r="V1817" s="39">
        <v>76.083887748117718</v>
      </c>
      <c r="W1817" s="29" t="s">
        <v>265</v>
      </c>
      <c r="X1817" s="29" t="s">
        <v>11773</v>
      </c>
      <c r="Y1817" s="29">
        <v>45285</v>
      </c>
      <c r="Z1817" s="41" t="s">
        <v>11760</v>
      </c>
      <c r="AA1817" s="42" t="s">
        <v>1349</v>
      </c>
      <c r="AB1817" s="29" t="s">
        <v>258</v>
      </c>
      <c r="AC1817" s="29" t="s">
        <v>258</v>
      </c>
      <c r="AD1817" s="29" t="s">
        <v>265</v>
      </c>
      <c r="AE1817" s="29" t="s">
        <v>1353</v>
      </c>
      <c r="AF1817" s="29" t="s">
        <v>1368</v>
      </c>
      <c r="AG1817" s="183" t="s">
        <v>1369</v>
      </c>
      <c r="AH1817" s="29" t="s">
        <v>1356</v>
      </c>
      <c r="AI1817" s="29" t="s">
        <v>1357</v>
      </c>
      <c r="AJ1817" s="29" t="s">
        <v>258</v>
      </c>
      <c r="AK1817" s="29" t="s">
        <v>258</v>
      </c>
      <c r="AL1817" s="29" t="s">
        <v>13327</v>
      </c>
    </row>
    <row r="1818" spans="1:38" x14ac:dyDescent="0.2">
      <c r="A1818" s="35" t="s">
        <v>16</v>
      </c>
      <c r="B1818" s="36">
        <v>6451</v>
      </c>
      <c r="C1818" s="36"/>
      <c r="D1818" s="36" t="s">
        <v>1349</v>
      </c>
      <c r="E1818" s="37" t="s">
        <v>3651</v>
      </c>
      <c r="F1818" s="38" t="s">
        <v>1269</v>
      </c>
      <c r="G1818" s="38" t="s">
        <v>1271</v>
      </c>
      <c r="H1818" s="35" t="s">
        <v>1440</v>
      </c>
      <c r="I1818" s="35"/>
      <c r="J1818" s="29" t="s">
        <v>1371</v>
      </c>
      <c r="K1818" s="29" t="s">
        <v>1371</v>
      </c>
      <c r="L1818" s="29" t="s">
        <v>1384</v>
      </c>
      <c r="M1818" s="39">
        <v>100.89125233047157</v>
      </c>
      <c r="N1818" s="39">
        <v>504.11098151950722</v>
      </c>
      <c r="O1818" s="29">
        <v>44197</v>
      </c>
      <c r="P1818" s="29">
        <v>46022</v>
      </c>
      <c r="Q1818" s="40">
        <v>4.9965776999999996</v>
      </c>
      <c r="R1818" s="39">
        <v>100.76698151950718</v>
      </c>
      <c r="S1818" s="39">
        <v>100.76698151950718</v>
      </c>
      <c r="T1818" s="39">
        <v>100.76698151950718</v>
      </c>
      <c r="U1818" s="39">
        <v>101.04305544147843</v>
      </c>
      <c r="V1818" s="39">
        <v>100.76698151950718</v>
      </c>
      <c r="W1818" s="29" t="s">
        <v>265</v>
      </c>
      <c r="X1818" s="29" t="s">
        <v>11773</v>
      </c>
      <c r="Y1818" s="29">
        <v>45275</v>
      </c>
      <c r="Z1818" s="41" t="s">
        <v>11760</v>
      </c>
      <c r="AA1818" s="42" t="s">
        <v>1349</v>
      </c>
      <c r="AB1818" s="29" t="s">
        <v>258</v>
      </c>
      <c r="AC1818" s="29" t="s">
        <v>258</v>
      </c>
      <c r="AD1818" s="29" t="s">
        <v>265</v>
      </c>
      <c r="AE1818" s="29" t="s">
        <v>1353</v>
      </c>
      <c r="AF1818" s="29" t="s">
        <v>1368</v>
      </c>
      <c r="AG1818" s="183" t="s">
        <v>1369</v>
      </c>
      <c r="AH1818" s="29" t="s">
        <v>1356</v>
      </c>
      <c r="AI1818" s="29" t="s">
        <v>1357</v>
      </c>
      <c r="AJ1818" s="29" t="s">
        <v>258</v>
      </c>
      <c r="AK1818" s="29" t="s">
        <v>258</v>
      </c>
      <c r="AL1818" s="29" t="s">
        <v>13327</v>
      </c>
    </row>
    <row r="1819" spans="1:38" x14ac:dyDescent="0.2">
      <c r="A1819" s="35" t="s">
        <v>16</v>
      </c>
      <c r="B1819" s="36">
        <v>6453</v>
      </c>
      <c r="C1819" s="36"/>
      <c r="D1819" s="36" t="s">
        <v>1349</v>
      </c>
      <c r="E1819" s="37" t="s">
        <v>3652</v>
      </c>
      <c r="F1819" s="38" t="s">
        <v>1266</v>
      </c>
      <c r="G1819" s="38" t="s">
        <v>1268</v>
      </c>
      <c r="H1819" s="35" t="s">
        <v>1359</v>
      </c>
      <c r="I1819" s="35"/>
      <c r="J1819" s="29" t="s">
        <v>1506</v>
      </c>
      <c r="K1819" s="29" t="s">
        <v>2259</v>
      </c>
      <c r="L1819" s="29" t="s">
        <v>2220</v>
      </c>
      <c r="M1819" s="39">
        <v>213.75858018064184</v>
      </c>
      <c r="N1819" s="39">
        <v>355.24012594113623</v>
      </c>
      <c r="O1819" s="29">
        <v>44197</v>
      </c>
      <c r="P1819" s="29">
        <v>44804</v>
      </c>
      <c r="Q1819" s="40">
        <v>1.6618754</v>
      </c>
      <c r="R1819" s="39">
        <v>213.26093086926764</v>
      </c>
      <c r="S1819" s="39">
        <v>141.97919507186859</v>
      </c>
      <c r="T1819" s="39">
        <v>0</v>
      </c>
      <c r="U1819" s="39">
        <v>0</v>
      </c>
      <c r="V1819" s="39">
        <v>0</v>
      </c>
      <c r="W1819" s="29" t="s">
        <v>265</v>
      </c>
      <c r="X1819" s="29" t="s">
        <v>11773</v>
      </c>
      <c r="Y1819" s="29">
        <v>45278</v>
      </c>
      <c r="Z1819" s="41" t="s">
        <v>11760</v>
      </c>
      <c r="AA1819" s="42" t="s">
        <v>1349</v>
      </c>
      <c r="AB1819" s="29" t="s">
        <v>258</v>
      </c>
      <c r="AC1819" s="29" t="s">
        <v>258</v>
      </c>
      <c r="AD1819" s="29" t="s">
        <v>258</v>
      </c>
      <c r="AE1819" s="29" t="s">
        <v>1353</v>
      </c>
      <c r="AF1819" s="29" t="s">
        <v>1462</v>
      </c>
      <c r="AG1819" s="183" t="s">
        <v>1463</v>
      </c>
      <c r="AH1819" s="29" t="s">
        <v>1413</v>
      </c>
      <c r="AI1819" s="29" t="s">
        <v>1357</v>
      </c>
      <c r="AJ1819" s="29" t="s">
        <v>258</v>
      </c>
      <c r="AK1819" s="29" t="s">
        <v>258</v>
      </c>
      <c r="AL1819" s="29" t="s">
        <v>13327</v>
      </c>
    </row>
    <row r="1820" spans="1:38" x14ac:dyDescent="0.2">
      <c r="A1820" s="35" t="s">
        <v>16</v>
      </c>
      <c r="B1820" s="36">
        <v>6454</v>
      </c>
      <c r="C1820" s="36"/>
      <c r="D1820" s="36" t="s">
        <v>1349</v>
      </c>
      <c r="E1820" s="37" t="s">
        <v>3653</v>
      </c>
      <c r="F1820" s="38" t="s">
        <v>1269</v>
      </c>
      <c r="G1820" s="38" t="s">
        <v>1271</v>
      </c>
      <c r="H1820" s="35" t="s">
        <v>1440</v>
      </c>
      <c r="I1820" s="35"/>
      <c r="J1820" s="29" t="s">
        <v>1371</v>
      </c>
      <c r="K1820" s="29" t="s">
        <v>1371</v>
      </c>
      <c r="L1820" s="29" t="s">
        <v>1384</v>
      </c>
      <c r="M1820" s="39">
        <v>617.55720052522247</v>
      </c>
      <c r="N1820" s="39">
        <v>3085.6725366187547</v>
      </c>
      <c r="O1820" s="29">
        <v>44197</v>
      </c>
      <c r="P1820" s="29">
        <v>46022</v>
      </c>
      <c r="Q1820" s="40">
        <v>4.9965776999999996</v>
      </c>
      <c r="R1820" s="39">
        <v>616.79653661875432</v>
      </c>
      <c r="S1820" s="39">
        <v>616.79653661875432</v>
      </c>
      <c r="T1820" s="39">
        <v>616.79653661875432</v>
      </c>
      <c r="U1820" s="39">
        <v>618.48639014373725</v>
      </c>
      <c r="V1820" s="39">
        <v>616.79653661875432</v>
      </c>
      <c r="W1820" s="29" t="s">
        <v>265</v>
      </c>
      <c r="X1820" s="29" t="s">
        <v>11773</v>
      </c>
      <c r="Y1820" s="29">
        <v>45275</v>
      </c>
      <c r="Z1820" s="41" t="s">
        <v>11760</v>
      </c>
      <c r="AA1820" s="42" t="s">
        <v>1349</v>
      </c>
      <c r="AB1820" s="29" t="s">
        <v>258</v>
      </c>
      <c r="AC1820" s="29" t="s">
        <v>258</v>
      </c>
      <c r="AD1820" s="29" t="s">
        <v>265</v>
      </c>
      <c r="AE1820" s="29" t="s">
        <v>1353</v>
      </c>
      <c r="AF1820" s="29" t="s">
        <v>1368</v>
      </c>
      <c r="AG1820" s="183" t="s">
        <v>1369</v>
      </c>
      <c r="AH1820" s="29" t="s">
        <v>1356</v>
      </c>
      <c r="AI1820" s="29" t="s">
        <v>1357</v>
      </c>
      <c r="AJ1820" s="29" t="s">
        <v>258</v>
      </c>
      <c r="AK1820" s="29" t="s">
        <v>258</v>
      </c>
      <c r="AL1820" s="29" t="s">
        <v>13327</v>
      </c>
    </row>
    <row r="1821" spans="1:38" x14ac:dyDescent="0.2">
      <c r="A1821" s="35" t="s">
        <v>16</v>
      </c>
      <c r="B1821" s="36">
        <v>6456</v>
      </c>
      <c r="C1821" s="36"/>
      <c r="D1821" s="36" t="s">
        <v>1349</v>
      </c>
      <c r="E1821" s="37" t="s">
        <v>3654</v>
      </c>
      <c r="F1821" s="38" t="s">
        <v>1269</v>
      </c>
      <c r="G1821" s="38" t="s">
        <v>1273</v>
      </c>
      <c r="H1821" s="35" t="s">
        <v>1393</v>
      </c>
      <c r="I1821" s="35"/>
      <c r="J1821" s="29" t="s">
        <v>1371</v>
      </c>
      <c r="K1821" s="29" t="s">
        <v>1371</v>
      </c>
      <c r="L1821" s="29" t="s">
        <v>1384</v>
      </c>
      <c r="M1821" s="39">
        <v>52.94635214640018</v>
      </c>
      <c r="N1821" s="39">
        <v>158.58537987679671</v>
      </c>
      <c r="O1821" s="29">
        <v>44197</v>
      </c>
      <c r="P1821" s="29">
        <v>45291</v>
      </c>
      <c r="Q1821" s="40">
        <v>2.9952087999999999</v>
      </c>
      <c r="R1821" s="39">
        <v>52.861793292265574</v>
      </c>
      <c r="S1821" s="39">
        <v>52.861793292265574</v>
      </c>
      <c r="T1821" s="39">
        <v>52.861793292265574</v>
      </c>
      <c r="U1821" s="39">
        <v>0</v>
      </c>
      <c r="V1821" s="39">
        <v>0</v>
      </c>
      <c r="W1821" s="29" t="s">
        <v>265</v>
      </c>
      <c r="X1821" s="29" t="s">
        <v>11773</v>
      </c>
      <c r="Y1821" s="29">
        <v>45260</v>
      </c>
      <c r="Z1821" s="41" t="s">
        <v>11759</v>
      </c>
      <c r="AA1821" s="42" t="s">
        <v>1349</v>
      </c>
      <c r="AB1821" s="29" t="s">
        <v>258</v>
      </c>
      <c r="AC1821" s="29" t="s">
        <v>258</v>
      </c>
      <c r="AD1821" s="29" t="s">
        <v>265</v>
      </c>
      <c r="AE1821" s="29" t="s">
        <v>1353</v>
      </c>
      <c r="AF1821" s="29" t="s">
        <v>1368</v>
      </c>
      <c r="AG1821" s="183" t="s">
        <v>1369</v>
      </c>
      <c r="AH1821" s="29" t="s">
        <v>1413</v>
      </c>
      <c r="AI1821" s="29" t="s">
        <v>1357</v>
      </c>
      <c r="AJ1821" s="29" t="s">
        <v>258</v>
      </c>
      <c r="AK1821" s="29" t="s">
        <v>258</v>
      </c>
      <c r="AL1821" s="29" t="s">
        <v>13327</v>
      </c>
    </row>
    <row r="1822" spans="1:38" x14ac:dyDescent="0.2">
      <c r="A1822" s="35" t="s">
        <v>16</v>
      </c>
      <c r="B1822" s="36">
        <v>6457</v>
      </c>
      <c r="C1822" s="36"/>
      <c r="D1822" s="36" t="s">
        <v>1349</v>
      </c>
      <c r="E1822" s="37" t="s">
        <v>3655</v>
      </c>
      <c r="F1822" s="38" t="s">
        <v>1269</v>
      </c>
      <c r="G1822" s="38" t="s">
        <v>1271</v>
      </c>
      <c r="H1822" s="35" t="s">
        <v>1440</v>
      </c>
      <c r="I1822" s="35"/>
      <c r="J1822" s="29" t="s">
        <v>1371</v>
      </c>
      <c r="K1822" s="29" t="s">
        <v>1371</v>
      </c>
      <c r="L1822" s="29" t="s">
        <v>1384</v>
      </c>
      <c r="M1822" s="39">
        <v>89.292900580949308</v>
      </c>
      <c r="N1822" s="39">
        <v>446.15891581108832</v>
      </c>
      <c r="O1822" s="29">
        <v>44197</v>
      </c>
      <c r="P1822" s="29">
        <v>46022</v>
      </c>
      <c r="Q1822" s="40">
        <v>4.9965776999999996</v>
      </c>
      <c r="R1822" s="39">
        <v>89.182915811088293</v>
      </c>
      <c r="S1822" s="39">
        <v>89.182915811088293</v>
      </c>
      <c r="T1822" s="39">
        <v>89.182915811088293</v>
      </c>
      <c r="U1822" s="39">
        <v>89.427252566735106</v>
      </c>
      <c r="V1822" s="39">
        <v>89.182915811088293</v>
      </c>
      <c r="W1822" s="29" t="s">
        <v>265</v>
      </c>
      <c r="X1822" s="29" t="s">
        <v>11773</v>
      </c>
      <c r="Y1822" s="29">
        <v>45280</v>
      </c>
      <c r="Z1822" s="41" t="s">
        <v>11760</v>
      </c>
      <c r="AA1822" s="42" t="s">
        <v>1349</v>
      </c>
      <c r="AB1822" s="29" t="s">
        <v>258</v>
      </c>
      <c r="AC1822" s="29" t="s">
        <v>258</v>
      </c>
      <c r="AD1822" s="29" t="s">
        <v>265</v>
      </c>
      <c r="AE1822" s="29" t="s">
        <v>1353</v>
      </c>
      <c r="AF1822" s="29" t="s">
        <v>1368</v>
      </c>
      <c r="AG1822" s="183" t="s">
        <v>1369</v>
      </c>
      <c r="AH1822" s="29" t="s">
        <v>1356</v>
      </c>
      <c r="AI1822" s="29" t="s">
        <v>1357</v>
      </c>
      <c r="AJ1822" s="29" t="s">
        <v>258</v>
      </c>
      <c r="AK1822" s="29" t="s">
        <v>258</v>
      </c>
      <c r="AL1822" s="29" t="s">
        <v>13327</v>
      </c>
    </row>
    <row r="1823" spans="1:38" x14ac:dyDescent="0.2">
      <c r="A1823" s="35" t="s">
        <v>16</v>
      </c>
      <c r="B1823" s="36">
        <v>6460</v>
      </c>
      <c r="C1823" s="36"/>
      <c r="D1823" s="36" t="s">
        <v>1349</v>
      </c>
      <c r="E1823" s="37" t="s">
        <v>3656</v>
      </c>
      <c r="F1823" s="38" t="s">
        <v>1269</v>
      </c>
      <c r="G1823" s="38" t="s">
        <v>1271</v>
      </c>
      <c r="H1823" s="35" t="s">
        <v>1440</v>
      </c>
      <c r="I1823" s="35"/>
      <c r="J1823" s="29" t="s">
        <v>1371</v>
      </c>
      <c r="K1823" s="29" t="s">
        <v>1371</v>
      </c>
      <c r="L1823" s="29" t="s">
        <v>1384</v>
      </c>
      <c r="M1823" s="39">
        <v>100.49203370141191</v>
      </c>
      <c r="N1823" s="39">
        <v>502.11625462012319</v>
      </c>
      <c r="O1823" s="29">
        <v>44197</v>
      </c>
      <c r="P1823" s="29">
        <v>46022</v>
      </c>
      <c r="Q1823" s="40">
        <v>4.9965776999999996</v>
      </c>
      <c r="R1823" s="39">
        <v>100.3682546201232</v>
      </c>
      <c r="S1823" s="39">
        <v>100.3682546201232</v>
      </c>
      <c r="T1823" s="39">
        <v>100.3682546201232</v>
      </c>
      <c r="U1823" s="39">
        <v>100.64323613963039</v>
      </c>
      <c r="V1823" s="39">
        <v>100.3682546201232</v>
      </c>
      <c r="W1823" s="29" t="s">
        <v>1357</v>
      </c>
      <c r="X1823" s="29" t="s">
        <v>258</v>
      </c>
      <c r="Y1823" s="29" t="s">
        <v>1349</v>
      </c>
      <c r="Z1823" s="41" t="s">
        <v>1349</v>
      </c>
      <c r="AA1823" s="42" t="s">
        <v>1349</v>
      </c>
      <c r="AB1823" s="29" t="s">
        <v>258</v>
      </c>
      <c r="AC1823" s="29" t="s">
        <v>258</v>
      </c>
      <c r="AD1823" s="29" t="s">
        <v>265</v>
      </c>
      <c r="AE1823" s="29" t="s">
        <v>1353</v>
      </c>
      <c r="AF1823" s="29" t="s">
        <v>1368</v>
      </c>
      <c r="AG1823" s="183" t="s">
        <v>1369</v>
      </c>
      <c r="AH1823" s="29" t="s">
        <v>1356</v>
      </c>
      <c r="AI1823" s="29" t="s">
        <v>1357</v>
      </c>
      <c r="AJ1823" s="29" t="s">
        <v>258</v>
      </c>
      <c r="AK1823" s="29" t="s">
        <v>258</v>
      </c>
      <c r="AL1823" s="29" t="s">
        <v>13326</v>
      </c>
    </row>
    <row r="1824" spans="1:38" x14ac:dyDescent="0.2">
      <c r="A1824" s="35" t="s">
        <v>16</v>
      </c>
      <c r="B1824" s="36">
        <v>6462</v>
      </c>
      <c r="C1824" s="36"/>
      <c r="D1824" s="36" t="s">
        <v>1349</v>
      </c>
      <c r="E1824" s="37" t="s">
        <v>3657</v>
      </c>
      <c r="F1824" s="38" t="s">
        <v>1269</v>
      </c>
      <c r="G1824" s="38" t="s">
        <v>1271</v>
      </c>
      <c r="H1824" s="35" t="s">
        <v>1440</v>
      </c>
      <c r="I1824" s="35"/>
      <c r="J1824" s="29" t="s">
        <v>1371</v>
      </c>
      <c r="K1824" s="29" t="s">
        <v>1371</v>
      </c>
      <c r="L1824" s="29" t="s">
        <v>1384</v>
      </c>
      <c r="M1824" s="39">
        <v>77.337353215952632</v>
      </c>
      <c r="N1824" s="39">
        <v>386.42209445585218</v>
      </c>
      <c r="O1824" s="29">
        <v>44197</v>
      </c>
      <c r="P1824" s="29">
        <v>46022</v>
      </c>
      <c r="Q1824" s="40">
        <v>4.9965776999999996</v>
      </c>
      <c r="R1824" s="39">
        <v>77.242094455852154</v>
      </c>
      <c r="S1824" s="39">
        <v>77.242094455852154</v>
      </c>
      <c r="T1824" s="39">
        <v>77.242094455852154</v>
      </c>
      <c r="U1824" s="39">
        <v>77.45371663244353</v>
      </c>
      <c r="V1824" s="39">
        <v>77.242094455852154</v>
      </c>
      <c r="W1824" s="29" t="s">
        <v>265</v>
      </c>
      <c r="X1824" s="29" t="s">
        <v>11773</v>
      </c>
      <c r="Y1824" s="29">
        <v>45264</v>
      </c>
      <c r="Z1824" s="41" t="s">
        <v>11760</v>
      </c>
      <c r="AA1824" s="42" t="s">
        <v>1349</v>
      </c>
      <c r="AB1824" s="29" t="s">
        <v>258</v>
      </c>
      <c r="AC1824" s="29" t="s">
        <v>258</v>
      </c>
      <c r="AD1824" s="29" t="s">
        <v>265</v>
      </c>
      <c r="AE1824" s="29" t="s">
        <v>1353</v>
      </c>
      <c r="AF1824" s="29" t="s">
        <v>1368</v>
      </c>
      <c r="AG1824" s="183" t="s">
        <v>1369</v>
      </c>
      <c r="AH1824" s="29" t="s">
        <v>1356</v>
      </c>
      <c r="AI1824" s="29" t="s">
        <v>1357</v>
      </c>
      <c r="AJ1824" s="29" t="s">
        <v>258</v>
      </c>
      <c r="AK1824" s="29" t="s">
        <v>258</v>
      </c>
      <c r="AL1824" s="29" t="s">
        <v>13327</v>
      </c>
    </row>
    <row r="1825" spans="1:38" x14ac:dyDescent="0.2">
      <c r="A1825" s="35" t="s">
        <v>16</v>
      </c>
      <c r="B1825" s="36">
        <v>6463</v>
      </c>
      <c r="C1825" s="36"/>
      <c r="D1825" s="36" t="s">
        <v>1349</v>
      </c>
      <c r="E1825" s="37" t="s">
        <v>3658</v>
      </c>
      <c r="F1825" s="38" t="s">
        <v>1269</v>
      </c>
      <c r="G1825" s="38" t="s">
        <v>1271</v>
      </c>
      <c r="H1825" s="35" t="s">
        <v>1440</v>
      </c>
      <c r="I1825" s="35"/>
      <c r="J1825" s="29" t="s">
        <v>1371</v>
      </c>
      <c r="K1825" s="29" t="s">
        <v>1371</v>
      </c>
      <c r="L1825" s="29" t="s">
        <v>1384</v>
      </c>
      <c r="M1825" s="39">
        <v>93.650286870560194</v>
      </c>
      <c r="N1825" s="39">
        <v>467.93093497604383</v>
      </c>
      <c r="O1825" s="29">
        <v>44197</v>
      </c>
      <c r="P1825" s="29">
        <v>46022</v>
      </c>
      <c r="Q1825" s="40">
        <v>4.9965776999999996</v>
      </c>
      <c r="R1825" s="39">
        <v>93.534934976043814</v>
      </c>
      <c r="S1825" s="39">
        <v>93.534934976043814</v>
      </c>
      <c r="T1825" s="39">
        <v>93.534934976043814</v>
      </c>
      <c r="U1825" s="39">
        <v>93.791195071868586</v>
      </c>
      <c r="V1825" s="39">
        <v>93.534934976043814</v>
      </c>
      <c r="W1825" s="29" t="s">
        <v>1357</v>
      </c>
      <c r="X1825" s="29" t="s">
        <v>258</v>
      </c>
      <c r="Y1825" s="29" t="s">
        <v>1349</v>
      </c>
      <c r="Z1825" s="41" t="s">
        <v>1349</v>
      </c>
      <c r="AA1825" s="42" t="s">
        <v>1349</v>
      </c>
      <c r="AB1825" s="29" t="s">
        <v>258</v>
      </c>
      <c r="AC1825" s="29" t="s">
        <v>258</v>
      </c>
      <c r="AD1825" s="29" t="s">
        <v>265</v>
      </c>
      <c r="AE1825" s="29" t="s">
        <v>1353</v>
      </c>
      <c r="AF1825" s="29" t="s">
        <v>1368</v>
      </c>
      <c r="AG1825" s="183" t="s">
        <v>1369</v>
      </c>
      <c r="AH1825" s="29" t="s">
        <v>1356</v>
      </c>
      <c r="AI1825" s="29" t="s">
        <v>1357</v>
      </c>
      <c r="AJ1825" s="29" t="s">
        <v>258</v>
      </c>
      <c r="AK1825" s="29" t="s">
        <v>258</v>
      </c>
      <c r="AL1825" s="29" t="s">
        <v>13326</v>
      </c>
    </row>
    <row r="1826" spans="1:38" x14ac:dyDescent="0.2">
      <c r="A1826" s="35" t="s">
        <v>16</v>
      </c>
      <c r="B1826" s="36">
        <v>6465</v>
      </c>
      <c r="C1826" s="36"/>
      <c r="D1826" s="36" t="s">
        <v>1349</v>
      </c>
      <c r="E1826" s="37" t="s">
        <v>3659</v>
      </c>
      <c r="F1826" s="38" t="s">
        <v>1266</v>
      </c>
      <c r="G1826" s="38" t="s">
        <v>1268</v>
      </c>
      <c r="H1826" s="35" t="s">
        <v>1359</v>
      </c>
      <c r="I1826" s="35"/>
      <c r="J1826" s="29" t="s">
        <v>484</v>
      </c>
      <c r="K1826" s="29" t="s">
        <v>1551</v>
      </c>
      <c r="L1826" s="29" t="s">
        <v>1366</v>
      </c>
      <c r="M1826" s="39">
        <v>12.480835034811994</v>
      </c>
      <c r="N1826" s="39">
        <v>62.361462012320331</v>
      </c>
      <c r="O1826" s="29">
        <v>44197</v>
      </c>
      <c r="P1826" s="29">
        <v>46022</v>
      </c>
      <c r="Q1826" s="40">
        <v>4.9965776999999996</v>
      </c>
      <c r="R1826" s="39">
        <v>12.465462012320328</v>
      </c>
      <c r="S1826" s="39">
        <v>12.465462012320328</v>
      </c>
      <c r="T1826" s="39">
        <v>12.465462012320328</v>
      </c>
      <c r="U1826" s="39">
        <v>12.499613963039014</v>
      </c>
      <c r="V1826" s="39">
        <v>12.465462012320328</v>
      </c>
      <c r="W1826" s="29" t="s">
        <v>265</v>
      </c>
      <c r="X1826" s="29" t="s">
        <v>11773</v>
      </c>
      <c r="Y1826" s="29">
        <v>45140</v>
      </c>
      <c r="Z1826" s="41" t="s">
        <v>11756</v>
      </c>
      <c r="AA1826" s="42" t="s">
        <v>1349</v>
      </c>
      <c r="AB1826" s="29" t="s">
        <v>258</v>
      </c>
      <c r="AC1826" s="29" t="s">
        <v>258</v>
      </c>
      <c r="AD1826" s="29" t="s">
        <v>265</v>
      </c>
      <c r="AE1826" s="29" t="s">
        <v>1367</v>
      </c>
      <c r="AF1826" s="29" t="s">
        <v>1368</v>
      </c>
      <c r="AG1826" s="183" t="s">
        <v>1369</v>
      </c>
      <c r="AH1826" s="29" t="s">
        <v>1356</v>
      </c>
      <c r="AI1826" s="29" t="s">
        <v>1357</v>
      </c>
      <c r="AJ1826" s="29" t="s">
        <v>258</v>
      </c>
      <c r="AK1826" s="29" t="s">
        <v>258</v>
      </c>
      <c r="AL1826" s="29" t="s">
        <v>13327</v>
      </c>
    </row>
    <row r="1827" spans="1:38" x14ac:dyDescent="0.2">
      <c r="A1827" s="35" t="s">
        <v>16</v>
      </c>
      <c r="B1827" s="36">
        <v>6467</v>
      </c>
      <c r="C1827" s="36"/>
      <c r="D1827" s="36" t="s">
        <v>1349</v>
      </c>
      <c r="E1827" s="37" t="s">
        <v>3660</v>
      </c>
      <c r="F1827" s="38" t="s">
        <v>1269</v>
      </c>
      <c r="G1827" s="38" t="s">
        <v>1271</v>
      </c>
      <c r="H1827" s="35" t="s">
        <v>1440</v>
      </c>
      <c r="I1827" s="35"/>
      <c r="J1827" s="29" t="s">
        <v>1371</v>
      </c>
      <c r="K1827" s="29" t="s">
        <v>1371</v>
      </c>
      <c r="L1827" s="29" t="s">
        <v>1384</v>
      </c>
      <c r="M1827" s="39">
        <v>99.577532881962014</v>
      </c>
      <c r="N1827" s="39">
        <v>497.54688021902808</v>
      </c>
      <c r="O1827" s="29">
        <v>44197</v>
      </c>
      <c r="P1827" s="29">
        <v>46022</v>
      </c>
      <c r="Q1827" s="40">
        <v>4.9965776999999996</v>
      </c>
      <c r="R1827" s="39">
        <v>99.454880219028055</v>
      </c>
      <c r="S1827" s="39">
        <v>99.454880219028055</v>
      </c>
      <c r="T1827" s="39">
        <v>99.454880219028055</v>
      </c>
      <c r="U1827" s="39">
        <v>99.727359342915804</v>
      </c>
      <c r="V1827" s="39">
        <v>99.454880219028055</v>
      </c>
      <c r="W1827" s="29" t="s">
        <v>1357</v>
      </c>
      <c r="X1827" s="29" t="s">
        <v>258</v>
      </c>
      <c r="Y1827" s="29" t="s">
        <v>1349</v>
      </c>
      <c r="Z1827" s="41" t="s">
        <v>1349</v>
      </c>
      <c r="AA1827" s="42" t="s">
        <v>1349</v>
      </c>
      <c r="AB1827" s="29" t="s">
        <v>258</v>
      </c>
      <c r="AC1827" s="29" t="s">
        <v>258</v>
      </c>
      <c r="AD1827" s="29" t="s">
        <v>265</v>
      </c>
      <c r="AE1827" s="29" t="s">
        <v>1353</v>
      </c>
      <c r="AF1827" s="29" t="s">
        <v>1368</v>
      </c>
      <c r="AG1827" s="183" t="s">
        <v>1369</v>
      </c>
      <c r="AH1827" s="29" t="s">
        <v>1356</v>
      </c>
      <c r="AI1827" s="29" t="s">
        <v>1357</v>
      </c>
      <c r="AJ1827" s="29" t="s">
        <v>258</v>
      </c>
      <c r="AK1827" s="29" t="s">
        <v>258</v>
      </c>
      <c r="AL1827" s="29" t="s">
        <v>13326</v>
      </c>
    </row>
    <row r="1828" spans="1:38" x14ac:dyDescent="0.2">
      <c r="A1828" s="35" t="s">
        <v>16</v>
      </c>
      <c r="B1828" s="36">
        <v>6479</v>
      </c>
      <c r="C1828" s="36"/>
      <c r="D1828" s="36" t="s">
        <v>1349</v>
      </c>
      <c r="E1828" s="37" t="s">
        <v>3661</v>
      </c>
      <c r="F1828" s="38" t="s">
        <v>1269</v>
      </c>
      <c r="G1828" s="38" t="s">
        <v>1271</v>
      </c>
      <c r="H1828" s="35" t="s">
        <v>1440</v>
      </c>
      <c r="I1828" s="35"/>
      <c r="J1828" s="29" t="s">
        <v>1371</v>
      </c>
      <c r="K1828" s="29" t="s">
        <v>1371</v>
      </c>
      <c r="L1828" s="29" t="s">
        <v>1384</v>
      </c>
      <c r="M1828" s="39">
        <v>152.33842698615521</v>
      </c>
      <c r="N1828" s="39">
        <v>761.17078713210128</v>
      </c>
      <c r="O1828" s="29">
        <v>44197</v>
      </c>
      <c r="P1828" s="29">
        <v>46022</v>
      </c>
      <c r="Q1828" s="40">
        <v>4.9965776999999996</v>
      </c>
      <c r="R1828" s="39">
        <v>152.1507871321013</v>
      </c>
      <c r="S1828" s="39">
        <v>152.1507871321013</v>
      </c>
      <c r="T1828" s="39">
        <v>152.1507871321013</v>
      </c>
      <c r="U1828" s="39">
        <v>152.56763860369608</v>
      </c>
      <c r="V1828" s="39">
        <v>152.1507871321013</v>
      </c>
      <c r="W1828" s="29" t="s">
        <v>265</v>
      </c>
      <c r="X1828" s="29" t="s">
        <v>11773</v>
      </c>
      <c r="Y1828" s="29">
        <v>45275</v>
      </c>
      <c r="Z1828" s="41" t="s">
        <v>11760</v>
      </c>
      <c r="AA1828" s="42" t="s">
        <v>1349</v>
      </c>
      <c r="AB1828" s="29" t="s">
        <v>258</v>
      </c>
      <c r="AC1828" s="29" t="s">
        <v>258</v>
      </c>
      <c r="AD1828" s="29" t="s">
        <v>265</v>
      </c>
      <c r="AE1828" s="29" t="s">
        <v>1353</v>
      </c>
      <c r="AF1828" s="29" t="s">
        <v>1368</v>
      </c>
      <c r="AG1828" s="183" t="s">
        <v>1369</v>
      </c>
      <c r="AH1828" s="29" t="s">
        <v>1356</v>
      </c>
      <c r="AI1828" s="29" t="s">
        <v>1357</v>
      </c>
      <c r="AJ1828" s="29" t="s">
        <v>258</v>
      </c>
      <c r="AK1828" s="29" t="s">
        <v>258</v>
      </c>
      <c r="AL1828" s="29" t="s">
        <v>13327</v>
      </c>
    </row>
    <row r="1829" spans="1:38" x14ac:dyDescent="0.2">
      <c r="A1829" s="35" t="s">
        <v>16</v>
      </c>
      <c r="B1829" s="36">
        <v>6484</v>
      </c>
      <c r="C1829" s="36"/>
      <c r="D1829" s="36" t="s">
        <v>1349</v>
      </c>
      <c r="E1829" s="37" t="s">
        <v>3662</v>
      </c>
      <c r="F1829" s="38" t="s">
        <v>1269</v>
      </c>
      <c r="G1829" s="38" t="s">
        <v>1273</v>
      </c>
      <c r="H1829" s="35" t="s">
        <v>1393</v>
      </c>
      <c r="I1829" s="35"/>
      <c r="J1829" s="29" t="s">
        <v>1371</v>
      </c>
      <c r="K1829" s="29" t="s">
        <v>1371</v>
      </c>
      <c r="L1829" s="29" t="s">
        <v>1384</v>
      </c>
      <c r="M1829" s="39">
        <v>101.39292025161014</v>
      </c>
      <c r="N1829" s="39">
        <v>176.83036824093085</v>
      </c>
      <c r="O1829" s="29">
        <v>44197</v>
      </c>
      <c r="P1829" s="29">
        <v>44834</v>
      </c>
      <c r="Q1829" s="40">
        <v>1.744011</v>
      </c>
      <c r="R1829" s="39">
        <v>101.16470910335386</v>
      </c>
      <c r="S1829" s="39">
        <v>75.665659137576995</v>
      </c>
      <c r="T1829" s="39">
        <v>0</v>
      </c>
      <c r="U1829" s="39">
        <v>0</v>
      </c>
      <c r="V1829" s="39">
        <v>0</v>
      </c>
      <c r="W1829" s="29" t="s">
        <v>265</v>
      </c>
      <c r="X1829" s="29" t="s">
        <v>11773</v>
      </c>
      <c r="Y1829" s="29">
        <v>45191</v>
      </c>
      <c r="Z1829" s="41" t="s">
        <v>11757</v>
      </c>
      <c r="AA1829" s="42" t="s">
        <v>1349</v>
      </c>
      <c r="AB1829" s="29" t="s">
        <v>258</v>
      </c>
      <c r="AC1829" s="29" t="s">
        <v>258</v>
      </c>
      <c r="AD1829" s="29" t="s">
        <v>265</v>
      </c>
      <c r="AE1829" s="29" t="s">
        <v>1353</v>
      </c>
      <c r="AF1829" s="29" t="s">
        <v>1368</v>
      </c>
      <c r="AG1829" s="183" t="s">
        <v>1369</v>
      </c>
      <c r="AH1829" s="29" t="s">
        <v>1413</v>
      </c>
      <c r="AI1829" s="29" t="s">
        <v>1357</v>
      </c>
      <c r="AJ1829" s="29" t="s">
        <v>258</v>
      </c>
      <c r="AK1829" s="29" t="s">
        <v>258</v>
      </c>
      <c r="AL1829" s="29" t="s">
        <v>13327</v>
      </c>
    </row>
    <row r="1830" spans="1:38" x14ac:dyDescent="0.2">
      <c r="A1830" s="35" t="s">
        <v>16</v>
      </c>
      <c r="B1830" s="36">
        <v>6488</v>
      </c>
      <c r="C1830" s="36"/>
      <c r="D1830" s="36" t="s">
        <v>1349</v>
      </c>
      <c r="E1830" s="37" t="s">
        <v>3663</v>
      </c>
      <c r="F1830" s="38" t="s">
        <v>1269</v>
      </c>
      <c r="G1830" s="38" t="s">
        <v>1445</v>
      </c>
      <c r="H1830" s="35" t="s">
        <v>975</v>
      </c>
      <c r="I1830" s="35"/>
      <c r="J1830" s="29" t="s">
        <v>274</v>
      </c>
      <c r="K1830" s="29" t="s">
        <v>294</v>
      </c>
      <c r="L1830" s="29" t="s">
        <v>1679</v>
      </c>
      <c r="M1830" s="39">
        <v>44.739501249127656</v>
      </c>
      <c r="N1830" s="39">
        <v>223.54439425051336</v>
      </c>
      <c r="O1830" s="29">
        <v>44197</v>
      </c>
      <c r="P1830" s="29">
        <v>46022</v>
      </c>
      <c r="Q1830" s="40">
        <v>4.9965776999999996</v>
      </c>
      <c r="R1830" s="39">
        <v>44.68439425051335</v>
      </c>
      <c r="S1830" s="39">
        <v>44.68439425051335</v>
      </c>
      <c r="T1830" s="39">
        <v>44.68439425051335</v>
      </c>
      <c r="U1830" s="39">
        <v>44.806817248459964</v>
      </c>
      <c r="V1830" s="39">
        <v>44.68439425051335</v>
      </c>
      <c r="W1830" s="29" t="s">
        <v>265</v>
      </c>
      <c r="X1830" s="29" t="s">
        <v>11773</v>
      </c>
      <c r="Y1830" s="29">
        <v>45223</v>
      </c>
      <c r="Z1830" s="41" t="s">
        <v>11758</v>
      </c>
      <c r="AA1830" s="42" t="s">
        <v>1349</v>
      </c>
      <c r="AB1830" s="29" t="s">
        <v>258</v>
      </c>
      <c r="AC1830" s="29" t="s">
        <v>258</v>
      </c>
      <c r="AD1830" s="29" t="s">
        <v>258</v>
      </c>
      <c r="AE1830" s="29" t="s">
        <v>1367</v>
      </c>
      <c r="AF1830" s="29" t="s">
        <v>1361</v>
      </c>
      <c r="AG1830" s="183" t="s">
        <v>1362</v>
      </c>
      <c r="AH1830" s="29" t="s">
        <v>1413</v>
      </c>
      <c r="AI1830" s="29" t="s">
        <v>1357</v>
      </c>
      <c r="AJ1830" s="29" t="s">
        <v>258</v>
      </c>
      <c r="AK1830" s="29" t="s">
        <v>258</v>
      </c>
      <c r="AL1830" s="29" t="s">
        <v>13327</v>
      </c>
    </row>
    <row r="1831" spans="1:38" x14ac:dyDescent="0.2">
      <c r="A1831" s="35" t="s">
        <v>16</v>
      </c>
      <c r="B1831" s="36">
        <v>6489</v>
      </c>
      <c r="C1831" s="36"/>
      <c r="D1831" s="36" t="s">
        <v>1349</v>
      </c>
      <c r="E1831" s="37" t="s">
        <v>3664</v>
      </c>
      <c r="F1831" s="38" t="s">
        <v>1269</v>
      </c>
      <c r="G1831" s="38" t="s">
        <v>1445</v>
      </c>
      <c r="H1831" s="35" t="s">
        <v>12095</v>
      </c>
      <c r="I1831" s="35"/>
      <c r="J1831" s="29" t="s">
        <v>484</v>
      </c>
      <c r="K1831" s="29" t="s">
        <v>1365</v>
      </c>
      <c r="L1831" s="29" t="s">
        <v>1384</v>
      </c>
      <c r="M1831" s="39">
        <v>228.8951259547118</v>
      </c>
      <c r="N1831" s="39">
        <v>666.16158795345655</v>
      </c>
      <c r="O1831" s="29">
        <v>44197</v>
      </c>
      <c r="P1831" s="29">
        <v>45260</v>
      </c>
      <c r="Q1831" s="40">
        <v>2.9103354000000001</v>
      </c>
      <c r="R1831" s="39">
        <v>228.52347707049967</v>
      </c>
      <c r="S1831" s="39">
        <v>228.52347707049967</v>
      </c>
      <c r="T1831" s="39">
        <v>209.11463381245724</v>
      </c>
      <c r="U1831" s="39">
        <v>0</v>
      </c>
      <c r="V1831" s="39">
        <v>0</v>
      </c>
      <c r="W1831" s="29" t="s">
        <v>1357</v>
      </c>
      <c r="X1831" s="29" t="s">
        <v>258</v>
      </c>
      <c r="Y1831" s="29" t="s">
        <v>1349</v>
      </c>
      <c r="Z1831" s="41" t="s">
        <v>1349</v>
      </c>
      <c r="AA1831" s="42" t="s">
        <v>1349</v>
      </c>
      <c r="AB1831" s="29" t="s">
        <v>258</v>
      </c>
      <c r="AC1831" s="29" t="s">
        <v>258</v>
      </c>
      <c r="AD1831" s="29" t="s">
        <v>265</v>
      </c>
      <c r="AE1831" s="29" t="s">
        <v>1353</v>
      </c>
      <c r="AF1831" s="29" t="s">
        <v>1368</v>
      </c>
      <c r="AG1831" s="183" t="s">
        <v>1369</v>
      </c>
      <c r="AH1831" s="29" t="s">
        <v>1356</v>
      </c>
      <c r="AI1831" s="29" t="s">
        <v>1357</v>
      </c>
      <c r="AJ1831" s="29" t="s">
        <v>258</v>
      </c>
      <c r="AK1831" s="29" t="s">
        <v>258</v>
      </c>
      <c r="AL1831" s="29" t="s">
        <v>13326</v>
      </c>
    </row>
    <row r="1832" spans="1:38" x14ac:dyDescent="0.2">
      <c r="A1832" s="35" t="s">
        <v>16</v>
      </c>
      <c r="B1832" s="36">
        <v>6491</v>
      </c>
      <c r="C1832" s="36"/>
      <c r="D1832" s="36" t="s">
        <v>1349</v>
      </c>
      <c r="E1832" s="37" t="s">
        <v>3665</v>
      </c>
      <c r="F1832" s="38" t="s">
        <v>1269</v>
      </c>
      <c r="G1832" s="38" t="s">
        <v>1273</v>
      </c>
      <c r="H1832" s="35" t="s">
        <v>1393</v>
      </c>
      <c r="I1832" s="35"/>
      <c r="J1832" s="29" t="s">
        <v>1371</v>
      </c>
      <c r="K1832" s="29" t="s">
        <v>1371</v>
      </c>
      <c r="L1832" s="29" t="s">
        <v>1366</v>
      </c>
      <c r="M1832" s="39">
        <v>7.5283128470457088</v>
      </c>
      <c r="N1832" s="39">
        <v>15.02570841889117</v>
      </c>
      <c r="O1832" s="29">
        <v>44197</v>
      </c>
      <c r="P1832" s="29">
        <v>44926</v>
      </c>
      <c r="Q1832" s="40">
        <v>1.9958932</v>
      </c>
      <c r="R1832" s="39">
        <v>7.5128542094455852</v>
      </c>
      <c r="S1832" s="39">
        <v>7.5128542094455852</v>
      </c>
      <c r="T1832" s="39">
        <v>0</v>
      </c>
      <c r="U1832" s="39">
        <v>0</v>
      </c>
      <c r="V1832" s="39">
        <v>0</v>
      </c>
      <c r="W1832" s="29" t="s">
        <v>265</v>
      </c>
      <c r="X1832" s="29" t="s">
        <v>11773</v>
      </c>
      <c r="Y1832" s="29">
        <v>45259</v>
      </c>
      <c r="Z1832" s="41" t="s">
        <v>11759</v>
      </c>
      <c r="AA1832" s="42" t="s">
        <v>1349</v>
      </c>
      <c r="AB1832" s="29" t="s">
        <v>258</v>
      </c>
      <c r="AC1832" s="29" t="s">
        <v>258</v>
      </c>
      <c r="AD1832" s="29" t="s">
        <v>265</v>
      </c>
      <c r="AE1832" s="29" t="s">
        <v>1367</v>
      </c>
      <c r="AF1832" s="29" t="s">
        <v>1368</v>
      </c>
      <c r="AG1832" s="183" t="s">
        <v>1369</v>
      </c>
      <c r="AH1832" s="29" t="s">
        <v>1413</v>
      </c>
      <c r="AI1832" s="29" t="s">
        <v>1357</v>
      </c>
      <c r="AJ1832" s="29" t="s">
        <v>258</v>
      </c>
      <c r="AK1832" s="29" t="s">
        <v>258</v>
      </c>
      <c r="AL1832" s="29" t="s">
        <v>13327</v>
      </c>
    </row>
    <row r="1833" spans="1:38" x14ac:dyDescent="0.2">
      <c r="A1833" s="35" t="s">
        <v>16</v>
      </c>
      <c r="B1833" s="36">
        <v>6501</v>
      </c>
      <c r="C1833" s="36"/>
      <c r="D1833" s="36" t="s">
        <v>1349</v>
      </c>
      <c r="E1833" s="37" t="s">
        <v>3666</v>
      </c>
      <c r="F1833" s="38" t="s">
        <v>1269</v>
      </c>
      <c r="G1833" s="38" t="s">
        <v>1271</v>
      </c>
      <c r="H1833" s="35" t="s">
        <v>1440</v>
      </c>
      <c r="I1833" s="35"/>
      <c r="J1833" s="29" t="s">
        <v>1371</v>
      </c>
      <c r="K1833" s="29" t="s">
        <v>1371</v>
      </c>
      <c r="L1833" s="29" t="s">
        <v>1384</v>
      </c>
      <c r="M1833" s="39">
        <v>100.7109614213791</v>
      </c>
      <c r="N1833" s="39">
        <v>201.00832306639288</v>
      </c>
      <c r="O1833" s="29">
        <v>44197</v>
      </c>
      <c r="P1833" s="29">
        <v>44926</v>
      </c>
      <c r="Q1833" s="40">
        <v>1.9958932</v>
      </c>
      <c r="R1833" s="39">
        <v>100.50416153319644</v>
      </c>
      <c r="S1833" s="39">
        <v>100.50416153319644</v>
      </c>
      <c r="T1833" s="39">
        <v>0</v>
      </c>
      <c r="U1833" s="39">
        <v>0</v>
      </c>
      <c r="V1833" s="39">
        <v>0</v>
      </c>
      <c r="W1833" s="29" t="s">
        <v>265</v>
      </c>
      <c r="X1833" s="29" t="s">
        <v>11773</v>
      </c>
      <c r="Y1833" s="29">
        <v>45282</v>
      </c>
      <c r="Z1833" s="41" t="s">
        <v>11760</v>
      </c>
      <c r="AA1833" s="42" t="s">
        <v>1349</v>
      </c>
      <c r="AB1833" s="29" t="s">
        <v>258</v>
      </c>
      <c r="AC1833" s="29" t="s">
        <v>258</v>
      </c>
      <c r="AD1833" s="29" t="s">
        <v>265</v>
      </c>
      <c r="AE1833" s="29" t="s">
        <v>1353</v>
      </c>
      <c r="AF1833" s="29" t="s">
        <v>1368</v>
      </c>
      <c r="AG1833" s="183" t="s">
        <v>1369</v>
      </c>
      <c r="AH1833" s="29" t="s">
        <v>1413</v>
      </c>
      <c r="AI1833" s="29" t="s">
        <v>1357</v>
      </c>
      <c r="AJ1833" s="29" t="s">
        <v>258</v>
      </c>
      <c r="AK1833" s="29" t="s">
        <v>258</v>
      </c>
      <c r="AL1833" s="29" t="s">
        <v>13327</v>
      </c>
    </row>
    <row r="1834" spans="1:38" x14ac:dyDescent="0.2">
      <c r="A1834" s="35" t="s">
        <v>16</v>
      </c>
      <c r="B1834" s="36">
        <v>6504</v>
      </c>
      <c r="C1834" s="36"/>
      <c r="D1834" s="36" t="s">
        <v>1349</v>
      </c>
      <c r="E1834" s="37" t="s">
        <v>3667</v>
      </c>
      <c r="F1834" s="38" t="s">
        <v>1269</v>
      </c>
      <c r="G1834" s="38" t="s">
        <v>1271</v>
      </c>
      <c r="H1834" s="35" t="s">
        <v>1440</v>
      </c>
      <c r="I1834" s="35"/>
      <c r="J1834" s="29" t="s">
        <v>1371</v>
      </c>
      <c r="K1834" s="29" t="s">
        <v>1371</v>
      </c>
      <c r="L1834" s="29" t="s">
        <v>1384</v>
      </c>
      <c r="M1834" s="39">
        <v>98.606077994338662</v>
      </c>
      <c r="N1834" s="39">
        <v>196.80720054757018</v>
      </c>
      <c r="O1834" s="29">
        <v>44197</v>
      </c>
      <c r="P1834" s="29">
        <v>44926</v>
      </c>
      <c r="Q1834" s="40">
        <v>1.9958932</v>
      </c>
      <c r="R1834" s="39">
        <v>98.403600273785088</v>
      </c>
      <c r="S1834" s="39">
        <v>98.403600273785088</v>
      </c>
      <c r="T1834" s="39">
        <v>0</v>
      </c>
      <c r="U1834" s="39">
        <v>0</v>
      </c>
      <c r="V1834" s="39">
        <v>0</v>
      </c>
      <c r="W1834" s="29" t="s">
        <v>265</v>
      </c>
      <c r="X1834" s="29" t="s">
        <v>11773</v>
      </c>
      <c r="Y1834" s="29">
        <v>45282</v>
      </c>
      <c r="Z1834" s="41" t="s">
        <v>11760</v>
      </c>
      <c r="AA1834" s="42" t="s">
        <v>1349</v>
      </c>
      <c r="AB1834" s="29" t="s">
        <v>258</v>
      </c>
      <c r="AC1834" s="29" t="s">
        <v>258</v>
      </c>
      <c r="AD1834" s="29" t="s">
        <v>265</v>
      </c>
      <c r="AE1834" s="29" t="s">
        <v>1353</v>
      </c>
      <c r="AF1834" s="29" t="s">
        <v>1368</v>
      </c>
      <c r="AG1834" s="183" t="s">
        <v>1369</v>
      </c>
      <c r="AH1834" s="29" t="s">
        <v>1413</v>
      </c>
      <c r="AI1834" s="29" t="s">
        <v>1357</v>
      </c>
      <c r="AJ1834" s="29" t="s">
        <v>258</v>
      </c>
      <c r="AK1834" s="29" t="s">
        <v>258</v>
      </c>
      <c r="AL1834" s="29" t="s">
        <v>13327</v>
      </c>
    </row>
    <row r="1835" spans="1:38" x14ac:dyDescent="0.2">
      <c r="A1835" s="35" t="s">
        <v>16</v>
      </c>
      <c r="B1835" s="36">
        <v>6506</v>
      </c>
      <c r="C1835" s="36"/>
      <c r="D1835" s="36" t="s">
        <v>1349</v>
      </c>
      <c r="E1835" s="37" t="s">
        <v>3668</v>
      </c>
      <c r="F1835" s="38" t="s">
        <v>1269</v>
      </c>
      <c r="G1835" s="38" t="s">
        <v>1273</v>
      </c>
      <c r="H1835" s="35" t="s">
        <v>1393</v>
      </c>
      <c r="I1835" s="35"/>
      <c r="J1835" s="29" t="s">
        <v>1513</v>
      </c>
      <c r="K1835" s="29" t="s">
        <v>1611</v>
      </c>
      <c r="L1835" s="29" t="s">
        <v>1618</v>
      </c>
      <c r="M1835" s="39">
        <v>1353.3941617973835</v>
      </c>
      <c r="N1835" s="39">
        <v>3505.3000821355231</v>
      </c>
      <c r="O1835" s="29">
        <v>44197</v>
      </c>
      <c r="P1835" s="29">
        <v>45143</v>
      </c>
      <c r="Q1835" s="40">
        <v>2.5900067999999998</v>
      </c>
      <c r="R1835" s="39">
        <v>1351.0396303901437</v>
      </c>
      <c r="S1835" s="39">
        <v>1351.0396303901437</v>
      </c>
      <c r="T1835" s="39">
        <v>803.22082135523601</v>
      </c>
      <c r="U1835" s="39">
        <v>0</v>
      </c>
      <c r="V1835" s="39">
        <v>0</v>
      </c>
      <c r="W1835" s="29" t="s">
        <v>1357</v>
      </c>
      <c r="X1835" s="29" t="s">
        <v>258</v>
      </c>
      <c r="Y1835" s="29" t="s">
        <v>1349</v>
      </c>
      <c r="Z1835" s="41" t="s">
        <v>1349</v>
      </c>
      <c r="AA1835" s="42" t="s">
        <v>1349</v>
      </c>
      <c r="AB1835" s="29" t="s">
        <v>258</v>
      </c>
      <c r="AC1835" s="29" t="s">
        <v>258</v>
      </c>
      <c r="AD1835" s="29" t="s">
        <v>258</v>
      </c>
      <c r="AE1835" s="29" t="s">
        <v>1353</v>
      </c>
      <c r="AF1835" s="29" t="s">
        <v>1368</v>
      </c>
      <c r="AG1835" s="183" t="s">
        <v>1369</v>
      </c>
      <c r="AH1835" s="29" t="s">
        <v>1413</v>
      </c>
      <c r="AI1835" s="29" t="s">
        <v>1357</v>
      </c>
      <c r="AJ1835" s="29" t="s">
        <v>258</v>
      </c>
      <c r="AK1835" s="29" t="s">
        <v>258</v>
      </c>
      <c r="AL1835" s="29" t="s">
        <v>13326</v>
      </c>
    </row>
    <row r="1836" spans="1:38" x14ac:dyDescent="0.2">
      <c r="A1836" s="35" t="s">
        <v>16</v>
      </c>
      <c r="B1836" s="36">
        <v>6507</v>
      </c>
      <c r="C1836" s="36"/>
      <c r="D1836" s="36" t="s">
        <v>1349</v>
      </c>
      <c r="E1836" s="37" t="s">
        <v>3669</v>
      </c>
      <c r="F1836" s="38" t="s">
        <v>1269</v>
      </c>
      <c r="G1836" s="38" t="s">
        <v>1271</v>
      </c>
      <c r="H1836" s="35" t="s">
        <v>11597</v>
      </c>
      <c r="I1836" s="35"/>
      <c r="J1836" s="29" t="s">
        <v>398</v>
      </c>
      <c r="K1836" s="29" t="s">
        <v>3670</v>
      </c>
      <c r="L1836" s="29" t="s">
        <v>3671</v>
      </c>
      <c r="M1836" s="39">
        <v>7.0540918729603979</v>
      </c>
      <c r="N1836" s="39">
        <v>13.480509240246406</v>
      </c>
      <c r="O1836" s="29">
        <v>44197</v>
      </c>
      <c r="P1836" s="29">
        <v>44895</v>
      </c>
      <c r="Q1836" s="40">
        <v>1.9110198</v>
      </c>
      <c r="R1836" s="39">
        <v>7.0391786447638598</v>
      </c>
      <c r="S1836" s="39">
        <v>6.4413305954825457</v>
      </c>
      <c r="T1836" s="39">
        <v>0</v>
      </c>
      <c r="U1836" s="39">
        <v>0</v>
      </c>
      <c r="V1836" s="39">
        <v>0</v>
      </c>
      <c r="W1836" s="29" t="s">
        <v>1357</v>
      </c>
      <c r="X1836" s="29" t="s">
        <v>258</v>
      </c>
      <c r="Y1836" s="29" t="s">
        <v>1349</v>
      </c>
      <c r="Z1836" s="41" t="s">
        <v>1349</v>
      </c>
      <c r="AA1836" s="42" t="s">
        <v>1349</v>
      </c>
      <c r="AB1836" s="29" t="s">
        <v>258</v>
      </c>
      <c r="AC1836" s="29" t="s">
        <v>258</v>
      </c>
      <c r="AD1836" s="29" t="s">
        <v>258</v>
      </c>
      <c r="AE1836" s="29" t="s">
        <v>1367</v>
      </c>
      <c r="AF1836" s="29" t="s">
        <v>2409</v>
      </c>
      <c r="AG1836" s="183" t="s">
        <v>2410</v>
      </c>
      <c r="AH1836" s="29" t="s">
        <v>1413</v>
      </c>
      <c r="AI1836" s="29" t="s">
        <v>1357</v>
      </c>
      <c r="AJ1836" s="29" t="s">
        <v>258</v>
      </c>
      <c r="AK1836" s="29" t="s">
        <v>258</v>
      </c>
      <c r="AL1836" s="29" t="s">
        <v>13326</v>
      </c>
    </row>
    <row r="1837" spans="1:38" x14ac:dyDescent="0.2">
      <c r="A1837" s="35" t="s">
        <v>16</v>
      </c>
      <c r="B1837" s="36">
        <v>6512</v>
      </c>
      <c r="C1837" s="36"/>
      <c r="D1837" s="36" t="s">
        <v>1349</v>
      </c>
      <c r="E1837" s="37" t="s">
        <v>3672</v>
      </c>
      <c r="F1837" s="38" t="s">
        <v>1269</v>
      </c>
      <c r="G1837" s="38" t="s">
        <v>1273</v>
      </c>
      <c r="H1837" s="35" t="s">
        <v>1393</v>
      </c>
      <c r="I1837" s="35"/>
      <c r="J1837" s="29" t="s">
        <v>281</v>
      </c>
      <c r="K1837" s="29" t="s">
        <v>282</v>
      </c>
      <c r="L1837" s="29" t="s">
        <v>1366</v>
      </c>
      <c r="M1837" s="39">
        <v>15.441152447651612</v>
      </c>
      <c r="N1837" s="39">
        <v>30.818891170431211</v>
      </c>
      <c r="O1837" s="29">
        <v>44197</v>
      </c>
      <c r="P1837" s="29">
        <v>44926</v>
      </c>
      <c r="Q1837" s="40">
        <v>1.9958932</v>
      </c>
      <c r="R1837" s="39">
        <v>15.409445585215606</v>
      </c>
      <c r="S1837" s="39">
        <v>15.409445585215606</v>
      </c>
      <c r="T1837" s="39">
        <v>0</v>
      </c>
      <c r="U1837" s="39">
        <v>0</v>
      </c>
      <c r="V1837" s="39">
        <v>0</v>
      </c>
      <c r="W1837" s="29" t="s">
        <v>1357</v>
      </c>
      <c r="X1837" s="29" t="s">
        <v>258</v>
      </c>
      <c r="Y1837" s="29" t="s">
        <v>1349</v>
      </c>
      <c r="Z1837" s="41" t="s">
        <v>1349</v>
      </c>
      <c r="AA1837" s="42" t="s">
        <v>1349</v>
      </c>
      <c r="AB1837" s="29" t="s">
        <v>258</v>
      </c>
      <c r="AC1837" s="29" t="s">
        <v>258</v>
      </c>
      <c r="AD1837" s="29" t="s">
        <v>265</v>
      </c>
      <c r="AE1837" s="29" t="s">
        <v>1367</v>
      </c>
      <c r="AF1837" s="29" t="s">
        <v>1368</v>
      </c>
      <c r="AG1837" s="183" t="s">
        <v>1369</v>
      </c>
      <c r="AH1837" s="29" t="s">
        <v>1413</v>
      </c>
      <c r="AI1837" s="29" t="s">
        <v>1357</v>
      </c>
      <c r="AJ1837" s="29" t="s">
        <v>258</v>
      </c>
      <c r="AK1837" s="29" t="s">
        <v>258</v>
      </c>
      <c r="AL1837" s="29" t="s">
        <v>13326</v>
      </c>
    </row>
    <row r="1838" spans="1:38" x14ac:dyDescent="0.2">
      <c r="A1838" s="35" t="s">
        <v>16</v>
      </c>
      <c r="B1838" s="36">
        <v>6519</v>
      </c>
      <c r="C1838" s="36"/>
      <c r="D1838" s="36" t="s">
        <v>1349</v>
      </c>
      <c r="E1838" s="37" t="s">
        <v>3673</v>
      </c>
      <c r="F1838" s="38" t="s">
        <v>1269</v>
      </c>
      <c r="G1838" s="38" t="s">
        <v>1273</v>
      </c>
      <c r="H1838" s="35" t="s">
        <v>1393</v>
      </c>
      <c r="I1838" s="35"/>
      <c r="J1838" s="29" t="s">
        <v>398</v>
      </c>
      <c r="K1838" s="29" t="s">
        <v>3674</v>
      </c>
      <c r="L1838" s="29" t="s">
        <v>3675</v>
      </c>
      <c r="M1838" s="39">
        <v>5.9492930309628083</v>
      </c>
      <c r="N1838" s="39">
        <v>18.291734428473649</v>
      </c>
      <c r="O1838" s="29">
        <v>44197</v>
      </c>
      <c r="P1838" s="29">
        <v>45320</v>
      </c>
      <c r="Q1838" s="40">
        <v>3.0746064</v>
      </c>
      <c r="R1838" s="39">
        <v>5.9399315537303217</v>
      </c>
      <c r="S1838" s="39">
        <v>5.9399315537303217</v>
      </c>
      <c r="T1838" s="39">
        <v>5.9399315537303217</v>
      </c>
      <c r="U1838" s="39">
        <v>0.47193976728268311</v>
      </c>
      <c r="V1838" s="39">
        <v>0</v>
      </c>
      <c r="W1838" s="29" t="s">
        <v>265</v>
      </c>
      <c r="X1838" s="29" t="s">
        <v>11773</v>
      </c>
      <c r="Y1838" s="29">
        <v>45240</v>
      </c>
      <c r="Z1838" s="41" t="s">
        <v>11759</v>
      </c>
      <c r="AA1838" s="42" t="s">
        <v>1349</v>
      </c>
      <c r="AB1838" s="29" t="s">
        <v>258</v>
      </c>
      <c r="AC1838" s="29" t="s">
        <v>258</v>
      </c>
      <c r="AD1838" s="29" t="s">
        <v>258</v>
      </c>
      <c r="AE1838" s="29" t="s">
        <v>1367</v>
      </c>
      <c r="AF1838" s="29" t="s">
        <v>2409</v>
      </c>
      <c r="AG1838" s="183" t="s">
        <v>2410</v>
      </c>
      <c r="AH1838" s="29" t="s">
        <v>1413</v>
      </c>
      <c r="AI1838" s="29" t="s">
        <v>1357</v>
      </c>
      <c r="AJ1838" s="29" t="s">
        <v>258</v>
      </c>
      <c r="AK1838" s="29" t="s">
        <v>258</v>
      </c>
      <c r="AL1838" s="29" t="s">
        <v>13327</v>
      </c>
    </row>
    <row r="1839" spans="1:38" x14ac:dyDescent="0.2">
      <c r="A1839" s="35" t="s">
        <v>16</v>
      </c>
      <c r="B1839" s="36">
        <v>6520</v>
      </c>
      <c r="C1839" s="36"/>
      <c r="D1839" s="36" t="s">
        <v>1349</v>
      </c>
      <c r="E1839" s="37" t="s">
        <v>3676</v>
      </c>
      <c r="F1839" s="38" t="s">
        <v>1269</v>
      </c>
      <c r="G1839" s="38" t="s">
        <v>1273</v>
      </c>
      <c r="H1839" s="35" t="s">
        <v>1393</v>
      </c>
      <c r="I1839" s="35"/>
      <c r="J1839" s="29" t="s">
        <v>382</v>
      </c>
      <c r="K1839" s="29" t="s">
        <v>1906</v>
      </c>
      <c r="L1839" s="29" t="s">
        <v>1618</v>
      </c>
      <c r="M1839" s="39">
        <v>477.45128483488907</v>
      </c>
      <c r="N1839" s="39">
        <v>819.60834496919915</v>
      </c>
      <c r="O1839" s="29">
        <v>44197</v>
      </c>
      <c r="P1839" s="29">
        <v>44824</v>
      </c>
      <c r="Q1839" s="40">
        <v>1.7166323999999999</v>
      </c>
      <c r="R1839" s="39">
        <v>476.36472279260778</v>
      </c>
      <c r="S1839" s="39">
        <v>343.24362217659137</v>
      </c>
      <c r="T1839" s="39">
        <v>0</v>
      </c>
      <c r="U1839" s="39">
        <v>0</v>
      </c>
      <c r="V1839" s="39">
        <v>0</v>
      </c>
      <c r="W1839" s="29" t="s">
        <v>1357</v>
      </c>
      <c r="X1839" s="29" t="s">
        <v>258</v>
      </c>
      <c r="Y1839" s="29" t="s">
        <v>1349</v>
      </c>
      <c r="Z1839" s="41" t="s">
        <v>1349</v>
      </c>
      <c r="AA1839" s="42" t="s">
        <v>1349</v>
      </c>
      <c r="AB1839" s="29" t="s">
        <v>258</v>
      </c>
      <c r="AC1839" s="29" t="s">
        <v>258</v>
      </c>
      <c r="AD1839" s="29" t="s">
        <v>258</v>
      </c>
      <c r="AE1839" s="29" t="s">
        <v>1353</v>
      </c>
      <c r="AF1839" s="29" t="s">
        <v>1368</v>
      </c>
      <c r="AG1839" s="183" t="s">
        <v>1369</v>
      </c>
      <c r="AH1839" s="29" t="s">
        <v>1413</v>
      </c>
      <c r="AI1839" s="29" t="s">
        <v>1357</v>
      </c>
      <c r="AJ1839" s="29" t="s">
        <v>258</v>
      </c>
      <c r="AK1839" s="29" t="s">
        <v>258</v>
      </c>
      <c r="AL1839" s="29" t="s">
        <v>13326</v>
      </c>
    </row>
    <row r="1840" spans="1:38" x14ac:dyDescent="0.2">
      <c r="A1840" s="35" t="s">
        <v>16</v>
      </c>
      <c r="B1840" s="36">
        <v>6521</v>
      </c>
      <c r="C1840" s="36"/>
      <c r="D1840" s="36" t="s">
        <v>1349</v>
      </c>
      <c r="E1840" s="37" t="s">
        <v>3677</v>
      </c>
      <c r="F1840" s="38" t="s">
        <v>1269</v>
      </c>
      <c r="G1840" s="38" t="s">
        <v>1273</v>
      </c>
      <c r="H1840" s="35" t="s">
        <v>1393</v>
      </c>
      <c r="I1840" s="35"/>
      <c r="J1840" s="29" t="s">
        <v>1371</v>
      </c>
      <c r="K1840" s="29" t="s">
        <v>1371</v>
      </c>
      <c r="L1840" s="29" t="s">
        <v>1366</v>
      </c>
      <c r="M1840" s="39">
        <v>8.343393579241317</v>
      </c>
      <c r="N1840" s="39">
        <v>12.358045174537988</v>
      </c>
      <c r="O1840" s="29">
        <v>44197</v>
      </c>
      <c r="P1840" s="29">
        <v>44738</v>
      </c>
      <c r="Q1840" s="40">
        <v>1.4811772999999999</v>
      </c>
      <c r="R1840" s="39">
        <v>8.3222997946611912</v>
      </c>
      <c r="S1840" s="39">
        <v>4.035745379876797</v>
      </c>
      <c r="T1840" s="39">
        <v>0</v>
      </c>
      <c r="U1840" s="39">
        <v>0</v>
      </c>
      <c r="V1840" s="39">
        <v>0</v>
      </c>
      <c r="W1840" s="29" t="s">
        <v>1357</v>
      </c>
      <c r="X1840" s="29" t="s">
        <v>258</v>
      </c>
      <c r="Y1840" s="29" t="s">
        <v>1349</v>
      </c>
      <c r="Z1840" s="41" t="s">
        <v>1349</v>
      </c>
      <c r="AA1840" s="42" t="s">
        <v>1349</v>
      </c>
      <c r="AB1840" s="29" t="s">
        <v>258</v>
      </c>
      <c r="AC1840" s="29" t="s">
        <v>258</v>
      </c>
      <c r="AD1840" s="29" t="s">
        <v>265</v>
      </c>
      <c r="AE1840" s="29" t="s">
        <v>1367</v>
      </c>
      <c r="AF1840" s="29" t="s">
        <v>1368</v>
      </c>
      <c r="AG1840" s="183" t="s">
        <v>1369</v>
      </c>
      <c r="AH1840" s="29" t="s">
        <v>1413</v>
      </c>
      <c r="AI1840" s="29" t="s">
        <v>1357</v>
      </c>
      <c r="AJ1840" s="29" t="s">
        <v>258</v>
      </c>
      <c r="AK1840" s="29" t="s">
        <v>258</v>
      </c>
      <c r="AL1840" s="29" t="s">
        <v>13326</v>
      </c>
    </row>
    <row r="1841" spans="1:38" x14ac:dyDescent="0.2">
      <c r="A1841" s="35" t="s">
        <v>16</v>
      </c>
      <c r="B1841" s="36">
        <v>6522</v>
      </c>
      <c r="C1841" s="36"/>
      <c r="D1841" s="36" t="s">
        <v>1349</v>
      </c>
      <c r="E1841" s="37" t="s">
        <v>3678</v>
      </c>
      <c r="F1841" s="38" t="s">
        <v>1269</v>
      </c>
      <c r="G1841" s="38" t="s">
        <v>1273</v>
      </c>
      <c r="H1841" s="35" t="s">
        <v>1393</v>
      </c>
      <c r="I1841" s="35"/>
      <c r="J1841" s="29" t="s">
        <v>1371</v>
      </c>
      <c r="K1841" s="29" t="s">
        <v>1371</v>
      </c>
      <c r="L1841" s="29" t="s">
        <v>1384</v>
      </c>
      <c r="M1841" s="39">
        <v>33.428295972831215</v>
      </c>
      <c r="N1841" s="39">
        <v>84.199950718685841</v>
      </c>
      <c r="O1841" s="29">
        <v>44197</v>
      </c>
      <c r="P1841" s="29">
        <v>45117</v>
      </c>
      <c r="Q1841" s="40">
        <v>2.5188226999999999</v>
      </c>
      <c r="R1841" s="39">
        <v>33.369144421629024</v>
      </c>
      <c r="S1841" s="39">
        <v>33.369144421629024</v>
      </c>
      <c r="T1841" s="39">
        <v>17.461661875427794</v>
      </c>
      <c r="U1841" s="39">
        <v>0</v>
      </c>
      <c r="V1841" s="39">
        <v>0</v>
      </c>
      <c r="W1841" s="29" t="s">
        <v>265</v>
      </c>
      <c r="X1841" s="29" t="s">
        <v>11773</v>
      </c>
      <c r="Y1841" s="29">
        <v>45194</v>
      </c>
      <c r="Z1841" s="41" t="s">
        <v>11757</v>
      </c>
      <c r="AA1841" s="42" t="s">
        <v>1349</v>
      </c>
      <c r="AB1841" s="29" t="s">
        <v>258</v>
      </c>
      <c r="AC1841" s="29" t="s">
        <v>258</v>
      </c>
      <c r="AD1841" s="29" t="s">
        <v>265</v>
      </c>
      <c r="AE1841" s="29" t="s">
        <v>1353</v>
      </c>
      <c r="AF1841" s="29" t="s">
        <v>1368</v>
      </c>
      <c r="AG1841" s="183" t="s">
        <v>1369</v>
      </c>
      <c r="AH1841" s="29" t="s">
        <v>1413</v>
      </c>
      <c r="AI1841" s="29" t="s">
        <v>1357</v>
      </c>
      <c r="AJ1841" s="29" t="s">
        <v>258</v>
      </c>
      <c r="AK1841" s="29" t="s">
        <v>258</v>
      </c>
      <c r="AL1841" s="29" t="s">
        <v>13327</v>
      </c>
    </row>
    <row r="1842" spans="1:38" x14ac:dyDescent="0.2">
      <c r="A1842" s="35" t="s">
        <v>16</v>
      </c>
      <c r="B1842" s="36">
        <v>6526</v>
      </c>
      <c r="C1842" s="36"/>
      <c r="D1842" s="36" t="s">
        <v>1349</v>
      </c>
      <c r="E1842" s="37" t="s">
        <v>3679</v>
      </c>
      <c r="F1842" s="38" t="s">
        <v>1269</v>
      </c>
      <c r="G1842" s="38" t="s">
        <v>1271</v>
      </c>
      <c r="H1842" s="35" t="s">
        <v>1440</v>
      </c>
      <c r="I1842" s="35"/>
      <c r="J1842" s="29" t="s">
        <v>484</v>
      </c>
      <c r="K1842" s="29" t="s">
        <v>1365</v>
      </c>
      <c r="L1842" s="29" t="s">
        <v>1384</v>
      </c>
      <c r="M1842" s="39">
        <v>466.20231216654997</v>
      </c>
      <c r="N1842" s="39">
        <v>2329.416076659822</v>
      </c>
      <c r="O1842" s="29">
        <v>44197</v>
      </c>
      <c r="P1842" s="29">
        <v>46022</v>
      </c>
      <c r="Q1842" s="40">
        <v>4.9965776999999996</v>
      </c>
      <c r="R1842" s="39">
        <v>465.62807665982206</v>
      </c>
      <c r="S1842" s="39">
        <v>465.62807665982206</v>
      </c>
      <c r="T1842" s="39">
        <v>465.62807665982206</v>
      </c>
      <c r="U1842" s="39">
        <v>466.9037700205339</v>
      </c>
      <c r="V1842" s="39">
        <v>465.62807665982206</v>
      </c>
      <c r="W1842" s="29" t="s">
        <v>1357</v>
      </c>
      <c r="X1842" s="29" t="s">
        <v>258</v>
      </c>
      <c r="Y1842" s="29" t="s">
        <v>1349</v>
      </c>
      <c r="Z1842" s="41" t="s">
        <v>1349</v>
      </c>
      <c r="AA1842" s="42" t="s">
        <v>1349</v>
      </c>
      <c r="AB1842" s="29" t="s">
        <v>258</v>
      </c>
      <c r="AC1842" s="29" t="s">
        <v>258</v>
      </c>
      <c r="AD1842" s="29" t="s">
        <v>265</v>
      </c>
      <c r="AE1842" s="29" t="s">
        <v>1353</v>
      </c>
      <c r="AF1842" s="29" t="s">
        <v>1368</v>
      </c>
      <c r="AG1842" s="183" t="s">
        <v>1369</v>
      </c>
      <c r="AH1842" s="29" t="s">
        <v>1356</v>
      </c>
      <c r="AI1842" s="29" t="s">
        <v>1357</v>
      </c>
      <c r="AJ1842" s="29" t="s">
        <v>258</v>
      </c>
      <c r="AK1842" s="29" t="s">
        <v>258</v>
      </c>
      <c r="AL1842" s="29" t="s">
        <v>13326</v>
      </c>
    </row>
    <row r="1843" spans="1:38" x14ac:dyDescent="0.2">
      <c r="A1843" s="35" t="s">
        <v>16</v>
      </c>
      <c r="B1843" s="36">
        <v>6528</v>
      </c>
      <c r="C1843" s="36"/>
      <c r="D1843" s="36" t="s">
        <v>1349</v>
      </c>
      <c r="E1843" s="37" t="s">
        <v>3680</v>
      </c>
      <c r="F1843" s="38" t="s">
        <v>1269</v>
      </c>
      <c r="G1843" s="38" t="s">
        <v>1271</v>
      </c>
      <c r="H1843" s="35" t="s">
        <v>1440</v>
      </c>
      <c r="I1843" s="35"/>
      <c r="J1843" s="29" t="s">
        <v>1371</v>
      </c>
      <c r="K1843" s="29" t="s">
        <v>1371</v>
      </c>
      <c r="L1843" s="29" t="s">
        <v>1384</v>
      </c>
      <c r="M1843" s="39">
        <v>336.83946758414555</v>
      </c>
      <c r="N1843" s="39">
        <v>1683.0445722108145</v>
      </c>
      <c r="O1843" s="29">
        <v>44197</v>
      </c>
      <c r="P1843" s="29">
        <v>46022</v>
      </c>
      <c r="Q1843" s="40">
        <v>4.9965776999999996</v>
      </c>
      <c r="R1843" s="39">
        <v>336.42457221081446</v>
      </c>
      <c r="S1843" s="39">
        <v>336.42457221081446</v>
      </c>
      <c r="T1843" s="39">
        <v>336.42457221081446</v>
      </c>
      <c r="U1843" s="39">
        <v>337.34628336755645</v>
      </c>
      <c r="V1843" s="39">
        <v>336.42457221081446</v>
      </c>
      <c r="W1843" s="29" t="s">
        <v>265</v>
      </c>
      <c r="X1843" s="29" t="s">
        <v>11773</v>
      </c>
      <c r="Y1843" s="29">
        <v>45275</v>
      </c>
      <c r="Z1843" s="41" t="s">
        <v>11760</v>
      </c>
      <c r="AA1843" s="42" t="s">
        <v>1349</v>
      </c>
      <c r="AB1843" s="29" t="s">
        <v>258</v>
      </c>
      <c r="AC1843" s="29" t="s">
        <v>258</v>
      </c>
      <c r="AD1843" s="29" t="s">
        <v>265</v>
      </c>
      <c r="AE1843" s="29" t="s">
        <v>1353</v>
      </c>
      <c r="AF1843" s="29" t="s">
        <v>1368</v>
      </c>
      <c r="AG1843" s="183" t="s">
        <v>1369</v>
      </c>
      <c r="AH1843" s="29" t="s">
        <v>1356</v>
      </c>
      <c r="AI1843" s="29" t="s">
        <v>1357</v>
      </c>
      <c r="AJ1843" s="29" t="s">
        <v>258</v>
      </c>
      <c r="AK1843" s="29" t="s">
        <v>258</v>
      </c>
      <c r="AL1843" s="29" t="s">
        <v>13327</v>
      </c>
    </row>
    <row r="1844" spans="1:38" x14ac:dyDescent="0.2">
      <c r="A1844" s="35" t="s">
        <v>16</v>
      </c>
      <c r="B1844" s="36">
        <v>6534</v>
      </c>
      <c r="C1844" s="36"/>
      <c r="D1844" s="36" t="s">
        <v>1349</v>
      </c>
      <c r="E1844" s="37" t="s">
        <v>3681</v>
      </c>
      <c r="F1844" s="38" t="s">
        <v>1266</v>
      </c>
      <c r="G1844" s="38" t="s">
        <v>1268</v>
      </c>
      <c r="H1844" s="35" t="s">
        <v>1359</v>
      </c>
      <c r="I1844" s="35"/>
      <c r="J1844" s="29" t="s">
        <v>484</v>
      </c>
      <c r="K1844" s="29" t="s">
        <v>1551</v>
      </c>
      <c r="L1844" s="29" t="s">
        <v>1384</v>
      </c>
      <c r="M1844" s="39">
        <v>403.82837365699248</v>
      </c>
      <c r="N1844" s="39">
        <v>402.44635181382614</v>
      </c>
      <c r="O1844" s="29">
        <v>44197</v>
      </c>
      <c r="P1844" s="29">
        <v>44561</v>
      </c>
      <c r="Q1844" s="40">
        <v>0.99657770000000001</v>
      </c>
      <c r="R1844" s="39">
        <v>402.44635181382614</v>
      </c>
      <c r="S1844" s="39">
        <v>0</v>
      </c>
      <c r="T1844" s="39">
        <v>0</v>
      </c>
      <c r="U1844" s="39">
        <v>0</v>
      </c>
      <c r="V1844" s="39">
        <v>0</v>
      </c>
      <c r="W1844" s="29" t="s">
        <v>265</v>
      </c>
      <c r="X1844" s="29" t="s">
        <v>11773</v>
      </c>
      <c r="Y1844" s="29">
        <v>45264</v>
      </c>
      <c r="Z1844" s="41" t="s">
        <v>11760</v>
      </c>
      <c r="AA1844" s="42" t="s">
        <v>1349</v>
      </c>
      <c r="AB1844" s="29" t="s">
        <v>258</v>
      </c>
      <c r="AC1844" s="29" t="s">
        <v>258</v>
      </c>
      <c r="AD1844" s="29" t="s">
        <v>265</v>
      </c>
      <c r="AE1844" s="29" t="s">
        <v>1353</v>
      </c>
      <c r="AF1844" s="29" t="s">
        <v>1368</v>
      </c>
      <c r="AG1844" s="183" t="s">
        <v>1369</v>
      </c>
      <c r="AH1844" s="29" t="s">
        <v>1356</v>
      </c>
      <c r="AI1844" s="29" t="s">
        <v>1357</v>
      </c>
      <c r="AJ1844" s="29" t="s">
        <v>258</v>
      </c>
      <c r="AK1844" s="29" t="s">
        <v>258</v>
      </c>
      <c r="AL1844" s="29" t="s">
        <v>13327</v>
      </c>
    </row>
    <row r="1845" spans="1:38" x14ac:dyDescent="0.2">
      <c r="A1845" s="35" t="s">
        <v>16</v>
      </c>
      <c r="B1845" s="36">
        <v>6545</v>
      </c>
      <c r="C1845" s="36"/>
      <c r="D1845" s="36" t="s">
        <v>1349</v>
      </c>
      <c r="E1845" s="37" t="s">
        <v>3682</v>
      </c>
      <c r="F1845" s="38" t="s">
        <v>1269</v>
      </c>
      <c r="G1845" s="38" t="s">
        <v>1271</v>
      </c>
      <c r="H1845" s="35" t="s">
        <v>1440</v>
      </c>
      <c r="I1845" s="35"/>
      <c r="J1845" s="29" t="s">
        <v>1371</v>
      </c>
      <c r="K1845" s="29" t="s">
        <v>1371</v>
      </c>
      <c r="L1845" s="29" t="s">
        <v>1384</v>
      </c>
      <c r="M1845" s="39">
        <v>73.11804254240748</v>
      </c>
      <c r="N1845" s="39">
        <v>365.33998083504451</v>
      </c>
      <c r="O1845" s="29">
        <v>44197</v>
      </c>
      <c r="P1845" s="29">
        <v>46022</v>
      </c>
      <c r="Q1845" s="40">
        <v>4.9965776999999996</v>
      </c>
      <c r="R1845" s="39">
        <v>73.027980835044488</v>
      </c>
      <c r="S1845" s="39">
        <v>73.027980835044488</v>
      </c>
      <c r="T1845" s="39">
        <v>73.027980835044488</v>
      </c>
      <c r="U1845" s="39">
        <v>73.228057494866533</v>
      </c>
      <c r="V1845" s="39">
        <v>73.027980835044488</v>
      </c>
      <c r="W1845" s="29" t="s">
        <v>265</v>
      </c>
      <c r="X1845" s="29" t="s">
        <v>11773</v>
      </c>
      <c r="Y1845" s="29">
        <v>45272</v>
      </c>
      <c r="Z1845" s="41" t="s">
        <v>11760</v>
      </c>
      <c r="AA1845" s="42" t="s">
        <v>1349</v>
      </c>
      <c r="AB1845" s="29" t="s">
        <v>258</v>
      </c>
      <c r="AC1845" s="29" t="s">
        <v>258</v>
      </c>
      <c r="AD1845" s="29" t="s">
        <v>265</v>
      </c>
      <c r="AE1845" s="29" t="s">
        <v>1353</v>
      </c>
      <c r="AF1845" s="29" t="s">
        <v>1368</v>
      </c>
      <c r="AG1845" s="183" t="s">
        <v>1369</v>
      </c>
      <c r="AH1845" s="29" t="s">
        <v>1356</v>
      </c>
      <c r="AI1845" s="29" t="s">
        <v>1357</v>
      </c>
      <c r="AJ1845" s="29" t="s">
        <v>258</v>
      </c>
      <c r="AK1845" s="29" t="s">
        <v>258</v>
      </c>
      <c r="AL1845" s="29" t="s">
        <v>13327</v>
      </c>
    </row>
    <row r="1846" spans="1:38" x14ac:dyDescent="0.2">
      <c r="A1846" s="35" t="s">
        <v>16</v>
      </c>
      <c r="B1846" s="36">
        <v>6549</v>
      </c>
      <c r="C1846" s="36"/>
      <c r="D1846" s="36" t="s">
        <v>1349</v>
      </c>
      <c r="E1846" s="37" t="s">
        <v>3683</v>
      </c>
      <c r="F1846" s="38" t="s">
        <v>1262</v>
      </c>
      <c r="G1846" s="38" t="s">
        <v>1263</v>
      </c>
      <c r="H1846" s="35" t="s">
        <v>482</v>
      </c>
      <c r="I1846" s="35"/>
      <c r="J1846" s="29" t="s">
        <v>274</v>
      </c>
      <c r="K1846" s="29" t="s">
        <v>303</v>
      </c>
      <c r="L1846" s="29" t="s">
        <v>2271</v>
      </c>
      <c r="M1846" s="39">
        <v>35.998380007439501</v>
      </c>
      <c r="N1846" s="39">
        <v>71.750365503080076</v>
      </c>
      <c r="O1846" s="29">
        <v>44197</v>
      </c>
      <c r="P1846" s="29">
        <v>44925</v>
      </c>
      <c r="Q1846" s="40">
        <v>1.9931554</v>
      </c>
      <c r="R1846" s="39">
        <v>35.924394250513345</v>
      </c>
      <c r="S1846" s="39">
        <v>35.825971252566738</v>
      </c>
      <c r="T1846" s="39">
        <v>0</v>
      </c>
      <c r="U1846" s="39">
        <v>0</v>
      </c>
      <c r="V1846" s="39">
        <v>0</v>
      </c>
      <c r="W1846" s="29" t="s">
        <v>1357</v>
      </c>
      <c r="X1846" s="29" t="s">
        <v>258</v>
      </c>
      <c r="Y1846" s="29" t="s">
        <v>1349</v>
      </c>
      <c r="Z1846" s="41" t="s">
        <v>1349</v>
      </c>
      <c r="AA1846" s="42" t="s">
        <v>1349</v>
      </c>
      <c r="AB1846" s="29" t="s">
        <v>258</v>
      </c>
      <c r="AC1846" s="29" t="s">
        <v>265</v>
      </c>
      <c r="AD1846" s="29" t="s">
        <v>265</v>
      </c>
      <c r="AE1846" s="29" t="s">
        <v>1367</v>
      </c>
      <c r="AF1846" s="29" t="s">
        <v>1368</v>
      </c>
      <c r="AG1846" s="183" t="s">
        <v>1369</v>
      </c>
      <c r="AH1846" s="29" t="s">
        <v>1413</v>
      </c>
      <c r="AI1846" s="29" t="s">
        <v>1357</v>
      </c>
      <c r="AJ1846" s="29" t="s">
        <v>258</v>
      </c>
      <c r="AK1846" s="29" t="s">
        <v>258</v>
      </c>
      <c r="AL1846" s="29" t="s">
        <v>13326</v>
      </c>
    </row>
    <row r="1847" spans="1:38" x14ac:dyDescent="0.2">
      <c r="A1847" s="35" t="s">
        <v>16</v>
      </c>
      <c r="B1847" s="36">
        <v>6551</v>
      </c>
      <c r="C1847" s="36"/>
      <c r="D1847" s="36" t="s">
        <v>1349</v>
      </c>
      <c r="E1847" s="37" t="s">
        <v>3684</v>
      </c>
      <c r="F1847" s="38" t="s">
        <v>1269</v>
      </c>
      <c r="G1847" s="38" t="s">
        <v>1273</v>
      </c>
      <c r="H1847" s="35" t="s">
        <v>1393</v>
      </c>
      <c r="I1847" s="35"/>
      <c r="J1847" s="29" t="s">
        <v>1371</v>
      </c>
      <c r="K1847" s="29" t="s">
        <v>1371</v>
      </c>
      <c r="L1847" s="29" t="s">
        <v>1366</v>
      </c>
      <c r="M1847" s="39">
        <v>21.193858673999451</v>
      </c>
      <c r="N1847" s="39">
        <v>35.221552361396306</v>
      </c>
      <c r="O1847" s="29">
        <v>44197</v>
      </c>
      <c r="P1847" s="29">
        <v>44804</v>
      </c>
      <c r="Q1847" s="40">
        <v>1.6618754</v>
      </c>
      <c r="R1847" s="39">
        <v>21.144517453798766</v>
      </c>
      <c r="S1847" s="39">
        <v>14.077034907597534</v>
      </c>
      <c r="T1847" s="39">
        <v>0</v>
      </c>
      <c r="U1847" s="39">
        <v>0</v>
      </c>
      <c r="V1847" s="39">
        <v>0</v>
      </c>
      <c r="W1847" s="29" t="s">
        <v>1357</v>
      </c>
      <c r="X1847" s="29" t="s">
        <v>258</v>
      </c>
      <c r="Y1847" s="29" t="s">
        <v>1349</v>
      </c>
      <c r="Z1847" s="41" t="s">
        <v>1349</v>
      </c>
      <c r="AA1847" s="42" t="s">
        <v>1349</v>
      </c>
      <c r="AB1847" s="29" t="s">
        <v>258</v>
      </c>
      <c r="AC1847" s="29" t="s">
        <v>258</v>
      </c>
      <c r="AD1847" s="29" t="s">
        <v>265</v>
      </c>
      <c r="AE1847" s="29" t="s">
        <v>1367</v>
      </c>
      <c r="AF1847" s="29" t="s">
        <v>1368</v>
      </c>
      <c r="AG1847" s="183" t="s">
        <v>1369</v>
      </c>
      <c r="AH1847" s="29" t="s">
        <v>1413</v>
      </c>
      <c r="AI1847" s="29" t="s">
        <v>1357</v>
      </c>
      <c r="AJ1847" s="29" t="s">
        <v>258</v>
      </c>
      <c r="AK1847" s="29" t="s">
        <v>258</v>
      </c>
      <c r="AL1847" s="29" t="s">
        <v>13326</v>
      </c>
    </row>
    <row r="1848" spans="1:38" x14ac:dyDescent="0.2">
      <c r="A1848" s="35" t="s">
        <v>16</v>
      </c>
      <c r="B1848" s="36">
        <v>6553</v>
      </c>
      <c r="C1848" s="36"/>
      <c r="D1848" s="36" t="s">
        <v>1349</v>
      </c>
      <c r="E1848" s="37" t="s">
        <v>3685</v>
      </c>
      <c r="F1848" s="38" t="s">
        <v>1266</v>
      </c>
      <c r="G1848" s="38" t="s">
        <v>1268</v>
      </c>
      <c r="H1848" s="35" t="s">
        <v>1359</v>
      </c>
      <c r="I1848" s="35"/>
      <c r="J1848" s="29" t="s">
        <v>322</v>
      </c>
      <c r="K1848" s="29" t="s">
        <v>1373</v>
      </c>
      <c r="L1848" s="29" t="s">
        <v>1402</v>
      </c>
      <c r="M1848" s="39">
        <v>334.67928457627647</v>
      </c>
      <c r="N1848" s="39">
        <v>1672.2510499657769</v>
      </c>
      <c r="O1848" s="29">
        <v>44197</v>
      </c>
      <c r="P1848" s="29">
        <v>46022</v>
      </c>
      <c r="Q1848" s="40">
        <v>4.9965776999999996</v>
      </c>
      <c r="R1848" s="39">
        <v>334.26704996577683</v>
      </c>
      <c r="S1848" s="39">
        <v>334.26704996577683</v>
      </c>
      <c r="T1848" s="39">
        <v>334.26704996577683</v>
      </c>
      <c r="U1848" s="39">
        <v>335.18285010266936</v>
      </c>
      <c r="V1848" s="39">
        <v>334.26704996577683</v>
      </c>
      <c r="W1848" s="29" t="s">
        <v>265</v>
      </c>
      <c r="X1848" s="29" t="s">
        <v>11773</v>
      </c>
      <c r="Y1848" s="29">
        <v>45257</v>
      </c>
      <c r="Z1848" s="41" t="s">
        <v>11759</v>
      </c>
      <c r="AA1848" s="42" t="s">
        <v>1349</v>
      </c>
      <c r="AB1848" s="29" t="s">
        <v>258</v>
      </c>
      <c r="AC1848" s="29" t="s">
        <v>258</v>
      </c>
      <c r="AD1848" s="29" t="s">
        <v>265</v>
      </c>
      <c r="AE1848" s="29" t="s">
        <v>1353</v>
      </c>
      <c r="AF1848" s="29" t="s">
        <v>1361</v>
      </c>
      <c r="AG1848" s="183" t="s">
        <v>1362</v>
      </c>
      <c r="AH1848" s="29" t="s">
        <v>1356</v>
      </c>
      <c r="AI1848" s="29" t="s">
        <v>1357</v>
      </c>
      <c r="AJ1848" s="29" t="s">
        <v>258</v>
      </c>
      <c r="AK1848" s="29" t="s">
        <v>258</v>
      </c>
      <c r="AL1848" s="29" t="s">
        <v>13327</v>
      </c>
    </row>
    <row r="1849" spans="1:38" x14ac:dyDescent="0.2">
      <c r="A1849" s="35" t="s">
        <v>16</v>
      </c>
      <c r="B1849" s="36">
        <v>6556</v>
      </c>
      <c r="C1849" s="36"/>
      <c r="D1849" s="36" t="s">
        <v>1349</v>
      </c>
      <c r="E1849" s="37" t="s">
        <v>3686</v>
      </c>
      <c r="F1849" s="38" t="s">
        <v>1269</v>
      </c>
      <c r="G1849" s="38" t="s">
        <v>1445</v>
      </c>
      <c r="H1849" s="35" t="s">
        <v>12095</v>
      </c>
      <c r="I1849" s="35"/>
      <c r="J1849" s="29" t="s">
        <v>484</v>
      </c>
      <c r="K1849" s="29" t="s">
        <v>1365</v>
      </c>
      <c r="L1849" s="29" t="s">
        <v>1366</v>
      </c>
      <c r="M1849" s="39">
        <v>21.862970760438746</v>
      </c>
      <c r="N1849" s="39">
        <v>14.485527720739219</v>
      </c>
      <c r="O1849" s="29">
        <v>44197</v>
      </c>
      <c r="P1849" s="29">
        <v>44439</v>
      </c>
      <c r="Q1849" s="40">
        <v>0.66255989999999998</v>
      </c>
      <c r="R1849" s="39">
        <v>14.485527720739219</v>
      </c>
      <c r="S1849" s="39">
        <v>0</v>
      </c>
      <c r="T1849" s="39">
        <v>0</v>
      </c>
      <c r="U1849" s="39">
        <v>0</v>
      </c>
      <c r="V1849" s="39">
        <v>0</v>
      </c>
      <c r="W1849" s="29" t="s">
        <v>1357</v>
      </c>
      <c r="X1849" s="29" t="s">
        <v>258</v>
      </c>
      <c r="Y1849" s="29" t="s">
        <v>1349</v>
      </c>
      <c r="Z1849" s="41" t="s">
        <v>1349</v>
      </c>
      <c r="AA1849" s="42" t="s">
        <v>1349</v>
      </c>
      <c r="AB1849" s="29" t="s">
        <v>258</v>
      </c>
      <c r="AC1849" s="29" t="s">
        <v>258</v>
      </c>
      <c r="AD1849" s="29" t="s">
        <v>265</v>
      </c>
      <c r="AE1849" s="29" t="s">
        <v>1367</v>
      </c>
      <c r="AF1849" s="29" t="s">
        <v>1368</v>
      </c>
      <c r="AG1849" s="183" t="s">
        <v>1369</v>
      </c>
      <c r="AH1849" s="29" t="s">
        <v>1356</v>
      </c>
      <c r="AI1849" s="29" t="s">
        <v>1357</v>
      </c>
      <c r="AJ1849" s="29" t="s">
        <v>258</v>
      </c>
      <c r="AK1849" s="29" t="s">
        <v>258</v>
      </c>
      <c r="AL1849" s="29" t="s">
        <v>13326</v>
      </c>
    </row>
    <row r="1850" spans="1:38" x14ac:dyDescent="0.2">
      <c r="A1850" s="35" t="s">
        <v>16</v>
      </c>
      <c r="B1850" s="36">
        <v>6557</v>
      </c>
      <c r="C1850" s="36"/>
      <c r="D1850" s="36" t="s">
        <v>1349</v>
      </c>
      <c r="E1850" s="37" t="s">
        <v>3687</v>
      </c>
      <c r="F1850" s="38" t="s">
        <v>1269</v>
      </c>
      <c r="G1850" s="38" t="s">
        <v>1273</v>
      </c>
      <c r="H1850" s="35" t="s">
        <v>1393</v>
      </c>
      <c r="I1850" s="35"/>
      <c r="J1850" s="29" t="s">
        <v>359</v>
      </c>
      <c r="K1850" s="29" t="s">
        <v>2628</v>
      </c>
      <c r="L1850" s="29" t="s">
        <v>2629</v>
      </c>
      <c r="M1850" s="39">
        <v>39.287572952545595</v>
      </c>
      <c r="N1850" s="39">
        <v>66.366685831622164</v>
      </c>
      <c r="O1850" s="29">
        <v>44197</v>
      </c>
      <c r="P1850" s="29">
        <v>44814</v>
      </c>
      <c r="Q1850" s="40">
        <v>1.6892539</v>
      </c>
      <c r="R1850" s="39">
        <v>39.197152635181382</v>
      </c>
      <c r="S1850" s="39">
        <v>27.169533196440792</v>
      </c>
      <c r="T1850" s="39">
        <v>0</v>
      </c>
      <c r="U1850" s="39">
        <v>0</v>
      </c>
      <c r="V1850" s="39">
        <v>0</v>
      </c>
      <c r="W1850" s="29" t="s">
        <v>1357</v>
      </c>
      <c r="X1850" s="29" t="s">
        <v>258</v>
      </c>
      <c r="Y1850" s="29" t="s">
        <v>1349</v>
      </c>
      <c r="Z1850" s="41" t="s">
        <v>1349</v>
      </c>
      <c r="AA1850" s="42" t="s">
        <v>1349</v>
      </c>
      <c r="AB1850" s="29" t="s">
        <v>258</v>
      </c>
      <c r="AC1850" s="29" t="s">
        <v>258</v>
      </c>
      <c r="AD1850" s="29" t="s">
        <v>258</v>
      </c>
      <c r="AE1850" s="29" t="s">
        <v>1367</v>
      </c>
      <c r="AF1850" s="29" t="s">
        <v>1462</v>
      </c>
      <c r="AG1850" s="183" t="s">
        <v>1463</v>
      </c>
      <c r="AH1850" s="29" t="s">
        <v>1413</v>
      </c>
      <c r="AI1850" s="29" t="s">
        <v>1357</v>
      </c>
      <c r="AJ1850" s="29" t="s">
        <v>258</v>
      </c>
      <c r="AK1850" s="29" t="s">
        <v>258</v>
      </c>
      <c r="AL1850" s="29" t="s">
        <v>13326</v>
      </c>
    </row>
    <row r="1851" spans="1:38" x14ac:dyDescent="0.2">
      <c r="A1851" s="35" t="s">
        <v>16</v>
      </c>
      <c r="B1851" s="36">
        <v>6559</v>
      </c>
      <c r="C1851" s="36"/>
      <c r="D1851" s="36" t="s">
        <v>1349</v>
      </c>
      <c r="E1851" s="37" t="s">
        <v>3688</v>
      </c>
      <c r="F1851" s="38" t="s">
        <v>1269</v>
      </c>
      <c r="G1851" s="38" t="s">
        <v>1271</v>
      </c>
      <c r="H1851" s="35" t="s">
        <v>1440</v>
      </c>
      <c r="I1851" s="35"/>
      <c r="J1851" s="29" t="s">
        <v>484</v>
      </c>
      <c r="K1851" s="29" t="s">
        <v>1365</v>
      </c>
      <c r="L1851" s="29" t="s">
        <v>1384</v>
      </c>
      <c r="M1851" s="39">
        <v>26.833695270051539</v>
      </c>
      <c r="N1851" s="39">
        <v>134.07664339493499</v>
      </c>
      <c r="O1851" s="29">
        <v>44197</v>
      </c>
      <c r="P1851" s="29">
        <v>46022</v>
      </c>
      <c r="Q1851" s="40">
        <v>4.9965776999999996</v>
      </c>
      <c r="R1851" s="39">
        <v>26.800643394934976</v>
      </c>
      <c r="S1851" s="39">
        <v>26.800643394934976</v>
      </c>
      <c r="T1851" s="39">
        <v>26.800643394934976</v>
      </c>
      <c r="U1851" s="39">
        <v>26.874069815195071</v>
      </c>
      <c r="V1851" s="39">
        <v>26.800643394934976</v>
      </c>
      <c r="W1851" s="29" t="s">
        <v>1357</v>
      </c>
      <c r="X1851" s="29" t="s">
        <v>258</v>
      </c>
      <c r="Y1851" s="29" t="s">
        <v>1349</v>
      </c>
      <c r="Z1851" s="41" t="s">
        <v>1349</v>
      </c>
      <c r="AA1851" s="42" t="s">
        <v>1349</v>
      </c>
      <c r="AB1851" s="29" t="s">
        <v>258</v>
      </c>
      <c r="AC1851" s="29" t="s">
        <v>258</v>
      </c>
      <c r="AD1851" s="29" t="s">
        <v>265</v>
      </c>
      <c r="AE1851" s="29" t="s">
        <v>1353</v>
      </c>
      <c r="AF1851" s="29" t="s">
        <v>1368</v>
      </c>
      <c r="AG1851" s="183" t="s">
        <v>1369</v>
      </c>
      <c r="AH1851" s="29" t="s">
        <v>1356</v>
      </c>
      <c r="AI1851" s="29" t="s">
        <v>1357</v>
      </c>
      <c r="AJ1851" s="29" t="s">
        <v>258</v>
      </c>
      <c r="AK1851" s="29" t="s">
        <v>258</v>
      </c>
      <c r="AL1851" s="29" t="s">
        <v>13326</v>
      </c>
    </row>
    <row r="1852" spans="1:38" x14ac:dyDescent="0.2">
      <c r="A1852" s="35" t="s">
        <v>16</v>
      </c>
      <c r="B1852" s="36">
        <v>6560</v>
      </c>
      <c r="C1852" s="36"/>
      <c r="D1852" s="36" t="s">
        <v>1349</v>
      </c>
      <c r="E1852" s="37" t="s">
        <v>3689</v>
      </c>
      <c r="F1852" s="38" t="s">
        <v>1269</v>
      </c>
      <c r="G1852" s="38" t="s">
        <v>1273</v>
      </c>
      <c r="H1852" s="35" t="s">
        <v>1471</v>
      </c>
      <c r="I1852" s="35"/>
      <c r="J1852" s="29" t="s">
        <v>484</v>
      </c>
      <c r="K1852" s="29" t="s">
        <v>1365</v>
      </c>
      <c r="L1852" s="29" t="s">
        <v>1384</v>
      </c>
      <c r="M1852" s="39">
        <v>269.46952109544833</v>
      </c>
      <c r="N1852" s="39">
        <v>1037.3008788501027</v>
      </c>
      <c r="O1852" s="29">
        <v>44197</v>
      </c>
      <c r="P1852" s="29">
        <v>45603</v>
      </c>
      <c r="Q1852" s="40">
        <v>3.8494182000000001</v>
      </c>
      <c r="R1852" s="39">
        <v>269.09368925393568</v>
      </c>
      <c r="S1852" s="39">
        <v>269.09368925393568</v>
      </c>
      <c r="T1852" s="39">
        <v>269.09368925393568</v>
      </c>
      <c r="U1852" s="39">
        <v>230.01981108829571</v>
      </c>
      <c r="V1852" s="39">
        <v>0</v>
      </c>
      <c r="W1852" s="29" t="s">
        <v>265</v>
      </c>
      <c r="X1852" s="29" t="s">
        <v>11773</v>
      </c>
      <c r="Y1852" s="29">
        <v>45113</v>
      </c>
      <c r="Z1852" s="41" t="s">
        <v>11755</v>
      </c>
      <c r="AA1852" s="42" t="s">
        <v>1349</v>
      </c>
      <c r="AB1852" s="29" t="s">
        <v>258</v>
      </c>
      <c r="AC1852" s="29" t="s">
        <v>258</v>
      </c>
      <c r="AD1852" s="29" t="s">
        <v>265</v>
      </c>
      <c r="AE1852" s="29" t="s">
        <v>1353</v>
      </c>
      <c r="AF1852" s="29" t="s">
        <v>1368</v>
      </c>
      <c r="AG1852" s="183" t="s">
        <v>1369</v>
      </c>
      <c r="AH1852" s="29" t="s">
        <v>1356</v>
      </c>
      <c r="AI1852" s="29" t="s">
        <v>1357</v>
      </c>
      <c r="AJ1852" s="29" t="s">
        <v>258</v>
      </c>
      <c r="AK1852" s="29" t="s">
        <v>258</v>
      </c>
      <c r="AL1852" s="29" t="s">
        <v>13327</v>
      </c>
    </row>
    <row r="1853" spans="1:38" x14ac:dyDescent="0.2">
      <c r="A1853" s="35" t="s">
        <v>16</v>
      </c>
      <c r="B1853" s="36">
        <v>6561</v>
      </c>
      <c r="C1853" s="36"/>
      <c r="D1853" s="36" t="s">
        <v>1349</v>
      </c>
      <c r="E1853" s="37" t="s">
        <v>3690</v>
      </c>
      <c r="F1853" s="38" t="s">
        <v>1269</v>
      </c>
      <c r="G1853" s="38" t="s">
        <v>1271</v>
      </c>
      <c r="H1853" s="35" t="s">
        <v>1440</v>
      </c>
      <c r="I1853" s="35"/>
      <c r="J1853" s="29" t="s">
        <v>1371</v>
      </c>
      <c r="K1853" s="29" t="s">
        <v>1371</v>
      </c>
      <c r="L1853" s="29" t="s">
        <v>1384</v>
      </c>
      <c r="M1853" s="39">
        <v>104.53424738913364</v>
      </c>
      <c r="N1853" s="39">
        <v>522.31348939082829</v>
      </c>
      <c r="O1853" s="29">
        <v>44197</v>
      </c>
      <c r="P1853" s="29">
        <v>46022</v>
      </c>
      <c r="Q1853" s="40">
        <v>4.9965776999999996</v>
      </c>
      <c r="R1853" s="39">
        <v>104.40548939082821</v>
      </c>
      <c r="S1853" s="39">
        <v>104.40548939082821</v>
      </c>
      <c r="T1853" s="39">
        <v>104.40548939082821</v>
      </c>
      <c r="U1853" s="39">
        <v>104.6915318275154</v>
      </c>
      <c r="V1853" s="39">
        <v>104.40548939082821</v>
      </c>
      <c r="W1853" s="29" t="s">
        <v>265</v>
      </c>
      <c r="X1853" s="29" t="s">
        <v>11773</v>
      </c>
      <c r="Y1853" s="29">
        <v>45272</v>
      </c>
      <c r="Z1853" s="41" t="s">
        <v>11760</v>
      </c>
      <c r="AA1853" s="42" t="s">
        <v>1349</v>
      </c>
      <c r="AB1853" s="29" t="s">
        <v>258</v>
      </c>
      <c r="AC1853" s="29" t="s">
        <v>258</v>
      </c>
      <c r="AD1853" s="29" t="s">
        <v>265</v>
      </c>
      <c r="AE1853" s="29" t="s">
        <v>1353</v>
      </c>
      <c r="AF1853" s="29" t="s">
        <v>1368</v>
      </c>
      <c r="AG1853" s="183" t="s">
        <v>1369</v>
      </c>
      <c r="AH1853" s="29" t="s">
        <v>1356</v>
      </c>
      <c r="AI1853" s="29" t="s">
        <v>1357</v>
      </c>
      <c r="AJ1853" s="29" t="s">
        <v>258</v>
      </c>
      <c r="AK1853" s="29" t="s">
        <v>258</v>
      </c>
      <c r="AL1853" s="29" t="s">
        <v>13327</v>
      </c>
    </row>
    <row r="1854" spans="1:38" x14ac:dyDescent="0.2">
      <c r="A1854" s="35" t="s">
        <v>16</v>
      </c>
      <c r="B1854" s="36">
        <v>6563</v>
      </c>
      <c r="C1854" s="36"/>
      <c r="D1854" s="36" t="s">
        <v>1349</v>
      </c>
      <c r="E1854" s="37" t="s">
        <v>3691</v>
      </c>
      <c r="F1854" s="38" t="s">
        <v>1269</v>
      </c>
      <c r="G1854" s="38" t="s">
        <v>1273</v>
      </c>
      <c r="H1854" s="35" t="s">
        <v>1393</v>
      </c>
      <c r="I1854" s="35"/>
      <c r="J1854" s="29" t="s">
        <v>1371</v>
      </c>
      <c r="K1854" s="29" t="s">
        <v>1371</v>
      </c>
      <c r="L1854" s="29" t="s">
        <v>1366</v>
      </c>
      <c r="M1854" s="39">
        <v>3.3771402148709657</v>
      </c>
      <c r="N1854" s="39">
        <v>5.0761122518822726</v>
      </c>
      <c r="O1854" s="29">
        <v>44197</v>
      </c>
      <c r="P1854" s="29">
        <v>44746</v>
      </c>
      <c r="Q1854" s="40">
        <v>1.5030801</v>
      </c>
      <c r="R1854" s="39">
        <v>3.3686926762491445</v>
      </c>
      <c r="S1854" s="39">
        <v>1.7074195756331281</v>
      </c>
      <c r="T1854" s="39">
        <v>0</v>
      </c>
      <c r="U1854" s="39">
        <v>0</v>
      </c>
      <c r="V1854" s="39">
        <v>0</v>
      </c>
      <c r="W1854" s="29" t="s">
        <v>1357</v>
      </c>
      <c r="X1854" s="29" t="s">
        <v>258</v>
      </c>
      <c r="Y1854" s="29" t="s">
        <v>1349</v>
      </c>
      <c r="Z1854" s="41" t="s">
        <v>1349</v>
      </c>
      <c r="AA1854" s="42" t="s">
        <v>1349</v>
      </c>
      <c r="AB1854" s="29" t="s">
        <v>258</v>
      </c>
      <c r="AC1854" s="29" t="s">
        <v>258</v>
      </c>
      <c r="AD1854" s="29" t="s">
        <v>265</v>
      </c>
      <c r="AE1854" s="29" t="s">
        <v>1367</v>
      </c>
      <c r="AF1854" s="29" t="s">
        <v>1368</v>
      </c>
      <c r="AG1854" s="183" t="s">
        <v>1369</v>
      </c>
      <c r="AH1854" s="29" t="s">
        <v>1413</v>
      </c>
      <c r="AI1854" s="29" t="s">
        <v>1357</v>
      </c>
      <c r="AJ1854" s="29" t="s">
        <v>258</v>
      </c>
      <c r="AK1854" s="29" t="s">
        <v>258</v>
      </c>
      <c r="AL1854" s="29" t="s">
        <v>13326</v>
      </c>
    </row>
    <row r="1855" spans="1:38" x14ac:dyDescent="0.2">
      <c r="A1855" s="35" t="s">
        <v>16</v>
      </c>
      <c r="B1855" s="36">
        <v>6564</v>
      </c>
      <c r="C1855" s="36"/>
      <c r="D1855" s="36" t="s">
        <v>1349</v>
      </c>
      <c r="E1855" s="37" t="s">
        <v>3692</v>
      </c>
      <c r="F1855" s="38" t="s">
        <v>1269</v>
      </c>
      <c r="G1855" s="38" t="s">
        <v>1273</v>
      </c>
      <c r="H1855" s="35" t="s">
        <v>1393</v>
      </c>
      <c r="I1855" s="35"/>
      <c r="J1855" s="29" t="s">
        <v>1371</v>
      </c>
      <c r="K1855" s="29" t="s">
        <v>1371</v>
      </c>
      <c r="L1855" s="29" t="s">
        <v>1366</v>
      </c>
      <c r="M1855" s="39">
        <v>9.1698920900739367</v>
      </c>
      <c r="N1855" s="39">
        <v>14.460939082819987</v>
      </c>
      <c r="O1855" s="29">
        <v>44197</v>
      </c>
      <c r="P1855" s="29">
        <v>44773</v>
      </c>
      <c r="Q1855" s="40">
        <v>1.5770021000000001</v>
      </c>
      <c r="R1855" s="39">
        <v>9.1477344284736475</v>
      </c>
      <c r="S1855" s="39">
        <v>5.3132046543463378</v>
      </c>
      <c r="T1855" s="39">
        <v>0</v>
      </c>
      <c r="U1855" s="39">
        <v>0</v>
      </c>
      <c r="V1855" s="39">
        <v>0</v>
      </c>
      <c r="W1855" s="29" t="s">
        <v>1357</v>
      </c>
      <c r="X1855" s="29" t="s">
        <v>258</v>
      </c>
      <c r="Y1855" s="29" t="s">
        <v>1349</v>
      </c>
      <c r="Z1855" s="41" t="s">
        <v>1349</v>
      </c>
      <c r="AA1855" s="42" t="s">
        <v>1349</v>
      </c>
      <c r="AB1855" s="29" t="s">
        <v>258</v>
      </c>
      <c r="AC1855" s="29" t="s">
        <v>258</v>
      </c>
      <c r="AD1855" s="29" t="s">
        <v>265</v>
      </c>
      <c r="AE1855" s="29" t="s">
        <v>1367</v>
      </c>
      <c r="AF1855" s="29" t="s">
        <v>1368</v>
      </c>
      <c r="AG1855" s="183" t="s">
        <v>1369</v>
      </c>
      <c r="AH1855" s="29" t="s">
        <v>1413</v>
      </c>
      <c r="AI1855" s="29" t="s">
        <v>1357</v>
      </c>
      <c r="AJ1855" s="29" t="s">
        <v>258</v>
      </c>
      <c r="AK1855" s="29" t="s">
        <v>258</v>
      </c>
      <c r="AL1855" s="29" t="s">
        <v>13326</v>
      </c>
    </row>
    <row r="1856" spans="1:38" x14ac:dyDescent="0.2">
      <c r="A1856" s="35" t="s">
        <v>16</v>
      </c>
      <c r="B1856" s="36">
        <v>6565</v>
      </c>
      <c r="C1856" s="36"/>
      <c r="D1856" s="36" t="s">
        <v>1349</v>
      </c>
      <c r="E1856" s="37" t="s">
        <v>3693</v>
      </c>
      <c r="F1856" s="38" t="s">
        <v>1269</v>
      </c>
      <c r="G1856" s="38" t="s">
        <v>1445</v>
      </c>
      <c r="H1856" s="35" t="s">
        <v>330</v>
      </c>
      <c r="I1856" s="35"/>
      <c r="J1856" s="29" t="s">
        <v>274</v>
      </c>
      <c r="K1856" s="29" t="s">
        <v>1583</v>
      </c>
      <c r="L1856" s="29" t="s">
        <v>2161</v>
      </c>
      <c r="M1856" s="39">
        <v>63.848335968178695</v>
      </c>
      <c r="N1856" s="39">
        <v>137.04885694729637</v>
      </c>
      <c r="O1856" s="29">
        <v>44197</v>
      </c>
      <c r="P1856" s="29">
        <v>44981</v>
      </c>
      <c r="Q1856" s="40">
        <v>2.1464750000000001</v>
      </c>
      <c r="R1856" s="39">
        <v>63.723353867214243</v>
      </c>
      <c r="S1856" s="39">
        <v>63.723353867214243</v>
      </c>
      <c r="T1856" s="39">
        <v>9.6021492128678982</v>
      </c>
      <c r="U1856" s="39">
        <v>0</v>
      </c>
      <c r="V1856" s="39">
        <v>0</v>
      </c>
      <c r="W1856" s="29" t="s">
        <v>1357</v>
      </c>
      <c r="X1856" s="29" t="s">
        <v>258</v>
      </c>
      <c r="Y1856" s="29" t="s">
        <v>1349</v>
      </c>
      <c r="Z1856" s="41" t="s">
        <v>1349</v>
      </c>
      <c r="AA1856" s="42" t="s">
        <v>1349</v>
      </c>
      <c r="AB1856" s="29" t="s">
        <v>258</v>
      </c>
      <c r="AC1856" s="29" t="s">
        <v>258</v>
      </c>
      <c r="AD1856" s="29" t="s">
        <v>258</v>
      </c>
      <c r="AE1856" s="29" t="s">
        <v>1353</v>
      </c>
      <c r="AF1856" s="29" t="s">
        <v>1361</v>
      </c>
      <c r="AG1856" s="183" t="s">
        <v>1362</v>
      </c>
      <c r="AH1856" s="29" t="s">
        <v>1413</v>
      </c>
      <c r="AI1856" s="29" t="s">
        <v>1357</v>
      </c>
      <c r="AJ1856" s="29" t="s">
        <v>258</v>
      </c>
      <c r="AK1856" s="29" t="s">
        <v>258</v>
      </c>
      <c r="AL1856" s="29" t="s">
        <v>13326</v>
      </c>
    </row>
    <row r="1857" spans="1:38" x14ac:dyDescent="0.2">
      <c r="A1857" s="35" t="s">
        <v>17</v>
      </c>
      <c r="B1857" s="36">
        <v>6573</v>
      </c>
      <c r="C1857" s="36"/>
      <c r="D1857" s="36" t="s">
        <v>1349</v>
      </c>
      <c r="E1857" s="37" t="s">
        <v>3694</v>
      </c>
      <c r="F1857" s="38" t="s">
        <v>1266</v>
      </c>
      <c r="G1857" s="38" t="s">
        <v>1268</v>
      </c>
      <c r="H1857" s="35" t="s">
        <v>1359</v>
      </c>
      <c r="I1857" s="35" t="s">
        <v>1349</v>
      </c>
      <c r="J1857" s="29" t="s">
        <v>322</v>
      </c>
      <c r="K1857" s="29" t="s">
        <v>336</v>
      </c>
      <c r="L1857" s="29" t="s">
        <v>1402</v>
      </c>
      <c r="M1857" s="39">
        <v>0</v>
      </c>
      <c r="N1857" s="39"/>
      <c r="O1857" s="29">
        <v>44197</v>
      </c>
      <c r="P1857" s="29">
        <v>46022</v>
      </c>
      <c r="Q1857" s="40">
        <v>4.9965776999999996</v>
      </c>
      <c r="R1857" s="39"/>
      <c r="S1857" s="39"/>
      <c r="T1857" s="39"/>
      <c r="U1857" s="39"/>
      <c r="V1857" s="39"/>
      <c r="W1857" s="29" t="s">
        <v>265</v>
      </c>
      <c r="X1857" s="29" t="s">
        <v>11773</v>
      </c>
      <c r="Y1857" s="29">
        <v>45246</v>
      </c>
      <c r="Z1857" s="41" t="s">
        <v>11759</v>
      </c>
      <c r="AA1857" s="42" t="s">
        <v>13339</v>
      </c>
      <c r="AB1857" s="29" t="s">
        <v>258</v>
      </c>
      <c r="AC1857" s="29" t="s">
        <v>258</v>
      </c>
      <c r="AD1857" s="29" t="s">
        <v>265</v>
      </c>
      <c r="AE1857" s="29" t="s">
        <v>1353</v>
      </c>
      <c r="AF1857" s="29" t="s">
        <v>1361</v>
      </c>
      <c r="AG1857" s="183" t="s">
        <v>1362</v>
      </c>
      <c r="AH1857" s="29" t="s">
        <v>1356</v>
      </c>
      <c r="AI1857" s="29" t="s">
        <v>1357</v>
      </c>
      <c r="AJ1857" s="29" t="s">
        <v>258</v>
      </c>
      <c r="AK1857" s="29" t="s">
        <v>258</v>
      </c>
      <c r="AL1857" s="29" t="s">
        <v>13327</v>
      </c>
    </row>
    <row r="1858" spans="1:38" x14ac:dyDescent="0.2">
      <c r="A1858" s="35" t="s">
        <v>18</v>
      </c>
      <c r="B1858" s="36">
        <v>6573</v>
      </c>
      <c r="C1858" s="36">
        <v>1</v>
      </c>
      <c r="D1858" s="36" t="s">
        <v>3695</v>
      </c>
      <c r="E1858" s="37" t="s">
        <v>3696</v>
      </c>
      <c r="F1858" s="38" t="s">
        <v>1266</v>
      </c>
      <c r="G1858" s="38" t="s">
        <v>1268</v>
      </c>
      <c r="H1858" s="35" t="s">
        <v>1359</v>
      </c>
      <c r="I1858" s="35"/>
      <c r="J1858" s="29" t="s">
        <v>322</v>
      </c>
      <c r="K1858" s="29" t="s">
        <v>336</v>
      </c>
      <c r="L1858" s="29" t="s">
        <v>1402</v>
      </c>
      <c r="M1858" s="39">
        <v>795.10743456662794</v>
      </c>
      <c r="N1858" s="39">
        <v>3972.8160766598221</v>
      </c>
      <c r="O1858" s="29">
        <v>44197</v>
      </c>
      <c r="P1858" s="29">
        <v>46022</v>
      </c>
      <c r="Q1858" s="40">
        <v>4.9965776999999996</v>
      </c>
      <c r="R1858" s="39">
        <v>794.128076659822</v>
      </c>
      <c r="S1858" s="39">
        <v>794.128076659822</v>
      </c>
      <c r="T1858" s="39">
        <v>794.128076659822</v>
      </c>
      <c r="U1858" s="39">
        <v>796.30377002053388</v>
      </c>
      <c r="V1858" s="39">
        <v>794.128076659822</v>
      </c>
      <c r="W1858" s="29" t="s">
        <v>265</v>
      </c>
      <c r="X1858" s="29" t="s">
        <v>11773</v>
      </c>
      <c r="Y1858" s="29">
        <v>45246</v>
      </c>
      <c r="Z1858" s="41" t="s">
        <v>11759</v>
      </c>
      <c r="AA1858" s="42" t="s">
        <v>1349</v>
      </c>
      <c r="AB1858" s="29" t="s">
        <v>258</v>
      </c>
      <c r="AC1858" s="29" t="s">
        <v>258</v>
      </c>
      <c r="AD1858" s="29" t="s">
        <v>265</v>
      </c>
      <c r="AE1858" s="29" t="s">
        <v>1353</v>
      </c>
      <c r="AF1858" s="29" t="s">
        <v>1361</v>
      </c>
      <c r="AG1858" s="183" t="s">
        <v>1362</v>
      </c>
      <c r="AH1858" s="29" t="s">
        <v>1356</v>
      </c>
      <c r="AI1858" s="29" t="s">
        <v>1357</v>
      </c>
      <c r="AJ1858" s="29" t="s">
        <v>258</v>
      </c>
      <c r="AK1858" s="29" t="s">
        <v>258</v>
      </c>
      <c r="AL1858" s="29" t="s">
        <v>13327</v>
      </c>
    </row>
    <row r="1859" spans="1:38" x14ac:dyDescent="0.2">
      <c r="A1859" s="35" t="s">
        <v>18</v>
      </c>
      <c r="B1859" s="36">
        <v>6573</v>
      </c>
      <c r="C1859" s="36">
        <v>2</v>
      </c>
      <c r="D1859" s="36" t="s">
        <v>3697</v>
      </c>
      <c r="E1859" s="37" t="s">
        <v>3698</v>
      </c>
      <c r="F1859" s="38" t="s">
        <v>1266</v>
      </c>
      <c r="G1859" s="38" t="s">
        <v>1268</v>
      </c>
      <c r="H1859" s="35" t="s">
        <v>1359</v>
      </c>
      <c r="I1859" s="35"/>
      <c r="J1859" s="29" t="s">
        <v>322</v>
      </c>
      <c r="K1859" s="29" t="s">
        <v>336</v>
      </c>
      <c r="L1859" s="29" t="s">
        <v>1402</v>
      </c>
      <c r="M1859" s="39">
        <v>224.32974075864979</v>
      </c>
      <c r="N1859" s="39">
        <v>531.8810595482546</v>
      </c>
      <c r="O1859" s="29">
        <v>44197</v>
      </c>
      <c r="P1859" s="29">
        <v>45063</v>
      </c>
      <c r="Q1859" s="40">
        <v>2.3709788000000001</v>
      </c>
      <c r="R1859" s="39">
        <v>223.91763175906914</v>
      </c>
      <c r="S1859" s="39">
        <v>223.91763175906914</v>
      </c>
      <c r="T1859" s="39">
        <v>84.045796030116364</v>
      </c>
      <c r="U1859" s="39">
        <v>0</v>
      </c>
      <c r="V1859" s="39">
        <v>0</v>
      </c>
      <c r="W1859" s="29" t="s">
        <v>265</v>
      </c>
      <c r="X1859" s="29" t="s">
        <v>11773</v>
      </c>
      <c r="Y1859" s="29">
        <v>45246</v>
      </c>
      <c r="Z1859" s="41" t="s">
        <v>11759</v>
      </c>
      <c r="AA1859" s="42" t="s">
        <v>1349</v>
      </c>
      <c r="AB1859" s="29" t="s">
        <v>258</v>
      </c>
      <c r="AC1859" s="29" t="s">
        <v>258</v>
      </c>
      <c r="AD1859" s="29" t="s">
        <v>265</v>
      </c>
      <c r="AE1859" s="29" t="s">
        <v>1353</v>
      </c>
      <c r="AF1859" s="29" t="s">
        <v>1361</v>
      </c>
      <c r="AG1859" s="183" t="s">
        <v>1362</v>
      </c>
      <c r="AH1859" s="29" t="s">
        <v>1356</v>
      </c>
      <c r="AI1859" s="29" t="s">
        <v>1357</v>
      </c>
      <c r="AJ1859" s="29" t="s">
        <v>258</v>
      </c>
      <c r="AK1859" s="29" t="s">
        <v>258</v>
      </c>
      <c r="AL1859" s="29" t="s">
        <v>13327</v>
      </c>
    </row>
    <row r="1860" spans="1:38" x14ac:dyDescent="0.2">
      <c r="A1860" s="35" t="s">
        <v>18</v>
      </c>
      <c r="B1860" s="36">
        <v>6573</v>
      </c>
      <c r="C1860" s="44">
        <v>3</v>
      </c>
      <c r="D1860" s="36" t="s">
        <v>3699</v>
      </c>
      <c r="E1860" s="37" t="s">
        <v>3700</v>
      </c>
      <c r="F1860" s="38" t="s">
        <v>1266</v>
      </c>
      <c r="G1860" s="38" t="s">
        <v>1268</v>
      </c>
      <c r="H1860" s="35" t="s">
        <v>1359</v>
      </c>
      <c r="I1860" s="35"/>
      <c r="J1860" s="29" t="s">
        <v>322</v>
      </c>
      <c r="K1860" s="29" t="s">
        <v>336</v>
      </c>
      <c r="L1860" s="29" t="s">
        <v>1402</v>
      </c>
      <c r="M1860" s="39">
        <v>19.5233629610123</v>
      </c>
      <c r="N1860" s="39">
        <v>97.550000000000011</v>
      </c>
      <c r="O1860" s="29">
        <v>44197</v>
      </c>
      <c r="P1860" s="29">
        <v>46022</v>
      </c>
      <c r="Q1860" s="40">
        <v>4.9965776999999996</v>
      </c>
      <c r="R1860" s="39">
        <v>19.510000000000002</v>
      </c>
      <c r="S1860" s="39">
        <v>19.510000000000002</v>
      </c>
      <c r="T1860" s="39">
        <v>19.510000000000002</v>
      </c>
      <c r="U1860" s="39">
        <v>19.510000000000002</v>
      </c>
      <c r="V1860" s="39">
        <v>19.510000000000002</v>
      </c>
      <c r="W1860" s="29" t="s">
        <v>265</v>
      </c>
      <c r="X1860" s="29" t="s">
        <v>11773</v>
      </c>
      <c r="Y1860" s="29">
        <v>45246</v>
      </c>
      <c r="Z1860" s="41" t="s">
        <v>11759</v>
      </c>
      <c r="AA1860" s="42" t="s">
        <v>1349</v>
      </c>
      <c r="AB1860" s="29" t="s">
        <v>258</v>
      </c>
      <c r="AC1860" s="29" t="s">
        <v>258</v>
      </c>
      <c r="AD1860" s="29" t="s">
        <v>265</v>
      </c>
      <c r="AE1860" s="29" t="s">
        <v>1353</v>
      </c>
      <c r="AF1860" s="29" t="s">
        <v>1361</v>
      </c>
      <c r="AG1860" s="183" t="s">
        <v>1362</v>
      </c>
      <c r="AH1860" s="29" t="s">
        <v>1356</v>
      </c>
      <c r="AI1860" s="29" t="s">
        <v>1357</v>
      </c>
      <c r="AJ1860" s="29" t="s">
        <v>258</v>
      </c>
      <c r="AK1860" s="29" t="s">
        <v>258</v>
      </c>
      <c r="AL1860" s="29" t="s">
        <v>13327</v>
      </c>
    </row>
    <row r="1861" spans="1:38" x14ac:dyDescent="0.2">
      <c r="A1861" s="35" t="s">
        <v>16</v>
      </c>
      <c r="B1861" s="36">
        <v>6575</v>
      </c>
      <c r="C1861" s="36"/>
      <c r="D1861" s="36" t="s">
        <v>1349</v>
      </c>
      <c r="E1861" s="37" t="s">
        <v>3701</v>
      </c>
      <c r="F1861" s="38" t="s">
        <v>1269</v>
      </c>
      <c r="G1861" s="38" t="s">
        <v>1271</v>
      </c>
      <c r="H1861" s="35" t="s">
        <v>1440</v>
      </c>
      <c r="I1861" s="35"/>
      <c r="J1861" s="29" t="s">
        <v>1371</v>
      </c>
      <c r="K1861" s="29" t="s">
        <v>1371</v>
      </c>
      <c r="L1861" s="29" t="s">
        <v>1384</v>
      </c>
      <c r="M1861" s="39">
        <v>101.52459917807745</v>
      </c>
      <c r="N1861" s="39">
        <v>507.27554825462011</v>
      </c>
      <c r="O1861" s="29">
        <v>44197</v>
      </c>
      <c r="P1861" s="29">
        <v>46022</v>
      </c>
      <c r="Q1861" s="40">
        <v>4.9965776999999996</v>
      </c>
      <c r="R1861" s="39">
        <v>101.39954825462011</v>
      </c>
      <c r="S1861" s="39">
        <v>101.39954825462011</v>
      </c>
      <c r="T1861" s="39">
        <v>101.39954825462011</v>
      </c>
      <c r="U1861" s="39">
        <v>101.67735523613962</v>
      </c>
      <c r="V1861" s="39">
        <v>101.39954825462011</v>
      </c>
      <c r="W1861" s="29" t="s">
        <v>1357</v>
      </c>
      <c r="X1861" s="29" t="s">
        <v>258</v>
      </c>
      <c r="Y1861" s="29" t="s">
        <v>1349</v>
      </c>
      <c r="Z1861" s="41" t="s">
        <v>1349</v>
      </c>
      <c r="AA1861" s="42" t="s">
        <v>1349</v>
      </c>
      <c r="AB1861" s="29" t="s">
        <v>258</v>
      </c>
      <c r="AC1861" s="29" t="s">
        <v>258</v>
      </c>
      <c r="AD1861" s="29" t="s">
        <v>265</v>
      </c>
      <c r="AE1861" s="29" t="s">
        <v>1353</v>
      </c>
      <c r="AF1861" s="29" t="s">
        <v>1368</v>
      </c>
      <c r="AG1861" s="183" t="s">
        <v>1369</v>
      </c>
      <c r="AH1861" s="29" t="s">
        <v>1356</v>
      </c>
      <c r="AI1861" s="29" t="s">
        <v>1357</v>
      </c>
      <c r="AJ1861" s="29" t="s">
        <v>258</v>
      </c>
      <c r="AK1861" s="29" t="s">
        <v>258</v>
      </c>
      <c r="AL1861" s="29" t="s">
        <v>13326</v>
      </c>
    </row>
    <row r="1862" spans="1:38" x14ac:dyDescent="0.2">
      <c r="A1862" s="35" t="s">
        <v>16</v>
      </c>
      <c r="B1862" s="36">
        <v>6585</v>
      </c>
      <c r="C1862" s="36"/>
      <c r="D1862" s="36" t="s">
        <v>1349</v>
      </c>
      <c r="E1862" s="37" t="s">
        <v>3702</v>
      </c>
      <c r="F1862" s="38" t="s">
        <v>1269</v>
      </c>
      <c r="G1862" s="38" t="s">
        <v>1271</v>
      </c>
      <c r="H1862" s="35" t="s">
        <v>1440</v>
      </c>
      <c r="I1862" s="35"/>
      <c r="J1862" s="29" t="s">
        <v>1371</v>
      </c>
      <c r="K1862" s="29" t="s">
        <v>1371</v>
      </c>
      <c r="L1862" s="29" t="s">
        <v>1384</v>
      </c>
      <c r="M1862" s="39">
        <v>73.12504637800501</v>
      </c>
      <c r="N1862" s="39">
        <v>365.37497604380559</v>
      </c>
      <c r="O1862" s="29">
        <v>44197</v>
      </c>
      <c r="P1862" s="29">
        <v>46022</v>
      </c>
      <c r="Q1862" s="40">
        <v>4.9965776999999996</v>
      </c>
      <c r="R1862" s="39">
        <v>73.034976043805614</v>
      </c>
      <c r="S1862" s="39">
        <v>73.034976043805614</v>
      </c>
      <c r="T1862" s="39">
        <v>73.034976043805614</v>
      </c>
      <c r="U1862" s="39">
        <v>73.235071868583148</v>
      </c>
      <c r="V1862" s="39">
        <v>73.034976043805614</v>
      </c>
      <c r="W1862" s="29" t="s">
        <v>1357</v>
      </c>
      <c r="X1862" s="29" t="s">
        <v>258</v>
      </c>
      <c r="Y1862" s="29" t="s">
        <v>1349</v>
      </c>
      <c r="Z1862" s="41" t="s">
        <v>1349</v>
      </c>
      <c r="AA1862" s="42" t="s">
        <v>1349</v>
      </c>
      <c r="AB1862" s="29" t="s">
        <v>258</v>
      </c>
      <c r="AC1862" s="29" t="s">
        <v>258</v>
      </c>
      <c r="AD1862" s="29" t="s">
        <v>265</v>
      </c>
      <c r="AE1862" s="29" t="s">
        <v>1353</v>
      </c>
      <c r="AF1862" s="29" t="s">
        <v>1368</v>
      </c>
      <c r="AG1862" s="183" t="s">
        <v>1369</v>
      </c>
      <c r="AH1862" s="29" t="s">
        <v>1356</v>
      </c>
      <c r="AI1862" s="29" t="s">
        <v>1357</v>
      </c>
      <c r="AJ1862" s="29" t="s">
        <v>258</v>
      </c>
      <c r="AK1862" s="29" t="s">
        <v>258</v>
      </c>
      <c r="AL1862" s="29" t="s">
        <v>13326</v>
      </c>
    </row>
    <row r="1863" spans="1:38" x14ac:dyDescent="0.2">
      <c r="A1863" s="35" t="s">
        <v>16</v>
      </c>
      <c r="B1863" s="36">
        <v>6588</v>
      </c>
      <c r="C1863" s="36"/>
      <c r="D1863" s="36" t="s">
        <v>1349</v>
      </c>
      <c r="E1863" s="37" t="s">
        <v>3703</v>
      </c>
      <c r="F1863" s="38" t="s">
        <v>1266</v>
      </c>
      <c r="G1863" s="38" t="s">
        <v>1267</v>
      </c>
      <c r="H1863" s="35" t="s">
        <v>1381</v>
      </c>
      <c r="I1863" s="35"/>
      <c r="J1863" s="29" t="s">
        <v>484</v>
      </c>
      <c r="K1863" s="29" t="s">
        <v>1365</v>
      </c>
      <c r="L1863" s="29" t="s">
        <v>1384</v>
      </c>
      <c r="M1863" s="39">
        <v>288.847184973933</v>
      </c>
      <c r="N1863" s="39">
        <v>1443.2474031485285</v>
      </c>
      <c r="O1863" s="29">
        <v>44197</v>
      </c>
      <c r="P1863" s="29">
        <v>46022</v>
      </c>
      <c r="Q1863" s="40">
        <v>4.9965776999999996</v>
      </c>
      <c r="R1863" s="39">
        <v>288.49140314852843</v>
      </c>
      <c r="S1863" s="39">
        <v>288.49140314852843</v>
      </c>
      <c r="T1863" s="39">
        <v>288.49140314852843</v>
      </c>
      <c r="U1863" s="39">
        <v>289.28179055441478</v>
      </c>
      <c r="V1863" s="39">
        <v>288.49140314852843</v>
      </c>
      <c r="W1863" s="29" t="s">
        <v>1357</v>
      </c>
      <c r="X1863" s="29" t="s">
        <v>258</v>
      </c>
      <c r="Y1863" s="29" t="s">
        <v>1349</v>
      </c>
      <c r="Z1863" s="41" t="s">
        <v>1349</v>
      </c>
      <c r="AA1863" s="42" t="s">
        <v>1349</v>
      </c>
      <c r="AB1863" s="29" t="s">
        <v>258</v>
      </c>
      <c r="AC1863" s="29" t="s">
        <v>258</v>
      </c>
      <c r="AD1863" s="29" t="s">
        <v>265</v>
      </c>
      <c r="AE1863" s="29" t="s">
        <v>1353</v>
      </c>
      <c r="AF1863" s="29" t="s">
        <v>1368</v>
      </c>
      <c r="AG1863" s="183" t="s">
        <v>1369</v>
      </c>
      <c r="AH1863" s="29" t="s">
        <v>1356</v>
      </c>
      <c r="AI1863" s="29" t="s">
        <v>1357</v>
      </c>
      <c r="AJ1863" s="29" t="s">
        <v>258</v>
      </c>
      <c r="AK1863" s="29" t="s">
        <v>258</v>
      </c>
      <c r="AL1863" s="29" t="s">
        <v>13326</v>
      </c>
    </row>
    <row r="1864" spans="1:38" x14ac:dyDescent="0.2">
      <c r="A1864" s="35" t="s">
        <v>16</v>
      </c>
      <c r="B1864" s="36">
        <v>6592</v>
      </c>
      <c r="C1864" s="36"/>
      <c r="D1864" s="36" t="s">
        <v>1349</v>
      </c>
      <c r="E1864" s="37" t="s">
        <v>3704</v>
      </c>
      <c r="F1864" s="38" t="s">
        <v>1269</v>
      </c>
      <c r="G1864" s="38" t="s">
        <v>1271</v>
      </c>
      <c r="H1864" s="35" t="s">
        <v>1440</v>
      </c>
      <c r="I1864" s="35"/>
      <c r="J1864" s="29" t="s">
        <v>281</v>
      </c>
      <c r="K1864" s="29" t="s">
        <v>282</v>
      </c>
      <c r="L1864" s="29" t="s">
        <v>1384</v>
      </c>
      <c r="M1864" s="39">
        <v>55.120508202398391</v>
      </c>
      <c r="N1864" s="39">
        <v>110.01464750171117</v>
      </c>
      <c r="O1864" s="29">
        <v>44197</v>
      </c>
      <c r="P1864" s="29">
        <v>44926</v>
      </c>
      <c r="Q1864" s="40">
        <v>1.9958932</v>
      </c>
      <c r="R1864" s="39">
        <v>55.007323750855583</v>
      </c>
      <c r="S1864" s="39">
        <v>55.007323750855583</v>
      </c>
      <c r="T1864" s="39">
        <v>0</v>
      </c>
      <c r="U1864" s="39">
        <v>0</v>
      </c>
      <c r="V1864" s="39">
        <v>0</v>
      </c>
      <c r="W1864" s="29" t="s">
        <v>265</v>
      </c>
      <c r="X1864" s="29" t="s">
        <v>11773</v>
      </c>
      <c r="Y1864" s="29">
        <v>45282</v>
      </c>
      <c r="Z1864" s="41" t="s">
        <v>11760</v>
      </c>
      <c r="AA1864" s="42" t="s">
        <v>1349</v>
      </c>
      <c r="AB1864" s="29" t="s">
        <v>258</v>
      </c>
      <c r="AC1864" s="29" t="s">
        <v>258</v>
      </c>
      <c r="AD1864" s="29" t="s">
        <v>265</v>
      </c>
      <c r="AE1864" s="29" t="s">
        <v>1353</v>
      </c>
      <c r="AF1864" s="29" t="s">
        <v>1368</v>
      </c>
      <c r="AG1864" s="183" t="s">
        <v>1369</v>
      </c>
      <c r="AH1864" s="29" t="s">
        <v>1413</v>
      </c>
      <c r="AI1864" s="29" t="s">
        <v>1357</v>
      </c>
      <c r="AJ1864" s="29" t="s">
        <v>258</v>
      </c>
      <c r="AK1864" s="29" t="s">
        <v>258</v>
      </c>
      <c r="AL1864" s="29" t="s">
        <v>13327</v>
      </c>
    </row>
    <row r="1865" spans="1:38" x14ac:dyDescent="0.2">
      <c r="A1865" s="35" t="s">
        <v>16</v>
      </c>
      <c r="B1865" s="36">
        <v>6593</v>
      </c>
      <c r="C1865" s="36"/>
      <c r="D1865" s="36" t="s">
        <v>1349</v>
      </c>
      <c r="E1865" s="37" t="s">
        <v>3705</v>
      </c>
      <c r="F1865" s="38" t="s">
        <v>1269</v>
      </c>
      <c r="G1865" s="38" t="s">
        <v>1271</v>
      </c>
      <c r="H1865" s="35" t="s">
        <v>1440</v>
      </c>
      <c r="I1865" s="35"/>
      <c r="J1865" s="29" t="s">
        <v>1371</v>
      </c>
      <c r="K1865" s="29" t="s">
        <v>1371</v>
      </c>
      <c r="L1865" s="29" t="s">
        <v>1384</v>
      </c>
      <c r="M1865" s="39">
        <v>100.53805890676718</v>
      </c>
      <c r="N1865" s="39">
        <v>502.34622313483919</v>
      </c>
      <c r="O1865" s="29">
        <v>44197</v>
      </c>
      <c r="P1865" s="29">
        <v>46022</v>
      </c>
      <c r="Q1865" s="40">
        <v>4.9965776999999996</v>
      </c>
      <c r="R1865" s="39">
        <v>100.41422313483916</v>
      </c>
      <c r="S1865" s="39">
        <v>100.41422313483916</v>
      </c>
      <c r="T1865" s="39">
        <v>100.41422313483916</v>
      </c>
      <c r="U1865" s="39">
        <v>100.68933059548255</v>
      </c>
      <c r="V1865" s="39">
        <v>100.41422313483916</v>
      </c>
      <c r="W1865" s="29" t="s">
        <v>265</v>
      </c>
      <c r="X1865" s="29" t="s">
        <v>11773</v>
      </c>
      <c r="Y1865" s="29">
        <v>45275</v>
      </c>
      <c r="Z1865" s="41" t="s">
        <v>11760</v>
      </c>
      <c r="AA1865" s="42" t="s">
        <v>1349</v>
      </c>
      <c r="AB1865" s="29" t="s">
        <v>258</v>
      </c>
      <c r="AC1865" s="29" t="s">
        <v>258</v>
      </c>
      <c r="AD1865" s="29" t="s">
        <v>265</v>
      </c>
      <c r="AE1865" s="29" t="s">
        <v>1353</v>
      </c>
      <c r="AF1865" s="29" t="s">
        <v>1368</v>
      </c>
      <c r="AG1865" s="183" t="s">
        <v>1369</v>
      </c>
      <c r="AH1865" s="29" t="s">
        <v>1356</v>
      </c>
      <c r="AI1865" s="29" t="s">
        <v>1357</v>
      </c>
      <c r="AJ1865" s="29" t="s">
        <v>258</v>
      </c>
      <c r="AK1865" s="29" t="s">
        <v>258</v>
      </c>
      <c r="AL1865" s="29" t="s">
        <v>13327</v>
      </c>
    </row>
    <row r="1866" spans="1:38" x14ac:dyDescent="0.2">
      <c r="A1866" s="35" t="s">
        <v>16</v>
      </c>
      <c r="B1866" s="36">
        <v>6595</v>
      </c>
      <c r="C1866" s="36"/>
      <c r="D1866" s="36" t="s">
        <v>1349</v>
      </c>
      <c r="E1866" s="37" t="s">
        <v>3706</v>
      </c>
      <c r="F1866" s="38" t="s">
        <v>1269</v>
      </c>
      <c r="G1866" s="38" t="s">
        <v>1273</v>
      </c>
      <c r="H1866" s="35" t="s">
        <v>1393</v>
      </c>
      <c r="I1866" s="35"/>
      <c r="J1866" s="29" t="s">
        <v>359</v>
      </c>
      <c r="K1866" s="29" t="s">
        <v>2628</v>
      </c>
      <c r="L1866" s="29" t="s">
        <v>2629</v>
      </c>
      <c r="M1866" s="39">
        <v>17.967264548310613</v>
      </c>
      <c r="N1866" s="39">
        <v>39.648501026694049</v>
      </c>
      <c r="O1866" s="29">
        <v>44197</v>
      </c>
      <c r="P1866" s="29">
        <v>45003</v>
      </c>
      <c r="Q1866" s="40">
        <v>2.2067076999999999</v>
      </c>
      <c r="R1866" s="39">
        <v>17.932717316906228</v>
      </c>
      <c r="S1866" s="39">
        <v>17.932717316906228</v>
      </c>
      <c r="T1866" s="39">
        <v>3.783066392881588</v>
      </c>
      <c r="U1866" s="39">
        <v>0</v>
      </c>
      <c r="V1866" s="39">
        <v>0</v>
      </c>
      <c r="W1866" s="29" t="s">
        <v>1357</v>
      </c>
      <c r="X1866" s="29" t="s">
        <v>258</v>
      </c>
      <c r="Y1866" s="29" t="s">
        <v>1349</v>
      </c>
      <c r="Z1866" s="41" t="s">
        <v>1349</v>
      </c>
      <c r="AA1866" s="42" t="s">
        <v>1349</v>
      </c>
      <c r="AB1866" s="29" t="s">
        <v>258</v>
      </c>
      <c r="AC1866" s="29" t="s">
        <v>258</v>
      </c>
      <c r="AD1866" s="29" t="s">
        <v>258</v>
      </c>
      <c r="AE1866" s="29" t="s">
        <v>1367</v>
      </c>
      <c r="AF1866" s="29" t="s">
        <v>1462</v>
      </c>
      <c r="AG1866" s="183" t="s">
        <v>1463</v>
      </c>
      <c r="AH1866" s="29" t="s">
        <v>1413</v>
      </c>
      <c r="AI1866" s="29" t="s">
        <v>1357</v>
      </c>
      <c r="AJ1866" s="29" t="s">
        <v>258</v>
      </c>
      <c r="AK1866" s="29" t="s">
        <v>258</v>
      </c>
      <c r="AL1866" s="29" t="s">
        <v>13326</v>
      </c>
    </row>
    <row r="1867" spans="1:38" x14ac:dyDescent="0.2">
      <c r="A1867" s="35" t="s">
        <v>16</v>
      </c>
      <c r="B1867" s="36">
        <v>6599</v>
      </c>
      <c r="C1867" s="36"/>
      <c r="D1867" s="36" t="s">
        <v>1349</v>
      </c>
      <c r="E1867" s="37" t="s">
        <v>3707</v>
      </c>
      <c r="F1867" s="38" t="s">
        <v>1269</v>
      </c>
      <c r="G1867" s="38" t="s">
        <v>1271</v>
      </c>
      <c r="H1867" s="35" t="s">
        <v>1440</v>
      </c>
      <c r="I1867" s="35"/>
      <c r="J1867" s="29" t="s">
        <v>1371</v>
      </c>
      <c r="K1867" s="29" t="s">
        <v>1371</v>
      </c>
      <c r="L1867" s="29" t="s">
        <v>1384</v>
      </c>
      <c r="M1867" s="39">
        <v>600.9501057755183</v>
      </c>
      <c r="N1867" s="39">
        <v>3002.6938973305955</v>
      </c>
      <c r="O1867" s="29">
        <v>44197</v>
      </c>
      <c r="P1867" s="29">
        <v>46022</v>
      </c>
      <c r="Q1867" s="40">
        <v>4.9965776999999996</v>
      </c>
      <c r="R1867" s="39">
        <v>600.20989733059548</v>
      </c>
      <c r="S1867" s="39">
        <v>600.20989733059548</v>
      </c>
      <c r="T1867" s="39">
        <v>600.20989733059548</v>
      </c>
      <c r="U1867" s="39">
        <v>601.85430800821348</v>
      </c>
      <c r="V1867" s="39">
        <v>600.20989733059548</v>
      </c>
      <c r="W1867" s="29" t="s">
        <v>1357</v>
      </c>
      <c r="X1867" s="29" t="s">
        <v>258</v>
      </c>
      <c r="Y1867" s="29" t="s">
        <v>1349</v>
      </c>
      <c r="Z1867" s="41" t="s">
        <v>1349</v>
      </c>
      <c r="AA1867" s="42" t="s">
        <v>1349</v>
      </c>
      <c r="AB1867" s="29" t="s">
        <v>258</v>
      </c>
      <c r="AC1867" s="29" t="s">
        <v>258</v>
      </c>
      <c r="AD1867" s="29" t="s">
        <v>265</v>
      </c>
      <c r="AE1867" s="29" t="s">
        <v>1353</v>
      </c>
      <c r="AF1867" s="29" t="s">
        <v>1368</v>
      </c>
      <c r="AG1867" s="183" t="s">
        <v>1369</v>
      </c>
      <c r="AH1867" s="29" t="s">
        <v>1356</v>
      </c>
      <c r="AI1867" s="29" t="s">
        <v>1357</v>
      </c>
      <c r="AJ1867" s="29" t="s">
        <v>258</v>
      </c>
      <c r="AK1867" s="29" t="s">
        <v>258</v>
      </c>
      <c r="AL1867" s="29" t="s">
        <v>13326</v>
      </c>
    </row>
    <row r="1868" spans="1:38" x14ac:dyDescent="0.2">
      <c r="A1868" s="35" t="s">
        <v>16</v>
      </c>
      <c r="B1868" s="36">
        <v>6602</v>
      </c>
      <c r="C1868" s="36"/>
      <c r="D1868" s="36" t="s">
        <v>1349</v>
      </c>
      <c r="E1868" s="37" t="s">
        <v>3708</v>
      </c>
      <c r="F1868" s="38" t="s">
        <v>1269</v>
      </c>
      <c r="G1868" s="38" t="s">
        <v>1271</v>
      </c>
      <c r="H1868" s="35" t="s">
        <v>11597</v>
      </c>
      <c r="I1868" s="35"/>
      <c r="J1868" s="29" t="s">
        <v>281</v>
      </c>
      <c r="K1868" s="29" t="s">
        <v>282</v>
      </c>
      <c r="L1868" s="29" t="s">
        <v>1366</v>
      </c>
      <c r="M1868" s="39">
        <v>6.2798428391409562</v>
      </c>
      <c r="N1868" s="39">
        <v>10.952114989733058</v>
      </c>
      <c r="O1868" s="29">
        <v>44197</v>
      </c>
      <c r="P1868" s="29">
        <v>44834</v>
      </c>
      <c r="Q1868" s="40">
        <v>1.744011</v>
      </c>
      <c r="R1868" s="39">
        <v>6.2657084188911698</v>
      </c>
      <c r="S1868" s="39">
        <v>4.6864065708418883</v>
      </c>
      <c r="T1868" s="39">
        <v>0</v>
      </c>
      <c r="U1868" s="39">
        <v>0</v>
      </c>
      <c r="V1868" s="39">
        <v>0</v>
      </c>
      <c r="W1868" s="29" t="s">
        <v>1357</v>
      </c>
      <c r="X1868" s="29" t="s">
        <v>258</v>
      </c>
      <c r="Y1868" s="29" t="s">
        <v>1349</v>
      </c>
      <c r="Z1868" s="41" t="s">
        <v>1349</v>
      </c>
      <c r="AA1868" s="42" t="s">
        <v>1349</v>
      </c>
      <c r="AB1868" s="29" t="s">
        <v>258</v>
      </c>
      <c r="AC1868" s="29" t="s">
        <v>258</v>
      </c>
      <c r="AD1868" s="29" t="s">
        <v>265</v>
      </c>
      <c r="AE1868" s="29" t="s">
        <v>1367</v>
      </c>
      <c r="AF1868" s="29" t="s">
        <v>1368</v>
      </c>
      <c r="AG1868" s="183" t="s">
        <v>1369</v>
      </c>
      <c r="AH1868" s="29" t="s">
        <v>1413</v>
      </c>
      <c r="AI1868" s="29" t="s">
        <v>1357</v>
      </c>
      <c r="AJ1868" s="29" t="s">
        <v>258</v>
      </c>
      <c r="AK1868" s="29" t="s">
        <v>258</v>
      </c>
      <c r="AL1868" s="29" t="s">
        <v>13326</v>
      </c>
    </row>
    <row r="1869" spans="1:38" x14ac:dyDescent="0.2">
      <c r="A1869" s="35" t="s">
        <v>16</v>
      </c>
      <c r="B1869" s="36">
        <v>6603</v>
      </c>
      <c r="C1869" s="36"/>
      <c r="D1869" s="36" t="s">
        <v>1349</v>
      </c>
      <c r="E1869" s="37" t="s">
        <v>3709</v>
      </c>
      <c r="F1869" s="38" t="s">
        <v>1269</v>
      </c>
      <c r="G1869" s="38" t="s">
        <v>1273</v>
      </c>
      <c r="H1869" s="35" t="s">
        <v>1393</v>
      </c>
      <c r="I1869" s="35"/>
      <c r="J1869" s="29" t="s">
        <v>281</v>
      </c>
      <c r="K1869" s="29" t="s">
        <v>282</v>
      </c>
      <c r="L1869" s="29" t="s">
        <v>1384</v>
      </c>
      <c r="M1869" s="39">
        <v>17.617532465384564</v>
      </c>
      <c r="N1869" s="39">
        <v>27.782885694729636</v>
      </c>
      <c r="O1869" s="29">
        <v>44197</v>
      </c>
      <c r="P1869" s="29">
        <v>44773</v>
      </c>
      <c r="Q1869" s="40">
        <v>1.5770021000000001</v>
      </c>
      <c r="R1869" s="39">
        <v>17.574962354551676</v>
      </c>
      <c r="S1869" s="39">
        <v>10.20792334017796</v>
      </c>
      <c r="T1869" s="39">
        <v>0</v>
      </c>
      <c r="U1869" s="39">
        <v>0</v>
      </c>
      <c r="V1869" s="39">
        <v>0</v>
      </c>
      <c r="W1869" s="29" t="s">
        <v>1357</v>
      </c>
      <c r="X1869" s="29" t="s">
        <v>258</v>
      </c>
      <c r="Y1869" s="29" t="s">
        <v>1349</v>
      </c>
      <c r="Z1869" s="41" t="s">
        <v>1349</v>
      </c>
      <c r="AA1869" s="42" t="s">
        <v>1349</v>
      </c>
      <c r="AB1869" s="29" t="s">
        <v>258</v>
      </c>
      <c r="AC1869" s="29" t="s">
        <v>258</v>
      </c>
      <c r="AD1869" s="29" t="s">
        <v>265</v>
      </c>
      <c r="AE1869" s="29" t="s">
        <v>1353</v>
      </c>
      <c r="AF1869" s="29" t="s">
        <v>1368</v>
      </c>
      <c r="AG1869" s="183" t="s">
        <v>1369</v>
      </c>
      <c r="AH1869" s="29" t="s">
        <v>1413</v>
      </c>
      <c r="AI1869" s="29" t="s">
        <v>1357</v>
      </c>
      <c r="AJ1869" s="29" t="s">
        <v>258</v>
      </c>
      <c r="AK1869" s="29" t="s">
        <v>258</v>
      </c>
      <c r="AL1869" s="29" t="s">
        <v>13326</v>
      </c>
    </row>
    <row r="1870" spans="1:38" x14ac:dyDescent="0.2">
      <c r="A1870" s="35" t="s">
        <v>17</v>
      </c>
      <c r="B1870" s="36">
        <v>6606</v>
      </c>
      <c r="C1870" s="36"/>
      <c r="D1870" s="36" t="s">
        <v>1349</v>
      </c>
      <c r="E1870" s="37" t="s">
        <v>3710</v>
      </c>
      <c r="F1870" s="38" t="s">
        <v>1262</v>
      </c>
      <c r="G1870" s="38" t="s">
        <v>1263</v>
      </c>
      <c r="H1870" s="35" t="s">
        <v>482</v>
      </c>
      <c r="I1870" s="35" t="s">
        <v>1349</v>
      </c>
      <c r="J1870" s="29" t="s">
        <v>484</v>
      </c>
      <c r="K1870" s="29" t="s">
        <v>1365</v>
      </c>
      <c r="L1870" s="29" t="s">
        <v>2416</v>
      </c>
      <c r="M1870" s="39">
        <v>0</v>
      </c>
      <c r="N1870" s="39"/>
      <c r="O1870" s="29">
        <v>44197</v>
      </c>
      <c r="P1870" s="29">
        <v>46022</v>
      </c>
      <c r="Q1870" s="40">
        <v>4.9965776999999996</v>
      </c>
      <c r="R1870" s="39"/>
      <c r="S1870" s="39"/>
      <c r="T1870" s="39"/>
      <c r="U1870" s="39"/>
      <c r="V1870" s="39"/>
      <c r="W1870" s="29" t="s">
        <v>265</v>
      </c>
      <c r="X1870" s="29" t="s">
        <v>11774</v>
      </c>
      <c r="Y1870" s="29">
        <v>45266</v>
      </c>
      <c r="Z1870" s="41" t="s">
        <v>11760</v>
      </c>
      <c r="AA1870" s="42" t="s">
        <v>13340</v>
      </c>
      <c r="AB1870" s="29" t="s">
        <v>258</v>
      </c>
      <c r="AC1870" s="29" t="s">
        <v>258</v>
      </c>
      <c r="AD1870" s="29" t="s">
        <v>258</v>
      </c>
      <c r="AE1870" s="29" t="s">
        <v>1367</v>
      </c>
      <c r="AF1870" s="29" t="s">
        <v>1368</v>
      </c>
      <c r="AG1870" s="183" t="s">
        <v>1369</v>
      </c>
      <c r="AH1870" s="29" t="s">
        <v>1356</v>
      </c>
      <c r="AI1870" s="29" t="s">
        <v>1357</v>
      </c>
      <c r="AJ1870" s="29" t="s">
        <v>258</v>
      </c>
      <c r="AK1870" s="29" t="s">
        <v>258</v>
      </c>
      <c r="AL1870" s="29" t="s">
        <v>13327</v>
      </c>
    </row>
    <row r="1871" spans="1:38" x14ac:dyDescent="0.2">
      <c r="A1871" s="35" t="s">
        <v>18</v>
      </c>
      <c r="B1871" s="36">
        <v>6606</v>
      </c>
      <c r="C1871" s="36">
        <v>1</v>
      </c>
      <c r="D1871" s="36" t="s">
        <v>3711</v>
      </c>
      <c r="E1871" s="37" t="s">
        <v>3712</v>
      </c>
      <c r="F1871" s="38" t="s">
        <v>1262</v>
      </c>
      <c r="G1871" s="38" t="s">
        <v>1263</v>
      </c>
      <c r="H1871" s="35" t="s">
        <v>482</v>
      </c>
      <c r="I1871" s="35"/>
      <c r="J1871" s="29" t="s">
        <v>484</v>
      </c>
      <c r="K1871" s="29" t="s">
        <v>1365</v>
      </c>
      <c r="L1871" s="29" t="s">
        <v>2416</v>
      </c>
      <c r="M1871" s="39">
        <v>24.318317742593035</v>
      </c>
      <c r="N1871" s="39">
        <v>121.50836413415469</v>
      </c>
      <c r="O1871" s="29">
        <v>44197</v>
      </c>
      <c r="P1871" s="29">
        <v>46022</v>
      </c>
      <c r="Q1871" s="40">
        <v>4.9965776999999996</v>
      </c>
      <c r="R1871" s="39">
        <v>24.288364134154691</v>
      </c>
      <c r="S1871" s="39">
        <v>24.288364134154691</v>
      </c>
      <c r="T1871" s="39">
        <v>24.288364134154691</v>
      </c>
      <c r="U1871" s="39">
        <v>24.354907597535934</v>
      </c>
      <c r="V1871" s="39">
        <v>24.288364134154691</v>
      </c>
      <c r="W1871" s="29" t="s">
        <v>265</v>
      </c>
      <c r="X1871" s="29" t="s">
        <v>11774</v>
      </c>
      <c r="Y1871" s="29">
        <v>45266</v>
      </c>
      <c r="Z1871" s="41" t="s">
        <v>11760</v>
      </c>
      <c r="AA1871" s="42" t="s">
        <v>1349</v>
      </c>
      <c r="AB1871" s="29" t="s">
        <v>258</v>
      </c>
      <c r="AC1871" s="29" t="s">
        <v>258</v>
      </c>
      <c r="AD1871" s="29" t="s">
        <v>258</v>
      </c>
      <c r="AE1871" s="29" t="s">
        <v>1367</v>
      </c>
      <c r="AF1871" s="29" t="s">
        <v>1368</v>
      </c>
      <c r="AG1871" s="183" t="s">
        <v>1369</v>
      </c>
      <c r="AH1871" s="29" t="s">
        <v>1356</v>
      </c>
      <c r="AI1871" s="29" t="s">
        <v>1357</v>
      </c>
      <c r="AJ1871" s="29" t="s">
        <v>258</v>
      </c>
      <c r="AK1871" s="29" t="s">
        <v>258</v>
      </c>
      <c r="AL1871" s="29" t="s">
        <v>13327</v>
      </c>
    </row>
    <row r="1872" spans="1:38" x14ac:dyDescent="0.2">
      <c r="A1872" s="35" t="s">
        <v>18</v>
      </c>
      <c r="B1872" s="36">
        <v>6606</v>
      </c>
      <c r="C1872" s="44">
        <v>2</v>
      </c>
      <c r="D1872" s="36" t="s">
        <v>3713</v>
      </c>
      <c r="E1872" s="37" t="s">
        <v>3714</v>
      </c>
      <c r="F1872" s="38" t="s">
        <v>1262</v>
      </c>
      <c r="G1872" s="38" t="s">
        <v>1263</v>
      </c>
      <c r="H1872" s="35" t="s">
        <v>482</v>
      </c>
      <c r="I1872" s="35"/>
      <c r="J1872" s="29" t="s">
        <v>484</v>
      </c>
      <c r="K1872" s="29" t="s">
        <v>1365</v>
      </c>
      <c r="L1872" s="29" t="s">
        <v>2416</v>
      </c>
      <c r="M1872" s="39">
        <v>7.9361245559343967</v>
      </c>
      <c r="N1872" s="39">
        <v>38.328059548254615</v>
      </c>
      <c r="O1872" s="29">
        <v>44258</v>
      </c>
      <c r="P1872" s="29">
        <v>46022</v>
      </c>
      <c r="Q1872" s="40">
        <v>4.8295687999999997</v>
      </c>
      <c r="R1872" s="39">
        <v>6.5880595482546198</v>
      </c>
      <c r="S1872" s="39">
        <v>7.9349999999999996</v>
      </c>
      <c r="T1872" s="39">
        <v>7.9349999999999996</v>
      </c>
      <c r="U1872" s="39">
        <v>7.9349999999999996</v>
      </c>
      <c r="V1872" s="39">
        <v>7.9349999999999996</v>
      </c>
      <c r="W1872" s="29" t="s">
        <v>265</v>
      </c>
      <c r="X1872" s="29" t="s">
        <v>11774</v>
      </c>
      <c r="Y1872" s="29">
        <v>45266</v>
      </c>
      <c r="Z1872" s="41" t="s">
        <v>11760</v>
      </c>
      <c r="AA1872" s="42" t="s">
        <v>1349</v>
      </c>
      <c r="AB1872" s="29" t="s">
        <v>258</v>
      </c>
      <c r="AC1872" s="29" t="s">
        <v>258</v>
      </c>
      <c r="AD1872" s="29" t="s">
        <v>258</v>
      </c>
      <c r="AE1872" s="29" t="s">
        <v>1367</v>
      </c>
      <c r="AF1872" s="29" t="s">
        <v>1368</v>
      </c>
      <c r="AG1872" s="183" t="s">
        <v>1369</v>
      </c>
      <c r="AH1872" s="29" t="s">
        <v>1356</v>
      </c>
      <c r="AI1872" s="29" t="s">
        <v>1357</v>
      </c>
      <c r="AJ1872" s="29" t="s">
        <v>258</v>
      </c>
      <c r="AK1872" s="29" t="s">
        <v>258</v>
      </c>
      <c r="AL1872" s="29" t="s">
        <v>13327</v>
      </c>
    </row>
    <row r="1873" spans="1:38" x14ac:dyDescent="0.2">
      <c r="A1873" s="35" t="s">
        <v>18</v>
      </c>
      <c r="B1873" s="36">
        <v>6606</v>
      </c>
      <c r="C1873" s="44">
        <v>3</v>
      </c>
      <c r="D1873" s="36" t="s">
        <v>3715</v>
      </c>
      <c r="E1873" s="37" t="s">
        <v>3716</v>
      </c>
      <c r="F1873" s="38" t="s">
        <v>1262</v>
      </c>
      <c r="G1873" s="38" t="s">
        <v>1263</v>
      </c>
      <c r="H1873" s="35" t="s">
        <v>482</v>
      </c>
      <c r="I1873" s="35"/>
      <c r="J1873" s="29" t="s">
        <v>484</v>
      </c>
      <c r="K1873" s="29" t="s">
        <v>1365</v>
      </c>
      <c r="L1873" s="29" t="s">
        <v>2416</v>
      </c>
      <c r="M1873" s="39">
        <v>1.3752302495995437</v>
      </c>
      <c r="N1873" s="39">
        <v>5.6214065708418897</v>
      </c>
      <c r="O1873" s="29">
        <v>44529</v>
      </c>
      <c r="P1873" s="29">
        <v>46022</v>
      </c>
      <c r="Q1873" s="40">
        <v>4.0876111999999996</v>
      </c>
      <c r="R1873" s="39">
        <v>0.12140657084188922</v>
      </c>
      <c r="S1873" s="39">
        <v>1.375</v>
      </c>
      <c r="T1873" s="39">
        <v>1.375</v>
      </c>
      <c r="U1873" s="39">
        <v>1.375</v>
      </c>
      <c r="V1873" s="39">
        <v>1.375</v>
      </c>
      <c r="W1873" s="29" t="s">
        <v>265</v>
      </c>
      <c r="X1873" s="29" t="s">
        <v>11774</v>
      </c>
      <c r="Y1873" s="29">
        <v>45266</v>
      </c>
      <c r="Z1873" s="41" t="s">
        <v>11760</v>
      </c>
      <c r="AA1873" s="42" t="s">
        <v>1349</v>
      </c>
      <c r="AB1873" s="29" t="s">
        <v>258</v>
      </c>
      <c r="AC1873" s="29" t="s">
        <v>258</v>
      </c>
      <c r="AD1873" s="29" t="s">
        <v>258</v>
      </c>
      <c r="AE1873" s="29" t="s">
        <v>1367</v>
      </c>
      <c r="AF1873" s="29" t="s">
        <v>1368</v>
      </c>
      <c r="AG1873" s="183" t="s">
        <v>1369</v>
      </c>
      <c r="AH1873" s="29" t="s">
        <v>1356</v>
      </c>
      <c r="AI1873" s="29" t="s">
        <v>1357</v>
      </c>
      <c r="AJ1873" s="29" t="s">
        <v>258</v>
      </c>
      <c r="AK1873" s="29" t="s">
        <v>258</v>
      </c>
      <c r="AL1873" s="29" t="s">
        <v>13327</v>
      </c>
    </row>
    <row r="1874" spans="1:38" x14ac:dyDescent="0.2">
      <c r="A1874" s="35" t="s">
        <v>16</v>
      </c>
      <c r="B1874" s="36">
        <v>6610</v>
      </c>
      <c r="C1874" s="36"/>
      <c r="D1874" s="36" t="s">
        <v>1349</v>
      </c>
      <c r="E1874" s="37" t="s">
        <v>3717</v>
      </c>
      <c r="F1874" s="38" t="s">
        <v>1269</v>
      </c>
      <c r="G1874" s="38" t="s">
        <v>1273</v>
      </c>
      <c r="H1874" s="35" t="s">
        <v>1393</v>
      </c>
      <c r="I1874" s="35"/>
      <c r="J1874" s="29" t="s">
        <v>1371</v>
      </c>
      <c r="K1874" s="29" t="s">
        <v>1371</v>
      </c>
      <c r="L1874" s="29" t="s">
        <v>1366</v>
      </c>
      <c r="M1874" s="39">
        <v>13.052518360951137</v>
      </c>
      <c r="N1874" s="39">
        <v>19.797659137577003</v>
      </c>
      <c r="O1874" s="29">
        <v>44197</v>
      </c>
      <c r="P1874" s="29">
        <v>44751</v>
      </c>
      <c r="Q1874" s="40">
        <v>1.5167693</v>
      </c>
      <c r="R1874" s="39">
        <v>13.020082135523614</v>
      </c>
      <c r="S1874" s="39">
        <v>6.7775770020533876</v>
      </c>
      <c r="T1874" s="39">
        <v>0</v>
      </c>
      <c r="U1874" s="39">
        <v>0</v>
      </c>
      <c r="V1874" s="39">
        <v>0</v>
      </c>
      <c r="W1874" s="29" t="s">
        <v>1357</v>
      </c>
      <c r="X1874" s="29" t="s">
        <v>258</v>
      </c>
      <c r="Y1874" s="29" t="s">
        <v>1349</v>
      </c>
      <c r="Z1874" s="41" t="s">
        <v>1349</v>
      </c>
      <c r="AA1874" s="42" t="s">
        <v>1349</v>
      </c>
      <c r="AB1874" s="29" t="s">
        <v>258</v>
      </c>
      <c r="AC1874" s="29" t="s">
        <v>258</v>
      </c>
      <c r="AD1874" s="29" t="s">
        <v>265</v>
      </c>
      <c r="AE1874" s="29" t="s">
        <v>1367</v>
      </c>
      <c r="AF1874" s="29" t="s">
        <v>1368</v>
      </c>
      <c r="AG1874" s="183" t="s">
        <v>1369</v>
      </c>
      <c r="AH1874" s="29" t="s">
        <v>1413</v>
      </c>
      <c r="AI1874" s="29" t="s">
        <v>1357</v>
      </c>
      <c r="AJ1874" s="29" t="s">
        <v>258</v>
      </c>
      <c r="AK1874" s="29" t="s">
        <v>258</v>
      </c>
      <c r="AL1874" s="29" t="s">
        <v>13326</v>
      </c>
    </row>
    <row r="1875" spans="1:38" x14ac:dyDescent="0.2">
      <c r="A1875" s="35" t="s">
        <v>16</v>
      </c>
      <c r="B1875" s="36">
        <v>6612</v>
      </c>
      <c r="C1875" s="36"/>
      <c r="D1875" s="36" t="s">
        <v>1349</v>
      </c>
      <c r="E1875" s="37" t="s">
        <v>3718</v>
      </c>
      <c r="F1875" s="38" t="s">
        <v>1269</v>
      </c>
      <c r="G1875" s="38" t="s">
        <v>1273</v>
      </c>
      <c r="H1875" s="35" t="s">
        <v>1393</v>
      </c>
      <c r="I1875" s="35"/>
      <c r="J1875" s="29" t="s">
        <v>281</v>
      </c>
      <c r="K1875" s="29" t="s">
        <v>282</v>
      </c>
      <c r="L1875" s="29" t="s">
        <v>1366</v>
      </c>
      <c r="M1875" s="39">
        <v>7.1965782829149365</v>
      </c>
      <c r="N1875" s="39">
        <v>10.422970568104038</v>
      </c>
      <c r="O1875" s="29">
        <v>44197</v>
      </c>
      <c r="P1875" s="29">
        <v>44726</v>
      </c>
      <c r="Q1875" s="40">
        <v>1.4483231000000001</v>
      </c>
      <c r="R1875" s="39">
        <v>7.178083504449007</v>
      </c>
      <c r="S1875" s="39">
        <v>3.2448870636550304</v>
      </c>
      <c r="T1875" s="39">
        <v>0</v>
      </c>
      <c r="U1875" s="39">
        <v>0</v>
      </c>
      <c r="V1875" s="39">
        <v>0</v>
      </c>
      <c r="W1875" s="29" t="s">
        <v>1357</v>
      </c>
      <c r="X1875" s="29" t="s">
        <v>258</v>
      </c>
      <c r="Y1875" s="29" t="s">
        <v>1349</v>
      </c>
      <c r="Z1875" s="41" t="s">
        <v>1349</v>
      </c>
      <c r="AA1875" s="42" t="s">
        <v>1349</v>
      </c>
      <c r="AB1875" s="29" t="s">
        <v>258</v>
      </c>
      <c r="AC1875" s="29" t="s">
        <v>258</v>
      </c>
      <c r="AD1875" s="29" t="s">
        <v>265</v>
      </c>
      <c r="AE1875" s="29" t="s">
        <v>1367</v>
      </c>
      <c r="AF1875" s="29" t="s">
        <v>1368</v>
      </c>
      <c r="AG1875" s="183" t="s">
        <v>1369</v>
      </c>
      <c r="AH1875" s="29" t="s">
        <v>1413</v>
      </c>
      <c r="AI1875" s="29" t="s">
        <v>1357</v>
      </c>
      <c r="AJ1875" s="29" t="s">
        <v>258</v>
      </c>
      <c r="AK1875" s="29" t="s">
        <v>258</v>
      </c>
      <c r="AL1875" s="29" t="s">
        <v>13326</v>
      </c>
    </row>
    <row r="1876" spans="1:38" x14ac:dyDescent="0.2">
      <c r="A1876" s="35" t="s">
        <v>16</v>
      </c>
      <c r="B1876" s="36">
        <v>6619</v>
      </c>
      <c r="C1876" s="36"/>
      <c r="D1876" s="36" t="s">
        <v>1349</v>
      </c>
      <c r="E1876" s="37" t="s">
        <v>3719</v>
      </c>
      <c r="F1876" s="38" t="s">
        <v>1269</v>
      </c>
      <c r="G1876" s="38" t="s">
        <v>1445</v>
      </c>
      <c r="H1876" s="35" t="s">
        <v>357</v>
      </c>
      <c r="I1876" s="35"/>
      <c r="J1876" s="29" t="s">
        <v>274</v>
      </c>
      <c r="K1876" s="29" t="s">
        <v>1583</v>
      </c>
      <c r="L1876" s="29" t="s">
        <v>1838</v>
      </c>
      <c r="M1876" s="39">
        <v>28.824703740942802</v>
      </c>
      <c r="N1876" s="39">
        <v>53.190554414784394</v>
      </c>
      <c r="O1876" s="29">
        <v>44197</v>
      </c>
      <c r="P1876" s="29">
        <v>44871</v>
      </c>
      <c r="Q1876" s="40">
        <v>1.8453113999999999</v>
      </c>
      <c r="R1876" s="39">
        <v>28.762299794661192</v>
      </c>
      <c r="S1876" s="39">
        <v>24.428254620123202</v>
      </c>
      <c r="T1876" s="39">
        <v>0</v>
      </c>
      <c r="U1876" s="39">
        <v>0</v>
      </c>
      <c r="V1876" s="39">
        <v>0</v>
      </c>
      <c r="W1876" s="29" t="s">
        <v>1357</v>
      </c>
      <c r="X1876" s="29" t="s">
        <v>258</v>
      </c>
      <c r="Y1876" s="29" t="s">
        <v>1349</v>
      </c>
      <c r="Z1876" s="41" t="s">
        <v>1349</v>
      </c>
      <c r="AA1876" s="42" t="s">
        <v>1349</v>
      </c>
      <c r="AB1876" s="29" t="s">
        <v>258</v>
      </c>
      <c r="AC1876" s="29" t="s">
        <v>258</v>
      </c>
      <c r="AD1876" s="29" t="s">
        <v>265</v>
      </c>
      <c r="AE1876" s="29" t="s">
        <v>1367</v>
      </c>
      <c r="AF1876" s="29" t="s">
        <v>1378</v>
      </c>
      <c r="AG1876" s="183" t="s">
        <v>1379</v>
      </c>
      <c r="AH1876" s="29" t="s">
        <v>1413</v>
      </c>
      <c r="AI1876" s="29" t="s">
        <v>1357</v>
      </c>
      <c r="AJ1876" s="29" t="s">
        <v>258</v>
      </c>
      <c r="AK1876" s="29" t="s">
        <v>258</v>
      </c>
      <c r="AL1876" s="29" t="s">
        <v>13326</v>
      </c>
    </row>
    <row r="1877" spans="1:38" x14ac:dyDescent="0.2">
      <c r="A1877" s="35" t="s">
        <v>16</v>
      </c>
      <c r="B1877" s="36">
        <v>6621</v>
      </c>
      <c r="C1877" s="36"/>
      <c r="D1877" s="36" t="s">
        <v>1349</v>
      </c>
      <c r="E1877" s="37" t="s">
        <v>3720</v>
      </c>
      <c r="F1877" s="38" t="s">
        <v>1269</v>
      </c>
      <c r="G1877" s="38" t="s">
        <v>1273</v>
      </c>
      <c r="H1877" s="35" t="s">
        <v>1393</v>
      </c>
      <c r="I1877" s="35"/>
      <c r="J1877" s="29" t="s">
        <v>1371</v>
      </c>
      <c r="K1877" s="29" t="s">
        <v>1371</v>
      </c>
      <c r="L1877" s="29" t="s">
        <v>1366</v>
      </c>
      <c r="M1877" s="39">
        <v>12.382476084860288</v>
      </c>
      <c r="N1877" s="39">
        <v>36.545678302532515</v>
      </c>
      <c r="O1877" s="29">
        <v>44197</v>
      </c>
      <c r="P1877" s="29">
        <v>45275</v>
      </c>
      <c r="Q1877" s="40">
        <v>2.9514030999999998</v>
      </c>
      <c r="R1877" s="39">
        <v>12.362532511978097</v>
      </c>
      <c r="S1877" s="39">
        <v>12.362532511978097</v>
      </c>
      <c r="T1877" s="39">
        <v>11.820613278576317</v>
      </c>
      <c r="U1877" s="39">
        <v>0</v>
      </c>
      <c r="V1877" s="39">
        <v>0</v>
      </c>
      <c r="W1877" s="29" t="s">
        <v>265</v>
      </c>
      <c r="X1877" s="29" t="s">
        <v>11773</v>
      </c>
      <c r="Y1877" s="29">
        <v>45191</v>
      </c>
      <c r="Z1877" s="41" t="s">
        <v>11757</v>
      </c>
      <c r="AA1877" s="42" t="s">
        <v>1349</v>
      </c>
      <c r="AB1877" s="29" t="s">
        <v>258</v>
      </c>
      <c r="AC1877" s="29" t="s">
        <v>258</v>
      </c>
      <c r="AD1877" s="29" t="s">
        <v>265</v>
      </c>
      <c r="AE1877" s="29" t="s">
        <v>1367</v>
      </c>
      <c r="AF1877" s="29" t="s">
        <v>1368</v>
      </c>
      <c r="AG1877" s="183" t="s">
        <v>1369</v>
      </c>
      <c r="AH1877" s="29" t="s">
        <v>1413</v>
      </c>
      <c r="AI1877" s="29" t="s">
        <v>1357</v>
      </c>
      <c r="AJ1877" s="29" t="s">
        <v>258</v>
      </c>
      <c r="AK1877" s="29" t="s">
        <v>258</v>
      </c>
      <c r="AL1877" s="29" t="s">
        <v>13327</v>
      </c>
    </row>
    <row r="1878" spans="1:38" x14ac:dyDescent="0.2">
      <c r="A1878" s="35" t="s">
        <v>16</v>
      </c>
      <c r="B1878" s="36">
        <v>6626</v>
      </c>
      <c r="C1878" s="36"/>
      <c r="D1878" s="36" t="s">
        <v>1349</v>
      </c>
      <c r="E1878" s="37" t="s">
        <v>3721</v>
      </c>
      <c r="F1878" s="38" t="s">
        <v>1269</v>
      </c>
      <c r="G1878" s="38" t="s">
        <v>1271</v>
      </c>
      <c r="H1878" s="35" t="s">
        <v>1440</v>
      </c>
      <c r="I1878" s="35"/>
      <c r="J1878" s="29" t="s">
        <v>1371</v>
      </c>
      <c r="K1878" s="29" t="s">
        <v>1371</v>
      </c>
      <c r="L1878" s="29" t="s">
        <v>1384</v>
      </c>
      <c r="M1878" s="39">
        <v>94.899971250749402</v>
      </c>
      <c r="N1878" s="39">
        <v>474.17508008213554</v>
      </c>
      <c r="O1878" s="29">
        <v>44197</v>
      </c>
      <c r="P1878" s="29">
        <v>46022</v>
      </c>
      <c r="Q1878" s="40">
        <v>4.9965776999999996</v>
      </c>
      <c r="R1878" s="39">
        <v>94.783080082135527</v>
      </c>
      <c r="S1878" s="39">
        <v>94.783080082135527</v>
      </c>
      <c r="T1878" s="39">
        <v>94.783080082135527</v>
      </c>
      <c r="U1878" s="39">
        <v>95.04275975359343</v>
      </c>
      <c r="V1878" s="39">
        <v>94.783080082135527</v>
      </c>
      <c r="W1878" s="29" t="s">
        <v>265</v>
      </c>
      <c r="X1878" s="29" t="s">
        <v>11773</v>
      </c>
      <c r="Y1878" s="29">
        <v>45275</v>
      </c>
      <c r="Z1878" s="41" t="s">
        <v>11760</v>
      </c>
      <c r="AA1878" s="42" t="s">
        <v>1349</v>
      </c>
      <c r="AB1878" s="29" t="s">
        <v>258</v>
      </c>
      <c r="AC1878" s="29" t="s">
        <v>258</v>
      </c>
      <c r="AD1878" s="29" t="s">
        <v>265</v>
      </c>
      <c r="AE1878" s="29" t="s">
        <v>1353</v>
      </c>
      <c r="AF1878" s="29" t="s">
        <v>1368</v>
      </c>
      <c r="AG1878" s="183" t="s">
        <v>1369</v>
      </c>
      <c r="AH1878" s="29" t="s">
        <v>1356</v>
      </c>
      <c r="AI1878" s="29" t="s">
        <v>1357</v>
      </c>
      <c r="AJ1878" s="29" t="s">
        <v>258</v>
      </c>
      <c r="AK1878" s="29" t="s">
        <v>258</v>
      </c>
      <c r="AL1878" s="29" t="s">
        <v>13327</v>
      </c>
    </row>
    <row r="1879" spans="1:38" x14ac:dyDescent="0.2">
      <c r="A1879" s="35" t="s">
        <v>16</v>
      </c>
      <c r="B1879" s="36">
        <v>6627</v>
      </c>
      <c r="C1879" s="36"/>
      <c r="D1879" s="36" t="s">
        <v>1349</v>
      </c>
      <c r="E1879" s="37" t="s">
        <v>3722</v>
      </c>
      <c r="F1879" s="38" t="s">
        <v>1269</v>
      </c>
      <c r="G1879" s="38" t="s">
        <v>1271</v>
      </c>
      <c r="H1879" s="35" t="s">
        <v>1440</v>
      </c>
      <c r="I1879" s="35"/>
      <c r="J1879" s="29" t="s">
        <v>322</v>
      </c>
      <c r="K1879" s="29" t="s">
        <v>2251</v>
      </c>
      <c r="L1879" s="29" t="s">
        <v>1596</v>
      </c>
      <c r="M1879" s="39">
        <v>109.90696505501448</v>
      </c>
      <c r="N1879" s="39">
        <v>167.60624229979464</v>
      </c>
      <c r="O1879" s="29">
        <v>44197</v>
      </c>
      <c r="P1879" s="29">
        <v>44754</v>
      </c>
      <c r="Q1879" s="40">
        <v>1.5249828999999999</v>
      </c>
      <c r="R1879" s="39">
        <v>109.63490759753593</v>
      </c>
      <c r="S1879" s="39">
        <v>57.971334702258723</v>
      </c>
      <c r="T1879" s="39">
        <v>0</v>
      </c>
      <c r="U1879" s="39">
        <v>0</v>
      </c>
      <c r="V1879" s="39">
        <v>0</v>
      </c>
      <c r="W1879" s="29" t="s">
        <v>1357</v>
      </c>
      <c r="X1879" s="29" t="s">
        <v>258</v>
      </c>
      <c r="Y1879" s="29" t="s">
        <v>1349</v>
      </c>
      <c r="Z1879" s="41" t="s">
        <v>1349</v>
      </c>
      <c r="AA1879" s="42" t="s">
        <v>1349</v>
      </c>
      <c r="AB1879" s="29" t="s">
        <v>258</v>
      </c>
      <c r="AC1879" s="29" t="s">
        <v>258</v>
      </c>
      <c r="AD1879" s="29" t="s">
        <v>258</v>
      </c>
      <c r="AE1879" s="29" t="s">
        <v>1353</v>
      </c>
      <c r="AF1879" s="29" t="s">
        <v>1378</v>
      </c>
      <c r="AG1879" s="183" t="s">
        <v>1379</v>
      </c>
      <c r="AH1879" s="29" t="s">
        <v>1413</v>
      </c>
      <c r="AI1879" s="29" t="s">
        <v>1357</v>
      </c>
      <c r="AJ1879" s="29" t="s">
        <v>258</v>
      </c>
      <c r="AK1879" s="29" t="s">
        <v>258</v>
      </c>
      <c r="AL1879" s="29" t="s">
        <v>13326</v>
      </c>
    </row>
    <row r="1880" spans="1:38" x14ac:dyDescent="0.2">
      <c r="A1880" s="35" t="s">
        <v>16</v>
      </c>
      <c r="B1880" s="36">
        <v>6628</v>
      </c>
      <c r="C1880" s="36"/>
      <c r="D1880" s="36" t="s">
        <v>1349</v>
      </c>
      <c r="E1880" s="37" t="s">
        <v>3723</v>
      </c>
      <c r="F1880" s="38" t="s">
        <v>1269</v>
      </c>
      <c r="G1880" s="38" t="s">
        <v>1271</v>
      </c>
      <c r="H1880" s="35" t="s">
        <v>1440</v>
      </c>
      <c r="I1880" s="35"/>
      <c r="J1880" s="29" t="s">
        <v>1371</v>
      </c>
      <c r="K1880" s="29" t="s">
        <v>1371</v>
      </c>
      <c r="L1880" s="29" t="s">
        <v>1384</v>
      </c>
      <c r="M1880" s="39">
        <v>73.445221719606749</v>
      </c>
      <c r="N1880" s="39">
        <v>366.97475701574268</v>
      </c>
      <c r="O1880" s="29">
        <v>44197</v>
      </c>
      <c r="P1880" s="29">
        <v>46022</v>
      </c>
      <c r="Q1880" s="40">
        <v>4.9965776999999996</v>
      </c>
      <c r="R1880" s="39">
        <v>73.354757015742649</v>
      </c>
      <c r="S1880" s="39">
        <v>73.354757015742649</v>
      </c>
      <c r="T1880" s="39">
        <v>73.354757015742649</v>
      </c>
      <c r="U1880" s="39">
        <v>73.555728952772071</v>
      </c>
      <c r="V1880" s="39">
        <v>73.354757015742649</v>
      </c>
      <c r="W1880" s="29" t="s">
        <v>1357</v>
      </c>
      <c r="X1880" s="29" t="s">
        <v>258</v>
      </c>
      <c r="Y1880" s="29" t="s">
        <v>1349</v>
      </c>
      <c r="Z1880" s="41" t="s">
        <v>1349</v>
      </c>
      <c r="AA1880" s="42" t="s">
        <v>1349</v>
      </c>
      <c r="AB1880" s="29" t="s">
        <v>258</v>
      </c>
      <c r="AC1880" s="29" t="s">
        <v>258</v>
      </c>
      <c r="AD1880" s="29" t="s">
        <v>265</v>
      </c>
      <c r="AE1880" s="29" t="s">
        <v>1353</v>
      </c>
      <c r="AF1880" s="29" t="s">
        <v>1368</v>
      </c>
      <c r="AG1880" s="183" t="s">
        <v>1369</v>
      </c>
      <c r="AH1880" s="29" t="s">
        <v>1356</v>
      </c>
      <c r="AI1880" s="29" t="s">
        <v>1357</v>
      </c>
      <c r="AJ1880" s="29" t="s">
        <v>258</v>
      </c>
      <c r="AK1880" s="29" t="s">
        <v>258</v>
      </c>
      <c r="AL1880" s="29" t="s">
        <v>13326</v>
      </c>
    </row>
    <row r="1881" spans="1:38" x14ac:dyDescent="0.2">
      <c r="A1881" s="35" t="s">
        <v>16</v>
      </c>
      <c r="B1881" s="36">
        <v>6630</v>
      </c>
      <c r="C1881" s="36"/>
      <c r="D1881" s="36" t="s">
        <v>1349</v>
      </c>
      <c r="E1881" s="37" t="s">
        <v>3724</v>
      </c>
      <c r="F1881" s="38" t="s">
        <v>1269</v>
      </c>
      <c r="G1881" s="38" t="s">
        <v>1273</v>
      </c>
      <c r="H1881" s="35" t="s">
        <v>1393</v>
      </c>
      <c r="I1881" s="35"/>
      <c r="J1881" s="29" t="s">
        <v>263</v>
      </c>
      <c r="K1881" s="29" t="s">
        <v>2407</v>
      </c>
      <c r="L1881" s="29" t="s">
        <v>2709</v>
      </c>
      <c r="M1881" s="39">
        <v>16.393964030310933</v>
      </c>
      <c r="N1881" s="39">
        <v>27.244725530458592</v>
      </c>
      <c r="O1881" s="29">
        <v>44197</v>
      </c>
      <c r="P1881" s="29">
        <v>44804</v>
      </c>
      <c r="Q1881" s="40">
        <v>1.6618754</v>
      </c>
      <c r="R1881" s="39">
        <v>16.355797399041752</v>
      </c>
      <c r="S1881" s="39">
        <v>10.888928131416838</v>
      </c>
      <c r="T1881" s="39">
        <v>0</v>
      </c>
      <c r="U1881" s="39">
        <v>0</v>
      </c>
      <c r="V1881" s="39">
        <v>0</v>
      </c>
      <c r="W1881" s="29" t="s">
        <v>1357</v>
      </c>
      <c r="X1881" s="29" t="s">
        <v>258</v>
      </c>
      <c r="Y1881" s="29" t="s">
        <v>1349</v>
      </c>
      <c r="Z1881" s="41" t="s">
        <v>1349</v>
      </c>
      <c r="AA1881" s="42" t="s">
        <v>1349</v>
      </c>
      <c r="AB1881" s="29" t="s">
        <v>258</v>
      </c>
      <c r="AC1881" s="29" t="s">
        <v>258</v>
      </c>
      <c r="AD1881" s="29" t="s">
        <v>258</v>
      </c>
      <c r="AE1881" s="29" t="s">
        <v>1367</v>
      </c>
      <c r="AF1881" s="29" t="s">
        <v>2409</v>
      </c>
      <c r="AG1881" s="183" t="s">
        <v>2410</v>
      </c>
      <c r="AH1881" s="29" t="s">
        <v>1413</v>
      </c>
      <c r="AI1881" s="29" t="s">
        <v>1357</v>
      </c>
      <c r="AJ1881" s="29" t="s">
        <v>258</v>
      </c>
      <c r="AK1881" s="29" t="s">
        <v>258</v>
      </c>
      <c r="AL1881" s="29" t="s">
        <v>13326</v>
      </c>
    </row>
    <row r="1882" spans="1:38" x14ac:dyDescent="0.2">
      <c r="A1882" s="35" t="s">
        <v>16</v>
      </c>
      <c r="B1882" s="36">
        <v>6631</v>
      </c>
      <c r="C1882" s="36"/>
      <c r="D1882" s="36" t="s">
        <v>1349</v>
      </c>
      <c r="E1882" s="37" t="s">
        <v>3725</v>
      </c>
      <c r="F1882" s="38" t="s">
        <v>1269</v>
      </c>
      <c r="G1882" s="38" t="s">
        <v>1271</v>
      </c>
      <c r="H1882" s="35" t="s">
        <v>1440</v>
      </c>
      <c r="I1882" s="35"/>
      <c r="J1882" s="29" t="s">
        <v>1371</v>
      </c>
      <c r="K1882" s="29" t="s">
        <v>1371</v>
      </c>
      <c r="L1882" s="29" t="s">
        <v>1384</v>
      </c>
      <c r="M1882" s="39">
        <v>81.857358939379651</v>
      </c>
      <c r="N1882" s="39">
        <v>149.7076386036961</v>
      </c>
      <c r="O1882" s="29">
        <v>44197</v>
      </c>
      <c r="P1882" s="29">
        <v>44865</v>
      </c>
      <c r="Q1882" s="40">
        <v>1.8288842999999999</v>
      </c>
      <c r="R1882" s="39">
        <v>81.67905544147844</v>
      </c>
      <c r="S1882" s="39">
        <v>68.028583162217657</v>
      </c>
      <c r="T1882" s="39">
        <v>0</v>
      </c>
      <c r="U1882" s="39">
        <v>0</v>
      </c>
      <c r="V1882" s="39">
        <v>0</v>
      </c>
      <c r="W1882" s="29" t="s">
        <v>1357</v>
      </c>
      <c r="X1882" s="29" t="s">
        <v>258</v>
      </c>
      <c r="Y1882" s="29" t="s">
        <v>1349</v>
      </c>
      <c r="Z1882" s="41" t="s">
        <v>1349</v>
      </c>
      <c r="AA1882" s="42" t="s">
        <v>1349</v>
      </c>
      <c r="AB1882" s="29" t="s">
        <v>258</v>
      </c>
      <c r="AC1882" s="29" t="s">
        <v>258</v>
      </c>
      <c r="AD1882" s="29" t="s">
        <v>265</v>
      </c>
      <c r="AE1882" s="29" t="s">
        <v>1353</v>
      </c>
      <c r="AF1882" s="29" t="s">
        <v>1368</v>
      </c>
      <c r="AG1882" s="183" t="s">
        <v>1369</v>
      </c>
      <c r="AH1882" s="29" t="s">
        <v>1413</v>
      </c>
      <c r="AI1882" s="29" t="s">
        <v>1357</v>
      </c>
      <c r="AJ1882" s="29" t="s">
        <v>258</v>
      </c>
      <c r="AK1882" s="29" t="s">
        <v>258</v>
      </c>
      <c r="AL1882" s="29" t="s">
        <v>13326</v>
      </c>
    </row>
    <row r="1883" spans="1:38" x14ac:dyDescent="0.2">
      <c r="A1883" s="35" t="s">
        <v>16</v>
      </c>
      <c r="B1883" s="36">
        <v>6632</v>
      </c>
      <c r="C1883" s="36"/>
      <c r="D1883" s="36" t="s">
        <v>1349</v>
      </c>
      <c r="E1883" s="37" t="s">
        <v>3726</v>
      </c>
      <c r="F1883" s="38" t="s">
        <v>1269</v>
      </c>
      <c r="G1883" s="38" t="s">
        <v>1445</v>
      </c>
      <c r="H1883" s="35" t="s">
        <v>357</v>
      </c>
      <c r="I1883" s="35"/>
      <c r="J1883" s="29" t="s">
        <v>274</v>
      </c>
      <c r="K1883" s="29" t="s">
        <v>294</v>
      </c>
      <c r="L1883" s="29" t="s">
        <v>1679</v>
      </c>
      <c r="M1883" s="39">
        <v>54.167459694831187</v>
      </c>
      <c r="N1883" s="39">
        <v>134.95520328542094</v>
      </c>
      <c r="O1883" s="29">
        <v>44197</v>
      </c>
      <c r="P1883" s="29">
        <v>45107</v>
      </c>
      <c r="Q1883" s="40">
        <v>2.4914442000000001</v>
      </c>
      <c r="R1883" s="39">
        <v>54.07096509240246</v>
      </c>
      <c r="S1883" s="39">
        <v>54.07096509240246</v>
      </c>
      <c r="T1883" s="39">
        <v>26.813273100616016</v>
      </c>
      <c r="U1883" s="39">
        <v>0</v>
      </c>
      <c r="V1883" s="39">
        <v>0</v>
      </c>
      <c r="W1883" s="29" t="s">
        <v>1357</v>
      </c>
      <c r="X1883" s="29" t="s">
        <v>258</v>
      </c>
      <c r="Y1883" s="29" t="s">
        <v>1349</v>
      </c>
      <c r="Z1883" s="41" t="s">
        <v>1349</v>
      </c>
      <c r="AA1883" s="42" t="s">
        <v>1349</v>
      </c>
      <c r="AB1883" s="29" t="s">
        <v>258</v>
      </c>
      <c r="AC1883" s="29" t="s">
        <v>258</v>
      </c>
      <c r="AD1883" s="29" t="s">
        <v>258</v>
      </c>
      <c r="AE1883" s="29" t="s">
        <v>1367</v>
      </c>
      <c r="AF1883" s="29" t="s">
        <v>1361</v>
      </c>
      <c r="AG1883" s="183" t="s">
        <v>1362</v>
      </c>
      <c r="AH1883" s="29" t="s">
        <v>1413</v>
      </c>
      <c r="AI1883" s="29" t="s">
        <v>1357</v>
      </c>
      <c r="AJ1883" s="29" t="s">
        <v>258</v>
      </c>
      <c r="AK1883" s="29" t="s">
        <v>258</v>
      </c>
      <c r="AL1883" s="29" t="s">
        <v>13326</v>
      </c>
    </row>
    <row r="1884" spans="1:38" x14ac:dyDescent="0.2">
      <c r="A1884" s="35" t="s">
        <v>16</v>
      </c>
      <c r="B1884" s="36">
        <v>6633</v>
      </c>
      <c r="C1884" s="36"/>
      <c r="D1884" s="36" t="s">
        <v>1349</v>
      </c>
      <c r="E1884" s="37" t="s">
        <v>3727</v>
      </c>
      <c r="F1884" s="38" t="s">
        <v>1269</v>
      </c>
      <c r="G1884" s="38" t="s">
        <v>1271</v>
      </c>
      <c r="H1884" s="35" t="s">
        <v>1440</v>
      </c>
      <c r="I1884" s="35"/>
      <c r="J1884" s="29" t="s">
        <v>1371</v>
      </c>
      <c r="K1884" s="29" t="s">
        <v>1371</v>
      </c>
      <c r="L1884" s="29" t="s">
        <v>1384</v>
      </c>
      <c r="M1884" s="39">
        <v>78.916217869226102</v>
      </c>
      <c r="N1884" s="39">
        <v>394.31101437371666</v>
      </c>
      <c r="O1884" s="29">
        <v>44197</v>
      </c>
      <c r="P1884" s="29">
        <v>46022</v>
      </c>
      <c r="Q1884" s="40">
        <v>4.9965776999999996</v>
      </c>
      <c r="R1884" s="39">
        <v>78.819014373716641</v>
      </c>
      <c r="S1884" s="39">
        <v>78.819014373716641</v>
      </c>
      <c r="T1884" s="39">
        <v>78.819014373716641</v>
      </c>
      <c r="U1884" s="39">
        <v>79.03495687885011</v>
      </c>
      <c r="V1884" s="39">
        <v>78.819014373716641</v>
      </c>
      <c r="W1884" s="29" t="s">
        <v>265</v>
      </c>
      <c r="X1884" s="29" t="s">
        <v>11773</v>
      </c>
      <c r="Y1884" s="29">
        <v>45243</v>
      </c>
      <c r="Z1884" s="41" t="s">
        <v>11759</v>
      </c>
      <c r="AA1884" s="42" t="s">
        <v>1349</v>
      </c>
      <c r="AB1884" s="29" t="s">
        <v>258</v>
      </c>
      <c r="AC1884" s="29" t="s">
        <v>258</v>
      </c>
      <c r="AD1884" s="29" t="s">
        <v>265</v>
      </c>
      <c r="AE1884" s="29" t="s">
        <v>1353</v>
      </c>
      <c r="AF1884" s="29" t="s">
        <v>1368</v>
      </c>
      <c r="AG1884" s="183" t="s">
        <v>1369</v>
      </c>
      <c r="AH1884" s="29" t="s">
        <v>1356</v>
      </c>
      <c r="AI1884" s="29" t="s">
        <v>1357</v>
      </c>
      <c r="AJ1884" s="29" t="s">
        <v>258</v>
      </c>
      <c r="AK1884" s="29" t="s">
        <v>258</v>
      </c>
      <c r="AL1884" s="29" t="s">
        <v>13327</v>
      </c>
    </row>
    <row r="1885" spans="1:38" x14ac:dyDescent="0.2">
      <c r="A1885" s="35" t="s">
        <v>16</v>
      </c>
      <c r="B1885" s="36">
        <v>6635</v>
      </c>
      <c r="C1885" s="36"/>
      <c r="D1885" s="36" t="s">
        <v>1349</v>
      </c>
      <c r="E1885" s="37" t="s">
        <v>3728</v>
      </c>
      <c r="F1885" s="38" t="s">
        <v>1266</v>
      </c>
      <c r="G1885" s="38" t="s">
        <v>1268</v>
      </c>
      <c r="H1885" s="35" t="s">
        <v>669</v>
      </c>
      <c r="I1885" s="35"/>
      <c r="J1885" s="29" t="s">
        <v>1371</v>
      </c>
      <c r="K1885" s="29" t="s">
        <v>1371</v>
      </c>
      <c r="L1885" s="29" t="s">
        <v>1384</v>
      </c>
      <c r="M1885" s="39">
        <v>55.096173002000747</v>
      </c>
      <c r="N1885" s="39">
        <v>275.29230937713896</v>
      </c>
      <c r="O1885" s="29">
        <v>44197</v>
      </c>
      <c r="P1885" s="29">
        <v>46022</v>
      </c>
      <c r="Q1885" s="40">
        <v>4.9965776999999996</v>
      </c>
      <c r="R1885" s="39">
        <v>55.028309377138946</v>
      </c>
      <c r="S1885" s="39">
        <v>55.028309377138946</v>
      </c>
      <c r="T1885" s="39">
        <v>55.028309377138946</v>
      </c>
      <c r="U1885" s="39">
        <v>55.179071868583165</v>
      </c>
      <c r="V1885" s="39">
        <v>55.028309377138946</v>
      </c>
      <c r="W1885" s="29" t="s">
        <v>1357</v>
      </c>
      <c r="X1885" s="29" t="s">
        <v>258</v>
      </c>
      <c r="Y1885" s="29" t="s">
        <v>1349</v>
      </c>
      <c r="Z1885" s="41" t="s">
        <v>1349</v>
      </c>
      <c r="AA1885" s="42" t="s">
        <v>1349</v>
      </c>
      <c r="AB1885" s="29" t="s">
        <v>258</v>
      </c>
      <c r="AC1885" s="29" t="s">
        <v>258</v>
      </c>
      <c r="AD1885" s="29" t="s">
        <v>265</v>
      </c>
      <c r="AE1885" s="29" t="s">
        <v>1353</v>
      </c>
      <c r="AF1885" s="29" t="s">
        <v>1368</v>
      </c>
      <c r="AG1885" s="183" t="s">
        <v>1369</v>
      </c>
      <c r="AH1885" s="29" t="s">
        <v>1356</v>
      </c>
      <c r="AI1885" s="29" t="s">
        <v>1357</v>
      </c>
      <c r="AJ1885" s="29" t="s">
        <v>258</v>
      </c>
      <c r="AK1885" s="29" t="s">
        <v>258</v>
      </c>
      <c r="AL1885" s="29" t="s">
        <v>13326</v>
      </c>
    </row>
    <row r="1886" spans="1:38" x14ac:dyDescent="0.2">
      <c r="A1886" s="35" t="s">
        <v>16</v>
      </c>
      <c r="B1886" s="36">
        <v>6637</v>
      </c>
      <c r="C1886" s="36"/>
      <c r="D1886" s="36" t="s">
        <v>1349</v>
      </c>
      <c r="E1886" s="37" t="s">
        <v>3729</v>
      </c>
      <c r="F1886" s="38" t="s">
        <v>1269</v>
      </c>
      <c r="G1886" s="38" t="s">
        <v>1271</v>
      </c>
      <c r="H1886" s="35" t="s">
        <v>11597</v>
      </c>
      <c r="I1886" s="35"/>
      <c r="J1886" s="29" t="s">
        <v>1387</v>
      </c>
      <c r="K1886" s="29" t="s">
        <v>1457</v>
      </c>
      <c r="L1886" s="29" t="s">
        <v>3010</v>
      </c>
      <c r="M1886" s="39">
        <v>339.42238790993611</v>
      </c>
      <c r="N1886" s="39">
        <v>728.56167008898012</v>
      </c>
      <c r="O1886" s="29">
        <v>44197</v>
      </c>
      <c r="P1886" s="29">
        <v>44981</v>
      </c>
      <c r="Q1886" s="40">
        <v>2.1464750000000001</v>
      </c>
      <c r="R1886" s="39">
        <v>338.75797399041755</v>
      </c>
      <c r="S1886" s="39">
        <v>338.75797399041755</v>
      </c>
      <c r="T1886" s="39">
        <v>51.045722108145107</v>
      </c>
      <c r="U1886" s="39">
        <v>0</v>
      </c>
      <c r="V1886" s="39">
        <v>0</v>
      </c>
      <c r="W1886" s="29" t="s">
        <v>265</v>
      </c>
      <c r="X1886" s="29" t="s">
        <v>11773</v>
      </c>
      <c r="Y1886" s="29">
        <v>45281</v>
      </c>
      <c r="Z1886" s="41" t="s">
        <v>11760</v>
      </c>
      <c r="AA1886" s="42" t="s">
        <v>1349</v>
      </c>
      <c r="AB1886" s="29" t="s">
        <v>258</v>
      </c>
      <c r="AC1886" s="29" t="s">
        <v>258</v>
      </c>
      <c r="AD1886" s="29" t="s">
        <v>258</v>
      </c>
      <c r="AE1886" s="29" t="s">
        <v>1353</v>
      </c>
      <c r="AF1886" s="29" t="s">
        <v>1390</v>
      </c>
      <c r="AG1886" s="183" t="s">
        <v>1391</v>
      </c>
      <c r="AH1886" s="29" t="s">
        <v>1413</v>
      </c>
      <c r="AI1886" s="29" t="s">
        <v>1357</v>
      </c>
      <c r="AJ1886" s="29" t="s">
        <v>258</v>
      </c>
      <c r="AK1886" s="29" t="s">
        <v>258</v>
      </c>
      <c r="AL1886" s="29" t="s">
        <v>13327</v>
      </c>
    </row>
    <row r="1887" spans="1:38" x14ac:dyDescent="0.2">
      <c r="A1887" s="35" t="s">
        <v>16</v>
      </c>
      <c r="B1887" s="36">
        <v>6638</v>
      </c>
      <c r="C1887" s="36"/>
      <c r="D1887" s="36" t="s">
        <v>1349</v>
      </c>
      <c r="E1887" s="37" t="s">
        <v>3730</v>
      </c>
      <c r="F1887" s="38" t="s">
        <v>1269</v>
      </c>
      <c r="G1887" s="38" t="s">
        <v>1271</v>
      </c>
      <c r="H1887" s="35" t="s">
        <v>1440</v>
      </c>
      <c r="I1887" s="35"/>
      <c r="J1887" s="29" t="s">
        <v>1371</v>
      </c>
      <c r="K1887" s="29" t="s">
        <v>1371</v>
      </c>
      <c r="L1887" s="29" t="s">
        <v>1384</v>
      </c>
      <c r="M1887" s="39">
        <v>85.720132945976431</v>
      </c>
      <c r="N1887" s="39">
        <v>156.77220533880904</v>
      </c>
      <c r="O1887" s="29">
        <v>44197</v>
      </c>
      <c r="P1887" s="29">
        <v>44865</v>
      </c>
      <c r="Q1887" s="40">
        <v>1.8288842999999999</v>
      </c>
      <c r="R1887" s="39">
        <v>85.533415468856944</v>
      </c>
      <c r="S1887" s="39">
        <v>71.238789869952086</v>
      </c>
      <c r="T1887" s="39">
        <v>0</v>
      </c>
      <c r="U1887" s="39">
        <v>0</v>
      </c>
      <c r="V1887" s="39">
        <v>0</v>
      </c>
      <c r="W1887" s="29" t="s">
        <v>1357</v>
      </c>
      <c r="X1887" s="29" t="s">
        <v>258</v>
      </c>
      <c r="Y1887" s="29" t="s">
        <v>1349</v>
      </c>
      <c r="Z1887" s="41" t="s">
        <v>1349</v>
      </c>
      <c r="AA1887" s="42" t="s">
        <v>1349</v>
      </c>
      <c r="AB1887" s="29" t="s">
        <v>258</v>
      </c>
      <c r="AC1887" s="29" t="s">
        <v>258</v>
      </c>
      <c r="AD1887" s="29" t="s">
        <v>265</v>
      </c>
      <c r="AE1887" s="29" t="s">
        <v>1353</v>
      </c>
      <c r="AF1887" s="29" t="s">
        <v>1368</v>
      </c>
      <c r="AG1887" s="183" t="s">
        <v>1369</v>
      </c>
      <c r="AH1887" s="29" t="s">
        <v>1413</v>
      </c>
      <c r="AI1887" s="29" t="s">
        <v>1357</v>
      </c>
      <c r="AJ1887" s="29" t="s">
        <v>258</v>
      </c>
      <c r="AK1887" s="29" t="s">
        <v>258</v>
      </c>
      <c r="AL1887" s="29" t="s">
        <v>13326</v>
      </c>
    </row>
    <row r="1888" spans="1:38" x14ac:dyDescent="0.2">
      <c r="A1888" s="35" t="s">
        <v>16</v>
      </c>
      <c r="B1888" s="36">
        <v>6640</v>
      </c>
      <c r="C1888" s="36"/>
      <c r="D1888" s="36" t="s">
        <v>1349</v>
      </c>
      <c r="E1888" s="37" t="s">
        <v>3731</v>
      </c>
      <c r="F1888" s="38" t="s">
        <v>1269</v>
      </c>
      <c r="G1888" s="38" t="s">
        <v>1273</v>
      </c>
      <c r="H1888" s="35" t="s">
        <v>1393</v>
      </c>
      <c r="I1888" s="35"/>
      <c r="J1888" s="29" t="s">
        <v>1371</v>
      </c>
      <c r="K1888" s="29" t="s">
        <v>1371</v>
      </c>
      <c r="L1888" s="29" t="s">
        <v>1366</v>
      </c>
      <c r="M1888" s="39">
        <v>4.8067225956676811</v>
      </c>
      <c r="N1888" s="39">
        <v>9.3963039014373724</v>
      </c>
      <c r="O1888" s="29">
        <v>44197</v>
      </c>
      <c r="P1888" s="29">
        <v>44911</v>
      </c>
      <c r="Q1888" s="40">
        <v>1.9548255000000001</v>
      </c>
      <c r="R1888" s="39">
        <v>4.7967145790554415</v>
      </c>
      <c r="S1888" s="39">
        <v>4.59958932238193</v>
      </c>
      <c r="T1888" s="39">
        <v>0</v>
      </c>
      <c r="U1888" s="39">
        <v>0</v>
      </c>
      <c r="V1888" s="39">
        <v>0</v>
      </c>
      <c r="W1888" s="29" t="s">
        <v>265</v>
      </c>
      <c r="X1888" s="29" t="s">
        <v>11773</v>
      </c>
      <c r="Y1888" s="29">
        <v>45260</v>
      </c>
      <c r="Z1888" s="41" t="s">
        <v>11759</v>
      </c>
      <c r="AA1888" s="42" t="s">
        <v>1349</v>
      </c>
      <c r="AB1888" s="29" t="s">
        <v>258</v>
      </c>
      <c r="AC1888" s="29" t="s">
        <v>258</v>
      </c>
      <c r="AD1888" s="29" t="s">
        <v>265</v>
      </c>
      <c r="AE1888" s="29" t="s">
        <v>1367</v>
      </c>
      <c r="AF1888" s="29" t="s">
        <v>1368</v>
      </c>
      <c r="AG1888" s="183" t="s">
        <v>1369</v>
      </c>
      <c r="AH1888" s="29" t="s">
        <v>1413</v>
      </c>
      <c r="AI1888" s="29" t="s">
        <v>1357</v>
      </c>
      <c r="AJ1888" s="29" t="s">
        <v>258</v>
      </c>
      <c r="AK1888" s="29" t="s">
        <v>258</v>
      </c>
      <c r="AL1888" s="29" t="s">
        <v>13327</v>
      </c>
    </row>
    <row r="1889" spans="1:38" x14ac:dyDescent="0.2">
      <c r="A1889" s="35" t="s">
        <v>16</v>
      </c>
      <c r="B1889" s="36">
        <v>6642</v>
      </c>
      <c r="C1889" s="36"/>
      <c r="D1889" s="36" t="s">
        <v>1349</v>
      </c>
      <c r="E1889" s="37" t="s">
        <v>3732</v>
      </c>
      <c r="F1889" s="38" t="s">
        <v>1269</v>
      </c>
      <c r="G1889" s="38" t="s">
        <v>1273</v>
      </c>
      <c r="H1889" s="35" t="s">
        <v>1471</v>
      </c>
      <c r="I1889" s="35"/>
      <c r="J1889" s="29" t="s">
        <v>1405</v>
      </c>
      <c r="K1889" s="29" t="s">
        <v>1434</v>
      </c>
      <c r="L1889" s="29" t="s">
        <v>1461</v>
      </c>
      <c r="M1889" s="39">
        <v>132.62874411740518</v>
      </c>
      <c r="N1889" s="39">
        <v>253.45615605749484</v>
      </c>
      <c r="O1889" s="29">
        <v>44197</v>
      </c>
      <c r="P1889" s="29">
        <v>44895</v>
      </c>
      <c r="Q1889" s="40">
        <v>1.9110198</v>
      </c>
      <c r="R1889" s="39">
        <v>132.34835044490075</v>
      </c>
      <c r="S1889" s="39">
        <v>121.10780561259412</v>
      </c>
      <c r="T1889" s="39">
        <v>0</v>
      </c>
      <c r="U1889" s="39">
        <v>0</v>
      </c>
      <c r="V1889" s="39">
        <v>0</v>
      </c>
      <c r="W1889" s="29" t="s">
        <v>265</v>
      </c>
      <c r="X1889" s="29" t="s">
        <v>11773</v>
      </c>
      <c r="Y1889" s="29">
        <v>45289</v>
      </c>
      <c r="Z1889" s="41" t="s">
        <v>11760</v>
      </c>
      <c r="AA1889" s="42" t="s">
        <v>1349</v>
      </c>
      <c r="AB1889" s="29" t="s">
        <v>258</v>
      </c>
      <c r="AC1889" s="29" t="s">
        <v>258</v>
      </c>
      <c r="AD1889" s="29" t="s">
        <v>258</v>
      </c>
      <c r="AE1889" s="29" t="s">
        <v>1353</v>
      </c>
      <c r="AF1889" s="29" t="s">
        <v>1462</v>
      </c>
      <c r="AG1889" s="183" t="s">
        <v>1463</v>
      </c>
      <c r="AH1889" s="29" t="s">
        <v>1413</v>
      </c>
      <c r="AI1889" s="29" t="s">
        <v>1357</v>
      </c>
      <c r="AJ1889" s="29" t="s">
        <v>258</v>
      </c>
      <c r="AK1889" s="29" t="s">
        <v>258</v>
      </c>
      <c r="AL1889" s="29" t="s">
        <v>13327</v>
      </c>
    </row>
    <row r="1890" spans="1:38" x14ac:dyDescent="0.2">
      <c r="A1890" s="35" t="s">
        <v>16</v>
      </c>
      <c r="B1890" s="36">
        <v>6645</v>
      </c>
      <c r="C1890" s="36"/>
      <c r="D1890" s="36" t="s">
        <v>1349</v>
      </c>
      <c r="E1890" s="37" t="s">
        <v>3733</v>
      </c>
      <c r="F1890" s="38" t="s">
        <v>1269</v>
      </c>
      <c r="G1890" s="38" t="s">
        <v>1271</v>
      </c>
      <c r="H1890" s="35" t="s">
        <v>1440</v>
      </c>
      <c r="I1890" s="35"/>
      <c r="J1890" s="29" t="s">
        <v>1371</v>
      </c>
      <c r="K1890" s="29" t="s">
        <v>1371</v>
      </c>
      <c r="L1890" s="29" t="s">
        <v>1384</v>
      </c>
      <c r="M1890" s="39">
        <v>74.493795963352383</v>
      </c>
      <c r="N1890" s="39">
        <v>372.21403969883647</v>
      </c>
      <c r="O1890" s="29">
        <v>44197</v>
      </c>
      <c r="P1890" s="29">
        <v>46022</v>
      </c>
      <c r="Q1890" s="40">
        <v>4.9965776999999996</v>
      </c>
      <c r="R1890" s="39">
        <v>74.402039698836418</v>
      </c>
      <c r="S1890" s="39">
        <v>74.402039698836418</v>
      </c>
      <c r="T1890" s="39">
        <v>74.402039698836418</v>
      </c>
      <c r="U1890" s="39">
        <v>74.605880903490757</v>
      </c>
      <c r="V1890" s="39">
        <v>74.402039698836418</v>
      </c>
      <c r="W1890" s="29" t="s">
        <v>1357</v>
      </c>
      <c r="X1890" s="29" t="s">
        <v>258</v>
      </c>
      <c r="Y1890" s="29" t="s">
        <v>1349</v>
      </c>
      <c r="Z1890" s="41" t="s">
        <v>1349</v>
      </c>
      <c r="AA1890" s="42" t="s">
        <v>1349</v>
      </c>
      <c r="AB1890" s="29" t="s">
        <v>258</v>
      </c>
      <c r="AC1890" s="29" t="s">
        <v>258</v>
      </c>
      <c r="AD1890" s="29" t="s">
        <v>265</v>
      </c>
      <c r="AE1890" s="29" t="s">
        <v>1353</v>
      </c>
      <c r="AF1890" s="29" t="s">
        <v>1368</v>
      </c>
      <c r="AG1890" s="183" t="s">
        <v>1369</v>
      </c>
      <c r="AH1890" s="29" t="s">
        <v>1356</v>
      </c>
      <c r="AI1890" s="29" t="s">
        <v>1357</v>
      </c>
      <c r="AJ1890" s="29" t="s">
        <v>258</v>
      </c>
      <c r="AK1890" s="29" t="s">
        <v>258</v>
      </c>
      <c r="AL1890" s="29" t="s">
        <v>13326</v>
      </c>
    </row>
    <row r="1891" spans="1:38" x14ac:dyDescent="0.2">
      <c r="A1891" s="35" t="s">
        <v>16</v>
      </c>
      <c r="B1891" s="36">
        <v>6650</v>
      </c>
      <c r="C1891" s="36"/>
      <c r="D1891" s="36" t="s">
        <v>1349</v>
      </c>
      <c r="E1891" s="37" t="s">
        <v>3734</v>
      </c>
      <c r="F1891" s="38" t="s">
        <v>1269</v>
      </c>
      <c r="G1891" s="38" t="s">
        <v>1271</v>
      </c>
      <c r="H1891" s="35" t="s">
        <v>1440</v>
      </c>
      <c r="I1891" s="35"/>
      <c r="J1891" s="29" t="s">
        <v>1371</v>
      </c>
      <c r="K1891" s="29" t="s">
        <v>1371</v>
      </c>
      <c r="L1891" s="29" t="s">
        <v>1384</v>
      </c>
      <c r="M1891" s="39">
        <v>62.058986133895623</v>
      </c>
      <c r="N1891" s="39">
        <v>310.08254620123205</v>
      </c>
      <c r="O1891" s="29">
        <v>44197</v>
      </c>
      <c r="P1891" s="29">
        <v>46022</v>
      </c>
      <c r="Q1891" s="40">
        <v>4.9965776999999996</v>
      </c>
      <c r="R1891" s="39">
        <v>61.982546201232033</v>
      </c>
      <c r="S1891" s="39">
        <v>61.982546201232033</v>
      </c>
      <c r="T1891" s="39">
        <v>61.982546201232033</v>
      </c>
      <c r="U1891" s="39">
        <v>62.152361396303895</v>
      </c>
      <c r="V1891" s="39">
        <v>61.982546201232033</v>
      </c>
      <c r="W1891" s="29" t="s">
        <v>265</v>
      </c>
      <c r="X1891" s="29" t="s">
        <v>11773</v>
      </c>
      <c r="Y1891" s="29">
        <v>45275</v>
      </c>
      <c r="Z1891" s="41" t="s">
        <v>11760</v>
      </c>
      <c r="AA1891" s="42" t="s">
        <v>1349</v>
      </c>
      <c r="AB1891" s="29" t="s">
        <v>258</v>
      </c>
      <c r="AC1891" s="29" t="s">
        <v>258</v>
      </c>
      <c r="AD1891" s="29" t="s">
        <v>265</v>
      </c>
      <c r="AE1891" s="29" t="s">
        <v>1353</v>
      </c>
      <c r="AF1891" s="29" t="s">
        <v>1368</v>
      </c>
      <c r="AG1891" s="183" t="s">
        <v>1369</v>
      </c>
      <c r="AH1891" s="29" t="s">
        <v>1356</v>
      </c>
      <c r="AI1891" s="29" t="s">
        <v>1357</v>
      </c>
      <c r="AJ1891" s="29" t="s">
        <v>258</v>
      </c>
      <c r="AK1891" s="29" t="s">
        <v>258</v>
      </c>
      <c r="AL1891" s="29" t="s">
        <v>13327</v>
      </c>
    </row>
    <row r="1892" spans="1:38" x14ac:dyDescent="0.2">
      <c r="A1892" s="35" t="s">
        <v>16</v>
      </c>
      <c r="B1892" s="36">
        <v>6651</v>
      </c>
      <c r="C1892" s="36"/>
      <c r="D1892" s="36" t="s">
        <v>1349</v>
      </c>
      <c r="E1892" s="37" t="s">
        <v>3735</v>
      </c>
      <c r="F1892" s="38" t="s">
        <v>1269</v>
      </c>
      <c r="G1892" s="38" t="s">
        <v>1273</v>
      </c>
      <c r="H1892" s="35" t="s">
        <v>1393</v>
      </c>
      <c r="I1892" s="35"/>
      <c r="J1892" s="29" t="s">
        <v>1405</v>
      </c>
      <c r="K1892" s="29" t="s">
        <v>1558</v>
      </c>
      <c r="L1892" s="29" t="s">
        <v>1394</v>
      </c>
      <c r="M1892" s="39">
        <v>58.300864893302496</v>
      </c>
      <c r="N1892" s="39">
        <v>116.36229979466118</v>
      </c>
      <c r="O1892" s="29">
        <v>44197</v>
      </c>
      <c r="P1892" s="29">
        <v>44926</v>
      </c>
      <c r="Q1892" s="40">
        <v>1.9958932</v>
      </c>
      <c r="R1892" s="39">
        <v>58.181149897330592</v>
      </c>
      <c r="S1892" s="39">
        <v>58.181149897330592</v>
      </c>
      <c r="T1892" s="39">
        <v>0</v>
      </c>
      <c r="U1892" s="39">
        <v>0</v>
      </c>
      <c r="V1892" s="39">
        <v>0</v>
      </c>
      <c r="W1892" s="29" t="s">
        <v>265</v>
      </c>
      <c r="X1892" s="29" t="s">
        <v>11773</v>
      </c>
      <c r="Y1892" s="29">
        <v>45258</v>
      </c>
      <c r="Z1892" s="41" t="s">
        <v>11759</v>
      </c>
      <c r="AA1892" s="42" t="s">
        <v>1349</v>
      </c>
      <c r="AB1892" s="29" t="s">
        <v>258</v>
      </c>
      <c r="AC1892" s="29" t="s">
        <v>258</v>
      </c>
      <c r="AD1892" s="29" t="s">
        <v>265</v>
      </c>
      <c r="AE1892" s="29" t="s">
        <v>1367</v>
      </c>
      <c r="AF1892" s="29" t="s">
        <v>1368</v>
      </c>
      <c r="AG1892" s="183" t="s">
        <v>1369</v>
      </c>
      <c r="AH1892" s="29" t="s">
        <v>1413</v>
      </c>
      <c r="AI1892" s="29" t="s">
        <v>1357</v>
      </c>
      <c r="AJ1892" s="29" t="s">
        <v>258</v>
      </c>
      <c r="AK1892" s="29" t="s">
        <v>258</v>
      </c>
      <c r="AL1892" s="29" t="s">
        <v>13327</v>
      </c>
    </row>
    <row r="1893" spans="1:38" x14ac:dyDescent="0.2">
      <c r="A1893" s="35" t="s">
        <v>16</v>
      </c>
      <c r="B1893" s="36">
        <v>6652</v>
      </c>
      <c r="C1893" s="36"/>
      <c r="D1893" s="36" t="s">
        <v>1349</v>
      </c>
      <c r="E1893" s="37" t="s">
        <v>3736</v>
      </c>
      <c r="F1893" s="38" t="s">
        <v>1266</v>
      </c>
      <c r="G1893" s="38" t="s">
        <v>1267</v>
      </c>
      <c r="H1893" s="35" t="s">
        <v>609</v>
      </c>
      <c r="I1893" s="35"/>
      <c r="J1893" s="29" t="s">
        <v>1371</v>
      </c>
      <c r="K1893" s="29" t="s">
        <v>1371</v>
      </c>
      <c r="L1893" s="29" t="s">
        <v>1384</v>
      </c>
      <c r="M1893" s="39">
        <v>76.553989235718021</v>
      </c>
      <c r="N1893" s="39">
        <v>79.226305270362772</v>
      </c>
      <c r="O1893" s="29">
        <v>44197</v>
      </c>
      <c r="P1893" s="29">
        <v>44575</v>
      </c>
      <c r="Q1893" s="40">
        <v>1.0349075999999999</v>
      </c>
      <c r="R1893" s="39">
        <v>76.299739904175226</v>
      </c>
      <c r="S1893" s="39">
        <v>2.9265653661875426</v>
      </c>
      <c r="T1893" s="39">
        <v>0</v>
      </c>
      <c r="U1893" s="39">
        <v>0</v>
      </c>
      <c r="V1893" s="39">
        <v>0</v>
      </c>
      <c r="W1893" s="29" t="s">
        <v>265</v>
      </c>
      <c r="X1893" s="29" t="s">
        <v>11774</v>
      </c>
      <c r="Y1893" s="29">
        <v>45273</v>
      </c>
      <c r="Z1893" s="41" t="s">
        <v>11760</v>
      </c>
      <c r="AA1893" s="42" t="s">
        <v>1349</v>
      </c>
      <c r="AB1893" s="29" t="s">
        <v>258</v>
      </c>
      <c r="AC1893" s="29" t="s">
        <v>258</v>
      </c>
      <c r="AD1893" s="29" t="s">
        <v>265</v>
      </c>
      <c r="AE1893" s="29" t="s">
        <v>1353</v>
      </c>
      <c r="AF1893" s="29" t="s">
        <v>1368</v>
      </c>
      <c r="AG1893" s="183" t="s">
        <v>1369</v>
      </c>
      <c r="AH1893" s="29" t="s">
        <v>1356</v>
      </c>
      <c r="AI1893" s="29" t="s">
        <v>1357</v>
      </c>
      <c r="AJ1893" s="29" t="s">
        <v>258</v>
      </c>
      <c r="AK1893" s="29" t="s">
        <v>258</v>
      </c>
      <c r="AL1893" s="29" t="s">
        <v>13327</v>
      </c>
    </row>
    <row r="1894" spans="1:38" x14ac:dyDescent="0.2">
      <c r="A1894" s="35" t="s">
        <v>16</v>
      </c>
      <c r="B1894" s="36">
        <v>6654</v>
      </c>
      <c r="C1894" s="36"/>
      <c r="D1894" s="36" t="s">
        <v>1349</v>
      </c>
      <c r="E1894" s="37" t="s">
        <v>3737</v>
      </c>
      <c r="F1894" s="38" t="s">
        <v>1269</v>
      </c>
      <c r="G1894" s="38" t="s">
        <v>1273</v>
      </c>
      <c r="H1894" s="35" t="s">
        <v>1393</v>
      </c>
      <c r="I1894" s="35"/>
      <c r="J1894" s="29" t="s">
        <v>1371</v>
      </c>
      <c r="K1894" s="29" t="s">
        <v>1371</v>
      </c>
      <c r="L1894" s="29" t="s">
        <v>1366</v>
      </c>
      <c r="M1894" s="39">
        <v>28.577717469079325</v>
      </c>
      <c r="N1894" s="39">
        <v>52.265338809034908</v>
      </c>
      <c r="O1894" s="29">
        <v>44197</v>
      </c>
      <c r="P1894" s="29">
        <v>44865</v>
      </c>
      <c r="Q1894" s="40">
        <v>1.8288842999999999</v>
      </c>
      <c r="R1894" s="39">
        <v>28.515468856947297</v>
      </c>
      <c r="S1894" s="39">
        <v>23.749869952087614</v>
      </c>
      <c r="T1894" s="39">
        <v>0</v>
      </c>
      <c r="U1894" s="39">
        <v>0</v>
      </c>
      <c r="V1894" s="39">
        <v>0</v>
      </c>
      <c r="W1894" s="29" t="s">
        <v>1357</v>
      </c>
      <c r="X1894" s="29" t="s">
        <v>258</v>
      </c>
      <c r="Y1894" s="29" t="s">
        <v>1349</v>
      </c>
      <c r="Z1894" s="41" t="s">
        <v>1349</v>
      </c>
      <c r="AA1894" s="42" t="s">
        <v>1349</v>
      </c>
      <c r="AB1894" s="29" t="s">
        <v>258</v>
      </c>
      <c r="AC1894" s="29" t="s">
        <v>258</v>
      </c>
      <c r="AD1894" s="29" t="s">
        <v>265</v>
      </c>
      <c r="AE1894" s="29" t="s">
        <v>1367</v>
      </c>
      <c r="AF1894" s="29" t="s">
        <v>1368</v>
      </c>
      <c r="AG1894" s="183" t="s">
        <v>1369</v>
      </c>
      <c r="AH1894" s="29" t="s">
        <v>1413</v>
      </c>
      <c r="AI1894" s="29" t="s">
        <v>1357</v>
      </c>
      <c r="AJ1894" s="29" t="s">
        <v>258</v>
      </c>
      <c r="AK1894" s="29" t="s">
        <v>258</v>
      </c>
      <c r="AL1894" s="29" t="s">
        <v>13326</v>
      </c>
    </row>
    <row r="1895" spans="1:38" x14ac:dyDescent="0.2">
      <c r="A1895" s="35" t="s">
        <v>16</v>
      </c>
      <c r="B1895" s="36">
        <v>6656</v>
      </c>
      <c r="C1895" s="36"/>
      <c r="D1895" s="36" t="s">
        <v>1349</v>
      </c>
      <c r="E1895" s="37" t="s">
        <v>3738</v>
      </c>
      <c r="F1895" s="38" t="s">
        <v>1269</v>
      </c>
      <c r="G1895" s="38" t="s">
        <v>1271</v>
      </c>
      <c r="H1895" s="35" t="s">
        <v>1440</v>
      </c>
      <c r="I1895" s="35"/>
      <c r="J1895" s="29" t="s">
        <v>1371</v>
      </c>
      <c r="K1895" s="29" t="s">
        <v>1371</v>
      </c>
      <c r="L1895" s="29" t="s">
        <v>1384</v>
      </c>
      <c r="M1895" s="39">
        <v>83.117518679806167</v>
      </c>
      <c r="N1895" s="39">
        <v>415.3031403148529</v>
      </c>
      <c r="O1895" s="29">
        <v>44197</v>
      </c>
      <c r="P1895" s="29">
        <v>46022</v>
      </c>
      <c r="Q1895" s="40">
        <v>4.9965776999999996</v>
      </c>
      <c r="R1895" s="39">
        <v>83.015140314852843</v>
      </c>
      <c r="S1895" s="39">
        <v>83.015140314852843</v>
      </c>
      <c r="T1895" s="39">
        <v>83.015140314852843</v>
      </c>
      <c r="U1895" s="39">
        <v>83.242579055441482</v>
      </c>
      <c r="V1895" s="39">
        <v>83.015140314852843</v>
      </c>
      <c r="W1895" s="29" t="s">
        <v>265</v>
      </c>
      <c r="X1895" s="29" t="s">
        <v>11773</v>
      </c>
      <c r="Y1895" s="29">
        <v>45278</v>
      </c>
      <c r="Z1895" s="41" t="s">
        <v>11760</v>
      </c>
      <c r="AA1895" s="42" t="s">
        <v>1349</v>
      </c>
      <c r="AB1895" s="29" t="s">
        <v>258</v>
      </c>
      <c r="AC1895" s="29" t="s">
        <v>258</v>
      </c>
      <c r="AD1895" s="29" t="s">
        <v>265</v>
      </c>
      <c r="AE1895" s="29" t="s">
        <v>1353</v>
      </c>
      <c r="AF1895" s="29" t="s">
        <v>1368</v>
      </c>
      <c r="AG1895" s="183" t="s">
        <v>1369</v>
      </c>
      <c r="AH1895" s="29" t="s">
        <v>1356</v>
      </c>
      <c r="AI1895" s="29" t="s">
        <v>1357</v>
      </c>
      <c r="AJ1895" s="29" t="s">
        <v>258</v>
      </c>
      <c r="AK1895" s="29" t="s">
        <v>258</v>
      </c>
      <c r="AL1895" s="29" t="s">
        <v>13327</v>
      </c>
    </row>
    <row r="1896" spans="1:38" x14ac:dyDescent="0.2">
      <c r="A1896" s="35" t="s">
        <v>16</v>
      </c>
      <c r="B1896" s="36">
        <v>6657</v>
      </c>
      <c r="C1896" s="36"/>
      <c r="D1896" s="36" t="s">
        <v>1349</v>
      </c>
      <c r="E1896" s="37" t="s">
        <v>3739</v>
      </c>
      <c r="F1896" s="38" t="s">
        <v>1269</v>
      </c>
      <c r="G1896" s="38" t="s">
        <v>1271</v>
      </c>
      <c r="H1896" s="35" t="s">
        <v>1440</v>
      </c>
      <c r="I1896" s="35"/>
      <c r="J1896" s="29" t="s">
        <v>1371</v>
      </c>
      <c r="K1896" s="29" t="s">
        <v>1371</v>
      </c>
      <c r="L1896" s="29" t="s">
        <v>1384</v>
      </c>
      <c r="M1896" s="39">
        <v>82.517189914302932</v>
      </c>
      <c r="N1896" s="39">
        <v>412.30355099247089</v>
      </c>
      <c r="O1896" s="29">
        <v>44197</v>
      </c>
      <c r="P1896" s="29">
        <v>46022</v>
      </c>
      <c r="Q1896" s="40">
        <v>4.9965776999999996</v>
      </c>
      <c r="R1896" s="39">
        <v>82.415550992470912</v>
      </c>
      <c r="S1896" s="39">
        <v>82.415550992470912</v>
      </c>
      <c r="T1896" s="39">
        <v>82.415550992470912</v>
      </c>
      <c r="U1896" s="39">
        <v>82.641347022587254</v>
      </c>
      <c r="V1896" s="39">
        <v>82.415550992470912</v>
      </c>
      <c r="W1896" s="29" t="s">
        <v>265</v>
      </c>
      <c r="X1896" s="29" t="s">
        <v>11773</v>
      </c>
      <c r="Y1896" s="29">
        <v>45278</v>
      </c>
      <c r="Z1896" s="41" t="s">
        <v>11760</v>
      </c>
      <c r="AA1896" s="42" t="s">
        <v>1349</v>
      </c>
      <c r="AB1896" s="29" t="s">
        <v>258</v>
      </c>
      <c r="AC1896" s="29" t="s">
        <v>258</v>
      </c>
      <c r="AD1896" s="29" t="s">
        <v>265</v>
      </c>
      <c r="AE1896" s="29" t="s">
        <v>1353</v>
      </c>
      <c r="AF1896" s="29" t="s">
        <v>1368</v>
      </c>
      <c r="AG1896" s="183" t="s">
        <v>1369</v>
      </c>
      <c r="AH1896" s="29" t="s">
        <v>1356</v>
      </c>
      <c r="AI1896" s="29" t="s">
        <v>1357</v>
      </c>
      <c r="AJ1896" s="29" t="s">
        <v>258</v>
      </c>
      <c r="AK1896" s="29" t="s">
        <v>258</v>
      </c>
      <c r="AL1896" s="29" t="s">
        <v>13327</v>
      </c>
    </row>
    <row r="1897" spans="1:38" x14ac:dyDescent="0.2">
      <c r="A1897" s="35" t="s">
        <v>16</v>
      </c>
      <c r="B1897" s="36">
        <v>6660</v>
      </c>
      <c r="C1897" s="36"/>
      <c r="D1897" s="36" t="s">
        <v>1349</v>
      </c>
      <c r="E1897" s="37" t="s">
        <v>3740</v>
      </c>
      <c r="F1897" s="38" t="s">
        <v>1269</v>
      </c>
      <c r="G1897" s="38" t="s">
        <v>1271</v>
      </c>
      <c r="H1897" s="35" t="s">
        <v>1440</v>
      </c>
      <c r="I1897" s="35"/>
      <c r="J1897" s="29" t="s">
        <v>484</v>
      </c>
      <c r="K1897" s="29" t="s">
        <v>1365</v>
      </c>
      <c r="L1897" s="29" t="s">
        <v>1384</v>
      </c>
      <c r="M1897" s="39">
        <v>65.540892973814309</v>
      </c>
      <c r="N1897" s="39">
        <v>327.48016427104722</v>
      </c>
      <c r="O1897" s="29">
        <v>44197</v>
      </c>
      <c r="P1897" s="29">
        <v>46022</v>
      </c>
      <c r="Q1897" s="40">
        <v>4.9965776999999996</v>
      </c>
      <c r="R1897" s="39">
        <v>65.460164271047219</v>
      </c>
      <c r="S1897" s="39">
        <v>65.460164271047219</v>
      </c>
      <c r="T1897" s="39">
        <v>65.460164271047219</v>
      </c>
      <c r="U1897" s="39">
        <v>65.63950718685831</v>
      </c>
      <c r="V1897" s="39">
        <v>65.460164271047219</v>
      </c>
      <c r="W1897" s="29" t="s">
        <v>265</v>
      </c>
      <c r="X1897" s="29" t="s">
        <v>11773</v>
      </c>
      <c r="Y1897" s="29">
        <v>45272</v>
      </c>
      <c r="Z1897" s="41" t="s">
        <v>11760</v>
      </c>
      <c r="AA1897" s="42" t="s">
        <v>1349</v>
      </c>
      <c r="AB1897" s="29" t="s">
        <v>258</v>
      </c>
      <c r="AC1897" s="29" t="s">
        <v>258</v>
      </c>
      <c r="AD1897" s="29" t="s">
        <v>265</v>
      </c>
      <c r="AE1897" s="29" t="s">
        <v>1353</v>
      </c>
      <c r="AF1897" s="29" t="s">
        <v>1368</v>
      </c>
      <c r="AG1897" s="183" t="s">
        <v>1369</v>
      </c>
      <c r="AH1897" s="29" t="s">
        <v>1356</v>
      </c>
      <c r="AI1897" s="29" t="s">
        <v>1357</v>
      </c>
      <c r="AJ1897" s="29" t="s">
        <v>258</v>
      </c>
      <c r="AK1897" s="29" t="s">
        <v>258</v>
      </c>
      <c r="AL1897" s="29" t="s">
        <v>13327</v>
      </c>
    </row>
    <row r="1898" spans="1:38" x14ac:dyDescent="0.2">
      <c r="A1898" s="35" t="s">
        <v>16</v>
      </c>
      <c r="B1898" s="36">
        <v>6664</v>
      </c>
      <c r="C1898" s="36"/>
      <c r="D1898" s="36" t="s">
        <v>1349</v>
      </c>
      <c r="E1898" s="37" t="s">
        <v>3741</v>
      </c>
      <c r="F1898" s="38" t="s">
        <v>1269</v>
      </c>
      <c r="G1898" s="38" t="s">
        <v>1271</v>
      </c>
      <c r="H1898" s="35" t="s">
        <v>11597</v>
      </c>
      <c r="I1898" s="35"/>
      <c r="J1898" s="29" t="s">
        <v>281</v>
      </c>
      <c r="K1898" s="29" t="s">
        <v>282</v>
      </c>
      <c r="L1898" s="29" t="s">
        <v>1366</v>
      </c>
      <c r="M1898" s="39">
        <v>1.1688732218954736</v>
      </c>
      <c r="N1898" s="39">
        <v>1.9937248459958934</v>
      </c>
      <c r="O1898" s="29">
        <v>44197</v>
      </c>
      <c r="P1898" s="29">
        <v>44820</v>
      </c>
      <c r="Q1898" s="40">
        <v>1.705681</v>
      </c>
      <c r="R1898" s="39">
        <v>1.1662012320328543</v>
      </c>
      <c r="S1898" s="39">
        <v>0.82752361396303908</v>
      </c>
      <c r="T1898" s="39">
        <v>0</v>
      </c>
      <c r="U1898" s="39">
        <v>0</v>
      </c>
      <c r="V1898" s="39">
        <v>0</v>
      </c>
      <c r="W1898" s="29" t="s">
        <v>1357</v>
      </c>
      <c r="X1898" s="29" t="s">
        <v>258</v>
      </c>
      <c r="Y1898" s="29" t="s">
        <v>1349</v>
      </c>
      <c r="Z1898" s="41" t="s">
        <v>1349</v>
      </c>
      <c r="AA1898" s="42" t="s">
        <v>1349</v>
      </c>
      <c r="AB1898" s="29" t="s">
        <v>258</v>
      </c>
      <c r="AC1898" s="29" t="s">
        <v>258</v>
      </c>
      <c r="AD1898" s="29" t="s">
        <v>265</v>
      </c>
      <c r="AE1898" s="29" t="s">
        <v>1367</v>
      </c>
      <c r="AF1898" s="29" t="s">
        <v>1368</v>
      </c>
      <c r="AG1898" s="183" t="s">
        <v>1369</v>
      </c>
      <c r="AH1898" s="29" t="s">
        <v>1413</v>
      </c>
      <c r="AI1898" s="29" t="s">
        <v>1357</v>
      </c>
      <c r="AJ1898" s="29" t="s">
        <v>258</v>
      </c>
      <c r="AK1898" s="29" t="s">
        <v>258</v>
      </c>
      <c r="AL1898" s="29" t="s">
        <v>13326</v>
      </c>
    </row>
    <row r="1899" spans="1:38" x14ac:dyDescent="0.2">
      <c r="A1899" s="35" t="s">
        <v>16</v>
      </c>
      <c r="B1899" s="36">
        <v>6665</v>
      </c>
      <c r="C1899" s="36"/>
      <c r="D1899" s="36" t="s">
        <v>1349</v>
      </c>
      <c r="E1899" s="37" t="s">
        <v>3742</v>
      </c>
      <c r="F1899" s="38" t="s">
        <v>1269</v>
      </c>
      <c r="G1899" s="38" t="s">
        <v>1271</v>
      </c>
      <c r="H1899" s="35" t="s">
        <v>1440</v>
      </c>
      <c r="I1899" s="35"/>
      <c r="J1899" s="29" t="s">
        <v>281</v>
      </c>
      <c r="K1899" s="29" t="s">
        <v>2666</v>
      </c>
      <c r="L1899" s="29" t="s">
        <v>1394</v>
      </c>
      <c r="M1899" s="39">
        <v>84.682003754092506</v>
      </c>
      <c r="N1899" s="39">
        <v>169.0162354551677</v>
      </c>
      <c r="O1899" s="29">
        <v>44197</v>
      </c>
      <c r="P1899" s="29">
        <v>44926</v>
      </c>
      <c r="Q1899" s="40">
        <v>1.9958932</v>
      </c>
      <c r="R1899" s="39">
        <v>84.508117727583851</v>
      </c>
      <c r="S1899" s="39">
        <v>84.508117727583851</v>
      </c>
      <c r="T1899" s="39">
        <v>0</v>
      </c>
      <c r="U1899" s="39">
        <v>0</v>
      </c>
      <c r="V1899" s="39">
        <v>0</v>
      </c>
      <c r="W1899" s="29" t="s">
        <v>1357</v>
      </c>
      <c r="X1899" s="29" t="s">
        <v>258</v>
      </c>
      <c r="Y1899" s="29" t="s">
        <v>1349</v>
      </c>
      <c r="Z1899" s="41" t="s">
        <v>1349</v>
      </c>
      <c r="AA1899" s="42" t="s">
        <v>1349</v>
      </c>
      <c r="AB1899" s="29" t="s">
        <v>258</v>
      </c>
      <c r="AC1899" s="29" t="s">
        <v>258</v>
      </c>
      <c r="AD1899" s="29" t="s">
        <v>265</v>
      </c>
      <c r="AE1899" s="29" t="s">
        <v>1367</v>
      </c>
      <c r="AF1899" s="29" t="s">
        <v>1368</v>
      </c>
      <c r="AG1899" s="183" t="s">
        <v>1369</v>
      </c>
      <c r="AH1899" s="29" t="s">
        <v>1413</v>
      </c>
      <c r="AI1899" s="29" t="s">
        <v>1357</v>
      </c>
      <c r="AJ1899" s="29" t="s">
        <v>258</v>
      </c>
      <c r="AK1899" s="29" t="s">
        <v>258</v>
      </c>
      <c r="AL1899" s="29" t="s">
        <v>13326</v>
      </c>
    </row>
    <row r="1900" spans="1:38" x14ac:dyDescent="0.2">
      <c r="A1900" s="35" t="s">
        <v>16</v>
      </c>
      <c r="B1900" s="36">
        <v>6667</v>
      </c>
      <c r="C1900" s="36"/>
      <c r="D1900" s="36" t="s">
        <v>1349</v>
      </c>
      <c r="E1900" s="37" t="s">
        <v>3743</v>
      </c>
      <c r="F1900" s="38" t="s">
        <v>1269</v>
      </c>
      <c r="G1900" s="38" t="s">
        <v>1273</v>
      </c>
      <c r="H1900" s="35" t="s">
        <v>1393</v>
      </c>
      <c r="I1900" s="35"/>
      <c r="J1900" s="29" t="s">
        <v>1371</v>
      </c>
      <c r="K1900" s="29" t="s">
        <v>1371</v>
      </c>
      <c r="L1900" s="29" t="s">
        <v>1366</v>
      </c>
      <c r="M1900" s="39">
        <v>8.4025599987936062</v>
      </c>
      <c r="N1900" s="39">
        <v>15.367310061601644</v>
      </c>
      <c r="O1900" s="29">
        <v>44197</v>
      </c>
      <c r="P1900" s="29">
        <v>44865</v>
      </c>
      <c r="Q1900" s="40">
        <v>1.8288842999999999</v>
      </c>
      <c r="R1900" s="39">
        <v>8.3842573579739916</v>
      </c>
      <c r="S1900" s="39">
        <v>6.9830527036276528</v>
      </c>
      <c r="T1900" s="39">
        <v>0</v>
      </c>
      <c r="U1900" s="39">
        <v>0</v>
      </c>
      <c r="V1900" s="39">
        <v>0</v>
      </c>
      <c r="W1900" s="29" t="s">
        <v>265</v>
      </c>
      <c r="X1900" s="29" t="s">
        <v>11773</v>
      </c>
      <c r="Y1900" s="29">
        <v>45259</v>
      </c>
      <c r="Z1900" s="41" t="s">
        <v>11759</v>
      </c>
      <c r="AA1900" s="42" t="s">
        <v>1349</v>
      </c>
      <c r="AB1900" s="29" t="s">
        <v>258</v>
      </c>
      <c r="AC1900" s="29" t="s">
        <v>258</v>
      </c>
      <c r="AD1900" s="29" t="s">
        <v>265</v>
      </c>
      <c r="AE1900" s="29" t="s">
        <v>1367</v>
      </c>
      <c r="AF1900" s="29" t="s">
        <v>1368</v>
      </c>
      <c r="AG1900" s="183" t="s">
        <v>1369</v>
      </c>
      <c r="AH1900" s="29" t="s">
        <v>1413</v>
      </c>
      <c r="AI1900" s="29" t="s">
        <v>1357</v>
      </c>
      <c r="AJ1900" s="29" t="s">
        <v>258</v>
      </c>
      <c r="AK1900" s="29" t="s">
        <v>258</v>
      </c>
      <c r="AL1900" s="29" t="s">
        <v>13327</v>
      </c>
    </row>
    <row r="1901" spans="1:38" x14ac:dyDescent="0.2">
      <c r="A1901" s="35" t="s">
        <v>16</v>
      </c>
      <c r="B1901" s="36">
        <v>6668</v>
      </c>
      <c r="C1901" s="36"/>
      <c r="D1901" s="36" t="s">
        <v>1349</v>
      </c>
      <c r="E1901" s="37" t="s">
        <v>3744</v>
      </c>
      <c r="F1901" s="38" t="s">
        <v>1269</v>
      </c>
      <c r="G1901" s="38" t="s">
        <v>1271</v>
      </c>
      <c r="H1901" s="35" t="s">
        <v>1440</v>
      </c>
      <c r="I1901" s="35"/>
      <c r="J1901" s="29" t="s">
        <v>281</v>
      </c>
      <c r="K1901" s="29" t="s">
        <v>2666</v>
      </c>
      <c r="L1901" s="29" t="s">
        <v>1394</v>
      </c>
      <c r="M1901" s="39">
        <v>94.090892755268541</v>
      </c>
      <c r="N1901" s="39">
        <v>187.79537303216975</v>
      </c>
      <c r="O1901" s="29">
        <v>44197</v>
      </c>
      <c r="P1901" s="29">
        <v>44926</v>
      </c>
      <c r="Q1901" s="40">
        <v>1.9958932</v>
      </c>
      <c r="R1901" s="39">
        <v>93.897686516084875</v>
      </c>
      <c r="S1901" s="39">
        <v>93.897686516084875</v>
      </c>
      <c r="T1901" s="39">
        <v>0</v>
      </c>
      <c r="U1901" s="39">
        <v>0</v>
      </c>
      <c r="V1901" s="39">
        <v>0</v>
      </c>
      <c r="W1901" s="29" t="s">
        <v>1357</v>
      </c>
      <c r="X1901" s="29" t="s">
        <v>258</v>
      </c>
      <c r="Y1901" s="29" t="s">
        <v>1349</v>
      </c>
      <c r="Z1901" s="41" t="s">
        <v>1349</v>
      </c>
      <c r="AA1901" s="42" t="s">
        <v>1349</v>
      </c>
      <c r="AB1901" s="29" t="s">
        <v>258</v>
      </c>
      <c r="AC1901" s="29" t="s">
        <v>258</v>
      </c>
      <c r="AD1901" s="29" t="s">
        <v>265</v>
      </c>
      <c r="AE1901" s="29" t="s">
        <v>1367</v>
      </c>
      <c r="AF1901" s="29" t="s">
        <v>1368</v>
      </c>
      <c r="AG1901" s="183" t="s">
        <v>1369</v>
      </c>
      <c r="AH1901" s="29" t="s">
        <v>1413</v>
      </c>
      <c r="AI1901" s="29" t="s">
        <v>1357</v>
      </c>
      <c r="AJ1901" s="29" t="s">
        <v>258</v>
      </c>
      <c r="AK1901" s="29" t="s">
        <v>258</v>
      </c>
      <c r="AL1901" s="29" t="s">
        <v>13326</v>
      </c>
    </row>
    <row r="1902" spans="1:38" x14ac:dyDescent="0.2">
      <c r="A1902" s="35" t="s">
        <v>16</v>
      </c>
      <c r="B1902" s="36">
        <v>6669</v>
      </c>
      <c r="C1902" s="36"/>
      <c r="D1902" s="36" t="s">
        <v>1349</v>
      </c>
      <c r="E1902" s="37" t="s">
        <v>3745</v>
      </c>
      <c r="F1902" s="38" t="s">
        <v>1262</v>
      </c>
      <c r="G1902" s="38" t="s">
        <v>1488</v>
      </c>
      <c r="H1902" s="35" t="s">
        <v>1489</v>
      </c>
      <c r="I1902" s="35"/>
      <c r="J1902" s="29" t="s">
        <v>1506</v>
      </c>
      <c r="K1902" s="29" t="s">
        <v>1507</v>
      </c>
      <c r="L1902" s="29" t="s">
        <v>2220</v>
      </c>
      <c r="M1902" s="39">
        <v>143.99999399588486</v>
      </c>
      <c r="N1902" s="39">
        <v>383.21148802190282</v>
      </c>
      <c r="O1902" s="29">
        <v>44197</v>
      </c>
      <c r="P1902" s="29">
        <v>45169</v>
      </c>
      <c r="Q1902" s="40">
        <v>2.6611910000000001</v>
      </c>
      <c r="R1902" s="39">
        <v>143.75353867214238</v>
      </c>
      <c r="S1902" s="39">
        <v>143.75353867214238</v>
      </c>
      <c r="T1902" s="39">
        <v>95.704410677618071</v>
      </c>
      <c r="U1902" s="39">
        <v>0</v>
      </c>
      <c r="V1902" s="39">
        <v>0</v>
      </c>
      <c r="W1902" s="29" t="s">
        <v>1357</v>
      </c>
      <c r="X1902" s="29" t="s">
        <v>258</v>
      </c>
      <c r="Y1902" s="29" t="s">
        <v>1349</v>
      </c>
      <c r="Z1902" s="41" t="s">
        <v>1349</v>
      </c>
      <c r="AA1902" s="42" t="s">
        <v>1349</v>
      </c>
      <c r="AB1902" s="29" t="s">
        <v>258</v>
      </c>
      <c r="AC1902" s="29" t="s">
        <v>258</v>
      </c>
      <c r="AD1902" s="29" t="s">
        <v>258</v>
      </c>
      <c r="AE1902" s="29" t="s">
        <v>1353</v>
      </c>
      <c r="AF1902" s="29" t="s">
        <v>2221</v>
      </c>
      <c r="AG1902" s="183" t="s">
        <v>2222</v>
      </c>
      <c r="AH1902" s="29" t="s">
        <v>1413</v>
      </c>
      <c r="AI1902" s="29" t="s">
        <v>1357</v>
      </c>
      <c r="AJ1902" s="29" t="s">
        <v>258</v>
      </c>
      <c r="AK1902" s="29" t="s">
        <v>258</v>
      </c>
      <c r="AL1902" s="29" t="s">
        <v>13326</v>
      </c>
    </row>
    <row r="1903" spans="1:38" x14ac:dyDescent="0.2">
      <c r="A1903" s="35" t="s">
        <v>16</v>
      </c>
      <c r="B1903" s="36">
        <v>6670</v>
      </c>
      <c r="C1903" s="36"/>
      <c r="D1903" s="36" t="s">
        <v>1349</v>
      </c>
      <c r="E1903" s="37" t="s">
        <v>3746</v>
      </c>
      <c r="F1903" s="38" t="s">
        <v>1269</v>
      </c>
      <c r="G1903" s="38" t="s">
        <v>1271</v>
      </c>
      <c r="H1903" s="35" t="s">
        <v>1440</v>
      </c>
      <c r="I1903" s="35"/>
      <c r="J1903" s="29" t="s">
        <v>1371</v>
      </c>
      <c r="K1903" s="29" t="s">
        <v>1371</v>
      </c>
      <c r="L1903" s="29" t="s">
        <v>1384</v>
      </c>
      <c r="M1903" s="39">
        <v>105.7959383446329</v>
      </c>
      <c r="N1903" s="39">
        <v>528.6176262833676</v>
      </c>
      <c r="O1903" s="29">
        <v>44197</v>
      </c>
      <c r="P1903" s="29">
        <v>46022</v>
      </c>
      <c r="Q1903" s="40">
        <v>4.9965776999999996</v>
      </c>
      <c r="R1903" s="39">
        <v>105.66562628336756</v>
      </c>
      <c r="S1903" s="39">
        <v>105.66562628336756</v>
      </c>
      <c r="T1903" s="39">
        <v>105.66562628336756</v>
      </c>
      <c r="U1903" s="39">
        <v>105.95512114989732</v>
      </c>
      <c r="V1903" s="39">
        <v>105.66562628336756</v>
      </c>
      <c r="W1903" s="29" t="s">
        <v>265</v>
      </c>
      <c r="X1903" s="29" t="s">
        <v>11773</v>
      </c>
      <c r="Y1903" s="29">
        <v>45281</v>
      </c>
      <c r="Z1903" s="41" t="s">
        <v>11760</v>
      </c>
      <c r="AA1903" s="42" t="s">
        <v>1349</v>
      </c>
      <c r="AB1903" s="29" t="s">
        <v>258</v>
      </c>
      <c r="AC1903" s="29" t="s">
        <v>258</v>
      </c>
      <c r="AD1903" s="29" t="s">
        <v>265</v>
      </c>
      <c r="AE1903" s="29" t="s">
        <v>1353</v>
      </c>
      <c r="AF1903" s="29" t="s">
        <v>1368</v>
      </c>
      <c r="AG1903" s="183" t="s">
        <v>1369</v>
      </c>
      <c r="AH1903" s="29" t="s">
        <v>1356</v>
      </c>
      <c r="AI1903" s="29" t="s">
        <v>1357</v>
      </c>
      <c r="AJ1903" s="29" t="s">
        <v>258</v>
      </c>
      <c r="AK1903" s="29" t="s">
        <v>258</v>
      </c>
      <c r="AL1903" s="29" t="s">
        <v>13327</v>
      </c>
    </row>
    <row r="1904" spans="1:38" x14ac:dyDescent="0.2">
      <c r="A1904" s="35" t="s">
        <v>16</v>
      </c>
      <c r="B1904" s="36">
        <v>6672</v>
      </c>
      <c r="C1904" s="36"/>
      <c r="D1904" s="36" t="s">
        <v>1349</v>
      </c>
      <c r="E1904" s="37" t="s">
        <v>3747</v>
      </c>
      <c r="F1904" s="38" t="s">
        <v>1262</v>
      </c>
      <c r="G1904" s="38" t="s">
        <v>1265</v>
      </c>
      <c r="H1904" s="35" t="s">
        <v>2327</v>
      </c>
      <c r="I1904" s="35"/>
      <c r="J1904" s="29" t="s">
        <v>322</v>
      </c>
      <c r="K1904" s="29" t="s">
        <v>1373</v>
      </c>
      <c r="L1904" s="29" t="s">
        <v>1402</v>
      </c>
      <c r="M1904" s="39">
        <v>130.07478326807137</v>
      </c>
      <c r="N1904" s="39">
        <v>324.07406433949348</v>
      </c>
      <c r="O1904" s="29">
        <v>44197</v>
      </c>
      <c r="P1904" s="29">
        <v>45107</v>
      </c>
      <c r="Q1904" s="40">
        <v>2.4914442000000001</v>
      </c>
      <c r="R1904" s="39">
        <v>129.84306639288158</v>
      </c>
      <c r="S1904" s="39">
        <v>129.84306639288158</v>
      </c>
      <c r="T1904" s="39">
        <v>64.387931553730311</v>
      </c>
      <c r="U1904" s="39">
        <v>0</v>
      </c>
      <c r="V1904" s="39">
        <v>0</v>
      </c>
      <c r="W1904" s="29" t="s">
        <v>1357</v>
      </c>
      <c r="X1904" s="29" t="s">
        <v>258</v>
      </c>
      <c r="Y1904" s="29" t="s">
        <v>1349</v>
      </c>
      <c r="Z1904" s="41" t="s">
        <v>1349</v>
      </c>
      <c r="AA1904" s="42" t="s">
        <v>1349</v>
      </c>
      <c r="AB1904" s="29" t="s">
        <v>258</v>
      </c>
      <c r="AC1904" s="29" t="s">
        <v>258</v>
      </c>
      <c r="AD1904" s="29" t="s">
        <v>265</v>
      </c>
      <c r="AE1904" s="29" t="s">
        <v>1353</v>
      </c>
      <c r="AF1904" s="29" t="s">
        <v>1361</v>
      </c>
      <c r="AG1904" s="183" t="s">
        <v>1362</v>
      </c>
      <c r="AH1904" s="29" t="s">
        <v>1413</v>
      </c>
      <c r="AI1904" s="29" t="s">
        <v>1357</v>
      </c>
      <c r="AJ1904" s="29" t="s">
        <v>258</v>
      </c>
      <c r="AK1904" s="29" t="s">
        <v>258</v>
      </c>
      <c r="AL1904" s="29" t="s">
        <v>13326</v>
      </c>
    </row>
    <row r="1905" spans="1:38" x14ac:dyDescent="0.2">
      <c r="A1905" s="35" t="s">
        <v>16</v>
      </c>
      <c r="B1905" s="36">
        <v>6674</v>
      </c>
      <c r="C1905" s="36"/>
      <c r="D1905" s="36" t="s">
        <v>1349</v>
      </c>
      <c r="E1905" s="37" t="s">
        <v>3748</v>
      </c>
      <c r="F1905" s="38" t="s">
        <v>1269</v>
      </c>
      <c r="G1905" s="38" t="s">
        <v>1273</v>
      </c>
      <c r="H1905" s="35" t="s">
        <v>1393</v>
      </c>
      <c r="I1905" s="35"/>
      <c r="J1905" s="29" t="s">
        <v>1371</v>
      </c>
      <c r="K1905" s="29" t="s">
        <v>1371</v>
      </c>
      <c r="L1905" s="29" t="s">
        <v>1366</v>
      </c>
      <c r="M1905" s="39">
        <v>4.5552401092326331</v>
      </c>
      <c r="N1905" s="39">
        <v>9.0917727583846695</v>
      </c>
      <c r="O1905" s="29">
        <v>44197</v>
      </c>
      <c r="P1905" s="29">
        <v>44926</v>
      </c>
      <c r="Q1905" s="40">
        <v>1.9958932</v>
      </c>
      <c r="R1905" s="39">
        <v>4.5458863791923347</v>
      </c>
      <c r="S1905" s="39">
        <v>4.5458863791923347</v>
      </c>
      <c r="T1905" s="39">
        <v>0</v>
      </c>
      <c r="U1905" s="39">
        <v>0</v>
      </c>
      <c r="V1905" s="39">
        <v>0</v>
      </c>
      <c r="W1905" s="29" t="s">
        <v>265</v>
      </c>
      <c r="X1905" s="29" t="s">
        <v>11773</v>
      </c>
      <c r="Y1905" s="29">
        <v>45258</v>
      </c>
      <c r="Z1905" s="41" t="s">
        <v>11759</v>
      </c>
      <c r="AA1905" s="42" t="s">
        <v>1349</v>
      </c>
      <c r="AB1905" s="29" t="s">
        <v>258</v>
      </c>
      <c r="AC1905" s="29" t="s">
        <v>258</v>
      </c>
      <c r="AD1905" s="29" t="s">
        <v>265</v>
      </c>
      <c r="AE1905" s="29" t="s">
        <v>1367</v>
      </c>
      <c r="AF1905" s="29" t="s">
        <v>1368</v>
      </c>
      <c r="AG1905" s="183" t="s">
        <v>1369</v>
      </c>
      <c r="AH1905" s="29" t="s">
        <v>1413</v>
      </c>
      <c r="AI1905" s="29" t="s">
        <v>1357</v>
      </c>
      <c r="AJ1905" s="29" t="s">
        <v>258</v>
      </c>
      <c r="AK1905" s="29" t="s">
        <v>258</v>
      </c>
      <c r="AL1905" s="29" t="s">
        <v>13327</v>
      </c>
    </row>
    <row r="1906" spans="1:38" x14ac:dyDescent="0.2">
      <c r="A1906" s="35" t="s">
        <v>16</v>
      </c>
      <c r="B1906" s="36">
        <v>6675</v>
      </c>
      <c r="C1906" s="36"/>
      <c r="D1906" s="36" t="s">
        <v>1349</v>
      </c>
      <c r="E1906" s="37" t="s">
        <v>3749</v>
      </c>
      <c r="F1906" s="38" t="s">
        <v>1269</v>
      </c>
      <c r="G1906" s="38" t="s">
        <v>1271</v>
      </c>
      <c r="H1906" s="35" t="s">
        <v>1440</v>
      </c>
      <c r="I1906" s="35"/>
      <c r="J1906" s="29" t="s">
        <v>484</v>
      </c>
      <c r="K1906" s="29" t="s">
        <v>1365</v>
      </c>
      <c r="L1906" s="29" t="s">
        <v>1384</v>
      </c>
      <c r="M1906" s="39">
        <v>43.752960977817359</v>
      </c>
      <c r="N1906" s="39">
        <v>218.61506913073239</v>
      </c>
      <c r="O1906" s="29">
        <v>44197</v>
      </c>
      <c r="P1906" s="29">
        <v>46022</v>
      </c>
      <c r="Q1906" s="40">
        <v>4.9965776999999996</v>
      </c>
      <c r="R1906" s="39">
        <v>43.699069130732376</v>
      </c>
      <c r="S1906" s="39">
        <v>43.699069130732376</v>
      </c>
      <c r="T1906" s="39">
        <v>43.699069130732376</v>
      </c>
      <c r="U1906" s="39">
        <v>43.81879260780287</v>
      </c>
      <c r="V1906" s="39">
        <v>43.699069130732376</v>
      </c>
      <c r="W1906" s="29" t="s">
        <v>1357</v>
      </c>
      <c r="X1906" s="29" t="s">
        <v>258</v>
      </c>
      <c r="Y1906" s="29" t="s">
        <v>1349</v>
      </c>
      <c r="Z1906" s="41" t="s">
        <v>1349</v>
      </c>
      <c r="AA1906" s="42" t="s">
        <v>1349</v>
      </c>
      <c r="AB1906" s="29" t="s">
        <v>258</v>
      </c>
      <c r="AC1906" s="29" t="s">
        <v>258</v>
      </c>
      <c r="AD1906" s="29" t="s">
        <v>265</v>
      </c>
      <c r="AE1906" s="29" t="s">
        <v>1353</v>
      </c>
      <c r="AF1906" s="29" t="s">
        <v>1368</v>
      </c>
      <c r="AG1906" s="183" t="s">
        <v>1369</v>
      </c>
      <c r="AH1906" s="29" t="s">
        <v>1356</v>
      </c>
      <c r="AI1906" s="29" t="s">
        <v>1357</v>
      </c>
      <c r="AJ1906" s="29" t="s">
        <v>258</v>
      </c>
      <c r="AK1906" s="29" t="s">
        <v>258</v>
      </c>
      <c r="AL1906" s="29" t="s">
        <v>13326</v>
      </c>
    </row>
    <row r="1907" spans="1:38" x14ac:dyDescent="0.2">
      <c r="A1907" s="35" t="s">
        <v>16</v>
      </c>
      <c r="B1907" s="36">
        <v>6676</v>
      </c>
      <c r="C1907" s="36"/>
      <c r="D1907" s="36" t="s">
        <v>1349</v>
      </c>
      <c r="E1907" s="37" t="s">
        <v>3750</v>
      </c>
      <c r="F1907" s="38" t="s">
        <v>1269</v>
      </c>
      <c r="G1907" s="38" t="s">
        <v>1271</v>
      </c>
      <c r="H1907" s="35" t="s">
        <v>1440</v>
      </c>
      <c r="I1907" s="35"/>
      <c r="J1907" s="29" t="s">
        <v>281</v>
      </c>
      <c r="K1907" s="29" t="s">
        <v>2666</v>
      </c>
      <c r="L1907" s="29" t="s">
        <v>1394</v>
      </c>
      <c r="M1907" s="39">
        <v>94.090892755268541</v>
      </c>
      <c r="N1907" s="39">
        <v>187.79537303216975</v>
      </c>
      <c r="O1907" s="29">
        <v>44197</v>
      </c>
      <c r="P1907" s="29">
        <v>44926</v>
      </c>
      <c r="Q1907" s="40">
        <v>1.9958932</v>
      </c>
      <c r="R1907" s="39">
        <v>93.897686516084875</v>
      </c>
      <c r="S1907" s="39">
        <v>93.897686516084875</v>
      </c>
      <c r="T1907" s="39">
        <v>0</v>
      </c>
      <c r="U1907" s="39">
        <v>0</v>
      </c>
      <c r="V1907" s="39">
        <v>0</v>
      </c>
      <c r="W1907" s="29" t="s">
        <v>1357</v>
      </c>
      <c r="X1907" s="29" t="s">
        <v>258</v>
      </c>
      <c r="Y1907" s="29" t="s">
        <v>1349</v>
      </c>
      <c r="Z1907" s="41" t="s">
        <v>1349</v>
      </c>
      <c r="AA1907" s="42" t="s">
        <v>1349</v>
      </c>
      <c r="AB1907" s="29" t="s">
        <v>258</v>
      </c>
      <c r="AC1907" s="29" t="s">
        <v>258</v>
      </c>
      <c r="AD1907" s="29" t="s">
        <v>265</v>
      </c>
      <c r="AE1907" s="29" t="s">
        <v>1367</v>
      </c>
      <c r="AF1907" s="29" t="s">
        <v>1368</v>
      </c>
      <c r="AG1907" s="183" t="s">
        <v>1369</v>
      </c>
      <c r="AH1907" s="29" t="s">
        <v>1413</v>
      </c>
      <c r="AI1907" s="29" t="s">
        <v>1357</v>
      </c>
      <c r="AJ1907" s="29" t="s">
        <v>258</v>
      </c>
      <c r="AK1907" s="29" t="s">
        <v>258</v>
      </c>
      <c r="AL1907" s="29" t="s">
        <v>13326</v>
      </c>
    </row>
    <row r="1908" spans="1:38" x14ac:dyDescent="0.2">
      <c r="A1908" s="35" t="s">
        <v>16</v>
      </c>
      <c r="B1908" s="36">
        <v>6678</v>
      </c>
      <c r="C1908" s="36"/>
      <c r="D1908" s="36" t="s">
        <v>1349</v>
      </c>
      <c r="E1908" s="37" t="s">
        <v>3751</v>
      </c>
      <c r="F1908" s="38" t="s">
        <v>1269</v>
      </c>
      <c r="G1908" s="38" t="s">
        <v>1271</v>
      </c>
      <c r="H1908" s="35" t="s">
        <v>1440</v>
      </c>
      <c r="I1908" s="35"/>
      <c r="J1908" s="29" t="s">
        <v>1371</v>
      </c>
      <c r="K1908" s="29" t="s">
        <v>1371</v>
      </c>
      <c r="L1908" s="29" t="s">
        <v>1384</v>
      </c>
      <c r="M1908" s="39">
        <v>102.29001835409406</v>
      </c>
      <c r="N1908" s="39">
        <v>511.10002464065707</v>
      </c>
      <c r="O1908" s="29">
        <v>44197</v>
      </c>
      <c r="P1908" s="29">
        <v>46022</v>
      </c>
      <c r="Q1908" s="40">
        <v>4.9965776999999996</v>
      </c>
      <c r="R1908" s="39">
        <v>102.16402464065708</v>
      </c>
      <c r="S1908" s="39">
        <v>102.16402464065708</v>
      </c>
      <c r="T1908" s="39">
        <v>102.16402464065708</v>
      </c>
      <c r="U1908" s="39">
        <v>102.44392607802874</v>
      </c>
      <c r="V1908" s="39">
        <v>102.16402464065708</v>
      </c>
      <c r="W1908" s="29" t="s">
        <v>265</v>
      </c>
      <c r="X1908" s="29" t="s">
        <v>11773</v>
      </c>
      <c r="Y1908" s="29">
        <v>45379</v>
      </c>
      <c r="Z1908" s="41" t="s">
        <v>11761</v>
      </c>
      <c r="AA1908" s="42" t="s">
        <v>1349</v>
      </c>
      <c r="AB1908" s="29" t="s">
        <v>258</v>
      </c>
      <c r="AC1908" s="29" t="s">
        <v>258</v>
      </c>
      <c r="AD1908" s="29" t="s">
        <v>265</v>
      </c>
      <c r="AE1908" s="29" t="s">
        <v>1353</v>
      </c>
      <c r="AF1908" s="29" t="s">
        <v>1368</v>
      </c>
      <c r="AG1908" s="183" t="s">
        <v>1369</v>
      </c>
      <c r="AH1908" s="29" t="s">
        <v>1356</v>
      </c>
      <c r="AI1908" s="29" t="s">
        <v>1357</v>
      </c>
      <c r="AJ1908" s="29" t="s">
        <v>258</v>
      </c>
      <c r="AK1908" s="29" t="s">
        <v>258</v>
      </c>
      <c r="AL1908" s="29" t="s">
        <v>13327</v>
      </c>
    </row>
    <row r="1909" spans="1:38" x14ac:dyDescent="0.2">
      <c r="A1909" s="35" t="s">
        <v>16</v>
      </c>
      <c r="B1909" s="36">
        <v>6684</v>
      </c>
      <c r="C1909" s="36"/>
      <c r="D1909" s="36" t="s">
        <v>1349</v>
      </c>
      <c r="E1909" s="37" t="s">
        <v>3752</v>
      </c>
      <c r="F1909" s="38" t="s">
        <v>1269</v>
      </c>
      <c r="G1909" s="38" t="s">
        <v>1271</v>
      </c>
      <c r="H1909" s="35" t="s">
        <v>1440</v>
      </c>
      <c r="I1909" s="35"/>
      <c r="J1909" s="29" t="s">
        <v>1405</v>
      </c>
      <c r="K1909" s="29" t="s">
        <v>1434</v>
      </c>
      <c r="L1909" s="29" t="s">
        <v>1425</v>
      </c>
      <c r="M1909" s="39">
        <v>145.73341823113316</v>
      </c>
      <c r="N1909" s="39">
        <v>254.16068446269676</v>
      </c>
      <c r="O1909" s="29">
        <v>44197</v>
      </c>
      <c r="P1909" s="29">
        <v>44834</v>
      </c>
      <c r="Q1909" s="40">
        <v>1.744011</v>
      </c>
      <c r="R1909" s="39">
        <v>145.4054072553046</v>
      </c>
      <c r="S1909" s="39">
        <v>108.7552772073922</v>
      </c>
      <c r="T1909" s="39">
        <v>0</v>
      </c>
      <c r="U1909" s="39">
        <v>0</v>
      </c>
      <c r="V1909" s="39">
        <v>0</v>
      </c>
      <c r="W1909" s="29" t="s">
        <v>1357</v>
      </c>
      <c r="X1909" s="29" t="s">
        <v>258</v>
      </c>
      <c r="Y1909" s="29" t="s">
        <v>1349</v>
      </c>
      <c r="Z1909" s="41" t="s">
        <v>1349</v>
      </c>
      <c r="AA1909" s="42" t="s">
        <v>1349</v>
      </c>
      <c r="AB1909" s="43" t="s">
        <v>265</v>
      </c>
      <c r="AC1909" s="29" t="s">
        <v>258</v>
      </c>
      <c r="AD1909" s="29" t="s">
        <v>258</v>
      </c>
      <c r="AE1909" s="29" t="s">
        <v>1353</v>
      </c>
      <c r="AF1909" s="29" t="s">
        <v>1368</v>
      </c>
      <c r="AG1909" s="183" t="s">
        <v>1369</v>
      </c>
      <c r="AH1909" s="29" t="s">
        <v>1413</v>
      </c>
      <c r="AI1909" s="29" t="s">
        <v>1357</v>
      </c>
      <c r="AJ1909" s="29" t="s">
        <v>258</v>
      </c>
      <c r="AK1909" s="29" t="s">
        <v>258</v>
      </c>
      <c r="AL1909" s="29" t="s">
        <v>13326</v>
      </c>
    </row>
    <row r="1910" spans="1:38" x14ac:dyDescent="0.2">
      <c r="A1910" s="35" t="s">
        <v>16</v>
      </c>
      <c r="B1910" s="36">
        <v>6686</v>
      </c>
      <c r="C1910" s="36"/>
      <c r="D1910" s="36" t="s">
        <v>1349</v>
      </c>
      <c r="E1910" s="37" t="s">
        <v>3753</v>
      </c>
      <c r="F1910" s="38" t="s">
        <v>1269</v>
      </c>
      <c r="G1910" s="38" t="s">
        <v>1271</v>
      </c>
      <c r="H1910" s="35" t="s">
        <v>1440</v>
      </c>
      <c r="I1910" s="35"/>
      <c r="J1910" s="29" t="s">
        <v>484</v>
      </c>
      <c r="K1910" s="29" t="s">
        <v>1551</v>
      </c>
      <c r="L1910" s="29" t="s">
        <v>1384</v>
      </c>
      <c r="M1910" s="39">
        <v>169.17134744353928</v>
      </c>
      <c r="N1910" s="39">
        <v>69.474882956878844</v>
      </c>
      <c r="O1910" s="29">
        <v>44197</v>
      </c>
      <c r="P1910" s="29">
        <v>44347</v>
      </c>
      <c r="Q1910" s="40">
        <v>0.41067759999999998</v>
      </c>
      <c r="R1910" s="39">
        <v>69.474882956878844</v>
      </c>
      <c r="S1910" s="39">
        <v>0</v>
      </c>
      <c r="T1910" s="39">
        <v>0</v>
      </c>
      <c r="U1910" s="39">
        <v>0</v>
      </c>
      <c r="V1910" s="39">
        <v>0</v>
      </c>
      <c r="W1910" s="29" t="s">
        <v>1357</v>
      </c>
      <c r="X1910" s="29" t="s">
        <v>258</v>
      </c>
      <c r="Y1910" s="29" t="s">
        <v>1349</v>
      </c>
      <c r="Z1910" s="41" t="s">
        <v>1349</v>
      </c>
      <c r="AA1910" s="42" t="s">
        <v>1349</v>
      </c>
      <c r="AB1910" s="29" t="s">
        <v>258</v>
      </c>
      <c r="AC1910" s="29" t="s">
        <v>258</v>
      </c>
      <c r="AD1910" s="29" t="s">
        <v>265</v>
      </c>
      <c r="AE1910" s="29" t="s">
        <v>1353</v>
      </c>
      <c r="AF1910" s="29" t="s">
        <v>1368</v>
      </c>
      <c r="AG1910" s="183" t="s">
        <v>1369</v>
      </c>
      <c r="AH1910" s="29" t="s">
        <v>1356</v>
      </c>
      <c r="AI1910" s="29" t="s">
        <v>1357</v>
      </c>
      <c r="AJ1910" s="29" t="s">
        <v>258</v>
      </c>
      <c r="AK1910" s="29" t="s">
        <v>258</v>
      </c>
      <c r="AL1910" s="29" t="s">
        <v>13326</v>
      </c>
    </row>
    <row r="1911" spans="1:38" x14ac:dyDescent="0.2">
      <c r="A1911" s="35" t="s">
        <v>16</v>
      </c>
      <c r="B1911" s="36">
        <v>6687</v>
      </c>
      <c r="C1911" s="36"/>
      <c r="D1911" s="36" t="s">
        <v>1349</v>
      </c>
      <c r="E1911" s="37" t="s">
        <v>3754</v>
      </c>
      <c r="F1911" s="38" t="s">
        <v>1269</v>
      </c>
      <c r="G1911" s="38" t="s">
        <v>1271</v>
      </c>
      <c r="H1911" s="35" t="s">
        <v>11597</v>
      </c>
      <c r="I1911" s="35"/>
      <c r="J1911" s="29" t="s">
        <v>1420</v>
      </c>
      <c r="K1911" s="29" t="s">
        <v>2813</v>
      </c>
      <c r="L1911" s="29" t="s">
        <v>3755</v>
      </c>
      <c r="M1911" s="39">
        <v>5.2516949374216493</v>
      </c>
      <c r="N1911" s="39">
        <v>8.6701492128678996</v>
      </c>
      <c r="O1911" s="29">
        <v>44197</v>
      </c>
      <c r="P1911" s="29">
        <v>44800</v>
      </c>
      <c r="Q1911" s="40">
        <v>1.6509240000000001</v>
      </c>
      <c r="R1911" s="39">
        <v>5.2394113620807667</v>
      </c>
      <c r="S1911" s="39">
        <v>3.4307378507871324</v>
      </c>
      <c r="T1911" s="39">
        <v>0</v>
      </c>
      <c r="U1911" s="39">
        <v>0</v>
      </c>
      <c r="V1911" s="39">
        <v>0</v>
      </c>
      <c r="W1911" s="29" t="s">
        <v>1357</v>
      </c>
      <c r="X1911" s="29" t="s">
        <v>258</v>
      </c>
      <c r="Y1911" s="29" t="s">
        <v>1349</v>
      </c>
      <c r="Z1911" s="41" t="s">
        <v>1349</v>
      </c>
      <c r="AA1911" s="42" t="s">
        <v>1349</v>
      </c>
      <c r="AB1911" s="29" t="s">
        <v>258</v>
      </c>
      <c r="AC1911" s="29" t="s">
        <v>258</v>
      </c>
      <c r="AD1911" s="29" t="s">
        <v>265</v>
      </c>
      <c r="AE1911" s="29" t="s">
        <v>1367</v>
      </c>
      <c r="AF1911" s="29" t="s">
        <v>1368</v>
      </c>
      <c r="AG1911" s="183" t="s">
        <v>1369</v>
      </c>
      <c r="AH1911" s="29" t="s">
        <v>1413</v>
      </c>
      <c r="AI1911" s="29" t="s">
        <v>1357</v>
      </c>
      <c r="AJ1911" s="29" t="s">
        <v>258</v>
      </c>
      <c r="AK1911" s="29" t="s">
        <v>258</v>
      </c>
      <c r="AL1911" s="29" t="s">
        <v>13326</v>
      </c>
    </row>
    <row r="1912" spans="1:38" x14ac:dyDescent="0.2">
      <c r="A1912" s="35" t="s">
        <v>16</v>
      </c>
      <c r="B1912" s="36">
        <v>6688</v>
      </c>
      <c r="C1912" s="36"/>
      <c r="D1912" s="36" t="s">
        <v>1349</v>
      </c>
      <c r="E1912" s="37" t="s">
        <v>3756</v>
      </c>
      <c r="F1912" s="38" t="s">
        <v>1269</v>
      </c>
      <c r="G1912" s="38" t="s">
        <v>1445</v>
      </c>
      <c r="H1912" s="35" t="s">
        <v>12095</v>
      </c>
      <c r="I1912" s="35"/>
      <c r="J1912" s="29" t="s">
        <v>484</v>
      </c>
      <c r="K1912" s="29" t="s">
        <v>1365</v>
      </c>
      <c r="L1912" s="29" t="s">
        <v>1384</v>
      </c>
      <c r="M1912" s="39">
        <v>603.88203805458863</v>
      </c>
      <c r="N1912" s="39">
        <v>550.56185078713213</v>
      </c>
      <c r="O1912" s="29">
        <v>44197</v>
      </c>
      <c r="P1912" s="29">
        <v>44530</v>
      </c>
      <c r="Q1912" s="40">
        <v>0.91170430000000002</v>
      </c>
      <c r="R1912" s="39">
        <v>550.56185078713213</v>
      </c>
      <c r="S1912" s="39">
        <v>0</v>
      </c>
      <c r="T1912" s="39">
        <v>0</v>
      </c>
      <c r="U1912" s="39">
        <v>0</v>
      </c>
      <c r="V1912" s="39">
        <v>0</v>
      </c>
      <c r="W1912" s="29" t="s">
        <v>1357</v>
      </c>
      <c r="X1912" s="29" t="s">
        <v>258</v>
      </c>
      <c r="Y1912" s="29" t="s">
        <v>1349</v>
      </c>
      <c r="Z1912" s="41" t="s">
        <v>1349</v>
      </c>
      <c r="AA1912" s="42" t="s">
        <v>1349</v>
      </c>
      <c r="AB1912" s="29" t="s">
        <v>258</v>
      </c>
      <c r="AC1912" s="29" t="s">
        <v>258</v>
      </c>
      <c r="AD1912" s="29" t="s">
        <v>265</v>
      </c>
      <c r="AE1912" s="29" t="s">
        <v>1353</v>
      </c>
      <c r="AF1912" s="29" t="s">
        <v>1368</v>
      </c>
      <c r="AG1912" s="183" t="s">
        <v>1369</v>
      </c>
      <c r="AH1912" s="29" t="s">
        <v>1356</v>
      </c>
      <c r="AI1912" s="29" t="s">
        <v>1357</v>
      </c>
      <c r="AJ1912" s="29" t="s">
        <v>258</v>
      </c>
      <c r="AK1912" s="29" t="s">
        <v>258</v>
      </c>
      <c r="AL1912" s="29" t="s">
        <v>13326</v>
      </c>
    </row>
    <row r="1913" spans="1:38" x14ac:dyDescent="0.2">
      <c r="A1913" s="35" t="s">
        <v>16</v>
      </c>
      <c r="B1913" s="36">
        <v>6690</v>
      </c>
      <c r="C1913" s="36"/>
      <c r="D1913" s="36" t="s">
        <v>1349</v>
      </c>
      <c r="E1913" s="37" t="s">
        <v>3757</v>
      </c>
      <c r="F1913" s="38" t="s">
        <v>1269</v>
      </c>
      <c r="G1913" s="38" t="s">
        <v>1273</v>
      </c>
      <c r="H1913" s="35" t="s">
        <v>1393</v>
      </c>
      <c r="I1913" s="35"/>
      <c r="J1913" s="29" t="s">
        <v>1371</v>
      </c>
      <c r="K1913" s="29" t="s">
        <v>1371</v>
      </c>
      <c r="L1913" s="29" t="s">
        <v>1366</v>
      </c>
      <c r="M1913" s="39">
        <v>6.808728748749048</v>
      </c>
      <c r="N1913" s="39">
        <v>34.020342231348394</v>
      </c>
      <c r="O1913" s="29">
        <v>44197</v>
      </c>
      <c r="P1913" s="29">
        <v>46022</v>
      </c>
      <c r="Q1913" s="40">
        <v>4.9965776999999996</v>
      </c>
      <c r="R1913" s="39">
        <v>6.8003422313483917</v>
      </c>
      <c r="S1913" s="39">
        <v>6.8003422313483917</v>
      </c>
      <c r="T1913" s="39">
        <v>6.8003422313483917</v>
      </c>
      <c r="U1913" s="39">
        <v>6.8189733059548248</v>
      </c>
      <c r="V1913" s="39">
        <v>6.8003422313483917</v>
      </c>
      <c r="W1913" s="29" t="s">
        <v>265</v>
      </c>
      <c r="X1913" s="29" t="s">
        <v>11773</v>
      </c>
      <c r="Y1913" s="29">
        <v>45260</v>
      </c>
      <c r="Z1913" s="41" t="s">
        <v>11759</v>
      </c>
      <c r="AA1913" s="42" t="s">
        <v>1349</v>
      </c>
      <c r="AB1913" s="29" t="s">
        <v>258</v>
      </c>
      <c r="AC1913" s="29" t="s">
        <v>258</v>
      </c>
      <c r="AD1913" s="29" t="s">
        <v>265</v>
      </c>
      <c r="AE1913" s="29" t="s">
        <v>1367</v>
      </c>
      <c r="AF1913" s="29" t="s">
        <v>1368</v>
      </c>
      <c r="AG1913" s="183" t="s">
        <v>1369</v>
      </c>
      <c r="AH1913" s="29" t="s">
        <v>1356</v>
      </c>
      <c r="AI1913" s="29" t="s">
        <v>265</v>
      </c>
      <c r="AJ1913" s="29" t="s">
        <v>258</v>
      </c>
      <c r="AK1913" s="29" t="s">
        <v>258</v>
      </c>
      <c r="AL1913" s="29" t="s">
        <v>13327</v>
      </c>
    </row>
    <row r="1914" spans="1:38" x14ac:dyDescent="0.2">
      <c r="A1914" s="35" t="s">
        <v>16</v>
      </c>
      <c r="B1914" s="36">
        <v>6691</v>
      </c>
      <c r="C1914" s="36"/>
      <c r="D1914" s="36" t="s">
        <v>1349</v>
      </c>
      <c r="E1914" s="37" t="s">
        <v>3758</v>
      </c>
      <c r="F1914" s="38" t="s">
        <v>1269</v>
      </c>
      <c r="G1914" s="38" t="s">
        <v>1445</v>
      </c>
      <c r="H1914" s="35" t="s">
        <v>357</v>
      </c>
      <c r="I1914" s="35"/>
      <c r="J1914" s="29" t="s">
        <v>359</v>
      </c>
      <c r="K1914" s="29" t="s">
        <v>3759</v>
      </c>
      <c r="L1914" s="29" t="s">
        <v>2348</v>
      </c>
      <c r="M1914" s="39">
        <v>43.880047314135759</v>
      </c>
      <c r="N1914" s="39">
        <v>69.198926762491453</v>
      </c>
      <c r="O1914" s="29">
        <v>44197</v>
      </c>
      <c r="P1914" s="29">
        <v>44773</v>
      </c>
      <c r="Q1914" s="40">
        <v>1.5770021000000001</v>
      </c>
      <c r="R1914" s="39">
        <v>43.774017796030115</v>
      </c>
      <c r="S1914" s="39">
        <v>25.424908966461331</v>
      </c>
      <c r="T1914" s="39">
        <v>0</v>
      </c>
      <c r="U1914" s="39">
        <v>0</v>
      </c>
      <c r="V1914" s="39">
        <v>0</v>
      </c>
      <c r="W1914" s="29" t="s">
        <v>1357</v>
      </c>
      <c r="X1914" s="29" t="s">
        <v>258</v>
      </c>
      <c r="Y1914" s="29" t="s">
        <v>1349</v>
      </c>
      <c r="Z1914" s="41" t="s">
        <v>1349</v>
      </c>
      <c r="AA1914" s="42" t="s">
        <v>1349</v>
      </c>
      <c r="AB1914" s="29" t="s">
        <v>258</v>
      </c>
      <c r="AC1914" s="29" t="s">
        <v>258</v>
      </c>
      <c r="AD1914" s="29" t="s">
        <v>265</v>
      </c>
      <c r="AE1914" s="29" t="s">
        <v>1367</v>
      </c>
      <c r="AF1914" s="29" t="s">
        <v>1378</v>
      </c>
      <c r="AG1914" s="183" t="s">
        <v>1379</v>
      </c>
      <c r="AH1914" s="29" t="s">
        <v>1413</v>
      </c>
      <c r="AI1914" s="29" t="s">
        <v>1357</v>
      </c>
      <c r="AJ1914" s="29" t="s">
        <v>258</v>
      </c>
      <c r="AK1914" s="29" t="s">
        <v>258</v>
      </c>
      <c r="AL1914" s="29" t="s">
        <v>13326</v>
      </c>
    </row>
    <row r="1915" spans="1:38" x14ac:dyDescent="0.2">
      <c r="A1915" s="35" t="s">
        <v>16</v>
      </c>
      <c r="B1915" s="36">
        <v>6700</v>
      </c>
      <c r="C1915" s="36"/>
      <c r="D1915" s="36" t="s">
        <v>1349</v>
      </c>
      <c r="E1915" s="37" t="s">
        <v>3760</v>
      </c>
      <c r="F1915" s="38" t="s">
        <v>1269</v>
      </c>
      <c r="G1915" s="38" t="s">
        <v>1273</v>
      </c>
      <c r="H1915" s="35" t="s">
        <v>1393</v>
      </c>
      <c r="I1915" s="35"/>
      <c r="J1915" s="29" t="s">
        <v>1371</v>
      </c>
      <c r="K1915" s="29" t="s">
        <v>1371</v>
      </c>
      <c r="L1915" s="29" t="s">
        <v>1366</v>
      </c>
      <c r="M1915" s="39">
        <v>11.914237817003828</v>
      </c>
      <c r="N1915" s="39">
        <v>18.266866529774127</v>
      </c>
      <c r="O1915" s="29">
        <v>44197</v>
      </c>
      <c r="P1915" s="29">
        <v>44757</v>
      </c>
      <c r="Q1915" s="40">
        <v>1.5331964</v>
      </c>
      <c r="R1915" s="39">
        <v>11.884859685147161</v>
      </c>
      <c r="S1915" s="39">
        <v>6.382006844626968</v>
      </c>
      <c r="T1915" s="39">
        <v>0</v>
      </c>
      <c r="U1915" s="39">
        <v>0</v>
      </c>
      <c r="V1915" s="39">
        <v>0</v>
      </c>
      <c r="W1915" s="29" t="s">
        <v>1357</v>
      </c>
      <c r="X1915" s="29" t="s">
        <v>258</v>
      </c>
      <c r="Y1915" s="29" t="s">
        <v>1349</v>
      </c>
      <c r="Z1915" s="41" t="s">
        <v>1349</v>
      </c>
      <c r="AA1915" s="42" t="s">
        <v>1349</v>
      </c>
      <c r="AB1915" s="29" t="s">
        <v>258</v>
      </c>
      <c r="AC1915" s="29" t="s">
        <v>258</v>
      </c>
      <c r="AD1915" s="29" t="s">
        <v>265</v>
      </c>
      <c r="AE1915" s="29" t="s">
        <v>1367</v>
      </c>
      <c r="AF1915" s="29" t="s">
        <v>1368</v>
      </c>
      <c r="AG1915" s="183" t="s">
        <v>1369</v>
      </c>
      <c r="AH1915" s="29" t="s">
        <v>1413</v>
      </c>
      <c r="AI1915" s="29" t="s">
        <v>1357</v>
      </c>
      <c r="AJ1915" s="29" t="s">
        <v>258</v>
      </c>
      <c r="AK1915" s="29" t="s">
        <v>258</v>
      </c>
      <c r="AL1915" s="29" t="s">
        <v>13326</v>
      </c>
    </row>
    <row r="1916" spans="1:38" x14ac:dyDescent="0.2">
      <c r="A1916" s="35" t="s">
        <v>16</v>
      </c>
      <c r="B1916" s="36">
        <v>6701</v>
      </c>
      <c r="C1916" s="36"/>
      <c r="D1916" s="36" t="s">
        <v>1349</v>
      </c>
      <c r="E1916" s="37" t="s">
        <v>3761</v>
      </c>
      <c r="F1916" s="38" t="s">
        <v>1269</v>
      </c>
      <c r="G1916" s="38" t="s">
        <v>1271</v>
      </c>
      <c r="H1916" s="35" t="s">
        <v>1440</v>
      </c>
      <c r="I1916" s="35"/>
      <c r="J1916" s="29" t="s">
        <v>322</v>
      </c>
      <c r="K1916" s="29" t="s">
        <v>336</v>
      </c>
      <c r="L1916" s="29" t="s">
        <v>2384</v>
      </c>
      <c r="M1916" s="39">
        <v>30.847256883911019</v>
      </c>
      <c r="N1916" s="39">
        <v>61.567830253251195</v>
      </c>
      <c r="O1916" s="29">
        <v>44197</v>
      </c>
      <c r="P1916" s="29">
        <v>44926</v>
      </c>
      <c r="Q1916" s="40">
        <v>1.9958932</v>
      </c>
      <c r="R1916" s="39">
        <v>30.783915126625597</v>
      </c>
      <c r="S1916" s="39">
        <v>30.783915126625597</v>
      </c>
      <c r="T1916" s="39">
        <v>0</v>
      </c>
      <c r="U1916" s="39">
        <v>0</v>
      </c>
      <c r="V1916" s="39">
        <v>0</v>
      </c>
      <c r="W1916" s="29" t="s">
        <v>1357</v>
      </c>
      <c r="X1916" s="29" t="s">
        <v>258</v>
      </c>
      <c r="Y1916" s="29" t="s">
        <v>1349</v>
      </c>
      <c r="Z1916" s="41" t="s">
        <v>1349</v>
      </c>
      <c r="AA1916" s="42" t="s">
        <v>1349</v>
      </c>
      <c r="AB1916" s="29" t="s">
        <v>258</v>
      </c>
      <c r="AC1916" s="29" t="s">
        <v>258</v>
      </c>
      <c r="AD1916" s="29" t="s">
        <v>265</v>
      </c>
      <c r="AE1916" s="29" t="s">
        <v>1367</v>
      </c>
      <c r="AF1916" s="29" t="s">
        <v>1378</v>
      </c>
      <c r="AG1916" s="183" t="s">
        <v>1379</v>
      </c>
      <c r="AH1916" s="29" t="s">
        <v>1413</v>
      </c>
      <c r="AI1916" s="29" t="s">
        <v>1357</v>
      </c>
      <c r="AJ1916" s="29" t="s">
        <v>258</v>
      </c>
      <c r="AK1916" s="29" t="s">
        <v>258</v>
      </c>
      <c r="AL1916" s="29" t="s">
        <v>13326</v>
      </c>
    </row>
    <row r="1917" spans="1:38" x14ac:dyDescent="0.2">
      <c r="A1917" s="35" t="s">
        <v>16</v>
      </c>
      <c r="B1917" s="36">
        <v>6702</v>
      </c>
      <c r="C1917" s="36"/>
      <c r="D1917" s="36" t="s">
        <v>1349</v>
      </c>
      <c r="E1917" s="37" t="s">
        <v>3762</v>
      </c>
      <c r="F1917" s="38" t="s">
        <v>1269</v>
      </c>
      <c r="G1917" s="38" t="s">
        <v>1273</v>
      </c>
      <c r="H1917" s="35" t="s">
        <v>1393</v>
      </c>
      <c r="I1917" s="35"/>
      <c r="J1917" s="29" t="s">
        <v>1371</v>
      </c>
      <c r="K1917" s="29" t="s">
        <v>1371</v>
      </c>
      <c r="L1917" s="29" t="s">
        <v>1384</v>
      </c>
      <c r="M1917" s="39">
        <v>254.90803203968292</v>
      </c>
      <c r="N1917" s="39">
        <v>466.19729774127308</v>
      </c>
      <c r="O1917" s="29">
        <v>44197</v>
      </c>
      <c r="P1917" s="29">
        <v>44865</v>
      </c>
      <c r="Q1917" s="40">
        <v>1.8288842999999999</v>
      </c>
      <c r="R1917" s="39">
        <v>254.35278576317589</v>
      </c>
      <c r="S1917" s="39">
        <v>211.84451197809719</v>
      </c>
      <c r="T1917" s="39">
        <v>0</v>
      </c>
      <c r="U1917" s="39">
        <v>0</v>
      </c>
      <c r="V1917" s="39">
        <v>0</v>
      </c>
      <c r="W1917" s="29" t="s">
        <v>265</v>
      </c>
      <c r="X1917" s="29" t="s">
        <v>11773</v>
      </c>
      <c r="Y1917" s="29">
        <v>45260</v>
      </c>
      <c r="Z1917" s="41" t="s">
        <v>11759</v>
      </c>
      <c r="AA1917" s="42" t="s">
        <v>1349</v>
      </c>
      <c r="AB1917" s="29" t="s">
        <v>258</v>
      </c>
      <c r="AC1917" s="29" t="s">
        <v>258</v>
      </c>
      <c r="AD1917" s="29" t="s">
        <v>265</v>
      </c>
      <c r="AE1917" s="29" t="s">
        <v>1353</v>
      </c>
      <c r="AF1917" s="29" t="s">
        <v>1368</v>
      </c>
      <c r="AG1917" s="183" t="s">
        <v>1369</v>
      </c>
      <c r="AH1917" s="29" t="s">
        <v>1413</v>
      </c>
      <c r="AI1917" s="29" t="s">
        <v>1357</v>
      </c>
      <c r="AJ1917" s="29" t="s">
        <v>258</v>
      </c>
      <c r="AK1917" s="29" t="s">
        <v>258</v>
      </c>
      <c r="AL1917" s="29" t="s">
        <v>13327</v>
      </c>
    </row>
    <row r="1918" spans="1:38" x14ac:dyDescent="0.2">
      <c r="A1918" s="35" t="s">
        <v>16</v>
      </c>
      <c r="B1918" s="36">
        <v>6704</v>
      </c>
      <c r="C1918" s="36"/>
      <c r="D1918" s="36" t="s">
        <v>1349</v>
      </c>
      <c r="E1918" s="37" t="s">
        <v>3763</v>
      </c>
      <c r="F1918" s="38" t="s">
        <v>1269</v>
      </c>
      <c r="G1918" s="38" t="s">
        <v>1271</v>
      </c>
      <c r="H1918" s="35" t="s">
        <v>1440</v>
      </c>
      <c r="I1918" s="35"/>
      <c r="J1918" s="29" t="s">
        <v>322</v>
      </c>
      <c r="K1918" s="29" t="s">
        <v>336</v>
      </c>
      <c r="L1918" s="29" t="s">
        <v>2384</v>
      </c>
      <c r="M1918" s="39">
        <v>21.230977787652268</v>
      </c>
      <c r="N1918" s="39">
        <v>49.350034223134841</v>
      </c>
      <c r="O1918" s="29">
        <v>44197</v>
      </c>
      <c r="P1918" s="29">
        <v>45046</v>
      </c>
      <c r="Q1918" s="40">
        <v>2.3244353000000002</v>
      </c>
      <c r="R1918" s="39">
        <v>21.191485284052018</v>
      </c>
      <c r="S1918" s="39">
        <v>21.191485284052018</v>
      </c>
      <c r="T1918" s="39">
        <v>6.9670636550308007</v>
      </c>
      <c r="U1918" s="39">
        <v>0</v>
      </c>
      <c r="V1918" s="39">
        <v>0</v>
      </c>
      <c r="W1918" s="29" t="s">
        <v>1357</v>
      </c>
      <c r="X1918" s="29" t="s">
        <v>258</v>
      </c>
      <c r="Y1918" s="29" t="s">
        <v>1349</v>
      </c>
      <c r="Z1918" s="41" t="s">
        <v>1349</v>
      </c>
      <c r="AA1918" s="42" t="s">
        <v>1349</v>
      </c>
      <c r="AB1918" s="29" t="s">
        <v>258</v>
      </c>
      <c r="AC1918" s="29" t="s">
        <v>258</v>
      </c>
      <c r="AD1918" s="29" t="s">
        <v>265</v>
      </c>
      <c r="AE1918" s="29" t="s">
        <v>1367</v>
      </c>
      <c r="AF1918" s="29" t="s">
        <v>1378</v>
      </c>
      <c r="AG1918" s="183" t="s">
        <v>1379</v>
      </c>
      <c r="AH1918" s="29" t="s">
        <v>1413</v>
      </c>
      <c r="AI1918" s="29" t="s">
        <v>1357</v>
      </c>
      <c r="AJ1918" s="29" t="s">
        <v>258</v>
      </c>
      <c r="AK1918" s="29" t="s">
        <v>258</v>
      </c>
      <c r="AL1918" s="29" t="s">
        <v>13326</v>
      </c>
    </row>
    <row r="1919" spans="1:38" x14ac:dyDescent="0.2">
      <c r="A1919" s="35" t="s">
        <v>17</v>
      </c>
      <c r="B1919" s="36">
        <v>6707</v>
      </c>
      <c r="C1919" s="36"/>
      <c r="D1919" s="36" t="s">
        <v>1349</v>
      </c>
      <c r="E1919" s="37" t="s">
        <v>3764</v>
      </c>
      <c r="F1919" s="38" t="s">
        <v>1269</v>
      </c>
      <c r="G1919" s="38" t="s">
        <v>1445</v>
      </c>
      <c r="H1919" s="35" t="s">
        <v>788</v>
      </c>
      <c r="I1919" s="35" t="s">
        <v>1349</v>
      </c>
      <c r="J1919" s="29" t="s">
        <v>322</v>
      </c>
      <c r="K1919" s="29" t="s">
        <v>336</v>
      </c>
      <c r="L1919" s="29" t="s">
        <v>1402</v>
      </c>
      <c r="M1919" s="39">
        <v>0</v>
      </c>
      <c r="N1919" s="39"/>
      <c r="O1919" s="29">
        <v>44197</v>
      </c>
      <c r="P1919" s="29">
        <v>46022</v>
      </c>
      <c r="Q1919" s="40">
        <v>4.9965776999999996</v>
      </c>
      <c r="R1919" s="39"/>
      <c r="S1919" s="39"/>
      <c r="T1919" s="39"/>
      <c r="U1919" s="39"/>
      <c r="V1919" s="39"/>
      <c r="W1919" s="29" t="s">
        <v>265</v>
      </c>
      <c r="X1919" s="29" t="s">
        <v>11774</v>
      </c>
      <c r="Y1919" s="29">
        <v>45607</v>
      </c>
      <c r="Z1919" s="41" t="s">
        <v>11761</v>
      </c>
      <c r="AA1919" s="42" t="s">
        <v>13341</v>
      </c>
      <c r="AB1919" s="29" t="s">
        <v>258</v>
      </c>
      <c r="AC1919" s="29" t="s">
        <v>258</v>
      </c>
      <c r="AD1919" s="29" t="s">
        <v>265</v>
      </c>
      <c r="AE1919" s="29" t="s">
        <v>1353</v>
      </c>
      <c r="AF1919" s="29" t="s">
        <v>1361</v>
      </c>
      <c r="AG1919" s="183" t="s">
        <v>1362</v>
      </c>
      <c r="AH1919" s="29" t="s">
        <v>1356</v>
      </c>
      <c r="AI1919" s="29" t="s">
        <v>1357</v>
      </c>
      <c r="AJ1919" s="29" t="s">
        <v>258</v>
      </c>
      <c r="AK1919" s="29" t="s">
        <v>258</v>
      </c>
      <c r="AL1919" s="29" t="s">
        <v>13327</v>
      </c>
    </row>
    <row r="1920" spans="1:38" x14ac:dyDescent="0.2">
      <c r="A1920" s="35" t="s">
        <v>18</v>
      </c>
      <c r="B1920" s="36">
        <v>6707</v>
      </c>
      <c r="C1920" s="36">
        <v>1</v>
      </c>
      <c r="D1920" s="36" t="s">
        <v>3765</v>
      </c>
      <c r="E1920" s="37" t="s">
        <v>3766</v>
      </c>
      <c r="F1920" s="38" t="s">
        <v>1269</v>
      </c>
      <c r="G1920" s="38" t="s">
        <v>1445</v>
      </c>
      <c r="H1920" s="35" t="s">
        <v>788</v>
      </c>
      <c r="I1920" s="35"/>
      <c r="J1920" s="29" t="s">
        <v>322</v>
      </c>
      <c r="K1920" s="29" t="s">
        <v>336</v>
      </c>
      <c r="L1920" s="29" t="s">
        <v>1402</v>
      </c>
      <c r="M1920" s="39">
        <v>469.71515993580903</v>
      </c>
      <c r="N1920" s="39">
        <v>1131.6888213552361</v>
      </c>
      <c r="O1920" s="29">
        <v>44197</v>
      </c>
      <c r="P1920" s="29">
        <v>45077</v>
      </c>
      <c r="Q1920" s="40">
        <v>2.4093087</v>
      </c>
      <c r="R1920" s="39">
        <v>468.86086242299797</v>
      </c>
      <c r="S1920" s="39">
        <v>468.86086242299797</v>
      </c>
      <c r="T1920" s="39">
        <v>193.96709650924024</v>
      </c>
      <c r="U1920" s="39">
        <v>0</v>
      </c>
      <c r="V1920" s="39">
        <v>0</v>
      </c>
      <c r="W1920" s="29" t="s">
        <v>265</v>
      </c>
      <c r="X1920" s="29" t="s">
        <v>11774</v>
      </c>
      <c r="Y1920" s="29">
        <v>45607</v>
      </c>
      <c r="Z1920" s="41" t="s">
        <v>11761</v>
      </c>
      <c r="AA1920" s="42" t="s">
        <v>1349</v>
      </c>
      <c r="AB1920" s="29" t="s">
        <v>258</v>
      </c>
      <c r="AC1920" s="29" t="s">
        <v>258</v>
      </c>
      <c r="AD1920" s="29" t="s">
        <v>265</v>
      </c>
      <c r="AE1920" s="29" t="s">
        <v>1353</v>
      </c>
      <c r="AF1920" s="29" t="s">
        <v>1361</v>
      </c>
      <c r="AG1920" s="183" t="s">
        <v>1362</v>
      </c>
      <c r="AH1920" s="29" t="s">
        <v>1356</v>
      </c>
      <c r="AI1920" s="29" t="s">
        <v>1357</v>
      </c>
      <c r="AJ1920" s="29" t="s">
        <v>258</v>
      </c>
      <c r="AK1920" s="29" t="s">
        <v>258</v>
      </c>
      <c r="AL1920" s="29" t="s">
        <v>13327</v>
      </c>
    </row>
    <row r="1921" spans="1:38" x14ac:dyDescent="0.2">
      <c r="A1921" s="35" t="s">
        <v>18</v>
      </c>
      <c r="B1921" s="36">
        <v>6707</v>
      </c>
      <c r="C1921" s="36">
        <v>2</v>
      </c>
      <c r="D1921" s="36" t="s">
        <v>3767</v>
      </c>
      <c r="E1921" s="37" t="s">
        <v>3768</v>
      </c>
      <c r="F1921" s="38" t="s">
        <v>1269</v>
      </c>
      <c r="G1921" s="38" t="s">
        <v>1445</v>
      </c>
      <c r="H1921" s="35" t="s">
        <v>788</v>
      </c>
      <c r="I1921" s="35"/>
      <c r="J1921" s="29" t="s">
        <v>322</v>
      </c>
      <c r="K1921" s="29" t="s">
        <v>336</v>
      </c>
      <c r="L1921" s="29" t="s">
        <v>1402</v>
      </c>
      <c r="M1921" s="39">
        <v>232.87353142635499</v>
      </c>
      <c r="N1921" s="39">
        <v>1163.5706940451744</v>
      </c>
      <c r="O1921" s="29">
        <v>44197</v>
      </c>
      <c r="P1921" s="29">
        <v>46022</v>
      </c>
      <c r="Q1921" s="40">
        <v>4.9965776999999996</v>
      </c>
      <c r="R1921" s="39">
        <v>232.58669404517454</v>
      </c>
      <c r="S1921" s="39">
        <v>232.58669404517454</v>
      </c>
      <c r="T1921" s="39">
        <v>232.58669404517454</v>
      </c>
      <c r="U1921" s="39">
        <v>233.22391786447639</v>
      </c>
      <c r="V1921" s="39">
        <v>232.58669404517454</v>
      </c>
      <c r="W1921" s="29" t="s">
        <v>265</v>
      </c>
      <c r="X1921" s="29" t="s">
        <v>11774</v>
      </c>
      <c r="Y1921" s="29">
        <v>45607</v>
      </c>
      <c r="Z1921" s="41" t="s">
        <v>11761</v>
      </c>
      <c r="AA1921" s="42" t="s">
        <v>1349</v>
      </c>
      <c r="AB1921" s="29" t="s">
        <v>258</v>
      </c>
      <c r="AC1921" s="29" t="s">
        <v>258</v>
      </c>
      <c r="AD1921" s="29" t="s">
        <v>265</v>
      </c>
      <c r="AE1921" s="29" t="s">
        <v>1353</v>
      </c>
      <c r="AF1921" s="29" t="s">
        <v>1361</v>
      </c>
      <c r="AG1921" s="183" t="s">
        <v>1362</v>
      </c>
      <c r="AH1921" s="29" t="s">
        <v>1356</v>
      </c>
      <c r="AI1921" s="29" t="s">
        <v>1357</v>
      </c>
      <c r="AJ1921" s="29" t="s">
        <v>258</v>
      </c>
      <c r="AK1921" s="29" t="s">
        <v>258</v>
      </c>
      <c r="AL1921" s="29" t="s">
        <v>13327</v>
      </c>
    </row>
    <row r="1922" spans="1:38" x14ac:dyDescent="0.2">
      <c r="A1922" s="35" t="s">
        <v>18</v>
      </c>
      <c r="B1922" s="36">
        <v>6707</v>
      </c>
      <c r="C1922" s="36">
        <v>3</v>
      </c>
      <c r="D1922" s="36" t="s">
        <v>3769</v>
      </c>
      <c r="E1922" s="37" t="s">
        <v>3770</v>
      </c>
      <c r="F1922" s="38" t="s">
        <v>1269</v>
      </c>
      <c r="G1922" s="38" t="s">
        <v>1445</v>
      </c>
      <c r="H1922" s="35" t="s">
        <v>788</v>
      </c>
      <c r="I1922" s="35"/>
      <c r="J1922" s="29" t="s">
        <v>322</v>
      </c>
      <c r="K1922" s="29" t="s">
        <v>336</v>
      </c>
      <c r="L1922" s="29" t="s">
        <v>1402</v>
      </c>
      <c r="M1922" s="39">
        <v>55.227244782468937</v>
      </c>
      <c r="N1922" s="39">
        <v>275.94721971252562</v>
      </c>
      <c r="O1922" s="29">
        <v>44197</v>
      </c>
      <c r="P1922" s="29">
        <v>46022</v>
      </c>
      <c r="Q1922" s="40">
        <v>4.9965776999999996</v>
      </c>
      <c r="R1922" s="39">
        <v>55.159219712525662</v>
      </c>
      <c r="S1922" s="39">
        <v>55.159219712525662</v>
      </c>
      <c r="T1922" s="39">
        <v>55.159219712525662</v>
      </c>
      <c r="U1922" s="39">
        <v>55.310340862422997</v>
      </c>
      <c r="V1922" s="39">
        <v>55.159219712525662</v>
      </c>
      <c r="W1922" s="29" t="s">
        <v>265</v>
      </c>
      <c r="X1922" s="29" t="s">
        <v>11774</v>
      </c>
      <c r="Y1922" s="29">
        <v>45607</v>
      </c>
      <c r="Z1922" s="41" t="s">
        <v>11761</v>
      </c>
      <c r="AA1922" s="42" t="s">
        <v>1349</v>
      </c>
      <c r="AB1922" s="29" t="s">
        <v>258</v>
      </c>
      <c r="AC1922" s="29" t="s">
        <v>258</v>
      </c>
      <c r="AD1922" s="29" t="s">
        <v>265</v>
      </c>
      <c r="AE1922" s="29" t="s">
        <v>1353</v>
      </c>
      <c r="AF1922" s="29" t="s">
        <v>1361</v>
      </c>
      <c r="AG1922" s="183" t="s">
        <v>1362</v>
      </c>
      <c r="AH1922" s="29" t="s">
        <v>1356</v>
      </c>
      <c r="AI1922" s="29" t="s">
        <v>1357</v>
      </c>
      <c r="AJ1922" s="29" t="s">
        <v>258</v>
      </c>
      <c r="AK1922" s="29" t="s">
        <v>258</v>
      </c>
      <c r="AL1922" s="29" t="s">
        <v>13327</v>
      </c>
    </row>
    <row r="1923" spans="1:38" x14ac:dyDescent="0.2">
      <c r="A1923" s="35" t="s">
        <v>16</v>
      </c>
      <c r="B1923" s="36">
        <v>6708</v>
      </c>
      <c r="C1923" s="36"/>
      <c r="D1923" s="36" t="s">
        <v>1349</v>
      </c>
      <c r="E1923" s="37" t="s">
        <v>3771</v>
      </c>
      <c r="F1923" s="38" t="s">
        <v>1269</v>
      </c>
      <c r="G1923" s="38" t="s">
        <v>1273</v>
      </c>
      <c r="H1923" s="35" t="s">
        <v>1393</v>
      </c>
      <c r="I1923" s="35"/>
      <c r="J1923" s="29" t="s">
        <v>255</v>
      </c>
      <c r="K1923" s="29" t="s">
        <v>3772</v>
      </c>
      <c r="L1923" s="29" t="s">
        <v>1955</v>
      </c>
      <c r="M1923" s="39">
        <v>25.556143171143464</v>
      </c>
      <c r="N1923" s="39">
        <v>46.809199178644768</v>
      </c>
      <c r="O1923" s="29">
        <v>44197</v>
      </c>
      <c r="P1923" s="29">
        <v>44866</v>
      </c>
      <c r="Q1923" s="40">
        <v>1.8316222</v>
      </c>
      <c r="R1923" s="39">
        <v>25.500533880903493</v>
      </c>
      <c r="S1923" s="39">
        <v>21.308665297741275</v>
      </c>
      <c r="T1923" s="39">
        <v>0</v>
      </c>
      <c r="U1923" s="39">
        <v>0</v>
      </c>
      <c r="V1923" s="39">
        <v>0</v>
      </c>
      <c r="W1923" s="29" t="s">
        <v>1357</v>
      </c>
      <c r="X1923" s="29" t="s">
        <v>258</v>
      </c>
      <c r="Y1923" s="29" t="s">
        <v>1349</v>
      </c>
      <c r="Z1923" s="41" t="s">
        <v>1349</v>
      </c>
      <c r="AA1923" s="42" t="s">
        <v>1349</v>
      </c>
      <c r="AB1923" s="29" t="s">
        <v>258</v>
      </c>
      <c r="AC1923" s="29" t="s">
        <v>258</v>
      </c>
      <c r="AD1923" s="29" t="s">
        <v>258</v>
      </c>
      <c r="AE1923" s="29" t="s">
        <v>1367</v>
      </c>
      <c r="AF1923" s="29" t="s">
        <v>1956</v>
      </c>
      <c r="AG1923" s="183" t="s">
        <v>1957</v>
      </c>
      <c r="AH1923" s="29" t="s">
        <v>1413</v>
      </c>
      <c r="AI1923" s="29" t="s">
        <v>1357</v>
      </c>
      <c r="AJ1923" s="29" t="s">
        <v>258</v>
      </c>
      <c r="AK1923" s="29" t="s">
        <v>258</v>
      </c>
      <c r="AL1923" s="29" t="s">
        <v>13326</v>
      </c>
    </row>
    <row r="1924" spans="1:38" x14ac:dyDescent="0.2">
      <c r="A1924" s="35" t="s">
        <v>16</v>
      </c>
      <c r="B1924" s="36">
        <v>6711</v>
      </c>
      <c r="C1924" s="36"/>
      <c r="D1924" s="36" t="s">
        <v>1349</v>
      </c>
      <c r="E1924" s="37" t="s">
        <v>3773</v>
      </c>
      <c r="F1924" s="38" t="s">
        <v>1269</v>
      </c>
      <c r="G1924" s="38" t="s">
        <v>1273</v>
      </c>
      <c r="H1924" s="35" t="s">
        <v>1393</v>
      </c>
      <c r="I1924" s="35"/>
      <c r="J1924" s="29" t="s">
        <v>255</v>
      </c>
      <c r="K1924" s="29" t="s">
        <v>3772</v>
      </c>
      <c r="L1924" s="29" t="s">
        <v>1955</v>
      </c>
      <c r="M1924" s="39">
        <v>37.706474983533361</v>
      </c>
      <c r="N1924" s="39">
        <v>65.347564681724833</v>
      </c>
      <c r="O1924" s="29">
        <v>44197</v>
      </c>
      <c r="P1924" s="29">
        <v>44830</v>
      </c>
      <c r="Q1924" s="40">
        <v>1.7330595</v>
      </c>
      <c r="R1924" s="39">
        <v>37.621232032854209</v>
      </c>
      <c r="S1924" s="39">
        <v>27.726332648870635</v>
      </c>
      <c r="T1924" s="39">
        <v>0</v>
      </c>
      <c r="U1924" s="39">
        <v>0</v>
      </c>
      <c r="V1924" s="39">
        <v>0</v>
      </c>
      <c r="W1924" s="29" t="s">
        <v>1357</v>
      </c>
      <c r="X1924" s="29" t="s">
        <v>258</v>
      </c>
      <c r="Y1924" s="29" t="s">
        <v>1349</v>
      </c>
      <c r="Z1924" s="41" t="s">
        <v>1349</v>
      </c>
      <c r="AA1924" s="42" t="s">
        <v>1349</v>
      </c>
      <c r="AB1924" s="29" t="s">
        <v>258</v>
      </c>
      <c r="AC1924" s="29" t="s">
        <v>258</v>
      </c>
      <c r="AD1924" s="29" t="s">
        <v>258</v>
      </c>
      <c r="AE1924" s="29" t="s">
        <v>1367</v>
      </c>
      <c r="AF1924" s="29" t="s">
        <v>1956</v>
      </c>
      <c r="AG1924" s="183" t="s">
        <v>1957</v>
      </c>
      <c r="AH1924" s="29" t="s">
        <v>1413</v>
      </c>
      <c r="AI1924" s="29" t="s">
        <v>1357</v>
      </c>
      <c r="AJ1924" s="29" t="s">
        <v>258</v>
      </c>
      <c r="AK1924" s="29" t="s">
        <v>258</v>
      </c>
      <c r="AL1924" s="29" t="s">
        <v>13326</v>
      </c>
    </row>
    <row r="1925" spans="1:38" x14ac:dyDescent="0.2">
      <c r="A1925" s="35" t="s">
        <v>16</v>
      </c>
      <c r="B1925" s="36">
        <v>6712</v>
      </c>
      <c r="C1925" s="36"/>
      <c r="D1925" s="36" t="s">
        <v>1349</v>
      </c>
      <c r="E1925" s="37" t="s">
        <v>3774</v>
      </c>
      <c r="F1925" s="38" t="s">
        <v>1269</v>
      </c>
      <c r="G1925" s="38" t="s">
        <v>1273</v>
      </c>
      <c r="H1925" s="35" t="s">
        <v>1393</v>
      </c>
      <c r="I1925" s="35"/>
      <c r="J1925" s="29" t="s">
        <v>255</v>
      </c>
      <c r="K1925" s="29" t="s">
        <v>3772</v>
      </c>
      <c r="L1925" s="29" t="s">
        <v>1955</v>
      </c>
      <c r="M1925" s="39">
        <v>36.229072780629934</v>
      </c>
      <c r="N1925" s="39">
        <v>66.35797399041752</v>
      </c>
      <c r="O1925" s="29">
        <v>44197</v>
      </c>
      <c r="P1925" s="29">
        <v>44866</v>
      </c>
      <c r="Q1925" s="40">
        <v>1.8316222</v>
      </c>
      <c r="R1925" s="39">
        <v>36.15023956194387</v>
      </c>
      <c r="S1925" s="39">
        <v>30.207734428473646</v>
      </c>
      <c r="T1925" s="39">
        <v>0</v>
      </c>
      <c r="U1925" s="39">
        <v>0</v>
      </c>
      <c r="V1925" s="39">
        <v>0</v>
      </c>
      <c r="W1925" s="29" t="s">
        <v>1357</v>
      </c>
      <c r="X1925" s="29" t="s">
        <v>258</v>
      </c>
      <c r="Y1925" s="29" t="s">
        <v>1349</v>
      </c>
      <c r="Z1925" s="41" t="s">
        <v>1349</v>
      </c>
      <c r="AA1925" s="42" t="s">
        <v>1349</v>
      </c>
      <c r="AB1925" s="29" t="s">
        <v>258</v>
      </c>
      <c r="AC1925" s="29" t="s">
        <v>258</v>
      </c>
      <c r="AD1925" s="29" t="s">
        <v>258</v>
      </c>
      <c r="AE1925" s="29" t="s">
        <v>1367</v>
      </c>
      <c r="AF1925" s="29" t="s">
        <v>1956</v>
      </c>
      <c r="AG1925" s="183" t="s">
        <v>1957</v>
      </c>
      <c r="AH1925" s="29" t="s">
        <v>1413</v>
      </c>
      <c r="AI1925" s="29" t="s">
        <v>1357</v>
      </c>
      <c r="AJ1925" s="29" t="s">
        <v>258</v>
      </c>
      <c r="AK1925" s="29" t="s">
        <v>258</v>
      </c>
      <c r="AL1925" s="29" t="s">
        <v>13326</v>
      </c>
    </row>
    <row r="1926" spans="1:38" x14ac:dyDescent="0.2">
      <c r="A1926" s="35" t="s">
        <v>16</v>
      </c>
      <c r="B1926" s="36">
        <v>6713</v>
      </c>
      <c r="C1926" s="36"/>
      <c r="D1926" s="36" t="s">
        <v>1349</v>
      </c>
      <c r="E1926" s="37" t="s">
        <v>3775</v>
      </c>
      <c r="F1926" s="38" t="s">
        <v>1269</v>
      </c>
      <c r="G1926" s="38" t="s">
        <v>1273</v>
      </c>
      <c r="H1926" s="35" t="s">
        <v>1393</v>
      </c>
      <c r="I1926" s="35"/>
      <c r="J1926" s="29" t="s">
        <v>255</v>
      </c>
      <c r="K1926" s="29" t="s">
        <v>3772</v>
      </c>
      <c r="L1926" s="29" t="s">
        <v>1955</v>
      </c>
      <c r="M1926" s="39">
        <v>24.601804792427817</v>
      </c>
      <c r="N1926" s="39">
        <v>42.636391512662556</v>
      </c>
      <c r="O1926" s="29">
        <v>44197</v>
      </c>
      <c r="P1926" s="29">
        <v>44830</v>
      </c>
      <c r="Q1926" s="40">
        <v>1.7330595</v>
      </c>
      <c r="R1926" s="39">
        <v>24.546187542778917</v>
      </c>
      <c r="S1926" s="39">
        <v>18.090203969883639</v>
      </c>
      <c r="T1926" s="39">
        <v>0</v>
      </c>
      <c r="U1926" s="39">
        <v>0</v>
      </c>
      <c r="V1926" s="39">
        <v>0</v>
      </c>
      <c r="W1926" s="29" t="s">
        <v>1357</v>
      </c>
      <c r="X1926" s="29" t="s">
        <v>258</v>
      </c>
      <c r="Y1926" s="29" t="s">
        <v>1349</v>
      </c>
      <c r="Z1926" s="41" t="s">
        <v>1349</v>
      </c>
      <c r="AA1926" s="42" t="s">
        <v>1349</v>
      </c>
      <c r="AB1926" s="29" t="s">
        <v>258</v>
      </c>
      <c r="AC1926" s="29" t="s">
        <v>258</v>
      </c>
      <c r="AD1926" s="29" t="s">
        <v>258</v>
      </c>
      <c r="AE1926" s="29" t="s">
        <v>1367</v>
      </c>
      <c r="AF1926" s="29" t="s">
        <v>1956</v>
      </c>
      <c r="AG1926" s="183" t="s">
        <v>1957</v>
      </c>
      <c r="AH1926" s="29" t="s">
        <v>1413</v>
      </c>
      <c r="AI1926" s="29" t="s">
        <v>1357</v>
      </c>
      <c r="AJ1926" s="29" t="s">
        <v>258</v>
      </c>
      <c r="AK1926" s="29" t="s">
        <v>258</v>
      </c>
      <c r="AL1926" s="29" t="s">
        <v>13326</v>
      </c>
    </row>
    <row r="1927" spans="1:38" x14ac:dyDescent="0.2">
      <c r="A1927" s="35" t="s">
        <v>16</v>
      </c>
      <c r="B1927" s="36">
        <v>6714</v>
      </c>
      <c r="C1927" s="36"/>
      <c r="D1927" s="36" t="s">
        <v>1349</v>
      </c>
      <c r="E1927" s="37" t="s">
        <v>3776</v>
      </c>
      <c r="F1927" s="38" t="s">
        <v>1266</v>
      </c>
      <c r="G1927" s="38" t="s">
        <v>1268</v>
      </c>
      <c r="H1927" s="35" t="s">
        <v>310</v>
      </c>
      <c r="I1927" s="35"/>
      <c r="J1927" s="29" t="s">
        <v>484</v>
      </c>
      <c r="K1927" s="29" t="s">
        <v>1365</v>
      </c>
      <c r="L1927" s="29" t="s">
        <v>1384</v>
      </c>
      <c r="M1927" s="39">
        <v>87.005349233456769</v>
      </c>
      <c r="N1927" s="39">
        <v>129.82317864476386</v>
      </c>
      <c r="O1927" s="29">
        <v>44197</v>
      </c>
      <c r="P1927" s="29">
        <v>44742</v>
      </c>
      <c r="Q1927" s="40">
        <v>1.4921287000000001</v>
      </c>
      <c r="R1927" s="39">
        <v>86.786557152635183</v>
      </c>
      <c r="S1927" s="39">
        <v>43.036621492128681</v>
      </c>
      <c r="T1927" s="39">
        <v>0</v>
      </c>
      <c r="U1927" s="39">
        <v>0</v>
      </c>
      <c r="V1927" s="39">
        <v>0</v>
      </c>
      <c r="W1927" s="29" t="s">
        <v>265</v>
      </c>
      <c r="X1927" s="29" t="s">
        <v>11773</v>
      </c>
      <c r="Y1927" s="29">
        <v>45257</v>
      </c>
      <c r="Z1927" s="41" t="s">
        <v>11759</v>
      </c>
      <c r="AA1927" s="42" t="s">
        <v>1349</v>
      </c>
      <c r="AB1927" s="29" t="s">
        <v>258</v>
      </c>
      <c r="AC1927" s="29" t="s">
        <v>258</v>
      </c>
      <c r="AD1927" s="29" t="s">
        <v>265</v>
      </c>
      <c r="AE1927" s="29" t="s">
        <v>1353</v>
      </c>
      <c r="AF1927" s="29" t="s">
        <v>1368</v>
      </c>
      <c r="AG1927" s="183" t="s">
        <v>1369</v>
      </c>
      <c r="AH1927" s="29" t="s">
        <v>1356</v>
      </c>
      <c r="AI1927" s="29" t="s">
        <v>1357</v>
      </c>
      <c r="AJ1927" s="29" t="s">
        <v>258</v>
      </c>
      <c r="AK1927" s="29" t="s">
        <v>258</v>
      </c>
      <c r="AL1927" s="29" t="s">
        <v>13327</v>
      </c>
    </row>
    <row r="1928" spans="1:38" x14ac:dyDescent="0.2">
      <c r="A1928" s="35" t="s">
        <v>16</v>
      </c>
      <c r="B1928" s="36">
        <v>6715</v>
      </c>
      <c r="C1928" s="36"/>
      <c r="D1928" s="36" t="s">
        <v>1349</v>
      </c>
      <c r="E1928" s="37" t="s">
        <v>3777</v>
      </c>
      <c r="F1928" s="38" t="s">
        <v>1266</v>
      </c>
      <c r="G1928" s="38" t="s">
        <v>1268</v>
      </c>
      <c r="H1928" s="35" t="s">
        <v>310</v>
      </c>
      <c r="I1928" s="35"/>
      <c r="J1928" s="29" t="s">
        <v>484</v>
      </c>
      <c r="K1928" s="29" t="s">
        <v>1365</v>
      </c>
      <c r="L1928" s="29" t="s">
        <v>1384</v>
      </c>
      <c r="M1928" s="39">
        <v>87.882387880077872</v>
      </c>
      <c r="N1928" s="39">
        <v>175.40386036960984</v>
      </c>
      <c r="O1928" s="29">
        <v>44197</v>
      </c>
      <c r="P1928" s="29">
        <v>44926</v>
      </c>
      <c r="Q1928" s="40">
        <v>1.9958932</v>
      </c>
      <c r="R1928" s="39">
        <v>87.701930184804922</v>
      </c>
      <c r="S1928" s="39">
        <v>87.701930184804922</v>
      </c>
      <c r="T1928" s="39">
        <v>0</v>
      </c>
      <c r="U1928" s="39">
        <v>0</v>
      </c>
      <c r="V1928" s="39">
        <v>0</v>
      </c>
      <c r="W1928" s="29" t="s">
        <v>265</v>
      </c>
      <c r="X1928" s="29" t="s">
        <v>11773</v>
      </c>
      <c r="Y1928" s="29">
        <v>45222</v>
      </c>
      <c r="Z1928" s="41" t="s">
        <v>11758</v>
      </c>
      <c r="AA1928" s="42" t="s">
        <v>1349</v>
      </c>
      <c r="AB1928" s="29" t="s">
        <v>258</v>
      </c>
      <c r="AC1928" s="29" t="s">
        <v>258</v>
      </c>
      <c r="AD1928" s="29" t="s">
        <v>265</v>
      </c>
      <c r="AE1928" s="29" t="s">
        <v>1353</v>
      </c>
      <c r="AF1928" s="29" t="s">
        <v>1368</v>
      </c>
      <c r="AG1928" s="183" t="s">
        <v>1369</v>
      </c>
      <c r="AH1928" s="29" t="s">
        <v>1356</v>
      </c>
      <c r="AI1928" s="29" t="s">
        <v>1357</v>
      </c>
      <c r="AJ1928" s="29" t="s">
        <v>258</v>
      </c>
      <c r="AK1928" s="29" t="s">
        <v>258</v>
      </c>
      <c r="AL1928" s="29" t="s">
        <v>13327</v>
      </c>
    </row>
    <row r="1929" spans="1:38" x14ac:dyDescent="0.2">
      <c r="A1929" s="35" t="s">
        <v>16</v>
      </c>
      <c r="B1929" s="36">
        <v>6716</v>
      </c>
      <c r="C1929" s="36"/>
      <c r="D1929" s="36" t="s">
        <v>1349</v>
      </c>
      <c r="E1929" s="37" t="s">
        <v>3778</v>
      </c>
      <c r="F1929" s="38" t="s">
        <v>1269</v>
      </c>
      <c r="G1929" s="38" t="s">
        <v>1445</v>
      </c>
      <c r="H1929" s="35" t="s">
        <v>12095</v>
      </c>
      <c r="I1929" s="35"/>
      <c r="J1929" s="29" t="s">
        <v>484</v>
      </c>
      <c r="K1929" s="29" t="s">
        <v>1365</v>
      </c>
      <c r="L1929" s="29" t="s">
        <v>1366</v>
      </c>
      <c r="M1929" s="39">
        <v>32.413661426201102</v>
      </c>
      <c r="N1929" s="39">
        <v>13.311564681724846</v>
      </c>
      <c r="O1929" s="29">
        <v>44197</v>
      </c>
      <c r="P1929" s="29">
        <v>44347</v>
      </c>
      <c r="Q1929" s="40">
        <v>0.41067759999999998</v>
      </c>
      <c r="R1929" s="39">
        <v>13.311564681724846</v>
      </c>
      <c r="S1929" s="39">
        <v>0</v>
      </c>
      <c r="T1929" s="39">
        <v>0</v>
      </c>
      <c r="U1929" s="39">
        <v>0</v>
      </c>
      <c r="V1929" s="39">
        <v>0</v>
      </c>
      <c r="W1929" s="29" t="s">
        <v>1357</v>
      </c>
      <c r="X1929" s="29" t="s">
        <v>258</v>
      </c>
      <c r="Y1929" s="29" t="s">
        <v>1349</v>
      </c>
      <c r="Z1929" s="41" t="s">
        <v>1349</v>
      </c>
      <c r="AA1929" s="42" t="s">
        <v>1349</v>
      </c>
      <c r="AB1929" s="29" t="s">
        <v>258</v>
      </c>
      <c r="AC1929" s="29" t="s">
        <v>258</v>
      </c>
      <c r="AD1929" s="29" t="s">
        <v>265</v>
      </c>
      <c r="AE1929" s="29" t="s">
        <v>1367</v>
      </c>
      <c r="AF1929" s="29" t="s">
        <v>1368</v>
      </c>
      <c r="AG1929" s="183" t="s">
        <v>1369</v>
      </c>
      <c r="AH1929" s="29" t="s">
        <v>1356</v>
      </c>
      <c r="AI1929" s="29" t="s">
        <v>1357</v>
      </c>
      <c r="AJ1929" s="29" t="s">
        <v>258</v>
      </c>
      <c r="AK1929" s="29" t="s">
        <v>258</v>
      </c>
      <c r="AL1929" s="29" t="s">
        <v>13326</v>
      </c>
    </row>
    <row r="1930" spans="1:38" x14ac:dyDescent="0.2">
      <c r="A1930" s="35" t="s">
        <v>16</v>
      </c>
      <c r="B1930" s="36">
        <v>6720</v>
      </c>
      <c r="C1930" s="36"/>
      <c r="D1930" s="36" t="s">
        <v>1349</v>
      </c>
      <c r="E1930" s="37" t="s">
        <v>3779</v>
      </c>
      <c r="F1930" s="38" t="s">
        <v>1269</v>
      </c>
      <c r="G1930" s="38" t="s">
        <v>1273</v>
      </c>
      <c r="H1930" s="35" t="s">
        <v>1393</v>
      </c>
      <c r="I1930" s="35"/>
      <c r="J1930" s="29" t="s">
        <v>1371</v>
      </c>
      <c r="K1930" s="29" t="s">
        <v>1371</v>
      </c>
      <c r="L1930" s="29" t="s">
        <v>1366</v>
      </c>
      <c r="M1930" s="39">
        <v>9.9252225250020309</v>
      </c>
      <c r="N1930" s="39">
        <v>17.69013004791239</v>
      </c>
      <c r="O1930" s="29">
        <v>44197</v>
      </c>
      <c r="P1930" s="29">
        <v>44848</v>
      </c>
      <c r="Q1930" s="40">
        <v>1.7823408999999999</v>
      </c>
      <c r="R1930" s="39">
        <v>9.9032169746748799</v>
      </c>
      <c r="S1930" s="39">
        <v>7.7869130732375078</v>
      </c>
      <c r="T1930" s="39">
        <v>0</v>
      </c>
      <c r="U1930" s="39">
        <v>0</v>
      </c>
      <c r="V1930" s="39">
        <v>0</v>
      </c>
      <c r="W1930" s="29" t="s">
        <v>265</v>
      </c>
      <c r="X1930" s="29" t="s">
        <v>11773</v>
      </c>
      <c r="Y1930" s="29">
        <v>45259</v>
      </c>
      <c r="Z1930" s="41" t="s">
        <v>11759</v>
      </c>
      <c r="AA1930" s="42" t="s">
        <v>1349</v>
      </c>
      <c r="AB1930" s="29" t="s">
        <v>258</v>
      </c>
      <c r="AC1930" s="29" t="s">
        <v>258</v>
      </c>
      <c r="AD1930" s="29" t="s">
        <v>265</v>
      </c>
      <c r="AE1930" s="29" t="s">
        <v>1367</v>
      </c>
      <c r="AF1930" s="29" t="s">
        <v>1368</v>
      </c>
      <c r="AG1930" s="183" t="s">
        <v>1369</v>
      </c>
      <c r="AH1930" s="29" t="s">
        <v>1413</v>
      </c>
      <c r="AI1930" s="29" t="s">
        <v>1357</v>
      </c>
      <c r="AJ1930" s="29" t="s">
        <v>258</v>
      </c>
      <c r="AK1930" s="29" t="s">
        <v>258</v>
      </c>
      <c r="AL1930" s="29" t="s">
        <v>13327</v>
      </c>
    </row>
    <row r="1931" spans="1:38" x14ac:dyDescent="0.2">
      <c r="A1931" s="35" t="s">
        <v>16</v>
      </c>
      <c r="B1931" s="36">
        <v>6723</v>
      </c>
      <c r="C1931" s="36"/>
      <c r="D1931" s="36" t="s">
        <v>1349</v>
      </c>
      <c r="E1931" s="37" t="s">
        <v>3780</v>
      </c>
      <c r="F1931" s="38" t="s">
        <v>1266</v>
      </c>
      <c r="G1931" s="38" t="s">
        <v>1268</v>
      </c>
      <c r="H1931" s="35" t="s">
        <v>310</v>
      </c>
      <c r="I1931" s="35"/>
      <c r="J1931" s="29" t="s">
        <v>484</v>
      </c>
      <c r="K1931" s="29" t="s">
        <v>1365</v>
      </c>
      <c r="L1931" s="29" t="s">
        <v>1384</v>
      </c>
      <c r="M1931" s="39">
        <v>71.349676059433449</v>
      </c>
      <c r="N1931" s="39">
        <v>106.46289938398355</v>
      </c>
      <c r="O1931" s="29">
        <v>44197</v>
      </c>
      <c r="P1931" s="29">
        <v>44742</v>
      </c>
      <c r="Q1931" s="40">
        <v>1.4921287000000001</v>
      </c>
      <c r="R1931" s="39">
        <v>71.170253251197806</v>
      </c>
      <c r="S1931" s="39">
        <v>35.292646132785762</v>
      </c>
      <c r="T1931" s="39">
        <v>0</v>
      </c>
      <c r="U1931" s="39">
        <v>0</v>
      </c>
      <c r="V1931" s="39">
        <v>0</v>
      </c>
      <c r="W1931" s="29" t="s">
        <v>265</v>
      </c>
      <c r="X1931" s="29" t="s">
        <v>11773</v>
      </c>
      <c r="Y1931" s="29">
        <v>45257</v>
      </c>
      <c r="Z1931" s="41" t="s">
        <v>11759</v>
      </c>
      <c r="AA1931" s="42" t="s">
        <v>1349</v>
      </c>
      <c r="AB1931" s="29" t="s">
        <v>258</v>
      </c>
      <c r="AC1931" s="29" t="s">
        <v>258</v>
      </c>
      <c r="AD1931" s="29" t="s">
        <v>265</v>
      </c>
      <c r="AE1931" s="29" t="s">
        <v>1353</v>
      </c>
      <c r="AF1931" s="29" t="s">
        <v>1368</v>
      </c>
      <c r="AG1931" s="183" t="s">
        <v>1369</v>
      </c>
      <c r="AH1931" s="29" t="s">
        <v>1356</v>
      </c>
      <c r="AI1931" s="29" t="s">
        <v>1357</v>
      </c>
      <c r="AJ1931" s="29" t="s">
        <v>258</v>
      </c>
      <c r="AK1931" s="29" t="s">
        <v>258</v>
      </c>
      <c r="AL1931" s="29" t="s">
        <v>13327</v>
      </c>
    </row>
    <row r="1932" spans="1:38" x14ac:dyDescent="0.2">
      <c r="A1932" s="35" t="s">
        <v>16</v>
      </c>
      <c r="B1932" s="36">
        <v>6725</v>
      </c>
      <c r="C1932" s="36"/>
      <c r="D1932" s="36" t="s">
        <v>1349</v>
      </c>
      <c r="E1932" s="37" t="s">
        <v>3781</v>
      </c>
      <c r="F1932" s="38" t="s">
        <v>1269</v>
      </c>
      <c r="G1932" s="38" t="s">
        <v>1445</v>
      </c>
      <c r="H1932" s="35" t="s">
        <v>357</v>
      </c>
      <c r="I1932" s="35"/>
      <c r="J1932" s="29" t="s">
        <v>274</v>
      </c>
      <c r="K1932" s="29" t="s">
        <v>294</v>
      </c>
      <c r="L1932" s="29" t="s">
        <v>1679</v>
      </c>
      <c r="M1932" s="39">
        <v>52.18228056097206</v>
      </c>
      <c r="N1932" s="39">
        <v>130.00924024640659</v>
      </c>
      <c r="O1932" s="29">
        <v>44197</v>
      </c>
      <c r="P1932" s="29">
        <v>45107</v>
      </c>
      <c r="Q1932" s="40">
        <v>2.4914442000000001</v>
      </c>
      <c r="R1932" s="39">
        <v>52.089322381930188</v>
      </c>
      <c r="S1932" s="39">
        <v>52.089322381930188</v>
      </c>
      <c r="T1932" s="39">
        <v>25.830595482546201</v>
      </c>
      <c r="U1932" s="39">
        <v>0</v>
      </c>
      <c r="V1932" s="39">
        <v>0</v>
      </c>
      <c r="W1932" s="29" t="s">
        <v>1357</v>
      </c>
      <c r="X1932" s="29" t="s">
        <v>258</v>
      </c>
      <c r="Y1932" s="29" t="s">
        <v>1349</v>
      </c>
      <c r="Z1932" s="41" t="s">
        <v>1349</v>
      </c>
      <c r="AA1932" s="42" t="s">
        <v>1349</v>
      </c>
      <c r="AB1932" s="29" t="s">
        <v>258</v>
      </c>
      <c r="AC1932" s="29" t="s">
        <v>258</v>
      </c>
      <c r="AD1932" s="29" t="s">
        <v>258</v>
      </c>
      <c r="AE1932" s="29" t="s">
        <v>1367</v>
      </c>
      <c r="AF1932" s="29" t="s">
        <v>1361</v>
      </c>
      <c r="AG1932" s="183" t="s">
        <v>1362</v>
      </c>
      <c r="AH1932" s="29" t="s">
        <v>1413</v>
      </c>
      <c r="AI1932" s="29" t="s">
        <v>1357</v>
      </c>
      <c r="AJ1932" s="29" t="s">
        <v>258</v>
      </c>
      <c r="AK1932" s="29" t="s">
        <v>258</v>
      </c>
      <c r="AL1932" s="29" t="s">
        <v>13326</v>
      </c>
    </row>
    <row r="1933" spans="1:38" x14ac:dyDescent="0.2">
      <c r="A1933" s="35" t="s">
        <v>16</v>
      </c>
      <c r="B1933" s="36">
        <v>6726</v>
      </c>
      <c r="C1933" s="36"/>
      <c r="D1933" s="36" t="s">
        <v>1349</v>
      </c>
      <c r="E1933" s="37" t="s">
        <v>3782</v>
      </c>
      <c r="F1933" s="38" t="s">
        <v>1269</v>
      </c>
      <c r="G1933" s="38" t="s">
        <v>1271</v>
      </c>
      <c r="H1933" s="35" t="s">
        <v>1440</v>
      </c>
      <c r="I1933" s="35"/>
      <c r="J1933" s="29" t="s">
        <v>484</v>
      </c>
      <c r="K1933" s="29" t="s">
        <v>1551</v>
      </c>
      <c r="L1933" s="29" t="s">
        <v>1384</v>
      </c>
      <c r="M1933" s="39">
        <v>733.71115765514435</v>
      </c>
      <c r="N1933" s="39">
        <v>731.20017796030118</v>
      </c>
      <c r="O1933" s="29">
        <v>44197</v>
      </c>
      <c r="P1933" s="29">
        <v>44561</v>
      </c>
      <c r="Q1933" s="40">
        <v>0.99657770000000001</v>
      </c>
      <c r="R1933" s="39">
        <v>731.20017796030118</v>
      </c>
      <c r="S1933" s="39">
        <v>0</v>
      </c>
      <c r="T1933" s="39">
        <v>0</v>
      </c>
      <c r="U1933" s="39">
        <v>0</v>
      </c>
      <c r="V1933" s="39">
        <v>0</v>
      </c>
      <c r="W1933" s="29" t="s">
        <v>265</v>
      </c>
      <c r="X1933" s="29" t="s">
        <v>11773</v>
      </c>
      <c r="Y1933" s="29">
        <v>45286</v>
      </c>
      <c r="Z1933" s="41" t="s">
        <v>11760</v>
      </c>
      <c r="AA1933" s="42" t="s">
        <v>1349</v>
      </c>
      <c r="AB1933" s="29" t="s">
        <v>258</v>
      </c>
      <c r="AC1933" s="29" t="s">
        <v>258</v>
      </c>
      <c r="AD1933" s="29" t="s">
        <v>265</v>
      </c>
      <c r="AE1933" s="29" t="s">
        <v>1353</v>
      </c>
      <c r="AF1933" s="29" t="s">
        <v>1368</v>
      </c>
      <c r="AG1933" s="183" t="s">
        <v>1369</v>
      </c>
      <c r="AH1933" s="29" t="s">
        <v>1356</v>
      </c>
      <c r="AI1933" s="29" t="s">
        <v>1357</v>
      </c>
      <c r="AJ1933" s="29" t="s">
        <v>258</v>
      </c>
      <c r="AK1933" s="29" t="s">
        <v>258</v>
      </c>
      <c r="AL1933" s="29" t="s">
        <v>13327</v>
      </c>
    </row>
    <row r="1934" spans="1:38" x14ac:dyDescent="0.2">
      <c r="A1934" s="35" t="s">
        <v>16</v>
      </c>
      <c r="B1934" s="36">
        <v>6728</v>
      </c>
      <c r="C1934" s="36"/>
      <c r="D1934" s="36" t="s">
        <v>1349</v>
      </c>
      <c r="E1934" s="37" t="s">
        <v>3783</v>
      </c>
      <c r="F1934" s="38" t="s">
        <v>1269</v>
      </c>
      <c r="G1934" s="38" t="s">
        <v>1445</v>
      </c>
      <c r="H1934" s="35" t="s">
        <v>357</v>
      </c>
      <c r="I1934" s="35"/>
      <c r="J1934" s="29" t="s">
        <v>274</v>
      </c>
      <c r="K1934" s="29" t="s">
        <v>294</v>
      </c>
      <c r="L1934" s="29" t="s">
        <v>1679</v>
      </c>
      <c r="M1934" s="39">
        <v>52.840978248466342</v>
      </c>
      <c r="N1934" s="39">
        <v>127.31022861054072</v>
      </c>
      <c r="O1934" s="29">
        <v>44197</v>
      </c>
      <c r="P1934" s="29">
        <v>45077</v>
      </c>
      <c r="Q1934" s="40">
        <v>2.4093087</v>
      </c>
      <c r="R1934" s="39">
        <v>52.744873374401095</v>
      </c>
      <c r="S1934" s="39">
        <v>52.744873374401095</v>
      </c>
      <c r="T1934" s="39">
        <v>21.820481861738536</v>
      </c>
      <c r="U1934" s="39">
        <v>0</v>
      </c>
      <c r="V1934" s="39">
        <v>0</v>
      </c>
      <c r="W1934" s="29" t="s">
        <v>1357</v>
      </c>
      <c r="X1934" s="29" t="s">
        <v>258</v>
      </c>
      <c r="Y1934" s="29" t="s">
        <v>1349</v>
      </c>
      <c r="Z1934" s="41" t="s">
        <v>1349</v>
      </c>
      <c r="AA1934" s="42" t="s">
        <v>1349</v>
      </c>
      <c r="AB1934" s="29" t="s">
        <v>258</v>
      </c>
      <c r="AC1934" s="29" t="s">
        <v>258</v>
      </c>
      <c r="AD1934" s="29" t="s">
        <v>258</v>
      </c>
      <c r="AE1934" s="29" t="s">
        <v>1367</v>
      </c>
      <c r="AF1934" s="29" t="s">
        <v>1361</v>
      </c>
      <c r="AG1934" s="183" t="s">
        <v>1362</v>
      </c>
      <c r="AH1934" s="29" t="s">
        <v>1413</v>
      </c>
      <c r="AI1934" s="29" t="s">
        <v>1357</v>
      </c>
      <c r="AJ1934" s="29" t="s">
        <v>258</v>
      </c>
      <c r="AK1934" s="29" t="s">
        <v>258</v>
      </c>
      <c r="AL1934" s="29" t="s">
        <v>13326</v>
      </c>
    </row>
    <row r="1935" spans="1:38" x14ac:dyDescent="0.2">
      <c r="A1935" s="35" t="s">
        <v>16</v>
      </c>
      <c r="B1935" s="36">
        <v>6730</v>
      </c>
      <c r="C1935" s="36"/>
      <c r="D1935" s="36" t="s">
        <v>1349</v>
      </c>
      <c r="E1935" s="37" t="s">
        <v>3784</v>
      </c>
      <c r="F1935" s="38" t="s">
        <v>1269</v>
      </c>
      <c r="G1935" s="38" t="s">
        <v>1273</v>
      </c>
      <c r="H1935" s="35" t="s">
        <v>1471</v>
      </c>
      <c r="I1935" s="35"/>
      <c r="J1935" s="29" t="s">
        <v>1506</v>
      </c>
      <c r="K1935" s="29" t="s">
        <v>1642</v>
      </c>
      <c r="L1935" s="29" t="s">
        <v>2337</v>
      </c>
      <c r="M1935" s="39">
        <v>34.4666636986003</v>
      </c>
      <c r="N1935" s="39">
        <v>65.394655715263525</v>
      </c>
      <c r="O1935" s="29">
        <v>44197</v>
      </c>
      <c r="P1935" s="29">
        <v>44890</v>
      </c>
      <c r="Q1935" s="40">
        <v>1.8973306000000001</v>
      </c>
      <c r="R1935" s="39">
        <v>34.393442847364824</v>
      </c>
      <c r="S1935" s="39">
        <v>31.001212867898701</v>
      </c>
      <c r="T1935" s="39">
        <v>0</v>
      </c>
      <c r="U1935" s="39">
        <v>0</v>
      </c>
      <c r="V1935" s="39">
        <v>0</v>
      </c>
      <c r="W1935" s="29" t="s">
        <v>1357</v>
      </c>
      <c r="X1935" s="29" t="s">
        <v>258</v>
      </c>
      <c r="Y1935" s="29" t="s">
        <v>1349</v>
      </c>
      <c r="Z1935" s="41" t="s">
        <v>1349</v>
      </c>
      <c r="AA1935" s="42" t="s">
        <v>1349</v>
      </c>
      <c r="AB1935" s="29" t="s">
        <v>258</v>
      </c>
      <c r="AC1935" s="29" t="s">
        <v>258</v>
      </c>
      <c r="AD1935" s="29" t="s">
        <v>258</v>
      </c>
      <c r="AE1935" s="29" t="s">
        <v>1367</v>
      </c>
      <c r="AF1935" s="29" t="s">
        <v>1462</v>
      </c>
      <c r="AG1935" s="183" t="s">
        <v>1463</v>
      </c>
      <c r="AH1935" s="29" t="s">
        <v>1413</v>
      </c>
      <c r="AI1935" s="29" t="s">
        <v>1357</v>
      </c>
      <c r="AJ1935" s="29" t="s">
        <v>258</v>
      </c>
      <c r="AK1935" s="29" t="s">
        <v>258</v>
      </c>
      <c r="AL1935" s="29" t="s">
        <v>13326</v>
      </c>
    </row>
    <row r="1936" spans="1:38" x14ac:dyDescent="0.2">
      <c r="A1936" s="35" t="s">
        <v>16</v>
      </c>
      <c r="B1936" s="36">
        <v>6732</v>
      </c>
      <c r="C1936" s="36"/>
      <c r="D1936" s="36" t="s">
        <v>1349</v>
      </c>
      <c r="E1936" s="37" t="s">
        <v>3785</v>
      </c>
      <c r="F1936" s="38" t="s">
        <v>1269</v>
      </c>
      <c r="G1936" s="38" t="s">
        <v>1271</v>
      </c>
      <c r="H1936" s="35" t="s">
        <v>1440</v>
      </c>
      <c r="I1936" s="35"/>
      <c r="J1936" s="29" t="s">
        <v>322</v>
      </c>
      <c r="K1936" s="29" t="s">
        <v>336</v>
      </c>
      <c r="L1936" s="29" t="s">
        <v>2384</v>
      </c>
      <c r="M1936" s="39">
        <v>39.786502532431513</v>
      </c>
      <c r="N1936" s="39">
        <v>79.409609856262833</v>
      </c>
      <c r="O1936" s="29">
        <v>44197</v>
      </c>
      <c r="P1936" s="29">
        <v>44926</v>
      </c>
      <c r="Q1936" s="40">
        <v>1.9958932</v>
      </c>
      <c r="R1936" s="39">
        <v>39.704804928131416</v>
      </c>
      <c r="S1936" s="39">
        <v>39.704804928131416</v>
      </c>
      <c r="T1936" s="39">
        <v>0</v>
      </c>
      <c r="U1936" s="39">
        <v>0</v>
      </c>
      <c r="V1936" s="39">
        <v>0</v>
      </c>
      <c r="W1936" s="29" t="s">
        <v>1357</v>
      </c>
      <c r="X1936" s="29" t="s">
        <v>258</v>
      </c>
      <c r="Y1936" s="29" t="s">
        <v>1349</v>
      </c>
      <c r="Z1936" s="41" t="s">
        <v>1349</v>
      </c>
      <c r="AA1936" s="42" t="s">
        <v>1349</v>
      </c>
      <c r="AB1936" s="29" t="s">
        <v>258</v>
      </c>
      <c r="AC1936" s="29" t="s">
        <v>258</v>
      </c>
      <c r="AD1936" s="29" t="s">
        <v>265</v>
      </c>
      <c r="AE1936" s="29" t="s">
        <v>1367</v>
      </c>
      <c r="AF1936" s="29" t="s">
        <v>1378</v>
      </c>
      <c r="AG1936" s="183" t="s">
        <v>1379</v>
      </c>
      <c r="AH1936" s="29" t="s">
        <v>1413</v>
      </c>
      <c r="AI1936" s="29" t="s">
        <v>1357</v>
      </c>
      <c r="AJ1936" s="29" t="s">
        <v>258</v>
      </c>
      <c r="AK1936" s="29" t="s">
        <v>258</v>
      </c>
      <c r="AL1936" s="29" t="s">
        <v>13326</v>
      </c>
    </row>
    <row r="1937" spans="1:38" x14ac:dyDescent="0.2">
      <c r="A1937" s="35" t="s">
        <v>16</v>
      </c>
      <c r="B1937" s="36">
        <v>6737</v>
      </c>
      <c r="C1937" s="36"/>
      <c r="D1937" s="36" t="s">
        <v>1349</v>
      </c>
      <c r="E1937" s="37" t="s">
        <v>3786</v>
      </c>
      <c r="F1937" s="38" t="s">
        <v>1269</v>
      </c>
      <c r="G1937" s="38" t="s">
        <v>1445</v>
      </c>
      <c r="H1937" s="35" t="s">
        <v>357</v>
      </c>
      <c r="I1937" s="35"/>
      <c r="J1937" s="29" t="s">
        <v>274</v>
      </c>
      <c r="K1937" s="29" t="s">
        <v>294</v>
      </c>
      <c r="L1937" s="29" t="s">
        <v>1679</v>
      </c>
      <c r="M1937" s="39">
        <v>43.925216770719828</v>
      </c>
      <c r="N1937" s="39">
        <v>109.43722655715266</v>
      </c>
      <c r="O1937" s="29">
        <v>44197</v>
      </c>
      <c r="P1937" s="29">
        <v>45107</v>
      </c>
      <c r="Q1937" s="40">
        <v>2.4914442000000001</v>
      </c>
      <c r="R1937" s="39">
        <v>43.846967830253256</v>
      </c>
      <c r="S1937" s="39">
        <v>43.846967830253256</v>
      </c>
      <c r="T1937" s="39">
        <v>21.743290896646133</v>
      </c>
      <c r="U1937" s="39">
        <v>0</v>
      </c>
      <c r="V1937" s="39">
        <v>0</v>
      </c>
      <c r="W1937" s="29" t="s">
        <v>1357</v>
      </c>
      <c r="X1937" s="29" t="s">
        <v>258</v>
      </c>
      <c r="Y1937" s="29" t="s">
        <v>1349</v>
      </c>
      <c r="Z1937" s="41" t="s">
        <v>1349</v>
      </c>
      <c r="AA1937" s="42" t="s">
        <v>1349</v>
      </c>
      <c r="AB1937" s="29" t="s">
        <v>258</v>
      </c>
      <c r="AC1937" s="29" t="s">
        <v>258</v>
      </c>
      <c r="AD1937" s="29" t="s">
        <v>258</v>
      </c>
      <c r="AE1937" s="29" t="s">
        <v>1367</v>
      </c>
      <c r="AF1937" s="29" t="s">
        <v>1361</v>
      </c>
      <c r="AG1937" s="183" t="s">
        <v>1362</v>
      </c>
      <c r="AH1937" s="29" t="s">
        <v>1413</v>
      </c>
      <c r="AI1937" s="29" t="s">
        <v>1357</v>
      </c>
      <c r="AJ1937" s="29" t="s">
        <v>258</v>
      </c>
      <c r="AK1937" s="29" t="s">
        <v>258</v>
      </c>
      <c r="AL1937" s="29" t="s">
        <v>13326</v>
      </c>
    </row>
    <row r="1938" spans="1:38" x14ac:dyDescent="0.2">
      <c r="A1938" s="35" t="s">
        <v>16</v>
      </c>
      <c r="B1938" s="36">
        <v>6740</v>
      </c>
      <c r="C1938" s="36"/>
      <c r="D1938" s="36" t="s">
        <v>1349</v>
      </c>
      <c r="E1938" s="37" t="s">
        <v>3787</v>
      </c>
      <c r="F1938" s="38" t="s">
        <v>1269</v>
      </c>
      <c r="G1938" s="38" t="s">
        <v>1271</v>
      </c>
      <c r="H1938" s="35" t="s">
        <v>1440</v>
      </c>
      <c r="I1938" s="35"/>
      <c r="J1938" s="29" t="s">
        <v>1371</v>
      </c>
      <c r="K1938" s="29" t="s">
        <v>1371</v>
      </c>
      <c r="L1938" s="29" t="s">
        <v>1384</v>
      </c>
      <c r="M1938" s="39">
        <v>102.9283679414125</v>
      </c>
      <c r="N1938" s="39">
        <v>514.28958795345659</v>
      </c>
      <c r="O1938" s="29">
        <v>44197</v>
      </c>
      <c r="P1938" s="29">
        <v>46022</v>
      </c>
      <c r="Q1938" s="40">
        <v>4.9965776999999996</v>
      </c>
      <c r="R1938" s="39">
        <v>102.80158795345653</v>
      </c>
      <c r="S1938" s="39">
        <v>102.80158795345653</v>
      </c>
      <c r="T1938" s="39">
        <v>102.80158795345653</v>
      </c>
      <c r="U1938" s="39">
        <v>103.08323613963039</v>
      </c>
      <c r="V1938" s="39">
        <v>102.80158795345653</v>
      </c>
      <c r="W1938" s="29" t="s">
        <v>265</v>
      </c>
      <c r="X1938" s="29" t="s">
        <v>11773</v>
      </c>
      <c r="Y1938" s="29">
        <v>45265</v>
      </c>
      <c r="Z1938" s="41" t="s">
        <v>11760</v>
      </c>
      <c r="AA1938" s="42" t="s">
        <v>1349</v>
      </c>
      <c r="AB1938" s="29" t="s">
        <v>258</v>
      </c>
      <c r="AC1938" s="29" t="s">
        <v>258</v>
      </c>
      <c r="AD1938" s="29" t="s">
        <v>265</v>
      </c>
      <c r="AE1938" s="29" t="s">
        <v>1353</v>
      </c>
      <c r="AF1938" s="29" t="s">
        <v>1368</v>
      </c>
      <c r="AG1938" s="183" t="s">
        <v>1369</v>
      </c>
      <c r="AH1938" s="29" t="s">
        <v>1356</v>
      </c>
      <c r="AI1938" s="29" t="s">
        <v>1357</v>
      </c>
      <c r="AJ1938" s="29" t="s">
        <v>258</v>
      </c>
      <c r="AK1938" s="29" t="s">
        <v>258</v>
      </c>
      <c r="AL1938" s="29" t="s">
        <v>13327</v>
      </c>
    </row>
    <row r="1939" spans="1:38" x14ac:dyDescent="0.2">
      <c r="A1939" s="35" t="s">
        <v>16</v>
      </c>
      <c r="B1939" s="36">
        <v>6743</v>
      </c>
      <c r="C1939" s="36"/>
      <c r="D1939" s="36" t="s">
        <v>1349</v>
      </c>
      <c r="E1939" s="37" t="s">
        <v>3788</v>
      </c>
      <c r="F1939" s="38" t="s">
        <v>1269</v>
      </c>
      <c r="G1939" s="38" t="s">
        <v>1271</v>
      </c>
      <c r="H1939" s="35" t="s">
        <v>1440</v>
      </c>
      <c r="I1939" s="35"/>
      <c r="J1939" s="29" t="s">
        <v>1371</v>
      </c>
      <c r="K1939" s="29" t="s">
        <v>1371</v>
      </c>
      <c r="L1939" s="29" t="s">
        <v>1384</v>
      </c>
      <c r="M1939" s="39">
        <v>77.098222257693848</v>
      </c>
      <c r="N1939" s="39">
        <v>385.22725804243669</v>
      </c>
      <c r="O1939" s="29">
        <v>44197</v>
      </c>
      <c r="P1939" s="29">
        <v>46022</v>
      </c>
      <c r="Q1939" s="40">
        <v>4.9965776999999996</v>
      </c>
      <c r="R1939" s="39">
        <v>77.003258042436684</v>
      </c>
      <c r="S1939" s="39">
        <v>77.003258042436684</v>
      </c>
      <c r="T1939" s="39">
        <v>77.003258042436684</v>
      </c>
      <c r="U1939" s="39">
        <v>77.214225872689937</v>
      </c>
      <c r="V1939" s="39">
        <v>77.003258042436684</v>
      </c>
      <c r="W1939" s="29" t="s">
        <v>1357</v>
      </c>
      <c r="X1939" s="29" t="s">
        <v>258</v>
      </c>
      <c r="Y1939" s="29" t="s">
        <v>1349</v>
      </c>
      <c r="Z1939" s="41" t="s">
        <v>1349</v>
      </c>
      <c r="AA1939" s="42" t="s">
        <v>1349</v>
      </c>
      <c r="AB1939" s="29" t="s">
        <v>258</v>
      </c>
      <c r="AC1939" s="29" t="s">
        <v>258</v>
      </c>
      <c r="AD1939" s="29" t="s">
        <v>265</v>
      </c>
      <c r="AE1939" s="29" t="s">
        <v>1353</v>
      </c>
      <c r="AF1939" s="29" t="s">
        <v>1368</v>
      </c>
      <c r="AG1939" s="183" t="s">
        <v>1369</v>
      </c>
      <c r="AH1939" s="29" t="s">
        <v>1356</v>
      </c>
      <c r="AI1939" s="29" t="s">
        <v>1357</v>
      </c>
      <c r="AJ1939" s="29" t="s">
        <v>258</v>
      </c>
      <c r="AK1939" s="29" t="s">
        <v>258</v>
      </c>
      <c r="AL1939" s="29" t="s">
        <v>13326</v>
      </c>
    </row>
    <row r="1940" spans="1:38" x14ac:dyDescent="0.2">
      <c r="A1940" s="35" t="s">
        <v>16</v>
      </c>
      <c r="B1940" s="36">
        <v>6748</v>
      </c>
      <c r="C1940" s="36"/>
      <c r="D1940" s="36" t="s">
        <v>1349</v>
      </c>
      <c r="E1940" s="37" t="s">
        <v>3789</v>
      </c>
      <c r="F1940" s="38" t="s">
        <v>1269</v>
      </c>
      <c r="G1940" s="38" t="s">
        <v>1271</v>
      </c>
      <c r="H1940" s="35" t="s">
        <v>1440</v>
      </c>
      <c r="I1940" s="35"/>
      <c r="J1940" s="29" t="s">
        <v>1371</v>
      </c>
      <c r="K1940" s="29" t="s">
        <v>1371</v>
      </c>
      <c r="L1940" s="29" t="s">
        <v>1384</v>
      </c>
      <c r="M1940" s="39">
        <v>61.963934079357607</v>
      </c>
      <c r="N1940" s="39">
        <v>309.60761122518824</v>
      </c>
      <c r="O1940" s="29">
        <v>44197</v>
      </c>
      <c r="P1940" s="29">
        <v>46022</v>
      </c>
      <c r="Q1940" s="40">
        <v>4.9965776999999996</v>
      </c>
      <c r="R1940" s="39">
        <v>61.88761122518823</v>
      </c>
      <c r="S1940" s="39">
        <v>61.88761122518823</v>
      </c>
      <c r="T1940" s="39">
        <v>61.88761122518823</v>
      </c>
      <c r="U1940" s="39">
        <v>62.057166324435315</v>
      </c>
      <c r="V1940" s="39">
        <v>61.88761122518823</v>
      </c>
      <c r="W1940" s="29" t="s">
        <v>265</v>
      </c>
      <c r="X1940" s="29" t="s">
        <v>11773</v>
      </c>
      <c r="Y1940" s="29">
        <v>45275</v>
      </c>
      <c r="Z1940" s="41" t="s">
        <v>11760</v>
      </c>
      <c r="AA1940" s="42" t="s">
        <v>1349</v>
      </c>
      <c r="AB1940" s="29" t="s">
        <v>258</v>
      </c>
      <c r="AC1940" s="29" t="s">
        <v>258</v>
      </c>
      <c r="AD1940" s="29" t="s">
        <v>265</v>
      </c>
      <c r="AE1940" s="29" t="s">
        <v>1353</v>
      </c>
      <c r="AF1940" s="29" t="s">
        <v>1368</v>
      </c>
      <c r="AG1940" s="183" t="s">
        <v>1369</v>
      </c>
      <c r="AH1940" s="29" t="s">
        <v>1356</v>
      </c>
      <c r="AI1940" s="29" t="s">
        <v>1357</v>
      </c>
      <c r="AJ1940" s="29" t="s">
        <v>258</v>
      </c>
      <c r="AK1940" s="29" t="s">
        <v>258</v>
      </c>
      <c r="AL1940" s="29" t="s">
        <v>13327</v>
      </c>
    </row>
    <row r="1941" spans="1:38" x14ac:dyDescent="0.2">
      <c r="A1941" s="35" t="s">
        <v>16</v>
      </c>
      <c r="B1941" s="36">
        <v>6750</v>
      </c>
      <c r="C1941" s="36"/>
      <c r="D1941" s="36" t="s">
        <v>1349</v>
      </c>
      <c r="E1941" s="37" t="s">
        <v>3790</v>
      </c>
      <c r="F1941" s="38" t="s">
        <v>1269</v>
      </c>
      <c r="G1941" s="38" t="s">
        <v>1271</v>
      </c>
      <c r="H1941" s="35" t="s">
        <v>1440</v>
      </c>
      <c r="I1941" s="35"/>
      <c r="J1941" s="29" t="s">
        <v>1371</v>
      </c>
      <c r="K1941" s="29" t="s">
        <v>1371</v>
      </c>
      <c r="L1941" s="29" t="s">
        <v>1384</v>
      </c>
      <c r="M1941" s="39">
        <v>82.572220051140732</v>
      </c>
      <c r="N1941" s="39">
        <v>412.57851334702264</v>
      </c>
      <c r="O1941" s="29">
        <v>44197</v>
      </c>
      <c r="P1941" s="29">
        <v>46022</v>
      </c>
      <c r="Q1941" s="40">
        <v>4.9965776999999996</v>
      </c>
      <c r="R1941" s="39">
        <v>82.470513347022589</v>
      </c>
      <c r="S1941" s="39">
        <v>82.470513347022589</v>
      </c>
      <c r="T1941" s="39">
        <v>82.470513347022589</v>
      </c>
      <c r="U1941" s="39">
        <v>82.696459958932238</v>
      </c>
      <c r="V1941" s="39">
        <v>82.470513347022589</v>
      </c>
      <c r="W1941" s="29" t="s">
        <v>265</v>
      </c>
      <c r="X1941" s="29" t="s">
        <v>11773</v>
      </c>
      <c r="Y1941" s="29">
        <v>45275</v>
      </c>
      <c r="Z1941" s="41" t="s">
        <v>11760</v>
      </c>
      <c r="AA1941" s="42" t="s">
        <v>1349</v>
      </c>
      <c r="AB1941" s="29" t="s">
        <v>258</v>
      </c>
      <c r="AC1941" s="29" t="s">
        <v>258</v>
      </c>
      <c r="AD1941" s="29" t="s">
        <v>265</v>
      </c>
      <c r="AE1941" s="29" t="s">
        <v>1353</v>
      </c>
      <c r="AF1941" s="29" t="s">
        <v>1368</v>
      </c>
      <c r="AG1941" s="183" t="s">
        <v>1369</v>
      </c>
      <c r="AH1941" s="29" t="s">
        <v>1356</v>
      </c>
      <c r="AI1941" s="29" t="s">
        <v>1357</v>
      </c>
      <c r="AJ1941" s="29" t="s">
        <v>258</v>
      </c>
      <c r="AK1941" s="29" t="s">
        <v>258</v>
      </c>
      <c r="AL1941" s="29" t="s">
        <v>13327</v>
      </c>
    </row>
    <row r="1942" spans="1:38" x14ac:dyDescent="0.2">
      <c r="A1942" s="35" t="s">
        <v>16</v>
      </c>
      <c r="B1942" s="36">
        <v>6751</v>
      </c>
      <c r="C1942" s="36"/>
      <c r="D1942" s="36" t="s">
        <v>1349</v>
      </c>
      <c r="E1942" s="37" t="s">
        <v>3791</v>
      </c>
      <c r="F1942" s="38" t="s">
        <v>1269</v>
      </c>
      <c r="G1942" s="38" t="s">
        <v>1271</v>
      </c>
      <c r="H1942" s="35" t="s">
        <v>1440</v>
      </c>
      <c r="I1942" s="35"/>
      <c r="J1942" s="29" t="s">
        <v>1371</v>
      </c>
      <c r="K1942" s="29" t="s">
        <v>1371</v>
      </c>
      <c r="L1942" s="29" t="s">
        <v>1384</v>
      </c>
      <c r="M1942" s="39">
        <v>75.322249659746817</v>
      </c>
      <c r="N1942" s="39">
        <v>376.3534729637235</v>
      </c>
      <c r="O1942" s="29">
        <v>44197</v>
      </c>
      <c r="P1942" s="29">
        <v>46022</v>
      </c>
      <c r="Q1942" s="40">
        <v>4.9965776999999996</v>
      </c>
      <c r="R1942" s="39">
        <v>75.229472963723481</v>
      </c>
      <c r="S1942" s="39">
        <v>75.229472963723481</v>
      </c>
      <c r="T1942" s="39">
        <v>75.229472963723481</v>
      </c>
      <c r="U1942" s="39">
        <v>75.435581108829567</v>
      </c>
      <c r="V1942" s="39">
        <v>75.229472963723481</v>
      </c>
      <c r="W1942" s="29" t="s">
        <v>265</v>
      </c>
      <c r="X1942" s="29" t="s">
        <v>11773</v>
      </c>
      <c r="Y1942" s="29">
        <v>45268</v>
      </c>
      <c r="Z1942" s="41" t="s">
        <v>11760</v>
      </c>
      <c r="AA1942" s="42" t="s">
        <v>1349</v>
      </c>
      <c r="AB1942" s="29" t="s">
        <v>258</v>
      </c>
      <c r="AC1942" s="29" t="s">
        <v>258</v>
      </c>
      <c r="AD1942" s="29" t="s">
        <v>265</v>
      </c>
      <c r="AE1942" s="29" t="s">
        <v>1353</v>
      </c>
      <c r="AF1942" s="29" t="s">
        <v>1368</v>
      </c>
      <c r="AG1942" s="183" t="s">
        <v>1369</v>
      </c>
      <c r="AH1942" s="29" t="s">
        <v>1356</v>
      </c>
      <c r="AI1942" s="29" t="s">
        <v>1357</v>
      </c>
      <c r="AJ1942" s="29" t="s">
        <v>258</v>
      </c>
      <c r="AK1942" s="29" t="s">
        <v>258</v>
      </c>
      <c r="AL1942" s="29" t="s">
        <v>13327</v>
      </c>
    </row>
    <row r="1943" spans="1:38" x14ac:dyDescent="0.2">
      <c r="A1943" s="35" t="s">
        <v>16</v>
      </c>
      <c r="B1943" s="36">
        <v>6753</v>
      </c>
      <c r="C1943" s="36"/>
      <c r="D1943" s="36" t="s">
        <v>1349</v>
      </c>
      <c r="E1943" s="37" t="s">
        <v>3792</v>
      </c>
      <c r="F1943" s="38" t="s">
        <v>1269</v>
      </c>
      <c r="G1943" s="38" t="s">
        <v>1271</v>
      </c>
      <c r="H1943" s="35" t="s">
        <v>1440</v>
      </c>
      <c r="I1943" s="35"/>
      <c r="J1943" s="29" t="s">
        <v>1371</v>
      </c>
      <c r="K1943" s="29" t="s">
        <v>1371</v>
      </c>
      <c r="L1943" s="29" t="s">
        <v>1384</v>
      </c>
      <c r="M1943" s="39">
        <v>75.278225550276574</v>
      </c>
      <c r="N1943" s="39">
        <v>376.13350308008211</v>
      </c>
      <c r="O1943" s="29">
        <v>44197</v>
      </c>
      <c r="P1943" s="29">
        <v>46022</v>
      </c>
      <c r="Q1943" s="40">
        <v>4.9965776999999996</v>
      </c>
      <c r="R1943" s="39">
        <v>75.185503080082128</v>
      </c>
      <c r="S1943" s="39">
        <v>75.185503080082128</v>
      </c>
      <c r="T1943" s="39">
        <v>75.185503080082128</v>
      </c>
      <c r="U1943" s="39">
        <v>75.39149075975358</v>
      </c>
      <c r="V1943" s="39">
        <v>75.185503080082128</v>
      </c>
      <c r="W1943" s="29" t="s">
        <v>1357</v>
      </c>
      <c r="X1943" s="29" t="s">
        <v>258</v>
      </c>
      <c r="Y1943" s="29" t="s">
        <v>1349</v>
      </c>
      <c r="Z1943" s="41" t="s">
        <v>1349</v>
      </c>
      <c r="AA1943" s="42" t="s">
        <v>1349</v>
      </c>
      <c r="AB1943" s="29" t="s">
        <v>258</v>
      </c>
      <c r="AC1943" s="29" t="s">
        <v>258</v>
      </c>
      <c r="AD1943" s="29" t="s">
        <v>265</v>
      </c>
      <c r="AE1943" s="29" t="s">
        <v>1353</v>
      </c>
      <c r="AF1943" s="29" t="s">
        <v>1368</v>
      </c>
      <c r="AG1943" s="183" t="s">
        <v>1369</v>
      </c>
      <c r="AH1943" s="29" t="s">
        <v>1356</v>
      </c>
      <c r="AI1943" s="29" t="s">
        <v>1357</v>
      </c>
      <c r="AJ1943" s="29" t="s">
        <v>258</v>
      </c>
      <c r="AK1943" s="29" t="s">
        <v>258</v>
      </c>
      <c r="AL1943" s="29" t="s">
        <v>13326</v>
      </c>
    </row>
    <row r="1944" spans="1:38" x14ac:dyDescent="0.2">
      <c r="A1944" s="35" t="s">
        <v>16</v>
      </c>
      <c r="B1944" s="36">
        <v>6756</v>
      </c>
      <c r="C1944" s="36"/>
      <c r="D1944" s="36" t="s">
        <v>1349</v>
      </c>
      <c r="E1944" s="37" t="s">
        <v>3793</v>
      </c>
      <c r="F1944" s="38" t="s">
        <v>1269</v>
      </c>
      <c r="G1944" s="38" t="s">
        <v>1445</v>
      </c>
      <c r="H1944" s="35" t="s">
        <v>357</v>
      </c>
      <c r="I1944" s="35"/>
      <c r="J1944" s="29" t="s">
        <v>274</v>
      </c>
      <c r="K1944" s="29" t="s">
        <v>294</v>
      </c>
      <c r="L1944" s="29" t="s">
        <v>1679</v>
      </c>
      <c r="M1944" s="39">
        <v>51.036239194724459</v>
      </c>
      <c r="N1944" s="39">
        <v>114.43854893908282</v>
      </c>
      <c r="O1944" s="29">
        <v>44197</v>
      </c>
      <c r="P1944" s="29">
        <v>45016</v>
      </c>
      <c r="Q1944" s="40">
        <v>2.2422998000000001</v>
      </c>
      <c r="R1944" s="39">
        <v>50.939110198494177</v>
      </c>
      <c r="S1944" s="39">
        <v>50.939110198494177</v>
      </c>
      <c r="T1944" s="39">
        <v>12.560328542094455</v>
      </c>
      <c r="U1944" s="39">
        <v>0</v>
      </c>
      <c r="V1944" s="39">
        <v>0</v>
      </c>
      <c r="W1944" s="29" t="s">
        <v>1357</v>
      </c>
      <c r="X1944" s="29" t="s">
        <v>258</v>
      </c>
      <c r="Y1944" s="29" t="s">
        <v>1349</v>
      </c>
      <c r="Z1944" s="41" t="s">
        <v>1349</v>
      </c>
      <c r="AA1944" s="42" t="s">
        <v>1349</v>
      </c>
      <c r="AB1944" s="29" t="s">
        <v>258</v>
      </c>
      <c r="AC1944" s="29" t="s">
        <v>258</v>
      </c>
      <c r="AD1944" s="29" t="s">
        <v>258</v>
      </c>
      <c r="AE1944" s="29" t="s">
        <v>1367</v>
      </c>
      <c r="AF1944" s="29" t="s">
        <v>1361</v>
      </c>
      <c r="AG1944" s="183" t="s">
        <v>1362</v>
      </c>
      <c r="AH1944" s="29" t="s">
        <v>1413</v>
      </c>
      <c r="AI1944" s="29" t="s">
        <v>1357</v>
      </c>
      <c r="AJ1944" s="29" t="s">
        <v>258</v>
      </c>
      <c r="AK1944" s="29" t="s">
        <v>258</v>
      </c>
      <c r="AL1944" s="29" t="s">
        <v>13326</v>
      </c>
    </row>
    <row r="1945" spans="1:38" x14ac:dyDescent="0.2">
      <c r="A1945" s="35" t="s">
        <v>16</v>
      </c>
      <c r="B1945" s="36">
        <v>6758</v>
      </c>
      <c r="C1945" s="36"/>
      <c r="D1945" s="36" t="s">
        <v>1349</v>
      </c>
      <c r="E1945" s="37" t="s">
        <v>3794</v>
      </c>
      <c r="F1945" s="38" t="s">
        <v>1269</v>
      </c>
      <c r="G1945" s="38" t="s">
        <v>1271</v>
      </c>
      <c r="H1945" s="35" t="s">
        <v>1440</v>
      </c>
      <c r="I1945" s="35"/>
      <c r="J1945" s="29" t="s">
        <v>1371</v>
      </c>
      <c r="K1945" s="29" t="s">
        <v>1371</v>
      </c>
      <c r="L1945" s="29" t="s">
        <v>1384</v>
      </c>
      <c r="M1945" s="39">
        <v>199.55928713269617</v>
      </c>
      <c r="N1945" s="39">
        <v>997.11348391512661</v>
      </c>
      <c r="O1945" s="29">
        <v>44197</v>
      </c>
      <c r="P1945" s="29">
        <v>46022</v>
      </c>
      <c r="Q1945" s="40">
        <v>4.9965776999999996</v>
      </c>
      <c r="R1945" s="39">
        <v>199.31348391512662</v>
      </c>
      <c r="S1945" s="39">
        <v>199.31348391512662</v>
      </c>
      <c r="T1945" s="39">
        <v>199.31348391512662</v>
      </c>
      <c r="U1945" s="39">
        <v>199.85954825462011</v>
      </c>
      <c r="V1945" s="39">
        <v>199.31348391512662</v>
      </c>
      <c r="W1945" s="29" t="s">
        <v>265</v>
      </c>
      <c r="X1945" s="29" t="s">
        <v>11773</v>
      </c>
      <c r="Y1945" s="29">
        <v>45285</v>
      </c>
      <c r="Z1945" s="41" t="s">
        <v>11760</v>
      </c>
      <c r="AA1945" s="42" t="s">
        <v>1349</v>
      </c>
      <c r="AB1945" s="29" t="s">
        <v>258</v>
      </c>
      <c r="AC1945" s="29" t="s">
        <v>258</v>
      </c>
      <c r="AD1945" s="29" t="s">
        <v>265</v>
      </c>
      <c r="AE1945" s="29" t="s">
        <v>1353</v>
      </c>
      <c r="AF1945" s="29" t="s">
        <v>1368</v>
      </c>
      <c r="AG1945" s="183" t="s">
        <v>1369</v>
      </c>
      <c r="AH1945" s="29" t="s">
        <v>1356</v>
      </c>
      <c r="AI1945" s="29" t="s">
        <v>1357</v>
      </c>
      <c r="AJ1945" s="29" t="s">
        <v>258</v>
      </c>
      <c r="AK1945" s="29" t="s">
        <v>258</v>
      </c>
      <c r="AL1945" s="29" t="s">
        <v>13327</v>
      </c>
    </row>
    <row r="1946" spans="1:38" x14ac:dyDescent="0.2">
      <c r="A1946" s="35" t="s">
        <v>16</v>
      </c>
      <c r="B1946" s="36">
        <v>6759</v>
      </c>
      <c r="C1946" s="36"/>
      <c r="D1946" s="36" t="s">
        <v>1349</v>
      </c>
      <c r="E1946" s="37" t="s">
        <v>3795</v>
      </c>
      <c r="F1946" s="38" t="s">
        <v>1269</v>
      </c>
      <c r="G1946" s="38" t="s">
        <v>1271</v>
      </c>
      <c r="H1946" s="35" t="s">
        <v>1440</v>
      </c>
      <c r="I1946" s="35"/>
      <c r="J1946" s="29" t="s">
        <v>1371</v>
      </c>
      <c r="K1946" s="29" t="s">
        <v>1371</v>
      </c>
      <c r="L1946" s="29" t="s">
        <v>1384</v>
      </c>
      <c r="M1946" s="39">
        <v>101.17840958997061</v>
      </c>
      <c r="N1946" s="39">
        <v>505.54578507871327</v>
      </c>
      <c r="O1946" s="29">
        <v>44197</v>
      </c>
      <c r="P1946" s="29">
        <v>46022</v>
      </c>
      <c r="Q1946" s="40">
        <v>4.9965776999999996</v>
      </c>
      <c r="R1946" s="39">
        <v>101.05378507871322</v>
      </c>
      <c r="S1946" s="39">
        <v>101.05378507871322</v>
      </c>
      <c r="T1946" s="39">
        <v>101.05378507871322</v>
      </c>
      <c r="U1946" s="39">
        <v>101.33064476386038</v>
      </c>
      <c r="V1946" s="39">
        <v>101.05378507871322</v>
      </c>
      <c r="W1946" s="29" t="s">
        <v>265</v>
      </c>
      <c r="X1946" s="29" t="s">
        <v>11773</v>
      </c>
      <c r="Y1946" s="29">
        <v>45275</v>
      </c>
      <c r="Z1946" s="41" t="s">
        <v>11760</v>
      </c>
      <c r="AA1946" s="42" t="s">
        <v>1349</v>
      </c>
      <c r="AB1946" s="29" t="s">
        <v>258</v>
      </c>
      <c r="AC1946" s="29" t="s">
        <v>258</v>
      </c>
      <c r="AD1946" s="29" t="s">
        <v>265</v>
      </c>
      <c r="AE1946" s="29" t="s">
        <v>1353</v>
      </c>
      <c r="AF1946" s="29" t="s">
        <v>1368</v>
      </c>
      <c r="AG1946" s="183" t="s">
        <v>1369</v>
      </c>
      <c r="AH1946" s="29" t="s">
        <v>1356</v>
      </c>
      <c r="AI1946" s="29" t="s">
        <v>1357</v>
      </c>
      <c r="AJ1946" s="29" t="s">
        <v>258</v>
      </c>
      <c r="AK1946" s="29" t="s">
        <v>258</v>
      </c>
      <c r="AL1946" s="29" t="s">
        <v>13327</v>
      </c>
    </row>
    <row r="1947" spans="1:38" x14ac:dyDescent="0.2">
      <c r="A1947" s="35" t="s">
        <v>16</v>
      </c>
      <c r="B1947" s="36">
        <v>6760</v>
      </c>
      <c r="C1947" s="36"/>
      <c r="D1947" s="36" t="s">
        <v>1349</v>
      </c>
      <c r="E1947" s="37" t="s">
        <v>3796</v>
      </c>
      <c r="F1947" s="38" t="s">
        <v>1269</v>
      </c>
      <c r="G1947" s="38" t="s">
        <v>1271</v>
      </c>
      <c r="H1947" s="35" t="s">
        <v>1440</v>
      </c>
      <c r="I1947" s="35"/>
      <c r="J1947" s="29" t="s">
        <v>1371</v>
      </c>
      <c r="K1947" s="29" t="s">
        <v>1371</v>
      </c>
      <c r="L1947" s="29" t="s">
        <v>1384</v>
      </c>
      <c r="M1947" s="39">
        <v>76.240752670966742</v>
      </c>
      <c r="N1947" s="39">
        <v>380.94284462696783</v>
      </c>
      <c r="O1947" s="29">
        <v>44197</v>
      </c>
      <c r="P1947" s="29">
        <v>46022</v>
      </c>
      <c r="Q1947" s="40">
        <v>4.9965776999999996</v>
      </c>
      <c r="R1947" s="39">
        <v>76.146844626967834</v>
      </c>
      <c r="S1947" s="39">
        <v>76.146844626967834</v>
      </c>
      <c r="T1947" s="39">
        <v>76.146844626967834</v>
      </c>
      <c r="U1947" s="39">
        <v>76.355466119096505</v>
      </c>
      <c r="V1947" s="39">
        <v>76.146844626967834</v>
      </c>
      <c r="W1947" s="29" t="s">
        <v>1357</v>
      </c>
      <c r="X1947" s="29" t="s">
        <v>258</v>
      </c>
      <c r="Y1947" s="29" t="s">
        <v>1349</v>
      </c>
      <c r="Z1947" s="41" t="s">
        <v>1349</v>
      </c>
      <c r="AA1947" s="42" t="s">
        <v>1349</v>
      </c>
      <c r="AB1947" s="29" t="s">
        <v>258</v>
      </c>
      <c r="AC1947" s="29" t="s">
        <v>258</v>
      </c>
      <c r="AD1947" s="29" t="s">
        <v>265</v>
      </c>
      <c r="AE1947" s="29" t="s">
        <v>1353</v>
      </c>
      <c r="AF1947" s="29" t="s">
        <v>1368</v>
      </c>
      <c r="AG1947" s="183" t="s">
        <v>1369</v>
      </c>
      <c r="AH1947" s="29" t="s">
        <v>1356</v>
      </c>
      <c r="AI1947" s="29" t="s">
        <v>1357</v>
      </c>
      <c r="AJ1947" s="29" t="s">
        <v>258</v>
      </c>
      <c r="AK1947" s="29" t="s">
        <v>258</v>
      </c>
      <c r="AL1947" s="29" t="s">
        <v>13326</v>
      </c>
    </row>
    <row r="1948" spans="1:38" x14ac:dyDescent="0.2">
      <c r="A1948" s="35" t="s">
        <v>16</v>
      </c>
      <c r="B1948" s="36">
        <v>6762</v>
      </c>
      <c r="C1948" s="36"/>
      <c r="D1948" s="36" t="s">
        <v>1349</v>
      </c>
      <c r="E1948" s="37" t="s">
        <v>3797</v>
      </c>
      <c r="F1948" s="38" t="s">
        <v>1269</v>
      </c>
      <c r="G1948" s="38" t="s">
        <v>1445</v>
      </c>
      <c r="H1948" s="35" t="s">
        <v>975</v>
      </c>
      <c r="I1948" s="35"/>
      <c r="J1948" s="29" t="s">
        <v>274</v>
      </c>
      <c r="K1948" s="29" t="s">
        <v>294</v>
      </c>
      <c r="L1948" s="29" t="s">
        <v>1679</v>
      </c>
      <c r="M1948" s="39">
        <v>27.412918783268399</v>
      </c>
      <c r="N1948" s="39">
        <v>108.67599178644763</v>
      </c>
      <c r="O1948" s="29">
        <v>44197</v>
      </c>
      <c r="P1948" s="29">
        <v>45645</v>
      </c>
      <c r="Q1948" s="40">
        <v>3.9644078999999999</v>
      </c>
      <c r="R1948" s="39">
        <v>27.375249828884325</v>
      </c>
      <c r="S1948" s="39">
        <v>27.375249828884325</v>
      </c>
      <c r="T1948" s="39">
        <v>27.375249828884325</v>
      </c>
      <c r="U1948" s="39">
        <v>26.550242299794661</v>
      </c>
      <c r="V1948" s="39">
        <v>0</v>
      </c>
      <c r="W1948" s="29" t="s">
        <v>265</v>
      </c>
      <c r="X1948" s="29" t="s">
        <v>11773</v>
      </c>
      <c r="Y1948" s="29">
        <v>45223</v>
      </c>
      <c r="Z1948" s="41" t="s">
        <v>11758</v>
      </c>
      <c r="AA1948" s="42" t="s">
        <v>1349</v>
      </c>
      <c r="AB1948" s="29" t="s">
        <v>258</v>
      </c>
      <c r="AC1948" s="29" t="s">
        <v>258</v>
      </c>
      <c r="AD1948" s="29" t="s">
        <v>258</v>
      </c>
      <c r="AE1948" s="29" t="s">
        <v>1367</v>
      </c>
      <c r="AF1948" s="29" t="s">
        <v>1361</v>
      </c>
      <c r="AG1948" s="183" t="s">
        <v>1362</v>
      </c>
      <c r="AH1948" s="29" t="s">
        <v>1413</v>
      </c>
      <c r="AI1948" s="29" t="s">
        <v>1357</v>
      </c>
      <c r="AJ1948" s="29" t="s">
        <v>258</v>
      </c>
      <c r="AK1948" s="29" t="s">
        <v>258</v>
      </c>
      <c r="AL1948" s="29" t="s">
        <v>13327</v>
      </c>
    </row>
    <row r="1949" spans="1:38" x14ac:dyDescent="0.2">
      <c r="A1949" s="35" t="s">
        <v>16</v>
      </c>
      <c r="B1949" s="36">
        <v>6763</v>
      </c>
      <c r="C1949" s="36"/>
      <c r="D1949" s="36" t="s">
        <v>1349</v>
      </c>
      <c r="E1949" s="37" t="s">
        <v>3798</v>
      </c>
      <c r="F1949" s="38" t="s">
        <v>1269</v>
      </c>
      <c r="G1949" s="38" t="s">
        <v>1271</v>
      </c>
      <c r="H1949" s="35" t="s">
        <v>1440</v>
      </c>
      <c r="I1949" s="35"/>
      <c r="J1949" s="29" t="s">
        <v>1371</v>
      </c>
      <c r="K1949" s="29" t="s">
        <v>1371</v>
      </c>
      <c r="L1949" s="29" t="s">
        <v>1384</v>
      </c>
      <c r="M1949" s="39">
        <v>108.55244792623517</v>
      </c>
      <c r="N1949" s="39">
        <v>542.39074058863787</v>
      </c>
      <c r="O1949" s="29">
        <v>44197</v>
      </c>
      <c r="P1949" s="29">
        <v>46022</v>
      </c>
      <c r="Q1949" s="40">
        <v>4.9965776999999996</v>
      </c>
      <c r="R1949" s="39">
        <v>108.41874058863792</v>
      </c>
      <c r="S1949" s="39">
        <v>108.41874058863792</v>
      </c>
      <c r="T1949" s="39">
        <v>108.41874058863792</v>
      </c>
      <c r="U1949" s="39">
        <v>108.71577823408623</v>
      </c>
      <c r="V1949" s="39">
        <v>108.41874058863792</v>
      </c>
      <c r="W1949" s="29" t="s">
        <v>1357</v>
      </c>
      <c r="X1949" s="29" t="s">
        <v>258</v>
      </c>
      <c r="Y1949" s="29" t="s">
        <v>1349</v>
      </c>
      <c r="Z1949" s="41" t="s">
        <v>1349</v>
      </c>
      <c r="AA1949" s="42" t="s">
        <v>1349</v>
      </c>
      <c r="AB1949" s="29" t="s">
        <v>258</v>
      </c>
      <c r="AC1949" s="29" t="s">
        <v>258</v>
      </c>
      <c r="AD1949" s="29" t="s">
        <v>265</v>
      </c>
      <c r="AE1949" s="29" t="s">
        <v>1353</v>
      </c>
      <c r="AF1949" s="29" t="s">
        <v>1368</v>
      </c>
      <c r="AG1949" s="183" t="s">
        <v>1369</v>
      </c>
      <c r="AH1949" s="29" t="s">
        <v>1356</v>
      </c>
      <c r="AI1949" s="29" t="s">
        <v>1357</v>
      </c>
      <c r="AJ1949" s="29" t="s">
        <v>258</v>
      </c>
      <c r="AK1949" s="29" t="s">
        <v>258</v>
      </c>
      <c r="AL1949" s="29" t="s">
        <v>13326</v>
      </c>
    </row>
    <row r="1950" spans="1:38" x14ac:dyDescent="0.2">
      <c r="A1950" s="35" t="s">
        <v>16</v>
      </c>
      <c r="B1950" s="36">
        <v>6765</v>
      </c>
      <c r="C1950" s="36"/>
      <c r="D1950" s="36" t="s">
        <v>1349</v>
      </c>
      <c r="E1950" s="37" t="s">
        <v>3799</v>
      </c>
      <c r="F1950" s="38" t="s">
        <v>1269</v>
      </c>
      <c r="G1950" s="38" t="s">
        <v>1271</v>
      </c>
      <c r="H1950" s="35" t="s">
        <v>1440</v>
      </c>
      <c r="I1950" s="35"/>
      <c r="J1950" s="29" t="s">
        <v>1371</v>
      </c>
      <c r="K1950" s="29" t="s">
        <v>1371</v>
      </c>
      <c r="L1950" s="29" t="s">
        <v>1384</v>
      </c>
      <c r="M1950" s="39">
        <v>58.540059020104238</v>
      </c>
      <c r="N1950" s="39">
        <v>292.49995345653667</v>
      </c>
      <c r="O1950" s="29">
        <v>44197</v>
      </c>
      <c r="P1950" s="29">
        <v>46022</v>
      </c>
      <c r="Q1950" s="40">
        <v>4.9965776999999996</v>
      </c>
      <c r="R1950" s="39">
        <v>58.46795345653662</v>
      </c>
      <c r="S1950" s="39">
        <v>58.46795345653662</v>
      </c>
      <c r="T1950" s="39">
        <v>58.46795345653662</v>
      </c>
      <c r="U1950" s="39">
        <v>58.628139630390145</v>
      </c>
      <c r="V1950" s="39">
        <v>58.46795345653662</v>
      </c>
      <c r="W1950" s="29" t="s">
        <v>265</v>
      </c>
      <c r="X1950" s="29" t="s">
        <v>11774</v>
      </c>
      <c r="Y1950" s="29">
        <v>45387</v>
      </c>
      <c r="Z1950" s="41" t="s">
        <v>11761</v>
      </c>
      <c r="AA1950" s="42" t="s">
        <v>1349</v>
      </c>
      <c r="AB1950" s="29" t="s">
        <v>258</v>
      </c>
      <c r="AC1950" s="29" t="s">
        <v>258</v>
      </c>
      <c r="AD1950" s="29" t="s">
        <v>265</v>
      </c>
      <c r="AE1950" s="29" t="s">
        <v>1353</v>
      </c>
      <c r="AF1950" s="29" t="s">
        <v>1368</v>
      </c>
      <c r="AG1950" s="183" t="s">
        <v>1369</v>
      </c>
      <c r="AH1950" s="29" t="s">
        <v>1356</v>
      </c>
      <c r="AI1950" s="29" t="s">
        <v>1357</v>
      </c>
      <c r="AJ1950" s="29" t="s">
        <v>258</v>
      </c>
      <c r="AK1950" s="29" t="s">
        <v>258</v>
      </c>
      <c r="AL1950" s="29" t="s">
        <v>13327</v>
      </c>
    </row>
    <row r="1951" spans="1:38" x14ac:dyDescent="0.2">
      <c r="A1951" s="35" t="s">
        <v>16</v>
      </c>
      <c r="B1951" s="36">
        <v>6774</v>
      </c>
      <c r="C1951" s="36"/>
      <c r="D1951" s="36" t="s">
        <v>1349</v>
      </c>
      <c r="E1951" s="37" t="s">
        <v>3800</v>
      </c>
      <c r="F1951" s="38" t="s">
        <v>1269</v>
      </c>
      <c r="G1951" s="38" t="s">
        <v>1271</v>
      </c>
      <c r="H1951" s="35" t="s">
        <v>1440</v>
      </c>
      <c r="I1951" s="35"/>
      <c r="J1951" s="29" t="s">
        <v>1506</v>
      </c>
      <c r="K1951" s="29" t="s">
        <v>2259</v>
      </c>
      <c r="L1951" s="29" t="s">
        <v>2220</v>
      </c>
      <c r="M1951" s="39">
        <v>243.12997840190354</v>
      </c>
      <c r="N1951" s="39">
        <v>453.97574811772762</v>
      </c>
      <c r="O1951" s="29">
        <v>44197</v>
      </c>
      <c r="P1951" s="29">
        <v>44879</v>
      </c>
      <c r="Q1951" s="40">
        <v>1.8672142</v>
      </c>
      <c r="R1951" s="39">
        <v>242.60783025325119</v>
      </c>
      <c r="S1951" s="39">
        <v>211.3679178644764</v>
      </c>
      <c r="T1951" s="39">
        <v>0</v>
      </c>
      <c r="U1951" s="39">
        <v>0</v>
      </c>
      <c r="V1951" s="39">
        <v>0</v>
      </c>
      <c r="W1951" s="29" t="s">
        <v>1357</v>
      </c>
      <c r="X1951" s="29" t="s">
        <v>258</v>
      </c>
      <c r="Y1951" s="29" t="s">
        <v>1349</v>
      </c>
      <c r="Z1951" s="41" t="s">
        <v>1349</v>
      </c>
      <c r="AA1951" s="42" t="s">
        <v>1349</v>
      </c>
      <c r="AB1951" s="29" t="s">
        <v>258</v>
      </c>
      <c r="AC1951" s="29" t="s">
        <v>258</v>
      </c>
      <c r="AD1951" s="29" t="s">
        <v>258</v>
      </c>
      <c r="AE1951" s="29" t="s">
        <v>1353</v>
      </c>
      <c r="AF1951" s="29" t="s">
        <v>2221</v>
      </c>
      <c r="AG1951" s="183" t="s">
        <v>2222</v>
      </c>
      <c r="AH1951" s="29" t="s">
        <v>1413</v>
      </c>
      <c r="AI1951" s="29" t="s">
        <v>1357</v>
      </c>
      <c r="AJ1951" s="29" t="s">
        <v>258</v>
      </c>
      <c r="AK1951" s="29" t="s">
        <v>258</v>
      </c>
      <c r="AL1951" s="29" t="s">
        <v>13326</v>
      </c>
    </row>
    <row r="1952" spans="1:38" x14ac:dyDescent="0.2">
      <c r="A1952" s="35" t="s">
        <v>16</v>
      </c>
      <c r="B1952" s="36">
        <v>6777</v>
      </c>
      <c r="C1952" s="36"/>
      <c r="D1952" s="36" t="s">
        <v>1349</v>
      </c>
      <c r="E1952" s="37" t="s">
        <v>3801</v>
      </c>
      <c r="F1952" s="38" t="s">
        <v>1269</v>
      </c>
      <c r="G1952" s="38" t="s">
        <v>1273</v>
      </c>
      <c r="H1952" s="35" t="s">
        <v>1393</v>
      </c>
      <c r="I1952" s="35"/>
      <c r="J1952" s="29" t="s">
        <v>398</v>
      </c>
      <c r="K1952" s="29" t="s">
        <v>3802</v>
      </c>
      <c r="L1952" s="29" t="s">
        <v>3675</v>
      </c>
      <c r="M1952" s="39">
        <v>7.0628229946038674</v>
      </c>
      <c r="N1952" s="39">
        <v>13.883934291581108</v>
      </c>
      <c r="O1952" s="29">
        <v>44197</v>
      </c>
      <c r="P1952" s="29">
        <v>44915</v>
      </c>
      <c r="Q1952" s="40">
        <v>1.9657769</v>
      </c>
      <c r="R1952" s="39">
        <v>7.048172484599589</v>
      </c>
      <c r="S1952" s="39">
        <v>6.8357618069815196</v>
      </c>
      <c r="T1952" s="39">
        <v>0</v>
      </c>
      <c r="U1952" s="39">
        <v>0</v>
      </c>
      <c r="V1952" s="39">
        <v>0</v>
      </c>
      <c r="W1952" s="29" t="s">
        <v>1357</v>
      </c>
      <c r="X1952" s="29" t="s">
        <v>258</v>
      </c>
      <c r="Y1952" s="29" t="s">
        <v>1349</v>
      </c>
      <c r="Z1952" s="41" t="s">
        <v>1349</v>
      </c>
      <c r="AA1952" s="42" t="s">
        <v>1349</v>
      </c>
      <c r="AB1952" s="29" t="s">
        <v>258</v>
      </c>
      <c r="AC1952" s="29" t="s">
        <v>258</v>
      </c>
      <c r="AD1952" s="29" t="s">
        <v>258</v>
      </c>
      <c r="AE1952" s="29" t="s">
        <v>1367</v>
      </c>
      <c r="AF1952" s="29" t="s">
        <v>2409</v>
      </c>
      <c r="AG1952" s="183" t="s">
        <v>2410</v>
      </c>
      <c r="AH1952" s="29" t="s">
        <v>1413</v>
      </c>
      <c r="AI1952" s="29" t="s">
        <v>1357</v>
      </c>
      <c r="AJ1952" s="29" t="s">
        <v>258</v>
      </c>
      <c r="AK1952" s="29" t="s">
        <v>258</v>
      </c>
      <c r="AL1952" s="29" t="s">
        <v>13326</v>
      </c>
    </row>
    <row r="1953" spans="1:38" x14ac:dyDescent="0.2">
      <c r="A1953" s="35" t="s">
        <v>16</v>
      </c>
      <c r="B1953" s="36">
        <v>6780</v>
      </c>
      <c r="C1953" s="36"/>
      <c r="D1953" s="36" t="s">
        <v>1349</v>
      </c>
      <c r="E1953" s="37" t="s">
        <v>3803</v>
      </c>
      <c r="F1953" s="38" t="s">
        <v>1269</v>
      </c>
      <c r="G1953" s="38" t="s">
        <v>1271</v>
      </c>
      <c r="H1953" s="35" t="s">
        <v>1440</v>
      </c>
      <c r="I1953" s="35"/>
      <c r="J1953" s="29" t="s">
        <v>322</v>
      </c>
      <c r="K1953" s="29" t="s">
        <v>336</v>
      </c>
      <c r="L1953" s="29" t="s">
        <v>1596</v>
      </c>
      <c r="M1953" s="39">
        <v>196.63319703259143</v>
      </c>
      <c r="N1953" s="39">
        <v>342.93045859000682</v>
      </c>
      <c r="O1953" s="29">
        <v>44197</v>
      </c>
      <c r="P1953" s="29">
        <v>44834</v>
      </c>
      <c r="Q1953" s="40">
        <v>1.744011</v>
      </c>
      <c r="R1953" s="39">
        <v>196.19062286105407</v>
      </c>
      <c r="S1953" s="39">
        <v>146.73983572895276</v>
      </c>
      <c r="T1953" s="39">
        <v>0</v>
      </c>
      <c r="U1953" s="39">
        <v>0</v>
      </c>
      <c r="V1953" s="39">
        <v>0</v>
      </c>
      <c r="W1953" s="29" t="s">
        <v>1357</v>
      </c>
      <c r="X1953" s="29" t="s">
        <v>258</v>
      </c>
      <c r="Y1953" s="29" t="s">
        <v>1349</v>
      </c>
      <c r="Z1953" s="41" t="s">
        <v>1349</v>
      </c>
      <c r="AA1953" s="42" t="s">
        <v>1349</v>
      </c>
      <c r="AB1953" s="29" t="s">
        <v>258</v>
      </c>
      <c r="AC1953" s="29" t="s">
        <v>258</v>
      </c>
      <c r="AD1953" s="29" t="s">
        <v>258</v>
      </c>
      <c r="AE1953" s="29" t="s">
        <v>1353</v>
      </c>
      <c r="AF1953" s="29" t="s">
        <v>1378</v>
      </c>
      <c r="AG1953" s="183" t="s">
        <v>1379</v>
      </c>
      <c r="AH1953" s="29" t="s">
        <v>1413</v>
      </c>
      <c r="AI1953" s="29" t="s">
        <v>1357</v>
      </c>
      <c r="AJ1953" s="29" t="s">
        <v>258</v>
      </c>
      <c r="AK1953" s="29" t="s">
        <v>258</v>
      </c>
      <c r="AL1953" s="29" t="s">
        <v>13326</v>
      </c>
    </row>
    <row r="1954" spans="1:38" x14ac:dyDescent="0.2">
      <c r="A1954" s="35" t="s">
        <v>16</v>
      </c>
      <c r="B1954" s="36">
        <v>6781</v>
      </c>
      <c r="C1954" s="36"/>
      <c r="D1954" s="36" t="s">
        <v>1349</v>
      </c>
      <c r="E1954" s="37" t="s">
        <v>3804</v>
      </c>
      <c r="F1954" s="38" t="s">
        <v>1269</v>
      </c>
      <c r="G1954" s="38" t="s">
        <v>1273</v>
      </c>
      <c r="H1954" s="35" t="s">
        <v>1393</v>
      </c>
      <c r="I1954" s="35"/>
      <c r="J1954" s="29" t="s">
        <v>1371</v>
      </c>
      <c r="K1954" s="29" t="s">
        <v>1371</v>
      </c>
      <c r="L1954" s="29" t="s">
        <v>1366</v>
      </c>
      <c r="M1954" s="39">
        <v>11.88327860546574</v>
      </c>
      <c r="N1954" s="39">
        <v>23.717754962354554</v>
      </c>
      <c r="O1954" s="29">
        <v>44197</v>
      </c>
      <c r="P1954" s="29">
        <v>44926</v>
      </c>
      <c r="Q1954" s="40">
        <v>1.9958932</v>
      </c>
      <c r="R1954" s="39">
        <v>11.858877481177277</v>
      </c>
      <c r="S1954" s="39">
        <v>11.858877481177277</v>
      </c>
      <c r="T1954" s="39">
        <v>0</v>
      </c>
      <c r="U1954" s="39">
        <v>0</v>
      </c>
      <c r="V1954" s="39">
        <v>0</v>
      </c>
      <c r="W1954" s="29" t="s">
        <v>265</v>
      </c>
      <c r="X1954" s="29" t="s">
        <v>11773</v>
      </c>
      <c r="Y1954" s="29">
        <v>45384</v>
      </c>
      <c r="Z1954" s="41" t="s">
        <v>11761</v>
      </c>
      <c r="AA1954" s="42" t="s">
        <v>1349</v>
      </c>
      <c r="AB1954" s="29" t="s">
        <v>258</v>
      </c>
      <c r="AC1954" s="29" t="s">
        <v>258</v>
      </c>
      <c r="AD1954" s="29" t="s">
        <v>265</v>
      </c>
      <c r="AE1954" s="29" t="s">
        <v>1367</v>
      </c>
      <c r="AF1954" s="29" t="s">
        <v>1368</v>
      </c>
      <c r="AG1954" s="183" t="s">
        <v>1369</v>
      </c>
      <c r="AH1954" s="29" t="s">
        <v>1413</v>
      </c>
      <c r="AI1954" s="29" t="s">
        <v>1357</v>
      </c>
      <c r="AJ1954" s="29" t="s">
        <v>258</v>
      </c>
      <c r="AK1954" s="29" t="s">
        <v>258</v>
      </c>
      <c r="AL1954" s="29" t="s">
        <v>13327</v>
      </c>
    </row>
    <row r="1955" spans="1:38" x14ac:dyDescent="0.2">
      <c r="A1955" s="35" t="s">
        <v>16</v>
      </c>
      <c r="B1955" s="36">
        <v>6785</v>
      </c>
      <c r="C1955" s="36"/>
      <c r="D1955" s="36" t="s">
        <v>1349</v>
      </c>
      <c r="E1955" s="37" t="s">
        <v>3805</v>
      </c>
      <c r="F1955" s="38" t="s">
        <v>1269</v>
      </c>
      <c r="G1955" s="38" t="s">
        <v>1271</v>
      </c>
      <c r="H1955" s="35" t="s">
        <v>1440</v>
      </c>
      <c r="I1955" s="35"/>
      <c r="J1955" s="29" t="s">
        <v>1371</v>
      </c>
      <c r="K1955" s="29" t="s">
        <v>1371</v>
      </c>
      <c r="L1955" s="29" t="s">
        <v>1384</v>
      </c>
      <c r="M1955" s="39">
        <v>92.833839749475814</v>
      </c>
      <c r="N1955" s="39">
        <v>463.85149349760439</v>
      </c>
      <c r="O1955" s="29">
        <v>44197</v>
      </c>
      <c r="P1955" s="29">
        <v>46022</v>
      </c>
      <c r="Q1955" s="40">
        <v>4.9965776999999996</v>
      </c>
      <c r="R1955" s="39">
        <v>92.71949349760439</v>
      </c>
      <c r="S1955" s="39">
        <v>92.71949349760439</v>
      </c>
      <c r="T1955" s="39">
        <v>92.71949349760439</v>
      </c>
      <c r="U1955" s="39">
        <v>92.97351950718685</v>
      </c>
      <c r="V1955" s="39">
        <v>92.71949349760439</v>
      </c>
      <c r="W1955" s="29" t="s">
        <v>265</v>
      </c>
      <c r="X1955" s="29" t="s">
        <v>11773</v>
      </c>
      <c r="Y1955" s="29">
        <v>45278</v>
      </c>
      <c r="Z1955" s="41" t="s">
        <v>11760</v>
      </c>
      <c r="AA1955" s="42" t="s">
        <v>1349</v>
      </c>
      <c r="AB1955" s="29" t="s">
        <v>258</v>
      </c>
      <c r="AC1955" s="29" t="s">
        <v>258</v>
      </c>
      <c r="AD1955" s="29" t="s">
        <v>265</v>
      </c>
      <c r="AE1955" s="29" t="s">
        <v>1353</v>
      </c>
      <c r="AF1955" s="29" t="s">
        <v>1368</v>
      </c>
      <c r="AG1955" s="183" t="s">
        <v>1369</v>
      </c>
      <c r="AH1955" s="29" t="s">
        <v>1356</v>
      </c>
      <c r="AI1955" s="29" t="s">
        <v>1357</v>
      </c>
      <c r="AJ1955" s="29" t="s">
        <v>258</v>
      </c>
      <c r="AK1955" s="29" t="s">
        <v>258</v>
      </c>
      <c r="AL1955" s="29" t="s">
        <v>13327</v>
      </c>
    </row>
    <row r="1956" spans="1:38" x14ac:dyDescent="0.2">
      <c r="A1956" s="35" t="s">
        <v>16</v>
      </c>
      <c r="B1956" s="36">
        <v>6787</v>
      </c>
      <c r="C1956" s="36"/>
      <c r="D1956" s="36" t="s">
        <v>1349</v>
      </c>
      <c r="E1956" s="37" t="s">
        <v>3806</v>
      </c>
      <c r="F1956" s="38" t="s">
        <v>1269</v>
      </c>
      <c r="G1956" s="38" t="s">
        <v>1445</v>
      </c>
      <c r="H1956" s="35" t="s">
        <v>330</v>
      </c>
      <c r="I1956" s="35"/>
      <c r="J1956" s="29" t="s">
        <v>281</v>
      </c>
      <c r="K1956" s="29" t="s">
        <v>282</v>
      </c>
      <c r="L1956" s="29" t="s">
        <v>1366</v>
      </c>
      <c r="M1956" s="39">
        <v>8.8338377843799201</v>
      </c>
      <c r="N1956" s="39">
        <v>44.138956878850109</v>
      </c>
      <c r="O1956" s="29">
        <v>44197</v>
      </c>
      <c r="P1956" s="29">
        <v>46022</v>
      </c>
      <c r="Q1956" s="40">
        <v>4.9965776999999996</v>
      </c>
      <c r="R1956" s="39">
        <v>8.8229568788501034</v>
      </c>
      <c r="S1956" s="39">
        <v>8.8229568788501034</v>
      </c>
      <c r="T1956" s="39">
        <v>8.8229568788501034</v>
      </c>
      <c r="U1956" s="39">
        <v>8.8471293634496924</v>
      </c>
      <c r="V1956" s="39">
        <v>8.8229568788501034</v>
      </c>
      <c r="W1956" s="29" t="s">
        <v>1357</v>
      </c>
      <c r="X1956" s="29" t="s">
        <v>258</v>
      </c>
      <c r="Y1956" s="29" t="s">
        <v>1349</v>
      </c>
      <c r="Z1956" s="41" t="s">
        <v>1349</v>
      </c>
      <c r="AA1956" s="42" t="s">
        <v>1349</v>
      </c>
      <c r="AB1956" s="29" t="s">
        <v>258</v>
      </c>
      <c r="AC1956" s="29" t="s">
        <v>258</v>
      </c>
      <c r="AD1956" s="29" t="s">
        <v>265</v>
      </c>
      <c r="AE1956" s="29" t="s">
        <v>1367</v>
      </c>
      <c r="AF1956" s="29" t="s">
        <v>1368</v>
      </c>
      <c r="AG1956" s="183" t="s">
        <v>1369</v>
      </c>
      <c r="AH1956" s="29" t="s">
        <v>1356</v>
      </c>
      <c r="AI1956" s="29" t="s">
        <v>1357</v>
      </c>
      <c r="AJ1956" s="29" t="s">
        <v>258</v>
      </c>
      <c r="AK1956" s="29" t="s">
        <v>258</v>
      </c>
      <c r="AL1956" s="29" t="s">
        <v>13326</v>
      </c>
    </row>
    <row r="1957" spans="1:38" x14ac:dyDescent="0.2">
      <c r="A1957" s="35" t="s">
        <v>16</v>
      </c>
      <c r="B1957" s="36">
        <v>6788</v>
      </c>
      <c r="C1957" s="36"/>
      <c r="D1957" s="36" t="s">
        <v>1349</v>
      </c>
      <c r="E1957" s="37" t="s">
        <v>3807</v>
      </c>
      <c r="F1957" s="38" t="s">
        <v>1269</v>
      </c>
      <c r="G1957" s="38" t="s">
        <v>1271</v>
      </c>
      <c r="H1957" s="35" t="s">
        <v>1440</v>
      </c>
      <c r="I1957" s="35"/>
      <c r="J1957" s="29" t="s">
        <v>1371</v>
      </c>
      <c r="K1957" s="29" t="s">
        <v>1371</v>
      </c>
      <c r="L1957" s="29" t="s">
        <v>1384</v>
      </c>
      <c r="M1957" s="39">
        <v>76.821070477619855</v>
      </c>
      <c r="N1957" s="39">
        <v>383.84244763860369</v>
      </c>
      <c r="O1957" s="29">
        <v>44197</v>
      </c>
      <c r="P1957" s="29">
        <v>46022</v>
      </c>
      <c r="Q1957" s="40">
        <v>4.9965776999999996</v>
      </c>
      <c r="R1957" s="39">
        <v>76.726447638603688</v>
      </c>
      <c r="S1957" s="39">
        <v>76.726447638603688</v>
      </c>
      <c r="T1957" s="39">
        <v>76.726447638603688</v>
      </c>
      <c r="U1957" s="39">
        <v>76.936657084188909</v>
      </c>
      <c r="V1957" s="39">
        <v>76.726447638603688</v>
      </c>
      <c r="W1957" s="29" t="s">
        <v>265</v>
      </c>
      <c r="X1957" s="29" t="s">
        <v>11773</v>
      </c>
      <c r="Y1957" s="29">
        <v>45275</v>
      </c>
      <c r="Z1957" s="41" t="s">
        <v>11760</v>
      </c>
      <c r="AA1957" s="42" t="s">
        <v>1349</v>
      </c>
      <c r="AB1957" s="29" t="s">
        <v>258</v>
      </c>
      <c r="AC1957" s="29" t="s">
        <v>258</v>
      </c>
      <c r="AD1957" s="29" t="s">
        <v>265</v>
      </c>
      <c r="AE1957" s="29" t="s">
        <v>1353</v>
      </c>
      <c r="AF1957" s="29" t="s">
        <v>1368</v>
      </c>
      <c r="AG1957" s="183" t="s">
        <v>1369</v>
      </c>
      <c r="AH1957" s="29" t="s">
        <v>1356</v>
      </c>
      <c r="AI1957" s="29" t="s">
        <v>1357</v>
      </c>
      <c r="AJ1957" s="29" t="s">
        <v>258</v>
      </c>
      <c r="AK1957" s="29" t="s">
        <v>258</v>
      </c>
      <c r="AL1957" s="29" t="s">
        <v>13327</v>
      </c>
    </row>
    <row r="1958" spans="1:38" x14ac:dyDescent="0.2">
      <c r="A1958" s="35" t="s">
        <v>16</v>
      </c>
      <c r="B1958" s="36">
        <v>6790</v>
      </c>
      <c r="C1958" s="36"/>
      <c r="D1958" s="36" t="s">
        <v>1349</v>
      </c>
      <c r="E1958" s="37" t="s">
        <v>3808</v>
      </c>
      <c r="F1958" s="38" t="s">
        <v>1269</v>
      </c>
      <c r="G1958" s="38" t="s">
        <v>1445</v>
      </c>
      <c r="H1958" s="35" t="s">
        <v>12095</v>
      </c>
      <c r="I1958" s="35"/>
      <c r="J1958" s="29" t="s">
        <v>484</v>
      </c>
      <c r="K1958" s="29" t="s">
        <v>1365</v>
      </c>
      <c r="L1958" s="29" t="s">
        <v>1366</v>
      </c>
      <c r="M1958" s="39">
        <v>26.293035358535167</v>
      </c>
      <c r="N1958" s="39">
        <v>26.203052703627652</v>
      </c>
      <c r="O1958" s="29">
        <v>44197</v>
      </c>
      <c r="P1958" s="29">
        <v>44561</v>
      </c>
      <c r="Q1958" s="40">
        <v>0.99657770000000001</v>
      </c>
      <c r="R1958" s="39">
        <v>26.203052703627652</v>
      </c>
      <c r="S1958" s="39">
        <v>0</v>
      </c>
      <c r="T1958" s="39">
        <v>0</v>
      </c>
      <c r="U1958" s="39">
        <v>0</v>
      </c>
      <c r="V1958" s="39">
        <v>0</v>
      </c>
      <c r="W1958" s="29" t="s">
        <v>265</v>
      </c>
      <c r="X1958" s="29" t="s">
        <v>11773</v>
      </c>
      <c r="Y1958" s="29">
        <v>45227</v>
      </c>
      <c r="Z1958" s="41" t="s">
        <v>11758</v>
      </c>
      <c r="AA1958" s="42" t="s">
        <v>1349</v>
      </c>
      <c r="AB1958" s="29" t="s">
        <v>258</v>
      </c>
      <c r="AC1958" s="29" t="s">
        <v>258</v>
      </c>
      <c r="AD1958" s="29" t="s">
        <v>265</v>
      </c>
      <c r="AE1958" s="29" t="s">
        <v>1367</v>
      </c>
      <c r="AF1958" s="29" t="s">
        <v>1368</v>
      </c>
      <c r="AG1958" s="183" t="s">
        <v>1369</v>
      </c>
      <c r="AH1958" s="29" t="s">
        <v>1356</v>
      </c>
      <c r="AI1958" s="29" t="s">
        <v>1357</v>
      </c>
      <c r="AJ1958" s="29" t="s">
        <v>258</v>
      </c>
      <c r="AK1958" s="29" t="s">
        <v>258</v>
      </c>
      <c r="AL1958" s="29" t="s">
        <v>13327</v>
      </c>
    </row>
    <row r="1959" spans="1:38" x14ac:dyDescent="0.2">
      <c r="A1959" s="35" t="s">
        <v>16</v>
      </c>
      <c r="B1959" s="36">
        <v>6791</v>
      </c>
      <c r="C1959" s="36"/>
      <c r="D1959" s="36" t="s">
        <v>1349</v>
      </c>
      <c r="E1959" s="37" t="s">
        <v>3809</v>
      </c>
      <c r="F1959" s="38" t="s">
        <v>1269</v>
      </c>
      <c r="G1959" s="38" t="s">
        <v>1271</v>
      </c>
      <c r="H1959" s="35" t="s">
        <v>1440</v>
      </c>
      <c r="I1959" s="35"/>
      <c r="J1959" s="29" t="s">
        <v>1371</v>
      </c>
      <c r="K1959" s="29" t="s">
        <v>1371</v>
      </c>
      <c r="L1959" s="29" t="s">
        <v>1384</v>
      </c>
      <c r="M1959" s="39">
        <v>96.360771246807246</v>
      </c>
      <c r="N1959" s="39">
        <v>481.47408076659826</v>
      </c>
      <c r="O1959" s="29">
        <v>44197</v>
      </c>
      <c r="P1959" s="29">
        <v>46022</v>
      </c>
      <c r="Q1959" s="40">
        <v>4.9965776999999996</v>
      </c>
      <c r="R1959" s="39">
        <v>96.242080766598235</v>
      </c>
      <c r="S1959" s="39">
        <v>96.242080766598235</v>
      </c>
      <c r="T1959" s="39">
        <v>96.242080766598235</v>
      </c>
      <c r="U1959" s="39">
        <v>96.505757700205336</v>
      </c>
      <c r="V1959" s="39">
        <v>96.242080766598235</v>
      </c>
      <c r="W1959" s="29" t="s">
        <v>265</v>
      </c>
      <c r="X1959" s="29" t="s">
        <v>11773</v>
      </c>
      <c r="Y1959" s="29">
        <v>45278</v>
      </c>
      <c r="Z1959" s="41" t="s">
        <v>11760</v>
      </c>
      <c r="AA1959" s="42" t="s">
        <v>1349</v>
      </c>
      <c r="AB1959" s="29" t="s">
        <v>258</v>
      </c>
      <c r="AC1959" s="29" t="s">
        <v>258</v>
      </c>
      <c r="AD1959" s="29" t="s">
        <v>265</v>
      </c>
      <c r="AE1959" s="29" t="s">
        <v>1353</v>
      </c>
      <c r="AF1959" s="29" t="s">
        <v>1368</v>
      </c>
      <c r="AG1959" s="183" t="s">
        <v>1369</v>
      </c>
      <c r="AH1959" s="29" t="s">
        <v>1356</v>
      </c>
      <c r="AI1959" s="29" t="s">
        <v>1357</v>
      </c>
      <c r="AJ1959" s="29" t="s">
        <v>258</v>
      </c>
      <c r="AK1959" s="29" t="s">
        <v>258</v>
      </c>
      <c r="AL1959" s="29" t="s">
        <v>13327</v>
      </c>
    </row>
    <row r="1960" spans="1:38" x14ac:dyDescent="0.2">
      <c r="A1960" s="35" t="s">
        <v>16</v>
      </c>
      <c r="B1960" s="36">
        <v>6793</v>
      </c>
      <c r="C1960" s="36"/>
      <c r="D1960" s="36" t="s">
        <v>1349</v>
      </c>
      <c r="E1960" s="37" t="s">
        <v>3810</v>
      </c>
      <c r="F1960" s="38" t="s">
        <v>1269</v>
      </c>
      <c r="G1960" s="38" t="s">
        <v>1271</v>
      </c>
      <c r="H1960" s="35" t="s">
        <v>1440</v>
      </c>
      <c r="I1960" s="35"/>
      <c r="J1960" s="29" t="s">
        <v>1371</v>
      </c>
      <c r="K1960" s="29" t="s">
        <v>1371</v>
      </c>
      <c r="L1960" s="29" t="s">
        <v>1384</v>
      </c>
      <c r="M1960" s="39">
        <v>50.90887986261577</v>
      </c>
      <c r="N1960" s="39">
        <v>254.37017385352499</v>
      </c>
      <c r="O1960" s="29">
        <v>44197</v>
      </c>
      <c r="P1960" s="29">
        <v>46022</v>
      </c>
      <c r="Q1960" s="40">
        <v>4.9965776999999996</v>
      </c>
      <c r="R1960" s="39">
        <v>50.846173853524981</v>
      </c>
      <c r="S1960" s="39">
        <v>50.846173853524981</v>
      </c>
      <c r="T1960" s="39">
        <v>50.846173853524981</v>
      </c>
      <c r="U1960" s="39">
        <v>50.985478439425052</v>
      </c>
      <c r="V1960" s="39">
        <v>50.846173853524981</v>
      </c>
      <c r="W1960" s="29" t="s">
        <v>265</v>
      </c>
      <c r="X1960" s="29" t="s">
        <v>11773</v>
      </c>
      <c r="Y1960" s="29">
        <v>45279</v>
      </c>
      <c r="Z1960" s="41" t="s">
        <v>11760</v>
      </c>
      <c r="AA1960" s="42" t="s">
        <v>1349</v>
      </c>
      <c r="AB1960" s="29" t="s">
        <v>258</v>
      </c>
      <c r="AC1960" s="29" t="s">
        <v>258</v>
      </c>
      <c r="AD1960" s="29" t="s">
        <v>265</v>
      </c>
      <c r="AE1960" s="29" t="s">
        <v>1353</v>
      </c>
      <c r="AF1960" s="29" t="s">
        <v>1368</v>
      </c>
      <c r="AG1960" s="183" t="s">
        <v>1369</v>
      </c>
      <c r="AH1960" s="29" t="s">
        <v>1356</v>
      </c>
      <c r="AI1960" s="29" t="s">
        <v>1357</v>
      </c>
      <c r="AJ1960" s="29" t="s">
        <v>258</v>
      </c>
      <c r="AK1960" s="29" t="s">
        <v>258</v>
      </c>
      <c r="AL1960" s="29" t="s">
        <v>13327</v>
      </c>
    </row>
    <row r="1961" spans="1:38" x14ac:dyDescent="0.2">
      <c r="A1961" s="35" t="s">
        <v>16</v>
      </c>
      <c r="B1961" s="36">
        <v>6794</v>
      </c>
      <c r="C1961" s="36"/>
      <c r="D1961" s="36" t="s">
        <v>1349</v>
      </c>
      <c r="E1961" s="37" t="s">
        <v>3811</v>
      </c>
      <c r="F1961" s="38" t="s">
        <v>1269</v>
      </c>
      <c r="G1961" s="38" t="s">
        <v>1273</v>
      </c>
      <c r="H1961" s="35" t="s">
        <v>1393</v>
      </c>
      <c r="I1961" s="35"/>
      <c r="J1961" s="29" t="s">
        <v>1371</v>
      </c>
      <c r="K1961" s="29" t="s">
        <v>1371</v>
      </c>
      <c r="L1961" s="29" t="s">
        <v>1384</v>
      </c>
      <c r="M1961" s="39">
        <v>146.61629330296702</v>
      </c>
      <c r="N1961" s="39">
        <v>732.57970157426428</v>
      </c>
      <c r="O1961" s="29">
        <v>44197</v>
      </c>
      <c r="P1961" s="29">
        <v>46022</v>
      </c>
      <c r="Q1961" s="40">
        <v>4.9965776999999996</v>
      </c>
      <c r="R1961" s="39">
        <v>146.43570157426421</v>
      </c>
      <c r="S1961" s="39">
        <v>146.43570157426421</v>
      </c>
      <c r="T1961" s="39">
        <v>146.43570157426421</v>
      </c>
      <c r="U1961" s="39">
        <v>146.83689527720739</v>
      </c>
      <c r="V1961" s="39">
        <v>146.43570157426421</v>
      </c>
      <c r="W1961" s="29" t="s">
        <v>265</v>
      </c>
      <c r="X1961" s="29" t="s">
        <v>11773</v>
      </c>
      <c r="Y1961" s="29">
        <v>45208</v>
      </c>
      <c r="Z1961" s="41" t="s">
        <v>11758</v>
      </c>
      <c r="AA1961" s="42" t="s">
        <v>1349</v>
      </c>
      <c r="AB1961" s="29" t="s">
        <v>258</v>
      </c>
      <c r="AC1961" s="29" t="s">
        <v>258</v>
      </c>
      <c r="AD1961" s="29" t="s">
        <v>265</v>
      </c>
      <c r="AE1961" s="29" t="s">
        <v>1353</v>
      </c>
      <c r="AF1961" s="29" t="s">
        <v>1368</v>
      </c>
      <c r="AG1961" s="183" t="s">
        <v>1369</v>
      </c>
      <c r="AH1961" s="29" t="s">
        <v>1356</v>
      </c>
      <c r="AI1961" s="29" t="s">
        <v>1357</v>
      </c>
      <c r="AJ1961" s="29" t="s">
        <v>258</v>
      </c>
      <c r="AK1961" s="29" t="s">
        <v>258</v>
      </c>
      <c r="AL1961" s="29" t="s">
        <v>13327</v>
      </c>
    </row>
    <row r="1962" spans="1:38" x14ac:dyDescent="0.2">
      <c r="A1962" s="35" t="s">
        <v>16</v>
      </c>
      <c r="B1962" s="36">
        <v>6797</v>
      </c>
      <c r="C1962" s="36"/>
      <c r="D1962" s="36" t="s">
        <v>1349</v>
      </c>
      <c r="E1962" s="37" t="s">
        <v>3812</v>
      </c>
      <c r="F1962" s="38" t="s">
        <v>1262</v>
      </c>
      <c r="G1962" s="38" t="s">
        <v>1488</v>
      </c>
      <c r="H1962" s="35" t="s">
        <v>1489</v>
      </c>
      <c r="I1962" s="35"/>
      <c r="J1962" s="29" t="s">
        <v>322</v>
      </c>
      <c r="K1962" s="29" t="s">
        <v>336</v>
      </c>
      <c r="L1962" s="29" t="s">
        <v>1402</v>
      </c>
      <c r="M1962" s="39">
        <v>480.41809733366625</v>
      </c>
      <c r="N1962" s="39">
        <v>2400.4463518138259</v>
      </c>
      <c r="O1962" s="29">
        <v>44197</v>
      </c>
      <c r="P1962" s="29">
        <v>46022</v>
      </c>
      <c r="Q1962" s="40">
        <v>4.9965776999999996</v>
      </c>
      <c r="R1962" s="39">
        <v>479.82635181382614</v>
      </c>
      <c r="S1962" s="39">
        <v>479.82635181382614</v>
      </c>
      <c r="T1962" s="39">
        <v>479.82635181382614</v>
      </c>
      <c r="U1962" s="39">
        <v>481.14094455852154</v>
      </c>
      <c r="V1962" s="39">
        <v>479.82635181382614</v>
      </c>
      <c r="W1962" s="29" t="s">
        <v>265</v>
      </c>
      <c r="X1962" s="29" t="s">
        <v>11773</v>
      </c>
      <c r="Y1962" s="29">
        <v>45117</v>
      </c>
      <c r="Z1962" s="41" t="s">
        <v>11755</v>
      </c>
      <c r="AA1962" s="42" t="s">
        <v>1349</v>
      </c>
      <c r="AB1962" s="29" t="s">
        <v>258</v>
      </c>
      <c r="AC1962" s="29" t="s">
        <v>258</v>
      </c>
      <c r="AD1962" s="29" t="s">
        <v>265</v>
      </c>
      <c r="AE1962" s="29" t="s">
        <v>1353</v>
      </c>
      <c r="AF1962" s="29" t="s">
        <v>1361</v>
      </c>
      <c r="AG1962" s="183" t="s">
        <v>1362</v>
      </c>
      <c r="AH1962" s="29" t="s">
        <v>1356</v>
      </c>
      <c r="AI1962" s="29" t="s">
        <v>1357</v>
      </c>
      <c r="AJ1962" s="29" t="s">
        <v>258</v>
      </c>
      <c r="AK1962" s="29" t="s">
        <v>258</v>
      </c>
      <c r="AL1962" s="29" t="s">
        <v>13327</v>
      </c>
    </row>
    <row r="1963" spans="1:38" x14ac:dyDescent="0.2">
      <c r="A1963" s="35" t="s">
        <v>16</v>
      </c>
      <c r="B1963" s="36">
        <v>6800</v>
      </c>
      <c r="C1963" s="36"/>
      <c r="D1963" s="36" t="s">
        <v>1349</v>
      </c>
      <c r="E1963" s="37" t="s">
        <v>3813</v>
      </c>
      <c r="F1963" s="38" t="s">
        <v>1269</v>
      </c>
      <c r="G1963" s="38" t="s">
        <v>1445</v>
      </c>
      <c r="H1963" s="35" t="s">
        <v>12095</v>
      </c>
      <c r="I1963" s="35"/>
      <c r="J1963" s="29" t="s">
        <v>484</v>
      </c>
      <c r="K1963" s="29" t="s">
        <v>1365</v>
      </c>
      <c r="L1963" s="29" t="s">
        <v>1366</v>
      </c>
      <c r="M1963" s="39">
        <v>29.590772302363913</v>
      </c>
      <c r="N1963" s="39">
        <v>19.605659137577003</v>
      </c>
      <c r="O1963" s="29">
        <v>44197</v>
      </c>
      <c r="P1963" s="29">
        <v>44439</v>
      </c>
      <c r="Q1963" s="40">
        <v>0.66255989999999998</v>
      </c>
      <c r="R1963" s="39">
        <v>19.605659137577003</v>
      </c>
      <c r="S1963" s="39">
        <v>0</v>
      </c>
      <c r="T1963" s="39">
        <v>0</v>
      </c>
      <c r="U1963" s="39">
        <v>0</v>
      </c>
      <c r="V1963" s="39">
        <v>0</v>
      </c>
      <c r="W1963" s="29" t="s">
        <v>1357</v>
      </c>
      <c r="X1963" s="29" t="s">
        <v>258</v>
      </c>
      <c r="Y1963" s="29" t="s">
        <v>1349</v>
      </c>
      <c r="Z1963" s="41" t="s">
        <v>1349</v>
      </c>
      <c r="AA1963" s="42" t="s">
        <v>1349</v>
      </c>
      <c r="AB1963" s="29" t="s">
        <v>258</v>
      </c>
      <c r="AC1963" s="29" t="s">
        <v>258</v>
      </c>
      <c r="AD1963" s="29" t="s">
        <v>265</v>
      </c>
      <c r="AE1963" s="29" t="s">
        <v>1367</v>
      </c>
      <c r="AF1963" s="29" t="s">
        <v>1368</v>
      </c>
      <c r="AG1963" s="183" t="s">
        <v>1369</v>
      </c>
      <c r="AH1963" s="29" t="s">
        <v>1356</v>
      </c>
      <c r="AI1963" s="29" t="s">
        <v>1357</v>
      </c>
      <c r="AJ1963" s="29" t="s">
        <v>258</v>
      </c>
      <c r="AK1963" s="29" t="s">
        <v>258</v>
      </c>
      <c r="AL1963" s="29" t="s">
        <v>13326</v>
      </c>
    </row>
    <row r="1964" spans="1:38" x14ac:dyDescent="0.2">
      <c r="A1964" s="35" t="s">
        <v>16</v>
      </c>
      <c r="B1964" s="36">
        <v>6802</v>
      </c>
      <c r="C1964" s="36"/>
      <c r="D1964" s="36" t="s">
        <v>1349</v>
      </c>
      <c r="E1964" s="37" t="s">
        <v>3814</v>
      </c>
      <c r="F1964" s="38" t="s">
        <v>1269</v>
      </c>
      <c r="G1964" s="38" t="s">
        <v>1274</v>
      </c>
      <c r="H1964" s="35" t="s">
        <v>568</v>
      </c>
      <c r="I1964" s="35"/>
      <c r="J1964" s="29" t="s">
        <v>322</v>
      </c>
      <c r="K1964" s="29" t="s">
        <v>1373</v>
      </c>
      <c r="L1964" s="29" t="s">
        <v>1402</v>
      </c>
      <c r="M1964" s="39">
        <v>355.95155195648988</v>
      </c>
      <c r="N1964" s="39">
        <v>657.81601642710473</v>
      </c>
      <c r="O1964" s="29">
        <v>44197</v>
      </c>
      <c r="P1964" s="29">
        <v>44872</v>
      </c>
      <c r="Q1964" s="40">
        <v>1.8480493</v>
      </c>
      <c r="R1964" s="39">
        <v>355.18172484599592</v>
      </c>
      <c r="S1964" s="39">
        <v>302.63429158110887</v>
      </c>
      <c r="T1964" s="39">
        <v>0</v>
      </c>
      <c r="U1964" s="39">
        <v>0</v>
      </c>
      <c r="V1964" s="39">
        <v>0</v>
      </c>
      <c r="W1964" s="29" t="s">
        <v>1357</v>
      </c>
      <c r="X1964" s="29" t="s">
        <v>258</v>
      </c>
      <c r="Y1964" s="29" t="s">
        <v>1349</v>
      </c>
      <c r="Z1964" s="41" t="s">
        <v>1349</v>
      </c>
      <c r="AA1964" s="42" t="s">
        <v>1349</v>
      </c>
      <c r="AB1964" s="29" t="s">
        <v>258</v>
      </c>
      <c r="AC1964" s="29" t="s">
        <v>258</v>
      </c>
      <c r="AD1964" s="29" t="s">
        <v>265</v>
      </c>
      <c r="AE1964" s="29" t="s">
        <v>1353</v>
      </c>
      <c r="AF1964" s="29" t="s">
        <v>1361</v>
      </c>
      <c r="AG1964" s="183" t="s">
        <v>1362</v>
      </c>
      <c r="AH1964" s="29" t="s">
        <v>1413</v>
      </c>
      <c r="AI1964" s="29" t="s">
        <v>1357</v>
      </c>
      <c r="AJ1964" s="29" t="s">
        <v>258</v>
      </c>
      <c r="AK1964" s="29" t="s">
        <v>258</v>
      </c>
      <c r="AL1964" s="29" t="s">
        <v>13326</v>
      </c>
    </row>
    <row r="1965" spans="1:38" x14ac:dyDescent="0.2">
      <c r="A1965" s="35" t="s">
        <v>16</v>
      </c>
      <c r="B1965" s="36">
        <v>6804</v>
      </c>
      <c r="C1965" s="36"/>
      <c r="D1965" s="36" t="s">
        <v>1349</v>
      </c>
      <c r="E1965" s="37" t="s">
        <v>3815</v>
      </c>
      <c r="F1965" s="38" t="s">
        <v>1266</v>
      </c>
      <c r="G1965" s="38" t="s">
        <v>1268</v>
      </c>
      <c r="H1965" s="35" t="s">
        <v>1133</v>
      </c>
      <c r="I1965" s="35"/>
      <c r="J1965" s="29" t="s">
        <v>322</v>
      </c>
      <c r="K1965" s="29" t="s">
        <v>336</v>
      </c>
      <c r="L1965" s="29" t="s">
        <v>1402</v>
      </c>
      <c r="M1965" s="39">
        <v>148.91155028307435</v>
      </c>
      <c r="N1965" s="39">
        <v>744.04813141683792</v>
      </c>
      <c r="O1965" s="29">
        <v>44197</v>
      </c>
      <c r="P1965" s="29">
        <v>46022</v>
      </c>
      <c r="Q1965" s="40">
        <v>4.9965776999999996</v>
      </c>
      <c r="R1965" s="39">
        <v>148.72813141683778</v>
      </c>
      <c r="S1965" s="39">
        <v>148.72813141683778</v>
      </c>
      <c r="T1965" s="39">
        <v>148.72813141683778</v>
      </c>
      <c r="U1965" s="39">
        <v>149.13560574948667</v>
      </c>
      <c r="V1965" s="39">
        <v>148.72813141683778</v>
      </c>
      <c r="W1965" s="29" t="s">
        <v>1357</v>
      </c>
      <c r="X1965" s="29" t="s">
        <v>258</v>
      </c>
      <c r="Y1965" s="29" t="s">
        <v>1349</v>
      </c>
      <c r="Z1965" s="41" t="s">
        <v>1349</v>
      </c>
      <c r="AA1965" s="42" t="s">
        <v>1349</v>
      </c>
      <c r="AB1965" s="29" t="s">
        <v>258</v>
      </c>
      <c r="AC1965" s="29" t="s">
        <v>258</v>
      </c>
      <c r="AD1965" s="29" t="s">
        <v>265</v>
      </c>
      <c r="AE1965" s="29" t="s">
        <v>1353</v>
      </c>
      <c r="AF1965" s="29" t="s">
        <v>1361</v>
      </c>
      <c r="AG1965" s="183" t="s">
        <v>1362</v>
      </c>
      <c r="AH1965" s="29" t="s">
        <v>1356</v>
      </c>
      <c r="AI1965" s="29" t="s">
        <v>1357</v>
      </c>
      <c r="AJ1965" s="29" t="s">
        <v>258</v>
      </c>
      <c r="AK1965" s="29" t="s">
        <v>258</v>
      </c>
      <c r="AL1965" s="29" t="s">
        <v>13326</v>
      </c>
    </row>
    <row r="1966" spans="1:38" x14ac:dyDescent="0.2">
      <c r="A1966" s="35" t="s">
        <v>16</v>
      </c>
      <c r="B1966" s="36">
        <v>6808</v>
      </c>
      <c r="C1966" s="36"/>
      <c r="D1966" s="36" t="s">
        <v>1349</v>
      </c>
      <c r="E1966" s="37" t="s">
        <v>3816</v>
      </c>
      <c r="F1966" s="38" t="s">
        <v>1269</v>
      </c>
      <c r="G1966" s="38" t="s">
        <v>1445</v>
      </c>
      <c r="H1966" s="35" t="s">
        <v>357</v>
      </c>
      <c r="I1966" s="35"/>
      <c r="J1966" s="29" t="s">
        <v>1492</v>
      </c>
      <c r="K1966" s="29" t="s">
        <v>1493</v>
      </c>
      <c r="L1966" s="29" t="s">
        <v>1494</v>
      </c>
      <c r="M1966" s="39">
        <v>52.69478729687998</v>
      </c>
      <c r="N1966" s="39">
        <v>113.6851252566735</v>
      </c>
      <c r="O1966" s="29">
        <v>44197</v>
      </c>
      <c r="P1966" s="29">
        <v>44985</v>
      </c>
      <c r="Q1966" s="40">
        <v>2.1574263999999999</v>
      </c>
      <c r="R1966" s="39">
        <v>52.591978097193703</v>
      </c>
      <c r="S1966" s="39">
        <v>52.591978097193703</v>
      </c>
      <c r="T1966" s="39">
        <v>8.501169062286106</v>
      </c>
      <c r="U1966" s="39">
        <v>0</v>
      </c>
      <c r="V1966" s="39">
        <v>0</v>
      </c>
      <c r="W1966" s="29" t="s">
        <v>1357</v>
      </c>
      <c r="X1966" s="29" t="s">
        <v>258</v>
      </c>
      <c r="Y1966" s="29" t="s">
        <v>1349</v>
      </c>
      <c r="Z1966" s="41" t="s">
        <v>1349</v>
      </c>
      <c r="AA1966" s="42" t="s">
        <v>1349</v>
      </c>
      <c r="AB1966" s="29" t="s">
        <v>258</v>
      </c>
      <c r="AC1966" s="29" t="s">
        <v>258</v>
      </c>
      <c r="AD1966" s="29" t="s">
        <v>258</v>
      </c>
      <c r="AE1966" s="29" t="s">
        <v>1353</v>
      </c>
      <c r="AF1966" s="29" t="s">
        <v>1495</v>
      </c>
      <c r="AG1966" s="183" t="s">
        <v>1496</v>
      </c>
      <c r="AH1966" s="29" t="s">
        <v>1413</v>
      </c>
      <c r="AI1966" s="29" t="s">
        <v>1357</v>
      </c>
      <c r="AJ1966" s="29" t="s">
        <v>258</v>
      </c>
      <c r="AK1966" s="29" t="s">
        <v>258</v>
      </c>
      <c r="AL1966" s="29" t="s">
        <v>13326</v>
      </c>
    </row>
    <row r="1967" spans="1:38" x14ac:dyDescent="0.2">
      <c r="A1967" s="35" t="s">
        <v>17</v>
      </c>
      <c r="B1967" s="36">
        <v>6810</v>
      </c>
      <c r="C1967" s="36"/>
      <c r="D1967" s="36" t="s">
        <v>1349</v>
      </c>
      <c r="E1967" s="37" t="s">
        <v>3817</v>
      </c>
      <c r="F1967" s="38" t="s">
        <v>1269</v>
      </c>
      <c r="G1967" s="38" t="s">
        <v>1445</v>
      </c>
      <c r="H1967" s="35" t="s">
        <v>12095</v>
      </c>
      <c r="I1967" s="35" t="s">
        <v>1349</v>
      </c>
      <c r="J1967" s="29" t="s">
        <v>1500</v>
      </c>
      <c r="K1967" s="29" t="s">
        <v>1365</v>
      </c>
      <c r="L1967" s="29" t="s">
        <v>1384</v>
      </c>
      <c r="M1967" s="39">
        <v>0</v>
      </c>
      <c r="N1967" s="39"/>
      <c r="O1967" s="29">
        <v>44197</v>
      </c>
      <c r="P1967" s="29">
        <v>46022</v>
      </c>
      <c r="Q1967" s="40">
        <v>4.9965776999999996</v>
      </c>
      <c r="R1967" s="39"/>
      <c r="S1967" s="39"/>
      <c r="T1967" s="39"/>
      <c r="U1967" s="39"/>
      <c r="V1967" s="39"/>
      <c r="W1967" s="29" t="s">
        <v>265</v>
      </c>
      <c r="X1967" s="29" t="s">
        <v>11773</v>
      </c>
      <c r="Y1967" s="29">
        <v>45383</v>
      </c>
      <c r="Z1967" s="41" t="s">
        <v>11761</v>
      </c>
      <c r="AA1967" s="42" t="s">
        <v>13342</v>
      </c>
      <c r="AB1967" s="29" t="s">
        <v>258</v>
      </c>
      <c r="AC1967" s="29" t="s">
        <v>258</v>
      </c>
      <c r="AD1967" s="29" t="s">
        <v>265</v>
      </c>
      <c r="AE1967" s="29" t="s">
        <v>1353</v>
      </c>
      <c r="AF1967" s="29" t="s">
        <v>1368</v>
      </c>
      <c r="AG1967" s="183" t="s">
        <v>1369</v>
      </c>
      <c r="AH1967" s="29" t="s">
        <v>1356</v>
      </c>
      <c r="AI1967" s="29" t="s">
        <v>1357</v>
      </c>
      <c r="AJ1967" s="29" t="s">
        <v>258</v>
      </c>
      <c r="AK1967" s="29" t="s">
        <v>258</v>
      </c>
      <c r="AL1967" s="29" t="s">
        <v>13327</v>
      </c>
    </row>
    <row r="1968" spans="1:38" x14ac:dyDescent="0.2">
      <c r="A1968" s="35" t="s">
        <v>18</v>
      </c>
      <c r="B1968" s="36">
        <v>6810</v>
      </c>
      <c r="C1968" s="36">
        <v>2</v>
      </c>
      <c r="D1968" s="36" t="s">
        <v>3818</v>
      </c>
      <c r="E1968" s="37" t="s">
        <v>3819</v>
      </c>
      <c r="F1968" s="38" t="s">
        <v>1269</v>
      </c>
      <c r="G1968" s="38" t="s">
        <v>1445</v>
      </c>
      <c r="H1968" s="35" t="s">
        <v>12095</v>
      </c>
      <c r="I1968" s="35"/>
      <c r="J1968" s="29" t="s">
        <v>1500</v>
      </c>
      <c r="K1968" s="29" t="s">
        <v>1365</v>
      </c>
      <c r="L1968" s="29" t="s">
        <v>1384</v>
      </c>
      <c r="M1968" s="39">
        <v>48.422638745689014</v>
      </c>
      <c r="N1968" s="39">
        <v>21.079260780287473</v>
      </c>
      <c r="O1968" s="29">
        <v>44197</v>
      </c>
      <c r="P1968" s="29">
        <v>44356</v>
      </c>
      <c r="Q1968" s="40">
        <v>0.43531829999999999</v>
      </c>
      <c r="R1968" s="39">
        <v>21.079260780287473</v>
      </c>
      <c r="S1968" s="39">
        <v>0</v>
      </c>
      <c r="T1968" s="39">
        <v>0</v>
      </c>
      <c r="U1968" s="39">
        <v>0</v>
      </c>
      <c r="V1968" s="39">
        <v>0</v>
      </c>
      <c r="W1968" s="29" t="s">
        <v>265</v>
      </c>
      <c r="X1968" s="29" t="s">
        <v>11773</v>
      </c>
      <c r="Y1968" s="29">
        <v>45383</v>
      </c>
      <c r="Z1968" s="41" t="s">
        <v>11761</v>
      </c>
      <c r="AA1968" s="42" t="s">
        <v>1349</v>
      </c>
      <c r="AB1968" s="29" t="s">
        <v>258</v>
      </c>
      <c r="AC1968" s="29" t="s">
        <v>258</v>
      </c>
      <c r="AD1968" s="29" t="s">
        <v>265</v>
      </c>
      <c r="AE1968" s="29" t="s">
        <v>1353</v>
      </c>
      <c r="AF1968" s="29" t="s">
        <v>1368</v>
      </c>
      <c r="AG1968" s="183" t="s">
        <v>1369</v>
      </c>
      <c r="AH1968" s="29" t="s">
        <v>1356</v>
      </c>
      <c r="AI1968" s="29" t="s">
        <v>1357</v>
      </c>
      <c r="AJ1968" s="29" t="s">
        <v>258</v>
      </c>
      <c r="AK1968" s="29" t="s">
        <v>258</v>
      </c>
      <c r="AL1968" s="29" t="s">
        <v>13327</v>
      </c>
    </row>
    <row r="1969" spans="1:38" x14ac:dyDescent="0.2">
      <c r="A1969" s="35" t="s">
        <v>18</v>
      </c>
      <c r="B1969" s="36">
        <v>6810</v>
      </c>
      <c r="C1969" s="36">
        <v>3</v>
      </c>
      <c r="D1969" s="36" t="s">
        <v>3820</v>
      </c>
      <c r="E1969" s="37" t="s">
        <v>3821</v>
      </c>
      <c r="F1969" s="38" t="s">
        <v>1269</v>
      </c>
      <c r="G1969" s="38" t="s">
        <v>1445</v>
      </c>
      <c r="H1969" s="35" t="s">
        <v>12095</v>
      </c>
      <c r="I1969" s="35"/>
      <c r="J1969" s="29" t="s">
        <v>1500</v>
      </c>
      <c r="K1969" s="29" t="s">
        <v>1365</v>
      </c>
      <c r="L1969" s="29" t="s">
        <v>1384</v>
      </c>
      <c r="M1969" s="39">
        <v>27.014108498047232</v>
      </c>
      <c r="N1969" s="39">
        <v>24.259077344284734</v>
      </c>
      <c r="O1969" s="29">
        <v>44197</v>
      </c>
      <c r="P1969" s="29">
        <v>44525</v>
      </c>
      <c r="Q1969" s="40">
        <v>0.89801509999999996</v>
      </c>
      <c r="R1969" s="39">
        <v>24.259077344284734</v>
      </c>
      <c r="S1969" s="39">
        <v>0</v>
      </c>
      <c r="T1969" s="39">
        <v>0</v>
      </c>
      <c r="U1969" s="39">
        <v>0</v>
      </c>
      <c r="V1969" s="39">
        <v>0</v>
      </c>
      <c r="W1969" s="29" t="s">
        <v>1357</v>
      </c>
      <c r="X1969" s="29" t="s">
        <v>11773</v>
      </c>
      <c r="Y1969" s="29">
        <v>45383</v>
      </c>
      <c r="Z1969" s="41" t="s">
        <v>11761</v>
      </c>
      <c r="AA1969" s="42" t="s">
        <v>1349</v>
      </c>
      <c r="AB1969" s="29" t="s">
        <v>258</v>
      </c>
      <c r="AC1969" s="29" t="s">
        <v>258</v>
      </c>
      <c r="AD1969" s="29" t="s">
        <v>265</v>
      </c>
      <c r="AE1969" s="29" t="s">
        <v>1353</v>
      </c>
      <c r="AF1969" s="29" t="s">
        <v>1368</v>
      </c>
      <c r="AG1969" s="183" t="s">
        <v>1369</v>
      </c>
      <c r="AH1969" s="29" t="s">
        <v>1356</v>
      </c>
      <c r="AI1969" s="29" t="s">
        <v>1357</v>
      </c>
      <c r="AJ1969" s="29" t="s">
        <v>258</v>
      </c>
      <c r="AK1969" s="29" t="s">
        <v>258</v>
      </c>
      <c r="AL1969" s="29" t="s">
        <v>13326</v>
      </c>
    </row>
    <row r="1970" spans="1:38" x14ac:dyDescent="0.2">
      <c r="A1970" s="35" t="s">
        <v>18</v>
      </c>
      <c r="B1970" s="36">
        <v>6810</v>
      </c>
      <c r="C1970" s="36">
        <v>4</v>
      </c>
      <c r="D1970" s="36" t="s">
        <v>3822</v>
      </c>
      <c r="E1970" s="37" t="s">
        <v>3823</v>
      </c>
      <c r="F1970" s="38" t="s">
        <v>1269</v>
      </c>
      <c r="G1970" s="38" t="s">
        <v>1445</v>
      </c>
      <c r="H1970" s="35" t="s">
        <v>12095</v>
      </c>
      <c r="I1970" s="35"/>
      <c r="J1970" s="29" t="s">
        <v>1500</v>
      </c>
      <c r="K1970" s="29" t="s">
        <v>1365</v>
      </c>
      <c r="L1970" s="29" t="s">
        <v>1384</v>
      </c>
      <c r="M1970" s="39">
        <v>8.2480697378376053</v>
      </c>
      <c r="N1970" s="39">
        <v>7.4068911704312113</v>
      </c>
      <c r="O1970" s="29">
        <v>44197</v>
      </c>
      <c r="P1970" s="29">
        <v>44525</v>
      </c>
      <c r="Q1970" s="40">
        <v>0.89801509999999996</v>
      </c>
      <c r="R1970" s="39">
        <v>7.4068911704312113</v>
      </c>
      <c r="S1970" s="39">
        <v>0</v>
      </c>
      <c r="T1970" s="39">
        <v>0</v>
      </c>
      <c r="U1970" s="39">
        <v>0</v>
      </c>
      <c r="V1970" s="39">
        <v>0</v>
      </c>
      <c r="W1970" s="29" t="s">
        <v>1357</v>
      </c>
      <c r="X1970" s="29" t="s">
        <v>11773</v>
      </c>
      <c r="Y1970" s="29">
        <v>45383</v>
      </c>
      <c r="Z1970" s="41" t="s">
        <v>11761</v>
      </c>
      <c r="AA1970" s="42" t="s">
        <v>1349</v>
      </c>
      <c r="AB1970" s="29" t="s">
        <v>258</v>
      </c>
      <c r="AC1970" s="29" t="s">
        <v>258</v>
      </c>
      <c r="AD1970" s="29" t="s">
        <v>265</v>
      </c>
      <c r="AE1970" s="29" t="s">
        <v>1353</v>
      </c>
      <c r="AF1970" s="29" t="s">
        <v>1368</v>
      </c>
      <c r="AG1970" s="183" t="s">
        <v>1369</v>
      </c>
      <c r="AH1970" s="29" t="s">
        <v>1356</v>
      </c>
      <c r="AI1970" s="29" t="s">
        <v>1357</v>
      </c>
      <c r="AJ1970" s="29" t="s">
        <v>258</v>
      </c>
      <c r="AK1970" s="29" t="s">
        <v>258</v>
      </c>
      <c r="AL1970" s="29" t="s">
        <v>13326</v>
      </c>
    </row>
    <row r="1971" spans="1:38" x14ac:dyDescent="0.2">
      <c r="A1971" s="35" t="s">
        <v>18</v>
      </c>
      <c r="B1971" s="36">
        <v>6810</v>
      </c>
      <c r="C1971" s="36">
        <v>5</v>
      </c>
      <c r="D1971" s="36" t="s">
        <v>3824</v>
      </c>
      <c r="E1971" s="37" t="s">
        <v>3825</v>
      </c>
      <c r="F1971" s="38" t="s">
        <v>1269</v>
      </c>
      <c r="G1971" s="38" t="s">
        <v>1445</v>
      </c>
      <c r="H1971" s="35" t="s">
        <v>12095</v>
      </c>
      <c r="I1971" s="35"/>
      <c r="J1971" s="29" t="s">
        <v>1500</v>
      </c>
      <c r="K1971" s="29" t="s">
        <v>1365</v>
      </c>
      <c r="L1971" s="29" t="s">
        <v>1384</v>
      </c>
      <c r="M1971" s="39">
        <v>77.28490493741792</v>
      </c>
      <c r="N1971" s="39">
        <v>69.403011635865838</v>
      </c>
      <c r="O1971" s="29">
        <v>44197</v>
      </c>
      <c r="P1971" s="29">
        <v>44525</v>
      </c>
      <c r="Q1971" s="40">
        <v>0.89801509999999996</v>
      </c>
      <c r="R1971" s="39">
        <v>69.403011635865838</v>
      </c>
      <c r="S1971" s="39">
        <v>0</v>
      </c>
      <c r="T1971" s="39">
        <v>0</v>
      </c>
      <c r="U1971" s="39">
        <v>0</v>
      </c>
      <c r="V1971" s="39">
        <v>0</v>
      </c>
      <c r="W1971" s="29" t="s">
        <v>265</v>
      </c>
      <c r="X1971" s="29" t="s">
        <v>11773</v>
      </c>
      <c r="Y1971" s="29">
        <v>45383</v>
      </c>
      <c r="Z1971" s="41" t="s">
        <v>11761</v>
      </c>
      <c r="AA1971" s="42" t="s">
        <v>1349</v>
      </c>
      <c r="AB1971" s="29" t="s">
        <v>258</v>
      </c>
      <c r="AC1971" s="29" t="s">
        <v>258</v>
      </c>
      <c r="AD1971" s="29" t="s">
        <v>265</v>
      </c>
      <c r="AE1971" s="29" t="s">
        <v>1353</v>
      </c>
      <c r="AF1971" s="29" t="s">
        <v>1368</v>
      </c>
      <c r="AG1971" s="183" t="s">
        <v>1369</v>
      </c>
      <c r="AH1971" s="29" t="s">
        <v>1356</v>
      </c>
      <c r="AI1971" s="29" t="s">
        <v>1357</v>
      </c>
      <c r="AJ1971" s="29" t="s">
        <v>258</v>
      </c>
      <c r="AK1971" s="29" t="s">
        <v>258</v>
      </c>
      <c r="AL1971" s="29" t="s">
        <v>13327</v>
      </c>
    </row>
    <row r="1972" spans="1:38" x14ac:dyDescent="0.2">
      <c r="A1972" s="35" t="s">
        <v>18</v>
      </c>
      <c r="B1972" s="36">
        <v>6810</v>
      </c>
      <c r="C1972" s="36">
        <v>6</v>
      </c>
      <c r="D1972" s="36" t="s">
        <v>3826</v>
      </c>
      <c r="E1972" s="37" t="s">
        <v>3827</v>
      </c>
      <c r="F1972" s="38" t="s">
        <v>1269</v>
      </c>
      <c r="G1972" s="38" t="s">
        <v>1445</v>
      </c>
      <c r="H1972" s="35" t="s">
        <v>12095</v>
      </c>
      <c r="I1972" s="35"/>
      <c r="J1972" s="29" t="s">
        <v>1500</v>
      </c>
      <c r="K1972" s="29" t="s">
        <v>1365</v>
      </c>
      <c r="L1972" s="29" t="s">
        <v>1384</v>
      </c>
      <c r="M1972" s="39">
        <v>67.060928000793055</v>
      </c>
      <c r="N1972" s="39">
        <v>183.78641478439425</v>
      </c>
      <c r="O1972" s="29">
        <v>44197</v>
      </c>
      <c r="P1972" s="29">
        <v>45198</v>
      </c>
      <c r="Q1972" s="40">
        <v>2.7405886000000002</v>
      </c>
      <c r="R1972" s="39">
        <v>66.948145106091715</v>
      </c>
      <c r="S1972" s="39">
        <v>66.948145106091715</v>
      </c>
      <c r="T1972" s="39">
        <v>49.890124572210816</v>
      </c>
      <c r="U1972" s="39">
        <v>0</v>
      </c>
      <c r="V1972" s="39">
        <v>0</v>
      </c>
      <c r="W1972" s="29" t="s">
        <v>265</v>
      </c>
      <c r="X1972" s="29" t="s">
        <v>11773</v>
      </c>
      <c r="Y1972" s="29">
        <v>45383</v>
      </c>
      <c r="Z1972" s="41" t="s">
        <v>11761</v>
      </c>
      <c r="AA1972" s="42" t="s">
        <v>1349</v>
      </c>
      <c r="AB1972" s="29" t="s">
        <v>258</v>
      </c>
      <c r="AC1972" s="29" t="s">
        <v>258</v>
      </c>
      <c r="AD1972" s="29" t="s">
        <v>265</v>
      </c>
      <c r="AE1972" s="29" t="s">
        <v>1353</v>
      </c>
      <c r="AF1972" s="29" t="s">
        <v>1368</v>
      </c>
      <c r="AG1972" s="183" t="s">
        <v>1369</v>
      </c>
      <c r="AH1972" s="29" t="s">
        <v>1356</v>
      </c>
      <c r="AI1972" s="29" t="s">
        <v>1357</v>
      </c>
      <c r="AJ1972" s="29" t="s">
        <v>258</v>
      </c>
      <c r="AK1972" s="29" t="s">
        <v>258</v>
      </c>
      <c r="AL1972" s="29" t="s">
        <v>13327</v>
      </c>
    </row>
    <row r="1973" spans="1:38" x14ac:dyDescent="0.2">
      <c r="A1973" s="35" t="s">
        <v>18</v>
      </c>
      <c r="B1973" s="36">
        <v>6810</v>
      </c>
      <c r="C1973" s="36">
        <v>7</v>
      </c>
      <c r="D1973" s="36" t="s">
        <v>3828</v>
      </c>
      <c r="E1973" s="37" t="s">
        <v>3829</v>
      </c>
      <c r="F1973" s="38" t="s">
        <v>1269</v>
      </c>
      <c r="G1973" s="38" t="s">
        <v>1445</v>
      </c>
      <c r="H1973" s="35" t="s">
        <v>12095</v>
      </c>
      <c r="I1973" s="35"/>
      <c r="J1973" s="29" t="s">
        <v>1500</v>
      </c>
      <c r="K1973" s="29" t="s">
        <v>1365</v>
      </c>
      <c r="L1973" s="29" t="s">
        <v>1384</v>
      </c>
      <c r="M1973" s="39">
        <v>62.328635421905219</v>
      </c>
      <c r="N1973" s="39">
        <v>181.22658453114306</v>
      </c>
      <c r="O1973" s="29">
        <v>44197</v>
      </c>
      <c r="P1973" s="29">
        <v>45259</v>
      </c>
      <c r="Q1973" s="40">
        <v>2.9075975000000001</v>
      </c>
      <c r="R1973" s="39">
        <v>62.227378507871322</v>
      </c>
      <c r="S1973" s="39">
        <v>62.227378507871322</v>
      </c>
      <c r="T1973" s="39">
        <v>56.77182751540041</v>
      </c>
      <c r="U1973" s="39">
        <v>0</v>
      </c>
      <c r="V1973" s="39">
        <v>0</v>
      </c>
      <c r="W1973" s="29" t="s">
        <v>265</v>
      </c>
      <c r="X1973" s="29" t="s">
        <v>11773</v>
      </c>
      <c r="Y1973" s="29">
        <v>45383</v>
      </c>
      <c r="Z1973" s="41" t="s">
        <v>11761</v>
      </c>
      <c r="AA1973" s="42" t="s">
        <v>1349</v>
      </c>
      <c r="AB1973" s="29" t="s">
        <v>258</v>
      </c>
      <c r="AC1973" s="29" t="s">
        <v>258</v>
      </c>
      <c r="AD1973" s="29" t="s">
        <v>265</v>
      </c>
      <c r="AE1973" s="29" t="s">
        <v>1353</v>
      </c>
      <c r="AF1973" s="29" t="s">
        <v>1368</v>
      </c>
      <c r="AG1973" s="183" t="s">
        <v>1369</v>
      </c>
      <c r="AH1973" s="29" t="s">
        <v>1356</v>
      </c>
      <c r="AI1973" s="29" t="s">
        <v>1357</v>
      </c>
      <c r="AJ1973" s="29" t="s">
        <v>258</v>
      </c>
      <c r="AK1973" s="29" t="s">
        <v>258</v>
      </c>
      <c r="AL1973" s="29" t="s">
        <v>13327</v>
      </c>
    </row>
    <row r="1974" spans="1:38" x14ac:dyDescent="0.2">
      <c r="A1974" s="35" t="s">
        <v>18</v>
      </c>
      <c r="B1974" s="36">
        <v>6810</v>
      </c>
      <c r="C1974" s="36">
        <v>8</v>
      </c>
      <c r="D1974" s="36" t="s">
        <v>3830</v>
      </c>
      <c r="E1974" s="37" t="s">
        <v>3831</v>
      </c>
      <c r="F1974" s="38" t="s">
        <v>1269</v>
      </c>
      <c r="G1974" s="38" t="s">
        <v>1445</v>
      </c>
      <c r="H1974" s="35" t="s">
        <v>12095</v>
      </c>
      <c r="I1974" s="35"/>
      <c r="J1974" s="29" t="s">
        <v>1500</v>
      </c>
      <c r="K1974" s="29" t="s">
        <v>1365</v>
      </c>
      <c r="L1974" s="29" t="s">
        <v>1384</v>
      </c>
      <c r="M1974" s="39">
        <v>37.094910045471998</v>
      </c>
      <c r="N1974" s="39">
        <v>104.81025872689939</v>
      </c>
      <c r="O1974" s="29">
        <v>44197</v>
      </c>
      <c r="P1974" s="29">
        <v>45229</v>
      </c>
      <c r="Q1974" s="40">
        <v>2.8254619999999999</v>
      </c>
      <c r="R1974" s="39">
        <v>37.033634496919923</v>
      </c>
      <c r="S1974" s="39">
        <v>37.033634496919923</v>
      </c>
      <c r="T1974" s="39">
        <v>30.742989733059549</v>
      </c>
      <c r="U1974" s="39">
        <v>0</v>
      </c>
      <c r="V1974" s="39">
        <v>0</v>
      </c>
      <c r="W1974" s="29" t="s">
        <v>265</v>
      </c>
      <c r="X1974" s="29" t="s">
        <v>11773</v>
      </c>
      <c r="Y1974" s="29">
        <v>45383</v>
      </c>
      <c r="Z1974" s="41" t="s">
        <v>11761</v>
      </c>
      <c r="AA1974" s="42" t="s">
        <v>1349</v>
      </c>
      <c r="AB1974" s="29" t="s">
        <v>258</v>
      </c>
      <c r="AC1974" s="29" t="s">
        <v>258</v>
      </c>
      <c r="AD1974" s="29" t="s">
        <v>265</v>
      </c>
      <c r="AE1974" s="29" t="s">
        <v>1353</v>
      </c>
      <c r="AF1974" s="29" t="s">
        <v>1368</v>
      </c>
      <c r="AG1974" s="183" t="s">
        <v>1369</v>
      </c>
      <c r="AH1974" s="29" t="s">
        <v>1356</v>
      </c>
      <c r="AI1974" s="29" t="s">
        <v>1357</v>
      </c>
      <c r="AJ1974" s="29" t="s">
        <v>258</v>
      </c>
      <c r="AK1974" s="29" t="s">
        <v>258</v>
      </c>
      <c r="AL1974" s="29" t="s">
        <v>13327</v>
      </c>
    </row>
    <row r="1975" spans="1:38" x14ac:dyDescent="0.2">
      <c r="A1975" s="35" t="s">
        <v>18</v>
      </c>
      <c r="B1975" s="36">
        <v>6810</v>
      </c>
      <c r="C1975" s="36">
        <v>9</v>
      </c>
      <c r="D1975" s="36" t="s">
        <v>3832</v>
      </c>
      <c r="E1975" s="37" t="s">
        <v>3833</v>
      </c>
      <c r="F1975" s="38" t="s">
        <v>1269</v>
      </c>
      <c r="G1975" s="38" t="s">
        <v>1445</v>
      </c>
      <c r="H1975" s="35" t="s">
        <v>12095</v>
      </c>
      <c r="I1975" s="35"/>
      <c r="J1975" s="29" t="s">
        <v>1500</v>
      </c>
      <c r="K1975" s="29" t="s">
        <v>1365</v>
      </c>
      <c r="L1975" s="29" t="s">
        <v>1384</v>
      </c>
      <c r="M1975" s="39">
        <v>13.318708571287683</v>
      </c>
      <c r="N1975" s="39">
        <v>38.178475017111566</v>
      </c>
      <c r="O1975" s="29">
        <v>44197</v>
      </c>
      <c r="P1975" s="29">
        <v>45244</v>
      </c>
      <c r="Q1975" s="40">
        <v>2.8665297999999999</v>
      </c>
      <c r="R1975" s="39">
        <v>13.296892539356605</v>
      </c>
      <c r="S1975" s="39">
        <v>13.296892539356605</v>
      </c>
      <c r="T1975" s="39">
        <v>11.584689938398359</v>
      </c>
      <c r="U1975" s="39">
        <v>0</v>
      </c>
      <c r="V1975" s="39">
        <v>0</v>
      </c>
      <c r="W1975" s="29" t="s">
        <v>1357</v>
      </c>
      <c r="X1975" s="29" t="s">
        <v>11773</v>
      </c>
      <c r="Y1975" s="29">
        <v>45383</v>
      </c>
      <c r="Z1975" s="41" t="s">
        <v>11761</v>
      </c>
      <c r="AA1975" s="42" t="s">
        <v>1349</v>
      </c>
      <c r="AB1975" s="29" t="s">
        <v>258</v>
      </c>
      <c r="AC1975" s="29" t="s">
        <v>258</v>
      </c>
      <c r="AD1975" s="29" t="s">
        <v>265</v>
      </c>
      <c r="AE1975" s="29" t="s">
        <v>1353</v>
      </c>
      <c r="AF1975" s="29" t="s">
        <v>1368</v>
      </c>
      <c r="AG1975" s="183" t="s">
        <v>1369</v>
      </c>
      <c r="AH1975" s="29" t="s">
        <v>1356</v>
      </c>
      <c r="AI1975" s="29" t="s">
        <v>1357</v>
      </c>
      <c r="AJ1975" s="29" t="s">
        <v>258</v>
      </c>
      <c r="AK1975" s="29" t="s">
        <v>258</v>
      </c>
      <c r="AL1975" s="29" t="s">
        <v>13326</v>
      </c>
    </row>
    <row r="1976" spans="1:38" x14ac:dyDescent="0.2">
      <c r="A1976" s="35" t="s">
        <v>18</v>
      </c>
      <c r="B1976" s="36">
        <v>6810</v>
      </c>
      <c r="C1976" s="36">
        <v>10</v>
      </c>
      <c r="D1976" s="36" t="s">
        <v>3834</v>
      </c>
      <c r="E1976" s="37" t="s">
        <v>3835</v>
      </c>
      <c r="F1976" s="38" t="s">
        <v>1269</v>
      </c>
      <c r="G1976" s="38" t="s">
        <v>1445</v>
      </c>
      <c r="H1976" s="35" t="s">
        <v>12095</v>
      </c>
      <c r="I1976" s="35"/>
      <c r="J1976" s="29" t="s">
        <v>1500</v>
      </c>
      <c r="K1976" s="29" t="s">
        <v>1365</v>
      </c>
      <c r="L1976" s="29" t="s">
        <v>1384</v>
      </c>
      <c r="M1976" s="39">
        <v>14.531946754254617</v>
      </c>
      <c r="N1976" s="39">
        <v>58.087999999999994</v>
      </c>
      <c r="O1976" s="29">
        <v>44197</v>
      </c>
      <c r="P1976" s="29">
        <v>45657</v>
      </c>
      <c r="Q1976" s="40">
        <v>3.9972620999999999</v>
      </c>
      <c r="R1976" s="39">
        <v>14.512060232717316</v>
      </c>
      <c r="S1976" s="39">
        <v>14.512060232717316</v>
      </c>
      <c r="T1976" s="39">
        <v>14.512060232717316</v>
      </c>
      <c r="U1976" s="39">
        <v>14.551819301848049</v>
      </c>
      <c r="V1976" s="39">
        <v>0</v>
      </c>
      <c r="W1976" s="29" t="s">
        <v>1357</v>
      </c>
      <c r="X1976" s="29" t="s">
        <v>11773</v>
      </c>
      <c r="Y1976" s="29">
        <v>45383</v>
      </c>
      <c r="Z1976" s="41" t="s">
        <v>11761</v>
      </c>
      <c r="AA1976" s="42" t="s">
        <v>1349</v>
      </c>
      <c r="AB1976" s="29" t="s">
        <v>258</v>
      </c>
      <c r="AC1976" s="29" t="s">
        <v>258</v>
      </c>
      <c r="AD1976" s="29" t="s">
        <v>265</v>
      </c>
      <c r="AE1976" s="29" t="s">
        <v>1353</v>
      </c>
      <c r="AF1976" s="29" t="s">
        <v>1368</v>
      </c>
      <c r="AG1976" s="183" t="s">
        <v>1369</v>
      </c>
      <c r="AH1976" s="29" t="s">
        <v>1356</v>
      </c>
      <c r="AI1976" s="29" t="s">
        <v>1357</v>
      </c>
      <c r="AJ1976" s="29" t="s">
        <v>258</v>
      </c>
      <c r="AK1976" s="29" t="s">
        <v>258</v>
      </c>
      <c r="AL1976" s="29" t="s">
        <v>13326</v>
      </c>
    </row>
    <row r="1977" spans="1:38" x14ac:dyDescent="0.2">
      <c r="A1977" s="35" t="s">
        <v>18</v>
      </c>
      <c r="B1977" s="36">
        <v>6810</v>
      </c>
      <c r="C1977" s="36">
        <v>11</v>
      </c>
      <c r="D1977" s="36" t="s">
        <v>3836</v>
      </c>
      <c r="E1977" s="37" t="s">
        <v>3837</v>
      </c>
      <c r="F1977" s="38" t="s">
        <v>1269</v>
      </c>
      <c r="G1977" s="38" t="s">
        <v>1445</v>
      </c>
      <c r="H1977" s="35" t="s">
        <v>12095</v>
      </c>
      <c r="I1977" s="35"/>
      <c r="J1977" s="29" t="s">
        <v>1500</v>
      </c>
      <c r="K1977" s="29" t="s">
        <v>1365</v>
      </c>
      <c r="L1977" s="29" t="s">
        <v>1384</v>
      </c>
      <c r="M1977" s="39">
        <v>25.523978013312004</v>
      </c>
      <c r="N1977" s="39">
        <v>127.53253935660506</v>
      </c>
      <c r="O1977" s="29">
        <v>44197</v>
      </c>
      <c r="P1977" s="29">
        <v>46022</v>
      </c>
      <c r="Q1977" s="40">
        <v>4.9965776999999996</v>
      </c>
      <c r="R1977" s="39">
        <v>25.492539356605064</v>
      </c>
      <c r="S1977" s="39">
        <v>25.492539356605064</v>
      </c>
      <c r="T1977" s="39">
        <v>25.492539356605064</v>
      </c>
      <c r="U1977" s="39">
        <v>25.562381930184806</v>
      </c>
      <c r="V1977" s="39">
        <v>25.492539356605064</v>
      </c>
      <c r="W1977" s="29" t="s">
        <v>265</v>
      </c>
      <c r="X1977" s="29" t="s">
        <v>11773</v>
      </c>
      <c r="Y1977" s="29">
        <v>45383</v>
      </c>
      <c r="Z1977" s="41" t="s">
        <v>11761</v>
      </c>
      <c r="AA1977" s="42" t="s">
        <v>1349</v>
      </c>
      <c r="AB1977" s="29" t="s">
        <v>258</v>
      </c>
      <c r="AC1977" s="29" t="s">
        <v>258</v>
      </c>
      <c r="AD1977" s="29" t="s">
        <v>265</v>
      </c>
      <c r="AE1977" s="29" t="s">
        <v>1353</v>
      </c>
      <c r="AF1977" s="29" t="s">
        <v>1368</v>
      </c>
      <c r="AG1977" s="183" t="s">
        <v>1369</v>
      </c>
      <c r="AH1977" s="29" t="s">
        <v>1356</v>
      </c>
      <c r="AI1977" s="29" t="s">
        <v>1357</v>
      </c>
      <c r="AJ1977" s="29" t="s">
        <v>258</v>
      </c>
      <c r="AK1977" s="29" t="s">
        <v>258</v>
      </c>
      <c r="AL1977" s="29" t="s">
        <v>13327</v>
      </c>
    </row>
    <row r="1978" spans="1:38" x14ac:dyDescent="0.2">
      <c r="A1978" s="35" t="s">
        <v>18</v>
      </c>
      <c r="B1978" s="36">
        <v>6810</v>
      </c>
      <c r="C1978" s="36">
        <v>12</v>
      </c>
      <c r="D1978" s="36" t="s">
        <v>3838</v>
      </c>
      <c r="E1978" s="37" t="s">
        <v>3839</v>
      </c>
      <c r="F1978" s="38" t="s">
        <v>1269</v>
      </c>
      <c r="G1978" s="38" t="s">
        <v>1445</v>
      </c>
      <c r="H1978" s="35" t="s">
        <v>12095</v>
      </c>
      <c r="I1978" s="35"/>
      <c r="J1978" s="29" t="s">
        <v>1500</v>
      </c>
      <c r="K1978" s="29" t="s">
        <v>1365</v>
      </c>
      <c r="L1978" s="29" t="s">
        <v>1384</v>
      </c>
      <c r="M1978" s="39">
        <v>63.261644760787071</v>
      </c>
      <c r="N1978" s="39">
        <v>316.0917234770705</v>
      </c>
      <c r="O1978" s="29">
        <v>44197</v>
      </c>
      <c r="P1978" s="29">
        <v>46022</v>
      </c>
      <c r="Q1978" s="40">
        <v>4.9965776999999996</v>
      </c>
      <c r="R1978" s="39">
        <v>63.183723477070501</v>
      </c>
      <c r="S1978" s="39">
        <v>63.183723477070501</v>
      </c>
      <c r="T1978" s="39">
        <v>63.183723477070501</v>
      </c>
      <c r="U1978" s="39">
        <v>63.356829568788498</v>
      </c>
      <c r="V1978" s="39">
        <v>63.183723477070501</v>
      </c>
      <c r="W1978" s="29" t="s">
        <v>265</v>
      </c>
      <c r="X1978" s="29" t="s">
        <v>11773</v>
      </c>
      <c r="Y1978" s="29">
        <v>45383</v>
      </c>
      <c r="Z1978" s="41" t="s">
        <v>11761</v>
      </c>
      <c r="AA1978" s="42" t="s">
        <v>1349</v>
      </c>
      <c r="AB1978" s="29" t="s">
        <v>258</v>
      </c>
      <c r="AC1978" s="29" t="s">
        <v>258</v>
      </c>
      <c r="AD1978" s="29" t="s">
        <v>265</v>
      </c>
      <c r="AE1978" s="29" t="s">
        <v>1353</v>
      </c>
      <c r="AF1978" s="29" t="s">
        <v>1368</v>
      </c>
      <c r="AG1978" s="183" t="s">
        <v>1369</v>
      </c>
      <c r="AH1978" s="29" t="s">
        <v>1356</v>
      </c>
      <c r="AI1978" s="29" t="s">
        <v>1357</v>
      </c>
      <c r="AJ1978" s="29" t="s">
        <v>258</v>
      </c>
      <c r="AK1978" s="29" t="s">
        <v>258</v>
      </c>
      <c r="AL1978" s="29" t="s">
        <v>13327</v>
      </c>
    </row>
    <row r="1979" spans="1:38" x14ac:dyDescent="0.2">
      <c r="A1979" s="35" t="s">
        <v>18</v>
      </c>
      <c r="B1979" s="36">
        <v>6810</v>
      </c>
      <c r="C1979" s="36">
        <v>13</v>
      </c>
      <c r="D1979" s="36" t="s">
        <v>3840</v>
      </c>
      <c r="E1979" s="37" t="s">
        <v>3841</v>
      </c>
      <c r="F1979" s="38" t="s">
        <v>1269</v>
      </c>
      <c r="G1979" s="38" t="s">
        <v>1445</v>
      </c>
      <c r="H1979" s="35" t="s">
        <v>12095</v>
      </c>
      <c r="I1979" s="35"/>
      <c r="J1979" s="29" t="s">
        <v>1500</v>
      </c>
      <c r="K1979" s="29" t="s">
        <v>1365</v>
      </c>
      <c r="L1979" s="29" t="s">
        <v>1384</v>
      </c>
      <c r="M1979" s="39">
        <v>44.472129562867387</v>
      </c>
      <c r="N1979" s="39">
        <v>192.37772484599591</v>
      </c>
      <c r="O1979" s="29">
        <v>44197</v>
      </c>
      <c r="P1979" s="29">
        <v>45777</v>
      </c>
      <c r="Q1979" s="40">
        <v>4.3258042000000003</v>
      </c>
      <c r="R1979" s="39">
        <v>44.413579739904179</v>
      </c>
      <c r="S1979" s="39">
        <v>44.413579739904179</v>
      </c>
      <c r="T1979" s="39">
        <v>44.413579739904179</v>
      </c>
      <c r="U1979" s="39">
        <v>44.535260780287473</v>
      </c>
      <c r="V1979" s="39">
        <v>14.601724845995891</v>
      </c>
      <c r="W1979" s="29" t="s">
        <v>1357</v>
      </c>
      <c r="X1979" s="29" t="s">
        <v>11773</v>
      </c>
      <c r="Y1979" s="29">
        <v>45383</v>
      </c>
      <c r="Z1979" s="41" t="s">
        <v>11761</v>
      </c>
      <c r="AA1979" s="42" t="s">
        <v>1349</v>
      </c>
      <c r="AB1979" s="29" t="s">
        <v>258</v>
      </c>
      <c r="AC1979" s="29" t="s">
        <v>258</v>
      </c>
      <c r="AD1979" s="29" t="s">
        <v>265</v>
      </c>
      <c r="AE1979" s="29" t="s">
        <v>1353</v>
      </c>
      <c r="AF1979" s="29" t="s">
        <v>1368</v>
      </c>
      <c r="AG1979" s="183" t="s">
        <v>1369</v>
      </c>
      <c r="AH1979" s="29" t="s">
        <v>1356</v>
      </c>
      <c r="AI1979" s="29" t="s">
        <v>1357</v>
      </c>
      <c r="AJ1979" s="29" t="s">
        <v>258</v>
      </c>
      <c r="AK1979" s="29" t="s">
        <v>258</v>
      </c>
      <c r="AL1979" s="29" t="s">
        <v>13326</v>
      </c>
    </row>
    <row r="1980" spans="1:38" x14ac:dyDescent="0.2">
      <c r="A1980" s="35" t="s">
        <v>16</v>
      </c>
      <c r="B1980" s="36">
        <v>6811</v>
      </c>
      <c r="C1980" s="36"/>
      <c r="D1980" s="36" t="s">
        <v>1349</v>
      </c>
      <c r="E1980" s="37" t="s">
        <v>3842</v>
      </c>
      <c r="F1980" s="38" t="s">
        <v>1262</v>
      </c>
      <c r="G1980" s="38" t="s">
        <v>1264</v>
      </c>
      <c r="H1980" s="35" t="s">
        <v>3843</v>
      </c>
      <c r="I1980" s="35"/>
      <c r="J1980" s="29" t="s">
        <v>631</v>
      </c>
      <c r="K1980" s="29" t="s">
        <v>3844</v>
      </c>
      <c r="L1980" s="29" t="s">
        <v>3845</v>
      </c>
      <c r="M1980" s="39">
        <v>344.85255107147441</v>
      </c>
      <c r="N1980" s="39">
        <v>773.26280629705684</v>
      </c>
      <c r="O1980" s="29">
        <v>44197</v>
      </c>
      <c r="P1980" s="29">
        <v>45016</v>
      </c>
      <c r="Q1980" s="40">
        <v>2.2422998000000001</v>
      </c>
      <c r="R1980" s="39">
        <v>344.19624914442164</v>
      </c>
      <c r="S1980" s="39">
        <v>344.19624914442164</v>
      </c>
      <c r="T1980" s="39">
        <v>84.870308008213556</v>
      </c>
      <c r="U1980" s="39">
        <v>0</v>
      </c>
      <c r="V1980" s="39">
        <v>0</v>
      </c>
      <c r="W1980" s="29" t="s">
        <v>1357</v>
      </c>
      <c r="X1980" s="29" t="s">
        <v>258</v>
      </c>
      <c r="Y1980" s="29" t="s">
        <v>1349</v>
      </c>
      <c r="Z1980" s="41" t="s">
        <v>1349</v>
      </c>
      <c r="AA1980" s="42" t="s">
        <v>1349</v>
      </c>
      <c r="AB1980" s="43" t="s">
        <v>265</v>
      </c>
      <c r="AC1980" s="29" t="s">
        <v>258</v>
      </c>
      <c r="AD1980" s="29" t="s">
        <v>258</v>
      </c>
      <c r="AE1980" s="29" t="s">
        <v>1353</v>
      </c>
      <c r="AF1980" s="29" t="s">
        <v>1462</v>
      </c>
      <c r="AG1980" s="183" t="s">
        <v>1463</v>
      </c>
      <c r="AH1980" s="29" t="s">
        <v>1413</v>
      </c>
      <c r="AI1980" s="29" t="s">
        <v>1357</v>
      </c>
      <c r="AJ1980" s="29" t="s">
        <v>258</v>
      </c>
      <c r="AK1980" s="29" t="s">
        <v>258</v>
      </c>
      <c r="AL1980" s="29" t="s">
        <v>13326</v>
      </c>
    </row>
    <row r="1981" spans="1:38" x14ac:dyDescent="0.2">
      <c r="A1981" s="35" t="s">
        <v>16</v>
      </c>
      <c r="B1981" s="36">
        <v>6815</v>
      </c>
      <c r="C1981" s="36"/>
      <c r="D1981" s="36" t="s">
        <v>1349</v>
      </c>
      <c r="E1981" s="37" t="s">
        <v>3846</v>
      </c>
      <c r="F1981" s="38" t="s">
        <v>1269</v>
      </c>
      <c r="G1981" s="38" t="s">
        <v>1273</v>
      </c>
      <c r="H1981" s="35" t="s">
        <v>1393</v>
      </c>
      <c r="I1981" s="35"/>
      <c r="J1981" s="29" t="s">
        <v>1371</v>
      </c>
      <c r="K1981" s="29" t="s">
        <v>1371</v>
      </c>
      <c r="L1981" s="29" t="s">
        <v>1366</v>
      </c>
      <c r="M1981" s="39">
        <v>15.226434807765413</v>
      </c>
      <c r="N1981" s="39">
        <v>23.970431211498973</v>
      </c>
      <c r="O1981" s="29">
        <v>44197</v>
      </c>
      <c r="P1981" s="29">
        <v>44772</v>
      </c>
      <c r="Q1981" s="40">
        <v>1.5742642</v>
      </c>
      <c r="R1981" s="39">
        <v>15.189596167008897</v>
      </c>
      <c r="S1981" s="39">
        <v>8.7808350444900753</v>
      </c>
      <c r="T1981" s="39">
        <v>0</v>
      </c>
      <c r="U1981" s="39">
        <v>0</v>
      </c>
      <c r="V1981" s="39">
        <v>0</v>
      </c>
      <c r="W1981" s="29" t="s">
        <v>1357</v>
      </c>
      <c r="X1981" s="29" t="s">
        <v>258</v>
      </c>
      <c r="Y1981" s="29" t="s">
        <v>1349</v>
      </c>
      <c r="Z1981" s="41" t="s">
        <v>1349</v>
      </c>
      <c r="AA1981" s="42" t="s">
        <v>1349</v>
      </c>
      <c r="AB1981" s="29" t="s">
        <v>258</v>
      </c>
      <c r="AC1981" s="29" t="s">
        <v>258</v>
      </c>
      <c r="AD1981" s="29" t="s">
        <v>265</v>
      </c>
      <c r="AE1981" s="29" t="s">
        <v>1367</v>
      </c>
      <c r="AF1981" s="29" t="s">
        <v>1368</v>
      </c>
      <c r="AG1981" s="183" t="s">
        <v>1369</v>
      </c>
      <c r="AH1981" s="29" t="s">
        <v>1413</v>
      </c>
      <c r="AI1981" s="29" t="s">
        <v>1357</v>
      </c>
      <c r="AJ1981" s="29" t="s">
        <v>258</v>
      </c>
      <c r="AK1981" s="29" t="s">
        <v>258</v>
      </c>
      <c r="AL1981" s="29" t="s">
        <v>13326</v>
      </c>
    </row>
    <row r="1982" spans="1:38" x14ac:dyDescent="0.2">
      <c r="A1982" s="35" t="s">
        <v>16</v>
      </c>
      <c r="B1982" s="36">
        <v>6823</v>
      </c>
      <c r="C1982" s="36"/>
      <c r="D1982" s="36" t="s">
        <v>1349</v>
      </c>
      <c r="E1982" s="37" t="s">
        <v>3847</v>
      </c>
      <c r="F1982" s="38" t="s">
        <v>1269</v>
      </c>
      <c r="G1982" s="38" t="s">
        <v>1271</v>
      </c>
      <c r="H1982" s="35" t="s">
        <v>1440</v>
      </c>
      <c r="I1982" s="35"/>
      <c r="J1982" s="29" t="s">
        <v>1371</v>
      </c>
      <c r="K1982" s="29" t="s">
        <v>1371</v>
      </c>
      <c r="L1982" s="29" t="s">
        <v>1384</v>
      </c>
      <c r="M1982" s="39">
        <v>102.74626821587653</v>
      </c>
      <c r="N1982" s="39">
        <v>513.3797125256674</v>
      </c>
      <c r="O1982" s="29">
        <v>44197</v>
      </c>
      <c r="P1982" s="29">
        <v>46022</v>
      </c>
      <c r="Q1982" s="40">
        <v>4.9965776999999996</v>
      </c>
      <c r="R1982" s="39">
        <v>102.61971252566735</v>
      </c>
      <c r="S1982" s="39">
        <v>102.61971252566735</v>
      </c>
      <c r="T1982" s="39">
        <v>102.61971252566735</v>
      </c>
      <c r="U1982" s="39">
        <v>102.90086242299795</v>
      </c>
      <c r="V1982" s="39">
        <v>102.61971252566735</v>
      </c>
      <c r="W1982" s="29" t="s">
        <v>265</v>
      </c>
      <c r="X1982" s="29" t="s">
        <v>11773</v>
      </c>
      <c r="Y1982" s="29">
        <v>45268</v>
      </c>
      <c r="Z1982" s="41" t="s">
        <v>11760</v>
      </c>
      <c r="AA1982" s="42" t="s">
        <v>1349</v>
      </c>
      <c r="AB1982" s="29" t="s">
        <v>258</v>
      </c>
      <c r="AC1982" s="29" t="s">
        <v>258</v>
      </c>
      <c r="AD1982" s="29" t="s">
        <v>265</v>
      </c>
      <c r="AE1982" s="29" t="s">
        <v>1353</v>
      </c>
      <c r="AF1982" s="29" t="s">
        <v>1368</v>
      </c>
      <c r="AG1982" s="183" t="s">
        <v>1369</v>
      </c>
      <c r="AH1982" s="29" t="s">
        <v>1356</v>
      </c>
      <c r="AI1982" s="29" t="s">
        <v>1357</v>
      </c>
      <c r="AJ1982" s="29" t="s">
        <v>258</v>
      </c>
      <c r="AK1982" s="29" t="s">
        <v>258</v>
      </c>
      <c r="AL1982" s="29" t="s">
        <v>13327</v>
      </c>
    </row>
    <row r="1983" spans="1:38" x14ac:dyDescent="0.2">
      <c r="A1983" s="35" t="s">
        <v>16</v>
      </c>
      <c r="B1983" s="36">
        <v>6829</v>
      </c>
      <c r="C1983" s="36"/>
      <c r="D1983" s="36" t="s">
        <v>1349</v>
      </c>
      <c r="E1983" s="37" t="s">
        <v>3848</v>
      </c>
      <c r="F1983" s="38" t="s">
        <v>1269</v>
      </c>
      <c r="G1983" s="38" t="s">
        <v>1273</v>
      </c>
      <c r="H1983" s="35" t="s">
        <v>1393</v>
      </c>
      <c r="I1983" s="35"/>
      <c r="J1983" s="29" t="s">
        <v>1371</v>
      </c>
      <c r="K1983" s="29" t="s">
        <v>1371</v>
      </c>
      <c r="L1983" s="29" t="s">
        <v>1384</v>
      </c>
      <c r="M1983" s="39">
        <v>36.995849053554977</v>
      </c>
      <c r="N1983" s="39">
        <v>61.482491444216301</v>
      </c>
      <c r="O1983" s="29">
        <v>44197</v>
      </c>
      <c r="P1983" s="29">
        <v>44804</v>
      </c>
      <c r="Q1983" s="40">
        <v>1.6618754</v>
      </c>
      <c r="R1983" s="39">
        <v>36.909719370294319</v>
      </c>
      <c r="S1983" s="39">
        <v>24.572772073921971</v>
      </c>
      <c r="T1983" s="39">
        <v>0</v>
      </c>
      <c r="U1983" s="39">
        <v>0</v>
      </c>
      <c r="V1983" s="39">
        <v>0</v>
      </c>
      <c r="W1983" s="29" t="s">
        <v>1357</v>
      </c>
      <c r="X1983" s="29" t="s">
        <v>258</v>
      </c>
      <c r="Y1983" s="29" t="s">
        <v>1349</v>
      </c>
      <c r="Z1983" s="41" t="s">
        <v>1349</v>
      </c>
      <c r="AA1983" s="42" t="s">
        <v>1349</v>
      </c>
      <c r="AB1983" s="29" t="s">
        <v>258</v>
      </c>
      <c r="AC1983" s="29" t="s">
        <v>258</v>
      </c>
      <c r="AD1983" s="29" t="s">
        <v>265</v>
      </c>
      <c r="AE1983" s="29" t="s">
        <v>1353</v>
      </c>
      <c r="AF1983" s="29" t="s">
        <v>1368</v>
      </c>
      <c r="AG1983" s="183" t="s">
        <v>1369</v>
      </c>
      <c r="AH1983" s="29" t="s">
        <v>1413</v>
      </c>
      <c r="AI1983" s="29" t="s">
        <v>1357</v>
      </c>
      <c r="AJ1983" s="29" t="s">
        <v>258</v>
      </c>
      <c r="AK1983" s="29" t="s">
        <v>258</v>
      </c>
      <c r="AL1983" s="29" t="s">
        <v>13326</v>
      </c>
    </row>
    <row r="1984" spans="1:38" x14ac:dyDescent="0.2">
      <c r="A1984" s="35" t="s">
        <v>16</v>
      </c>
      <c r="B1984" s="36">
        <v>6830</v>
      </c>
      <c r="C1984" s="36"/>
      <c r="D1984" s="36" t="s">
        <v>1349</v>
      </c>
      <c r="E1984" s="37" t="s">
        <v>3849</v>
      </c>
      <c r="F1984" s="38" t="s">
        <v>1269</v>
      </c>
      <c r="G1984" s="38" t="s">
        <v>1445</v>
      </c>
      <c r="H1984" s="35" t="s">
        <v>330</v>
      </c>
      <c r="I1984" s="35"/>
      <c r="J1984" s="29" t="s">
        <v>281</v>
      </c>
      <c r="K1984" s="29" t="s">
        <v>282</v>
      </c>
      <c r="L1984" s="29" t="s">
        <v>1384</v>
      </c>
      <c r="M1984" s="39">
        <v>31.098696732980628</v>
      </c>
      <c r="N1984" s="39">
        <v>55.428479123887747</v>
      </c>
      <c r="O1984" s="29">
        <v>44197</v>
      </c>
      <c r="P1984" s="29">
        <v>44848</v>
      </c>
      <c r="Q1984" s="40">
        <v>1.7823408999999999</v>
      </c>
      <c r="R1984" s="39">
        <v>31.029746748802189</v>
      </c>
      <c r="S1984" s="39">
        <v>24.398732375085554</v>
      </c>
      <c r="T1984" s="39">
        <v>0</v>
      </c>
      <c r="U1984" s="39">
        <v>0</v>
      </c>
      <c r="V1984" s="39">
        <v>0</v>
      </c>
      <c r="W1984" s="29" t="s">
        <v>1357</v>
      </c>
      <c r="X1984" s="29" t="s">
        <v>258</v>
      </c>
      <c r="Y1984" s="29" t="s">
        <v>1349</v>
      </c>
      <c r="Z1984" s="41" t="s">
        <v>1349</v>
      </c>
      <c r="AA1984" s="42" t="s">
        <v>1349</v>
      </c>
      <c r="AB1984" s="29" t="s">
        <v>258</v>
      </c>
      <c r="AC1984" s="29" t="s">
        <v>258</v>
      </c>
      <c r="AD1984" s="29" t="s">
        <v>265</v>
      </c>
      <c r="AE1984" s="29" t="s">
        <v>1353</v>
      </c>
      <c r="AF1984" s="29" t="s">
        <v>1368</v>
      </c>
      <c r="AG1984" s="183" t="s">
        <v>1369</v>
      </c>
      <c r="AH1984" s="29" t="s">
        <v>1413</v>
      </c>
      <c r="AI1984" s="29" t="s">
        <v>1357</v>
      </c>
      <c r="AJ1984" s="29" t="s">
        <v>258</v>
      </c>
      <c r="AK1984" s="29" t="s">
        <v>258</v>
      </c>
      <c r="AL1984" s="29" t="s">
        <v>13326</v>
      </c>
    </row>
    <row r="1985" spans="1:38" x14ac:dyDescent="0.2">
      <c r="A1985" s="35" t="s">
        <v>16</v>
      </c>
      <c r="B1985" s="36">
        <v>6833</v>
      </c>
      <c r="C1985" s="36"/>
      <c r="D1985" s="36" t="s">
        <v>1349</v>
      </c>
      <c r="E1985" s="37" t="s">
        <v>3850</v>
      </c>
      <c r="F1985" s="38" t="s">
        <v>1269</v>
      </c>
      <c r="G1985" s="38" t="s">
        <v>1271</v>
      </c>
      <c r="H1985" s="35" t="s">
        <v>1440</v>
      </c>
      <c r="I1985" s="35"/>
      <c r="J1985" s="29" t="s">
        <v>1528</v>
      </c>
      <c r="K1985" s="29" t="s">
        <v>1529</v>
      </c>
      <c r="L1985" s="29" t="s">
        <v>1530</v>
      </c>
      <c r="M1985" s="39">
        <v>192.47767033546739</v>
      </c>
      <c r="N1985" s="39">
        <v>384.16487337440111</v>
      </c>
      <c r="O1985" s="29">
        <v>44197</v>
      </c>
      <c r="P1985" s="29">
        <v>44926</v>
      </c>
      <c r="Q1985" s="40">
        <v>1.9958932</v>
      </c>
      <c r="R1985" s="39">
        <v>192.08243668720056</v>
      </c>
      <c r="S1985" s="39">
        <v>192.08243668720056</v>
      </c>
      <c r="T1985" s="39">
        <v>0</v>
      </c>
      <c r="U1985" s="39">
        <v>0</v>
      </c>
      <c r="V1985" s="39">
        <v>0</v>
      </c>
      <c r="W1985" s="29" t="s">
        <v>1357</v>
      </c>
      <c r="X1985" s="29" t="s">
        <v>258</v>
      </c>
      <c r="Y1985" s="29" t="s">
        <v>1349</v>
      </c>
      <c r="Z1985" s="41" t="s">
        <v>1349</v>
      </c>
      <c r="AA1985" s="42" t="s">
        <v>1349</v>
      </c>
      <c r="AB1985" s="29" t="s">
        <v>258</v>
      </c>
      <c r="AC1985" s="29" t="s">
        <v>258</v>
      </c>
      <c r="AD1985" s="29" t="s">
        <v>258</v>
      </c>
      <c r="AE1985" s="29" t="s">
        <v>1353</v>
      </c>
      <c r="AF1985" s="29" t="s">
        <v>1531</v>
      </c>
      <c r="AG1985" s="183" t="s">
        <v>1532</v>
      </c>
      <c r="AH1985" s="29" t="s">
        <v>1413</v>
      </c>
      <c r="AI1985" s="29" t="s">
        <v>1357</v>
      </c>
      <c r="AJ1985" s="29" t="s">
        <v>258</v>
      </c>
      <c r="AK1985" s="29" t="s">
        <v>258</v>
      </c>
      <c r="AL1985" s="29" t="s">
        <v>13326</v>
      </c>
    </row>
    <row r="1986" spans="1:38" x14ac:dyDescent="0.2">
      <c r="A1986" s="35" t="s">
        <v>16</v>
      </c>
      <c r="B1986" s="36">
        <v>6834</v>
      </c>
      <c r="C1986" s="36"/>
      <c r="D1986" s="36" t="s">
        <v>1349</v>
      </c>
      <c r="E1986" s="37" t="s">
        <v>3851</v>
      </c>
      <c r="F1986" s="38" t="s">
        <v>1269</v>
      </c>
      <c r="G1986" s="38" t="s">
        <v>1445</v>
      </c>
      <c r="H1986" s="35" t="s">
        <v>357</v>
      </c>
      <c r="I1986" s="35"/>
      <c r="J1986" s="29" t="s">
        <v>1420</v>
      </c>
      <c r="K1986" s="29" t="s">
        <v>1421</v>
      </c>
      <c r="L1986" s="29" t="s">
        <v>1384</v>
      </c>
      <c r="M1986" s="39">
        <v>1101.0149048766743</v>
      </c>
      <c r="N1986" s="39">
        <v>2610.4829979466117</v>
      </c>
      <c r="O1986" s="29">
        <v>44197</v>
      </c>
      <c r="P1986" s="29">
        <v>45063</v>
      </c>
      <c r="Q1986" s="40">
        <v>2.3709788000000001</v>
      </c>
      <c r="R1986" s="39">
        <v>1098.9922655715263</v>
      </c>
      <c r="S1986" s="39">
        <v>1098.9922655715263</v>
      </c>
      <c r="T1986" s="39">
        <v>412.49846680355921</v>
      </c>
      <c r="U1986" s="39">
        <v>0</v>
      </c>
      <c r="V1986" s="39">
        <v>0</v>
      </c>
      <c r="W1986" s="29" t="s">
        <v>1357</v>
      </c>
      <c r="X1986" s="29" t="s">
        <v>258</v>
      </c>
      <c r="Y1986" s="29" t="s">
        <v>1349</v>
      </c>
      <c r="Z1986" s="41" t="s">
        <v>1349</v>
      </c>
      <c r="AA1986" s="42" t="s">
        <v>1349</v>
      </c>
      <c r="AB1986" s="29" t="s">
        <v>258</v>
      </c>
      <c r="AC1986" s="29" t="s">
        <v>258</v>
      </c>
      <c r="AD1986" s="29" t="s">
        <v>265</v>
      </c>
      <c r="AE1986" s="29" t="s">
        <v>1353</v>
      </c>
      <c r="AF1986" s="29" t="s">
        <v>1368</v>
      </c>
      <c r="AG1986" s="183" t="s">
        <v>1369</v>
      </c>
      <c r="AH1986" s="29" t="s">
        <v>1356</v>
      </c>
      <c r="AI1986" s="29" t="s">
        <v>1357</v>
      </c>
      <c r="AJ1986" s="29" t="s">
        <v>258</v>
      </c>
      <c r="AK1986" s="29" t="s">
        <v>258</v>
      </c>
      <c r="AL1986" s="29" t="s">
        <v>13326</v>
      </c>
    </row>
    <row r="1987" spans="1:38" x14ac:dyDescent="0.2">
      <c r="A1987" s="35" t="s">
        <v>16</v>
      </c>
      <c r="B1987" s="36">
        <v>6841</v>
      </c>
      <c r="C1987" s="36"/>
      <c r="D1987" s="36" t="s">
        <v>1349</v>
      </c>
      <c r="E1987" s="37" t="s">
        <v>3852</v>
      </c>
      <c r="F1987" s="38" t="s">
        <v>1269</v>
      </c>
      <c r="G1987" s="38" t="s">
        <v>1273</v>
      </c>
      <c r="H1987" s="35" t="s">
        <v>1393</v>
      </c>
      <c r="I1987" s="35"/>
      <c r="J1987" s="29" t="s">
        <v>322</v>
      </c>
      <c r="K1987" s="29" t="s">
        <v>1828</v>
      </c>
      <c r="L1987" s="29" t="s">
        <v>1829</v>
      </c>
      <c r="M1987" s="39">
        <v>18.918903319142949</v>
      </c>
      <c r="N1987" s="39">
        <v>30.663904175222449</v>
      </c>
      <c r="O1987" s="29">
        <v>44197</v>
      </c>
      <c r="P1987" s="29">
        <v>44789</v>
      </c>
      <c r="Q1987" s="40">
        <v>1.6208077000000001</v>
      </c>
      <c r="R1987" s="39">
        <v>18.87407255304586</v>
      </c>
      <c r="S1987" s="39">
        <v>11.789831622176592</v>
      </c>
      <c r="T1987" s="39">
        <v>0</v>
      </c>
      <c r="U1987" s="39">
        <v>0</v>
      </c>
      <c r="V1987" s="39">
        <v>0</v>
      </c>
      <c r="W1987" s="29" t="s">
        <v>1357</v>
      </c>
      <c r="X1987" s="29" t="s">
        <v>258</v>
      </c>
      <c r="Y1987" s="29" t="s">
        <v>1349</v>
      </c>
      <c r="Z1987" s="41" t="s">
        <v>1349</v>
      </c>
      <c r="AA1987" s="42" t="s">
        <v>1349</v>
      </c>
      <c r="AB1987" s="29" t="s">
        <v>258</v>
      </c>
      <c r="AC1987" s="29" t="s">
        <v>258</v>
      </c>
      <c r="AD1987" s="29" t="s">
        <v>258</v>
      </c>
      <c r="AE1987" s="29" t="s">
        <v>1367</v>
      </c>
      <c r="AF1987" s="29" t="s">
        <v>1361</v>
      </c>
      <c r="AG1987" s="183" t="s">
        <v>1362</v>
      </c>
      <c r="AH1987" s="29" t="s">
        <v>1413</v>
      </c>
      <c r="AI1987" s="29" t="s">
        <v>1357</v>
      </c>
      <c r="AJ1987" s="29" t="s">
        <v>258</v>
      </c>
      <c r="AK1987" s="29" t="s">
        <v>258</v>
      </c>
      <c r="AL1987" s="29" t="s">
        <v>13326</v>
      </c>
    </row>
    <row r="1988" spans="1:38" x14ac:dyDescent="0.2">
      <c r="A1988" s="35" t="s">
        <v>16</v>
      </c>
      <c r="B1988" s="36">
        <v>6842</v>
      </c>
      <c r="C1988" s="36"/>
      <c r="D1988" s="36" t="s">
        <v>1349</v>
      </c>
      <c r="E1988" s="37" t="s">
        <v>3853</v>
      </c>
      <c r="F1988" s="38" t="s">
        <v>1269</v>
      </c>
      <c r="G1988" s="38" t="s">
        <v>1271</v>
      </c>
      <c r="H1988" s="35" t="s">
        <v>1440</v>
      </c>
      <c r="I1988" s="35"/>
      <c r="J1988" s="29" t="s">
        <v>1371</v>
      </c>
      <c r="K1988" s="29" t="s">
        <v>1371</v>
      </c>
      <c r="L1988" s="29" t="s">
        <v>1384</v>
      </c>
      <c r="M1988" s="39">
        <v>95.350217824876822</v>
      </c>
      <c r="N1988" s="39">
        <v>476.42477207392199</v>
      </c>
      <c r="O1988" s="29">
        <v>44197</v>
      </c>
      <c r="P1988" s="29">
        <v>46022</v>
      </c>
      <c r="Q1988" s="40">
        <v>4.9965776999999996</v>
      </c>
      <c r="R1988" s="39">
        <v>95.232772073921979</v>
      </c>
      <c r="S1988" s="39">
        <v>95.232772073921979</v>
      </c>
      <c r="T1988" s="39">
        <v>95.232772073921979</v>
      </c>
      <c r="U1988" s="39">
        <v>95.493683778234086</v>
      </c>
      <c r="V1988" s="39">
        <v>95.232772073921979</v>
      </c>
      <c r="W1988" s="29" t="s">
        <v>265</v>
      </c>
      <c r="X1988" s="29" t="s">
        <v>11773</v>
      </c>
      <c r="Y1988" s="29">
        <v>45372</v>
      </c>
      <c r="Z1988" s="41" t="s">
        <v>11761</v>
      </c>
      <c r="AA1988" s="42" t="s">
        <v>1349</v>
      </c>
      <c r="AB1988" s="29" t="s">
        <v>258</v>
      </c>
      <c r="AC1988" s="29" t="s">
        <v>258</v>
      </c>
      <c r="AD1988" s="29" t="s">
        <v>265</v>
      </c>
      <c r="AE1988" s="29" t="s">
        <v>1353</v>
      </c>
      <c r="AF1988" s="29" t="s">
        <v>1368</v>
      </c>
      <c r="AG1988" s="183" t="s">
        <v>1369</v>
      </c>
      <c r="AH1988" s="29" t="s">
        <v>1356</v>
      </c>
      <c r="AI1988" s="29" t="s">
        <v>1357</v>
      </c>
      <c r="AJ1988" s="29" t="s">
        <v>258</v>
      </c>
      <c r="AK1988" s="29" t="s">
        <v>258</v>
      </c>
      <c r="AL1988" s="29" t="s">
        <v>13327</v>
      </c>
    </row>
    <row r="1989" spans="1:38" x14ac:dyDescent="0.2">
      <c r="A1989" s="35" t="s">
        <v>16</v>
      </c>
      <c r="B1989" s="36">
        <v>6846</v>
      </c>
      <c r="C1989" s="36"/>
      <c r="D1989" s="36" t="s">
        <v>1349</v>
      </c>
      <c r="E1989" s="37" t="s">
        <v>3854</v>
      </c>
      <c r="F1989" s="38" t="s">
        <v>1269</v>
      </c>
      <c r="G1989" s="38" t="s">
        <v>1271</v>
      </c>
      <c r="H1989" s="35" t="s">
        <v>1440</v>
      </c>
      <c r="I1989" s="35"/>
      <c r="J1989" s="29" t="s">
        <v>1405</v>
      </c>
      <c r="K1989" s="29" t="s">
        <v>1558</v>
      </c>
      <c r="L1989" s="29" t="s">
        <v>1425</v>
      </c>
      <c r="M1989" s="39">
        <v>161.0929036174023</v>
      </c>
      <c r="N1989" s="39">
        <v>258.013273100616</v>
      </c>
      <c r="O1989" s="29">
        <v>44197</v>
      </c>
      <c r="P1989" s="29">
        <v>44782</v>
      </c>
      <c r="Q1989" s="40">
        <v>1.6016427</v>
      </c>
      <c r="R1989" s="39">
        <v>160.70792607802875</v>
      </c>
      <c r="S1989" s="39">
        <v>97.305347022587284</v>
      </c>
      <c r="T1989" s="39">
        <v>0</v>
      </c>
      <c r="U1989" s="39">
        <v>0</v>
      </c>
      <c r="V1989" s="39">
        <v>0</v>
      </c>
      <c r="W1989" s="29" t="s">
        <v>1357</v>
      </c>
      <c r="X1989" s="29" t="s">
        <v>258</v>
      </c>
      <c r="Y1989" s="29" t="s">
        <v>1349</v>
      </c>
      <c r="Z1989" s="41" t="s">
        <v>1349</v>
      </c>
      <c r="AA1989" s="42" t="s">
        <v>1349</v>
      </c>
      <c r="AB1989" s="43" t="s">
        <v>265</v>
      </c>
      <c r="AC1989" s="29" t="s">
        <v>258</v>
      </c>
      <c r="AD1989" s="29" t="s">
        <v>258</v>
      </c>
      <c r="AE1989" s="29" t="s">
        <v>1353</v>
      </c>
      <c r="AF1989" s="29" t="s">
        <v>1368</v>
      </c>
      <c r="AG1989" s="183" t="s">
        <v>1369</v>
      </c>
      <c r="AH1989" s="29" t="s">
        <v>1413</v>
      </c>
      <c r="AI1989" s="29" t="s">
        <v>1357</v>
      </c>
      <c r="AJ1989" s="29" t="s">
        <v>258</v>
      </c>
      <c r="AK1989" s="29" t="s">
        <v>258</v>
      </c>
      <c r="AL1989" s="29" t="s">
        <v>13326</v>
      </c>
    </row>
    <row r="1990" spans="1:38" x14ac:dyDescent="0.2">
      <c r="A1990" s="35" t="s">
        <v>16</v>
      </c>
      <c r="B1990" s="36">
        <v>6847</v>
      </c>
      <c r="C1990" s="36"/>
      <c r="D1990" s="36" t="s">
        <v>1349</v>
      </c>
      <c r="E1990" s="37" t="s">
        <v>3855</v>
      </c>
      <c r="F1990" s="38" t="s">
        <v>1269</v>
      </c>
      <c r="G1990" s="38" t="s">
        <v>1445</v>
      </c>
      <c r="H1990" s="35" t="s">
        <v>12095</v>
      </c>
      <c r="I1990" s="35"/>
      <c r="J1990" s="29" t="s">
        <v>484</v>
      </c>
      <c r="K1990" s="29" t="s">
        <v>1365</v>
      </c>
      <c r="L1990" s="29" t="s">
        <v>1366</v>
      </c>
      <c r="M1990" s="39">
        <v>21.650935032489645</v>
      </c>
      <c r="N1990" s="39">
        <v>37.759468856947301</v>
      </c>
      <c r="O1990" s="29">
        <v>44197</v>
      </c>
      <c r="P1990" s="29">
        <v>44834</v>
      </c>
      <c r="Q1990" s="40">
        <v>1.744011</v>
      </c>
      <c r="R1990" s="39">
        <v>21.602203969883643</v>
      </c>
      <c r="S1990" s="39">
        <v>16.157264887063654</v>
      </c>
      <c r="T1990" s="39">
        <v>0</v>
      </c>
      <c r="U1990" s="39">
        <v>0</v>
      </c>
      <c r="V1990" s="39">
        <v>0</v>
      </c>
      <c r="W1990" s="29" t="s">
        <v>265</v>
      </c>
      <c r="X1990" s="29" t="s">
        <v>11774</v>
      </c>
      <c r="Y1990" s="29">
        <v>45227</v>
      </c>
      <c r="Z1990" s="41" t="s">
        <v>11758</v>
      </c>
      <c r="AA1990" s="42" t="s">
        <v>1349</v>
      </c>
      <c r="AB1990" s="29" t="s">
        <v>258</v>
      </c>
      <c r="AC1990" s="29" t="s">
        <v>258</v>
      </c>
      <c r="AD1990" s="29" t="s">
        <v>265</v>
      </c>
      <c r="AE1990" s="29" t="s">
        <v>1367</v>
      </c>
      <c r="AF1990" s="29" t="s">
        <v>1368</v>
      </c>
      <c r="AG1990" s="183" t="s">
        <v>1369</v>
      </c>
      <c r="AH1990" s="29" t="s">
        <v>1356</v>
      </c>
      <c r="AI1990" s="29" t="s">
        <v>1357</v>
      </c>
      <c r="AJ1990" s="29" t="s">
        <v>258</v>
      </c>
      <c r="AK1990" s="29" t="s">
        <v>258</v>
      </c>
      <c r="AL1990" s="29" t="s">
        <v>13327</v>
      </c>
    </row>
    <row r="1991" spans="1:38" x14ac:dyDescent="0.2">
      <c r="A1991" s="35" t="s">
        <v>16</v>
      </c>
      <c r="B1991" s="36">
        <v>6848</v>
      </c>
      <c r="C1991" s="36"/>
      <c r="D1991" s="36" t="s">
        <v>1349</v>
      </c>
      <c r="E1991" s="37" t="s">
        <v>3856</v>
      </c>
      <c r="F1991" s="38" t="s">
        <v>1266</v>
      </c>
      <c r="G1991" s="38" t="s">
        <v>1268</v>
      </c>
      <c r="H1991" s="35" t="s">
        <v>669</v>
      </c>
      <c r="I1991" s="35"/>
      <c r="J1991" s="29" t="s">
        <v>484</v>
      </c>
      <c r="K1991" s="29" t="s">
        <v>1365</v>
      </c>
      <c r="L1991" s="29" t="s">
        <v>1384</v>
      </c>
      <c r="M1991" s="39">
        <v>234.39936703867571</v>
      </c>
      <c r="N1991" s="39">
        <v>1171.194650239562</v>
      </c>
      <c r="O1991" s="29">
        <v>44197</v>
      </c>
      <c r="P1991" s="29">
        <v>46022</v>
      </c>
      <c r="Q1991" s="40">
        <v>4.9965776999999996</v>
      </c>
      <c r="R1991" s="39">
        <v>234.11065023956192</v>
      </c>
      <c r="S1991" s="39">
        <v>234.11065023956192</v>
      </c>
      <c r="T1991" s="39">
        <v>234.11065023956192</v>
      </c>
      <c r="U1991" s="39">
        <v>234.75204928131416</v>
      </c>
      <c r="V1991" s="39">
        <v>234.11065023956192</v>
      </c>
      <c r="W1991" s="29" t="s">
        <v>265</v>
      </c>
      <c r="X1991" s="29" t="s">
        <v>11773</v>
      </c>
      <c r="Y1991" s="29">
        <v>45282</v>
      </c>
      <c r="Z1991" s="41" t="s">
        <v>11760</v>
      </c>
      <c r="AA1991" s="42" t="s">
        <v>1349</v>
      </c>
      <c r="AB1991" s="29" t="s">
        <v>258</v>
      </c>
      <c r="AC1991" s="29" t="s">
        <v>258</v>
      </c>
      <c r="AD1991" s="29" t="s">
        <v>265</v>
      </c>
      <c r="AE1991" s="29" t="s">
        <v>1353</v>
      </c>
      <c r="AF1991" s="29" t="s">
        <v>1368</v>
      </c>
      <c r="AG1991" s="183" t="s">
        <v>1369</v>
      </c>
      <c r="AH1991" s="29" t="s">
        <v>1356</v>
      </c>
      <c r="AI1991" s="29" t="s">
        <v>1357</v>
      </c>
      <c r="AJ1991" s="29" t="s">
        <v>258</v>
      </c>
      <c r="AK1991" s="29" t="s">
        <v>258</v>
      </c>
      <c r="AL1991" s="29" t="s">
        <v>13327</v>
      </c>
    </row>
    <row r="1992" spans="1:38" x14ac:dyDescent="0.2">
      <c r="A1992" s="35" t="s">
        <v>16</v>
      </c>
      <c r="B1992" s="36">
        <v>6850</v>
      </c>
      <c r="C1992" s="36"/>
      <c r="D1992" s="36" t="s">
        <v>1349</v>
      </c>
      <c r="E1992" s="37" t="s">
        <v>3857</v>
      </c>
      <c r="F1992" s="38" t="s">
        <v>1269</v>
      </c>
      <c r="G1992" s="38" t="s">
        <v>1271</v>
      </c>
      <c r="H1992" s="35" t="s">
        <v>1440</v>
      </c>
      <c r="I1992" s="35"/>
      <c r="J1992" s="29" t="s">
        <v>1371</v>
      </c>
      <c r="K1992" s="29" t="s">
        <v>1371</v>
      </c>
      <c r="L1992" s="29" t="s">
        <v>1384</v>
      </c>
      <c r="M1992" s="39">
        <v>80.666176220668007</v>
      </c>
      <c r="N1992" s="39">
        <v>403.05481724845998</v>
      </c>
      <c r="O1992" s="29">
        <v>44197</v>
      </c>
      <c r="P1992" s="29">
        <v>46022</v>
      </c>
      <c r="Q1992" s="40">
        <v>4.9965776999999996</v>
      </c>
      <c r="R1992" s="39">
        <v>80.566817248459955</v>
      </c>
      <c r="S1992" s="39">
        <v>80.566817248459955</v>
      </c>
      <c r="T1992" s="39">
        <v>80.566817248459955</v>
      </c>
      <c r="U1992" s="39">
        <v>80.78754825462012</v>
      </c>
      <c r="V1992" s="39">
        <v>80.566817248459955</v>
      </c>
      <c r="W1992" s="29" t="s">
        <v>265</v>
      </c>
      <c r="X1992" s="29" t="s">
        <v>11773</v>
      </c>
      <c r="Y1992" s="29">
        <v>45279</v>
      </c>
      <c r="Z1992" s="41" t="s">
        <v>11760</v>
      </c>
      <c r="AA1992" s="42" t="s">
        <v>1349</v>
      </c>
      <c r="AB1992" s="29" t="s">
        <v>258</v>
      </c>
      <c r="AC1992" s="29" t="s">
        <v>258</v>
      </c>
      <c r="AD1992" s="29" t="s">
        <v>265</v>
      </c>
      <c r="AE1992" s="29" t="s">
        <v>1353</v>
      </c>
      <c r="AF1992" s="29" t="s">
        <v>1368</v>
      </c>
      <c r="AG1992" s="183" t="s">
        <v>1369</v>
      </c>
      <c r="AH1992" s="29" t="s">
        <v>1356</v>
      </c>
      <c r="AI1992" s="29" t="s">
        <v>1357</v>
      </c>
      <c r="AJ1992" s="29" t="s">
        <v>258</v>
      </c>
      <c r="AK1992" s="29" t="s">
        <v>258</v>
      </c>
      <c r="AL1992" s="29" t="s">
        <v>13327</v>
      </c>
    </row>
    <row r="1993" spans="1:38" x14ac:dyDescent="0.2">
      <c r="A1993" s="35" t="s">
        <v>16</v>
      </c>
      <c r="B1993" s="36">
        <v>6851</v>
      </c>
      <c r="C1993" s="36"/>
      <c r="D1993" s="36" t="s">
        <v>1349</v>
      </c>
      <c r="E1993" s="37" t="s">
        <v>3858</v>
      </c>
      <c r="F1993" s="38" t="s">
        <v>1269</v>
      </c>
      <c r="G1993" s="38" t="s">
        <v>1271</v>
      </c>
      <c r="H1993" s="35" t="s">
        <v>1440</v>
      </c>
      <c r="I1993" s="35"/>
      <c r="J1993" s="29" t="s">
        <v>1371</v>
      </c>
      <c r="K1993" s="29" t="s">
        <v>1371</v>
      </c>
      <c r="L1993" s="29" t="s">
        <v>1384</v>
      </c>
      <c r="M1993" s="39">
        <v>96.454822753402752</v>
      </c>
      <c r="N1993" s="39">
        <v>481.94401642710477</v>
      </c>
      <c r="O1993" s="29">
        <v>44197</v>
      </c>
      <c r="P1993" s="29">
        <v>46022</v>
      </c>
      <c r="Q1993" s="40">
        <v>4.9965776999999996</v>
      </c>
      <c r="R1993" s="39">
        <v>96.336016427104724</v>
      </c>
      <c r="S1993" s="39">
        <v>96.336016427104724</v>
      </c>
      <c r="T1993" s="39">
        <v>96.336016427104724</v>
      </c>
      <c r="U1993" s="39">
        <v>96.599950718685832</v>
      </c>
      <c r="V1993" s="39">
        <v>96.336016427104724</v>
      </c>
      <c r="W1993" s="29" t="s">
        <v>1357</v>
      </c>
      <c r="X1993" s="29" t="s">
        <v>258</v>
      </c>
      <c r="Y1993" s="29" t="s">
        <v>1349</v>
      </c>
      <c r="Z1993" s="41" t="s">
        <v>1349</v>
      </c>
      <c r="AA1993" s="42" t="s">
        <v>1349</v>
      </c>
      <c r="AB1993" s="29" t="s">
        <v>258</v>
      </c>
      <c r="AC1993" s="29" t="s">
        <v>258</v>
      </c>
      <c r="AD1993" s="29" t="s">
        <v>265</v>
      </c>
      <c r="AE1993" s="29" t="s">
        <v>1353</v>
      </c>
      <c r="AF1993" s="29" t="s">
        <v>1368</v>
      </c>
      <c r="AG1993" s="183" t="s">
        <v>1369</v>
      </c>
      <c r="AH1993" s="29" t="s">
        <v>1356</v>
      </c>
      <c r="AI1993" s="29" t="s">
        <v>1357</v>
      </c>
      <c r="AJ1993" s="29" t="s">
        <v>258</v>
      </c>
      <c r="AK1993" s="29" t="s">
        <v>258</v>
      </c>
      <c r="AL1993" s="29" t="s">
        <v>13326</v>
      </c>
    </row>
    <row r="1994" spans="1:38" x14ac:dyDescent="0.2">
      <c r="A1994" s="35" t="s">
        <v>16</v>
      </c>
      <c r="B1994" s="36">
        <v>6854</v>
      </c>
      <c r="C1994" s="36"/>
      <c r="D1994" s="36" t="s">
        <v>1349</v>
      </c>
      <c r="E1994" s="37" t="s">
        <v>3859</v>
      </c>
      <c r="F1994" s="38" t="s">
        <v>1269</v>
      </c>
      <c r="G1994" s="38" t="s">
        <v>1271</v>
      </c>
      <c r="H1994" s="35" t="s">
        <v>1440</v>
      </c>
      <c r="I1994" s="35"/>
      <c r="J1994" s="29" t="s">
        <v>484</v>
      </c>
      <c r="K1994" s="29" t="s">
        <v>1365</v>
      </c>
      <c r="L1994" s="29" t="s">
        <v>1384</v>
      </c>
      <c r="M1994" s="39">
        <v>121.10632296085009</v>
      </c>
      <c r="N1994" s="39">
        <v>605.11715263518147</v>
      </c>
      <c r="O1994" s="29">
        <v>44197</v>
      </c>
      <c r="P1994" s="29">
        <v>46022</v>
      </c>
      <c r="Q1994" s="40">
        <v>4.9965776999999996</v>
      </c>
      <c r="R1994" s="39">
        <v>120.95715263518139</v>
      </c>
      <c r="S1994" s="39">
        <v>120.95715263518139</v>
      </c>
      <c r="T1994" s="39">
        <v>120.95715263518139</v>
      </c>
      <c r="U1994" s="39">
        <v>121.28854209445585</v>
      </c>
      <c r="V1994" s="39">
        <v>120.95715263518139</v>
      </c>
      <c r="W1994" s="29" t="s">
        <v>265</v>
      </c>
      <c r="X1994" s="29" t="s">
        <v>11773</v>
      </c>
      <c r="Y1994" s="29">
        <v>45268</v>
      </c>
      <c r="Z1994" s="41" t="s">
        <v>11760</v>
      </c>
      <c r="AA1994" s="42" t="s">
        <v>1349</v>
      </c>
      <c r="AB1994" s="29" t="s">
        <v>258</v>
      </c>
      <c r="AC1994" s="29" t="s">
        <v>258</v>
      </c>
      <c r="AD1994" s="29" t="s">
        <v>265</v>
      </c>
      <c r="AE1994" s="29" t="s">
        <v>1353</v>
      </c>
      <c r="AF1994" s="29" t="s">
        <v>1368</v>
      </c>
      <c r="AG1994" s="183" t="s">
        <v>1369</v>
      </c>
      <c r="AH1994" s="29" t="s">
        <v>1356</v>
      </c>
      <c r="AI1994" s="29" t="s">
        <v>1357</v>
      </c>
      <c r="AJ1994" s="29" t="s">
        <v>258</v>
      </c>
      <c r="AK1994" s="29" t="s">
        <v>258</v>
      </c>
      <c r="AL1994" s="29" t="s">
        <v>13327</v>
      </c>
    </row>
    <row r="1995" spans="1:38" x14ac:dyDescent="0.2">
      <c r="A1995" s="35" t="s">
        <v>16</v>
      </c>
      <c r="B1995" s="36">
        <v>6862</v>
      </c>
      <c r="C1995" s="36"/>
      <c r="D1995" s="36" t="s">
        <v>1349</v>
      </c>
      <c r="E1995" s="37" t="s">
        <v>3860</v>
      </c>
      <c r="F1995" s="38" t="s">
        <v>1269</v>
      </c>
      <c r="G1995" s="38" t="s">
        <v>1271</v>
      </c>
      <c r="H1995" s="35" t="s">
        <v>1440</v>
      </c>
      <c r="I1995" s="35"/>
      <c r="J1995" s="29" t="s">
        <v>484</v>
      </c>
      <c r="K1995" s="29" t="s">
        <v>1551</v>
      </c>
      <c r="L1995" s="29" t="s">
        <v>1384</v>
      </c>
      <c r="M1995" s="39">
        <v>162.25485764432594</v>
      </c>
      <c r="N1995" s="39">
        <v>810.71900342231345</v>
      </c>
      <c r="O1995" s="29">
        <v>44197</v>
      </c>
      <c r="P1995" s="29">
        <v>46022</v>
      </c>
      <c r="Q1995" s="40">
        <v>4.9965776999999996</v>
      </c>
      <c r="R1995" s="39">
        <v>162.05500342231349</v>
      </c>
      <c r="S1995" s="39">
        <v>162.05500342231349</v>
      </c>
      <c r="T1995" s="39">
        <v>162.05500342231349</v>
      </c>
      <c r="U1995" s="39">
        <v>162.49898973305955</v>
      </c>
      <c r="V1995" s="39">
        <v>162.05500342231349</v>
      </c>
      <c r="W1995" s="29" t="s">
        <v>265</v>
      </c>
      <c r="X1995" s="29" t="s">
        <v>11773</v>
      </c>
      <c r="Y1995" s="29">
        <v>45266</v>
      </c>
      <c r="Z1995" s="41" t="s">
        <v>11760</v>
      </c>
      <c r="AA1995" s="42" t="s">
        <v>1349</v>
      </c>
      <c r="AB1995" s="29" t="s">
        <v>258</v>
      </c>
      <c r="AC1995" s="29" t="s">
        <v>258</v>
      </c>
      <c r="AD1995" s="29" t="s">
        <v>265</v>
      </c>
      <c r="AE1995" s="29" t="s">
        <v>1353</v>
      </c>
      <c r="AF1995" s="29" t="s">
        <v>1368</v>
      </c>
      <c r="AG1995" s="183" t="s">
        <v>1369</v>
      </c>
      <c r="AH1995" s="29" t="s">
        <v>1356</v>
      </c>
      <c r="AI1995" s="29" t="s">
        <v>1357</v>
      </c>
      <c r="AJ1995" s="29" t="s">
        <v>258</v>
      </c>
      <c r="AK1995" s="29" t="s">
        <v>258</v>
      </c>
      <c r="AL1995" s="29" t="s">
        <v>13327</v>
      </c>
    </row>
    <row r="1996" spans="1:38" x14ac:dyDescent="0.2">
      <c r="A1996" s="35" t="s">
        <v>16</v>
      </c>
      <c r="B1996" s="36">
        <v>6863</v>
      </c>
      <c r="C1996" s="36"/>
      <c r="D1996" s="36" t="s">
        <v>1349</v>
      </c>
      <c r="E1996" s="37" t="s">
        <v>3861</v>
      </c>
      <c r="F1996" s="38" t="s">
        <v>1269</v>
      </c>
      <c r="G1996" s="38" t="s">
        <v>1273</v>
      </c>
      <c r="H1996" s="35" t="s">
        <v>1393</v>
      </c>
      <c r="I1996" s="35"/>
      <c r="J1996" s="29" t="s">
        <v>1371</v>
      </c>
      <c r="K1996" s="29" t="s">
        <v>1371</v>
      </c>
      <c r="L1996" s="29" t="s">
        <v>1366</v>
      </c>
      <c r="M1996" s="39">
        <v>7.2645900630561702</v>
      </c>
      <c r="N1996" s="39">
        <v>11.456273785078713</v>
      </c>
      <c r="O1996" s="29">
        <v>44197</v>
      </c>
      <c r="P1996" s="29">
        <v>44773</v>
      </c>
      <c r="Q1996" s="40">
        <v>1.5770021000000001</v>
      </c>
      <c r="R1996" s="39">
        <v>7.2470362765229295</v>
      </c>
      <c r="S1996" s="39">
        <v>4.209237508555784</v>
      </c>
      <c r="T1996" s="39">
        <v>0</v>
      </c>
      <c r="U1996" s="39">
        <v>0</v>
      </c>
      <c r="V1996" s="39">
        <v>0</v>
      </c>
      <c r="W1996" s="29" t="s">
        <v>1357</v>
      </c>
      <c r="X1996" s="29" t="s">
        <v>258</v>
      </c>
      <c r="Y1996" s="29" t="s">
        <v>1349</v>
      </c>
      <c r="Z1996" s="41" t="s">
        <v>1349</v>
      </c>
      <c r="AA1996" s="42" t="s">
        <v>1349</v>
      </c>
      <c r="AB1996" s="29" t="s">
        <v>258</v>
      </c>
      <c r="AC1996" s="29" t="s">
        <v>258</v>
      </c>
      <c r="AD1996" s="29" t="s">
        <v>265</v>
      </c>
      <c r="AE1996" s="29" t="s">
        <v>1367</v>
      </c>
      <c r="AF1996" s="29" t="s">
        <v>1368</v>
      </c>
      <c r="AG1996" s="183" t="s">
        <v>1369</v>
      </c>
      <c r="AH1996" s="29" t="s">
        <v>1413</v>
      </c>
      <c r="AI1996" s="29" t="s">
        <v>1357</v>
      </c>
      <c r="AJ1996" s="29" t="s">
        <v>258</v>
      </c>
      <c r="AK1996" s="29" t="s">
        <v>258</v>
      </c>
      <c r="AL1996" s="29" t="s">
        <v>13326</v>
      </c>
    </row>
    <row r="1997" spans="1:38" x14ac:dyDescent="0.2">
      <c r="A1997" s="35" t="s">
        <v>17</v>
      </c>
      <c r="B1997" s="36">
        <v>6864</v>
      </c>
      <c r="C1997" s="36"/>
      <c r="D1997" s="36" t="s">
        <v>1349</v>
      </c>
      <c r="E1997" s="37" t="s">
        <v>3862</v>
      </c>
      <c r="F1997" s="38" t="s">
        <v>1262</v>
      </c>
      <c r="G1997" s="38" t="s">
        <v>1263</v>
      </c>
      <c r="H1997" s="35" t="s">
        <v>3261</v>
      </c>
      <c r="I1997" s="35" t="s">
        <v>3863</v>
      </c>
      <c r="J1997" s="29" t="s">
        <v>263</v>
      </c>
      <c r="K1997" s="29" t="s">
        <v>264</v>
      </c>
      <c r="L1997" s="29" t="s">
        <v>2577</v>
      </c>
      <c r="M1997" s="39">
        <v>0</v>
      </c>
      <c r="N1997" s="39"/>
      <c r="O1997" s="29">
        <v>44197</v>
      </c>
      <c r="P1997" s="29">
        <v>46022</v>
      </c>
      <c r="Q1997" s="40">
        <v>4.9965776999999996</v>
      </c>
      <c r="R1997" s="39"/>
      <c r="S1997" s="39"/>
      <c r="T1997" s="39"/>
      <c r="U1997" s="39"/>
      <c r="V1997" s="39"/>
      <c r="W1997" s="29" t="s">
        <v>265</v>
      </c>
      <c r="X1997" s="29" t="s">
        <v>11773</v>
      </c>
      <c r="Y1997" s="29">
        <v>45257</v>
      </c>
      <c r="Z1997" s="41" t="s">
        <v>11759</v>
      </c>
      <c r="AA1997" s="42" t="s">
        <v>13343</v>
      </c>
      <c r="AB1997" s="29" t="s">
        <v>258</v>
      </c>
      <c r="AC1997" s="29" t="s">
        <v>265</v>
      </c>
      <c r="AD1997" s="29" t="s">
        <v>265</v>
      </c>
      <c r="AE1997" s="29" t="s">
        <v>1367</v>
      </c>
      <c r="AF1997" s="29" t="s">
        <v>2409</v>
      </c>
      <c r="AG1997" s="183" t="s">
        <v>2410</v>
      </c>
      <c r="AH1997" s="29" t="s">
        <v>1356</v>
      </c>
      <c r="AI1997" s="29" t="s">
        <v>265</v>
      </c>
      <c r="AJ1997" s="29" t="s">
        <v>258</v>
      </c>
      <c r="AK1997" s="29" t="s">
        <v>258</v>
      </c>
      <c r="AL1997" s="29" t="s">
        <v>13327</v>
      </c>
    </row>
    <row r="1998" spans="1:38" x14ac:dyDescent="0.2">
      <c r="A1998" s="35" t="s">
        <v>18</v>
      </c>
      <c r="B1998" s="36">
        <v>6864</v>
      </c>
      <c r="C1998" s="36">
        <v>4</v>
      </c>
      <c r="D1998" s="36" t="s">
        <v>3864</v>
      </c>
      <c r="E1998" s="37" t="s">
        <v>3865</v>
      </c>
      <c r="F1998" s="38" t="s">
        <v>1262</v>
      </c>
      <c r="G1998" s="38" t="s">
        <v>1263</v>
      </c>
      <c r="H1998" s="35" t="s">
        <v>999</v>
      </c>
      <c r="I1998" s="35"/>
      <c r="J1998" s="29" t="s">
        <v>263</v>
      </c>
      <c r="K1998" s="29" t="s">
        <v>264</v>
      </c>
      <c r="L1998" s="29" t="s">
        <v>2577</v>
      </c>
      <c r="M1998" s="39">
        <v>1467.4916606973172</v>
      </c>
      <c r="N1998" s="39">
        <v>7332.4361067761811</v>
      </c>
      <c r="O1998" s="29">
        <v>44197</v>
      </c>
      <c r="P1998" s="29">
        <v>46022</v>
      </c>
      <c r="Q1998" s="40">
        <v>4.9965776999999996</v>
      </c>
      <c r="R1998" s="39">
        <v>1465.6841067761807</v>
      </c>
      <c r="S1998" s="39">
        <v>1465.6841067761807</v>
      </c>
      <c r="T1998" s="39">
        <v>1465.6841067761807</v>
      </c>
      <c r="U1998" s="39">
        <v>1469.6996796714579</v>
      </c>
      <c r="V1998" s="39">
        <v>1465.6841067761807</v>
      </c>
      <c r="W1998" s="29" t="s">
        <v>265</v>
      </c>
      <c r="X1998" s="29" t="s">
        <v>11773</v>
      </c>
      <c r="Y1998" s="29">
        <v>45257</v>
      </c>
      <c r="Z1998" s="41" t="s">
        <v>11759</v>
      </c>
      <c r="AA1998" s="42" t="s">
        <v>1349</v>
      </c>
      <c r="AB1998" s="29" t="s">
        <v>258</v>
      </c>
      <c r="AC1998" s="29" t="s">
        <v>265</v>
      </c>
      <c r="AD1998" s="29" t="s">
        <v>265</v>
      </c>
      <c r="AE1998" s="29" t="s">
        <v>1367</v>
      </c>
      <c r="AF1998" s="29" t="s">
        <v>2409</v>
      </c>
      <c r="AG1998" s="183" t="s">
        <v>2410</v>
      </c>
      <c r="AH1998" s="29" t="s">
        <v>1356</v>
      </c>
      <c r="AI1998" s="29" t="s">
        <v>265</v>
      </c>
      <c r="AJ1998" s="29" t="s">
        <v>258</v>
      </c>
      <c r="AK1998" s="29" t="s">
        <v>258</v>
      </c>
      <c r="AL1998" s="29" t="s">
        <v>13327</v>
      </c>
    </row>
    <row r="1999" spans="1:38" x14ac:dyDescent="0.2">
      <c r="A1999" s="35" t="s">
        <v>18</v>
      </c>
      <c r="B1999" s="36">
        <v>6864</v>
      </c>
      <c r="C1999" s="36">
        <v>5</v>
      </c>
      <c r="D1999" s="36" t="s">
        <v>3866</v>
      </c>
      <c r="E1999" s="37" t="s">
        <v>3867</v>
      </c>
      <c r="F1999" s="38" t="s">
        <v>1262</v>
      </c>
      <c r="G1999" s="38" t="s">
        <v>1263</v>
      </c>
      <c r="H1999" s="35" t="s">
        <v>999</v>
      </c>
      <c r="I1999" s="35"/>
      <c r="J1999" s="29" t="s">
        <v>263</v>
      </c>
      <c r="K1999" s="29" t="s">
        <v>264</v>
      </c>
      <c r="L1999" s="29" t="s">
        <v>2577</v>
      </c>
      <c r="M1999" s="39">
        <v>99.789649045773146</v>
      </c>
      <c r="N1999" s="39">
        <v>498.60673511293635</v>
      </c>
      <c r="O1999" s="29">
        <v>44197</v>
      </c>
      <c r="P1999" s="29">
        <v>46022</v>
      </c>
      <c r="Q1999" s="40">
        <v>4.9965776999999996</v>
      </c>
      <c r="R1999" s="39">
        <v>99.666735112936351</v>
      </c>
      <c r="S1999" s="39">
        <v>99.666735112936351</v>
      </c>
      <c r="T1999" s="39">
        <v>99.666735112936351</v>
      </c>
      <c r="U1999" s="39">
        <v>99.939794661190959</v>
      </c>
      <c r="V1999" s="39">
        <v>99.666735112936351</v>
      </c>
      <c r="W1999" s="29" t="s">
        <v>265</v>
      </c>
      <c r="X1999" s="29" t="s">
        <v>11773</v>
      </c>
      <c r="Y1999" s="29">
        <v>45257</v>
      </c>
      <c r="Z1999" s="41" t="s">
        <v>11759</v>
      </c>
      <c r="AA1999" s="42" t="s">
        <v>1349</v>
      </c>
      <c r="AB1999" s="29" t="s">
        <v>258</v>
      </c>
      <c r="AC1999" s="29" t="s">
        <v>265</v>
      </c>
      <c r="AD1999" s="29" t="s">
        <v>265</v>
      </c>
      <c r="AE1999" s="29" t="s">
        <v>1367</v>
      </c>
      <c r="AF1999" s="29" t="s">
        <v>2409</v>
      </c>
      <c r="AG1999" s="183" t="s">
        <v>2410</v>
      </c>
      <c r="AH1999" s="29" t="s">
        <v>1356</v>
      </c>
      <c r="AI1999" s="29" t="s">
        <v>265</v>
      </c>
      <c r="AJ1999" s="29" t="s">
        <v>258</v>
      </c>
      <c r="AK1999" s="29" t="s">
        <v>258</v>
      </c>
      <c r="AL1999" s="29" t="s">
        <v>13327</v>
      </c>
    </row>
    <row r="2000" spans="1:38" x14ac:dyDescent="0.2">
      <c r="A2000" s="35" t="s">
        <v>18</v>
      </c>
      <c r="B2000" s="36">
        <v>6864</v>
      </c>
      <c r="C2000" s="44">
        <v>6</v>
      </c>
      <c r="D2000" s="36" t="s">
        <v>3868</v>
      </c>
      <c r="E2000" s="37" t="s">
        <v>3869</v>
      </c>
      <c r="F2000" s="38" t="s">
        <v>1262</v>
      </c>
      <c r="G2000" s="38" t="s">
        <v>1263</v>
      </c>
      <c r="H2000" s="35" t="s">
        <v>999</v>
      </c>
      <c r="I2000" s="35"/>
      <c r="J2000" s="29" t="s">
        <v>263</v>
      </c>
      <c r="K2000" s="29" t="s">
        <v>264</v>
      </c>
      <c r="L2000" s="29" t="s">
        <v>2577</v>
      </c>
      <c r="M2000" s="39">
        <v>99.543133293013739</v>
      </c>
      <c r="N2000" s="39">
        <v>497.375</v>
      </c>
      <c r="O2000" s="29">
        <v>44197</v>
      </c>
      <c r="P2000" s="29">
        <v>46022</v>
      </c>
      <c r="Q2000" s="40">
        <v>4.9965776999999996</v>
      </c>
      <c r="R2000" s="39">
        <v>99.474999999999994</v>
      </c>
      <c r="S2000" s="39">
        <v>99.474999999999994</v>
      </c>
      <c r="T2000" s="39">
        <v>99.474999999999994</v>
      </c>
      <c r="U2000" s="39">
        <v>99.474999999999994</v>
      </c>
      <c r="V2000" s="39">
        <v>99.474999999999994</v>
      </c>
      <c r="W2000" s="29" t="s">
        <v>265</v>
      </c>
      <c r="X2000" s="29" t="s">
        <v>11773</v>
      </c>
      <c r="Y2000" s="29">
        <v>45257</v>
      </c>
      <c r="Z2000" s="41" t="s">
        <v>11759</v>
      </c>
      <c r="AA2000" s="42" t="s">
        <v>1349</v>
      </c>
      <c r="AB2000" s="29" t="s">
        <v>258</v>
      </c>
      <c r="AC2000" s="29" t="s">
        <v>265</v>
      </c>
      <c r="AD2000" s="29" t="s">
        <v>265</v>
      </c>
      <c r="AE2000" s="29" t="s">
        <v>1367</v>
      </c>
      <c r="AF2000" s="29" t="s">
        <v>2409</v>
      </c>
      <c r="AG2000" s="183" t="s">
        <v>2410</v>
      </c>
      <c r="AH2000" s="29" t="s">
        <v>1356</v>
      </c>
      <c r="AI2000" s="29" t="s">
        <v>265</v>
      </c>
      <c r="AJ2000" s="29" t="s">
        <v>258</v>
      </c>
      <c r="AK2000" s="29" t="s">
        <v>258</v>
      </c>
      <c r="AL2000" s="29" t="s">
        <v>13327</v>
      </c>
    </row>
    <row r="2001" spans="1:38" x14ac:dyDescent="0.2">
      <c r="A2001" s="35" t="s">
        <v>18</v>
      </c>
      <c r="B2001" s="36">
        <v>6864</v>
      </c>
      <c r="C2001" s="44">
        <v>7</v>
      </c>
      <c r="D2001" s="36" t="s">
        <v>3870</v>
      </c>
      <c r="E2001" s="37" t="s">
        <v>3871</v>
      </c>
      <c r="F2001" s="38" t="s">
        <v>1262</v>
      </c>
      <c r="G2001" s="38" t="s">
        <v>1263</v>
      </c>
      <c r="H2001" s="35" t="s">
        <v>999</v>
      </c>
      <c r="I2001" s="35"/>
      <c r="J2001" s="29" t="s">
        <v>263</v>
      </c>
      <c r="K2001" s="29" t="s">
        <v>264</v>
      </c>
      <c r="L2001" s="29" t="s">
        <v>2577</v>
      </c>
      <c r="M2001" s="39">
        <v>96.54107850659463</v>
      </c>
      <c r="N2001" s="39">
        <v>482.375</v>
      </c>
      <c r="O2001" s="29">
        <v>44197</v>
      </c>
      <c r="P2001" s="29">
        <v>46022</v>
      </c>
      <c r="Q2001" s="40">
        <v>4.9965776999999996</v>
      </c>
      <c r="R2001" s="39">
        <v>96.474999999999994</v>
      </c>
      <c r="S2001" s="39">
        <v>96.474999999999994</v>
      </c>
      <c r="T2001" s="39">
        <v>96.474999999999994</v>
      </c>
      <c r="U2001" s="39">
        <v>96.474999999999994</v>
      </c>
      <c r="V2001" s="39">
        <v>96.474999999999994</v>
      </c>
      <c r="W2001" s="29" t="s">
        <v>265</v>
      </c>
      <c r="X2001" s="29" t="s">
        <v>11773</v>
      </c>
      <c r="Y2001" s="29">
        <v>45257</v>
      </c>
      <c r="Z2001" s="41" t="s">
        <v>11759</v>
      </c>
      <c r="AA2001" s="42" t="s">
        <v>1349</v>
      </c>
      <c r="AB2001" s="29" t="s">
        <v>258</v>
      </c>
      <c r="AC2001" s="29" t="s">
        <v>265</v>
      </c>
      <c r="AD2001" s="29" t="s">
        <v>265</v>
      </c>
      <c r="AE2001" s="29" t="s">
        <v>1367</v>
      </c>
      <c r="AF2001" s="29" t="s">
        <v>2409</v>
      </c>
      <c r="AG2001" s="183" t="s">
        <v>2410</v>
      </c>
      <c r="AH2001" s="29" t="s">
        <v>1356</v>
      </c>
      <c r="AI2001" s="29" t="s">
        <v>265</v>
      </c>
      <c r="AJ2001" s="29" t="s">
        <v>258</v>
      </c>
      <c r="AK2001" s="29" t="s">
        <v>258</v>
      </c>
      <c r="AL2001" s="29" t="s">
        <v>13327</v>
      </c>
    </row>
    <row r="2002" spans="1:38" x14ac:dyDescent="0.2">
      <c r="A2002" s="35" t="s">
        <v>16</v>
      </c>
      <c r="B2002" s="36">
        <v>6867</v>
      </c>
      <c r="C2002" s="36"/>
      <c r="D2002" s="36" t="s">
        <v>1349</v>
      </c>
      <c r="E2002" s="37" t="s">
        <v>3872</v>
      </c>
      <c r="F2002" s="38" t="s">
        <v>1266</v>
      </c>
      <c r="G2002" s="38" t="s">
        <v>1267</v>
      </c>
      <c r="H2002" s="35" t="s">
        <v>1177</v>
      </c>
      <c r="I2002" s="35"/>
      <c r="J2002" s="29" t="s">
        <v>322</v>
      </c>
      <c r="K2002" s="29" t="s">
        <v>1373</v>
      </c>
      <c r="L2002" s="29" t="s">
        <v>1402</v>
      </c>
      <c r="M2002" s="39">
        <v>126.74641171275287</v>
      </c>
      <c r="N2002" s="39">
        <v>633.29829431895973</v>
      </c>
      <c r="O2002" s="29">
        <v>44197</v>
      </c>
      <c r="P2002" s="29">
        <v>46022</v>
      </c>
      <c r="Q2002" s="40">
        <v>4.9965776999999996</v>
      </c>
      <c r="R2002" s="39">
        <v>126.59029431895962</v>
      </c>
      <c r="S2002" s="39">
        <v>126.59029431895962</v>
      </c>
      <c r="T2002" s="39">
        <v>126.59029431895962</v>
      </c>
      <c r="U2002" s="39">
        <v>126.93711704312115</v>
      </c>
      <c r="V2002" s="39">
        <v>126.59029431895962</v>
      </c>
      <c r="W2002" s="29" t="s">
        <v>265</v>
      </c>
      <c r="X2002" s="29" t="s">
        <v>11773</v>
      </c>
      <c r="Y2002" s="29">
        <v>45281</v>
      </c>
      <c r="Z2002" s="41" t="s">
        <v>11760</v>
      </c>
      <c r="AA2002" s="42" t="s">
        <v>1349</v>
      </c>
      <c r="AB2002" s="29" t="s">
        <v>258</v>
      </c>
      <c r="AC2002" s="29" t="s">
        <v>258</v>
      </c>
      <c r="AD2002" s="29" t="s">
        <v>265</v>
      </c>
      <c r="AE2002" s="29" t="s">
        <v>1353</v>
      </c>
      <c r="AF2002" s="29" t="s">
        <v>1361</v>
      </c>
      <c r="AG2002" s="183" t="s">
        <v>1362</v>
      </c>
      <c r="AH2002" s="29" t="s">
        <v>1356</v>
      </c>
      <c r="AI2002" s="29" t="s">
        <v>1357</v>
      </c>
      <c r="AJ2002" s="29" t="s">
        <v>258</v>
      </c>
      <c r="AK2002" s="29" t="s">
        <v>258</v>
      </c>
      <c r="AL2002" s="29" t="s">
        <v>13327</v>
      </c>
    </row>
    <row r="2003" spans="1:38" x14ac:dyDescent="0.2">
      <c r="A2003" s="35" t="s">
        <v>16</v>
      </c>
      <c r="B2003" s="36">
        <v>6869</v>
      </c>
      <c r="C2003" s="36"/>
      <c r="D2003" s="36" t="s">
        <v>1349</v>
      </c>
      <c r="E2003" s="37" t="s">
        <v>3873</v>
      </c>
      <c r="F2003" s="38" t="s">
        <v>1269</v>
      </c>
      <c r="G2003" s="38" t="s">
        <v>1445</v>
      </c>
      <c r="H2003" s="35" t="s">
        <v>357</v>
      </c>
      <c r="I2003" s="35"/>
      <c r="J2003" s="29" t="s">
        <v>382</v>
      </c>
      <c r="K2003" s="29" t="s">
        <v>1906</v>
      </c>
      <c r="L2003" s="29" t="s">
        <v>1907</v>
      </c>
      <c r="M2003" s="39">
        <v>106.26904798078567</v>
      </c>
      <c r="N2003" s="39">
        <v>318.29798767967145</v>
      </c>
      <c r="O2003" s="29">
        <v>44197</v>
      </c>
      <c r="P2003" s="29">
        <v>45291</v>
      </c>
      <c r="Q2003" s="40">
        <v>2.9952087999999999</v>
      </c>
      <c r="R2003" s="39">
        <v>106.09932922655715</v>
      </c>
      <c r="S2003" s="39">
        <v>106.09932922655715</v>
      </c>
      <c r="T2003" s="39">
        <v>106.09932922655715</v>
      </c>
      <c r="U2003" s="39">
        <v>0</v>
      </c>
      <c r="V2003" s="39">
        <v>0</v>
      </c>
      <c r="W2003" s="29" t="s">
        <v>1357</v>
      </c>
      <c r="X2003" s="29" t="s">
        <v>258</v>
      </c>
      <c r="Y2003" s="29" t="s">
        <v>1349</v>
      </c>
      <c r="Z2003" s="41" t="s">
        <v>1349</v>
      </c>
      <c r="AA2003" s="42" t="s">
        <v>1349</v>
      </c>
      <c r="AB2003" s="29" t="s">
        <v>258</v>
      </c>
      <c r="AC2003" s="29" t="s">
        <v>258</v>
      </c>
      <c r="AD2003" s="29" t="s">
        <v>258</v>
      </c>
      <c r="AE2003" s="29" t="s">
        <v>1353</v>
      </c>
      <c r="AF2003" s="29" t="s">
        <v>1368</v>
      </c>
      <c r="AG2003" s="183" t="s">
        <v>1369</v>
      </c>
      <c r="AH2003" s="29" t="s">
        <v>1413</v>
      </c>
      <c r="AI2003" s="29" t="s">
        <v>1357</v>
      </c>
      <c r="AJ2003" s="29" t="s">
        <v>258</v>
      </c>
      <c r="AK2003" s="29" t="s">
        <v>258</v>
      </c>
      <c r="AL2003" s="29" t="s">
        <v>13326</v>
      </c>
    </row>
    <row r="2004" spans="1:38" x14ac:dyDescent="0.2">
      <c r="A2004" s="35" t="s">
        <v>16</v>
      </c>
      <c r="B2004" s="36">
        <v>6872</v>
      </c>
      <c r="C2004" s="36"/>
      <c r="D2004" s="36" t="s">
        <v>1349</v>
      </c>
      <c r="E2004" s="37" t="s">
        <v>3874</v>
      </c>
      <c r="F2004" s="38" t="s">
        <v>1269</v>
      </c>
      <c r="G2004" s="38" t="s">
        <v>1445</v>
      </c>
      <c r="H2004" s="35" t="s">
        <v>357</v>
      </c>
      <c r="I2004" s="35"/>
      <c r="J2004" s="29" t="s">
        <v>274</v>
      </c>
      <c r="K2004" s="29" t="s">
        <v>294</v>
      </c>
      <c r="L2004" s="29" t="s">
        <v>1679</v>
      </c>
      <c r="M2004" s="39">
        <v>37.606280465667439</v>
      </c>
      <c r="N2004" s="39">
        <v>93.693949349760445</v>
      </c>
      <c r="O2004" s="29">
        <v>44197</v>
      </c>
      <c r="P2004" s="29">
        <v>45107</v>
      </c>
      <c r="Q2004" s="40">
        <v>2.4914442000000001</v>
      </c>
      <c r="R2004" s="39">
        <v>37.539288158795344</v>
      </c>
      <c r="S2004" s="39">
        <v>37.539288158795344</v>
      </c>
      <c r="T2004" s="39">
        <v>18.615373032169746</v>
      </c>
      <c r="U2004" s="39">
        <v>0</v>
      </c>
      <c r="V2004" s="39">
        <v>0</v>
      </c>
      <c r="W2004" s="29" t="s">
        <v>1357</v>
      </c>
      <c r="X2004" s="29" t="s">
        <v>258</v>
      </c>
      <c r="Y2004" s="29" t="s">
        <v>1349</v>
      </c>
      <c r="Z2004" s="41" t="s">
        <v>1349</v>
      </c>
      <c r="AA2004" s="42" t="s">
        <v>1349</v>
      </c>
      <c r="AB2004" s="29" t="s">
        <v>258</v>
      </c>
      <c r="AC2004" s="29" t="s">
        <v>258</v>
      </c>
      <c r="AD2004" s="29" t="s">
        <v>258</v>
      </c>
      <c r="AE2004" s="29" t="s">
        <v>1367</v>
      </c>
      <c r="AF2004" s="29" t="s">
        <v>1361</v>
      </c>
      <c r="AG2004" s="183" t="s">
        <v>1362</v>
      </c>
      <c r="AH2004" s="29" t="s">
        <v>1413</v>
      </c>
      <c r="AI2004" s="29" t="s">
        <v>1357</v>
      </c>
      <c r="AJ2004" s="29" t="s">
        <v>258</v>
      </c>
      <c r="AK2004" s="29" t="s">
        <v>258</v>
      </c>
      <c r="AL2004" s="29" t="s">
        <v>13326</v>
      </c>
    </row>
    <row r="2005" spans="1:38" x14ac:dyDescent="0.2">
      <c r="A2005" s="35" t="s">
        <v>16</v>
      </c>
      <c r="B2005" s="36">
        <v>6874</v>
      </c>
      <c r="C2005" s="36"/>
      <c r="D2005" s="36" t="s">
        <v>1349</v>
      </c>
      <c r="E2005" s="37" t="s">
        <v>3875</v>
      </c>
      <c r="F2005" s="38" t="s">
        <v>1266</v>
      </c>
      <c r="G2005" s="38" t="s">
        <v>1268</v>
      </c>
      <c r="H2005" s="35" t="s">
        <v>310</v>
      </c>
      <c r="I2005" s="35"/>
      <c r="J2005" s="29" t="s">
        <v>484</v>
      </c>
      <c r="K2005" s="29" t="s">
        <v>1365</v>
      </c>
      <c r="L2005" s="29" t="s">
        <v>1384</v>
      </c>
      <c r="M2005" s="39">
        <v>92.688009406423404</v>
      </c>
      <c r="N2005" s="39">
        <v>14.718420260095826</v>
      </c>
      <c r="O2005" s="29">
        <v>44197</v>
      </c>
      <c r="P2005" s="29">
        <v>44255</v>
      </c>
      <c r="Q2005" s="40">
        <v>0.1587953</v>
      </c>
      <c r="R2005" s="39">
        <v>14.718420260095826</v>
      </c>
      <c r="S2005" s="39">
        <v>0</v>
      </c>
      <c r="T2005" s="39">
        <v>0</v>
      </c>
      <c r="U2005" s="39">
        <v>0</v>
      </c>
      <c r="V2005" s="39">
        <v>0</v>
      </c>
      <c r="W2005" s="29" t="s">
        <v>1357</v>
      </c>
      <c r="X2005" s="29" t="s">
        <v>258</v>
      </c>
      <c r="Y2005" s="29" t="s">
        <v>1349</v>
      </c>
      <c r="Z2005" s="41" t="s">
        <v>1349</v>
      </c>
      <c r="AA2005" s="42" t="s">
        <v>1349</v>
      </c>
      <c r="AB2005" s="29" t="s">
        <v>258</v>
      </c>
      <c r="AC2005" s="29" t="s">
        <v>258</v>
      </c>
      <c r="AD2005" s="29" t="s">
        <v>265</v>
      </c>
      <c r="AE2005" s="29" t="s">
        <v>1353</v>
      </c>
      <c r="AF2005" s="29" t="s">
        <v>1368</v>
      </c>
      <c r="AG2005" s="183" t="s">
        <v>1369</v>
      </c>
      <c r="AH2005" s="29" t="s">
        <v>1356</v>
      </c>
      <c r="AI2005" s="29" t="s">
        <v>1357</v>
      </c>
      <c r="AJ2005" s="29" t="s">
        <v>258</v>
      </c>
      <c r="AK2005" s="29" t="s">
        <v>258</v>
      </c>
      <c r="AL2005" s="29" t="s">
        <v>13326</v>
      </c>
    </row>
    <row r="2006" spans="1:38" x14ac:dyDescent="0.2">
      <c r="A2006" s="35" t="s">
        <v>16</v>
      </c>
      <c r="B2006" s="36">
        <v>6877</v>
      </c>
      <c r="C2006" s="36"/>
      <c r="D2006" s="36" t="s">
        <v>1349</v>
      </c>
      <c r="E2006" s="37" t="s">
        <v>3876</v>
      </c>
      <c r="F2006" s="38" t="s">
        <v>1266</v>
      </c>
      <c r="G2006" s="38" t="s">
        <v>1267</v>
      </c>
      <c r="H2006" s="35" t="s">
        <v>1177</v>
      </c>
      <c r="I2006" s="35"/>
      <c r="J2006" s="29" t="s">
        <v>1371</v>
      </c>
      <c r="K2006" s="29" t="s">
        <v>1371</v>
      </c>
      <c r="L2006" s="29" t="s">
        <v>1384</v>
      </c>
      <c r="M2006" s="39">
        <v>322.99044897390399</v>
      </c>
      <c r="N2006" s="39">
        <v>239.64521834360028</v>
      </c>
      <c r="O2006" s="29">
        <v>44197</v>
      </c>
      <c r="P2006" s="29">
        <v>44468</v>
      </c>
      <c r="Q2006" s="40">
        <v>0.74195759999999999</v>
      </c>
      <c r="R2006" s="39">
        <v>239.64521834360028</v>
      </c>
      <c r="S2006" s="39">
        <v>0</v>
      </c>
      <c r="T2006" s="39">
        <v>0</v>
      </c>
      <c r="U2006" s="39">
        <v>0</v>
      </c>
      <c r="V2006" s="39">
        <v>0</v>
      </c>
      <c r="W2006" s="29" t="s">
        <v>265</v>
      </c>
      <c r="X2006" s="29" t="s">
        <v>11773</v>
      </c>
      <c r="Y2006" s="29">
        <v>45272</v>
      </c>
      <c r="Z2006" s="41" t="s">
        <v>11760</v>
      </c>
      <c r="AA2006" s="42" t="s">
        <v>1349</v>
      </c>
      <c r="AB2006" s="29" t="s">
        <v>258</v>
      </c>
      <c r="AC2006" s="29" t="s">
        <v>258</v>
      </c>
      <c r="AD2006" s="29" t="s">
        <v>265</v>
      </c>
      <c r="AE2006" s="29" t="s">
        <v>1353</v>
      </c>
      <c r="AF2006" s="29" t="s">
        <v>1368</v>
      </c>
      <c r="AG2006" s="183" t="s">
        <v>1369</v>
      </c>
      <c r="AH2006" s="29" t="s">
        <v>1356</v>
      </c>
      <c r="AI2006" s="29" t="s">
        <v>1357</v>
      </c>
      <c r="AJ2006" s="29" t="s">
        <v>258</v>
      </c>
      <c r="AK2006" s="29" t="s">
        <v>258</v>
      </c>
      <c r="AL2006" s="29" t="s">
        <v>13327</v>
      </c>
    </row>
    <row r="2007" spans="1:38" x14ac:dyDescent="0.2">
      <c r="A2007" s="35" t="s">
        <v>16</v>
      </c>
      <c r="B2007" s="36">
        <v>6878</v>
      </c>
      <c r="C2007" s="36"/>
      <c r="D2007" s="36" t="s">
        <v>1349</v>
      </c>
      <c r="E2007" s="37" t="s">
        <v>3877</v>
      </c>
      <c r="F2007" s="38" t="s">
        <v>1269</v>
      </c>
      <c r="G2007" s="38" t="s">
        <v>1273</v>
      </c>
      <c r="H2007" s="35" t="s">
        <v>1393</v>
      </c>
      <c r="I2007" s="35"/>
      <c r="J2007" s="29" t="s">
        <v>1405</v>
      </c>
      <c r="K2007" s="29" t="s">
        <v>1434</v>
      </c>
      <c r="L2007" s="29" t="s">
        <v>1366</v>
      </c>
      <c r="M2007" s="39">
        <v>58.357943083284091</v>
      </c>
      <c r="N2007" s="39">
        <v>116.47622176591375</v>
      </c>
      <c r="O2007" s="29">
        <v>44197</v>
      </c>
      <c r="P2007" s="29">
        <v>44926</v>
      </c>
      <c r="Q2007" s="40">
        <v>1.9958932</v>
      </c>
      <c r="R2007" s="39">
        <v>58.238110882956875</v>
      </c>
      <c r="S2007" s="39">
        <v>58.238110882956875</v>
      </c>
      <c r="T2007" s="39">
        <v>0</v>
      </c>
      <c r="U2007" s="39">
        <v>0</v>
      </c>
      <c r="V2007" s="39">
        <v>0</v>
      </c>
      <c r="W2007" s="29" t="s">
        <v>265</v>
      </c>
      <c r="X2007" s="29" t="s">
        <v>11773</v>
      </c>
      <c r="Y2007" s="29">
        <v>45218</v>
      </c>
      <c r="Z2007" s="41" t="s">
        <v>11758</v>
      </c>
      <c r="AA2007" s="42" t="s">
        <v>1349</v>
      </c>
      <c r="AB2007" s="29" t="s">
        <v>258</v>
      </c>
      <c r="AC2007" s="29" t="s">
        <v>258</v>
      </c>
      <c r="AD2007" s="29" t="s">
        <v>265</v>
      </c>
      <c r="AE2007" s="29" t="s">
        <v>1367</v>
      </c>
      <c r="AF2007" s="29" t="s">
        <v>1368</v>
      </c>
      <c r="AG2007" s="183" t="s">
        <v>1369</v>
      </c>
      <c r="AH2007" s="29" t="s">
        <v>1413</v>
      </c>
      <c r="AI2007" s="29" t="s">
        <v>1357</v>
      </c>
      <c r="AJ2007" s="29" t="s">
        <v>258</v>
      </c>
      <c r="AK2007" s="29" t="s">
        <v>258</v>
      </c>
      <c r="AL2007" s="29" t="s">
        <v>13327</v>
      </c>
    </row>
    <row r="2008" spans="1:38" x14ac:dyDescent="0.2">
      <c r="A2008" s="35" t="s">
        <v>16</v>
      </c>
      <c r="B2008" s="36">
        <v>6879</v>
      </c>
      <c r="C2008" s="36"/>
      <c r="D2008" s="36" t="s">
        <v>1349</v>
      </c>
      <c r="E2008" s="37" t="s">
        <v>3878</v>
      </c>
      <c r="F2008" s="38" t="s">
        <v>1269</v>
      </c>
      <c r="G2008" s="38" t="s">
        <v>1271</v>
      </c>
      <c r="H2008" s="35" t="s">
        <v>1440</v>
      </c>
      <c r="I2008" s="35"/>
      <c r="J2008" s="29" t="s">
        <v>484</v>
      </c>
      <c r="K2008" s="29" t="s">
        <v>1365</v>
      </c>
      <c r="L2008" s="29" t="s">
        <v>1384</v>
      </c>
      <c r="M2008" s="39">
        <v>50.434175141790348</v>
      </c>
      <c r="N2008" s="39">
        <v>50.261574264202601</v>
      </c>
      <c r="O2008" s="29">
        <v>44197</v>
      </c>
      <c r="P2008" s="29">
        <v>44561</v>
      </c>
      <c r="Q2008" s="40">
        <v>0.99657770000000001</v>
      </c>
      <c r="R2008" s="39">
        <v>50.261574264202601</v>
      </c>
      <c r="S2008" s="39">
        <v>0</v>
      </c>
      <c r="T2008" s="39">
        <v>0</v>
      </c>
      <c r="U2008" s="39">
        <v>0</v>
      </c>
      <c r="V2008" s="39">
        <v>0</v>
      </c>
      <c r="W2008" s="29" t="s">
        <v>265</v>
      </c>
      <c r="X2008" s="29" t="s">
        <v>11773</v>
      </c>
      <c r="Y2008" s="29">
        <v>45260</v>
      </c>
      <c r="Z2008" s="41" t="s">
        <v>11759</v>
      </c>
      <c r="AA2008" s="42" t="s">
        <v>1349</v>
      </c>
      <c r="AB2008" s="29" t="s">
        <v>258</v>
      </c>
      <c r="AC2008" s="29" t="s">
        <v>258</v>
      </c>
      <c r="AD2008" s="29" t="s">
        <v>265</v>
      </c>
      <c r="AE2008" s="29" t="s">
        <v>1353</v>
      </c>
      <c r="AF2008" s="29" t="s">
        <v>1368</v>
      </c>
      <c r="AG2008" s="183" t="s">
        <v>1369</v>
      </c>
      <c r="AH2008" s="29" t="s">
        <v>1356</v>
      </c>
      <c r="AI2008" s="29" t="s">
        <v>1357</v>
      </c>
      <c r="AJ2008" s="29" t="s">
        <v>258</v>
      </c>
      <c r="AK2008" s="29" t="s">
        <v>258</v>
      </c>
      <c r="AL2008" s="29" t="s">
        <v>13327</v>
      </c>
    </row>
    <row r="2009" spans="1:38" x14ac:dyDescent="0.2">
      <c r="A2009" s="35" t="s">
        <v>16</v>
      </c>
      <c r="B2009" s="36">
        <v>6881</v>
      </c>
      <c r="C2009" s="36"/>
      <c r="D2009" s="36" t="s">
        <v>1349</v>
      </c>
      <c r="E2009" s="37" t="s">
        <v>3879</v>
      </c>
      <c r="F2009" s="38" t="s">
        <v>1269</v>
      </c>
      <c r="G2009" s="38" t="s">
        <v>1271</v>
      </c>
      <c r="H2009" s="35" t="s">
        <v>1440</v>
      </c>
      <c r="I2009" s="35"/>
      <c r="J2009" s="29" t="s">
        <v>1371</v>
      </c>
      <c r="K2009" s="29" t="s">
        <v>1371</v>
      </c>
      <c r="L2009" s="29" t="s">
        <v>1384</v>
      </c>
      <c r="M2009" s="39">
        <v>91.524122492736296</v>
      </c>
      <c r="N2009" s="39">
        <v>457.30738945927453</v>
      </c>
      <c r="O2009" s="29">
        <v>44197</v>
      </c>
      <c r="P2009" s="29">
        <v>46022</v>
      </c>
      <c r="Q2009" s="40">
        <v>4.9965776999999996</v>
      </c>
      <c r="R2009" s="39">
        <v>91.411389459274474</v>
      </c>
      <c r="S2009" s="39">
        <v>91.411389459274474</v>
      </c>
      <c r="T2009" s="39">
        <v>91.411389459274474</v>
      </c>
      <c r="U2009" s="39">
        <v>91.661831622176592</v>
      </c>
      <c r="V2009" s="39">
        <v>91.411389459274474</v>
      </c>
      <c r="W2009" s="29" t="s">
        <v>265</v>
      </c>
      <c r="X2009" s="29" t="s">
        <v>11773</v>
      </c>
      <c r="Y2009" s="29">
        <v>45372</v>
      </c>
      <c r="Z2009" s="41" t="s">
        <v>11761</v>
      </c>
      <c r="AA2009" s="42" t="s">
        <v>1349</v>
      </c>
      <c r="AB2009" s="29" t="s">
        <v>258</v>
      </c>
      <c r="AC2009" s="29" t="s">
        <v>258</v>
      </c>
      <c r="AD2009" s="29" t="s">
        <v>265</v>
      </c>
      <c r="AE2009" s="29" t="s">
        <v>1353</v>
      </c>
      <c r="AF2009" s="29" t="s">
        <v>1368</v>
      </c>
      <c r="AG2009" s="183" t="s">
        <v>1369</v>
      </c>
      <c r="AH2009" s="29" t="s">
        <v>1356</v>
      </c>
      <c r="AI2009" s="29" t="s">
        <v>1357</v>
      </c>
      <c r="AJ2009" s="29" t="s">
        <v>258</v>
      </c>
      <c r="AK2009" s="29" t="s">
        <v>258</v>
      </c>
      <c r="AL2009" s="29" t="s">
        <v>13327</v>
      </c>
    </row>
    <row r="2010" spans="1:38" x14ac:dyDescent="0.2">
      <c r="A2010" s="35" t="s">
        <v>16</v>
      </c>
      <c r="B2010" s="36">
        <v>6882</v>
      </c>
      <c r="C2010" s="36"/>
      <c r="D2010" s="36" t="s">
        <v>1349</v>
      </c>
      <c r="E2010" s="37" t="s">
        <v>3880</v>
      </c>
      <c r="F2010" s="38" t="s">
        <v>1269</v>
      </c>
      <c r="G2010" s="38" t="s">
        <v>1273</v>
      </c>
      <c r="H2010" s="35" t="s">
        <v>1393</v>
      </c>
      <c r="I2010" s="35"/>
      <c r="J2010" s="29" t="s">
        <v>1371</v>
      </c>
      <c r="K2010" s="29" t="s">
        <v>1371</v>
      </c>
      <c r="L2010" s="29" t="s">
        <v>1384</v>
      </c>
      <c r="M2010" s="39">
        <v>83.253593199986881</v>
      </c>
      <c r="N2010" s="39">
        <v>415.98304722792608</v>
      </c>
      <c r="O2010" s="29">
        <v>44197</v>
      </c>
      <c r="P2010" s="29">
        <v>46022</v>
      </c>
      <c r="Q2010" s="40">
        <v>4.9965776999999996</v>
      </c>
      <c r="R2010" s="39">
        <v>83.151047227926071</v>
      </c>
      <c r="S2010" s="39">
        <v>83.151047227926071</v>
      </c>
      <c r="T2010" s="39">
        <v>83.151047227926071</v>
      </c>
      <c r="U2010" s="39">
        <v>83.378858316221766</v>
      </c>
      <c r="V2010" s="39">
        <v>83.151047227926071</v>
      </c>
      <c r="W2010" s="29" t="s">
        <v>265</v>
      </c>
      <c r="X2010" s="29" t="s">
        <v>11773</v>
      </c>
      <c r="Y2010" s="29">
        <v>45191</v>
      </c>
      <c r="Z2010" s="41" t="s">
        <v>11757</v>
      </c>
      <c r="AA2010" s="42" t="s">
        <v>1349</v>
      </c>
      <c r="AB2010" s="29" t="s">
        <v>258</v>
      </c>
      <c r="AC2010" s="29" t="s">
        <v>258</v>
      </c>
      <c r="AD2010" s="29" t="s">
        <v>265</v>
      </c>
      <c r="AE2010" s="29" t="s">
        <v>1353</v>
      </c>
      <c r="AF2010" s="29" t="s">
        <v>1368</v>
      </c>
      <c r="AG2010" s="183" t="s">
        <v>1369</v>
      </c>
      <c r="AH2010" s="29" t="s">
        <v>1356</v>
      </c>
      <c r="AI2010" s="29" t="s">
        <v>1357</v>
      </c>
      <c r="AJ2010" s="29" t="s">
        <v>258</v>
      </c>
      <c r="AK2010" s="29" t="s">
        <v>258</v>
      </c>
      <c r="AL2010" s="29" t="s">
        <v>13327</v>
      </c>
    </row>
    <row r="2011" spans="1:38" x14ac:dyDescent="0.2">
      <c r="A2011" s="35" t="s">
        <v>16</v>
      </c>
      <c r="B2011" s="36">
        <v>6886</v>
      </c>
      <c r="C2011" s="36"/>
      <c r="D2011" s="36" t="s">
        <v>1349</v>
      </c>
      <c r="E2011" s="37" t="s">
        <v>3881</v>
      </c>
      <c r="F2011" s="38" t="s">
        <v>1269</v>
      </c>
      <c r="G2011" s="38" t="s">
        <v>1271</v>
      </c>
      <c r="H2011" s="35" t="s">
        <v>1440</v>
      </c>
      <c r="I2011" s="35"/>
      <c r="J2011" s="29" t="s">
        <v>1371</v>
      </c>
      <c r="K2011" s="29" t="s">
        <v>1371</v>
      </c>
      <c r="L2011" s="29" t="s">
        <v>1384</v>
      </c>
      <c r="M2011" s="39">
        <v>69.241919813141678</v>
      </c>
      <c r="N2011" s="39">
        <v>345.97263244353184</v>
      </c>
      <c r="O2011" s="29">
        <v>44197</v>
      </c>
      <c r="P2011" s="29">
        <v>46022</v>
      </c>
      <c r="Q2011" s="40">
        <v>4.9965776999999996</v>
      </c>
      <c r="R2011" s="39">
        <v>69.156632443531819</v>
      </c>
      <c r="S2011" s="39">
        <v>69.156632443531819</v>
      </c>
      <c r="T2011" s="39">
        <v>69.156632443531819</v>
      </c>
      <c r="U2011" s="39">
        <v>69.346102669404516</v>
      </c>
      <c r="V2011" s="39">
        <v>69.156632443531819</v>
      </c>
      <c r="W2011" s="29" t="s">
        <v>1357</v>
      </c>
      <c r="X2011" s="29" t="s">
        <v>258</v>
      </c>
      <c r="Y2011" s="29" t="s">
        <v>1349</v>
      </c>
      <c r="Z2011" s="41" t="s">
        <v>1349</v>
      </c>
      <c r="AA2011" s="42" t="s">
        <v>1349</v>
      </c>
      <c r="AB2011" s="29" t="s">
        <v>258</v>
      </c>
      <c r="AC2011" s="29" t="s">
        <v>258</v>
      </c>
      <c r="AD2011" s="29" t="s">
        <v>265</v>
      </c>
      <c r="AE2011" s="29" t="s">
        <v>1353</v>
      </c>
      <c r="AF2011" s="29" t="s">
        <v>1368</v>
      </c>
      <c r="AG2011" s="183" t="s">
        <v>1369</v>
      </c>
      <c r="AH2011" s="29" t="s">
        <v>1356</v>
      </c>
      <c r="AI2011" s="29" t="s">
        <v>1357</v>
      </c>
      <c r="AJ2011" s="29" t="s">
        <v>258</v>
      </c>
      <c r="AK2011" s="29" t="s">
        <v>258</v>
      </c>
      <c r="AL2011" s="29" t="s">
        <v>13326</v>
      </c>
    </row>
    <row r="2012" spans="1:38" x14ac:dyDescent="0.2">
      <c r="A2012" s="35" t="s">
        <v>16</v>
      </c>
      <c r="B2012" s="36">
        <v>6888</v>
      </c>
      <c r="C2012" s="36"/>
      <c r="D2012" s="36" t="s">
        <v>1349</v>
      </c>
      <c r="E2012" s="37" t="s">
        <v>3882</v>
      </c>
      <c r="F2012" s="38" t="s">
        <v>1269</v>
      </c>
      <c r="G2012" s="38" t="s">
        <v>1273</v>
      </c>
      <c r="H2012" s="35" t="s">
        <v>1393</v>
      </c>
      <c r="I2012" s="35"/>
      <c r="J2012" s="29" t="s">
        <v>1513</v>
      </c>
      <c r="K2012" s="29" t="s">
        <v>1611</v>
      </c>
      <c r="L2012" s="29" t="s">
        <v>1618</v>
      </c>
      <c r="M2012" s="39">
        <v>1613.9813084105945</v>
      </c>
      <c r="N2012" s="39">
        <v>4829.7920985626288</v>
      </c>
      <c r="O2012" s="29">
        <v>44197</v>
      </c>
      <c r="P2012" s="29">
        <v>45290</v>
      </c>
      <c r="Q2012" s="40">
        <v>2.9924708999999998</v>
      </c>
      <c r="R2012" s="39">
        <v>1611.4022997946613</v>
      </c>
      <c r="S2012" s="39">
        <v>1611.4022997946613</v>
      </c>
      <c r="T2012" s="39">
        <v>1606.9874989733062</v>
      </c>
      <c r="U2012" s="39">
        <v>0</v>
      </c>
      <c r="V2012" s="39">
        <v>0</v>
      </c>
      <c r="W2012" s="29" t="s">
        <v>265</v>
      </c>
      <c r="X2012" s="29" t="s">
        <v>11773</v>
      </c>
      <c r="Y2012" s="29">
        <v>45240</v>
      </c>
      <c r="Z2012" s="41" t="s">
        <v>11759</v>
      </c>
      <c r="AA2012" s="42" t="s">
        <v>1349</v>
      </c>
      <c r="AB2012" s="29" t="s">
        <v>258</v>
      </c>
      <c r="AC2012" s="29" t="s">
        <v>258</v>
      </c>
      <c r="AD2012" s="29" t="s">
        <v>258</v>
      </c>
      <c r="AE2012" s="29" t="s">
        <v>1353</v>
      </c>
      <c r="AF2012" s="29" t="s">
        <v>1368</v>
      </c>
      <c r="AG2012" s="183" t="s">
        <v>1369</v>
      </c>
      <c r="AH2012" s="29" t="s">
        <v>1413</v>
      </c>
      <c r="AI2012" s="29" t="s">
        <v>1357</v>
      </c>
      <c r="AJ2012" s="29" t="s">
        <v>258</v>
      </c>
      <c r="AK2012" s="29" t="s">
        <v>258</v>
      </c>
      <c r="AL2012" s="29" t="s">
        <v>13327</v>
      </c>
    </row>
    <row r="2013" spans="1:38" x14ac:dyDescent="0.2">
      <c r="A2013" s="35" t="s">
        <v>16</v>
      </c>
      <c r="B2013" s="36">
        <v>6889</v>
      </c>
      <c r="C2013" s="36"/>
      <c r="D2013" s="36" t="s">
        <v>1349</v>
      </c>
      <c r="E2013" s="37" t="s">
        <v>3883</v>
      </c>
      <c r="F2013" s="38" t="s">
        <v>1269</v>
      </c>
      <c r="G2013" s="38" t="s">
        <v>1445</v>
      </c>
      <c r="H2013" s="35" t="s">
        <v>357</v>
      </c>
      <c r="I2013" s="35"/>
      <c r="J2013" s="29" t="s">
        <v>274</v>
      </c>
      <c r="K2013" s="29" t="s">
        <v>294</v>
      </c>
      <c r="L2013" s="29" t="s">
        <v>1679</v>
      </c>
      <c r="M2013" s="39">
        <v>48.898676143897937</v>
      </c>
      <c r="N2013" s="39">
        <v>121.82832306639288</v>
      </c>
      <c r="O2013" s="29">
        <v>44197</v>
      </c>
      <c r="P2013" s="29">
        <v>45107</v>
      </c>
      <c r="Q2013" s="40">
        <v>2.4914442000000001</v>
      </c>
      <c r="R2013" s="39">
        <v>48.811567419575631</v>
      </c>
      <c r="S2013" s="39">
        <v>48.811567419575631</v>
      </c>
      <c r="T2013" s="39">
        <v>24.205188227241614</v>
      </c>
      <c r="U2013" s="39">
        <v>0</v>
      </c>
      <c r="V2013" s="39">
        <v>0</v>
      </c>
      <c r="W2013" s="29" t="s">
        <v>1357</v>
      </c>
      <c r="X2013" s="29" t="s">
        <v>258</v>
      </c>
      <c r="Y2013" s="29" t="s">
        <v>1349</v>
      </c>
      <c r="Z2013" s="41" t="s">
        <v>1349</v>
      </c>
      <c r="AA2013" s="42" t="s">
        <v>1349</v>
      </c>
      <c r="AB2013" s="29" t="s">
        <v>258</v>
      </c>
      <c r="AC2013" s="29" t="s">
        <v>258</v>
      </c>
      <c r="AD2013" s="29" t="s">
        <v>258</v>
      </c>
      <c r="AE2013" s="29" t="s">
        <v>1367</v>
      </c>
      <c r="AF2013" s="29" t="s">
        <v>1361</v>
      </c>
      <c r="AG2013" s="183" t="s">
        <v>1362</v>
      </c>
      <c r="AH2013" s="29" t="s">
        <v>1413</v>
      </c>
      <c r="AI2013" s="29" t="s">
        <v>1357</v>
      </c>
      <c r="AJ2013" s="29" t="s">
        <v>258</v>
      </c>
      <c r="AK2013" s="29" t="s">
        <v>258</v>
      </c>
      <c r="AL2013" s="29" t="s">
        <v>13326</v>
      </c>
    </row>
    <row r="2014" spans="1:38" x14ac:dyDescent="0.2">
      <c r="A2014" s="35" t="s">
        <v>16</v>
      </c>
      <c r="B2014" s="36">
        <v>6894</v>
      </c>
      <c r="C2014" s="36"/>
      <c r="D2014" s="36" t="s">
        <v>1349</v>
      </c>
      <c r="E2014" s="37" t="s">
        <v>3884</v>
      </c>
      <c r="F2014" s="38" t="s">
        <v>1269</v>
      </c>
      <c r="G2014" s="38" t="s">
        <v>1273</v>
      </c>
      <c r="H2014" s="35" t="s">
        <v>1393</v>
      </c>
      <c r="I2014" s="35"/>
      <c r="J2014" s="29" t="s">
        <v>1371</v>
      </c>
      <c r="K2014" s="29" t="s">
        <v>1371</v>
      </c>
      <c r="L2014" s="29" t="s">
        <v>1366</v>
      </c>
      <c r="M2014" s="39">
        <v>16.708699886547265</v>
      </c>
      <c r="N2014" s="39">
        <v>32.205133470225867</v>
      </c>
      <c r="O2014" s="29">
        <v>44197</v>
      </c>
      <c r="P2014" s="29">
        <v>44901</v>
      </c>
      <c r="Q2014" s="40">
        <v>1.9274469999999999</v>
      </c>
      <c r="R2014" s="39">
        <v>16.673579739904174</v>
      </c>
      <c r="S2014" s="39">
        <v>15.531553730321695</v>
      </c>
      <c r="T2014" s="39">
        <v>0</v>
      </c>
      <c r="U2014" s="39">
        <v>0</v>
      </c>
      <c r="V2014" s="39">
        <v>0</v>
      </c>
      <c r="W2014" s="29" t="s">
        <v>1357</v>
      </c>
      <c r="X2014" s="29" t="s">
        <v>258</v>
      </c>
      <c r="Y2014" s="29" t="s">
        <v>1349</v>
      </c>
      <c r="Z2014" s="41" t="s">
        <v>1349</v>
      </c>
      <c r="AA2014" s="42" t="s">
        <v>1349</v>
      </c>
      <c r="AB2014" s="29" t="s">
        <v>258</v>
      </c>
      <c r="AC2014" s="29" t="s">
        <v>258</v>
      </c>
      <c r="AD2014" s="29" t="s">
        <v>265</v>
      </c>
      <c r="AE2014" s="29" t="s">
        <v>1367</v>
      </c>
      <c r="AF2014" s="29" t="s">
        <v>1368</v>
      </c>
      <c r="AG2014" s="183" t="s">
        <v>1369</v>
      </c>
      <c r="AH2014" s="29" t="s">
        <v>1413</v>
      </c>
      <c r="AI2014" s="29" t="s">
        <v>1357</v>
      </c>
      <c r="AJ2014" s="29" t="s">
        <v>258</v>
      </c>
      <c r="AK2014" s="29" t="s">
        <v>258</v>
      </c>
      <c r="AL2014" s="29" t="s">
        <v>13326</v>
      </c>
    </row>
    <row r="2015" spans="1:38" x14ac:dyDescent="0.2">
      <c r="A2015" s="35" t="s">
        <v>16</v>
      </c>
      <c r="B2015" s="36">
        <v>6896</v>
      </c>
      <c r="C2015" s="36"/>
      <c r="D2015" s="36" t="s">
        <v>1349</v>
      </c>
      <c r="E2015" s="37" t="s">
        <v>3885</v>
      </c>
      <c r="F2015" s="38" t="s">
        <v>1269</v>
      </c>
      <c r="G2015" s="38" t="s">
        <v>1273</v>
      </c>
      <c r="H2015" s="35" t="s">
        <v>1393</v>
      </c>
      <c r="I2015" s="35"/>
      <c r="J2015" s="29" t="s">
        <v>1371</v>
      </c>
      <c r="K2015" s="29" t="s">
        <v>1371</v>
      </c>
      <c r="L2015" s="29" t="s">
        <v>1366</v>
      </c>
      <c r="M2015" s="39">
        <v>21.941846776282834</v>
      </c>
      <c r="N2015" s="39">
        <v>40.069026694045178</v>
      </c>
      <c r="O2015" s="29">
        <v>44197</v>
      </c>
      <c r="P2015" s="29">
        <v>44864</v>
      </c>
      <c r="Q2015" s="40">
        <v>1.8261464999999999</v>
      </c>
      <c r="R2015" s="39">
        <v>21.89400410677618</v>
      </c>
      <c r="S2015" s="39">
        <v>18.175022587268991</v>
      </c>
      <c r="T2015" s="39">
        <v>0</v>
      </c>
      <c r="U2015" s="39">
        <v>0</v>
      </c>
      <c r="V2015" s="39">
        <v>0</v>
      </c>
      <c r="W2015" s="29" t="s">
        <v>265</v>
      </c>
      <c r="X2015" s="29" t="s">
        <v>11773</v>
      </c>
      <c r="Y2015" s="29">
        <v>45281</v>
      </c>
      <c r="Z2015" s="41" t="s">
        <v>11760</v>
      </c>
      <c r="AA2015" s="42" t="s">
        <v>1349</v>
      </c>
      <c r="AB2015" s="29" t="s">
        <v>258</v>
      </c>
      <c r="AC2015" s="29" t="s">
        <v>258</v>
      </c>
      <c r="AD2015" s="29" t="s">
        <v>265</v>
      </c>
      <c r="AE2015" s="29" t="s">
        <v>1367</v>
      </c>
      <c r="AF2015" s="29" t="s">
        <v>1368</v>
      </c>
      <c r="AG2015" s="183" t="s">
        <v>1369</v>
      </c>
      <c r="AH2015" s="29" t="s">
        <v>1413</v>
      </c>
      <c r="AI2015" s="29" t="s">
        <v>1357</v>
      </c>
      <c r="AJ2015" s="29" t="s">
        <v>258</v>
      </c>
      <c r="AK2015" s="29" t="s">
        <v>258</v>
      </c>
      <c r="AL2015" s="29" t="s">
        <v>13327</v>
      </c>
    </row>
    <row r="2016" spans="1:38" x14ac:dyDescent="0.2">
      <c r="A2016" s="35" t="s">
        <v>16</v>
      </c>
      <c r="B2016" s="36">
        <v>6898</v>
      </c>
      <c r="C2016" s="36"/>
      <c r="D2016" s="36" t="s">
        <v>1349</v>
      </c>
      <c r="E2016" s="37" t="s">
        <v>3886</v>
      </c>
      <c r="F2016" s="38" t="s">
        <v>1269</v>
      </c>
      <c r="G2016" s="38" t="s">
        <v>1271</v>
      </c>
      <c r="H2016" s="35" t="s">
        <v>1440</v>
      </c>
      <c r="I2016" s="35"/>
      <c r="J2016" s="29" t="s">
        <v>1371</v>
      </c>
      <c r="K2016" s="29" t="s">
        <v>1371</v>
      </c>
      <c r="L2016" s="29" t="s">
        <v>1384</v>
      </c>
      <c r="M2016" s="39">
        <v>76.20573349297905</v>
      </c>
      <c r="N2016" s="39">
        <v>380.76786858316223</v>
      </c>
      <c r="O2016" s="29">
        <v>44197</v>
      </c>
      <c r="P2016" s="29">
        <v>46022</v>
      </c>
      <c r="Q2016" s="40">
        <v>4.9965776999999996</v>
      </c>
      <c r="R2016" s="39">
        <v>76.11186858316222</v>
      </c>
      <c r="S2016" s="39">
        <v>76.11186858316222</v>
      </c>
      <c r="T2016" s="39">
        <v>76.11186858316222</v>
      </c>
      <c r="U2016" s="39">
        <v>76.320394250513345</v>
      </c>
      <c r="V2016" s="39">
        <v>76.11186858316222</v>
      </c>
      <c r="W2016" s="29" t="s">
        <v>265</v>
      </c>
      <c r="X2016" s="29" t="s">
        <v>11773</v>
      </c>
      <c r="Y2016" s="29">
        <v>45285</v>
      </c>
      <c r="Z2016" s="41" t="s">
        <v>11760</v>
      </c>
      <c r="AA2016" s="42" t="s">
        <v>1349</v>
      </c>
      <c r="AB2016" s="29" t="s">
        <v>258</v>
      </c>
      <c r="AC2016" s="29" t="s">
        <v>258</v>
      </c>
      <c r="AD2016" s="29" t="s">
        <v>265</v>
      </c>
      <c r="AE2016" s="29" t="s">
        <v>1353</v>
      </c>
      <c r="AF2016" s="29" t="s">
        <v>1368</v>
      </c>
      <c r="AG2016" s="183" t="s">
        <v>1369</v>
      </c>
      <c r="AH2016" s="29" t="s">
        <v>1356</v>
      </c>
      <c r="AI2016" s="29" t="s">
        <v>1357</v>
      </c>
      <c r="AJ2016" s="29" t="s">
        <v>258</v>
      </c>
      <c r="AK2016" s="29" t="s">
        <v>258</v>
      </c>
      <c r="AL2016" s="29" t="s">
        <v>13327</v>
      </c>
    </row>
    <row r="2017" spans="1:38" x14ac:dyDescent="0.2">
      <c r="A2017" s="35" t="s">
        <v>16</v>
      </c>
      <c r="B2017" s="36">
        <v>6900</v>
      </c>
      <c r="C2017" s="36"/>
      <c r="D2017" s="36" t="s">
        <v>1349</v>
      </c>
      <c r="E2017" s="37" t="s">
        <v>3887</v>
      </c>
      <c r="F2017" s="38" t="s">
        <v>1269</v>
      </c>
      <c r="G2017" s="38" t="s">
        <v>1271</v>
      </c>
      <c r="H2017" s="35" t="s">
        <v>1440</v>
      </c>
      <c r="I2017" s="35"/>
      <c r="J2017" s="29" t="s">
        <v>1371</v>
      </c>
      <c r="K2017" s="29" t="s">
        <v>1371</v>
      </c>
      <c r="L2017" s="29" t="s">
        <v>1384</v>
      </c>
      <c r="M2017" s="39">
        <v>91.248971808547296</v>
      </c>
      <c r="N2017" s="39">
        <v>455.93257768651608</v>
      </c>
      <c r="O2017" s="29">
        <v>44197</v>
      </c>
      <c r="P2017" s="29">
        <v>46022</v>
      </c>
      <c r="Q2017" s="40">
        <v>4.9965776999999996</v>
      </c>
      <c r="R2017" s="39">
        <v>91.136577686516077</v>
      </c>
      <c r="S2017" s="39">
        <v>91.136577686516077</v>
      </c>
      <c r="T2017" s="39">
        <v>91.136577686516077</v>
      </c>
      <c r="U2017" s="39">
        <v>91.386266940451748</v>
      </c>
      <c r="V2017" s="39">
        <v>91.136577686516077</v>
      </c>
      <c r="W2017" s="29" t="s">
        <v>1357</v>
      </c>
      <c r="X2017" s="29" t="s">
        <v>258</v>
      </c>
      <c r="Y2017" s="29" t="s">
        <v>1349</v>
      </c>
      <c r="Z2017" s="41" t="s">
        <v>1349</v>
      </c>
      <c r="AA2017" s="42" t="s">
        <v>1349</v>
      </c>
      <c r="AB2017" s="29" t="s">
        <v>258</v>
      </c>
      <c r="AC2017" s="29" t="s">
        <v>258</v>
      </c>
      <c r="AD2017" s="29" t="s">
        <v>265</v>
      </c>
      <c r="AE2017" s="29" t="s">
        <v>1353</v>
      </c>
      <c r="AF2017" s="29" t="s">
        <v>1368</v>
      </c>
      <c r="AG2017" s="183" t="s">
        <v>1369</v>
      </c>
      <c r="AH2017" s="29" t="s">
        <v>1356</v>
      </c>
      <c r="AI2017" s="29" t="s">
        <v>1357</v>
      </c>
      <c r="AJ2017" s="29" t="s">
        <v>258</v>
      </c>
      <c r="AK2017" s="29" t="s">
        <v>258</v>
      </c>
      <c r="AL2017" s="29" t="s">
        <v>13326</v>
      </c>
    </row>
    <row r="2018" spans="1:38" x14ac:dyDescent="0.2">
      <c r="A2018" s="35" t="s">
        <v>16</v>
      </c>
      <c r="B2018" s="36">
        <v>6905</v>
      </c>
      <c r="C2018" s="36"/>
      <c r="D2018" s="36" t="s">
        <v>1349</v>
      </c>
      <c r="E2018" s="37" t="s">
        <v>3888</v>
      </c>
      <c r="F2018" s="38" t="s">
        <v>1269</v>
      </c>
      <c r="G2018" s="38" t="s">
        <v>1271</v>
      </c>
      <c r="H2018" s="35" t="s">
        <v>1440</v>
      </c>
      <c r="I2018" s="35"/>
      <c r="J2018" s="29" t="s">
        <v>1371</v>
      </c>
      <c r="K2018" s="29" t="s">
        <v>1371</v>
      </c>
      <c r="L2018" s="29" t="s">
        <v>1384</v>
      </c>
      <c r="M2018" s="39">
        <v>71.529172409708949</v>
      </c>
      <c r="N2018" s="39">
        <v>357.40106776180698</v>
      </c>
      <c r="O2018" s="29">
        <v>44197</v>
      </c>
      <c r="P2018" s="29">
        <v>46022</v>
      </c>
      <c r="Q2018" s="40">
        <v>4.9965776999999996</v>
      </c>
      <c r="R2018" s="39">
        <v>71.441067761806977</v>
      </c>
      <c r="S2018" s="39">
        <v>71.441067761806977</v>
      </c>
      <c r="T2018" s="39">
        <v>71.441067761806977</v>
      </c>
      <c r="U2018" s="39">
        <v>71.636796714579049</v>
      </c>
      <c r="V2018" s="39">
        <v>71.441067761806977</v>
      </c>
      <c r="W2018" s="29" t="s">
        <v>265</v>
      </c>
      <c r="X2018" s="29" t="s">
        <v>11773</v>
      </c>
      <c r="Y2018" s="29">
        <v>45285</v>
      </c>
      <c r="Z2018" s="41" t="s">
        <v>11760</v>
      </c>
      <c r="AA2018" s="42" t="s">
        <v>1349</v>
      </c>
      <c r="AB2018" s="29" t="s">
        <v>258</v>
      </c>
      <c r="AC2018" s="29" t="s">
        <v>258</v>
      </c>
      <c r="AD2018" s="29" t="s">
        <v>265</v>
      </c>
      <c r="AE2018" s="29" t="s">
        <v>1353</v>
      </c>
      <c r="AF2018" s="29" t="s">
        <v>1368</v>
      </c>
      <c r="AG2018" s="183" t="s">
        <v>1369</v>
      </c>
      <c r="AH2018" s="29" t="s">
        <v>1356</v>
      </c>
      <c r="AI2018" s="29" t="s">
        <v>1357</v>
      </c>
      <c r="AJ2018" s="29" t="s">
        <v>258</v>
      </c>
      <c r="AK2018" s="29" t="s">
        <v>258</v>
      </c>
      <c r="AL2018" s="29" t="s">
        <v>13327</v>
      </c>
    </row>
    <row r="2019" spans="1:38" x14ac:dyDescent="0.2">
      <c r="A2019" s="35" t="s">
        <v>16</v>
      </c>
      <c r="B2019" s="36">
        <v>6907</v>
      </c>
      <c r="C2019" s="36"/>
      <c r="D2019" s="36" t="s">
        <v>1349</v>
      </c>
      <c r="E2019" s="37" t="s">
        <v>3889</v>
      </c>
      <c r="F2019" s="38" t="s">
        <v>1275</v>
      </c>
      <c r="G2019" s="38" t="s">
        <v>1893</v>
      </c>
      <c r="H2019" s="35" t="s">
        <v>3890</v>
      </c>
      <c r="I2019" s="35"/>
      <c r="J2019" s="29" t="s">
        <v>484</v>
      </c>
      <c r="K2019" s="29" t="s">
        <v>1365</v>
      </c>
      <c r="L2019" s="29" t="s">
        <v>1366</v>
      </c>
      <c r="M2019" s="39">
        <v>37.507002363616813</v>
      </c>
      <c r="N2019" s="39">
        <v>59.148621492128683</v>
      </c>
      <c r="O2019" s="29">
        <v>44197</v>
      </c>
      <c r="P2019" s="29">
        <v>44773</v>
      </c>
      <c r="Q2019" s="40">
        <v>1.5770021000000001</v>
      </c>
      <c r="R2019" s="39">
        <v>37.416372347707053</v>
      </c>
      <c r="S2019" s="39">
        <v>21.73224914442163</v>
      </c>
      <c r="T2019" s="39">
        <v>0</v>
      </c>
      <c r="U2019" s="39">
        <v>0</v>
      </c>
      <c r="V2019" s="39">
        <v>0</v>
      </c>
      <c r="W2019" s="29" t="s">
        <v>1357</v>
      </c>
      <c r="X2019" s="29" t="s">
        <v>258</v>
      </c>
      <c r="Y2019" s="29" t="s">
        <v>1349</v>
      </c>
      <c r="Z2019" s="41" t="s">
        <v>1349</v>
      </c>
      <c r="AA2019" s="42" t="s">
        <v>1349</v>
      </c>
      <c r="AB2019" s="29" t="s">
        <v>258</v>
      </c>
      <c r="AC2019" s="29" t="s">
        <v>258</v>
      </c>
      <c r="AD2019" s="29" t="s">
        <v>265</v>
      </c>
      <c r="AE2019" s="29" t="s">
        <v>1367</v>
      </c>
      <c r="AF2019" s="29" t="s">
        <v>1368</v>
      </c>
      <c r="AG2019" s="183" t="s">
        <v>1369</v>
      </c>
      <c r="AH2019" s="29" t="s">
        <v>1413</v>
      </c>
      <c r="AI2019" s="29" t="s">
        <v>1357</v>
      </c>
      <c r="AJ2019" s="29" t="s">
        <v>258</v>
      </c>
      <c r="AK2019" s="29" t="s">
        <v>258</v>
      </c>
      <c r="AL2019" s="29" t="s">
        <v>13326</v>
      </c>
    </row>
    <row r="2020" spans="1:38" x14ac:dyDescent="0.2">
      <c r="A2020" s="35" t="s">
        <v>16</v>
      </c>
      <c r="B2020" s="36">
        <v>6908</v>
      </c>
      <c r="C2020" s="36"/>
      <c r="D2020" s="36" t="s">
        <v>1349</v>
      </c>
      <c r="E2020" s="37" t="s">
        <v>3891</v>
      </c>
      <c r="F2020" s="38" t="s">
        <v>1269</v>
      </c>
      <c r="G2020" s="38" t="s">
        <v>1273</v>
      </c>
      <c r="H2020" s="35" t="s">
        <v>1393</v>
      </c>
      <c r="I2020" s="35"/>
      <c r="J2020" s="29" t="s">
        <v>1371</v>
      </c>
      <c r="K2020" s="29" t="s">
        <v>1371</v>
      </c>
      <c r="L2020" s="29" t="s">
        <v>1366</v>
      </c>
      <c r="M2020" s="39">
        <v>17.588929453917025</v>
      </c>
      <c r="N2020" s="39">
        <v>29.230609171800136</v>
      </c>
      <c r="O2020" s="29">
        <v>44197</v>
      </c>
      <c r="P2020" s="29">
        <v>44804</v>
      </c>
      <c r="Q2020" s="40">
        <v>1.6618754</v>
      </c>
      <c r="R2020" s="39">
        <v>17.547980835044488</v>
      </c>
      <c r="S2020" s="39">
        <v>11.682628336755645</v>
      </c>
      <c r="T2020" s="39">
        <v>0</v>
      </c>
      <c r="U2020" s="39">
        <v>0</v>
      </c>
      <c r="V2020" s="39">
        <v>0</v>
      </c>
      <c r="W2020" s="29" t="s">
        <v>1357</v>
      </c>
      <c r="X2020" s="29" t="s">
        <v>258</v>
      </c>
      <c r="Y2020" s="29" t="s">
        <v>1349</v>
      </c>
      <c r="Z2020" s="41" t="s">
        <v>1349</v>
      </c>
      <c r="AA2020" s="42" t="s">
        <v>1349</v>
      </c>
      <c r="AB2020" s="29" t="s">
        <v>258</v>
      </c>
      <c r="AC2020" s="29" t="s">
        <v>258</v>
      </c>
      <c r="AD2020" s="29" t="s">
        <v>265</v>
      </c>
      <c r="AE2020" s="29" t="s">
        <v>1367</v>
      </c>
      <c r="AF2020" s="29" t="s">
        <v>1368</v>
      </c>
      <c r="AG2020" s="183" t="s">
        <v>1369</v>
      </c>
      <c r="AH2020" s="29" t="s">
        <v>1413</v>
      </c>
      <c r="AI2020" s="29" t="s">
        <v>1357</v>
      </c>
      <c r="AJ2020" s="29" t="s">
        <v>258</v>
      </c>
      <c r="AK2020" s="29" t="s">
        <v>258</v>
      </c>
      <c r="AL2020" s="29" t="s">
        <v>13326</v>
      </c>
    </row>
    <row r="2021" spans="1:38" x14ac:dyDescent="0.2">
      <c r="A2021" s="35" t="s">
        <v>16</v>
      </c>
      <c r="B2021" s="36">
        <v>6910</v>
      </c>
      <c r="C2021" s="36"/>
      <c r="D2021" s="36" t="s">
        <v>1349</v>
      </c>
      <c r="E2021" s="37" t="s">
        <v>3892</v>
      </c>
      <c r="F2021" s="38" t="s">
        <v>1269</v>
      </c>
      <c r="G2021" s="38" t="s">
        <v>1445</v>
      </c>
      <c r="H2021" s="35" t="s">
        <v>975</v>
      </c>
      <c r="I2021" s="35"/>
      <c r="J2021" s="29" t="s">
        <v>484</v>
      </c>
      <c r="K2021" s="29" t="s">
        <v>1365</v>
      </c>
      <c r="L2021" s="29" t="s">
        <v>1366</v>
      </c>
      <c r="M2021" s="39">
        <v>47.15860138584339</v>
      </c>
      <c r="N2021" s="39">
        <v>94.123531827515407</v>
      </c>
      <c r="O2021" s="29">
        <v>44197</v>
      </c>
      <c r="P2021" s="29">
        <v>44926</v>
      </c>
      <c r="Q2021" s="40">
        <v>1.9958932</v>
      </c>
      <c r="R2021" s="39">
        <v>47.061765913757704</v>
      </c>
      <c r="S2021" s="39">
        <v>47.061765913757704</v>
      </c>
      <c r="T2021" s="39">
        <v>0</v>
      </c>
      <c r="U2021" s="39">
        <v>0</v>
      </c>
      <c r="V2021" s="39">
        <v>0</v>
      </c>
      <c r="W2021" s="29" t="s">
        <v>1357</v>
      </c>
      <c r="X2021" s="29" t="s">
        <v>258</v>
      </c>
      <c r="Y2021" s="29" t="s">
        <v>1349</v>
      </c>
      <c r="Z2021" s="41" t="s">
        <v>1349</v>
      </c>
      <c r="AA2021" s="42" t="s">
        <v>1349</v>
      </c>
      <c r="AB2021" s="29" t="s">
        <v>258</v>
      </c>
      <c r="AC2021" s="29" t="s">
        <v>258</v>
      </c>
      <c r="AD2021" s="29" t="s">
        <v>265</v>
      </c>
      <c r="AE2021" s="29" t="s">
        <v>1367</v>
      </c>
      <c r="AF2021" s="29" t="s">
        <v>1368</v>
      </c>
      <c r="AG2021" s="183" t="s">
        <v>1369</v>
      </c>
      <c r="AH2021" s="29" t="s">
        <v>1413</v>
      </c>
      <c r="AI2021" s="29" t="s">
        <v>1357</v>
      </c>
      <c r="AJ2021" s="29" t="s">
        <v>258</v>
      </c>
      <c r="AK2021" s="29" t="s">
        <v>258</v>
      </c>
      <c r="AL2021" s="29" t="s">
        <v>13326</v>
      </c>
    </row>
    <row r="2022" spans="1:38" x14ac:dyDescent="0.2">
      <c r="A2022" s="35" t="s">
        <v>16</v>
      </c>
      <c r="B2022" s="36">
        <v>6912</v>
      </c>
      <c r="C2022" s="36"/>
      <c r="D2022" s="36" t="s">
        <v>1349</v>
      </c>
      <c r="E2022" s="37" t="s">
        <v>3893</v>
      </c>
      <c r="F2022" s="38" t="s">
        <v>1269</v>
      </c>
      <c r="G2022" s="38" t="s">
        <v>1273</v>
      </c>
      <c r="H2022" s="35" t="s">
        <v>1393</v>
      </c>
      <c r="I2022" s="35"/>
      <c r="J2022" s="29" t="s">
        <v>1371</v>
      </c>
      <c r="K2022" s="29" t="s">
        <v>1371</v>
      </c>
      <c r="L2022" s="29" t="s">
        <v>1366</v>
      </c>
      <c r="M2022" s="39">
        <v>17.595722669469136</v>
      </c>
      <c r="N2022" s="39">
        <v>28.471107460643392</v>
      </c>
      <c r="O2022" s="29">
        <v>44197</v>
      </c>
      <c r="P2022" s="29">
        <v>44788</v>
      </c>
      <c r="Q2022" s="40">
        <v>1.6180698</v>
      </c>
      <c r="R2022" s="39">
        <v>17.55397672826831</v>
      </c>
      <c r="S2022" s="39">
        <v>10.917130732375083</v>
      </c>
      <c r="T2022" s="39">
        <v>0</v>
      </c>
      <c r="U2022" s="39">
        <v>0</v>
      </c>
      <c r="V2022" s="39">
        <v>0</v>
      </c>
      <c r="W2022" s="29" t="s">
        <v>265</v>
      </c>
      <c r="X2022" s="29" t="s">
        <v>11773</v>
      </c>
      <c r="Y2022" s="29">
        <v>45259</v>
      </c>
      <c r="Z2022" s="41" t="s">
        <v>11759</v>
      </c>
      <c r="AA2022" s="42" t="s">
        <v>1349</v>
      </c>
      <c r="AB2022" s="29" t="s">
        <v>258</v>
      </c>
      <c r="AC2022" s="29" t="s">
        <v>258</v>
      </c>
      <c r="AD2022" s="29" t="s">
        <v>265</v>
      </c>
      <c r="AE2022" s="29" t="s">
        <v>1367</v>
      </c>
      <c r="AF2022" s="29" t="s">
        <v>1368</v>
      </c>
      <c r="AG2022" s="183" t="s">
        <v>1369</v>
      </c>
      <c r="AH2022" s="29" t="s">
        <v>1413</v>
      </c>
      <c r="AI2022" s="29" t="s">
        <v>1357</v>
      </c>
      <c r="AJ2022" s="29" t="s">
        <v>258</v>
      </c>
      <c r="AK2022" s="29" t="s">
        <v>258</v>
      </c>
      <c r="AL2022" s="29" t="s">
        <v>13327</v>
      </c>
    </row>
    <row r="2023" spans="1:38" x14ac:dyDescent="0.2">
      <c r="A2023" s="35" t="s">
        <v>16</v>
      </c>
      <c r="B2023" s="36">
        <v>6914</v>
      </c>
      <c r="C2023" s="36"/>
      <c r="D2023" s="36" t="s">
        <v>1349</v>
      </c>
      <c r="E2023" s="37" t="s">
        <v>3894</v>
      </c>
      <c r="F2023" s="38" t="s">
        <v>1269</v>
      </c>
      <c r="G2023" s="38" t="s">
        <v>1273</v>
      </c>
      <c r="H2023" s="35" t="s">
        <v>1393</v>
      </c>
      <c r="I2023" s="35"/>
      <c r="J2023" s="29" t="s">
        <v>1371</v>
      </c>
      <c r="K2023" s="29" t="s">
        <v>1371</v>
      </c>
      <c r="L2023" s="29" t="s">
        <v>1384</v>
      </c>
      <c r="M2023" s="39">
        <v>48.887439852320199</v>
      </c>
      <c r="N2023" s="39">
        <v>79.237138945927441</v>
      </c>
      <c r="O2023" s="29">
        <v>44197</v>
      </c>
      <c r="P2023" s="29">
        <v>44789</v>
      </c>
      <c r="Q2023" s="40">
        <v>1.6208077000000001</v>
      </c>
      <c r="R2023" s="39">
        <v>48.771594798083505</v>
      </c>
      <c r="S2023" s="39">
        <v>30.465544147843943</v>
      </c>
      <c r="T2023" s="39">
        <v>0</v>
      </c>
      <c r="U2023" s="39">
        <v>0</v>
      </c>
      <c r="V2023" s="39">
        <v>0</v>
      </c>
      <c r="W2023" s="29" t="s">
        <v>1357</v>
      </c>
      <c r="X2023" s="29" t="s">
        <v>258</v>
      </c>
      <c r="Y2023" s="29" t="s">
        <v>1349</v>
      </c>
      <c r="Z2023" s="41" t="s">
        <v>1349</v>
      </c>
      <c r="AA2023" s="42" t="s">
        <v>1349</v>
      </c>
      <c r="AB2023" s="29" t="s">
        <v>258</v>
      </c>
      <c r="AC2023" s="29" t="s">
        <v>258</v>
      </c>
      <c r="AD2023" s="29" t="s">
        <v>265</v>
      </c>
      <c r="AE2023" s="29" t="s">
        <v>1353</v>
      </c>
      <c r="AF2023" s="29" t="s">
        <v>1368</v>
      </c>
      <c r="AG2023" s="183" t="s">
        <v>1369</v>
      </c>
      <c r="AH2023" s="29" t="s">
        <v>1413</v>
      </c>
      <c r="AI2023" s="29" t="s">
        <v>1357</v>
      </c>
      <c r="AJ2023" s="29" t="s">
        <v>258</v>
      </c>
      <c r="AK2023" s="29" t="s">
        <v>258</v>
      </c>
      <c r="AL2023" s="29" t="s">
        <v>13326</v>
      </c>
    </row>
    <row r="2024" spans="1:38" x14ac:dyDescent="0.2">
      <c r="A2024" s="35" t="s">
        <v>16</v>
      </c>
      <c r="B2024" s="36">
        <v>6916</v>
      </c>
      <c r="C2024" s="36"/>
      <c r="D2024" s="36" t="s">
        <v>1349</v>
      </c>
      <c r="E2024" s="37" t="s">
        <v>3895</v>
      </c>
      <c r="F2024" s="38" t="s">
        <v>1269</v>
      </c>
      <c r="G2024" s="38" t="s">
        <v>1273</v>
      </c>
      <c r="H2024" s="35" t="s">
        <v>1393</v>
      </c>
      <c r="I2024" s="35"/>
      <c r="J2024" s="29" t="s">
        <v>263</v>
      </c>
      <c r="K2024" s="29" t="s">
        <v>3896</v>
      </c>
      <c r="L2024" s="29" t="s">
        <v>3897</v>
      </c>
      <c r="M2024" s="39">
        <v>580.84994085499</v>
      </c>
      <c r="N2024" s="39">
        <v>1246.7798767967147</v>
      </c>
      <c r="O2024" s="29">
        <v>44197</v>
      </c>
      <c r="P2024" s="29">
        <v>44981</v>
      </c>
      <c r="Q2024" s="40">
        <v>2.1464750000000001</v>
      </c>
      <c r="R2024" s="39">
        <v>579.71293634496919</v>
      </c>
      <c r="S2024" s="39">
        <v>579.71293634496919</v>
      </c>
      <c r="T2024" s="39">
        <v>87.354004106776173</v>
      </c>
      <c r="U2024" s="39">
        <v>0</v>
      </c>
      <c r="V2024" s="39">
        <v>0</v>
      </c>
      <c r="W2024" s="29" t="s">
        <v>265</v>
      </c>
      <c r="X2024" s="29" t="s">
        <v>11773</v>
      </c>
      <c r="Y2024" s="29">
        <v>45252</v>
      </c>
      <c r="Z2024" s="41" t="s">
        <v>11759</v>
      </c>
      <c r="AA2024" s="42" t="s">
        <v>1349</v>
      </c>
      <c r="AB2024" s="29" t="s">
        <v>258</v>
      </c>
      <c r="AC2024" s="29" t="s">
        <v>258</v>
      </c>
      <c r="AD2024" s="29" t="s">
        <v>258</v>
      </c>
      <c r="AE2024" s="29" t="s">
        <v>1353</v>
      </c>
      <c r="AF2024" s="29" t="s">
        <v>1462</v>
      </c>
      <c r="AG2024" s="183" t="s">
        <v>1463</v>
      </c>
      <c r="AH2024" s="29" t="s">
        <v>1413</v>
      </c>
      <c r="AI2024" s="29" t="s">
        <v>1357</v>
      </c>
      <c r="AJ2024" s="29" t="s">
        <v>258</v>
      </c>
      <c r="AK2024" s="29" t="s">
        <v>258</v>
      </c>
      <c r="AL2024" s="29" t="s">
        <v>13327</v>
      </c>
    </row>
    <row r="2025" spans="1:38" x14ac:dyDescent="0.2">
      <c r="A2025" s="35" t="s">
        <v>16</v>
      </c>
      <c r="B2025" s="36">
        <v>6917</v>
      </c>
      <c r="C2025" s="36"/>
      <c r="D2025" s="36" t="s">
        <v>1349</v>
      </c>
      <c r="E2025" s="37" t="s">
        <v>3898</v>
      </c>
      <c r="F2025" s="38" t="s">
        <v>1269</v>
      </c>
      <c r="G2025" s="38" t="s">
        <v>1271</v>
      </c>
      <c r="H2025" s="35" t="s">
        <v>1440</v>
      </c>
      <c r="I2025" s="35"/>
      <c r="J2025" s="29" t="s">
        <v>1371</v>
      </c>
      <c r="K2025" s="29" t="s">
        <v>1371</v>
      </c>
      <c r="L2025" s="29" t="s">
        <v>1384</v>
      </c>
      <c r="M2025" s="39">
        <v>76.282775684551964</v>
      </c>
      <c r="N2025" s="39">
        <v>381.15281587953456</v>
      </c>
      <c r="O2025" s="29">
        <v>44197</v>
      </c>
      <c r="P2025" s="29">
        <v>46022</v>
      </c>
      <c r="Q2025" s="40">
        <v>4.9965776999999996</v>
      </c>
      <c r="R2025" s="39">
        <v>76.188815879534559</v>
      </c>
      <c r="S2025" s="39">
        <v>76.188815879534559</v>
      </c>
      <c r="T2025" s="39">
        <v>76.188815879534559</v>
      </c>
      <c r="U2025" s="39">
        <v>76.397552361396308</v>
      </c>
      <c r="V2025" s="39">
        <v>76.188815879534559</v>
      </c>
      <c r="W2025" s="29" t="s">
        <v>265</v>
      </c>
      <c r="X2025" s="29" t="s">
        <v>11773</v>
      </c>
      <c r="Y2025" s="29">
        <v>45285</v>
      </c>
      <c r="Z2025" s="41" t="s">
        <v>11760</v>
      </c>
      <c r="AA2025" s="42" t="s">
        <v>1349</v>
      </c>
      <c r="AB2025" s="29" t="s">
        <v>258</v>
      </c>
      <c r="AC2025" s="29" t="s">
        <v>258</v>
      </c>
      <c r="AD2025" s="29" t="s">
        <v>265</v>
      </c>
      <c r="AE2025" s="29" t="s">
        <v>1353</v>
      </c>
      <c r="AF2025" s="29" t="s">
        <v>1368</v>
      </c>
      <c r="AG2025" s="183" t="s">
        <v>1369</v>
      </c>
      <c r="AH2025" s="29" t="s">
        <v>1356</v>
      </c>
      <c r="AI2025" s="29" t="s">
        <v>1357</v>
      </c>
      <c r="AJ2025" s="29" t="s">
        <v>258</v>
      </c>
      <c r="AK2025" s="29" t="s">
        <v>258</v>
      </c>
      <c r="AL2025" s="29" t="s">
        <v>13327</v>
      </c>
    </row>
    <row r="2026" spans="1:38" x14ac:dyDescent="0.2">
      <c r="A2026" s="35" t="s">
        <v>16</v>
      </c>
      <c r="B2026" s="36">
        <v>6919</v>
      </c>
      <c r="C2026" s="36"/>
      <c r="D2026" s="36" t="s">
        <v>1349</v>
      </c>
      <c r="E2026" s="37" t="s">
        <v>3899</v>
      </c>
      <c r="F2026" s="38" t="s">
        <v>1269</v>
      </c>
      <c r="G2026" s="38" t="s">
        <v>1445</v>
      </c>
      <c r="H2026" s="35" t="s">
        <v>12095</v>
      </c>
      <c r="I2026" s="35"/>
      <c r="J2026" s="29" t="s">
        <v>484</v>
      </c>
      <c r="K2026" s="29" t="s">
        <v>1551</v>
      </c>
      <c r="L2026" s="29" t="s">
        <v>1384</v>
      </c>
      <c r="M2026" s="39">
        <v>224.82643370065219</v>
      </c>
      <c r="N2026" s="39">
        <v>149.57650924024639</v>
      </c>
      <c r="O2026" s="29">
        <v>44197</v>
      </c>
      <c r="P2026" s="29">
        <v>44440</v>
      </c>
      <c r="Q2026" s="40">
        <v>0.66529769999999999</v>
      </c>
      <c r="R2026" s="39">
        <v>149.57650924024639</v>
      </c>
      <c r="S2026" s="39">
        <v>0</v>
      </c>
      <c r="T2026" s="39">
        <v>0</v>
      </c>
      <c r="U2026" s="39">
        <v>0</v>
      </c>
      <c r="V2026" s="39">
        <v>0</v>
      </c>
      <c r="W2026" s="29" t="s">
        <v>1357</v>
      </c>
      <c r="X2026" s="29" t="s">
        <v>258</v>
      </c>
      <c r="Y2026" s="29" t="s">
        <v>1349</v>
      </c>
      <c r="Z2026" s="41" t="s">
        <v>1349</v>
      </c>
      <c r="AA2026" s="42" t="s">
        <v>1349</v>
      </c>
      <c r="AB2026" s="29" t="s">
        <v>258</v>
      </c>
      <c r="AC2026" s="29" t="s">
        <v>258</v>
      </c>
      <c r="AD2026" s="29" t="s">
        <v>265</v>
      </c>
      <c r="AE2026" s="29" t="s">
        <v>1353</v>
      </c>
      <c r="AF2026" s="29" t="s">
        <v>1368</v>
      </c>
      <c r="AG2026" s="183" t="s">
        <v>1369</v>
      </c>
      <c r="AH2026" s="29" t="s">
        <v>1356</v>
      </c>
      <c r="AI2026" s="29" t="s">
        <v>1357</v>
      </c>
      <c r="AJ2026" s="29" t="s">
        <v>258</v>
      </c>
      <c r="AK2026" s="29" t="s">
        <v>258</v>
      </c>
      <c r="AL2026" s="29" t="s">
        <v>13326</v>
      </c>
    </row>
    <row r="2027" spans="1:38" x14ac:dyDescent="0.2">
      <c r="A2027" s="35" t="s">
        <v>16</v>
      </c>
      <c r="B2027" s="36">
        <v>6921</v>
      </c>
      <c r="C2027" s="36"/>
      <c r="D2027" s="36" t="s">
        <v>1349</v>
      </c>
      <c r="E2027" s="37" t="s">
        <v>3900</v>
      </c>
      <c r="F2027" s="38" t="s">
        <v>1269</v>
      </c>
      <c r="G2027" s="38" t="s">
        <v>1445</v>
      </c>
      <c r="H2027" s="35" t="s">
        <v>12095</v>
      </c>
      <c r="I2027" s="35"/>
      <c r="J2027" s="29" t="s">
        <v>484</v>
      </c>
      <c r="K2027" s="29" t="s">
        <v>1365</v>
      </c>
      <c r="L2027" s="29" t="s">
        <v>1384</v>
      </c>
      <c r="M2027" s="39">
        <v>110.84668806065952</v>
      </c>
      <c r="N2027" s="39">
        <v>110.46733744010952</v>
      </c>
      <c r="O2027" s="29">
        <v>44197</v>
      </c>
      <c r="P2027" s="29">
        <v>44561</v>
      </c>
      <c r="Q2027" s="40">
        <v>0.99657770000000001</v>
      </c>
      <c r="R2027" s="39">
        <v>110.46733744010952</v>
      </c>
      <c r="S2027" s="39">
        <v>0</v>
      </c>
      <c r="T2027" s="39">
        <v>0</v>
      </c>
      <c r="U2027" s="39">
        <v>0</v>
      </c>
      <c r="V2027" s="39">
        <v>0</v>
      </c>
      <c r="W2027" s="29" t="s">
        <v>1357</v>
      </c>
      <c r="X2027" s="29" t="s">
        <v>258</v>
      </c>
      <c r="Y2027" s="29" t="s">
        <v>1349</v>
      </c>
      <c r="Z2027" s="41" t="s">
        <v>1349</v>
      </c>
      <c r="AA2027" s="42" t="s">
        <v>1349</v>
      </c>
      <c r="AB2027" s="29" t="s">
        <v>258</v>
      </c>
      <c r="AC2027" s="29" t="s">
        <v>258</v>
      </c>
      <c r="AD2027" s="29" t="s">
        <v>265</v>
      </c>
      <c r="AE2027" s="29" t="s">
        <v>1353</v>
      </c>
      <c r="AF2027" s="29" t="s">
        <v>1368</v>
      </c>
      <c r="AG2027" s="183" t="s">
        <v>1369</v>
      </c>
      <c r="AH2027" s="29" t="s">
        <v>1356</v>
      </c>
      <c r="AI2027" s="29" t="s">
        <v>1357</v>
      </c>
      <c r="AJ2027" s="29" t="s">
        <v>258</v>
      </c>
      <c r="AK2027" s="29" t="s">
        <v>258</v>
      </c>
      <c r="AL2027" s="29" t="s">
        <v>13326</v>
      </c>
    </row>
    <row r="2028" spans="1:38" x14ac:dyDescent="0.2">
      <c r="A2028" s="35" t="s">
        <v>16</v>
      </c>
      <c r="B2028" s="36">
        <v>6922</v>
      </c>
      <c r="C2028" s="36"/>
      <c r="D2028" s="36" t="s">
        <v>1349</v>
      </c>
      <c r="E2028" s="37" t="s">
        <v>3901</v>
      </c>
      <c r="F2028" s="38" t="s">
        <v>1269</v>
      </c>
      <c r="G2028" s="38" t="s">
        <v>1271</v>
      </c>
      <c r="H2028" s="35" t="s">
        <v>11597</v>
      </c>
      <c r="I2028" s="35"/>
      <c r="J2028" s="29" t="s">
        <v>322</v>
      </c>
      <c r="K2028" s="29" t="s">
        <v>336</v>
      </c>
      <c r="L2028" s="29" t="s">
        <v>2384</v>
      </c>
      <c r="M2028" s="39">
        <v>37.437575584829311</v>
      </c>
      <c r="N2028" s="39">
        <v>62.216585900068445</v>
      </c>
      <c r="O2028" s="29">
        <v>44197</v>
      </c>
      <c r="P2028" s="29">
        <v>44804</v>
      </c>
      <c r="Q2028" s="40">
        <v>1.6618754</v>
      </c>
      <c r="R2028" s="39">
        <v>37.350417522245039</v>
      </c>
      <c r="S2028" s="39">
        <v>24.866168377823406</v>
      </c>
      <c r="T2028" s="39">
        <v>0</v>
      </c>
      <c r="U2028" s="39">
        <v>0</v>
      </c>
      <c r="V2028" s="39">
        <v>0</v>
      </c>
      <c r="W2028" s="29" t="s">
        <v>1357</v>
      </c>
      <c r="X2028" s="29" t="s">
        <v>258</v>
      </c>
      <c r="Y2028" s="29" t="s">
        <v>1349</v>
      </c>
      <c r="Z2028" s="41" t="s">
        <v>1349</v>
      </c>
      <c r="AA2028" s="42" t="s">
        <v>1349</v>
      </c>
      <c r="AB2028" s="29" t="s">
        <v>258</v>
      </c>
      <c r="AC2028" s="29" t="s">
        <v>258</v>
      </c>
      <c r="AD2028" s="29" t="s">
        <v>265</v>
      </c>
      <c r="AE2028" s="29" t="s">
        <v>1367</v>
      </c>
      <c r="AF2028" s="29" t="s">
        <v>1378</v>
      </c>
      <c r="AG2028" s="183" t="s">
        <v>1379</v>
      </c>
      <c r="AH2028" s="29" t="s">
        <v>1413</v>
      </c>
      <c r="AI2028" s="29" t="s">
        <v>1357</v>
      </c>
      <c r="AJ2028" s="29" t="s">
        <v>258</v>
      </c>
      <c r="AK2028" s="29" t="s">
        <v>258</v>
      </c>
      <c r="AL2028" s="29" t="s">
        <v>13326</v>
      </c>
    </row>
    <row r="2029" spans="1:38" x14ac:dyDescent="0.2">
      <c r="A2029" s="35" t="s">
        <v>16</v>
      </c>
      <c r="B2029" s="36">
        <v>6928</v>
      </c>
      <c r="C2029" s="36"/>
      <c r="D2029" s="36" t="s">
        <v>1349</v>
      </c>
      <c r="E2029" s="37" t="s">
        <v>3902</v>
      </c>
      <c r="F2029" s="38" t="s">
        <v>1269</v>
      </c>
      <c r="G2029" s="38" t="s">
        <v>1271</v>
      </c>
      <c r="H2029" s="35" t="s">
        <v>1440</v>
      </c>
      <c r="I2029" s="35"/>
      <c r="J2029" s="29" t="s">
        <v>1528</v>
      </c>
      <c r="K2029" s="29" t="s">
        <v>1529</v>
      </c>
      <c r="L2029" s="29" t="s">
        <v>1530</v>
      </c>
      <c r="M2029" s="39">
        <v>494.47744919682964</v>
      </c>
      <c r="N2029" s="39">
        <v>942.24858590006841</v>
      </c>
      <c r="O2029" s="29">
        <v>44197</v>
      </c>
      <c r="P2029" s="29">
        <v>44893</v>
      </c>
      <c r="Q2029" s="40">
        <v>1.9055441</v>
      </c>
      <c r="R2029" s="39">
        <v>493.43003422313484</v>
      </c>
      <c r="S2029" s="39">
        <v>448.81855167693357</v>
      </c>
      <c r="T2029" s="39">
        <v>0</v>
      </c>
      <c r="U2029" s="39">
        <v>0</v>
      </c>
      <c r="V2029" s="39">
        <v>0</v>
      </c>
      <c r="W2029" s="29" t="s">
        <v>265</v>
      </c>
      <c r="X2029" s="29" t="s">
        <v>11773</v>
      </c>
      <c r="Y2029" s="29">
        <v>45264</v>
      </c>
      <c r="Z2029" s="41" t="s">
        <v>11760</v>
      </c>
      <c r="AA2029" s="42" t="s">
        <v>1349</v>
      </c>
      <c r="AB2029" s="29" t="s">
        <v>258</v>
      </c>
      <c r="AC2029" s="29" t="s">
        <v>258</v>
      </c>
      <c r="AD2029" s="29" t="s">
        <v>258</v>
      </c>
      <c r="AE2029" s="29" t="s">
        <v>1353</v>
      </c>
      <c r="AF2029" s="29" t="s">
        <v>1531</v>
      </c>
      <c r="AG2029" s="183" t="s">
        <v>1532</v>
      </c>
      <c r="AH2029" s="29" t="s">
        <v>1413</v>
      </c>
      <c r="AI2029" s="29" t="s">
        <v>1357</v>
      </c>
      <c r="AJ2029" s="29" t="s">
        <v>258</v>
      </c>
      <c r="AK2029" s="29" t="s">
        <v>258</v>
      </c>
      <c r="AL2029" s="29" t="s">
        <v>13327</v>
      </c>
    </row>
    <row r="2030" spans="1:38" x14ac:dyDescent="0.2">
      <c r="A2030" s="35" t="s">
        <v>16</v>
      </c>
      <c r="B2030" s="36">
        <v>6929</v>
      </c>
      <c r="C2030" s="36"/>
      <c r="D2030" s="36" t="s">
        <v>1349</v>
      </c>
      <c r="E2030" s="37" t="s">
        <v>3903</v>
      </c>
      <c r="F2030" s="38" t="s">
        <v>1266</v>
      </c>
      <c r="G2030" s="38" t="s">
        <v>1278</v>
      </c>
      <c r="H2030" s="35" t="s">
        <v>1090</v>
      </c>
      <c r="I2030" s="35"/>
      <c r="J2030" s="29" t="s">
        <v>1405</v>
      </c>
      <c r="K2030" s="29" t="s">
        <v>1558</v>
      </c>
      <c r="L2030" s="29" t="s">
        <v>1394</v>
      </c>
      <c r="M2030" s="39">
        <v>35.796877040096049</v>
      </c>
      <c r="N2030" s="39">
        <v>59.489949349760444</v>
      </c>
      <c r="O2030" s="29">
        <v>44197</v>
      </c>
      <c r="P2030" s="29">
        <v>44804</v>
      </c>
      <c r="Q2030" s="40">
        <v>1.6618754</v>
      </c>
      <c r="R2030" s="39">
        <v>35.71353867214237</v>
      </c>
      <c r="S2030" s="39">
        <v>23.77641067761807</v>
      </c>
      <c r="T2030" s="39">
        <v>0</v>
      </c>
      <c r="U2030" s="39">
        <v>0</v>
      </c>
      <c r="V2030" s="39">
        <v>0</v>
      </c>
      <c r="W2030" s="29" t="s">
        <v>1357</v>
      </c>
      <c r="X2030" s="29" t="s">
        <v>258</v>
      </c>
      <c r="Y2030" s="29" t="s">
        <v>1349</v>
      </c>
      <c r="Z2030" s="41" t="s">
        <v>1349</v>
      </c>
      <c r="AA2030" s="42" t="s">
        <v>1349</v>
      </c>
      <c r="AB2030" s="29" t="s">
        <v>258</v>
      </c>
      <c r="AC2030" s="29" t="s">
        <v>258</v>
      </c>
      <c r="AD2030" s="29" t="s">
        <v>265</v>
      </c>
      <c r="AE2030" s="29" t="s">
        <v>1367</v>
      </c>
      <c r="AF2030" s="29" t="s">
        <v>1368</v>
      </c>
      <c r="AG2030" s="183" t="s">
        <v>1369</v>
      </c>
      <c r="AH2030" s="29" t="s">
        <v>1413</v>
      </c>
      <c r="AI2030" s="29" t="s">
        <v>1357</v>
      </c>
      <c r="AJ2030" s="29" t="s">
        <v>258</v>
      </c>
      <c r="AK2030" s="29" t="s">
        <v>258</v>
      </c>
      <c r="AL2030" s="29" t="s">
        <v>13326</v>
      </c>
    </row>
    <row r="2031" spans="1:38" x14ac:dyDescent="0.2">
      <c r="A2031" s="35" t="s">
        <v>16</v>
      </c>
      <c r="B2031" s="36">
        <v>6930</v>
      </c>
      <c r="C2031" s="36"/>
      <c r="D2031" s="36" t="s">
        <v>1349</v>
      </c>
      <c r="E2031" s="37" t="s">
        <v>3904</v>
      </c>
      <c r="F2031" s="38" t="s">
        <v>1269</v>
      </c>
      <c r="G2031" s="38" t="s">
        <v>1273</v>
      </c>
      <c r="H2031" s="35" t="s">
        <v>1393</v>
      </c>
      <c r="I2031" s="35"/>
      <c r="J2031" s="29" t="s">
        <v>1371</v>
      </c>
      <c r="K2031" s="29" t="s">
        <v>1371</v>
      </c>
      <c r="L2031" s="29" t="s">
        <v>1366</v>
      </c>
      <c r="M2031" s="39">
        <v>10.188757995742824</v>
      </c>
      <c r="N2031" s="39">
        <v>16.932446269678305</v>
      </c>
      <c r="O2031" s="29">
        <v>44197</v>
      </c>
      <c r="P2031" s="29">
        <v>44804</v>
      </c>
      <c r="Q2031" s="40">
        <v>1.6618754</v>
      </c>
      <c r="R2031" s="39">
        <v>10.165037645448324</v>
      </c>
      <c r="S2031" s="39">
        <v>6.7674086242299794</v>
      </c>
      <c r="T2031" s="39">
        <v>0</v>
      </c>
      <c r="U2031" s="39">
        <v>0</v>
      </c>
      <c r="V2031" s="39">
        <v>0</v>
      </c>
      <c r="W2031" s="29" t="s">
        <v>1357</v>
      </c>
      <c r="X2031" s="29" t="s">
        <v>258</v>
      </c>
      <c r="Y2031" s="29" t="s">
        <v>1349</v>
      </c>
      <c r="Z2031" s="41" t="s">
        <v>1349</v>
      </c>
      <c r="AA2031" s="42" t="s">
        <v>1349</v>
      </c>
      <c r="AB2031" s="29" t="s">
        <v>258</v>
      </c>
      <c r="AC2031" s="29" t="s">
        <v>258</v>
      </c>
      <c r="AD2031" s="29" t="s">
        <v>265</v>
      </c>
      <c r="AE2031" s="29" t="s">
        <v>1367</v>
      </c>
      <c r="AF2031" s="29" t="s">
        <v>1368</v>
      </c>
      <c r="AG2031" s="183" t="s">
        <v>1369</v>
      </c>
      <c r="AH2031" s="29" t="s">
        <v>1413</v>
      </c>
      <c r="AI2031" s="29" t="s">
        <v>1357</v>
      </c>
      <c r="AJ2031" s="29" t="s">
        <v>258</v>
      </c>
      <c r="AK2031" s="29" t="s">
        <v>258</v>
      </c>
      <c r="AL2031" s="29" t="s">
        <v>13326</v>
      </c>
    </row>
    <row r="2032" spans="1:38" x14ac:dyDescent="0.2">
      <c r="A2032" s="35" t="s">
        <v>16</v>
      </c>
      <c r="B2032" s="36">
        <v>6934</v>
      </c>
      <c r="C2032" s="36"/>
      <c r="D2032" s="36" t="s">
        <v>1349</v>
      </c>
      <c r="E2032" s="37" t="s">
        <v>3905</v>
      </c>
      <c r="F2032" s="38" t="s">
        <v>1269</v>
      </c>
      <c r="G2032" s="38" t="s">
        <v>1273</v>
      </c>
      <c r="H2032" s="35" t="s">
        <v>1393</v>
      </c>
      <c r="I2032" s="35"/>
      <c r="J2032" s="29" t="s">
        <v>1513</v>
      </c>
      <c r="K2032" s="29" t="s">
        <v>1611</v>
      </c>
      <c r="L2032" s="29" t="s">
        <v>3906</v>
      </c>
      <c r="M2032" s="39">
        <v>50.388877284097376</v>
      </c>
      <c r="N2032" s="39">
        <v>83.740035592060238</v>
      </c>
      <c r="O2032" s="29">
        <v>44197</v>
      </c>
      <c r="P2032" s="29">
        <v>44804</v>
      </c>
      <c r="Q2032" s="40">
        <v>1.6618754</v>
      </c>
      <c r="R2032" s="39">
        <v>50.271567419575632</v>
      </c>
      <c r="S2032" s="39">
        <v>33.468468172484599</v>
      </c>
      <c r="T2032" s="39">
        <v>0</v>
      </c>
      <c r="U2032" s="39">
        <v>0</v>
      </c>
      <c r="V2032" s="39">
        <v>0</v>
      </c>
      <c r="W2032" s="29" t="s">
        <v>1357</v>
      </c>
      <c r="X2032" s="29" t="s">
        <v>258</v>
      </c>
      <c r="Y2032" s="29" t="s">
        <v>1349</v>
      </c>
      <c r="Z2032" s="41" t="s">
        <v>1349</v>
      </c>
      <c r="AA2032" s="42" t="s">
        <v>1349</v>
      </c>
      <c r="AB2032" s="29" t="s">
        <v>258</v>
      </c>
      <c r="AC2032" s="29" t="s">
        <v>258</v>
      </c>
      <c r="AD2032" s="29" t="s">
        <v>258</v>
      </c>
      <c r="AE2032" s="29" t="s">
        <v>1367</v>
      </c>
      <c r="AF2032" s="29" t="s">
        <v>1368</v>
      </c>
      <c r="AG2032" s="183" t="s">
        <v>1369</v>
      </c>
      <c r="AH2032" s="29" t="s">
        <v>1413</v>
      </c>
      <c r="AI2032" s="29" t="s">
        <v>1357</v>
      </c>
      <c r="AJ2032" s="29" t="s">
        <v>258</v>
      </c>
      <c r="AK2032" s="29" t="s">
        <v>258</v>
      </c>
      <c r="AL2032" s="29" t="s">
        <v>13326</v>
      </c>
    </row>
    <row r="2033" spans="1:38" x14ac:dyDescent="0.2">
      <c r="A2033" s="35" t="s">
        <v>16</v>
      </c>
      <c r="B2033" s="36">
        <v>6936</v>
      </c>
      <c r="C2033" s="36"/>
      <c r="D2033" s="36" t="s">
        <v>1349</v>
      </c>
      <c r="E2033" s="37" t="s">
        <v>3907</v>
      </c>
      <c r="F2033" s="38" t="s">
        <v>1269</v>
      </c>
      <c r="G2033" s="38" t="s">
        <v>1273</v>
      </c>
      <c r="H2033" s="35" t="s">
        <v>1393</v>
      </c>
      <c r="I2033" s="35"/>
      <c r="J2033" s="29" t="s">
        <v>1371</v>
      </c>
      <c r="K2033" s="29" t="s">
        <v>1371</v>
      </c>
      <c r="L2033" s="29" t="s">
        <v>1384</v>
      </c>
      <c r="M2033" s="39">
        <v>109.97471940038415</v>
      </c>
      <c r="N2033" s="39">
        <v>273.99587679671458</v>
      </c>
      <c r="O2033" s="29">
        <v>44197</v>
      </c>
      <c r="P2033" s="29">
        <v>45107</v>
      </c>
      <c r="Q2033" s="40">
        <v>2.4914442000000001</v>
      </c>
      <c r="R2033" s="39">
        <v>109.7788090349076</v>
      </c>
      <c r="S2033" s="39">
        <v>109.7788090349076</v>
      </c>
      <c r="T2033" s="39">
        <v>54.438258726899384</v>
      </c>
      <c r="U2033" s="39">
        <v>0</v>
      </c>
      <c r="V2033" s="39">
        <v>0</v>
      </c>
      <c r="W2033" s="29" t="s">
        <v>1357</v>
      </c>
      <c r="X2033" s="29" t="s">
        <v>258</v>
      </c>
      <c r="Y2033" s="29" t="s">
        <v>1349</v>
      </c>
      <c r="Z2033" s="41" t="s">
        <v>1349</v>
      </c>
      <c r="AA2033" s="42" t="s">
        <v>1349</v>
      </c>
      <c r="AB2033" s="29" t="s">
        <v>258</v>
      </c>
      <c r="AC2033" s="29" t="s">
        <v>258</v>
      </c>
      <c r="AD2033" s="29" t="s">
        <v>265</v>
      </c>
      <c r="AE2033" s="29" t="s">
        <v>1353</v>
      </c>
      <c r="AF2033" s="29" t="s">
        <v>1368</v>
      </c>
      <c r="AG2033" s="183" t="s">
        <v>1369</v>
      </c>
      <c r="AH2033" s="29" t="s">
        <v>1413</v>
      </c>
      <c r="AI2033" s="29" t="s">
        <v>1357</v>
      </c>
      <c r="AJ2033" s="29" t="s">
        <v>258</v>
      </c>
      <c r="AK2033" s="29" t="s">
        <v>258</v>
      </c>
      <c r="AL2033" s="29" t="s">
        <v>13326</v>
      </c>
    </row>
    <row r="2034" spans="1:38" x14ac:dyDescent="0.2">
      <c r="A2034" s="35" t="s">
        <v>16</v>
      </c>
      <c r="B2034" s="36">
        <v>6937</v>
      </c>
      <c r="C2034" s="36"/>
      <c r="D2034" s="36" t="s">
        <v>1349</v>
      </c>
      <c r="E2034" s="37" t="s">
        <v>3908</v>
      </c>
      <c r="F2034" s="38" t="s">
        <v>1269</v>
      </c>
      <c r="G2034" s="38" t="s">
        <v>1445</v>
      </c>
      <c r="H2034" s="35" t="s">
        <v>12095</v>
      </c>
      <c r="I2034" s="35"/>
      <c r="J2034" s="29" t="s">
        <v>484</v>
      </c>
      <c r="K2034" s="29" t="s">
        <v>1365</v>
      </c>
      <c r="L2034" s="29" t="s">
        <v>1366</v>
      </c>
      <c r="M2034" s="39">
        <v>16.379394092718663</v>
      </c>
      <c r="N2034" s="39">
        <v>47.66953045859001</v>
      </c>
      <c r="O2034" s="29">
        <v>44197</v>
      </c>
      <c r="P2034" s="29">
        <v>45260</v>
      </c>
      <c r="Q2034" s="40">
        <v>2.9103354000000001</v>
      </c>
      <c r="R2034" s="39">
        <v>16.352799452429842</v>
      </c>
      <c r="S2034" s="39">
        <v>16.352799452429842</v>
      </c>
      <c r="T2034" s="39">
        <v>14.963931553730323</v>
      </c>
      <c r="U2034" s="39">
        <v>0</v>
      </c>
      <c r="V2034" s="39">
        <v>0</v>
      </c>
      <c r="W2034" s="29" t="s">
        <v>1357</v>
      </c>
      <c r="X2034" s="29" t="s">
        <v>258</v>
      </c>
      <c r="Y2034" s="29" t="s">
        <v>1349</v>
      </c>
      <c r="Z2034" s="41" t="s">
        <v>1349</v>
      </c>
      <c r="AA2034" s="42" t="s">
        <v>1349</v>
      </c>
      <c r="AB2034" s="29" t="s">
        <v>258</v>
      </c>
      <c r="AC2034" s="29" t="s">
        <v>258</v>
      </c>
      <c r="AD2034" s="29" t="s">
        <v>265</v>
      </c>
      <c r="AE2034" s="29" t="s">
        <v>1367</v>
      </c>
      <c r="AF2034" s="29" t="s">
        <v>1368</v>
      </c>
      <c r="AG2034" s="183" t="s">
        <v>1369</v>
      </c>
      <c r="AH2034" s="29" t="s">
        <v>1413</v>
      </c>
      <c r="AI2034" s="29" t="s">
        <v>1357</v>
      </c>
      <c r="AJ2034" s="29" t="s">
        <v>258</v>
      </c>
      <c r="AK2034" s="29" t="s">
        <v>258</v>
      </c>
      <c r="AL2034" s="29" t="s">
        <v>13326</v>
      </c>
    </row>
    <row r="2035" spans="1:38" x14ac:dyDescent="0.2">
      <c r="A2035" s="35" t="s">
        <v>16</v>
      </c>
      <c r="B2035" s="36">
        <v>6938</v>
      </c>
      <c r="C2035" s="36"/>
      <c r="D2035" s="36" t="s">
        <v>1349</v>
      </c>
      <c r="E2035" s="37" t="s">
        <v>3909</v>
      </c>
      <c r="F2035" s="38" t="s">
        <v>1269</v>
      </c>
      <c r="G2035" s="38" t="s">
        <v>1445</v>
      </c>
      <c r="H2035" s="35" t="s">
        <v>975</v>
      </c>
      <c r="I2035" s="35"/>
      <c r="J2035" s="29" t="s">
        <v>1420</v>
      </c>
      <c r="K2035" s="29" t="s">
        <v>1421</v>
      </c>
      <c r="L2035" s="29" t="s">
        <v>1384</v>
      </c>
      <c r="M2035" s="39">
        <v>269.23683576079856</v>
      </c>
      <c r="N2035" s="39">
        <v>940.57823956194386</v>
      </c>
      <c r="O2035" s="29">
        <v>44197</v>
      </c>
      <c r="P2035" s="29">
        <v>45473</v>
      </c>
      <c r="Q2035" s="40">
        <v>3.4934976</v>
      </c>
      <c r="R2035" s="39">
        <v>268.84186173853527</v>
      </c>
      <c r="S2035" s="39">
        <v>268.84186173853527</v>
      </c>
      <c r="T2035" s="39">
        <v>268.84186173853527</v>
      </c>
      <c r="U2035" s="39">
        <v>134.05265434633813</v>
      </c>
      <c r="V2035" s="39">
        <v>0</v>
      </c>
      <c r="W2035" s="29" t="s">
        <v>1357</v>
      </c>
      <c r="X2035" s="29" t="s">
        <v>258</v>
      </c>
      <c r="Y2035" s="29" t="s">
        <v>1349</v>
      </c>
      <c r="Z2035" s="41" t="s">
        <v>1349</v>
      </c>
      <c r="AA2035" s="42" t="s">
        <v>1349</v>
      </c>
      <c r="AB2035" s="29" t="s">
        <v>258</v>
      </c>
      <c r="AC2035" s="29" t="s">
        <v>258</v>
      </c>
      <c r="AD2035" s="29" t="s">
        <v>265</v>
      </c>
      <c r="AE2035" s="29" t="s">
        <v>1353</v>
      </c>
      <c r="AF2035" s="29" t="s">
        <v>1368</v>
      </c>
      <c r="AG2035" s="183" t="s">
        <v>1369</v>
      </c>
      <c r="AH2035" s="29" t="s">
        <v>1413</v>
      </c>
      <c r="AI2035" s="29" t="s">
        <v>1357</v>
      </c>
      <c r="AJ2035" s="29" t="s">
        <v>258</v>
      </c>
      <c r="AK2035" s="29" t="s">
        <v>258</v>
      </c>
      <c r="AL2035" s="29" t="s">
        <v>13326</v>
      </c>
    </row>
    <row r="2036" spans="1:38" x14ac:dyDescent="0.2">
      <c r="A2036" s="35" t="s">
        <v>16</v>
      </c>
      <c r="B2036" s="36">
        <v>6939</v>
      </c>
      <c r="C2036" s="36"/>
      <c r="D2036" s="36" t="s">
        <v>1349</v>
      </c>
      <c r="E2036" s="37" t="s">
        <v>3910</v>
      </c>
      <c r="F2036" s="38" t="s">
        <v>1269</v>
      </c>
      <c r="G2036" s="38" t="s">
        <v>1445</v>
      </c>
      <c r="H2036" s="35" t="s">
        <v>975</v>
      </c>
      <c r="I2036" s="35"/>
      <c r="J2036" s="29" t="s">
        <v>274</v>
      </c>
      <c r="K2036" s="29" t="s">
        <v>294</v>
      </c>
      <c r="L2036" s="29" t="s">
        <v>1811</v>
      </c>
      <c r="M2036" s="39">
        <v>32.553542554231399</v>
      </c>
      <c r="N2036" s="39">
        <v>54.099931553730322</v>
      </c>
      <c r="O2036" s="29">
        <v>44197</v>
      </c>
      <c r="P2036" s="29">
        <v>44804</v>
      </c>
      <c r="Q2036" s="40">
        <v>1.6618754</v>
      </c>
      <c r="R2036" s="39">
        <v>32.477754962354553</v>
      </c>
      <c r="S2036" s="39">
        <v>21.622176591375769</v>
      </c>
      <c r="T2036" s="39">
        <v>0</v>
      </c>
      <c r="U2036" s="39">
        <v>0</v>
      </c>
      <c r="V2036" s="39">
        <v>0</v>
      </c>
      <c r="W2036" s="29" t="s">
        <v>1357</v>
      </c>
      <c r="X2036" s="29" t="s">
        <v>258</v>
      </c>
      <c r="Y2036" s="29" t="s">
        <v>1349</v>
      </c>
      <c r="Z2036" s="41" t="s">
        <v>1349</v>
      </c>
      <c r="AA2036" s="42" t="s">
        <v>1349</v>
      </c>
      <c r="AB2036" s="29" t="s">
        <v>258</v>
      </c>
      <c r="AC2036" s="29" t="s">
        <v>258</v>
      </c>
      <c r="AD2036" s="29" t="s">
        <v>265</v>
      </c>
      <c r="AE2036" s="29" t="s">
        <v>1367</v>
      </c>
      <c r="AF2036" s="29" t="s">
        <v>1378</v>
      </c>
      <c r="AG2036" s="183" t="s">
        <v>1379</v>
      </c>
      <c r="AH2036" s="29" t="s">
        <v>1413</v>
      </c>
      <c r="AI2036" s="29" t="s">
        <v>1357</v>
      </c>
      <c r="AJ2036" s="29" t="s">
        <v>258</v>
      </c>
      <c r="AK2036" s="29" t="s">
        <v>258</v>
      </c>
      <c r="AL2036" s="29" t="s">
        <v>13326</v>
      </c>
    </row>
    <row r="2037" spans="1:38" x14ac:dyDescent="0.2">
      <c r="A2037" s="35" t="s">
        <v>16</v>
      </c>
      <c r="B2037" s="36">
        <v>6940</v>
      </c>
      <c r="C2037" s="36"/>
      <c r="D2037" s="36" t="s">
        <v>1349</v>
      </c>
      <c r="E2037" s="37" t="s">
        <v>3911</v>
      </c>
      <c r="F2037" s="38" t="s">
        <v>1266</v>
      </c>
      <c r="G2037" s="38" t="s">
        <v>1268</v>
      </c>
      <c r="H2037" s="35" t="s">
        <v>310</v>
      </c>
      <c r="I2037" s="35"/>
      <c r="J2037" s="29" t="s">
        <v>484</v>
      </c>
      <c r="K2037" s="29" t="s">
        <v>1365</v>
      </c>
      <c r="L2037" s="29" t="s">
        <v>1384</v>
      </c>
      <c r="M2037" s="39">
        <v>10.366180628452506</v>
      </c>
      <c r="N2037" s="39">
        <v>2.5259137577002049</v>
      </c>
      <c r="O2037" s="29">
        <v>44197</v>
      </c>
      <c r="P2037" s="29">
        <v>44286</v>
      </c>
      <c r="Q2037" s="40">
        <v>0.24366869999999999</v>
      </c>
      <c r="R2037" s="39">
        <v>2.5259137577002049</v>
      </c>
      <c r="S2037" s="39">
        <v>0</v>
      </c>
      <c r="T2037" s="39">
        <v>0</v>
      </c>
      <c r="U2037" s="39">
        <v>0</v>
      </c>
      <c r="V2037" s="39">
        <v>0</v>
      </c>
      <c r="W2037" s="29" t="s">
        <v>1357</v>
      </c>
      <c r="X2037" s="29" t="s">
        <v>258</v>
      </c>
      <c r="Y2037" s="29" t="s">
        <v>1349</v>
      </c>
      <c r="Z2037" s="41" t="s">
        <v>1349</v>
      </c>
      <c r="AA2037" s="42" t="s">
        <v>1349</v>
      </c>
      <c r="AB2037" s="29" t="s">
        <v>258</v>
      </c>
      <c r="AC2037" s="29" t="s">
        <v>258</v>
      </c>
      <c r="AD2037" s="29" t="s">
        <v>265</v>
      </c>
      <c r="AE2037" s="29" t="s">
        <v>1353</v>
      </c>
      <c r="AF2037" s="29" t="s">
        <v>1368</v>
      </c>
      <c r="AG2037" s="183" t="s">
        <v>1369</v>
      </c>
      <c r="AH2037" s="29" t="s">
        <v>1356</v>
      </c>
      <c r="AI2037" s="29" t="s">
        <v>1357</v>
      </c>
      <c r="AJ2037" s="29" t="s">
        <v>258</v>
      </c>
      <c r="AK2037" s="29" t="s">
        <v>258</v>
      </c>
      <c r="AL2037" s="29" t="s">
        <v>13326</v>
      </c>
    </row>
    <row r="2038" spans="1:38" x14ac:dyDescent="0.2">
      <c r="A2038" s="35" t="s">
        <v>16</v>
      </c>
      <c r="B2038" s="36">
        <v>6943</v>
      </c>
      <c r="C2038" s="36"/>
      <c r="D2038" s="36" t="s">
        <v>1349</v>
      </c>
      <c r="E2038" s="37" t="s">
        <v>3912</v>
      </c>
      <c r="F2038" s="38" t="s">
        <v>1269</v>
      </c>
      <c r="G2038" s="38" t="s">
        <v>1273</v>
      </c>
      <c r="H2038" s="35" t="s">
        <v>1393</v>
      </c>
      <c r="I2038" s="35"/>
      <c r="J2038" s="29" t="s">
        <v>1513</v>
      </c>
      <c r="K2038" s="29" t="s">
        <v>1611</v>
      </c>
      <c r="L2038" s="29" t="s">
        <v>1618</v>
      </c>
      <c r="M2038" s="39">
        <v>2311.3067561969265</v>
      </c>
      <c r="N2038" s="39">
        <v>8859.2182258726898</v>
      </c>
      <c r="O2038" s="29">
        <v>44197</v>
      </c>
      <c r="P2038" s="29">
        <v>45597</v>
      </c>
      <c r="Q2038" s="40">
        <v>3.8329911000000001</v>
      </c>
      <c r="R2038" s="39">
        <v>2308.0761259411365</v>
      </c>
      <c r="S2038" s="39">
        <v>2308.0761259411365</v>
      </c>
      <c r="T2038" s="39">
        <v>2308.0761259411365</v>
      </c>
      <c r="U2038" s="39">
        <v>1934.9898480492814</v>
      </c>
      <c r="V2038" s="39">
        <v>0</v>
      </c>
      <c r="W2038" s="29" t="s">
        <v>1357</v>
      </c>
      <c r="X2038" s="29" t="s">
        <v>258</v>
      </c>
      <c r="Y2038" s="29" t="s">
        <v>1349</v>
      </c>
      <c r="Z2038" s="41" t="s">
        <v>1349</v>
      </c>
      <c r="AA2038" s="42" t="s">
        <v>1349</v>
      </c>
      <c r="AB2038" s="29" t="s">
        <v>258</v>
      </c>
      <c r="AC2038" s="29" t="s">
        <v>258</v>
      </c>
      <c r="AD2038" s="29" t="s">
        <v>258</v>
      </c>
      <c r="AE2038" s="29" t="s">
        <v>1353</v>
      </c>
      <c r="AF2038" s="29" t="s">
        <v>1368</v>
      </c>
      <c r="AG2038" s="183" t="s">
        <v>1369</v>
      </c>
      <c r="AH2038" s="29" t="s">
        <v>1413</v>
      </c>
      <c r="AI2038" s="29" t="s">
        <v>1357</v>
      </c>
      <c r="AJ2038" s="29" t="s">
        <v>258</v>
      </c>
      <c r="AK2038" s="29" t="s">
        <v>258</v>
      </c>
      <c r="AL2038" s="29" t="s">
        <v>13326</v>
      </c>
    </row>
    <row r="2039" spans="1:38" x14ac:dyDescent="0.2">
      <c r="A2039" s="35" t="s">
        <v>16</v>
      </c>
      <c r="B2039" s="36">
        <v>6944</v>
      </c>
      <c r="C2039" s="36"/>
      <c r="D2039" s="36" t="s">
        <v>1349</v>
      </c>
      <c r="E2039" s="37" t="s">
        <v>3913</v>
      </c>
      <c r="F2039" s="38" t="s">
        <v>1269</v>
      </c>
      <c r="G2039" s="38" t="s">
        <v>1271</v>
      </c>
      <c r="H2039" s="35" t="s">
        <v>1440</v>
      </c>
      <c r="I2039" s="35"/>
      <c r="J2039" s="29" t="s">
        <v>429</v>
      </c>
      <c r="K2039" s="29" t="s">
        <v>2489</v>
      </c>
      <c r="L2039" s="29" t="s">
        <v>2490</v>
      </c>
      <c r="M2039" s="39">
        <v>579.16272224342617</v>
      </c>
      <c r="N2039" s="39">
        <v>1059.2216098562628</v>
      </c>
      <c r="O2039" s="29">
        <v>44197</v>
      </c>
      <c r="P2039" s="29">
        <v>44865</v>
      </c>
      <c r="Q2039" s="40">
        <v>1.8288842999999999</v>
      </c>
      <c r="R2039" s="39">
        <v>577.90117727583845</v>
      </c>
      <c r="S2039" s="39">
        <v>481.32043258042444</v>
      </c>
      <c r="T2039" s="39">
        <v>0</v>
      </c>
      <c r="U2039" s="39">
        <v>0</v>
      </c>
      <c r="V2039" s="39">
        <v>0</v>
      </c>
      <c r="W2039" s="29" t="s">
        <v>1357</v>
      </c>
      <c r="X2039" s="29" t="s">
        <v>258</v>
      </c>
      <c r="Y2039" s="29" t="s">
        <v>1349</v>
      </c>
      <c r="Z2039" s="41" t="s">
        <v>1349</v>
      </c>
      <c r="AA2039" s="42" t="s">
        <v>1349</v>
      </c>
      <c r="AB2039" s="29" t="s">
        <v>258</v>
      </c>
      <c r="AC2039" s="29" t="s">
        <v>258</v>
      </c>
      <c r="AD2039" s="29" t="s">
        <v>258</v>
      </c>
      <c r="AE2039" s="29" t="s">
        <v>1353</v>
      </c>
      <c r="AF2039" s="29" t="s">
        <v>1368</v>
      </c>
      <c r="AG2039" s="183" t="s">
        <v>1369</v>
      </c>
      <c r="AH2039" s="29" t="s">
        <v>1413</v>
      </c>
      <c r="AI2039" s="29" t="s">
        <v>1357</v>
      </c>
      <c r="AJ2039" s="29" t="s">
        <v>258</v>
      </c>
      <c r="AK2039" s="29" t="s">
        <v>258</v>
      </c>
      <c r="AL2039" s="29" t="s">
        <v>13326</v>
      </c>
    </row>
    <row r="2040" spans="1:38" x14ac:dyDescent="0.2">
      <c r="A2040" s="35" t="s">
        <v>16</v>
      </c>
      <c r="B2040" s="36">
        <v>6945</v>
      </c>
      <c r="C2040" s="36"/>
      <c r="D2040" s="36" t="s">
        <v>1349</v>
      </c>
      <c r="E2040" s="37" t="s">
        <v>3914</v>
      </c>
      <c r="F2040" s="38" t="s">
        <v>1269</v>
      </c>
      <c r="G2040" s="38" t="s">
        <v>1271</v>
      </c>
      <c r="H2040" s="35" t="s">
        <v>1440</v>
      </c>
      <c r="I2040" s="35"/>
      <c r="J2040" s="29" t="s">
        <v>322</v>
      </c>
      <c r="K2040" s="29" t="s">
        <v>2251</v>
      </c>
      <c r="L2040" s="29" t="s">
        <v>1596</v>
      </c>
      <c r="M2040" s="39">
        <v>462.57583142380952</v>
      </c>
      <c r="N2040" s="39">
        <v>1384.2447145790554</v>
      </c>
      <c r="O2040" s="29">
        <v>44197</v>
      </c>
      <c r="P2040" s="29">
        <v>45290</v>
      </c>
      <c r="Q2040" s="40">
        <v>2.9924708999999998</v>
      </c>
      <c r="R2040" s="39">
        <v>461.83667351129367</v>
      </c>
      <c r="S2040" s="39">
        <v>461.83667351129367</v>
      </c>
      <c r="T2040" s="39">
        <v>460.5713675564682</v>
      </c>
      <c r="U2040" s="39">
        <v>0</v>
      </c>
      <c r="V2040" s="39">
        <v>0</v>
      </c>
      <c r="W2040" s="29" t="s">
        <v>1357</v>
      </c>
      <c r="X2040" s="29" t="s">
        <v>258</v>
      </c>
      <c r="Y2040" s="29" t="s">
        <v>1349</v>
      </c>
      <c r="Z2040" s="41" t="s">
        <v>1349</v>
      </c>
      <c r="AA2040" s="42" t="s">
        <v>1349</v>
      </c>
      <c r="AB2040" s="29" t="s">
        <v>258</v>
      </c>
      <c r="AC2040" s="29" t="s">
        <v>258</v>
      </c>
      <c r="AD2040" s="29" t="s">
        <v>258</v>
      </c>
      <c r="AE2040" s="29" t="s">
        <v>1353</v>
      </c>
      <c r="AF2040" s="29" t="s">
        <v>1378</v>
      </c>
      <c r="AG2040" s="183" t="s">
        <v>1379</v>
      </c>
      <c r="AH2040" s="29" t="s">
        <v>1413</v>
      </c>
      <c r="AI2040" s="29" t="s">
        <v>1357</v>
      </c>
      <c r="AJ2040" s="29" t="s">
        <v>258</v>
      </c>
      <c r="AK2040" s="29" t="s">
        <v>258</v>
      </c>
      <c r="AL2040" s="29" t="s">
        <v>13326</v>
      </c>
    </row>
    <row r="2041" spans="1:38" x14ac:dyDescent="0.2">
      <c r="A2041" s="35" t="s">
        <v>16</v>
      </c>
      <c r="B2041" s="36">
        <v>6947</v>
      </c>
      <c r="C2041" s="36"/>
      <c r="D2041" s="36" t="s">
        <v>1349</v>
      </c>
      <c r="E2041" s="37" t="s">
        <v>3915</v>
      </c>
      <c r="F2041" s="38" t="s">
        <v>1269</v>
      </c>
      <c r="G2041" s="38" t="s">
        <v>1271</v>
      </c>
      <c r="H2041" s="35" t="s">
        <v>1440</v>
      </c>
      <c r="I2041" s="35"/>
      <c r="J2041" s="29" t="s">
        <v>1371</v>
      </c>
      <c r="K2041" s="29" t="s">
        <v>1371</v>
      </c>
      <c r="L2041" s="29" t="s">
        <v>1384</v>
      </c>
      <c r="M2041" s="39">
        <v>105.09022667779077</v>
      </c>
      <c r="N2041" s="39">
        <v>178.38724435318278</v>
      </c>
      <c r="O2041" s="29">
        <v>44197</v>
      </c>
      <c r="P2041" s="29">
        <v>44817</v>
      </c>
      <c r="Q2041" s="40">
        <v>1.6974674999999999</v>
      </c>
      <c r="R2041" s="39">
        <v>104.84918548939083</v>
      </c>
      <c r="S2041" s="39">
        <v>73.538058863791932</v>
      </c>
      <c r="T2041" s="39">
        <v>0</v>
      </c>
      <c r="U2041" s="39">
        <v>0</v>
      </c>
      <c r="V2041" s="39">
        <v>0</v>
      </c>
      <c r="W2041" s="29" t="s">
        <v>1357</v>
      </c>
      <c r="X2041" s="29" t="s">
        <v>258</v>
      </c>
      <c r="Y2041" s="29" t="s">
        <v>1349</v>
      </c>
      <c r="Z2041" s="41" t="s">
        <v>1349</v>
      </c>
      <c r="AA2041" s="42" t="s">
        <v>1349</v>
      </c>
      <c r="AB2041" s="29" t="s">
        <v>258</v>
      </c>
      <c r="AC2041" s="29" t="s">
        <v>258</v>
      </c>
      <c r="AD2041" s="29" t="s">
        <v>265</v>
      </c>
      <c r="AE2041" s="29" t="s">
        <v>1353</v>
      </c>
      <c r="AF2041" s="29" t="s">
        <v>1368</v>
      </c>
      <c r="AG2041" s="183" t="s">
        <v>1369</v>
      </c>
      <c r="AH2041" s="29" t="s">
        <v>1413</v>
      </c>
      <c r="AI2041" s="29" t="s">
        <v>1357</v>
      </c>
      <c r="AJ2041" s="29" t="s">
        <v>258</v>
      </c>
      <c r="AK2041" s="29" t="s">
        <v>258</v>
      </c>
      <c r="AL2041" s="29" t="s">
        <v>13326</v>
      </c>
    </row>
    <row r="2042" spans="1:38" x14ac:dyDescent="0.2">
      <c r="A2042" s="35" t="s">
        <v>16</v>
      </c>
      <c r="B2042" s="36">
        <v>6948</v>
      </c>
      <c r="C2042" s="36"/>
      <c r="D2042" s="36" t="s">
        <v>1349</v>
      </c>
      <c r="E2042" s="37" t="s">
        <v>3916</v>
      </c>
      <c r="F2042" s="38" t="s">
        <v>1269</v>
      </c>
      <c r="G2042" s="38" t="s">
        <v>1271</v>
      </c>
      <c r="H2042" s="35" t="s">
        <v>1440</v>
      </c>
      <c r="I2042" s="35"/>
      <c r="J2042" s="29" t="s">
        <v>1528</v>
      </c>
      <c r="K2042" s="29" t="s">
        <v>1529</v>
      </c>
      <c r="L2042" s="29" t="s">
        <v>1530</v>
      </c>
      <c r="M2042" s="39">
        <v>364.69876592819645</v>
      </c>
      <c r="N2042" s="39">
        <v>700.94056125941142</v>
      </c>
      <c r="O2042" s="29">
        <v>44197</v>
      </c>
      <c r="P2042" s="29">
        <v>44899</v>
      </c>
      <c r="Q2042" s="40">
        <v>1.9219713</v>
      </c>
      <c r="R2042" s="39">
        <v>363.93073237508554</v>
      </c>
      <c r="S2042" s="39">
        <v>337.00982888432583</v>
      </c>
      <c r="T2042" s="39">
        <v>0</v>
      </c>
      <c r="U2042" s="39">
        <v>0</v>
      </c>
      <c r="V2042" s="39">
        <v>0</v>
      </c>
      <c r="W2042" s="29" t="s">
        <v>1357</v>
      </c>
      <c r="X2042" s="29" t="s">
        <v>258</v>
      </c>
      <c r="Y2042" s="29" t="s">
        <v>1349</v>
      </c>
      <c r="Z2042" s="41" t="s">
        <v>1349</v>
      </c>
      <c r="AA2042" s="42" t="s">
        <v>1349</v>
      </c>
      <c r="AB2042" s="29" t="s">
        <v>258</v>
      </c>
      <c r="AC2042" s="29" t="s">
        <v>258</v>
      </c>
      <c r="AD2042" s="29" t="s">
        <v>258</v>
      </c>
      <c r="AE2042" s="29" t="s">
        <v>1353</v>
      </c>
      <c r="AF2042" s="29" t="s">
        <v>1531</v>
      </c>
      <c r="AG2042" s="183" t="s">
        <v>1532</v>
      </c>
      <c r="AH2042" s="29" t="s">
        <v>1413</v>
      </c>
      <c r="AI2042" s="29" t="s">
        <v>1357</v>
      </c>
      <c r="AJ2042" s="29" t="s">
        <v>258</v>
      </c>
      <c r="AK2042" s="29" t="s">
        <v>258</v>
      </c>
      <c r="AL2042" s="29" t="s">
        <v>13326</v>
      </c>
    </row>
    <row r="2043" spans="1:38" x14ac:dyDescent="0.2">
      <c r="A2043" s="35" t="s">
        <v>16</v>
      </c>
      <c r="B2043" s="36">
        <v>6952</v>
      </c>
      <c r="C2043" s="36"/>
      <c r="D2043" s="36" t="s">
        <v>1349</v>
      </c>
      <c r="E2043" s="37" t="s">
        <v>3917</v>
      </c>
      <c r="F2043" s="38" t="s">
        <v>1269</v>
      </c>
      <c r="G2043" s="38" t="s">
        <v>1273</v>
      </c>
      <c r="H2043" s="35" t="s">
        <v>1393</v>
      </c>
      <c r="I2043" s="35"/>
      <c r="J2043" s="29" t="s">
        <v>1371</v>
      </c>
      <c r="K2043" s="29" t="s">
        <v>1371</v>
      </c>
      <c r="L2043" s="29" t="s">
        <v>1366</v>
      </c>
      <c r="M2043" s="39">
        <v>3.0349999579306934</v>
      </c>
      <c r="N2043" s="39">
        <v>5.0354825462012318</v>
      </c>
      <c r="O2043" s="29">
        <v>44197</v>
      </c>
      <c r="P2043" s="29">
        <v>44803</v>
      </c>
      <c r="Q2043" s="40">
        <v>1.6591376</v>
      </c>
      <c r="R2043" s="39">
        <v>3.0279260780287474</v>
      </c>
      <c r="S2043" s="39">
        <v>2.0075564681724845</v>
      </c>
      <c r="T2043" s="39">
        <v>0</v>
      </c>
      <c r="U2043" s="39">
        <v>0</v>
      </c>
      <c r="V2043" s="39">
        <v>0</v>
      </c>
      <c r="W2043" s="29" t="s">
        <v>265</v>
      </c>
      <c r="X2043" s="29" t="s">
        <v>11773</v>
      </c>
      <c r="Y2043" s="29">
        <v>45119</v>
      </c>
      <c r="Z2043" s="41" t="s">
        <v>11755</v>
      </c>
      <c r="AA2043" s="42" t="s">
        <v>1349</v>
      </c>
      <c r="AB2043" s="29" t="s">
        <v>258</v>
      </c>
      <c r="AC2043" s="29" t="s">
        <v>258</v>
      </c>
      <c r="AD2043" s="29" t="s">
        <v>265</v>
      </c>
      <c r="AE2043" s="29" t="s">
        <v>1367</v>
      </c>
      <c r="AF2043" s="29" t="s">
        <v>1368</v>
      </c>
      <c r="AG2043" s="183" t="s">
        <v>1369</v>
      </c>
      <c r="AH2043" s="29" t="s">
        <v>1413</v>
      </c>
      <c r="AI2043" s="29" t="s">
        <v>1357</v>
      </c>
      <c r="AJ2043" s="29" t="s">
        <v>258</v>
      </c>
      <c r="AK2043" s="29" t="s">
        <v>258</v>
      </c>
      <c r="AL2043" s="29" t="s">
        <v>13327</v>
      </c>
    </row>
    <row r="2044" spans="1:38" x14ac:dyDescent="0.2">
      <c r="A2044" s="35" t="s">
        <v>16</v>
      </c>
      <c r="B2044" s="36">
        <v>6956</v>
      </c>
      <c r="C2044" s="36"/>
      <c r="D2044" s="36" t="s">
        <v>1349</v>
      </c>
      <c r="E2044" s="37" t="s">
        <v>3918</v>
      </c>
      <c r="F2044" s="38" t="s">
        <v>1266</v>
      </c>
      <c r="G2044" s="38" t="s">
        <v>1268</v>
      </c>
      <c r="H2044" s="35" t="s">
        <v>310</v>
      </c>
      <c r="I2044" s="35"/>
      <c r="J2044" s="29" t="s">
        <v>281</v>
      </c>
      <c r="K2044" s="29" t="s">
        <v>282</v>
      </c>
      <c r="L2044" s="29" t="s">
        <v>1384</v>
      </c>
      <c r="M2044" s="39">
        <v>31.068117711509672</v>
      </c>
      <c r="N2044" s="39">
        <v>30.961793292265572</v>
      </c>
      <c r="O2044" s="29">
        <v>44197</v>
      </c>
      <c r="P2044" s="29">
        <v>44561</v>
      </c>
      <c r="Q2044" s="40">
        <v>0.99657770000000001</v>
      </c>
      <c r="R2044" s="39">
        <v>30.961793292265572</v>
      </c>
      <c r="S2044" s="39">
        <v>0</v>
      </c>
      <c r="T2044" s="39">
        <v>0</v>
      </c>
      <c r="U2044" s="39">
        <v>0</v>
      </c>
      <c r="V2044" s="39">
        <v>0</v>
      </c>
      <c r="W2044" s="29" t="s">
        <v>1357</v>
      </c>
      <c r="X2044" s="29" t="s">
        <v>258</v>
      </c>
      <c r="Y2044" s="29" t="s">
        <v>1349</v>
      </c>
      <c r="Z2044" s="41" t="s">
        <v>1349</v>
      </c>
      <c r="AA2044" s="42" t="s">
        <v>1349</v>
      </c>
      <c r="AB2044" s="29" t="s">
        <v>258</v>
      </c>
      <c r="AC2044" s="29" t="s">
        <v>258</v>
      </c>
      <c r="AD2044" s="29" t="s">
        <v>265</v>
      </c>
      <c r="AE2044" s="29" t="s">
        <v>1353</v>
      </c>
      <c r="AF2044" s="29" t="s">
        <v>1368</v>
      </c>
      <c r="AG2044" s="183" t="s">
        <v>1369</v>
      </c>
      <c r="AH2044" s="29" t="s">
        <v>1356</v>
      </c>
      <c r="AI2044" s="29" t="s">
        <v>1357</v>
      </c>
      <c r="AJ2044" s="29" t="s">
        <v>258</v>
      </c>
      <c r="AK2044" s="29" t="s">
        <v>258</v>
      </c>
      <c r="AL2044" s="29" t="s">
        <v>13326</v>
      </c>
    </row>
    <row r="2045" spans="1:38" x14ac:dyDescent="0.2">
      <c r="A2045" s="35" t="s">
        <v>16</v>
      </c>
      <c r="B2045" s="36">
        <v>6957</v>
      </c>
      <c r="C2045" s="36"/>
      <c r="D2045" s="36" t="s">
        <v>1349</v>
      </c>
      <c r="E2045" s="37" t="s">
        <v>3919</v>
      </c>
      <c r="F2045" s="38" t="s">
        <v>1269</v>
      </c>
      <c r="G2045" s="38" t="s">
        <v>1271</v>
      </c>
      <c r="H2045" s="35" t="s">
        <v>1440</v>
      </c>
      <c r="I2045" s="35"/>
      <c r="J2045" s="29" t="s">
        <v>1528</v>
      </c>
      <c r="K2045" s="29" t="s">
        <v>1529</v>
      </c>
      <c r="L2045" s="29" t="s">
        <v>1530</v>
      </c>
      <c r="M2045" s="39">
        <v>508.22090557975906</v>
      </c>
      <c r="N2045" s="39">
        <v>978.17740177960309</v>
      </c>
      <c r="O2045" s="29">
        <v>44197</v>
      </c>
      <c r="P2045" s="29">
        <v>44900</v>
      </c>
      <c r="Q2045" s="40">
        <v>1.9247091000000001</v>
      </c>
      <c r="R2045" s="39">
        <v>507.15163586584532</v>
      </c>
      <c r="S2045" s="39">
        <v>471.02576591375771</v>
      </c>
      <c r="T2045" s="39">
        <v>0</v>
      </c>
      <c r="U2045" s="39">
        <v>0</v>
      </c>
      <c r="V2045" s="39">
        <v>0</v>
      </c>
      <c r="W2045" s="29" t="s">
        <v>1357</v>
      </c>
      <c r="X2045" s="29" t="s">
        <v>258</v>
      </c>
      <c r="Y2045" s="29" t="s">
        <v>1349</v>
      </c>
      <c r="Z2045" s="41" t="s">
        <v>1349</v>
      </c>
      <c r="AA2045" s="42" t="s">
        <v>1349</v>
      </c>
      <c r="AB2045" s="29" t="s">
        <v>258</v>
      </c>
      <c r="AC2045" s="29" t="s">
        <v>258</v>
      </c>
      <c r="AD2045" s="29" t="s">
        <v>258</v>
      </c>
      <c r="AE2045" s="29" t="s">
        <v>1353</v>
      </c>
      <c r="AF2045" s="29" t="s">
        <v>1531</v>
      </c>
      <c r="AG2045" s="183" t="s">
        <v>1532</v>
      </c>
      <c r="AH2045" s="29" t="s">
        <v>1413</v>
      </c>
      <c r="AI2045" s="29" t="s">
        <v>1357</v>
      </c>
      <c r="AJ2045" s="29" t="s">
        <v>258</v>
      </c>
      <c r="AK2045" s="29" t="s">
        <v>258</v>
      </c>
      <c r="AL2045" s="29" t="s">
        <v>13326</v>
      </c>
    </row>
    <row r="2046" spans="1:38" x14ac:dyDescent="0.2">
      <c r="A2046" s="35" t="s">
        <v>16</v>
      </c>
      <c r="B2046" s="36">
        <v>6958</v>
      </c>
      <c r="C2046" s="36"/>
      <c r="D2046" s="36" t="s">
        <v>1349</v>
      </c>
      <c r="E2046" s="37" t="s">
        <v>3920</v>
      </c>
      <c r="F2046" s="38" t="s">
        <v>1269</v>
      </c>
      <c r="G2046" s="38" t="s">
        <v>1271</v>
      </c>
      <c r="H2046" s="35" t="s">
        <v>1440</v>
      </c>
      <c r="I2046" s="35"/>
      <c r="J2046" s="29" t="s">
        <v>281</v>
      </c>
      <c r="K2046" s="29" t="s">
        <v>2666</v>
      </c>
      <c r="L2046" s="29" t="s">
        <v>1394</v>
      </c>
      <c r="M2046" s="39">
        <v>146.05562543917773</v>
      </c>
      <c r="N2046" s="39">
        <v>264.31969883641347</v>
      </c>
      <c r="O2046" s="29">
        <v>44197</v>
      </c>
      <c r="P2046" s="29">
        <v>44858</v>
      </c>
      <c r="Q2046" s="40">
        <v>1.8097194000000001</v>
      </c>
      <c r="R2046" s="39">
        <v>145.73518138261466</v>
      </c>
      <c r="S2046" s="39">
        <v>118.58451745379877</v>
      </c>
      <c r="T2046" s="39">
        <v>0</v>
      </c>
      <c r="U2046" s="39">
        <v>0</v>
      </c>
      <c r="V2046" s="39">
        <v>0</v>
      </c>
      <c r="W2046" s="29" t="s">
        <v>265</v>
      </c>
      <c r="X2046" s="29" t="s">
        <v>11773</v>
      </c>
      <c r="Y2046" s="29">
        <v>45290</v>
      </c>
      <c r="Z2046" s="41" t="s">
        <v>11760</v>
      </c>
      <c r="AA2046" s="42" t="s">
        <v>1349</v>
      </c>
      <c r="AB2046" s="29" t="s">
        <v>258</v>
      </c>
      <c r="AC2046" s="29" t="s">
        <v>258</v>
      </c>
      <c r="AD2046" s="29" t="s">
        <v>265</v>
      </c>
      <c r="AE2046" s="29" t="s">
        <v>1367</v>
      </c>
      <c r="AF2046" s="29" t="s">
        <v>1368</v>
      </c>
      <c r="AG2046" s="183" t="s">
        <v>1369</v>
      </c>
      <c r="AH2046" s="29" t="s">
        <v>1413</v>
      </c>
      <c r="AI2046" s="29" t="s">
        <v>1357</v>
      </c>
      <c r="AJ2046" s="29" t="s">
        <v>258</v>
      </c>
      <c r="AK2046" s="29" t="s">
        <v>258</v>
      </c>
      <c r="AL2046" s="29" t="s">
        <v>13327</v>
      </c>
    </row>
    <row r="2047" spans="1:38" x14ac:dyDescent="0.2">
      <c r="A2047" s="35" t="s">
        <v>16</v>
      </c>
      <c r="B2047" s="36">
        <v>6970</v>
      </c>
      <c r="C2047" s="36"/>
      <c r="D2047" s="36" t="s">
        <v>1349</v>
      </c>
      <c r="E2047" s="37" t="s">
        <v>3921</v>
      </c>
      <c r="F2047" s="38" t="s">
        <v>1269</v>
      </c>
      <c r="G2047" s="38" t="s">
        <v>1273</v>
      </c>
      <c r="H2047" s="35" t="s">
        <v>1393</v>
      </c>
      <c r="I2047" s="35"/>
      <c r="J2047" s="29" t="s">
        <v>1371</v>
      </c>
      <c r="K2047" s="29" t="s">
        <v>1371</v>
      </c>
      <c r="L2047" s="29" t="s">
        <v>1366</v>
      </c>
      <c r="M2047" s="39">
        <v>2.9569529641952275</v>
      </c>
      <c r="N2047" s="39">
        <v>4.8250349075975363</v>
      </c>
      <c r="O2047" s="29">
        <v>44197</v>
      </c>
      <c r="P2047" s="29">
        <v>44793</v>
      </c>
      <c r="Q2047" s="40">
        <v>1.6317591</v>
      </c>
      <c r="R2047" s="39">
        <v>2.9499794661190966</v>
      </c>
      <c r="S2047" s="39">
        <v>1.8750554414784395</v>
      </c>
      <c r="T2047" s="39">
        <v>0</v>
      </c>
      <c r="U2047" s="39">
        <v>0</v>
      </c>
      <c r="V2047" s="39">
        <v>0</v>
      </c>
      <c r="W2047" s="29" t="s">
        <v>1357</v>
      </c>
      <c r="X2047" s="29" t="s">
        <v>258</v>
      </c>
      <c r="Y2047" s="29" t="s">
        <v>1349</v>
      </c>
      <c r="Z2047" s="41" t="s">
        <v>1349</v>
      </c>
      <c r="AA2047" s="42" t="s">
        <v>1349</v>
      </c>
      <c r="AB2047" s="29" t="s">
        <v>258</v>
      </c>
      <c r="AC2047" s="29" t="s">
        <v>258</v>
      </c>
      <c r="AD2047" s="29" t="s">
        <v>265</v>
      </c>
      <c r="AE2047" s="29" t="s">
        <v>1367</v>
      </c>
      <c r="AF2047" s="29" t="s">
        <v>1368</v>
      </c>
      <c r="AG2047" s="183" t="s">
        <v>1369</v>
      </c>
      <c r="AH2047" s="29" t="s">
        <v>1413</v>
      </c>
      <c r="AI2047" s="29" t="s">
        <v>1357</v>
      </c>
      <c r="AJ2047" s="29" t="s">
        <v>258</v>
      </c>
      <c r="AK2047" s="29" t="s">
        <v>258</v>
      </c>
      <c r="AL2047" s="29" t="s">
        <v>13326</v>
      </c>
    </row>
    <row r="2048" spans="1:38" x14ac:dyDescent="0.2">
      <c r="A2048" s="35" t="s">
        <v>16</v>
      </c>
      <c r="B2048" s="36">
        <v>6972</v>
      </c>
      <c r="C2048" s="36"/>
      <c r="D2048" s="36" t="s">
        <v>1349</v>
      </c>
      <c r="E2048" s="37" t="s">
        <v>3922</v>
      </c>
      <c r="F2048" s="38" t="s">
        <v>1269</v>
      </c>
      <c r="G2048" s="38" t="s">
        <v>1271</v>
      </c>
      <c r="H2048" s="35" t="s">
        <v>1440</v>
      </c>
      <c r="I2048" s="35"/>
      <c r="J2048" s="29" t="s">
        <v>281</v>
      </c>
      <c r="K2048" s="29" t="s">
        <v>282</v>
      </c>
      <c r="L2048" s="29" t="s">
        <v>1384</v>
      </c>
      <c r="M2048" s="39">
        <v>29.470139098553187</v>
      </c>
      <c r="N2048" s="39">
        <v>147.24983983572895</v>
      </c>
      <c r="O2048" s="29">
        <v>44197</v>
      </c>
      <c r="P2048" s="29">
        <v>46022</v>
      </c>
      <c r="Q2048" s="40">
        <v>4.9965776999999996</v>
      </c>
      <c r="R2048" s="39">
        <v>29.433839835728953</v>
      </c>
      <c r="S2048" s="39">
        <v>29.433839835728953</v>
      </c>
      <c r="T2048" s="39">
        <v>29.433839835728953</v>
      </c>
      <c r="U2048" s="39">
        <v>29.514480492813142</v>
      </c>
      <c r="V2048" s="39">
        <v>29.433839835728953</v>
      </c>
      <c r="W2048" s="29" t="s">
        <v>1357</v>
      </c>
      <c r="X2048" s="29" t="s">
        <v>258</v>
      </c>
      <c r="Y2048" s="29" t="s">
        <v>1349</v>
      </c>
      <c r="Z2048" s="41" t="s">
        <v>1349</v>
      </c>
      <c r="AA2048" s="42" t="s">
        <v>1349</v>
      </c>
      <c r="AB2048" s="29" t="s">
        <v>258</v>
      </c>
      <c r="AC2048" s="29" t="s">
        <v>258</v>
      </c>
      <c r="AD2048" s="29" t="s">
        <v>265</v>
      </c>
      <c r="AE2048" s="29" t="s">
        <v>1353</v>
      </c>
      <c r="AF2048" s="29" t="s">
        <v>1368</v>
      </c>
      <c r="AG2048" s="183" t="s">
        <v>1369</v>
      </c>
      <c r="AH2048" s="29" t="s">
        <v>1356</v>
      </c>
      <c r="AI2048" s="29" t="s">
        <v>1357</v>
      </c>
      <c r="AJ2048" s="29" t="s">
        <v>258</v>
      </c>
      <c r="AK2048" s="29" t="s">
        <v>258</v>
      </c>
      <c r="AL2048" s="29" t="s">
        <v>13326</v>
      </c>
    </row>
    <row r="2049" spans="1:38" x14ac:dyDescent="0.2">
      <c r="A2049" s="35" t="s">
        <v>16</v>
      </c>
      <c r="B2049" s="36">
        <v>6973</v>
      </c>
      <c r="C2049" s="36"/>
      <c r="D2049" s="36" t="s">
        <v>1349</v>
      </c>
      <c r="E2049" s="37" t="s">
        <v>3923</v>
      </c>
      <c r="F2049" s="38" t="s">
        <v>1266</v>
      </c>
      <c r="G2049" s="38" t="s">
        <v>1267</v>
      </c>
      <c r="H2049" s="35" t="s">
        <v>1477</v>
      </c>
      <c r="I2049" s="35"/>
      <c r="J2049" s="29" t="s">
        <v>1371</v>
      </c>
      <c r="K2049" s="29" t="s">
        <v>1371</v>
      </c>
      <c r="L2049" s="29" t="s">
        <v>1384</v>
      </c>
      <c r="M2049" s="39">
        <v>82.954871834780548</v>
      </c>
      <c r="N2049" s="39">
        <v>356.12111704312116</v>
      </c>
      <c r="O2049" s="29">
        <v>44197</v>
      </c>
      <c r="P2049" s="29">
        <v>45765</v>
      </c>
      <c r="Q2049" s="40">
        <v>4.2929500000000003</v>
      </c>
      <c r="R2049" s="39">
        <v>82.845256673511301</v>
      </c>
      <c r="S2049" s="39">
        <v>82.845256673511301</v>
      </c>
      <c r="T2049" s="39">
        <v>82.845256673511301</v>
      </c>
      <c r="U2049" s="39">
        <v>83.072229979466115</v>
      </c>
      <c r="V2049" s="39">
        <v>24.513117043121149</v>
      </c>
      <c r="W2049" s="29" t="s">
        <v>265</v>
      </c>
      <c r="X2049" s="29" t="s">
        <v>11773</v>
      </c>
      <c r="Y2049" s="29">
        <v>45271</v>
      </c>
      <c r="Z2049" s="41" t="s">
        <v>11760</v>
      </c>
      <c r="AA2049" s="42" t="s">
        <v>1349</v>
      </c>
      <c r="AB2049" s="29" t="s">
        <v>258</v>
      </c>
      <c r="AC2049" s="29" t="s">
        <v>258</v>
      </c>
      <c r="AD2049" s="29" t="s">
        <v>265</v>
      </c>
      <c r="AE2049" s="29" t="s">
        <v>1353</v>
      </c>
      <c r="AF2049" s="29" t="s">
        <v>1368</v>
      </c>
      <c r="AG2049" s="183" t="s">
        <v>1369</v>
      </c>
      <c r="AH2049" s="29" t="s">
        <v>1413</v>
      </c>
      <c r="AI2049" s="29" t="s">
        <v>1357</v>
      </c>
      <c r="AJ2049" s="29" t="s">
        <v>258</v>
      </c>
      <c r="AK2049" s="29" t="s">
        <v>258</v>
      </c>
      <c r="AL2049" s="29" t="s">
        <v>13327</v>
      </c>
    </row>
    <row r="2050" spans="1:38" x14ac:dyDescent="0.2">
      <c r="A2050" s="35" t="s">
        <v>16</v>
      </c>
      <c r="B2050" s="36">
        <v>6974</v>
      </c>
      <c r="C2050" s="36"/>
      <c r="D2050" s="36" t="s">
        <v>1349</v>
      </c>
      <c r="E2050" s="37" t="s">
        <v>3924</v>
      </c>
      <c r="F2050" s="38" t="s">
        <v>1269</v>
      </c>
      <c r="G2050" s="38" t="s">
        <v>1273</v>
      </c>
      <c r="H2050" s="35" t="s">
        <v>1393</v>
      </c>
      <c r="I2050" s="35"/>
      <c r="J2050" s="29" t="s">
        <v>1371</v>
      </c>
      <c r="K2050" s="29" t="s">
        <v>1371</v>
      </c>
      <c r="L2050" s="29" t="s">
        <v>1384</v>
      </c>
      <c r="M2050" s="39">
        <v>51.039401872180704</v>
      </c>
      <c r="N2050" s="39">
        <v>90.829872689938398</v>
      </c>
      <c r="O2050" s="29">
        <v>44197</v>
      </c>
      <c r="P2050" s="29">
        <v>44847</v>
      </c>
      <c r="Q2050" s="40">
        <v>1.779603</v>
      </c>
      <c r="R2050" s="39">
        <v>50.92611909650924</v>
      </c>
      <c r="S2050" s="39">
        <v>39.903753593429158</v>
      </c>
      <c r="T2050" s="39">
        <v>0</v>
      </c>
      <c r="U2050" s="39">
        <v>0</v>
      </c>
      <c r="V2050" s="39">
        <v>0</v>
      </c>
      <c r="W2050" s="29" t="s">
        <v>265</v>
      </c>
      <c r="X2050" s="29" t="s">
        <v>11773</v>
      </c>
      <c r="Y2050" s="29">
        <v>45282</v>
      </c>
      <c r="Z2050" s="41" t="s">
        <v>11760</v>
      </c>
      <c r="AA2050" s="42" t="s">
        <v>1349</v>
      </c>
      <c r="AB2050" s="29" t="s">
        <v>258</v>
      </c>
      <c r="AC2050" s="29" t="s">
        <v>258</v>
      </c>
      <c r="AD2050" s="29" t="s">
        <v>265</v>
      </c>
      <c r="AE2050" s="29" t="s">
        <v>1353</v>
      </c>
      <c r="AF2050" s="29" t="s">
        <v>1368</v>
      </c>
      <c r="AG2050" s="183" t="s">
        <v>1369</v>
      </c>
      <c r="AH2050" s="29" t="s">
        <v>1413</v>
      </c>
      <c r="AI2050" s="29" t="s">
        <v>1357</v>
      </c>
      <c r="AJ2050" s="29" t="s">
        <v>258</v>
      </c>
      <c r="AK2050" s="29" t="s">
        <v>258</v>
      </c>
      <c r="AL2050" s="29" t="s">
        <v>13327</v>
      </c>
    </row>
    <row r="2051" spans="1:38" x14ac:dyDescent="0.2">
      <c r="A2051" s="35" t="s">
        <v>16</v>
      </c>
      <c r="B2051" s="36">
        <v>6975</v>
      </c>
      <c r="C2051" s="36"/>
      <c r="D2051" s="36" t="s">
        <v>1349</v>
      </c>
      <c r="E2051" s="37" t="s">
        <v>3925</v>
      </c>
      <c r="F2051" s="38" t="s">
        <v>1269</v>
      </c>
      <c r="G2051" s="38" t="s">
        <v>1271</v>
      </c>
      <c r="H2051" s="35" t="s">
        <v>1440</v>
      </c>
      <c r="I2051" s="35"/>
      <c r="J2051" s="29" t="s">
        <v>1371</v>
      </c>
      <c r="K2051" s="29" t="s">
        <v>1371</v>
      </c>
      <c r="L2051" s="29" t="s">
        <v>1384</v>
      </c>
      <c r="M2051" s="39">
        <v>89.578900964492732</v>
      </c>
      <c r="N2051" s="39">
        <v>163.82944558521561</v>
      </c>
      <c r="O2051" s="29">
        <v>44197</v>
      </c>
      <c r="P2051" s="29">
        <v>44865</v>
      </c>
      <c r="Q2051" s="40">
        <v>1.8288842999999999</v>
      </c>
      <c r="R2051" s="39">
        <v>89.383778234086236</v>
      </c>
      <c r="S2051" s="39">
        <v>74.445667351129359</v>
      </c>
      <c r="T2051" s="39">
        <v>0</v>
      </c>
      <c r="U2051" s="39">
        <v>0</v>
      </c>
      <c r="V2051" s="39">
        <v>0</v>
      </c>
      <c r="W2051" s="29" t="s">
        <v>1357</v>
      </c>
      <c r="X2051" s="29" t="s">
        <v>258</v>
      </c>
      <c r="Y2051" s="29" t="s">
        <v>1349</v>
      </c>
      <c r="Z2051" s="41" t="s">
        <v>1349</v>
      </c>
      <c r="AA2051" s="42" t="s">
        <v>1349</v>
      </c>
      <c r="AB2051" s="29" t="s">
        <v>258</v>
      </c>
      <c r="AC2051" s="29" t="s">
        <v>258</v>
      </c>
      <c r="AD2051" s="29" t="s">
        <v>265</v>
      </c>
      <c r="AE2051" s="29" t="s">
        <v>1353</v>
      </c>
      <c r="AF2051" s="29" t="s">
        <v>1368</v>
      </c>
      <c r="AG2051" s="183" t="s">
        <v>1369</v>
      </c>
      <c r="AH2051" s="29" t="s">
        <v>1413</v>
      </c>
      <c r="AI2051" s="29" t="s">
        <v>1357</v>
      </c>
      <c r="AJ2051" s="29" t="s">
        <v>258</v>
      </c>
      <c r="AK2051" s="29" t="s">
        <v>258</v>
      </c>
      <c r="AL2051" s="29" t="s">
        <v>13326</v>
      </c>
    </row>
    <row r="2052" spans="1:38" x14ac:dyDescent="0.2">
      <c r="A2052" s="35" t="s">
        <v>16</v>
      </c>
      <c r="B2052" s="36">
        <v>6978</v>
      </c>
      <c r="C2052" s="36"/>
      <c r="D2052" s="36" t="s">
        <v>1349</v>
      </c>
      <c r="E2052" s="37" t="s">
        <v>3926</v>
      </c>
      <c r="F2052" s="38" t="s">
        <v>1269</v>
      </c>
      <c r="G2052" s="38" t="s">
        <v>1271</v>
      </c>
      <c r="H2052" s="35" t="s">
        <v>1440</v>
      </c>
      <c r="I2052" s="35"/>
      <c r="J2052" s="29" t="s">
        <v>1371</v>
      </c>
      <c r="K2052" s="29" t="s">
        <v>1371</v>
      </c>
      <c r="L2052" s="29" t="s">
        <v>1384</v>
      </c>
      <c r="M2052" s="39">
        <v>89.578900964492732</v>
      </c>
      <c r="N2052" s="39">
        <v>163.82944558521561</v>
      </c>
      <c r="O2052" s="29">
        <v>44197</v>
      </c>
      <c r="P2052" s="29">
        <v>44865</v>
      </c>
      <c r="Q2052" s="40">
        <v>1.8288842999999999</v>
      </c>
      <c r="R2052" s="39">
        <v>89.383778234086236</v>
      </c>
      <c r="S2052" s="39">
        <v>74.445667351129359</v>
      </c>
      <c r="T2052" s="39">
        <v>0</v>
      </c>
      <c r="U2052" s="39">
        <v>0</v>
      </c>
      <c r="V2052" s="39">
        <v>0</v>
      </c>
      <c r="W2052" s="29" t="s">
        <v>1357</v>
      </c>
      <c r="X2052" s="29" t="s">
        <v>258</v>
      </c>
      <c r="Y2052" s="29" t="s">
        <v>1349</v>
      </c>
      <c r="Z2052" s="41" t="s">
        <v>1349</v>
      </c>
      <c r="AA2052" s="42" t="s">
        <v>1349</v>
      </c>
      <c r="AB2052" s="29" t="s">
        <v>258</v>
      </c>
      <c r="AC2052" s="29" t="s">
        <v>258</v>
      </c>
      <c r="AD2052" s="29" t="s">
        <v>265</v>
      </c>
      <c r="AE2052" s="29" t="s">
        <v>1353</v>
      </c>
      <c r="AF2052" s="29" t="s">
        <v>1368</v>
      </c>
      <c r="AG2052" s="183" t="s">
        <v>1369</v>
      </c>
      <c r="AH2052" s="29" t="s">
        <v>1413</v>
      </c>
      <c r="AI2052" s="29" t="s">
        <v>1357</v>
      </c>
      <c r="AJ2052" s="29" t="s">
        <v>258</v>
      </c>
      <c r="AK2052" s="29" t="s">
        <v>258</v>
      </c>
      <c r="AL2052" s="29" t="s">
        <v>13326</v>
      </c>
    </row>
    <row r="2053" spans="1:38" x14ac:dyDescent="0.2">
      <c r="A2053" s="35" t="s">
        <v>16</v>
      </c>
      <c r="B2053" s="36">
        <v>6980</v>
      </c>
      <c r="C2053" s="36"/>
      <c r="D2053" s="36" t="s">
        <v>1349</v>
      </c>
      <c r="E2053" s="37" t="s">
        <v>3927</v>
      </c>
      <c r="F2053" s="38" t="s">
        <v>1269</v>
      </c>
      <c r="G2053" s="38" t="s">
        <v>1271</v>
      </c>
      <c r="H2053" s="35" t="s">
        <v>1440</v>
      </c>
      <c r="I2053" s="35"/>
      <c r="J2053" s="29" t="s">
        <v>1371</v>
      </c>
      <c r="K2053" s="29" t="s">
        <v>1371</v>
      </c>
      <c r="L2053" s="29" t="s">
        <v>1384</v>
      </c>
      <c r="M2053" s="39">
        <v>96.5378682326307</v>
      </c>
      <c r="N2053" s="39">
        <v>482.35895961670093</v>
      </c>
      <c r="O2053" s="29">
        <v>44197</v>
      </c>
      <c r="P2053" s="29">
        <v>46022</v>
      </c>
      <c r="Q2053" s="40">
        <v>4.9965776999999996</v>
      </c>
      <c r="R2053" s="39">
        <v>96.418959616700889</v>
      </c>
      <c r="S2053" s="39">
        <v>96.418959616700889</v>
      </c>
      <c r="T2053" s="39">
        <v>96.418959616700889</v>
      </c>
      <c r="U2053" s="39">
        <v>96.683121149897332</v>
      </c>
      <c r="V2053" s="39">
        <v>96.418959616700889</v>
      </c>
      <c r="W2053" s="29" t="s">
        <v>265</v>
      </c>
      <c r="X2053" s="29" t="s">
        <v>11773</v>
      </c>
      <c r="Y2053" s="29">
        <v>45278</v>
      </c>
      <c r="Z2053" s="41" t="s">
        <v>11760</v>
      </c>
      <c r="AA2053" s="42" t="s">
        <v>1349</v>
      </c>
      <c r="AB2053" s="29" t="s">
        <v>258</v>
      </c>
      <c r="AC2053" s="29" t="s">
        <v>258</v>
      </c>
      <c r="AD2053" s="29" t="s">
        <v>265</v>
      </c>
      <c r="AE2053" s="29" t="s">
        <v>1353</v>
      </c>
      <c r="AF2053" s="29" t="s">
        <v>1368</v>
      </c>
      <c r="AG2053" s="183" t="s">
        <v>1369</v>
      </c>
      <c r="AH2053" s="29" t="s">
        <v>1356</v>
      </c>
      <c r="AI2053" s="29" t="s">
        <v>1357</v>
      </c>
      <c r="AJ2053" s="29" t="s">
        <v>258</v>
      </c>
      <c r="AK2053" s="29" t="s">
        <v>258</v>
      </c>
      <c r="AL2053" s="29" t="s">
        <v>13327</v>
      </c>
    </row>
    <row r="2054" spans="1:38" x14ac:dyDescent="0.2">
      <c r="A2054" s="35" t="s">
        <v>16</v>
      </c>
      <c r="B2054" s="36">
        <v>6983</v>
      </c>
      <c r="C2054" s="36"/>
      <c r="D2054" s="36" t="s">
        <v>1349</v>
      </c>
      <c r="E2054" s="37" t="s">
        <v>3928</v>
      </c>
      <c r="F2054" s="38" t="s">
        <v>1269</v>
      </c>
      <c r="G2054" s="38" t="s">
        <v>1271</v>
      </c>
      <c r="H2054" s="35" t="s">
        <v>11597</v>
      </c>
      <c r="I2054" s="35"/>
      <c r="J2054" s="29" t="s">
        <v>1371</v>
      </c>
      <c r="K2054" s="29" t="s">
        <v>1371</v>
      </c>
      <c r="L2054" s="29" t="s">
        <v>1384</v>
      </c>
      <c r="M2054" s="39">
        <v>28.52881449132536</v>
      </c>
      <c r="N2054" s="39">
        <v>54.519129363449693</v>
      </c>
      <c r="O2054" s="29">
        <v>44197</v>
      </c>
      <c r="P2054" s="29">
        <v>44895</v>
      </c>
      <c r="Q2054" s="40">
        <v>1.9110198</v>
      </c>
      <c r="R2054" s="39">
        <v>28.468501026694046</v>
      </c>
      <c r="S2054" s="39">
        <v>26.050628336755647</v>
      </c>
      <c r="T2054" s="39">
        <v>0</v>
      </c>
      <c r="U2054" s="39">
        <v>0</v>
      </c>
      <c r="V2054" s="39">
        <v>0</v>
      </c>
      <c r="W2054" s="29" t="s">
        <v>1357</v>
      </c>
      <c r="X2054" s="29" t="s">
        <v>258</v>
      </c>
      <c r="Y2054" s="29" t="s">
        <v>1349</v>
      </c>
      <c r="Z2054" s="41" t="s">
        <v>1349</v>
      </c>
      <c r="AA2054" s="42" t="s">
        <v>1349</v>
      </c>
      <c r="AB2054" s="29" t="s">
        <v>258</v>
      </c>
      <c r="AC2054" s="29" t="s">
        <v>258</v>
      </c>
      <c r="AD2054" s="29" t="s">
        <v>265</v>
      </c>
      <c r="AE2054" s="29" t="s">
        <v>1353</v>
      </c>
      <c r="AF2054" s="29" t="s">
        <v>1368</v>
      </c>
      <c r="AG2054" s="183" t="s">
        <v>1369</v>
      </c>
      <c r="AH2054" s="29" t="s">
        <v>1413</v>
      </c>
      <c r="AI2054" s="29" t="s">
        <v>1357</v>
      </c>
      <c r="AJ2054" s="29" t="s">
        <v>258</v>
      </c>
      <c r="AK2054" s="29" t="s">
        <v>258</v>
      </c>
      <c r="AL2054" s="29" t="s">
        <v>13326</v>
      </c>
    </row>
    <row r="2055" spans="1:38" x14ac:dyDescent="0.2">
      <c r="A2055" s="35" t="s">
        <v>16</v>
      </c>
      <c r="B2055" s="36">
        <v>6985</v>
      </c>
      <c r="C2055" s="36"/>
      <c r="D2055" s="36" t="s">
        <v>1349</v>
      </c>
      <c r="E2055" s="37" t="s">
        <v>3929</v>
      </c>
      <c r="F2055" s="38" t="s">
        <v>1266</v>
      </c>
      <c r="G2055" s="38" t="s">
        <v>1268</v>
      </c>
      <c r="H2055" s="35" t="s">
        <v>669</v>
      </c>
      <c r="I2055" s="35"/>
      <c r="J2055" s="29" t="s">
        <v>1371</v>
      </c>
      <c r="K2055" s="29" t="s">
        <v>1371</v>
      </c>
      <c r="L2055" s="29" t="s">
        <v>1384</v>
      </c>
      <c r="M2055" s="39">
        <v>244.77170553879486</v>
      </c>
      <c r="N2055" s="39">
        <v>59.643203285420938</v>
      </c>
      <c r="O2055" s="29">
        <v>44197</v>
      </c>
      <c r="P2055" s="29">
        <v>44286</v>
      </c>
      <c r="Q2055" s="40">
        <v>0.24366869999999999</v>
      </c>
      <c r="R2055" s="39">
        <v>59.643203285420938</v>
      </c>
      <c r="S2055" s="39">
        <v>0</v>
      </c>
      <c r="T2055" s="39">
        <v>0</v>
      </c>
      <c r="U2055" s="39">
        <v>0</v>
      </c>
      <c r="V2055" s="39">
        <v>0</v>
      </c>
      <c r="W2055" s="29" t="s">
        <v>1357</v>
      </c>
      <c r="X2055" s="29" t="s">
        <v>258</v>
      </c>
      <c r="Y2055" s="29" t="s">
        <v>1349</v>
      </c>
      <c r="Z2055" s="41" t="s">
        <v>1349</v>
      </c>
      <c r="AA2055" s="42" t="s">
        <v>1349</v>
      </c>
      <c r="AB2055" s="29" t="s">
        <v>258</v>
      </c>
      <c r="AC2055" s="29" t="s">
        <v>258</v>
      </c>
      <c r="AD2055" s="29" t="s">
        <v>265</v>
      </c>
      <c r="AE2055" s="29" t="s">
        <v>1353</v>
      </c>
      <c r="AF2055" s="29" t="s">
        <v>1368</v>
      </c>
      <c r="AG2055" s="183" t="s">
        <v>1369</v>
      </c>
      <c r="AH2055" s="29" t="s">
        <v>1356</v>
      </c>
      <c r="AI2055" s="29" t="s">
        <v>1357</v>
      </c>
      <c r="AJ2055" s="29" t="s">
        <v>258</v>
      </c>
      <c r="AK2055" s="29" t="s">
        <v>258</v>
      </c>
      <c r="AL2055" s="29" t="s">
        <v>13326</v>
      </c>
    </row>
    <row r="2056" spans="1:38" x14ac:dyDescent="0.2">
      <c r="A2056" s="35" t="s">
        <v>16</v>
      </c>
      <c r="B2056" s="36">
        <v>6987</v>
      </c>
      <c r="C2056" s="36"/>
      <c r="D2056" s="36" t="s">
        <v>1349</v>
      </c>
      <c r="E2056" s="37" t="s">
        <v>3930</v>
      </c>
      <c r="F2056" s="38" t="s">
        <v>1269</v>
      </c>
      <c r="G2056" s="38" t="s">
        <v>1271</v>
      </c>
      <c r="H2056" s="35" t="s">
        <v>1440</v>
      </c>
      <c r="I2056" s="35"/>
      <c r="J2056" s="29" t="s">
        <v>281</v>
      </c>
      <c r="K2056" s="29" t="s">
        <v>2666</v>
      </c>
      <c r="L2056" s="29" t="s">
        <v>1394</v>
      </c>
      <c r="M2056" s="39">
        <v>94.10266300436767</v>
      </c>
      <c r="N2056" s="39">
        <v>172.10288295687886</v>
      </c>
      <c r="O2056" s="29">
        <v>44197</v>
      </c>
      <c r="P2056" s="29">
        <v>44865</v>
      </c>
      <c r="Q2056" s="40">
        <v>1.8288842999999999</v>
      </c>
      <c r="R2056" s="39">
        <v>93.897686516084875</v>
      </c>
      <c r="S2056" s="39">
        <v>78.205196440793983</v>
      </c>
      <c r="T2056" s="39">
        <v>0</v>
      </c>
      <c r="U2056" s="39">
        <v>0</v>
      </c>
      <c r="V2056" s="39">
        <v>0</v>
      </c>
      <c r="W2056" s="29" t="s">
        <v>1357</v>
      </c>
      <c r="X2056" s="29" t="s">
        <v>258</v>
      </c>
      <c r="Y2056" s="29" t="s">
        <v>1349</v>
      </c>
      <c r="Z2056" s="41" t="s">
        <v>1349</v>
      </c>
      <c r="AA2056" s="42" t="s">
        <v>1349</v>
      </c>
      <c r="AB2056" s="29" t="s">
        <v>258</v>
      </c>
      <c r="AC2056" s="29" t="s">
        <v>258</v>
      </c>
      <c r="AD2056" s="29" t="s">
        <v>265</v>
      </c>
      <c r="AE2056" s="29" t="s">
        <v>1367</v>
      </c>
      <c r="AF2056" s="29" t="s">
        <v>1368</v>
      </c>
      <c r="AG2056" s="183" t="s">
        <v>1369</v>
      </c>
      <c r="AH2056" s="29" t="s">
        <v>1413</v>
      </c>
      <c r="AI2056" s="29" t="s">
        <v>1357</v>
      </c>
      <c r="AJ2056" s="29" t="s">
        <v>258</v>
      </c>
      <c r="AK2056" s="29" t="s">
        <v>258</v>
      </c>
      <c r="AL2056" s="29" t="s">
        <v>13326</v>
      </c>
    </row>
    <row r="2057" spans="1:38" x14ac:dyDescent="0.2">
      <c r="A2057" s="35" t="s">
        <v>16</v>
      </c>
      <c r="B2057" s="36">
        <v>6988</v>
      </c>
      <c r="C2057" s="36"/>
      <c r="D2057" s="36" t="s">
        <v>1349</v>
      </c>
      <c r="E2057" s="37" t="s">
        <v>3931</v>
      </c>
      <c r="F2057" s="38" t="s">
        <v>1269</v>
      </c>
      <c r="G2057" s="38" t="s">
        <v>1271</v>
      </c>
      <c r="H2057" s="35" t="s">
        <v>1440</v>
      </c>
      <c r="I2057" s="35"/>
      <c r="J2057" s="29" t="s">
        <v>274</v>
      </c>
      <c r="K2057" s="29" t="s">
        <v>1583</v>
      </c>
      <c r="L2057" s="29" t="s">
        <v>2161</v>
      </c>
      <c r="M2057" s="39">
        <v>199.45548374081139</v>
      </c>
      <c r="N2057" s="39">
        <v>322.18682546201234</v>
      </c>
      <c r="O2057" s="29">
        <v>44197</v>
      </c>
      <c r="P2057" s="29">
        <v>44787</v>
      </c>
      <c r="Q2057" s="40">
        <v>1.615332</v>
      </c>
      <c r="R2057" s="39">
        <v>198.98171115674197</v>
      </c>
      <c r="S2057" s="39">
        <v>123.20511430527036</v>
      </c>
      <c r="T2057" s="39">
        <v>0</v>
      </c>
      <c r="U2057" s="39">
        <v>0</v>
      </c>
      <c r="V2057" s="39">
        <v>0</v>
      </c>
      <c r="W2057" s="29" t="s">
        <v>1357</v>
      </c>
      <c r="X2057" s="29" t="s">
        <v>258</v>
      </c>
      <c r="Y2057" s="29" t="s">
        <v>1349</v>
      </c>
      <c r="Z2057" s="41" t="s">
        <v>1349</v>
      </c>
      <c r="AA2057" s="42" t="s">
        <v>1349</v>
      </c>
      <c r="AB2057" s="29" t="s">
        <v>258</v>
      </c>
      <c r="AC2057" s="29" t="s">
        <v>258</v>
      </c>
      <c r="AD2057" s="29" t="s">
        <v>258</v>
      </c>
      <c r="AE2057" s="29" t="s">
        <v>1353</v>
      </c>
      <c r="AF2057" s="29" t="s">
        <v>1361</v>
      </c>
      <c r="AG2057" s="183" t="s">
        <v>1362</v>
      </c>
      <c r="AH2057" s="29" t="s">
        <v>1413</v>
      </c>
      <c r="AI2057" s="29" t="s">
        <v>1357</v>
      </c>
      <c r="AJ2057" s="29" t="s">
        <v>258</v>
      </c>
      <c r="AK2057" s="29" t="s">
        <v>258</v>
      </c>
      <c r="AL2057" s="29" t="s">
        <v>13326</v>
      </c>
    </row>
    <row r="2058" spans="1:38" x14ac:dyDescent="0.2">
      <c r="A2058" s="35" t="s">
        <v>16</v>
      </c>
      <c r="B2058" s="36">
        <v>6990</v>
      </c>
      <c r="C2058" s="36"/>
      <c r="D2058" s="36" t="s">
        <v>1349</v>
      </c>
      <c r="E2058" s="37" t="s">
        <v>3932</v>
      </c>
      <c r="F2058" s="38" t="s">
        <v>1269</v>
      </c>
      <c r="G2058" s="38" t="s">
        <v>1273</v>
      </c>
      <c r="H2058" s="35" t="s">
        <v>1393</v>
      </c>
      <c r="I2058" s="35"/>
      <c r="J2058" s="29" t="s">
        <v>1371</v>
      </c>
      <c r="K2058" s="29" t="s">
        <v>1371</v>
      </c>
      <c r="L2058" s="29" t="s">
        <v>1366</v>
      </c>
      <c r="M2058" s="39">
        <v>16.154570286604429</v>
      </c>
      <c r="N2058" s="39">
        <v>26.846882956878851</v>
      </c>
      <c r="O2058" s="29">
        <v>44197</v>
      </c>
      <c r="P2058" s="29">
        <v>44804</v>
      </c>
      <c r="Q2058" s="40">
        <v>1.6618754</v>
      </c>
      <c r="R2058" s="39">
        <v>16.116960985626285</v>
      </c>
      <c r="S2058" s="39">
        <v>10.729921971252567</v>
      </c>
      <c r="T2058" s="39">
        <v>0</v>
      </c>
      <c r="U2058" s="39">
        <v>0</v>
      </c>
      <c r="V2058" s="39">
        <v>0</v>
      </c>
      <c r="W2058" s="29" t="s">
        <v>1357</v>
      </c>
      <c r="X2058" s="29" t="s">
        <v>258</v>
      </c>
      <c r="Y2058" s="29" t="s">
        <v>1349</v>
      </c>
      <c r="Z2058" s="41" t="s">
        <v>1349</v>
      </c>
      <c r="AA2058" s="42" t="s">
        <v>1349</v>
      </c>
      <c r="AB2058" s="29" t="s">
        <v>258</v>
      </c>
      <c r="AC2058" s="29" t="s">
        <v>258</v>
      </c>
      <c r="AD2058" s="29" t="s">
        <v>265</v>
      </c>
      <c r="AE2058" s="29" t="s">
        <v>1367</v>
      </c>
      <c r="AF2058" s="29" t="s">
        <v>1368</v>
      </c>
      <c r="AG2058" s="183" t="s">
        <v>1369</v>
      </c>
      <c r="AH2058" s="29" t="s">
        <v>1413</v>
      </c>
      <c r="AI2058" s="29" t="s">
        <v>1357</v>
      </c>
      <c r="AJ2058" s="29" t="s">
        <v>258</v>
      </c>
      <c r="AK2058" s="29" t="s">
        <v>258</v>
      </c>
      <c r="AL2058" s="29" t="s">
        <v>13326</v>
      </c>
    </row>
    <row r="2059" spans="1:38" x14ac:dyDescent="0.2">
      <c r="A2059" s="35" t="s">
        <v>16</v>
      </c>
      <c r="B2059" s="36">
        <v>6991</v>
      </c>
      <c r="C2059" s="36"/>
      <c r="D2059" s="36" t="s">
        <v>1349</v>
      </c>
      <c r="E2059" s="37" t="s">
        <v>3933</v>
      </c>
      <c r="F2059" s="38" t="s">
        <v>1269</v>
      </c>
      <c r="G2059" s="38" t="s">
        <v>1271</v>
      </c>
      <c r="H2059" s="35" t="s">
        <v>1440</v>
      </c>
      <c r="I2059" s="35"/>
      <c r="J2059" s="29" t="s">
        <v>1371</v>
      </c>
      <c r="K2059" s="29" t="s">
        <v>1371</v>
      </c>
      <c r="L2059" s="29" t="s">
        <v>1384</v>
      </c>
      <c r="M2059" s="39">
        <v>75.595399248050782</v>
      </c>
      <c r="N2059" s="39">
        <v>377.71828610540729</v>
      </c>
      <c r="O2059" s="29">
        <v>44197</v>
      </c>
      <c r="P2059" s="29">
        <v>46022</v>
      </c>
      <c r="Q2059" s="40">
        <v>4.9965776999999996</v>
      </c>
      <c r="R2059" s="39">
        <v>75.502286105407265</v>
      </c>
      <c r="S2059" s="39">
        <v>75.502286105407265</v>
      </c>
      <c r="T2059" s="39">
        <v>75.502286105407265</v>
      </c>
      <c r="U2059" s="39">
        <v>75.709141683778228</v>
      </c>
      <c r="V2059" s="39">
        <v>75.502286105407265</v>
      </c>
      <c r="W2059" s="29" t="s">
        <v>265</v>
      </c>
      <c r="X2059" s="29" t="s">
        <v>11773</v>
      </c>
      <c r="Y2059" s="29">
        <v>45285</v>
      </c>
      <c r="Z2059" s="41" t="s">
        <v>11760</v>
      </c>
      <c r="AA2059" s="42" t="s">
        <v>1349</v>
      </c>
      <c r="AB2059" s="29" t="s">
        <v>258</v>
      </c>
      <c r="AC2059" s="29" t="s">
        <v>258</v>
      </c>
      <c r="AD2059" s="29" t="s">
        <v>265</v>
      </c>
      <c r="AE2059" s="29" t="s">
        <v>1353</v>
      </c>
      <c r="AF2059" s="29" t="s">
        <v>1368</v>
      </c>
      <c r="AG2059" s="183" t="s">
        <v>1369</v>
      </c>
      <c r="AH2059" s="29" t="s">
        <v>1356</v>
      </c>
      <c r="AI2059" s="29" t="s">
        <v>1357</v>
      </c>
      <c r="AJ2059" s="29" t="s">
        <v>258</v>
      </c>
      <c r="AK2059" s="29" t="s">
        <v>258</v>
      </c>
      <c r="AL2059" s="29" t="s">
        <v>13327</v>
      </c>
    </row>
    <row r="2060" spans="1:38" x14ac:dyDescent="0.2">
      <c r="A2060" s="35" t="s">
        <v>16</v>
      </c>
      <c r="B2060" s="36">
        <v>6992</v>
      </c>
      <c r="C2060" s="36"/>
      <c r="D2060" s="36" t="s">
        <v>1349</v>
      </c>
      <c r="E2060" s="37" t="s">
        <v>3934</v>
      </c>
      <c r="F2060" s="38" t="s">
        <v>1269</v>
      </c>
      <c r="G2060" s="38" t="s">
        <v>1271</v>
      </c>
      <c r="H2060" s="35" t="s">
        <v>1440</v>
      </c>
      <c r="I2060" s="35"/>
      <c r="J2060" s="29" t="s">
        <v>1371</v>
      </c>
      <c r="K2060" s="29" t="s">
        <v>1371</v>
      </c>
      <c r="L2060" s="29" t="s">
        <v>1384</v>
      </c>
      <c r="M2060" s="39">
        <v>93.725327966248102</v>
      </c>
      <c r="N2060" s="39">
        <v>468.30588364134161</v>
      </c>
      <c r="O2060" s="29">
        <v>44197</v>
      </c>
      <c r="P2060" s="29">
        <v>46022</v>
      </c>
      <c r="Q2060" s="40">
        <v>4.9965776999999996</v>
      </c>
      <c r="R2060" s="39">
        <v>93.609883641341554</v>
      </c>
      <c r="S2060" s="39">
        <v>93.609883641341554</v>
      </c>
      <c r="T2060" s="39">
        <v>93.609883641341554</v>
      </c>
      <c r="U2060" s="39">
        <v>93.866349075975364</v>
      </c>
      <c r="V2060" s="39">
        <v>93.609883641341554</v>
      </c>
      <c r="W2060" s="29" t="s">
        <v>265</v>
      </c>
      <c r="X2060" s="29" t="s">
        <v>11773</v>
      </c>
      <c r="Y2060" s="29">
        <v>45597</v>
      </c>
      <c r="Z2060" s="41" t="s">
        <v>11761</v>
      </c>
      <c r="AA2060" s="42" t="s">
        <v>1349</v>
      </c>
      <c r="AB2060" s="29" t="s">
        <v>258</v>
      </c>
      <c r="AC2060" s="29" t="s">
        <v>258</v>
      </c>
      <c r="AD2060" s="29" t="s">
        <v>265</v>
      </c>
      <c r="AE2060" s="29" t="s">
        <v>1353</v>
      </c>
      <c r="AF2060" s="29" t="s">
        <v>1368</v>
      </c>
      <c r="AG2060" s="183" t="s">
        <v>1369</v>
      </c>
      <c r="AH2060" s="29" t="s">
        <v>1356</v>
      </c>
      <c r="AI2060" s="29" t="s">
        <v>1357</v>
      </c>
      <c r="AJ2060" s="29" t="s">
        <v>258</v>
      </c>
      <c r="AK2060" s="29" t="s">
        <v>258</v>
      </c>
      <c r="AL2060" s="29" t="s">
        <v>13327</v>
      </c>
    </row>
    <row r="2061" spans="1:38" x14ac:dyDescent="0.2">
      <c r="A2061" s="35" t="s">
        <v>16</v>
      </c>
      <c r="B2061" s="36">
        <v>6995</v>
      </c>
      <c r="C2061" s="36"/>
      <c r="D2061" s="36" t="s">
        <v>1349</v>
      </c>
      <c r="E2061" s="37" t="s">
        <v>3935</v>
      </c>
      <c r="F2061" s="38" t="s">
        <v>1269</v>
      </c>
      <c r="G2061" s="38" t="s">
        <v>1271</v>
      </c>
      <c r="H2061" s="35" t="s">
        <v>1440</v>
      </c>
      <c r="I2061" s="35"/>
      <c r="J2061" s="29" t="s">
        <v>484</v>
      </c>
      <c r="K2061" s="29" t="s">
        <v>1365</v>
      </c>
      <c r="L2061" s="29" t="s">
        <v>1384</v>
      </c>
      <c r="M2061" s="39">
        <v>48.99283055271799</v>
      </c>
      <c r="N2061" s="39">
        <v>244.79648459958935</v>
      </c>
      <c r="O2061" s="29">
        <v>44197</v>
      </c>
      <c r="P2061" s="29">
        <v>46022</v>
      </c>
      <c r="Q2061" s="40">
        <v>4.9965776999999996</v>
      </c>
      <c r="R2061" s="39">
        <v>48.932484599589323</v>
      </c>
      <c r="S2061" s="39">
        <v>48.932484599589323</v>
      </c>
      <c r="T2061" s="39">
        <v>48.932484599589323</v>
      </c>
      <c r="U2061" s="39">
        <v>49.066546201232036</v>
      </c>
      <c r="V2061" s="39">
        <v>48.932484599589323</v>
      </c>
      <c r="W2061" s="29" t="s">
        <v>1357</v>
      </c>
      <c r="X2061" s="29" t="s">
        <v>258</v>
      </c>
      <c r="Y2061" s="29" t="s">
        <v>1349</v>
      </c>
      <c r="Z2061" s="41" t="s">
        <v>1349</v>
      </c>
      <c r="AA2061" s="42" t="s">
        <v>1349</v>
      </c>
      <c r="AB2061" s="29" t="s">
        <v>258</v>
      </c>
      <c r="AC2061" s="29" t="s">
        <v>258</v>
      </c>
      <c r="AD2061" s="29" t="s">
        <v>265</v>
      </c>
      <c r="AE2061" s="29" t="s">
        <v>1353</v>
      </c>
      <c r="AF2061" s="29" t="s">
        <v>1368</v>
      </c>
      <c r="AG2061" s="183" t="s">
        <v>1369</v>
      </c>
      <c r="AH2061" s="29" t="s">
        <v>1356</v>
      </c>
      <c r="AI2061" s="29" t="s">
        <v>1357</v>
      </c>
      <c r="AJ2061" s="29" t="s">
        <v>258</v>
      </c>
      <c r="AK2061" s="29" t="s">
        <v>258</v>
      </c>
      <c r="AL2061" s="29" t="s">
        <v>13326</v>
      </c>
    </row>
    <row r="2062" spans="1:38" x14ac:dyDescent="0.2">
      <c r="A2062" s="35" t="s">
        <v>16</v>
      </c>
      <c r="B2062" s="36">
        <v>6998</v>
      </c>
      <c r="C2062" s="36"/>
      <c r="D2062" s="36" t="s">
        <v>1349</v>
      </c>
      <c r="E2062" s="37" t="s">
        <v>3936</v>
      </c>
      <c r="F2062" s="38" t="s">
        <v>1269</v>
      </c>
      <c r="G2062" s="38" t="s">
        <v>1271</v>
      </c>
      <c r="H2062" s="35" t="s">
        <v>1440</v>
      </c>
      <c r="I2062" s="35"/>
      <c r="J2062" s="29" t="s">
        <v>1371</v>
      </c>
      <c r="K2062" s="29" t="s">
        <v>1371</v>
      </c>
      <c r="L2062" s="29" t="s">
        <v>1384</v>
      </c>
      <c r="M2062" s="39">
        <v>71.417111040148356</v>
      </c>
      <c r="N2062" s="39">
        <v>356.84114442162905</v>
      </c>
      <c r="O2062" s="29">
        <v>44197</v>
      </c>
      <c r="P2062" s="29">
        <v>46022</v>
      </c>
      <c r="Q2062" s="40">
        <v>4.9965776999999996</v>
      </c>
      <c r="R2062" s="39">
        <v>71.329144421629024</v>
      </c>
      <c r="S2062" s="39">
        <v>71.329144421629024</v>
      </c>
      <c r="T2062" s="39">
        <v>71.329144421629024</v>
      </c>
      <c r="U2062" s="39">
        <v>71.524566735112941</v>
      </c>
      <c r="V2062" s="39">
        <v>71.329144421629024</v>
      </c>
      <c r="W2062" s="29" t="s">
        <v>265</v>
      </c>
      <c r="X2062" s="29" t="s">
        <v>11773</v>
      </c>
      <c r="Y2062" s="29">
        <v>45275</v>
      </c>
      <c r="Z2062" s="41" t="s">
        <v>11760</v>
      </c>
      <c r="AA2062" s="42" t="s">
        <v>1349</v>
      </c>
      <c r="AB2062" s="29" t="s">
        <v>258</v>
      </c>
      <c r="AC2062" s="29" t="s">
        <v>258</v>
      </c>
      <c r="AD2062" s="29" t="s">
        <v>265</v>
      </c>
      <c r="AE2062" s="29" t="s">
        <v>1353</v>
      </c>
      <c r="AF2062" s="29" t="s">
        <v>1368</v>
      </c>
      <c r="AG2062" s="183" t="s">
        <v>1369</v>
      </c>
      <c r="AH2062" s="29" t="s">
        <v>1356</v>
      </c>
      <c r="AI2062" s="29" t="s">
        <v>1357</v>
      </c>
      <c r="AJ2062" s="29" t="s">
        <v>258</v>
      </c>
      <c r="AK2062" s="29" t="s">
        <v>258</v>
      </c>
      <c r="AL2062" s="29" t="s">
        <v>13327</v>
      </c>
    </row>
    <row r="2063" spans="1:38" x14ac:dyDescent="0.2">
      <c r="A2063" s="35" t="s">
        <v>16</v>
      </c>
      <c r="B2063" s="36">
        <v>6999</v>
      </c>
      <c r="C2063" s="36"/>
      <c r="D2063" s="36" t="s">
        <v>1349</v>
      </c>
      <c r="E2063" s="37" t="s">
        <v>3937</v>
      </c>
      <c r="F2063" s="38" t="s">
        <v>1269</v>
      </c>
      <c r="G2063" s="38" t="s">
        <v>1271</v>
      </c>
      <c r="H2063" s="35" t="s">
        <v>1440</v>
      </c>
      <c r="I2063" s="35"/>
      <c r="J2063" s="29" t="s">
        <v>1371</v>
      </c>
      <c r="K2063" s="29" t="s">
        <v>1371</v>
      </c>
      <c r="L2063" s="29" t="s">
        <v>1384</v>
      </c>
      <c r="M2063" s="39">
        <v>356.18069792033305</v>
      </c>
      <c r="N2063" s="39">
        <v>265.24612731006158</v>
      </c>
      <c r="O2063" s="29">
        <v>44197</v>
      </c>
      <c r="P2063" s="29">
        <v>44469</v>
      </c>
      <c r="Q2063" s="40">
        <v>0.74469540000000001</v>
      </c>
      <c r="R2063" s="39">
        <v>265.24612731006158</v>
      </c>
      <c r="S2063" s="39">
        <v>0</v>
      </c>
      <c r="T2063" s="39">
        <v>0</v>
      </c>
      <c r="U2063" s="39">
        <v>0</v>
      </c>
      <c r="V2063" s="39">
        <v>0</v>
      </c>
      <c r="W2063" s="29" t="s">
        <v>1357</v>
      </c>
      <c r="X2063" s="29" t="s">
        <v>258</v>
      </c>
      <c r="Y2063" s="29" t="s">
        <v>1349</v>
      </c>
      <c r="Z2063" s="41" t="s">
        <v>1349</v>
      </c>
      <c r="AA2063" s="42" t="s">
        <v>1349</v>
      </c>
      <c r="AB2063" s="29" t="s">
        <v>258</v>
      </c>
      <c r="AC2063" s="29" t="s">
        <v>258</v>
      </c>
      <c r="AD2063" s="29" t="s">
        <v>265</v>
      </c>
      <c r="AE2063" s="29" t="s">
        <v>1353</v>
      </c>
      <c r="AF2063" s="29" t="s">
        <v>1368</v>
      </c>
      <c r="AG2063" s="183" t="s">
        <v>1369</v>
      </c>
      <c r="AH2063" s="29" t="s">
        <v>1356</v>
      </c>
      <c r="AI2063" s="29" t="s">
        <v>1357</v>
      </c>
      <c r="AJ2063" s="29" t="s">
        <v>258</v>
      </c>
      <c r="AK2063" s="29" t="s">
        <v>258</v>
      </c>
      <c r="AL2063" s="29" t="s">
        <v>13326</v>
      </c>
    </row>
    <row r="2064" spans="1:38" x14ac:dyDescent="0.2">
      <c r="A2064" s="35" t="s">
        <v>16</v>
      </c>
      <c r="B2064" s="36">
        <v>7001</v>
      </c>
      <c r="C2064" s="36"/>
      <c r="D2064" s="36" t="s">
        <v>1349</v>
      </c>
      <c r="E2064" s="37" t="s">
        <v>3938</v>
      </c>
      <c r="F2064" s="38" t="s">
        <v>1269</v>
      </c>
      <c r="G2064" s="38" t="s">
        <v>1271</v>
      </c>
      <c r="H2064" s="35" t="s">
        <v>1440</v>
      </c>
      <c r="I2064" s="35"/>
      <c r="J2064" s="29" t="s">
        <v>1371</v>
      </c>
      <c r="K2064" s="29" t="s">
        <v>1371</v>
      </c>
      <c r="L2064" s="29" t="s">
        <v>1384</v>
      </c>
      <c r="M2064" s="39">
        <v>84.590325251174065</v>
      </c>
      <c r="N2064" s="39">
        <v>422.66213278576316</v>
      </c>
      <c r="O2064" s="29">
        <v>44197</v>
      </c>
      <c r="P2064" s="29">
        <v>46022</v>
      </c>
      <c r="Q2064" s="40">
        <v>4.9965776999999996</v>
      </c>
      <c r="R2064" s="39">
        <v>84.486132785763175</v>
      </c>
      <c r="S2064" s="39">
        <v>84.486132785763175</v>
      </c>
      <c r="T2064" s="39">
        <v>84.486132785763175</v>
      </c>
      <c r="U2064" s="39">
        <v>84.717601642710463</v>
      </c>
      <c r="V2064" s="39">
        <v>84.486132785763175</v>
      </c>
      <c r="W2064" s="29" t="s">
        <v>265</v>
      </c>
      <c r="X2064" s="29" t="s">
        <v>11773</v>
      </c>
      <c r="Y2064" s="29">
        <v>45285</v>
      </c>
      <c r="Z2064" s="41" t="s">
        <v>11760</v>
      </c>
      <c r="AA2064" s="42" t="s">
        <v>1349</v>
      </c>
      <c r="AB2064" s="29" t="s">
        <v>258</v>
      </c>
      <c r="AC2064" s="29" t="s">
        <v>258</v>
      </c>
      <c r="AD2064" s="29" t="s">
        <v>265</v>
      </c>
      <c r="AE2064" s="29" t="s">
        <v>1353</v>
      </c>
      <c r="AF2064" s="29" t="s">
        <v>1368</v>
      </c>
      <c r="AG2064" s="183" t="s">
        <v>1369</v>
      </c>
      <c r="AH2064" s="29" t="s">
        <v>1356</v>
      </c>
      <c r="AI2064" s="29" t="s">
        <v>1357</v>
      </c>
      <c r="AJ2064" s="29" t="s">
        <v>258</v>
      </c>
      <c r="AK2064" s="29" t="s">
        <v>258</v>
      </c>
      <c r="AL2064" s="29" t="s">
        <v>13327</v>
      </c>
    </row>
    <row r="2065" spans="1:38" x14ac:dyDescent="0.2">
      <c r="A2065" s="35" t="s">
        <v>16</v>
      </c>
      <c r="B2065" s="36">
        <v>7003</v>
      </c>
      <c r="C2065" s="36"/>
      <c r="D2065" s="36" t="s">
        <v>1349</v>
      </c>
      <c r="E2065" s="37" t="s">
        <v>3939</v>
      </c>
      <c r="F2065" s="38" t="s">
        <v>1266</v>
      </c>
      <c r="G2065" s="38" t="s">
        <v>1268</v>
      </c>
      <c r="H2065" s="35" t="s">
        <v>669</v>
      </c>
      <c r="I2065" s="35"/>
      <c r="J2065" s="29" t="s">
        <v>1371</v>
      </c>
      <c r="K2065" s="29" t="s">
        <v>1371</v>
      </c>
      <c r="L2065" s="29" t="s">
        <v>1384</v>
      </c>
      <c r="M2065" s="39">
        <v>192.87177641978647</v>
      </c>
      <c r="N2065" s="39">
        <v>271.94789322381928</v>
      </c>
      <c r="O2065" s="29">
        <v>44197</v>
      </c>
      <c r="P2065" s="29">
        <v>44712</v>
      </c>
      <c r="Q2065" s="40">
        <v>1.4099931999999999</v>
      </c>
      <c r="R2065" s="39">
        <v>192.36624229979466</v>
      </c>
      <c r="S2065" s="39">
        <v>79.581650924024643</v>
      </c>
      <c r="T2065" s="39">
        <v>0</v>
      </c>
      <c r="U2065" s="39">
        <v>0</v>
      </c>
      <c r="V2065" s="39">
        <v>0</v>
      </c>
      <c r="W2065" s="29" t="s">
        <v>1357</v>
      </c>
      <c r="X2065" s="29" t="s">
        <v>258</v>
      </c>
      <c r="Y2065" s="29" t="s">
        <v>1349</v>
      </c>
      <c r="Z2065" s="41" t="s">
        <v>1349</v>
      </c>
      <c r="AA2065" s="42" t="s">
        <v>1349</v>
      </c>
      <c r="AB2065" s="29" t="s">
        <v>258</v>
      </c>
      <c r="AC2065" s="29" t="s">
        <v>258</v>
      </c>
      <c r="AD2065" s="29" t="s">
        <v>265</v>
      </c>
      <c r="AE2065" s="29" t="s">
        <v>1353</v>
      </c>
      <c r="AF2065" s="29" t="s">
        <v>1368</v>
      </c>
      <c r="AG2065" s="183" t="s">
        <v>1369</v>
      </c>
      <c r="AH2065" s="29" t="s">
        <v>1356</v>
      </c>
      <c r="AI2065" s="29" t="s">
        <v>1357</v>
      </c>
      <c r="AJ2065" s="29" t="s">
        <v>258</v>
      </c>
      <c r="AK2065" s="29" t="s">
        <v>258</v>
      </c>
      <c r="AL2065" s="29" t="s">
        <v>13326</v>
      </c>
    </row>
    <row r="2066" spans="1:38" x14ac:dyDescent="0.2">
      <c r="A2066" s="35" t="s">
        <v>16</v>
      </c>
      <c r="B2066" s="36">
        <v>7005</v>
      </c>
      <c r="C2066" s="36"/>
      <c r="D2066" s="36" t="s">
        <v>1349</v>
      </c>
      <c r="E2066" s="37" t="s">
        <v>3940</v>
      </c>
      <c r="F2066" s="38" t="s">
        <v>1269</v>
      </c>
      <c r="G2066" s="38" t="s">
        <v>1273</v>
      </c>
      <c r="H2066" s="35" t="s">
        <v>1393</v>
      </c>
      <c r="I2066" s="35"/>
      <c r="J2066" s="29" t="s">
        <v>1371</v>
      </c>
      <c r="K2066" s="29" t="s">
        <v>1371</v>
      </c>
      <c r="L2066" s="29" t="s">
        <v>1384</v>
      </c>
      <c r="M2066" s="39">
        <v>39.2587796180403</v>
      </c>
      <c r="N2066" s="39">
        <v>78.356331279945238</v>
      </c>
      <c r="O2066" s="29">
        <v>44197</v>
      </c>
      <c r="P2066" s="29">
        <v>44926</v>
      </c>
      <c r="Q2066" s="40">
        <v>1.9958932</v>
      </c>
      <c r="R2066" s="39">
        <v>39.178165639972619</v>
      </c>
      <c r="S2066" s="39">
        <v>39.178165639972619</v>
      </c>
      <c r="T2066" s="39">
        <v>0</v>
      </c>
      <c r="U2066" s="39">
        <v>0</v>
      </c>
      <c r="V2066" s="39">
        <v>0</v>
      </c>
      <c r="W2066" s="29" t="s">
        <v>265</v>
      </c>
      <c r="X2066" s="29" t="s">
        <v>11773</v>
      </c>
      <c r="Y2066" s="29">
        <v>45290</v>
      </c>
      <c r="Z2066" s="41" t="s">
        <v>11760</v>
      </c>
      <c r="AA2066" s="42" t="s">
        <v>1349</v>
      </c>
      <c r="AB2066" s="29" t="s">
        <v>258</v>
      </c>
      <c r="AC2066" s="29" t="s">
        <v>258</v>
      </c>
      <c r="AD2066" s="29" t="s">
        <v>265</v>
      </c>
      <c r="AE2066" s="29" t="s">
        <v>1353</v>
      </c>
      <c r="AF2066" s="29" t="s">
        <v>1368</v>
      </c>
      <c r="AG2066" s="183" t="s">
        <v>1369</v>
      </c>
      <c r="AH2066" s="29" t="s">
        <v>1413</v>
      </c>
      <c r="AI2066" s="29" t="s">
        <v>1357</v>
      </c>
      <c r="AJ2066" s="29" t="s">
        <v>258</v>
      </c>
      <c r="AK2066" s="29" t="s">
        <v>258</v>
      </c>
      <c r="AL2066" s="29" t="s">
        <v>13327</v>
      </c>
    </row>
    <row r="2067" spans="1:38" x14ac:dyDescent="0.2">
      <c r="A2067" s="35" t="s">
        <v>16</v>
      </c>
      <c r="B2067" s="36">
        <v>7006</v>
      </c>
      <c r="C2067" s="36"/>
      <c r="D2067" s="36" t="s">
        <v>1349</v>
      </c>
      <c r="E2067" s="37" t="s">
        <v>3941</v>
      </c>
      <c r="F2067" s="38" t="s">
        <v>1269</v>
      </c>
      <c r="G2067" s="38" t="s">
        <v>1273</v>
      </c>
      <c r="H2067" s="35" t="s">
        <v>1393</v>
      </c>
      <c r="I2067" s="35"/>
      <c r="J2067" s="29" t="s">
        <v>1371</v>
      </c>
      <c r="K2067" s="29" t="s">
        <v>1371</v>
      </c>
      <c r="L2067" s="29" t="s">
        <v>1366</v>
      </c>
      <c r="M2067" s="39">
        <v>3.7032134870782025</v>
      </c>
      <c r="N2067" s="39">
        <v>6.032613278576318</v>
      </c>
      <c r="O2067" s="29">
        <v>44197</v>
      </c>
      <c r="P2067" s="29">
        <v>44792</v>
      </c>
      <c r="Q2067" s="40">
        <v>1.6290211999999999</v>
      </c>
      <c r="R2067" s="39">
        <v>3.6944695414099931</v>
      </c>
      <c r="S2067" s="39">
        <v>2.3381437371663245</v>
      </c>
      <c r="T2067" s="39">
        <v>0</v>
      </c>
      <c r="U2067" s="39">
        <v>0</v>
      </c>
      <c r="V2067" s="39">
        <v>0</v>
      </c>
      <c r="W2067" s="29" t="s">
        <v>1357</v>
      </c>
      <c r="X2067" s="29" t="s">
        <v>258</v>
      </c>
      <c r="Y2067" s="29" t="s">
        <v>1349</v>
      </c>
      <c r="Z2067" s="41" t="s">
        <v>1349</v>
      </c>
      <c r="AA2067" s="42" t="s">
        <v>1349</v>
      </c>
      <c r="AB2067" s="29" t="s">
        <v>258</v>
      </c>
      <c r="AC2067" s="29" t="s">
        <v>258</v>
      </c>
      <c r="AD2067" s="29" t="s">
        <v>265</v>
      </c>
      <c r="AE2067" s="29" t="s">
        <v>1367</v>
      </c>
      <c r="AF2067" s="29" t="s">
        <v>1368</v>
      </c>
      <c r="AG2067" s="183" t="s">
        <v>1369</v>
      </c>
      <c r="AH2067" s="29" t="s">
        <v>1413</v>
      </c>
      <c r="AI2067" s="29" t="s">
        <v>1357</v>
      </c>
      <c r="AJ2067" s="29" t="s">
        <v>258</v>
      </c>
      <c r="AK2067" s="29" t="s">
        <v>258</v>
      </c>
      <c r="AL2067" s="29" t="s">
        <v>13326</v>
      </c>
    </row>
    <row r="2068" spans="1:38" x14ac:dyDescent="0.2">
      <c r="A2068" s="35" t="s">
        <v>16</v>
      </c>
      <c r="B2068" s="36">
        <v>7007</v>
      </c>
      <c r="C2068" s="36"/>
      <c r="D2068" s="36" t="s">
        <v>1349</v>
      </c>
      <c r="E2068" s="37" t="s">
        <v>3942</v>
      </c>
      <c r="F2068" s="38" t="s">
        <v>1269</v>
      </c>
      <c r="G2068" s="38" t="s">
        <v>1274</v>
      </c>
      <c r="H2068" s="35" t="s">
        <v>2334</v>
      </c>
      <c r="I2068" s="35"/>
      <c r="J2068" s="29" t="s">
        <v>281</v>
      </c>
      <c r="K2068" s="29" t="s">
        <v>282</v>
      </c>
      <c r="L2068" s="29" t="s">
        <v>1366</v>
      </c>
      <c r="M2068" s="39">
        <v>14.976677136500168</v>
      </c>
      <c r="N2068" s="39">
        <v>44.858275154004104</v>
      </c>
      <c r="O2068" s="29">
        <v>44197</v>
      </c>
      <c r="P2068" s="29">
        <v>45291</v>
      </c>
      <c r="Q2068" s="40">
        <v>2.9952087999999999</v>
      </c>
      <c r="R2068" s="39">
        <v>14.952758384668035</v>
      </c>
      <c r="S2068" s="39">
        <v>14.952758384668035</v>
      </c>
      <c r="T2068" s="39">
        <v>14.952758384668035</v>
      </c>
      <c r="U2068" s="39">
        <v>0</v>
      </c>
      <c r="V2068" s="39">
        <v>0</v>
      </c>
      <c r="W2068" s="29" t="s">
        <v>1357</v>
      </c>
      <c r="X2068" s="29" t="s">
        <v>258</v>
      </c>
      <c r="Y2068" s="29" t="s">
        <v>1349</v>
      </c>
      <c r="Z2068" s="41" t="s">
        <v>1349</v>
      </c>
      <c r="AA2068" s="42" t="s">
        <v>1349</v>
      </c>
      <c r="AB2068" s="29" t="s">
        <v>258</v>
      </c>
      <c r="AC2068" s="29" t="s">
        <v>258</v>
      </c>
      <c r="AD2068" s="29" t="s">
        <v>265</v>
      </c>
      <c r="AE2068" s="29" t="s">
        <v>1367</v>
      </c>
      <c r="AF2068" s="29" t="s">
        <v>1368</v>
      </c>
      <c r="AG2068" s="183" t="s">
        <v>1369</v>
      </c>
      <c r="AH2068" s="29" t="s">
        <v>1413</v>
      </c>
      <c r="AI2068" s="29" t="s">
        <v>1357</v>
      </c>
      <c r="AJ2068" s="29" t="s">
        <v>258</v>
      </c>
      <c r="AK2068" s="29" t="s">
        <v>258</v>
      </c>
      <c r="AL2068" s="29" t="s">
        <v>13326</v>
      </c>
    </row>
    <row r="2069" spans="1:38" x14ac:dyDescent="0.2">
      <c r="A2069" s="35" t="s">
        <v>16</v>
      </c>
      <c r="B2069" s="36">
        <v>7017</v>
      </c>
      <c r="C2069" s="36"/>
      <c r="D2069" s="36" t="s">
        <v>1349</v>
      </c>
      <c r="E2069" s="37" t="s">
        <v>3943</v>
      </c>
      <c r="F2069" s="38" t="s">
        <v>1266</v>
      </c>
      <c r="G2069" s="38" t="s">
        <v>1268</v>
      </c>
      <c r="H2069" s="35" t="s">
        <v>1359</v>
      </c>
      <c r="I2069" s="35"/>
      <c r="J2069" s="29" t="s">
        <v>1371</v>
      </c>
      <c r="K2069" s="29" t="s">
        <v>1371</v>
      </c>
      <c r="L2069" s="29" t="s">
        <v>1384</v>
      </c>
      <c r="M2069" s="39">
        <v>51.075971369014169</v>
      </c>
      <c r="N2069" s="39">
        <v>255.20505954825464</v>
      </c>
      <c r="O2069" s="29">
        <v>44197</v>
      </c>
      <c r="P2069" s="29">
        <v>46022</v>
      </c>
      <c r="Q2069" s="40">
        <v>4.9965776999999996</v>
      </c>
      <c r="R2069" s="39">
        <v>51.013059548254624</v>
      </c>
      <c r="S2069" s="39">
        <v>51.013059548254624</v>
      </c>
      <c r="T2069" s="39">
        <v>51.013059548254624</v>
      </c>
      <c r="U2069" s="39">
        <v>51.152821355236142</v>
      </c>
      <c r="V2069" s="39">
        <v>51.013059548254624</v>
      </c>
      <c r="W2069" s="29" t="s">
        <v>265</v>
      </c>
      <c r="X2069" s="29" t="s">
        <v>11773</v>
      </c>
      <c r="Y2069" s="29">
        <v>45155</v>
      </c>
      <c r="Z2069" s="41" t="s">
        <v>11756</v>
      </c>
      <c r="AA2069" s="42" t="s">
        <v>1349</v>
      </c>
      <c r="AB2069" s="29" t="s">
        <v>258</v>
      </c>
      <c r="AC2069" s="29" t="s">
        <v>258</v>
      </c>
      <c r="AD2069" s="29" t="s">
        <v>265</v>
      </c>
      <c r="AE2069" s="29" t="s">
        <v>1353</v>
      </c>
      <c r="AF2069" s="29" t="s">
        <v>1368</v>
      </c>
      <c r="AG2069" s="183" t="s">
        <v>1369</v>
      </c>
      <c r="AH2069" s="29" t="s">
        <v>1356</v>
      </c>
      <c r="AI2069" s="29" t="s">
        <v>1357</v>
      </c>
      <c r="AJ2069" s="29" t="s">
        <v>258</v>
      </c>
      <c r="AK2069" s="29" t="s">
        <v>258</v>
      </c>
      <c r="AL2069" s="29" t="s">
        <v>13327</v>
      </c>
    </row>
    <row r="2070" spans="1:38" x14ac:dyDescent="0.2">
      <c r="A2070" s="35" t="s">
        <v>16</v>
      </c>
      <c r="B2070" s="36">
        <v>7018</v>
      </c>
      <c r="C2070" s="36"/>
      <c r="D2070" s="36" t="s">
        <v>1349</v>
      </c>
      <c r="E2070" s="37" t="s">
        <v>3944</v>
      </c>
      <c r="F2070" s="38" t="s">
        <v>1269</v>
      </c>
      <c r="G2070" s="38" t="s">
        <v>1273</v>
      </c>
      <c r="H2070" s="35" t="s">
        <v>1393</v>
      </c>
      <c r="I2070" s="35"/>
      <c r="J2070" s="29" t="s">
        <v>1405</v>
      </c>
      <c r="K2070" s="29" t="s">
        <v>3945</v>
      </c>
      <c r="L2070" s="29" t="s">
        <v>3946</v>
      </c>
      <c r="M2070" s="39">
        <v>140.46103965844071</v>
      </c>
      <c r="N2070" s="39">
        <v>69.221040383299112</v>
      </c>
      <c r="O2070" s="29">
        <v>44197</v>
      </c>
      <c r="P2070" s="29">
        <v>44377</v>
      </c>
      <c r="Q2070" s="40">
        <v>0.4928131</v>
      </c>
      <c r="R2070" s="39">
        <v>69.221040383299112</v>
      </c>
      <c r="S2070" s="39">
        <v>0</v>
      </c>
      <c r="T2070" s="39">
        <v>0</v>
      </c>
      <c r="U2070" s="39">
        <v>0</v>
      </c>
      <c r="V2070" s="39">
        <v>0</v>
      </c>
      <c r="W2070" s="29" t="s">
        <v>1357</v>
      </c>
      <c r="X2070" s="29" t="s">
        <v>258</v>
      </c>
      <c r="Y2070" s="29" t="s">
        <v>1349</v>
      </c>
      <c r="Z2070" s="41" t="s">
        <v>1349</v>
      </c>
      <c r="AA2070" s="42" t="s">
        <v>1349</v>
      </c>
      <c r="AB2070" s="29" t="s">
        <v>258</v>
      </c>
      <c r="AC2070" s="29" t="s">
        <v>258</v>
      </c>
      <c r="AD2070" s="29" t="s">
        <v>265</v>
      </c>
      <c r="AE2070" s="29" t="s">
        <v>1353</v>
      </c>
      <c r="AF2070" s="29" t="s">
        <v>1408</v>
      </c>
      <c r="AG2070" s="183" t="s">
        <v>1409</v>
      </c>
      <c r="AH2070" s="29" t="s">
        <v>1356</v>
      </c>
      <c r="AI2070" s="29" t="s">
        <v>1357</v>
      </c>
      <c r="AJ2070" s="29" t="s">
        <v>258</v>
      </c>
      <c r="AK2070" s="29" t="s">
        <v>258</v>
      </c>
      <c r="AL2070" s="29" t="s">
        <v>13326</v>
      </c>
    </row>
    <row r="2071" spans="1:38" x14ac:dyDescent="0.2">
      <c r="A2071" s="35" t="s">
        <v>16</v>
      </c>
      <c r="B2071" s="36">
        <v>7019</v>
      </c>
      <c r="C2071" s="36"/>
      <c r="D2071" s="36" t="s">
        <v>1349</v>
      </c>
      <c r="E2071" s="37" t="s">
        <v>3947</v>
      </c>
      <c r="F2071" s="38" t="s">
        <v>1269</v>
      </c>
      <c r="G2071" s="38" t="s">
        <v>1271</v>
      </c>
      <c r="H2071" s="35" t="s">
        <v>1440</v>
      </c>
      <c r="I2071" s="35"/>
      <c r="J2071" s="29" t="s">
        <v>1371</v>
      </c>
      <c r="K2071" s="29" t="s">
        <v>1371</v>
      </c>
      <c r="L2071" s="29" t="s">
        <v>1384</v>
      </c>
      <c r="M2071" s="39">
        <v>79.420494032248811</v>
      </c>
      <c r="N2071" s="39">
        <v>396.83066940451744</v>
      </c>
      <c r="O2071" s="29">
        <v>44197</v>
      </c>
      <c r="P2071" s="29">
        <v>46022</v>
      </c>
      <c r="Q2071" s="40">
        <v>4.9965776999999996</v>
      </c>
      <c r="R2071" s="39">
        <v>79.322669404517455</v>
      </c>
      <c r="S2071" s="39">
        <v>79.322669404517455</v>
      </c>
      <c r="T2071" s="39">
        <v>79.322669404517455</v>
      </c>
      <c r="U2071" s="39">
        <v>79.539991786447629</v>
      </c>
      <c r="V2071" s="39">
        <v>79.322669404517455</v>
      </c>
      <c r="W2071" s="29" t="s">
        <v>265</v>
      </c>
      <c r="X2071" s="29" t="s">
        <v>11773</v>
      </c>
      <c r="Y2071" s="29">
        <v>45275</v>
      </c>
      <c r="Z2071" s="41" t="s">
        <v>11760</v>
      </c>
      <c r="AA2071" s="42" t="s">
        <v>1349</v>
      </c>
      <c r="AB2071" s="29" t="s">
        <v>258</v>
      </c>
      <c r="AC2071" s="29" t="s">
        <v>258</v>
      </c>
      <c r="AD2071" s="29" t="s">
        <v>265</v>
      </c>
      <c r="AE2071" s="29" t="s">
        <v>1353</v>
      </c>
      <c r="AF2071" s="29" t="s">
        <v>1368</v>
      </c>
      <c r="AG2071" s="183" t="s">
        <v>1369</v>
      </c>
      <c r="AH2071" s="29" t="s">
        <v>1356</v>
      </c>
      <c r="AI2071" s="29" t="s">
        <v>1357</v>
      </c>
      <c r="AJ2071" s="29" t="s">
        <v>258</v>
      </c>
      <c r="AK2071" s="29" t="s">
        <v>258</v>
      </c>
      <c r="AL2071" s="29" t="s">
        <v>13327</v>
      </c>
    </row>
    <row r="2072" spans="1:38" x14ac:dyDescent="0.2">
      <c r="A2072" s="35" t="s">
        <v>16</v>
      </c>
      <c r="B2072" s="36">
        <v>7020</v>
      </c>
      <c r="C2072" s="36"/>
      <c r="D2072" s="36" t="s">
        <v>1349</v>
      </c>
      <c r="E2072" s="37" t="s">
        <v>3948</v>
      </c>
      <c r="F2072" s="38" t="s">
        <v>1269</v>
      </c>
      <c r="G2072" s="38" t="s">
        <v>1271</v>
      </c>
      <c r="H2072" s="35" t="s">
        <v>1440</v>
      </c>
      <c r="I2072" s="35"/>
      <c r="J2072" s="29" t="s">
        <v>274</v>
      </c>
      <c r="K2072" s="29" t="s">
        <v>1583</v>
      </c>
      <c r="L2072" s="29" t="s">
        <v>1838</v>
      </c>
      <c r="M2072" s="39">
        <v>49.611598852648655</v>
      </c>
      <c r="N2072" s="39">
        <v>82.448295687885022</v>
      </c>
      <c r="O2072" s="29">
        <v>44197</v>
      </c>
      <c r="P2072" s="29">
        <v>44804</v>
      </c>
      <c r="Q2072" s="40">
        <v>1.6618754</v>
      </c>
      <c r="R2072" s="39">
        <v>49.49609856262834</v>
      </c>
      <c r="S2072" s="39">
        <v>32.952197125256674</v>
      </c>
      <c r="T2072" s="39">
        <v>0</v>
      </c>
      <c r="U2072" s="39">
        <v>0</v>
      </c>
      <c r="V2072" s="39">
        <v>0</v>
      </c>
      <c r="W2072" s="29" t="s">
        <v>1357</v>
      </c>
      <c r="X2072" s="29" t="s">
        <v>258</v>
      </c>
      <c r="Y2072" s="29" t="s">
        <v>1349</v>
      </c>
      <c r="Z2072" s="41" t="s">
        <v>1349</v>
      </c>
      <c r="AA2072" s="42" t="s">
        <v>1349</v>
      </c>
      <c r="AB2072" s="29" t="s">
        <v>258</v>
      </c>
      <c r="AC2072" s="29" t="s">
        <v>258</v>
      </c>
      <c r="AD2072" s="29" t="s">
        <v>265</v>
      </c>
      <c r="AE2072" s="29" t="s">
        <v>1367</v>
      </c>
      <c r="AF2072" s="29" t="s">
        <v>1378</v>
      </c>
      <c r="AG2072" s="183" t="s">
        <v>1379</v>
      </c>
      <c r="AH2072" s="29" t="s">
        <v>1413</v>
      </c>
      <c r="AI2072" s="29" t="s">
        <v>1357</v>
      </c>
      <c r="AJ2072" s="29" t="s">
        <v>258</v>
      </c>
      <c r="AK2072" s="29" t="s">
        <v>258</v>
      </c>
      <c r="AL2072" s="29" t="s">
        <v>13326</v>
      </c>
    </row>
    <row r="2073" spans="1:38" x14ac:dyDescent="0.2">
      <c r="A2073" s="35" t="s">
        <v>16</v>
      </c>
      <c r="B2073" s="36">
        <v>7021</v>
      </c>
      <c r="C2073" s="36"/>
      <c r="D2073" s="36" t="s">
        <v>1349</v>
      </c>
      <c r="E2073" s="37" t="s">
        <v>3949</v>
      </c>
      <c r="F2073" s="38" t="s">
        <v>1266</v>
      </c>
      <c r="G2073" s="38" t="s">
        <v>1268</v>
      </c>
      <c r="H2073" s="35" t="s">
        <v>1359</v>
      </c>
      <c r="I2073" s="35"/>
      <c r="J2073" s="29" t="s">
        <v>1371</v>
      </c>
      <c r="K2073" s="29" t="s">
        <v>1371</v>
      </c>
      <c r="L2073" s="29" t="s">
        <v>1384</v>
      </c>
      <c r="M2073" s="39">
        <v>56.441909984670467</v>
      </c>
      <c r="N2073" s="39">
        <v>282.01638877481179</v>
      </c>
      <c r="O2073" s="29">
        <v>44197</v>
      </c>
      <c r="P2073" s="29">
        <v>46022</v>
      </c>
      <c r="Q2073" s="40">
        <v>4.9965776999999996</v>
      </c>
      <c r="R2073" s="39">
        <v>56.372388774811775</v>
      </c>
      <c r="S2073" s="39">
        <v>56.372388774811775</v>
      </c>
      <c r="T2073" s="39">
        <v>56.372388774811775</v>
      </c>
      <c r="U2073" s="39">
        <v>56.526833675564681</v>
      </c>
      <c r="V2073" s="39">
        <v>56.372388774811775</v>
      </c>
      <c r="W2073" s="29" t="s">
        <v>265</v>
      </c>
      <c r="X2073" s="29" t="s">
        <v>11773</v>
      </c>
      <c r="Y2073" s="29">
        <v>45155</v>
      </c>
      <c r="Z2073" s="41" t="s">
        <v>11756</v>
      </c>
      <c r="AA2073" s="42" t="s">
        <v>1349</v>
      </c>
      <c r="AB2073" s="29" t="s">
        <v>258</v>
      </c>
      <c r="AC2073" s="29" t="s">
        <v>258</v>
      </c>
      <c r="AD2073" s="29" t="s">
        <v>265</v>
      </c>
      <c r="AE2073" s="29" t="s">
        <v>1353</v>
      </c>
      <c r="AF2073" s="29" t="s">
        <v>1368</v>
      </c>
      <c r="AG2073" s="183" t="s">
        <v>1369</v>
      </c>
      <c r="AH2073" s="29" t="s">
        <v>1356</v>
      </c>
      <c r="AI2073" s="29" t="s">
        <v>1357</v>
      </c>
      <c r="AJ2073" s="29" t="s">
        <v>258</v>
      </c>
      <c r="AK2073" s="29" t="s">
        <v>258</v>
      </c>
      <c r="AL2073" s="29" t="s">
        <v>13327</v>
      </c>
    </row>
    <row r="2074" spans="1:38" x14ac:dyDescent="0.2">
      <c r="A2074" s="35" t="s">
        <v>16</v>
      </c>
      <c r="B2074" s="36">
        <v>7023</v>
      </c>
      <c r="C2074" s="36"/>
      <c r="D2074" s="36" t="s">
        <v>1349</v>
      </c>
      <c r="E2074" s="37" t="s">
        <v>3950</v>
      </c>
      <c r="F2074" s="38" t="s">
        <v>1266</v>
      </c>
      <c r="G2074" s="38" t="s">
        <v>1268</v>
      </c>
      <c r="H2074" s="35" t="s">
        <v>1359</v>
      </c>
      <c r="I2074" s="35"/>
      <c r="J2074" s="29" t="s">
        <v>1371</v>
      </c>
      <c r="K2074" s="29" t="s">
        <v>1371</v>
      </c>
      <c r="L2074" s="29" t="s">
        <v>1384</v>
      </c>
      <c r="M2074" s="39">
        <v>42.65335878900396</v>
      </c>
      <c r="N2074" s="39">
        <v>213.12082135523616</v>
      </c>
      <c r="O2074" s="29">
        <v>44197</v>
      </c>
      <c r="P2074" s="29">
        <v>46022</v>
      </c>
      <c r="Q2074" s="40">
        <v>4.9965776999999996</v>
      </c>
      <c r="R2074" s="39">
        <v>42.600821355236143</v>
      </c>
      <c r="S2074" s="39">
        <v>42.600821355236143</v>
      </c>
      <c r="T2074" s="39">
        <v>42.600821355236143</v>
      </c>
      <c r="U2074" s="39">
        <v>42.717535934291583</v>
      </c>
      <c r="V2074" s="39">
        <v>42.600821355236143</v>
      </c>
      <c r="W2074" s="29" t="s">
        <v>265</v>
      </c>
      <c r="X2074" s="29" t="s">
        <v>11773</v>
      </c>
      <c r="Y2074" s="29">
        <v>45155</v>
      </c>
      <c r="Z2074" s="41" t="s">
        <v>11756</v>
      </c>
      <c r="AA2074" s="42" t="s">
        <v>1349</v>
      </c>
      <c r="AB2074" s="29" t="s">
        <v>258</v>
      </c>
      <c r="AC2074" s="29" t="s">
        <v>258</v>
      </c>
      <c r="AD2074" s="29" t="s">
        <v>265</v>
      </c>
      <c r="AE2074" s="29" t="s">
        <v>1353</v>
      </c>
      <c r="AF2074" s="29" t="s">
        <v>1368</v>
      </c>
      <c r="AG2074" s="183" t="s">
        <v>1369</v>
      </c>
      <c r="AH2074" s="29" t="s">
        <v>1356</v>
      </c>
      <c r="AI2074" s="29" t="s">
        <v>1357</v>
      </c>
      <c r="AJ2074" s="29" t="s">
        <v>258</v>
      </c>
      <c r="AK2074" s="29" t="s">
        <v>258</v>
      </c>
      <c r="AL2074" s="29" t="s">
        <v>13327</v>
      </c>
    </row>
    <row r="2075" spans="1:38" x14ac:dyDescent="0.2">
      <c r="A2075" s="35" t="s">
        <v>16</v>
      </c>
      <c r="B2075" s="36">
        <v>7024</v>
      </c>
      <c r="C2075" s="36"/>
      <c r="D2075" s="36" t="s">
        <v>1349</v>
      </c>
      <c r="E2075" s="37" t="s">
        <v>3951</v>
      </c>
      <c r="F2075" s="38" t="s">
        <v>1269</v>
      </c>
      <c r="G2075" s="38" t="s">
        <v>1271</v>
      </c>
      <c r="H2075" s="35" t="s">
        <v>1440</v>
      </c>
      <c r="I2075" s="35"/>
      <c r="J2075" s="29" t="s">
        <v>1405</v>
      </c>
      <c r="K2075" s="29" t="s">
        <v>1406</v>
      </c>
      <c r="L2075" s="29" t="s">
        <v>1425</v>
      </c>
      <c r="M2075" s="39">
        <v>132.61851577906563</v>
      </c>
      <c r="N2075" s="39">
        <v>216.03837371663244</v>
      </c>
      <c r="O2075" s="29">
        <v>44197</v>
      </c>
      <c r="P2075" s="29">
        <v>44792</v>
      </c>
      <c r="Q2075" s="40">
        <v>1.6290211999999999</v>
      </c>
      <c r="R2075" s="39">
        <v>132.30537987679671</v>
      </c>
      <c r="S2075" s="39">
        <v>83.732993839835729</v>
      </c>
      <c r="T2075" s="39">
        <v>0</v>
      </c>
      <c r="U2075" s="39">
        <v>0</v>
      </c>
      <c r="V2075" s="39">
        <v>0</v>
      </c>
      <c r="W2075" s="29" t="s">
        <v>1357</v>
      </c>
      <c r="X2075" s="29" t="s">
        <v>258</v>
      </c>
      <c r="Y2075" s="29" t="s">
        <v>1349</v>
      </c>
      <c r="Z2075" s="41" t="s">
        <v>1349</v>
      </c>
      <c r="AA2075" s="42" t="s">
        <v>1349</v>
      </c>
      <c r="AB2075" s="43" t="s">
        <v>265</v>
      </c>
      <c r="AC2075" s="29" t="s">
        <v>258</v>
      </c>
      <c r="AD2075" s="29" t="s">
        <v>258</v>
      </c>
      <c r="AE2075" s="29" t="s">
        <v>1353</v>
      </c>
      <c r="AF2075" s="29" t="s">
        <v>1368</v>
      </c>
      <c r="AG2075" s="183" t="s">
        <v>1369</v>
      </c>
      <c r="AH2075" s="29" t="s">
        <v>1413</v>
      </c>
      <c r="AI2075" s="29" t="s">
        <v>1357</v>
      </c>
      <c r="AJ2075" s="29" t="s">
        <v>258</v>
      </c>
      <c r="AK2075" s="29" t="s">
        <v>258</v>
      </c>
      <c r="AL2075" s="29" t="s">
        <v>13326</v>
      </c>
    </row>
    <row r="2076" spans="1:38" x14ac:dyDescent="0.2">
      <c r="A2076" s="35" t="s">
        <v>16</v>
      </c>
      <c r="B2076" s="36">
        <v>7026</v>
      </c>
      <c r="C2076" s="36"/>
      <c r="D2076" s="36" t="s">
        <v>1349</v>
      </c>
      <c r="E2076" s="37" t="s">
        <v>3952</v>
      </c>
      <c r="F2076" s="38" t="s">
        <v>1266</v>
      </c>
      <c r="G2076" s="38" t="s">
        <v>1268</v>
      </c>
      <c r="H2076" s="35" t="s">
        <v>1359</v>
      </c>
      <c r="I2076" s="35"/>
      <c r="J2076" s="29" t="s">
        <v>1371</v>
      </c>
      <c r="K2076" s="29" t="s">
        <v>1371</v>
      </c>
      <c r="L2076" s="29" t="s">
        <v>1384</v>
      </c>
      <c r="M2076" s="39">
        <v>45.730043712207966</v>
      </c>
      <c r="N2076" s="39">
        <v>228.49371663244352</v>
      </c>
      <c r="O2076" s="29">
        <v>44197</v>
      </c>
      <c r="P2076" s="29">
        <v>46022</v>
      </c>
      <c r="Q2076" s="40">
        <v>4.9965776999999996</v>
      </c>
      <c r="R2076" s="39">
        <v>45.673716632443529</v>
      </c>
      <c r="S2076" s="39">
        <v>45.673716632443529</v>
      </c>
      <c r="T2076" s="39">
        <v>45.673716632443529</v>
      </c>
      <c r="U2076" s="39">
        <v>45.798850102669398</v>
      </c>
      <c r="V2076" s="39">
        <v>45.673716632443529</v>
      </c>
      <c r="W2076" s="29" t="s">
        <v>265</v>
      </c>
      <c r="X2076" s="29" t="s">
        <v>11773</v>
      </c>
      <c r="Y2076" s="29">
        <v>45155</v>
      </c>
      <c r="Z2076" s="41" t="s">
        <v>11756</v>
      </c>
      <c r="AA2076" s="42" t="s">
        <v>1349</v>
      </c>
      <c r="AB2076" s="29" t="s">
        <v>258</v>
      </c>
      <c r="AC2076" s="29" t="s">
        <v>258</v>
      </c>
      <c r="AD2076" s="29" t="s">
        <v>265</v>
      </c>
      <c r="AE2076" s="29" t="s">
        <v>1353</v>
      </c>
      <c r="AF2076" s="29" t="s">
        <v>1368</v>
      </c>
      <c r="AG2076" s="183" t="s">
        <v>1369</v>
      </c>
      <c r="AH2076" s="29" t="s">
        <v>1356</v>
      </c>
      <c r="AI2076" s="29" t="s">
        <v>1357</v>
      </c>
      <c r="AJ2076" s="29" t="s">
        <v>258</v>
      </c>
      <c r="AK2076" s="29" t="s">
        <v>258</v>
      </c>
      <c r="AL2076" s="29" t="s">
        <v>13327</v>
      </c>
    </row>
    <row r="2077" spans="1:38" x14ac:dyDescent="0.2">
      <c r="A2077" s="35" t="s">
        <v>16</v>
      </c>
      <c r="B2077" s="36">
        <v>7027</v>
      </c>
      <c r="C2077" s="36"/>
      <c r="D2077" s="36" t="s">
        <v>1349</v>
      </c>
      <c r="E2077" s="37" t="s">
        <v>3953</v>
      </c>
      <c r="F2077" s="38" t="s">
        <v>1266</v>
      </c>
      <c r="G2077" s="38" t="s">
        <v>1268</v>
      </c>
      <c r="H2077" s="35" t="s">
        <v>1359</v>
      </c>
      <c r="I2077" s="35"/>
      <c r="J2077" s="29" t="s">
        <v>1371</v>
      </c>
      <c r="K2077" s="29" t="s">
        <v>1371</v>
      </c>
      <c r="L2077" s="29" t="s">
        <v>1384</v>
      </c>
      <c r="M2077" s="39">
        <v>53.0551624515074</v>
      </c>
      <c r="N2077" s="39">
        <v>150.48637371663244</v>
      </c>
      <c r="O2077" s="29">
        <v>44197</v>
      </c>
      <c r="P2077" s="29">
        <v>45233</v>
      </c>
      <c r="Q2077" s="40">
        <v>2.8364134000000001</v>
      </c>
      <c r="R2077" s="39">
        <v>52.967720739219708</v>
      </c>
      <c r="S2077" s="39">
        <v>52.967720739219708</v>
      </c>
      <c r="T2077" s="39">
        <v>44.550932238193013</v>
      </c>
      <c r="U2077" s="39">
        <v>0</v>
      </c>
      <c r="V2077" s="39">
        <v>0</v>
      </c>
      <c r="W2077" s="29" t="s">
        <v>265</v>
      </c>
      <c r="X2077" s="29" t="s">
        <v>11774</v>
      </c>
      <c r="Y2077" s="29">
        <v>45233</v>
      </c>
      <c r="Z2077" s="41" t="s">
        <v>11759</v>
      </c>
      <c r="AA2077" s="42" t="s">
        <v>1349</v>
      </c>
      <c r="AB2077" s="29" t="s">
        <v>258</v>
      </c>
      <c r="AC2077" s="29" t="s">
        <v>258</v>
      </c>
      <c r="AD2077" s="29" t="s">
        <v>265</v>
      </c>
      <c r="AE2077" s="29" t="s">
        <v>1353</v>
      </c>
      <c r="AF2077" s="29" t="s">
        <v>1368</v>
      </c>
      <c r="AG2077" s="183" t="s">
        <v>1369</v>
      </c>
      <c r="AH2077" s="29" t="s">
        <v>1356</v>
      </c>
      <c r="AI2077" s="29" t="s">
        <v>1357</v>
      </c>
      <c r="AJ2077" s="29" t="s">
        <v>258</v>
      </c>
      <c r="AK2077" s="29" t="s">
        <v>258</v>
      </c>
      <c r="AL2077" s="29" t="s">
        <v>13327</v>
      </c>
    </row>
    <row r="2078" spans="1:38" x14ac:dyDescent="0.2">
      <c r="A2078" s="35" t="s">
        <v>16</v>
      </c>
      <c r="B2078" s="36">
        <v>7031</v>
      </c>
      <c r="C2078" s="36"/>
      <c r="D2078" s="36" t="s">
        <v>1349</v>
      </c>
      <c r="E2078" s="37" t="s">
        <v>3954</v>
      </c>
      <c r="F2078" s="38" t="s">
        <v>1269</v>
      </c>
      <c r="G2078" s="38" t="s">
        <v>1445</v>
      </c>
      <c r="H2078" s="35" t="s">
        <v>357</v>
      </c>
      <c r="I2078" s="35"/>
      <c r="J2078" s="29" t="s">
        <v>274</v>
      </c>
      <c r="K2078" s="29" t="s">
        <v>294</v>
      </c>
      <c r="L2078" s="29" t="s">
        <v>1846</v>
      </c>
      <c r="M2078" s="39">
        <v>13.463599485251045</v>
      </c>
      <c r="N2078" s="39">
        <v>28.162053388090349</v>
      </c>
      <c r="O2078" s="29">
        <v>44197</v>
      </c>
      <c r="P2078" s="29">
        <v>44961</v>
      </c>
      <c r="Q2078" s="40">
        <v>2.0917180000000002</v>
      </c>
      <c r="R2078" s="39">
        <v>13.436796714579055</v>
      </c>
      <c r="S2078" s="39">
        <v>13.436796714579055</v>
      </c>
      <c r="T2078" s="39">
        <v>1.2884599589322381</v>
      </c>
      <c r="U2078" s="39">
        <v>0</v>
      </c>
      <c r="V2078" s="39">
        <v>0</v>
      </c>
      <c r="W2078" s="29" t="s">
        <v>1357</v>
      </c>
      <c r="X2078" s="29" t="s">
        <v>258</v>
      </c>
      <c r="Y2078" s="29" t="s">
        <v>1349</v>
      </c>
      <c r="Z2078" s="41" t="s">
        <v>1349</v>
      </c>
      <c r="AA2078" s="42" t="s">
        <v>1349</v>
      </c>
      <c r="AB2078" s="29" t="s">
        <v>258</v>
      </c>
      <c r="AC2078" s="29" t="s">
        <v>258</v>
      </c>
      <c r="AD2078" s="29" t="s">
        <v>258</v>
      </c>
      <c r="AE2078" s="29" t="s">
        <v>1367</v>
      </c>
      <c r="AF2078" s="29" t="s">
        <v>1378</v>
      </c>
      <c r="AG2078" s="183" t="s">
        <v>1379</v>
      </c>
      <c r="AH2078" s="29" t="s">
        <v>1413</v>
      </c>
      <c r="AI2078" s="29" t="s">
        <v>1357</v>
      </c>
      <c r="AJ2078" s="29" t="s">
        <v>258</v>
      </c>
      <c r="AK2078" s="29" t="s">
        <v>258</v>
      </c>
      <c r="AL2078" s="29" t="s">
        <v>13326</v>
      </c>
    </row>
    <row r="2079" spans="1:38" x14ac:dyDescent="0.2">
      <c r="A2079" s="35" t="s">
        <v>16</v>
      </c>
      <c r="B2079" s="36">
        <v>7032</v>
      </c>
      <c r="C2079" s="36"/>
      <c r="D2079" s="36" t="s">
        <v>1349</v>
      </c>
      <c r="E2079" s="37" t="s">
        <v>3955</v>
      </c>
      <c r="F2079" s="38" t="s">
        <v>1269</v>
      </c>
      <c r="G2079" s="38" t="s">
        <v>1271</v>
      </c>
      <c r="H2079" s="35" t="s">
        <v>1440</v>
      </c>
      <c r="I2079" s="35"/>
      <c r="J2079" s="29" t="s">
        <v>484</v>
      </c>
      <c r="K2079" s="29" t="s">
        <v>1365</v>
      </c>
      <c r="L2079" s="29" t="s">
        <v>1384</v>
      </c>
      <c r="M2079" s="39">
        <v>44.812587123731326</v>
      </c>
      <c r="N2079" s="39">
        <v>22.084229979466119</v>
      </c>
      <c r="O2079" s="29">
        <v>44197</v>
      </c>
      <c r="P2079" s="29">
        <v>44377</v>
      </c>
      <c r="Q2079" s="40">
        <v>0.4928131</v>
      </c>
      <c r="R2079" s="39">
        <v>22.084229979466119</v>
      </c>
      <c r="S2079" s="39">
        <v>0</v>
      </c>
      <c r="T2079" s="39">
        <v>0</v>
      </c>
      <c r="U2079" s="39">
        <v>0</v>
      </c>
      <c r="V2079" s="39">
        <v>0</v>
      </c>
      <c r="W2079" s="29" t="s">
        <v>1357</v>
      </c>
      <c r="X2079" s="29" t="s">
        <v>258</v>
      </c>
      <c r="Y2079" s="29" t="s">
        <v>1349</v>
      </c>
      <c r="Z2079" s="41" t="s">
        <v>1349</v>
      </c>
      <c r="AA2079" s="42" t="s">
        <v>1349</v>
      </c>
      <c r="AB2079" s="29" t="s">
        <v>258</v>
      </c>
      <c r="AC2079" s="29" t="s">
        <v>258</v>
      </c>
      <c r="AD2079" s="29" t="s">
        <v>265</v>
      </c>
      <c r="AE2079" s="29" t="s">
        <v>1353</v>
      </c>
      <c r="AF2079" s="29" t="s">
        <v>1368</v>
      </c>
      <c r="AG2079" s="183" t="s">
        <v>1369</v>
      </c>
      <c r="AH2079" s="29" t="s">
        <v>1356</v>
      </c>
      <c r="AI2079" s="29" t="s">
        <v>1357</v>
      </c>
      <c r="AJ2079" s="29" t="s">
        <v>258</v>
      </c>
      <c r="AK2079" s="29" t="s">
        <v>258</v>
      </c>
      <c r="AL2079" s="29" t="s">
        <v>13326</v>
      </c>
    </row>
    <row r="2080" spans="1:38" x14ac:dyDescent="0.2">
      <c r="A2080" s="35" t="s">
        <v>16</v>
      </c>
      <c r="B2080" s="36">
        <v>7036</v>
      </c>
      <c r="C2080" s="36"/>
      <c r="D2080" s="36" t="s">
        <v>1349</v>
      </c>
      <c r="E2080" s="37" t="s">
        <v>3956</v>
      </c>
      <c r="F2080" s="38" t="s">
        <v>1269</v>
      </c>
      <c r="G2080" s="38" t="s">
        <v>1273</v>
      </c>
      <c r="H2080" s="35" t="s">
        <v>1393</v>
      </c>
      <c r="I2080" s="35"/>
      <c r="J2080" s="29" t="s">
        <v>281</v>
      </c>
      <c r="K2080" s="29" t="s">
        <v>282</v>
      </c>
      <c r="L2080" s="29" t="s">
        <v>1384</v>
      </c>
      <c r="M2080" s="39">
        <v>38.314982910300664</v>
      </c>
      <c r="N2080" s="39">
        <v>191.44378918548938</v>
      </c>
      <c r="O2080" s="29">
        <v>44197</v>
      </c>
      <c r="P2080" s="29">
        <v>46022</v>
      </c>
      <c r="Q2080" s="40">
        <v>4.9965776999999996</v>
      </c>
      <c r="R2080" s="39">
        <v>38.267789185489391</v>
      </c>
      <c r="S2080" s="39">
        <v>38.267789185489391</v>
      </c>
      <c r="T2080" s="39">
        <v>38.267789185489391</v>
      </c>
      <c r="U2080" s="39">
        <v>38.37263244353182</v>
      </c>
      <c r="V2080" s="39">
        <v>38.267789185489391</v>
      </c>
      <c r="W2080" s="29" t="s">
        <v>265</v>
      </c>
      <c r="X2080" s="29" t="s">
        <v>11773</v>
      </c>
      <c r="Y2080" s="29">
        <v>45287</v>
      </c>
      <c r="Z2080" s="41" t="s">
        <v>11760</v>
      </c>
      <c r="AA2080" s="42" t="s">
        <v>1349</v>
      </c>
      <c r="AB2080" s="29" t="s">
        <v>258</v>
      </c>
      <c r="AC2080" s="29" t="s">
        <v>258</v>
      </c>
      <c r="AD2080" s="29" t="s">
        <v>265</v>
      </c>
      <c r="AE2080" s="29" t="s">
        <v>1353</v>
      </c>
      <c r="AF2080" s="29" t="s">
        <v>1368</v>
      </c>
      <c r="AG2080" s="183" t="s">
        <v>1369</v>
      </c>
      <c r="AH2080" s="29" t="s">
        <v>1356</v>
      </c>
      <c r="AI2080" s="29" t="s">
        <v>1357</v>
      </c>
      <c r="AJ2080" s="29" t="s">
        <v>258</v>
      </c>
      <c r="AK2080" s="29" t="s">
        <v>258</v>
      </c>
      <c r="AL2080" s="29" t="s">
        <v>13327</v>
      </c>
    </row>
    <row r="2081" spans="1:38" x14ac:dyDescent="0.2">
      <c r="A2081" s="35" t="s">
        <v>16</v>
      </c>
      <c r="B2081" s="36">
        <v>7037</v>
      </c>
      <c r="C2081" s="36"/>
      <c r="D2081" s="36" t="s">
        <v>1349</v>
      </c>
      <c r="E2081" s="37" t="s">
        <v>3957</v>
      </c>
      <c r="F2081" s="38" t="s">
        <v>1269</v>
      </c>
      <c r="G2081" s="38" t="s">
        <v>1271</v>
      </c>
      <c r="H2081" s="35" t="s">
        <v>1440</v>
      </c>
      <c r="I2081" s="35"/>
      <c r="J2081" s="29" t="s">
        <v>322</v>
      </c>
      <c r="K2081" s="29" t="s">
        <v>2251</v>
      </c>
      <c r="L2081" s="29" t="s">
        <v>1596</v>
      </c>
      <c r="M2081" s="39">
        <v>62.284623068207125</v>
      </c>
      <c r="N2081" s="39">
        <v>108.62506776180697</v>
      </c>
      <c r="O2081" s="29">
        <v>44197</v>
      </c>
      <c r="P2081" s="29">
        <v>44834</v>
      </c>
      <c r="Q2081" s="40">
        <v>1.744011</v>
      </c>
      <c r="R2081" s="39">
        <v>62.14443531827515</v>
      </c>
      <c r="S2081" s="39">
        <v>46.480632443531825</v>
      </c>
      <c r="T2081" s="39">
        <v>0</v>
      </c>
      <c r="U2081" s="39">
        <v>0</v>
      </c>
      <c r="V2081" s="39">
        <v>0</v>
      </c>
      <c r="W2081" s="29" t="s">
        <v>1357</v>
      </c>
      <c r="X2081" s="29" t="s">
        <v>258</v>
      </c>
      <c r="Y2081" s="29" t="s">
        <v>1349</v>
      </c>
      <c r="Z2081" s="41" t="s">
        <v>1349</v>
      </c>
      <c r="AA2081" s="42" t="s">
        <v>1349</v>
      </c>
      <c r="AB2081" s="29" t="s">
        <v>258</v>
      </c>
      <c r="AC2081" s="29" t="s">
        <v>258</v>
      </c>
      <c r="AD2081" s="29" t="s">
        <v>258</v>
      </c>
      <c r="AE2081" s="29" t="s">
        <v>1353</v>
      </c>
      <c r="AF2081" s="29" t="s">
        <v>1378</v>
      </c>
      <c r="AG2081" s="183" t="s">
        <v>1379</v>
      </c>
      <c r="AH2081" s="29" t="s">
        <v>1413</v>
      </c>
      <c r="AI2081" s="29" t="s">
        <v>1357</v>
      </c>
      <c r="AJ2081" s="29" t="s">
        <v>258</v>
      </c>
      <c r="AK2081" s="29" t="s">
        <v>258</v>
      </c>
      <c r="AL2081" s="29" t="s">
        <v>13326</v>
      </c>
    </row>
    <row r="2082" spans="1:38" x14ac:dyDescent="0.2">
      <c r="A2082" s="35" t="s">
        <v>16</v>
      </c>
      <c r="B2082" s="36">
        <v>7040</v>
      </c>
      <c r="C2082" s="36"/>
      <c r="D2082" s="36" t="s">
        <v>1349</v>
      </c>
      <c r="E2082" s="37" t="s">
        <v>3958</v>
      </c>
      <c r="F2082" s="38" t="s">
        <v>1269</v>
      </c>
      <c r="G2082" s="38" t="s">
        <v>1271</v>
      </c>
      <c r="H2082" s="35" t="s">
        <v>11597</v>
      </c>
      <c r="I2082" s="35"/>
      <c r="J2082" s="29" t="s">
        <v>281</v>
      </c>
      <c r="K2082" s="29" t="s">
        <v>282</v>
      </c>
      <c r="L2082" s="29" t="s">
        <v>1366</v>
      </c>
      <c r="M2082" s="39">
        <v>5.1424718759129311</v>
      </c>
      <c r="N2082" s="39">
        <v>8.5320684462696779</v>
      </c>
      <c r="O2082" s="29">
        <v>44197</v>
      </c>
      <c r="P2082" s="29">
        <v>44803</v>
      </c>
      <c r="Q2082" s="40">
        <v>1.6591376</v>
      </c>
      <c r="R2082" s="39">
        <v>5.1304859685147166</v>
      </c>
      <c r="S2082" s="39">
        <v>3.4015824777549626</v>
      </c>
      <c r="T2082" s="39">
        <v>0</v>
      </c>
      <c r="U2082" s="39">
        <v>0</v>
      </c>
      <c r="V2082" s="39">
        <v>0</v>
      </c>
      <c r="W2082" s="29" t="s">
        <v>265</v>
      </c>
      <c r="X2082" s="29" t="s">
        <v>11773</v>
      </c>
      <c r="Y2082" s="29">
        <v>45406</v>
      </c>
      <c r="Z2082" s="41" t="s">
        <v>11761</v>
      </c>
      <c r="AA2082" s="42" t="s">
        <v>1349</v>
      </c>
      <c r="AB2082" s="29" t="s">
        <v>258</v>
      </c>
      <c r="AC2082" s="29" t="s">
        <v>258</v>
      </c>
      <c r="AD2082" s="29" t="s">
        <v>265</v>
      </c>
      <c r="AE2082" s="29" t="s">
        <v>1367</v>
      </c>
      <c r="AF2082" s="29" t="s">
        <v>1368</v>
      </c>
      <c r="AG2082" s="183" t="s">
        <v>1369</v>
      </c>
      <c r="AH2082" s="29" t="s">
        <v>1413</v>
      </c>
      <c r="AI2082" s="29" t="s">
        <v>1357</v>
      </c>
      <c r="AJ2082" s="29" t="s">
        <v>258</v>
      </c>
      <c r="AK2082" s="29" t="s">
        <v>258</v>
      </c>
      <c r="AL2082" s="29" t="s">
        <v>13327</v>
      </c>
    </row>
    <row r="2083" spans="1:38" x14ac:dyDescent="0.2">
      <c r="A2083" s="35" t="s">
        <v>16</v>
      </c>
      <c r="B2083" s="36">
        <v>7041</v>
      </c>
      <c r="C2083" s="36"/>
      <c r="D2083" s="36" t="s">
        <v>1349</v>
      </c>
      <c r="E2083" s="37" t="s">
        <v>3959</v>
      </c>
      <c r="F2083" s="38" t="s">
        <v>1269</v>
      </c>
      <c r="G2083" s="38" t="s">
        <v>1271</v>
      </c>
      <c r="H2083" s="35" t="s">
        <v>1440</v>
      </c>
      <c r="I2083" s="35"/>
      <c r="J2083" s="29" t="s">
        <v>322</v>
      </c>
      <c r="K2083" s="29" t="s">
        <v>336</v>
      </c>
      <c r="L2083" s="29" t="s">
        <v>1402</v>
      </c>
      <c r="M2083" s="39">
        <v>48.513946629750407</v>
      </c>
      <c r="N2083" s="39">
        <v>105.59503901437373</v>
      </c>
      <c r="O2083" s="29">
        <v>44197</v>
      </c>
      <c r="P2083" s="29">
        <v>44992</v>
      </c>
      <c r="Q2083" s="40">
        <v>2.1765914</v>
      </c>
      <c r="R2083" s="39">
        <v>48.419835728952776</v>
      </c>
      <c r="S2083" s="39">
        <v>48.419835728952776</v>
      </c>
      <c r="T2083" s="39">
        <v>8.7553675564681743</v>
      </c>
      <c r="U2083" s="39">
        <v>0</v>
      </c>
      <c r="V2083" s="39">
        <v>0</v>
      </c>
      <c r="W2083" s="29" t="s">
        <v>265</v>
      </c>
      <c r="X2083" s="29" t="s">
        <v>11773</v>
      </c>
      <c r="Y2083" s="29">
        <v>45211</v>
      </c>
      <c r="Z2083" s="41" t="s">
        <v>11758</v>
      </c>
      <c r="AA2083" s="42" t="s">
        <v>1349</v>
      </c>
      <c r="AB2083" s="29" t="s">
        <v>258</v>
      </c>
      <c r="AC2083" s="29" t="s">
        <v>258</v>
      </c>
      <c r="AD2083" s="29" t="s">
        <v>265</v>
      </c>
      <c r="AE2083" s="29" t="s">
        <v>1353</v>
      </c>
      <c r="AF2083" s="29" t="s">
        <v>1361</v>
      </c>
      <c r="AG2083" s="183" t="s">
        <v>1362</v>
      </c>
      <c r="AH2083" s="29" t="s">
        <v>1413</v>
      </c>
      <c r="AI2083" s="29" t="s">
        <v>1357</v>
      </c>
      <c r="AJ2083" s="29" t="s">
        <v>258</v>
      </c>
      <c r="AK2083" s="29" t="s">
        <v>258</v>
      </c>
      <c r="AL2083" s="29" t="s">
        <v>13327</v>
      </c>
    </row>
    <row r="2084" spans="1:38" x14ac:dyDescent="0.2">
      <c r="A2084" s="35" t="s">
        <v>16</v>
      </c>
      <c r="B2084" s="36">
        <v>7052</v>
      </c>
      <c r="C2084" s="36"/>
      <c r="D2084" s="36" t="s">
        <v>1349</v>
      </c>
      <c r="E2084" s="37" t="s">
        <v>3960</v>
      </c>
      <c r="F2084" s="38" t="s">
        <v>1269</v>
      </c>
      <c r="G2084" s="38" t="s">
        <v>1273</v>
      </c>
      <c r="H2084" s="35" t="s">
        <v>1393</v>
      </c>
      <c r="I2084" s="35"/>
      <c r="J2084" s="29" t="s">
        <v>484</v>
      </c>
      <c r="K2084" s="29" t="s">
        <v>1365</v>
      </c>
      <c r="L2084" s="29" t="s">
        <v>1366</v>
      </c>
      <c r="M2084" s="39">
        <v>9.3698882952051168</v>
      </c>
      <c r="N2084" s="39">
        <v>18.624336755646816</v>
      </c>
      <c r="O2084" s="29">
        <v>44197</v>
      </c>
      <c r="P2084" s="29">
        <v>44923</v>
      </c>
      <c r="Q2084" s="40">
        <v>1.9876796999999999</v>
      </c>
      <c r="R2084" s="39">
        <v>9.3505954825462005</v>
      </c>
      <c r="S2084" s="39">
        <v>9.2737412731006152</v>
      </c>
      <c r="T2084" s="39">
        <v>0</v>
      </c>
      <c r="U2084" s="39">
        <v>0</v>
      </c>
      <c r="V2084" s="39">
        <v>0</v>
      </c>
      <c r="W2084" s="29" t="s">
        <v>1357</v>
      </c>
      <c r="X2084" s="29" t="s">
        <v>258</v>
      </c>
      <c r="Y2084" s="29" t="s">
        <v>1349</v>
      </c>
      <c r="Z2084" s="41" t="s">
        <v>1349</v>
      </c>
      <c r="AA2084" s="42" t="s">
        <v>1349</v>
      </c>
      <c r="AB2084" s="29" t="s">
        <v>258</v>
      </c>
      <c r="AC2084" s="29" t="s">
        <v>258</v>
      </c>
      <c r="AD2084" s="29" t="s">
        <v>265</v>
      </c>
      <c r="AE2084" s="29" t="s">
        <v>1367</v>
      </c>
      <c r="AF2084" s="29" t="s">
        <v>1368</v>
      </c>
      <c r="AG2084" s="183" t="s">
        <v>1369</v>
      </c>
      <c r="AH2084" s="29" t="s">
        <v>1413</v>
      </c>
      <c r="AI2084" s="29" t="s">
        <v>1357</v>
      </c>
      <c r="AJ2084" s="29" t="s">
        <v>258</v>
      </c>
      <c r="AK2084" s="29" t="s">
        <v>258</v>
      </c>
      <c r="AL2084" s="29" t="s">
        <v>13326</v>
      </c>
    </row>
    <row r="2085" spans="1:38" x14ac:dyDescent="0.2">
      <c r="A2085" s="35" t="s">
        <v>16</v>
      </c>
      <c r="B2085" s="36">
        <v>7054</v>
      </c>
      <c r="C2085" s="36"/>
      <c r="D2085" s="36" t="s">
        <v>1349</v>
      </c>
      <c r="E2085" s="37" t="s">
        <v>3961</v>
      </c>
      <c r="F2085" s="38" t="s">
        <v>1269</v>
      </c>
      <c r="G2085" s="38" t="s">
        <v>1273</v>
      </c>
      <c r="H2085" s="35" t="s">
        <v>1393</v>
      </c>
      <c r="I2085" s="35"/>
      <c r="J2085" s="29" t="s">
        <v>1371</v>
      </c>
      <c r="K2085" s="29" t="s">
        <v>1371</v>
      </c>
      <c r="L2085" s="29" t="s">
        <v>1384</v>
      </c>
      <c r="M2085" s="39">
        <v>50.32025537803726</v>
      </c>
      <c r="N2085" s="39">
        <v>86.24361396303901</v>
      </c>
      <c r="O2085" s="29">
        <v>44197</v>
      </c>
      <c r="P2085" s="29">
        <v>44823</v>
      </c>
      <c r="Q2085" s="40">
        <v>1.7138945999999999</v>
      </c>
      <c r="R2085" s="39">
        <v>50.205612594113624</v>
      </c>
      <c r="S2085" s="39">
        <v>36.038001368925393</v>
      </c>
      <c r="T2085" s="39">
        <v>0</v>
      </c>
      <c r="U2085" s="39">
        <v>0</v>
      </c>
      <c r="V2085" s="39">
        <v>0</v>
      </c>
      <c r="W2085" s="29" t="s">
        <v>1357</v>
      </c>
      <c r="X2085" s="29" t="s">
        <v>258</v>
      </c>
      <c r="Y2085" s="29" t="s">
        <v>1349</v>
      </c>
      <c r="Z2085" s="41" t="s">
        <v>1349</v>
      </c>
      <c r="AA2085" s="42" t="s">
        <v>1349</v>
      </c>
      <c r="AB2085" s="29" t="s">
        <v>258</v>
      </c>
      <c r="AC2085" s="29" t="s">
        <v>258</v>
      </c>
      <c r="AD2085" s="29" t="s">
        <v>265</v>
      </c>
      <c r="AE2085" s="29" t="s">
        <v>1353</v>
      </c>
      <c r="AF2085" s="29" t="s">
        <v>1368</v>
      </c>
      <c r="AG2085" s="183" t="s">
        <v>1369</v>
      </c>
      <c r="AH2085" s="29" t="s">
        <v>1413</v>
      </c>
      <c r="AI2085" s="29" t="s">
        <v>1357</v>
      </c>
      <c r="AJ2085" s="29" t="s">
        <v>258</v>
      </c>
      <c r="AK2085" s="29" t="s">
        <v>258</v>
      </c>
      <c r="AL2085" s="29" t="s">
        <v>13326</v>
      </c>
    </row>
    <row r="2086" spans="1:38" x14ac:dyDescent="0.2">
      <c r="A2086" s="35" t="s">
        <v>16</v>
      </c>
      <c r="B2086" s="36">
        <v>7056</v>
      </c>
      <c r="C2086" s="36"/>
      <c r="D2086" s="36" t="s">
        <v>1349</v>
      </c>
      <c r="E2086" s="37" t="s">
        <v>3962</v>
      </c>
      <c r="F2086" s="38" t="s">
        <v>1269</v>
      </c>
      <c r="G2086" s="38" t="s">
        <v>1445</v>
      </c>
      <c r="H2086" s="35" t="s">
        <v>510</v>
      </c>
      <c r="I2086" s="35"/>
      <c r="J2086" s="29" t="s">
        <v>484</v>
      </c>
      <c r="K2086" s="29" t="s">
        <v>1365</v>
      </c>
      <c r="L2086" s="29" t="s">
        <v>1384</v>
      </c>
      <c r="M2086" s="39">
        <v>490.08238991032567</v>
      </c>
      <c r="N2086" s="39">
        <v>2448.734740588638</v>
      </c>
      <c r="O2086" s="29">
        <v>44197</v>
      </c>
      <c r="P2086" s="29">
        <v>46022</v>
      </c>
      <c r="Q2086" s="40">
        <v>4.9965776999999996</v>
      </c>
      <c r="R2086" s="39">
        <v>489.47874058863795</v>
      </c>
      <c r="S2086" s="39">
        <v>489.47874058863795</v>
      </c>
      <c r="T2086" s="39">
        <v>489.47874058863795</v>
      </c>
      <c r="U2086" s="39">
        <v>490.81977823408624</v>
      </c>
      <c r="V2086" s="39">
        <v>489.47874058863795</v>
      </c>
      <c r="W2086" s="29" t="s">
        <v>265</v>
      </c>
      <c r="X2086" s="29" t="s">
        <v>11773</v>
      </c>
      <c r="Y2086" s="29">
        <v>45217</v>
      </c>
      <c r="Z2086" s="41" t="s">
        <v>11758</v>
      </c>
      <c r="AA2086" s="42" t="s">
        <v>1349</v>
      </c>
      <c r="AB2086" s="29" t="s">
        <v>258</v>
      </c>
      <c r="AC2086" s="29" t="s">
        <v>258</v>
      </c>
      <c r="AD2086" s="29" t="s">
        <v>265</v>
      </c>
      <c r="AE2086" s="29" t="s">
        <v>1353</v>
      </c>
      <c r="AF2086" s="29" t="s">
        <v>1368</v>
      </c>
      <c r="AG2086" s="183" t="s">
        <v>1369</v>
      </c>
      <c r="AH2086" s="29" t="s">
        <v>1356</v>
      </c>
      <c r="AI2086" s="29" t="s">
        <v>1357</v>
      </c>
      <c r="AJ2086" s="29" t="s">
        <v>258</v>
      </c>
      <c r="AK2086" s="29" t="s">
        <v>258</v>
      </c>
      <c r="AL2086" s="29" t="s">
        <v>13327</v>
      </c>
    </row>
    <row r="2087" spans="1:38" x14ac:dyDescent="0.2">
      <c r="A2087" s="35" t="s">
        <v>16</v>
      </c>
      <c r="B2087" s="36">
        <v>7064</v>
      </c>
      <c r="C2087" s="36"/>
      <c r="D2087" s="36" t="s">
        <v>1349</v>
      </c>
      <c r="E2087" s="37" t="s">
        <v>3963</v>
      </c>
      <c r="F2087" s="38" t="s">
        <v>1269</v>
      </c>
      <c r="G2087" s="38" t="s">
        <v>1445</v>
      </c>
      <c r="H2087" s="35" t="s">
        <v>12095</v>
      </c>
      <c r="I2087" s="35"/>
      <c r="J2087" s="29" t="s">
        <v>484</v>
      </c>
      <c r="K2087" s="29" t="s">
        <v>1365</v>
      </c>
      <c r="L2087" s="29" t="s">
        <v>1384</v>
      </c>
      <c r="M2087" s="39">
        <v>40.103570058760297</v>
      </c>
      <c r="N2087" s="39">
        <v>19.763564681724844</v>
      </c>
      <c r="O2087" s="29">
        <v>44197</v>
      </c>
      <c r="P2087" s="29">
        <v>44377</v>
      </c>
      <c r="Q2087" s="40">
        <v>0.4928131</v>
      </c>
      <c r="R2087" s="39">
        <v>19.763564681724844</v>
      </c>
      <c r="S2087" s="39">
        <v>0</v>
      </c>
      <c r="T2087" s="39">
        <v>0</v>
      </c>
      <c r="U2087" s="39">
        <v>0</v>
      </c>
      <c r="V2087" s="39">
        <v>0</v>
      </c>
      <c r="W2087" s="29" t="s">
        <v>1357</v>
      </c>
      <c r="X2087" s="29" t="s">
        <v>258</v>
      </c>
      <c r="Y2087" s="29" t="s">
        <v>1349</v>
      </c>
      <c r="Z2087" s="41" t="s">
        <v>1349</v>
      </c>
      <c r="AA2087" s="42" t="s">
        <v>1349</v>
      </c>
      <c r="AB2087" s="29" t="s">
        <v>258</v>
      </c>
      <c r="AC2087" s="29" t="s">
        <v>258</v>
      </c>
      <c r="AD2087" s="29" t="s">
        <v>265</v>
      </c>
      <c r="AE2087" s="29" t="s">
        <v>1353</v>
      </c>
      <c r="AF2087" s="29" t="s">
        <v>1368</v>
      </c>
      <c r="AG2087" s="183" t="s">
        <v>1369</v>
      </c>
      <c r="AH2087" s="29" t="s">
        <v>1356</v>
      </c>
      <c r="AI2087" s="29" t="s">
        <v>1357</v>
      </c>
      <c r="AJ2087" s="29" t="s">
        <v>258</v>
      </c>
      <c r="AK2087" s="29" t="s">
        <v>258</v>
      </c>
      <c r="AL2087" s="29" t="s">
        <v>13326</v>
      </c>
    </row>
    <row r="2088" spans="1:38" x14ac:dyDescent="0.2">
      <c r="A2088" s="35" t="s">
        <v>16</v>
      </c>
      <c r="B2088" s="36">
        <v>7069</v>
      </c>
      <c r="C2088" s="36"/>
      <c r="D2088" s="36" t="s">
        <v>1349</v>
      </c>
      <c r="E2088" s="37" t="s">
        <v>3964</v>
      </c>
      <c r="F2088" s="38" t="s">
        <v>1269</v>
      </c>
      <c r="G2088" s="38" t="s">
        <v>1445</v>
      </c>
      <c r="H2088" s="35" t="s">
        <v>12095</v>
      </c>
      <c r="I2088" s="35"/>
      <c r="J2088" s="29" t="s">
        <v>484</v>
      </c>
      <c r="K2088" s="29" t="s">
        <v>1365</v>
      </c>
      <c r="L2088" s="29" t="s">
        <v>1366</v>
      </c>
      <c r="M2088" s="39">
        <v>23.065596983087371</v>
      </c>
      <c r="N2088" s="39">
        <v>46.036468172484597</v>
      </c>
      <c r="O2088" s="29">
        <v>44197</v>
      </c>
      <c r="P2088" s="29">
        <v>44926</v>
      </c>
      <c r="Q2088" s="40">
        <v>1.9958932</v>
      </c>
      <c r="R2088" s="39">
        <v>23.018234086242298</v>
      </c>
      <c r="S2088" s="39">
        <v>23.018234086242298</v>
      </c>
      <c r="T2088" s="39">
        <v>0</v>
      </c>
      <c r="U2088" s="39">
        <v>0</v>
      </c>
      <c r="V2088" s="39">
        <v>0</v>
      </c>
      <c r="W2088" s="29" t="s">
        <v>1357</v>
      </c>
      <c r="X2088" s="29" t="s">
        <v>258</v>
      </c>
      <c r="Y2088" s="29" t="s">
        <v>1349</v>
      </c>
      <c r="Z2088" s="41" t="s">
        <v>1349</v>
      </c>
      <c r="AA2088" s="42" t="s">
        <v>1349</v>
      </c>
      <c r="AB2088" s="29" t="s">
        <v>258</v>
      </c>
      <c r="AC2088" s="29" t="s">
        <v>258</v>
      </c>
      <c r="AD2088" s="29" t="s">
        <v>265</v>
      </c>
      <c r="AE2088" s="29" t="s">
        <v>1367</v>
      </c>
      <c r="AF2088" s="29" t="s">
        <v>1368</v>
      </c>
      <c r="AG2088" s="183" t="s">
        <v>1369</v>
      </c>
      <c r="AH2088" s="29" t="s">
        <v>1413</v>
      </c>
      <c r="AI2088" s="29" t="s">
        <v>1357</v>
      </c>
      <c r="AJ2088" s="29" t="s">
        <v>258</v>
      </c>
      <c r="AK2088" s="29" t="s">
        <v>258</v>
      </c>
      <c r="AL2088" s="29" t="s">
        <v>13326</v>
      </c>
    </row>
    <row r="2089" spans="1:38" x14ac:dyDescent="0.2">
      <c r="A2089" s="35" t="s">
        <v>16</v>
      </c>
      <c r="B2089" s="36">
        <v>7070</v>
      </c>
      <c r="C2089" s="36"/>
      <c r="D2089" s="36" t="s">
        <v>1349</v>
      </c>
      <c r="E2089" s="37" t="s">
        <v>3965</v>
      </c>
      <c r="F2089" s="38" t="s">
        <v>1269</v>
      </c>
      <c r="G2089" s="38" t="s">
        <v>1445</v>
      </c>
      <c r="H2089" s="35" t="s">
        <v>12095</v>
      </c>
      <c r="I2089" s="35"/>
      <c r="J2089" s="29" t="s">
        <v>1405</v>
      </c>
      <c r="K2089" s="29" t="s">
        <v>1416</v>
      </c>
      <c r="L2089" s="29" t="s">
        <v>1394</v>
      </c>
      <c r="M2089" s="39">
        <v>31.757892567699159</v>
      </c>
      <c r="N2089" s="39">
        <v>53.125453798767964</v>
      </c>
      <c r="O2089" s="29">
        <v>44197</v>
      </c>
      <c r="P2089" s="29">
        <v>44808</v>
      </c>
      <c r="Q2089" s="40">
        <v>1.6728267999999999</v>
      </c>
      <c r="R2089" s="39">
        <v>31.684298425735797</v>
      </c>
      <c r="S2089" s="39">
        <v>21.441155373032167</v>
      </c>
      <c r="T2089" s="39">
        <v>0</v>
      </c>
      <c r="U2089" s="39">
        <v>0</v>
      </c>
      <c r="V2089" s="39">
        <v>0</v>
      </c>
      <c r="W2089" s="29" t="s">
        <v>265</v>
      </c>
      <c r="X2089" s="29" t="s">
        <v>11773</v>
      </c>
      <c r="Y2089" s="29">
        <v>45271</v>
      </c>
      <c r="Z2089" s="41" t="s">
        <v>11760</v>
      </c>
      <c r="AA2089" s="42" t="s">
        <v>1349</v>
      </c>
      <c r="AB2089" s="29" t="s">
        <v>258</v>
      </c>
      <c r="AC2089" s="29" t="s">
        <v>258</v>
      </c>
      <c r="AD2089" s="29" t="s">
        <v>265</v>
      </c>
      <c r="AE2089" s="29" t="s">
        <v>1367</v>
      </c>
      <c r="AF2089" s="29" t="s">
        <v>1368</v>
      </c>
      <c r="AG2089" s="183" t="s">
        <v>1369</v>
      </c>
      <c r="AH2089" s="29" t="s">
        <v>1413</v>
      </c>
      <c r="AI2089" s="29" t="s">
        <v>1357</v>
      </c>
      <c r="AJ2089" s="29" t="s">
        <v>258</v>
      </c>
      <c r="AK2089" s="29" t="s">
        <v>258</v>
      </c>
      <c r="AL2089" s="29" t="s">
        <v>13327</v>
      </c>
    </row>
    <row r="2090" spans="1:38" x14ac:dyDescent="0.2">
      <c r="A2090" s="35" t="s">
        <v>16</v>
      </c>
      <c r="B2090" s="36">
        <v>7071</v>
      </c>
      <c r="C2090" s="36"/>
      <c r="D2090" s="36" t="s">
        <v>1349</v>
      </c>
      <c r="E2090" s="37" t="s">
        <v>3966</v>
      </c>
      <c r="F2090" s="38" t="s">
        <v>1266</v>
      </c>
      <c r="G2090" s="38" t="s">
        <v>1268</v>
      </c>
      <c r="H2090" s="35" t="s">
        <v>1359</v>
      </c>
      <c r="I2090" s="35"/>
      <c r="J2090" s="29" t="s">
        <v>484</v>
      </c>
      <c r="K2090" s="29" t="s">
        <v>1551</v>
      </c>
      <c r="L2090" s="29" t="s">
        <v>1384</v>
      </c>
      <c r="M2090" s="39">
        <v>35.792273704930807</v>
      </c>
      <c r="N2090" s="39">
        <v>11.661273100616016</v>
      </c>
      <c r="O2090" s="29">
        <v>44197</v>
      </c>
      <c r="P2090" s="29">
        <v>44316</v>
      </c>
      <c r="Q2090" s="40">
        <v>0.32580419999999999</v>
      </c>
      <c r="R2090" s="39">
        <v>11.661273100616016</v>
      </c>
      <c r="S2090" s="39">
        <v>0</v>
      </c>
      <c r="T2090" s="39">
        <v>0</v>
      </c>
      <c r="U2090" s="39">
        <v>0</v>
      </c>
      <c r="V2090" s="39">
        <v>0</v>
      </c>
      <c r="W2090" s="29" t="s">
        <v>1357</v>
      </c>
      <c r="X2090" s="29" t="s">
        <v>258</v>
      </c>
      <c r="Y2090" s="29" t="s">
        <v>1349</v>
      </c>
      <c r="Z2090" s="41" t="s">
        <v>1349</v>
      </c>
      <c r="AA2090" s="42" t="s">
        <v>1349</v>
      </c>
      <c r="AB2090" s="29" t="s">
        <v>258</v>
      </c>
      <c r="AC2090" s="29" t="s">
        <v>258</v>
      </c>
      <c r="AD2090" s="29" t="s">
        <v>265</v>
      </c>
      <c r="AE2090" s="29" t="s">
        <v>1353</v>
      </c>
      <c r="AF2090" s="29" t="s">
        <v>1368</v>
      </c>
      <c r="AG2090" s="183" t="s">
        <v>1369</v>
      </c>
      <c r="AH2090" s="29" t="s">
        <v>1356</v>
      </c>
      <c r="AI2090" s="29" t="s">
        <v>1357</v>
      </c>
      <c r="AJ2090" s="29" t="s">
        <v>258</v>
      </c>
      <c r="AK2090" s="29" t="s">
        <v>258</v>
      </c>
      <c r="AL2090" s="29" t="s">
        <v>13326</v>
      </c>
    </row>
    <row r="2091" spans="1:38" x14ac:dyDescent="0.2">
      <c r="A2091" s="35" t="s">
        <v>16</v>
      </c>
      <c r="B2091" s="36">
        <v>7073</v>
      </c>
      <c r="C2091" s="36"/>
      <c r="D2091" s="36" t="s">
        <v>1349</v>
      </c>
      <c r="E2091" s="37" t="s">
        <v>3967</v>
      </c>
      <c r="F2091" s="38" t="s">
        <v>1269</v>
      </c>
      <c r="G2091" s="38" t="s">
        <v>1271</v>
      </c>
      <c r="H2091" s="35" t="s">
        <v>1440</v>
      </c>
      <c r="I2091" s="35"/>
      <c r="J2091" s="29" t="s">
        <v>1371</v>
      </c>
      <c r="K2091" s="29" t="s">
        <v>1371</v>
      </c>
      <c r="L2091" s="29" t="s">
        <v>1384</v>
      </c>
      <c r="M2091" s="39">
        <v>80.879292932421649</v>
      </c>
      <c r="N2091" s="39">
        <v>404.11967145790555</v>
      </c>
      <c r="O2091" s="29">
        <v>44197</v>
      </c>
      <c r="P2091" s="29">
        <v>46022</v>
      </c>
      <c r="Q2091" s="40">
        <v>4.9965776999999996</v>
      </c>
      <c r="R2091" s="39">
        <v>80.779671457905536</v>
      </c>
      <c r="S2091" s="39">
        <v>80.779671457905536</v>
      </c>
      <c r="T2091" s="39">
        <v>80.779671457905536</v>
      </c>
      <c r="U2091" s="39">
        <v>81.000985626283352</v>
      </c>
      <c r="V2091" s="39">
        <v>80.779671457905536</v>
      </c>
      <c r="W2091" s="29" t="s">
        <v>265</v>
      </c>
      <c r="X2091" s="29" t="s">
        <v>11773</v>
      </c>
      <c r="Y2091" s="29">
        <v>45288</v>
      </c>
      <c r="Z2091" s="41" t="s">
        <v>11760</v>
      </c>
      <c r="AA2091" s="42" t="s">
        <v>1349</v>
      </c>
      <c r="AB2091" s="29" t="s">
        <v>258</v>
      </c>
      <c r="AC2091" s="29" t="s">
        <v>258</v>
      </c>
      <c r="AD2091" s="29" t="s">
        <v>265</v>
      </c>
      <c r="AE2091" s="29" t="s">
        <v>1353</v>
      </c>
      <c r="AF2091" s="29" t="s">
        <v>1368</v>
      </c>
      <c r="AG2091" s="183" t="s">
        <v>1369</v>
      </c>
      <c r="AH2091" s="29" t="s">
        <v>1356</v>
      </c>
      <c r="AI2091" s="29" t="s">
        <v>1357</v>
      </c>
      <c r="AJ2091" s="29" t="s">
        <v>258</v>
      </c>
      <c r="AK2091" s="29" t="s">
        <v>258</v>
      </c>
      <c r="AL2091" s="29" t="s">
        <v>13327</v>
      </c>
    </row>
    <row r="2092" spans="1:38" x14ac:dyDescent="0.2">
      <c r="A2092" s="35" t="s">
        <v>16</v>
      </c>
      <c r="B2092" s="36">
        <v>7075</v>
      </c>
      <c r="C2092" s="36"/>
      <c r="D2092" s="36" t="s">
        <v>1349</v>
      </c>
      <c r="E2092" s="37" t="s">
        <v>3968</v>
      </c>
      <c r="F2092" s="38" t="s">
        <v>1269</v>
      </c>
      <c r="G2092" s="38" t="s">
        <v>1445</v>
      </c>
      <c r="H2092" s="35" t="s">
        <v>330</v>
      </c>
      <c r="I2092" s="35"/>
      <c r="J2092" s="29" t="s">
        <v>1405</v>
      </c>
      <c r="K2092" s="29" t="s">
        <v>3612</v>
      </c>
      <c r="L2092" s="29" t="s">
        <v>1366</v>
      </c>
      <c r="M2092" s="39">
        <v>36.135030316934802</v>
      </c>
      <c r="N2092" s="39">
        <v>108.13302669404516</v>
      </c>
      <c r="O2092" s="29">
        <v>44197</v>
      </c>
      <c r="P2092" s="29">
        <v>45290</v>
      </c>
      <c r="Q2092" s="40">
        <v>2.9924708999999998</v>
      </c>
      <c r="R2092" s="39">
        <v>36.077289527720737</v>
      </c>
      <c r="S2092" s="39">
        <v>36.077289527720737</v>
      </c>
      <c r="T2092" s="39">
        <v>35.978447638603697</v>
      </c>
      <c r="U2092" s="39">
        <v>0</v>
      </c>
      <c r="V2092" s="39">
        <v>0</v>
      </c>
      <c r="W2092" s="29" t="s">
        <v>1357</v>
      </c>
      <c r="X2092" s="29" t="s">
        <v>258</v>
      </c>
      <c r="Y2092" s="29" t="s">
        <v>1349</v>
      </c>
      <c r="Z2092" s="41" t="s">
        <v>1349</v>
      </c>
      <c r="AA2092" s="42" t="s">
        <v>1349</v>
      </c>
      <c r="AB2092" s="29" t="s">
        <v>258</v>
      </c>
      <c r="AC2092" s="29" t="s">
        <v>258</v>
      </c>
      <c r="AD2092" s="29" t="s">
        <v>265</v>
      </c>
      <c r="AE2092" s="29" t="s">
        <v>1367</v>
      </c>
      <c r="AF2092" s="29" t="s">
        <v>1368</v>
      </c>
      <c r="AG2092" s="183" t="s">
        <v>1369</v>
      </c>
      <c r="AH2092" s="29" t="s">
        <v>1413</v>
      </c>
      <c r="AI2092" s="29" t="s">
        <v>1357</v>
      </c>
      <c r="AJ2092" s="29" t="s">
        <v>258</v>
      </c>
      <c r="AK2092" s="29" t="s">
        <v>258</v>
      </c>
      <c r="AL2092" s="29" t="s">
        <v>13326</v>
      </c>
    </row>
    <row r="2093" spans="1:38" x14ac:dyDescent="0.2">
      <c r="A2093" s="35" t="s">
        <v>16</v>
      </c>
      <c r="B2093" s="36">
        <v>7080</v>
      </c>
      <c r="C2093" s="36"/>
      <c r="D2093" s="36" t="s">
        <v>1349</v>
      </c>
      <c r="E2093" s="37" t="s">
        <v>3969</v>
      </c>
      <c r="F2093" s="38" t="s">
        <v>1269</v>
      </c>
      <c r="G2093" s="38" t="s">
        <v>1273</v>
      </c>
      <c r="H2093" s="35" t="s">
        <v>1393</v>
      </c>
      <c r="I2093" s="35"/>
      <c r="J2093" s="29" t="s">
        <v>1371</v>
      </c>
      <c r="K2093" s="29" t="s">
        <v>1371</v>
      </c>
      <c r="L2093" s="29" t="s">
        <v>1366</v>
      </c>
      <c r="M2093" s="39">
        <v>4.7433312921119608</v>
      </c>
      <c r="N2093" s="39">
        <v>8.3893004791238877</v>
      </c>
      <c r="O2093" s="29">
        <v>44197</v>
      </c>
      <c r="P2093" s="29">
        <v>44843</v>
      </c>
      <c r="Q2093" s="40">
        <v>1.7686516000000001</v>
      </c>
      <c r="R2093" s="39">
        <v>4.7327583846680357</v>
      </c>
      <c r="S2093" s="39">
        <v>3.656542094455852</v>
      </c>
      <c r="T2093" s="39">
        <v>0</v>
      </c>
      <c r="U2093" s="39">
        <v>0</v>
      </c>
      <c r="V2093" s="39">
        <v>0</v>
      </c>
      <c r="W2093" s="29" t="s">
        <v>1357</v>
      </c>
      <c r="X2093" s="29" t="s">
        <v>258</v>
      </c>
      <c r="Y2093" s="29" t="s">
        <v>1349</v>
      </c>
      <c r="Z2093" s="41" t="s">
        <v>1349</v>
      </c>
      <c r="AA2093" s="42" t="s">
        <v>1349</v>
      </c>
      <c r="AB2093" s="29" t="s">
        <v>258</v>
      </c>
      <c r="AC2093" s="29" t="s">
        <v>258</v>
      </c>
      <c r="AD2093" s="29" t="s">
        <v>265</v>
      </c>
      <c r="AE2093" s="29" t="s">
        <v>1367</v>
      </c>
      <c r="AF2093" s="29" t="s">
        <v>1368</v>
      </c>
      <c r="AG2093" s="183" t="s">
        <v>1369</v>
      </c>
      <c r="AH2093" s="29" t="s">
        <v>1413</v>
      </c>
      <c r="AI2093" s="29" t="s">
        <v>1357</v>
      </c>
      <c r="AJ2093" s="29" t="s">
        <v>258</v>
      </c>
      <c r="AK2093" s="29" t="s">
        <v>258</v>
      </c>
      <c r="AL2093" s="29" t="s">
        <v>13326</v>
      </c>
    </row>
    <row r="2094" spans="1:38" x14ac:dyDescent="0.2">
      <c r="A2094" s="35" t="s">
        <v>16</v>
      </c>
      <c r="B2094" s="36">
        <v>7082</v>
      </c>
      <c r="C2094" s="36"/>
      <c r="D2094" s="36" t="s">
        <v>1349</v>
      </c>
      <c r="E2094" s="37" t="s">
        <v>3970</v>
      </c>
      <c r="F2094" s="38" t="s">
        <v>1269</v>
      </c>
      <c r="G2094" s="38" t="s">
        <v>1271</v>
      </c>
      <c r="H2094" s="35" t="s">
        <v>1440</v>
      </c>
      <c r="I2094" s="35"/>
      <c r="J2094" s="29" t="s">
        <v>281</v>
      </c>
      <c r="K2094" s="29" t="s">
        <v>282</v>
      </c>
      <c r="L2094" s="29" t="s">
        <v>1384</v>
      </c>
      <c r="M2094" s="39">
        <v>27.711175815628749</v>
      </c>
      <c r="N2094" s="39">
        <v>138.46104312114991</v>
      </c>
      <c r="O2094" s="29">
        <v>44197</v>
      </c>
      <c r="P2094" s="29">
        <v>46022</v>
      </c>
      <c r="Q2094" s="40">
        <v>4.9965776999999996</v>
      </c>
      <c r="R2094" s="39">
        <v>27.6770431211499</v>
      </c>
      <c r="S2094" s="39">
        <v>27.6770431211499</v>
      </c>
      <c r="T2094" s="39">
        <v>27.6770431211499</v>
      </c>
      <c r="U2094" s="39">
        <v>27.752870636550309</v>
      </c>
      <c r="V2094" s="39">
        <v>27.6770431211499</v>
      </c>
      <c r="W2094" s="29" t="s">
        <v>265</v>
      </c>
      <c r="X2094" s="29" t="s">
        <v>11773</v>
      </c>
      <c r="Y2094" s="29">
        <v>45237</v>
      </c>
      <c r="Z2094" s="41" t="s">
        <v>11759</v>
      </c>
      <c r="AA2094" s="42" t="s">
        <v>1349</v>
      </c>
      <c r="AB2094" s="29" t="s">
        <v>258</v>
      </c>
      <c r="AC2094" s="29" t="s">
        <v>258</v>
      </c>
      <c r="AD2094" s="29" t="s">
        <v>265</v>
      </c>
      <c r="AE2094" s="29" t="s">
        <v>1353</v>
      </c>
      <c r="AF2094" s="29" t="s">
        <v>1368</v>
      </c>
      <c r="AG2094" s="183" t="s">
        <v>1369</v>
      </c>
      <c r="AH2094" s="29" t="s">
        <v>1356</v>
      </c>
      <c r="AI2094" s="29" t="s">
        <v>1357</v>
      </c>
      <c r="AJ2094" s="29" t="s">
        <v>258</v>
      </c>
      <c r="AK2094" s="29" t="s">
        <v>258</v>
      </c>
      <c r="AL2094" s="29" t="s">
        <v>13327</v>
      </c>
    </row>
    <row r="2095" spans="1:38" x14ac:dyDescent="0.2">
      <c r="A2095" s="35" t="s">
        <v>16</v>
      </c>
      <c r="B2095" s="36">
        <v>7083</v>
      </c>
      <c r="C2095" s="36"/>
      <c r="D2095" s="36" t="s">
        <v>1349</v>
      </c>
      <c r="E2095" s="37" t="s">
        <v>3971</v>
      </c>
      <c r="F2095" s="38" t="s">
        <v>1269</v>
      </c>
      <c r="G2095" s="38" t="s">
        <v>1271</v>
      </c>
      <c r="H2095" s="35" t="s">
        <v>1440</v>
      </c>
      <c r="I2095" s="35"/>
      <c r="J2095" s="29" t="s">
        <v>281</v>
      </c>
      <c r="K2095" s="29" t="s">
        <v>282</v>
      </c>
      <c r="L2095" s="29" t="s">
        <v>1384</v>
      </c>
      <c r="M2095" s="39">
        <v>11.692403256117762</v>
      </c>
      <c r="N2095" s="39">
        <v>58.422001368925393</v>
      </c>
      <c r="O2095" s="29">
        <v>44197</v>
      </c>
      <c r="P2095" s="29">
        <v>46022</v>
      </c>
      <c r="Q2095" s="40">
        <v>4.9965776999999996</v>
      </c>
      <c r="R2095" s="39">
        <v>11.678001368925393</v>
      </c>
      <c r="S2095" s="39">
        <v>11.678001368925393</v>
      </c>
      <c r="T2095" s="39">
        <v>11.678001368925393</v>
      </c>
      <c r="U2095" s="39">
        <v>11.70999589322382</v>
      </c>
      <c r="V2095" s="39">
        <v>11.678001368925393</v>
      </c>
      <c r="W2095" s="29" t="s">
        <v>1357</v>
      </c>
      <c r="X2095" s="29" t="s">
        <v>258</v>
      </c>
      <c r="Y2095" s="29" t="s">
        <v>1349</v>
      </c>
      <c r="Z2095" s="41" t="s">
        <v>1349</v>
      </c>
      <c r="AA2095" s="42" t="s">
        <v>1349</v>
      </c>
      <c r="AB2095" s="29" t="s">
        <v>258</v>
      </c>
      <c r="AC2095" s="29" t="s">
        <v>258</v>
      </c>
      <c r="AD2095" s="29" t="s">
        <v>265</v>
      </c>
      <c r="AE2095" s="29" t="s">
        <v>1353</v>
      </c>
      <c r="AF2095" s="29" t="s">
        <v>1368</v>
      </c>
      <c r="AG2095" s="183" t="s">
        <v>1369</v>
      </c>
      <c r="AH2095" s="29" t="s">
        <v>1356</v>
      </c>
      <c r="AI2095" s="29" t="s">
        <v>1357</v>
      </c>
      <c r="AJ2095" s="29" t="s">
        <v>258</v>
      </c>
      <c r="AK2095" s="29" t="s">
        <v>258</v>
      </c>
      <c r="AL2095" s="29" t="s">
        <v>13326</v>
      </c>
    </row>
    <row r="2096" spans="1:38" x14ac:dyDescent="0.2">
      <c r="A2096" s="35" t="s">
        <v>16</v>
      </c>
      <c r="B2096" s="36">
        <v>7088</v>
      </c>
      <c r="C2096" s="36"/>
      <c r="D2096" s="36" t="s">
        <v>1349</v>
      </c>
      <c r="E2096" s="37" t="s">
        <v>3972</v>
      </c>
      <c r="F2096" s="38" t="s">
        <v>1269</v>
      </c>
      <c r="G2096" s="38" t="s">
        <v>1273</v>
      </c>
      <c r="H2096" s="35" t="s">
        <v>1393</v>
      </c>
      <c r="I2096" s="35"/>
      <c r="J2096" s="29" t="s">
        <v>281</v>
      </c>
      <c r="K2096" s="29" t="s">
        <v>282</v>
      </c>
      <c r="L2096" s="29" t="s">
        <v>1366</v>
      </c>
      <c r="M2096" s="39">
        <v>3.1623319993309851</v>
      </c>
      <c r="N2096" s="39">
        <v>6.3116769336071181</v>
      </c>
      <c r="O2096" s="29">
        <v>44197</v>
      </c>
      <c r="P2096" s="29">
        <v>44926</v>
      </c>
      <c r="Q2096" s="40">
        <v>1.9958932</v>
      </c>
      <c r="R2096" s="39">
        <v>3.1558384668035591</v>
      </c>
      <c r="S2096" s="39">
        <v>3.1558384668035591</v>
      </c>
      <c r="T2096" s="39">
        <v>0</v>
      </c>
      <c r="U2096" s="39">
        <v>0</v>
      </c>
      <c r="V2096" s="39">
        <v>0</v>
      </c>
      <c r="W2096" s="29" t="s">
        <v>265</v>
      </c>
      <c r="X2096" s="29" t="s">
        <v>11773</v>
      </c>
      <c r="Y2096" s="29">
        <v>45260</v>
      </c>
      <c r="Z2096" s="41" t="s">
        <v>11759</v>
      </c>
      <c r="AA2096" s="42" t="s">
        <v>1349</v>
      </c>
      <c r="AB2096" s="29" t="s">
        <v>258</v>
      </c>
      <c r="AC2096" s="29" t="s">
        <v>258</v>
      </c>
      <c r="AD2096" s="29" t="s">
        <v>265</v>
      </c>
      <c r="AE2096" s="29" t="s">
        <v>1367</v>
      </c>
      <c r="AF2096" s="29" t="s">
        <v>1368</v>
      </c>
      <c r="AG2096" s="183" t="s">
        <v>1369</v>
      </c>
      <c r="AH2096" s="29" t="s">
        <v>1413</v>
      </c>
      <c r="AI2096" s="29" t="s">
        <v>1357</v>
      </c>
      <c r="AJ2096" s="29" t="s">
        <v>258</v>
      </c>
      <c r="AK2096" s="29" t="s">
        <v>258</v>
      </c>
      <c r="AL2096" s="29" t="s">
        <v>13327</v>
      </c>
    </row>
    <row r="2097" spans="1:38" x14ac:dyDescent="0.2">
      <c r="A2097" s="35" t="s">
        <v>16</v>
      </c>
      <c r="B2097" s="36">
        <v>7092</v>
      </c>
      <c r="C2097" s="36"/>
      <c r="D2097" s="36" t="s">
        <v>1349</v>
      </c>
      <c r="E2097" s="37" t="s">
        <v>3973</v>
      </c>
      <c r="F2097" s="38" t="s">
        <v>1269</v>
      </c>
      <c r="G2097" s="38" t="s">
        <v>1273</v>
      </c>
      <c r="H2097" s="35" t="s">
        <v>1393</v>
      </c>
      <c r="I2097" s="35"/>
      <c r="J2097" s="29" t="s">
        <v>1371</v>
      </c>
      <c r="K2097" s="29" t="s">
        <v>1371</v>
      </c>
      <c r="L2097" s="29" t="s">
        <v>1384</v>
      </c>
      <c r="M2097" s="39">
        <v>71.67906044761996</v>
      </c>
      <c r="N2097" s="39">
        <v>124.22407665982203</v>
      </c>
      <c r="O2097" s="29">
        <v>44197</v>
      </c>
      <c r="P2097" s="29">
        <v>44830</v>
      </c>
      <c r="Q2097" s="40">
        <v>1.7330595</v>
      </c>
      <c r="R2097" s="39">
        <v>71.51701574264203</v>
      </c>
      <c r="S2097" s="39">
        <v>52.707060917180016</v>
      </c>
      <c r="T2097" s="39">
        <v>0</v>
      </c>
      <c r="U2097" s="39">
        <v>0</v>
      </c>
      <c r="V2097" s="39">
        <v>0</v>
      </c>
      <c r="W2097" s="29" t="s">
        <v>1357</v>
      </c>
      <c r="X2097" s="29" t="s">
        <v>258</v>
      </c>
      <c r="Y2097" s="29" t="s">
        <v>1349</v>
      </c>
      <c r="Z2097" s="41" t="s">
        <v>1349</v>
      </c>
      <c r="AA2097" s="42" t="s">
        <v>1349</v>
      </c>
      <c r="AB2097" s="29" t="s">
        <v>258</v>
      </c>
      <c r="AC2097" s="29" t="s">
        <v>258</v>
      </c>
      <c r="AD2097" s="29" t="s">
        <v>265</v>
      </c>
      <c r="AE2097" s="29" t="s">
        <v>1353</v>
      </c>
      <c r="AF2097" s="29" t="s">
        <v>1368</v>
      </c>
      <c r="AG2097" s="183" t="s">
        <v>1369</v>
      </c>
      <c r="AH2097" s="29" t="s">
        <v>1413</v>
      </c>
      <c r="AI2097" s="29" t="s">
        <v>1357</v>
      </c>
      <c r="AJ2097" s="29" t="s">
        <v>258</v>
      </c>
      <c r="AK2097" s="29" t="s">
        <v>258</v>
      </c>
      <c r="AL2097" s="29" t="s">
        <v>13326</v>
      </c>
    </row>
    <row r="2098" spans="1:38" x14ac:dyDescent="0.2">
      <c r="A2098" s="35" t="s">
        <v>16</v>
      </c>
      <c r="B2098" s="36">
        <v>7093</v>
      </c>
      <c r="C2098" s="36"/>
      <c r="D2098" s="36" t="s">
        <v>1349</v>
      </c>
      <c r="E2098" s="37" t="s">
        <v>3974</v>
      </c>
      <c r="F2098" s="38" t="s">
        <v>1266</v>
      </c>
      <c r="G2098" s="38" t="s">
        <v>1278</v>
      </c>
      <c r="H2098" s="35" t="s">
        <v>1090</v>
      </c>
      <c r="I2098" s="35"/>
      <c r="J2098" s="29" t="s">
        <v>1371</v>
      </c>
      <c r="K2098" s="29" t="s">
        <v>1371</v>
      </c>
      <c r="L2098" s="29" t="s">
        <v>1384</v>
      </c>
      <c r="M2098" s="39">
        <v>36.476976339918302</v>
      </c>
      <c r="N2098" s="39">
        <v>182.2600465434634</v>
      </c>
      <c r="O2098" s="29">
        <v>44197</v>
      </c>
      <c r="P2098" s="29">
        <v>46022</v>
      </c>
      <c r="Q2098" s="40">
        <v>4.9965776999999996</v>
      </c>
      <c r="R2098" s="39">
        <v>36.432046543463379</v>
      </c>
      <c r="S2098" s="39">
        <v>36.432046543463379</v>
      </c>
      <c r="T2098" s="39">
        <v>36.432046543463379</v>
      </c>
      <c r="U2098" s="39">
        <v>36.531860369609859</v>
      </c>
      <c r="V2098" s="39">
        <v>36.432046543463379</v>
      </c>
      <c r="W2098" s="29" t="s">
        <v>265</v>
      </c>
      <c r="X2098" s="29" t="s">
        <v>11773</v>
      </c>
      <c r="Y2098" s="29">
        <v>45259</v>
      </c>
      <c r="Z2098" s="41" t="s">
        <v>11759</v>
      </c>
      <c r="AA2098" s="42" t="s">
        <v>1349</v>
      </c>
      <c r="AB2098" s="29" t="s">
        <v>258</v>
      </c>
      <c r="AC2098" s="29" t="s">
        <v>258</v>
      </c>
      <c r="AD2098" s="29" t="s">
        <v>265</v>
      </c>
      <c r="AE2098" s="29" t="s">
        <v>1353</v>
      </c>
      <c r="AF2098" s="29" t="s">
        <v>1368</v>
      </c>
      <c r="AG2098" s="183" t="s">
        <v>1369</v>
      </c>
      <c r="AH2098" s="29" t="s">
        <v>1356</v>
      </c>
      <c r="AI2098" s="29" t="s">
        <v>1357</v>
      </c>
      <c r="AJ2098" s="29" t="s">
        <v>265</v>
      </c>
      <c r="AK2098" s="29" t="s">
        <v>258</v>
      </c>
      <c r="AL2098" s="29" t="s">
        <v>12221</v>
      </c>
    </row>
    <row r="2099" spans="1:38" x14ac:dyDescent="0.2">
      <c r="A2099" s="35" t="s">
        <v>16</v>
      </c>
      <c r="B2099" s="36">
        <v>7094</v>
      </c>
      <c r="C2099" s="36"/>
      <c r="D2099" s="36" t="s">
        <v>1349</v>
      </c>
      <c r="E2099" s="37" t="s">
        <v>3975</v>
      </c>
      <c r="F2099" s="38" t="s">
        <v>1269</v>
      </c>
      <c r="G2099" s="38" t="s">
        <v>1273</v>
      </c>
      <c r="H2099" s="35" t="s">
        <v>1393</v>
      </c>
      <c r="I2099" s="35"/>
      <c r="J2099" s="29" t="s">
        <v>484</v>
      </c>
      <c r="K2099" s="29" t="s">
        <v>1365</v>
      </c>
      <c r="L2099" s="29" t="s">
        <v>1384</v>
      </c>
      <c r="M2099" s="39">
        <v>951.9163097598971</v>
      </c>
      <c r="N2099" s="39">
        <v>4756.3238056125938</v>
      </c>
      <c r="O2099" s="29">
        <v>44197</v>
      </c>
      <c r="P2099" s="29">
        <v>46022</v>
      </c>
      <c r="Q2099" s="40">
        <v>4.9965776999999996</v>
      </c>
      <c r="R2099" s="39">
        <v>950.74380561259409</v>
      </c>
      <c r="S2099" s="39">
        <v>950.74380561259409</v>
      </c>
      <c r="T2099" s="39">
        <v>950.74380561259409</v>
      </c>
      <c r="U2099" s="39">
        <v>953.34858316221766</v>
      </c>
      <c r="V2099" s="39">
        <v>950.74380561259409</v>
      </c>
      <c r="W2099" s="29" t="s">
        <v>1357</v>
      </c>
      <c r="X2099" s="29" t="s">
        <v>258</v>
      </c>
      <c r="Y2099" s="29" t="s">
        <v>1349</v>
      </c>
      <c r="Z2099" s="41" t="s">
        <v>1349</v>
      </c>
      <c r="AA2099" s="42" t="s">
        <v>1349</v>
      </c>
      <c r="AB2099" s="29" t="s">
        <v>258</v>
      </c>
      <c r="AC2099" s="29" t="s">
        <v>258</v>
      </c>
      <c r="AD2099" s="29" t="s">
        <v>265</v>
      </c>
      <c r="AE2099" s="29" t="s">
        <v>1353</v>
      </c>
      <c r="AF2099" s="29" t="s">
        <v>1368</v>
      </c>
      <c r="AG2099" s="183" t="s">
        <v>1369</v>
      </c>
      <c r="AH2099" s="29" t="s">
        <v>1356</v>
      </c>
      <c r="AI2099" s="29" t="s">
        <v>265</v>
      </c>
      <c r="AJ2099" s="29" t="s">
        <v>258</v>
      </c>
      <c r="AK2099" s="29" t="s">
        <v>258</v>
      </c>
      <c r="AL2099" s="29" t="s">
        <v>13326</v>
      </c>
    </row>
    <row r="2100" spans="1:38" x14ac:dyDescent="0.2">
      <c r="A2100" s="35" t="s">
        <v>16</v>
      </c>
      <c r="B2100" s="36">
        <v>7095</v>
      </c>
      <c r="C2100" s="36"/>
      <c r="D2100" s="36" t="s">
        <v>1349</v>
      </c>
      <c r="E2100" s="37" t="s">
        <v>3976</v>
      </c>
      <c r="F2100" s="38" t="s">
        <v>1269</v>
      </c>
      <c r="G2100" s="38" t="s">
        <v>1271</v>
      </c>
      <c r="H2100" s="35" t="s">
        <v>1440</v>
      </c>
      <c r="I2100" s="35"/>
      <c r="J2100" s="29" t="s">
        <v>1506</v>
      </c>
      <c r="K2100" s="29" t="s">
        <v>1642</v>
      </c>
      <c r="L2100" s="29" t="s">
        <v>2337</v>
      </c>
      <c r="M2100" s="39">
        <v>25.032671368969826</v>
      </c>
      <c r="N2100" s="39">
        <v>43.177503080082133</v>
      </c>
      <c r="O2100" s="29">
        <v>44197</v>
      </c>
      <c r="P2100" s="29">
        <v>44827</v>
      </c>
      <c r="Q2100" s="40">
        <v>1.7248460000000001</v>
      </c>
      <c r="R2100" s="39">
        <v>24.975893223819302</v>
      </c>
      <c r="S2100" s="39">
        <v>18.201609856262831</v>
      </c>
      <c r="T2100" s="39">
        <v>0</v>
      </c>
      <c r="U2100" s="39">
        <v>0</v>
      </c>
      <c r="V2100" s="39">
        <v>0</v>
      </c>
      <c r="W2100" s="29" t="s">
        <v>1357</v>
      </c>
      <c r="X2100" s="29" t="s">
        <v>258</v>
      </c>
      <c r="Y2100" s="29" t="s">
        <v>1349</v>
      </c>
      <c r="Z2100" s="41" t="s">
        <v>1349</v>
      </c>
      <c r="AA2100" s="42" t="s">
        <v>1349</v>
      </c>
      <c r="AB2100" s="29" t="s">
        <v>258</v>
      </c>
      <c r="AC2100" s="29" t="s">
        <v>258</v>
      </c>
      <c r="AD2100" s="29" t="s">
        <v>258</v>
      </c>
      <c r="AE2100" s="29" t="s">
        <v>1367</v>
      </c>
      <c r="AF2100" s="29" t="s">
        <v>1462</v>
      </c>
      <c r="AG2100" s="183" t="s">
        <v>1463</v>
      </c>
      <c r="AH2100" s="29" t="s">
        <v>1413</v>
      </c>
      <c r="AI2100" s="29" t="s">
        <v>1357</v>
      </c>
      <c r="AJ2100" s="29" t="s">
        <v>258</v>
      </c>
      <c r="AK2100" s="29" t="s">
        <v>258</v>
      </c>
      <c r="AL2100" s="29" t="s">
        <v>13326</v>
      </c>
    </row>
    <row r="2101" spans="1:38" x14ac:dyDescent="0.2">
      <c r="A2101" s="35" t="s">
        <v>16</v>
      </c>
      <c r="B2101" s="36">
        <v>7096</v>
      </c>
      <c r="C2101" s="36"/>
      <c r="D2101" s="36" t="s">
        <v>1349</v>
      </c>
      <c r="E2101" s="37" t="s">
        <v>3977</v>
      </c>
      <c r="F2101" s="38" t="s">
        <v>1269</v>
      </c>
      <c r="G2101" s="38" t="s">
        <v>1445</v>
      </c>
      <c r="H2101" s="35" t="s">
        <v>357</v>
      </c>
      <c r="I2101" s="35"/>
      <c r="J2101" s="29" t="s">
        <v>484</v>
      </c>
      <c r="K2101" s="29" t="s">
        <v>1365</v>
      </c>
      <c r="L2101" s="29" t="s">
        <v>1384</v>
      </c>
      <c r="M2101" s="39">
        <v>1024.635133673245</v>
      </c>
      <c r="N2101" s="39">
        <v>5119.6690595482551</v>
      </c>
      <c r="O2101" s="29">
        <v>44197</v>
      </c>
      <c r="P2101" s="29">
        <v>46022</v>
      </c>
      <c r="Q2101" s="40">
        <v>4.9965776999999996</v>
      </c>
      <c r="R2101" s="39">
        <v>1023.3730595482547</v>
      </c>
      <c r="S2101" s="39">
        <v>1023.3730595482547</v>
      </c>
      <c r="T2101" s="39">
        <v>1023.3730595482547</v>
      </c>
      <c r="U2101" s="39">
        <v>1026.1768213552361</v>
      </c>
      <c r="V2101" s="39">
        <v>1023.3730595482547</v>
      </c>
      <c r="W2101" s="29" t="s">
        <v>265</v>
      </c>
      <c r="X2101" s="29" t="s">
        <v>11773</v>
      </c>
      <c r="Y2101" s="29">
        <v>45280</v>
      </c>
      <c r="Z2101" s="41" t="s">
        <v>11760</v>
      </c>
      <c r="AA2101" s="42" t="s">
        <v>1349</v>
      </c>
      <c r="AB2101" s="29" t="s">
        <v>258</v>
      </c>
      <c r="AC2101" s="29" t="s">
        <v>258</v>
      </c>
      <c r="AD2101" s="29" t="s">
        <v>265</v>
      </c>
      <c r="AE2101" s="29" t="s">
        <v>1353</v>
      </c>
      <c r="AF2101" s="29" t="s">
        <v>1368</v>
      </c>
      <c r="AG2101" s="183" t="s">
        <v>1369</v>
      </c>
      <c r="AH2101" s="29" t="s">
        <v>1356</v>
      </c>
      <c r="AI2101" s="29" t="s">
        <v>1357</v>
      </c>
      <c r="AJ2101" s="29" t="s">
        <v>258</v>
      </c>
      <c r="AK2101" s="29" t="s">
        <v>258</v>
      </c>
      <c r="AL2101" s="29" t="s">
        <v>13327</v>
      </c>
    </row>
    <row r="2102" spans="1:38" x14ac:dyDescent="0.2">
      <c r="A2102" s="35" t="s">
        <v>16</v>
      </c>
      <c r="B2102" s="36">
        <v>7098</v>
      </c>
      <c r="C2102" s="36"/>
      <c r="D2102" s="36" t="s">
        <v>1349</v>
      </c>
      <c r="E2102" s="37" t="s">
        <v>3978</v>
      </c>
      <c r="F2102" s="38" t="s">
        <v>1269</v>
      </c>
      <c r="G2102" s="38" t="s">
        <v>1273</v>
      </c>
      <c r="H2102" s="35" t="s">
        <v>1393</v>
      </c>
      <c r="I2102" s="35"/>
      <c r="J2102" s="29" t="s">
        <v>1405</v>
      </c>
      <c r="K2102" s="29" t="s">
        <v>1434</v>
      </c>
      <c r="L2102" s="29" t="s">
        <v>1366</v>
      </c>
      <c r="M2102" s="39">
        <v>60.322840976970866</v>
      </c>
      <c r="N2102" s="39">
        <v>117.26000821355235</v>
      </c>
      <c r="O2102" s="29">
        <v>44197</v>
      </c>
      <c r="P2102" s="29">
        <v>44907</v>
      </c>
      <c r="Q2102" s="40">
        <v>1.9438740999999999</v>
      </c>
      <c r="R2102" s="39">
        <v>60.196769336071185</v>
      </c>
      <c r="S2102" s="39">
        <v>57.063238877481176</v>
      </c>
      <c r="T2102" s="39">
        <v>0</v>
      </c>
      <c r="U2102" s="39">
        <v>0</v>
      </c>
      <c r="V2102" s="39">
        <v>0</v>
      </c>
      <c r="W2102" s="29" t="s">
        <v>1357</v>
      </c>
      <c r="X2102" s="29" t="s">
        <v>258</v>
      </c>
      <c r="Y2102" s="29" t="s">
        <v>1349</v>
      </c>
      <c r="Z2102" s="41" t="s">
        <v>1349</v>
      </c>
      <c r="AA2102" s="42" t="s">
        <v>1349</v>
      </c>
      <c r="AB2102" s="29" t="s">
        <v>258</v>
      </c>
      <c r="AC2102" s="29" t="s">
        <v>258</v>
      </c>
      <c r="AD2102" s="29" t="s">
        <v>265</v>
      </c>
      <c r="AE2102" s="29" t="s">
        <v>1367</v>
      </c>
      <c r="AF2102" s="29" t="s">
        <v>1368</v>
      </c>
      <c r="AG2102" s="183" t="s">
        <v>1369</v>
      </c>
      <c r="AH2102" s="29" t="s">
        <v>1413</v>
      </c>
      <c r="AI2102" s="29" t="s">
        <v>1357</v>
      </c>
      <c r="AJ2102" s="29" t="s">
        <v>258</v>
      </c>
      <c r="AK2102" s="29" t="s">
        <v>258</v>
      </c>
      <c r="AL2102" s="29" t="s">
        <v>13326</v>
      </c>
    </row>
    <row r="2103" spans="1:38" x14ac:dyDescent="0.2">
      <c r="A2103" s="35" t="s">
        <v>16</v>
      </c>
      <c r="B2103" s="36">
        <v>7099</v>
      </c>
      <c r="C2103" s="36"/>
      <c r="D2103" s="36" t="s">
        <v>1349</v>
      </c>
      <c r="E2103" s="37" t="s">
        <v>3979</v>
      </c>
      <c r="F2103" s="38" t="s">
        <v>1269</v>
      </c>
      <c r="G2103" s="38" t="s">
        <v>1273</v>
      </c>
      <c r="H2103" s="35" t="s">
        <v>1393</v>
      </c>
      <c r="I2103" s="35"/>
      <c r="J2103" s="29" t="s">
        <v>1371</v>
      </c>
      <c r="K2103" s="29" t="s">
        <v>1371</v>
      </c>
      <c r="L2103" s="29" t="s">
        <v>1384</v>
      </c>
      <c r="M2103" s="39">
        <v>41.479888031591493</v>
      </c>
      <c r="N2103" s="39">
        <v>69.275104722792605</v>
      </c>
      <c r="O2103" s="29">
        <v>44197</v>
      </c>
      <c r="P2103" s="29">
        <v>44807</v>
      </c>
      <c r="Q2103" s="40">
        <v>1.6700889999999999</v>
      </c>
      <c r="R2103" s="39">
        <v>41.383655030800824</v>
      </c>
      <c r="S2103" s="39">
        <v>27.891449691991784</v>
      </c>
      <c r="T2103" s="39">
        <v>0</v>
      </c>
      <c r="U2103" s="39">
        <v>0</v>
      </c>
      <c r="V2103" s="39">
        <v>0</v>
      </c>
      <c r="W2103" s="29" t="s">
        <v>265</v>
      </c>
      <c r="X2103" s="29" t="s">
        <v>11773</v>
      </c>
      <c r="Y2103" s="29">
        <v>45259</v>
      </c>
      <c r="Z2103" s="41" t="s">
        <v>11759</v>
      </c>
      <c r="AA2103" s="42" t="s">
        <v>1349</v>
      </c>
      <c r="AB2103" s="29" t="s">
        <v>258</v>
      </c>
      <c r="AC2103" s="29" t="s">
        <v>258</v>
      </c>
      <c r="AD2103" s="29" t="s">
        <v>265</v>
      </c>
      <c r="AE2103" s="29" t="s">
        <v>1353</v>
      </c>
      <c r="AF2103" s="29" t="s">
        <v>1368</v>
      </c>
      <c r="AG2103" s="183" t="s">
        <v>1369</v>
      </c>
      <c r="AH2103" s="29" t="s">
        <v>1413</v>
      </c>
      <c r="AI2103" s="29" t="s">
        <v>1357</v>
      </c>
      <c r="AJ2103" s="29" t="s">
        <v>258</v>
      </c>
      <c r="AK2103" s="29" t="s">
        <v>258</v>
      </c>
      <c r="AL2103" s="29" t="s">
        <v>13327</v>
      </c>
    </row>
    <row r="2104" spans="1:38" x14ac:dyDescent="0.2">
      <c r="A2104" s="35" t="s">
        <v>16</v>
      </c>
      <c r="B2104" s="36">
        <v>7100</v>
      </c>
      <c r="C2104" s="36"/>
      <c r="D2104" s="36" t="s">
        <v>1349</v>
      </c>
      <c r="E2104" s="37" t="s">
        <v>3980</v>
      </c>
      <c r="F2104" s="38" t="s">
        <v>1266</v>
      </c>
      <c r="G2104" s="38" t="s">
        <v>1278</v>
      </c>
      <c r="H2104" s="35" t="s">
        <v>1090</v>
      </c>
      <c r="I2104" s="35"/>
      <c r="J2104" s="29" t="s">
        <v>1371</v>
      </c>
      <c r="K2104" s="29" t="s">
        <v>1371</v>
      </c>
      <c r="L2104" s="29" t="s">
        <v>1384</v>
      </c>
      <c r="M2104" s="39">
        <v>99.544514799859328</v>
      </c>
      <c r="N2104" s="39">
        <v>497.38190280629703</v>
      </c>
      <c r="O2104" s="29">
        <v>44197</v>
      </c>
      <c r="P2104" s="29">
        <v>46022</v>
      </c>
      <c r="Q2104" s="40">
        <v>4.9965776999999996</v>
      </c>
      <c r="R2104" s="39">
        <v>99.421902806297055</v>
      </c>
      <c r="S2104" s="39">
        <v>99.421902806297055</v>
      </c>
      <c r="T2104" s="39">
        <v>99.421902806297055</v>
      </c>
      <c r="U2104" s="39">
        <v>99.694291581108828</v>
      </c>
      <c r="V2104" s="39">
        <v>99.421902806297055</v>
      </c>
      <c r="W2104" s="29" t="s">
        <v>265</v>
      </c>
      <c r="X2104" s="29" t="s">
        <v>11773</v>
      </c>
      <c r="Y2104" s="29">
        <v>45259</v>
      </c>
      <c r="Z2104" s="41" t="s">
        <v>11759</v>
      </c>
      <c r="AA2104" s="42" t="s">
        <v>1349</v>
      </c>
      <c r="AB2104" s="29" t="s">
        <v>258</v>
      </c>
      <c r="AC2104" s="29" t="s">
        <v>258</v>
      </c>
      <c r="AD2104" s="29" t="s">
        <v>265</v>
      </c>
      <c r="AE2104" s="29" t="s">
        <v>1353</v>
      </c>
      <c r="AF2104" s="29" t="s">
        <v>1368</v>
      </c>
      <c r="AG2104" s="183" t="s">
        <v>1369</v>
      </c>
      <c r="AH2104" s="29" t="s">
        <v>1356</v>
      </c>
      <c r="AI2104" s="29" t="s">
        <v>1357</v>
      </c>
      <c r="AJ2104" s="29" t="s">
        <v>265</v>
      </c>
      <c r="AK2104" s="29" t="s">
        <v>258</v>
      </c>
      <c r="AL2104" s="29" t="s">
        <v>12221</v>
      </c>
    </row>
    <row r="2105" spans="1:38" x14ac:dyDescent="0.2">
      <c r="A2105" s="35" t="s">
        <v>16</v>
      </c>
      <c r="B2105" s="36">
        <v>7103</v>
      </c>
      <c r="C2105" s="36"/>
      <c r="D2105" s="36" t="s">
        <v>1349</v>
      </c>
      <c r="E2105" s="37" t="s">
        <v>3981</v>
      </c>
      <c r="F2105" s="38" t="s">
        <v>1269</v>
      </c>
      <c r="G2105" s="38" t="s">
        <v>1273</v>
      </c>
      <c r="H2105" s="35" t="s">
        <v>1393</v>
      </c>
      <c r="I2105" s="35"/>
      <c r="J2105" s="29" t="s">
        <v>281</v>
      </c>
      <c r="K2105" s="29" t="s">
        <v>282</v>
      </c>
      <c r="L2105" s="29" t="s">
        <v>1384</v>
      </c>
      <c r="M2105" s="39">
        <v>66.622577720295169</v>
      </c>
      <c r="N2105" s="39">
        <v>110.71842299794663</v>
      </c>
      <c r="O2105" s="29">
        <v>44197</v>
      </c>
      <c r="P2105" s="29">
        <v>44804</v>
      </c>
      <c r="Q2105" s="40">
        <v>1.6618754</v>
      </c>
      <c r="R2105" s="39">
        <v>66.467474332648877</v>
      </c>
      <c r="S2105" s="39">
        <v>44.250948665297742</v>
      </c>
      <c r="T2105" s="39">
        <v>0</v>
      </c>
      <c r="U2105" s="39">
        <v>0</v>
      </c>
      <c r="V2105" s="39">
        <v>0</v>
      </c>
      <c r="W2105" s="29" t="s">
        <v>265</v>
      </c>
      <c r="X2105" s="29" t="s">
        <v>11773</v>
      </c>
      <c r="Y2105" s="29">
        <v>45286</v>
      </c>
      <c r="Z2105" s="41" t="s">
        <v>11760</v>
      </c>
      <c r="AA2105" s="42" t="s">
        <v>1349</v>
      </c>
      <c r="AB2105" s="29" t="s">
        <v>258</v>
      </c>
      <c r="AC2105" s="29" t="s">
        <v>258</v>
      </c>
      <c r="AD2105" s="29" t="s">
        <v>265</v>
      </c>
      <c r="AE2105" s="29" t="s">
        <v>1353</v>
      </c>
      <c r="AF2105" s="29" t="s">
        <v>1368</v>
      </c>
      <c r="AG2105" s="183" t="s">
        <v>1369</v>
      </c>
      <c r="AH2105" s="29" t="s">
        <v>1413</v>
      </c>
      <c r="AI2105" s="29" t="s">
        <v>1357</v>
      </c>
      <c r="AJ2105" s="29" t="s">
        <v>258</v>
      </c>
      <c r="AK2105" s="29" t="s">
        <v>258</v>
      </c>
      <c r="AL2105" s="29" t="s">
        <v>13327</v>
      </c>
    </row>
    <row r="2106" spans="1:38" x14ac:dyDescent="0.2">
      <c r="A2106" s="35" t="s">
        <v>16</v>
      </c>
      <c r="B2106" s="36">
        <v>7104</v>
      </c>
      <c r="C2106" s="36"/>
      <c r="D2106" s="36" t="s">
        <v>1349</v>
      </c>
      <c r="E2106" s="37" t="s">
        <v>3982</v>
      </c>
      <c r="F2106" s="38" t="s">
        <v>1269</v>
      </c>
      <c r="G2106" s="38" t="s">
        <v>1445</v>
      </c>
      <c r="H2106" s="35" t="s">
        <v>357</v>
      </c>
      <c r="I2106" s="35"/>
      <c r="J2106" s="29" t="s">
        <v>484</v>
      </c>
      <c r="K2106" s="29" t="s">
        <v>1365</v>
      </c>
      <c r="L2106" s="29" t="s">
        <v>1366</v>
      </c>
      <c r="M2106" s="39">
        <v>42.781351835656196</v>
      </c>
      <c r="N2106" s="39">
        <v>10.424476386036959</v>
      </c>
      <c r="O2106" s="29">
        <v>44197</v>
      </c>
      <c r="P2106" s="29">
        <v>44286</v>
      </c>
      <c r="Q2106" s="40">
        <v>0.24366869999999999</v>
      </c>
      <c r="R2106" s="39">
        <v>10.424476386036959</v>
      </c>
      <c r="S2106" s="39">
        <v>0</v>
      </c>
      <c r="T2106" s="39">
        <v>0</v>
      </c>
      <c r="U2106" s="39">
        <v>0</v>
      </c>
      <c r="V2106" s="39">
        <v>0</v>
      </c>
      <c r="W2106" s="29" t="s">
        <v>1357</v>
      </c>
      <c r="X2106" s="29" t="s">
        <v>258</v>
      </c>
      <c r="Y2106" s="29" t="s">
        <v>1349</v>
      </c>
      <c r="Z2106" s="41" t="s">
        <v>1349</v>
      </c>
      <c r="AA2106" s="42" t="s">
        <v>1349</v>
      </c>
      <c r="AB2106" s="29" t="s">
        <v>258</v>
      </c>
      <c r="AC2106" s="29" t="s">
        <v>258</v>
      </c>
      <c r="AD2106" s="29" t="s">
        <v>265</v>
      </c>
      <c r="AE2106" s="29" t="s">
        <v>1367</v>
      </c>
      <c r="AF2106" s="29" t="s">
        <v>1368</v>
      </c>
      <c r="AG2106" s="183" t="s">
        <v>1369</v>
      </c>
      <c r="AH2106" s="29" t="s">
        <v>1356</v>
      </c>
      <c r="AI2106" s="29" t="s">
        <v>1357</v>
      </c>
      <c r="AJ2106" s="29" t="s">
        <v>258</v>
      </c>
      <c r="AK2106" s="29" t="s">
        <v>258</v>
      </c>
      <c r="AL2106" s="29" t="s">
        <v>13326</v>
      </c>
    </row>
    <row r="2107" spans="1:38" x14ac:dyDescent="0.2">
      <c r="A2107" s="35" t="s">
        <v>16</v>
      </c>
      <c r="B2107" s="36">
        <v>7106</v>
      </c>
      <c r="C2107" s="36"/>
      <c r="D2107" s="36" t="s">
        <v>1349</v>
      </c>
      <c r="E2107" s="37" t="s">
        <v>3983</v>
      </c>
      <c r="F2107" s="38" t="s">
        <v>1269</v>
      </c>
      <c r="G2107" s="38" t="s">
        <v>1271</v>
      </c>
      <c r="H2107" s="35" t="s">
        <v>1440</v>
      </c>
      <c r="I2107" s="35"/>
      <c r="J2107" s="29" t="s">
        <v>1506</v>
      </c>
      <c r="K2107" s="29" t="s">
        <v>2259</v>
      </c>
      <c r="L2107" s="29" t="s">
        <v>2220</v>
      </c>
      <c r="M2107" s="39">
        <v>406.81851848553657</v>
      </c>
      <c r="N2107" s="39">
        <v>1218.5064065708418</v>
      </c>
      <c r="O2107" s="29">
        <v>44197</v>
      </c>
      <c r="P2107" s="29">
        <v>45291</v>
      </c>
      <c r="Q2107" s="40">
        <v>2.9952087999999999</v>
      </c>
      <c r="R2107" s="39">
        <v>406.16880219028064</v>
      </c>
      <c r="S2107" s="39">
        <v>406.16880219028064</v>
      </c>
      <c r="T2107" s="39">
        <v>406.16880219028064</v>
      </c>
      <c r="U2107" s="39">
        <v>0</v>
      </c>
      <c r="V2107" s="39">
        <v>0</v>
      </c>
      <c r="W2107" s="29" t="s">
        <v>1357</v>
      </c>
      <c r="X2107" s="29" t="s">
        <v>258</v>
      </c>
      <c r="Y2107" s="29" t="s">
        <v>1349</v>
      </c>
      <c r="Z2107" s="41" t="s">
        <v>1349</v>
      </c>
      <c r="AA2107" s="42" t="s">
        <v>1349</v>
      </c>
      <c r="AB2107" s="29" t="s">
        <v>258</v>
      </c>
      <c r="AC2107" s="29" t="s">
        <v>258</v>
      </c>
      <c r="AD2107" s="29" t="s">
        <v>258</v>
      </c>
      <c r="AE2107" s="29" t="s">
        <v>1353</v>
      </c>
      <c r="AF2107" s="29" t="s">
        <v>2221</v>
      </c>
      <c r="AG2107" s="183" t="s">
        <v>2222</v>
      </c>
      <c r="AH2107" s="29" t="s">
        <v>1413</v>
      </c>
      <c r="AI2107" s="29" t="s">
        <v>1357</v>
      </c>
      <c r="AJ2107" s="29" t="s">
        <v>258</v>
      </c>
      <c r="AK2107" s="29" t="s">
        <v>258</v>
      </c>
      <c r="AL2107" s="29" t="s">
        <v>13326</v>
      </c>
    </row>
    <row r="2108" spans="1:38" x14ac:dyDescent="0.2">
      <c r="A2108" s="35" t="s">
        <v>16</v>
      </c>
      <c r="B2108" s="36">
        <v>7107</v>
      </c>
      <c r="C2108" s="36"/>
      <c r="D2108" s="36" t="s">
        <v>1349</v>
      </c>
      <c r="E2108" s="37" t="s">
        <v>3984</v>
      </c>
      <c r="F2108" s="38" t="s">
        <v>1269</v>
      </c>
      <c r="G2108" s="38" t="s">
        <v>1271</v>
      </c>
      <c r="H2108" s="35" t="s">
        <v>1440</v>
      </c>
      <c r="I2108" s="35"/>
      <c r="J2108" s="29" t="s">
        <v>1371</v>
      </c>
      <c r="K2108" s="29" t="s">
        <v>1371</v>
      </c>
      <c r="L2108" s="29" t="s">
        <v>1384</v>
      </c>
      <c r="M2108" s="39">
        <v>60.459109973829541</v>
      </c>
      <c r="N2108" s="39">
        <v>302.08864065708423</v>
      </c>
      <c r="O2108" s="29">
        <v>44197</v>
      </c>
      <c r="P2108" s="29">
        <v>46022</v>
      </c>
      <c r="Q2108" s="40">
        <v>4.9965776999999996</v>
      </c>
      <c r="R2108" s="39">
        <v>60.384640657084191</v>
      </c>
      <c r="S2108" s="39">
        <v>60.384640657084191</v>
      </c>
      <c r="T2108" s="39">
        <v>60.384640657084191</v>
      </c>
      <c r="U2108" s="39">
        <v>60.550078028747436</v>
      </c>
      <c r="V2108" s="39">
        <v>60.384640657084191</v>
      </c>
      <c r="W2108" s="29" t="s">
        <v>1357</v>
      </c>
      <c r="X2108" s="29" t="s">
        <v>258</v>
      </c>
      <c r="Y2108" s="29" t="s">
        <v>1349</v>
      </c>
      <c r="Z2108" s="41" t="s">
        <v>1349</v>
      </c>
      <c r="AA2108" s="42" t="s">
        <v>1349</v>
      </c>
      <c r="AB2108" s="29" t="s">
        <v>258</v>
      </c>
      <c r="AC2108" s="29" t="s">
        <v>258</v>
      </c>
      <c r="AD2108" s="29" t="s">
        <v>265</v>
      </c>
      <c r="AE2108" s="29" t="s">
        <v>1353</v>
      </c>
      <c r="AF2108" s="29" t="s">
        <v>1368</v>
      </c>
      <c r="AG2108" s="183" t="s">
        <v>1369</v>
      </c>
      <c r="AH2108" s="29" t="s">
        <v>1356</v>
      </c>
      <c r="AI2108" s="29" t="s">
        <v>1357</v>
      </c>
      <c r="AJ2108" s="29" t="s">
        <v>258</v>
      </c>
      <c r="AK2108" s="29" t="s">
        <v>258</v>
      </c>
      <c r="AL2108" s="29" t="s">
        <v>13326</v>
      </c>
    </row>
    <row r="2109" spans="1:38" x14ac:dyDescent="0.2">
      <c r="A2109" s="35" t="s">
        <v>16</v>
      </c>
      <c r="B2109" s="36">
        <v>7109</v>
      </c>
      <c r="C2109" s="36"/>
      <c r="D2109" s="36" t="s">
        <v>1349</v>
      </c>
      <c r="E2109" s="37" t="s">
        <v>3985</v>
      </c>
      <c r="F2109" s="38" t="s">
        <v>1266</v>
      </c>
      <c r="G2109" s="38" t="s">
        <v>1268</v>
      </c>
      <c r="H2109" s="35" t="s">
        <v>1359</v>
      </c>
      <c r="I2109" s="35"/>
      <c r="J2109" s="29" t="s">
        <v>1371</v>
      </c>
      <c r="K2109" s="29" t="s">
        <v>1371</v>
      </c>
      <c r="L2109" s="29" t="s">
        <v>1384</v>
      </c>
      <c r="M2109" s="39">
        <v>55.053416294876158</v>
      </c>
      <c r="N2109" s="39">
        <v>109.88073921971252</v>
      </c>
      <c r="O2109" s="29">
        <v>44197</v>
      </c>
      <c r="P2109" s="29">
        <v>44926</v>
      </c>
      <c r="Q2109" s="40">
        <v>1.9958932</v>
      </c>
      <c r="R2109" s="39">
        <v>54.940369609856262</v>
      </c>
      <c r="S2109" s="39">
        <v>54.940369609856262</v>
      </c>
      <c r="T2109" s="39">
        <v>0</v>
      </c>
      <c r="U2109" s="39">
        <v>0</v>
      </c>
      <c r="V2109" s="39">
        <v>0</v>
      </c>
      <c r="W2109" s="29" t="s">
        <v>1357</v>
      </c>
      <c r="X2109" s="29" t="s">
        <v>258</v>
      </c>
      <c r="Y2109" s="29" t="s">
        <v>1349</v>
      </c>
      <c r="Z2109" s="41" t="s">
        <v>1349</v>
      </c>
      <c r="AA2109" s="42" t="s">
        <v>1349</v>
      </c>
      <c r="AB2109" s="29" t="s">
        <v>258</v>
      </c>
      <c r="AC2109" s="29" t="s">
        <v>258</v>
      </c>
      <c r="AD2109" s="29" t="s">
        <v>265</v>
      </c>
      <c r="AE2109" s="29" t="s">
        <v>1353</v>
      </c>
      <c r="AF2109" s="29" t="s">
        <v>1368</v>
      </c>
      <c r="AG2109" s="183" t="s">
        <v>1369</v>
      </c>
      <c r="AH2109" s="29" t="s">
        <v>1413</v>
      </c>
      <c r="AI2109" s="29" t="s">
        <v>1357</v>
      </c>
      <c r="AJ2109" s="29" t="s">
        <v>258</v>
      </c>
      <c r="AK2109" s="29" t="s">
        <v>258</v>
      </c>
      <c r="AL2109" s="29" t="s">
        <v>13326</v>
      </c>
    </row>
    <row r="2110" spans="1:38" x14ac:dyDescent="0.2">
      <c r="A2110" s="35" t="s">
        <v>16</v>
      </c>
      <c r="B2110" s="36">
        <v>7110</v>
      </c>
      <c r="C2110" s="36"/>
      <c r="D2110" s="36" t="s">
        <v>1349</v>
      </c>
      <c r="E2110" s="37" t="s">
        <v>3986</v>
      </c>
      <c r="F2110" s="38" t="s">
        <v>1266</v>
      </c>
      <c r="G2110" s="38" t="s">
        <v>1268</v>
      </c>
      <c r="H2110" s="35" t="s">
        <v>1359</v>
      </c>
      <c r="I2110" s="35"/>
      <c r="J2110" s="29" t="s">
        <v>322</v>
      </c>
      <c r="K2110" s="29" t="s">
        <v>336</v>
      </c>
      <c r="L2110" s="29" t="s">
        <v>1402</v>
      </c>
      <c r="M2110" s="39">
        <v>141.95574098677699</v>
      </c>
      <c r="N2110" s="39">
        <v>709.29288980150579</v>
      </c>
      <c r="O2110" s="29">
        <v>44197</v>
      </c>
      <c r="P2110" s="29">
        <v>46022</v>
      </c>
      <c r="Q2110" s="40">
        <v>4.9965776999999996</v>
      </c>
      <c r="R2110" s="39">
        <v>141.78088980150579</v>
      </c>
      <c r="S2110" s="39">
        <v>141.78088980150579</v>
      </c>
      <c r="T2110" s="39">
        <v>141.78088980150579</v>
      </c>
      <c r="U2110" s="39">
        <v>142.16933059548253</v>
      </c>
      <c r="V2110" s="39">
        <v>141.78088980150579</v>
      </c>
      <c r="W2110" s="29" t="s">
        <v>265</v>
      </c>
      <c r="X2110" s="29" t="s">
        <v>11773</v>
      </c>
      <c r="Y2110" s="29">
        <v>45258</v>
      </c>
      <c r="Z2110" s="41" t="s">
        <v>11759</v>
      </c>
      <c r="AA2110" s="42" t="s">
        <v>1349</v>
      </c>
      <c r="AB2110" s="29" t="s">
        <v>258</v>
      </c>
      <c r="AC2110" s="29" t="s">
        <v>258</v>
      </c>
      <c r="AD2110" s="29" t="s">
        <v>265</v>
      </c>
      <c r="AE2110" s="29" t="s">
        <v>1353</v>
      </c>
      <c r="AF2110" s="29" t="s">
        <v>1361</v>
      </c>
      <c r="AG2110" s="183" t="s">
        <v>1362</v>
      </c>
      <c r="AH2110" s="29" t="s">
        <v>1356</v>
      </c>
      <c r="AI2110" s="29" t="s">
        <v>1357</v>
      </c>
      <c r="AJ2110" s="29" t="s">
        <v>258</v>
      </c>
      <c r="AK2110" s="29" t="s">
        <v>258</v>
      </c>
      <c r="AL2110" s="29" t="s">
        <v>13327</v>
      </c>
    </row>
    <row r="2111" spans="1:38" x14ac:dyDescent="0.2">
      <c r="A2111" s="35" t="s">
        <v>16</v>
      </c>
      <c r="B2111" s="36">
        <v>7113</v>
      </c>
      <c r="C2111" s="36"/>
      <c r="D2111" s="36" t="s">
        <v>1349</v>
      </c>
      <c r="E2111" s="37" t="s">
        <v>3987</v>
      </c>
      <c r="F2111" s="38" t="s">
        <v>1269</v>
      </c>
      <c r="G2111" s="38" t="s">
        <v>1271</v>
      </c>
      <c r="H2111" s="35" t="s">
        <v>1440</v>
      </c>
      <c r="I2111" s="35"/>
      <c r="J2111" s="29" t="s">
        <v>274</v>
      </c>
      <c r="K2111" s="29" t="s">
        <v>303</v>
      </c>
      <c r="L2111" s="29" t="s">
        <v>2659</v>
      </c>
      <c r="M2111" s="39">
        <v>41.63548014604541</v>
      </c>
      <c r="N2111" s="39">
        <v>70.218907597535932</v>
      </c>
      <c r="O2111" s="29">
        <v>44197</v>
      </c>
      <c r="P2111" s="29">
        <v>44813</v>
      </c>
      <c r="Q2111" s="40">
        <v>1.6865161</v>
      </c>
      <c r="R2111" s="39">
        <v>41.539548254620122</v>
      </c>
      <c r="S2111" s="39">
        <v>28.679359342915809</v>
      </c>
      <c r="T2111" s="39">
        <v>0</v>
      </c>
      <c r="U2111" s="39">
        <v>0</v>
      </c>
      <c r="V2111" s="39">
        <v>0</v>
      </c>
      <c r="W2111" s="29" t="s">
        <v>1357</v>
      </c>
      <c r="X2111" s="29" t="s">
        <v>258</v>
      </c>
      <c r="Y2111" s="29" t="s">
        <v>1349</v>
      </c>
      <c r="Z2111" s="41" t="s">
        <v>1349</v>
      </c>
      <c r="AA2111" s="42" t="s">
        <v>1349</v>
      </c>
      <c r="AB2111" s="29" t="s">
        <v>258</v>
      </c>
      <c r="AC2111" s="29" t="s">
        <v>258</v>
      </c>
      <c r="AD2111" s="29" t="s">
        <v>265</v>
      </c>
      <c r="AE2111" s="29" t="s">
        <v>1367</v>
      </c>
      <c r="AF2111" s="29" t="s">
        <v>1966</v>
      </c>
      <c r="AG2111" s="183" t="s">
        <v>1967</v>
      </c>
      <c r="AH2111" s="29" t="s">
        <v>1413</v>
      </c>
      <c r="AI2111" s="29" t="s">
        <v>1357</v>
      </c>
      <c r="AJ2111" s="29" t="s">
        <v>258</v>
      </c>
      <c r="AK2111" s="29" t="s">
        <v>258</v>
      </c>
      <c r="AL2111" s="29" t="s">
        <v>13326</v>
      </c>
    </row>
    <row r="2112" spans="1:38" x14ac:dyDescent="0.2">
      <c r="A2112" s="35" t="s">
        <v>16</v>
      </c>
      <c r="B2112" s="36">
        <v>7120</v>
      </c>
      <c r="C2112" s="36"/>
      <c r="D2112" s="36" t="s">
        <v>1349</v>
      </c>
      <c r="E2112" s="37" t="s">
        <v>3988</v>
      </c>
      <c r="F2112" s="38" t="s">
        <v>1269</v>
      </c>
      <c r="G2112" s="38" t="s">
        <v>1445</v>
      </c>
      <c r="H2112" s="35" t="s">
        <v>12095</v>
      </c>
      <c r="I2112" s="35"/>
      <c r="J2112" s="29" t="s">
        <v>484</v>
      </c>
      <c r="K2112" s="29" t="s">
        <v>1365</v>
      </c>
      <c r="L2112" s="29" t="s">
        <v>1384</v>
      </c>
      <c r="M2112" s="39">
        <v>74.896598973388762</v>
      </c>
      <c r="N2112" s="39">
        <v>149.4856125941136</v>
      </c>
      <c r="O2112" s="29">
        <v>44197</v>
      </c>
      <c r="P2112" s="29">
        <v>44926</v>
      </c>
      <c r="Q2112" s="40">
        <v>1.9958932</v>
      </c>
      <c r="R2112" s="39">
        <v>74.742806297056802</v>
      </c>
      <c r="S2112" s="39">
        <v>74.742806297056802</v>
      </c>
      <c r="T2112" s="39">
        <v>0</v>
      </c>
      <c r="U2112" s="39">
        <v>0</v>
      </c>
      <c r="V2112" s="39">
        <v>0</v>
      </c>
      <c r="W2112" s="29" t="s">
        <v>1357</v>
      </c>
      <c r="X2112" s="29" t="s">
        <v>258</v>
      </c>
      <c r="Y2112" s="29" t="s">
        <v>1349</v>
      </c>
      <c r="Z2112" s="41" t="s">
        <v>1349</v>
      </c>
      <c r="AA2112" s="42" t="s">
        <v>1349</v>
      </c>
      <c r="AB2112" s="29" t="s">
        <v>258</v>
      </c>
      <c r="AC2112" s="29" t="s">
        <v>258</v>
      </c>
      <c r="AD2112" s="29" t="s">
        <v>265</v>
      </c>
      <c r="AE2112" s="29" t="s">
        <v>1353</v>
      </c>
      <c r="AF2112" s="29" t="s">
        <v>1368</v>
      </c>
      <c r="AG2112" s="183" t="s">
        <v>1369</v>
      </c>
      <c r="AH2112" s="29" t="s">
        <v>1413</v>
      </c>
      <c r="AI2112" s="29" t="s">
        <v>1357</v>
      </c>
      <c r="AJ2112" s="29" t="s">
        <v>258</v>
      </c>
      <c r="AK2112" s="29" t="s">
        <v>258</v>
      </c>
      <c r="AL2112" s="29" t="s">
        <v>13326</v>
      </c>
    </row>
    <row r="2113" spans="1:38" x14ac:dyDescent="0.2">
      <c r="A2113" s="35" t="s">
        <v>16</v>
      </c>
      <c r="B2113" s="36">
        <v>7121</v>
      </c>
      <c r="C2113" s="36"/>
      <c r="D2113" s="36" t="s">
        <v>1349</v>
      </c>
      <c r="E2113" s="37" t="s">
        <v>3989</v>
      </c>
      <c r="F2113" s="38" t="s">
        <v>1269</v>
      </c>
      <c r="G2113" s="38" t="s">
        <v>1271</v>
      </c>
      <c r="H2113" s="35" t="s">
        <v>1440</v>
      </c>
      <c r="I2113" s="35"/>
      <c r="J2113" s="29" t="s">
        <v>1371</v>
      </c>
      <c r="K2113" s="29" t="s">
        <v>1371</v>
      </c>
      <c r="L2113" s="29" t="s">
        <v>1384</v>
      </c>
      <c r="M2113" s="39">
        <v>69.540083100008275</v>
      </c>
      <c r="N2113" s="39">
        <v>347.46242847364817</v>
      </c>
      <c r="O2113" s="29">
        <v>44197</v>
      </c>
      <c r="P2113" s="29">
        <v>46022</v>
      </c>
      <c r="Q2113" s="40">
        <v>4.9965776999999996</v>
      </c>
      <c r="R2113" s="39">
        <v>69.454428473648179</v>
      </c>
      <c r="S2113" s="39">
        <v>69.454428473648179</v>
      </c>
      <c r="T2113" s="39">
        <v>69.454428473648179</v>
      </c>
      <c r="U2113" s="39">
        <v>69.644714579055432</v>
      </c>
      <c r="V2113" s="39">
        <v>69.454428473648179</v>
      </c>
      <c r="W2113" s="29" t="s">
        <v>265</v>
      </c>
      <c r="X2113" s="29" t="s">
        <v>11773</v>
      </c>
      <c r="Y2113" s="29">
        <v>45265</v>
      </c>
      <c r="Z2113" s="41" t="s">
        <v>11760</v>
      </c>
      <c r="AA2113" s="42" t="s">
        <v>1349</v>
      </c>
      <c r="AB2113" s="29" t="s">
        <v>258</v>
      </c>
      <c r="AC2113" s="29" t="s">
        <v>258</v>
      </c>
      <c r="AD2113" s="29" t="s">
        <v>265</v>
      </c>
      <c r="AE2113" s="29" t="s">
        <v>1353</v>
      </c>
      <c r="AF2113" s="29" t="s">
        <v>1368</v>
      </c>
      <c r="AG2113" s="183" t="s">
        <v>1369</v>
      </c>
      <c r="AH2113" s="29" t="s">
        <v>1356</v>
      </c>
      <c r="AI2113" s="29" t="s">
        <v>1357</v>
      </c>
      <c r="AJ2113" s="29" t="s">
        <v>258</v>
      </c>
      <c r="AK2113" s="29" t="s">
        <v>258</v>
      </c>
      <c r="AL2113" s="29" t="s">
        <v>13327</v>
      </c>
    </row>
    <row r="2114" spans="1:38" x14ac:dyDescent="0.2">
      <c r="A2114" s="35" t="s">
        <v>16</v>
      </c>
      <c r="B2114" s="36">
        <v>7128</v>
      </c>
      <c r="C2114" s="36"/>
      <c r="D2114" s="36" t="s">
        <v>1349</v>
      </c>
      <c r="E2114" s="37" t="s">
        <v>3990</v>
      </c>
      <c r="F2114" s="38" t="s">
        <v>1269</v>
      </c>
      <c r="G2114" s="38" t="s">
        <v>1273</v>
      </c>
      <c r="H2114" s="35" t="s">
        <v>1393</v>
      </c>
      <c r="I2114" s="35"/>
      <c r="J2114" s="29" t="s">
        <v>281</v>
      </c>
      <c r="K2114" s="29" t="s">
        <v>282</v>
      </c>
      <c r="L2114" s="29" t="s">
        <v>1384</v>
      </c>
      <c r="M2114" s="39">
        <v>34.436859085149848</v>
      </c>
      <c r="N2114" s="39">
        <v>172.06644216290212</v>
      </c>
      <c r="O2114" s="29">
        <v>44197</v>
      </c>
      <c r="P2114" s="29">
        <v>46022</v>
      </c>
      <c r="Q2114" s="40">
        <v>4.9965776999999996</v>
      </c>
      <c r="R2114" s="39">
        <v>34.394442162902124</v>
      </c>
      <c r="S2114" s="39">
        <v>34.394442162902124</v>
      </c>
      <c r="T2114" s="39">
        <v>34.394442162902124</v>
      </c>
      <c r="U2114" s="39">
        <v>34.488673511293634</v>
      </c>
      <c r="V2114" s="39">
        <v>34.394442162902124</v>
      </c>
      <c r="W2114" s="29" t="s">
        <v>1357</v>
      </c>
      <c r="X2114" s="29" t="s">
        <v>258</v>
      </c>
      <c r="Y2114" s="29" t="s">
        <v>1349</v>
      </c>
      <c r="Z2114" s="41" t="s">
        <v>1349</v>
      </c>
      <c r="AA2114" s="42" t="s">
        <v>1349</v>
      </c>
      <c r="AB2114" s="29" t="s">
        <v>258</v>
      </c>
      <c r="AC2114" s="29" t="s">
        <v>258</v>
      </c>
      <c r="AD2114" s="29" t="s">
        <v>265</v>
      </c>
      <c r="AE2114" s="29" t="s">
        <v>1353</v>
      </c>
      <c r="AF2114" s="29" t="s">
        <v>1368</v>
      </c>
      <c r="AG2114" s="183" t="s">
        <v>1369</v>
      </c>
      <c r="AH2114" s="29" t="s">
        <v>1356</v>
      </c>
      <c r="AI2114" s="29" t="s">
        <v>265</v>
      </c>
      <c r="AJ2114" s="29" t="s">
        <v>258</v>
      </c>
      <c r="AK2114" s="29" t="s">
        <v>258</v>
      </c>
      <c r="AL2114" s="29" t="s">
        <v>13326</v>
      </c>
    </row>
    <row r="2115" spans="1:38" x14ac:dyDescent="0.2">
      <c r="A2115" s="35" t="s">
        <v>16</v>
      </c>
      <c r="B2115" s="36">
        <v>7132</v>
      </c>
      <c r="C2115" s="36"/>
      <c r="D2115" s="36" t="s">
        <v>1349</v>
      </c>
      <c r="E2115" s="37" t="s">
        <v>3991</v>
      </c>
      <c r="F2115" s="38" t="s">
        <v>1269</v>
      </c>
      <c r="G2115" s="38" t="s">
        <v>1271</v>
      </c>
      <c r="H2115" s="35" t="s">
        <v>1440</v>
      </c>
      <c r="I2115" s="35"/>
      <c r="J2115" s="29" t="s">
        <v>1371</v>
      </c>
      <c r="K2115" s="29" t="s">
        <v>1371</v>
      </c>
      <c r="L2115" s="29" t="s">
        <v>1384</v>
      </c>
      <c r="M2115" s="39">
        <v>84.170095115321814</v>
      </c>
      <c r="N2115" s="39">
        <v>420.56242026009585</v>
      </c>
      <c r="O2115" s="29">
        <v>44197</v>
      </c>
      <c r="P2115" s="29">
        <v>46022</v>
      </c>
      <c r="Q2115" s="40">
        <v>4.9965776999999996</v>
      </c>
      <c r="R2115" s="39">
        <v>84.066420260095825</v>
      </c>
      <c r="S2115" s="39">
        <v>84.066420260095825</v>
      </c>
      <c r="T2115" s="39">
        <v>84.066420260095825</v>
      </c>
      <c r="U2115" s="39">
        <v>84.296739219712521</v>
      </c>
      <c r="V2115" s="39">
        <v>84.066420260095825</v>
      </c>
      <c r="W2115" s="29" t="s">
        <v>265</v>
      </c>
      <c r="X2115" s="29" t="s">
        <v>11773</v>
      </c>
      <c r="Y2115" s="29">
        <v>45285</v>
      </c>
      <c r="Z2115" s="41" t="s">
        <v>11760</v>
      </c>
      <c r="AA2115" s="42" t="s">
        <v>1349</v>
      </c>
      <c r="AB2115" s="29" t="s">
        <v>258</v>
      </c>
      <c r="AC2115" s="29" t="s">
        <v>258</v>
      </c>
      <c r="AD2115" s="29" t="s">
        <v>265</v>
      </c>
      <c r="AE2115" s="29" t="s">
        <v>1353</v>
      </c>
      <c r="AF2115" s="29" t="s">
        <v>1368</v>
      </c>
      <c r="AG2115" s="183" t="s">
        <v>1369</v>
      </c>
      <c r="AH2115" s="29" t="s">
        <v>1356</v>
      </c>
      <c r="AI2115" s="29" t="s">
        <v>1357</v>
      </c>
      <c r="AJ2115" s="29" t="s">
        <v>258</v>
      </c>
      <c r="AK2115" s="29" t="s">
        <v>258</v>
      </c>
      <c r="AL2115" s="29" t="s">
        <v>13327</v>
      </c>
    </row>
    <row r="2116" spans="1:38" x14ac:dyDescent="0.2">
      <c r="A2116" s="35" t="s">
        <v>16</v>
      </c>
      <c r="B2116" s="36">
        <v>7133</v>
      </c>
      <c r="C2116" s="36"/>
      <c r="D2116" s="36" t="s">
        <v>1349</v>
      </c>
      <c r="E2116" s="37" t="s">
        <v>3992</v>
      </c>
      <c r="F2116" s="38" t="s">
        <v>1269</v>
      </c>
      <c r="G2116" s="38" t="s">
        <v>1273</v>
      </c>
      <c r="H2116" s="35" t="s">
        <v>1393</v>
      </c>
      <c r="I2116" s="35"/>
      <c r="J2116" s="29" t="s">
        <v>1371</v>
      </c>
      <c r="K2116" s="29" t="s">
        <v>1371</v>
      </c>
      <c r="L2116" s="29" t="s">
        <v>1384</v>
      </c>
      <c r="M2116" s="39">
        <v>40.612144343016659</v>
      </c>
      <c r="N2116" s="39">
        <v>68.159463381245715</v>
      </c>
      <c r="O2116" s="29">
        <v>44197</v>
      </c>
      <c r="P2116" s="29">
        <v>44810</v>
      </c>
      <c r="Q2116" s="40">
        <v>1.6783025</v>
      </c>
      <c r="R2116" s="39">
        <v>40.518247775496235</v>
      </c>
      <c r="S2116" s="39">
        <v>27.641215605749487</v>
      </c>
      <c r="T2116" s="39">
        <v>0</v>
      </c>
      <c r="U2116" s="39">
        <v>0</v>
      </c>
      <c r="V2116" s="39">
        <v>0</v>
      </c>
      <c r="W2116" s="29" t="s">
        <v>1357</v>
      </c>
      <c r="X2116" s="29" t="s">
        <v>258</v>
      </c>
      <c r="Y2116" s="29" t="s">
        <v>1349</v>
      </c>
      <c r="Z2116" s="41" t="s">
        <v>1349</v>
      </c>
      <c r="AA2116" s="42" t="s">
        <v>1349</v>
      </c>
      <c r="AB2116" s="29" t="s">
        <v>258</v>
      </c>
      <c r="AC2116" s="29" t="s">
        <v>258</v>
      </c>
      <c r="AD2116" s="29" t="s">
        <v>265</v>
      </c>
      <c r="AE2116" s="29" t="s">
        <v>1353</v>
      </c>
      <c r="AF2116" s="29" t="s">
        <v>1368</v>
      </c>
      <c r="AG2116" s="183" t="s">
        <v>1369</v>
      </c>
      <c r="AH2116" s="29" t="s">
        <v>1413</v>
      </c>
      <c r="AI2116" s="29" t="s">
        <v>1357</v>
      </c>
      <c r="AJ2116" s="29" t="s">
        <v>258</v>
      </c>
      <c r="AK2116" s="29" t="s">
        <v>258</v>
      </c>
      <c r="AL2116" s="29" t="s">
        <v>13326</v>
      </c>
    </row>
    <row r="2117" spans="1:38" x14ac:dyDescent="0.2">
      <c r="A2117" s="35" t="s">
        <v>16</v>
      </c>
      <c r="B2117" s="36">
        <v>7139</v>
      </c>
      <c r="C2117" s="36"/>
      <c r="D2117" s="36" t="s">
        <v>1349</v>
      </c>
      <c r="E2117" s="37" t="s">
        <v>3993</v>
      </c>
      <c r="F2117" s="38" t="s">
        <v>1269</v>
      </c>
      <c r="G2117" s="38" t="s">
        <v>1271</v>
      </c>
      <c r="H2117" s="35" t="s">
        <v>1440</v>
      </c>
      <c r="I2117" s="35"/>
      <c r="J2117" s="29" t="s">
        <v>484</v>
      </c>
      <c r="K2117" s="29" t="s">
        <v>1551</v>
      </c>
      <c r="L2117" s="29" t="s">
        <v>1384</v>
      </c>
      <c r="M2117" s="39">
        <v>299.48636651073349</v>
      </c>
      <c r="N2117" s="39">
        <v>122.99234223134839</v>
      </c>
      <c r="O2117" s="29">
        <v>44197</v>
      </c>
      <c r="P2117" s="29">
        <v>44347</v>
      </c>
      <c r="Q2117" s="40">
        <v>0.41067759999999998</v>
      </c>
      <c r="R2117" s="39">
        <v>122.99234223134839</v>
      </c>
      <c r="S2117" s="39">
        <v>0</v>
      </c>
      <c r="T2117" s="39">
        <v>0</v>
      </c>
      <c r="U2117" s="39">
        <v>0</v>
      </c>
      <c r="V2117" s="39">
        <v>0</v>
      </c>
      <c r="W2117" s="29" t="s">
        <v>1357</v>
      </c>
      <c r="X2117" s="29" t="s">
        <v>258</v>
      </c>
      <c r="Y2117" s="29" t="s">
        <v>1349</v>
      </c>
      <c r="Z2117" s="41" t="s">
        <v>1349</v>
      </c>
      <c r="AA2117" s="42" t="s">
        <v>1349</v>
      </c>
      <c r="AB2117" s="29" t="s">
        <v>258</v>
      </c>
      <c r="AC2117" s="29" t="s">
        <v>258</v>
      </c>
      <c r="AD2117" s="29" t="s">
        <v>265</v>
      </c>
      <c r="AE2117" s="29" t="s">
        <v>1353</v>
      </c>
      <c r="AF2117" s="29" t="s">
        <v>1368</v>
      </c>
      <c r="AG2117" s="183" t="s">
        <v>1369</v>
      </c>
      <c r="AH2117" s="29" t="s">
        <v>1356</v>
      </c>
      <c r="AI2117" s="29" t="s">
        <v>1357</v>
      </c>
      <c r="AJ2117" s="29" t="s">
        <v>258</v>
      </c>
      <c r="AK2117" s="29" t="s">
        <v>258</v>
      </c>
      <c r="AL2117" s="29" t="s">
        <v>13326</v>
      </c>
    </row>
    <row r="2118" spans="1:38" x14ac:dyDescent="0.2">
      <c r="A2118" s="35" t="s">
        <v>16</v>
      </c>
      <c r="B2118" s="36">
        <v>7140</v>
      </c>
      <c r="C2118" s="36"/>
      <c r="D2118" s="36" t="s">
        <v>1349</v>
      </c>
      <c r="E2118" s="37" t="s">
        <v>3994</v>
      </c>
      <c r="F2118" s="38" t="s">
        <v>1269</v>
      </c>
      <c r="G2118" s="38" t="s">
        <v>1271</v>
      </c>
      <c r="H2118" s="35" t="s">
        <v>11597</v>
      </c>
      <c r="I2118" s="35"/>
      <c r="J2118" s="29" t="s">
        <v>484</v>
      </c>
      <c r="K2118" s="29" t="s">
        <v>1365</v>
      </c>
      <c r="L2118" s="29" t="s">
        <v>1366</v>
      </c>
      <c r="M2118" s="39">
        <v>50.844740569838919</v>
      </c>
      <c r="N2118" s="39">
        <v>97.165305954825456</v>
      </c>
      <c r="O2118" s="29">
        <v>44197</v>
      </c>
      <c r="P2118" s="29">
        <v>44895</v>
      </c>
      <c r="Q2118" s="40">
        <v>1.9110198</v>
      </c>
      <c r="R2118" s="39">
        <v>50.737248459958934</v>
      </c>
      <c r="S2118" s="39">
        <v>46.428057494866529</v>
      </c>
      <c r="T2118" s="39">
        <v>0</v>
      </c>
      <c r="U2118" s="39">
        <v>0</v>
      </c>
      <c r="V2118" s="39">
        <v>0</v>
      </c>
      <c r="W2118" s="29" t="s">
        <v>1357</v>
      </c>
      <c r="X2118" s="29" t="s">
        <v>258</v>
      </c>
      <c r="Y2118" s="29" t="s">
        <v>1349</v>
      </c>
      <c r="Z2118" s="41" t="s">
        <v>1349</v>
      </c>
      <c r="AA2118" s="42" t="s">
        <v>1349</v>
      </c>
      <c r="AB2118" s="29" t="s">
        <v>258</v>
      </c>
      <c r="AC2118" s="29" t="s">
        <v>258</v>
      </c>
      <c r="AD2118" s="29" t="s">
        <v>265</v>
      </c>
      <c r="AE2118" s="29" t="s">
        <v>1367</v>
      </c>
      <c r="AF2118" s="29" t="s">
        <v>1368</v>
      </c>
      <c r="AG2118" s="183" t="s">
        <v>1369</v>
      </c>
      <c r="AH2118" s="29" t="s">
        <v>1413</v>
      </c>
      <c r="AI2118" s="29" t="s">
        <v>1357</v>
      </c>
      <c r="AJ2118" s="29" t="s">
        <v>258</v>
      </c>
      <c r="AK2118" s="29" t="s">
        <v>258</v>
      </c>
      <c r="AL2118" s="29" t="s">
        <v>13326</v>
      </c>
    </row>
    <row r="2119" spans="1:38" x14ac:dyDescent="0.2">
      <c r="A2119" s="35" t="s">
        <v>16</v>
      </c>
      <c r="B2119" s="36">
        <v>7145</v>
      </c>
      <c r="C2119" s="36"/>
      <c r="D2119" s="36" t="s">
        <v>1349</v>
      </c>
      <c r="E2119" s="37" t="s">
        <v>3995</v>
      </c>
      <c r="F2119" s="38" t="s">
        <v>1269</v>
      </c>
      <c r="G2119" s="38" t="s">
        <v>1271</v>
      </c>
      <c r="H2119" s="35" t="s">
        <v>1440</v>
      </c>
      <c r="I2119" s="35"/>
      <c r="J2119" s="29" t="s">
        <v>274</v>
      </c>
      <c r="K2119" s="29" t="s">
        <v>303</v>
      </c>
      <c r="L2119" s="29" t="s">
        <v>2659</v>
      </c>
      <c r="M2119" s="39">
        <v>40.590786973597247</v>
      </c>
      <c r="N2119" s="39">
        <v>68.457015742642028</v>
      </c>
      <c r="O2119" s="29">
        <v>44197</v>
      </c>
      <c r="P2119" s="29">
        <v>44813</v>
      </c>
      <c r="Q2119" s="40">
        <v>1.6865161</v>
      </c>
      <c r="R2119" s="39">
        <v>40.497262149212865</v>
      </c>
      <c r="S2119" s="39">
        <v>27.959753593429159</v>
      </c>
      <c r="T2119" s="39">
        <v>0</v>
      </c>
      <c r="U2119" s="39">
        <v>0</v>
      </c>
      <c r="V2119" s="39">
        <v>0</v>
      </c>
      <c r="W2119" s="29" t="s">
        <v>1357</v>
      </c>
      <c r="X2119" s="29" t="s">
        <v>258</v>
      </c>
      <c r="Y2119" s="29" t="s">
        <v>1349</v>
      </c>
      <c r="Z2119" s="41" t="s">
        <v>1349</v>
      </c>
      <c r="AA2119" s="42" t="s">
        <v>1349</v>
      </c>
      <c r="AB2119" s="29" t="s">
        <v>258</v>
      </c>
      <c r="AC2119" s="29" t="s">
        <v>258</v>
      </c>
      <c r="AD2119" s="29" t="s">
        <v>265</v>
      </c>
      <c r="AE2119" s="29" t="s">
        <v>1367</v>
      </c>
      <c r="AF2119" s="29" t="s">
        <v>1966</v>
      </c>
      <c r="AG2119" s="183" t="s">
        <v>1967</v>
      </c>
      <c r="AH2119" s="29" t="s">
        <v>1413</v>
      </c>
      <c r="AI2119" s="29" t="s">
        <v>1357</v>
      </c>
      <c r="AJ2119" s="29" t="s">
        <v>258</v>
      </c>
      <c r="AK2119" s="29" t="s">
        <v>258</v>
      </c>
      <c r="AL2119" s="29" t="s">
        <v>13326</v>
      </c>
    </row>
    <row r="2120" spans="1:38" x14ac:dyDescent="0.2">
      <c r="A2120" s="35" t="s">
        <v>16</v>
      </c>
      <c r="B2120" s="36">
        <v>7157</v>
      </c>
      <c r="C2120" s="36"/>
      <c r="D2120" s="36" t="s">
        <v>1349</v>
      </c>
      <c r="E2120" s="37" t="s">
        <v>3996</v>
      </c>
      <c r="F2120" s="38" t="s">
        <v>1266</v>
      </c>
      <c r="G2120" s="38" t="s">
        <v>1268</v>
      </c>
      <c r="H2120" s="35" t="s">
        <v>1359</v>
      </c>
      <c r="I2120" s="35"/>
      <c r="J2120" s="29" t="s">
        <v>1371</v>
      </c>
      <c r="K2120" s="29" t="s">
        <v>1371</v>
      </c>
      <c r="L2120" s="29" t="s">
        <v>1384</v>
      </c>
      <c r="M2120" s="39">
        <v>265.04321117122686</v>
      </c>
      <c r="N2120" s="39">
        <v>153.11188501026695</v>
      </c>
      <c r="O2120" s="29">
        <v>44197</v>
      </c>
      <c r="P2120" s="29">
        <v>44408</v>
      </c>
      <c r="Q2120" s="40">
        <v>0.57768649999999999</v>
      </c>
      <c r="R2120" s="39">
        <v>153.11188501026695</v>
      </c>
      <c r="S2120" s="39">
        <v>0</v>
      </c>
      <c r="T2120" s="39">
        <v>0</v>
      </c>
      <c r="U2120" s="39">
        <v>0</v>
      </c>
      <c r="V2120" s="39">
        <v>0</v>
      </c>
      <c r="W2120" s="29" t="s">
        <v>1357</v>
      </c>
      <c r="X2120" s="29" t="s">
        <v>258</v>
      </c>
      <c r="Y2120" s="29" t="s">
        <v>1349</v>
      </c>
      <c r="Z2120" s="41" t="s">
        <v>1349</v>
      </c>
      <c r="AA2120" s="42" t="s">
        <v>1349</v>
      </c>
      <c r="AB2120" s="29" t="s">
        <v>258</v>
      </c>
      <c r="AC2120" s="29" t="s">
        <v>258</v>
      </c>
      <c r="AD2120" s="29" t="s">
        <v>265</v>
      </c>
      <c r="AE2120" s="29" t="s">
        <v>1353</v>
      </c>
      <c r="AF2120" s="29" t="s">
        <v>1368</v>
      </c>
      <c r="AG2120" s="183" t="s">
        <v>1369</v>
      </c>
      <c r="AH2120" s="29" t="s">
        <v>1356</v>
      </c>
      <c r="AI2120" s="29" t="s">
        <v>1357</v>
      </c>
      <c r="AJ2120" s="29" t="s">
        <v>258</v>
      </c>
      <c r="AK2120" s="29" t="s">
        <v>258</v>
      </c>
      <c r="AL2120" s="29" t="s">
        <v>13326</v>
      </c>
    </row>
    <row r="2121" spans="1:38" x14ac:dyDescent="0.2">
      <c r="A2121" s="35" t="s">
        <v>16</v>
      </c>
      <c r="B2121" s="36">
        <v>7158</v>
      </c>
      <c r="C2121" s="36"/>
      <c r="D2121" s="36" t="s">
        <v>1349</v>
      </c>
      <c r="E2121" s="37" t="s">
        <v>3997</v>
      </c>
      <c r="F2121" s="38" t="s">
        <v>1266</v>
      </c>
      <c r="G2121" s="38" t="s">
        <v>1267</v>
      </c>
      <c r="H2121" s="35" t="s">
        <v>1177</v>
      </c>
      <c r="I2121" s="35"/>
      <c r="J2121" s="29" t="s">
        <v>1387</v>
      </c>
      <c r="K2121" s="29" t="s">
        <v>1457</v>
      </c>
      <c r="L2121" s="29" t="s">
        <v>1556</v>
      </c>
      <c r="M2121" s="39">
        <v>40.334494859519417</v>
      </c>
      <c r="N2121" s="39">
        <v>83.153659137577009</v>
      </c>
      <c r="O2121" s="29">
        <v>44197</v>
      </c>
      <c r="P2121" s="29">
        <v>44950</v>
      </c>
      <c r="Q2121" s="40">
        <v>2.0616015999999999</v>
      </c>
      <c r="R2121" s="39">
        <v>40.253429158110883</v>
      </c>
      <c r="S2121" s="39">
        <v>40.253429158110883</v>
      </c>
      <c r="T2121" s="39">
        <v>2.6468008213552361</v>
      </c>
      <c r="U2121" s="39">
        <v>0</v>
      </c>
      <c r="V2121" s="39">
        <v>0</v>
      </c>
      <c r="W2121" s="29" t="s">
        <v>1357</v>
      </c>
      <c r="X2121" s="29" t="s">
        <v>258</v>
      </c>
      <c r="Y2121" s="29" t="s">
        <v>1349</v>
      </c>
      <c r="Z2121" s="41" t="s">
        <v>1349</v>
      </c>
      <c r="AA2121" s="42" t="s">
        <v>1349</v>
      </c>
      <c r="AB2121" s="29" t="s">
        <v>258</v>
      </c>
      <c r="AC2121" s="29" t="s">
        <v>258</v>
      </c>
      <c r="AD2121" s="29" t="s">
        <v>258</v>
      </c>
      <c r="AE2121" s="29" t="s">
        <v>1353</v>
      </c>
      <c r="AF2121" s="29" t="s">
        <v>1390</v>
      </c>
      <c r="AG2121" s="183" t="s">
        <v>1391</v>
      </c>
      <c r="AH2121" s="29" t="s">
        <v>1413</v>
      </c>
      <c r="AI2121" s="29" t="s">
        <v>1357</v>
      </c>
      <c r="AJ2121" s="29" t="s">
        <v>258</v>
      </c>
      <c r="AK2121" s="29" t="s">
        <v>258</v>
      </c>
      <c r="AL2121" s="29" t="s">
        <v>13326</v>
      </c>
    </row>
    <row r="2122" spans="1:38" x14ac:dyDescent="0.2">
      <c r="A2122" s="35" t="s">
        <v>16</v>
      </c>
      <c r="B2122" s="36">
        <v>7159</v>
      </c>
      <c r="C2122" s="36"/>
      <c r="D2122" s="36" t="s">
        <v>1349</v>
      </c>
      <c r="E2122" s="37" t="s">
        <v>3998</v>
      </c>
      <c r="F2122" s="38" t="s">
        <v>1266</v>
      </c>
      <c r="G2122" s="38" t="s">
        <v>1267</v>
      </c>
      <c r="H2122" s="35" t="s">
        <v>1364</v>
      </c>
      <c r="I2122" s="35"/>
      <c r="J2122" s="29" t="s">
        <v>484</v>
      </c>
      <c r="K2122" s="29" t="s">
        <v>1365</v>
      </c>
      <c r="L2122" s="29" t="s">
        <v>1366</v>
      </c>
      <c r="M2122" s="39">
        <v>7.5994112757398327</v>
      </c>
      <c r="N2122" s="39">
        <v>0.45773305954825461</v>
      </c>
      <c r="O2122" s="29">
        <v>44197</v>
      </c>
      <c r="P2122" s="29">
        <v>44219</v>
      </c>
      <c r="Q2122" s="40">
        <v>6.02327E-2</v>
      </c>
      <c r="R2122" s="39">
        <v>0.45773305954825461</v>
      </c>
      <c r="S2122" s="39">
        <v>0</v>
      </c>
      <c r="T2122" s="39">
        <v>0</v>
      </c>
      <c r="U2122" s="39">
        <v>0</v>
      </c>
      <c r="V2122" s="39">
        <v>0</v>
      </c>
      <c r="W2122" s="29" t="s">
        <v>1357</v>
      </c>
      <c r="X2122" s="29" t="s">
        <v>258</v>
      </c>
      <c r="Y2122" s="29" t="s">
        <v>1349</v>
      </c>
      <c r="Z2122" s="41" t="s">
        <v>1349</v>
      </c>
      <c r="AA2122" s="42" t="s">
        <v>1349</v>
      </c>
      <c r="AB2122" s="29" t="s">
        <v>258</v>
      </c>
      <c r="AC2122" s="29" t="s">
        <v>258</v>
      </c>
      <c r="AD2122" s="29" t="s">
        <v>265</v>
      </c>
      <c r="AE2122" s="29" t="s">
        <v>1367</v>
      </c>
      <c r="AF2122" s="29" t="s">
        <v>1368</v>
      </c>
      <c r="AG2122" s="183" t="s">
        <v>1369</v>
      </c>
      <c r="AH2122" s="29" t="s">
        <v>1356</v>
      </c>
      <c r="AI2122" s="29" t="s">
        <v>1357</v>
      </c>
      <c r="AJ2122" s="29" t="s">
        <v>258</v>
      </c>
      <c r="AK2122" s="29" t="s">
        <v>258</v>
      </c>
      <c r="AL2122" s="29" t="s">
        <v>13326</v>
      </c>
    </row>
    <row r="2123" spans="1:38" x14ac:dyDescent="0.2">
      <c r="A2123" s="35" t="s">
        <v>16</v>
      </c>
      <c r="B2123" s="36">
        <v>7160</v>
      </c>
      <c r="C2123" s="36"/>
      <c r="D2123" s="36" t="s">
        <v>1349</v>
      </c>
      <c r="E2123" s="37" t="s">
        <v>3999</v>
      </c>
      <c r="F2123" s="38" t="s">
        <v>1269</v>
      </c>
      <c r="G2123" s="38" t="s">
        <v>1273</v>
      </c>
      <c r="H2123" s="35" t="s">
        <v>1393</v>
      </c>
      <c r="I2123" s="35"/>
      <c r="J2123" s="29" t="s">
        <v>1371</v>
      </c>
      <c r="K2123" s="29" t="s">
        <v>1371</v>
      </c>
      <c r="L2123" s="29" t="s">
        <v>1366</v>
      </c>
      <c r="M2123" s="39">
        <v>1.8204938488865521</v>
      </c>
      <c r="N2123" s="39">
        <v>3.6335112936344971</v>
      </c>
      <c r="O2123" s="29">
        <v>44197</v>
      </c>
      <c r="P2123" s="29">
        <v>44926</v>
      </c>
      <c r="Q2123" s="40">
        <v>1.9958932</v>
      </c>
      <c r="R2123" s="39">
        <v>1.8167556468172485</v>
      </c>
      <c r="S2123" s="39">
        <v>1.8167556468172485</v>
      </c>
      <c r="T2123" s="39">
        <v>0</v>
      </c>
      <c r="U2123" s="39">
        <v>0</v>
      </c>
      <c r="V2123" s="39">
        <v>0</v>
      </c>
      <c r="W2123" s="29" t="s">
        <v>265</v>
      </c>
      <c r="X2123" s="29" t="s">
        <v>11773</v>
      </c>
      <c r="Y2123" s="29">
        <v>45260</v>
      </c>
      <c r="Z2123" s="41" t="s">
        <v>11759</v>
      </c>
      <c r="AA2123" s="42" t="s">
        <v>1349</v>
      </c>
      <c r="AB2123" s="29" t="s">
        <v>258</v>
      </c>
      <c r="AC2123" s="29" t="s">
        <v>258</v>
      </c>
      <c r="AD2123" s="29" t="s">
        <v>265</v>
      </c>
      <c r="AE2123" s="29" t="s">
        <v>1367</v>
      </c>
      <c r="AF2123" s="29" t="s">
        <v>1368</v>
      </c>
      <c r="AG2123" s="183" t="s">
        <v>1369</v>
      </c>
      <c r="AH2123" s="29" t="s">
        <v>1413</v>
      </c>
      <c r="AI2123" s="29" t="s">
        <v>1357</v>
      </c>
      <c r="AJ2123" s="29" t="s">
        <v>258</v>
      </c>
      <c r="AK2123" s="29" t="s">
        <v>258</v>
      </c>
      <c r="AL2123" s="29" t="s">
        <v>13327</v>
      </c>
    </row>
    <row r="2124" spans="1:38" x14ac:dyDescent="0.2">
      <c r="A2124" s="35" t="s">
        <v>16</v>
      </c>
      <c r="B2124" s="36">
        <v>7161</v>
      </c>
      <c r="C2124" s="36"/>
      <c r="D2124" s="36" t="s">
        <v>1349</v>
      </c>
      <c r="E2124" s="37" t="s">
        <v>4000</v>
      </c>
      <c r="F2124" s="38" t="s">
        <v>1269</v>
      </c>
      <c r="G2124" s="38" t="s">
        <v>1273</v>
      </c>
      <c r="H2124" s="35" t="s">
        <v>1393</v>
      </c>
      <c r="I2124" s="35"/>
      <c r="J2124" s="29" t="s">
        <v>1371</v>
      </c>
      <c r="K2124" s="29" t="s">
        <v>1371</v>
      </c>
      <c r="L2124" s="29" t="s">
        <v>1366</v>
      </c>
      <c r="M2124" s="39">
        <v>6.749367736438173</v>
      </c>
      <c r="N2124" s="39">
        <v>12.011195071868583</v>
      </c>
      <c r="O2124" s="29">
        <v>44197</v>
      </c>
      <c r="P2124" s="29">
        <v>44847</v>
      </c>
      <c r="Q2124" s="40">
        <v>1.779603</v>
      </c>
      <c r="R2124" s="39">
        <v>6.7343874058863795</v>
      </c>
      <c r="S2124" s="39">
        <v>5.2768076659822034</v>
      </c>
      <c r="T2124" s="39">
        <v>0</v>
      </c>
      <c r="U2124" s="39">
        <v>0</v>
      </c>
      <c r="V2124" s="39">
        <v>0</v>
      </c>
      <c r="W2124" s="29" t="s">
        <v>1357</v>
      </c>
      <c r="X2124" s="29" t="s">
        <v>258</v>
      </c>
      <c r="Y2124" s="29" t="s">
        <v>1349</v>
      </c>
      <c r="Z2124" s="41" t="s">
        <v>1349</v>
      </c>
      <c r="AA2124" s="42" t="s">
        <v>1349</v>
      </c>
      <c r="AB2124" s="29" t="s">
        <v>258</v>
      </c>
      <c r="AC2124" s="29" t="s">
        <v>258</v>
      </c>
      <c r="AD2124" s="29" t="s">
        <v>265</v>
      </c>
      <c r="AE2124" s="29" t="s">
        <v>1367</v>
      </c>
      <c r="AF2124" s="29" t="s">
        <v>1368</v>
      </c>
      <c r="AG2124" s="183" t="s">
        <v>1369</v>
      </c>
      <c r="AH2124" s="29" t="s">
        <v>1413</v>
      </c>
      <c r="AI2124" s="29" t="s">
        <v>1357</v>
      </c>
      <c r="AJ2124" s="29" t="s">
        <v>258</v>
      </c>
      <c r="AK2124" s="29" t="s">
        <v>258</v>
      </c>
      <c r="AL2124" s="29" t="s">
        <v>13326</v>
      </c>
    </row>
    <row r="2125" spans="1:38" x14ac:dyDescent="0.2">
      <c r="A2125" s="35" t="s">
        <v>16</v>
      </c>
      <c r="B2125" s="36">
        <v>7176</v>
      </c>
      <c r="C2125" s="36"/>
      <c r="D2125" s="36" t="s">
        <v>1349</v>
      </c>
      <c r="E2125" s="37" t="s">
        <v>4001</v>
      </c>
      <c r="F2125" s="38" t="s">
        <v>1269</v>
      </c>
      <c r="G2125" s="38" t="s">
        <v>1445</v>
      </c>
      <c r="H2125" s="35" t="s">
        <v>330</v>
      </c>
      <c r="I2125" s="35"/>
      <c r="J2125" s="29" t="s">
        <v>281</v>
      </c>
      <c r="K2125" s="29" t="s">
        <v>282</v>
      </c>
      <c r="L2125" s="29" t="s">
        <v>1366</v>
      </c>
      <c r="M2125" s="39">
        <v>7.2999672878360409</v>
      </c>
      <c r="N2125" s="39">
        <v>12.171608487337441</v>
      </c>
      <c r="O2125" s="29">
        <v>44197</v>
      </c>
      <c r="P2125" s="29">
        <v>44806</v>
      </c>
      <c r="Q2125" s="40">
        <v>1.6673511000000001</v>
      </c>
      <c r="R2125" s="39">
        <v>7.2830116358658454</v>
      </c>
      <c r="S2125" s="39">
        <v>4.8885968514715952</v>
      </c>
      <c r="T2125" s="39">
        <v>0</v>
      </c>
      <c r="U2125" s="39">
        <v>0</v>
      </c>
      <c r="V2125" s="39">
        <v>0</v>
      </c>
      <c r="W2125" s="29" t="s">
        <v>1357</v>
      </c>
      <c r="X2125" s="29" t="s">
        <v>258</v>
      </c>
      <c r="Y2125" s="29" t="s">
        <v>1349</v>
      </c>
      <c r="Z2125" s="41" t="s">
        <v>1349</v>
      </c>
      <c r="AA2125" s="42" t="s">
        <v>1349</v>
      </c>
      <c r="AB2125" s="29" t="s">
        <v>258</v>
      </c>
      <c r="AC2125" s="29" t="s">
        <v>258</v>
      </c>
      <c r="AD2125" s="29" t="s">
        <v>265</v>
      </c>
      <c r="AE2125" s="29" t="s">
        <v>1367</v>
      </c>
      <c r="AF2125" s="29" t="s">
        <v>1368</v>
      </c>
      <c r="AG2125" s="183" t="s">
        <v>1369</v>
      </c>
      <c r="AH2125" s="29" t="s">
        <v>1413</v>
      </c>
      <c r="AI2125" s="29" t="s">
        <v>1357</v>
      </c>
      <c r="AJ2125" s="29" t="s">
        <v>258</v>
      </c>
      <c r="AK2125" s="29" t="s">
        <v>258</v>
      </c>
      <c r="AL2125" s="29" t="s">
        <v>13326</v>
      </c>
    </row>
    <row r="2126" spans="1:38" x14ac:dyDescent="0.2">
      <c r="A2126" s="35" t="s">
        <v>16</v>
      </c>
      <c r="B2126" s="36">
        <v>7177</v>
      </c>
      <c r="C2126" s="36"/>
      <c r="D2126" s="36" t="s">
        <v>1349</v>
      </c>
      <c r="E2126" s="37" t="s">
        <v>4002</v>
      </c>
      <c r="F2126" s="38" t="s">
        <v>1269</v>
      </c>
      <c r="G2126" s="38" t="s">
        <v>1271</v>
      </c>
      <c r="H2126" s="35" t="s">
        <v>1440</v>
      </c>
      <c r="I2126" s="35"/>
      <c r="J2126" s="29" t="s">
        <v>1371</v>
      </c>
      <c r="K2126" s="29" t="s">
        <v>1371</v>
      </c>
      <c r="L2126" s="29" t="s">
        <v>1384</v>
      </c>
      <c r="M2126" s="39">
        <v>91.999196808499633</v>
      </c>
      <c r="N2126" s="39">
        <v>160.44761122518824</v>
      </c>
      <c r="O2126" s="29">
        <v>44197</v>
      </c>
      <c r="P2126" s="29">
        <v>44834</v>
      </c>
      <c r="Q2126" s="40">
        <v>1.744011</v>
      </c>
      <c r="R2126" s="39">
        <v>91.792128678986998</v>
      </c>
      <c r="S2126" s="39">
        <v>68.655482546201227</v>
      </c>
      <c r="T2126" s="39">
        <v>0</v>
      </c>
      <c r="U2126" s="39">
        <v>0</v>
      </c>
      <c r="V2126" s="39">
        <v>0</v>
      </c>
      <c r="W2126" s="29" t="s">
        <v>1357</v>
      </c>
      <c r="X2126" s="29" t="s">
        <v>258</v>
      </c>
      <c r="Y2126" s="29" t="s">
        <v>1349</v>
      </c>
      <c r="Z2126" s="41" t="s">
        <v>1349</v>
      </c>
      <c r="AA2126" s="42" t="s">
        <v>1349</v>
      </c>
      <c r="AB2126" s="29" t="s">
        <v>258</v>
      </c>
      <c r="AC2126" s="29" t="s">
        <v>258</v>
      </c>
      <c r="AD2126" s="29" t="s">
        <v>265</v>
      </c>
      <c r="AE2126" s="29" t="s">
        <v>1353</v>
      </c>
      <c r="AF2126" s="29" t="s">
        <v>1368</v>
      </c>
      <c r="AG2126" s="183" t="s">
        <v>1369</v>
      </c>
      <c r="AH2126" s="29" t="s">
        <v>1413</v>
      </c>
      <c r="AI2126" s="29" t="s">
        <v>1357</v>
      </c>
      <c r="AJ2126" s="29" t="s">
        <v>258</v>
      </c>
      <c r="AK2126" s="29" t="s">
        <v>258</v>
      </c>
      <c r="AL2126" s="29" t="s">
        <v>13326</v>
      </c>
    </row>
    <row r="2127" spans="1:38" x14ac:dyDescent="0.2">
      <c r="A2127" s="35" t="s">
        <v>16</v>
      </c>
      <c r="B2127" s="36">
        <v>7179</v>
      </c>
      <c r="C2127" s="36"/>
      <c r="D2127" s="36" t="s">
        <v>1349</v>
      </c>
      <c r="E2127" s="37" t="s">
        <v>4003</v>
      </c>
      <c r="F2127" s="38" t="s">
        <v>1269</v>
      </c>
      <c r="G2127" s="38" t="s">
        <v>1273</v>
      </c>
      <c r="H2127" s="35" t="s">
        <v>1393</v>
      </c>
      <c r="I2127" s="35"/>
      <c r="J2127" s="29" t="s">
        <v>1371</v>
      </c>
      <c r="K2127" s="29" t="s">
        <v>1371</v>
      </c>
      <c r="L2127" s="29" t="s">
        <v>1366</v>
      </c>
      <c r="M2127" s="39">
        <v>6.5090528094321769</v>
      </c>
      <c r="N2127" s="39">
        <v>12.795345653661876</v>
      </c>
      <c r="O2127" s="29">
        <v>44197</v>
      </c>
      <c r="P2127" s="29">
        <v>44915</v>
      </c>
      <c r="Q2127" s="40">
        <v>1.9657769</v>
      </c>
      <c r="R2127" s="39">
        <v>6.4955509924709105</v>
      </c>
      <c r="S2127" s="39">
        <v>6.2997946611909654</v>
      </c>
      <c r="T2127" s="39">
        <v>0</v>
      </c>
      <c r="U2127" s="39">
        <v>0</v>
      </c>
      <c r="V2127" s="39">
        <v>0</v>
      </c>
      <c r="W2127" s="29" t="s">
        <v>1357</v>
      </c>
      <c r="X2127" s="29" t="s">
        <v>258</v>
      </c>
      <c r="Y2127" s="29" t="s">
        <v>1349</v>
      </c>
      <c r="Z2127" s="41" t="s">
        <v>1349</v>
      </c>
      <c r="AA2127" s="42" t="s">
        <v>1349</v>
      </c>
      <c r="AB2127" s="29" t="s">
        <v>258</v>
      </c>
      <c r="AC2127" s="29" t="s">
        <v>258</v>
      </c>
      <c r="AD2127" s="29" t="s">
        <v>265</v>
      </c>
      <c r="AE2127" s="29" t="s">
        <v>1367</v>
      </c>
      <c r="AF2127" s="29" t="s">
        <v>1368</v>
      </c>
      <c r="AG2127" s="183" t="s">
        <v>1369</v>
      </c>
      <c r="AH2127" s="29" t="s">
        <v>1413</v>
      </c>
      <c r="AI2127" s="29" t="s">
        <v>1357</v>
      </c>
      <c r="AJ2127" s="29" t="s">
        <v>258</v>
      </c>
      <c r="AK2127" s="29" t="s">
        <v>258</v>
      </c>
      <c r="AL2127" s="29" t="s">
        <v>13326</v>
      </c>
    </row>
    <row r="2128" spans="1:38" x14ac:dyDescent="0.2">
      <c r="A2128" s="35" t="s">
        <v>16</v>
      </c>
      <c r="B2128" s="36">
        <v>7180</v>
      </c>
      <c r="C2128" s="36"/>
      <c r="D2128" s="36" t="s">
        <v>1349</v>
      </c>
      <c r="E2128" s="37" t="s">
        <v>4004</v>
      </c>
      <c r="F2128" s="38" t="s">
        <v>1269</v>
      </c>
      <c r="G2128" s="38" t="s">
        <v>1271</v>
      </c>
      <c r="H2128" s="35" t="s">
        <v>1440</v>
      </c>
      <c r="I2128" s="35"/>
      <c r="J2128" s="29" t="s">
        <v>484</v>
      </c>
      <c r="K2128" s="29" t="s">
        <v>1551</v>
      </c>
      <c r="L2128" s="29" t="s">
        <v>1384</v>
      </c>
      <c r="M2128" s="39">
        <v>142.22487599796753</v>
      </c>
      <c r="N2128" s="39">
        <v>82.16139082819987</v>
      </c>
      <c r="O2128" s="29">
        <v>44197</v>
      </c>
      <c r="P2128" s="29">
        <v>44408</v>
      </c>
      <c r="Q2128" s="40">
        <v>0.57768649999999999</v>
      </c>
      <c r="R2128" s="39">
        <v>82.16139082819987</v>
      </c>
      <c r="S2128" s="39">
        <v>0</v>
      </c>
      <c r="T2128" s="39">
        <v>0</v>
      </c>
      <c r="U2128" s="39">
        <v>0</v>
      </c>
      <c r="V2128" s="39">
        <v>0</v>
      </c>
      <c r="W2128" s="29" t="s">
        <v>1357</v>
      </c>
      <c r="X2128" s="29" t="s">
        <v>258</v>
      </c>
      <c r="Y2128" s="29" t="s">
        <v>1349</v>
      </c>
      <c r="Z2128" s="41" t="s">
        <v>1349</v>
      </c>
      <c r="AA2128" s="42" t="s">
        <v>1349</v>
      </c>
      <c r="AB2128" s="29" t="s">
        <v>258</v>
      </c>
      <c r="AC2128" s="29" t="s">
        <v>258</v>
      </c>
      <c r="AD2128" s="29" t="s">
        <v>265</v>
      </c>
      <c r="AE2128" s="29" t="s">
        <v>1353</v>
      </c>
      <c r="AF2128" s="29" t="s">
        <v>1368</v>
      </c>
      <c r="AG2128" s="183" t="s">
        <v>1369</v>
      </c>
      <c r="AH2128" s="29" t="s">
        <v>1356</v>
      </c>
      <c r="AI2128" s="29" t="s">
        <v>1357</v>
      </c>
      <c r="AJ2128" s="29" t="s">
        <v>258</v>
      </c>
      <c r="AK2128" s="29" t="s">
        <v>258</v>
      </c>
      <c r="AL2128" s="29" t="s">
        <v>13326</v>
      </c>
    </row>
    <row r="2129" spans="1:38" x14ac:dyDescent="0.2">
      <c r="A2129" s="35" t="s">
        <v>16</v>
      </c>
      <c r="B2129" s="36">
        <v>7182</v>
      </c>
      <c r="C2129" s="36"/>
      <c r="D2129" s="36" t="s">
        <v>1349</v>
      </c>
      <c r="E2129" s="37" t="s">
        <v>4005</v>
      </c>
      <c r="F2129" s="38" t="s">
        <v>1269</v>
      </c>
      <c r="G2129" s="38" t="s">
        <v>1273</v>
      </c>
      <c r="H2129" s="35" t="s">
        <v>1393</v>
      </c>
      <c r="I2129" s="35"/>
      <c r="J2129" s="29" t="s">
        <v>1371</v>
      </c>
      <c r="K2129" s="29" t="s">
        <v>1371</v>
      </c>
      <c r="L2129" s="29" t="s">
        <v>1366</v>
      </c>
      <c r="M2129" s="39">
        <v>12.567568703090373</v>
      </c>
      <c r="N2129" s="39">
        <v>20.988958247775496</v>
      </c>
      <c r="O2129" s="29">
        <v>44197</v>
      </c>
      <c r="P2129" s="29">
        <v>44807</v>
      </c>
      <c r="Q2129" s="40">
        <v>1.6700889999999999</v>
      </c>
      <c r="R2129" s="39">
        <v>12.538412046543463</v>
      </c>
      <c r="S2129" s="39">
        <v>8.4505462012320329</v>
      </c>
      <c r="T2129" s="39">
        <v>0</v>
      </c>
      <c r="U2129" s="39">
        <v>0</v>
      </c>
      <c r="V2129" s="39">
        <v>0</v>
      </c>
      <c r="W2129" s="29" t="s">
        <v>1357</v>
      </c>
      <c r="X2129" s="29" t="s">
        <v>258</v>
      </c>
      <c r="Y2129" s="29" t="s">
        <v>1349</v>
      </c>
      <c r="Z2129" s="41" t="s">
        <v>1349</v>
      </c>
      <c r="AA2129" s="42" t="s">
        <v>1349</v>
      </c>
      <c r="AB2129" s="29" t="s">
        <v>258</v>
      </c>
      <c r="AC2129" s="29" t="s">
        <v>258</v>
      </c>
      <c r="AD2129" s="29" t="s">
        <v>265</v>
      </c>
      <c r="AE2129" s="29" t="s">
        <v>1367</v>
      </c>
      <c r="AF2129" s="29" t="s">
        <v>1368</v>
      </c>
      <c r="AG2129" s="183" t="s">
        <v>1369</v>
      </c>
      <c r="AH2129" s="29" t="s">
        <v>1413</v>
      </c>
      <c r="AI2129" s="29" t="s">
        <v>1357</v>
      </c>
      <c r="AJ2129" s="29" t="s">
        <v>258</v>
      </c>
      <c r="AK2129" s="29" t="s">
        <v>258</v>
      </c>
      <c r="AL2129" s="29" t="s">
        <v>13326</v>
      </c>
    </row>
    <row r="2130" spans="1:38" x14ac:dyDescent="0.2">
      <c r="A2130" s="35" t="s">
        <v>16</v>
      </c>
      <c r="B2130" s="36">
        <v>7186</v>
      </c>
      <c r="C2130" s="36"/>
      <c r="D2130" s="36" t="s">
        <v>1349</v>
      </c>
      <c r="E2130" s="37" t="s">
        <v>4006</v>
      </c>
      <c r="F2130" s="38" t="s">
        <v>1269</v>
      </c>
      <c r="G2130" s="38" t="s">
        <v>1273</v>
      </c>
      <c r="H2130" s="35" t="s">
        <v>1393</v>
      </c>
      <c r="I2130" s="35"/>
      <c r="J2130" s="29" t="s">
        <v>269</v>
      </c>
      <c r="K2130" s="29" t="s">
        <v>4007</v>
      </c>
      <c r="L2130" s="29" t="s">
        <v>4008</v>
      </c>
      <c r="M2130" s="39">
        <v>8.4106665500831692</v>
      </c>
      <c r="N2130" s="39">
        <v>6.9772265571526351</v>
      </c>
      <c r="O2130" s="29">
        <v>44197</v>
      </c>
      <c r="P2130" s="29">
        <v>44500</v>
      </c>
      <c r="Q2130" s="40">
        <v>0.8295688</v>
      </c>
      <c r="R2130" s="39">
        <v>6.9772265571526351</v>
      </c>
      <c r="S2130" s="39">
        <v>0</v>
      </c>
      <c r="T2130" s="39">
        <v>0</v>
      </c>
      <c r="U2130" s="39">
        <v>0</v>
      </c>
      <c r="V2130" s="39">
        <v>0</v>
      </c>
      <c r="W2130" s="29" t="s">
        <v>265</v>
      </c>
      <c r="X2130" s="29" t="s">
        <v>11773</v>
      </c>
      <c r="Y2130" s="29">
        <v>45287</v>
      </c>
      <c r="Z2130" s="41" t="s">
        <v>11760</v>
      </c>
      <c r="AA2130" s="42" t="s">
        <v>1349</v>
      </c>
      <c r="AB2130" s="29" t="s">
        <v>258</v>
      </c>
      <c r="AC2130" s="29" t="s">
        <v>258</v>
      </c>
      <c r="AD2130" s="29" t="s">
        <v>258</v>
      </c>
      <c r="AE2130" s="29" t="s">
        <v>1367</v>
      </c>
      <c r="AF2130" s="29" t="s">
        <v>2409</v>
      </c>
      <c r="AG2130" s="183" t="s">
        <v>2410</v>
      </c>
      <c r="AH2130" s="29" t="s">
        <v>1413</v>
      </c>
      <c r="AI2130" s="29" t="s">
        <v>1357</v>
      </c>
      <c r="AJ2130" s="29" t="s">
        <v>258</v>
      </c>
      <c r="AK2130" s="29" t="s">
        <v>258</v>
      </c>
      <c r="AL2130" s="29" t="s">
        <v>13327</v>
      </c>
    </row>
    <row r="2131" spans="1:38" x14ac:dyDescent="0.2">
      <c r="A2131" s="35" t="s">
        <v>16</v>
      </c>
      <c r="B2131" s="36">
        <v>7188</v>
      </c>
      <c r="C2131" s="36"/>
      <c r="D2131" s="36" t="s">
        <v>1349</v>
      </c>
      <c r="E2131" s="37" t="s">
        <v>4009</v>
      </c>
      <c r="F2131" s="38" t="s">
        <v>1269</v>
      </c>
      <c r="G2131" s="38" t="s">
        <v>1273</v>
      </c>
      <c r="H2131" s="35" t="s">
        <v>1393</v>
      </c>
      <c r="I2131" s="35"/>
      <c r="J2131" s="29" t="s">
        <v>281</v>
      </c>
      <c r="K2131" s="29" t="s">
        <v>282</v>
      </c>
      <c r="L2131" s="29" t="s">
        <v>1366</v>
      </c>
      <c r="M2131" s="39">
        <v>14.115730372865771</v>
      </c>
      <c r="N2131" s="39">
        <v>70.530343600273795</v>
      </c>
      <c r="O2131" s="29">
        <v>44197</v>
      </c>
      <c r="P2131" s="29">
        <v>46022</v>
      </c>
      <c r="Q2131" s="40">
        <v>4.9965776999999996</v>
      </c>
      <c r="R2131" s="39">
        <v>14.098343600273786</v>
      </c>
      <c r="S2131" s="39">
        <v>14.098343600273786</v>
      </c>
      <c r="T2131" s="39">
        <v>14.098343600273786</v>
      </c>
      <c r="U2131" s="39">
        <v>14.136969199178646</v>
      </c>
      <c r="V2131" s="39">
        <v>14.098343600273786</v>
      </c>
      <c r="W2131" s="29" t="s">
        <v>265</v>
      </c>
      <c r="X2131" s="29" t="s">
        <v>11773</v>
      </c>
      <c r="Y2131" s="29">
        <v>45283</v>
      </c>
      <c r="Z2131" s="41" t="s">
        <v>11760</v>
      </c>
      <c r="AA2131" s="42" t="s">
        <v>1349</v>
      </c>
      <c r="AB2131" s="29" t="s">
        <v>258</v>
      </c>
      <c r="AC2131" s="29" t="s">
        <v>258</v>
      </c>
      <c r="AD2131" s="29" t="s">
        <v>265</v>
      </c>
      <c r="AE2131" s="29" t="s">
        <v>1367</v>
      </c>
      <c r="AF2131" s="29" t="s">
        <v>1368</v>
      </c>
      <c r="AG2131" s="183" t="s">
        <v>1369</v>
      </c>
      <c r="AH2131" s="29" t="s">
        <v>1356</v>
      </c>
      <c r="AI2131" s="29" t="s">
        <v>1357</v>
      </c>
      <c r="AJ2131" s="29" t="s">
        <v>258</v>
      </c>
      <c r="AK2131" s="29" t="s">
        <v>258</v>
      </c>
      <c r="AL2131" s="29" t="s">
        <v>13327</v>
      </c>
    </row>
    <row r="2132" spans="1:38" x14ac:dyDescent="0.2">
      <c r="A2132" s="35" t="s">
        <v>16</v>
      </c>
      <c r="B2132" s="36">
        <v>7194</v>
      </c>
      <c r="C2132" s="36"/>
      <c r="D2132" s="36" t="s">
        <v>1349</v>
      </c>
      <c r="E2132" s="37" t="s">
        <v>4010</v>
      </c>
      <c r="F2132" s="38" t="s">
        <v>1269</v>
      </c>
      <c r="G2132" s="38" t="s">
        <v>1271</v>
      </c>
      <c r="H2132" s="35" t="s">
        <v>1440</v>
      </c>
      <c r="I2132" s="35"/>
      <c r="J2132" s="29" t="s">
        <v>1371</v>
      </c>
      <c r="K2132" s="29" t="s">
        <v>1371</v>
      </c>
      <c r="L2132" s="29" t="s">
        <v>1384</v>
      </c>
      <c r="M2132" s="39">
        <v>42.524288104420762</v>
      </c>
      <c r="N2132" s="39">
        <v>212.47590965092402</v>
      </c>
      <c r="O2132" s="29">
        <v>44197</v>
      </c>
      <c r="P2132" s="29">
        <v>46022</v>
      </c>
      <c r="Q2132" s="40">
        <v>4.9965776999999996</v>
      </c>
      <c r="R2132" s="39">
        <v>42.471909650924026</v>
      </c>
      <c r="S2132" s="39">
        <v>42.471909650924026</v>
      </c>
      <c r="T2132" s="39">
        <v>42.471909650924026</v>
      </c>
      <c r="U2132" s="39">
        <v>42.58827104722792</v>
      </c>
      <c r="V2132" s="39">
        <v>42.471909650924026</v>
      </c>
      <c r="W2132" s="29" t="s">
        <v>265</v>
      </c>
      <c r="X2132" s="29" t="s">
        <v>11773</v>
      </c>
      <c r="Y2132" s="29">
        <v>45275</v>
      </c>
      <c r="Z2132" s="41" t="s">
        <v>11760</v>
      </c>
      <c r="AA2132" s="42" t="s">
        <v>1349</v>
      </c>
      <c r="AB2132" s="29" t="s">
        <v>258</v>
      </c>
      <c r="AC2132" s="29" t="s">
        <v>258</v>
      </c>
      <c r="AD2132" s="29" t="s">
        <v>265</v>
      </c>
      <c r="AE2132" s="29" t="s">
        <v>1353</v>
      </c>
      <c r="AF2132" s="29" t="s">
        <v>1368</v>
      </c>
      <c r="AG2132" s="183" t="s">
        <v>1369</v>
      </c>
      <c r="AH2132" s="29" t="s">
        <v>1356</v>
      </c>
      <c r="AI2132" s="29" t="s">
        <v>1357</v>
      </c>
      <c r="AJ2132" s="29" t="s">
        <v>258</v>
      </c>
      <c r="AK2132" s="29" t="s">
        <v>258</v>
      </c>
      <c r="AL2132" s="29" t="s">
        <v>13327</v>
      </c>
    </row>
    <row r="2133" spans="1:38" x14ac:dyDescent="0.2">
      <c r="A2133" s="35" t="s">
        <v>16</v>
      </c>
      <c r="B2133" s="36">
        <v>7196</v>
      </c>
      <c r="C2133" s="36"/>
      <c r="D2133" s="36" t="s">
        <v>1349</v>
      </c>
      <c r="E2133" s="37" t="s">
        <v>4011</v>
      </c>
      <c r="F2133" s="38" t="s">
        <v>1266</v>
      </c>
      <c r="G2133" s="38" t="s">
        <v>1268</v>
      </c>
      <c r="H2133" s="35" t="s">
        <v>1359</v>
      </c>
      <c r="I2133" s="35"/>
      <c r="J2133" s="29" t="s">
        <v>1371</v>
      </c>
      <c r="K2133" s="29" t="s">
        <v>1371</v>
      </c>
      <c r="L2133" s="29" t="s">
        <v>1384</v>
      </c>
      <c r="M2133" s="39">
        <v>253.94306999963311</v>
      </c>
      <c r="N2133" s="39">
        <v>1268.8462806297057</v>
      </c>
      <c r="O2133" s="29">
        <v>44197</v>
      </c>
      <c r="P2133" s="29">
        <v>46022</v>
      </c>
      <c r="Q2133" s="40">
        <v>4.9965776999999996</v>
      </c>
      <c r="R2133" s="39">
        <v>253.63028062970568</v>
      </c>
      <c r="S2133" s="39">
        <v>253.63028062970568</v>
      </c>
      <c r="T2133" s="39">
        <v>253.63028062970568</v>
      </c>
      <c r="U2133" s="39">
        <v>254.32515811088294</v>
      </c>
      <c r="V2133" s="39">
        <v>253.63028062970568</v>
      </c>
      <c r="W2133" s="29" t="s">
        <v>265</v>
      </c>
      <c r="X2133" s="29" t="s">
        <v>11773</v>
      </c>
      <c r="Y2133" s="29">
        <v>45271</v>
      </c>
      <c r="Z2133" s="41" t="s">
        <v>11760</v>
      </c>
      <c r="AA2133" s="42" t="s">
        <v>1349</v>
      </c>
      <c r="AB2133" s="29" t="s">
        <v>258</v>
      </c>
      <c r="AC2133" s="29" t="s">
        <v>258</v>
      </c>
      <c r="AD2133" s="29" t="s">
        <v>265</v>
      </c>
      <c r="AE2133" s="29" t="s">
        <v>1353</v>
      </c>
      <c r="AF2133" s="29" t="s">
        <v>1368</v>
      </c>
      <c r="AG2133" s="183" t="s">
        <v>1369</v>
      </c>
      <c r="AH2133" s="29" t="s">
        <v>1356</v>
      </c>
      <c r="AI2133" s="29" t="s">
        <v>1357</v>
      </c>
      <c r="AJ2133" s="29" t="s">
        <v>258</v>
      </c>
      <c r="AK2133" s="29" t="s">
        <v>258</v>
      </c>
      <c r="AL2133" s="29" t="s">
        <v>13327</v>
      </c>
    </row>
    <row r="2134" spans="1:38" x14ac:dyDescent="0.2">
      <c r="A2134" s="35" t="s">
        <v>16</v>
      </c>
      <c r="B2134" s="36">
        <v>7198</v>
      </c>
      <c r="C2134" s="36"/>
      <c r="D2134" s="36" t="s">
        <v>1349</v>
      </c>
      <c r="E2134" s="37" t="s">
        <v>4012</v>
      </c>
      <c r="F2134" s="38" t="s">
        <v>1269</v>
      </c>
      <c r="G2134" s="38" t="s">
        <v>1274</v>
      </c>
      <c r="H2134" s="35" t="s">
        <v>1042</v>
      </c>
      <c r="I2134" s="35"/>
      <c r="J2134" s="29" t="s">
        <v>1371</v>
      </c>
      <c r="K2134" s="29" t="s">
        <v>1371</v>
      </c>
      <c r="L2134" s="29" t="s">
        <v>1384</v>
      </c>
      <c r="M2134" s="39">
        <v>19.887573692648996</v>
      </c>
      <c r="N2134" s="39">
        <v>69.477190965092404</v>
      </c>
      <c r="O2134" s="29">
        <v>44197</v>
      </c>
      <c r="P2134" s="29">
        <v>45473</v>
      </c>
      <c r="Q2134" s="40">
        <v>3.4934976</v>
      </c>
      <c r="R2134" s="39">
        <v>19.858398357289527</v>
      </c>
      <c r="S2134" s="39">
        <v>19.858398357289527</v>
      </c>
      <c r="T2134" s="39">
        <v>19.858398357289527</v>
      </c>
      <c r="U2134" s="39">
        <v>9.9019958932238197</v>
      </c>
      <c r="V2134" s="39">
        <v>0</v>
      </c>
      <c r="W2134" s="29" t="s">
        <v>1357</v>
      </c>
      <c r="X2134" s="29" t="s">
        <v>258</v>
      </c>
      <c r="Y2134" s="29" t="s">
        <v>1349</v>
      </c>
      <c r="Z2134" s="41" t="s">
        <v>1349</v>
      </c>
      <c r="AA2134" s="42" t="s">
        <v>1349</v>
      </c>
      <c r="AB2134" s="29" t="s">
        <v>258</v>
      </c>
      <c r="AC2134" s="29" t="s">
        <v>258</v>
      </c>
      <c r="AD2134" s="29" t="s">
        <v>265</v>
      </c>
      <c r="AE2134" s="29" t="s">
        <v>1353</v>
      </c>
      <c r="AF2134" s="29" t="s">
        <v>1368</v>
      </c>
      <c r="AG2134" s="183" t="s">
        <v>1369</v>
      </c>
      <c r="AH2134" s="29" t="s">
        <v>1413</v>
      </c>
      <c r="AI2134" s="29" t="s">
        <v>1357</v>
      </c>
      <c r="AJ2134" s="29" t="s">
        <v>258</v>
      </c>
      <c r="AK2134" s="29" t="s">
        <v>258</v>
      </c>
      <c r="AL2134" s="29" t="s">
        <v>13326</v>
      </c>
    </row>
    <row r="2135" spans="1:38" x14ac:dyDescent="0.2">
      <c r="A2135" s="35" t="s">
        <v>16</v>
      </c>
      <c r="B2135" s="36">
        <v>7199</v>
      </c>
      <c r="C2135" s="36"/>
      <c r="D2135" s="36" t="s">
        <v>1349</v>
      </c>
      <c r="E2135" s="37" t="s">
        <v>4013</v>
      </c>
      <c r="F2135" s="38" t="s">
        <v>1269</v>
      </c>
      <c r="G2135" s="38" t="s">
        <v>1271</v>
      </c>
      <c r="H2135" s="35" t="s">
        <v>1440</v>
      </c>
      <c r="I2135" s="35"/>
      <c r="J2135" s="29" t="s">
        <v>484</v>
      </c>
      <c r="K2135" s="29" t="s">
        <v>1551</v>
      </c>
      <c r="L2135" s="29" t="s">
        <v>1384</v>
      </c>
      <c r="M2135" s="39">
        <v>1530.6678572467674</v>
      </c>
      <c r="N2135" s="39">
        <v>754.33317180013694</v>
      </c>
      <c r="O2135" s="29">
        <v>44197</v>
      </c>
      <c r="P2135" s="29">
        <v>44377</v>
      </c>
      <c r="Q2135" s="40">
        <v>0.4928131</v>
      </c>
      <c r="R2135" s="39">
        <v>754.33317180013694</v>
      </c>
      <c r="S2135" s="39">
        <v>0</v>
      </c>
      <c r="T2135" s="39">
        <v>0</v>
      </c>
      <c r="U2135" s="39">
        <v>0</v>
      </c>
      <c r="V2135" s="39">
        <v>0</v>
      </c>
      <c r="W2135" s="29" t="s">
        <v>265</v>
      </c>
      <c r="X2135" s="29" t="s">
        <v>11773</v>
      </c>
      <c r="Y2135" s="29">
        <v>45129</v>
      </c>
      <c r="Z2135" s="41" t="s">
        <v>11755</v>
      </c>
      <c r="AA2135" s="42" t="s">
        <v>1349</v>
      </c>
      <c r="AB2135" s="29" t="s">
        <v>258</v>
      </c>
      <c r="AC2135" s="29" t="s">
        <v>258</v>
      </c>
      <c r="AD2135" s="29" t="s">
        <v>265</v>
      </c>
      <c r="AE2135" s="29" t="s">
        <v>1353</v>
      </c>
      <c r="AF2135" s="29" t="s">
        <v>1368</v>
      </c>
      <c r="AG2135" s="183" t="s">
        <v>1369</v>
      </c>
      <c r="AH2135" s="29" t="s">
        <v>1356</v>
      </c>
      <c r="AI2135" s="29" t="s">
        <v>1357</v>
      </c>
      <c r="AJ2135" s="29" t="s">
        <v>258</v>
      </c>
      <c r="AK2135" s="29" t="s">
        <v>258</v>
      </c>
      <c r="AL2135" s="29" t="s">
        <v>13327</v>
      </c>
    </row>
    <row r="2136" spans="1:38" x14ac:dyDescent="0.2">
      <c r="A2136" s="35" t="s">
        <v>16</v>
      </c>
      <c r="B2136" s="36">
        <v>7200</v>
      </c>
      <c r="C2136" s="36"/>
      <c r="D2136" s="36" t="s">
        <v>1349</v>
      </c>
      <c r="E2136" s="37" t="s">
        <v>4014</v>
      </c>
      <c r="F2136" s="38" t="s">
        <v>1269</v>
      </c>
      <c r="G2136" s="38" t="s">
        <v>1271</v>
      </c>
      <c r="H2136" s="35" t="s">
        <v>1440</v>
      </c>
      <c r="I2136" s="35"/>
      <c r="J2136" s="29" t="s">
        <v>484</v>
      </c>
      <c r="K2136" s="29" t="s">
        <v>1551</v>
      </c>
      <c r="L2136" s="29" t="s">
        <v>1384</v>
      </c>
      <c r="M2136" s="39">
        <v>1188.5547005319186</v>
      </c>
      <c r="N2136" s="39">
        <v>585.73532648870639</v>
      </c>
      <c r="O2136" s="29">
        <v>44197</v>
      </c>
      <c r="P2136" s="29">
        <v>44377</v>
      </c>
      <c r="Q2136" s="40">
        <v>0.4928131</v>
      </c>
      <c r="R2136" s="39">
        <v>585.73532648870639</v>
      </c>
      <c r="S2136" s="39">
        <v>0</v>
      </c>
      <c r="T2136" s="39">
        <v>0</v>
      </c>
      <c r="U2136" s="39">
        <v>0</v>
      </c>
      <c r="V2136" s="39">
        <v>0</v>
      </c>
      <c r="W2136" s="29" t="s">
        <v>265</v>
      </c>
      <c r="X2136" s="29" t="s">
        <v>11773</v>
      </c>
      <c r="Y2136" s="29">
        <v>45266</v>
      </c>
      <c r="Z2136" s="41" t="s">
        <v>11760</v>
      </c>
      <c r="AA2136" s="42" t="s">
        <v>1349</v>
      </c>
      <c r="AB2136" s="29" t="s">
        <v>258</v>
      </c>
      <c r="AC2136" s="29" t="s">
        <v>258</v>
      </c>
      <c r="AD2136" s="29" t="s">
        <v>265</v>
      </c>
      <c r="AE2136" s="29" t="s">
        <v>1353</v>
      </c>
      <c r="AF2136" s="29" t="s">
        <v>1368</v>
      </c>
      <c r="AG2136" s="183" t="s">
        <v>1369</v>
      </c>
      <c r="AH2136" s="29" t="s">
        <v>1356</v>
      </c>
      <c r="AI2136" s="29" t="s">
        <v>1357</v>
      </c>
      <c r="AJ2136" s="29" t="s">
        <v>258</v>
      </c>
      <c r="AK2136" s="29" t="s">
        <v>258</v>
      </c>
      <c r="AL2136" s="29" t="s">
        <v>13327</v>
      </c>
    </row>
    <row r="2137" spans="1:38" x14ac:dyDescent="0.2">
      <c r="A2137" s="35" t="s">
        <v>16</v>
      </c>
      <c r="B2137" s="36">
        <v>7207</v>
      </c>
      <c r="C2137" s="36"/>
      <c r="D2137" s="36" t="s">
        <v>1349</v>
      </c>
      <c r="E2137" s="37" t="s">
        <v>4015</v>
      </c>
      <c r="F2137" s="38" t="s">
        <v>1269</v>
      </c>
      <c r="G2137" s="38" t="s">
        <v>1271</v>
      </c>
      <c r="H2137" s="35" t="s">
        <v>11597</v>
      </c>
      <c r="I2137" s="35"/>
      <c r="J2137" s="29" t="s">
        <v>484</v>
      </c>
      <c r="K2137" s="29" t="s">
        <v>1365</v>
      </c>
      <c r="L2137" s="29" t="s">
        <v>1366</v>
      </c>
      <c r="M2137" s="39">
        <v>38.291781792502377</v>
      </c>
      <c r="N2137" s="39">
        <v>73.176353182751541</v>
      </c>
      <c r="O2137" s="29">
        <v>44197</v>
      </c>
      <c r="P2137" s="29">
        <v>44895</v>
      </c>
      <c r="Q2137" s="40">
        <v>1.9110198</v>
      </c>
      <c r="R2137" s="39">
        <v>38.210828199863109</v>
      </c>
      <c r="S2137" s="39">
        <v>34.965524982888439</v>
      </c>
      <c r="T2137" s="39">
        <v>0</v>
      </c>
      <c r="U2137" s="39">
        <v>0</v>
      </c>
      <c r="V2137" s="39">
        <v>0</v>
      </c>
      <c r="W2137" s="29" t="s">
        <v>1357</v>
      </c>
      <c r="X2137" s="29" t="s">
        <v>258</v>
      </c>
      <c r="Y2137" s="29" t="s">
        <v>1349</v>
      </c>
      <c r="Z2137" s="41" t="s">
        <v>1349</v>
      </c>
      <c r="AA2137" s="42" t="s">
        <v>1349</v>
      </c>
      <c r="AB2137" s="29" t="s">
        <v>258</v>
      </c>
      <c r="AC2137" s="29" t="s">
        <v>258</v>
      </c>
      <c r="AD2137" s="29" t="s">
        <v>265</v>
      </c>
      <c r="AE2137" s="29" t="s">
        <v>1367</v>
      </c>
      <c r="AF2137" s="29" t="s">
        <v>1368</v>
      </c>
      <c r="AG2137" s="183" t="s">
        <v>1369</v>
      </c>
      <c r="AH2137" s="29" t="s">
        <v>1413</v>
      </c>
      <c r="AI2137" s="29" t="s">
        <v>1357</v>
      </c>
      <c r="AJ2137" s="29" t="s">
        <v>258</v>
      </c>
      <c r="AK2137" s="29" t="s">
        <v>258</v>
      </c>
      <c r="AL2137" s="29" t="s">
        <v>13326</v>
      </c>
    </row>
    <row r="2138" spans="1:38" x14ac:dyDescent="0.2">
      <c r="A2138" s="35" t="s">
        <v>16</v>
      </c>
      <c r="B2138" s="36">
        <v>7209</v>
      </c>
      <c r="C2138" s="36"/>
      <c r="D2138" s="36" t="s">
        <v>1349</v>
      </c>
      <c r="E2138" s="37" t="s">
        <v>4016</v>
      </c>
      <c r="F2138" s="38" t="s">
        <v>1269</v>
      </c>
      <c r="G2138" s="38" t="s">
        <v>1271</v>
      </c>
      <c r="H2138" s="35" t="s">
        <v>1440</v>
      </c>
      <c r="I2138" s="35"/>
      <c r="J2138" s="29" t="s">
        <v>1371</v>
      </c>
      <c r="K2138" s="29" t="s">
        <v>1371</v>
      </c>
      <c r="L2138" s="29" t="s">
        <v>1384</v>
      </c>
      <c r="M2138" s="39">
        <v>59.687687510157893</v>
      </c>
      <c r="N2138" s="39">
        <v>298.23416837782344</v>
      </c>
      <c r="O2138" s="29">
        <v>44197</v>
      </c>
      <c r="P2138" s="29">
        <v>46022</v>
      </c>
      <c r="Q2138" s="40">
        <v>4.9965776999999996</v>
      </c>
      <c r="R2138" s="39">
        <v>59.614168377823411</v>
      </c>
      <c r="S2138" s="39">
        <v>59.614168377823411</v>
      </c>
      <c r="T2138" s="39">
        <v>59.614168377823411</v>
      </c>
      <c r="U2138" s="39">
        <v>59.777494866529771</v>
      </c>
      <c r="V2138" s="39">
        <v>59.614168377823411</v>
      </c>
      <c r="W2138" s="29" t="s">
        <v>1357</v>
      </c>
      <c r="X2138" s="29" t="s">
        <v>258</v>
      </c>
      <c r="Y2138" s="29" t="s">
        <v>1349</v>
      </c>
      <c r="Z2138" s="41" t="s">
        <v>1349</v>
      </c>
      <c r="AA2138" s="42" t="s">
        <v>1349</v>
      </c>
      <c r="AB2138" s="29" t="s">
        <v>258</v>
      </c>
      <c r="AC2138" s="29" t="s">
        <v>258</v>
      </c>
      <c r="AD2138" s="29" t="s">
        <v>265</v>
      </c>
      <c r="AE2138" s="29" t="s">
        <v>1353</v>
      </c>
      <c r="AF2138" s="29" t="s">
        <v>1368</v>
      </c>
      <c r="AG2138" s="183" t="s">
        <v>1369</v>
      </c>
      <c r="AH2138" s="29" t="s">
        <v>1356</v>
      </c>
      <c r="AI2138" s="29" t="s">
        <v>1357</v>
      </c>
      <c r="AJ2138" s="29" t="s">
        <v>258</v>
      </c>
      <c r="AK2138" s="29" t="s">
        <v>258</v>
      </c>
      <c r="AL2138" s="29" t="s">
        <v>13326</v>
      </c>
    </row>
    <row r="2139" spans="1:38" x14ac:dyDescent="0.2">
      <c r="A2139" s="35" t="s">
        <v>16</v>
      </c>
      <c r="B2139" s="36">
        <v>7212</v>
      </c>
      <c r="C2139" s="36"/>
      <c r="D2139" s="36" t="s">
        <v>1349</v>
      </c>
      <c r="E2139" s="37" t="s">
        <v>4017</v>
      </c>
      <c r="F2139" s="38" t="s">
        <v>1269</v>
      </c>
      <c r="G2139" s="38" t="s">
        <v>1271</v>
      </c>
      <c r="H2139" s="35" t="s">
        <v>1440</v>
      </c>
      <c r="I2139" s="35"/>
      <c r="J2139" s="29" t="s">
        <v>1371</v>
      </c>
      <c r="K2139" s="29" t="s">
        <v>1371</v>
      </c>
      <c r="L2139" s="29" t="s">
        <v>1384</v>
      </c>
      <c r="M2139" s="39">
        <v>98.090931730291047</v>
      </c>
      <c r="N2139" s="39">
        <v>40.015195071868582</v>
      </c>
      <c r="O2139" s="29">
        <v>44197</v>
      </c>
      <c r="P2139" s="29">
        <v>44346</v>
      </c>
      <c r="Q2139" s="40">
        <v>0.40793980000000002</v>
      </c>
      <c r="R2139" s="39">
        <v>40.015195071868582</v>
      </c>
      <c r="S2139" s="39">
        <v>0</v>
      </c>
      <c r="T2139" s="39">
        <v>0</v>
      </c>
      <c r="U2139" s="39">
        <v>0</v>
      </c>
      <c r="V2139" s="39">
        <v>0</v>
      </c>
      <c r="W2139" s="29" t="s">
        <v>265</v>
      </c>
      <c r="X2139" s="29" t="s">
        <v>11773</v>
      </c>
      <c r="Y2139" s="29">
        <v>45275</v>
      </c>
      <c r="Z2139" s="41" t="s">
        <v>11760</v>
      </c>
      <c r="AA2139" s="42" t="s">
        <v>1349</v>
      </c>
      <c r="AB2139" s="29" t="s">
        <v>258</v>
      </c>
      <c r="AC2139" s="29" t="s">
        <v>258</v>
      </c>
      <c r="AD2139" s="29" t="s">
        <v>265</v>
      </c>
      <c r="AE2139" s="29" t="s">
        <v>1353</v>
      </c>
      <c r="AF2139" s="29" t="s">
        <v>1368</v>
      </c>
      <c r="AG2139" s="183" t="s">
        <v>1369</v>
      </c>
      <c r="AH2139" s="29" t="s">
        <v>1356</v>
      </c>
      <c r="AI2139" s="29" t="s">
        <v>1357</v>
      </c>
      <c r="AJ2139" s="29" t="s">
        <v>258</v>
      </c>
      <c r="AK2139" s="29" t="s">
        <v>258</v>
      </c>
      <c r="AL2139" s="29" t="s">
        <v>13327</v>
      </c>
    </row>
    <row r="2140" spans="1:38" x14ac:dyDescent="0.2">
      <c r="A2140" s="35" t="s">
        <v>16</v>
      </c>
      <c r="B2140" s="36">
        <v>7213</v>
      </c>
      <c r="C2140" s="36"/>
      <c r="D2140" s="36" t="s">
        <v>1349</v>
      </c>
      <c r="E2140" s="37" t="s">
        <v>4018</v>
      </c>
      <c r="F2140" s="38" t="s">
        <v>1269</v>
      </c>
      <c r="G2140" s="38" t="s">
        <v>1271</v>
      </c>
      <c r="H2140" s="35" t="s">
        <v>1440</v>
      </c>
      <c r="I2140" s="35"/>
      <c r="J2140" s="29" t="s">
        <v>1371</v>
      </c>
      <c r="K2140" s="29" t="s">
        <v>1371</v>
      </c>
      <c r="L2140" s="29" t="s">
        <v>1384</v>
      </c>
      <c r="M2140" s="39">
        <v>80.366011837916389</v>
      </c>
      <c r="N2140" s="39">
        <v>401.55502258726904</v>
      </c>
      <c r="O2140" s="29">
        <v>44197</v>
      </c>
      <c r="P2140" s="29">
        <v>46022</v>
      </c>
      <c r="Q2140" s="40">
        <v>4.9965776999999996</v>
      </c>
      <c r="R2140" s="39">
        <v>80.267022587268997</v>
      </c>
      <c r="S2140" s="39">
        <v>80.267022587268997</v>
      </c>
      <c r="T2140" s="39">
        <v>80.267022587268997</v>
      </c>
      <c r="U2140" s="39">
        <v>80.48693223819302</v>
      </c>
      <c r="V2140" s="39">
        <v>80.267022587268997</v>
      </c>
      <c r="W2140" s="29" t="s">
        <v>265</v>
      </c>
      <c r="X2140" s="29" t="s">
        <v>11773</v>
      </c>
      <c r="Y2140" s="29">
        <v>45372</v>
      </c>
      <c r="Z2140" s="41" t="s">
        <v>11761</v>
      </c>
      <c r="AA2140" s="42" t="s">
        <v>1349</v>
      </c>
      <c r="AB2140" s="29" t="s">
        <v>258</v>
      </c>
      <c r="AC2140" s="29" t="s">
        <v>258</v>
      </c>
      <c r="AD2140" s="29" t="s">
        <v>265</v>
      </c>
      <c r="AE2140" s="29" t="s">
        <v>1353</v>
      </c>
      <c r="AF2140" s="29" t="s">
        <v>1368</v>
      </c>
      <c r="AG2140" s="183" t="s">
        <v>1369</v>
      </c>
      <c r="AH2140" s="29" t="s">
        <v>1356</v>
      </c>
      <c r="AI2140" s="29" t="s">
        <v>1357</v>
      </c>
      <c r="AJ2140" s="29" t="s">
        <v>258</v>
      </c>
      <c r="AK2140" s="29" t="s">
        <v>258</v>
      </c>
      <c r="AL2140" s="29" t="s">
        <v>13327</v>
      </c>
    </row>
    <row r="2141" spans="1:38" x14ac:dyDescent="0.2">
      <c r="A2141" s="35" t="s">
        <v>16</v>
      </c>
      <c r="B2141" s="36">
        <v>7215</v>
      </c>
      <c r="C2141" s="36"/>
      <c r="D2141" s="36" t="s">
        <v>1349</v>
      </c>
      <c r="E2141" s="37" t="s">
        <v>4019</v>
      </c>
      <c r="F2141" s="38" t="s">
        <v>1269</v>
      </c>
      <c r="G2141" s="38" t="s">
        <v>1273</v>
      </c>
      <c r="H2141" s="35" t="s">
        <v>1393</v>
      </c>
      <c r="I2141" s="35"/>
      <c r="J2141" s="29" t="s">
        <v>1371</v>
      </c>
      <c r="K2141" s="29" t="s">
        <v>1371</v>
      </c>
      <c r="L2141" s="29" t="s">
        <v>1366</v>
      </c>
      <c r="M2141" s="39">
        <v>14.048244337749965</v>
      </c>
      <c r="N2141" s="39">
        <v>28.038795345653661</v>
      </c>
      <c r="O2141" s="29">
        <v>44197</v>
      </c>
      <c r="P2141" s="29">
        <v>44926</v>
      </c>
      <c r="Q2141" s="40">
        <v>1.9958932</v>
      </c>
      <c r="R2141" s="39">
        <v>14.01939767282683</v>
      </c>
      <c r="S2141" s="39">
        <v>14.01939767282683</v>
      </c>
      <c r="T2141" s="39">
        <v>0</v>
      </c>
      <c r="U2141" s="39">
        <v>0</v>
      </c>
      <c r="V2141" s="39">
        <v>0</v>
      </c>
      <c r="W2141" s="29" t="s">
        <v>265</v>
      </c>
      <c r="X2141" s="29" t="s">
        <v>11773</v>
      </c>
      <c r="Y2141" s="29">
        <v>45290</v>
      </c>
      <c r="Z2141" s="41" t="s">
        <v>11760</v>
      </c>
      <c r="AA2141" s="42" t="s">
        <v>1349</v>
      </c>
      <c r="AB2141" s="29" t="s">
        <v>258</v>
      </c>
      <c r="AC2141" s="29" t="s">
        <v>258</v>
      </c>
      <c r="AD2141" s="29" t="s">
        <v>265</v>
      </c>
      <c r="AE2141" s="29" t="s">
        <v>1367</v>
      </c>
      <c r="AF2141" s="29" t="s">
        <v>1368</v>
      </c>
      <c r="AG2141" s="183" t="s">
        <v>1369</v>
      </c>
      <c r="AH2141" s="29" t="s">
        <v>1413</v>
      </c>
      <c r="AI2141" s="29" t="s">
        <v>1357</v>
      </c>
      <c r="AJ2141" s="29" t="s">
        <v>258</v>
      </c>
      <c r="AK2141" s="29" t="s">
        <v>258</v>
      </c>
      <c r="AL2141" s="29" t="s">
        <v>13327</v>
      </c>
    </row>
    <row r="2142" spans="1:38" x14ac:dyDescent="0.2">
      <c r="A2142" s="35" t="s">
        <v>16</v>
      </c>
      <c r="B2142" s="36">
        <v>7219</v>
      </c>
      <c r="C2142" s="36"/>
      <c r="D2142" s="36" t="s">
        <v>1349</v>
      </c>
      <c r="E2142" s="37" t="s">
        <v>4020</v>
      </c>
      <c r="F2142" s="38" t="s">
        <v>1269</v>
      </c>
      <c r="G2142" s="38" t="s">
        <v>1271</v>
      </c>
      <c r="H2142" s="35" t="s">
        <v>1440</v>
      </c>
      <c r="I2142" s="35"/>
      <c r="J2142" s="29" t="s">
        <v>1371</v>
      </c>
      <c r="K2142" s="29" t="s">
        <v>1371</v>
      </c>
      <c r="L2142" s="29" t="s">
        <v>1384</v>
      </c>
      <c r="M2142" s="39">
        <v>99.775641374578086</v>
      </c>
      <c r="N2142" s="39">
        <v>498.53674469541414</v>
      </c>
      <c r="O2142" s="29">
        <v>44197</v>
      </c>
      <c r="P2142" s="29">
        <v>46022</v>
      </c>
      <c r="Q2142" s="40">
        <v>4.9965776999999996</v>
      </c>
      <c r="R2142" s="39">
        <v>99.6527446954141</v>
      </c>
      <c r="S2142" s="39">
        <v>99.6527446954141</v>
      </c>
      <c r="T2142" s="39">
        <v>99.6527446954141</v>
      </c>
      <c r="U2142" s="39">
        <v>99.925765913757701</v>
      </c>
      <c r="V2142" s="39">
        <v>99.6527446954141</v>
      </c>
      <c r="W2142" s="29" t="s">
        <v>265</v>
      </c>
      <c r="X2142" s="29" t="s">
        <v>11773</v>
      </c>
      <c r="Y2142" s="29">
        <v>45273</v>
      </c>
      <c r="Z2142" s="41" t="s">
        <v>11760</v>
      </c>
      <c r="AA2142" s="42" t="s">
        <v>1349</v>
      </c>
      <c r="AB2142" s="29" t="s">
        <v>258</v>
      </c>
      <c r="AC2142" s="29" t="s">
        <v>258</v>
      </c>
      <c r="AD2142" s="29" t="s">
        <v>265</v>
      </c>
      <c r="AE2142" s="29" t="s">
        <v>1353</v>
      </c>
      <c r="AF2142" s="29" t="s">
        <v>1368</v>
      </c>
      <c r="AG2142" s="183" t="s">
        <v>1369</v>
      </c>
      <c r="AH2142" s="29" t="s">
        <v>1356</v>
      </c>
      <c r="AI2142" s="29" t="s">
        <v>1357</v>
      </c>
      <c r="AJ2142" s="29" t="s">
        <v>258</v>
      </c>
      <c r="AK2142" s="29" t="s">
        <v>258</v>
      </c>
      <c r="AL2142" s="29" t="s">
        <v>13327</v>
      </c>
    </row>
    <row r="2143" spans="1:38" x14ac:dyDescent="0.2">
      <c r="A2143" s="35" t="s">
        <v>16</v>
      </c>
      <c r="B2143" s="36">
        <v>7220</v>
      </c>
      <c r="C2143" s="36"/>
      <c r="D2143" s="36" t="s">
        <v>1349</v>
      </c>
      <c r="E2143" s="37" t="s">
        <v>4021</v>
      </c>
      <c r="F2143" s="38" t="s">
        <v>1269</v>
      </c>
      <c r="G2143" s="38" t="s">
        <v>1271</v>
      </c>
      <c r="H2143" s="35" t="s">
        <v>1440</v>
      </c>
      <c r="I2143" s="35"/>
      <c r="J2143" s="29" t="s">
        <v>1506</v>
      </c>
      <c r="K2143" s="29" t="s">
        <v>1642</v>
      </c>
      <c r="L2143" s="29" t="s">
        <v>2337</v>
      </c>
      <c r="M2143" s="39">
        <v>43.633017279787595</v>
      </c>
      <c r="N2143" s="39">
        <v>86.728462696783026</v>
      </c>
      <c r="O2143" s="29">
        <v>44197</v>
      </c>
      <c r="P2143" s="29">
        <v>44923</v>
      </c>
      <c r="Q2143" s="40">
        <v>1.9876796999999999</v>
      </c>
      <c r="R2143" s="39">
        <v>43.543175906913071</v>
      </c>
      <c r="S2143" s="39">
        <v>43.185286789869956</v>
      </c>
      <c r="T2143" s="39">
        <v>0</v>
      </c>
      <c r="U2143" s="39">
        <v>0</v>
      </c>
      <c r="V2143" s="39">
        <v>0</v>
      </c>
      <c r="W2143" s="29" t="s">
        <v>1357</v>
      </c>
      <c r="X2143" s="29" t="s">
        <v>258</v>
      </c>
      <c r="Y2143" s="29" t="s">
        <v>1349</v>
      </c>
      <c r="Z2143" s="41" t="s">
        <v>1349</v>
      </c>
      <c r="AA2143" s="42" t="s">
        <v>1349</v>
      </c>
      <c r="AB2143" s="29" t="s">
        <v>258</v>
      </c>
      <c r="AC2143" s="29" t="s">
        <v>258</v>
      </c>
      <c r="AD2143" s="29" t="s">
        <v>258</v>
      </c>
      <c r="AE2143" s="29" t="s">
        <v>1367</v>
      </c>
      <c r="AF2143" s="29" t="s">
        <v>1462</v>
      </c>
      <c r="AG2143" s="183" t="s">
        <v>1463</v>
      </c>
      <c r="AH2143" s="29" t="s">
        <v>1413</v>
      </c>
      <c r="AI2143" s="29" t="s">
        <v>1357</v>
      </c>
      <c r="AJ2143" s="29" t="s">
        <v>258</v>
      </c>
      <c r="AK2143" s="29" t="s">
        <v>258</v>
      </c>
      <c r="AL2143" s="29" t="s">
        <v>13326</v>
      </c>
    </row>
    <row r="2144" spans="1:38" x14ac:dyDescent="0.2">
      <c r="A2144" s="35" t="s">
        <v>16</v>
      </c>
      <c r="B2144" s="36">
        <v>7230</v>
      </c>
      <c r="C2144" s="36"/>
      <c r="D2144" s="36" t="s">
        <v>1349</v>
      </c>
      <c r="E2144" s="37" t="s">
        <v>4022</v>
      </c>
      <c r="F2144" s="38" t="s">
        <v>1269</v>
      </c>
      <c r="G2144" s="38" t="s">
        <v>1271</v>
      </c>
      <c r="H2144" s="35" t="s">
        <v>1440</v>
      </c>
      <c r="I2144" s="35"/>
      <c r="J2144" s="29" t="s">
        <v>1371</v>
      </c>
      <c r="K2144" s="29" t="s">
        <v>1371</v>
      </c>
      <c r="L2144" s="29" t="s">
        <v>1384</v>
      </c>
      <c r="M2144" s="39">
        <v>95.647380563800908</v>
      </c>
      <c r="N2144" s="39">
        <v>477.90956878850102</v>
      </c>
      <c r="O2144" s="29">
        <v>44197</v>
      </c>
      <c r="P2144" s="29">
        <v>46022</v>
      </c>
      <c r="Q2144" s="40">
        <v>4.9965776999999996</v>
      </c>
      <c r="R2144" s="39">
        <v>95.529568788501024</v>
      </c>
      <c r="S2144" s="39">
        <v>95.529568788501024</v>
      </c>
      <c r="T2144" s="39">
        <v>95.529568788501024</v>
      </c>
      <c r="U2144" s="39">
        <v>95.79129363449691</v>
      </c>
      <c r="V2144" s="39">
        <v>95.529568788501024</v>
      </c>
      <c r="W2144" s="29" t="s">
        <v>265</v>
      </c>
      <c r="X2144" s="29" t="s">
        <v>11773</v>
      </c>
      <c r="Y2144" s="29">
        <v>45273</v>
      </c>
      <c r="Z2144" s="41" t="s">
        <v>11760</v>
      </c>
      <c r="AA2144" s="42" t="s">
        <v>1349</v>
      </c>
      <c r="AB2144" s="29" t="s">
        <v>258</v>
      </c>
      <c r="AC2144" s="29" t="s">
        <v>258</v>
      </c>
      <c r="AD2144" s="29" t="s">
        <v>265</v>
      </c>
      <c r="AE2144" s="29" t="s">
        <v>1353</v>
      </c>
      <c r="AF2144" s="29" t="s">
        <v>1368</v>
      </c>
      <c r="AG2144" s="183" t="s">
        <v>1369</v>
      </c>
      <c r="AH2144" s="29" t="s">
        <v>1356</v>
      </c>
      <c r="AI2144" s="29" t="s">
        <v>1357</v>
      </c>
      <c r="AJ2144" s="29" t="s">
        <v>258</v>
      </c>
      <c r="AK2144" s="29" t="s">
        <v>258</v>
      </c>
      <c r="AL2144" s="29" t="s">
        <v>13327</v>
      </c>
    </row>
    <row r="2145" spans="1:38" x14ac:dyDescent="0.2">
      <c r="A2145" s="35" t="s">
        <v>16</v>
      </c>
      <c r="B2145" s="36">
        <v>7232</v>
      </c>
      <c r="C2145" s="36"/>
      <c r="D2145" s="36" t="s">
        <v>1349</v>
      </c>
      <c r="E2145" s="37" t="s">
        <v>4023</v>
      </c>
      <c r="F2145" s="38" t="s">
        <v>1269</v>
      </c>
      <c r="G2145" s="38" t="s">
        <v>1271</v>
      </c>
      <c r="H2145" s="35" t="s">
        <v>1440</v>
      </c>
      <c r="I2145" s="35"/>
      <c r="J2145" s="29" t="s">
        <v>1506</v>
      </c>
      <c r="K2145" s="29" t="s">
        <v>1642</v>
      </c>
      <c r="L2145" s="29" t="s">
        <v>2220</v>
      </c>
      <c r="M2145" s="39">
        <v>43.965910862802332</v>
      </c>
      <c r="N2145" s="39">
        <v>76.677032169746752</v>
      </c>
      <c r="O2145" s="29">
        <v>44197</v>
      </c>
      <c r="P2145" s="29">
        <v>44834</v>
      </c>
      <c r="Q2145" s="40">
        <v>1.744011</v>
      </c>
      <c r="R2145" s="39">
        <v>43.866954140999312</v>
      </c>
      <c r="S2145" s="39">
        <v>32.810078028747434</v>
      </c>
      <c r="T2145" s="39">
        <v>0</v>
      </c>
      <c r="U2145" s="39">
        <v>0</v>
      </c>
      <c r="V2145" s="39">
        <v>0</v>
      </c>
      <c r="W2145" s="29" t="s">
        <v>1357</v>
      </c>
      <c r="X2145" s="29" t="s">
        <v>258</v>
      </c>
      <c r="Y2145" s="29" t="s">
        <v>1349</v>
      </c>
      <c r="Z2145" s="41" t="s">
        <v>1349</v>
      </c>
      <c r="AA2145" s="42" t="s">
        <v>1349</v>
      </c>
      <c r="AB2145" s="29" t="s">
        <v>258</v>
      </c>
      <c r="AC2145" s="29" t="s">
        <v>258</v>
      </c>
      <c r="AD2145" s="29" t="s">
        <v>258</v>
      </c>
      <c r="AE2145" s="29" t="s">
        <v>1353</v>
      </c>
      <c r="AF2145" s="29" t="s">
        <v>2221</v>
      </c>
      <c r="AG2145" s="183" t="s">
        <v>2222</v>
      </c>
      <c r="AH2145" s="29" t="s">
        <v>1413</v>
      </c>
      <c r="AI2145" s="29" t="s">
        <v>1357</v>
      </c>
      <c r="AJ2145" s="29" t="s">
        <v>258</v>
      </c>
      <c r="AK2145" s="29" t="s">
        <v>258</v>
      </c>
      <c r="AL2145" s="29" t="s">
        <v>13326</v>
      </c>
    </row>
    <row r="2146" spans="1:38" x14ac:dyDescent="0.2">
      <c r="A2146" s="35" t="s">
        <v>16</v>
      </c>
      <c r="B2146" s="36">
        <v>7233</v>
      </c>
      <c r="C2146" s="36"/>
      <c r="D2146" s="36" t="s">
        <v>1349</v>
      </c>
      <c r="E2146" s="37" t="s">
        <v>4024</v>
      </c>
      <c r="F2146" s="38" t="s">
        <v>1269</v>
      </c>
      <c r="G2146" s="38" t="s">
        <v>1271</v>
      </c>
      <c r="H2146" s="35" t="s">
        <v>1440</v>
      </c>
      <c r="I2146" s="35"/>
      <c r="J2146" s="29" t="s">
        <v>1506</v>
      </c>
      <c r="K2146" s="29" t="s">
        <v>1507</v>
      </c>
      <c r="L2146" s="29" t="s">
        <v>2220</v>
      </c>
      <c r="M2146" s="39">
        <v>125.1413723376791</v>
      </c>
      <c r="N2146" s="39">
        <v>248.39834086242297</v>
      </c>
      <c r="O2146" s="29">
        <v>44197</v>
      </c>
      <c r="P2146" s="29">
        <v>44922</v>
      </c>
      <c r="Q2146" s="40">
        <v>1.9849418000000001</v>
      </c>
      <c r="R2146" s="39">
        <v>124.88346338124572</v>
      </c>
      <c r="S2146" s="39">
        <v>123.51487748117728</v>
      </c>
      <c r="T2146" s="39">
        <v>0</v>
      </c>
      <c r="U2146" s="39">
        <v>0</v>
      </c>
      <c r="V2146" s="39">
        <v>0</v>
      </c>
      <c r="W2146" s="29" t="s">
        <v>1357</v>
      </c>
      <c r="X2146" s="29" t="s">
        <v>258</v>
      </c>
      <c r="Y2146" s="29" t="s">
        <v>1349</v>
      </c>
      <c r="Z2146" s="41" t="s">
        <v>1349</v>
      </c>
      <c r="AA2146" s="42" t="s">
        <v>1349</v>
      </c>
      <c r="AB2146" s="29" t="s">
        <v>258</v>
      </c>
      <c r="AC2146" s="29" t="s">
        <v>258</v>
      </c>
      <c r="AD2146" s="29" t="s">
        <v>258</v>
      </c>
      <c r="AE2146" s="29" t="s">
        <v>1353</v>
      </c>
      <c r="AF2146" s="29" t="s">
        <v>2221</v>
      </c>
      <c r="AG2146" s="183" t="s">
        <v>2222</v>
      </c>
      <c r="AH2146" s="29" t="s">
        <v>1413</v>
      </c>
      <c r="AI2146" s="29" t="s">
        <v>1357</v>
      </c>
      <c r="AJ2146" s="29" t="s">
        <v>258</v>
      </c>
      <c r="AK2146" s="29" t="s">
        <v>258</v>
      </c>
      <c r="AL2146" s="29" t="s">
        <v>13326</v>
      </c>
    </row>
    <row r="2147" spans="1:38" x14ac:dyDescent="0.2">
      <c r="A2147" s="35" t="s">
        <v>16</v>
      </c>
      <c r="B2147" s="36">
        <v>7234</v>
      </c>
      <c r="C2147" s="36"/>
      <c r="D2147" s="36" t="s">
        <v>1349</v>
      </c>
      <c r="E2147" s="37" t="s">
        <v>4025</v>
      </c>
      <c r="F2147" s="38" t="s">
        <v>1269</v>
      </c>
      <c r="G2147" s="38" t="s">
        <v>1271</v>
      </c>
      <c r="H2147" s="35" t="s">
        <v>1440</v>
      </c>
      <c r="I2147" s="35"/>
      <c r="J2147" s="29" t="s">
        <v>281</v>
      </c>
      <c r="K2147" s="29" t="s">
        <v>282</v>
      </c>
      <c r="L2147" s="29" t="s">
        <v>1384</v>
      </c>
      <c r="M2147" s="39">
        <v>74.779952674908913</v>
      </c>
      <c r="N2147" s="39">
        <v>373.64384394250516</v>
      </c>
      <c r="O2147" s="29">
        <v>44197</v>
      </c>
      <c r="P2147" s="29">
        <v>46022</v>
      </c>
      <c r="Q2147" s="40">
        <v>4.9965776999999996</v>
      </c>
      <c r="R2147" s="39">
        <v>74.68784394250514</v>
      </c>
      <c r="S2147" s="39">
        <v>74.68784394250514</v>
      </c>
      <c r="T2147" s="39">
        <v>74.68784394250514</v>
      </c>
      <c r="U2147" s="39">
        <v>74.892468172484598</v>
      </c>
      <c r="V2147" s="39">
        <v>74.68784394250514</v>
      </c>
      <c r="W2147" s="29" t="s">
        <v>265</v>
      </c>
      <c r="X2147" s="29" t="s">
        <v>11773</v>
      </c>
      <c r="Y2147" s="29">
        <v>45275</v>
      </c>
      <c r="Z2147" s="41" t="s">
        <v>11760</v>
      </c>
      <c r="AA2147" s="42" t="s">
        <v>1349</v>
      </c>
      <c r="AB2147" s="29" t="s">
        <v>258</v>
      </c>
      <c r="AC2147" s="29" t="s">
        <v>258</v>
      </c>
      <c r="AD2147" s="29" t="s">
        <v>265</v>
      </c>
      <c r="AE2147" s="29" t="s">
        <v>1353</v>
      </c>
      <c r="AF2147" s="29" t="s">
        <v>1368</v>
      </c>
      <c r="AG2147" s="183" t="s">
        <v>1369</v>
      </c>
      <c r="AH2147" s="29" t="s">
        <v>1356</v>
      </c>
      <c r="AI2147" s="29" t="s">
        <v>1357</v>
      </c>
      <c r="AJ2147" s="29" t="s">
        <v>258</v>
      </c>
      <c r="AK2147" s="29" t="s">
        <v>258</v>
      </c>
      <c r="AL2147" s="29" t="s">
        <v>13327</v>
      </c>
    </row>
    <row r="2148" spans="1:38" x14ac:dyDescent="0.2">
      <c r="A2148" s="35" t="s">
        <v>16</v>
      </c>
      <c r="B2148" s="36">
        <v>7235</v>
      </c>
      <c r="C2148" s="36"/>
      <c r="D2148" s="36" t="s">
        <v>1349</v>
      </c>
      <c r="E2148" s="37" t="s">
        <v>4026</v>
      </c>
      <c r="F2148" s="38" t="s">
        <v>1266</v>
      </c>
      <c r="G2148" s="38" t="s">
        <v>1267</v>
      </c>
      <c r="H2148" s="35" t="s">
        <v>1177</v>
      </c>
      <c r="I2148" s="35"/>
      <c r="J2148" s="29" t="s">
        <v>255</v>
      </c>
      <c r="K2148" s="29" t="s">
        <v>4027</v>
      </c>
      <c r="L2148" s="29" t="s">
        <v>2569</v>
      </c>
      <c r="M2148" s="39">
        <v>134.7856394686352</v>
      </c>
      <c r="N2148" s="39">
        <v>269.01774127310063</v>
      </c>
      <c r="O2148" s="29">
        <v>44197</v>
      </c>
      <c r="P2148" s="29">
        <v>44926</v>
      </c>
      <c r="Q2148" s="40">
        <v>1.9958932</v>
      </c>
      <c r="R2148" s="39">
        <v>134.50887063655031</v>
      </c>
      <c r="S2148" s="39">
        <v>134.50887063655031</v>
      </c>
      <c r="T2148" s="39">
        <v>0</v>
      </c>
      <c r="U2148" s="39">
        <v>0</v>
      </c>
      <c r="V2148" s="39">
        <v>0</v>
      </c>
      <c r="W2148" s="29" t="s">
        <v>265</v>
      </c>
      <c r="X2148" s="29" t="s">
        <v>11773</v>
      </c>
      <c r="Y2148" s="29">
        <v>45167</v>
      </c>
      <c r="Z2148" s="41" t="s">
        <v>11756</v>
      </c>
      <c r="AA2148" s="42" t="s">
        <v>1349</v>
      </c>
      <c r="AB2148" s="29" t="s">
        <v>258</v>
      </c>
      <c r="AC2148" s="29" t="s">
        <v>258</v>
      </c>
      <c r="AD2148" s="29" t="s">
        <v>258</v>
      </c>
      <c r="AE2148" s="29" t="s">
        <v>1353</v>
      </c>
      <c r="AF2148" s="29" t="s">
        <v>1956</v>
      </c>
      <c r="AG2148" s="183" t="s">
        <v>1957</v>
      </c>
      <c r="AH2148" s="29" t="s">
        <v>1413</v>
      </c>
      <c r="AI2148" s="29" t="s">
        <v>1357</v>
      </c>
      <c r="AJ2148" s="29" t="s">
        <v>258</v>
      </c>
      <c r="AK2148" s="29" t="s">
        <v>258</v>
      </c>
      <c r="AL2148" s="29" t="s">
        <v>13327</v>
      </c>
    </row>
    <row r="2149" spans="1:38" x14ac:dyDescent="0.2">
      <c r="A2149" s="35" t="s">
        <v>16</v>
      </c>
      <c r="B2149" s="36">
        <v>7244</v>
      </c>
      <c r="C2149" s="36"/>
      <c r="D2149" s="36" t="s">
        <v>1349</v>
      </c>
      <c r="E2149" s="37" t="s">
        <v>4028</v>
      </c>
      <c r="F2149" s="38" t="s">
        <v>1269</v>
      </c>
      <c r="G2149" s="38" t="s">
        <v>1271</v>
      </c>
      <c r="H2149" s="35" t="s">
        <v>1440</v>
      </c>
      <c r="I2149" s="35"/>
      <c r="J2149" s="29" t="s">
        <v>1371</v>
      </c>
      <c r="K2149" s="29" t="s">
        <v>1371</v>
      </c>
      <c r="L2149" s="29" t="s">
        <v>1384</v>
      </c>
      <c r="M2149" s="39">
        <v>77.022180614063444</v>
      </c>
      <c r="N2149" s="39">
        <v>384.84731006160166</v>
      </c>
      <c r="O2149" s="29">
        <v>44197</v>
      </c>
      <c r="P2149" s="29">
        <v>46022</v>
      </c>
      <c r="Q2149" s="40">
        <v>4.9965776999999996</v>
      </c>
      <c r="R2149" s="39">
        <v>76.927310061601645</v>
      </c>
      <c r="S2149" s="39">
        <v>76.927310061601645</v>
      </c>
      <c r="T2149" s="39">
        <v>76.927310061601645</v>
      </c>
      <c r="U2149" s="39">
        <v>77.138069815195081</v>
      </c>
      <c r="V2149" s="39">
        <v>76.927310061601645</v>
      </c>
      <c r="W2149" s="29" t="s">
        <v>1357</v>
      </c>
      <c r="X2149" s="29" t="s">
        <v>258</v>
      </c>
      <c r="Y2149" s="29" t="s">
        <v>1349</v>
      </c>
      <c r="Z2149" s="41" t="s">
        <v>1349</v>
      </c>
      <c r="AA2149" s="42" t="s">
        <v>1349</v>
      </c>
      <c r="AB2149" s="29" t="s">
        <v>258</v>
      </c>
      <c r="AC2149" s="29" t="s">
        <v>258</v>
      </c>
      <c r="AD2149" s="29" t="s">
        <v>265</v>
      </c>
      <c r="AE2149" s="29" t="s">
        <v>1353</v>
      </c>
      <c r="AF2149" s="29" t="s">
        <v>1368</v>
      </c>
      <c r="AG2149" s="183" t="s">
        <v>1369</v>
      </c>
      <c r="AH2149" s="29" t="s">
        <v>1356</v>
      </c>
      <c r="AI2149" s="29" t="s">
        <v>1357</v>
      </c>
      <c r="AJ2149" s="29" t="s">
        <v>258</v>
      </c>
      <c r="AK2149" s="29" t="s">
        <v>258</v>
      </c>
      <c r="AL2149" s="29" t="s">
        <v>13326</v>
      </c>
    </row>
    <row r="2150" spans="1:38" x14ac:dyDescent="0.2">
      <c r="A2150" s="35" t="s">
        <v>16</v>
      </c>
      <c r="B2150" s="36">
        <v>7245</v>
      </c>
      <c r="C2150" s="36"/>
      <c r="D2150" s="36" t="s">
        <v>1349</v>
      </c>
      <c r="E2150" s="37" t="s">
        <v>4029</v>
      </c>
      <c r="F2150" s="38" t="s">
        <v>1269</v>
      </c>
      <c r="G2150" s="38" t="s">
        <v>1445</v>
      </c>
      <c r="H2150" s="35" t="s">
        <v>975</v>
      </c>
      <c r="I2150" s="35"/>
      <c r="J2150" s="29" t="s">
        <v>274</v>
      </c>
      <c r="K2150" s="29" t="s">
        <v>294</v>
      </c>
      <c r="L2150" s="29" t="s">
        <v>1679</v>
      </c>
      <c r="M2150" s="39">
        <v>40.491386028775139</v>
      </c>
      <c r="N2150" s="39">
        <v>176.70984257357975</v>
      </c>
      <c r="O2150" s="29">
        <v>44197</v>
      </c>
      <c r="P2150" s="29">
        <v>45791</v>
      </c>
      <c r="Q2150" s="40">
        <v>4.3641341999999996</v>
      </c>
      <c r="R2150" s="39">
        <v>40.438302532511976</v>
      </c>
      <c r="S2150" s="39">
        <v>40.438302532511976</v>
      </c>
      <c r="T2150" s="39">
        <v>40.438302532511976</v>
      </c>
      <c r="U2150" s="39">
        <v>40.549092402464069</v>
      </c>
      <c r="V2150" s="39">
        <v>14.845842573579741</v>
      </c>
      <c r="W2150" s="29" t="s">
        <v>265</v>
      </c>
      <c r="X2150" s="29" t="s">
        <v>11773</v>
      </c>
      <c r="Y2150" s="29">
        <v>45223</v>
      </c>
      <c r="Z2150" s="41" t="s">
        <v>11758</v>
      </c>
      <c r="AA2150" s="42" t="s">
        <v>1349</v>
      </c>
      <c r="AB2150" s="29" t="s">
        <v>258</v>
      </c>
      <c r="AC2150" s="29" t="s">
        <v>258</v>
      </c>
      <c r="AD2150" s="29" t="s">
        <v>258</v>
      </c>
      <c r="AE2150" s="29" t="s">
        <v>1367</v>
      </c>
      <c r="AF2150" s="29" t="s">
        <v>1361</v>
      </c>
      <c r="AG2150" s="183" t="s">
        <v>1362</v>
      </c>
      <c r="AH2150" s="29" t="s">
        <v>1413</v>
      </c>
      <c r="AI2150" s="29" t="s">
        <v>1357</v>
      </c>
      <c r="AJ2150" s="29" t="s">
        <v>258</v>
      </c>
      <c r="AK2150" s="29" t="s">
        <v>258</v>
      </c>
      <c r="AL2150" s="29" t="s">
        <v>13327</v>
      </c>
    </row>
    <row r="2151" spans="1:38" x14ac:dyDescent="0.2">
      <c r="A2151" s="35" t="s">
        <v>16</v>
      </c>
      <c r="B2151" s="36">
        <v>7248</v>
      </c>
      <c r="C2151" s="36"/>
      <c r="D2151" s="36" t="s">
        <v>1349</v>
      </c>
      <c r="E2151" s="37" t="s">
        <v>4030</v>
      </c>
      <c r="F2151" s="38" t="s">
        <v>1269</v>
      </c>
      <c r="G2151" s="38" t="s">
        <v>1273</v>
      </c>
      <c r="H2151" s="35" t="s">
        <v>1393</v>
      </c>
      <c r="I2151" s="35"/>
      <c r="J2151" s="29" t="s">
        <v>1371</v>
      </c>
      <c r="K2151" s="29" t="s">
        <v>1371</v>
      </c>
      <c r="L2151" s="29" t="s">
        <v>1384</v>
      </c>
      <c r="M2151" s="39">
        <v>39.09327363594096</v>
      </c>
      <c r="N2151" s="39">
        <v>68.179099247091031</v>
      </c>
      <c r="O2151" s="29">
        <v>44197</v>
      </c>
      <c r="P2151" s="29">
        <v>44834</v>
      </c>
      <c r="Q2151" s="40">
        <v>1.744011</v>
      </c>
      <c r="R2151" s="39">
        <v>39.005284052019164</v>
      </c>
      <c r="S2151" s="39">
        <v>29.173815195071864</v>
      </c>
      <c r="T2151" s="39">
        <v>0</v>
      </c>
      <c r="U2151" s="39">
        <v>0</v>
      </c>
      <c r="V2151" s="39">
        <v>0</v>
      </c>
      <c r="W2151" s="29" t="s">
        <v>1357</v>
      </c>
      <c r="X2151" s="29" t="s">
        <v>258</v>
      </c>
      <c r="Y2151" s="29" t="s">
        <v>1349</v>
      </c>
      <c r="Z2151" s="41" t="s">
        <v>1349</v>
      </c>
      <c r="AA2151" s="42" t="s">
        <v>1349</v>
      </c>
      <c r="AB2151" s="29" t="s">
        <v>258</v>
      </c>
      <c r="AC2151" s="29" t="s">
        <v>258</v>
      </c>
      <c r="AD2151" s="29" t="s">
        <v>265</v>
      </c>
      <c r="AE2151" s="29" t="s">
        <v>1353</v>
      </c>
      <c r="AF2151" s="29" t="s">
        <v>1368</v>
      </c>
      <c r="AG2151" s="183" t="s">
        <v>1369</v>
      </c>
      <c r="AH2151" s="29" t="s">
        <v>1413</v>
      </c>
      <c r="AI2151" s="29" t="s">
        <v>1357</v>
      </c>
      <c r="AJ2151" s="29" t="s">
        <v>258</v>
      </c>
      <c r="AK2151" s="29" t="s">
        <v>258</v>
      </c>
      <c r="AL2151" s="29" t="s">
        <v>13326</v>
      </c>
    </row>
    <row r="2152" spans="1:38" x14ac:dyDescent="0.2">
      <c r="A2152" s="35" t="s">
        <v>16</v>
      </c>
      <c r="B2152" s="36">
        <v>7250</v>
      </c>
      <c r="C2152" s="36"/>
      <c r="D2152" s="36" t="s">
        <v>1349</v>
      </c>
      <c r="E2152" s="37" t="s">
        <v>4031</v>
      </c>
      <c r="F2152" s="38" t="s">
        <v>1269</v>
      </c>
      <c r="G2152" s="38" t="s">
        <v>1445</v>
      </c>
      <c r="H2152" s="35" t="s">
        <v>12095</v>
      </c>
      <c r="I2152" s="35"/>
      <c r="J2152" s="29" t="s">
        <v>1371</v>
      </c>
      <c r="K2152" s="29" t="s">
        <v>1371</v>
      </c>
      <c r="L2152" s="29" t="s">
        <v>1384</v>
      </c>
      <c r="M2152" s="39">
        <v>293.97499317927299</v>
      </c>
      <c r="N2152" s="39">
        <v>1468.8688952772075</v>
      </c>
      <c r="O2152" s="29">
        <v>44197</v>
      </c>
      <c r="P2152" s="29">
        <v>46022</v>
      </c>
      <c r="Q2152" s="40">
        <v>4.9965776999999996</v>
      </c>
      <c r="R2152" s="39">
        <v>293.61289527720743</v>
      </c>
      <c r="S2152" s="39">
        <v>293.61289527720743</v>
      </c>
      <c r="T2152" s="39">
        <v>293.61289527720743</v>
      </c>
      <c r="U2152" s="39">
        <v>294.41731416837786</v>
      </c>
      <c r="V2152" s="39">
        <v>293.61289527720743</v>
      </c>
      <c r="W2152" s="29" t="s">
        <v>265</v>
      </c>
      <c r="X2152" s="29" t="s">
        <v>11773</v>
      </c>
      <c r="Y2152" s="29">
        <v>45236</v>
      </c>
      <c r="Z2152" s="41" t="s">
        <v>11759</v>
      </c>
      <c r="AA2152" s="42" t="s">
        <v>1349</v>
      </c>
      <c r="AB2152" s="29" t="s">
        <v>258</v>
      </c>
      <c r="AC2152" s="29" t="s">
        <v>258</v>
      </c>
      <c r="AD2152" s="29" t="s">
        <v>265</v>
      </c>
      <c r="AE2152" s="29" t="s">
        <v>1353</v>
      </c>
      <c r="AF2152" s="29" t="s">
        <v>1368</v>
      </c>
      <c r="AG2152" s="183" t="s">
        <v>1369</v>
      </c>
      <c r="AH2152" s="29" t="s">
        <v>1356</v>
      </c>
      <c r="AI2152" s="29" t="s">
        <v>1357</v>
      </c>
      <c r="AJ2152" s="29" t="s">
        <v>258</v>
      </c>
      <c r="AK2152" s="29" t="s">
        <v>258</v>
      </c>
      <c r="AL2152" s="29" t="s">
        <v>13327</v>
      </c>
    </row>
    <row r="2153" spans="1:38" x14ac:dyDescent="0.2">
      <c r="A2153" s="35" t="s">
        <v>16</v>
      </c>
      <c r="B2153" s="36">
        <v>7251</v>
      </c>
      <c r="C2153" s="36"/>
      <c r="D2153" s="36" t="s">
        <v>1349</v>
      </c>
      <c r="E2153" s="37" t="s">
        <v>4032</v>
      </c>
      <c r="F2153" s="38" t="s">
        <v>1262</v>
      </c>
      <c r="G2153" s="38" t="s">
        <v>1264</v>
      </c>
      <c r="H2153" s="35" t="s">
        <v>4033</v>
      </c>
      <c r="I2153" s="35"/>
      <c r="J2153" s="29" t="s">
        <v>1387</v>
      </c>
      <c r="K2153" s="29" t="s">
        <v>1457</v>
      </c>
      <c r="L2153" s="29" t="s">
        <v>1545</v>
      </c>
      <c r="M2153" s="39">
        <v>320.88365123402463</v>
      </c>
      <c r="N2153" s="39">
        <v>586.85907186858321</v>
      </c>
      <c r="O2153" s="29">
        <v>44197</v>
      </c>
      <c r="P2153" s="29">
        <v>44865</v>
      </c>
      <c r="Q2153" s="40">
        <v>1.8288842999999999</v>
      </c>
      <c r="R2153" s="39">
        <v>320.18469541409991</v>
      </c>
      <c r="S2153" s="39">
        <v>266.67437645448325</v>
      </c>
      <c r="T2153" s="39">
        <v>0</v>
      </c>
      <c r="U2153" s="39">
        <v>0</v>
      </c>
      <c r="V2153" s="39">
        <v>0</v>
      </c>
      <c r="W2153" s="29" t="s">
        <v>1357</v>
      </c>
      <c r="X2153" s="29" t="s">
        <v>258</v>
      </c>
      <c r="Y2153" s="29" t="s">
        <v>1349</v>
      </c>
      <c r="Z2153" s="41" t="s">
        <v>1349</v>
      </c>
      <c r="AA2153" s="42" t="s">
        <v>1349</v>
      </c>
      <c r="AB2153" s="29" t="s">
        <v>258</v>
      </c>
      <c r="AC2153" s="29" t="s">
        <v>258</v>
      </c>
      <c r="AD2153" s="29" t="s">
        <v>258</v>
      </c>
      <c r="AE2153" s="29" t="s">
        <v>1353</v>
      </c>
      <c r="AF2153" s="29" t="s">
        <v>1390</v>
      </c>
      <c r="AG2153" s="183" t="s">
        <v>1391</v>
      </c>
      <c r="AH2153" s="29" t="s">
        <v>1413</v>
      </c>
      <c r="AI2153" s="29" t="s">
        <v>1357</v>
      </c>
      <c r="AJ2153" s="29" t="s">
        <v>258</v>
      </c>
      <c r="AK2153" s="29" t="s">
        <v>258</v>
      </c>
      <c r="AL2153" s="29" t="s">
        <v>13326</v>
      </c>
    </row>
    <row r="2154" spans="1:38" x14ac:dyDescent="0.2">
      <c r="A2154" s="35" t="s">
        <v>16</v>
      </c>
      <c r="B2154" s="36">
        <v>7252</v>
      </c>
      <c r="C2154" s="36"/>
      <c r="D2154" s="36" t="s">
        <v>1349</v>
      </c>
      <c r="E2154" s="37" t="s">
        <v>4034</v>
      </c>
      <c r="F2154" s="38" t="s">
        <v>1262</v>
      </c>
      <c r="G2154" s="38" t="s">
        <v>1264</v>
      </c>
      <c r="H2154" s="35" t="s">
        <v>4033</v>
      </c>
      <c r="I2154" s="35"/>
      <c r="J2154" s="29" t="s">
        <v>1387</v>
      </c>
      <c r="K2154" s="29" t="s">
        <v>1457</v>
      </c>
      <c r="L2154" s="29" t="s">
        <v>1545</v>
      </c>
      <c r="M2154" s="39">
        <v>320.88365123402463</v>
      </c>
      <c r="N2154" s="39">
        <v>586.85907186858321</v>
      </c>
      <c r="O2154" s="29">
        <v>44197</v>
      </c>
      <c r="P2154" s="29">
        <v>44865</v>
      </c>
      <c r="Q2154" s="40">
        <v>1.8288842999999999</v>
      </c>
      <c r="R2154" s="39">
        <v>320.18469541409991</v>
      </c>
      <c r="S2154" s="39">
        <v>266.67437645448325</v>
      </c>
      <c r="T2154" s="39">
        <v>0</v>
      </c>
      <c r="U2154" s="39">
        <v>0</v>
      </c>
      <c r="V2154" s="39">
        <v>0</v>
      </c>
      <c r="W2154" s="29" t="s">
        <v>1357</v>
      </c>
      <c r="X2154" s="29" t="s">
        <v>258</v>
      </c>
      <c r="Y2154" s="29" t="s">
        <v>1349</v>
      </c>
      <c r="Z2154" s="41" t="s">
        <v>1349</v>
      </c>
      <c r="AA2154" s="42" t="s">
        <v>1349</v>
      </c>
      <c r="AB2154" s="29" t="s">
        <v>258</v>
      </c>
      <c r="AC2154" s="29" t="s">
        <v>258</v>
      </c>
      <c r="AD2154" s="29" t="s">
        <v>258</v>
      </c>
      <c r="AE2154" s="29" t="s">
        <v>1353</v>
      </c>
      <c r="AF2154" s="29" t="s">
        <v>1390</v>
      </c>
      <c r="AG2154" s="183" t="s">
        <v>1391</v>
      </c>
      <c r="AH2154" s="29" t="s">
        <v>1413</v>
      </c>
      <c r="AI2154" s="29" t="s">
        <v>1357</v>
      </c>
      <c r="AJ2154" s="29" t="s">
        <v>258</v>
      </c>
      <c r="AK2154" s="29" t="s">
        <v>258</v>
      </c>
      <c r="AL2154" s="29" t="s">
        <v>13326</v>
      </c>
    </row>
    <row r="2155" spans="1:38" x14ac:dyDescent="0.2">
      <c r="A2155" s="35" t="s">
        <v>16</v>
      </c>
      <c r="B2155" s="36">
        <v>7253</v>
      </c>
      <c r="C2155" s="36"/>
      <c r="D2155" s="36" t="s">
        <v>1349</v>
      </c>
      <c r="E2155" s="37" t="s">
        <v>4035</v>
      </c>
      <c r="F2155" s="38" t="s">
        <v>1269</v>
      </c>
      <c r="G2155" s="38" t="s">
        <v>1271</v>
      </c>
      <c r="H2155" s="35" t="s">
        <v>1440</v>
      </c>
      <c r="I2155" s="35"/>
      <c r="J2155" s="29" t="s">
        <v>1506</v>
      </c>
      <c r="K2155" s="29" t="s">
        <v>1642</v>
      </c>
      <c r="L2155" s="29" t="s">
        <v>2220</v>
      </c>
      <c r="M2155" s="39">
        <v>43.965910862802332</v>
      </c>
      <c r="N2155" s="39">
        <v>76.677032169746752</v>
      </c>
      <c r="O2155" s="29">
        <v>44197</v>
      </c>
      <c r="P2155" s="29">
        <v>44834</v>
      </c>
      <c r="Q2155" s="40">
        <v>1.744011</v>
      </c>
      <c r="R2155" s="39">
        <v>43.866954140999312</v>
      </c>
      <c r="S2155" s="39">
        <v>32.810078028747434</v>
      </c>
      <c r="T2155" s="39">
        <v>0</v>
      </c>
      <c r="U2155" s="39">
        <v>0</v>
      </c>
      <c r="V2155" s="39">
        <v>0</v>
      </c>
      <c r="W2155" s="29" t="s">
        <v>1357</v>
      </c>
      <c r="X2155" s="29" t="s">
        <v>258</v>
      </c>
      <c r="Y2155" s="29" t="s">
        <v>1349</v>
      </c>
      <c r="Z2155" s="41" t="s">
        <v>1349</v>
      </c>
      <c r="AA2155" s="42" t="s">
        <v>1349</v>
      </c>
      <c r="AB2155" s="29" t="s">
        <v>258</v>
      </c>
      <c r="AC2155" s="29" t="s">
        <v>258</v>
      </c>
      <c r="AD2155" s="29" t="s">
        <v>258</v>
      </c>
      <c r="AE2155" s="29" t="s">
        <v>1353</v>
      </c>
      <c r="AF2155" s="29" t="s">
        <v>2221</v>
      </c>
      <c r="AG2155" s="183" t="s">
        <v>2222</v>
      </c>
      <c r="AH2155" s="29" t="s">
        <v>1413</v>
      </c>
      <c r="AI2155" s="29" t="s">
        <v>1357</v>
      </c>
      <c r="AJ2155" s="29" t="s">
        <v>258</v>
      </c>
      <c r="AK2155" s="29" t="s">
        <v>258</v>
      </c>
      <c r="AL2155" s="29" t="s">
        <v>13326</v>
      </c>
    </row>
    <row r="2156" spans="1:38" x14ac:dyDescent="0.2">
      <c r="A2156" s="35" t="s">
        <v>16</v>
      </c>
      <c r="B2156" s="36">
        <v>7258</v>
      </c>
      <c r="C2156" s="36"/>
      <c r="D2156" s="36" t="s">
        <v>1349</v>
      </c>
      <c r="E2156" s="37" t="s">
        <v>4036</v>
      </c>
      <c r="F2156" s="38" t="s">
        <v>1266</v>
      </c>
      <c r="G2156" s="38" t="s">
        <v>1268</v>
      </c>
      <c r="H2156" s="35" t="s">
        <v>1359</v>
      </c>
      <c r="I2156" s="35"/>
      <c r="J2156" s="29" t="s">
        <v>1466</v>
      </c>
      <c r="K2156" s="29" t="s">
        <v>1466</v>
      </c>
      <c r="L2156" s="29" t="s">
        <v>2275</v>
      </c>
      <c r="M2156" s="39">
        <v>10.675202634123453</v>
      </c>
      <c r="N2156" s="39">
        <v>33.874223134839148</v>
      </c>
      <c r="O2156" s="29">
        <v>44197</v>
      </c>
      <c r="P2156" s="29">
        <v>45356</v>
      </c>
      <c r="Q2156" s="40">
        <v>3.1731691</v>
      </c>
      <c r="R2156" s="39">
        <v>10.658699520876112</v>
      </c>
      <c r="S2156" s="39">
        <v>10.658699520876112</v>
      </c>
      <c r="T2156" s="39">
        <v>10.658699520876112</v>
      </c>
      <c r="U2156" s="39">
        <v>1.8981245722108144</v>
      </c>
      <c r="V2156" s="39">
        <v>0</v>
      </c>
      <c r="W2156" s="29" t="s">
        <v>1357</v>
      </c>
      <c r="X2156" s="29" t="s">
        <v>258</v>
      </c>
      <c r="Y2156" s="29" t="s">
        <v>1349</v>
      </c>
      <c r="Z2156" s="41" t="s">
        <v>1349</v>
      </c>
      <c r="AA2156" s="42" t="s">
        <v>1349</v>
      </c>
      <c r="AB2156" s="29" t="s">
        <v>258</v>
      </c>
      <c r="AC2156" s="29" t="s">
        <v>258</v>
      </c>
      <c r="AD2156" s="29" t="s">
        <v>258</v>
      </c>
      <c r="AE2156" s="29" t="s">
        <v>1353</v>
      </c>
      <c r="AF2156" s="29" t="s">
        <v>1468</v>
      </c>
      <c r="AG2156" s="183" t="s">
        <v>1469</v>
      </c>
      <c r="AH2156" s="29" t="s">
        <v>1356</v>
      </c>
      <c r="AI2156" s="29" t="s">
        <v>1357</v>
      </c>
      <c r="AJ2156" s="29" t="s">
        <v>258</v>
      </c>
      <c r="AK2156" s="29" t="s">
        <v>258</v>
      </c>
      <c r="AL2156" s="29" t="s">
        <v>13326</v>
      </c>
    </row>
    <row r="2157" spans="1:38" x14ac:dyDescent="0.2">
      <c r="A2157" s="35" t="s">
        <v>16</v>
      </c>
      <c r="B2157" s="36">
        <v>7260</v>
      </c>
      <c r="C2157" s="36"/>
      <c r="D2157" s="36" t="s">
        <v>1349</v>
      </c>
      <c r="E2157" s="37" t="s">
        <v>4037</v>
      </c>
      <c r="F2157" s="38" t="s">
        <v>1269</v>
      </c>
      <c r="G2157" s="38" t="s">
        <v>1274</v>
      </c>
      <c r="H2157" s="35" t="s">
        <v>1042</v>
      </c>
      <c r="I2157" s="35"/>
      <c r="J2157" s="29" t="s">
        <v>398</v>
      </c>
      <c r="K2157" s="29" t="s">
        <v>473</v>
      </c>
      <c r="L2157" s="29" t="s">
        <v>4038</v>
      </c>
      <c r="M2157" s="39">
        <v>26.836763008888667</v>
      </c>
      <c r="N2157" s="39">
        <v>53.563312799452433</v>
      </c>
      <c r="O2157" s="29">
        <v>44197</v>
      </c>
      <c r="P2157" s="29">
        <v>44926</v>
      </c>
      <c r="Q2157" s="40">
        <v>1.9958932</v>
      </c>
      <c r="R2157" s="39">
        <v>26.781656399726216</v>
      </c>
      <c r="S2157" s="39">
        <v>26.781656399726216</v>
      </c>
      <c r="T2157" s="39">
        <v>0</v>
      </c>
      <c r="U2157" s="39">
        <v>0</v>
      </c>
      <c r="V2157" s="39">
        <v>0</v>
      </c>
      <c r="W2157" s="29" t="s">
        <v>265</v>
      </c>
      <c r="X2157" s="29" t="s">
        <v>11773</v>
      </c>
      <c r="Y2157" s="29">
        <v>45287</v>
      </c>
      <c r="Z2157" s="41" t="s">
        <v>11760</v>
      </c>
      <c r="AA2157" s="42" t="s">
        <v>1349</v>
      </c>
      <c r="AB2157" s="29" t="s">
        <v>258</v>
      </c>
      <c r="AC2157" s="29" t="s">
        <v>258</v>
      </c>
      <c r="AD2157" s="29" t="s">
        <v>258</v>
      </c>
      <c r="AE2157" s="29" t="s">
        <v>1367</v>
      </c>
      <c r="AF2157" s="29" t="s">
        <v>1368</v>
      </c>
      <c r="AG2157" s="183" t="s">
        <v>1369</v>
      </c>
      <c r="AH2157" s="29" t="s">
        <v>1413</v>
      </c>
      <c r="AI2157" s="29" t="s">
        <v>1357</v>
      </c>
      <c r="AJ2157" s="29" t="s">
        <v>258</v>
      </c>
      <c r="AK2157" s="29" t="s">
        <v>258</v>
      </c>
      <c r="AL2157" s="29" t="s">
        <v>13327</v>
      </c>
    </row>
    <row r="2158" spans="1:38" x14ac:dyDescent="0.2">
      <c r="A2158" s="35" t="s">
        <v>16</v>
      </c>
      <c r="B2158" s="36">
        <v>7262</v>
      </c>
      <c r="C2158" s="36"/>
      <c r="D2158" s="36" t="s">
        <v>1349</v>
      </c>
      <c r="E2158" s="37" t="s">
        <v>4039</v>
      </c>
      <c r="F2158" s="38" t="s">
        <v>1269</v>
      </c>
      <c r="G2158" s="38" t="s">
        <v>1445</v>
      </c>
      <c r="H2158" s="35" t="s">
        <v>330</v>
      </c>
      <c r="I2158" s="35"/>
      <c r="J2158" s="29" t="s">
        <v>274</v>
      </c>
      <c r="K2158" s="29" t="s">
        <v>1583</v>
      </c>
      <c r="L2158" s="29" t="s">
        <v>2161</v>
      </c>
      <c r="M2158" s="39">
        <v>67.12895827712201</v>
      </c>
      <c r="N2158" s="39">
        <v>133.98223134839154</v>
      </c>
      <c r="O2158" s="29">
        <v>44197</v>
      </c>
      <c r="P2158" s="29">
        <v>44926</v>
      </c>
      <c r="Q2158" s="40">
        <v>1.9958932</v>
      </c>
      <c r="R2158" s="39">
        <v>66.991115674195768</v>
      </c>
      <c r="S2158" s="39">
        <v>66.991115674195768</v>
      </c>
      <c r="T2158" s="39">
        <v>0</v>
      </c>
      <c r="U2158" s="39">
        <v>0</v>
      </c>
      <c r="V2158" s="39">
        <v>0</v>
      </c>
      <c r="W2158" s="29" t="s">
        <v>1357</v>
      </c>
      <c r="X2158" s="29" t="s">
        <v>258</v>
      </c>
      <c r="Y2158" s="29" t="s">
        <v>1349</v>
      </c>
      <c r="Z2158" s="41" t="s">
        <v>1349</v>
      </c>
      <c r="AA2158" s="42" t="s">
        <v>1349</v>
      </c>
      <c r="AB2158" s="29" t="s">
        <v>258</v>
      </c>
      <c r="AC2158" s="29" t="s">
        <v>258</v>
      </c>
      <c r="AD2158" s="29" t="s">
        <v>258</v>
      </c>
      <c r="AE2158" s="29" t="s">
        <v>1353</v>
      </c>
      <c r="AF2158" s="29" t="s">
        <v>1361</v>
      </c>
      <c r="AG2158" s="183" t="s">
        <v>1362</v>
      </c>
      <c r="AH2158" s="29" t="s">
        <v>1413</v>
      </c>
      <c r="AI2158" s="29" t="s">
        <v>1357</v>
      </c>
      <c r="AJ2158" s="29" t="s">
        <v>258</v>
      </c>
      <c r="AK2158" s="29" t="s">
        <v>258</v>
      </c>
      <c r="AL2158" s="29" t="s">
        <v>13326</v>
      </c>
    </row>
    <row r="2159" spans="1:38" x14ac:dyDescent="0.2">
      <c r="A2159" s="35" t="s">
        <v>16</v>
      </c>
      <c r="B2159" s="36">
        <v>7268</v>
      </c>
      <c r="C2159" s="36"/>
      <c r="D2159" s="36" t="s">
        <v>1349</v>
      </c>
      <c r="E2159" s="37" t="s">
        <v>4040</v>
      </c>
      <c r="F2159" s="38" t="s">
        <v>1269</v>
      </c>
      <c r="G2159" s="38" t="s">
        <v>1271</v>
      </c>
      <c r="H2159" s="35" t="s">
        <v>1440</v>
      </c>
      <c r="I2159" s="35"/>
      <c r="J2159" s="29" t="s">
        <v>1371</v>
      </c>
      <c r="K2159" s="29" t="s">
        <v>1371</v>
      </c>
      <c r="L2159" s="29" t="s">
        <v>1384</v>
      </c>
      <c r="M2159" s="39">
        <v>66.754557628073329</v>
      </c>
      <c r="N2159" s="39">
        <v>333.54433401779607</v>
      </c>
      <c r="O2159" s="29">
        <v>44197</v>
      </c>
      <c r="P2159" s="29">
        <v>46022</v>
      </c>
      <c r="Q2159" s="40">
        <v>4.9965776999999996</v>
      </c>
      <c r="R2159" s="39">
        <v>66.672334017796032</v>
      </c>
      <c r="S2159" s="39">
        <v>66.672334017796032</v>
      </c>
      <c r="T2159" s="39">
        <v>66.672334017796032</v>
      </c>
      <c r="U2159" s="39">
        <v>66.854997946611917</v>
      </c>
      <c r="V2159" s="39">
        <v>66.672334017796032</v>
      </c>
      <c r="W2159" s="29" t="s">
        <v>265</v>
      </c>
      <c r="X2159" s="29" t="s">
        <v>11773</v>
      </c>
      <c r="Y2159" s="29">
        <v>45265</v>
      </c>
      <c r="Z2159" s="41" t="s">
        <v>11760</v>
      </c>
      <c r="AA2159" s="42" t="s">
        <v>1349</v>
      </c>
      <c r="AB2159" s="29" t="s">
        <v>258</v>
      </c>
      <c r="AC2159" s="29" t="s">
        <v>258</v>
      </c>
      <c r="AD2159" s="29" t="s">
        <v>265</v>
      </c>
      <c r="AE2159" s="29" t="s">
        <v>1353</v>
      </c>
      <c r="AF2159" s="29" t="s">
        <v>1368</v>
      </c>
      <c r="AG2159" s="183" t="s">
        <v>1369</v>
      </c>
      <c r="AH2159" s="29" t="s">
        <v>1356</v>
      </c>
      <c r="AI2159" s="29" t="s">
        <v>1357</v>
      </c>
      <c r="AJ2159" s="29" t="s">
        <v>258</v>
      </c>
      <c r="AK2159" s="29" t="s">
        <v>258</v>
      </c>
      <c r="AL2159" s="29" t="s">
        <v>13327</v>
      </c>
    </row>
    <row r="2160" spans="1:38" x14ac:dyDescent="0.2">
      <c r="A2160" s="35" t="s">
        <v>16</v>
      </c>
      <c r="B2160" s="36">
        <v>7270</v>
      </c>
      <c r="C2160" s="36"/>
      <c r="D2160" s="36" t="s">
        <v>1349</v>
      </c>
      <c r="E2160" s="37" t="s">
        <v>4041</v>
      </c>
      <c r="F2160" s="38" t="s">
        <v>1269</v>
      </c>
      <c r="G2160" s="38" t="s">
        <v>1274</v>
      </c>
      <c r="H2160" s="35" t="s">
        <v>1042</v>
      </c>
      <c r="I2160" s="35"/>
      <c r="J2160" s="29" t="s">
        <v>359</v>
      </c>
      <c r="K2160" s="29" t="s">
        <v>4042</v>
      </c>
      <c r="L2160" s="29" t="s">
        <v>2147</v>
      </c>
      <c r="M2160" s="39">
        <v>9.7702450287733207</v>
      </c>
      <c r="N2160" s="39">
        <v>31.671375770020536</v>
      </c>
      <c r="O2160" s="29">
        <v>44197</v>
      </c>
      <c r="P2160" s="29">
        <v>45381</v>
      </c>
      <c r="Q2160" s="40">
        <v>3.2416152999999999</v>
      </c>
      <c r="R2160" s="39">
        <v>9.7553182751540053</v>
      </c>
      <c r="S2160" s="39">
        <v>9.7553182751540053</v>
      </c>
      <c r="T2160" s="39">
        <v>9.7553182751540053</v>
      </c>
      <c r="U2160" s="39">
        <v>2.4054209445585215</v>
      </c>
      <c r="V2160" s="39">
        <v>0</v>
      </c>
      <c r="W2160" s="29" t="s">
        <v>1357</v>
      </c>
      <c r="X2160" s="29" t="s">
        <v>258</v>
      </c>
      <c r="Y2160" s="29" t="s">
        <v>1349</v>
      </c>
      <c r="Z2160" s="41" t="s">
        <v>1349</v>
      </c>
      <c r="AA2160" s="42" t="s">
        <v>1349</v>
      </c>
      <c r="AB2160" s="29" t="s">
        <v>258</v>
      </c>
      <c r="AC2160" s="29" t="s">
        <v>258</v>
      </c>
      <c r="AD2160" s="29" t="s">
        <v>258</v>
      </c>
      <c r="AE2160" s="29" t="s">
        <v>1367</v>
      </c>
      <c r="AF2160" s="29" t="s">
        <v>1462</v>
      </c>
      <c r="AG2160" s="183" t="s">
        <v>1463</v>
      </c>
      <c r="AH2160" s="29" t="s">
        <v>1413</v>
      </c>
      <c r="AI2160" s="29" t="s">
        <v>1357</v>
      </c>
      <c r="AJ2160" s="29" t="s">
        <v>258</v>
      </c>
      <c r="AK2160" s="29" t="s">
        <v>258</v>
      </c>
      <c r="AL2160" s="29" t="s">
        <v>13326</v>
      </c>
    </row>
    <row r="2161" spans="1:38" x14ac:dyDescent="0.2">
      <c r="A2161" s="35" t="s">
        <v>17</v>
      </c>
      <c r="B2161" s="36">
        <v>7271</v>
      </c>
      <c r="C2161" s="36"/>
      <c r="D2161" s="36" t="s">
        <v>1349</v>
      </c>
      <c r="E2161" s="37" t="s">
        <v>4043</v>
      </c>
      <c r="F2161" s="38" t="s">
        <v>1266</v>
      </c>
      <c r="G2161" s="38" t="s">
        <v>1268</v>
      </c>
      <c r="H2161" s="35" t="s">
        <v>1359</v>
      </c>
      <c r="I2161" s="35" t="s">
        <v>1349</v>
      </c>
      <c r="J2161" s="29" t="s">
        <v>1371</v>
      </c>
      <c r="K2161" s="29" t="s">
        <v>1371</v>
      </c>
      <c r="L2161" s="29" t="s">
        <v>1384</v>
      </c>
      <c r="M2161" s="39">
        <v>0</v>
      </c>
      <c r="N2161" s="39"/>
      <c r="O2161" s="29">
        <v>44197</v>
      </c>
      <c r="P2161" s="29">
        <v>46022</v>
      </c>
      <c r="Q2161" s="40">
        <v>4.9965776999999996</v>
      </c>
      <c r="R2161" s="39"/>
      <c r="S2161" s="39"/>
      <c r="T2161" s="39"/>
      <c r="U2161" s="39"/>
      <c r="V2161" s="39"/>
      <c r="W2161" s="29" t="s">
        <v>265</v>
      </c>
      <c r="X2161" s="29" t="s">
        <v>11773</v>
      </c>
      <c r="Y2161" s="29">
        <v>45261</v>
      </c>
      <c r="Z2161" s="41" t="s">
        <v>11760</v>
      </c>
      <c r="AA2161" s="42" t="s">
        <v>13344</v>
      </c>
      <c r="AB2161" s="29" t="s">
        <v>258</v>
      </c>
      <c r="AC2161" s="29" t="s">
        <v>258</v>
      </c>
      <c r="AD2161" s="29" t="s">
        <v>265</v>
      </c>
      <c r="AE2161" s="29" t="s">
        <v>1353</v>
      </c>
      <c r="AF2161" s="29" t="s">
        <v>1368</v>
      </c>
      <c r="AG2161" s="183" t="s">
        <v>1369</v>
      </c>
      <c r="AH2161" s="29" t="s">
        <v>1356</v>
      </c>
      <c r="AI2161" s="29" t="s">
        <v>1357</v>
      </c>
      <c r="AJ2161" s="29" t="s">
        <v>258</v>
      </c>
      <c r="AK2161" s="29" t="s">
        <v>258</v>
      </c>
      <c r="AL2161" s="29" t="s">
        <v>13327</v>
      </c>
    </row>
    <row r="2162" spans="1:38" x14ac:dyDescent="0.2">
      <c r="A2162" s="35" t="s">
        <v>18</v>
      </c>
      <c r="B2162" s="36">
        <v>7271</v>
      </c>
      <c r="C2162" s="36">
        <v>1</v>
      </c>
      <c r="D2162" s="36" t="s">
        <v>4044</v>
      </c>
      <c r="E2162" s="37" t="s">
        <v>4045</v>
      </c>
      <c r="F2162" s="38" t="s">
        <v>1266</v>
      </c>
      <c r="G2162" s="38" t="s">
        <v>1268</v>
      </c>
      <c r="H2162" s="35" t="s">
        <v>1359</v>
      </c>
      <c r="I2162" s="35"/>
      <c r="J2162" s="29" t="s">
        <v>1371</v>
      </c>
      <c r="K2162" s="29" t="s">
        <v>1371</v>
      </c>
      <c r="L2162" s="29" t="s">
        <v>1384</v>
      </c>
      <c r="M2162" s="39">
        <v>21.120865098845439</v>
      </c>
      <c r="N2162" s="39">
        <v>21.04858316221766</v>
      </c>
      <c r="O2162" s="29">
        <v>44197</v>
      </c>
      <c r="P2162" s="29">
        <v>44561</v>
      </c>
      <c r="Q2162" s="40">
        <v>0.99657770000000001</v>
      </c>
      <c r="R2162" s="39">
        <v>21.04858316221766</v>
      </c>
      <c r="S2162" s="39">
        <v>0</v>
      </c>
      <c r="T2162" s="39">
        <v>0</v>
      </c>
      <c r="U2162" s="39">
        <v>0</v>
      </c>
      <c r="V2162" s="39">
        <v>0</v>
      </c>
      <c r="W2162" s="29" t="s">
        <v>265</v>
      </c>
      <c r="X2162" s="29" t="s">
        <v>11773</v>
      </c>
      <c r="Y2162" s="29">
        <v>45261</v>
      </c>
      <c r="Z2162" s="41" t="s">
        <v>11760</v>
      </c>
      <c r="AA2162" s="42" t="s">
        <v>1349</v>
      </c>
      <c r="AB2162" s="29" t="s">
        <v>258</v>
      </c>
      <c r="AC2162" s="29" t="s">
        <v>258</v>
      </c>
      <c r="AD2162" s="29" t="s">
        <v>265</v>
      </c>
      <c r="AE2162" s="29" t="s">
        <v>1353</v>
      </c>
      <c r="AF2162" s="29" t="s">
        <v>1368</v>
      </c>
      <c r="AG2162" s="183" t="s">
        <v>1369</v>
      </c>
      <c r="AH2162" s="29" t="s">
        <v>1356</v>
      </c>
      <c r="AI2162" s="29" t="s">
        <v>1357</v>
      </c>
      <c r="AJ2162" s="29" t="s">
        <v>258</v>
      </c>
      <c r="AK2162" s="29" t="s">
        <v>258</v>
      </c>
      <c r="AL2162" s="29" t="s">
        <v>13327</v>
      </c>
    </row>
    <row r="2163" spans="1:38" x14ac:dyDescent="0.2">
      <c r="A2163" s="35" t="s">
        <v>18</v>
      </c>
      <c r="B2163" s="36">
        <v>7271</v>
      </c>
      <c r="C2163" s="36">
        <v>2</v>
      </c>
      <c r="D2163" s="36" t="s">
        <v>4046</v>
      </c>
      <c r="E2163" s="37" t="s">
        <v>4047</v>
      </c>
      <c r="F2163" s="38" t="s">
        <v>1266</v>
      </c>
      <c r="G2163" s="38" t="s">
        <v>1268</v>
      </c>
      <c r="H2163" s="35" t="s">
        <v>1359</v>
      </c>
      <c r="I2163" s="35"/>
      <c r="J2163" s="29" t="s">
        <v>1371</v>
      </c>
      <c r="K2163" s="29" t="s">
        <v>1371</v>
      </c>
      <c r="L2163" s="29" t="s">
        <v>1384</v>
      </c>
      <c r="M2163" s="39">
        <v>71.579472721097062</v>
      </c>
      <c r="N2163" s="39">
        <v>35.275301848049281</v>
      </c>
      <c r="O2163" s="29">
        <v>44197</v>
      </c>
      <c r="P2163" s="29">
        <v>44377</v>
      </c>
      <c r="Q2163" s="40">
        <v>0.4928131</v>
      </c>
      <c r="R2163" s="39">
        <v>35.275301848049281</v>
      </c>
      <c r="S2163" s="39">
        <v>0</v>
      </c>
      <c r="T2163" s="39">
        <v>0</v>
      </c>
      <c r="U2163" s="39">
        <v>0</v>
      </c>
      <c r="V2163" s="39">
        <v>0</v>
      </c>
      <c r="W2163" s="29" t="s">
        <v>265</v>
      </c>
      <c r="X2163" s="29" t="s">
        <v>11773</v>
      </c>
      <c r="Y2163" s="29">
        <v>45261</v>
      </c>
      <c r="Z2163" s="41" t="s">
        <v>11760</v>
      </c>
      <c r="AA2163" s="42" t="s">
        <v>1349</v>
      </c>
      <c r="AB2163" s="29" t="s">
        <v>258</v>
      </c>
      <c r="AC2163" s="29" t="s">
        <v>258</v>
      </c>
      <c r="AD2163" s="29" t="s">
        <v>265</v>
      </c>
      <c r="AE2163" s="29" t="s">
        <v>1353</v>
      </c>
      <c r="AF2163" s="29" t="s">
        <v>1368</v>
      </c>
      <c r="AG2163" s="183" t="s">
        <v>1369</v>
      </c>
      <c r="AH2163" s="29" t="s">
        <v>1356</v>
      </c>
      <c r="AI2163" s="29" t="s">
        <v>1357</v>
      </c>
      <c r="AJ2163" s="29" t="s">
        <v>258</v>
      </c>
      <c r="AK2163" s="29" t="s">
        <v>258</v>
      </c>
      <c r="AL2163" s="29" t="s">
        <v>13327</v>
      </c>
    </row>
    <row r="2164" spans="1:38" x14ac:dyDescent="0.2">
      <c r="A2164" s="35" t="s">
        <v>18</v>
      </c>
      <c r="B2164" s="36">
        <v>7271</v>
      </c>
      <c r="C2164" s="36">
        <v>3</v>
      </c>
      <c r="D2164" s="36" t="s">
        <v>4048</v>
      </c>
      <c r="E2164" s="37" t="s">
        <v>4049</v>
      </c>
      <c r="F2164" s="38" t="s">
        <v>1266</v>
      </c>
      <c r="G2164" s="38" t="s">
        <v>1268</v>
      </c>
      <c r="H2164" s="35" t="s">
        <v>1359</v>
      </c>
      <c r="I2164" s="35"/>
      <c r="J2164" s="29" t="s">
        <v>1371</v>
      </c>
      <c r="K2164" s="29" t="s">
        <v>1371</v>
      </c>
      <c r="L2164" s="29" t="s">
        <v>1384</v>
      </c>
      <c r="M2164" s="39">
        <v>117.51925514335085</v>
      </c>
      <c r="N2164" s="39">
        <v>212.9986201232033</v>
      </c>
      <c r="O2164" s="29">
        <v>44197</v>
      </c>
      <c r="P2164" s="29">
        <v>44859</v>
      </c>
      <c r="Q2164" s="40">
        <v>1.8124572000000001</v>
      </c>
      <c r="R2164" s="39">
        <v>117.26168377823409</v>
      </c>
      <c r="S2164" s="39">
        <v>95.736936344969209</v>
      </c>
      <c r="T2164" s="39">
        <v>0</v>
      </c>
      <c r="U2164" s="39">
        <v>0</v>
      </c>
      <c r="V2164" s="39">
        <v>0</v>
      </c>
      <c r="W2164" s="29" t="s">
        <v>265</v>
      </c>
      <c r="X2164" s="29" t="s">
        <v>11773</v>
      </c>
      <c r="Y2164" s="29">
        <v>45261</v>
      </c>
      <c r="Z2164" s="41" t="s">
        <v>11760</v>
      </c>
      <c r="AA2164" s="42" t="s">
        <v>1349</v>
      </c>
      <c r="AB2164" s="29" t="s">
        <v>258</v>
      </c>
      <c r="AC2164" s="29" t="s">
        <v>258</v>
      </c>
      <c r="AD2164" s="29" t="s">
        <v>265</v>
      </c>
      <c r="AE2164" s="29" t="s">
        <v>1353</v>
      </c>
      <c r="AF2164" s="29" t="s">
        <v>1368</v>
      </c>
      <c r="AG2164" s="183" t="s">
        <v>1369</v>
      </c>
      <c r="AH2164" s="29" t="s">
        <v>1356</v>
      </c>
      <c r="AI2164" s="29" t="s">
        <v>1357</v>
      </c>
      <c r="AJ2164" s="29" t="s">
        <v>258</v>
      </c>
      <c r="AK2164" s="29" t="s">
        <v>258</v>
      </c>
      <c r="AL2164" s="29" t="s">
        <v>13327</v>
      </c>
    </row>
    <row r="2165" spans="1:38" x14ac:dyDescent="0.2">
      <c r="A2165" s="35" t="s">
        <v>18</v>
      </c>
      <c r="B2165" s="36">
        <v>7271</v>
      </c>
      <c r="C2165" s="36">
        <v>4</v>
      </c>
      <c r="D2165" s="36" t="s">
        <v>4050</v>
      </c>
      <c r="E2165" s="37" t="s">
        <v>4051</v>
      </c>
      <c r="F2165" s="38" t="s">
        <v>1266</v>
      </c>
      <c r="G2165" s="38" t="s">
        <v>1268</v>
      </c>
      <c r="H2165" s="35" t="s">
        <v>1359</v>
      </c>
      <c r="I2165" s="35"/>
      <c r="J2165" s="29" t="s">
        <v>1371</v>
      </c>
      <c r="K2165" s="29" t="s">
        <v>1371</v>
      </c>
      <c r="L2165" s="29" t="s">
        <v>1384</v>
      </c>
      <c r="M2165" s="39">
        <v>93.747472925342791</v>
      </c>
      <c r="N2165" s="39">
        <v>177.3566160164271</v>
      </c>
      <c r="O2165" s="29">
        <v>44197</v>
      </c>
      <c r="P2165" s="29">
        <v>44888</v>
      </c>
      <c r="Q2165" s="40">
        <v>1.8918549</v>
      </c>
      <c r="R2165" s="39">
        <v>93.547926078028738</v>
      </c>
      <c r="S2165" s="39">
        <v>83.808689938398359</v>
      </c>
      <c r="T2165" s="39">
        <v>0</v>
      </c>
      <c r="U2165" s="39">
        <v>0</v>
      </c>
      <c r="V2165" s="39">
        <v>0</v>
      </c>
      <c r="W2165" s="29" t="s">
        <v>265</v>
      </c>
      <c r="X2165" s="29" t="s">
        <v>11773</v>
      </c>
      <c r="Y2165" s="29">
        <v>45261</v>
      </c>
      <c r="Z2165" s="41" t="s">
        <v>11760</v>
      </c>
      <c r="AA2165" s="42" t="s">
        <v>1349</v>
      </c>
      <c r="AB2165" s="29" t="s">
        <v>258</v>
      </c>
      <c r="AC2165" s="29" t="s">
        <v>258</v>
      </c>
      <c r="AD2165" s="29" t="s">
        <v>265</v>
      </c>
      <c r="AE2165" s="29" t="s">
        <v>1353</v>
      </c>
      <c r="AF2165" s="29" t="s">
        <v>1368</v>
      </c>
      <c r="AG2165" s="183" t="s">
        <v>1369</v>
      </c>
      <c r="AH2165" s="29" t="s">
        <v>1356</v>
      </c>
      <c r="AI2165" s="29" t="s">
        <v>1357</v>
      </c>
      <c r="AJ2165" s="29" t="s">
        <v>258</v>
      </c>
      <c r="AK2165" s="29" t="s">
        <v>258</v>
      </c>
      <c r="AL2165" s="29" t="s">
        <v>13327</v>
      </c>
    </row>
    <row r="2166" spans="1:38" x14ac:dyDescent="0.2">
      <c r="A2166" s="35" t="s">
        <v>18</v>
      </c>
      <c r="B2166" s="36">
        <v>7271</v>
      </c>
      <c r="C2166" s="36">
        <v>5</v>
      </c>
      <c r="D2166" s="36" t="s">
        <v>4052</v>
      </c>
      <c r="E2166" s="37" t="s">
        <v>4053</v>
      </c>
      <c r="F2166" s="38" t="s">
        <v>1266</v>
      </c>
      <c r="G2166" s="38" t="s">
        <v>1268</v>
      </c>
      <c r="H2166" s="35" t="s">
        <v>1359</v>
      </c>
      <c r="I2166" s="35"/>
      <c r="J2166" s="29" t="s">
        <v>1371</v>
      </c>
      <c r="K2166" s="29" t="s">
        <v>1371</v>
      </c>
      <c r="L2166" s="29" t="s">
        <v>1384</v>
      </c>
      <c r="M2166" s="39">
        <v>126.42378010023756</v>
      </c>
      <c r="N2166" s="39">
        <v>391.12627515400413</v>
      </c>
      <c r="O2166" s="29">
        <v>44197</v>
      </c>
      <c r="P2166" s="29">
        <v>45327</v>
      </c>
      <c r="Q2166" s="40">
        <v>3.0937714000000001</v>
      </c>
      <c r="R2166" s="39">
        <v>126.22554414784395</v>
      </c>
      <c r="S2166" s="39">
        <v>126.22554414784395</v>
      </c>
      <c r="T2166" s="39">
        <v>126.22554414784395</v>
      </c>
      <c r="U2166" s="39">
        <v>12.449642710472279</v>
      </c>
      <c r="V2166" s="39">
        <v>0</v>
      </c>
      <c r="W2166" s="29" t="s">
        <v>265</v>
      </c>
      <c r="X2166" s="29" t="s">
        <v>11773</v>
      </c>
      <c r="Y2166" s="29">
        <v>45261</v>
      </c>
      <c r="Z2166" s="41" t="s">
        <v>11760</v>
      </c>
      <c r="AA2166" s="42" t="s">
        <v>1349</v>
      </c>
      <c r="AB2166" s="29" t="s">
        <v>258</v>
      </c>
      <c r="AC2166" s="29" t="s">
        <v>258</v>
      </c>
      <c r="AD2166" s="29" t="s">
        <v>265</v>
      </c>
      <c r="AE2166" s="29" t="s">
        <v>1353</v>
      </c>
      <c r="AF2166" s="29" t="s">
        <v>1368</v>
      </c>
      <c r="AG2166" s="183" t="s">
        <v>1369</v>
      </c>
      <c r="AH2166" s="29" t="s">
        <v>1356</v>
      </c>
      <c r="AI2166" s="29" t="s">
        <v>1357</v>
      </c>
      <c r="AJ2166" s="29" t="s">
        <v>258</v>
      </c>
      <c r="AK2166" s="29" t="s">
        <v>258</v>
      </c>
      <c r="AL2166" s="29" t="s">
        <v>13327</v>
      </c>
    </row>
    <row r="2167" spans="1:38" x14ac:dyDescent="0.2">
      <c r="A2167" s="35" t="s">
        <v>16</v>
      </c>
      <c r="B2167" s="36">
        <v>7273</v>
      </c>
      <c r="C2167" s="36"/>
      <c r="D2167" s="36" t="s">
        <v>1349</v>
      </c>
      <c r="E2167" s="37" t="s">
        <v>4054</v>
      </c>
      <c r="F2167" s="38" t="s">
        <v>1269</v>
      </c>
      <c r="G2167" s="38" t="s">
        <v>1271</v>
      </c>
      <c r="H2167" s="35" t="s">
        <v>11597</v>
      </c>
      <c r="I2167" s="35"/>
      <c r="J2167" s="29" t="s">
        <v>484</v>
      </c>
      <c r="K2167" s="29" t="s">
        <v>1365</v>
      </c>
      <c r="L2167" s="29" t="s">
        <v>1366</v>
      </c>
      <c r="M2167" s="39">
        <v>38.709379224504723</v>
      </c>
      <c r="N2167" s="39">
        <v>73.974390143737168</v>
      </c>
      <c r="O2167" s="29">
        <v>44197</v>
      </c>
      <c r="P2167" s="29">
        <v>44895</v>
      </c>
      <c r="Q2167" s="40">
        <v>1.9110198</v>
      </c>
      <c r="R2167" s="39">
        <v>38.627542778918553</v>
      </c>
      <c r="S2167" s="39">
        <v>35.346847364818622</v>
      </c>
      <c r="T2167" s="39">
        <v>0</v>
      </c>
      <c r="U2167" s="39">
        <v>0</v>
      </c>
      <c r="V2167" s="39">
        <v>0</v>
      </c>
      <c r="W2167" s="29" t="s">
        <v>1357</v>
      </c>
      <c r="X2167" s="29" t="s">
        <v>258</v>
      </c>
      <c r="Y2167" s="29" t="s">
        <v>1349</v>
      </c>
      <c r="Z2167" s="41" t="s">
        <v>1349</v>
      </c>
      <c r="AA2167" s="42" t="s">
        <v>1349</v>
      </c>
      <c r="AB2167" s="29" t="s">
        <v>258</v>
      </c>
      <c r="AC2167" s="29" t="s">
        <v>258</v>
      </c>
      <c r="AD2167" s="29" t="s">
        <v>265</v>
      </c>
      <c r="AE2167" s="29" t="s">
        <v>1367</v>
      </c>
      <c r="AF2167" s="29" t="s">
        <v>1368</v>
      </c>
      <c r="AG2167" s="183" t="s">
        <v>1369</v>
      </c>
      <c r="AH2167" s="29" t="s">
        <v>1413</v>
      </c>
      <c r="AI2167" s="29" t="s">
        <v>1357</v>
      </c>
      <c r="AJ2167" s="29" t="s">
        <v>258</v>
      </c>
      <c r="AK2167" s="29" t="s">
        <v>258</v>
      </c>
      <c r="AL2167" s="29" t="s">
        <v>13326</v>
      </c>
    </row>
    <row r="2168" spans="1:38" x14ac:dyDescent="0.2">
      <c r="A2168" s="35" t="s">
        <v>16</v>
      </c>
      <c r="B2168" s="36">
        <v>7279</v>
      </c>
      <c r="C2168" s="36"/>
      <c r="D2168" s="36" t="s">
        <v>1349</v>
      </c>
      <c r="E2168" s="37" t="s">
        <v>4055</v>
      </c>
      <c r="F2168" s="38" t="s">
        <v>1269</v>
      </c>
      <c r="G2168" s="38" t="s">
        <v>1445</v>
      </c>
      <c r="H2168" s="35" t="s">
        <v>12095</v>
      </c>
      <c r="I2168" s="35"/>
      <c r="J2168" s="29" t="s">
        <v>1371</v>
      </c>
      <c r="K2168" s="29" t="s">
        <v>1371</v>
      </c>
      <c r="L2168" s="29" t="s">
        <v>1384</v>
      </c>
      <c r="M2168" s="39">
        <v>32.529354179775531</v>
      </c>
      <c r="N2168" s="39">
        <v>5.1655085557837097</v>
      </c>
      <c r="O2168" s="29">
        <v>44197</v>
      </c>
      <c r="P2168" s="29">
        <v>44255</v>
      </c>
      <c r="Q2168" s="40">
        <v>0.1587953</v>
      </c>
      <c r="R2168" s="39">
        <v>5.1655085557837097</v>
      </c>
      <c r="S2168" s="39">
        <v>0</v>
      </c>
      <c r="T2168" s="39">
        <v>0</v>
      </c>
      <c r="U2168" s="39">
        <v>0</v>
      </c>
      <c r="V2168" s="39">
        <v>0</v>
      </c>
      <c r="W2168" s="29" t="s">
        <v>1357</v>
      </c>
      <c r="X2168" s="29" t="s">
        <v>258</v>
      </c>
      <c r="Y2168" s="29" t="s">
        <v>1349</v>
      </c>
      <c r="Z2168" s="41" t="s">
        <v>1349</v>
      </c>
      <c r="AA2168" s="42" t="s">
        <v>1349</v>
      </c>
      <c r="AB2168" s="29" t="s">
        <v>258</v>
      </c>
      <c r="AC2168" s="29" t="s">
        <v>258</v>
      </c>
      <c r="AD2168" s="29" t="s">
        <v>265</v>
      </c>
      <c r="AE2168" s="29" t="s">
        <v>1353</v>
      </c>
      <c r="AF2168" s="29" t="s">
        <v>1368</v>
      </c>
      <c r="AG2168" s="183" t="s">
        <v>1369</v>
      </c>
      <c r="AH2168" s="29" t="s">
        <v>1356</v>
      </c>
      <c r="AI2168" s="29" t="s">
        <v>1357</v>
      </c>
      <c r="AJ2168" s="29" t="s">
        <v>258</v>
      </c>
      <c r="AK2168" s="29" t="s">
        <v>258</v>
      </c>
      <c r="AL2168" s="29" t="s">
        <v>13326</v>
      </c>
    </row>
    <row r="2169" spans="1:38" x14ac:dyDescent="0.2">
      <c r="A2169" s="35" t="s">
        <v>16</v>
      </c>
      <c r="B2169" s="36">
        <v>7281</v>
      </c>
      <c r="C2169" s="36"/>
      <c r="D2169" s="36" t="s">
        <v>1349</v>
      </c>
      <c r="E2169" s="37" t="s">
        <v>4056</v>
      </c>
      <c r="F2169" s="38" t="s">
        <v>1269</v>
      </c>
      <c r="G2169" s="38" t="s">
        <v>1273</v>
      </c>
      <c r="H2169" s="35" t="s">
        <v>1393</v>
      </c>
      <c r="I2169" s="35"/>
      <c r="J2169" s="29" t="s">
        <v>263</v>
      </c>
      <c r="K2169" s="29" t="s">
        <v>2407</v>
      </c>
      <c r="L2169" s="29" t="s">
        <v>4057</v>
      </c>
      <c r="M2169" s="39">
        <v>71.556155625236073</v>
      </c>
      <c r="N2169" s="39">
        <v>142.62253798767966</v>
      </c>
      <c r="O2169" s="29">
        <v>44197</v>
      </c>
      <c r="P2169" s="29">
        <v>44925</v>
      </c>
      <c r="Q2169" s="40">
        <v>1.9931554</v>
      </c>
      <c r="R2169" s="39">
        <v>71.409089664613276</v>
      </c>
      <c r="S2169" s="39">
        <v>71.213448323066388</v>
      </c>
      <c r="T2169" s="39">
        <v>0</v>
      </c>
      <c r="U2169" s="39">
        <v>0</v>
      </c>
      <c r="V2169" s="39">
        <v>0</v>
      </c>
      <c r="W2169" s="29" t="s">
        <v>1357</v>
      </c>
      <c r="X2169" s="29" t="s">
        <v>258</v>
      </c>
      <c r="Y2169" s="29" t="s">
        <v>1349</v>
      </c>
      <c r="Z2169" s="41" t="s">
        <v>1349</v>
      </c>
      <c r="AA2169" s="42" t="s">
        <v>1349</v>
      </c>
      <c r="AB2169" s="29" t="s">
        <v>258</v>
      </c>
      <c r="AC2169" s="29" t="s">
        <v>258</v>
      </c>
      <c r="AD2169" s="29" t="s">
        <v>258</v>
      </c>
      <c r="AE2169" s="29" t="s">
        <v>1367</v>
      </c>
      <c r="AF2169" s="29" t="s">
        <v>4058</v>
      </c>
      <c r="AG2169" s="183" t="s">
        <v>4059</v>
      </c>
      <c r="AH2169" s="29" t="s">
        <v>1413</v>
      </c>
      <c r="AI2169" s="29" t="s">
        <v>1357</v>
      </c>
      <c r="AJ2169" s="29" t="s">
        <v>258</v>
      </c>
      <c r="AK2169" s="29" t="s">
        <v>258</v>
      </c>
      <c r="AL2169" s="29" t="s">
        <v>13326</v>
      </c>
    </row>
    <row r="2170" spans="1:38" x14ac:dyDescent="0.2">
      <c r="A2170" s="35" t="s">
        <v>16</v>
      </c>
      <c r="B2170" s="36">
        <v>7284</v>
      </c>
      <c r="C2170" s="36"/>
      <c r="D2170" s="36" t="s">
        <v>1349</v>
      </c>
      <c r="E2170" s="37" t="s">
        <v>4060</v>
      </c>
      <c r="F2170" s="38" t="s">
        <v>1269</v>
      </c>
      <c r="G2170" s="38" t="s">
        <v>1271</v>
      </c>
      <c r="H2170" s="35" t="s">
        <v>1440</v>
      </c>
      <c r="I2170" s="35"/>
      <c r="J2170" s="29" t="s">
        <v>1371</v>
      </c>
      <c r="K2170" s="29" t="s">
        <v>1371</v>
      </c>
      <c r="L2170" s="29" t="s">
        <v>1384</v>
      </c>
      <c r="M2170" s="39">
        <v>62.675323666478924</v>
      </c>
      <c r="N2170" s="39">
        <v>313.16212457221081</v>
      </c>
      <c r="O2170" s="29">
        <v>44197</v>
      </c>
      <c r="P2170" s="29">
        <v>46022</v>
      </c>
      <c r="Q2170" s="40">
        <v>4.9965776999999996</v>
      </c>
      <c r="R2170" s="39">
        <v>62.598124572210814</v>
      </c>
      <c r="S2170" s="39">
        <v>62.598124572210814</v>
      </c>
      <c r="T2170" s="39">
        <v>62.598124572210814</v>
      </c>
      <c r="U2170" s="39">
        <v>62.76962628336755</v>
      </c>
      <c r="V2170" s="39">
        <v>62.598124572210814</v>
      </c>
      <c r="W2170" s="29" t="s">
        <v>265</v>
      </c>
      <c r="X2170" s="29" t="s">
        <v>11773</v>
      </c>
      <c r="Y2170" s="29">
        <v>45275</v>
      </c>
      <c r="Z2170" s="41" t="s">
        <v>11760</v>
      </c>
      <c r="AA2170" s="42" t="s">
        <v>1349</v>
      </c>
      <c r="AB2170" s="29" t="s">
        <v>258</v>
      </c>
      <c r="AC2170" s="29" t="s">
        <v>258</v>
      </c>
      <c r="AD2170" s="29" t="s">
        <v>265</v>
      </c>
      <c r="AE2170" s="29" t="s">
        <v>1353</v>
      </c>
      <c r="AF2170" s="29" t="s">
        <v>1368</v>
      </c>
      <c r="AG2170" s="183" t="s">
        <v>1369</v>
      </c>
      <c r="AH2170" s="29" t="s">
        <v>1356</v>
      </c>
      <c r="AI2170" s="29" t="s">
        <v>1357</v>
      </c>
      <c r="AJ2170" s="29" t="s">
        <v>258</v>
      </c>
      <c r="AK2170" s="29" t="s">
        <v>258</v>
      </c>
      <c r="AL2170" s="29" t="s">
        <v>13327</v>
      </c>
    </row>
    <row r="2171" spans="1:38" x14ac:dyDescent="0.2">
      <c r="A2171" s="35" t="s">
        <v>16</v>
      </c>
      <c r="B2171" s="36">
        <v>7285</v>
      </c>
      <c r="C2171" s="36"/>
      <c r="D2171" s="36" t="s">
        <v>1349</v>
      </c>
      <c r="E2171" s="37" t="s">
        <v>2951</v>
      </c>
      <c r="F2171" s="38" t="s">
        <v>1269</v>
      </c>
      <c r="G2171" s="38" t="s">
        <v>1271</v>
      </c>
      <c r="H2171" s="35" t="s">
        <v>1440</v>
      </c>
      <c r="I2171" s="35"/>
      <c r="J2171" s="29" t="s">
        <v>1506</v>
      </c>
      <c r="K2171" s="29" t="s">
        <v>1642</v>
      </c>
      <c r="L2171" s="29" t="s">
        <v>2220</v>
      </c>
      <c r="M2171" s="39">
        <v>201.41769611434205</v>
      </c>
      <c r="N2171" s="39">
        <v>351.2746776180698</v>
      </c>
      <c r="O2171" s="29">
        <v>44197</v>
      </c>
      <c r="P2171" s="29">
        <v>44834</v>
      </c>
      <c r="Q2171" s="40">
        <v>1.744011</v>
      </c>
      <c r="R2171" s="39">
        <v>200.96435318275155</v>
      </c>
      <c r="S2171" s="39">
        <v>150.31032443531828</v>
      </c>
      <c r="T2171" s="39">
        <v>0</v>
      </c>
      <c r="U2171" s="39">
        <v>0</v>
      </c>
      <c r="V2171" s="39">
        <v>0</v>
      </c>
      <c r="W2171" s="29" t="s">
        <v>1357</v>
      </c>
      <c r="X2171" s="29" t="s">
        <v>258</v>
      </c>
      <c r="Y2171" s="29" t="s">
        <v>1349</v>
      </c>
      <c r="Z2171" s="41" t="s">
        <v>1349</v>
      </c>
      <c r="AA2171" s="42" t="s">
        <v>1349</v>
      </c>
      <c r="AB2171" s="29" t="s">
        <v>258</v>
      </c>
      <c r="AC2171" s="29" t="s">
        <v>258</v>
      </c>
      <c r="AD2171" s="29" t="s">
        <v>258</v>
      </c>
      <c r="AE2171" s="29" t="s">
        <v>1353</v>
      </c>
      <c r="AF2171" s="29" t="s">
        <v>2221</v>
      </c>
      <c r="AG2171" s="183" t="s">
        <v>2222</v>
      </c>
      <c r="AH2171" s="29" t="s">
        <v>1413</v>
      </c>
      <c r="AI2171" s="29" t="s">
        <v>1357</v>
      </c>
      <c r="AJ2171" s="29" t="s">
        <v>258</v>
      </c>
      <c r="AK2171" s="29" t="s">
        <v>258</v>
      </c>
      <c r="AL2171" s="29" t="s">
        <v>13326</v>
      </c>
    </row>
    <row r="2172" spans="1:38" x14ac:dyDescent="0.2">
      <c r="A2172" s="35" t="s">
        <v>16</v>
      </c>
      <c r="B2172" s="36">
        <v>7286</v>
      </c>
      <c r="C2172" s="36"/>
      <c r="D2172" s="36" t="s">
        <v>1349</v>
      </c>
      <c r="E2172" s="37" t="s">
        <v>4061</v>
      </c>
      <c r="F2172" s="38" t="s">
        <v>1269</v>
      </c>
      <c r="G2172" s="38" t="s">
        <v>1271</v>
      </c>
      <c r="H2172" s="35" t="s">
        <v>1440</v>
      </c>
      <c r="I2172" s="35"/>
      <c r="J2172" s="29" t="s">
        <v>1371</v>
      </c>
      <c r="K2172" s="29" t="s">
        <v>1371</v>
      </c>
      <c r="L2172" s="29" t="s">
        <v>1384</v>
      </c>
      <c r="M2172" s="39">
        <v>77.354362530975223</v>
      </c>
      <c r="N2172" s="39">
        <v>386.50708281998629</v>
      </c>
      <c r="O2172" s="29">
        <v>44197</v>
      </c>
      <c r="P2172" s="29">
        <v>46022</v>
      </c>
      <c r="Q2172" s="40">
        <v>4.9965776999999996</v>
      </c>
      <c r="R2172" s="39">
        <v>77.259082819986304</v>
      </c>
      <c r="S2172" s="39">
        <v>77.259082819986304</v>
      </c>
      <c r="T2172" s="39">
        <v>77.259082819986304</v>
      </c>
      <c r="U2172" s="39">
        <v>77.470751540041064</v>
      </c>
      <c r="V2172" s="39">
        <v>77.259082819986304</v>
      </c>
      <c r="W2172" s="29" t="s">
        <v>1357</v>
      </c>
      <c r="X2172" s="29" t="s">
        <v>258</v>
      </c>
      <c r="Y2172" s="29" t="s">
        <v>1349</v>
      </c>
      <c r="Z2172" s="41" t="s">
        <v>1349</v>
      </c>
      <c r="AA2172" s="42" t="s">
        <v>1349</v>
      </c>
      <c r="AB2172" s="29" t="s">
        <v>258</v>
      </c>
      <c r="AC2172" s="29" t="s">
        <v>258</v>
      </c>
      <c r="AD2172" s="29" t="s">
        <v>265</v>
      </c>
      <c r="AE2172" s="29" t="s">
        <v>1353</v>
      </c>
      <c r="AF2172" s="29" t="s">
        <v>1368</v>
      </c>
      <c r="AG2172" s="183" t="s">
        <v>1369</v>
      </c>
      <c r="AH2172" s="29" t="s">
        <v>1356</v>
      </c>
      <c r="AI2172" s="29" t="s">
        <v>1357</v>
      </c>
      <c r="AJ2172" s="29" t="s">
        <v>258</v>
      </c>
      <c r="AK2172" s="29" t="s">
        <v>258</v>
      </c>
      <c r="AL2172" s="29" t="s">
        <v>13326</v>
      </c>
    </row>
    <row r="2173" spans="1:38" x14ac:dyDescent="0.2">
      <c r="A2173" s="35" t="s">
        <v>16</v>
      </c>
      <c r="B2173" s="36">
        <v>7287</v>
      </c>
      <c r="C2173" s="36"/>
      <c r="D2173" s="36" t="s">
        <v>1349</v>
      </c>
      <c r="E2173" s="37" t="s">
        <v>4062</v>
      </c>
      <c r="F2173" s="38" t="s">
        <v>1266</v>
      </c>
      <c r="G2173" s="38" t="s">
        <v>1278</v>
      </c>
      <c r="H2173" s="35" t="s">
        <v>1090</v>
      </c>
      <c r="I2173" s="35"/>
      <c r="J2173" s="29" t="s">
        <v>1405</v>
      </c>
      <c r="K2173" s="29" t="s">
        <v>1558</v>
      </c>
      <c r="L2173" s="29" t="s">
        <v>1394</v>
      </c>
      <c r="M2173" s="39">
        <v>48.125430370131255</v>
      </c>
      <c r="N2173" s="39">
        <v>83.931279945242977</v>
      </c>
      <c r="O2173" s="29">
        <v>44197</v>
      </c>
      <c r="P2173" s="29">
        <v>44834</v>
      </c>
      <c r="Q2173" s="40">
        <v>1.744011</v>
      </c>
      <c r="R2173" s="39">
        <v>48.017111567419576</v>
      </c>
      <c r="S2173" s="39">
        <v>35.914168377823408</v>
      </c>
      <c r="T2173" s="39">
        <v>0</v>
      </c>
      <c r="U2173" s="39">
        <v>0</v>
      </c>
      <c r="V2173" s="39">
        <v>0</v>
      </c>
      <c r="W2173" s="29" t="s">
        <v>1357</v>
      </c>
      <c r="X2173" s="29" t="s">
        <v>258</v>
      </c>
      <c r="Y2173" s="29" t="s">
        <v>1349</v>
      </c>
      <c r="Z2173" s="41" t="s">
        <v>1349</v>
      </c>
      <c r="AA2173" s="42" t="s">
        <v>1349</v>
      </c>
      <c r="AB2173" s="29" t="s">
        <v>258</v>
      </c>
      <c r="AC2173" s="29" t="s">
        <v>258</v>
      </c>
      <c r="AD2173" s="29" t="s">
        <v>265</v>
      </c>
      <c r="AE2173" s="29" t="s">
        <v>1367</v>
      </c>
      <c r="AF2173" s="29" t="s">
        <v>1368</v>
      </c>
      <c r="AG2173" s="183" t="s">
        <v>1369</v>
      </c>
      <c r="AH2173" s="29" t="s">
        <v>1413</v>
      </c>
      <c r="AI2173" s="29" t="s">
        <v>1357</v>
      </c>
      <c r="AJ2173" s="29" t="s">
        <v>258</v>
      </c>
      <c r="AK2173" s="29" t="s">
        <v>258</v>
      </c>
      <c r="AL2173" s="29" t="s">
        <v>13326</v>
      </c>
    </row>
    <row r="2174" spans="1:38" x14ac:dyDescent="0.2">
      <c r="A2174" s="35" t="s">
        <v>16</v>
      </c>
      <c r="B2174" s="36">
        <v>7288</v>
      </c>
      <c r="C2174" s="36"/>
      <c r="D2174" s="36" t="s">
        <v>1349</v>
      </c>
      <c r="E2174" s="37" t="s">
        <v>4063</v>
      </c>
      <c r="F2174" s="38" t="s">
        <v>1269</v>
      </c>
      <c r="G2174" s="38" t="s">
        <v>1271</v>
      </c>
      <c r="H2174" s="35" t="s">
        <v>1440</v>
      </c>
      <c r="I2174" s="35"/>
      <c r="J2174" s="29" t="s">
        <v>1371</v>
      </c>
      <c r="K2174" s="29" t="s">
        <v>1371</v>
      </c>
      <c r="L2174" s="29" t="s">
        <v>1384</v>
      </c>
      <c r="M2174" s="39">
        <v>77.415395955468057</v>
      </c>
      <c r="N2174" s="39">
        <v>386.81204106776187</v>
      </c>
      <c r="O2174" s="29">
        <v>44197</v>
      </c>
      <c r="P2174" s="29">
        <v>46022</v>
      </c>
      <c r="Q2174" s="40">
        <v>4.9965776999999996</v>
      </c>
      <c r="R2174" s="39">
        <v>77.320041067761807</v>
      </c>
      <c r="S2174" s="39">
        <v>77.320041067761807</v>
      </c>
      <c r="T2174" s="39">
        <v>77.320041067761807</v>
      </c>
      <c r="U2174" s="39">
        <v>77.531876796714585</v>
      </c>
      <c r="V2174" s="39">
        <v>77.320041067761807</v>
      </c>
      <c r="W2174" s="29" t="s">
        <v>1357</v>
      </c>
      <c r="X2174" s="29" t="s">
        <v>258</v>
      </c>
      <c r="Y2174" s="29" t="s">
        <v>1349</v>
      </c>
      <c r="Z2174" s="41" t="s">
        <v>1349</v>
      </c>
      <c r="AA2174" s="42" t="s">
        <v>1349</v>
      </c>
      <c r="AB2174" s="29" t="s">
        <v>258</v>
      </c>
      <c r="AC2174" s="29" t="s">
        <v>258</v>
      </c>
      <c r="AD2174" s="29" t="s">
        <v>265</v>
      </c>
      <c r="AE2174" s="29" t="s">
        <v>1353</v>
      </c>
      <c r="AF2174" s="29" t="s">
        <v>1368</v>
      </c>
      <c r="AG2174" s="183" t="s">
        <v>1369</v>
      </c>
      <c r="AH2174" s="29" t="s">
        <v>1356</v>
      </c>
      <c r="AI2174" s="29" t="s">
        <v>1357</v>
      </c>
      <c r="AJ2174" s="29" t="s">
        <v>258</v>
      </c>
      <c r="AK2174" s="29" t="s">
        <v>258</v>
      </c>
      <c r="AL2174" s="29" t="s">
        <v>13326</v>
      </c>
    </row>
    <row r="2175" spans="1:38" x14ac:dyDescent="0.2">
      <c r="A2175" s="35" t="s">
        <v>16</v>
      </c>
      <c r="B2175" s="36">
        <v>7295</v>
      </c>
      <c r="C2175" s="36"/>
      <c r="D2175" s="36" t="s">
        <v>1349</v>
      </c>
      <c r="E2175" s="37" t="s">
        <v>4064</v>
      </c>
      <c r="F2175" s="38" t="s">
        <v>1269</v>
      </c>
      <c r="G2175" s="38" t="s">
        <v>1445</v>
      </c>
      <c r="H2175" s="35" t="s">
        <v>330</v>
      </c>
      <c r="I2175" s="35"/>
      <c r="J2175" s="29" t="s">
        <v>274</v>
      </c>
      <c r="K2175" s="29" t="s">
        <v>294</v>
      </c>
      <c r="L2175" s="29" t="s">
        <v>1811</v>
      </c>
      <c r="M2175" s="39">
        <v>25.777878890101309</v>
      </c>
      <c r="N2175" s="39">
        <v>49.262036960985625</v>
      </c>
      <c r="O2175" s="29">
        <v>44197</v>
      </c>
      <c r="P2175" s="29">
        <v>44895</v>
      </c>
      <c r="Q2175" s="40">
        <v>1.9110198</v>
      </c>
      <c r="R2175" s="39">
        <v>25.723381245722109</v>
      </c>
      <c r="S2175" s="39">
        <v>23.53865571526352</v>
      </c>
      <c r="T2175" s="39">
        <v>0</v>
      </c>
      <c r="U2175" s="39">
        <v>0</v>
      </c>
      <c r="V2175" s="39">
        <v>0</v>
      </c>
      <c r="W2175" s="29" t="s">
        <v>1357</v>
      </c>
      <c r="X2175" s="29" t="s">
        <v>258</v>
      </c>
      <c r="Y2175" s="29" t="s">
        <v>1349</v>
      </c>
      <c r="Z2175" s="41" t="s">
        <v>1349</v>
      </c>
      <c r="AA2175" s="42" t="s">
        <v>1349</v>
      </c>
      <c r="AB2175" s="29" t="s">
        <v>258</v>
      </c>
      <c r="AC2175" s="29" t="s">
        <v>258</v>
      </c>
      <c r="AD2175" s="29" t="s">
        <v>265</v>
      </c>
      <c r="AE2175" s="29" t="s">
        <v>1367</v>
      </c>
      <c r="AF2175" s="29" t="s">
        <v>1378</v>
      </c>
      <c r="AG2175" s="183" t="s">
        <v>1379</v>
      </c>
      <c r="AH2175" s="29" t="s">
        <v>1413</v>
      </c>
      <c r="AI2175" s="29" t="s">
        <v>1357</v>
      </c>
      <c r="AJ2175" s="29" t="s">
        <v>258</v>
      </c>
      <c r="AK2175" s="29" t="s">
        <v>258</v>
      </c>
      <c r="AL2175" s="29" t="s">
        <v>13326</v>
      </c>
    </row>
    <row r="2176" spans="1:38" x14ac:dyDescent="0.2">
      <c r="A2176" s="35" t="s">
        <v>16</v>
      </c>
      <c r="B2176" s="36">
        <v>7299</v>
      </c>
      <c r="C2176" s="36"/>
      <c r="D2176" s="36" t="s">
        <v>1349</v>
      </c>
      <c r="E2176" s="37" t="s">
        <v>4065</v>
      </c>
      <c r="F2176" s="38" t="s">
        <v>1269</v>
      </c>
      <c r="G2176" s="38" t="s">
        <v>1271</v>
      </c>
      <c r="H2176" s="35" t="s">
        <v>1440</v>
      </c>
      <c r="I2176" s="35"/>
      <c r="J2176" s="29" t="s">
        <v>1506</v>
      </c>
      <c r="K2176" s="29" t="s">
        <v>1642</v>
      </c>
      <c r="L2176" s="29" t="s">
        <v>2220</v>
      </c>
      <c r="M2176" s="39">
        <v>88.449050171223632</v>
      </c>
      <c r="N2176" s="39">
        <v>172.41813826146475</v>
      </c>
      <c r="O2176" s="29">
        <v>44197</v>
      </c>
      <c r="P2176" s="29">
        <v>44909</v>
      </c>
      <c r="Q2176" s="40">
        <v>1.9493498</v>
      </c>
      <c r="R2176" s="39">
        <v>88.26454483230664</v>
      </c>
      <c r="S2176" s="39">
        <v>84.153593429158121</v>
      </c>
      <c r="T2176" s="39">
        <v>0</v>
      </c>
      <c r="U2176" s="39">
        <v>0</v>
      </c>
      <c r="V2176" s="39">
        <v>0</v>
      </c>
      <c r="W2176" s="29" t="s">
        <v>1357</v>
      </c>
      <c r="X2176" s="29" t="s">
        <v>258</v>
      </c>
      <c r="Y2176" s="29" t="s">
        <v>1349</v>
      </c>
      <c r="Z2176" s="41" t="s">
        <v>1349</v>
      </c>
      <c r="AA2176" s="42" t="s">
        <v>1349</v>
      </c>
      <c r="AB2176" s="29" t="s">
        <v>258</v>
      </c>
      <c r="AC2176" s="29" t="s">
        <v>258</v>
      </c>
      <c r="AD2176" s="29" t="s">
        <v>258</v>
      </c>
      <c r="AE2176" s="29" t="s">
        <v>1353</v>
      </c>
      <c r="AF2176" s="29" t="s">
        <v>2221</v>
      </c>
      <c r="AG2176" s="183" t="s">
        <v>2222</v>
      </c>
      <c r="AH2176" s="29" t="s">
        <v>1413</v>
      </c>
      <c r="AI2176" s="29" t="s">
        <v>1357</v>
      </c>
      <c r="AJ2176" s="29" t="s">
        <v>258</v>
      </c>
      <c r="AK2176" s="29" t="s">
        <v>258</v>
      </c>
      <c r="AL2176" s="29" t="s">
        <v>13326</v>
      </c>
    </row>
    <row r="2177" spans="1:38" x14ac:dyDescent="0.2">
      <c r="A2177" s="35" t="s">
        <v>16</v>
      </c>
      <c r="B2177" s="36">
        <v>7303</v>
      </c>
      <c r="C2177" s="36"/>
      <c r="D2177" s="36" t="s">
        <v>1349</v>
      </c>
      <c r="E2177" s="37" t="s">
        <v>4066</v>
      </c>
      <c r="F2177" s="38" t="s">
        <v>1269</v>
      </c>
      <c r="G2177" s="38" t="s">
        <v>1273</v>
      </c>
      <c r="H2177" s="35" t="s">
        <v>1393</v>
      </c>
      <c r="I2177" s="35"/>
      <c r="J2177" s="29" t="s">
        <v>1371</v>
      </c>
      <c r="K2177" s="29" t="s">
        <v>1371</v>
      </c>
      <c r="L2177" s="29" t="s">
        <v>1366</v>
      </c>
      <c r="M2177" s="39">
        <v>23.33287757471912</v>
      </c>
      <c r="N2177" s="39">
        <v>42.673133470225871</v>
      </c>
      <c r="O2177" s="29">
        <v>44197</v>
      </c>
      <c r="P2177" s="29">
        <v>44865</v>
      </c>
      <c r="Q2177" s="40">
        <v>1.8288842999999999</v>
      </c>
      <c r="R2177" s="39">
        <v>23.282053388090347</v>
      </c>
      <c r="S2177" s="39">
        <v>19.391080082135524</v>
      </c>
      <c r="T2177" s="39">
        <v>0</v>
      </c>
      <c r="U2177" s="39">
        <v>0</v>
      </c>
      <c r="V2177" s="39">
        <v>0</v>
      </c>
      <c r="W2177" s="29" t="s">
        <v>1357</v>
      </c>
      <c r="X2177" s="29" t="s">
        <v>258</v>
      </c>
      <c r="Y2177" s="29" t="s">
        <v>1349</v>
      </c>
      <c r="Z2177" s="41" t="s">
        <v>1349</v>
      </c>
      <c r="AA2177" s="42" t="s">
        <v>1349</v>
      </c>
      <c r="AB2177" s="29" t="s">
        <v>258</v>
      </c>
      <c r="AC2177" s="29" t="s">
        <v>258</v>
      </c>
      <c r="AD2177" s="29" t="s">
        <v>265</v>
      </c>
      <c r="AE2177" s="29" t="s">
        <v>1367</v>
      </c>
      <c r="AF2177" s="29" t="s">
        <v>1368</v>
      </c>
      <c r="AG2177" s="183" t="s">
        <v>1369</v>
      </c>
      <c r="AH2177" s="29" t="s">
        <v>1413</v>
      </c>
      <c r="AI2177" s="29" t="s">
        <v>1357</v>
      </c>
      <c r="AJ2177" s="29" t="s">
        <v>258</v>
      </c>
      <c r="AK2177" s="29" t="s">
        <v>258</v>
      </c>
      <c r="AL2177" s="29" t="s">
        <v>13326</v>
      </c>
    </row>
    <row r="2178" spans="1:38" x14ac:dyDescent="0.2">
      <c r="A2178" s="35" t="s">
        <v>16</v>
      </c>
      <c r="B2178" s="36">
        <v>7308</v>
      </c>
      <c r="C2178" s="36"/>
      <c r="D2178" s="36" t="s">
        <v>1349</v>
      </c>
      <c r="E2178" s="37" t="s">
        <v>4067</v>
      </c>
      <c r="F2178" s="38" t="s">
        <v>1269</v>
      </c>
      <c r="G2178" s="38" t="s">
        <v>1271</v>
      </c>
      <c r="H2178" s="35" t="s">
        <v>1440</v>
      </c>
      <c r="I2178" s="35"/>
      <c r="J2178" s="29" t="s">
        <v>1506</v>
      </c>
      <c r="K2178" s="29" t="s">
        <v>2259</v>
      </c>
      <c r="L2178" s="29" t="s">
        <v>2220</v>
      </c>
      <c r="M2178" s="39">
        <v>122.87416648067804</v>
      </c>
      <c r="N2178" s="39">
        <v>229.09598357289528</v>
      </c>
      <c r="O2178" s="29">
        <v>44197</v>
      </c>
      <c r="P2178" s="29">
        <v>44878</v>
      </c>
      <c r="Q2178" s="40">
        <v>1.8644764</v>
      </c>
      <c r="R2178" s="39">
        <v>122.61002053388091</v>
      </c>
      <c r="S2178" s="39">
        <v>106.48596303901436</v>
      </c>
      <c r="T2178" s="39">
        <v>0</v>
      </c>
      <c r="U2178" s="39">
        <v>0</v>
      </c>
      <c r="V2178" s="39">
        <v>0</v>
      </c>
      <c r="W2178" s="29" t="s">
        <v>265</v>
      </c>
      <c r="X2178" s="29" t="s">
        <v>11773</v>
      </c>
      <c r="Y2178" s="29">
        <v>45282</v>
      </c>
      <c r="Z2178" s="41" t="s">
        <v>11760</v>
      </c>
      <c r="AA2178" s="42" t="s">
        <v>1349</v>
      </c>
      <c r="AB2178" s="29" t="s">
        <v>258</v>
      </c>
      <c r="AC2178" s="29" t="s">
        <v>258</v>
      </c>
      <c r="AD2178" s="29" t="s">
        <v>258</v>
      </c>
      <c r="AE2178" s="29" t="s">
        <v>1353</v>
      </c>
      <c r="AF2178" s="29" t="s">
        <v>2221</v>
      </c>
      <c r="AG2178" s="183" t="s">
        <v>2222</v>
      </c>
      <c r="AH2178" s="29" t="s">
        <v>1413</v>
      </c>
      <c r="AI2178" s="29" t="s">
        <v>1357</v>
      </c>
      <c r="AJ2178" s="29" t="s">
        <v>258</v>
      </c>
      <c r="AK2178" s="29" t="s">
        <v>258</v>
      </c>
      <c r="AL2178" s="29" t="s">
        <v>13327</v>
      </c>
    </row>
    <row r="2179" spans="1:38" x14ac:dyDescent="0.2">
      <c r="A2179" s="35" t="s">
        <v>16</v>
      </c>
      <c r="B2179" s="36">
        <v>7309</v>
      </c>
      <c r="C2179" s="36"/>
      <c r="D2179" s="36" t="s">
        <v>1349</v>
      </c>
      <c r="E2179" s="37" t="s">
        <v>4068</v>
      </c>
      <c r="F2179" s="38" t="s">
        <v>1269</v>
      </c>
      <c r="G2179" s="38" t="s">
        <v>1271</v>
      </c>
      <c r="H2179" s="35" t="s">
        <v>1440</v>
      </c>
      <c r="I2179" s="35"/>
      <c r="J2179" s="29" t="s">
        <v>1506</v>
      </c>
      <c r="K2179" s="29" t="s">
        <v>2259</v>
      </c>
      <c r="L2179" s="29" t="s">
        <v>2220</v>
      </c>
      <c r="M2179" s="39">
        <v>245.76844062461643</v>
      </c>
      <c r="N2179" s="39">
        <v>434.00588090349078</v>
      </c>
      <c r="O2179" s="29">
        <v>44197</v>
      </c>
      <c r="P2179" s="29">
        <v>44842</v>
      </c>
      <c r="Q2179" s="40">
        <v>1.7659138000000001</v>
      </c>
      <c r="R2179" s="39">
        <v>245.22004106776183</v>
      </c>
      <c r="S2179" s="39">
        <v>188.78583983572898</v>
      </c>
      <c r="T2179" s="39">
        <v>0</v>
      </c>
      <c r="U2179" s="39">
        <v>0</v>
      </c>
      <c r="V2179" s="39">
        <v>0</v>
      </c>
      <c r="W2179" s="29" t="s">
        <v>265</v>
      </c>
      <c r="X2179" s="29" t="s">
        <v>11773</v>
      </c>
      <c r="Y2179" s="29">
        <v>45282</v>
      </c>
      <c r="Z2179" s="41" t="s">
        <v>11760</v>
      </c>
      <c r="AA2179" s="42" t="s">
        <v>1349</v>
      </c>
      <c r="AB2179" s="29" t="s">
        <v>258</v>
      </c>
      <c r="AC2179" s="29" t="s">
        <v>258</v>
      </c>
      <c r="AD2179" s="29" t="s">
        <v>258</v>
      </c>
      <c r="AE2179" s="29" t="s">
        <v>1353</v>
      </c>
      <c r="AF2179" s="29" t="s">
        <v>2221</v>
      </c>
      <c r="AG2179" s="183" t="s">
        <v>2222</v>
      </c>
      <c r="AH2179" s="29" t="s">
        <v>1413</v>
      </c>
      <c r="AI2179" s="29" t="s">
        <v>1357</v>
      </c>
      <c r="AJ2179" s="29" t="s">
        <v>258</v>
      </c>
      <c r="AK2179" s="29" t="s">
        <v>258</v>
      </c>
      <c r="AL2179" s="29" t="s">
        <v>13327</v>
      </c>
    </row>
    <row r="2180" spans="1:38" x14ac:dyDescent="0.2">
      <c r="A2180" s="35" t="s">
        <v>16</v>
      </c>
      <c r="B2180" s="36">
        <v>7310</v>
      </c>
      <c r="C2180" s="36"/>
      <c r="D2180" s="36" t="s">
        <v>1349</v>
      </c>
      <c r="E2180" s="37" t="s">
        <v>4069</v>
      </c>
      <c r="F2180" s="38" t="s">
        <v>1269</v>
      </c>
      <c r="G2180" s="38" t="s">
        <v>1271</v>
      </c>
      <c r="H2180" s="35" t="s">
        <v>1440</v>
      </c>
      <c r="I2180" s="35"/>
      <c r="J2180" s="29" t="s">
        <v>1506</v>
      </c>
      <c r="K2180" s="29" t="s">
        <v>2259</v>
      </c>
      <c r="L2180" s="29" t="s">
        <v>2220</v>
      </c>
      <c r="M2180" s="39">
        <v>122.87416648067804</v>
      </c>
      <c r="N2180" s="39">
        <v>229.09598357289528</v>
      </c>
      <c r="O2180" s="29">
        <v>44197</v>
      </c>
      <c r="P2180" s="29">
        <v>44878</v>
      </c>
      <c r="Q2180" s="40">
        <v>1.8644764</v>
      </c>
      <c r="R2180" s="39">
        <v>122.61002053388091</v>
      </c>
      <c r="S2180" s="39">
        <v>106.48596303901436</v>
      </c>
      <c r="T2180" s="39">
        <v>0</v>
      </c>
      <c r="U2180" s="39">
        <v>0</v>
      </c>
      <c r="V2180" s="39">
        <v>0</v>
      </c>
      <c r="W2180" s="29" t="s">
        <v>265</v>
      </c>
      <c r="X2180" s="29" t="s">
        <v>11773</v>
      </c>
      <c r="Y2180" s="29">
        <v>45282</v>
      </c>
      <c r="Z2180" s="41" t="s">
        <v>11760</v>
      </c>
      <c r="AA2180" s="42" t="s">
        <v>1349</v>
      </c>
      <c r="AB2180" s="29" t="s">
        <v>258</v>
      </c>
      <c r="AC2180" s="29" t="s">
        <v>258</v>
      </c>
      <c r="AD2180" s="29" t="s">
        <v>258</v>
      </c>
      <c r="AE2180" s="29" t="s">
        <v>1353</v>
      </c>
      <c r="AF2180" s="29" t="s">
        <v>2221</v>
      </c>
      <c r="AG2180" s="183" t="s">
        <v>2222</v>
      </c>
      <c r="AH2180" s="29" t="s">
        <v>1413</v>
      </c>
      <c r="AI2180" s="29" t="s">
        <v>1357</v>
      </c>
      <c r="AJ2180" s="29" t="s">
        <v>258</v>
      </c>
      <c r="AK2180" s="29" t="s">
        <v>258</v>
      </c>
      <c r="AL2180" s="29" t="s">
        <v>13327</v>
      </c>
    </row>
    <row r="2181" spans="1:38" x14ac:dyDescent="0.2">
      <c r="A2181" s="35" t="s">
        <v>16</v>
      </c>
      <c r="B2181" s="36">
        <v>7313</v>
      </c>
      <c r="C2181" s="36"/>
      <c r="D2181" s="36" t="s">
        <v>1349</v>
      </c>
      <c r="E2181" s="37" t="s">
        <v>4070</v>
      </c>
      <c r="F2181" s="38" t="s">
        <v>1269</v>
      </c>
      <c r="G2181" s="38" t="s">
        <v>1271</v>
      </c>
      <c r="H2181" s="35" t="s">
        <v>11597</v>
      </c>
      <c r="I2181" s="35"/>
      <c r="J2181" s="29" t="s">
        <v>281</v>
      </c>
      <c r="K2181" s="29" t="s">
        <v>282</v>
      </c>
      <c r="L2181" s="29" t="s">
        <v>1366</v>
      </c>
      <c r="M2181" s="39">
        <v>11.481728532086471</v>
      </c>
      <c r="N2181" s="39">
        <v>22.91630390143737</v>
      </c>
      <c r="O2181" s="29">
        <v>44197</v>
      </c>
      <c r="P2181" s="29">
        <v>44926</v>
      </c>
      <c r="Q2181" s="40">
        <v>1.9958932</v>
      </c>
      <c r="R2181" s="39">
        <v>11.458151950718685</v>
      </c>
      <c r="S2181" s="39">
        <v>11.458151950718685</v>
      </c>
      <c r="T2181" s="39">
        <v>0</v>
      </c>
      <c r="U2181" s="39">
        <v>0</v>
      </c>
      <c r="V2181" s="39">
        <v>0</v>
      </c>
      <c r="W2181" s="29" t="s">
        <v>1357</v>
      </c>
      <c r="X2181" s="29" t="s">
        <v>258</v>
      </c>
      <c r="Y2181" s="29" t="s">
        <v>1349</v>
      </c>
      <c r="Z2181" s="41" t="s">
        <v>1349</v>
      </c>
      <c r="AA2181" s="42" t="s">
        <v>1349</v>
      </c>
      <c r="AB2181" s="29" t="s">
        <v>258</v>
      </c>
      <c r="AC2181" s="29" t="s">
        <v>258</v>
      </c>
      <c r="AD2181" s="29" t="s">
        <v>265</v>
      </c>
      <c r="AE2181" s="29" t="s">
        <v>1367</v>
      </c>
      <c r="AF2181" s="29" t="s">
        <v>1368</v>
      </c>
      <c r="AG2181" s="183" t="s">
        <v>1369</v>
      </c>
      <c r="AH2181" s="29" t="s">
        <v>1413</v>
      </c>
      <c r="AI2181" s="29" t="s">
        <v>1357</v>
      </c>
      <c r="AJ2181" s="29" t="s">
        <v>258</v>
      </c>
      <c r="AK2181" s="29" t="s">
        <v>258</v>
      </c>
      <c r="AL2181" s="29" t="s">
        <v>13326</v>
      </c>
    </row>
    <row r="2182" spans="1:38" x14ac:dyDescent="0.2">
      <c r="A2182" s="35" t="s">
        <v>16</v>
      </c>
      <c r="B2182" s="36">
        <v>7315</v>
      </c>
      <c r="C2182" s="36"/>
      <c r="D2182" s="36" t="s">
        <v>1349</v>
      </c>
      <c r="E2182" s="37" t="s">
        <v>4071</v>
      </c>
      <c r="F2182" s="38" t="s">
        <v>1269</v>
      </c>
      <c r="G2182" s="38" t="s">
        <v>1445</v>
      </c>
      <c r="H2182" s="35" t="s">
        <v>357</v>
      </c>
      <c r="I2182" s="35"/>
      <c r="J2182" s="29" t="s">
        <v>1420</v>
      </c>
      <c r="K2182" s="29" t="s">
        <v>1421</v>
      </c>
      <c r="L2182" s="29" t="s">
        <v>1384</v>
      </c>
      <c r="M2182" s="39">
        <v>582.31578768840563</v>
      </c>
      <c r="N2182" s="39">
        <v>1744.1573716632442</v>
      </c>
      <c r="O2182" s="29">
        <v>44197</v>
      </c>
      <c r="P2182" s="29">
        <v>45291</v>
      </c>
      <c r="Q2182" s="40">
        <v>2.9952087999999999</v>
      </c>
      <c r="R2182" s="39">
        <v>581.38579055441483</v>
      </c>
      <c r="S2182" s="39">
        <v>581.38579055441483</v>
      </c>
      <c r="T2182" s="39">
        <v>581.38579055441483</v>
      </c>
      <c r="U2182" s="39">
        <v>0</v>
      </c>
      <c r="V2182" s="39">
        <v>0</v>
      </c>
      <c r="W2182" s="29" t="s">
        <v>1357</v>
      </c>
      <c r="X2182" s="29" t="s">
        <v>258</v>
      </c>
      <c r="Y2182" s="29" t="s">
        <v>1349</v>
      </c>
      <c r="Z2182" s="41" t="s">
        <v>1349</v>
      </c>
      <c r="AA2182" s="42" t="s">
        <v>1349</v>
      </c>
      <c r="AB2182" s="29" t="s">
        <v>258</v>
      </c>
      <c r="AC2182" s="29" t="s">
        <v>258</v>
      </c>
      <c r="AD2182" s="29" t="s">
        <v>265</v>
      </c>
      <c r="AE2182" s="29" t="s">
        <v>1353</v>
      </c>
      <c r="AF2182" s="29" t="s">
        <v>1368</v>
      </c>
      <c r="AG2182" s="183" t="s">
        <v>1369</v>
      </c>
      <c r="AH2182" s="29" t="s">
        <v>1356</v>
      </c>
      <c r="AI2182" s="29" t="s">
        <v>1357</v>
      </c>
      <c r="AJ2182" s="29" t="s">
        <v>258</v>
      </c>
      <c r="AK2182" s="29" t="s">
        <v>258</v>
      </c>
      <c r="AL2182" s="29" t="s">
        <v>13326</v>
      </c>
    </row>
    <row r="2183" spans="1:38" x14ac:dyDescent="0.2">
      <c r="A2183" s="35" t="s">
        <v>16</v>
      </c>
      <c r="B2183" s="36">
        <v>7320</v>
      </c>
      <c r="C2183" s="36"/>
      <c r="D2183" s="36" t="s">
        <v>1349</v>
      </c>
      <c r="E2183" s="37" t="s">
        <v>4072</v>
      </c>
      <c r="F2183" s="38" t="s">
        <v>1269</v>
      </c>
      <c r="G2183" s="38" t="s">
        <v>1271</v>
      </c>
      <c r="H2183" s="35" t="s">
        <v>1440</v>
      </c>
      <c r="I2183" s="35"/>
      <c r="J2183" s="29" t="s">
        <v>484</v>
      </c>
      <c r="K2183" s="29" t="s">
        <v>1551</v>
      </c>
      <c r="L2183" s="29" t="s">
        <v>1384</v>
      </c>
      <c r="M2183" s="39">
        <v>56.230794368801838</v>
      </c>
      <c r="N2183" s="39">
        <v>280.96153319644083</v>
      </c>
      <c r="O2183" s="29">
        <v>44197</v>
      </c>
      <c r="P2183" s="29">
        <v>46022</v>
      </c>
      <c r="Q2183" s="40">
        <v>4.9965776999999996</v>
      </c>
      <c r="R2183" s="39">
        <v>56.1615331964408</v>
      </c>
      <c r="S2183" s="39">
        <v>56.1615331964408</v>
      </c>
      <c r="T2183" s="39">
        <v>56.1615331964408</v>
      </c>
      <c r="U2183" s="39">
        <v>56.315400410677618</v>
      </c>
      <c r="V2183" s="39">
        <v>56.1615331964408</v>
      </c>
      <c r="W2183" s="29" t="s">
        <v>1357</v>
      </c>
      <c r="X2183" s="29" t="s">
        <v>258</v>
      </c>
      <c r="Y2183" s="29" t="s">
        <v>1349</v>
      </c>
      <c r="Z2183" s="41" t="s">
        <v>1349</v>
      </c>
      <c r="AA2183" s="42" t="s">
        <v>1349</v>
      </c>
      <c r="AB2183" s="29" t="s">
        <v>258</v>
      </c>
      <c r="AC2183" s="29" t="s">
        <v>258</v>
      </c>
      <c r="AD2183" s="29" t="s">
        <v>265</v>
      </c>
      <c r="AE2183" s="29" t="s">
        <v>1353</v>
      </c>
      <c r="AF2183" s="29" t="s">
        <v>1368</v>
      </c>
      <c r="AG2183" s="183" t="s">
        <v>1369</v>
      </c>
      <c r="AH2183" s="29" t="s">
        <v>1356</v>
      </c>
      <c r="AI2183" s="29" t="s">
        <v>1357</v>
      </c>
      <c r="AJ2183" s="29" t="s">
        <v>258</v>
      </c>
      <c r="AK2183" s="29" t="s">
        <v>258</v>
      </c>
      <c r="AL2183" s="29" t="s">
        <v>13326</v>
      </c>
    </row>
    <row r="2184" spans="1:38" x14ac:dyDescent="0.2">
      <c r="A2184" s="35" t="s">
        <v>16</v>
      </c>
      <c r="B2184" s="36">
        <v>7325</v>
      </c>
      <c r="C2184" s="36"/>
      <c r="D2184" s="36" t="s">
        <v>1349</v>
      </c>
      <c r="E2184" s="37" t="s">
        <v>4073</v>
      </c>
      <c r="F2184" s="38" t="s">
        <v>1269</v>
      </c>
      <c r="G2184" s="38" t="s">
        <v>1273</v>
      </c>
      <c r="H2184" s="35" t="s">
        <v>1393</v>
      </c>
      <c r="I2184" s="35"/>
      <c r="J2184" s="29" t="s">
        <v>1371</v>
      </c>
      <c r="K2184" s="29" t="s">
        <v>1371</v>
      </c>
      <c r="L2184" s="29" t="s">
        <v>1366</v>
      </c>
      <c r="M2184" s="39">
        <v>12.265389051874914</v>
      </c>
      <c r="N2184" s="39">
        <v>22.364815879534564</v>
      </c>
      <c r="O2184" s="29">
        <v>44197</v>
      </c>
      <c r="P2184" s="29">
        <v>44863</v>
      </c>
      <c r="Q2184" s="40">
        <v>1.8234086</v>
      </c>
      <c r="R2184" s="39">
        <v>12.238617385352498</v>
      </c>
      <c r="S2184" s="39">
        <v>10.126198494182066</v>
      </c>
      <c r="T2184" s="39">
        <v>0</v>
      </c>
      <c r="U2184" s="39">
        <v>0</v>
      </c>
      <c r="V2184" s="39">
        <v>0</v>
      </c>
      <c r="W2184" s="29" t="s">
        <v>1357</v>
      </c>
      <c r="X2184" s="29" t="s">
        <v>258</v>
      </c>
      <c r="Y2184" s="29" t="s">
        <v>1349</v>
      </c>
      <c r="Z2184" s="41" t="s">
        <v>1349</v>
      </c>
      <c r="AA2184" s="42" t="s">
        <v>1349</v>
      </c>
      <c r="AB2184" s="29" t="s">
        <v>258</v>
      </c>
      <c r="AC2184" s="29" t="s">
        <v>258</v>
      </c>
      <c r="AD2184" s="29" t="s">
        <v>265</v>
      </c>
      <c r="AE2184" s="29" t="s">
        <v>1367</v>
      </c>
      <c r="AF2184" s="29" t="s">
        <v>1368</v>
      </c>
      <c r="AG2184" s="183" t="s">
        <v>1369</v>
      </c>
      <c r="AH2184" s="29" t="s">
        <v>1413</v>
      </c>
      <c r="AI2184" s="29" t="s">
        <v>1357</v>
      </c>
      <c r="AJ2184" s="29" t="s">
        <v>258</v>
      </c>
      <c r="AK2184" s="29" t="s">
        <v>258</v>
      </c>
      <c r="AL2184" s="29" t="s">
        <v>13326</v>
      </c>
    </row>
    <row r="2185" spans="1:38" x14ac:dyDescent="0.2">
      <c r="A2185" s="35" t="s">
        <v>16</v>
      </c>
      <c r="B2185" s="36">
        <v>7326</v>
      </c>
      <c r="C2185" s="36"/>
      <c r="D2185" s="36" t="s">
        <v>1349</v>
      </c>
      <c r="E2185" s="37" t="s">
        <v>4074</v>
      </c>
      <c r="F2185" s="38" t="s">
        <v>1269</v>
      </c>
      <c r="G2185" s="38" t="s">
        <v>1271</v>
      </c>
      <c r="H2185" s="35" t="s">
        <v>11597</v>
      </c>
      <c r="I2185" s="35"/>
      <c r="J2185" s="29" t="s">
        <v>484</v>
      </c>
      <c r="K2185" s="29" t="s">
        <v>1365</v>
      </c>
      <c r="L2185" s="29" t="s">
        <v>1366</v>
      </c>
      <c r="M2185" s="39">
        <v>52.967777874023483</v>
      </c>
      <c r="N2185" s="39">
        <v>101.22247227926078</v>
      </c>
      <c r="O2185" s="29">
        <v>44197</v>
      </c>
      <c r="P2185" s="29">
        <v>44895</v>
      </c>
      <c r="Q2185" s="40">
        <v>1.9110198</v>
      </c>
      <c r="R2185" s="39">
        <v>52.855797399041755</v>
      </c>
      <c r="S2185" s="39">
        <v>48.36667488021903</v>
      </c>
      <c r="T2185" s="39">
        <v>0</v>
      </c>
      <c r="U2185" s="39">
        <v>0</v>
      </c>
      <c r="V2185" s="39">
        <v>0</v>
      </c>
      <c r="W2185" s="29" t="s">
        <v>1357</v>
      </c>
      <c r="X2185" s="29" t="s">
        <v>258</v>
      </c>
      <c r="Y2185" s="29" t="s">
        <v>1349</v>
      </c>
      <c r="Z2185" s="41" t="s">
        <v>1349</v>
      </c>
      <c r="AA2185" s="42" t="s">
        <v>1349</v>
      </c>
      <c r="AB2185" s="29" t="s">
        <v>258</v>
      </c>
      <c r="AC2185" s="29" t="s">
        <v>258</v>
      </c>
      <c r="AD2185" s="29" t="s">
        <v>265</v>
      </c>
      <c r="AE2185" s="29" t="s">
        <v>1367</v>
      </c>
      <c r="AF2185" s="29" t="s">
        <v>1368</v>
      </c>
      <c r="AG2185" s="183" t="s">
        <v>1369</v>
      </c>
      <c r="AH2185" s="29" t="s">
        <v>1413</v>
      </c>
      <c r="AI2185" s="29" t="s">
        <v>1357</v>
      </c>
      <c r="AJ2185" s="29" t="s">
        <v>258</v>
      </c>
      <c r="AK2185" s="29" t="s">
        <v>258</v>
      </c>
      <c r="AL2185" s="29" t="s">
        <v>13326</v>
      </c>
    </row>
    <row r="2186" spans="1:38" x14ac:dyDescent="0.2">
      <c r="A2186" s="35" t="s">
        <v>16</v>
      </c>
      <c r="B2186" s="36">
        <v>7328</v>
      </c>
      <c r="C2186" s="36"/>
      <c r="D2186" s="36" t="s">
        <v>1349</v>
      </c>
      <c r="E2186" s="37" t="s">
        <v>4075</v>
      </c>
      <c r="F2186" s="38" t="s">
        <v>1269</v>
      </c>
      <c r="G2186" s="38" t="s">
        <v>1271</v>
      </c>
      <c r="H2186" s="35" t="s">
        <v>1440</v>
      </c>
      <c r="I2186" s="35"/>
      <c r="J2186" s="29" t="s">
        <v>281</v>
      </c>
      <c r="K2186" s="29" t="s">
        <v>2666</v>
      </c>
      <c r="L2186" s="29" t="s">
        <v>1394</v>
      </c>
      <c r="M2186" s="39">
        <v>57.440977657510366</v>
      </c>
      <c r="N2186" s="39">
        <v>107.41187679671458</v>
      </c>
      <c r="O2186" s="29">
        <v>44197</v>
      </c>
      <c r="P2186" s="29">
        <v>44880</v>
      </c>
      <c r="Q2186" s="40">
        <v>1.8699520999999999</v>
      </c>
      <c r="R2186" s="39">
        <v>57.317741273100616</v>
      </c>
      <c r="S2186" s="39">
        <v>50.094135523613964</v>
      </c>
      <c r="T2186" s="39">
        <v>0</v>
      </c>
      <c r="U2186" s="39">
        <v>0</v>
      </c>
      <c r="V2186" s="39">
        <v>0</v>
      </c>
      <c r="W2186" s="29" t="s">
        <v>1357</v>
      </c>
      <c r="X2186" s="29" t="s">
        <v>258</v>
      </c>
      <c r="Y2186" s="29" t="s">
        <v>1349</v>
      </c>
      <c r="Z2186" s="41" t="s">
        <v>1349</v>
      </c>
      <c r="AA2186" s="42" t="s">
        <v>1349</v>
      </c>
      <c r="AB2186" s="29" t="s">
        <v>258</v>
      </c>
      <c r="AC2186" s="29" t="s">
        <v>258</v>
      </c>
      <c r="AD2186" s="29" t="s">
        <v>265</v>
      </c>
      <c r="AE2186" s="29" t="s">
        <v>1367</v>
      </c>
      <c r="AF2186" s="29" t="s">
        <v>1368</v>
      </c>
      <c r="AG2186" s="183" t="s">
        <v>1369</v>
      </c>
      <c r="AH2186" s="29" t="s">
        <v>1413</v>
      </c>
      <c r="AI2186" s="29" t="s">
        <v>1357</v>
      </c>
      <c r="AJ2186" s="29" t="s">
        <v>258</v>
      </c>
      <c r="AK2186" s="29" t="s">
        <v>258</v>
      </c>
      <c r="AL2186" s="29" t="s">
        <v>13326</v>
      </c>
    </row>
    <row r="2187" spans="1:38" x14ac:dyDescent="0.2">
      <c r="A2187" s="35" t="s">
        <v>16</v>
      </c>
      <c r="B2187" s="36">
        <v>7329</v>
      </c>
      <c r="C2187" s="36"/>
      <c r="D2187" s="36" t="s">
        <v>1349</v>
      </c>
      <c r="E2187" s="37" t="s">
        <v>4076</v>
      </c>
      <c r="F2187" s="38" t="s">
        <v>1269</v>
      </c>
      <c r="G2187" s="38" t="s">
        <v>1273</v>
      </c>
      <c r="H2187" s="35" t="s">
        <v>1393</v>
      </c>
      <c r="I2187" s="35"/>
      <c r="J2187" s="29" t="s">
        <v>1371</v>
      </c>
      <c r="K2187" s="29" t="s">
        <v>1371</v>
      </c>
      <c r="L2187" s="29" t="s">
        <v>1366</v>
      </c>
      <c r="M2187" s="39">
        <v>4.1018683009150756</v>
      </c>
      <c r="N2187" s="39">
        <v>7.8387515400410681</v>
      </c>
      <c r="O2187" s="29">
        <v>44197</v>
      </c>
      <c r="P2187" s="29">
        <v>44895</v>
      </c>
      <c r="Q2187" s="40">
        <v>1.9110198</v>
      </c>
      <c r="R2187" s="39">
        <v>4.0931964407939772</v>
      </c>
      <c r="S2187" s="39">
        <v>3.7455550992470914</v>
      </c>
      <c r="T2187" s="39">
        <v>0</v>
      </c>
      <c r="U2187" s="39">
        <v>0</v>
      </c>
      <c r="V2187" s="39">
        <v>0</v>
      </c>
      <c r="W2187" s="29" t="s">
        <v>1357</v>
      </c>
      <c r="X2187" s="29" t="s">
        <v>258</v>
      </c>
      <c r="Y2187" s="29" t="s">
        <v>1349</v>
      </c>
      <c r="Z2187" s="41" t="s">
        <v>1349</v>
      </c>
      <c r="AA2187" s="42" t="s">
        <v>1349</v>
      </c>
      <c r="AB2187" s="29" t="s">
        <v>258</v>
      </c>
      <c r="AC2187" s="29" t="s">
        <v>258</v>
      </c>
      <c r="AD2187" s="29" t="s">
        <v>265</v>
      </c>
      <c r="AE2187" s="29" t="s">
        <v>1367</v>
      </c>
      <c r="AF2187" s="29" t="s">
        <v>1368</v>
      </c>
      <c r="AG2187" s="183" t="s">
        <v>1369</v>
      </c>
      <c r="AH2187" s="29" t="s">
        <v>1413</v>
      </c>
      <c r="AI2187" s="29" t="s">
        <v>1357</v>
      </c>
      <c r="AJ2187" s="29" t="s">
        <v>258</v>
      </c>
      <c r="AK2187" s="29" t="s">
        <v>258</v>
      </c>
      <c r="AL2187" s="29" t="s">
        <v>13326</v>
      </c>
    </row>
    <row r="2188" spans="1:38" x14ac:dyDescent="0.2">
      <c r="A2188" s="35" t="s">
        <v>16</v>
      </c>
      <c r="B2188" s="36">
        <v>7330</v>
      </c>
      <c r="C2188" s="36"/>
      <c r="D2188" s="36" t="s">
        <v>1349</v>
      </c>
      <c r="E2188" s="37" t="s">
        <v>4077</v>
      </c>
      <c r="F2188" s="38" t="s">
        <v>1269</v>
      </c>
      <c r="G2188" s="38" t="s">
        <v>1445</v>
      </c>
      <c r="H2188" s="35" t="s">
        <v>12095</v>
      </c>
      <c r="I2188" s="35"/>
      <c r="J2188" s="29" t="s">
        <v>322</v>
      </c>
      <c r="K2188" s="29" t="s">
        <v>1828</v>
      </c>
      <c r="L2188" s="29" t="s">
        <v>1596</v>
      </c>
      <c r="M2188" s="39">
        <v>31.255477177717722</v>
      </c>
      <c r="N2188" s="39">
        <v>75.304093086926756</v>
      </c>
      <c r="O2188" s="29">
        <v>44197</v>
      </c>
      <c r="P2188" s="29">
        <v>45077</v>
      </c>
      <c r="Q2188" s="40">
        <v>2.4093087</v>
      </c>
      <c r="R2188" s="39">
        <v>31.198631074606432</v>
      </c>
      <c r="S2188" s="39">
        <v>31.198631074606432</v>
      </c>
      <c r="T2188" s="39">
        <v>12.906830937713893</v>
      </c>
      <c r="U2188" s="39">
        <v>0</v>
      </c>
      <c r="V2188" s="39">
        <v>0</v>
      </c>
      <c r="W2188" s="29" t="s">
        <v>1357</v>
      </c>
      <c r="X2188" s="29" t="s">
        <v>258</v>
      </c>
      <c r="Y2188" s="29" t="s">
        <v>1349</v>
      </c>
      <c r="Z2188" s="41" t="s">
        <v>1349</v>
      </c>
      <c r="AA2188" s="42" t="s">
        <v>1349</v>
      </c>
      <c r="AB2188" s="29" t="s">
        <v>258</v>
      </c>
      <c r="AC2188" s="29" t="s">
        <v>258</v>
      </c>
      <c r="AD2188" s="29" t="s">
        <v>258</v>
      </c>
      <c r="AE2188" s="29" t="s">
        <v>1353</v>
      </c>
      <c r="AF2188" s="29" t="s">
        <v>1361</v>
      </c>
      <c r="AG2188" s="183" t="s">
        <v>1362</v>
      </c>
      <c r="AH2188" s="29" t="s">
        <v>1413</v>
      </c>
      <c r="AI2188" s="29" t="s">
        <v>1357</v>
      </c>
      <c r="AJ2188" s="29" t="s">
        <v>258</v>
      </c>
      <c r="AK2188" s="29" t="s">
        <v>258</v>
      </c>
      <c r="AL2188" s="29" t="s">
        <v>13326</v>
      </c>
    </row>
    <row r="2189" spans="1:38" x14ac:dyDescent="0.2">
      <c r="A2189" s="35" t="s">
        <v>16</v>
      </c>
      <c r="B2189" s="36">
        <v>7331</v>
      </c>
      <c r="C2189" s="36"/>
      <c r="D2189" s="36" t="s">
        <v>1349</v>
      </c>
      <c r="E2189" s="37" t="s">
        <v>4078</v>
      </c>
      <c r="F2189" s="38" t="s">
        <v>1269</v>
      </c>
      <c r="G2189" s="38" t="s">
        <v>1273</v>
      </c>
      <c r="H2189" s="35" t="s">
        <v>1393</v>
      </c>
      <c r="I2189" s="35"/>
      <c r="J2189" s="29" t="s">
        <v>1405</v>
      </c>
      <c r="K2189" s="29" t="s">
        <v>2485</v>
      </c>
      <c r="L2189" s="29" t="s">
        <v>1366</v>
      </c>
      <c r="M2189" s="39">
        <v>6.2659935836982701</v>
      </c>
      <c r="N2189" s="39">
        <v>10.739252566735113</v>
      </c>
      <c r="O2189" s="29">
        <v>44197</v>
      </c>
      <c r="P2189" s="29">
        <v>44823</v>
      </c>
      <c r="Q2189" s="40">
        <v>1.7138945999999999</v>
      </c>
      <c r="R2189" s="39">
        <v>6.2517180013689257</v>
      </c>
      <c r="S2189" s="39">
        <v>4.4875345653661878</v>
      </c>
      <c r="T2189" s="39">
        <v>0</v>
      </c>
      <c r="U2189" s="39">
        <v>0</v>
      </c>
      <c r="V2189" s="39">
        <v>0</v>
      </c>
      <c r="W2189" s="29" t="s">
        <v>1357</v>
      </c>
      <c r="X2189" s="29" t="s">
        <v>258</v>
      </c>
      <c r="Y2189" s="29" t="s">
        <v>1349</v>
      </c>
      <c r="Z2189" s="41" t="s">
        <v>1349</v>
      </c>
      <c r="AA2189" s="42" t="s">
        <v>1349</v>
      </c>
      <c r="AB2189" s="29" t="s">
        <v>258</v>
      </c>
      <c r="AC2189" s="29" t="s">
        <v>258</v>
      </c>
      <c r="AD2189" s="29" t="s">
        <v>265</v>
      </c>
      <c r="AE2189" s="29" t="s">
        <v>1367</v>
      </c>
      <c r="AF2189" s="29" t="s">
        <v>1368</v>
      </c>
      <c r="AG2189" s="183" t="s">
        <v>1369</v>
      </c>
      <c r="AH2189" s="29" t="s">
        <v>1413</v>
      </c>
      <c r="AI2189" s="29" t="s">
        <v>1357</v>
      </c>
      <c r="AJ2189" s="29" t="s">
        <v>258</v>
      </c>
      <c r="AK2189" s="29" t="s">
        <v>258</v>
      </c>
      <c r="AL2189" s="29" t="s">
        <v>13326</v>
      </c>
    </row>
    <row r="2190" spans="1:38" x14ac:dyDescent="0.2">
      <c r="A2190" s="35" t="s">
        <v>16</v>
      </c>
      <c r="B2190" s="36">
        <v>7333</v>
      </c>
      <c r="C2190" s="36"/>
      <c r="D2190" s="36" t="s">
        <v>1349</v>
      </c>
      <c r="E2190" s="37" t="s">
        <v>4079</v>
      </c>
      <c r="F2190" s="38" t="s">
        <v>1260</v>
      </c>
      <c r="G2190" s="38" t="s">
        <v>1261</v>
      </c>
      <c r="H2190" s="35" t="s">
        <v>1047</v>
      </c>
      <c r="I2190" s="35"/>
      <c r="J2190" s="29" t="s">
        <v>274</v>
      </c>
      <c r="K2190" s="29" t="s">
        <v>294</v>
      </c>
      <c r="L2190" s="29" t="s">
        <v>2870</v>
      </c>
      <c r="M2190" s="39">
        <v>58.557773760031338</v>
      </c>
      <c r="N2190" s="39">
        <v>219.3211088295688</v>
      </c>
      <c r="O2190" s="29">
        <v>44197</v>
      </c>
      <c r="P2190" s="29">
        <v>45565</v>
      </c>
      <c r="Q2190" s="40">
        <v>3.7453799000000001</v>
      </c>
      <c r="R2190" s="39">
        <v>58.474948665297745</v>
      </c>
      <c r="S2190" s="39">
        <v>58.474948665297745</v>
      </c>
      <c r="T2190" s="39">
        <v>58.474948665297745</v>
      </c>
      <c r="U2190" s="39">
        <v>43.896262833675571</v>
      </c>
      <c r="V2190" s="39">
        <v>0</v>
      </c>
      <c r="W2190" s="29" t="s">
        <v>1357</v>
      </c>
      <c r="X2190" s="29" t="s">
        <v>258</v>
      </c>
      <c r="Y2190" s="29" t="s">
        <v>1349</v>
      </c>
      <c r="Z2190" s="41" t="s">
        <v>1349</v>
      </c>
      <c r="AA2190" s="42" t="s">
        <v>1349</v>
      </c>
      <c r="AB2190" s="29" t="s">
        <v>258</v>
      </c>
      <c r="AC2190" s="29" t="s">
        <v>258</v>
      </c>
      <c r="AD2190" s="29" t="s">
        <v>265</v>
      </c>
      <c r="AE2190" s="29" t="s">
        <v>1367</v>
      </c>
      <c r="AF2190" s="29" t="s">
        <v>1378</v>
      </c>
      <c r="AG2190" s="183" t="s">
        <v>1379</v>
      </c>
      <c r="AH2190" s="29" t="s">
        <v>1413</v>
      </c>
      <c r="AI2190" s="29" t="s">
        <v>1357</v>
      </c>
      <c r="AJ2190" s="29" t="s">
        <v>258</v>
      </c>
      <c r="AK2190" s="29" t="s">
        <v>258</v>
      </c>
      <c r="AL2190" s="29" t="s">
        <v>13326</v>
      </c>
    </row>
    <row r="2191" spans="1:38" x14ac:dyDescent="0.2">
      <c r="A2191" s="35" t="s">
        <v>16</v>
      </c>
      <c r="B2191" s="36">
        <v>7334</v>
      </c>
      <c r="C2191" s="36"/>
      <c r="D2191" s="36" t="s">
        <v>1349</v>
      </c>
      <c r="E2191" s="37" t="s">
        <v>4080</v>
      </c>
      <c r="F2191" s="38" t="s">
        <v>1269</v>
      </c>
      <c r="G2191" s="38" t="s">
        <v>1271</v>
      </c>
      <c r="H2191" s="35" t="s">
        <v>1440</v>
      </c>
      <c r="I2191" s="35"/>
      <c r="J2191" s="29" t="s">
        <v>1371</v>
      </c>
      <c r="K2191" s="29" t="s">
        <v>1371</v>
      </c>
      <c r="L2191" s="29" t="s">
        <v>1384</v>
      </c>
      <c r="M2191" s="39">
        <v>80.171905537070344</v>
      </c>
      <c r="N2191" s="39">
        <v>400.58515537303219</v>
      </c>
      <c r="O2191" s="29">
        <v>44197</v>
      </c>
      <c r="P2191" s="29">
        <v>46022</v>
      </c>
      <c r="Q2191" s="40">
        <v>4.9965776999999996</v>
      </c>
      <c r="R2191" s="39">
        <v>80.073155373032165</v>
      </c>
      <c r="S2191" s="39">
        <v>80.073155373032165</v>
      </c>
      <c r="T2191" s="39">
        <v>80.073155373032165</v>
      </c>
      <c r="U2191" s="39">
        <v>80.292533880903491</v>
      </c>
      <c r="V2191" s="39">
        <v>80.073155373032165</v>
      </c>
      <c r="W2191" s="29" t="s">
        <v>265</v>
      </c>
      <c r="X2191" s="29" t="s">
        <v>11773</v>
      </c>
      <c r="Y2191" s="29">
        <v>45275</v>
      </c>
      <c r="Z2191" s="41" t="s">
        <v>11760</v>
      </c>
      <c r="AA2191" s="42" t="s">
        <v>1349</v>
      </c>
      <c r="AB2191" s="29" t="s">
        <v>258</v>
      </c>
      <c r="AC2191" s="29" t="s">
        <v>258</v>
      </c>
      <c r="AD2191" s="29" t="s">
        <v>265</v>
      </c>
      <c r="AE2191" s="29" t="s">
        <v>1353</v>
      </c>
      <c r="AF2191" s="29" t="s">
        <v>1368</v>
      </c>
      <c r="AG2191" s="183" t="s">
        <v>1369</v>
      </c>
      <c r="AH2191" s="29" t="s">
        <v>1356</v>
      </c>
      <c r="AI2191" s="29" t="s">
        <v>1357</v>
      </c>
      <c r="AJ2191" s="29" t="s">
        <v>258</v>
      </c>
      <c r="AK2191" s="29" t="s">
        <v>258</v>
      </c>
      <c r="AL2191" s="29" t="s">
        <v>13327</v>
      </c>
    </row>
    <row r="2192" spans="1:38" x14ac:dyDescent="0.2">
      <c r="A2192" s="35" t="s">
        <v>16</v>
      </c>
      <c r="B2192" s="36">
        <v>7335</v>
      </c>
      <c r="C2192" s="36"/>
      <c r="D2192" s="36" t="s">
        <v>1349</v>
      </c>
      <c r="E2192" s="37" t="s">
        <v>4081</v>
      </c>
      <c r="F2192" s="38" t="s">
        <v>1269</v>
      </c>
      <c r="G2192" s="38" t="s">
        <v>1273</v>
      </c>
      <c r="H2192" s="35" t="s">
        <v>1393</v>
      </c>
      <c r="I2192" s="35"/>
      <c r="J2192" s="29" t="s">
        <v>1371</v>
      </c>
      <c r="K2192" s="29" t="s">
        <v>1371</v>
      </c>
      <c r="L2192" s="29" t="s">
        <v>1366</v>
      </c>
      <c r="M2192" s="39">
        <v>7.3406150953367471</v>
      </c>
      <c r="N2192" s="39">
        <v>12.681527720739219</v>
      </c>
      <c r="O2192" s="29">
        <v>44197</v>
      </c>
      <c r="P2192" s="29">
        <v>44828</v>
      </c>
      <c r="Q2192" s="40">
        <v>1.7275837999999999</v>
      </c>
      <c r="R2192" s="39">
        <v>7.3239835728952771</v>
      </c>
      <c r="S2192" s="39">
        <v>5.3575441478439423</v>
      </c>
      <c r="T2192" s="39">
        <v>0</v>
      </c>
      <c r="U2192" s="39">
        <v>0</v>
      </c>
      <c r="V2192" s="39">
        <v>0</v>
      </c>
      <c r="W2192" s="29" t="s">
        <v>1357</v>
      </c>
      <c r="X2192" s="29" t="s">
        <v>258</v>
      </c>
      <c r="Y2192" s="29" t="s">
        <v>1349</v>
      </c>
      <c r="Z2192" s="41" t="s">
        <v>1349</v>
      </c>
      <c r="AA2192" s="42" t="s">
        <v>1349</v>
      </c>
      <c r="AB2192" s="29" t="s">
        <v>258</v>
      </c>
      <c r="AC2192" s="29" t="s">
        <v>258</v>
      </c>
      <c r="AD2192" s="29" t="s">
        <v>265</v>
      </c>
      <c r="AE2192" s="29" t="s">
        <v>1367</v>
      </c>
      <c r="AF2192" s="29" t="s">
        <v>1368</v>
      </c>
      <c r="AG2192" s="183" t="s">
        <v>1369</v>
      </c>
      <c r="AH2192" s="29" t="s">
        <v>1413</v>
      </c>
      <c r="AI2192" s="29" t="s">
        <v>1357</v>
      </c>
      <c r="AJ2192" s="29" t="s">
        <v>258</v>
      </c>
      <c r="AK2192" s="29" t="s">
        <v>258</v>
      </c>
      <c r="AL2192" s="29" t="s">
        <v>13326</v>
      </c>
    </row>
    <row r="2193" spans="1:38" x14ac:dyDescent="0.2">
      <c r="A2193" s="35" t="s">
        <v>16</v>
      </c>
      <c r="B2193" s="36">
        <v>7336</v>
      </c>
      <c r="C2193" s="36"/>
      <c r="D2193" s="36" t="s">
        <v>1349</v>
      </c>
      <c r="E2193" s="37" t="s">
        <v>4082</v>
      </c>
      <c r="F2193" s="38" t="s">
        <v>1266</v>
      </c>
      <c r="G2193" s="38" t="s">
        <v>1268</v>
      </c>
      <c r="H2193" s="35" t="s">
        <v>669</v>
      </c>
      <c r="I2193" s="35"/>
      <c r="J2193" s="29" t="s">
        <v>322</v>
      </c>
      <c r="K2193" s="29" t="s">
        <v>336</v>
      </c>
      <c r="L2193" s="29" t="s">
        <v>1402</v>
      </c>
      <c r="M2193" s="39">
        <v>67.763109954118733</v>
      </c>
      <c r="N2193" s="39">
        <v>338.58364407939769</v>
      </c>
      <c r="O2193" s="29">
        <v>44197</v>
      </c>
      <c r="P2193" s="29">
        <v>46022</v>
      </c>
      <c r="Q2193" s="40">
        <v>4.9965776999999996</v>
      </c>
      <c r="R2193" s="39">
        <v>67.679644079397676</v>
      </c>
      <c r="S2193" s="39">
        <v>67.679644079397676</v>
      </c>
      <c r="T2193" s="39">
        <v>67.679644079397676</v>
      </c>
      <c r="U2193" s="39">
        <v>67.865067761806984</v>
      </c>
      <c r="V2193" s="39">
        <v>67.679644079397676</v>
      </c>
      <c r="W2193" s="29" t="s">
        <v>265</v>
      </c>
      <c r="X2193" s="29" t="s">
        <v>11773</v>
      </c>
      <c r="Y2193" s="29">
        <v>45379</v>
      </c>
      <c r="Z2193" s="41" t="s">
        <v>11761</v>
      </c>
      <c r="AA2193" s="42" t="s">
        <v>1349</v>
      </c>
      <c r="AB2193" s="29" t="s">
        <v>258</v>
      </c>
      <c r="AC2193" s="29" t="s">
        <v>258</v>
      </c>
      <c r="AD2193" s="29" t="s">
        <v>265</v>
      </c>
      <c r="AE2193" s="29" t="s">
        <v>1353</v>
      </c>
      <c r="AF2193" s="29" t="s">
        <v>1361</v>
      </c>
      <c r="AG2193" s="183" t="s">
        <v>1362</v>
      </c>
      <c r="AH2193" s="29" t="s">
        <v>1356</v>
      </c>
      <c r="AI2193" s="29" t="s">
        <v>1357</v>
      </c>
      <c r="AJ2193" s="29" t="s">
        <v>258</v>
      </c>
      <c r="AK2193" s="29" t="s">
        <v>258</v>
      </c>
      <c r="AL2193" s="29" t="s">
        <v>13327</v>
      </c>
    </row>
    <row r="2194" spans="1:38" x14ac:dyDescent="0.2">
      <c r="A2194" s="35" t="s">
        <v>16</v>
      </c>
      <c r="B2194" s="36">
        <v>7338</v>
      </c>
      <c r="C2194" s="36"/>
      <c r="D2194" s="36" t="s">
        <v>1349</v>
      </c>
      <c r="E2194" s="37" t="s">
        <v>4083</v>
      </c>
      <c r="F2194" s="38" t="s">
        <v>1269</v>
      </c>
      <c r="G2194" s="38" t="s">
        <v>1445</v>
      </c>
      <c r="H2194" s="35" t="s">
        <v>12095</v>
      </c>
      <c r="I2194" s="35"/>
      <c r="J2194" s="29" t="s">
        <v>484</v>
      </c>
      <c r="K2194" s="29" t="s">
        <v>1365</v>
      </c>
      <c r="L2194" s="29" t="s">
        <v>1384</v>
      </c>
      <c r="M2194" s="39">
        <v>85.070383743096897</v>
      </c>
      <c r="N2194" s="39">
        <v>34.936501026694046</v>
      </c>
      <c r="O2194" s="29">
        <v>44197</v>
      </c>
      <c r="P2194" s="29">
        <v>44347</v>
      </c>
      <c r="Q2194" s="40">
        <v>0.41067759999999998</v>
      </c>
      <c r="R2194" s="39">
        <v>34.936501026694046</v>
      </c>
      <c r="S2194" s="39">
        <v>0</v>
      </c>
      <c r="T2194" s="39">
        <v>0</v>
      </c>
      <c r="U2194" s="39">
        <v>0</v>
      </c>
      <c r="V2194" s="39">
        <v>0</v>
      </c>
      <c r="W2194" s="29" t="s">
        <v>1357</v>
      </c>
      <c r="X2194" s="29" t="s">
        <v>258</v>
      </c>
      <c r="Y2194" s="29" t="s">
        <v>1349</v>
      </c>
      <c r="Z2194" s="41" t="s">
        <v>1349</v>
      </c>
      <c r="AA2194" s="42" t="s">
        <v>1349</v>
      </c>
      <c r="AB2194" s="29" t="s">
        <v>258</v>
      </c>
      <c r="AC2194" s="29" t="s">
        <v>258</v>
      </c>
      <c r="AD2194" s="29" t="s">
        <v>265</v>
      </c>
      <c r="AE2194" s="29" t="s">
        <v>1353</v>
      </c>
      <c r="AF2194" s="29" t="s">
        <v>1368</v>
      </c>
      <c r="AG2194" s="183" t="s">
        <v>1369</v>
      </c>
      <c r="AH2194" s="29" t="s">
        <v>1356</v>
      </c>
      <c r="AI2194" s="29" t="s">
        <v>1357</v>
      </c>
      <c r="AJ2194" s="29" t="s">
        <v>258</v>
      </c>
      <c r="AK2194" s="29" t="s">
        <v>258</v>
      </c>
      <c r="AL2194" s="29" t="s">
        <v>13326</v>
      </c>
    </row>
    <row r="2195" spans="1:38" x14ac:dyDescent="0.2">
      <c r="A2195" s="35" t="s">
        <v>16</v>
      </c>
      <c r="B2195" s="36">
        <v>7340</v>
      </c>
      <c r="C2195" s="36"/>
      <c r="D2195" s="36" t="s">
        <v>1349</v>
      </c>
      <c r="E2195" s="37" t="s">
        <v>4084</v>
      </c>
      <c r="F2195" s="38" t="s">
        <v>1269</v>
      </c>
      <c r="G2195" s="38" t="s">
        <v>1271</v>
      </c>
      <c r="H2195" s="35" t="s">
        <v>1440</v>
      </c>
      <c r="I2195" s="35"/>
      <c r="J2195" s="29" t="s">
        <v>1506</v>
      </c>
      <c r="K2195" s="29" t="s">
        <v>1642</v>
      </c>
      <c r="L2195" s="29" t="s">
        <v>2220</v>
      </c>
      <c r="M2195" s="39">
        <v>39.179567929836445</v>
      </c>
      <c r="N2195" s="39">
        <v>76.91101984941821</v>
      </c>
      <c r="O2195" s="29">
        <v>44197</v>
      </c>
      <c r="P2195" s="29">
        <v>44914</v>
      </c>
      <c r="Q2195" s="40">
        <v>1.963039</v>
      </c>
      <c r="R2195" s="39">
        <v>39.098220396988367</v>
      </c>
      <c r="S2195" s="39">
        <v>37.812799452429843</v>
      </c>
      <c r="T2195" s="39">
        <v>0</v>
      </c>
      <c r="U2195" s="39">
        <v>0</v>
      </c>
      <c r="V2195" s="39">
        <v>0</v>
      </c>
      <c r="W2195" s="29" t="s">
        <v>1357</v>
      </c>
      <c r="X2195" s="29" t="s">
        <v>258</v>
      </c>
      <c r="Y2195" s="29" t="s">
        <v>1349</v>
      </c>
      <c r="Z2195" s="41" t="s">
        <v>1349</v>
      </c>
      <c r="AA2195" s="42" t="s">
        <v>1349</v>
      </c>
      <c r="AB2195" s="29" t="s">
        <v>258</v>
      </c>
      <c r="AC2195" s="29" t="s">
        <v>258</v>
      </c>
      <c r="AD2195" s="29" t="s">
        <v>258</v>
      </c>
      <c r="AE2195" s="29" t="s">
        <v>1353</v>
      </c>
      <c r="AF2195" s="29" t="s">
        <v>2221</v>
      </c>
      <c r="AG2195" s="183" t="s">
        <v>2222</v>
      </c>
      <c r="AH2195" s="29" t="s">
        <v>1413</v>
      </c>
      <c r="AI2195" s="29" t="s">
        <v>1357</v>
      </c>
      <c r="AJ2195" s="29" t="s">
        <v>258</v>
      </c>
      <c r="AK2195" s="29" t="s">
        <v>258</v>
      </c>
      <c r="AL2195" s="29" t="s">
        <v>13326</v>
      </c>
    </row>
    <row r="2196" spans="1:38" x14ac:dyDescent="0.2">
      <c r="A2196" s="35" t="s">
        <v>16</v>
      </c>
      <c r="B2196" s="36">
        <v>7341</v>
      </c>
      <c r="C2196" s="36"/>
      <c r="D2196" s="36" t="s">
        <v>1349</v>
      </c>
      <c r="E2196" s="37" t="s">
        <v>4085</v>
      </c>
      <c r="F2196" s="38" t="s">
        <v>1269</v>
      </c>
      <c r="G2196" s="38" t="s">
        <v>1271</v>
      </c>
      <c r="H2196" s="35" t="s">
        <v>1440</v>
      </c>
      <c r="I2196" s="35"/>
      <c r="J2196" s="29" t="s">
        <v>1371</v>
      </c>
      <c r="K2196" s="29" t="s">
        <v>1371</v>
      </c>
      <c r="L2196" s="29" t="s">
        <v>1384</v>
      </c>
      <c r="M2196" s="39">
        <v>80.04083375660214</v>
      </c>
      <c r="N2196" s="39">
        <v>399.93024503764548</v>
      </c>
      <c r="O2196" s="29">
        <v>44197</v>
      </c>
      <c r="P2196" s="29">
        <v>46022</v>
      </c>
      <c r="Q2196" s="40">
        <v>4.9965776999999996</v>
      </c>
      <c r="R2196" s="39">
        <v>79.942245037645449</v>
      </c>
      <c r="S2196" s="39">
        <v>79.942245037645449</v>
      </c>
      <c r="T2196" s="39">
        <v>79.942245037645449</v>
      </c>
      <c r="U2196" s="39">
        <v>80.161264887063652</v>
      </c>
      <c r="V2196" s="39">
        <v>79.942245037645449</v>
      </c>
      <c r="W2196" s="29" t="s">
        <v>265</v>
      </c>
      <c r="X2196" s="29" t="s">
        <v>11773</v>
      </c>
      <c r="Y2196" s="29">
        <v>45257</v>
      </c>
      <c r="Z2196" s="41" t="s">
        <v>11759</v>
      </c>
      <c r="AA2196" s="42" t="s">
        <v>1349</v>
      </c>
      <c r="AB2196" s="29" t="s">
        <v>258</v>
      </c>
      <c r="AC2196" s="29" t="s">
        <v>258</v>
      </c>
      <c r="AD2196" s="29" t="s">
        <v>265</v>
      </c>
      <c r="AE2196" s="29" t="s">
        <v>1353</v>
      </c>
      <c r="AF2196" s="29" t="s">
        <v>1368</v>
      </c>
      <c r="AG2196" s="183" t="s">
        <v>1369</v>
      </c>
      <c r="AH2196" s="29" t="s">
        <v>1356</v>
      </c>
      <c r="AI2196" s="29" t="s">
        <v>1357</v>
      </c>
      <c r="AJ2196" s="29" t="s">
        <v>258</v>
      </c>
      <c r="AK2196" s="29" t="s">
        <v>258</v>
      </c>
      <c r="AL2196" s="29" t="s">
        <v>13327</v>
      </c>
    </row>
    <row r="2197" spans="1:38" x14ac:dyDescent="0.2">
      <c r="A2197" s="35" t="s">
        <v>16</v>
      </c>
      <c r="B2197" s="36">
        <v>7343</v>
      </c>
      <c r="C2197" s="36"/>
      <c r="D2197" s="36" t="s">
        <v>1349</v>
      </c>
      <c r="E2197" s="37" t="s">
        <v>4086</v>
      </c>
      <c r="F2197" s="38" t="s">
        <v>1269</v>
      </c>
      <c r="G2197" s="38" t="s">
        <v>1271</v>
      </c>
      <c r="H2197" s="35" t="s">
        <v>1440</v>
      </c>
      <c r="I2197" s="35"/>
      <c r="J2197" s="29" t="s">
        <v>1371</v>
      </c>
      <c r="K2197" s="29" t="s">
        <v>1371</v>
      </c>
      <c r="L2197" s="29" t="s">
        <v>1384</v>
      </c>
      <c r="M2197" s="39">
        <v>74.784955414621436</v>
      </c>
      <c r="N2197" s="39">
        <v>373.66884052019168</v>
      </c>
      <c r="O2197" s="29">
        <v>44197</v>
      </c>
      <c r="P2197" s="29">
        <v>46022</v>
      </c>
      <c r="Q2197" s="40">
        <v>4.9965776999999996</v>
      </c>
      <c r="R2197" s="39">
        <v>74.692840520191652</v>
      </c>
      <c r="S2197" s="39">
        <v>74.692840520191652</v>
      </c>
      <c r="T2197" s="39">
        <v>74.692840520191652</v>
      </c>
      <c r="U2197" s="39">
        <v>74.897478439425043</v>
      </c>
      <c r="V2197" s="39">
        <v>74.692840520191652</v>
      </c>
      <c r="W2197" s="29" t="s">
        <v>265</v>
      </c>
      <c r="X2197" s="29" t="s">
        <v>11773</v>
      </c>
      <c r="Y2197" s="29">
        <v>45275</v>
      </c>
      <c r="Z2197" s="41" t="s">
        <v>11760</v>
      </c>
      <c r="AA2197" s="42" t="s">
        <v>1349</v>
      </c>
      <c r="AB2197" s="29" t="s">
        <v>258</v>
      </c>
      <c r="AC2197" s="29" t="s">
        <v>258</v>
      </c>
      <c r="AD2197" s="29" t="s">
        <v>265</v>
      </c>
      <c r="AE2197" s="29" t="s">
        <v>1353</v>
      </c>
      <c r="AF2197" s="29" t="s">
        <v>1368</v>
      </c>
      <c r="AG2197" s="183" t="s">
        <v>1369</v>
      </c>
      <c r="AH2197" s="29" t="s">
        <v>1356</v>
      </c>
      <c r="AI2197" s="29" t="s">
        <v>1357</v>
      </c>
      <c r="AJ2197" s="29" t="s">
        <v>258</v>
      </c>
      <c r="AK2197" s="29" t="s">
        <v>258</v>
      </c>
      <c r="AL2197" s="29" t="s">
        <v>13327</v>
      </c>
    </row>
    <row r="2198" spans="1:38" x14ac:dyDescent="0.2">
      <c r="A2198" s="35" t="s">
        <v>16</v>
      </c>
      <c r="B2198" s="36">
        <v>7347</v>
      </c>
      <c r="C2198" s="36"/>
      <c r="D2198" s="36" t="s">
        <v>1349</v>
      </c>
      <c r="E2198" s="37" t="s">
        <v>4087</v>
      </c>
      <c r="F2198" s="38" t="s">
        <v>1269</v>
      </c>
      <c r="G2198" s="38" t="s">
        <v>1273</v>
      </c>
      <c r="H2198" s="35" t="s">
        <v>1393</v>
      </c>
      <c r="I2198" s="35"/>
      <c r="J2198" s="29" t="s">
        <v>281</v>
      </c>
      <c r="K2198" s="29" t="s">
        <v>282</v>
      </c>
      <c r="L2198" s="29" t="s">
        <v>1384</v>
      </c>
      <c r="M2198" s="39">
        <v>28.829257871834251</v>
      </c>
      <c r="N2198" s="39">
        <v>50.199611225188228</v>
      </c>
      <c r="O2198" s="29">
        <v>44197</v>
      </c>
      <c r="P2198" s="29">
        <v>44833</v>
      </c>
      <c r="Q2198" s="40">
        <v>1.7412730999999999</v>
      </c>
      <c r="R2198" s="39">
        <v>28.764298425735795</v>
      </c>
      <c r="S2198" s="39">
        <v>21.435312799452429</v>
      </c>
      <c r="T2198" s="39">
        <v>0</v>
      </c>
      <c r="U2198" s="39">
        <v>0</v>
      </c>
      <c r="V2198" s="39">
        <v>0</v>
      </c>
      <c r="W2198" s="29" t="s">
        <v>265</v>
      </c>
      <c r="X2198" s="29" t="s">
        <v>11773</v>
      </c>
      <c r="Y2198" s="29">
        <v>45273</v>
      </c>
      <c r="Z2198" s="41" t="s">
        <v>11760</v>
      </c>
      <c r="AA2198" s="42" t="s">
        <v>1349</v>
      </c>
      <c r="AB2198" s="29" t="s">
        <v>258</v>
      </c>
      <c r="AC2198" s="29" t="s">
        <v>258</v>
      </c>
      <c r="AD2198" s="29" t="s">
        <v>265</v>
      </c>
      <c r="AE2198" s="29" t="s">
        <v>1353</v>
      </c>
      <c r="AF2198" s="29" t="s">
        <v>1368</v>
      </c>
      <c r="AG2198" s="183" t="s">
        <v>1369</v>
      </c>
      <c r="AH2198" s="29" t="s">
        <v>1413</v>
      </c>
      <c r="AI2198" s="29" t="s">
        <v>1357</v>
      </c>
      <c r="AJ2198" s="29" t="s">
        <v>258</v>
      </c>
      <c r="AK2198" s="29" t="s">
        <v>258</v>
      </c>
      <c r="AL2198" s="29" t="s">
        <v>13327</v>
      </c>
    </row>
    <row r="2199" spans="1:38" x14ac:dyDescent="0.2">
      <c r="A2199" s="35" t="s">
        <v>16</v>
      </c>
      <c r="B2199" s="36">
        <v>7350</v>
      </c>
      <c r="C2199" s="36"/>
      <c r="D2199" s="36" t="s">
        <v>1349</v>
      </c>
      <c r="E2199" s="37" t="s">
        <v>4088</v>
      </c>
      <c r="F2199" s="38" t="s">
        <v>1269</v>
      </c>
      <c r="G2199" s="38" t="s">
        <v>1273</v>
      </c>
      <c r="H2199" s="35" t="s">
        <v>1393</v>
      </c>
      <c r="I2199" s="35"/>
      <c r="J2199" s="29" t="s">
        <v>1371</v>
      </c>
      <c r="K2199" s="29" t="s">
        <v>1371</v>
      </c>
      <c r="L2199" s="29" t="s">
        <v>1384</v>
      </c>
      <c r="M2199" s="39">
        <v>34.241501427077011</v>
      </c>
      <c r="N2199" s="39">
        <v>59.905051334702257</v>
      </c>
      <c r="O2199" s="29">
        <v>44197</v>
      </c>
      <c r="P2199" s="29">
        <v>44836</v>
      </c>
      <c r="Q2199" s="40">
        <v>1.7494867000000001</v>
      </c>
      <c r="R2199" s="39">
        <v>34.164599589322385</v>
      </c>
      <c r="S2199" s="39">
        <v>25.740451745379879</v>
      </c>
      <c r="T2199" s="39">
        <v>0</v>
      </c>
      <c r="U2199" s="39">
        <v>0</v>
      </c>
      <c r="V2199" s="39">
        <v>0</v>
      </c>
      <c r="W2199" s="29" t="s">
        <v>1357</v>
      </c>
      <c r="X2199" s="29" t="s">
        <v>258</v>
      </c>
      <c r="Y2199" s="29" t="s">
        <v>1349</v>
      </c>
      <c r="Z2199" s="41" t="s">
        <v>1349</v>
      </c>
      <c r="AA2199" s="42" t="s">
        <v>1349</v>
      </c>
      <c r="AB2199" s="29" t="s">
        <v>258</v>
      </c>
      <c r="AC2199" s="29" t="s">
        <v>258</v>
      </c>
      <c r="AD2199" s="29" t="s">
        <v>265</v>
      </c>
      <c r="AE2199" s="29" t="s">
        <v>1353</v>
      </c>
      <c r="AF2199" s="29" t="s">
        <v>1368</v>
      </c>
      <c r="AG2199" s="183" t="s">
        <v>1369</v>
      </c>
      <c r="AH2199" s="29" t="s">
        <v>1413</v>
      </c>
      <c r="AI2199" s="29" t="s">
        <v>1357</v>
      </c>
      <c r="AJ2199" s="29" t="s">
        <v>258</v>
      </c>
      <c r="AK2199" s="29" t="s">
        <v>258</v>
      </c>
      <c r="AL2199" s="29" t="s">
        <v>13326</v>
      </c>
    </row>
    <row r="2200" spans="1:38" x14ac:dyDescent="0.2">
      <c r="A2200" s="35" t="s">
        <v>16</v>
      </c>
      <c r="B2200" s="36">
        <v>7351</v>
      </c>
      <c r="C2200" s="36"/>
      <c r="D2200" s="36" t="s">
        <v>1349</v>
      </c>
      <c r="E2200" s="37" t="s">
        <v>4089</v>
      </c>
      <c r="F2200" s="38" t="s">
        <v>1266</v>
      </c>
      <c r="G2200" s="38" t="s">
        <v>1268</v>
      </c>
      <c r="H2200" s="35" t="s">
        <v>310</v>
      </c>
      <c r="I2200" s="35"/>
      <c r="J2200" s="29" t="s">
        <v>484</v>
      </c>
      <c r="K2200" s="29" t="s">
        <v>1365</v>
      </c>
      <c r="L2200" s="29" t="s">
        <v>1384</v>
      </c>
      <c r="M2200" s="39">
        <v>199.97462263287053</v>
      </c>
      <c r="N2200" s="39">
        <v>598.96574948665295</v>
      </c>
      <c r="O2200" s="29">
        <v>44197</v>
      </c>
      <c r="P2200" s="29">
        <v>45291</v>
      </c>
      <c r="Q2200" s="40">
        <v>2.9952087999999999</v>
      </c>
      <c r="R2200" s="39">
        <v>199.65524982888434</v>
      </c>
      <c r="S2200" s="39">
        <v>199.65524982888434</v>
      </c>
      <c r="T2200" s="39">
        <v>199.65524982888434</v>
      </c>
      <c r="U2200" s="39">
        <v>0</v>
      </c>
      <c r="V2200" s="39">
        <v>0</v>
      </c>
      <c r="W2200" s="29" t="s">
        <v>1357</v>
      </c>
      <c r="X2200" s="29" t="s">
        <v>258</v>
      </c>
      <c r="Y2200" s="29" t="s">
        <v>1349</v>
      </c>
      <c r="Z2200" s="41" t="s">
        <v>1349</v>
      </c>
      <c r="AA2200" s="42" t="s">
        <v>1349</v>
      </c>
      <c r="AB2200" s="29" t="s">
        <v>258</v>
      </c>
      <c r="AC2200" s="29" t="s">
        <v>258</v>
      </c>
      <c r="AD2200" s="29" t="s">
        <v>265</v>
      </c>
      <c r="AE2200" s="29" t="s">
        <v>1353</v>
      </c>
      <c r="AF2200" s="29" t="s">
        <v>1368</v>
      </c>
      <c r="AG2200" s="183" t="s">
        <v>1369</v>
      </c>
      <c r="AH2200" s="29" t="s">
        <v>1356</v>
      </c>
      <c r="AI2200" s="29" t="s">
        <v>1357</v>
      </c>
      <c r="AJ2200" s="29" t="s">
        <v>258</v>
      </c>
      <c r="AK2200" s="29" t="s">
        <v>258</v>
      </c>
      <c r="AL2200" s="29" t="s">
        <v>13326</v>
      </c>
    </row>
    <row r="2201" spans="1:38" x14ac:dyDescent="0.2">
      <c r="A2201" s="35" t="s">
        <v>16</v>
      </c>
      <c r="B2201" s="36">
        <v>7354</v>
      </c>
      <c r="C2201" s="36"/>
      <c r="D2201" s="36" t="s">
        <v>1349</v>
      </c>
      <c r="E2201" s="37" t="s">
        <v>4090</v>
      </c>
      <c r="F2201" s="38" t="s">
        <v>1269</v>
      </c>
      <c r="G2201" s="38" t="s">
        <v>1273</v>
      </c>
      <c r="H2201" s="35" t="s">
        <v>1393</v>
      </c>
      <c r="I2201" s="35"/>
      <c r="J2201" s="29" t="s">
        <v>263</v>
      </c>
      <c r="K2201" s="29" t="s">
        <v>3896</v>
      </c>
      <c r="L2201" s="29" t="s">
        <v>3897</v>
      </c>
      <c r="M2201" s="39">
        <v>263.49595650537009</v>
      </c>
      <c r="N2201" s="39">
        <v>525.90978781656395</v>
      </c>
      <c r="O2201" s="29">
        <v>44197</v>
      </c>
      <c r="P2201" s="29">
        <v>44926</v>
      </c>
      <c r="Q2201" s="40">
        <v>1.9958932</v>
      </c>
      <c r="R2201" s="39">
        <v>262.95489390828197</v>
      </c>
      <c r="S2201" s="39">
        <v>262.95489390828197</v>
      </c>
      <c r="T2201" s="39">
        <v>0</v>
      </c>
      <c r="U2201" s="39">
        <v>0</v>
      </c>
      <c r="V2201" s="39">
        <v>0</v>
      </c>
      <c r="W2201" s="29" t="s">
        <v>265</v>
      </c>
      <c r="X2201" s="29" t="s">
        <v>11773</v>
      </c>
      <c r="Y2201" s="29">
        <v>45187</v>
      </c>
      <c r="Z2201" s="41" t="s">
        <v>11757</v>
      </c>
      <c r="AA2201" s="42" t="s">
        <v>1349</v>
      </c>
      <c r="AB2201" s="29" t="s">
        <v>258</v>
      </c>
      <c r="AC2201" s="29" t="s">
        <v>258</v>
      </c>
      <c r="AD2201" s="29" t="s">
        <v>258</v>
      </c>
      <c r="AE2201" s="29" t="s">
        <v>1353</v>
      </c>
      <c r="AF2201" s="29" t="s">
        <v>1462</v>
      </c>
      <c r="AG2201" s="183" t="s">
        <v>1463</v>
      </c>
      <c r="AH2201" s="29" t="s">
        <v>1413</v>
      </c>
      <c r="AI2201" s="29" t="s">
        <v>1357</v>
      </c>
      <c r="AJ2201" s="29" t="s">
        <v>258</v>
      </c>
      <c r="AK2201" s="29" t="s">
        <v>258</v>
      </c>
      <c r="AL2201" s="29" t="s">
        <v>13327</v>
      </c>
    </row>
    <row r="2202" spans="1:38" x14ac:dyDescent="0.2">
      <c r="A2202" s="35" t="s">
        <v>16</v>
      </c>
      <c r="B2202" s="36">
        <v>7355</v>
      </c>
      <c r="C2202" s="36"/>
      <c r="D2202" s="36" t="s">
        <v>1349</v>
      </c>
      <c r="E2202" s="37" t="s">
        <v>4091</v>
      </c>
      <c r="F2202" s="38" t="s">
        <v>1269</v>
      </c>
      <c r="G2202" s="38" t="s">
        <v>1271</v>
      </c>
      <c r="H2202" s="35" t="s">
        <v>1440</v>
      </c>
      <c r="I2202" s="35"/>
      <c r="J2202" s="29" t="s">
        <v>1513</v>
      </c>
      <c r="K2202" s="29" t="s">
        <v>4092</v>
      </c>
      <c r="L2202" s="29" t="s">
        <v>2205</v>
      </c>
      <c r="M2202" s="39">
        <v>27.102479621555709</v>
      </c>
      <c r="N2202" s="39">
        <v>47.26702258726899</v>
      </c>
      <c r="O2202" s="29">
        <v>44197</v>
      </c>
      <c r="P2202" s="29">
        <v>44834</v>
      </c>
      <c r="Q2202" s="40">
        <v>1.744011</v>
      </c>
      <c r="R2202" s="39">
        <v>27.041478439425049</v>
      </c>
      <c r="S2202" s="39">
        <v>20.225544147843941</v>
      </c>
      <c r="T2202" s="39">
        <v>0</v>
      </c>
      <c r="U2202" s="39">
        <v>0</v>
      </c>
      <c r="V2202" s="39">
        <v>0</v>
      </c>
      <c r="W2202" s="29" t="s">
        <v>1357</v>
      </c>
      <c r="X2202" s="29" t="s">
        <v>258</v>
      </c>
      <c r="Y2202" s="29" t="s">
        <v>1349</v>
      </c>
      <c r="Z2202" s="41" t="s">
        <v>1349</v>
      </c>
      <c r="AA2202" s="42" t="s">
        <v>1349</v>
      </c>
      <c r="AB2202" s="29" t="s">
        <v>258</v>
      </c>
      <c r="AC2202" s="29" t="s">
        <v>258</v>
      </c>
      <c r="AD2202" s="29" t="s">
        <v>258</v>
      </c>
      <c r="AE2202" s="29" t="s">
        <v>1367</v>
      </c>
      <c r="AF2202" s="29" t="s">
        <v>1368</v>
      </c>
      <c r="AG2202" s="183" t="s">
        <v>1369</v>
      </c>
      <c r="AH2202" s="29" t="s">
        <v>1413</v>
      </c>
      <c r="AI2202" s="29" t="s">
        <v>1357</v>
      </c>
      <c r="AJ2202" s="29" t="s">
        <v>258</v>
      </c>
      <c r="AK2202" s="29" t="s">
        <v>258</v>
      </c>
      <c r="AL2202" s="29" t="s">
        <v>13326</v>
      </c>
    </row>
    <row r="2203" spans="1:38" x14ac:dyDescent="0.2">
      <c r="A2203" s="35" t="s">
        <v>16</v>
      </c>
      <c r="B2203" s="36">
        <v>7356</v>
      </c>
      <c r="C2203" s="36"/>
      <c r="D2203" s="36" t="s">
        <v>1349</v>
      </c>
      <c r="E2203" s="37" t="s">
        <v>4093</v>
      </c>
      <c r="F2203" s="38" t="s">
        <v>1262</v>
      </c>
      <c r="G2203" s="38" t="s">
        <v>1488</v>
      </c>
      <c r="H2203" s="35" t="s">
        <v>1489</v>
      </c>
      <c r="I2203" s="35"/>
      <c r="J2203" s="29" t="s">
        <v>263</v>
      </c>
      <c r="K2203" s="29" t="s">
        <v>2407</v>
      </c>
      <c r="L2203" s="29" t="s">
        <v>2709</v>
      </c>
      <c r="M2203" s="39">
        <v>21.557404892237972</v>
      </c>
      <c r="N2203" s="39">
        <v>41.786839151266257</v>
      </c>
      <c r="O2203" s="29">
        <v>44197</v>
      </c>
      <c r="P2203" s="29">
        <v>44905</v>
      </c>
      <c r="Q2203" s="40">
        <v>1.9383984000000001</v>
      </c>
      <c r="R2203" s="39">
        <v>21.512265571526353</v>
      </c>
      <c r="S2203" s="39">
        <v>20.274573579739908</v>
      </c>
      <c r="T2203" s="39">
        <v>0</v>
      </c>
      <c r="U2203" s="39">
        <v>0</v>
      </c>
      <c r="V2203" s="39">
        <v>0</v>
      </c>
      <c r="W2203" s="29" t="s">
        <v>1357</v>
      </c>
      <c r="X2203" s="29" t="s">
        <v>258</v>
      </c>
      <c r="Y2203" s="29" t="s">
        <v>1349</v>
      </c>
      <c r="Z2203" s="41" t="s">
        <v>1349</v>
      </c>
      <c r="AA2203" s="42" t="s">
        <v>1349</v>
      </c>
      <c r="AB2203" s="29" t="s">
        <v>258</v>
      </c>
      <c r="AC2203" s="29" t="s">
        <v>258</v>
      </c>
      <c r="AD2203" s="29" t="s">
        <v>258</v>
      </c>
      <c r="AE2203" s="29" t="s">
        <v>1367</v>
      </c>
      <c r="AF2203" s="29" t="s">
        <v>2409</v>
      </c>
      <c r="AG2203" s="183" t="s">
        <v>2410</v>
      </c>
      <c r="AH2203" s="29" t="s">
        <v>1413</v>
      </c>
      <c r="AI2203" s="29" t="s">
        <v>1357</v>
      </c>
      <c r="AJ2203" s="29" t="s">
        <v>258</v>
      </c>
      <c r="AK2203" s="29" t="s">
        <v>258</v>
      </c>
      <c r="AL2203" s="29" t="s">
        <v>13326</v>
      </c>
    </row>
    <row r="2204" spans="1:38" x14ac:dyDescent="0.2">
      <c r="A2204" s="35" t="s">
        <v>16</v>
      </c>
      <c r="B2204" s="36">
        <v>7357</v>
      </c>
      <c r="C2204" s="36"/>
      <c r="D2204" s="36" t="s">
        <v>1349</v>
      </c>
      <c r="E2204" s="37" t="s">
        <v>4094</v>
      </c>
      <c r="F2204" s="38" t="s">
        <v>1266</v>
      </c>
      <c r="G2204" s="38" t="s">
        <v>1267</v>
      </c>
      <c r="H2204" s="35" t="s">
        <v>1177</v>
      </c>
      <c r="I2204" s="35"/>
      <c r="J2204" s="29" t="s">
        <v>1371</v>
      </c>
      <c r="K2204" s="29" t="s">
        <v>1371</v>
      </c>
      <c r="L2204" s="29" t="s">
        <v>1384</v>
      </c>
      <c r="M2204" s="39">
        <v>90.094581875676582</v>
      </c>
      <c r="N2204" s="39">
        <v>12.57994250513347</v>
      </c>
      <c r="O2204" s="29">
        <v>44197</v>
      </c>
      <c r="P2204" s="29">
        <v>44248</v>
      </c>
      <c r="Q2204" s="40">
        <v>0.13963039999999999</v>
      </c>
      <c r="R2204" s="39">
        <v>12.57994250513347</v>
      </c>
      <c r="S2204" s="39">
        <v>0</v>
      </c>
      <c r="T2204" s="39">
        <v>0</v>
      </c>
      <c r="U2204" s="39">
        <v>0</v>
      </c>
      <c r="V2204" s="39">
        <v>0</v>
      </c>
      <c r="W2204" s="29" t="s">
        <v>1357</v>
      </c>
      <c r="X2204" s="29" t="s">
        <v>258</v>
      </c>
      <c r="Y2204" s="29" t="s">
        <v>1349</v>
      </c>
      <c r="Z2204" s="41" t="s">
        <v>1349</v>
      </c>
      <c r="AA2204" s="42" t="s">
        <v>1349</v>
      </c>
      <c r="AB2204" s="29" t="s">
        <v>258</v>
      </c>
      <c r="AC2204" s="29" t="s">
        <v>258</v>
      </c>
      <c r="AD2204" s="29" t="s">
        <v>265</v>
      </c>
      <c r="AE2204" s="29" t="s">
        <v>1353</v>
      </c>
      <c r="AF2204" s="29" t="s">
        <v>1368</v>
      </c>
      <c r="AG2204" s="183" t="s">
        <v>1369</v>
      </c>
      <c r="AH2204" s="29" t="s">
        <v>1356</v>
      </c>
      <c r="AI2204" s="29" t="s">
        <v>1357</v>
      </c>
      <c r="AJ2204" s="29" t="s">
        <v>258</v>
      </c>
      <c r="AK2204" s="29" t="s">
        <v>258</v>
      </c>
      <c r="AL2204" s="29" t="s">
        <v>13326</v>
      </c>
    </row>
    <row r="2205" spans="1:38" x14ac:dyDescent="0.2">
      <c r="A2205" s="35" t="s">
        <v>17</v>
      </c>
      <c r="B2205" s="36">
        <v>7359</v>
      </c>
      <c r="C2205" s="36"/>
      <c r="D2205" s="36" t="s">
        <v>1349</v>
      </c>
      <c r="E2205" s="37" t="s">
        <v>4095</v>
      </c>
      <c r="F2205" s="38" t="s">
        <v>3261</v>
      </c>
      <c r="G2205" s="38" t="s">
        <v>3261</v>
      </c>
      <c r="H2205" s="35" t="s">
        <v>3261</v>
      </c>
      <c r="I2205" s="35" t="s">
        <v>4096</v>
      </c>
      <c r="J2205" s="29" t="s">
        <v>263</v>
      </c>
      <c r="K2205" s="29" t="s">
        <v>264</v>
      </c>
      <c r="L2205" s="29" t="s">
        <v>2271</v>
      </c>
      <c r="M2205" s="39">
        <v>0</v>
      </c>
      <c r="N2205" s="39"/>
      <c r="O2205" s="29">
        <v>44197</v>
      </c>
      <c r="P2205" s="29">
        <v>46022</v>
      </c>
      <c r="Q2205" s="40">
        <v>4.9965776999999996</v>
      </c>
      <c r="R2205" s="39"/>
      <c r="S2205" s="39"/>
      <c r="T2205" s="39"/>
      <c r="U2205" s="39"/>
      <c r="V2205" s="39"/>
      <c r="W2205" s="29" t="s">
        <v>265</v>
      </c>
      <c r="X2205" s="29" t="s">
        <v>11773</v>
      </c>
      <c r="Y2205" s="29">
        <v>45270</v>
      </c>
      <c r="Z2205" s="41" t="s">
        <v>11760</v>
      </c>
      <c r="AA2205" s="42" t="s">
        <v>13345</v>
      </c>
      <c r="AB2205" s="29" t="s">
        <v>258</v>
      </c>
      <c r="AC2205" s="29" t="s">
        <v>265</v>
      </c>
      <c r="AD2205" s="29" t="s">
        <v>265</v>
      </c>
      <c r="AE2205" s="29" t="s">
        <v>1367</v>
      </c>
      <c r="AF2205" s="29" t="s">
        <v>1368</v>
      </c>
      <c r="AG2205" s="183" t="s">
        <v>1369</v>
      </c>
      <c r="AH2205" s="29" t="s">
        <v>1356</v>
      </c>
      <c r="AI2205" s="29" t="s">
        <v>265</v>
      </c>
      <c r="AJ2205" s="29" t="s">
        <v>265</v>
      </c>
      <c r="AK2205" s="29" t="s">
        <v>13346</v>
      </c>
      <c r="AL2205" s="29" t="s">
        <v>12221</v>
      </c>
    </row>
    <row r="2206" spans="1:38" x14ac:dyDescent="0.2">
      <c r="A2206" s="35" t="s">
        <v>18</v>
      </c>
      <c r="B2206" s="36">
        <v>7359</v>
      </c>
      <c r="C2206" s="36">
        <v>27</v>
      </c>
      <c r="D2206" s="36" t="s">
        <v>4097</v>
      </c>
      <c r="E2206" s="37" t="s">
        <v>4098</v>
      </c>
      <c r="F2206" s="38" t="s">
        <v>1262</v>
      </c>
      <c r="G2206" s="38" t="s">
        <v>1263</v>
      </c>
      <c r="H2206" s="35" t="s">
        <v>482</v>
      </c>
      <c r="I2206" s="35"/>
      <c r="J2206" s="29" t="s">
        <v>263</v>
      </c>
      <c r="K2206" s="29" t="s">
        <v>264</v>
      </c>
      <c r="L2206" s="29" t="s">
        <v>2271</v>
      </c>
      <c r="M2206" s="39">
        <v>38.603611030066304</v>
      </c>
      <c r="N2206" s="39">
        <v>15.430874743326489</v>
      </c>
      <c r="O2206" s="29">
        <v>44197</v>
      </c>
      <c r="P2206" s="29">
        <v>44343</v>
      </c>
      <c r="Q2206" s="40">
        <v>0.39972619999999998</v>
      </c>
      <c r="R2206" s="39">
        <v>15.430874743326489</v>
      </c>
      <c r="S2206" s="39">
        <v>0</v>
      </c>
      <c r="T2206" s="39">
        <v>0</v>
      </c>
      <c r="U2206" s="39">
        <v>0</v>
      </c>
      <c r="V2206" s="39">
        <v>0</v>
      </c>
      <c r="W2206" s="29" t="s">
        <v>265</v>
      </c>
      <c r="X2206" s="29" t="s">
        <v>11773</v>
      </c>
      <c r="Y2206" s="29">
        <v>45270</v>
      </c>
      <c r="Z2206" s="41" t="s">
        <v>11760</v>
      </c>
      <c r="AA2206" s="42" t="s">
        <v>1349</v>
      </c>
      <c r="AB2206" s="29" t="s">
        <v>258</v>
      </c>
      <c r="AC2206" s="29" t="s">
        <v>265</v>
      </c>
      <c r="AD2206" s="29" t="s">
        <v>265</v>
      </c>
      <c r="AE2206" s="29" t="s">
        <v>1367</v>
      </c>
      <c r="AF2206" s="29" t="s">
        <v>1368</v>
      </c>
      <c r="AG2206" s="183" t="s">
        <v>1369</v>
      </c>
      <c r="AH2206" s="29" t="s">
        <v>1356</v>
      </c>
      <c r="AI2206" s="29" t="s">
        <v>265</v>
      </c>
      <c r="AJ2206" s="29" t="s">
        <v>258</v>
      </c>
      <c r="AK2206" s="29" t="s">
        <v>258</v>
      </c>
      <c r="AL2206" s="29" t="s">
        <v>13327</v>
      </c>
    </row>
    <row r="2207" spans="1:38" x14ac:dyDescent="0.2">
      <c r="A2207" s="35" t="s">
        <v>18</v>
      </c>
      <c r="B2207" s="36">
        <v>7359</v>
      </c>
      <c r="C2207" s="36">
        <v>34</v>
      </c>
      <c r="D2207" s="36" t="s">
        <v>4099</v>
      </c>
      <c r="E2207" s="37" t="s">
        <v>4100</v>
      </c>
      <c r="F2207" s="38" t="s">
        <v>1262</v>
      </c>
      <c r="G2207" s="38" t="s">
        <v>1263</v>
      </c>
      <c r="H2207" s="35" t="s">
        <v>482</v>
      </c>
      <c r="I2207" s="35"/>
      <c r="J2207" s="29" t="s">
        <v>263</v>
      </c>
      <c r="K2207" s="29" t="s">
        <v>264</v>
      </c>
      <c r="L2207" s="29" t="s">
        <v>2271</v>
      </c>
      <c r="M2207" s="39">
        <v>34.902432809714107</v>
      </c>
      <c r="N2207" s="39">
        <v>13.951416837782343</v>
      </c>
      <c r="O2207" s="29">
        <v>44197</v>
      </c>
      <c r="P2207" s="29">
        <v>44343</v>
      </c>
      <c r="Q2207" s="40">
        <v>0.39972619999999998</v>
      </c>
      <c r="R2207" s="39">
        <v>13.951416837782343</v>
      </c>
      <c r="S2207" s="39">
        <v>0</v>
      </c>
      <c r="T2207" s="39">
        <v>0</v>
      </c>
      <c r="U2207" s="39">
        <v>0</v>
      </c>
      <c r="V2207" s="39">
        <v>0</v>
      </c>
      <c r="W2207" s="29" t="s">
        <v>265</v>
      </c>
      <c r="X2207" s="29" t="s">
        <v>11773</v>
      </c>
      <c r="Y2207" s="29">
        <v>45270</v>
      </c>
      <c r="Z2207" s="41" t="s">
        <v>11760</v>
      </c>
      <c r="AA2207" s="42" t="s">
        <v>1349</v>
      </c>
      <c r="AB2207" s="29" t="s">
        <v>258</v>
      </c>
      <c r="AC2207" s="29" t="s">
        <v>265</v>
      </c>
      <c r="AD2207" s="29" t="s">
        <v>265</v>
      </c>
      <c r="AE2207" s="29" t="s">
        <v>1367</v>
      </c>
      <c r="AF2207" s="29" t="s">
        <v>1368</v>
      </c>
      <c r="AG2207" s="183" t="s">
        <v>1369</v>
      </c>
      <c r="AH2207" s="29" t="s">
        <v>1356</v>
      </c>
      <c r="AI2207" s="29" t="s">
        <v>265</v>
      </c>
      <c r="AJ2207" s="29" t="s">
        <v>258</v>
      </c>
      <c r="AK2207" s="29" t="s">
        <v>258</v>
      </c>
      <c r="AL2207" s="29" t="s">
        <v>13327</v>
      </c>
    </row>
    <row r="2208" spans="1:38" x14ac:dyDescent="0.2">
      <c r="A2208" s="35" t="s">
        <v>18</v>
      </c>
      <c r="B2208" s="36">
        <v>7359</v>
      </c>
      <c r="C2208" s="36">
        <v>42</v>
      </c>
      <c r="D2208" s="36" t="s">
        <v>4101</v>
      </c>
      <c r="E2208" s="37" t="s">
        <v>4102</v>
      </c>
      <c r="F2208" s="38" t="s">
        <v>1262</v>
      </c>
      <c r="G2208" s="38" t="s">
        <v>1263</v>
      </c>
      <c r="H2208" s="35" t="s">
        <v>3070</v>
      </c>
      <c r="I2208" s="35"/>
      <c r="J2208" s="29" t="s">
        <v>263</v>
      </c>
      <c r="K2208" s="29" t="s">
        <v>264</v>
      </c>
      <c r="L2208" s="29" t="s">
        <v>2271</v>
      </c>
      <c r="M2208" s="39">
        <v>89.51192799890417</v>
      </c>
      <c r="N2208" s="39">
        <v>35.780262833675565</v>
      </c>
      <c r="O2208" s="29">
        <v>44197</v>
      </c>
      <c r="P2208" s="29">
        <v>44343</v>
      </c>
      <c r="Q2208" s="40">
        <v>0.39972619999999998</v>
      </c>
      <c r="R2208" s="39">
        <v>35.780262833675565</v>
      </c>
      <c r="S2208" s="39">
        <v>0</v>
      </c>
      <c r="T2208" s="39">
        <v>0</v>
      </c>
      <c r="U2208" s="39">
        <v>0</v>
      </c>
      <c r="V2208" s="39">
        <v>0</v>
      </c>
      <c r="W2208" s="29" t="s">
        <v>265</v>
      </c>
      <c r="X2208" s="29" t="s">
        <v>11773</v>
      </c>
      <c r="Y2208" s="29">
        <v>45270</v>
      </c>
      <c r="Z2208" s="41" t="s">
        <v>11760</v>
      </c>
      <c r="AA2208" s="42" t="s">
        <v>1349</v>
      </c>
      <c r="AB2208" s="29" t="s">
        <v>258</v>
      </c>
      <c r="AC2208" s="29" t="s">
        <v>265</v>
      </c>
      <c r="AD2208" s="29" t="s">
        <v>265</v>
      </c>
      <c r="AE2208" s="29" t="s">
        <v>1367</v>
      </c>
      <c r="AF2208" s="29" t="s">
        <v>1368</v>
      </c>
      <c r="AG2208" s="183" t="s">
        <v>1369</v>
      </c>
      <c r="AH2208" s="29" t="s">
        <v>1356</v>
      </c>
      <c r="AI2208" s="29" t="s">
        <v>265</v>
      </c>
      <c r="AJ2208" s="29" t="s">
        <v>258</v>
      </c>
      <c r="AK2208" s="29" t="s">
        <v>258</v>
      </c>
      <c r="AL2208" s="29" t="s">
        <v>13327</v>
      </c>
    </row>
    <row r="2209" spans="1:38" x14ac:dyDescent="0.2">
      <c r="A2209" s="35" t="s">
        <v>18</v>
      </c>
      <c r="B2209" s="36">
        <v>7359</v>
      </c>
      <c r="C2209" s="36">
        <v>47</v>
      </c>
      <c r="D2209" s="36" t="s">
        <v>4103</v>
      </c>
      <c r="E2209" s="37" t="s">
        <v>4104</v>
      </c>
      <c r="F2209" s="38" t="s">
        <v>1262</v>
      </c>
      <c r="G2209" s="38" t="s">
        <v>1263</v>
      </c>
      <c r="H2209" s="35" t="s">
        <v>482</v>
      </c>
      <c r="I2209" s="35"/>
      <c r="J2209" s="29" t="s">
        <v>263</v>
      </c>
      <c r="K2209" s="29" t="s">
        <v>264</v>
      </c>
      <c r="L2209" s="29" t="s">
        <v>2271</v>
      </c>
      <c r="M2209" s="39">
        <v>104.48780527026399</v>
      </c>
      <c r="N2209" s="39">
        <v>41.766513347022595</v>
      </c>
      <c r="O2209" s="29">
        <v>44197</v>
      </c>
      <c r="P2209" s="29">
        <v>44343</v>
      </c>
      <c r="Q2209" s="40">
        <v>0.39972619999999998</v>
      </c>
      <c r="R2209" s="39">
        <v>41.766513347022595</v>
      </c>
      <c r="S2209" s="39">
        <v>0</v>
      </c>
      <c r="T2209" s="39">
        <v>0</v>
      </c>
      <c r="U2209" s="39">
        <v>0</v>
      </c>
      <c r="V2209" s="39">
        <v>0</v>
      </c>
      <c r="W2209" s="29" t="s">
        <v>265</v>
      </c>
      <c r="X2209" s="29" t="s">
        <v>11773</v>
      </c>
      <c r="Y2209" s="29">
        <v>45270</v>
      </c>
      <c r="Z2209" s="41" t="s">
        <v>11760</v>
      </c>
      <c r="AA2209" s="42" t="s">
        <v>1349</v>
      </c>
      <c r="AB2209" s="29" t="s">
        <v>258</v>
      </c>
      <c r="AC2209" s="29" t="s">
        <v>265</v>
      </c>
      <c r="AD2209" s="29" t="s">
        <v>265</v>
      </c>
      <c r="AE2209" s="29" t="s">
        <v>1367</v>
      </c>
      <c r="AF2209" s="29" t="s">
        <v>1368</v>
      </c>
      <c r="AG2209" s="183" t="s">
        <v>1369</v>
      </c>
      <c r="AH2209" s="29" t="s">
        <v>1356</v>
      </c>
      <c r="AI2209" s="29" t="s">
        <v>265</v>
      </c>
      <c r="AJ2209" s="29" t="s">
        <v>258</v>
      </c>
      <c r="AK2209" s="29" t="s">
        <v>258</v>
      </c>
      <c r="AL2209" s="29" t="s">
        <v>13327</v>
      </c>
    </row>
    <row r="2210" spans="1:38" x14ac:dyDescent="0.2">
      <c r="A2210" s="35" t="s">
        <v>18</v>
      </c>
      <c r="B2210" s="36">
        <v>7359</v>
      </c>
      <c r="C2210" s="36">
        <v>49</v>
      </c>
      <c r="D2210" s="36" t="s">
        <v>4105</v>
      </c>
      <c r="E2210" s="37" t="s">
        <v>4106</v>
      </c>
      <c r="F2210" s="38" t="s">
        <v>1262</v>
      </c>
      <c r="G2210" s="38" t="s">
        <v>1263</v>
      </c>
      <c r="H2210" s="35" t="s">
        <v>302</v>
      </c>
      <c r="I2210" s="35"/>
      <c r="J2210" s="29" t="s">
        <v>263</v>
      </c>
      <c r="K2210" s="29" t="s">
        <v>264</v>
      </c>
      <c r="L2210" s="29" t="s">
        <v>2271</v>
      </c>
      <c r="M2210" s="39">
        <v>88.659126597207148</v>
      </c>
      <c r="N2210" s="39">
        <v>35.43937577002054</v>
      </c>
      <c r="O2210" s="29">
        <v>44197</v>
      </c>
      <c r="P2210" s="29">
        <v>44343</v>
      </c>
      <c r="Q2210" s="40">
        <v>0.39972619999999998</v>
      </c>
      <c r="R2210" s="39">
        <v>35.43937577002054</v>
      </c>
      <c r="S2210" s="39">
        <v>0</v>
      </c>
      <c r="T2210" s="39">
        <v>0</v>
      </c>
      <c r="U2210" s="39">
        <v>0</v>
      </c>
      <c r="V2210" s="39">
        <v>0</v>
      </c>
      <c r="W2210" s="29" t="s">
        <v>265</v>
      </c>
      <c r="X2210" s="29" t="s">
        <v>11773</v>
      </c>
      <c r="Y2210" s="29">
        <v>45270</v>
      </c>
      <c r="Z2210" s="41" t="s">
        <v>11760</v>
      </c>
      <c r="AA2210" s="42" t="s">
        <v>1349</v>
      </c>
      <c r="AB2210" s="29" t="s">
        <v>258</v>
      </c>
      <c r="AC2210" s="29" t="s">
        <v>265</v>
      </c>
      <c r="AD2210" s="29" t="s">
        <v>265</v>
      </c>
      <c r="AE2210" s="29" t="s">
        <v>1367</v>
      </c>
      <c r="AF2210" s="29" t="s">
        <v>1368</v>
      </c>
      <c r="AG2210" s="183" t="s">
        <v>1369</v>
      </c>
      <c r="AH2210" s="29" t="s">
        <v>1356</v>
      </c>
      <c r="AI2210" s="29" t="s">
        <v>265</v>
      </c>
      <c r="AJ2210" s="29" t="s">
        <v>258</v>
      </c>
      <c r="AK2210" s="29" t="s">
        <v>258</v>
      </c>
      <c r="AL2210" s="29" t="s">
        <v>13327</v>
      </c>
    </row>
    <row r="2211" spans="1:38" x14ac:dyDescent="0.2">
      <c r="A2211" s="35" t="s">
        <v>18</v>
      </c>
      <c r="B2211" s="36">
        <v>7359</v>
      </c>
      <c r="C2211" s="36">
        <v>52</v>
      </c>
      <c r="D2211" s="36" t="s">
        <v>4107</v>
      </c>
      <c r="E2211" s="37" t="s">
        <v>4108</v>
      </c>
      <c r="F2211" s="38" t="s">
        <v>1262</v>
      </c>
      <c r="G2211" s="38" t="s">
        <v>1265</v>
      </c>
      <c r="H2211" s="35" t="s">
        <v>2327</v>
      </c>
      <c r="I2211" s="35"/>
      <c r="J2211" s="29" t="s">
        <v>263</v>
      </c>
      <c r="K2211" s="29" t="s">
        <v>264</v>
      </c>
      <c r="L2211" s="29" t="s">
        <v>2271</v>
      </c>
      <c r="M2211" s="39">
        <v>84.56024288255702</v>
      </c>
      <c r="N2211" s="39">
        <v>33.800944558521564</v>
      </c>
      <c r="O2211" s="29">
        <v>44197</v>
      </c>
      <c r="P2211" s="29">
        <v>44343</v>
      </c>
      <c r="Q2211" s="40">
        <v>0.39972619999999998</v>
      </c>
      <c r="R2211" s="39">
        <v>33.800944558521564</v>
      </c>
      <c r="S2211" s="39">
        <v>0</v>
      </c>
      <c r="T2211" s="39">
        <v>0</v>
      </c>
      <c r="U2211" s="39">
        <v>0</v>
      </c>
      <c r="V2211" s="39">
        <v>0</v>
      </c>
      <c r="W2211" s="29" t="s">
        <v>265</v>
      </c>
      <c r="X2211" s="29" t="s">
        <v>11773</v>
      </c>
      <c r="Y2211" s="29">
        <v>45270</v>
      </c>
      <c r="Z2211" s="41" t="s">
        <v>11760</v>
      </c>
      <c r="AA2211" s="42" t="s">
        <v>1349</v>
      </c>
      <c r="AB2211" s="29" t="s">
        <v>258</v>
      </c>
      <c r="AC2211" s="29" t="s">
        <v>265</v>
      </c>
      <c r="AD2211" s="29" t="s">
        <v>265</v>
      </c>
      <c r="AE2211" s="29" t="s">
        <v>1367</v>
      </c>
      <c r="AF2211" s="29" t="s">
        <v>1368</v>
      </c>
      <c r="AG2211" s="183" t="s">
        <v>1369</v>
      </c>
      <c r="AH2211" s="29" t="s">
        <v>1356</v>
      </c>
      <c r="AI2211" s="29" t="s">
        <v>265</v>
      </c>
      <c r="AJ2211" s="29" t="s">
        <v>258</v>
      </c>
      <c r="AK2211" s="29" t="s">
        <v>258</v>
      </c>
      <c r="AL2211" s="29" t="s">
        <v>13327</v>
      </c>
    </row>
    <row r="2212" spans="1:38" x14ac:dyDescent="0.2">
      <c r="A2212" s="35" t="s">
        <v>18</v>
      </c>
      <c r="B2212" s="36">
        <v>7359</v>
      </c>
      <c r="C2212" s="36">
        <v>60</v>
      </c>
      <c r="D2212" s="36" t="s">
        <v>4109</v>
      </c>
      <c r="E2212" s="37" t="s">
        <v>4110</v>
      </c>
      <c r="F2212" s="38" t="s">
        <v>1262</v>
      </c>
      <c r="G2212" s="38" t="s">
        <v>1263</v>
      </c>
      <c r="H2212" s="35" t="s">
        <v>3070</v>
      </c>
      <c r="I2212" s="35"/>
      <c r="J2212" s="29" t="s">
        <v>263</v>
      </c>
      <c r="K2212" s="29" t="s">
        <v>264</v>
      </c>
      <c r="L2212" s="29" t="s">
        <v>2271</v>
      </c>
      <c r="M2212" s="39">
        <v>300.31813271643824</v>
      </c>
      <c r="N2212" s="39">
        <v>775.35934291581111</v>
      </c>
      <c r="O2212" s="29">
        <v>44197</v>
      </c>
      <c r="P2212" s="29">
        <v>45140</v>
      </c>
      <c r="Q2212" s="40">
        <v>2.5817933000000002</v>
      </c>
      <c r="R2212" s="39">
        <v>299.79466119096509</v>
      </c>
      <c r="S2212" s="39">
        <v>299.79466119096509</v>
      </c>
      <c r="T2212" s="39">
        <v>175.77002053388088</v>
      </c>
      <c r="U2212" s="39">
        <v>0</v>
      </c>
      <c r="V2212" s="39">
        <v>0</v>
      </c>
      <c r="W2212" s="29" t="s">
        <v>265</v>
      </c>
      <c r="X2212" s="29" t="s">
        <v>11773</v>
      </c>
      <c r="Y2212" s="29">
        <v>45270</v>
      </c>
      <c r="Z2212" s="41" t="s">
        <v>11760</v>
      </c>
      <c r="AA2212" s="42" t="s">
        <v>1349</v>
      </c>
      <c r="AB2212" s="29" t="s">
        <v>258</v>
      </c>
      <c r="AC2212" s="29" t="s">
        <v>265</v>
      </c>
      <c r="AD2212" s="29" t="s">
        <v>265</v>
      </c>
      <c r="AE2212" s="29" t="s">
        <v>1367</v>
      </c>
      <c r="AF2212" s="29" t="s">
        <v>1368</v>
      </c>
      <c r="AG2212" s="183" t="s">
        <v>1369</v>
      </c>
      <c r="AH2212" s="29" t="s">
        <v>1356</v>
      </c>
      <c r="AI2212" s="29" t="s">
        <v>265</v>
      </c>
      <c r="AJ2212" s="29" t="s">
        <v>258</v>
      </c>
      <c r="AK2212" s="29" t="s">
        <v>258</v>
      </c>
      <c r="AL2212" s="29" t="s">
        <v>13327</v>
      </c>
    </row>
    <row r="2213" spans="1:38" x14ac:dyDescent="0.2">
      <c r="A2213" s="35" t="s">
        <v>18</v>
      </c>
      <c r="B2213" s="36">
        <v>7359</v>
      </c>
      <c r="C2213" s="36">
        <v>63</v>
      </c>
      <c r="D2213" s="36" t="s">
        <v>4111</v>
      </c>
      <c r="E2213" s="37" t="s">
        <v>4112</v>
      </c>
      <c r="F2213" s="38" t="s">
        <v>1262</v>
      </c>
      <c r="G2213" s="38" t="s">
        <v>1263</v>
      </c>
      <c r="H2213" s="35" t="s">
        <v>3070</v>
      </c>
      <c r="I2213" s="35"/>
      <c r="J2213" s="29" t="s">
        <v>263</v>
      </c>
      <c r="K2213" s="29" t="s">
        <v>264</v>
      </c>
      <c r="L2213" s="29" t="s">
        <v>2271</v>
      </c>
      <c r="M2213" s="39">
        <v>300.16438275161124</v>
      </c>
      <c r="N2213" s="39">
        <v>1499.7946611909651</v>
      </c>
      <c r="O2213" s="29">
        <v>44197</v>
      </c>
      <c r="P2213" s="29">
        <v>46022</v>
      </c>
      <c r="Q2213" s="40">
        <v>4.9965776999999996</v>
      </c>
      <c r="R2213" s="39">
        <v>299.79466119096509</v>
      </c>
      <c r="S2213" s="39">
        <v>299.79466119096509</v>
      </c>
      <c r="T2213" s="39">
        <v>299.79466119096509</v>
      </c>
      <c r="U2213" s="39">
        <v>300.61601642710468</v>
      </c>
      <c r="V2213" s="39">
        <v>299.79466119096509</v>
      </c>
      <c r="W2213" s="29" t="s">
        <v>265</v>
      </c>
      <c r="X2213" s="29" t="s">
        <v>11773</v>
      </c>
      <c r="Y2213" s="29">
        <v>45270</v>
      </c>
      <c r="Z2213" s="41" t="s">
        <v>11760</v>
      </c>
      <c r="AA2213" s="42" t="s">
        <v>1349</v>
      </c>
      <c r="AB2213" s="29" t="s">
        <v>258</v>
      </c>
      <c r="AC2213" s="29" t="s">
        <v>265</v>
      </c>
      <c r="AD2213" s="29" t="s">
        <v>265</v>
      </c>
      <c r="AE2213" s="29" t="s">
        <v>1367</v>
      </c>
      <c r="AF2213" s="29" t="s">
        <v>1368</v>
      </c>
      <c r="AG2213" s="183" t="s">
        <v>1369</v>
      </c>
      <c r="AH2213" s="29" t="s">
        <v>1356</v>
      </c>
      <c r="AI2213" s="29" t="s">
        <v>265</v>
      </c>
      <c r="AJ2213" s="29" t="s">
        <v>258</v>
      </c>
      <c r="AK2213" s="29" t="s">
        <v>258</v>
      </c>
      <c r="AL2213" s="29" t="s">
        <v>13327</v>
      </c>
    </row>
    <row r="2214" spans="1:38" x14ac:dyDescent="0.2">
      <c r="A2214" s="35" t="s">
        <v>18</v>
      </c>
      <c r="B2214" s="36">
        <v>7359</v>
      </c>
      <c r="C2214" s="36">
        <v>64</v>
      </c>
      <c r="D2214" s="36" t="s">
        <v>4113</v>
      </c>
      <c r="E2214" s="37" t="s">
        <v>4114</v>
      </c>
      <c r="F2214" s="38" t="s">
        <v>1262</v>
      </c>
      <c r="G2214" s="38" t="s">
        <v>1263</v>
      </c>
      <c r="H2214" s="35" t="s">
        <v>482</v>
      </c>
      <c r="I2214" s="35"/>
      <c r="J2214" s="29" t="s">
        <v>263</v>
      </c>
      <c r="K2214" s="29" t="s">
        <v>264</v>
      </c>
      <c r="L2214" s="29" t="s">
        <v>2271</v>
      </c>
      <c r="M2214" s="39">
        <v>21.506361412901438</v>
      </c>
      <c r="N2214" s="39">
        <v>82.374811772758392</v>
      </c>
      <c r="O2214" s="29">
        <v>44197</v>
      </c>
      <c r="P2214" s="29">
        <v>45596</v>
      </c>
      <c r="Q2214" s="40">
        <v>3.8302532999999999</v>
      </c>
      <c r="R2214" s="39">
        <v>21.476290212183439</v>
      </c>
      <c r="S2214" s="39">
        <v>21.476290212183439</v>
      </c>
      <c r="T2214" s="39">
        <v>21.476290212183439</v>
      </c>
      <c r="U2214" s="39">
        <v>17.945941136208077</v>
      </c>
      <c r="V2214" s="39">
        <v>0</v>
      </c>
      <c r="W2214" s="29" t="s">
        <v>265</v>
      </c>
      <c r="X2214" s="29" t="s">
        <v>11773</v>
      </c>
      <c r="Y2214" s="29">
        <v>45270</v>
      </c>
      <c r="Z2214" s="41" t="s">
        <v>11760</v>
      </c>
      <c r="AA2214" s="42" t="s">
        <v>1349</v>
      </c>
      <c r="AB2214" s="29" t="s">
        <v>258</v>
      </c>
      <c r="AC2214" s="29" t="s">
        <v>265</v>
      </c>
      <c r="AD2214" s="29" t="s">
        <v>265</v>
      </c>
      <c r="AE2214" s="29" t="s">
        <v>1367</v>
      </c>
      <c r="AF2214" s="29" t="s">
        <v>1368</v>
      </c>
      <c r="AG2214" s="183" t="s">
        <v>1369</v>
      </c>
      <c r="AH2214" s="29" t="s">
        <v>1356</v>
      </c>
      <c r="AI2214" s="29" t="s">
        <v>265</v>
      </c>
      <c r="AJ2214" s="29" t="s">
        <v>258</v>
      </c>
      <c r="AK2214" s="29" t="s">
        <v>258</v>
      </c>
      <c r="AL2214" s="29" t="s">
        <v>13327</v>
      </c>
    </row>
    <row r="2215" spans="1:38" x14ac:dyDescent="0.2">
      <c r="A2215" s="35" t="s">
        <v>18</v>
      </c>
      <c r="B2215" s="36">
        <v>7359</v>
      </c>
      <c r="C2215" s="36">
        <v>65</v>
      </c>
      <c r="D2215" s="36" t="s">
        <v>4115</v>
      </c>
      <c r="E2215" s="37" t="s">
        <v>4116</v>
      </c>
      <c r="F2215" s="38" t="s">
        <v>1262</v>
      </c>
      <c r="G2215" s="38" t="s">
        <v>1263</v>
      </c>
      <c r="H2215" s="35" t="s">
        <v>482</v>
      </c>
      <c r="I2215" s="35"/>
      <c r="J2215" s="29" t="s">
        <v>263</v>
      </c>
      <c r="K2215" s="29" t="s">
        <v>264</v>
      </c>
      <c r="L2215" s="29" t="s">
        <v>2271</v>
      </c>
      <c r="M2215" s="39">
        <v>107.53380849407424</v>
      </c>
      <c r="N2215" s="39">
        <v>411.88172484599585</v>
      </c>
      <c r="O2215" s="29">
        <v>44197</v>
      </c>
      <c r="P2215" s="29">
        <v>45596</v>
      </c>
      <c r="Q2215" s="40">
        <v>3.8302532999999999</v>
      </c>
      <c r="R2215" s="39">
        <v>107.38344969199179</v>
      </c>
      <c r="S2215" s="39">
        <v>107.38344969199179</v>
      </c>
      <c r="T2215" s="39">
        <v>107.38344969199179</v>
      </c>
      <c r="U2215" s="39">
        <v>89.731375770020534</v>
      </c>
      <c r="V2215" s="39">
        <v>0</v>
      </c>
      <c r="W2215" s="29" t="s">
        <v>265</v>
      </c>
      <c r="X2215" s="29" t="s">
        <v>11773</v>
      </c>
      <c r="Y2215" s="29">
        <v>45270</v>
      </c>
      <c r="Z2215" s="41" t="s">
        <v>11760</v>
      </c>
      <c r="AA2215" s="42" t="s">
        <v>1349</v>
      </c>
      <c r="AB2215" s="29" t="s">
        <v>258</v>
      </c>
      <c r="AC2215" s="29" t="s">
        <v>265</v>
      </c>
      <c r="AD2215" s="29" t="s">
        <v>265</v>
      </c>
      <c r="AE2215" s="29" t="s">
        <v>1367</v>
      </c>
      <c r="AF2215" s="29" t="s">
        <v>1368</v>
      </c>
      <c r="AG2215" s="183" t="s">
        <v>1369</v>
      </c>
      <c r="AH2215" s="29" t="s">
        <v>1356</v>
      </c>
      <c r="AI2215" s="29" t="s">
        <v>265</v>
      </c>
      <c r="AJ2215" s="29" t="s">
        <v>258</v>
      </c>
      <c r="AK2215" s="29" t="s">
        <v>258</v>
      </c>
      <c r="AL2215" s="29" t="s">
        <v>13327</v>
      </c>
    </row>
    <row r="2216" spans="1:38" x14ac:dyDescent="0.2">
      <c r="A2216" s="35" t="s">
        <v>18</v>
      </c>
      <c r="B2216" s="36">
        <v>7359</v>
      </c>
      <c r="C2216" s="36">
        <v>66</v>
      </c>
      <c r="D2216" s="36" t="s">
        <v>4117</v>
      </c>
      <c r="E2216" s="37" t="s">
        <v>4118</v>
      </c>
      <c r="F2216" s="38" t="s">
        <v>1262</v>
      </c>
      <c r="G2216" s="38" t="s">
        <v>1263</v>
      </c>
      <c r="H2216" s="35" t="s">
        <v>482</v>
      </c>
      <c r="I2216" s="35"/>
      <c r="J2216" s="29" t="s">
        <v>263</v>
      </c>
      <c r="K2216" s="29" t="s">
        <v>264</v>
      </c>
      <c r="L2216" s="29" t="s">
        <v>2271</v>
      </c>
      <c r="M2216" s="39">
        <v>103.7406264568197</v>
      </c>
      <c r="N2216" s="39">
        <v>435.41240793976726</v>
      </c>
      <c r="O2216" s="29">
        <v>44197</v>
      </c>
      <c r="P2216" s="29">
        <v>45730</v>
      </c>
      <c r="Q2216" s="40">
        <v>4.1971252999999997</v>
      </c>
      <c r="R2216" s="39">
        <v>103.60203969883641</v>
      </c>
      <c r="S2216" s="39">
        <v>103.60203969883641</v>
      </c>
      <c r="T2216" s="39">
        <v>103.60203969883641</v>
      </c>
      <c r="U2216" s="39">
        <v>103.88588090349076</v>
      </c>
      <c r="V2216" s="39">
        <v>20.720407939767284</v>
      </c>
      <c r="W2216" s="29" t="s">
        <v>265</v>
      </c>
      <c r="X2216" s="29" t="s">
        <v>11773</v>
      </c>
      <c r="Y2216" s="29">
        <v>45270</v>
      </c>
      <c r="Z2216" s="41" t="s">
        <v>11760</v>
      </c>
      <c r="AA2216" s="42" t="s">
        <v>1349</v>
      </c>
      <c r="AB2216" s="29" t="s">
        <v>258</v>
      </c>
      <c r="AC2216" s="29" t="s">
        <v>265</v>
      </c>
      <c r="AD2216" s="29" t="s">
        <v>265</v>
      </c>
      <c r="AE2216" s="29" t="s">
        <v>1367</v>
      </c>
      <c r="AF2216" s="29" t="s">
        <v>1368</v>
      </c>
      <c r="AG2216" s="183" t="s">
        <v>1369</v>
      </c>
      <c r="AH2216" s="29" t="s">
        <v>1356</v>
      </c>
      <c r="AI2216" s="29" t="s">
        <v>265</v>
      </c>
      <c r="AJ2216" s="29" t="s">
        <v>258</v>
      </c>
      <c r="AK2216" s="29" t="s">
        <v>258</v>
      </c>
      <c r="AL2216" s="29" t="s">
        <v>13327</v>
      </c>
    </row>
    <row r="2217" spans="1:38" x14ac:dyDescent="0.2">
      <c r="A2217" s="35" t="s">
        <v>18</v>
      </c>
      <c r="B2217" s="36">
        <v>7359</v>
      </c>
      <c r="C2217" s="36">
        <v>24</v>
      </c>
      <c r="D2217" s="36" t="s">
        <v>4119</v>
      </c>
      <c r="E2217" s="37" t="s">
        <v>4120</v>
      </c>
      <c r="F2217" s="38" t="s">
        <v>1262</v>
      </c>
      <c r="G2217" s="38" t="s">
        <v>1263</v>
      </c>
      <c r="H2217" s="35" t="s">
        <v>1196</v>
      </c>
      <c r="I2217" s="35"/>
      <c r="J2217" s="29" t="s">
        <v>263</v>
      </c>
      <c r="K2217" s="29" t="s">
        <v>264</v>
      </c>
      <c r="L2217" s="29" t="s">
        <v>2271</v>
      </c>
      <c r="M2217" s="39">
        <v>23.390117311480413</v>
      </c>
      <c r="N2217" s="39">
        <v>9.3496427104722812</v>
      </c>
      <c r="O2217" s="29">
        <v>44197</v>
      </c>
      <c r="P2217" s="29">
        <v>44343</v>
      </c>
      <c r="Q2217" s="40">
        <v>0.39972619999999998</v>
      </c>
      <c r="R2217" s="39">
        <v>9.3496427104722812</v>
      </c>
      <c r="S2217" s="39">
        <v>0</v>
      </c>
      <c r="T2217" s="39">
        <v>0</v>
      </c>
      <c r="U2217" s="39">
        <v>0</v>
      </c>
      <c r="V2217" s="39">
        <v>0</v>
      </c>
      <c r="W2217" s="29" t="s">
        <v>1357</v>
      </c>
      <c r="X2217" s="29" t="s">
        <v>11773</v>
      </c>
      <c r="Y2217" s="29">
        <v>45270</v>
      </c>
      <c r="Z2217" s="41" t="s">
        <v>11760</v>
      </c>
      <c r="AA2217" s="42" t="s">
        <v>1349</v>
      </c>
      <c r="AB2217" s="29" t="s">
        <v>258</v>
      </c>
      <c r="AC2217" s="29" t="s">
        <v>265</v>
      </c>
      <c r="AD2217" s="29" t="s">
        <v>265</v>
      </c>
      <c r="AE2217" s="29" t="s">
        <v>1367</v>
      </c>
      <c r="AF2217" s="29" t="s">
        <v>1368</v>
      </c>
      <c r="AG2217" s="183" t="s">
        <v>1369</v>
      </c>
      <c r="AH2217" s="29" t="s">
        <v>1356</v>
      </c>
      <c r="AI2217" s="29" t="s">
        <v>265</v>
      </c>
      <c r="AJ2217" s="29" t="s">
        <v>258</v>
      </c>
      <c r="AK2217" s="29" t="s">
        <v>258</v>
      </c>
      <c r="AL2217" s="29" t="s">
        <v>13326</v>
      </c>
    </row>
    <row r="2218" spans="1:38" x14ac:dyDescent="0.2">
      <c r="A2218" s="35" t="s">
        <v>18</v>
      </c>
      <c r="B2218" s="36">
        <v>7359</v>
      </c>
      <c r="C2218" s="36">
        <v>25</v>
      </c>
      <c r="D2218" s="36" t="s">
        <v>4121</v>
      </c>
      <c r="E2218" s="37" t="s">
        <v>4122</v>
      </c>
      <c r="F2218" s="38" t="s">
        <v>1262</v>
      </c>
      <c r="G2218" s="38" t="s">
        <v>1263</v>
      </c>
      <c r="H2218" s="35" t="s">
        <v>1196</v>
      </c>
      <c r="I2218" s="35"/>
      <c r="J2218" s="29" t="s">
        <v>263</v>
      </c>
      <c r="K2218" s="29" t="s">
        <v>264</v>
      </c>
      <c r="L2218" s="29" t="s">
        <v>2271</v>
      </c>
      <c r="M2218" s="39">
        <v>26.642240720549403</v>
      </c>
      <c r="N2218" s="39">
        <v>10.649601642710474</v>
      </c>
      <c r="O2218" s="29">
        <v>44197</v>
      </c>
      <c r="P2218" s="29">
        <v>44343</v>
      </c>
      <c r="Q2218" s="40">
        <v>0.39972619999999998</v>
      </c>
      <c r="R2218" s="39">
        <v>10.649601642710474</v>
      </c>
      <c r="S2218" s="39">
        <v>0</v>
      </c>
      <c r="T2218" s="39">
        <v>0</v>
      </c>
      <c r="U2218" s="39">
        <v>0</v>
      </c>
      <c r="V2218" s="39">
        <v>0</v>
      </c>
      <c r="W2218" s="29" t="s">
        <v>1357</v>
      </c>
      <c r="X2218" s="29" t="s">
        <v>11773</v>
      </c>
      <c r="Y2218" s="29">
        <v>45270</v>
      </c>
      <c r="Z2218" s="41" t="s">
        <v>11760</v>
      </c>
      <c r="AA2218" s="42" t="s">
        <v>1349</v>
      </c>
      <c r="AB2218" s="29" t="s">
        <v>258</v>
      </c>
      <c r="AC2218" s="29" t="s">
        <v>265</v>
      </c>
      <c r="AD2218" s="29" t="s">
        <v>265</v>
      </c>
      <c r="AE2218" s="29" t="s">
        <v>1367</v>
      </c>
      <c r="AF2218" s="29" t="s">
        <v>1368</v>
      </c>
      <c r="AG2218" s="183" t="s">
        <v>1369</v>
      </c>
      <c r="AH2218" s="29" t="s">
        <v>1356</v>
      </c>
      <c r="AI2218" s="29" t="s">
        <v>265</v>
      </c>
      <c r="AJ2218" s="29" t="s">
        <v>258</v>
      </c>
      <c r="AK2218" s="29" t="s">
        <v>258</v>
      </c>
      <c r="AL2218" s="29" t="s">
        <v>13326</v>
      </c>
    </row>
    <row r="2219" spans="1:38" x14ac:dyDescent="0.2">
      <c r="A2219" s="35" t="s">
        <v>18</v>
      </c>
      <c r="B2219" s="36">
        <v>7359</v>
      </c>
      <c r="C2219" s="36">
        <v>26</v>
      </c>
      <c r="D2219" s="36" t="s">
        <v>4123</v>
      </c>
      <c r="E2219" s="37" t="s">
        <v>4124</v>
      </c>
      <c r="F2219" s="38" t="s">
        <v>1262</v>
      </c>
      <c r="G2219" s="38" t="s">
        <v>1263</v>
      </c>
      <c r="H2219" s="35" t="s">
        <v>1196</v>
      </c>
      <c r="I2219" s="35"/>
      <c r="J2219" s="29" t="s">
        <v>263</v>
      </c>
      <c r="K2219" s="29" t="s">
        <v>264</v>
      </c>
      <c r="L2219" s="29" t="s">
        <v>2271</v>
      </c>
      <c r="M2219" s="39">
        <v>23.677069376986495</v>
      </c>
      <c r="N2219" s="39">
        <v>9.4643449691991783</v>
      </c>
      <c r="O2219" s="29">
        <v>44197</v>
      </c>
      <c r="P2219" s="29">
        <v>44343</v>
      </c>
      <c r="Q2219" s="40">
        <v>0.39972619999999998</v>
      </c>
      <c r="R2219" s="39">
        <v>9.4643449691991783</v>
      </c>
      <c r="S2219" s="39">
        <v>0</v>
      </c>
      <c r="T2219" s="39">
        <v>0</v>
      </c>
      <c r="U2219" s="39">
        <v>0</v>
      </c>
      <c r="V2219" s="39">
        <v>0</v>
      </c>
      <c r="W2219" s="29" t="s">
        <v>1357</v>
      </c>
      <c r="X2219" s="29" t="s">
        <v>11773</v>
      </c>
      <c r="Y2219" s="29">
        <v>45270</v>
      </c>
      <c r="Z2219" s="41" t="s">
        <v>11760</v>
      </c>
      <c r="AA2219" s="42" t="s">
        <v>1349</v>
      </c>
      <c r="AB2219" s="29" t="s">
        <v>258</v>
      </c>
      <c r="AC2219" s="29" t="s">
        <v>265</v>
      </c>
      <c r="AD2219" s="29" t="s">
        <v>265</v>
      </c>
      <c r="AE2219" s="29" t="s">
        <v>1367</v>
      </c>
      <c r="AF2219" s="29" t="s">
        <v>1368</v>
      </c>
      <c r="AG2219" s="183" t="s">
        <v>1369</v>
      </c>
      <c r="AH2219" s="29" t="s">
        <v>1356</v>
      </c>
      <c r="AI2219" s="29" t="s">
        <v>265</v>
      </c>
      <c r="AJ2219" s="29" t="s">
        <v>258</v>
      </c>
      <c r="AK2219" s="29" t="s">
        <v>258</v>
      </c>
      <c r="AL2219" s="29" t="s">
        <v>13326</v>
      </c>
    </row>
    <row r="2220" spans="1:38" x14ac:dyDescent="0.2">
      <c r="A2220" s="35" t="s">
        <v>18</v>
      </c>
      <c r="B2220" s="36">
        <v>7359</v>
      </c>
      <c r="C2220" s="36">
        <v>28</v>
      </c>
      <c r="D2220" s="36" t="s">
        <v>4125</v>
      </c>
      <c r="E2220" s="37" t="s">
        <v>4126</v>
      </c>
      <c r="F2220" s="38" t="s">
        <v>1262</v>
      </c>
      <c r="G2220" s="38" t="s">
        <v>1263</v>
      </c>
      <c r="H2220" s="35" t="s">
        <v>482</v>
      </c>
      <c r="I2220" s="35"/>
      <c r="J2220" s="29" t="s">
        <v>263</v>
      </c>
      <c r="K2220" s="29" t="s">
        <v>264</v>
      </c>
      <c r="L2220" s="29" t="s">
        <v>2271</v>
      </c>
      <c r="M2220" s="39">
        <v>37.692412365915395</v>
      </c>
      <c r="N2220" s="39">
        <v>15.066644763860371</v>
      </c>
      <c r="O2220" s="29">
        <v>44197</v>
      </c>
      <c r="P2220" s="29">
        <v>44343</v>
      </c>
      <c r="Q2220" s="40">
        <v>0.39972619999999998</v>
      </c>
      <c r="R2220" s="39">
        <v>15.066644763860371</v>
      </c>
      <c r="S2220" s="39">
        <v>0</v>
      </c>
      <c r="T2220" s="39">
        <v>0</v>
      </c>
      <c r="U2220" s="39">
        <v>0</v>
      </c>
      <c r="V2220" s="39">
        <v>0</v>
      </c>
      <c r="W2220" s="29" t="s">
        <v>1357</v>
      </c>
      <c r="X2220" s="29" t="s">
        <v>11773</v>
      </c>
      <c r="Y2220" s="29">
        <v>45270</v>
      </c>
      <c r="Z2220" s="41" t="s">
        <v>11760</v>
      </c>
      <c r="AA2220" s="42" t="s">
        <v>1349</v>
      </c>
      <c r="AB2220" s="29" t="s">
        <v>258</v>
      </c>
      <c r="AC2220" s="29" t="s">
        <v>265</v>
      </c>
      <c r="AD2220" s="29" t="s">
        <v>265</v>
      </c>
      <c r="AE2220" s="29" t="s">
        <v>1367</v>
      </c>
      <c r="AF2220" s="29" t="s">
        <v>1368</v>
      </c>
      <c r="AG2220" s="183" t="s">
        <v>1369</v>
      </c>
      <c r="AH2220" s="29" t="s">
        <v>1356</v>
      </c>
      <c r="AI2220" s="29" t="s">
        <v>265</v>
      </c>
      <c r="AJ2220" s="29" t="s">
        <v>258</v>
      </c>
      <c r="AK2220" s="29" t="s">
        <v>258</v>
      </c>
      <c r="AL2220" s="29" t="s">
        <v>13326</v>
      </c>
    </row>
    <row r="2221" spans="1:38" x14ac:dyDescent="0.2">
      <c r="A2221" s="35" t="s">
        <v>18</v>
      </c>
      <c r="B2221" s="36">
        <v>7359</v>
      </c>
      <c r="C2221" s="36">
        <v>29</v>
      </c>
      <c r="D2221" s="36" t="s">
        <v>4127</v>
      </c>
      <c r="E2221" s="37" t="s">
        <v>4128</v>
      </c>
      <c r="F2221" s="38" t="s">
        <v>1262</v>
      </c>
      <c r="G2221" s="38" t="s">
        <v>1263</v>
      </c>
      <c r="H2221" s="35" t="s">
        <v>482</v>
      </c>
      <c r="I2221" s="35"/>
      <c r="J2221" s="29" t="s">
        <v>263</v>
      </c>
      <c r="K2221" s="29" t="s">
        <v>264</v>
      </c>
      <c r="L2221" s="29" t="s">
        <v>2271</v>
      </c>
      <c r="M2221" s="39">
        <v>38.361967185429599</v>
      </c>
      <c r="N2221" s="39">
        <v>15.334283367556468</v>
      </c>
      <c r="O2221" s="29">
        <v>44197</v>
      </c>
      <c r="P2221" s="29">
        <v>44343</v>
      </c>
      <c r="Q2221" s="40">
        <v>0.39972619999999998</v>
      </c>
      <c r="R2221" s="39">
        <v>15.334283367556468</v>
      </c>
      <c r="S2221" s="39">
        <v>0</v>
      </c>
      <c r="T2221" s="39">
        <v>0</v>
      </c>
      <c r="U2221" s="39">
        <v>0</v>
      </c>
      <c r="V2221" s="39">
        <v>0</v>
      </c>
      <c r="W2221" s="29" t="s">
        <v>1357</v>
      </c>
      <c r="X2221" s="29" t="s">
        <v>11773</v>
      </c>
      <c r="Y2221" s="29">
        <v>45270</v>
      </c>
      <c r="Z2221" s="41" t="s">
        <v>11760</v>
      </c>
      <c r="AA2221" s="42" t="s">
        <v>1349</v>
      </c>
      <c r="AB2221" s="29" t="s">
        <v>258</v>
      </c>
      <c r="AC2221" s="29" t="s">
        <v>265</v>
      </c>
      <c r="AD2221" s="29" t="s">
        <v>265</v>
      </c>
      <c r="AE2221" s="29" t="s">
        <v>1367</v>
      </c>
      <c r="AF2221" s="29" t="s">
        <v>1368</v>
      </c>
      <c r="AG2221" s="183" t="s">
        <v>1369</v>
      </c>
      <c r="AH2221" s="29" t="s">
        <v>1356</v>
      </c>
      <c r="AI2221" s="29" t="s">
        <v>265</v>
      </c>
      <c r="AJ2221" s="29" t="s">
        <v>258</v>
      </c>
      <c r="AK2221" s="29" t="s">
        <v>258</v>
      </c>
      <c r="AL2221" s="29" t="s">
        <v>13326</v>
      </c>
    </row>
    <row r="2222" spans="1:38" x14ac:dyDescent="0.2">
      <c r="A2222" s="35" t="s">
        <v>18</v>
      </c>
      <c r="B2222" s="36">
        <v>7359</v>
      </c>
      <c r="C2222" s="36">
        <v>30</v>
      </c>
      <c r="D2222" s="36" t="s">
        <v>4129</v>
      </c>
      <c r="E2222" s="37" t="s">
        <v>4130</v>
      </c>
      <c r="F2222" s="38" t="s">
        <v>1262</v>
      </c>
      <c r="G2222" s="38" t="s">
        <v>1263</v>
      </c>
      <c r="H2222" s="35" t="s">
        <v>482</v>
      </c>
      <c r="I2222" s="35"/>
      <c r="J2222" s="29" t="s">
        <v>263</v>
      </c>
      <c r="K2222" s="29" t="s">
        <v>264</v>
      </c>
      <c r="L2222" s="29" t="s">
        <v>2271</v>
      </c>
      <c r="M2222" s="39">
        <v>37.497083591500733</v>
      </c>
      <c r="N2222" s="39">
        <v>14.988566735112938</v>
      </c>
      <c r="O2222" s="29">
        <v>44197</v>
      </c>
      <c r="P2222" s="29">
        <v>44343</v>
      </c>
      <c r="Q2222" s="40">
        <v>0.39972619999999998</v>
      </c>
      <c r="R2222" s="39">
        <v>14.988566735112938</v>
      </c>
      <c r="S2222" s="39">
        <v>0</v>
      </c>
      <c r="T2222" s="39">
        <v>0</v>
      </c>
      <c r="U2222" s="39">
        <v>0</v>
      </c>
      <c r="V2222" s="39">
        <v>0</v>
      </c>
      <c r="W2222" s="29" t="s">
        <v>1357</v>
      </c>
      <c r="X2222" s="29" t="s">
        <v>11773</v>
      </c>
      <c r="Y2222" s="29">
        <v>45270</v>
      </c>
      <c r="Z2222" s="41" t="s">
        <v>11760</v>
      </c>
      <c r="AA2222" s="42" t="s">
        <v>1349</v>
      </c>
      <c r="AB2222" s="29" t="s">
        <v>258</v>
      </c>
      <c r="AC2222" s="29" t="s">
        <v>265</v>
      </c>
      <c r="AD2222" s="29" t="s">
        <v>265</v>
      </c>
      <c r="AE2222" s="29" t="s">
        <v>1367</v>
      </c>
      <c r="AF2222" s="29" t="s">
        <v>1368</v>
      </c>
      <c r="AG2222" s="183" t="s">
        <v>1369</v>
      </c>
      <c r="AH2222" s="29" t="s">
        <v>1356</v>
      </c>
      <c r="AI2222" s="29" t="s">
        <v>265</v>
      </c>
      <c r="AJ2222" s="29" t="s">
        <v>258</v>
      </c>
      <c r="AK2222" s="29" t="s">
        <v>258</v>
      </c>
      <c r="AL2222" s="29" t="s">
        <v>13326</v>
      </c>
    </row>
    <row r="2223" spans="1:38" x14ac:dyDescent="0.2">
      <c r="A2223" s="35" t="s">
        <v>18</v>
      </c>
      <c r="B2223" s="36">
        <v>7359</v>
      </c>
      <c r="C2223" s="36">
        <v>31</v>
      </c>
      <c r="D2223" s="36" t="s">
        <v>4131</v>
      </c>
      <c r="E2223" s="37" t="s">
        <v>4132</v>
      </c>
      <c r="F2223" s="38" t="s">
        <v>1262</v>
      </c>
      <c r="G2223" s="38" t="s">
        <v>1263</v>
      </c>
      <c r="H2223" s="35" t="s">
        <v>482</v>
      </c>
      <c r="I2223" s="35"/>
      <c r="J2223" s="29" t="s">
        <v>263</v>
      </c>
      <c r="K2223" s="29" t="s">
        <v>264</v>
      </c>
      <c r="L2223" s="29" t="s">
        <v>2271</v>
      </c>
      <c r="M2223" s="39">
        <v>37.650124693103976</v>
      </c>
      <c r="N2223" s="39">
        <v>15.049741273100617</v>
      </c>
      <c r="O2223" s="29">
        <v>44197</v>
      </c>
      <c r="P2223" s="29">
        <v>44343</v>
      </c>
      <c r="Q2223" s="40">
        <v>0.39972619999999998</v>
      </c>
      <c r="R2223" s="39">
        <v>15.049741273100617</v>
      </c>
      <c r="S2223" s="39">
        <v>0</v>
      </c>
      <c r="T2223" s="39">
        <v>0</v>
      </c>
      <c r="U2223" s="39">
        <v>0</v>
      </c>
      <c r="V2223" s="39">
        <v>0</v>
      </c>
      <c r="W2223" s="29" t="s">
        <v>1357</v>
      </c>
      <c r="X2223" s="29" t="s">
        <v>11773</v>
      </c>
      <c r="Y2223" s="29">
        <v>45270</v>
      </c>
      <c r="Z2223" s="41" t="s">
        <v>11760</v>
      </c>
      <c r="AA2223" s="42" t="s">
        <v>1349</v>
      </c>
      <c r="AB2223" s="29" t="s">
        <v>258</v>
      </c>
      <c r="AC2223" s="29" t="s">
        <v>265</v>
      </c>
      <c r="AD2223" s="29" t="s">
        <v>265</v>
      </c>
      <c r="AE2223" s="29" t="s">
        <v>1367</v>
      </c>
      <c r="AF2223" s="29" t="s">
        <v>1368</v>
      </c>
      <c r="AG2223" s="183" t="s">
        <v>1369</v>
      </c>
      <c r="AH2223" s="29" t="s">
        <v>1356</v>
      </c>
      <c r="AI2223" s="29" t="s">
        <v>265</v>
      </c>
      <c r="AJ2223" s="29" t="s">
        <v>258</v>
      </c>
      <c r="AK2223" s="29" t="s">
        <v>258</v>
      </c>
      <c r="AL2223" s="29" t="s">
        <v>13326</v>
      </c>
    </row>
    <row r="2224" spans="1:38" x14ac:dyDescent="0.2">
      <c r="A2224" s="35" t="s">
        <v>18</v>
      </c>
      <c r="B2224" s="36">
        <v>7359</v>
      </c>
      <c r="C2224" s="36">
        <v>32</v>
      </c>
      <c r="D2224" s="36" t="s">
        <v>4133</v>
      </c>
      <c r="E2224" s="37" t="s">
        <v>4134</v>
      </c>
      <c r="F2224" s="38" t="s">
        <v>1262</v>
      </c>
      <c r="G2224" s="38" t="s">
        <v>1263</v>
      </c>
      <c r="H2224" s="35" t="s">
        <v>482</v>
      </c>
      <c r="I2224" s="35"/>
      <c r="J2224" s="29" t="s">
        <v>263</v>
      </c>
      <c r="K2224" s="29" t="s">
        <v>264</v>
      </c>
      <c r="L2224" s="29" t="s">
        <v>2271</v>
      </c>
      <c r="M2224" s="39">
        <v>37.134617824545671</v>
      </c>
      <c r="N2224" s="39">
        <v>14.843679671457906</v>
      </c>
      <c r="O2224" s="29">
        <v>44197</v>
      </c>
      <c r="P2224" s="29">
        <v>44343</v>
      </c>
      <c r="Q2224" s="40">
        <v>0.39972619999999998</v>
      </c>
      <c r="R2224" s="39">
        <v>14.843679671457906</v>
      </c>
      <c r="S2224" s="39">
        <v>0</v>
      </c>
      <c r="T2224" s="39">
        <v>0</v>
      </c>
      <c r="U2224" s="39">
        <v>0</v>
      </c>
      <c r="V2224" s="39">
        <v>0</v>
      </c>
      <c r="W2224" s="29" t="s">
        <v>1357</v>
      </c>
      <c r="X2224" s="29" t="s">
        <v>11773</v>
      </c>
      <c r="Y2224" s="29">
        <v>45270</v>
      </c>
      <c r="Z2224" s="41" t="s">
        <v>11760</v>
      </c>
      <c r="AA2224" s="42" t="s">
        <v>1349</v>
      </c>
      <c r="AB2224" s="29" t="s">
        <v>258</v>
      </c>
      <c r="AC2224" s="29" t="s">
        <v>265</v>
      </c>
      <c r="AD2224" s="29" t="s">
        <v>265</v>
      </c>
      <c r="AE2224" s="29" t="s">
        <v>1367</v>
      </c>
      <c r="AF2224" s="29" t="s">
        <v>1368</v>
      </c>
      <c r="AG2224" s="183" t="s">
        <v>1369</v>
      </c>
      <c r="AH2224" s="29" t="s">
        <v>1356</v>
      </c>
      <c r="AI2224" s="29" t="s">
        <v>265</v>
      </c>
      <c r="AJ2224" s="29" t="s">
        <v>258</v>
      </c>
      <c r="AK2224" s="29" t="s">
        <v>258</v>
      </c>
      <c r="AL2224" s="29" t="s">
        <v>13326</v>
      </c>
    </row>
    <row r="2225" spans="1:38" x14ac:dyDescent="0.2">
      <c r="A2225" s="35" t="s">
        <v>18</v>
      </c>
      <c r="B2225" s="36">
        <v>7359</v>
      </c>
      <c r="C2225" s="36">
        <v>33</v>
      </c>
      <c r="D2225" s="36" t="s">
        <v>4135</v>
      </c>
      <c r="E2225" s="37" t="s">
        <v>4136</v>
      </c>
      <c r="F2225" s="38" t="s">
        <v>1262</v>
      </c>
      <c r="G2225" s="38" t="s">
        <v>1263</v>
      </c>
      <c r="H2225" s="35" t="s">
        <v>482</v>
      </c>
      <c r="I2225" s="35"/>
      <c r="J2225" s="29" t="s">
        <v>263</v>
      </c>
      <c r="K2225" s="29" t="s">
        <v>264</v>
      </c>
      <c r="L2225" s="29" t="s">
        <v>2271</v>
      </c>
      <c r="M2225" s="39">
        <v>36.803364387522848</v>
      </c>
      <c r="N2225" s="39">
        <v>14.711268993839836</v>
      </c>
      <c r="O2225" s="29">
        <v>44197</v>
      </c>
      <c r="P2225" s="29">
        <v>44343</v>
      </c>
      <c r="Q2225" s="40">
        <v>0.39972619999999998</v>
      </c>
      <c r="R2225" s="39">
        <v>14.711268993839836</v>
      </c>
      <c r="S2225" s="39">
        <v>0</v>
      </c>
      <c r="T2225" s="39">
        <v>0</v>
      </c>
      <c r="U2225" s="39">
        <v>0</v>
      </c>
      <c r="V2225" s="39">
        <v>0</v>
      </c>
      <c r="W2225" s="29" t="s">
        <v>1357</v>
      </c>
      <c r="X2225" s="29" t="s">
        <v>11773</v>
      </c>
      <c r="Y2225" s="29">
        <v>45270</v>
      </c>
      <c r="Z2225" s="41" t="s">
        <v>11760</v>
      </c>
      <c r="AA2225" s="42" t="s">
        <v>1349</v>
      </c>
      <c r="AB2225" s="29" t="s">
        <v>258</v>
      </c>
      <c r="AC2225" s="29" t="s">
        <v>265</v>
      </c>
      <c r="AD2225" s="29" t="s">
        <v>265</v>
      </c>
      <c r="AE2225" s="29" t="s">
        <v>1367</v>
      </c>
      <c r="AF2225" s="29" t="s">
        <v>1368</v>
      </c>
      <c r="AG2225" s="183" t="s">
        <v>1369</v>
      </c>
      <c r="AH2225" s="29" t="s">
        <v>1356</v>
      </c>
      <c r="AI2225" s="29" t="s">
        <v>265</v>
      </c>
      <c r="AJ2225" s="29" t="s">
        <v>258</v>
      </c>
      <c r="AK2225" s="29" t="s">
        <v>258</v>
      </c>
      <c r="AL2225" s="29" t="s">
        <v>13326</v>
      </c>
    </row>
    <row r="2226" spans="1:38" x14ac:dyDescent="0.2">
      <c r="A2226" s="35" t="s">
        <v>18</v>
      </c>
      <c r="B2226" s="36">
        <v>7359</v>
      </c>
      <c r="C2226" s="36">
        <v>35</v>
      </c>
      <c r="D2226" s="36" t="s">
        <v>4137</v>
      </c>
      <c r="E2226" s="37" t="s">
        <v>4138</v>
      </c>
      <c r="F2226" s="38" t="s">
        <v>1262</v>
      </c>
      <c r="G2226" s="38" t="s">
        <v>1263</v>
      </c>
      <c r="H2226" s="35" t="s">
        <v>302</v>
      </c>
      <c r="I2226" s="35"/>
      <c r="J2226" s="29" t="s">
        <v>263</v>
      </c>
      <c r="K2226" s="29" t="s">
        <v>264</v>
      </c>
      <c r="L2226" s="29" t="s">
        <v>2271</v>
      </c>
      <c r="M2226" s="39">
        <v>24.302322824983971</v>
      </c>
      <c r="N2226" s="39">
        <v>9.7142751540041079</v>
      </c>
      <c r="O2226" s="29">
        <v>44197</v>
      </c>
      <c r="P2226" s="29">
        <v>44343</v>
      </c>
      <c r="Q2226" s="40">
        <v>0.39972619999999998</v>
      </c>
      <c r="R2226" s="39">
        <v>9.7142751540041079</v>
      </c>
      <c r="S2226" s="39">
        <v>0</v>
      </c>
      <c r="T2226" s="39">
        <v>0</v>
      </c>
      <c r="U2226" s="39">
        <v>0</v>
      </c>
      <c r="V2226" s="39">
        <v>0</v>
      </c>
      <c r="W2226" s="29" t="s">
        <v>1357</v>
      </c>
      <c r="X2226" s="29" t="s">
        <v>11773</v>
      </c>
      <c r="Y2226" s="29">
        <v>45270</v>
      </c>
      <c r="Z2226" s="41" t="s">
        <v>11760</v>
      </c>
      <c r="AA2226" s="42" t="s">
        <v>1349</v>
      </c>
      <c r="AB2226" s="29" t="s">
        <v>258</v>
      </c>
      <c r="AC2226" s="29" t="s">
        <v>265</v>
      </c>
      <c r="AD2226" s="29" t="s">
        <v>265</v>
      </c>
      <c r="AE2226" s="29" t="s">
        <v>1367</v>
      </c>
      <c r="AF2226" s="29" t="s">
        <v>1368</v>
      </c>
      <c r="AG2226" s="183" t="s">
        <v>1369</v>
      </c>
      <c r="AH2226" s="29" t="s">
        <v>1356</v>
      </c>
      <c r="AI2226" s="29" t="s">
        <v>265</v>
      </c>
      <c r="AJ2226" s="29" t="s">
        <v>258</v>
      </c>
      <c r="AK2226" s="29" t="s">
        <v>258</v>
      </c>
      <c r="AL2226" s="29" t="s">
        <v>13326</v>
      </c>
    </row>
    <row r="2227" spans="1:38" x14ac:dyDescent="0.2">
      <c r="A2227" s="35" t="s">
        <v>18</v>
      </c>
      <c r="B2227" s="36">
        <v>7359</v>
      </c>
      <c r="C2227" s="36">
        <v>36</v>
      </c>
      <c r="D2227" s="36" t="s">
        <v>4139</v>
      </c>
      <c r="E2227" s="37" t="s">
        <v>4140</v>
      </c>
      <c r="F2227" s="38" t="s">
        <v>1262</v>
      </c>
      <c r="G2227" s="38" t="s">
        <v>1263</v>
      </c>
      <c r="H2227" s="35" t="s">
        <v>4141</v>
      </c>
      <c r="I2227" s="35"/>
      <c r="J2227" s="29" t="s">
        <v>263</v>
      </c>
      <c r="K2227" s="29" t="s">
        <v>264</v>
      </c>
      <c r="L2227" s="29" t="s">
        <v>2271</v>
      </c>
      <c r="M2227" s="39">
        <v>37.640056199577444</v>
      </c>
      <c r="N2227" s="39">
        <v>15.045716632443533</v>
      </c>
      <c r="O2227" s="29">
        <v>44197</v>
      </c>
      <c r="P2227" s="29">
        <v>44343</v>
      </c>
      <c r="Q2227" s="40">
        <v>0.39972619999999998</v>
      </c>
      <c r="R2227" s="39">
        <v>15.045716632443533</v>
      </c>
      <c r="S2227" s="39">
        <v>0</v>
      </c>
      <c r="T2227" s="39">
        <v>0</v>
      </c>
      <c r="U2227" s="39">
        <v>0</v>
      </c>
      <c r="V2227" s="39">
        <v>0</v>
      </c>
      <c r="W2227" s="29" t="s">
        <v>1357</v>
      </c>
      <c r="X2227" s="29" t="s">
        <v>11773</v>
      </c>
      <c r="Y2227" s="29">
        <v>45270</v>
      </c>
      <c r="Z2227" s="41" t="s">
        <v>11760</v>
      </c>
      <c r="AA2227" s="42" t="s">
        <v>1349</v>
      </c>
      <c r="AB2227" s="29" t="s">
        <v>258</v>
      </c>
      <c r="AC2227" s="29" t="s">
        <v>265</v>
      </c>
      <c r="AD2227" s="29" t="s">
        <v>265</v>
      </c>
      <c r="AE2227" s="29" t="s">
        <v>1367</v>
      </c>
      <c r="AF2227" s="29" t="s">
        <v>1368</v>
      </c>
      <c r="AG2227" s="183" t="s">
        <v>1369</v>
      </c>
      <c r="AH2227" s="29" t="s">
        <v>1356</v>
      </c>
      <c r="AI2227" s="29" t="s">
        <v>265</v>
      </c>
      <c r="AJ2227" s="29" t="s">
        <v>258</v>
      </c>
      <c r="AK2227" s="29" t="s">
        <v>258</v>
      </c>
      <c r="AL2227" s="29" t="s">
        <v>13326</v>
      </c>
    </row>
    <row r="2228" spans="1:38" x14ac:dyDescent="0.2">
      <c r="A2228" s="35" t="s">
        <v>18</v>
      </c>
      <c r="B2228" s="36">
        <v>7359</v>
      </c>
      <c r="C2228" s="36">
        <v>37</v>
      </c>
      <c r="D2228" s="36" t="s">
        <v>4142</v>
      </c>
      <c r="E2228" s="37" t="s">
        <v>4143</v>
      </c>
      <c r="F2228" s="38" t="s">
        <v>1262</v>
      </c>
      <c r="G2228" s="38" t="s">
        <v>1263</v>
      </c>
      <c r="H2228" s="35" t="s">
        <v>4141</v>
      </c>
      <c r="I2228" s="35"/>
      <c r="J2228" s="29" t="s">
        <v>263</v>
      </c>
      <c r="K2228" s="29" t="s">
        <v>264</v>
      </c>
      <c r="L2228" s="29" t="s">
        <v>2271</v>
      </c>
      <c r="M2228" s="39">
        <v>27.036925666789351</v>
      </c>
      <c r="N2228" s="39">
        <v>10.807367556468172</v>
      </c>
      <c r="O2228" s="29">
        <v>44197</v>
      </c>
      <c r="P2228" s="29">
        <v>44343</v>
      </c>
      <c r="Q2228" s="40">
        <v>0.39972619999999998</v>
      </c>
      <c r="R2228" s="39">
        <v>10.807367556468172</v>
      </c>
      <c r="S2228" s="39">
        <v>0</v>
      </c>
      <c r="T2228" s="39">
        <v>0</v>
      </c>
      <c r="U2228" s="39">
        <v>0</v>
      </c>
      <c r="V2228" s="39">
        <v>0</v>
      </c>
      <c r="W2228" s="29" t="s">
        <v>1357</v>
      </c>
      <c r="X2228" s="29" t="s">
        <v>11773</v>
      </c>
      <c r="Y2228" s="29">
        <v>45270</v>
      </c>
      <c r="Z2228" s="41" t="s">
        <v>11760</v>
      </c>
      <c r="AA2228" s="42" t="s">
        <v>1349</v>
      </c>
      <c r="AB2228" s="29" t="s">
        <v>258</v>
      </c>
      <c r="AC2228" s="29" t="s">
        <v>265</v>
      </c>
      <c r="AD2228" s="29" t="s">
        <v>265</v>
      </c>
      <c r="AE2228" s="29" t="s">
        <v>1367</v>
      </c>
      <c r="AF2228" s="29" t="s">
        <v>1368</v>
      </c>
      <c r="AG2228" s="183" t="s">
        <v>1369</v>
      </c>
      <c r="AH2228" s="29" t="s">
        <v>1356</v>
      </c>
      <c r="AI2228" s="29" t="s">
        <v>265</v>
      </c>
      <c r="AJ2228" s="29" t="s">
        <v>258</v>
      </c>
      <c r="AK2228" s="29" t="s">
        <v>258</v>
      </c>
      <c r="AL2228" s="29" t="s">
        <v>13326</v>
      </c>
    </row>
    <row r="2229" spans="1:38" x14ac:dyDescent="0.2">
      <c r="A2229" s="35" t="s">
        <v>18</v>
      </c>
      <c r="B2229" s="36">
        <v>7359</v>
      </c>
      <c r="C2229" s="36">
        <v>38</v>
      </c>
      <c r="D2229" s="36" t="s">
        <v>4144</v>
      </c>
      <c r="E2229" s="37" t="s">
        <v>4145</v>
      </c>
      <c r="F2229" s="38" t="s">
        <v>1262</v>
      </c>
      <c r="G2229" s="38" t="s">
        <v>1265</v>
      </c>
      <c r="H2229" s="35" t="s">
        <v>2327</v>
      </c>
      <c r="I2229" s="35"/>
      <c r="J2229" s="29" t="s">
        <v>263</v>
      </c>
      <c r="K2229" s="29" t="s">
        <v>264</v>
      </c>
      <c r="L2229" s="29" t="s">
        <v>2271</v>
      </c>
      <c r="M2229" s="39">
        <v>26.821459905321625</v>
      </c>
      <c r="N2229" s="39">
        <v>10.721240246406571</v>
      </c>
      <c r="O2229" s="29">
        <v>44197</v>
      </c>
      <c r="P2229" s="29">
        <v>44343</v>
      </c>
      <c r="Q2229" s="40">
        <v>0.39972619999999998</v>
      </c>
      <c r="R2229" s="39">
        <v>10.721240246406571</v>
      </c>
      <c r="S2229" s="39">
        <v>0</v>
      </c>
      <c r="T2229" s="39">
        <v>0</v>
      </c>
      <c r="U2229" s="39">
        <v>0</v>
      </c>
      <c r="V2229" s="39">
        <v>0</v>
      </c>
      <c r="W2229" s="29" t="s">
        <v>1357</v>
      </c>
      <c r="X2229" s="29" t="s">
        <v>11773</v>
      </c>
      <c r="Y2229" s="29">
        <v>45270</v>
      </c>
      <c r="Z2229" s="41" t="s">
        <v>11760</v>
      </c>
      <c r="AA2229" s="42" t="s">
        <v>1349</v>
      </c>
      <c r="AB2229" s="29" t="s">
        <v>258</v>
      </c>
      <c r="AC2229" s="29" t="s">
        <v>265</v>
      </c>
      <c r="AD2229" s="29" t="s">
        <v>265</v>
      </c>
      <c r="AE2229" s="29" t="s">
        <v>1367</v>
      </c>
      <c r="AF2229" s="29" t="s">
        <v>1368</v>
      </c>
      <c r="AG2229" s="183" t="s">
        <v>1369</v>
      </c>
      <c r="AH2229" s="29" t="s">
        <v>1356</v>
      </c>
      <c r="AI2229" s="29" t="s">
        <v>265</v>
      </c>
      <c r="AJ2229" s="29" t="s">
        <v>258</v>
      </c>
      <c r="AK2229" s="29" t="s">
        <v>258</v>
      </c>
      <c r="AL2229" s="29" t="s">
        <v>13326</v>
      </c>
    </row>
    <row r="2230" spans="1:38" x14ac:dyDescent="0.2">
      <c r="A2230" s="35" t="s">
        <v>18</v>
      </c>
      <c r="B2230" s="36">
        <v>7359</v>
      </c>
      <c r="C2230" s="36">
        <v>39</v>
      </c>
      <c r="D2230" s="36" t="s">
        <v>4146</v>
      </c>
      <c r="E2230" s="37" t="s">
        <v>4147</v>
      </c>
      <c r="F2230" s="38" t="s">
        <v>1262</v>
      </c>
      <c r="G2230" s="38" t="s">
        <v>1265</v>
      </c>
      <c r="H2230" s="35" t="s">
        <v>2327</v>
      </c>
      <c r="I2230" s="35"/>
      <c r="J2230" s="29" t="s">
        <v>263</v>
      </c>
      <c r="K2230" s="29" t="s">
        <v>264</v>
      </c>
      <c r="L2230" s="29" t="s">
        <v>2271</v>
      </c>
      <c r="M2230" s="39">
        <v>24.045576240057468</v>
      </c>
      <c r="N2230" s="39">
        <v>9.6116468172484595</v>
      </c>
      <c r="O2230" s="29">
        <v>44197</v>
      </c>
      <c r="P2230" s="29">
        <v>44343</v>
      </c>
      <c r="Q2230" s="40">
        <v>0.39972619999999998</v>
      </c>
      <c r="R2230" s="39">
        <v>9.6116468172484595</v>
      </c>
      <c r="S2230" s="39">
        <v>0</v>
      </c>
      <c r="T2230" s="39">
        <v>0</v>
      </c>
      <c r="U2230" s="39">
        <v>0</v>
      </c>
      <c r="V2230" s="39">
        <v>0</v>
      </c>
      <c r="W2230" s="29" t="s">
        <v>1357</v>
      </c>
      <c r="X2230" s="29" t="s">
        <v>11773</v>
      </c>
      <c r="Y2230" s="29">
        <v>45270</v>
      </c>
      <c r="Z2230" s="41" t="s">
        <v>11760</v>
      </c>
      <c r="AA2230" s="42" t="s">
        <v>1349</v>
      </c>
      <c r="AB2230" s="29" t="s">
        <v>258</v>
      </c>
      <c r="AC2230" s="29" t="s">
        <v>265</v>
      </c>
      <c r="AD2230" s="29" t="s">
        <v>265</v>
      </c>
      <c r="AE2230" s="29" t="s">
        <v>1367</v>
      </c>
      <c r="AF2230" s="29" t="s">
        <v>1368</v>
      </c>
      <c r="AG2230" s="183" t="s">
        <v>1369</v>
      </c>
      <c r="AH2230" s="29" t="s">
        <v>1356</v>
      </c>
      <c r="AI2230" s="29" t="s">
        <v>265</v>
      </c>
      <c r="AJ2230" s="29" t="s">
        <v>258</v>
      </c>
      <c r="AK2230" s="29" t="s">
        <v>258</v>
      </c>
      <c r="AL2230" s="29" t="s">
        <v>13326</v>
      </c>
    </row>
    <row r="2231" spans="1:38" x14ac:dyDescent="0.2">
      <c r="A2231" s="35" t="s">
        <v>18</v>
      </c>
      <c r="B2231" s="36">
        <v>7359</v>
      </c>
      <c r="C2231" s="36">
        <v>40</v>
      </c>
      <c r="D2231" s="36" t="s">
        <v>4148</v>
      </c>
      <c r="E2231" s="37" t="s">
        <v>4149</v>
      </c>
      <c r="F2231" s="38" t="s">
        <v>1262</v>
      </c>
      <c r="G2231" s="38" t="s">
        <v>1263</v>
      </c>
      <c r="H2231" s="35" t="s">
        <v>1671</v>
      </c>
      <c r="I2231" s="35"/>
      <c r="J2231" s="29" t="s">
        <v>263</v>
      </c>
      <c r="K2231" s="29" t="s">
        <v>264</v>
      </c>
      <c r="L2231" s="29" t="s">
        <v>2271</v>
      </c>
      <c r="M2231" s="39">
        <v>31.033110747468864</v>
      </c>
      <c r="N2231" s="39">
        <v>12.404747433264887</v>
      </c>
      <c r="O2231" s="29">
        <v>44197</v>
      </c>
      <c r="P2231" s="29">
        <v>44343</v>
      </c>
      <c r="Q2231" s="40">
        <v>0.39972619999999998</v>
      </c>
      <c r="R2231" s="39">
        <v>12.404747433264887</v>
      </c>
      <c r="S2231" s="39">
        <v>0</v>
      </c>
      <c r="T2231" s="39">
        <v>0</v>
      </c>
      <c r="U2231" s="39">
        <v>0</v>
      </c>
      <c r="V2231" s="39">
        <v>0</v>
      </c>
      <c r="W2231" s="29" t="s">
        <v>1357</v>
      </c>
      <c r="X2231" s="29" t="s">
        <v>11773</v>
      </c>
      <c r="Y2231" s="29">
        <v>45270</v>
      </c>
      <c r="Z2231" s="41" t="s">
        <v>11760</v>
      </c>
      <c r="AA2231" s="42" t="s">
        <v>1349</v>
      </c>
      <c r="AB2231" s="29" t="s">
        <v>258</v>
      </c>
      <c r="AC2231" s="29" t="s">
        <v>265</v>
      </c>
      <c r="AD2231" s="29" t="s">
        <v>265</v>
      </c>
      <c r="AE2231" s="29" t="s">
        <v>1367</v>
      </c>
      <c r="AF2231" s="29" t="s">
        <v>1368</v>
      </c>
      <c r="AG2231" s="183" t="s">
        <v>1369</v>
      </c>
      <c r="AH2231" s="29" t="s">
        <v>1356</v>
      </c>
      <c r="AI2231" s="29" t="s">
        <v>265</v>
      </c>
      <c r="AJ2231" s="29" t="s">
        <v>258</v>
      </c>
      <c r="AK2231" s="29" t="s">
        <v>258</v>
      </c>
      <c r="AL2231" s="29" t="s">
        <v>13326</v>
      </c>
    </row>
    <row r="2232" spans="1:38" x14ac:dyDescent="0.2">
      <c r="A2232" s="35" t="s">
        <v>18</v>
      </c>
      <c r="B2232" s="36">
        <v>7359</v>
      </c>
      <c r="C2232" s="36">
        <v>41</v>
      </c>
      <c r="D2232" s="36" t="s">
        <v>4150</v>
      </c>
      <c r="E2232" s="37" t="s">
        <v>4151</v>
      </c>
      <c r="F2232" s="38" t="s">
        <v>1262</v>
      </c>
      <c r="G2232" s="38" t="s">
        <v>1263</v>
      </c>
      <c r="H2232" s="35" t="s">
        <v>999</v>
      </c>
      <c r="I2232" s="35"/>
      <c r="J2232" s="29" t="s">
        <v>263</v>
      </c>
      <c r="K2232" s="29" t="s">
        <v>264</v>
      </c>
      <c r="L2232" s="29" t="s">
        <v>2271</v>
      </c>
      <c r="M2232" s="39">
        <v>33.188775211498807</v>
      </c>
      <c r="N2232" s="39">
        <v>13.266422997946613</v>
      </c>
      <c r="O2232" s="29">
        <v>44197</v>
      </c>
      <c r="P2232" s="29">
        <v>44343</v>
      </c>
      <c r="Q2232" s="40">
        <v>0.39972619999999998</v>
      </c>
      <c r="R2232" s="39">
        <v>13.266422997946613</v>
      </c>
      <c r="S2232" s="39">
        <v>0</v>
      </c>
      <c r="T2232" s="39">
        <v>0</v>
      </c>
      <c r="U2232" s="39">
        <v>0</v>
      </c>
      <c r="V2232" s="39">
        <v>0</v>
      </c>
      <c r="W2232" s="29" t="s">
        <v>1357</v>
      </c>
      <c r="X2232" s="29" t="s">
        <v>11773</v>
      </c>
      <c r="Y2232" s="29">
        <v>45270</v>
      </c>
      <c r="Z2232" s="41" t="s">
        <v>11760</v>
      </c>
      <c r="AA2232" s="42" t="s">
        <v>1349</v>
      </c>
      <c r="AB2232" s="29" t="s">
        <v>258</v>
      </c>
      <c r="AC2232" s="29" t="s">
        <v>265</v>
      </c>
      <c r="AD2232" s="29" t="s">
        <v>265</v>
      </c>
      <c r="AE2232" s="29" t="s">
        <v>1367</v>
      </c>
      <c r="AF2232" s="29" t="s">
        <v>1368</v>
      </c>
      <c r="AG2232" s="183" t="s">
        <v>1369</v>
      </c>
      <c r="AH2232" s="29" t="s">
        <v>1356</v>
      </c>
      <c r="AI2232" s="29" t="s">
        <v>265</v>
      </c>
      <c r="AJ2232" s="29" t="s">
        <v>258</v>
      </c>
      <c r="AK2232" s="29" t="s">
        <v>258</v>
      </c>
      <c r="AL2232" s="29" t="s">
        <v>13326</v>
      </c>
    </row>
    <row r="2233" spans="1:38" x14ac:dyDescent="0.2">
      <c r="A2233" s="35" t="s">
        <v>18</v>
      </c>
      <c r="B2233" s="36">
        <v>7359</v>
      </c>
      <c r="C2233" s="36">
        <v>43</v>
      </c>
      <c r="D2233" s="36" t="s">
        <v>4152</v>
      </c>
      <c r="E2233" s="37" t="s">
        <v>4153</v>
      </c>
      <c r="F2233" s="38" t="s">
        <v>1262</v>
      </c>
      <c r="G2233" s="38" t="s">
        <v>1279</v>
      </c>
      <c r="H2233" s="35" t="s">
        <v>4154</v>
      </c>
      <c r="I2233" s="35"/>
      <c r="J2233" s="29" t="s">
        <v>263</v>
      </c>
      <c r="K2233" s="29" t="s">
        <v>264</v>
      </c>
      <c r="L2233" s="29" t="s">
        <v>2271</v>
      </c>
      <c r="M2233" s="39">
        <v>83.524194898677152</v>
      </c>
      <c r="N2233" s="39">
        <v>33.3868090349076</v>
      </c>
      <c r="O2233" s="29">
        <v>44197</v>
      </c>
      <c r="P2233" s="29">
        <v>44343</v>
      </c>
      <c r="Q2233" s="40">
        <v>0.39972619999999998</v>
      </c>
      <c r="R2233" s="39">
        <v>33.3868090349076</v>
      </c>
      <c r="S2233" s="39">
        <v>0</v>
      </c>
      <c r="T2233" s="39">
        <v>0</v>
      </c>
      <c r="U2233" s="39">
        <v>0</v>
      </c>
      <c r="V2233" s="39">
        <v>0</v>
      </c>
      <c r="W2233" s="29" t="s">
        <v>1357</v>
      </c>
      <c r="X2233" s="29" t="s">
        <v>11773</v>
      </c>
      <c r="Y2233" s="29">
        <v>45270</v>
      </c>
      <c r="Z2233" s="41" t="s">
        <v>11760</v>
      </c>
      <c r="AA2233" s="42" t="s">
        <v>1349</v>
      </c>
      <c r="AB2233" s="29" t="s">
        <v>258</v>
      </c>
      <c r="AC2233" s="29" t="s">
        <v>265</v>
      </c>
      <c r="AD2233" s="29" t="s">
        <v>265</v>
      </c>
      <c r="AE2233" s="29" t="s">
        <v>1367</v>
      </c>
      <c r="AF2233" s="29" t="s">
        <v>1368</v>
      </c>
      <c r="AG2233" s="183" t="s">
        <v>1369</v>
      </c>
      <c r="AH2233" s="29" t="s">
        <v>1356</v>
      </c>
      <c r="AI2233" s="29" t="s">
        <v>265</v>
      </c>
      <c r="AJ2233" s="29" t="s">
        <v>258</v>
      </c>
      <c r="AK2233" s="29" t="s">
        <v>258</v>
      </c>
      <c r="AL2233" s="29" t="s">
        <v>13326</v>
      </c>
    </row>
    <row r="2234" spans="1:38" x14ac:dyDescent="0.2">
      <c r="A2234" s="35" t="s">
        <v>18</v>
      </c>
      <c r="B2234" s="36">
        <v>7359</v>
      </c>
      <c r="C2234" s="36">
        <v>44</v>
      </c>
      <c r="D2234" s="36" t="s">
        <v>4155</v>
      </c>
      <c r="E2234" s="37" t="s">
        <v>4156</v>
      </c>
      <c r="F2234" s="38" t="s">
        <v>1262</v>
      </c>
      <c r="G2234" s="38" t="s">
        <v>1263</v>
      </c>
      <c r="H2234" s="35" t="s">
        <v>1196</v>
      </c>
      <c r="I2234" s="35"/>
      <c r="J2234" s="29" t="s">
        <v>263</v>
      </c>
      <c r="K2234" s="29" t="s">
        <v>264</v>
      </c>
      <c r="L2234" s="29" t="s">
        <v>2271</v>
      </c>
      <c r="M2234" s="39">
        <v>84.883441524758609</v>
      </c>
      <c r="N2234" s="39">
        <v>33.930135523613963</v>
      </c>
      <c r="O2234" s="29">
        <v>44197</v>
      </c>
      <c r="P2234" s="29">
        <v>44343</v>
      </c>
      <c r="Q2234" s="40">
        <v>0.39972619999999998</v>
      </c>
      <c r="R2234" s="39">
        <v>33.930135523613963</v>
      </c>
      <c r="S2234" s="39">
        <v>0</v>
      </c>
      <c r="T2234" s="39">
        <v>0</v>
      </c>
      <c r="U2234" s="39">
        <v>0</v>
      </c>
      <c r="V2234" s="39">
        <v>0</v>
      </c>
      <c r="W2234" s="29" t="s">
        <v>1357</v>
      </c>
      <c r="X2234" s="29" t="s">
        <v>11773</v>
      </c>
      <c r="Y2234" s="29">
        <v>45270</v>
      </c>
      <c r="Z2234" s="41" t="s">
        <v>11760</v>
      </c>
      <c r="AA2234" s="42" t="s">
        <v>1349</v>
      </c>
      <c r="AB2234" s="29" t="s">
        <v>258</v>
      </c>
      <c r="AC2234" s="29" t="s">
        <v>265</v>
      </c>
      <c r="AD2234" s="29" t="s">
        <v>265</v>
      </c>
      <c r="AE2234" s="29" t="s">
        <v>1367</v>
      </c>
      <c r="AF2234" s="29" t="s">
        <v>1368</v>
      </c>
      <c r="AG2234" s="183" t="s">
        <v>1369</v>
      </c>
      <c r="AH2234" s="29" t="s">
        <v>1356</v>
      </c>
      <c r="AI2234" s="29" t="s">
        <v>265</v>
      </c>
      <c r="AJ2234" s="29" t="s">
        <v>258</v>
      </c>
      <c r="AK2234" s="29" t="s">
        <v>258</v>
      </c>
      <c r="AL2234" s="29" t="s">
        <v>13326</v>
      </c>
    </row>
    <row r="2235" spans="1:38" x14ac:dyDescent="0.2">
      <c r="A2235" s="35" t="s">
        <v>18</v>
      </c>
      <c r="B2235" s="36">
        <v>7359</v>
      </c>
      <c r="C2235" s="36">
        <v>45</v>
      </c>
      <c r="D2235" s="36" t="s">
        <v>4157</v>
      </c>
      <c r="E2235" s="37" t="s">
        <v>4158</v>
      </c>
      <c r="F2235" s="38" t="s">
        <v>1262</v>
      </c>
      <c r="G2235" s="38" t="s">
        <v>1265</v>
      </c>
      <c r="H2235" s="35" t="s">
        <v>262</v>
      </c>
      <c r="I2235" s="35"/>
      <c r="J2235" s="29" t="s">
        <v>263</v>
      </c>
      <c r="K2235" s="29" t="s">
        <v>264</v>
      </c>
      <c r="L2235" s="29" t="s">
        <v>2271</v>
      </c>
      <c r="M2235" s="39">
        <v>112.16402473488998</v>
      </c>
      <c r="N2235" s="39">
        <v>44.834899383983576</v>
      </c>
      <c r="O2235" s="29">
        <v>44197</v>
      </c>
      <c r="P2235" s="29">
        <v>44343</v>
      </c>
      <c r="Q2235" s="40">
        <v>0.39972619999999998</v>
      </c>
      <c r="R2235" s="39">
        <v>44.834899383983576</v>
      </c>
      <c r="S2235" s="39">
        <v>0</v>
      </c>
      <c r="T2235" s="39">
        <v>0</v>
      </c>
      <c r="U2235" s="39">
        <v>0</v>
      </c>
      <c r="V2235" s="39">
        <v>0</v>
      </c>
      <c r="W2235" s="29" t="s">
        <v>1357</v>
      </c>
      <c r="X2235" s="29" t="s">
        <v>11773</v>
      </c>
      <c r="Y2235" s="29">
        <v>45270</v>
      </c>
      <c r="Z2235" s="41" t="s">
        <v>11760</v>
      </c>
      <c r="AA2235" s="42" t="s">
        <v>1349</v>
      </c>
      <c r="AB2235" s="29" t="s">
        <v>258</v>
      </c>
      <c r="AC2235" s="29" t="s">
        <v>265</v>
      </c>
      <c r="AD2235" s="29" t="s">
        <v>265</v>
      </c>
      <c r="AE2235" s="29" t="s">
        <v>1367</v>
      </c>
      <c r="AF2235" s="29" t="s">
        <v>1368</v>
      </c>
      <c r="AG2235" s="183" t="s">
        <v>1369</v>
      </c>
      <c r="AH2235" s="29" t="s">
        <v>1356</v>
      </c>
      <c r="AI2235" s="29" t="s">
        <v>265</v>
      </c>
      <c r="AJ2235" s="29" t="s">
        <v>258</v>
      </c>
      <c r="AK2235" s="29" t="s">
        <v>258</v>
      </c>
      <c r="AL2235" s="29" t="s">
        <v>13326</v>
      </c>
    </row>
    <row r="2236" spans="1:38" x14ac:dyDescent="0.2">
      <c r="A2236" s="35" t="s">
        <v>18</v>
      </c>
      <c r="B2236" s="36">
        <v>7359</v>
      </c>
      <c r="C2236" s="36">
        <v>46</v>
      </c>
      <c r="D2236" s="36" t="s">
        <v>4159</v>
      </c>
      <c r="E2236" s="37" t="s">
        <v>4160</v>
      </c>
      <c r="F2236" s="38" t="s">
        <v>1262</v>
      </c>
      <c r="G2236" s="38" t="s">
        <v>1265</v>
      </c>
      <c r="H2236" s="35" t="s">
        <v>4161</v>
      </c>
      <c r="I2236" s="35"/>
      <c r="J2236" s="29" t="s">
        <v>263</v>
      </c>
      <c r="K2236" s="29" t="s">
        <v>264</v>
      </c>
      <c r="L2236" s="29" t="s">
        <v>2271</v>
      </c>
      <c r="M2236" s="39">
        <v>98.000674891121093</v>
      </c>
      <c r="N2236" s="39">
        <v>39.173437371663248</v>
      </c>
      <c r="O2236" s="29">
        <v>44197</v>
      </c>
      <c r="P2236" s="29">
        <v>44343</v>
      </c>
      <c r="Q2236" s="40">
        <v>0.39972619999999998</v>
      </c>
      <c r="R2236" s="39">
        <v>39.173437371663248</v>
      </c>
      <c r="S2236" s="39">
        <v>0</v>
      </c>
      <c r="T2236" s="39">
        <v>0</v>
      </c>
      <c r="U2236" s="39">
        <v>0</v>
      </c>
      <c r="V2236" s="39">
        <v>0</v>
      </c>
      <c r="W2236" s="29" t="s">
        <v>1357</v>
      </c>
      <c r="X2236" s="29" t="s">
        <v>11773</v>
      </c>
      <c r="Y2236" s="29">
        <v>45270</v>
      </c>
      <c r="Z2236" s="41" t="s">
        <v>11760</v>
      </c>
      <c r="AA2236" s="42" t="s">
        <v>1349</v>
      </c>
      <c r="AB2236" s="29" t="s">
        <v>258</v>
      </c>
      <c r="AC2236" s="29" t="s">
        <v>265</v>
      </c>
      <c r="AD2236" s="29" t="s">
        <v>265</v>
      </c>
      <c r="AE2236" s="29" t="s">
        <v>1367</v>
      </c>
      <c r="AF2236" s="29" t="s">
        <v>1368</v>
      </c>
      <c r="AG2236" s="183" t="s">
        <v>1369</v>
      </c>
      <c r="AH2236" s="29" t="s">
        <v>1356</v>
      </c>
      <c r="AI2236" s="29" t="s">
        <v>265</v>
      </c>
      <c r="AJ2236" s="29" t="s">
        <v>258</v>
      </c>
      <c r="AK2236" s="29" t="s">
        <v>258</v>
      </c>
      <c r="AL2236" s="29" t="s">
        <v>13326</v>
      </c>
    </row>
    <row r="2237" spans="1:38" x14ac:dyDescent="0.2">
      <c r="A2237" s="35" t="s">
        <v>18</v>
      </c>
      <c r="B2237" s="36">
        <v>7359</v>
      </c>
      <c r="C2237" s="36">
        <v>48</v>
      </c>
      <c r="D2237" s="36" t="s">
        <v>4162</v>
      </c>
      <c r="E2237" s="37" t="s">
        <v>4163</v>
      </c>
      <c r="F2237" s="38" t="s">
        <v>1262</v>
      </c>
      <c r="G2237" s="38" t="s">
        <v>1265</v>
      </c>
      <c r="H2237" s="35" t="s">
        <v>4164</v>
      </c>
      <c r="I2237" s="35"/>
      <c r="J2237" s="29" t="s">
        <v>263</v>
      </c>
      <c r="K2237" s="29" t="s">
        <v>264</v>
      </c>
      <c r="L2237" s="29" t="s">
        <v>2271</v>
      </c>
      <c r="M2237" s="39">
        <v>103.36214769399798</v>
      </c>
      <c r="N2237" s="39">
        <v>41.316558521560573</v>
      </c>
      <c r="O2237" s="29">
        <v>44197</v>
      </c>
      <c r="P2237" s="29">
        <v>44343</v>
      </c>
      <c r="Q2237" s="40">
        <v>0.39972619999999998</v>
      </c>
      <c r="R2237" s="39">
        <v>41.316558521560573</v>
      </c>
      <c r="S2237" s="39">
        <v>0</v>
      </c>
      <c r="T2237" s="39">
        <v>0</v>
      </c>
      <c r="U2237" s="39">
        <v>0</v>
      </c>
      <c r="V2237" s="39">
        <v>0</v>
      </c>
      <c r="W2237" s="29" t="s">
        <v>1357</v>
      </c>
      <c r="X2237" s="29" t="s">
        <v>11773</v>
      </c>
      <c r="Y2237" s="29">
        <v>45270</v>
      </c>
      <c r="Z2237" s="41" t="s">
        <v>11760</v>
      </c>
      <c r="AA2237" s="42" t="s">
        <v>1349</v>
      </c>
      <c r="AB2237" s="29" t="s">
        <v>258</v>
      </c>
      <c r="AC2237" s="29" t="s">
        <v>265</v>
      </c>
      <c r="AD2237" s="29" t="s">
        <v>265</v>
      </c>
      <c r="AE2237" s="29" t="s">
        <v>1367</v>
      </c>
      <c r="AF2237" s="29" t="s">
        <v>1368</v>
      </c>
      <c r="AG2237" s="183" t="s">
        <v>1369</v>
      </c>
      <c r="AH2237" s="29" t="s">
        <v>1356</v>
      </c>
      <c r="AI2237" s="29" t="s">
        <v>265</v>
      </c>
      <c r="AJ2237" s="29" t="s">
        <v>258</v>
      </c>
      <c r="AK2237" s="29" t="s">
        <v>258</v>
      </c>
      <c r="AL2237" s="29" t="s">
        <v>13326</v>
      </c>
    </row>
    <row r="2238" spans="1:38" x14ac:dyDescent="0.2">
      <c r="A2238" s="35" t="s">
        <v>18</v>
      </c>
      <c r="B2238" s="36">
        <v>7359</v>
      </c>
      <c r="C2238" s="36">
        <v>50</v>
      </c>
      <c r="D2238" s="36" t="s">
        <v>4165</v>
      </c>
      <c r="E2238" s="37" t="s">
        <v>4166</v>
      </c>
      <c r="F2238" s="38" t="s">
        <v>1262</v>
      </c>
      <c r="G2238" s="38" t="s">
        <v>1263</v>
      </c>
      <c r="H2238" s="35" t="s">
        <v>4141</v>
      </c>
      <c r="I2238" s="35"/>
      <c r="J2238" s="29" t="s">
        <v>263</v>
      </c>
      <c r="K2238" s="29" t="s">
        <v>264</v>
      </c>
      <c r="L2238" s="29" t="s">
        <v>2271</v>
      </c>
      <c r="M2238" s="39">
        <v>99.256216033879298</v>
      </c>
      <c r="N2238" s="39">
        <v>39.675310061601643</v>
      </c>
      <c r="O2238" s="29">
        <v>44197</v>
      </c>
      <c r="P2238" s="29">
        <v>44343</v>
      </c>
      <c r="Q2238" s="40">
        <v>0.39972619999999998</v>
      </c>
      <c r="R2238" s="39">
        <v>39.675310061601643</v>
      </c>
      <c r="S2238" s="39">
        <v>0</v>
      </c>
      <c r="T2238" s="39">
        <v>0</v>
      </c>
      <c r="U2238" s="39">
        <v>0</v>
      </c>
      <c r="V2238" s="39">
        <v>0</v>
      </c>
      <c r="W2238" s="29" t="s">
        <v>1357</v>
      </c>
      <c r="X2238" s="29" t="s">
        <v>11773</v>
      </c>
      <c r="Y2238" s="29">
        <v>45270</v>
      </c>
      <c r="Z2238" s="41" t="s">
        <v>11760</v>
      </c>
      <c r="AA2238" s="42" t="s">
        <v>1349</v>
      </c>
      <c r="AB2238" s="29" t="s">
        <v>258</v>
      </c>
      <c r="AC2238" s="29" t="s">
        <v>265</v>
      </c>
      <c r="AD2238" s="29" t="s">
        <v>265</v>
      </c>
      <c r="AE2238" s="29" t="s">
        <v>1367</v>
      </c>
      <c r="AF2238" s="29" t="s">
        <v>1368</v>
      </c>
      <c r="AG2238" s="183" t="s">
        <v>1369</v>
      </c>
      <c r="AH2238" s="29" t="s">
        <v>1356</v>
      </c>
      <c r="AI2238" s="29" t="s">
        <v>265</v>
      </c>
      <c r="AJ2238" s="29" t="s">
        <v>258</v>
      </c>
      <c r="AK2238" s="29" t="s">
        <v>258</v>
      </c>
      <c r="AL2238" s="29" t="s">
        <v>13326</v>
      </c>
    </row>
    <row r="2239" spans="1:38" x14ac:dyDescent="0.2">
      <c r="A2239" s="35" t="s">
        <v>18</v>
      </c>
      <c r="B2239" s="36">
        <v>7359</v>
      </c>
      <c r="C2239" s="36">
        <v>51</v>
      </c>
      <c r="D2239" s="36" t="s">
        <v>4167</v>
      </c>
      <c r="E2239" s="37" t="s">
        <v>4168</v>
      </c>
      <c r="F2239" s="38" t="s">
        <v>1262</v>
      </c>
      <c r="G2239" s="38" t="s">
        <v>1488</v>
      </c>
      <c r="H2239" s="35" t="s">
        <v>4169</v>
      </c>
      <c r="I2239" s="35"/>
      <c r="J2239" s="29" t="s">
        <v>263</v>
      </c>
      <c r="K2239" s="29" t="s">
        <v>264</v>
      </c>
      <c r="L2239" s="29" t="s">
        <v>2271</v>
      </c>
      <c r="M2239" s="39">
        <v>60.804639256063602</v>
      </c>
      <c r="N2239" s="39">
        <v>24.305207392197129</v>
      </c>
      <c r="O2239" s="29">
        <v>44197</v>
      </c>
      <c r="P2239" s="29">
        <v>44343</v>
      </c>
      <c r="Q2239" s="40">
        <v>0.39972619999999998</v>
      </c>
      <c r="R2239" s="39">
        <v>24.305207392197129</v>
      </c>
      <c r="S2239" s="39">
        <v>0</v>
      </c>
      <c r="T2239" s="39">
        <v>0</v>
      </c>
      <c r="U2239" s="39">
        <v>0</v>
      </c>
      <c r="V2239" s="39">
        <v>0</v>
      </c>
      <c r="W2239" s="29" t="s">
        <v>1357</v>
      </c>
      <c r="X2239" s="29" t="s">
        <v>11773</v>
      </c>
      <c r="Y2239" s="29">
        <v>45270</v>
      </c>
      <c r="Z2239" s="41" t="s">
        <v>11760</v>
      </c>
      <c r="AA2239" s="42" t="s">
        <v>1349</v>
      </c>
      <c r="AB2239" s="29" t="s">
        <v>258</v>
      </c>
      <c r="AC2239" s="29" t="s">
        <v>265</v>
      </c>
      <c r="AD2239" s="29" t="s">
        <v>265</v>
      </c>
      <c r="AE2239" s="29" t="s">
        <v>1367</v>
      </c>
      <c r="AF2239" s="29" t="s">
        <v>1368</v>
      </c>
      <c r="AG2239" s="183" t="s">
        <v>1369</v>
      </c>
      <c r="AH2239" s="29" t="s">
        <v>1356</v>
      </c>
      <c r="AI2239" s="29" t="s">
        <v>265</v>
      </c>
      <c r="AJ2239" s="29" t="s">
        <v>258</v>
      </c>
      <c r="AK2239" s="29" t="s">
        <v>258</v>
      </c>
      <c r="AL2239" s="29" t="s">
        <v>13326</v>
      </c>
    </row>
    <row r="2240" spans="1:38" x14ac:dyDescent="0.2">
      <c r="A2240" s="35" t="s">
        <v>18</v>
      </c>
      <c r="B2240" s="36">
        <v>7359</v>
      </c>
      <c r="C2240" s="36">
        <v>53</v>
      </c>
      <c r="D2240" s="36" t="s">
        <v>4170</v>
      </c>
      <c r="E2240" s="37" t="s">
        <v>4171</v>
      </c>
      <c r="F2240" s="38" t="s">
        <v>1262</v>
      </c>
      <c r="G2240" s="38" t="s">
        <v>1263</v>
      </c>
      <c r="H2240" s="35" t="s">
        <v>1006</v>
      </c>
      <c r="I2240" s="35"/>
      <c r="J2240" s="29" t="s">
        <v>263</v>
      </c>
      <c r="K2240" s="29" t="s">
        <v>264</v>
      </c>
      <c r="L2240" s="29" t="s">
        <v>2271</v>
      </c>
      <c r="M2240" s="39">
        <v>125.73736085800424</v>
      </c>
      <c r="N2240" s="39">
        <v>50.260517453798769</v>
      </c>
      <c r="O2240" s="29">
        <v>44197</v>
      </c>
      <c r="P2240" s="29">
        <v>44343</v>
      </c>
      <c r="Q2240" s="40">
        <v>0.39972619999999998</v>
      </c>
      <c r="R2240" s="39">
        <v>50.260517453798769</v>
      </c>
      <c r="S2240" s="39">
        <v>0</v>
      </c>
      <c r="T2240" s="39">
        <v>0</v>
      </c>
      <c r="U2240" s="39">
        <v>0</v>
      </c>
      <c r="V2240" s="39">
        <v>0</v>
      </c>
      <c r="W2240" s="29" t="s">
        <v>1357</v>
      </c>
      <c r="X2240" s="29" t="s">
        <v>11773</v>
      </c>
      <c r="Y2240" s="29">
        <v>45270</v>
      </c>
      <c r="Z2240" s="41" t="s">
        <v>11760</v>
      </c>
      <c r="AA2240" s="42" t="s">
        <v>1349</v>
      </c>
      <c r="AB2240" s="29" t="s">
        <v>258</v>
      </c>
      <c r="AC2240" s="29" t="s">
        <v>265</v>
      </c>
      <c r="AD2240" s="29" t="s">
        <v>265</v>
      </c>
      <c r="AE2240" s="29" t="s">
        <v>1367</v>
      </c>
      <c r="AF2240" s="29" t="s">
        <v>1368</v>
      </c>
      <c r="AG2240" s="183" t="s">
        <v>1369</v>
      </c>
      <c r="AH2240" s="29" t="s">
        <v>1356</v>
      </c>
      <c r="AI2240" s="29" t="s">
        <v>265</v>
      </c>
      <c r="AJ2240" s="29" t="s">
        <v>258</v>
      </c>
      <c r="AK2240" s="29" t="s">
        <v>258</v>
      </c>
      <c r="AL2240" s="29" t="s">
        <v>13326</v>
      </c>
    </row>
    <row r="2241" spans="1:38" x14ac:dyDescent="0.2">
      <c r="A2241" s="35" t="s">
        <v>18</v>
      </c>
      <c r="B2241" s="36">
        <v>7359</v>
      </c>
      <c r="C2241" s="36">
        <v>54</v>
      </c>
      <c r="D2241" s="36" t="s">
        <v>4172</v>
      </c>
      <c r="E2241" s="37" t="s">
        <v>4173</v>
      </c>
      <c r="F2241" s="38" t="s">
        <v>1262</v>
      </c>
      <c r="G2241" s="38" t="s">
        <v>1265</v>
      </c>
      <c r="H2241" s="35" t="s">
        <v>4174</v>
      </c>
      <c r="I2241" s="35"/>
      <c r="J2241" s="29" t="s">
        <v>263</v>
      </c>
      <c r="K2241" s="29" t="s">
        <v>264</v>
      </c>
      <c r="L2241" s="29" t="s">
        <v>2271</v>
      </c>
      <c r="M2241" s="39">
        <v>112.65033297222135</v>
      </c>
      <c r="N2241" s="39">
        <v>45.029289527720742</v>
      </c>
      <c r="O2241" s="29">
        <v>44197</v>
      </c>
      <c r="P2241" s="29">
        <v>44343</v>
      </c>
      <c r="Q2241" s="40">
        <v>0.39972619999999998</v>
      </c>
      <c r="R2241" s="39">
        <v>45.029289527720742</v>
      </c>
      <c r="S2241" s="39">
        <v>0</v>
      </c>
      <c r="T2241" s="39">
        <v>0</v>
      </c>
      <c r="U2241" s="39">
        <v>0</v>
      </c>
      <c r="V2241" s="39">
        <v>0</v>
      </c>
      <c r="W2241" s="29" t="s">
        <v>1357</v>
      </c>
      <c r="X2241" s="29" t="s">
        <v>11773</v>
      </c>
      <c r="Y2241" s="29">
        <v>45270</v>
      </c>
      <c r="Z2241" s="41" t="s">
        <v>11760</v>
      </c>
      <c r="AA2241" s="42" t="s">
        <v>1349</v>
      </c>
      <c r="AB2241" s="29" t="s">
        <v>258</v>
      </c>
      <c r="AC2241" s="29" t="s">
        <v>265</v>
      </c>
      <c r="AD2241" s="29" t="s">
        <v>265</v>
      </c>
      <c r="AE2241" s="29" t="s">
        <v>1367</v>
      </c>
      <c r="AF2241" s="29" t="s">
        <v>1368</v>
      </c>
      <c r="AG2241" s="183" t="s">
        <v>1369</v>
      </c>
      <c r="AH2241" s="29" t="s">
        <v>1356</v>
      </c>
      <c r="AI2241" s="29" t="s">
        <v>265</v>
      </c>
      <c r="AJ2241" s="29" t="s">
        <v>258</v>
      </c>
      <c r="AK2241" s="29" t="s">
        <v>258</v>
      </c>
      <c r="AL2241" s="29" t="s">
        <v>13326</v>
      </c>
    </row>
    <row r="2242" spans="1:38" x14ac:dyDescent="0.2">
      <c r="A2242" s="35" t="s">
        <v>18</v>
      </c>
      <c r="B2242" s="36">
        <v>7359</v>
      </c>
      <c r="C2242" s="36">
        <v>55</v>
      </c>
      <c r="D2242" s="36" t="s">
        <v>4175</v>
      </c>
      <c r="E2242" s="37" t="s">
        <v>4176</v>
      </c>
      <c r="F2242" s="38" t="s">
        <v>1262</v>
      </c>
      <c r="G2242" s="38" t="s">
        <v>1263</v>
      </c>
      <c r="H2242" s="35" t="s">
        <v>1671</v>
      </c>
      <c r="I2242" s="35"/>
      <c r="J2242" s="29" t="s">
        <v>263</v>
      </c>
      <c r="K2242" s="29" t="s">
        <v>264</v>
      </c>
      <c r="L2242" s="29" t="s">
        <v>2271</v>
      </c>
      <c r="M2242" s="39">
        <v>74.097064409787691</v>
      </c>
      <c r="N2242" s="39">
        <v>29.618537987679673</v>
      </c>
      <c r="O2242" s="29">
        <v>44197</v>
      </c>
      <c r="P2242" s="29">
        <v>44343</v>
      </c>
      <c r="Q2242" s="40">
        <v>0.39972619999999998</v>
      </c>
      <c r="R2242" s="39">
        <v>29.618537987679673</v>
      </c>
      <c r="S2242" s="39">
        <v>0</v>
      </c>
      <c r="T2242" s="39">
        <v>0</v>
      </c>
      <c r="U2242" s="39">
        <v>0</v>
      </c>
      <c r="V2242" s="39">
        <v>0</v>
      </c>
      <c r="W2242" s="29" t="s">
        <v>1357</v>
      </c>
      <c r="X2242" s="29" t="s">
        <v>11773</v>
      </c>
      <c r="Y2242" s="29">
        <v>45270</v>
      </c>
      <c r="Z2242" s="41" t="s">
        <v>11760</v>
      </c>
      <c r="AA2242" s="42" t="s">
        <v>1349</v>
      </c>
      <c r="AB2242" s="29" t="s">
        <v>258</v>
      </c>
      <c r="AC2242" s="29" t="s">
        <v>265</v>
      </c>
      <c r="AD2242" s="29" t="s">
        <v>265</v>
      </c>
      <c r="AE2242" s="29" t="s">
        <v>1367</v>
      </c>
      <c r="AF2242" s="29" t="s">
        <v>1368</v>
      </c>
      <c r="AG2242" s="183" t="s">
        <v>1369</v>
      </c>
      <c r="AH2242" s="29" t="s">
        <v>1356</v>
      </c>
      <c r="AI2242" s="29" t="s">
        <v>265</v>
      </c>
      <c r="AJ2242" s="29" t="s">
        <v>258</v>
      </c>
      <c r="AK2242" s="29" t="s">
        <v>258</v>
      </c>
      <c r="AL2242" s="29" t="s">
        <v>13326</v>
      </c>
    </row>
    <row r="2243" spans="1:38" x14ac:dyDescent="0.2">
      <c r="A2243" s="35" t="s">
        <v>18</v>
      </c>
      <c r="B2243" s="36">
        <v>7359</v>
      </c>
      <c r="C2243" s="36">
        <v>56</v>
      </c>
      <c r="D2243" s="36" t="s">
        <v>4177</v>
      </c>
      <c r="E2243" s="37" t="s">
        <v>4178</v>
      </c>
      <c r="F2243" s="38" t="s">
        <v>1262</v>
      </c>
      <c r="G2243" s="38" t="s">
        <v>1263</v>
      </c>
      <c r="H2243" s="35" t="s">
        <v>999</v>
      </c>
      <c r="I2243" s="35"/>
      <c r="J2243" s="29" t="s">
        <v>263</v>
      </c>
      <c r="K2243" s="29" t="s">
        <v>264</v>
      </c>
      <c r="L2243" s="29" t="s">
        <v>2271</v>
      </c>
      <c r="M2243" s="39">
        <v>97.972483109246824</v>
      </c>
      <c r="N2243" s="39">
        <v>39.162168377823413</v>
      </c>
      <c r="O2243" s="29">
        <v>44197</v>
      </c>
      <c r="P2243" s="29">
        <v>44343</v>
      </c>
      <c r="Q2243" s="40">
        <v>0.39972619999999998</v>
      </c>
      <c r="R2243" s="39">
        <v>39.162168377823413</v>
      </c>
      <c r="S2243" s="39">
        <v>0</v>
      </c>
      <c r="T2243" s="39">
        <v>0</v>
      </c>
      <c r="U2243" s="39">
        <v>0</v>
      </c>
      <c r="V2243" s="39">
        <v>0</v>
      </c>
      <c r="W2243" s="29" t="s">
        <v>1357</v>
      </c>
      <c r="X2243" s="29" t="s">
        <v>11773</v>
      </c>
      <c r="Y2243" s="29">
        <v>45270</v>
      </c>
      <c r="Z2243" s="41" t="s">
        <v>11760</v>
      </c>
      <c r="AA2243" s="42" t="s">
        <v>1349</v>
      </c>
      <c r="AB2243" s="29" t="s">
        <v>258</v>
      </c>
      <c r="AC2243" s="29" t="s">
        <v>265</v>
      </c>
      <c r="AD2243" s="29" t="s">
        <v>265</v>
      </c>
      <c r="AE2243" s="29" t="s">
        <v>1367</v>
      </c>
      <c r="AF2243" s="29" t="s">
        <v>1368</v>
      </c>
      <c r="AG2243" s="183" t="s">
        <v>1369</v>
      </c>
      <c r="AH2243" s="29" t="s">
        <v>1356</v>
      </c>
      <c r="AI2243" s="29" t="s">
        <v>265</v>
      </c>
      <c r="AJ2243" s="29" t="s">
        <v>258</v>
      </c>
      <c r="AK2243" s="29" t="s">
        <v>258</v>
      </c>
      <c r="AL2243" s="29" t="s">
        <v>13326</v>
      </c>
    </row>
    <row r="2244" spans="1:38" x14ac:dyDescent="0.2">
      <c r="A2244" s="35" t="s">
        <v>18</v>
      </c>
      <c r="B2244" s="36">
        <v>7359</v>
      </c>
      <c r="C2244" s="36">
        <v>57</v>
      </c>
      <c r="D2244" s="36" t="s">
        <v>4179</v>
      </c>
      <c r="E2244" s="37" t="s">
        <v>4180</v>
      </c>
      <c r="F2244" s="38" t="s">
        <v>1262</v>
      </c>
      <c r="G2244" s="38" t="s">
        <v>1263</v>
      </c>
      <c r="H2244" s="35" t="s">
        <v>4181</v>
      </c>
      <c r="I2244" s="35"/>
      <c r="J2244" s="29" t="s">
        <v>263</v>
      </c>
      <c r="K2244" s="29" t="s">
        <v>264</v>
      </c>
      <c r="L2244" s="29" t="s">
        <v>2271</v>
      </c>
      <c r="M2244" s="39">
        <v>122.88596349129112</v>
      </c>
      <c r="N2244" s="39">
        <v>49.120739219712533</v>
      </c>
      <c r="O2244" s="29">
        <v>44197</v>
      </c>
      <c r="P2244" s="29">
        <v>44343</v>
      </c>
      <c r="Q2244" s="40">
        <v>0.39972619999999998</v>
      </c>
      <c r="R2244" s="39">
        <v>49.120739219712533</v>
      </c>
      <c r="S2244" s="39">
        <v>0</v>
      </c>
      <c r="T2244" s="39">
        <v>0</v>
      </c>
      <c r="U2244" s="39">
        <v>0</v>
      </c>
      <c r="V2244" s="39">
        <v>0</v>
      </c>
      <c r="W2244" s="29" t="s">
        <v>1357</v>
      </c>
      <c r="X2244" s="29" t="s">
        <v>11773</v>
      </c>
      <c r="Y2244" s="29">
        <v>45270</v>
      </c>
      <c r="Z2244" s="41" t="s">
        <v>11760</v>
      </c>
      <c r="AA2244" s="42" t="s">
        <v>1349</v>
      </c>
      <c r="AB2244" s="29" t="s">
        <v>258</v>
      </c>
      <c r="AC2244" s="29" t="s">
        <v>265</v>
      </c>
      <c r="AD2244" s="29" t="s">
        <v>265</v>
      </c>
      <c r="AE2244" s="29" t="s">
        <v>1367</v>
      </c>
      <c r="AF2244" s="29" t="s">
        <v>1368</v>
      </c>
      <c r="AG2244" s="183" t="s">
        <v>1369</v>
      </c>
      <c r="AH2244" s="29" t="s">
        <v>1356</v>
      </c>
      <c r="AI2244" s="29" t="s">
        <v>265</v>
      </c>
      <c r="AJ2244" s="29" t="s">
        <v>258</v>
      </c>
      <c r="AK2244" s="29" t="s">
        <v>258</v>
      </c>
      <c r="AL2244" s="29" t="s">
        <v>13326</v>
      </c>
    </row>
    <row r="2245" spans="1:38" x14ac:dyDescent="0.2">
      <c r="A2245" s="35" t="s">
        <v>18</v>
      </c>
      <c r="B2245" s="36">
        <v>7359</v>
      </c>
      <c r="C2245" s="36">
        <v>58</v>
      </c>
      <c r="D2245" s="36" t="s">
        <v>4182</v>
      </c>
      <c r="E2245" s="37" t="s">
        <v>4183</v>
      </c>
      <c r="F2245" s="38" t="s">
        <v>1262</v>
      </c>
      <c r="G2245" s="38" t="s">
        <v>1263</v>
      </c>
      <c r="H2245" s="35" t="s">
        <v>4184</v>
      </c>
      <c r="I2245" s="35"/>
      <c r="J2245" s="29" t="s">
        <v>263</v>
      </c>
      <c r="K2245" s="29" t="s">
        <v>264</v>
      </c>
      <c r="L2245" s="29" t="s">
        <v>2271</v>
      </c>
      <c r="M2245" s="39">
        <v>91.695939993089283</v>
      </c>
      <c r="N2245" s="39">
        <v>136.82214373716633</v>
      </c>
      <c r="O2245" s="29">
        <v>44197</v>
      </c>
      <c r="P2245" s="29">
        <v>44742</v>
      </c>
      <c r="Q2245" s="40">
        <v>1.4921287000000001</v>
      </c>
      <c r="R2245" s="39">
        <v>91.465352498288851</v>
      </c>
      <c r="S2245" s="39">
        <v>45.356791238877477</v>
      </c>
      <c r="T2245" s="39">
        <v>0</v>
      </c>
      <c r="U2245" s="39">
        <v>0</v>
      </c>
      <c r="V2245" s="39">
        <v>0</v>
      </c>
      <c r="W2245" s="29" t="s">
        <v>1357</v>
      </c>
      <c r="X2245" s="29" t="s">
        <v>11773</v>
      </c>
      <c r="Y2245" s="29">
        <v>45270</v>
      </c>
      <c r="Z2245" s="41" t="s">
        <v>11760</v>
      </c>
      <c r="AA2245" s="42" t="s">
        <v>1349</v>
      </c>
      <c r="AB2245" s="29" t="s">
        <v>258</v>
      </c>
      <c r="AC2245" s="29" t="s">
        <v>265</v>
      </c>
      <c r="AD2245" s="29" t="s">
        <v>265</v>
      </c>
      <c r="AE2245" s="29" t="s">
        <v>1367</v>
      </c>
      <c r="AF2245" s="29" t="s">
        <v>1368</v>
      </c>
      <c r="AG2245" s="183" t="s">
        <v>1369</v>
      </c>
      <c r="AH2245" s="29" t="s">
        <v>1356</v>
      </c>
      <c r="AI2245" s="29" t="s">
        <v>265</v>
      </c>
      <c r="AJ2245" s="29" t="s">
        <v>258</v>
      </c>
      <c r="AK2245" s="29" t="s">
        <v>258</v>
      </c>
      <c r="AL2245" s="29" t="s">
        <v>13326</v>
      </c>
    </row>
    <row r="2246" spans="1:38" x14ac:dyDescent="0.2">
      <c r="A2246" s="35" t="s">
        <v>18</v>
      </c>
      <c r="B2246" s="36">
        <v>7359</v>
      </c>
      <c r="C2246" s="36">
        <v>59</v>
      </c>
      <c r="D2246" s="36" t="s">
        <v>4185</v>
      </c>
      <c r="E2246" s="37" t="s">
        <v>4186</v>
      </c>
      <c r="F2246" s="38" t="s">
        <v>1262</v>
      </c>
      <c r="G2246" s="38" t="s">
        <v>1488</v>
      </c>
      <c r="H2246" s="35" t="s">
        <v>1489</v>
      </c>
      <c r="I2246" s="35"/>
      <c r="J2246" s="29" t="s">
        <v>263</v>
      </c>
      <c r="K2246" s="29" t="s">
        <v>264</v>
      </c>
      <c r="L2246" s="29" t="s">
        <v>2271</v>
      </c>
      <c r="M2246" s="39">
        <v>82.16911976735463</v>
      </c>
      <c r="N2246" s="39">
        <v>81.887912388774808</v>
      </c>
      <c r="O2246" s="29">
        <v>44197</v>
      </c>
      <c r="P2246" s="29">
        <v>44561</v>
      </c>
      <c r="Q2246" s="40">
        <v>0.99657770000000001</v>
      </c>
      <c r="R2246" s="39">
        <v>81.887912388774808</v>
      </c>
      <c r="S2246" s="39">
        <v>0</v>
      </c>
      <c r="T2246" s="39">
        <v>0</v>
      </c>
      <c r="U2246" s="39">
        <v>0</v>
      </c>
      <c r="V2246" s="39">
        <v>0</v>
      </c>
      <c r="W2246" s="29" t="s">
        <v>1357</v>
      </c>
      <c r="X2246" s="29" t="s">
        <v>11773</v>
      </c>
      <c r="Y2246" s="29">
        <v>45270</v>
      </c>
      <c r="Z2246" s="41" t="s">
        <v>11760</v>
      </c>
      <c r="AA2246" s="42" t="s">
        <v>1349</v>
      </c>
      <c r="AB2246" s="29" t="s">
        <v>258</v>
      </c>
      <c r="AC2246" s="29" t="s">
        <v>265</v>
      </c>
      <c r="AD2246" s="29" t="s">
        <v>265</v>
      </c>
      <c r="AE2246" s="29" t="s">
        <v>1367</v>
      </c>
      <c r="AF2246" s="29" t="s">
        <v>1368</v>
      </c>
      <c r="AG2246" s="183" t="s">
        <v>1369</v>
      </c>
      <c r="AH2246" s="29" t="s">
        <v>1356</v>
      </c>
      <c r="AI2246" s="29" t="s">
        <v>265</v>
      </c>
      <c r="AJ2246" s="29" t="s">
        <v>258</v>
      </c>
      <c r="AK2246" s="29" t="s">
        <v>258</v>
      </c>
      <c r="AL2246" s="29" t="s">
        <v>13326</v>
      </c>
    </row>
    <row r="2247" spans="1:38" x14ac:dyDescent="0.2">
      <c r="A2247" s="35" t="s">
        <v>18</v>
      </c>
      <c r="B2247" s="36">
        <v>7359</v>
      </c>
      <c r="C2247" s="36">
        <v>61</v>
      </c>
      <c r="D2247" s="36" t="s">
        <v>4187</v>
      </c>
      <c r="E2247" s="37" t="s">
        <v>4188</v>
      </c>
      <c r="F2247" s="38" t="s">
        <v>1262</v>
      </c>
      <c r="G2247" s="38" t="s">
        <v>1263</v>
      </c>
      <c r="H2247" s="35" t="s">
        <v>3070</v>
      </c>
      <c r="I2247" s="35"/>
      <c r="J2247" s="29" t="s">
        <v>263</v>
      </c>
      <c r="K2247" s="29" t="s">
        <v>264</v>
      </c>
      <c r="L2247" s="29" t="s">
        <v>2271</v>
      </c>
      <c r="M2247" s="39">
        <v>300.2054831480778</v>
      </c>
      <c r="N2247" s="39">
        <v>1200</v>
      </c>
      <c r="O2247" s="29">
        <v>44197</v>
      </c>
      <c r="P2247" s="29">
        <v>45657</v>
      </c>
      <c r="Q2247" s="40">
        <v>3.9972620999999999</v>
      </c>
      <c r="R2247" s="39">
        <v>299.79466119096509</v>
      </c>
      <c r="S2247" s="39">
        <v>299.79466119096509</v>
      </c>
      <c r="T2247" s="39">
        <v>299.79466119096509</v>
      </c>
      <c r="U2247" s="39">
        <v>300.61601642710468</v>
      </c>
      <c r="V2247" s="39">
        <v>0</v>
      </c>
      <c r="W2247" s="29" t="s">
        <v>1357</v>
      </c>
      <c r="X2247" s="29" t="s">
        <v>11773</v>
      </c>
      <c r="Y2247" s="29">
        <v>45270</v>
      </c>
      <c r="Z2247" s="41" t="s">
        <v>11760</v>
      </c>
      <c r="AA2247" s="42" t="s">
        <v>1349</v>
      </c>
      <c r="AB2247" s="29" t="s">
        <v>258</v>
      </c>
      <c r="AC2247" s="29" t="s">
        <v>265</v>
      </c>
      <c r="AD2247" s="29" t="s">
        <v>265</v>
      </c>
      <c r="AE2247" s="29" t="s">
        <v>1367</v>
      </c>
      <c r="AF2247" s="29" t="s">
        <v>1368</v>
      </c>
      <c r="AG2247" s="183" t="s">
        <v>1369</v>
      </c>
      <c r="AH2247" s="29" t="s">
        <v>1356</v>
      </c>
      <c r="AI2247" s="29" t="s">
        <v>265</v>
      </c>
      <c r="AJ2247" s="29" t="s">
        <v>258</v>
      </c>
      <c r="AK2247" s="29" t="s">
        <v>258</v>
      </c>
      <c r="AL2247" s="29" t="s">
        <v>13326</v>
      </c>
    </row>
    <row r="2248" spans="1:38" x14ac:dyDescent="0.2">
      <c r="A2248" s="35" t="s">
        <v>18</v>
      </c>
      <c r="B2248" s="36">
        <v>7359</v>
      </c>
      <c r="C2248" s="36">
        <v>62</v>
      </c>
      <c r="D2248" s="36" t="s">
        <v>4189</v>
      </c>
      <c r="E2248" s="37" t="s">
        <v>4190</v>
      </c>
      <c r="F2248" s="38" t="s">
        <v>1262</v>
      </c>
      <c r="G2248" s="38" t="s">
        <v>1263</v>
      </c>
      <c r="H2248" s="35" t="s">
        <v>3070</v>
      </c>
      <c r="I2248" s="35"/>
      <c r="J2248" s="29" t="s">
        <v>263</v>
      </c>
      <c r="K2248" s="29" t="s">
        <v>264</v>
      </c>
      <c r="L2248" s="29" t="s">
        <v>2271</v>
      </c>
      <c r="M2248" s="39">
        <v>300.16438275161124</v>
      </c>
      <c r="N2248" s="39">
        <v>1499.7946611909651</v>
      </c>
      <c r="O2248" s="29">
        <v>44197</v>
      </c>
      <c r="P2248" s="29">
        <v>46022</v>
      </c>
      <c r="Q2248" s="40">
        <v>4.9965776999999996</v>
      </c>
      <c r="R2248" s="39">
        <v>299.79466119096509</v>
      </c>
      <c r="S2248" s="39">
        <v>299.79466119096509</v>
      </c>
      <c r="T2248" s="39">
        <v>299.79466119096509</v>
      </c>
      <c r="U2248" s="39">
        <v>300.61601642710468</v>
      </c>
      <c r="V2248" s="39">
        <v>299.79466119096509</v>
      </c>
      <c r="W2248" s="29" t="s">
        <v>1357</v>
      </c>
      <c r="X2248" s="29" t="s">
        <v>11773</v>
      </c>
      <c r="Y2248" s="29">
        <v>45270</v>
      </c>
      <c r="Z2248" s="41" t="s">
        <v>11760</v>
      </c>
      <c r="AA2248" s="42" t="s">
        <v>1349</v>
      </c>
      <c r="AB2248" s="29" t="s">
        <v>258</v>
      </c>
      <c r="AC2248" s="29" t="s">
        <v>265</v>
      </c>
      <c r="AD2248" s="29" t="s">
        <v>265</v>
      </c>
      <c r="AE2248" s="29" t="s">
        <v>1367</v>
      </c>
      <c r="AF2248" s="29" t="s">
        <v>1368</v>
      </c>
      <c r="AG2248" s="183" t="s">
        <v>1369</v>
      </c>
      <c r="AH2248" s="29" t="s">
        <v>1356</v>
      </c>
      <c r="AI2248" s="29" t="s">
        <v>265</v>
      </c>
      <c r="AJ2248" s="29" t="s">
        <v>258</v>
      </c>
      <c r="AK2248" s="29" t="s">
        <v>258</v>
      </c>
      <c r="AL2248" s="29" t="s">
        <v>13326</v>
      </c>
    </row>
    <row r="2249" spans="1:38" x14ac:dyDescent="0.2">
      <c r="A2249" s="35" t="s">
        <v>16</v>
      </c>
      <c r="B2249" s="36">
        <v>7363</v>
      </c>
      <c r="C2249" s="36"/>
      <c r="D2249" s="36" t="s">
        <v>1349</v>
      </c>
      <c r="E2249" s="37" t="s">
        <v>4191</v>
      </c>
      <c r="F2249" s="38" t="s">
        <v>1269</v>
      </c>
      <c r="G2249" s="38" t="s">
        <v>1273</v>
      </c>
      <c r="H2249" s="35" t="s">
        <v>1393</v>
      </c>
      <c r="I2249" s="35"/>
      <c r="J2249" s="29" t="s">
        <v>1371</v>
      </c>
      <c r="K2249" s="29" t="s">
        <v>1371</v>
      </c>
      <c r="L2249" s="29" t="s">
        <v>1384</v>
      </c>
      <c r="M2249" s="39">
        <v>48.977092491221811</v>
      </c>
      <c r="N2249" s="39">
        <v>97.753045859000679</v>
      </c>
      <c r="O2249" s="29">
        <v>44197</v>
      </c>
      <c r="P2249" s="29">
        <v>44926</v>
      </c>
      <c r="Q2249" s="40">
        <v>1.9958932</v>
      </c>
      <c r="R2249" s="39">
        <v>48.876522929500339</v>
      </c>
      <c r="S2249" s="39">
        <v>48.876522929500339</v>
      </c>
      <c r="T2249" s="39">
        <v>0</v>
      </c>
      <c r="U2249" s="39">
        <v>0</v>
      </c>
      <c r="V2249" s="39">
        <v>0</v>
      </c>
      <c r="W2249" s="29" t="s">
        <v>265</v>
      </c>
      <c r="X2249" s="29" t="s">
        <v>11773</v>
      </c>
      <c r="Y2249" s="29">
        <v>45289</v>
      </c>
      <c r="Z2249" s="41" t="s">
        <v>11760</v>
      </c>
      <c r="AA2249" s="42" t="s">
        <v>1349</v>
      </c>
      <c r="AB2249" s="29" t="s">
        <v>258</v>
      </c>
      <c r="AC2249" s="29" t="s">
        <v>258</v>
      </c>
      <c r="AD2249" s="29" t="s">
        <v>265</v>
      </c>
      <c r="AE2249" s="29" t="s">
        <v>1353</v>
      </c>
      <c r="AF2249" s="29" t="s">
        <v>1368</v>
      </c>
      <c r="AG2249" s="183" t="s">
        <v>1369</v>
      </c>
      <c r="AH2249" s="29" t="s">
        <v>1413</v>
      </c>
      <c r="AI2249" s="29" t="s">
        <v>1357</v>
      </c>
      <c r="AJ2249" s="29" t="s">
        <v>258</v>
      </c>
      <c r="AK2249" s="29" t="s">
        <v>258</v>
      </c>
      <c r="AL2249" s="29" t="s">
        <v>13327</v>
      </c>
    </row>
    <row r="2250" spans="1:38" x14ac:dyDescent="0.2">
      <c r="A2250" s="35" t="s">
        <v>16</v>
      </c>
      <c r="B2250" s="36">
        <v>7369</v>
      </c>
      <c r="C2250" s="36"/>
      <c r="D2250" s="36" t="s">
        <v>1349</v>
      </c>
      <c r="E2250" s="37" t="s">
        <v>4192</v>
      </c>
      <c r="F2250" s="38" t="s">
        <v>1269</v>
      </c>
      <c r="G2250" s="38" t="s">
        <v>1273</v>
      </c>
      <c r="H2250" s="35" t="s">
        <v>1393</v>
      </c>
      <c r="I2250" s="35"/>
      <c r="J2250" s="29" t="s">
        <v>1371</v>
      </c>
      <c r="K2250" s="29" t="s">
        <v>1371</v>
      </c>
      <c r="L2250" s="29" t="s">
        <v>1384</v>
      </c>
      <c r="M2250" s="39">
        <v>73.722831164120151</v>
      </c>
      <c r="N2250" s="39">
        <v>129.38079671457908</v>
      </c>
      <c r="O2250" s="29">
        <v>44197</v>
      </c>
      <c r="P2250" s="29">
        <v>44838</v>
      </c>
      <c r="Q2250" s="40">
        <v>1.7549623999999999</v>
      </c>
      <c r="R2250" s="39">
        <v>73.557618069815206</v>
      </c>
      <c r="S2250" s="39">
        <v>55.823178644763857</v>
      </c>
      <c r="T2250" s="39">
        <v>0</v>
      </c>
      <c r="U2250" s="39">
        <v>0</v>
      </c>
      <c r="V2250" s="39">
        <v>0</v>
      </c>
      <c r="W2250" s="29" t="s">
        <v>265</v>
      </c>
      <c r="X2250" s="29" t="s">
        <v>11773</v>
      </c>
      <c r="Y2250" s="29">
        <v>45191</v>
      </c>
      <c r="Z2250" s="41" t="s">
        <v>11757</v>
      </c>
      <c r="AA2250" s="42" t="s">
        <v>1349</v>
      </c>
      <c r="AB2250" s="29" t="s">
        <v>258</v>
      </c>
      <c r="AC2250" s="29" t="s">
        <v>258</v>
      </c>
      <c r="AD2250" s="29" t="s">
        <v>265</v>
      </c>
      <c r="AE2250" s="29" t="s">
        <v>1353</v>
      </c>
      <c r="AF2250" s="29" t="s">
        <v>1368</v>
      </c>
      <c r="AG2250" s="183" t="s">
        <v>1369</v>
      </c>
      <c r="AH2250" s="29" t="s">
        <v>1413</v>
      </c>
      <c r="AI2250" s="29" t="s">
        <v>1357</v>
      </c>
      <c r="AJ2250" s="29" t="s">
        <v>258</v>
      </c>
      <c r="AK2250" s="29" t="s">
        <v>258</v>
      </c>
      <c r="AL2250" s="29" t="s">
        <v>13327</v>
      </c>
    </row>
    <row r="2251" spans="1:38" x14ac:dyDescent="0.2">
      <c r="A2251" s="35" t="s">
        <v>16</v>
      </c>
      <c r="B2251" s="36">
        <v>7370</v>
      </c>
      <c r="C2251" s="36"/>
      <c r="D2251" s="36" t="s">
        <v>1349</v>
      </c>
      <c r="E2251" s="37" t="s">
        <v>4193</v>
      </c>
      <c r="F2251" s="38" t="s">
        <v>1269</v>
      </c>
      <c r="G2251" s="38" t="s">
        <v>1273</v>
      </c>
      <c r="H2251" s="35" t="s">
        <v>1393</v>
      </c>
      <c r="I2251" s="35"/>
      <c r="J2251" s="29" t="s">
        <v>1371</v>
      </c>
      <c r="K2251" s="29" t="s">
        <v>1371</v>
      </c>
      <c r="L2251" s="29" t="s">
        <v>1366</v>
      </c>
      <c r="M2251" s="39">
        <v>24.325308242911131</v>
      </c>
      <c r="N2251" s="39">
        <v>43.355991786447639</v>
      </c>
      <c r="O2251" s="29">
        <v>44197</v>
      </c>
      <c r="P2251" s="29">
        <v>44848</v>
      </c>
      <c r="Q2251" s="40">
        <v>1.7823408999999999</v>
      </c>
      <c r="R2251" s="39">
        <v>24.271375770020533</v>
      </c>
      <c r="S2251" s="39">
        <v>19.084616016427105</v>
      </c>
      <c r="T2251" s="39">
        <v>0</v>
      </c>
      <c r="U2251" s="39">
        <v>0</v>
      </c>
      <c r="V2251" s="39">
        <v>0</v>
      </c>
      <c r="W2251" s="29" t="s">
        <v>265</v>
      </c>
      <c r="X2251" s="29" t="s">
        <v>11773</v>
      </c>
      <c r="Y2251" s="29">
        <v>45306</v>
      </c>
      <c r="Z2251" s="41" t="s">
        <v>11761</v>
      </c>
      <c r="AA2251" s="42" t="s">
        <v>1349</v>
      </c>
      <c r="AB2251" s="29" t="s">
        <v>258</v>
      </c>
      <c r="AC2251" s="29" t="s">
        <v>258</v>
      </c>
      <c r="AD2251" s="29" t="s">
        <v>265</v>
      </c>
      <c r="AE2251" s="29" t="s">
        <v>1367</v>
      </c>
      <c r="AF2251" s="29" t="s">
        <v>1368</v>
      </c>
      <c r="AG2251" s="183" t="s">
        <v>1369</v>
      </c>
      <c r="AH2251" s="29" t="s">
        <v>1413</v>
      </c>
      <c r="AI2251" s="29" t="s">
        <v>1357</v>
      </c>
      <c r="AJ2251" s="29" t="s">
        <v>258</v>
      </c>
      <c r="AK2251" s="29" t="s">
        <v>258</v>
      </c>
      <c r="AL2251" s="29" t="s">
        <v>13327</v>
      </c>
    </row>
    <row r="2252" spans="1:38" x14ac:dyDescent="0.2">
      <c r="A2252" s="35" t="s">
        <v>16</v>
      </c>
      <c r="B2252" s="36">
        <v>7371</v>
      </c>
      <c r="C2252" s="36"/>
      <c r="D2252" s="36" t="s">
        <v>1349</v>
      </c>
      <c r="E2252" s="37" t="s">
        <v>4194</v>
      </c>
      <c r="F2252" s="38" t="s">
        <v>1269</v>
      </c>
      <c r="G2252" s="38" t="s">
        <v>1445</v>
      </c>
      <c r="H2252" s="35" t="s">
        <v>975</v>
      </c>
      <c r="I2252" s="35"/>
      <c r="J2252" s="29" t="s">
        <v>1405</v>
      </c>
      <c r="K2252" s="29" t="s">
        <v>1608</v>
      </c>
      <c r="L2252" s="29" t="s">
        <v>1829</v>
      </c>
      <c r="M2252" s="39">
        <v>15.979886453009625</v>
      </c>
      <c r="N2252" s="39">
        <v>29.22536344969199</v>
      </c>
      <c r="O2252" s="29">
        <v>44197</v>
      </c>
      <c r="P2252" s="29">
        <v>44865</v>
      </c>
      <c r="Q2252" s="40">
        <v>1.8288842999999999</v>
      </c>
      <c r="R2252" s="39">
        <v>15.94507871321013</v>
      </c>
      <c r="S2252" s="39">
        <v>13.280284736481862</v>
      </c>
      <c r="T2252" s="39">
        <v>0</v>
      </c>
      <c r="U2252" s="39">
        <v>0</v>
      </c>
      <c r="V2252" s="39">
        <v>0</v>
      </c>
      <c r="W2252" s="29" t="s">
        <v>1357</v>
      </c>
      <c r="X2252" s="29" t="s">
        <v>258</v>
      </c>
      <c r="Y2252" s="29" t="s">
        <v>1349</v>
      </c>
      <c r="Z2252" s="41" t="s">
        <v>1349</v>
      </c>
      <c r="AA2252" s="42" t="s">
        <v>1349</v>
      </c>
      <c r="AB2252" s="29" t="s">
        <v>258</v>
      </c>
      <c r="AC2252" s="29" t="s">
        <v>258</v>
      </c>
      <c r="AD2252" s="29" t="s">
        <v>258</v>
      </c>
      <c r="AE2252" s="29" t="s">
        <v>1367</v>
      </c>
      <c r="AF2252" s="29" t="s">
        <v>1361</v>
      </c>
      <c r="AG2252" s="183" t="s">
        <v>1362</v>
      </c>
      <c r="AH2252" s="29" t="s">
        <v>1413</v>
      </c>
      <c r="AI2252" s="29" t="s">
        <v>1357</v>
      </c>
      <c r="AJ2252" s="29" t="s">
        <v>258</v>
      </c>
      <c r="AK2252" s="29" t="s">
        <v>258</v>
      </c>
      <c r="AL2252" s="29" t="s">
        <v>13326</v>
      </c>
    </row>
    <row r="2253" spans="1:38" x14ac:dyDescent="0.2">
      <c r="A2253" s="35" t="s">
        <v>16</v>
      </c>
      <c r="B2253" s="36">
        <v>7372</v>
      </c>
      <c r="C2253" s="36"/>
      <c r="D2253" s="36" t="s">
        <v>1349</v>
      </c>
      <c r="E2253" s="37" t="s">
        <v>4195</v>
      </c>
      <c r="F2253" s="38" t="s">
        <v>1269</v>
      </c>
      <c r="G2253" s="38" t="s">
        <v>1273</v>
      </c>
      <c r="H2253" s="35" t="s">
        <v>1393</v>
      </c>
      <c r="I2253" s="35"/>
      <c r="J2253" s="29" t="s">
        <v>1371</v>
      </c>
      <c r="K2253" s="29" t="s">
        <v>1371</v>
      </c>
      <c r="L2253" s="29" t="s">
        <v>1384</v>
      </c>
      <c r="M2253" s="39">
        <v>111.57507620006498</v>
      </c>
      <c r="N2253" s="39">
        <v>361.98895550992466</v>
      </c>
      <c r="O2253" s="29">
        <v>44197</v>
      </c>
      <c r="P2253" s="29">
        <v>45382</v>
      </c>
      <c r="Q2253" s="40">
        <v>3.2443531999999999</v>
      </c>
      <c r="R2253" s="39">
        <v>111.40469541409993</v>
      </c>
      <c r="S2253" s="39">
        <v>111.40469541409993</v>
      </c>
      <c r="T2253" s="39">
        <v>111.40469541409993</v>
      </c>
      <c r="U2253" s="39">
        <v>27.774869267624915</v>
      </c>
      <c r="V2253" s="39">
        <v>0</v>
      </c>
      <c r="W2253" s="29" t="s">
        <v>1357</v>
      </c>
      <c r="X2253" s="29" t="s">
        <v>258</v>
      </c>
      <c r="Y2253" s="29" t="s">
        <v>1349</v>
      </c>
      <c r="Z2253" s="41" t="s">
        <v>1349</v>
      </c>
      <c r="AA2253" s="42" t="s">
        <v>1349</v>
      </c>
      <c r="AB2253" s="29" t="s">
        <v>258</v>
      </c>
      <c r="AC2253" s="29" t="s">
        <v>258</v>
      </c>
      <c r="AD2253" s="29" t="s">
        <v>265</v>
      </c>
      <c r="AE2253" s="29" t="s">
        <v>1353</v>
      </c>
      <c r="AF2253" s="29" t="s">
        <v>1368</v>
      </c>
      <c r="AG2253" s="183" t="s">
        <v>1369</v>
      </c>
      <c r="AH2253" s="29" t="s">
        <v>1413</v>
      </c>
      <c r="AI2253" s="29" t="s">
        <v>1357</v>
      </c>
      <c r="AJ2253" s="29" t="s">
        <v>258</v>
      </c>
      <c r="AK2253" s="29" t="s">
        <v>258</v>
      </c>
      <c r="AL2253" s="29" t="s">
        <v>13326</v>
      </c>
    </row>
    <row r="2254" spans="1:38" x14ac:dyDescent="0.2">
      <c r="A2254" s="35" t="s">
        <v>16</v>
      </c>
      <c r="B2254" s="36">
        <v>7373</v>
      </c>
      <c r="C2254" s="36"/>
      <c r="D2254" s="36" t="s">
        <v>1349</v>
      </c>
      <c r="E2254" s="37" t="s">
        <v>4196</v>
      </c>
      <c r="F2254" s="38" t="s">
        <v>1269</v>
      </c>
      <c r="G2254" s="38" t="s">
        <v>1273</v>
      </c>
      <c r="H2254" s="35" t="s">
        <v>1393</v>
      </c>
      <c r="I2254" s="35"/>
      <c r="J2254" s="29" t="s">
        <v>281</v>
      </c>
      <c r="K2254" s="29" t="s">
        <v>282</v>
      </c>
      <c r="L2254" s="29" t="s">
        <v>1384</v>
      </c>
      <c r="M2254" s="39">
        <v>37.747709641159226</v>
      </c>
      <c r="N2254" s="39">
        <v>75.340396988364134</v>
      </c>
      <c r="O2254" s="29">
        <v>44197</v>
      </c>
      <c r="P2254" s="29">
        <v>44926</v>
      </c>
      <c r="Q2254" s="40">
        <v>1.9958932</v>
      </c>
      <c r="R2254" s="39">
        <v>37.670198494182067</v>
      </c>
      <c r="S2254" s="39">
        <v>37.670198494182067</v>
      </c>
      <c r="T2254" s="39">
        <v>0</v>
      </c>
      <c r="U2254" s="39">
        <v>0</v>
      </c>
      <c r="V2254" s="39">
        <v>0</v>
      </c>
      <c r="W2254" s="29" t="s">
        <v>265</v>
      </c>
      <c r="X2254" s="29" t="s">
        <v>11773</v>
      </c>
      <c r="Y2254" s="29">
        <v>45219</v>
      </c>
      <c r="Z2254" s="41" t="s">
        <v>11758</v>
      </c>
      <c r="AA2254" s="42" t="s">
        <v>1349</v>
      </c>
      <c r="AB2254" s="29" t="s">
        <v>258</v>
      </c>
      <c r="AC2254" s="29" t="s">
        <v>258</v>
      </c>
      <c r="AD2254" s="29" t="s">
        <v>265</v>
      </c>
      <c r="AE2254" s="29" t="s">
        <v>1353</v>
      </c>
      <c r="AF2254" s="29" t="s">
        <v>1368</v>
      </c>
      <c r="AG2254" s="183" t="s">
        <v>1369</v>
      </c>
      <c r="AH2254" s="29" t="s">
        <v>1413</v>
      </c>
      <c r="AI2254" s="29" t="s">
        <v>1357</v>
      </c>
      <c r="AJ2254" s="29" t="s">
        <v>258</v>
      </c>
      <c r="AK2254" s="29" t="s">
        <v>258</v>
      </c>
      <c r="AL2254" s="29" t="s">
        <v>13327</v>
      </c>
    </row>
    <row r="2255" spans="1:38" x14ac:dyDescent="0.2">
      <c r="A2255" s="35" t="s">
        <v>16</v>
      </c>
      <c r="B2255" s="36">
        <v>7374</v>
      </c>
      <c r="C2255" s="36"/>
      <c r="D2255" s="36" t="s">
        <v>1349</v>
      </c>
      <c r="E2255" s="37" t="s">
        <v>4197</v>
      </c>
      <c r="F2255" s="38" t="s">
        <v>1269</v>
      </c>
      <c r="G2255" s="38" t="s">
        <v>1273</v>
      </c>
      <c r="H2255" s="35" t="s">
        <v>1080</v>
      </c>
      <c r="I2255" s="35"/>
      <c r="J2255" s="29" t="s">
        <v>1371</v>
      </c>
      <c r="K2255" s="29" t="s">
        <v>1371</v>
      </c>
      <c r="L2255" s="29" t="s">
        <v>1366</v>
      </c>
      <c r="M2255" s="39">
        <v>16.815511486415463</v>
      </c>
      <c r="N2255" s="39">
        <v>1.335112936344969</v>
      </c>
      <c r="O2255" s="29">
        <v>44197</v>
      </c>
      <c r="P2255" s="29">
        <v>44226</v>
      </c>
      <c r="Q2255" s="40">
        <v>7.9397700000000002E-2</v>
      </c>
      <c r="R2255" s="39">
        <v>1.335112936344969</v>
      </c>
      <c r="S2255" s="39">
        <v>0</v>
      </c>
      <c r="T2255" s="39">
        <v>0</v>
      </c>
      <c r="U2255" s="39">
        <v>0</v>
      </c>
      <c r="V2255" s="39">
        <v>0</v>
      </c>
      <c r="W2255" s="29" t="s">
        <v>265</v>
      </c>
      <c r="X2255" s="29" t="s">
        <v>11774</v>
      </c>
      <c r="Y2255" s="29">
        <v>45260</v>
      </c>
      <c r="Z2255" s="41" t="s">
        <v>11759</v>
      </c>
      <c r="AA2255" s="42" t="s">
        <v>1349</v>
      </c>
      <c r="AB2255" s="29" t="s">
        <v>258</v>
      </c>
      <c r="AC2255" s="29" t="s">
        <v>258</v>
      </c>
      <c r="AD2255" s="29" t="s">
        <v>265</v>
      </c>
      <c r="AE2255" s="29" t="s">
        <v>1367</v>
      </c>
      <c r="AF2255" s="29" t="s">
        <v>1368</v>
      </c>
      <c r="AG2255" s="183" t="s">
        <v>1369</v>
      </c>
      <c r="AH2255" s="29" t="s">
        <v>1356</v>
      </c>
      <c r="AI2255" s="29" t="s">
        <v>1357</v>
      </c>
      <c r="AJ2255" s="29" t="s">
        <v>258</v>
      </c>
      <c r="AK2255" s="29" t="s">
        <v>258</v>
      </c>
      <c r="AL2255" s="29" t="s">
        <v>13327</v>
      </c>
    </row>
    <row r="2256" spans="1:38" x14ac:dyDescent="0.2">
      <c r="A2256" s="35" t="s">
        <v>16</v>
      </c>
      <c r="B2256" s="36">
        <v>7375</v>
      </c>
      <c r="C2256" s="36"/>
      <c r="D2256" s="36" t="s">
        <v>1349</v>
      </c>
      <c r="E2256" s="37" t="s">
        <v>4198</v>
      </c>
      <c r="F2256" s="38" t="s">
        <v>1266</v>
      </c>
      <c r="G2256" s="38" t="s">
        <v>1268</v>
      </c>
      <c r="H2256" s="35" t="s">
        <v>669</v>
      </c>
      <c r="I2256" s="35"/>
      <c r="J2256" s="29" t="s">
        <v>322</v>
      </c>
      <c r="K2256" s="29" t="s">
        <v>336</v>
      </c>
      <c r="L2256" s="29" t="s">
        <v>1402</v>
      </c>
      <c r="M2256" s="39">
        <v>78.062750474269023</v>
      </c>
      <c r="N2256" s="39">
        <v>390.04659822039696</v>
      </c>
      <c r="O2256" s="29">
        <v>44197</v>
      </c>
      <c r="P2256" s="29">
        <v>46022</v>
      </c>
      <c r="Q2256" s="40">
        <v>4.9965776999999996</v>
      </c>
      <c r="R2256" s="39">
        <v>77.966598220396989</v>
      </c>
      <c r="S2256" s="39">
        <v>77.966598220396989</v>
      </c>
      <c r="T2256" s="39">
        <v>77.966598220396989</v>
      </c>
      <c r="U2256" s="39">
        <v>78.180205338809031</v>
      </c>
      <c r="V2256" s="39">
        <v>77.966598220396989</v>
      </c>
      <c r="W2256" s="29" t="s">
        <v>265</v>
      </c>
      <c r="X2256" s="29" t="s">
        <v>11773</v>
      </c>
      <c r="Y2256" s="29">
        <v>45379</v>
      </c>
      <c r="Z2256" s="41" t="s">
        <v>11761</v>
      </c>
      <c r="AA2256" s="42" t="s">
        <v>1349</v>
      </c>
      <c r="AB2256" s="29" t="s">
        <v>258</v>
      </c>
      <c r="AC2256" s="29" t="s">
        <v>258</v>
      </c>
      <c r="AD2256" s="29" t="s">
        <v>265</v>
      </c>
      <c r="AE2256" s="29" t="s">
        <v>1353</v>
      </c>
      <c r="AF2256" s="29" t="s">
        <v>1361</v>
      </c>
      <c r="AG2256" s="183" t="s">
        <v>1362</v>
      </c>
      <c r="AH2256" s="29" t="s">
        <v>1356</v>
      </c>
      <c r="AI2256" s="29" t="s">
        <v>1357</v>
      </c>
      <c r="AJ2256" s="29" t="s">
        <v>258</v>
      </c>
      <c r="AK2256" s="29" t="s">
        <v>258</v>
      </c>
      <c r="AL2256" s="29" t="s">
        <v>13327</v>
      </c>
    </row>
    <row r="2257" spans="1:38" x14ac:dyDescent="0.2">
      <c r="A2257" s="35" t="s">
        <v>16</v>
      </c>
      <c r="B2257" s="36">
        <v>7376</v>
      </c>
      <c r="C2257" s="36"/>
      <c r="D2257" s="36" t="s">
        <v>1349</v>
      </c>
      <c r="E2257" s="37" t="s">
        <v>4199</v>
      </c>
      <c r="F2257" s="38" t="s">
        <v>1269</v>
      </c>
      <c r="G2257" s="38" t="s">
        <v>1273</v>
      </c>
      <c r="H2257" s="35" t="s">
        <v>1393</v>
      </c>
      <c r="I2257" s="35"/>
      <c r="J2257" s="29" t="s">
        <v>1371</v>
      </c>
      <c r="K2257" s="29" t="s">
        <v>1371</v>
      </c>
      <c r="L2257" s="29" t="s">
        <v>1384</v>
      </c>
      <c r="M2257" s="39">
        <v>27.733992100529125</v>
      </c>
      <c r="N2257" s="39">
        <v>55.3540862422998</v>
      </c>
      <c r="O2257" s="29">
        <v>44197</v>
      </c>
      <c r="P2257" s="29">
        <v>44926</v>
      </c>
      <c r="Q2257" s="40">
        <v>1.9958932</v>
      </c>
      <c r="R2257" s="39">
        <v>27.6770431211499</v>
      </c>
      <c r="S2257" s="39">
        <v>27.6770431211499</v>
      </c>
      <c r="T2257" s="39">
        <v>0</v>
      </c>
      <c r="U2257" s="39">
        <v>0</v>
      </c>
      <c r="V2257" s="39">
        <v>0</v>
      </c>
      <c r="W2257" s="29" t="s">
        <v>265</v>
      </c>
      <c r="X2257" s="29" t="s">
        <v>11773</v>
      </c>
      <c r="Y2257" s="29">
        <v>45253</v>
      </c>
      <c r="Z2257" s="41" t="s">
        <v>11759</v>
      </c>
      <c r="AA2257" s="42" t="s">
        <v>1349</v>
      </c>
      <c r="AB2257" s="29" t="s">
        <v>258</v>
      </c>
      <c r="AC2257" s="29" t="s">
        <v>258</v>
      </c>
      <c r="AD2257" s="29" t="s">
        <v>265</v>
      </c>
      <c r="AE2257" s="29" t="s">
        <v>1353</v>
      </c>
      <c r="AF2257" s="29" t="s">
        <v>1368</v>
      </c>
      <c r="AG2257" s="183" t="s">
        <v>1369</v>
      </c>
      <c r="AH2257" s="29" t="s">
        <v>1413</v>
      </c>
      <c r="AI2257" s="29" t="s">
        <v>1357</v>
      </c>
      <c r="AJ2257" s="29" t="s">
        <v>258</v>
      </c>
      <c r="AK2257" s="29" t="s">
        <v>258</v>
      </c>
      <c r="AL2257" s="29" t="s">
        <v>13327</v>
      </c>
    </row>
    <row r="2258" spans="1:38" x14ac:dyDescent="0.2">
      <c r="A2258" s="35" t="s">
        <v>16</v>
      </c>
      <c r="B2258" s="36">
        <v>7377</v>
      </c>
      <c r="C2258" s="36"/>
      <c r="D2258" s="36" t="s">
        <v>1349</v>
      </c>
      <c r="E2258" s="37" t="s">
        <v>4200</v>
      </c>
      <c r="F2258" s="38" t="s">
        <v>1269</v>
      </c>
      <c r="G2258" s="38" t="s">
        <v>1273</v>
      </c>
      <c r="H2258" s="35" t="s">
        <v>1393</v>
      </c>
      <c r="I2258" s="35"/>
      <c r="J2258" s="29" t="s">
        <v>1371</v>
      </c>
      <c r="K2258" s="29" t="s">
        <v>1371</v>
      </c>
      <c r="L2258" s="29" t="s">
        <v>1366</v>
      </c>
      <c r="M2258" s="39">
        <v>20.46120542423483</v>
      </c>
      <c r="N2258" s="39">
        <v>102.23600273785078</v>
      </c>
      <c r="O2258" s="29">
        <v>44197</v>
      </c>
      <c r="P2258" s="29">
        <v>46022</v>
      </c>
      <c r="Q2258" s="40">
        <v>4.9965776999999996</v>
      </c>
      <c r="R2258" s="39">
        <v>20.436002737850785</v>
      </c>
      <c r="S2258" s="39">
        <v>20.436002737850785</v>
      </c>
      <c r="T2258" s="39">
        <v>20.436002737850785</v>
      </c>
      <c r="U2258" s="39">
        <v>20.491991786447638</v>
      </c>
      <c r="V2258" s="39">
        <v>20.436002737850785</v>
      </c>
      <c r="W2258" s="29" t="s">
        <v>265</v>
      </c>
      <c r="X2258" s="29" t="s">
        <v>11773</v>
      </c>
      <c r="Y2258" s="29">
        <v>45273</v>
      </c>
      <c r="Z2258" s="41" t="s">
        <v>11760</v>
      </c>
      <c r="AA2258" s="42" t="s">
        <v>1349</v>
      </c>
      <c r="AB2258" s="29" t="s">
        <v>258</v>
      </c>
      <c r="AC2258" s="29" t="s">
        <v>258</v>
      </c>
      <c r="AD2258" s="29" t="s">
        <v>265</v>
      </c>
      <c r="AE2258" s="29" t="s">
        <v>1367</v>
      </c>
      <c r="AF2258" s="29" t="s">
        <v>1368</v>
      </c>
      <c r="AG2258" s="183" t="s">
        <v>1369</v>
      </c>
      <c r="AH2258" s="29" t="s">
        <v>1356</v>
      </c>
      <c r="AI2258" s="29" t="s">
        <v>1357</v>
      </c>
      <c r="AJ2258" s="29" t="s">
        <v>258</v>
      </c>
      <c r="AK2258" s="29" t="s">
        <v>258</v>
      </c>
      <c r="AL2258" s="29" t="s">
        <v>13327</v>
      </c>
    </row>
    <row r="2259" spans="1:38" x14ac:dyDescent="0.2">
      <c r="A2259" s="35" t="s">
        <v>16</v>
      </c>
      <c r="B2259" s="36">
        <v>7378</v>
      </c>
      <c r="C2259" s="36"/>
      <c r="D2259" s="36" t="s">
        <v>1349</v>
      </c>
      <c r="E2259" s="37" t="s">
        <v>4201</v>
      </c>
      <c r="F2259" s="38" t="s">
        <v>1269</v>
      </c>
      <c r="G2259" s="38" t="s">
        <v>1445</v>
      </c>
      <c r="H2259" s="35" t="s">
        <v>12095</v>
      </c>
      <c r="I2259" s="35"/>
      <c r="J2259" s="29" t="s">
        <v>484</v>
      </c>
      <c r="K2259" s="29" t="s">
        <v>1365</v>
      </c>
      <c r="L2259" s="29" t="s">
        <v>1384</v>
      </c>
      <c r="M2259" s="39">
        <v>121.29731978739204</v>
      </c>
      <c r="N2259" s="39">
        <v>120.88220396988365</v>
      </c>
      <c r="O2259" s="29">
        <v>44197</v>
      </c>
      <c r="P2259" s="29">
        <v>44561</v>
      </c>
      <c r="Q2259" s="40">
        <v>0.99657770000000001</v>
      </c>
      <c r="R2259" s="39">
        <v>120.88220396988365</v>
      </c>
      <c r="S2259" s="39">
        <v>0</v>
      </c>
      <c r="T2259" s="39">
        <v>0</v>
      </c>
      <c r="U2259" s="39">
        <v>0</v>
      </c>
      <c r="V2259" s="39">
        <v>0</v>
      </c>
      <c r="W2259" s="29" t="s">
        <v>1357</v>
      </c>
      <c r="X2259" s="29" t="s">
        <v>258</v>
      </c>
      <c r="Y2259" s="29" t="s">
        <v>1349</v>
      </c>
      <c r="Z2259" s="41" t="s">
        <v>1349</v>
      </c>
      <c r="AA2259" s="42" t="s">
        <v>1349</v>
      </c>
      <c r="AB2259" s="29" t="s">
        <v>258</v>
      </c>
      <c r="AC2259" s="29" t="s">
        <v>258</v>
      </c>
      <c r="AD2259" s="29" t="s">
        <v>265</v>
      </c>
      <c r="AE2259" s="29" t="s">
        <v>1353</v>
      </c>
      <c r="AF2259" s="29" t="s">
        <v>1368</v>
      </c>
      <c r="AG2259" s="183" t="s">
        <v>1369</v>
      </c>
      <c r="AH2259" s="29" t="s">
        <v>1356</v>
      </c>
      <c r="AI2259" s="29" t="s">
        <v>1357</v>
      </c>
      <c r="AJ2259" s="29" t="s">
        <v>258</v>
      </c>
      <c r="AK2259" s="29" t="s">
        <v>258</v>
      </c>
      <c r="AL2259" s="29" t="s">
        <v>13326</v>
      </c>
    </row>
    <row r="2260" spans="1:38" x14ac:dyDescent="0.2">
      <c r="A2260" s="35" t="s">
        <v>16</v>
      </c>
      <c r="B2260" s="36">
        <v>7379</v>
      </c>
      <c r="C2260" s="36"/>
      <c r="D2260" s="36" t="s">
        <v>1349</v>
      </c>
      <c r="E2260" s="37" t="s">
        <v>4202</v>
      </c>
      <c r="F2260" s="38" t="s">
        <v>1269</v>
      </c>
      <c r="G2260" s="38" t="s">
        <v>1273</v>
      </c>
      <c r="H2260" s="35" t="s">
        <v>1393</v>
      </c>
      <c r="I2260" s="35"/>
      <c r="J2260" s="29" t="s">
        <v>281</v>
      </c>
      <c r="K2260" s="29" t="s">
        <v>2559</v>
      </c>
      <c r="L2260" s="29" t="s">
        <v>1384</v>
      </c>
      <c r="M2260" s="39">
        <v>113.28601367841317</v>
      </c>
      <c r="N2260" s="39">
        <v>278.52386036960985</v>
      </c>
      <c r="O2260" s="29">
        <v>44197</v>
      </c>
      <c r="P2260" s="29">
        <v>45095</v>
      </c>
      <c r="Q2260" s="40">
        <v>2.4585900000000001</v>
      </c>
      <c r="R2260" s="39">
        <v>113.08254620123203</v>
      </c>
      <c r="S2260" s="39">
        <v>113.08254620123203</v>
      </c>
      <c r="T2260" s="39">
        <v>52.358767967145788</v>
      </c>
      <c r="U2260" s="39">
        <v>0</v>
      </c>
      <c r="V2260" s="39">
        <v>0</v>
      </c>
      <c r="W2260" s="29" t="s">
        <v>1357</v>
      </c>
      <c r="X2260" s="29" t="s">
        <v>258</v>
      </c>
      <c r="Y2260" s="29" t="s">
        <v>1349</v>
      </c>
      <c r="Z2260" s="41" t="s">
        <v>1349</v>
      </c>
      <c r="AA2260" s="42" t="s">
        <v>1349</v>
      </c>
      <c r="AB2260" s="29" t="s">
        <v>258</v>
      </c>
      <c r="AC2260" s="29" t="s">
        <v>258</v>
      </c>
      <c r="AD2260" s="29" t="s">
        <v>265</v>
      </c>
      <c r="AE2260" s="29" t="s">
        <v>1353</v>
      </c>
      <c r="AF2260" s="29" t="s">
        <v>1368</v>
      </c>
      <c r="AG2260" s="183" t="s">
        <v>1369</v>
      </c>
      <c r="AH2260" s="29" t="s">
        <v>1413</v>
      </c>
      <c r="AI2260" s="29" t="s">
        <v>1357</v>
      </c>
      <c r="AJ2260" s="29" t="s">
        <v>258</v>
      </c>
      <c r="AK2260" s="29" t="s">
        <v>258</v>
      </c>
      <c r="AL2260" s="29" t="s">
        <v>13326</v>
      </c>
    </row>
    <row r="2261" spans="1:38" x14ac:dyDescent="0.2">
      <c r="A2261" s="35" t="s">
        <v>16</v>
      </c>
      <c r="B2261" s="36">
        <v>7384</v>
      </c>
      <c r="C2261" s="36"/>
      <c r="D2261" s="36" t="s">
        <v>1349</v>
      </c>
      <c r="E2261" s="37" t="s">
        <v>4203</v>
      </c>
      <c r="F2261" s="38" t="s">
        <v>1269</v>
      </c>
      <c r="G2261" s="38" t="s">
        <v>1274</v>
      </c>
      <c r="H2261" s="35" t="s">
        <v>1042</v>
      </c>
      <c r="I2261" s="35"/>
      <c r="J2261" s="29" t="s">
        <v>1506</v>
      </c>
      <c r="K2261" s="29" t="s">
        <v>1642</v>
      </c>
      <c r="L2261" s="29" t="s">
        <v>2220</v>
      </c>
      <c r="M2261" s="39">
        <v>59.454186726355076</v>
      </c>
      <c r="N2261" s="39">
        <v>103.68875564681724</v>
      </c>
      <c r="O2261" s="29">
        <v>44197</v>
      </c>
      <c r="P2261" s="29">
        <v>44834</v>
      </c>
      <c r="Q2261" s="40">
        <v>1.744011</v>
      </c>
      <c r="R2261" s="39">
        <v>59.320369609856257</v>
      </c>
      <c r="S2261" s="39">
        <v>44.368386036960985</v>
      </c>
      <c r="T2261" s="39">
        <v>0</v>
      </c>
      <c r="U2261" s="39">
        <v>0</v>
      </c>
      <c r="V2261" s="39">
        <v>0</v>
      </c>
      <c r="W2261" s="29" t="s">
        <v>265</v>
      </c>
      <c r="X2261" s="29" t="s">
        <v>11773</v>
      </c>
      <c r="Y2261" s="29">
        <v>45260</v>
      </c>
      <c r="Z2261" s="41" t="s">
        <v>11759</v>
      </c>
      <c r="AA2261" s="42" t="s">
        <v>1349</v>
      </c>
      <c r="AB2261" s="29" t="s">
        <v>258</v>
      </c>
      <c r="AC2261" s="29" t="s">
        <v>258</v>
      </c>
      <c r="AD2261" s="29" t="s">
        <v>258</v>
      </c>
      <c r="AE2261" s="29" t="s">
        <v>1353</v>
      </c>
      <c r="AF2261" s="29" t="s">
        <v>2221</v>
      </c>
      <c r="AG2261" s="183" t="s">
        <v>2222</v>
      </c>
      <c r="AH2261" s="29" t="s">
        <v>1413</v>
      </c>
      <c r="AI2261" s="29" t="s">
        <v>1357</v>
      </c>
      <c r="AJ2261" s="29" t="s">
        <v>258</v>
      </c>
      <c r="AK2261" s="29" t="s">
        <v>258</v>
      </c>
      <c r="AL2261" s="29" t="s">
        <v>13327</v>
      </c>
    </row>
    <row r="2262" spans="1:38" x14ac:dyDescent="0.2">
      <c r="A2262" s="35" t="s">
        <v>16</v>
      </c>
      <c r="B2262" s="36">
        <v>7387</v>
      </c>
      <c r="C2262" s="36"/>
      <c r="D2262" s="36" t="s">
        <v>1349</v>
      </c>
      <c r="E2262" s="37" t="s">
        <v>4204</v>
      </c>
      <c r="F2262" s="38" t="s">
        <v>1269</v>
      </c>
      <c r="G2262" s="38" t="s">
        <v>1271</v>
      </c>
      <c r="H2262" s="35" t="s">
        <v>1440</v>
      </c>
      <c r="I2262" s="35"/>
      <c r="J2262" s="29" t="s">
        <v>1513</v>
      </c>
      <c r="K2262" s="29" t="s">
        <v>1611</v>
      </c>
      <c r="L2262" s="29" t="s">
        <v>4205</v>
      </c>
      <c r="M2262" s="39">
        <v>863.15288018687022</v>
      </c>
      <c r="N2262" s="39">
        <v>1505.3481177275837</v>
      </c>
      <c r="O2262" s="29">
        <v>44197</v>
      </c>
      <c r="P2262" s="29">
        <v>44834</v>
      </c>
      <c r="Q2262" s="40">
        <v>1.744011</v>
      </c>
      <c r="R2262" s="39">
        <v>861.21013004791234</v>
      </c>
      <c r="S2262" s="39">
        <v>644.13798767967137</v>
      </c>
      <c r="T2262" s="39">
        <v>0</v>
      </c>
      <c r="U2262" s="39">
        <v>0</v>
      </c>
      <c r="V2262" s="39">
        <v>0</v>
      </c>
      <c r="W2262" s="29" t="s">
        <v>1357</v>
      </c>
      <c r="X2262" s="29" t="s">
        <v>258</v>
      </c>
      <c r="Y2262" s="29" t="s">
        <v>1349</v>
      </c>
      <c r="Z2262" s="41" t="s">
        <v>1349</v>
      </c>
      <c r="AA2262" s="42" t="s">
        <v>1349</v>
      </c>
      <c r="AB2262" s="29" t="s">
        <v>258</v>
      </c>
      <c r="AC2262" s="29" t="s">
        <v>258</v>
      </c>
      <c r="AD2262" s="29" t="s">
        <v>258</v>
      </c>
      <c r="AE2262" s="29" t="s">
        <v>1353</v>
      </c>
      <c r="AF2262" s="29" t="s">
        <v>1368</v>
      </c>
      <c r="AG2262" s="183" t="s">
        <v>1369</v>
      </c>
      <c r="AH2262" s="29" t="s">
        <v>1413</v>
      </c>
      <c r="AI2262" s="29" t="s">
        <v>1357</v>
      </c>
      <c r="AJ2262" s="29" t="s">
        <v>258</v>
      </c>
      <c r="AK2262" s="29" t="s">
        <v>258</v>
      </c>
      <c r="AL2262" s="29" t="s">
        <v>13326</v>
      </c>
    </row>
    <row r="2263" spans="1:38" x14ac:dyDescent="0.2">
      <c r="A2263" s="35" t="s">
        <v>16</v>
      </c>
      <c r="B2263" s="36">
        <v>7388</v>
      </c>
      <c r="C2263" s="36"/>
      <c r="D2263" s="36" t="s">
        <v>1349</v>
      </c>
      <c r="E2263" s="37" t="s">
        <v>4206</v>
      </c>
      <c r="F2263" s="38" t="s">
        <v>1269</v>
      </c>
      <c r="G2263" s="38" t="s">
        <v>1271</v>
      </c>
      <c r="H2263" s="35" t="s">
        <v>1440</v>
      </c>
      <c r="I2263" s="35"/>
      <c r="J2263" s="29" t="s">
        <v>484</v>
      </c>
      <c r="K2263" s="29" t="s">
        <v>1365</v>
      </c>
      <c r="L2263" s="29" t="s">
        <v>1384</v>
      </c>
      <c r="M2263" s="39">
        <v>193.94624885305547</v>
      </c>
      <c r="N2263" s="39">
        <v>241.07214236824097</v>
      </c>
      <c r="O2263" s="29">
        <v>44197</v>
      </c>
      <c r="P2263" s="29">
        <v>44651</v>
      </c>
      <c r="Q2263" s="40">
        <v>1.2429843</v>
      </c>
      <c r="R2263" s="39">
        <v>193.38754277891857</v>
      </c>
      <c r="S2263" s="39">
        <v>47.684599589322382</v>
      </c>
      <c r="T2263" s="39">
        <v>0</v>
      </c>
      <c r="U2263" s="39">
        <v>0</v>
      </c>
      <c r="V2263" s="39">
        <v>0</v>
      </c>
      <c r="W2263" s="29" t="s">
        <v>1357</v>
      </c>
      <c r="X2263" s="29" t="s">
        <v>258</v>
      </c>
      <c r="Y2263" s="29" t="s">
        <v>1349</v>
      </c>
      <c r="Z2263" s="41" t="s">
        <v>1349</v>
      </c>
      <c r="AA2263" s="42" t="s">
        <v>1349</v>
      </c>
      <c r="AB2263" s="29" t="s">
        <v>258</v>
      </c>
      <c r="AC2263" s="29" t="s">
        <v>258</v>
      </c>
      <c r="AD2263" s="29" t="s">
        <v>265</v>
      </c>
      <c r="AE2263" s="29" t="s">
        <v>1353</v>
      </c>
      <c r="AF2263" s="29" t="s">
        <v>1368</v>
      </c>
      <c r="AG2263" s="183" t="s">
        <v>1369</v>
      </c>
      <c r="AH2263" s="29" t="s">
        <v>1356</v>
      </c>
      <c r="AI2263" s="29" t="s">
        <v>1357</v>
      </c>
      <c r="AJ2263" s="29" t="s">
        <v>258</v>
      </c>
      <c r="AK2263" s="29" t="s">
        <v>258</v>
      </c>
      <c r="AL2263" s="29" t="s">
        <v>13326</v>
      </c>
    </row>
    <row r="2264" spans="1:38" x14ac:dyDescent="0.2">
      <c r="A2264" s="35" t="s">
        <v>16</v>
      </c>
      <c r="B2264" s="36">
        <v>7389</v>
      </c>
      <c r="C2264" s="36"/>
      <c r="D2264" s="36" t="s">
        <v>1349</v>
      </c>
      <c r="E2264" s="37" t="s">
        <v>4207</v>
      </c>
      <c r="F2264" s="38" t="s">
        <v>1269</v>
      </c>
      <c r="G2264" s="38" t="s">
        <v>1445</v>
      </c>
      <c r="H2264" s="35" t="s">
        <v>12095</v>
      </c>
      <c r="I2264" s="35"/>
      <c r="J2264" s="29" t="s">
        <v>484</v>
      </c>
      <c r="K2264" s="29" t="s">
        <v>1365</v>
      </c>
      <c r="L2264" s="29" t="s">
        <v>1384</v>
      </c>
      <c r="M2264" s="39">
        <v>38.838468417270334</v>
      </c>
      <c r="N2264" s="39">
        <v>116.32932238193017</v>
      </c>
      <c r="O2264" s="29">
        <v>44197</v>
      </c>
      <c r="P2264" s="29">
        <v>45291</v>
      </c>
      <c r="Q2264" s="40">
        <v>2.9952087999999999</v>
      </c>
      <c r="R2264" s="39">
        <v>38.776440793976725</v>
      </c>
      <c r="S2264" s="39">
        <v>38.776440793976725</v>
      </c>
      <c r="T2264" s="39">
        <v>38.776440793976725</v>
      </c>
      <c r="U2264" s="39">
        <v>0</v>
      </c>
      <c r="V2264" s="39">
        <v>0</v>
      </c>
      <c r="W2264" s="29" t="s">
        <v>1357</v>
      </c>
      <c r="X2264" s="29" t="s">
        <v>258</v>
      </c>
      <c r="Y2264" s="29" t="s">
        <v>1349</v>
      </c>
      <c r="Z2264" s="41" t="s">
        <v>1349</v>
      </c>
      <c r="AA2264" s="42" t="s">
        <v>1349</v>
      </c>
      <c r="AB2264" s="29" t="s">
        <v>258</v>
      </c>
      <c r="AC2264" s="29" t="s">
        <v>258</v>
      </c>
      <c r="AD2264" s="29" t="s">
        <v>265</v>
      </c>
      <c r="AE2264" s="29" t="s">
        <v>1353</v>
      </c>
      <c r="AF2264" s="29" t="s">
        <v>1368</v>
      </c>
      <c r="AG2264" s="183" t="s">
        <v>1369</v>
      </c>
      <c r="AH2264" s="29" t="s">
        <v>1413</v>
      </c>
      <c r="AI2264" s="29" t="s">
        <v>1357</v>
      </c>
      <c r="AJ2264" s="29" t="s">
        <v>258</v>
      </c>
      <c r="AK2264" s="29" t="s">
        <v>258</v>
      </c>
      <c r="AL2264" s="29" t="s">
        <v>13326</v>
      </c>
    </row>
    <row r="2265" spans="1:38" x14ac:dyDescent="0.2">
      <c r="A2265" s="35" t="s">
        <v>16</v>
      </c>
      <c r="B2265" s="36">
        <v>7393</v>
      </c>
      <c r="C2265" s="36"/>
      <c r="D2265" s="36" t="s">
        <v>1349</v>
      </c>
      <c r="E2265" s="37" t="s">
        <v>4208</v>
      </c>
      <c r="F2265" s="38" t="s">
        <v>1269</v>
      </c>
      <c r="G2265" s="38" t="s">
        <v>1271</v>
      </c>
      <c r="H2265" s="35" t="s">
        <v>1440</v>
      </c>
      <c r="I2265" s="35"/>
      <c r="J2265" s="29" t="s">
        <v>1371</v>
      </c>
      <c r="K2265" s="29" t="s">
        <v>1371</v>
      </c>
      <c r="L2265" s="29" t="s">
        <v>1384</v>
      </c>
      <c r="M2265" s="39">
        <v>77.786599242137541</v>
      </c>
      <c r="N2265" s="39">
        <v>388.66678713210132</v>
      </c>
      <c r="O2265" s="29">
        <v>44197</v>
      </c>
      <c r="P2265" s="29">
        <v>46022</v>
      </c>
      <c r="Q2265" s="40">
        <v>4.9965776999999996</v>
      </c>
      <c r="R2265" s="39">
        <v>77.690787132101306</v>
      </c>
      <c r="S2265" s="39">
        <v>77.690787132101306</v>
      </c>
      <c r="T2265" s="39">
        <v>77.690787132101306</v>
      </c>
      <c r="U2265" s="39">
        <v>77.903638603696095</v>
      </c>
      <c r="V2265" s="39">
        <v>77.690787132101306</v>
      </c>
      <c r="W2265" s="29" t="s">
        <v>265</v>
      </c>
      <c r="X2265" s="29" t="s">
        <v>11773</v>
      </c>
      <c r="Y2265" s="29">
        <v>45257</v>
      </c>
      <c r="Z2265" s="41" t="s">
        <v>11759</v>
      </c>
      <c r="AA2265" s="42" t="s">
        <v>1349</v>
      </c>
      <c r="AB2265" s="29" t="s">
        <v>258</v>
      </c>
      <c r="AC2265" s="29" t="s">
        <v>258</v>
      </c>
      <c r="AD2265" s="29" t="s">
        <v>265</v>
      </c>
      <c r="AE2265" s="29" t="s">
        <v>1353</v>
      </c>
      <c r="AF2265" s="29" t="s">
        <v>1368</v>
      </c>
      <c r="AG2265" s="183" t="s">
        <v>1369</v>
      </c>
      <c r="AH2265" s="29" t="s">
        <v>1356</v>
      </c>
      <c r="AI2265" s="29" t="s">
        <v>1357</v>
      </c>
      <c r="AJ2265" s="29" t="s">
        <v>258</v>
      </c>
      <c r="AK2265" s="29" t="s">
        <v>258</v>
      </c>
      <c r="AL2265" s="29" t="s">
        <v>13327</v>
      </c>
    </row>
    <row r="2266" spans="1:38" x14ac:dyDescent="0.2">
      <c r="A2266" s="35" t="s">
        <v>16</v>
      </c>
      <c r="B2266" s="36">
        <v>7394</v>
      </c>
      <c r="C2266" s="36"/>
      <c r="D2266" s="36" t="s">
        <v>1349</v>
      </c>
      <c r="E2266" s="37" t="s">
        <v>4209</v>
      </c>
      <c r="F2266" s="38" t="s">
        <v>1269</v>
      </c>
      <c r="G2266" s="38" t="s">
        <v>1271</v>
      </c>
      <c r="H2266" s="35" t="s">
        <v>1440</v>
      </c>
      <c r="I2266" s="35"/>
      <c r="J2266" s="29" t="s">
        <v>1371</v>
      </c>
      <c r="K2266" s="29" t="s">
        <v>1371</v>
      </c>
      <c r="L2266" s="29" t="s">
        <v>1384</v>
      </c>
      <c r="M2266" s="39">
        <v>76.25375979421932</v>
      </c>
      <c r="N2266" s="39">
        <v>381.00783572895278</v>
      </c>
      <c r="O2266" s="29">
        <v>44197</v>
      </c>
      <c r="P2266" s="29">
        <v>46022</v>
      </c>
      <c r="Q2266" s="40">
        <v>4.9965776999999996</v>
      </c>
      <c r="R2266" s="39">
        <v>76.159835728952771</v>
      </c>
      <c r="S2266" s="39">
        <v>76.159835728952771</v>
      </c>
      <c r="T2266" s="39">
        <v>76.159835728952771</v>
      </c>
      <c r="U2266" s="39">
        <v>76.368492813141685</v>
      </c>
      <c r="V2266" s="39">
        <v>76.159835728952771</v>
      </c>
      <c r="W2266" s="29" t="s">
        <v>265</v>
      </c>
      <c r="X2266" s="29" t="s">
        <v>11773</v>
      </c>
      <c r="Y2266" s="29">
        <v>45257</v>
      </c>
      <c r="Z2266" s="41" t="s">
        <v>11759</v>
      </c>
      <c r="AA2266" s="42" t="s">
        <v>1349</v>
      </c>
      <c r="AB2266" s="29" t="s">
        <v>258</v>
      </c>
      <c r="AC2266" s="29" t="s">
        <v>258</v>
      </c>
      <c r="AD2266" s="29" t="s">
        <v>265</v>
      </c>
      <c r="AE2266" s="29" t="s">
        <v>1353</v>
      </c>
      <c r="AF2266" s="29" t="s">
        <v>1368</v>
      </c>
      <c r="AG2266" s="183" t="s">
        <v>1369</v>
      </c>
      <c r="AH2266" s="29" t="s">
        <v>1356</v>
      </c>
      <c r="AI2266" s="29" t="s">
        <v>1357</v>
      </c>
      <c r="AJ2266" s="29" t="s">
        <v>258</v>
      </c>
      <c r="AK2266" s="29" t="s">
        <v>258</v>
      </c>
      <c r="AL2266" s="29" t="s">
        <v>13327</v>
      </c>
    </row>
    <row r="2267" spans="1:38" x14ac:dyDescent="0.2">
      <c r="A2267" s="35" t="s">
        <v>16</v>
      </c>
      <c r="B2267" s="36">
        <v>7395</v>
      </c>
      <c r="C2267" s="36"/>
      <c r="D2267" s="36" t="s">
        <v>1349</v>
      </c>
      <c r="E2267" s="37" t="s">
        <v>4210</v>
      </c>
      <c r="F2267" s="38" t="s">
        <v>1269</v>
      </c>
      <c r="G2267" s="38" t="s">
        <v>1445</v>
      </c>
      <c r="H2267" s="35" t="s">
        <v>12095</v>
      </c>
      <c r="I2267" s="35"/>
      <c r="J2267" s="29" t="s">
        <v>484</v>
      </c>
      <c r="K2267" s="29" t="s">
        <v>1551</v>
      </c>
      <c r="L2267" s="29" t="s">
        <v>1384</v>
      </c>
      <c r="M2267" s="39">
        <v>119.68895890438127</v>
      </c>
      <c r="N2267" s="39">
        <v>238.88637919233403</v>
      </c>
      <c r="O2267" s="29">
        <v>44197</v>
      </c>
      <c r="P2267" s="29">
        <v>44926</v>
      </c>
      <c r="Q2267" s="40">
        <v>1.9958932</v>
      </c>
      <c r="R2267" s="39">
        <v>119.44318959616702</v>
      </c>
      <c r="S2267" s="39">
        <v>119.44318959616702</v>
      </c>
      <c r="T2267" s="39">
        <v>0</v>
      </c>
      <c r="U2267" s="39">
        <v>0</v>
      </c>
      <c r="V2267" s="39">
        <v>0</v>
      </c>
      <c r="W2267" s="29" t="s">
        <v>265</v>
      </c>
      <c r="X2267" s="29" t="s">
        <v>11773</v>
      </c>
      <c r="Y2267" s="29">
        <v>45227</v>
      </c>
      <c r="Z2267" s="41" t="s">
        <v>11758</v>
      </c>
      <c r="AA2267" s="42" t="s">
        <v>1349</v>
      </c>
      <c r="AB2267" s="29" t="s">
        <v>258</v>
      </c>
      <c r="AC2267" s="29" t="s">
        <v>258</v>
      </c>
      <c r="AD2267" s="29" t="s">
        <v>265</v>
      </c>
      <c r="AE2267" s="29" t="s">
        <v>1353</v>
      </c>
      <c r="AF2267" s="29" t="s">
        <v>1368</v>
      </c>
      <c r="AG2267" s="183" t="s">
        <v>1369</v>
      </c>
      <c r="AH2267" s="29" t="s">
        <v>1356</v>
      </c>
      <c r="AI2267" s="29" t="s">
        <v>1357</v>
      </c>
      <c r="AJ2267" s="29" t="s">
        <v>258</v>
      </c>
      <c r="AK2267" s="29" t="s">
        <v>258</v>
      </c>
      <c r="AL2267" s="29" t="s">
        <v>13327</v>
      </c>
    </row>
    <row r="2268" spans="1:38" x14ac:dyDescent="0.2">
      <c r="A2268" s="35" t="s">
        <v>16</v>
      </c>
      <c r="B2268" s="36">
        <v>7397</v>
      </c>
      <c r="C2268" s="36"/>
      <c r="D2268" s="36" t="s">
        <v>1349</v>
      </c>
      <c r="E2268" s="37" t="s">
        <v>4211</v>
      </c>
      <c r="F2268" s="38" t="s">
        <v>1269</v>
      </c>
      <c r="G2268" s="38" t="s">
        <v>1273</v>
      </c>
      <c r="H2268" s="35" t="s">
        <v>1393</v>
      </c>
      <c r="I2268" s="35"/>
      <c r="J2268" s="29" t="s">
        <v>1371</v>
      </c>
      <c r="K2268" s="29" t="s">
        <v>1371</v>
      </c>
      <c r="L2268" s="29" t="s">
        <v>1384</v>
      </c>
      <c r="M2268" s="39">
        <v>93.861958082557038</v>
      </c>
      <c r="N2268" s="39">
        <v>167.29400684462698</v>
      </c>
      <c r="O2268" s="29">
        <v>44197</v>
      </c>
      <c r="P2268" s="29">
        <v>44848</v>
      </c>
      <c r="Q2268" s="40">
        <v>1.7823408999999999</v>
      </c>
      <c r="R2268" s="39">
        <v>93.653853524982893</v>
      </c>
      <c r="S2268" s="39">
        <v>73.640153319644071</v>
      </c>
      <c r="T2268" s="39">
        <v>0</v>
      </c>
      <c r="U2268" s="39">
        <v>0</v>
      </c>
      <c r="V2268" s="39">
        <v>0</v>
      </c>
      <c r="W2268" s="29" t="s">
        <v>1357</v>
      </c>
      <c r="X2268" s="29" t="s">
        <v>258</v>
      </c>
      <c r="Y2268" s="29" t="s">
        <v>1349</v>
      </c>
      <c r="Z2268" s="41" t="s">
        <v>1349</v>
      </c>
      <c r="AA2268" s="42" t="s">
        <v>1349</v>
      </c>
      <c r="AB2268" s="29" t="s">
        <v>258</v>
      </c>
      <c r="AC2268" s="29" t="s">
        <v>258</v>
      </c>
      <c r="AD2268" s="29" t="s">
        <v>265</v>
      </c>
      <c r="AE2268" s="29" t="s">
        <v>1353</v>
      </c>
      <c r="AF2268" s="29" t="s">
        <v>1368</v>
      </c>
      <c r="AG2268" s="183" t="s">
        <v>1369</v>
      </c>
      <c r="AH2268" s="29" t="s">
        <v>1413</v>
      </c>
      <c r="AI2268" s="29" t="s">
        <v>1357</v>
      </c>
      <c r="AJ2268" s="29" t="s">
        <v>258</v>
      </c>
      <c r="AK2268" s="29" t="s">
        <v>258</v>
      </c>
      <c r="AL2268" s="29" t="s">
        <v>13326</v>
      </c>
    </row>
    <row r="2269" spans="1:38" x14ac:dyDescent="0.2">
      <c r="A2269" s="35" t="s">
        <v>16</v>
      </c>
      <c r="B2269" s="36">
        <v>7402</v>
      </c>
      <c r="C2269" s="36"/>
      <c r="D2269" s="36" t="s">
        <v>1349</v>
      </c>
      <c r="E2269" s="37" t="s">
        <v>4212</v>
      </c>
      <c r="F2269" s="38" t="s">
        <v>1269</v>
      </c>
      <c r="G2269" s="38" t="s">
        <v>1273</v>
      </c>
      <c r="H2269" s="35" t="s">
        <v>1393</v>
      </c>
      <c r="I2269" s="35"/>
      <c r="J2269" s="29" t="s">
        <v>1371</v>
      </c>
      <c r="K2269" s="29" t="s">
        <v>1371</v>
      </c>
      <c r="L2269" s="29" t="s">
        <v>1366</v>
      </c>
      <c r="M2269" s="39">
        <v>6.2448500948901788</v>
      </c>
      <c r="N2269" s="39">
        <v>10.822696783025325</v>
      </c>
      <c r="O2269" s="29">
        <v>44197</v>
      </c>
      <c r="P2269" s="29">
        <v>44830</v>
      </c>
      <c r="Q2269" s="40">
        <v>1.7330595</v>
      </c>
      <c r="R2269" s="39">
        <v>6.2307323750855579</v>
      </c>
      <c r="S2269" s="39">
        <v>4.5919644079397672</v>
      </c>
      <c r="T2269" s="39">
        <v>0</v>
      </c>
      <c r="U2269" s="39">
        <v>0</v>
      </c>
      <c r="V2269" s="39">
        <v>0</v>
      </c>
      <c r="W2269" s="29" t="s">
        <v>1357</v>
      </c>
      <c r="X2269" s="29" t="s">
        <v>258</v>
      </c>
      <c r="Y2269" s="29" t="s">
        <v>1349</v>
      </c>
      <c r="Z2269" s="41" t="s">
        <v>1349</v>
      </c>
      <c r="AA2269" s="42" t="s">
        <v>1349</v>
      </c>
      <c r="AB2269" s="29" t="s">
        <v>258</v>
      </c>
      <c r="AC2269" s="29" t="s">
        <v>258</v>
      </c>
      <c r="AD2269" s="29" t="s">
        <v>265</v>
      </c>
      <c r="AE2269" s="29" t="s">
        <v>1367</v>
      </c>
      <c r="AF2269" s="29" t="s">
        <v>1368</v>
      </c>
      <c r="AG2269" s="183" t="s">
        <v>1369</v>
      </c>
      <c r="AH2269" s="29" t="s">
        <v>1413</v>
      </c>
      <c r="AI2269" s="29" t="s">
        <v>1357</v>
      </c>
      <c r="AJ2269" s="29" t="s">
        <v>258</v>
      </c>
      <c r="AK2269" s="29" t="s">
        <v>258</v>
      </c>
      <c r="AL2269" s="29" t="s">
        <v>13326</v>
      </c>
    </row>
    <row r="2270" spans="1:38" x14ac:dyDescent="0.2">
      <c r="A2270" s="35" t="s">
        <v>16</v>
      </c>
      <c r="B2270" s="36">
        <v>7403</v>
      </c>
      <c r="C2270" s="36"/>
      <c r="D2270" s="36" t="s">
        <v>1349</v>
      </c>
      <c r="E2270" s="37" t="s">
        <v>4213</v>
      </c>
      <c r="F2270" s="38" t="s">
        <v>1269</v>
      </c>
      <c r="G2270" s="38" t="s">
        <v>1271</v>
      </c>
      <c r="H2270" s="35" t="s">
        <v>1440</v>
      </c>
      <c r="I2270" s="35"/>
      <c r="J2270" s="29" t="s">
        <v>1371</v>
      </c>
      <c r="K2270" s="29" t="s">
        <v>1371</v>
      </c>
      <c r="L2270" s="29" t="s">
        <v>1384</v>
      </c>
      <c r="M2270" s="39">
        <v>95.865864656377681</v>
      </c>
      <c r="N2270" s="39">
        <v>75.327868583162228</v>
      </c>
      <c r="O2270" s="29">
        <v>44197</v>
      </c>
      <c r="P2270" s="29">
        <v>44484</v>
      </c>
      <c r="Q2270" s="40">
        <v>0.78576319999999999</v>
      </c>
      <c r="R2270" s="39">
        <v>75.327868583162228</v>
      </c>
      <c r="S2270" s="39">
        <v>0</v>
      </c>
      <c r="T2270" s="39">
        <v>0</v>
      </c>
      <c r="U2270" s="39">
        <v>0</v>
      </c>
      <c r="V2270" s="39">
        <v>0</v>
      </c>
      <c r="W2270" s="29" t="s">
        <v>1357</v>
      </c>
      <c r="X2270" s="29" t="s">
        <v>258</v>
      </c>
      <c r="Y2270" s="29" t="s">
        <v>1349</v>
      </c>
      <c r="Z2270" s="41" t="s">
        <v>1349</v>
      </c>
      <c r="AA2270" s="42" t="s">
        <v>1349</v>
      </c>
      <c r="AB2270" s="29" t="s">
        <v>258</v>
      </c>
      <c r="AC2270" s="29" t="s">
        <v>258</v>
      </c>
      <c r="AD2270" s="29" t="s">
        <v>265</v>
      </c>
      <c r="AE2270" s="29" t="s">
        <v>1353</v>
      </c>
      <c r="AF2270" s="29" t="s">
        <v>1368</v>
      </c>
      <c r="AG2270" s="183" t="s">
        <v>1369</v>
      </c>
      <c r="AH2270" s="29" t="s">
        <v>1356</v>
      </c>
      <c r="AI2270" s="29" t="s">
        <v>1357</v>
      </c>
      <c r="AJ2270" s="29" t="s">
        <v>258</v>
      </c>
      <c r="AK2270" s="29" t="s">
        <v>258</v>
      </c>
      <c r="AL2270" s="29" t="s">
        <v>13326</v>
      </c>
    </row>
    <row r="2271" spans="1:38" x14ac:dyDescent="0.2">
      <c r="A2271" s="35" t="s">
        <v>16</v>
      </c>
      <c r="B2271" s="36">
        <v>7404</v>
      </c>
      <c r="C2271" s="36"/>
      <c r="D2271" s="36" t="s">
        <v>1349</v>
      </c>
      <c r="E2271" s="37" t="s">
        <v>4214</v>
      </c>
      <c r="F2271" s="38" t="s">
        <v>1269</v>
      </c>
      <c r="G2271" s="38" t="s">
        <v>1271</v>
      </c>
      <c r="H2271" s="35" t="s">
        <v>1440</v>
      </c>
      <c r="I2271" s="35"/>
      <c r="J2271" s="29" t="s">
        <v>1371</v>
      </c>
      <c r="K2271" s="29" t="s">
        <v>1371</v>
      </c>
      <c r="L2271" s="29" t="s">
        <v>1384</v>
      </c>
      <c r="M2271" s="39">
        <v>90.123927550207114</v>
      </c>
      <c r="N2271" s="39">
        <v>70.816065708418904</v>
      </c>
      <c r="O2271" s="29">
        <v>44197</v>
      </c>
      <c r="P2271" s="29">
        <v>44484</v>
      </c>
      <c r="Q2271" s="40">
        <v>0.78576319999999999</v>
      </c>
      <c r="R2271" s="39">
        <v>70.816065708418904</v>
      </c>
      <c r="S2271" s="39">
        <v>0</v>
      </c>
      <c r="T2271" s="39">
        <v>0</v>
      </c>
      <c r="U2271" s="39">
        <v>0</v>
      </c>
      <c r="V2271" s="39">
        <v>0</v>
      </c>
      <c r="W2271" s="29" t="s">
        <v>1357</v>
      </c>
      <c r="X2271" s="29" t="s">
        <v>258</v>
      </c>
      <c r="Y2271" s="29" t="s">
        <v>1349</v>
      </c>
      <c r="Z2271" s="41" t="s">
        <v>1349</v>
      </c>
      <c r="AA2271" s="42" t="s">
        <v>1349</v>
      </c>
      <c r="AB2271" s="29" t="s">
        <v>258</v>
      </c>
      <c r="AC2271" s="29" t="s">
        <v>258</v>
      </c>
      <c r="AD2271" s="29" t="s">
        <v>265</v>
      </c>
      <c r="AE2271" s="29" t="s">
        <v>1353</v>
      </c>
      <c r="AF2271" s="29" t="s">
        <v>1368</v>
      </c>
      <c r="AG2271" s="183" t="s">
        <v>1369</v>
      </c>
      <c r="AH2271" s="29" t="s">
        <v>1356</v>
      </c>
      <c r="AI2271" s="29" t="s">
        <v>1357</v>
      </c>
      <c r="AJ2271" s="29" t="s">
        <v>258</v>
      </c>
      <c r="AK2271" s="29" t="s">
        <v>258</v>
      </c>
      <c r="AL2271" s="29" t="s">
        <v>13326</v>
      </c>
    </row>
    <row r="2272" spans="1:38" x14ac:dyDescent="0.2">
      <c r="A2272" s="35" t="s">
        <v>16</v>
      </c>
      <c r="B2272" s="36">
        <v>7405</v>
      </c>
      <c r="C2272" s="36"/>
      <c r="D2272" s="36" t="s">
        <v>1349</v>
      </c>
      <c r="E2272" s="37" t="s">
        <v>4215</v>
      </c>
      <c r="F2272" s="38" t="s">
        <v>1269</v>
      </c>
      <c r="G2272" s="38" t="s">
        <v>1271</v>
      </c>
      <c r="H2272" s="35" t="s">
        <v>1440</v>
      </c>
      <c r="I2272" s="35"/>
      <c r="J2272" s="29" t="s">
        <v>359</v>
      </c>
      <c r="K2272" s="29" t="s">
        <v>570</v>
      </c>
      <c r="L2272" s="29" t="s">
        <v>2337</v>
      </c>
      <c r="M2272" s="39">
        <v>29.662634098854479</v>
      </c>
      <c r="N2272" s="39">
        <v>59.203449691991786</v>
      </c>
      <c r="O2272" s="29">
        <v>44197</v>
      </c>
      <c r="P2272" s="29">
        <v>44926</v>
      </c>
      <c r="Q2272" s="40">
        <v>1.9958932</v>
      </c>
      <c r="R2272" s="39">
        <v>29.601724845995893</v>
      </c>
      <c r="S2272" s="39">
        <v>29.601724845995893</v>
      </c>
      <c r="T2272" s="39">
        <v>0</v>
      </c>
      <c r="U2272" s="39">
        <v>0</v>
      </c>
      <c r="V2272" s="39">
        <v>0</v>
      </c>
      <c r="W2272" s="29" t="s">
        <v>1357</v>
      </c>
      <c r="X2272" s="29" t="s">
        <v>258</v>
      </c>
      <c r="Y2272" s="29" t="s">
        <v>1349</v>
      </c>
      <c r="Z2272" s="41" t="s">
        <v>1349</v>
      </c>
      <c r="AA2272" s="42" t="s">
        <v>1349</v>
      </c>
      <c r="AB2272" s="29" t="s">
        <v>258</v>
      </c>
      <c r="AC2272" s="29" t="s">
        <v>258</v>
      </c>
      <c r="AD2272" s="29" t="s">
        <v>258</v>
      </c>
      <c r="AE2272" s="29" t="s">
        <v>1367</v>
      </c>
      <c r="AF2272" s="29" t="s">
        <v>1462</v>
      </c>
      <c r="AG2272" s="183" t="s">
        <v>1463</v>
      </c>
      <c r="AH2272" s="29" t="s">
        <v>1413</v>
      </c>
      <c r="AI2272" s="29" t="s">
        <v>1357</v>
      </c>
      <c r="AJ2272" s="29" t="s">
        <v>258</v>
      </c>
      <c r="AK2272" s="29" t="s">
        <v>258</v>
      </c>
      <c r="AL2272" s="29" t="s">
        <v>13326</v>
      </c>
    </row>
    <row r="2273" spans="1:38" x14ac:dyDescent="0.2">
      <c r="A2273" s="35" t="s">
        <v>16</v>
      </c>
      <c r="B2273" s="36">
        <v>7410</v>
      </c>
      <c r="C2273" s="36"/>
      <c r="D2273" s="36" t="s">
        <v>1349</v>
      </c>
      <c r="E2273" s="37" t="s">
        <v>4216</v>
      </c>
      <c r="F2273" s="38" t="s">
        <v>1262</v>
      </c>
      <c r="G2273" s="38" t="s">
        <v>1263</v>
      </c>
      <c r="H2273" s="35" t="s">
        <v>482</v>
      </c>
      <c r="I2273" s="35"/>
      <c r="J2273" s="29" t="s">
        <v>1405</v>
      </c>
      <c r="K2273" s="29" t="s">
        <v>2765</v>
      </c>
      <c r="L2273" s="29" t="s">
        <v>1394</v>
      </c>
      <c r="M2273" s="39">
        <v>43.761607148849578</v>
      </c>
      <c r="N2273" s="39">
        <v>83.629297741273092</v>
      </c>
      <c r="O2273" s="29">
        <v>44197</v>
      </c>
      <c r="P2273" s="29">
        <v>44895</v>
      </c>
      <c r="Q2273" s="40">
        <v>1.9110198</v>
      </c>
      <c r="R2273" s="39">
        <v>43.669089664613274</v>
      </c>
      <c r="S2273" s="39">
        <v>39.960208076659825</v>
      </c>
      <c r="T2273" s="39">
        <v>0</v>
      </c>
      <c r="U2273" s="39">
        <v>0</v>
      </c>
      <c r="V2273" s="39">
        <v>0</v>
      </c>
      <c r="W2273" s="29" t="s">
        <v>1357</v>
      </c>
      <c r="X2273" s="29" t="s">
        <v>258</v>
      </c>
      <c r="Y2273" s="29" t="s">
        <v>1349</v>
      </c>
      <c r="Z2273" s="41" t="s">
        <v>1349</v>
      </c>
      <c r="AA2273" s="42" t="s">
        <v>1349</v>
      </c>
      <c r="AB2273" s="29" t="s">
        <v>258</v>
      </c>
      <c r="AC2273" s="29" t="s">
        <v>258</v>
      </c>
      <c r="AD2273" s="29" t="s">
        <v>265</v>
      </c>
      <c r="AE2273" s="29" t="s">
        <v>1367</v>
      </c>
      <c r="AF2273" s="29" t="s">
        <v>1368</v>
      </c>
      <c r="AG2273" s="183" t="s">
        <v>1369</v>
      </c>
      <c r="AH2273" s="29" t="s">
        <v>1413</v>
      </c>
      <c r="AI2273" s="29" t="s">
        <v>1357</v>
      </c>
      <c r="AJ2273" s="29" t="s">
        <v>258</v>
      </c>
      <c r="AK2273" s="29" t="s">
        <v>258</v>
      </c>
      <c r="AL2273" s="29" t="s">
        <v>13326</v>
      </c>
    </row>
    <row r="2274" spans="1:38" x14ac:dyDescent="0.2">
      <c r="A2274" s="35" t="s">
        <v>16</v>
      </c>
      <c r="B2274" s="36">
        <v>7413</v>
      </c>
      <c r="C2274" s="36"/>
      <c r="D2274" s="36" t="s">
        <v>1349</v>
      </c>
      <c r="E2274" s="37" t="s">
        <v>4217</v>
      </c>
      <c r="F2274" s="38" t="s">
        <v>1269</v>
      </c>
      <c r="G2274" s="38" t="s">
        <v>1271</v>
      </c>
      <c r="H2274" s="35" t="s">
        <v>1440</v>
      </c>
      <c r="I2274" s="35"/>
      <c r="J2274" s="29" t="s">
        <v>1371</v>
      </c>
      <c r="K2274" s="29" t="s">
        <v>1371</v>
      </c>
      <c r="L2274" s="29" t="s">
        <v>1384</v>
      </c>
      <c r="M2274" s="39">
        <v>82.454155393925106</v>
      </c>
      <c r="N2274" s="39">
        <v>411.98859411362088</v>
      </c>
      <c r="O2274" s="29">
        <v>44197</v>
      </c>
      <c r="P2274" s="29">
        <v>46022</v>
      </c>
      <c r="Q2274" s="40">
        <v>4.9965776999999996</v>
      </c>
      <c r="R2274" s="39">
        <v>82.35259411362081</v>
      </c>
      <c r="S2274" s="39">
        <v>82.35259411362081</v>
      </c>
      <c r="T2274" s="39">
        <v>82.35259411362081</v>
      </c>
      <c r="U2274" s="39">
        <v>82.578217659137579</v>
      </c>
      <c r="V2274" s="39">
        <v>82.35259411362081</v>
      </c>
      <c r="W2274" s="29" t="s">
        <v>265</v>
      </c>
      <c r="X2274" s="29" t="s">
        <v>11773</v>
      </c>
      <c r="Y2274" s="29">
        <v>45275</v>
      </c>
      <c r="Z2274" s="41" t="s">
        <v>11760</v>
      </c>
      <c r="AA2274" s="42" t="s">
        <v>1349</v>
      </c>
      <c r="AB2274" s="29" t="s">
        <v>258</v>
      </c>
      <c r="AC2274" s="29" t="s">
        <v>258</v>
      </c>
      <c r="AD2274" s="29" t="s">
        <v>265</v>
      </c>
      <c r="AE2274" s="29" t="s">
        <v>1353</v>
      </c>
      <c r="AF2274" s="29" t="s">
        <v>1368</v>
      </c>
      <c r="AG2274" s="183" t="s">
        <v>1369</v>
      </c>
      <c r="AH2274" s="29" t="s">
        <v>1356</v>
      </c>
      <c r="AI2274" s="29" t="s">
        <v>1357</v>
      </c>
      <c r="AJ2274" s="29" t="s">
        <v>258</v>
      </c>
      <c r="AK2274" s="29" t="s">
        <v>258</v>
      </c>
      <c r="AL2274" s="29" t="s">
        <v>13327</v>
      </c>
    </row>
    <row r="2275" spans="1:38" x14ac:dyDescent="0.2">
      <c r="A2275" s="35" t="s">
        <v>16</v>
      </c>
      <c r="B2275" s="36">
        <v>7414</v>
      </c>
      <c r="C2275" s="36"/>
      <c r="D2275" s="36" t="s">
        <v>1349</v>
      </c>
      <c r="E2275" s="37" t="s">
        <v>4218</v>
      </c>
      <c r="F2275" s="38" t="s">
        <v>1269</v>
      </c>
      <c r="G2275" s="38" t="s">
        <v>1271</v>
      </c>
      <c r="H2275" s="35" t="s">
        <v>1440</v>
      </c>
      <c r="I2275" s="35"/>
      <c r="J2275" s="29" t="s">
        <v>1506</v>
      </c>
      <c r="K2275" s="29" t="s">
        <v>2259</v>
      </c>
      <c r="L2275" s="29" t="s">
        <v>2220</v>
      </c>
      <c r="M2275" s="39">
        <v>97.653344412335926</v>
      </c>
      <c r="N2275" s="39">
        <v>189.82580698151952</v>
      </c>
      <c r="O2275" s="29">
        <v>44197</v>
      </c>
      <c r="P2275" s="29">
        <v>44907</v>
      </c>
      <c r="Q2275" s="40">
        <v>1.9438740999999999</v>
      </c>
      <c r="R2275" s="39">
        <v>97.449253935660508</v>
      </c>
      <c r="S2275" s="39">
        <v>92.376553045858998</v>
      </c>
      <c r="T2275" s="39">
        <v>0</v>
      </c>
      <c r="U2275" s="39">
        <v>0</v>
      </c>
      <c r="V2275" s="39">
        <v>0</v>
      </c>
      <c r="W2275" s="29" t="s">
        <v>1357</v>
      </c>
      <c r="X2275" s="29" t="s">
        <v>258</v>
      </c>
      <c r="Y2275" s="29" t="s">
        <v>1349</v>
      </c>
      <c r="Z2275" s="41" t="s">
        <v>1349</v>
      </c>
      <c r="AA2275" s="42" t="s">
        <v>1349</v>
      </c>
      <c r="AB2275" s="29" t="s">
        <v>258</v>
      </c>
      <c r="AC2275" s="29" t="s">
        <v>258</v>
      </c>
      <c r="AD2275" s="29" t="s">
        <v>258</v>
      </c>
      <c r="AE2275" s="29" t="s">
        <v>1353</v>
      </c>
      <c r="AF2275" s="29" t="s">
        <v>2221</v>
      </c>
      <c r="AG2275" s="183" t="s">
        <v>2222</v>
      </c>
      <c r="AH2275" s="29" t="s">
        <v>1413</v>
      </c>
      <c r="AI2275" s="29" t="s">
        <v>1357</v>
      </c>
      <c r="AJ2275" s="29" t="s">
        <v>258</v>
      </c>
      <c r="AK2275" s="29" t="s">
        <v>258</v>
      </c>
      <c r="AL2275" s="29" t="s">
        <v>13326</v>
      </c>
    </row>
    <row r="2276" spans="1:38" x14ac:dyDescent="0.2">
      <c r="A2276" s="35" t="s">
        <v>16</v>
      </c>
      <c r="B2276" s="36">
        <v>7415</v>
      </c>
      <c r="C2276" s="36"/>
      <c r="D2276" s="36" t="s">
        <v>1349</v>
      </c>
      <c r="E2276" s="37" t="s">
        <v>4219</v>
      </c>
      <c r="F2276" s="38" t="s">
        <v>1269</v>
      </c>
      <c r="G2276" s="38" t="s">
        <v>1273</v>
      </c>
      <c r="H2276" s="35" t="s">
        <v>1393</v>
      </c>
      <c r="I2276" s="35"/>
      <c r="J2276" s="29" t="s">
        <v>1371</v>
      </c>
      <c r="K2276" s="29" t="s">
        <v>1371</v>
      </c>
      <c r="L2276" s="29" t="s">
        <v>1384</v>
      </c>
      <c r="M2276" s="39">
        <v>113.70526983013784</v>
      </c>
      <c r="N2276" s="39">
        <v>568.13721560574947</v>
      </c>
      <c r="O2276" s="29">
        <v>44197</v>
      </c>
      <c r="P2276" s="29">
        <v>46022</v>
      </c>
      <c r="Q2276" s="40">
        <v>4.9965776999999996</v>
      </c>
      <c r="R2276" s="39">
        <v>113.56521560574949</v>
      </c>
      <c r="S2276" s="39">
        <v>113.56521560574949</v>
      </c>
      <c r="T2276" s="39">
        <v>113.56521560574949</v>
      </c>
      <c r="U2276" s="39">
        <v>113.87635318275154</v>
      </c>
      <c r="V2276" s="39">
        <v>113.56521560574949</v>
      </c>
      <c r="W2276" s="29" t="s">
        <v>265</v>
      </c>
      <c r="X2276" s="29" t="s">
        <v>11773</v>
      </c>
      <c r="Y2276" s="29">
        <v>45191</v>
      </c>
      <c r="Z2276" s="41" t="s">
        <v>11757</v>
      </c>
      <c r="AA2276" s="42" t="s">
        <v>1349</v>
      </c>
      <c r="AB2276" s="29" t="s">
        <v>258</v>
      </c>
      <c r="AC2276" s="29" t="s">
        <v>258</v>
      </c>
      <c r="AD2276" s="29" t="s">
        <v>265</v>
      </c>
      <c r="AE2276" s="29" t="s">
        <v>1353</v>
      </c>
      <c r="AF2276" s="29" t="s">
        <v>1368</v>
      </c>
      <c r="AG2276" s="183" t="s">
        <v>1369</v>
      </c>
      <c r="AH2276" s="29" t="s">
        <v>1356</v>
      </c>
      <c r="AI2276" s="29" t="s">
        <v>1357</v>
      </c>
      <c r="AJ2276" s="29" t="s">
        <v>258</v>
      </c>
      <c r="AK2276" s="29" t="s">
        <v>258</v>
      </c>
      <c r="AL2276" s="29" t="s">
        <v>13327</v>
      </c>
    </row>
    <row r="2277" spans="1:38" x14ac:dyDescent="0.2">
      <c r="A2277" s="35" t="s">
        <v>16</v>
      </c>
      <c r="B2277" s="36">
        <v>7416</v>
      </c>
      <c r="C2277" s="36"/>
      <c r="D2277" s="36" t="s">
        <v>1349</v>
      </c>
      <c r="E2277" s="37" t="s">
        <v>4220</v>
      </c>
      <c r="F2277" s="38" t="s">
        <v>1269</v>
      </c>
      <c r="G2277" s="38" t="s">
        <v>1273</v>
      </c>
      <c r="H2277" s="35" t="s">
        <v>1393</v>
      </c>
      <c r="I2277" s="35"/>
      <c r="J2277" s="29" t="s">
        <v>1371</v>
      </c>
      <c r="K2277" s="29" t="s">
        <v>1371</v>
      </c>
      <c r="L2277" s="29" t="s">
        <v>1384</v>
      </c>
      <c r="M2277" s="39">
        <v>113.08593065372703</v>
      </c>
      <c r="N2277" s="39">
        <v>565.04263928815885</v>
      </c>
      <c r="O2277" s="29">
        <v>44197</v>
      </c>
      <c r="P2277" s="29">
        <v>46022</v>
      </c>
      <c r="Q2277" s="40">
        <v>4.9965776999999996</v>
      </c>
      <c r="R2277" s="39">
        <v>112.94663928815879</v>
      </c>
      <c r="S2277" s="39">
        <v>112.94663928815879</v>
      </c>
      <c r="T2277" s="39">
        <v>112.94663928815879</v>
      </c>
      <c r="U2277" s="39">
        <v>113.25608213552361</v>
      </c>
      <c r="V2277" s="39">
        <v>112.94663928815879</v>
      </c>
      <c r="W2277" s="29" t="s">
        <v>265</v>
      </c>
      <c r="X2277" s="29" t="s">
        <v>11773</v>
      </c>
      <c r="Y2277" s="29">
        <v>45191</v>
      </c>
      <c r="Z2277" s="41" t="s">
        <v>11757</v>
      </c>
      <c r="AA2277" s="42" t="s">
        <v>1349</v>
      </c>
      <c r="AB2277" s="29" t="s">
        <v>258</v>
      </c>
      <c r="AC2277" s="29" t="s">
        <v>258</v>
      </c>
      <c r="AD2277" s="29" t="s">
        <v>265</v>
      </c>
      <c r="AE2277" s="29" t="s">
        <v>1353</v>
      </c>
      <c r="AF2277" s="29" t="s">
        <v>1368</v>
      </c>
      <c r="AG2277" s="183" t="s">
        <v>1369</v>
      </c>
      <c r="AH2277" s="29" t="s">
        <v>1356</v>
      </c>
      <c r="AI2277" s="29" t="s">
        <v>1357</v>
      </c>
      <c r="AJ2277" s="29" t="s">
        <v>258</v>
      </c>
      <c r="AK2277" s="29" t="s">
        <v>258</v>
      </c>
      <c r="AL2277" s="29" t="s">
        <v>13327</v>
      </c>
    </row>
    <row r="2278" spans="1:38" x14ac:dyDescent="0.2">
      <c r="A2278" s="35" t="s">
        <v>16</v>
      </c>
      <c r="B2278" s="36">
        <v>7418</v>
      </c>
      <c r="C2278" s="36"/>
      <c r="D2278" s="36" t="s">
        <v>1349</v>
      </c>
      <c r="E2278" s="37" t="s">
        <v>4221</v>
      </c>
      <c r="F2278" s="38" t="s">
        <v>1269</v>
      </c>
      <c r="G2278" s="38" t="s">
        <v>1271</v>
      </c>
      <c r="H2278" s="35" t="s">
        <v>1440</v>
      </c>
      <c r="I2278" s="35"/>
      <c r="J2278" s="29" t="s">
        <v>1405</v>
      </c>
      <c r="K2278" s="29" t="s">
        <v>1434</v>
      </c>
      <c r="L2278" s="29" t="s">
        <v>2619</v>
      </c>
      <c r="M2278" s="39">
        <v>124.57722528455432</v>
      </c>
      <c r="N2278" s="39">
        <v>238.06954414784394</v>
      </c>
      <c r="O2278" s="29">
        <v>44197</v>
      </c>
      <c r="P2278" s="29">
        <v>44895</v>
      </c>
      <c r="Q2278" s="40">
        <v>1.9110198</v>
      </c>
      <c r="R2278" s="39">
        <v>124.31385352498289</v>
      </c>
      <c r="S2278" s="39">
        <v>113.75569062286107</v>
      </c>
      <c r="T2278" s="39">
        <v>0</v>
      </c>
      <c r="U2278" s="39">
        <v>0</v>
      </c>
      <c r="V2278" s="39">
        <v>0</v>
      </c>
      <c r="W2278" s="29" t="s">
        <v>1357</v>
      </c>
      <c r="X2278" s="29" t="s">
        <v>258</v>
      </c>
      <c r="Y2278" s="29" t="s">
        <v>1349</v>
      </c>
      <c r="Z2278" s="41" t="s">
        <v>1349</v>
      </c>
      <c r="AA2278" s="42" t="s">
        <v>1349</v>
      </c>
      <c r="AB2278" s="29" t="s">
        <v>265</v>
      </c>
      <c r="AC2278" s="29" t="s">
        <v>258</v>
      </c>
      <c r="AD2278" s="29" t="s">
        <v>258</v>
      </c>
      <c r="AE2278" s="29" t="s">
        <v>1353</v>
      </c>
      <c r="AF2278" s="29" t="s">
        <v>1368</v>
      </c>
      <c r="AG2278" s="183" t="s">
        <v>1369</v>
      </c>
      <c r="AH2278" s="29" t="s">
        <v>1413</v>
      </c>
      <c r="AI2278" s="29" t="s">
        <v>1357</v>
      </c>
      <c r="AJ2278" s="29" t="s">
        <v>258</v>
      </c>
      <c r="AK2278" s="29" t="s">
        <v>258</v>
      </c>
      <c r="AL2278" s="29" t="s">
        <v>13326</v>
      </c>
    </row>
    <row r="2279" spans="1:38" x14ac:dyDescent="0.2">
      <c r="A2279" s="35" t="s">
        <v>16</v>
      </c>
      <c r="B2279" s="36">
        <v>7423</v>
      </c>
      <c r="C2279" s="36"/>
      <c r="D2279" s="36" t="s">
        <v>1349</v>
      </c>
      <c r="E2279" s="37" t="s">
        <v>4222</v>
      </c>
      <c r="F2279" s="38" t="s">
        <v>1269</v>
      </c>
      <c r="G2279" s="38" t="s">
        <v>1445</v>
      </c>
      <c r="H2279" s="35" t="s">
        <v>357</v>
      </c>
      <c r="I2279" s="35"/>
      <c r="J2279" s="29" t="s">
        <v>274</v>
      </c>
      <c r="K2279" s="29" t="s">
        <v>294</v>
      </c>
      <c r="L2279" s="29" t="s">
        <v>1679</v>
      </c>
      <c r="M2279" s="39">
        <v>21.70473276931574</v>
      </c>
      <c r="N2279" s="39">
        <v>43.320328542094458</v>
      </c>
      <c r="O2279" s="29">
        <v>44197</v>
      </c>
      <c r="P2279" s="29">
        <v>44926</v>
      </c>
      <c r="Q2279" s="40">
        <v>1.9958932</v>
      </c>
      <c r="R2279" s="39">
        <v>21.660164271047229</v>
      </c>
      <c r="S2279" s="39">
        <v>21.660164271047229</v>
      </c>
      <c r="T2279" s="39">
        <v>0</v>
      </c>
      <c r="U2279" s="39">
        <v>0</v>
      </c>
      <c r="V2279" s="39">
        <v>0</v>
      </c>
      <c r="W2279" s="29" t="s">
        <v>1357</v>
      </c>
      <c r="X2279" s="29" t="s">
        <v>258</v>
      </c>
      <c r="Y2279" s="29" t="s">
        <v>1349</v>
      </c>
      <c r="Z2279" s="41" t="s">
        <v>1349</v>
      </c>
      <c r="AA2279" s="42" t="s">
        <v>1349</v>
      </c>
      <c r="AB2279" s="29" t="s">
        <v>258</v>
      </c>
      <c r="AC2279" s="29" t="s">
        <v>258</v>
      </c>
      <c r="AD2279" s="29" t="s">
        <v>258</v>
      </c>
      <c r="AE2279" s="29" t="s">
        <v>1367</v>
      </c>
      <c r="AF2279" s="29" t="s">
        <v>1361</v>
      </c>
      <c r="AG2279" s="183" t="s">
        <v>1362</v>
      </c>
      <c r="AH2279" s="29" t="s">
        <v>1413</v>
      </c>
      <c r="AI2279" s="29" t="s">
        <v>1357</v>
      </c>
      <c r="AJ2279" s="29" t="s">
        <v>258</v>
      </c>
      <c r="AK2279" s="29" t="s">
        <v>258</v>
      </c>
      <c r="AL2279" s="29" t="s">
        <v>13326</v>
      </c>
    </row>
    <row r="2280" spans="1:38" x14ac:dyDescent="0.2">
      <c r="A2280" s="35" t="s">
        <v>16</v>
      </c>
      <c r="B2280" s="36">
        <v>7429</v>
      </c>
      <c r="C2280" s="36"/>
      <c r="D2280" s="36" t="s">
        <v>1349</v>
      </c>
      <c r="E2280" s="37" t="s">
        <v>4223</v>
      </c>
      <c r="F2280" s="38" t="s">
        <v>1269</v>
      </c>
      <c r="G2280" s="38" t="s">
        <v>1445</v>
      </c>
      <c r="H2280" s="35" t="s">
        <v>357</v>
      </c>
      <c r="I2280" s="35"/>
      <c r="J2280" s="29" t="s">
        <v>274</v>
      </c>
      <c r="K2280" s="29" t="s">
        <v>294</v>
      </c>
      <c r="L2280" s="29" t="s">
        <v>1679</v>
      </c>
      <c r="M2280" s="39">
        <v>21.70473276931574</v>
      </c>
      <c r="N2280" s="39">
        <v>43.320328542094458</v>
      </c>
      <c r="O2280" s="29">
        <v>44197</v>
      </c>
      <c r="P2280" s="29">
        <v>44926</v>
      </c>
      <c r="Q2280" s="40">
        <v>1.9958932</v>
      </c>
      <c r="R2280" s="39">
        <v>21.660164271047229</v>
      </c>
      <c r="S2280" s="39">
        <v>21.660164271047229</v>
      </c>
      <c r="T2280" s="39">
        <v>0</v>
      </c>
      <c r="U2280" s="39">
        <v>0</v>
      </c>
      <c r="V2280" s="39">
        <v>0</v>
      </c>
      <c r="W2280" s="29" t="s">
        <v>1357</v>
      </c>
      <c r="X2280" s="29" t="s">
        <v>258</v>
      </c>
      <c r="Y2280" s="29" t="s">
        <v>1349</v>
      </c>
      <c r="Z2280" s="41" t="s">
        <v>1349</v>
      </c>
      <c r="AA2280" s="42" t="s">
        <v>1349</v>
      </c>
      <c r="AB2280" s="29" t="s">
        <v>258</v>
      </c>
      <c r="AC2280" s="29" t="s">
        <v>258</v>
      </c>
      <c r="AD2280" s="29" t="s">
        <v>258</v>
      </c>
      <c r="AE2280" s="29" t="s">
        <v>1367</v>
      </c>
      <c r="AF2280" s="29" t="s">
        <v>1361</v>
      </c>
      <c r="AG2280" s="183" t="s">
        <v>1362</v>
      </c>
      <c r="AH2280" s="29" t="s">
        <v>1413</v>
      </c>
      <c r="AI2280" s="29" t="s">
        <v>1357</v>
      </c>
      <c r="AJ2280" s="29" t="s">
        <v>258</v>
      </c>
      <c r="AK2280" s="29" t="s">
        <v>258</v>
      </c>
      <c r="AL2280" s="29" t="s">
        <v>13326</v>
      </c>
    </row>
    <row r="2281" spans="1:38" x14ac:dyDescent="0.2">
      <c r="A2281" s="35" t="s">
        <v>16</v>
      </c>
      <c r="B2281" s="36">
        <v>7431</v>
      </c>
      <c r="C2281" s="36"/>
      <c r="D2281" s="36" t="s">
        <v>1349</v>
      </c>
      <c r="E2281" s="37" t="s">
        <v>4224</v>
      </c>
      <c r="F2281" s="38" t="s">
        <v>1269</v>
      </c>
      <c r="G2281" s="38" t="s">
        <v>1445</v>
      </c>
      <c r="H2281" s="35" t="s">
        <v>357</v>
      </c>
      <c r="I2281" s="35"/>
      <c r="J2281" s="29" t="s">
        <v>1420</v>
      </c>
      <c r="K2281" s="29" t="s">
        <v>1421</v>
      </c>
      <c r="L2281" s="29" t="s">
        <v>1384</v>
      </c>
      <c r="M2281" s="39">
        <v>156.76975081073144</v>
      </c>
      <c r="N2281" s="39">
        <v>667.42495277207399</v>
      </c>
      <c r="O2281" s="29">
        <v>44197</v>
      </c>
      <c r="P2281" s="29">
        <v>45752</v>
      </c>
      <c r="Q2281" s="40">
        <v>4.257358</v>
      </c>
      <c r="R2281" s="39">
        <v>156.56176591375771</v>
      </c>
      <c r="S2281" s="39">
        <v>156.56176591375771</v>
      </c>
      <c r="T2281" s="39">
        <v>156.56176591375771</v>
      </c>
      <c r="U2281" s="39">
        <v>156.99070225872691</v>
      </c>
      <c r="V2281" s="39">
        <v>40.74895277207392</v>
      </c>
      <c r="W2281" s="29" t="s">
        <v>265</v>
      </c>
      <c r="X2281" s="29" t="s">
        <v>11773</v>
      </c>
      <c r="Y2281" s="29">
        <v>45223</v>
      </c>
      <c r="Z2281" s="41" t="s">
        <v>11758</v>
      </c>
      <c r="AA2281" s="42" t="s">
        <v>1349</v>
      </c>
      <c r="AB2281" s="29" t="s">
        <v>258</v>
      </c>
      <c r="AC2281" s="29" t="s">
        <v>258</v>
      </c>
      <c r="AD2281" s="29" t="s">
        <v>265</v>
      </c>
      <c r="AE2281" s="29" t="s">
        <v>1353</v>
      </c>
      <c r="AF2281" s="29" t="s">
        <v>1368</v>
      </c>
      <c r="AG2281" s="183" t="s">
        <v>1369</v>
      </c>
      <c r="AH2281" s="29" t="s">
        <v>1356</v>
      </c>
      <c r="AI2281" s="29" t="s">
        <v>1357</v>
      </c>
      <c r="AJ2281" s="29" t="s">
        <v>258</v>
      </c>
      <c r="AK2281" s="29" t="s">
        <v>258</v>
      </c>
      <c r="AL2281" s="29" t="s">
        <v>13327</v>
      </c>
    </row>
    <row r="2282" spans="1:38" x14ac:dyDescent="0.2">
      <c r="A2282" s="35" t="s">
        <v>16</v>
      </c>
      <c r="B2282" s="36">
        <v>7432</v>
      </c>
      <c r="C2282" s="36"/>
      <c r="D2282" s="36" t="s">
        <v>1349</v>
      </c>
      <c r="E2282" s="37" t="s">
        <v>4225</v>
      </c>
      <c r="F2282" s="38" t="s">
        <v>1269</v>
      </c>
      <c r="G2282" s="38" t="s">
        <v>1273</v>
      </c>
      <c r="H2282" s="35" t="s">
        <v>1393</v>
      </c>
      <c r="I2282" s="35"/>
      <c r="J2282" s="29" t="s">
        <v>1371</v>
      </c>
      <c r="K2282" s="29" t="s">
        <v>1371</v>
      </c>
      <c r="L2282" s="29" t="s">
        <v>1384</v>
      </c>
      <c r="M2282" s="39">
        <v>242.1430107144125</v>
      </c>
      <c r="N2282" s="39">
        <v>468.70666119096506</v>
      </c>
      <c r="O2282" s="29">
        <v>44197</v>
      </c>
      <c r="P2282" s="29">
        <v>44904</v>
      </c>
      <c r="Q2282" s="40">
        <v>1.9356605</v>
      </c>
      <c r="R2282" s="39">
        <v>241.63549623545515</v>
      </c>
      <c r="S2282" s="39">
        <v>227.07116495550991</v>
      </c>
      <c r="T2282" s="39">
        <v>0</v>
      </c>
      <c r="U2282" s="39">
        <v>0</v>
      </c>
      <c r="V2282" s="39">
        <v>0</v>
      </c>
      <c r="W2282" s="29" t="s">
        <v>265</v>
      </c>
      <c r="X2282" s="29" t="s">
        <v>11773</v>
      </c>
      <c r="Y2282" s="29">
        <v>45203</v>
      </c>
      <c r="Z2282" s="41" t="s">
        <v>11758</v>
      </c>
      <c r="AA2282" s="42" t="s">
        <v>1349</v>
      </c>
      <c r="AB2282" s="29" t="s">
        <v>258</v>
      </c>
      <c r="AC2282" s="29" t="s">
        <v>258</v>
      </c>
      <c r="AD2282" s="29" t="s">
        <v>265</v>
      </c>
      <c r="AE2282" s="29" t="s">
        <v>1353</v>
      </c>
      <c r="AF2282" s="29" t="s">
        <v>1368</v>
      </c>
      <c r="AG2282" s="183" t="s">
        <v>1369</v>
      </c>
      <c r="AH2282" s="29" t="s">
        <v>1413</v>
      </c>
      <c r="AI2282" s="29" t="s">
        <v>1357</v>
      </c>
      <c r="AJ2282" s="29" t="s">
        <v>258</v>
      </c>
      <c r="AK2282" s="29" t="s">
        <v>258</v>
      </c>
      <c r="AL2282" s="29" t="s">
        <v>13327</v>
      </c>
    </row>
    <row r="2283" spans="1:38" x14ac:dyDescent="0.2">
      <c r="A2283" s="35" t="s">
        <v>16</v>
      </c>
      <c r="B2283" s="36">
        <v>7433</v>
      </c>
      <c r="C2283" s="36"/>
      <c r="D2283" s="36" t="s">
        <v>1349</v>
      </c>
      <c r="E2283" s="37" t="s">
        <v>4226</v>
      </c>
      <c r="F2283" s="38" t="s">
        <v>1269</v>
      </c>
      <c r="G2283" s="38" t="s">
        <v>1273</v>
      </c>
      <c r="H2283" s="35" t="s">
        <v>1393</v>
      </c>
      <c r="I2283" s="35"/>
      <c r="J2283" s="29" t="s">
        <v>1371</v>
      </c>
      <c r="K2283" s="29" t="s">
        <v>1371</v>
      </c>
      <c r="L2283" s="29" t="s">
        <v>1366</v>
      </c>
      <c r="M2283" s="39">
        <v>23.443114134369125</v>
      </c>
      <c r="N2283" s="39">
        <v>46.789952087611226</v>
      </c>
      <c r="O2283" s="29">
        <v>44197</v>
      </c>
      <c r="P2283" s="29">
        <v>44926</v>
      </c>
      <c r="Q2283" s="40">
        <v>1.9958932</v>
      </c>
      <c r="R2283" s="39">
        <v>23.394976043805613</v>
      </c>
      <c r="S2283" s="39">
        <v>23.394976043805613</v>
      </c>
      <c r="T2283" s="39">
        <v>0</v>
      </c>
      <c r="U2283" s="39">
        <v>0</v>
      </c>
      <c r="V2283" s="39">
        <v>0</v>
      </c>
      <c r="W2283" s="29" t="s">
        <v>265</v>
      </c>
      <c r="X2283" s="29" t="s">
        <v>11773</v>
      </c>
      <c r="Y2283" s="29">
        <v>45290</v>
      </c>
      <c r="Z2283" s="41" t="s">
        <v>11760</v>
      </c>
      <c r="AA2283" s="42" t="s">
        <v>1349</v>
      </c>
      <c r="AB2283" s="29" t="s">
        <v>258</v>
      </c>
      <c r="AC2283" s="29" t="s">
        <v>258</v>
      </c>
      <c r="AD2283" s="29" t="s">
        <v>265</v>
      </c>
      <c r="AE2283" s="29" t="s">
        <v>1367</v>
      </c>
      <c r="AF2283" s="29" t="s">
        <v>1368</v>
      </c>
      <c r="AG2283" s="183" t="s">
        <v>1369</v>
      </c>
      <c r="AH2283" s="29" t="s">
        <v>1413</v>
      </c>
      <c r="AI2283" s="29" t="s">
        <v>1357</v>
      </c>
      <c r="AJ2283" s="29" t="s">
        <v>258</v>
      </c>
      <c r="AK2283" s="29" t="s">
        <v>258</v>
      </c>
      <c r="AL2283" s="29" t="s">
        <v>13327</v>
      </c>
    </row>
    <row r="2284" spans="1:38" x14ac:dyDescent="0.2">
      <c r="A2284" s="35" t="s">
        <v>16</v>
      </c>
      <c r="B2284" s="36">
        <v>7434</v>
      </c>
      <c r="C2284" s="36"/>
      <c r="D2284" s="36" t="s">
        <v>1349</v>
      </c>
      <c r="E2284" s="37" t="s">
        <v>4227</v>
      </c>
      <c r="F2284" s="38" t="s">
        <v>1269</v>
      </c>
      <c r="G2284" s="38" t="s">
        <v>1273</v>
      </c>
      <c r="H2284" s="35" t="s">
        <v>1393</v>
      </c>
      <c r="I2284" s="35"/>
      <c r="J2284" s="29" t="s">
        <v>1371</v>
      </c>
      <c r="K2284" s="29" t="s">
        <v>1371</v>
      </c>
      <c r="L2284" s="29" t="s">
        <v>1366</v>
      </c>
      <c r="M2284" s="39">
        <v>3.5098079979908499</v>
      </c>
      <c r="N2284" s="39">
        <v>7.005201916495551</v>
      </c>
      <c r="O2284" s="29">
        <v>44197</v>
      </c>
      <c r="P2284" s="29">
        <v>44926</v>
      </c>
      <c r="Q2284" s="40">
        <v>1.9958932</v>
      </c>
      <c r="R2284" s="39">
        <v>3.5026009582477755</v>
      </c>
      <c r="S2284" s="39">
        <v>3.5026009582477755</v>
      </c>
      <c r="T2284" s="39">
        <v>0</v>
      </c>
      <c r="U2284" s="39">
        <v>0</v>
      </c>
      <c r="V2284" s="39">
        <v>0</v>
      </c>
      <c r="W2284" s="29" t="s">
        <v>265</v>
      </c>
      <c r="X2284" s="29" t="s">
        <v>11773</v>
      </c>
      <c r="Y2284" s="29">
        <v>45260</v>
      </c>
      <c r="Z2284" s="41" t="s">
        <v>11759</v>
      </c>
      <c r="AA2284" s="42" t="s">
        <v>1349</v>
      </c>
      <c r="AB2284" s="29" t="s">
        <v>258</v>
      </c>
      <c r="AC2284" s="29" t="s">
        <v>258</v>
      </c>
      <c r="AD2284" s="29" t="s">
        <v>265</v>
      </c>
      <c r="AE2284" s="29" t="s">
        <v>1367</v>
      </c>
      <c r="AF2284" s="29" t="s">
        <v>1368</v>
      </c>
      <c r="AG2284" s="183" t="s">
        <v>1369</v>
      </c>
      <c r="AH2284" s="29" t="s">
        <v>1413</v>
      </c>
      <c r="AI2284" s="29" t="s">
        <v>1357</v>
      </c>
      <c r="AJ2284" s="29" t="s">
        <v>258</v>
      </c>
      <c r="AK2284" s="29" t="s">
        <v>258</v>
      </c>
      <c r="AL2284" s="29" t="s">
        <v>13327</v>
      </c>
    </row>
    <row r="2285" spans="1:38" x14ac:dyDescent="0.2">
      <c r="A2285" s="35" t="s">
        <v>16</v>
      </c>
      <c r="B2285" s="36">
        <v>7435</v>
      </c>
      <c r="C2285" s="36"/>
      <c r="D2285" s="36" t="s">
        <v>1349</v>
      </c>
      <c r="E2285" s="37" t="s">
        <v>4228</v>
      </c>
      <c r="F2285" s="38" t="s">
        <v>1269</v>
      </c>
      <c r="G2285" s="38" t="s">
        <v>1273</v>
      </c>
      <c r="H2285" s="35" t="s">
        <v>1393</v>
      </c>
      <c r="I2285" s="35"/>
      <c r="J2285" s="29" t="s">
        <v>484</v>
      </c>
      <c r="K2285" s="29" t="s">
        <v>1365</v>
      </c>
      <c r="L2285" s="29" t="s">
        <v>1366</v>
      </c>
      <c r="M2285" s="39">
        <v>8.8632101456145467</v>
      </c>
      <c r="N2285" s="39">
        <v>12.472799452429843</v>
      </c>
      <c r="O2285" s="29">
        <v>44197</v>
      </c>
      <c r="P2285" s="29">
        <v>44711</v>
      </c>
      <c r="Q2285" s="40">
        <v>1.4072553000000001</v>
      </c>
      <c r="R2285" s="39">
        <v>8.8399452429842569</v>
      </c>
      <c r="S2285" s="39">
        <v>3.6328542094455849</v>
      </c>
      <c r="T2285" s="39">
        <v>0</v>
      </c>
      <c r="U2285" s="39">
        <v>0</v>
      </c>
      <c r="V2285" s="39">
        <v>0</v>
      </c>
      <c r="W2285" s="29" t="s">
        <v>1357</v>
      </c>
      <c r="X2285" s="29" t="s">
        <v>258</v>
      </c>
      <c r="Y2285" s="29" t="s">
        <v>1349</v>
      </c>
      <c r="Z2285" s="41" t="s">
        <v>1349</v>
      </c>
      <c r="AA2285" s="42" t="s">
        <v>1349</v>
      </c>
      <c r="AB2285" s="29" t="s">
        <v>258</v>
      </c>
      <c r="AC2285" s="29" t="s">
        <v>258</v>
      </c>
      <c r="AD2285" s="29" t="s">
        <v>265</v>
      </c>
      <c r="AE2285" s="29" t="s">
        <v>1367</v>
      </c>
      <c r="AF2285" s="29" t="s">
        <v>1368</v>
      </c>
      <c r="AG2285" s="183" t="s">
        <v>1369</v>
      </c>
      <c r="AH2285" s="29" t="s">
        <v>1356</v>
      </c>
      <c r="AI2285" s="29" t="s">
        <v>1357</v>
      </c>
      <c r="AJ2285" s="29" t="s">
        <v>258</v>
      </c>
      <c r="AK2285" s="29" t="s">
        <v>258</v>
      </c>
      <c r="AL2285" s="29" t="s">
        <v>13326</v>
      </c>
    </row>
    <row r="2286" spans="1:38" x14ac:dyDescent="0.2">
      <c r="A2286" s="35" t="s">
        <v>16</v>
      </c>
      <c r="B2286" s="36">
        <v>7436</v>
      </c>
      <c r="C2286" s="36"/>
      <c r="D2286" s="36" t="s">
        <v>1349</v>
      </c>
      <c r="E2286" s="37" t="s">
        <v>4229</v>
      </c>
      <c r="F2286" s="38" t="s">
        <v>1269</v>
      </c>
      <c r="G2286" s="38" t="s">
        <v>1445</v>
      </c>
      <c r="H2286" s="35" t="s">
        <v>330</v>
      </c>
      <c r="I2286" s="35"/>
      <c r="J2286" s="29" t="s">
        <v>274</v>
      </c>
      <c r="K2286" s="29" t="s">
        <v>1583</v>
      </c>
      <c r="L2286" s="29" t="s">
        <v>2161</v>
      </c>
      <c r="M2286" s="39">
        <v>104.41203142439599</v>
      </c>
      <c r="N2286" s="39">
        <v>208.39526351813828</v>
      </c>
      <c r="O2286" s="29">
        <v>44197</v>
      </c>
      <c r="P2286" s="29">
        <v>44926</v>
      </c>
      <c r="Q2286" s="40">
        <v>1.9958932</v>
      </c>
      <c r="R2286" s="39">
        <v>104.19763175906914</v>
      </c>
      <c r="S2286" s="39">
        <v>104.19763175906914</v>
      </c>
      <c r="T2286" s="39">
        <v>0</v>
      </c>
      <c r="U2286" s="39">
        <v>0</v>
      </c>
      <c r="V2286" s="39">
        <v>0</v>
      </c>
      <c r="W2286" s="29" t="s">
        <v>1357</v>
      </c>
      <c r="X2286" s="29" t="s">
        <v>258</v>
      </c>
      <c r="Y2286" s="29" t="s">
        <v>1349</v>
      </c>
      <c r="Z2286" s="41" t="s">
        <v>1349</v>
      </c>
      <c r="AA2286" s="42" t="s">
        <v>1349</v>
      </c>
      <c r="AB2286" s="29" t="s">
        <v>258</v>
      </c>
      <c r="AC2286" s="29" t="s">
        <v>258</v>
      </c>
      <c r="AD2286" s="29" t="s">
        <v>258</v>
      </c>
      <c r="AE2286" s="29" t="s">
        <v>1353</v>
      </c>
      <c r="AF2286" s="29" t="s">
        <v>1361</v>
      </c>
      <c r="AG2286" s="183" t="s">
        <v>1362</v>
      </c>
      <c r="AH2286" s="29" t="s">
        <v>1413</v>
      </c>
      <c r="AI2286" s="29" t="s">
        <v>1357</v>
      </c>
      <c r="AJ2286" s="29" t="s">
        <v>258</v>
      </c>
      <c r="AK2286" s="29" t="s">
        <v>258</v>
      </c>
      <c r="AL2286" s="29" t="s">
        <v>13326</v>
      </c>
    </row>
    <row r="2287" spans="1:38" x14ac:dyDescent="0.2">
      <c r="A2287" s="35" t="s">
        <v>16</v>
      </c>
      <c r="B2287" s="36">
        <v>7437</v>
      </c>
      <c r="C2287" s="36"/>
      <c r="D2287" s="36" t="s">
        <v>1349</v>
      </c>
      <c r="E2287" s="37" t="s">
        <v>4230</v>
      </c>
      <c r="F2287" s="38" t="s">
        <v>1269</v>
      </c>
      <c r="G2287" s="38" t="s">
        <v>1273</v>
      </c>
      <c r="H2287" s="35" t="s">
        <v>1393</v>
      </c>
      <c r="I2287" s="35"/>
      <c r="J2287" s="29" t="s">
        <v>1371</v>
      </c>
      <c r="K2287" s="29" t="s">
        <v>1371</v>
      </c>
      <c r="L2287" s="29" t="s">
        <v>1366</v>
      </c>
      <c r="M2287" s="39">
        <v>14.369869550262136</v>
      </c>
      <c r="N2287" s="39">
        <v>71.800169746748807</v>
      </c>
      <c r="O2287" s="29">
        <v>44197</v>
      </c>
      <c r="P2287" s="29">
        <v>46022</v>
      </c>
      <c r="Q2287" s="40">
        <v>4.9965776999999996</v>
      </c>
      <c r="R2287" s="39">
        <v>14.352169746748803</v>
      </c>
      <c r="S2287" s="39">
        <v>14.352169746748803</v>
      </c>
      <c r="T2287" s="39">
        <v>14.352169746748803</v>
      </c>
      <c r="U2287" s="39">
        <v>14.391490759753593</v>
      </c>
      <c r="V2287" s="39">
        <v>14.352169746748803</v>
      </c>
      <c r="W2287" s="29" t="s">
        <v>265</v>
      </c>
      <c r="X2287" s="29" t="s">
        <v>11773</v>
      </c>
      <c r="Y2287" s="29">
        <v>45259</v>
      </c>
      <c r="Z2287" s="41" t="s">
        <v>11759</v>
      </c>
      <c r="AA2287" s="42" t="s">
        <v>1349</v>
      </c>
      <c r="AB2287" s="29" t="s">
        <v>258</v>
      </c>
      <c r="AC2287" s="29" t="s">
        <v>258</v>
      </c>
      <c r="AD2287" s="29" t="s">
        <v>265</v>
      </c>
      <c r="AE2287" s="29" t="s">
        <v>1367</v>
      </c>
      <c r="AF2287" s="29" t="s">
        <v>1368</v>
      </c>
      <c r="AG2287" s="183" t="s">
        <v>1369</v>
      </c>
      <c r="AH2287" s="29" t="s">
        <v>1356</v>
      </c>
      <c r="AI2287" s="29" t="s">
        <v>1357</v>
      </c>
      <c r="AJ2287" s="29" t="s">
        <v>258</v>
      </c>
      <c r="AK2287" s="29" t="s">
        <v>258</v>
      </c>
      <c r="AL2287" s="29" t="s">
        <v>13327</v>
      </c>
    </row>
    <row r="2288" spans="1:38" x14ac:dyDescent="0.2">
      <c r="A2288" s="35" t="s">
        <v>16</v>
      </c>
      <c r="B2288" s="36">
        <v>7438</v>
      </c>
      <c r="C2288" s="36"/>
      <c r="D2288" s="36" t="s">
        <v>1349</v>
      </c>
      <c r="E2288" s="37" t="s">
        <v>4231</v>
      </c>
      <c r="F2288" s="38" t="s">
        <v>1269</v>
      </c>
      <c r="G2288" s="38" t="s">
        <v>1273</v>
      </c>
      <c r="H2288" s="35" t="s">
        <v>1393</v>
      </c>
      <c r="I2288" s="35"/>
      <c r="J2288" s="29" t="s">
        <v>1405</v>
      </c>
      <c r="K2288" s="29" t="s">
        <v>2765</v>
      </c>
      <c r="L2288" s="29" t="s">
        <v>1394</v>
      </c>
      <c r="M2288" s="39">
        <v>12.723429507124603</v>
      </c>
      <c r="N2288" s="39">
        <v>25.394606433949349</v>
      </c>
      <c r="O2288" s="29">
        <v>44197</v>
      </c>
      <c r="P2288" s="29">
        <v>44926</v>
      </c>
      <c r="Q2288" s="40">
        <v>1.9958932</v>
      </c>
      <c r="R2288" s="39">
        <v>12.697303216974674</v>
      </c>
      <c r="S2288" s="39">
        <v>12.697303216974674</v>
      </c>
      <c r="T2288" s="39">
        <v>0</v>
      </c>
      <c r="U2288" s="39">
        <v>0</v>
      </c>
      <c r="V2288" s="39">
        <v>0</v>
      </c>
      <c r="W2288" s="29" t="s">
        <v>265</v>
      </c>
      <c r="X2288" s="29" t="s">
        <v>11773</v>
      </c>
      <c r="Y2288" s="29">
        <v>45218</v>
      </c>
      <c r="Z2288" s="41" t="s">
        <v>11758</v>
      </c>
      <c r="AA2288" s="42" t="s">
        <v>1349</v>
      </c>
      <c r="AB2288" s="29" t="s">
        <v>258</v>
      </c>
      <c r="AC2288" s="29" t="s">
        <v>258</v>
      </c>
      <c r="AD2288" s="29" t="s">
        <v>265</v>
      </c>
      <c r="AE2288" s="29" t="s">
        <v>1367</v>
      </c>
      <c r="AF2288" s="29" t="s">
        <v>1368</v>
      </c>
      <c r="AG2288" s="183" t="s">
        <v>1369</v>
      </c>
      <c r="AH2288" s="29" t="s">
        <v>1413</v>
      </c>
      <c r="AI2288" s="29" t="s">
        <v>1357</v>
      </c>
      <c r="AJ2288" s="29" t="s">
        <v>258</v>
      </c>
      <c r="AK2288" s="29" t="s">
        <v>258</v>
      </c>
      <c r="AL2288" s="29" t="s">
        <v>13327</v>
      </c>
    </row>
    <row r="2289" spans="1:38" x14ac:dyDescent="0.2">
      <c r="A2289" s="35" t="s">
        <v>16</v>
      </c>
      <c r="B2289" s="36">
        <v>7442</v>
      </c>
      <c r="C2289" s="36"/>
      <c r="D2289" s="36" t="s">
        <v>1349</v>
      </c>
      <c r="E2289" s="37" t="s">
        <v>4232</v>
      </c>
      <c r="F2289" s="38" t="s">
        <v>1269</v>
      </c>
      <c r="G2289" s="38" t="s">
        <v>1273</v>
      </c>
      <c r="H2289" s="35" t="s">
        <v>1393</v>
      </c>
      <c r="I2289" s="35"/>
      <c r="J2289" s="29" t="s">
        <v>281</v>
      </c>
      <c r="K2289" s="29" t="s">
        <v>282</v>
      </c>
      <c r="L2289" s="29" t="s">
        <v>1384</v>
      </c>
      <c r="M2289" s="39">
        <v>33.261215252706045</v>
      </c>
      <c r="N2289" s="39">
        <v>166.19224640657086</v>
      </c>
      <c r="O2289" s="29">
        <v>44197</v>
      </c>
      <c r="P2289" s="29">
        <v>46022</v>
      </c>
      <c r="Q2289" s="40">
        <v>4.9965776999999996</v>
      </c>
      <c r="R2289" s="39">
        <v>33.220246406570844</v>
      </c>
      <c r="S2289" s="39">
        <v>33.220246406570844</v>
      </c>
      <c r="T2289" s="39">
        <v>33.220246406570844</v>
      </c>
      <c r="U2289" s="39">
        <v>33.311260780287476</v>
      </c>
      <c r="V2289" s="39">
        <v>33.220246406570844</v>
      </c>
      <c r="W2289" s="29" t="s">
        <v>1357</v>
      </c>
      <c r="X2289" s="29" t="s">
        <v>258</v>
      </c>
      <c r="Y2289" s="29" t="s">
        <v>1349</v>
      </c>
      <c r="Z2289" s="41" t="s">
        <v>1349</v>
      </c>
      <c r="AA2289" s="42" t="s">
        <v>1349</v>
      </c>
      <c r="AB2289" s="29" t="s">
        <v>258</v>
      </c>
      <c r="AC2289" s="29" t="s">
        <v>258</v>
      </c>
      <c r="AD2289" s="29" t="s">
        <v>265</v>
      </c>
      <c r="AE2289" s="29" t="s">
        <v>1353</v>
      </c>
      <c r="AF2289" s="29" t="s">
        <v>1368</v>
      </c>
      <c r="AG2289" s="183" t="s">
        <v>1369</v>
      </c>
      <c r="AH2289" s="29" t="s">
        <v>1356</v>
      </c>
      <c r="AI2289" s="29" t="s">
        <v>1357</v>
      </c>
      <c r="AJ2289" s="29" t="s">
        <v>258</v>
      </c>
      <c r="AK2289" s="29" t="s">
        <v>258</v>
      </c>
      <c r="AL2289" s="29" t="s">
        <v>13326</v>
      </c>
    </row>
    <row r="2290" spans="1:38" x14ac:dyDescent="0.2">
      <c r="A2290" s="35" t="s">
        <v>16</v>
      </c>
      <c r="B2290" s="36">
        <v>7443</v>
      </c>
      <c r="C2290" s="36"/>
      <c r="D2290" s="36" t="s">
        <v>1349</v>
      </c>
      <c r="E2290" s="37" t="s">
        <v>4233</v>
      </c>
      <c r="F2290" s="38" t="s">
        <v>1269</v>
      </c>
      <c r="G2290" s="38" t="s">
        <v>1273</v>
      </c>
      <c r="H2290" s="35" t="s">
        <v>1393</v>
      </c>
      <c r="I2290" s="35"/>
      <c r="J2290" s="29" t="s">
        <v>1405</v>
      </c>
      <c r="K2290" s="29" t="s">
        <v>1434</v>
      </c>
      <c r="L2290" s="29" t="s">
        <v>1366</v>
      </c>
      <c r="M2290" s="39">
        <v>49.865044460633094</v>
      </c>
      <c r="N2290" s="39">
        <v>161.77981656399726</v>
      </c>
      <c r="O2290" s="29">
        <v>44197</v>
      </c>
      <c r="P2290" s="29">
        <v>45382</v>
      </c>
      <c r="Q2290" s="40">
        <v>3.2443531999999999</v>
      </c>
      <c r="R2290" s="39">
        <v>49.78889801505818</v>
      </c>
      <c r="S2290" s="39">
        <v>49.78889801505818</v>
      </c>
      <c r="T2290" s="39">
        <v>49.78889801505818</v>
      </c>
      <c r="U2290" s="39">
        <v>12.413122518822725</v>
      </c>
      <c r="V2290" s="39">
        <v>0</v>
      </c>
      <c r="W2290" s="29" t="s">
        <v>265</v>
      </c>
      <c r="X2290" s="29" t="s">
        <v>11773</v>
      </c>
      <c r="Y2290" s="29">
        <v>45260</v>
      </c>
      <c r="Z2290" s="41" t="s">
        <v>11759</v>
      </c>
      <c r="AA2290" s="42" t="s">
        <v>1349</v>
      </c>
      <c r="AB2290" s="29" t="s">
        <v>258</v>
      </c>
      <c r="AC2290" s="29" t="s">
        <v>258</v>
      </c>
      <c r="AD2290" s="29" t="s">
        <v>265</v>
      </c>
      <c r="AE2290" s="29" t="s">
        <v>1367</v>
      </c>
      <c r="AF2290" s="29" t="s">
        <v>1368</v>
      </c>
      <c r="AG2290" s="183" t="s">
        <v>1369</v>
      </c>
      <c r="AH2290" s="29" t="s">
        <v>1413</v>
      </c>
      <c r="AI2290" s="29" t="s">
        <v>1357</v>
      </c>
      <c r="AJ2290" s="29" t="s">
        <v>258</v>
      </c>
      <c r="AK2290" s="29" t="s">
        <v>258</v>
      </c>
      <c r="AL2290" s="29" t="s">
        <v>13327</v>
      </c>
    </row>
    <row r="2291" spans="1:38" x14ac:dyDescent="0.2">
      <c r="A2291" s="35" t="s">
        <v>16</v>
      </c>
      <c r="B2291" s="36">
        <v>7444</v>
      </c>
      <c r="C2291" s="36"/>
      <c r="D2291" s="36" t="s">
        <v>1349</v>
      </c>
      <c r="E2291" s="37" t="s">
        <v>4234</v>
      </c>
      <c r="F2291" s="38" t="s">
        <v>1269</v>
      </c>
      <c r="G2291" s="38" t="s">
        <v>1273</v>
      </c>
      <c r="H2291" s="35" t="s">
        <v>1393</v>
      </c>
      <c r="I2291" s="35"/>
      <c r="J2291" s="29" t="s">
        <v>1405</v>
      </c>
      <c r="K2291" s="29" t="s">
        <v>1558</v>
      </c>
      <c r="L2291" s="29" t="s">
        <v>1394</v>
      </c>
      <c r="M2291" s="39">
        <v>31.689410529078014</v>
      </c>
      <c r="N2291" s="39">
        <v>63.248678986995209</v>
      </c>
      <c r="O2291" s="29">
        <v>44197</v>
      </c>
      <c r="P2291" s="29">
        <v>44926</v>
      </c>
      <c r="Q2291" s="40">
        <v>1.9958932</v>
      </c>
      <c r="R2291" s="39">
        <v>31.624339493497605</v>
      </c>
      <c r="S2291" s="39">
        <v>31.624339493497605</v>
      </c>
      <c r="T2291" s="39">
        <v>0</v>
      </c>
      <c r="U2291" s="39">
        <v>0</v>
      </c>
      <c r="V2291" s="39">
        <v>0</v>
      </c>
      <c r="W2291" s="29" t="s">
        <v>265</v>
      </c>
      <c r="X2291" s="29" t="s">
        <v>11773</v>
      </c>
      <c r="Y2291" s="29">
        <v>45258</v>
      </c>
      <c r="Z2291" s="41" t="s">
        <v>11759</v>
      </c>
      <c r="AA2291" s="42" t="s">
        <v>1349</v>
      </c>
      <c r="AB2291" s="29" t="s">
        <v>258</v>
      </c>
      <c r="AC2291" s="29" t="s">
        <v>258</v>
      </c>
      <c r="AD2291" s="29" t="s">
        <v>265</v>
      </c>
      <c r="AE2291" s="29" t="s">
        <v>1367</v>
      </c>
      <c r="AF2291" s="29" t="s">
        <v>1368</v>
      </c>
      <c r="AG2291" s="183" t="s">
        <v>1369</v>
      </c>
      <c r="AH2291" s="29" t="s">
        <v>1413</v>
      </c>
      <c r="AI2291" s="29" t="s">
        <v>1357</v>
      </c>
      <c r="AJ2291" s="29" t="s">
        <v>258</v>
      </c>
      <c r="AK2291" s="29" t="s">
        <v>258</v>
      </c>
      <c r="AL2291" s="29" t="s">
        <v>13327</v>
      </c>
    </row>
    <row r="2292" spans="1:38" x14ac:dyDescent="0.2">
      <c r="A2292" s="35" t="s">
        <v>16</v>
      </c>
      <c r="B2292" s="36">
        <v>7445</v>
      </c>
      <c r="C2292" s="36"/>
      <c r="D2292" s="36" t="s">
        <v>1349</v>
      </c>
      <c r="E2292" s="37" t="s">
        <v>4235</v>
      </c>
      <c r="F2292" s="38" t="s">
        <v>1269</v>
      </c>
      <c r="G2292" s="38" t="s">
        <v>1273</v>
      </c>
      <c r="H2292" s="35" t="s">
        <v>1393</v>
      </c>
      <c r="I2292" s="35"/>
      <c r="J2292" s="29" t="s">
        <v>1405</v>
      </c>
      <c r="K2292" s="29" t="s">
        <v>1434</v>
      </c>
      <c r="L2292" s="29" t="s">
        <v>1366</v>
      </c>
      <c r="M2292" s="39">
        <v>49.883833825062915</v>
      </c>
      <c r="N2292" s="39">
        <v>111.85451060917181</v>
      </c>
      <c r="O2292" s="29">
        <v>44197</v>
      </c>
      <c r="P2292" s="29">
        <v>45016</v>
      </c>
      <c r="Q2292" s="40">
        <v>2.2422998000000001</v>
      </c>
      <c r="R2292" s="39">
        <v>49.78889801505818</v>
      </c>
      <c r="S2292" s="39">
        <v>49.78889801505818</v>
      </c>
      <c r="T2292" s="39">
        <v>12.27671457905544</v>
      </c>
      <c r="U2292" s="39">
        <v>0</v>
      </c>
      <c r="V2292" s="39">
        <v>0</v>
      </c>
      <c r="W2292" s="29" t="s">
        <v>1357</v>
      </c>
      <c r="X2292" s="29" t="s">
        <v>258</v>
      </c>
      <c r="Y2292" s="29" t="s">
        <v>1349</v>
      </c>
      <c r="Z2292" s="41" t="s">
        <v>1349</v>
      </c>
      <c r="AA2292" s="42" t="s">
        <v>1349</v>
      </c>
      <c r="AB2292" s="29" t="s">
        <v>258</v>
      </c>
      <c r="AC2292" s="29" t="s">
        <v>258</v>
      </c>
      <c r="AD2292" s="29" t="s">
        <v>265</v>
      </c>
      <c r="AE2292" s="29" t="s">
        <v>1367</v>
      </c>
      <c r="AF2292" s="29" t="s">
        <v>1368</v>
      </c>
      <c r="AG2292" s="183" t="s">
        <v>1369</v>
      </c>
      <c r="AH2292" s="29" t="s">
        <v>1413</v>
      </c>
      <c r="AI2292" s="29" t="s">
        <v>1357</v>
      </c>
      <c r="AJ2292" s="29" t="s">
        <v>258</v>
      </c>
      <c r="AK2292" s="29" t="s">
        <v>258</v>
      </c>
      <c r="AL2292" s="29" t="s">
        <v>13326</v>
      </c>
    </row>
    <row r="2293" spans="1:38" x14ac:dyDescent="0.2">
      <c r="A2293" s="35" t="s">
        <v>16</v>
      </c>
      <c r="B2293" s="36">
        <v>7446</v>
      </c>
      <c r="C2293" s="36"/>
      <c r="D2293" s="36" t="s">
        <v>1349</v>
      </c>
      <c r="E2293" s="37" t="s">
        <v>4236</v>
      </c>
      <c r="F2293" s="38" t="s">
        <v>1269</v>
      </c>
      <c r="G2293" s="38" t="s">
        <v>1273</v>
      </c>
      <c r="H2293" s="35" t="s">
        <v>1393</v>
      </c>
      <c r="I2293" s="35"/>
      <c r="J2293" s="29" t="s">
        <v>484</v>
      </c>
      <c r="K2293" s="29" t="s">
        <v>1383</v>
      </c>
      <c r="L2293" s="29" t="s">
        <v>1366</v>
      </c>
      <c r="M2293" s="39">
        <v>16.246897490402212</v>
      </c>
      <c r="N2293" s="39">
        <v>81.178885694729644</v>
      </c>
      <c r="O2293" s="29">
        <v>44197</v>
      </c>
      <c r="P2293" s="29">
        <v>46022</v>
      </c>
      <c r="Q2293" s="40">
        <v>4.9965776999999996</v>
      </c>
      <c r="R2293" s="39">
        <v>16.226885694729638</v>
      </c>
      <c r="S2293" s="39">
        <v>16.226885694729638</v>
      </c>
      <c r="T2293" s="39">
        <v>16.226885694729638</v>
      </c>
      <c r="U2293" s="39">
        <v>16.271342915811086</v>
      </c>
      <c r="V2293" s="39">
        <v>16.226885694729638</v>
      </c>
      <c r="W2293" s="29" t="s">
        <v>265</v>
      </c>
      <c r="X2293" s="29" t="s">
        <v>11773</v>
      </c>
      <c r="Y2293" s="29">
        <v>45383</v>
      </c>
      <c r="Z2293" s="41" t="s">
        <v>11761</v>
      </c>
      <c r="AA2293" s="42" t="s">
        <v>1349</v>
      </c>
      <c r="AB2293" s="29" t="s">
        <v>258</v>
      </c>
      <c r="AC2293" s="29" t="s">
        <v>258</v>
      </c>
      <c r="AD2293" s="29" t="s">
        <v>265</v>
      </c>
      <c r="AE2293" s="29" t="s">
        <v>1367</v>
      </c>
      <c r="AF2293" s="29" t="s">
        <v>1368</v>
      </c>
      <c r="AG2293" s="183" t="s">
        <v>1369</v>
      </c>
      <c r="AH2293" s="29" t="s">
        <v>1356</v>
      </c>
      <c r="AI2293" s="29" t="s">
        <v>1357</v>
      </c>
      <c r="AJ2293" s="29" t="s">
        <v>258</v>
      </c>
      <c r="AK2293" s="29" t="s">
        <v>258</v>
      </c>
      <c r="AL2293" s="29" t="s">
        <v>13327</v>
      </c>
    </row>
    <row r="2294" spans="1:38" x14ac:dyDescent="0.2">
      <c r="A2294" s="35" t="s">
        <v>16</v>
      </c>
      <c r="B2294" s="36">
        <v>7449</v>
      </c>
      <c r="C2294" s="36"/>
      <c r="D2294" s="36" t="s">
        <v>1349</v>
      </c>
      <c r="E2294" s="37" t="s">
        <v>4237</v>
      </c>
      <c r="F2294" s="38" t="s">
        <v>1269</v>
      </c>
      <c r="G2294" s="38" t="s">
        <v>1271</v>
      </c>
      <c r="H2294" s="35" t="s">
        <v>1440</v>
      </c>
      <c r="I2294" s="35"/>
      <c r="J2294" s="29" t="s">
        <v>484</v>
      </c>
      <c r="K2294" s="29" t="s">
        <v>1551</v>
      </c>
      <c r="L2294" s="29" t="s">
        <v>1384</v>
      </c>
      <c r="M2294" s="39">
        <v>845.13432148427808</v>
      </c>
      <c r="N2294" s="39">
        <v>416.49326488706367</v>
      </c>
      <c r="O2294" s="29">
        <v>44197</v>
      </c>
      <c r="P2294" s="29">
        <v>44377</v>
      </c>
      <c r="Q2294" s="40">
        <v>0.4928131</v>
      </c>
      <c r="R2294" s="39">
        <v>416.49326488706367</v>
      </c>
      <c r="S2294" s="39">
        <v>0</v>
      </c>
      <c r="T2294" s="39">
        <v>0</v>
      </c>
      <c r="U2294" s="39">
        <v>0</v>
      </c>
      <c r="V2294" s="39">
        <v>0</v>
      </c>
      <c r="W2294" s="29" t="s">
        <v>265</v>
      </c>
      <c r="X2294" s="29" t="s">
        <v>11773</v>
      </c>
      <c r="Y2294" s="29">
        <v>45266</v>
      </c>
      <c r="Z2294" s="41" t="s">
        <v>11760</v>
      </c>
      <c r="AA2294" s="42" t="s">
        <v>1349</v>
      </c>
      <c r="AB2294" s="29" t="s">
        <v>258</v>
      </c>
      <c r="AC2294" s="29" t="s">
        <v>258</v>
      </c>
      <c r="AD2294" s="29" t="s">
        <v>265</v>
      </c>
      <c r="AE2294" s="29" t="s">
        <v>1353</v>
      </c>
      <c r="AF2294" s="29" t="s">
        <v>1368</v>
      </c>
      <c r="AG2294" s="183" t="s">
        <v>1369</v>
      </c>
      <c r="AH2294" s="29" t="s">
        <v>1356</v>
      </c>
      <c r="AI2294" s="29" t="s">
        <v>1357</v>
      </c>
      <c r="AJ2294" s="29" t="s">
        <v>258</v>
      </c>
      <c r="AK2294" s="29" t="s">
        <v>258</v>
      </c>
      <c r="AL2294" s="29" t="s">
        <v>13327</v>
      </c>
    </row>
    <row r="2295" spans="1:38" x14ac:dyDescent="0.2">
      <c r="A2295" s="35" t="s">
        <v>16</v>
      </c>
      <c r="B2295" s="36">
        <v>7453</v>
      </c>
      <c r="C2295" s="36"/>
      <c r="D2295" s="36" t="s">
        <v>1349</v>
      </c>
      <c r="E2295" s="37" t="s">
        <v>4238</v>
      </c>
      <c r="F2295" s="38" t="s">
        <v>1269</v>
      </c>
      <c r="G2295" s="38" t="s">
        <v>1271</v>
      </c>
      <c r="H2295" s="35" t="s">
        <v>1440</v>
      </c>
      <c r="I2295" s="35"/>
      <c r="J2295" s="29" t="s">
        <v>1371</v>
      </c>
      <c r="K2295" s="29" t="s">
        <v>1371</v>
      </c>
      <c r="L2295" s="29" t="s">
        <v>1384</v>
      </c>
      <c r="M2295" s="39">
        <v>87.100700038920039</v>
      </c>
      <c r="N2295" s="39">
        <v>435.20541546885693</v>
      </c>
      <c r="O2295" s="29">
        <v>44197</v>
      </c>
      <c r="P2295" s="29">
        <v>46022</v>
      </c>
      <c r="Q2295" s="40">
        <v>4.9965776999999996</v>
      </c>
      <c r="R2295" s="39">
        <v>86.993415468856952</v>
      </c>
      <c r="S2295" s="39">
        <v>86.993415468856952</v>
      </c>
      <c r="T2295" s="39">
        <v>86.993415468856952</v>
      </c>
      <c r="U2295" s="39">
        <v>87.231753593429147</v>
      </c>
      <c r="V2295" s="39">
        <v>86.993415468856952</v>
      </c>
      <c r="W2295" s="29" t="s">
        <v>265</v>
      </c>
      <c r="X2295" s="29" t="s">
        <v>11773</v>
      </c>
      <c r="Y2295" s="29">
        <v>45275</v>
      </c>
      <c r="Z2295" s="41" t="s">
        <v>11760</v>
      </c>
      <c r="AA2295" s="42" t="s">
        <v>1349</v>
      </c>
      <c r="AB2295" s="29" t="s">
        <v>258</v>
      </c>
      <c r="AC2295" s="29" t="s">
        <v>258</v>
      </c>
      <c r="AD2295" s="29" t="s">
        <v>265</v>
      </c>
      <c r="AE2295" s="29" t="s">
        <v>1353</v>
      </c>
      <c r="AF2295" s="29" t="s">
        <v>1368</v>
      </c>
      <c r="AG2295" s="183" t="s">
        <v>1369</v>
      </c>
      <c r="AH2295" s="29" t="s">
        <v>1356</v>
      </c>
      <c r="AI2295" s="29" t="s">
        <v>1357</v>
      </c>
      <c r="AJ2295" s="29" t="s">
        <v>258</v>
      </c>
      <c r="AK2295" s="29" t="s">
        <v>258</v>
      </c>
      <c r="AL2295" s="29" t="s">
        <v>13327</v>
      </c>
    </row>
    <row r="2296" spans="1:38" x14ac:dyDescent="0.2">
      <c r="A2296" s="35" t="s">
        <v>16</v>
      </c>
      <c r="B2296" s="36">
        <v>7454</v>
      </c>
      <c r="C2296" s="36"/>
      <c r="D2296" s="36" t="s">
        <v>1349</v>
      </c>
      <c r="E2296" s="37" t="s">
        <v>4239</v>
      </c>
      <c r="F2296" s="38" t="s">
        <v>1260</v>
      </c>
      <c r="G2296" s="38" t="s">
        <v>1261</v>
      </c>
      <c r="H2296" s="35" t="s">
        <v>1047</v>
      </c>
      <c r="I2296" s="35"/>
      <c r="J2296" s="29" t="s">
        <v>274</v>
      </c>
      <c r="K2296" s="29" t="s">
        <v>294</v>
      </c>
      <c r="L2296" s="29" t="s">
        <v>2870</v>
      </c>
      <c r="M2296" s="39">
        <v>45.03326494675018</v>
      </c>
      <c r="N2296" s="39">
        <v>157.32360301163587</v>
      </c>
      <c r="O2296" s="29">
        <v>44197</v>
      </c>
      <c r="P2296" s="29">
        <v>45473</v>
      </c>
      <c r="Q2296" s="40">
        <v>3.4934976</v>
      </c>
      <c r="R2296" s="39">
        <v>44.967200547570158</v>
      </c>
      <c r="S2296" s="39">
        <v>44.967200547570158</v>
      </c>
      <c r="T2296" s="39">
        <v>44.967200547570158</v>
      </c>
      <c r="U2296" s="39">
        <v>22.422001368925393</v>
      </c>
      <c r="V2296" s="39">
        <v>0</v>
      </c>
      <c r="W2296" s="29" t="s">
        <v>1357</v>
      </c>
      <c r="X2296" s="29" t="s">
        <v>258</v>
      </c>
      <c r="Y2296" s="29" t="s">
        <v>1349</v>
      </c>
      <c r="Z2296" s="41" t="s">
        <v>1349</v>
      </c>
      <c r="AA2296" s="42" t="s">
        <v>1349</v>
      </c>
      <c r="AB2296" s="29" t="s">
        <v>258</v>
      </c>
      <c r="AC2296" s="29" t="s">
        <v>258</v>
      </c>
      <c r="AD2296" s="29" t="s">
        <v>265</v>
      </c>
      <c r="AE2296" s="29" t="s">
        <v>1367</v>
      </c>
      <c r="AF2296" s="29" t="s">
        <v>1378</v>
      </c>
      <c r="AG2296" s="183" t="s">
        <v>1379</v>
      </c>
      <c r="AH2296" s="29" t="s">
        <v>1413</v>
      </c>
      <c r="AI2296" s="29" t="s">
        <v>1357</v>
      </c>
      <c r="AJ2296" s="29" t="s">
        <v>258</v>
      </c>
      <c r="AK2296" s="29" t="s">
        <v>258</v>
      </c>
      <c r="AL2296" s="29" t="s">
        <v>13326</v>
      </c>
    </row>
    <row r="2297" spans="1:38" x14ac:dyDescent="0.2">
      <c r="A2297" s="35" t="s">
        <v>16</v>
      </c>
      <c r="B2297" s="36">
        <v>7455</v>
      </c>
      <c r="C2297" s="36"/>
      <c r="D2297" s="36" t="s">
        <v>1349</v>
      </c>
      <c r="E2297" s="37" t="s">
        <v>4240</v>
      </c>
      <c r="F2297" s="38" t="s">
        <v>1269</v>
      </c>
      <c r="G2297" s="38" t="s">
        <v>1445</v>
      </c>
      <c r="H2297" s="35" t="s">
        <v>975</v>
      </c>
      <c r="I2297" s="35"/>
      <c r="J2297" s="29" t="s">
        <v>255</v>
      </c>
      <c r="K2297" s="29" t="s">
        <v>4241</v>
      </c>
      <c r="L2297" s="29" t="s">
        <v>4242</v>
      </c>
      <c r="M2297" s="39">
        <v>0.23935939500483286</v>
      </c>
      <c r="N2297" s="39">
        <v>0.43579466119096505</v>
      </c>
      <c r="O2297" s="29">
        <v>44197</v>
      </c>
      <c r="P2297" s="29">
        <v>44862</v>
      </c>
      <c r="Q2297" s="40">
        <v>1.8206708</v>
      </c>
      <c r="R2297" s="39">
        <v>0.23883641341546885</v>
      </c>
      <c r="S2297" s="39">
        <v>0.19695824777549623</v>
      </c>
      <c r="T2297" s="39">
        <v>0</v>
      </c>
      <c r="U2297" s="39">
        <v>0</v>
      </c>
      <c r="V2297" s="39">
        <v>0</v>
      </c>
      <c r="W2297" s="29" t="s">
        <v>1357</v>
      </c>
      <c r="X2297" s="29" t="s">
        <v>258</v>
      </c>
      <c r="Y2297" s="29" t="s">
        <v>1349</v>
      </c>
      <c r="Z2297" s="41" t="s">
        <v>1349</v>
      </c>
      <c r="AA2297" s="42" t="s">
        <v>1349</v>
      </c>
      <c r="AB2297" s="29" t="s">
        <v>258</v>
      </c>
      <c r="AC2297" s="29" t="s">
        <v>258</v>
      </c>
      <c r="AD2297" s="29" t="s">
        <v>258</v>
      </c>
      <c r="AE2297" s="29" t="s">
        <v>1367</v>
      </c>
      <c r="AF2297" s="29" t="s">
        <v>1956</v>
      </c>
      <c r="AG2297" s="183" t="s">
        <v>1957</v>
      </c>
      <c r="AH2297" s="29" t="s">
        <v>1413</v>
      </c>
      <c r="AI2297" s="29" t="s">
        <v>1357</v>
      </c>
      <c r="AJ2297" s="29" t="s">
        <v>258</v>
      </c>
      <c r="AK2297" s="29" t="s">
        <v>258</v>
      </c>
      <c r="AL2297" s="29" t="s">
        <v>13326</v>
      </c>
    </row>
    <row r="2298" spans="1:38" x14ac:dyDescent="0.2">
      <c r="A2298" s="35" t="s">
        <v>16</v>
      </c>
      <c r="B2298" s="36">
        <v>7458</v>
      </c>
      <c r="C2298" s="36"/>
      <c r="D2298" s="36" t="s">
        <v>1349</v>
      </c>
      <c r="E2298" s="37" t="s">
        <v>4243</v>
      </c>
      <c r="F2298" s="38" t="s">
        <v>1266</v>
      </c>
      <c r="G2298" s="38" t="s">
        <v>1268</v>
      </c>
      <c r="H2298" s="35" t="s">
        <v>669</v>
      </c>
      <c r="I2298" s="35"/>
      <c r="J2298" s="29" t="s">
        <v>1371</v>
      </c>
      <c r="K2298" s="29" t="s">
        <v>1371</v>
      </c>
      <c r="L2298" s="29" t="s">
        <v>1384</v>
      </c>
      <c r="M2298" s="39">
        <v>117.74248077814703</v>
      </c>
      <c r="N2298" s="39">
        <v>588.309453798768</v>
      </c>
      <c r="O2298" s="29">
        <v>44197</v>
      </c>
      <c r="P2298" s="29">
        <v>46022</v>
      </c>
      <c r="Q2298" s="40">
        <v>4.9965776999999996</v>
      </c>
      <c r="R2298" s="39">
        <v>117.59745379876797</v>
      </c>
      <c r="S2298" s="39">
        <v>117.59745379876797</v>
      </c>
      <c r="T2298" s="39">
        <v>117.59745379876797</v>
      </c>
      <c r="U2298" s="39">
        <v>117.91963860369609</v>
      </c>
      <c r="V2298" s="39">
        <v>117.59745379876797</v>
      </c>
      <c r="W2298" s="29" t="s">
        <v>265</v>
      </c>
      <c r="X2298" s="29" t="s">
        <v>11773</v>
      </c>
      <c r="Y2298" s="29">
        <v>45251</v>
      </c>
      <c r="Z2298" s="41" t="s">
        <v>11759</v>
      </c>
      <c r="AA2298" s="42" t="s">
        <v>1349</v>
      </c>
      <c r="AB2298" s="29" t="s">
        <v>258</v>
      </c>
      <c r="AC2298" s="29" t="s">
        <v>258</v>
      </c>
      <c r="AD2298" s="29" t="s">
        <v>265</v>
      </c>
      <c r="AE2298" s="29" t="s">
        <v>1353</v>
      </c>
      <c r="AF2298" s="29" t="s">
        <v>1368</v>
      </c>
      <c r="AG2298" s="183" t="s">
        <v>1369</v>
      </c>
      <c r="AH2298" s="29" t="s">
        <v>1356</v>
      </c>
      <c r="AI2298" s="29" t="s">
        <v>1357</v>
      </c>
      <c r="AJ2298" s="29" t="s">
        <v>258</v>
      </c>
      <c r="AK2298" s="29" t="s">
        <v>258</v>
      </c>
      <c r="AL2298" s="29" t="s">
        <v>13327</v>
      </c>
    </row>
    <row r="2299" spans="1:38" x14ac:dyDescent="0.2">
      <c r="A2299" s="35" t="s">
        <v>16</v>
      </c>
      <c r="B2299" s="36">
        <v>7461</v>
      </c>
      <c r="C2299" s="36"/>
      <c r="D2299" s="36" t="s">
        <v>1349</v>
      </c>
      <c r="E2299" s="37" t="s">
        <v>4244</v>
      </c>
      <c r="F2299" s="38" t="s">
        <v>1269</v>
      </c>
      <c r="G2299" s="38" t="s">
        <v>1273</v>
      </c>
      <c r="H2299" s="35" t="s">
        <v>1393</v>
      </c>
      <c r="I2299" s="35"/>
      <c r="J2299" s="29" t="s">
        <v>281</v>
      </c>
      <c r="K2299" s="29" t="s">
        <v>282</v>
      </c>
      <c r="L2299" s="29" t="s">
        <v>1366</v>
      </c>
      <c r="M2299" s="39">
        <v>7.8966444142780041</v>
      </c>
      <c r="N2299" s="39">
        <v>22.311668720054758</v>
      </c>
      <c r="O2299" s="29">
        <v>44197</v>
      </c>
      <c r="P2299" s="29">
        <v>45229</v>
      </c>
      <c r="Q2299" s="40">
        <v>2.8254619999999999</v>
      </c>
      <c r="R2299" s="39">
        <v>7.8836002737850794</v>
      </c>
      <c r="S2299" s="39">
        <v>7.8836002737850794</v>
      </c>
      <c r="T2299" s="39">
        <v>6.5444681724845992</v>
      </c>
      <c r="U2299" s="39">
        <v>0</v>
      </c>
      <c r="V2299" s="39">
        <v>0</v>
      </c>
      <c r="W2299" s="29" t="s">
        <v>265</v>
      </c>
      <c r="X2299" s="29" t="s">
        <v>11774</v>
      </c>
      <c r="Y2299" s="29">
        <v>45279</v>
      </c>
      <c r="Z2299" s="41" t="s">
        <v>11760</v>
      </c>
      <c r="AA2299" s="42" t="s">
        <v>1349</v>
      </c>
      <c r="AB2299" s="29" t="s">
        <v>258</v>
      </c>
      <c r="AC2299" s="29" t="s">
        <v>258</v>
      </c>
      <c r="AD2299" s="29" t="s">
        <v>265</v>
      </c>
      <c r="AE2299" s="29" t="s">
        <v>1367</v>
      </c>
      <c r="AF2299" s="29" t="s">
        <v>1368</v>
      </c>
      <c r="AG2299" s="183" t="s">
        <v>1369</v>
      </c>
      <c r="AH2299" s="29" t="s">
        <v>1413</v>
      </c>
      <c r="AI2299" s="29" t="s">
        <v>1357</v>
      </c>
      <c r="AJ2299" s="29" t="s">
        <v>258</v>
      </c>
      <c r="AK2299" s="29" t="s">
        <v>258</v>
      </c>
      <c r="AL2299" s="29" t="s">
        <v>13327</v>
      </c>
    </row>
    <row r="2300" spans="1:38" x14ac:dyDescent="0.2">
      <c r="A2300" s="35" t="s">
        <v>16</v>
      </c>
      <c r="B2300" s="36">
        <v>7474</v>
      </c>
      <c r="C2300" s="36"/>
      <c r="D2300" s="36" t="s">
        <v>1349</v>
      </c>
      <c r="E2300" s="37" t="s">
        <v>4245</v>
      </c>
      <c r="F2300" s="38" t="s">
        <v>1269</v>
      </c>
      <c r="G2300" s="38" t="s">
        <v>1445</v>
      </c>
      <c r="H2300" s="35" t="s">
        <v>330</v>
      </c>
      <c r="I2300" s="35"/>
      <c r="J2300" s="29" t="s">
        <v>1371</v>
      </c>
      <c r="K2300" s="29" t="s">
        <v>1371</v>
      </c>
      <c r="L2300" s="29" t="s">
        <v>1384</v>
      </c>
      <c r="M2300" s="39">
        <v>132.41151416321824</v>
      </c>
      <c r="N2300" s="39">
        <v>661.60441889117044</v>
      </c>
      <c r="O2300" s="29">
        <v>44197</v>
      </c>
      <c r="P2300" s="29">
        <v>46022</v>
      </c>
      <c r="Q2300" s="40">
        <v>4.9965776999999996</v>
      </c>
      <c r="R2300" s="39">
        <v>132.24841889117045</v>
      </c>
      <c r="S2300" s="39">
        <v>132.24841889117045</v>
      </c>
      <c r="T2300" s="39">
        <v>132.24841889117045</v>
      </c>
      <c r="U2300" s="39">
        <v>132.61074332648869</v>
      </c>
      <c r="V2300" s="39">
        <v>132.24841889117045</v>
      </c>
      <c r="W2300" s="29" t="s">
        <v>265</v>
      </c>
      <c r="X2300" s="29" t="s">
        <v>11773</v>
      </c>
      <c r="Y2300" s="29">
        <v>45162</v>
      </c>
      <c r="Z2300" s="41" t="s">
        <v>11756</v>
      </c>
      <c r="AA2300" s="42" t="s">
        <v>1349</v>
      </c>
      <c r="AB2300" s="29" t="s">
        <v>258</v>
      </c>
      <c r="AC2300" s="29" t="s">
        <v>258</v>
      </c>
      <c r="AD2300" s="29" t="s">
        <v>265</v>
      </c>
      <c r="AE2300" s="29" t="s">
        <v>1353</v>
      </c>
      <c r="AF2300" s="29" t="s">
        <v>1368</v>
      </c>
      <c r="AG2300" s="183" t="s">
        <v>1369</v>
      </c>
      <c r="AH2300" s="29" t="s">
        <v>1356</v>
      </c>
      <c r="AI2300" s="29" t="s">
        <v>1357</v>
      </c>
      <c r="AJ2300" s="29" t="s">
        <v>258</v>
      </c>
      <c r="AK2300" s="29" t="s">
        <v>258</v>
      </c>
      <c r="AL2300" s="29" t="s">
        <v>13327</v>
      </c>
    </row>
    <row r="2301" spans="1:38" x14ac:dyDescent="0.2">
      <c r="A2301" s="35" t="s">
        <v>16</v>
      </c>
      <c r="B2301" s="36">
        <v>7476</v>
      </c>
      <c r="C2301" s="36"/>
      <c r="D2301" s="36" t="s">
        <v>1349</v>
      </c>
      <c r="E2301" s="37" t="s">
        <v>4246</v>
      </c>
      <c r="F2301" s="38" t="s">
        <v>1262</v>
      </c>
      <c r="G2301" s="38" t="s">
        <v>1488</v>
      </c>
      <c r="H2301" s="35" t="s">
        <v>1489</v>
      </c>
      <c r="I2301" s="35"/>
      <c r="J2301" s="29" t="s">
        <v>1405</v>
      </c>
      <c r="K2301" s="29" t="s">
        <v>1424</v>
      </c>
      <c r="L2301" s="29" t="s">
        <v>1394</v>
      </c>
      <c r="M2301" s="39">
        <v>64.756324084928039</v>
      </c>
      <c r="N2301" s="39">
        <v>258.84800000000001</v>
      </c>
      <c r="O2301" s="29">
        <v>44197</v>
      </c>
      <c r="P2301" s="29">
        <v>45657</v>
      </c>
      <c r="Q2301" s="40">
        <v>3.9972620999999999</v>
      </c>
      <c r="R2301" s="39">
        <v>64.667707049965784</v>
      </c>
      <c r="S2301" s="39">
        <v>64.667707049965784</v>
      </c>
      <c r="T2301" s="39">
        <v>64.667707049965784</v>
      </c>
      <c r="U2301" s="39">
        <v>64.844878850102674</v>
      </c>
      <c r="V2301" s="39">
        <v>0</v>
      </c>
      <c r="W2301" s="29" t="s">
        <v>1357</v>
      </c>
      <c r="X2301" s="29" t="s">
        <v>258</v>
      </c>
      <c r="Y2301" s="29" t="s">
        <v>1349</v>
      </c>
      <c r="Z2301" s="41" t="s">
        <v>1349</v>
      </c>
      <c r="AA2301" s="42" t="s">
        <v>1349</v>
      </c>
      <c r="AB2301" s="29" t="s">
        <v>258</v>
      </c>
      <c r="AC2301" s="29" t="s">
        <v>258</v>
      </c>
      <c r="AD2301" s="29" t="s">
        <v>265</v>
      </c>
      <c r="AE2301" s="29" t="s">
        <v>1367</v>
      </c>
      <c r="AF2301" s="29" t="s">
        <v>1368</v>
      </c>
      <c r="AG2301" s="183" t="s">
        <v>1369</v>
      </c>
      <c r="AH2301" s="29" t="s">
        <v>1413</v>
      </c>
      <c r="AI2301" s="29" t="s">
        <v>1357</v>
      </c>
      <c r="AJ2301" s="29" t="s">
        <v>258</v>
      </c>
      <c r="AK2301" s="29" t="s">
        <v>258</v>
      </c>
      <c r="AL2301" s="29" t="s">
        <v>13326</v>
      </c>
    </row>
    <row r="2302" spans="1:38" x14ac:dyDescent="0.2">
      <c r="A2302" s="35" t="s">
        <v>16</v>
      </c>
      <c r="B2302" s="36">
        <v>7478</v>
      </c>
      <c r="C2302" s="36"/>
      <c r="D2302" s="36" t="s">
        <v>1349</v>
      </c>
      <c r="E2302" s="37" t="s">
        <v>4247</v>
      </c>
      <c r="F2302" s="38" t="s">
        <v>1262</v>
      </c>
      <c r="G2302" s="38" t="s">
        <v>1488</v>
      </c>
      <c r="H2302" s="35" t="s">
        <v>1489</v>
      </c>
      <c r="I2302" s="35"/>
      <c r="J2302" s="29" t="s">
        <v>263</v>
      </c>
      <c r="K2302" s="29" t="s">
        <v>2407</v>
      </c>
      <c r="L2302" s="29" t="s">
        <v>2709</v>
      </c>
      <c r="M2302" s="39">
        <v>22.768190511735895</v>
      </c>
      <c r="N2302" s="39">
        <v>40.268996577686515</v>
      </c>
      <c r="O2302" s="29">
        <v>44197</v>
      </c>
      <c r="P2302" s="29">
        <v>44843</v>
      </c>
      <c r="Q2302" s="40">
        <v>1.7686516000000001</v>
      </c>
      <c r="R2302" s="39">
        <v>22.717440109514033</v>
      </c>
      <c r="S2302" s="39">
        <v>17.551556468172485</v>
      </c>
      <c r="T2302" s="39">
        <v>0</v>
      </c>
      <c r="U2302" s="39">
        <v>0</v>
      </c>
      <c r="V2302" s="39">
        <v>0</v>
      </c>
      <c r="W2302" s="29" t="s">
        <v>1357</v>
      </c>
      <c r="X2302" s="29" t="s">
        <v>258</v>
      </c>
      <c r="Y2302" s="29" t="s">
        <v>1349</v>
      </c>
      <c r="Z2302" s="41" t="s">
        <v>1349</v>
      </c>
      <c r="AA2302" s="42" t="s">
        <v>1349</v>
      </c>
      <c r="AB2302" s="29" t="s">
        <v>258</v>
      </c>
      <c r="AC2302" s="29" t="s">
        <v>258</v>
      </c>
      <c r="AD2302" s="29" t="s">
        <v>258</v>
      </c>
      <c r="AE2302" s="29" t="s">
        <v>1367</v>
      </c>
      <c r="AF2302" s="29" t="s">
        <v>2409</v>
      </c>
      <c r="AG2302" s="183" t="s">
        <v>2410</v>
      </c>
      <c r="AH2302" s="29" t="s">
        <v>1413</v>
      </c>
      <c r="AI2302" s="29" t="s">
        <v>1357</v>
      </c>
      <c r="AJ2302" s="29" t="s">
        <v>258</v>
      </c>
      <c r="AK2302" s="29" t="s">
        <v>258</v>
      </c>
      <c r="AL2302" s="29" t="s">
        <v>13326</v>
      </c>
    </row>
    <row r="2303" spans="1:38" x14ac:dyDescent="0.2">
      <c r="A2303" s="35" t="s">
        <v>17</v>
      </c>
      <c r="B2303" s="36">
        <v>7484</v>
      </c>
      <c r="C2303" s="36"/>
      <c r="D2303" s="36" t="s">
        <v>1349</v>
      </c>
      <c r="E2303" s="37" t="s">
        <v>4248</v>
      </c>
      <c r="F2303" s="38" t="s">
        <v>1262</v>
      </c>
      <c r="G2303" s="38" t="s">
        <v>1488</v>
      </c>
      <c r="H2303" s="35" t="s">
        <v>1489</v>
      </c>
      <c r="I2303" s="35" t="s">
        <v>1349</v>
      </c>
      <c r="J2303" s="29" t="s">
        <v>281</v>
      </c>
      <c r="K2303" s="29" t="s">
        <v>282</v>
      </c>
      <c r="L2303" s="29" t="s">
        <v>2974</v>
      </c>
      <c r="M2303" s="39">
        <v>0</v>
      </c>
      <c r="N2303" s="39"/>
      <c r="O2303" s="29">
        <v>44197</v>
      </c>
      <c r="P2303" s="29">
        <v>46022</v>
      </c>
      <c r="Q2303" s="40">
        <v>4.9965776999999996</v>
      </c>
      <c r="R2303" s="39"/>
      <c r="S2303" s="39"/>
      <c r="T2303" s="39"/>
      <c r="U2303" s="39"/>
      <c r="V2303" s="39"/>
      <c r="W2303" s="29" t="s">
        <v>265</v>
      </c>
      <c r="X2303" s="29" t="s">
        <v>11773</v>
      </c>
      <c r="Y2303" s="29">
        <v>45168</v>
      </c>
      <c r="Z2303" s="41" t="s">
        <v>11756</v>
      </c>
      <c r="AA2303" s="42" t="s">
        <v>1349</v>
      </c>
      <c r="AB2303" s="29" t="s">
        <v>258</v>
      </c>
      <c r="AC2303" s="29" t="s">
        <v>258</v>
      </c>
      <c r="AD2303" s="29" t="s">
        <v>265</v>
      </c>
      <c r="AE2303" s="29" t="s">
        <v>1367</v>
      </c>
      <c r="AF2303" s="29" t="s">
        <v>1368</v>
      </c>
      <c r="AG2303" s="183" t="s">
        <v>1369</v>
      </c>
      <c r="AH2303" s="29" t="s">
        <v>1356</v>
      </c>
      <c r="AI2303" s="29" t="s">
        <v>1357</v>
      </c>
      <c r="AJ2303" s="29" t="s">
        <v>258</v>
      </c>
      <c r="AK2303" s="29" t="s">
        <v>258</v>
      </c>
      <c r="AL2303" s="29" t="s">
        <v>13327</v>
      </c>
    </row>
    <row r="2304" spans="1:38" x14ac:dyDescent="0.2">
      <c r="A2304" s="35" t="s">
        <v>16</v>
      </c>
      <c r="B2304" s="36">
        <v>7486</v>
      </c>
      <c r="C2304" s="36"/>
      <c r="D2304" s="36" t="s">
        <v>1349</v>
      </c>
      <c r="E2304" s="37" t="s">
        <v>4249</v>
      </c>
      <c r="F2304" s="38" t="s">
        <v>1269</v>
      </c>
      <c r="G2304" s="38" t="s">
        <v>1271</v>
      </c>
      <c r="H2304" s="35" t="s">
        <v>1440</v>
      </c>
      <c r="I2304" s="35"/>
      <c r="J2304" s="29" t="s">
        <v>1528</v>
      </c>
      <c r="K2304" s="29" t="s">
        <v>3254</v>
      </c>
      <c r="L2304" s="29" t="s">
        <v>1530</v>
      </c>
      <c r="M2304" s="39">
        <v>251.82086331206551</v>
      </c>
      <c r="N2304" s="39">
        <v>499.84975770020532</v>
      </c>
      <c r="O2304" s="29">
        <v>44197</v>
      </c>
      <c r="P2304" s="29">
        <v>44922</v>
      </c>
      <c r="Q2304" s="40">
        <v>1.9849418000000001</v>
      </c>
      <c r="R2304" s="39">
        <v>251.30187542778918</v>
      </c>
      <c r="S2304" s="39">
        <v>248.54788227241616</v>
      </c>
      <c r="T2304" s="39">
        <v>0</v>
      </c>
      <c r="U2304" s="39">
        <v>0</v>
      </c>
      <c r="V2304" s="39">
        <v>0</v>
      </c>
      <c r="W2304" s="29" t="s">
        <v>1357</v>
      </c>
      <c r="X2304" s="29" t="s">
        <v>258</v>
      </c>
      <c r="Y2304" s="29" t="s">
        <v>1349</v>
      </c>
      <c r="Z2304" s="41" t="s">
        <v>1349</v>
      </c>
      <c r="AA2304" s="42" t="s">
        <v>1349</v>
      </c>
      <c r="AB2304" s="29" t="s">
        <v>258</v>
      </c>
      <c r="AC2304" s="29" t="s">
        <v>258</v>
      </c>
      <c r="AD2304" s="29" t="s">
        <v>258</v>
      </c>
      <c r="AE2304" s="29" t="s">
        <v>1353</v>
      </c>
      <c r="AF2304" s="29" t="s">
        <v>1531</v>
      </c>
      <c r="AG2304" s="183" t="s">
        <v>1532</v>
      </c>
      <c r="AH2304" s="29" t="s">
        <v>1413</v>
      </c>
      <c r="AI2304" s="29" t="s">
        <v>1357</v>
      </c>
      <c r="AJ2304" s="29" t="s">
        <v>258</v>
      </c>
      <c r="AK2304" s="29" t="s">
        <v>258</v>
      </c>
      <c r="AL2304" s="29" t="s">
        <v>13326</v>
      </c>
    </row>
    <row r="2305" spans="1:38" x14ac:dyDescent="0.2">
      <c r="A2305" s="35" t="s">
        <v>16</v>
      </c>
      <c r="B2305" s="36">
        <v>7491</v>
      </c>
      <c r="C2305" s="36"/>
      <c r="D2305" s="36" t="s">
        <v>1349</v>
      </c>
      <c r="E2305" s="37" t="s">
        <v>4250</v>
      </c>
      <c r="F2305" s="38" t="s">
        <v>1269</v>
      </c>
      <c r="G2305" s="38" t="s">
        <v>1273</v>
      </c>
      <c r="H2305" s="35" t="s">
        <v>1393</v>
      </c>
      <c r="I2305" s="35"/>
      <c r="J2305" s="29" t="s">
        <v>1371</v>
      </c>
      <c r="K2305" s="29" t="s">
        <v>1371</v>
      </c>
      <c r="L2305" s="29" t="s">
        <v>1384</v>
      </c>
      <c r="M2305" s="39">
        <v>74.928033770399708</v>
      </c>
      <c r="N2305" s="39">
        <v>374.38374264202605</v>
      </c>
      <c r="O2305" s="29">
        <v>44197</v>
      </c>
      <c r="P2305" s="29">
        <v>46022</v>
      </c>
      <c r="Q2305" s="40">
        <v>4.9965776999999996</v>
      </c>
      <c r="R2305" s="39">
        <v>74.835742642026005</v>
      </c>
      <c r="S2305" s="39">
        <v>74.835742642026005</v>
      </c>
      <c r="T2305" s="39">
        <v>74.835742642026005</v>
      </c>
      <c r="U2305" s="39">
        <v>75.040772073921971</v>
      </c>
      <c r="V2305" s="39">
        <v>74.835742642026005</v>
      </c>
      <c r="W2305" s="29" t="s">
        <v>265</v>
      </c>
      <c r="X2305" s="29" t="s">
        <v>11773</v>
      </c>
      <c r="Y2305" s="29">
        <v>45191</v>
      </c>
      <c r="Z2305" s="41" t="s">
        <v>11757</v>
      </c>
      <c r="AA2305" s="42" t="s">
        <v>1349</v>
      </c>
      <c r="AB2305" s="29" t="s">
        <v>258</v>
      </c>
      <c r="AC2305" s="29" t="s">
        <v>258</v>
      </c>
      <c r="AD2305" s="29" t="s">
        <v>265</v>
      </c>
      <c r="AE2305" s="29" t="s">
        <v>1353</v>
      </c>
      <c r="AF2305" s="29" t="s">
        <v>1368</v>
      </c>
      <c r="AG2305" s="183" t="s">
        <v>1369</v>
      </c>
      <c r="AH2305" s="29" t="s">
        <v>1356</v>
      </c>
      <c r="AI2305" s="29" t="s">
        <v>1357</v>
      </c>
      <c r="AJ2305" s="29" t="s">
        <v>258</v>
      </c>
      <c r="AK2305" s="29" t="s">
        <v>258</v>
      </c>
      <c r="AL2305" s="29" t="s">
        <v>13327</v>
      </c>
    </row>
    <row r="2306" spans="1:38" x14ac:dyDescent="0.2">
      <c r="A2306" s="35" t="s">
        <v>16</v>
      </c>
      <c r="B2306" s="36">
        <v>7492</v>
      </c>
      <c r="C2306" s="36"/>
      <c r="D2306" s="36" t="s">
        <v>1349</v>
      </c>
      <c r="E2306" s="37" t="s">
        <v>4251</v>
      </c>
      <c r="F2306" s="38" t="s">
        <v>1262</v>
      </c>
      <c r="G2306" s="38" t="s">
        <v>1488</v>
      </c>
      <c r="H2306" s="35" t="s">
        <v>1489</v>
      </c>
      <c r="I2306" s="35"/>
      <c r="J2306" s="29" t="s">
        <v>281</v>
      </c>
      <c r="K2306" s="29" t="s">
        <v>282</v>
      </c>
      <c r="L2306" s="29" t="s">
        <v>1384</v>
      </c>
      <c r="M2306" s="39">
        <v>38.35108952876967</v>
      </c>
      <c r="N2306" s="39">
        <v>108.46454757015744</v>
      </c>
      <c r="O2306" s="29">
        <v>44197</v>
      </c>
      <c r="P2306" s="29">
        <v>45230</v>
      </c>
      <c r="Q2306" s="40">
        <v>2.8281999</v>
      </c>
      <c r="R2306" s="39">
        <v>38.287775496235454</v>
      </c>
      <c r="S2306" s="39">
        <v>38.287775496235454</v>
      </c>
      <c r="T2306" s="39">
        <v>31.88899657768652</v>
      </c>
      <c r="U2306" s="39">
        <v>0</v>
      </c>
      <c r="V2306" s="39">
        <v>0</v>
      </c>
      <c r="W2306" s="29" t="s">
        <v>1357</v>
      </c>
      <c r="X2306" s="29" t="s">
        <v>258</v>
      </c>
      <c r="Y2306" s="29" t="s">
        <v>1349</v>
      </c>
      <c r="Z2306" s="41" t="s">
        <v>1349</v>
      </c>
      <c r="AA2306" s="42" t="s">
        <v>1349</v>
      </c>
      <c r="AB2306" s="29" t="s">
        <v>258</v>
      </c>
      <c r="AC2306" s="29" t="s">
        <v>258</v>
      </c>
      <c r="AD2306" s="29" t="s">
        <v>265</v>
      </c>
      <c r="AE2306" s="29" t="s">
        <v>1353</v>
      </c>
      <c r="AF2306" s="29" t="s">
        <v>1368</v>
      </c>
      <c r="AG2306" s="183" t="s">
        <v>1369</v>
      </c>
      <c r="AH2306" s="29" t="s">
        <v>1413</v>
      </c>
      <c r="AI2306" s="29" t="s">
        <v>1357</v>
      </c>
      <c r="AJ2306" s="29" t="s">
        <v>258</v>
      </c>
      <c r="AK2306" s="29" t="s">
        <v>258</v>
      </c>
      <c r="AL2306" s="29" t="s">
        <v>13326</v>
      </c>
    </row>
    <row r="2307" spans="1:38" x14ac:dyDescent="0.2">
      <c r="A2307" s="35" t="s">
        <v>16</v>
      </c>
      <c r="B2307" s="36">
        <v>7495</v>
      </c>
      <c r="C2307" s="36"/>
      <c r="D2307" s="36" t="s">
        <v>1349</v>
      </c>
      <c r="E2307" s="37" t="s">
        <v>4252</v>
      </c>
      <c r="F2307" s="38" t="s">
        <v>1269</v>
      </c>
      <c r="G2307" s="38" t="s">
        <v>1271</v>
      </c>
      <c r="H2307" s="35" t="s">
        <v>1440</v>
      </c>
      <c r="I2307" s="35"/>
      <c r="J2307" s="29" t="s">
        <v>1371</v>
      </c>
      <c r="K2307" s="29" t="s">
        <v>1371</v>
      </c>
      <c r="L2307" s="29" t="s">
        <v>1384</v>
      </c>
      <c r="M2307" s="39">
        <v>92.968913721714046</v>
      </c>
      <c r="N2307" s="39">
        <v>464.52640109514039</v>
      </c>
      <c r="O2307" s="29">
        <v>44197</v>
      </c>
      <c r="P2307" s="29">
        <v>46022</v>
      </c>
      <c r="Q2307" s="40">
        <v>4.9965776999999996</v>
      </c>
      <c r="R2307" s="39">
        <v>92.854401095140318</v>
      </c>
      <c r="S2307" s="39">
        <v>92.854401095140318</v>
      </c>
      <c r="T2307" s="39">
        <v>92.854401095140318</v>
      </c>
      <c r="U2307" s="39">
        <v>93.108796714579057</v>
      </c>
      <c r="V2307" s="39">
        <v>92.854401095140318</v>
      </c>
      <c r="W2307" s="29" t="s">
        <v>265</v>
      </c>
      <c r="X2307" s="29" t="s">
        <v>11773</v>
      </c>
      <c r="Y2307" s="29">
        <v>45264</v>
      </c>
      <c r="Z2307" s="41" t="s">
        <v>11760</v>
      </c>
      <c r="AA2307" s="42" t="s">
        <v>1349</v>
      </c>
      <c r="AB2307" s="29" t="s">
        <v>258</v>
      </c>
      <c r="AC2307" s="29" t="s">
        <v>258</v>
      </c>
      <c r="AD2307" s="29" t="s">
        <v>265</v>
      </c>
      <c r="AE2307" s="29" t="s">
        <v>1353</v>
      </c>
      <c r="AF2307" s="29" t="s">
        <v>1368</v>
      </c>
      <c r="AG2307" s="183" t="s">
        <v>1369</v>
      </c>
      <c r="AH2307" s="29" t="s">
        <v>1356</v>
      </c>
      <c r="AI2307" s="29" t="s">
        <v>1357</v>
      </c>
      <c r="AJ2307" s="29" t="s">
        <v>258</v>
      </c>
      <c r="AK2307" s="29" t="s">
        <v>258</v>
      </c>
      <c r="AL2307" s="29" t="s">
        <v>13327</v>
      </c>
    </row>
    <row r="2308" spans="1:38" x14ac:dyDescent="0.2">
      <c r="A2308" s="35" t="s">
        <v>16</v>
      </c>
      <c r="B2308" s="36">
        <v>7496</v>
      </c>
      <c r="C2308" s="36"/>
      <c r="D2308" s="36" t="s">
        <v>1349</v>
      </c>
      <c r="E2308" s="37" t="s">
        <v>4253</v>
      </c>
      <c r="F2308" s="38" t="s">
        <v>1269</v>
      </c>
      <c r="G2308" s="38" t="s">
        <v>1271</v>
      </c>
      <c r="H2308" s="35" t="s">
        <v>1440</v>
      </c>
      <c r="I2308" s="35"/>
      <c r="J2308" s="29" t="s">
        <v>1371</v>
      </c>
      <c r="K2308" s="29" t="s">
        <v>1371</v>
      </c>
      <c r="L2308" s="29" t="s">
        <v>1384</v>
      </c>
      <c r="M2308" s="39">
        <v>41.49372372364023</v>
      </c>
      <c r="N2308" s="39">
        <v>207.32661464750171</v>
      </c>
      <c r="O2308" s="29">
        <v>44197</v>
      </c>
      <c r="P2308" s="29">
        <v>46022</v>
      </c>
      <c r="Q2308" s="40">
        <v>4.9965776999999996</v>
      </c>
      <c r="R2308" s="39">
        <v>41.442614647501706</v>
      </c>
      <c r="S2308" s="39">
        <v>41.442614647501706</v>
      </c>
      <c r="T2308" s="39">
        <v>41.442614647501706</v>
      </c>
      <c r="U2308" s="39">
        <v>41.55615605749486</v>
      </c>
      <c r="V2308" s="39">
        <v>41.442614647501706</v>
      </c>
      <c r="W2308" s="29" t="s">
        <v>265</v>
      </c>
      <c r="X2308" s="29" t="s">
        <v>11773</v>
      </c>
      <c r="Y2308" s="29">
        <v>45272</v>
      </c>
      <c r="Z2308" s="41" t="s">
        <v>11760</v>
      </c>
      <c r="AA2308" s="42" t="s">
        <v>1349</v>
      </c>
      <c r="AB2308" s="29" t="s">
        <v>258</v>
      </c>
      <c r="AC2308" s="29" t="s">
        <v>258</v>
      </c>
      <c r="AD2308" s="29" t="s">
        <v>265</v>
      </c>
      <c r="AE2308" s="29" t="s">
        <v>1353</v>
      </c>
      <c r="AF2308" s="29" t="s">
        <v>1368</v>
      </c>
      <c r="AG2308" s="183" t="s">
        <v>1369</v>
      </c>
      <c r="AH2308" s="29" t="s">
        <v>1356</v>
      </c>
      <c r="AI2308" s="29" t="s">
        <v>1357</v>
      </c>
      <c r="AJ2308" s="29" t="s">
        <v>258</v>
      </c>
      <c r="AK2308" s="29" t="s">
        <v>258</v>
      </c>
      <c r="AL2308" s="29" t="s">
        <v>13327</v>
      </c>
    </row>
    <row r="2309" spans="1:38" x14ac:dyDescent="0.2">
      <c r="A2309" s="35" t="s">
        <v>16</v>
      </c>
      <c r="B2309" s="36">
        <v>7497</v>
      </c>
      <c r="C2309" s="36"/>
      <c r="D2309" s="36" t="s">
        <v>1349</v>
      </c>
      <c r="E2309" s="37" t="s">
        <v>4254</v>
      </c>
      <c r="F2309" s="38" t="s">
        <v>1269</v>
      </c>
      <c r="G2309" s="38" t="s">
        <v>1271</v>
      </c>
      <c r="H2309" s="35" t="s">
        <v>1440</v>
      </c>
      <c r="I2309" s="35"/>
      <c r="J2309" s="29" t="s">
        <v>484</v>
      </c>
      <c r="K2309" s="29" t="s">
        <v>1365</v>
      </c>
      <c r="L2309" s="29" t="s">
        <v>1384</v>
      </c>
      <c r="M2309" s="39">
        <v>179.9415436239934</v>
      </c>
      <c r="N2309" s="39">
        <v>899.09190417522245</v>
      </c>
      <c r="O2309" s="29">
        <v>44197</v>
      </c>
      <c r="P2309" s="29">
        <v>46022</v>
      </c>
      <c r="Q2309" s="40">
        <v>4.9965776999999996</v>
      </c>
      <c r="R2309" s="39">
        <v>179.71990417522244</v>
      </c>
      <c r="S2309" s="39">
        <v>179.71990417522244</v>
      </c>
      <c r="T2309" s="39">
        <v>179.71990417522244</v>
      </c>
      <c r="U2309" s="39">
        <v>180.21228747433264</v>
      </c>
      <c r="V2309" s="39">
        <v>179.71990417522244</v>
      </c>
      <c r="W2309" s="29" t="s">
        <v>265</v>
      </c>
      <c r="X2309" s="29" t="s">
        <v>11773</v>
      </c>
      <c r="Y2309" s="29">
        <v>45257</v>
      </c>
      <c r="Z2309" s="41" t="s">
        <v>11759</v>
      </c>
      <c r="AA2309" s="42" t="s">
        <v>1349</v>
      </c>
      <c r="AB2309" s="29" t="s">
        <v>258</v>
      </c>
      <c r="AC2309" s="29" t="s">
        <v>258</v>
      </c>
      <c r="AD2309" s="29" t="s">
        <v>265</v>
      </c>
      <c r="AE2309" s="29" t="s">
        <v>1353</v>
      </c>
      <c r="AF2309" s="29" t="s">
        <v>1368</v>
      </c>
      <c r="AG2309" s="183" t="s">
        <v>1369</v>
      </c>
      <c r="AH2309" s="29" t="s">
        <v>1356</v>
      </c>
      <c r="AI2309" s="29" t="s">
        <v>1357</v>
      </c>
      <c r="AJ2309" s="29" t="s">
        <v>258</v>
      </c>
      <c r="AK2309" s="29" t="s">
        <v>258</v>
      </c>
      <c r="AL2309" s="29" t="s">
        <v>13327</v>
      </c>
    </row>
    <row r="2310" spans="1:38" x14ac:dyDescent="0.2">
      <c r="A2310" s="35" t="s">
        <v>16</v>
      </c>
      <c r="B2310" s="36">
        <v>7504</v>
      </c>
      <c r="C2310" s="36"/>
      <c r="D2310" s="36" t="s">
        <v>1349</v>
      </c>
      <c r="E2310" s="37" t="s">
        <v>4255</v>
      </c>
      <c r="F2310" s="38" t="s">
        <v>1269</v>
      </c>
      <c r="G2310" s="38" t="s">
        <v>1445</v>
      </c>
      <c r="H2310" s="35" t="s">
        <v>12095</v>
      </c>
      <c r="I2310" s="35"/>
      <c r="J2310" s="29" t="s">
        <v>484</v>
      </c>
      <c r="K2310" s="29" t="s">
        <v>1365</v>
      </c>
      <c r="L2310" s="29" t="s">
        <v>1384</v>
      </c>
      <c r="M2310" s="39">
        <v>91.061019785116315</v>
      </c>
      <c r="N2310" s="39">
        <v>283.46715400410676</v>
      </c>
      <c r="O2310" s="29">
        <v>44197</v>
      </c>
      <c r="P2310" s="29">
        <v>45334</v>
      </c>
      <c r="Q2310" s="40">
        <v>3.1129362999999999</v>
      </c>
      <c r="R2310" s="39">
        <v>90.918726899383984</v>
      </c>
      <c r="S2310" s="39">
        <v>90.918726899383984</v>
      </c>
      <c r="T2310" s="39">
        <v>90.918726899383984</v>
      </c>
      <c r="U2310" s="39">
        <v>10.710973305954825</v>
      </c>
      <c r="V2310" s="39">
        <v>0</v>
      </c>
      <c r="W2310" s="29" t="s">
        <v>265</v>
      </c>
      <c r="X2310" s="29" t="s">
        <v>11773</v>
      </c>
      <c r="Y2310" s="29">
        <v>45260</v>
      </c>
      <c r="Z2310" s="41" t="s">
        <v>11759</v>
      </c>
      <c r="AA2310" s="42" t="s">
        <v>1349</v>
      </c>
      <c r="AB2310" s="29" t="s">
        <v>258</v>
      </c>
      <c r="AC2310" s="29" t="s">
        <v>258</v>
      </c>
      <c r="AD2310" s="29" t="s">
        <v>265</v>
      </c>
      <c r="AE2310" s="29" t="s">
        <v>1353</v>
      </c>
      <c r="AF2310" s="29" t="s">
        <v>1368</v>
      </c>
      <c r="AG2310" s="183" t="s">
        <v>1369</v>
      </c>
      <c r="AH2310" s="29" t="s">
        <v>1413</v>
      </c>
      <c r="AI2310" s="29" t="s">
        <v>1357</v>
      </c>
      <c r="AJ2310" s="29" t="s">
        <v>258</v>
      </c>
      <c r="AK2310" s="29" t="s">
        <v>258</v>
      </c>
      <c r="AL2310" s="29" t="s">
        <v>13327</v>
      </c>
    </row>
    <row r="2311" spans="1:38" x14ac:dyDescent="0.2">
      <c r="A2311" s="35" t="s">
        <v>16</v>
      </c>
      <c r="B2311" s="36">
        <v>7507</v>
      </c>
      <c r="C2311" s="36"/>
      <c r="D2311" s="36" t="s">
        <v>1349</v>
      </c>
      <c r="E2311" s="37" t="s">
        <v>4256</v>
      </c>
      <c r="F2311" s="38" t="s">
        <v>1269</v>
      </c>
      <c r="G2311" s="38" t="s">
        <v>1271</v>
      </c>
      <c r="H2311" s="35" t="s">
        <v>1440</v>
      </c>
      <c r="I2311" s="35"/>
      <c r="J2311" s="29" t="s">
        <v>484</v>
      </c>
      <c r="K2311" s="29" t="s">
        <v>1365</v>
      </c>
      <c r="L2311" s="29" t="s">
        <v>1384</v>
      </c>
      <c r="M2311" s="39">
        <v>123.78879199470697</v>
      </c>
      <c r="N2311" s="39">
        <v>618.52031759069132</v>
      </c>
      <c r="O2311" s="29">
        <v>44197</v>
      </c>
      <c r="P2311" s="29">
        <v>46022</v>
      </c>
      <c r="Q2311" s="40">
        <v>4.9965776999999996</v>
      </c>
      <c r="R2311" s="39">
        <v>123.63631759069131</v>
      </c>
      <c r="S2311" s="39">
        <v>123.63631759069131</v>
      </c>
      <c r="T2311" s="39">
        <v>123.63631759069131</v>
      </c>
      <c r="U2311" s="39">
        <v>123.97504722792608</v>
      </c>
      <c r="V2311" s="39">
        <v>123.63631759069131</v>
      </c>
      <c r="W2311" s="29" t="s">
        <v>265</v>
      </c>
      <c r="X2311" s="29" t="s">
        <v>11773</v>
      </c>
      <c r="Y2311" s="29">
        <v>45257</v>
      </c>
      <c r="Z2311" s="41" t="s">
        <v>11759</v>
      </c>
      <c r="AA2311" s="42" t="s">
        <v>1349</v>
      </c>
      <c r="AB2311" s="29" t="s">
        <v>258</v>
      </c>
      <c r="AC2311" s="29" t="s">
        <v>258</v>
      </c>
      <c r="AD2311" s="29" t="s">
        <v>265</v>
      </c>
      <c r="AE2311" s="29" t="s">
        <v>1353</v>
      </c>
      <c r="AF2311" s="29" t="s">
        <v>1368</v>
      </c>
      <c r="AG2311" s="183" t="s">
        <v>1369</v>
      </c>
      <c r="AH2311" s="29" t="s">
        <v>1356</v>
      </c>
      <c r="AI2311" s="29" t="s">
        <v>1357</v>
      </c>
      <c r="AJ2311" s="29" t="s">
        <v>258</v>
      </c>
      <c r="AK2311" s="29" t="s">
        <v>258</v>
      </c>
      <c r="AL2311" s="29" t="s">
        <v>13327</v>
      </c>
    </row>
    <row r="2312" spans="1:38" x14ac:dyDescent="0.2">
      <c r="A2312" s="35" t="s">
        <v>16</v>
      </c>
      <c r="B2312" s="36">
        <v>7511</v>
      </c>
      <c r="C2312" s="36"/>
      <c r="D2312" s="36" t="s">
        <v>1349</v>
      </c>
      <c r="E2312" s="37" t="s">
        <v>4257</v>
      </c>
      <c r="F2312" s="38" t="s">
        <v>1269</v>
      </c>
      <c r="G2312" s="38" t="s">
        <v>1271</v>
      </c>
      <c r="H2312" s="35" t="s">
        <v>1440</v>
      </c>
      <c r="I2312" s="35"/>
      <c r="J2312" s="29" t="s">
        <v>1371</v>
      </c>
      <c r="K2312" s="29" t="s">
        <v>1371</v>
      </c>
      <c r="L2312" s="29" t="s">
        <v>1384</v>
      </c>
      <c r="M2312" s="39">
        <v>77.567479242728865</v>
      </c>
      <c r="N2312" s="39">
        <v>387.57193702943192</v>
      </c>
      <c r="O2312" s="29">
        <v>44197</v>
      </c>
      <c r="P2312" s="29">
        <v>46022</v>
      </c>
      <c r="Q2312" s="40">
        <v>4.9965776999999996</v>
      </c>
      <c r="R2312" s="39">
        <v>77.471937029431899</v>
      </c>
      <c r="S2312" s="39">
        <v>77.471937029431899</v>
      </c>
      <c r="T2312" s="39">
        <v>77.471937029431899</v>
      </c>
      <c r="U2312" s="39">
        <v>77.684188911704311</v>
      </c>
      <c r="V2312" s="39">
        <v>77.471937029431899</v>
      </c>
      <c r="W2312" s="29" t="s">
        <v>1357</v>
      </c>
      <c r="X2312" s="29" t="s">
        <v>258</v>
      </c>
      <c r="Y2312" s="29" t="s">
        <v>1349</v>
      </c>
      <c r="Z2312" s="41" t="s">
        <v>1349</v>
      </c>
      <c r="AA2312" s="42" t="s">
        <v>1349</v>
      </c>
      <c r="AB2312" s="29" t="s">
        <v>258</v>
      </c>
      <c r="AC2312" s="29" t="s">
        <v>258</v>
      </c>
      <c r="AD2312" s="29" t="s">
        <v>265</v>
      </c>
      <c r="AE2312" s="29" t="s">
        <v>1353</v>
      </c>
      <c r="AF2312" s="29" t="s">
        <v>1368</v>
      </c>
      <c r="AG2312" s="183" t="s">
        <v>1369</v>
      </c>
      <c r="AH2312" s="29" t="s">
        <v>1356</v>
      </c>
      <c r="AI2312" s="29" t="s">
        <v>1357</v>
      </c>
      <c r="AJ2312" s="29" t="s">
        <v>258</v>
      </c>
      <c r="AK2312" s="29" t="s">
        <v>258</v>
      </c>
      <c r="AL2312" s="29" t="s">
        <v>13326</v>
      </c>
    </row>
    <row r="2313" spans="1:38" x14ac:dyDescent="0.2">
      <c r="A2313" s="35" t="s">
        <v>16</v>
      </c>
      <c r="B2313" s="36">
        <v>7512</v>
      </c>
      <c r="C2313" s="36"/>
      <c r="D2313" s="36" t="s">
        <v>1349</v>
      </c>
      <c r="E2313" s="37" t="s">
        <v>4258</v>
      </c>
      <c r="F2313" s="38" t="s">
        <v>1269</v>
      </c>
      <c r="G2313" s="38" t="s">
        <v>1271</v>
      </c>
      <c r="H2313" s="35" t="s">
        <v>1440</v>
      </c>
      <c r="I2313" s="35"/>
      <c r="J2313" s="29" t="s">
        <v>1371</v>
      </c>
      <c r="K2313" s="29" t="s">
        <v>1371</v>
      </c>
      <c r="L2313" s="29" t="s">
        <v>1384</v>
      </c>
      <c r="M2313" s="39">
        <v>78.041738967476405</v>
      </c>
      <c r="N2313" s="39">
        <v>389.94161259411362</v>
      </c>
      <c r="O2313" s="29">
        <v>44197</v>
      </c>
      <c r="P2313" s="29">
        <v>46022</v>
      </c>
      <c r="Q2313" s="40">
        <v>4.9965776999999996</v>
      </c>
      <c r="R2313" s="39">
        <v>77.945612594113612</v>
      </c>
      <c r="S2313" s="39">
        <v>77.945612594113612</v>
      </c>
      <c r="T2313" s="39">
        <v>77.945612594113612</v>
      </c>
      <c r="U2313" s="39">
        <v>78.15916221765913</v>
      </c>
      <c r="V2313" s="39">
        <v>77.945612594113612</v>
      </c>
      <c r="W2313" s="29" t="s">
        <v>1357</v>
      </c>
      <c r="X2313" s="29" t="s">
        <v>258</v>
      </c>
      <c r="Y2313" s="29" t="s">
        <v>1349</v>
      </c>
      <c r="Z2313" s="41" t="s">
        <v>1349</v>
      </c>
      <c r="AA2313" s="42" t="s">
        <v>1349</v>
      </c>
      <c r="AB2313" s="29" t="s">
        <v>258</v>
      </c>
      <c r="AC2313" s="29" t="s">
        <v>258</v>
      </c>
      <c r="AD2313" s="29" t="s">
        <v>265</v>
      </c>
      <c r="AE2313" s="29" t="s">
        <v>1353</v>
      </c>
      <c r="AF2313" s="29" t="s">
        <v>1368</v>
      </c>
      <c r="AG2313" s="183" t="s">
        <v>1369</v>
      </c>
      <c r="AH2313" s="29" t="s">
        <v>1356</v>
      </c>
      <c r="AI2313" s="29" t="s">
        <v>1357</v>
      </c>
      <c r="AJ2313" s="29" t="s">
        <v>258</v>
      </c>
      <c r="AK2313" s="29" t="s">
        <v>258</v>
      </c>
      <c r="AL2313" s="29" t="s">
        <v>13326</v>
      </c>
    </row>
    <row r="2314" spans="1:38" x14ac:dyDescent="0.2">
      <c r="A2314" s="35" t="s">
        <v>16</v>
      </c>
      <c r="B2314" s="36">
        <v>7521</v>
      </c>
      <c r="C2314" s="36"/>
      <c r="D2314" s="36" t="s">
        <v>1349</v>
      </c>
      <c r="E2314" s="37" t="s">
        <v>4259</v>
      </c>
      <c r="F2314" s="38" t="s">
        <v>1269</v>
      </c>
      <c r="G2314" s="38" t="s">
        <v>1271</v>
      </c>
      <c r="H2314" s="35" t="s">
        <v>1440</v>
      </c>
      <c r="I2314" s="35"/>
      <c r="J2314" s="29" t="s">
        <v>1506</v>
      </c>
      <c r="K2314" s="29" t="s">
        <v>4260</v>
      </c>
      <c r="L2314" s="29" t="s">
        <v>2220</v>
      </c>
      <c r="M2314" s="39">
        <v>152.02653915183873</v>
      </c>
      <c r="N2314" s="39">
        <v>303.01251745379881</v>
      </c>
      <c r="O2314" s="29">
        <v>44197</v>
      </c>
      <c r="P2314" s="29">
        <v>44925</v>
      </c>
      <c r="Q2314" s="40">
        <v>1.9931554</v>
      </c>
      <c r="R2314" s="39">
        <v>151.7140862422998</v>
      </c>
      <c r="S2314" s="39">
        <v>151.29843121149898</v>
      </c>
      <c r="T2314" s="39">
        <v>0</v>
      </c>
      <c r="U2314" s="39">
        <v>0</v>
      </c>
      <c r="V2314" s="39">
        <v>0</v>
      </c>
      <c r="W2314" s="29" t="s">
        <v>1357</v>
      </c>
      <c r="X2314" s="29" t="s">
        <v>258</v>
      </c>
      <c r="Y2314" s="29" t="s">
        <v>1349</v>
      </c>
      <c r="Z2314" s="41" t="s">
        <v>1349</v>
      </c>
      <c r="AA2314" s="42" t="s">
        <v>1349</v>
      </c>
      <c r="AB2314" s="29" t="s">
        <v>258</v>
      </c>
      <c r="AC2314" s="29" t="s">
        <v>258</v>
      </c>
      <c r="AD2314" s="29" t="s">
        <v>258</v>
      </c>
      <c r="AE2314" s="29" t="s">
        <v>1353</v>
      </c>
      <c r="AF2314" s="29" t="s">
        <v>2221</v>
      </c>
      <c r="AG2314" s="183" t="s">
        <v>2222</v>
      </c>
      <c r="AH2314" s="29" t="s">
        <v>1413</v>
      </c>
      <c r="AI2314" s="29" t="s">
        <v>1357</v>
      </c>
      <c r="AJ2314" s="29" t="s">
        <v>258</v>
      </c>
      <c r="AK2314" s="29" t="s">
        <v>258</v>
      </c>
      <c r="AL2314" s="29" t="s">
        <v>13326</v>
      </c>
    </row>
    <row r="2315" spans="1:38" x14ac:dyDescent="0.2">
      <c r="A2315" s="35" t="s">
        <v>16</v>
      </c>
      <c r="B2315" s="36">
        <v>7527</v>
      </c>
      <c r="C2315" s="36"/>
      <c r="D2315" s="36" t="s">
        <v>1349</v>
      </c>
      <c r="E2315" s="37" t="s">
        <v>4261</v>
      </c>
      <c r="F2315" s="38" t="s">
        <v>1269</v>
      </c>
      <c r="G2315" s="38" t="s">
        <v>1273</v>
      </c>
      <c r="H2315" s="35" t="s">
        <v>1393</v>
      </c>
      <c r="I2315" s="35"/>
      <c r="J2315" s="29" t="s">
        <v>1371</v>
      </c>
      <c r="K2315" s="29" t="s">
        <v>1371</v>
      </c>
      <c r="L2315" s="29" t="s">
        <v>1366</v>
      </c>
      <c r="M2315" s="39">
        <v>21.894990625845029</v>
      </c>
      <c r="N2315" s="39">
        <v>109.4000219028063</v>
      </c>
      <c r="O2315" s="29">
        <v>44197</v>
      </c>
      <c r="P2315" s="29">
        <v>46022</v>
      </c>
      <c r="Q2315" s="40">
        <v>4.9965776999999996</v>
      </c>
      <c r="R2315" s="39">
        <v>21.868021902806298</v>
      </c>
      <c r="S2315" s="39">
        <v>21.868021902806298</v>
      </c>
      <c r="T2315" s="39">
        <v>21.868021902806298</v>
      </c>
      <c r="U2315" s="39">
        <v>21.927934291581106</v>
      </c>
      <c r="V2315" s="39">
        <v>21.868021902806298</v>
      </c>
      <c r="W2315" s="29" t="s">
        <v>265</v>
      </c>
      <c r="X2315" s="29" t="s">
        <v>11773</v>
      </c>
      <c r="Y2315" s="29">
        <v>45384</v>
      </c>
      <c r="Z2315" s="41" t="s">
        <v>11761</v>
      </c>
      <c r="AA2315" s="42" t="s">
        <v>1349</v>
      </c>
      <c r="AB2315" s="29" t="s">
        <v>258</v>
      </c>
      <c r="AC2315" s="29" t="s">
        <v>258</v>
      </c>
      <c r="AD2315" s="29" t="s">
        <v>265</v>
      </c>
      <c r="AE2315" s="29" t="s">
        <v>1367</v>
      </c>
      <c r="AF2315" s="29" t="s">
        <v>1368</v>
      </c>
      <c r="AG2315" s="183" t="s">
        <v>1369</v>
      </c>
      <c r="AH2315" s="29" t="s">
        <v>1356</v>
      </c>
      <c r="AI2315" s="29" t="s">
        <v>1357</v>
      </c>
      <c r="AJ2315" s="29" t="s">
        <v>258</v>
      </c>
      <c r="AK2315" s="29" t="s">
        <v>258</v>
      </c>
      <c r="AL2315" s="29" t="s">
        <v>13327</v>
      </c>
    </row>
    <row r="2316" spans="1:38" x14ac:dyDescent="0.2">
      <c r="A2316" s="35" t="s">
        <v>16</v>
      </c>
      <c r="B2316" s="36">
        <v>7528</v>
      </c>
      <c r="C2316" s="36"/>
      <c r="D2316" s="36" t="s">
        <v>1349</v>
      </c>
      <c r="E2316" s="37" t="s">
        <v>4262</v>
      </c>
      <c r="F2316" s="38" t="s">
        <v>1269</v>
      </c>
      <c r="G2316" s="38" t="s">
        <v>1271</v>
      </c>
      <c r="H2316" s="35" t="s">
        <v>1440</v>
      </c>
      <c r="I2316" s="35"/>
      <c r="J2316" s="29" t="s">
        <v>484</v>
      </c>
      <c r="K2316" s="29" t="s">
        <v>1365</v>
      </c>
      <c r="L2316" s="29" t="s">
        <v>1384</v>
      </c>
      <c r="M2316" s="39">
        <v>442.24997542336041</v>
      </c>
      <c r="N2316" s="39">
        <v>659.89388090349075</v>
      </c>
      <c r="O2316" s="29">
        <v>44197</v>
      </c>
      <c r="P2316" s="29">
        <v>44742</v>
      </c>
      <c r="Q2316" s="40">
        <v>1.4921287000000001</v>
      </c>
      <c r="R2316" s="39">
        <v>441.13785078713209</v>
      </c>
      <c r="S2316" s="39">
        <v>218.75603011635866</v>
      </c>
      <c r="T2316" s="39">
        <v>0</v>
      </c>
      <c r="U2316" s="39">
        <v>0</v>
      </c>
      <c r="V2316" s="39">
        <v>0</v>
      </c>
      <c r="W2316" s="29" t="s">
        <v>265</v>
      </c>
      <c r="X2316" s="29" t="s">
        <v>11773</v>
      </c>
      <c r="Y2316" s="29">
        <v>45399</v>
      </c>
      <c r="Z2316" s="41" t="s">
        <v>11761</v>
      </c>
      <c r="AA2316" s="42" t="s">
        <v>1349</v>
      </c>
      <c r="AB2316" s="29" t="s">
        <v>258</v>
      </c>
      <c r="AC2316" s="29" t="s">
        <v>258</v>
      </c>
      <c r="AD2316" s="29" t="s">
        <v>265</v>
      </c>
      <c r="AE2316" s="29" t="s">
        <v>1353</v>
      </c>
      <c r="AF2316" s="29" t="s">
        <v>1368</v>
      </c>
      <c r="AG2316" s="183" t="s">
        <v>1369</v>
      </c>
      <c r="AH2316" s="29" t="s">
        <v>1356</v>
      </c>
      <c r="AI2316" s="29" t="s">
        <v>1357</v>
      </c>
      <c r="AJ2316" s="29" t="s">
        <v>258</v>
      </c>
      <c r="AK2316" s="29" t="s">
        <v>258</v>
      </c>
      <c r="AL2316" s="29" t="s">
        <v>13327</v>
      </c>
    </row>
    <row r="2317" spans="1:38" x14ac:dyDescent="0.2">
      <c r="A2317" s="35" t="s">
        <v>16</v>
      </c>
      <c r="B2317" s="36">
        <v>7529</v>
      </c>
      <c r="C2317" s="36"/>
      <c r="D2317" s="36" t="s">
        <v>1349</v>
      </c>
      <c r="E2317" s="37" t="s">
        <v>4263</v>
      </c>
      <c r="F2317" s="38" t="s">
        <v>1269</v>
      </c>
      <c r="G2317" s="38" t="s">
        <v>1273</v>
      </c>
      <c r="H2317" s="35" t="s">
        <v>1393</v>
      </c>
      <c r="I2317" s="35"/>
      <c r="J2317" s="29" t="s">
        <v>1371</v>
      </c>
      <c r="K2317" s="29" t="s">
        <v>1371</v>
      </c>
      <c r="L2317" s="29" t="s">
        <v>1384</v>
      </c>
      <c r="M2317" s="39">
        <v>73.890220360555446</v>
      </c>
      <c r="N2317" s="39">
        <v>147.47698836413417</v>
      </c>
      <c r="O2317" s="29">
        <v>44197</v>
      </c>
      <c r="P2317" s="29">
        <v>44926</v>
      </c>
      <c r="Q2317" s="40">
        <v>1.9958932</v>
      </c>
      <c r="R2317" s="39">
        <v>73.738494182067086</v>
      </c>
      <c r="S2317" s="39">
        <v>73.738494182067086</v>
      </c>
      <c r="T2317" s="39">
        <v>0</v>
      </c>
      <c r="U2317" s="39">
        <v>0</v>
      </c>
      <c r="V2317" s="39">
        <v>0</v>
      </c>
      <c r="W2317" s="29" t="s">
        <v>265</v>
      </c>
      <c r="X2317" s="29" t="s">
        <v>11773</v>
      </c>
      <c r="Y2317" s="29">
        <v>45273</v>
      </c>
      <c r="Z2317" s="41" t="s">
        <v>11760</v>
      </c>
      <c r="AA2317" s="42" t="s">
        <v>1349</v>
      </c>
      <c r="AB2317" s="29" t="s">
        <v>258</v>
      </c>
      <c r="AC2317" s="29" t="s">
        <v>258</v>
      </c>
      <c r="AD2317" s="29" t="s">
        <v>265</v>
      </c>
      <c r="AE2317" s="29" t="s">
        <v>1353</v>
      </c>
      <c r="AF2317" s="29" t="s">
        <v>1368</v>
      </c>
      <c r="AG2317" s="183" t="s">
        <v>1369</v>
      </c>
      <c r="AH2317" s="29" t="s">
        <v>1413</v>
      </c>
      <c r="AI2317" s="29" t="s">
        <v>1357</v>
      </c>
      <c r="AJ2317" s="29" t="s">
        <v>258</v>
      </c>
      <c r="AK2317" s="29" t="s">
        <v>258</v>
      </c>
      <c r="AL2317" s="29" t="s">
        <v>13327</v>
      </c>
    </row>
    <row r="2318" spans="1:38" x14ac:dyDescent="0.2">
      <c r="A2318" s="35" t="s">
        <v>16</v>
      </c>
      <c r="B2318" s="36">
        <v>7531</v>
      </c>
      <c r="C2318" s="36"/>
      <c r="D2318" s="36" t="s">
        <v>1349</v>
      </c>
      <c r="E2318" s="37" t="s">
        <v>4264</v>
      </c>
      <c r="F2318" s="38" t="s">
        <v>1262</v>
      </c>
      <c r="G2318" s="38" t="s">
        <v>1488</v>
      </c>
      <c r="H2318" s="35" t="s">
        <v>1489</v>
      </c>
      <c r="I2318" s="35"/>
      <c r="J2318" s="29" t="s">
        <v>281</v>
      </c>
      <c r="K2318" s="29" t="s">
        <v>282</v>
      </c>
      <c r="L2318" s="29" t="s">
        <v>1384</v>
      </c>
      <c r="M2318" s="39">
        <v>238.29762030728864</v>
      </c>
      <c r="N2318" s="39">
        <v>713.75112936344965</v>
      </c>
      <c r="O2318" s="29">
        <v>44197</v>
      </c>
      <c r="P2318" s="29">
        <v>45291</v>
      </c>
      <c r="Q2318" s="40">
        <v>2.9952087999999999</v>
      </c>
      <c r="R2318" s="39">
        <v>237.9170431211499</v>
      </c>
      <c r="S2318" s="39">
        <v>237.9170431211499</v>
      </c>
      <c r="T2318" s="39">
        <v>237.9170431211499</v>
      </c>
      <c r="U2318" s="39">
        <v>0</v>
      </c>
      <c r="V2318" s="39">
        <v>0</v>
      </c>
      <c r="W2318" s="29" t="s">
        <v>1357</v>
      </c>
      <c r="X2318" s="29" t="s">
        <v>258</v>
      </c>
      <c r="Y2318" s="29" t="s">
        <v>1349</v>
      </c>
      <c r="Z2318" s="41" t="s">
        <v>1349</v>
      </c>
      <c r="AA2318" s="42" t="s">
        <v>1349</v>
      </c>
      <c r="AB2318" s="29" t="s">
        <v>258</v>
      </c>
      <c r="AC2318" s="29" t="s">
        <v>258</v>
      </c>
      <c r="AD2318" s="29" t="s">
        <v>265</v>
      </c>
      <c r="AE2318" s="29" t="s">
        <v>1353</v>
      </c>
      <c r="AF2318" s="29" t="s">
        <v>1368</v>
      </c>
      <c r="AG2318" s="183" t="s">
        <v>1369</v>
      </c>
      <c r="AH2318" s="29" t="s">
        <v>1413</v>
      </c>
      <c r="AI2318" s="29" t="s">
        <v>1357</v>
      </c>
      <c r="AJ2318" s="29" t="s">
        <v>258</v>
      </c>
      <c r="AK2318" s="29" t="s">
        <v>258</v>
      </c>
      <c r="AL2318" s="29" t="s">
        <v>13326</v>
      </c>
    </row>
    <row r="2319" spans="1:38" x14ac:dyDescent="0.2">
      <c r="A2319" s="35" t="s">
        <v>16</v>
      </c>
      <c r="B2319" s="36">
        <v>7534</v>
      </c>
      <c r="C2319" s="36"/>
      <c r="D2319" s="36" t="s">
        <v>1349</v>
      </c>
      <c r="E2319" s="37" t="s">
        <v>4265</v>
      </c>
      <c r="F2319" s="38" t="s">
        <v>1269</v>
      </c>
      <c r="G2319" s="38" t="s">
        <v>1271</v>
      </c>
      <c r="H2319" s="35" t="s">
        <v>11597</v>
      </c>
      <c r="I2319" s="35"/>
      <c r="J2319" s="29" t="s">
        <v>281</v>
      </c>
      <c r="K2319" s="29" t="s">
        <v>282</v>
      </c>
      <c r="L2319" s="29" t="s">
        <v>1366</v>
      </c>
      <c r="M2319" s="39">
        <v>12.954533286288431</v>
      </c>
      <c r="N2319" s="39">
        <v>24.756369609856261</v>
      </c>
      <c r="O2319" s="29">
        <v>44197</v>
      </c>
      <c r="P2319" s="29">
        <v>44895</v>
      </c>
      <c r="Q2319" s="40">
        <v>1.9110198</v>
      </c>
      <c r="R2319" s="39">
        <v>12.927145790554414</v>
      </c>
      <c r="S2319" s="39">
        <v>11.829223819301848</v>
      </c>
      <c r="T2319" s="39">
        <v>0</v>
      </c>
      <c r="U2319" s="39">
        <v>0</v>
      </c>
      <c r="V2319" s="39">
        <v>0</v>
      </c>
      <c r="W2319" s="29" t="s">
        <v>1357</v>
      </c>
      <c r="X2319" s="29" t="s">
        <v>258</v>
      </c>
      <c r="Y2319" s="29" t="s">
        <v>1349</v>
      </c>
      <c r="Z2319" s="41" t="s">
        <v>1349</v>
      </c>
      <c r="AA2319" s="42" t="s">
        <v>1349</v>
      </c>
      <c r="AB2319" s="29" t="s">
        <v>258</v>
      </c>
      <c r="AC2319" s="29" t="s">
        <v>258</v>
      </c>
      <c r="AD2319" s="29" t="s">
        <v>265</v>
      </c>
      <c r="AE2319" s="29" t="s">
        <v>1367</v>
      </c>
      <c r="AF2319" s="29" t="s">
        <v>1368</v>
      </c>
      <c r="AG2319" s="183" t="s">
        <v>1369</v>
      </c>
      <c r="AH2319" s="29" t="s">
        <v>1413</v>
      </c>
      <c r="AI2319" s="29" t="s">
        <v>1357</v>
      </c>
      <c r="AJ2319" s="29" t="s">
        <v>258</v>
      </c>
      <c r="AK2319" s="29" t="s">
        <v>258</v>
      </c>
      <c r="AL2319" s="29" t="s">
        <v>13326</v>
      </c>
    </row>
    <row r="2320" spans="1:38" x14ac:dyDescent="0.2">
      <c r="A2320" s="35" t="s">
        <v>16</v>
      </c>
      <c r="B2320" s="36">
        <v>7535</v>
      </c>
      <c r="C2320" s="36"/>
      <c r="D2320" s="36" t="s">
        <v>1349</v>
      </c>
      <c r="E2320" s="37" t="s">
        <v>4266</v>
      </c>
      <c r="F2320" s="38" t="s">
        <v>1262</v>
      </c>
      <c r="G2320" s="38" t="s">
        <v>1488</v>
      </c>
      <c r="H2320" s="35" t="s">
        <v>4169</v>
      </c>
      <c r="I2320" s="35"/>
      <c r="J2320" s="29" t="s">
        <v>322</v>
      </c>
      <c r="K2320" s="29" t="s">
        <v>1373</v>
      </c>
      <c r="L2320" s="29" t="s">
        <v>2384</v>
      </c>
      <c r="M2320" s="39">
        <v>9.3495382698688818</v>
      </c>
      <c r="N2320" s="39">
        <v>28.003819301848047</v>
      </c>
      <c r="O2320" s="29">
        <v>44197</v>
      </c>
      <c r="P2320" s="29">
        <v>45291</v>
      </c>
      <c r="Q2320" s="40">
        <v>2.9952087999999999</v>
      </c>
      <c r="R2320" s="39">
        <v>9.3346064339493484</v>
      </c>
      <c r="S2320" s="39">
        <v>9.3346064339493484</v>
      </c>
      <c r="T2320" s="39">
        <v>9.3346064339493484</v>
      </c>
      <c r="U2320" s="39">
        <v>0</v>
      </c>
      <c r="V2320" s="39">
        <v>0</v>
      </c>
      <c r="W2320" s="29" t="s">
        <v>1357</v>
      </c>
      <c r="X2320" s="29" t="s">
        <v>258</v>
      </c>
      <c r="Y2320" s="29" t="s">
        <v>1349</v>
      </c>
      <c r="Z2320" s="41" t="s">
        <v>1349</v>
      </c>
      <c r="AA2320" s="42" t="s">
        <v>1349</v>
      </c>
      <c r="AB2320" s="29" t="s">
        <v>258</v>
      </c>
      <c r="AC2320" s="29" t="s">
        <v>258</v>
      </c>
      <c r="AD2320" s="29" t="s">
        <v>265</v>
      </c>
      <c r="AE2320" s="29" t="s">
        <v>1367</v>
      </c>
      <c r="AF2320" s="29" t="s">
        <v>1378</v>
      </c>
      <c r="AG2320" s="183" t="s">
        <v>1379</v>
      </c>
      <c r="AH2320" s="29" t="s">
        <v>1413</v>
      </c>
      <c r="AI2320" s="29" t="s">
        <v>1357</v>
      </c>
      <c r="AJ2320" s="29" t="s">
        <v>258</v>
      </c>
      <c r="AK2320" s="29" t="s">
        <v>258</v>
      </c>
      <c r="AL2320" s="29" t="s">
        <v>13326</v>
      </c>
    </row>
    <row r="2321" spans="1:38" x14ac:dyDescent="0.2">
      <c r="A2321" s="35" t="s">
        <v>16</v>
      </c>
      <c r="B2321" s="36">
        <v>7536</v>
      </c>
      <c r="C2321" s="36"/>
      <c r="D2321" s="36" t="s">
        <v>1349</v>
      </c>
      <c r="E2321" s="37" t="s">
        <v>4267</v>
      </c>
      <c r="F2321" s="38" t="s">
        <v>1262</v>
      </c>
      <c r="G2321" s="38" t="s">
        <v>1488</v>
      </c>
      <c r="H2321" s="35" t="s">
        <v>1489</v>
      </c>
      <c r="I2321" s="35"/>
      <c r="J2321" s="29" t="s">
        <v>484</v>
      </c>
      <c r="K2321" s="29" t="s">
        <v>1365</v>
      </c>
      <c r="L2321" s="29" t="s">
        <v>1366</v>
      </c>
      <c r="M2321" s="39">
        <v>67.065517045063658</v>
      </c>
      <c r="N2321" s="39">
        <v>51.228692676249139</v>
      </c>
      <c r="O2321" s="29">
        <v>44197</v>
      </c>
      <c r="P2321" s="29">
        <v>44476</v>
      </c>
      <c r="Q2321" s="40">
        <v>0.76386039999999999</v>
      </c>
      <c r="R2321" s="39">
        <v>51.228692676249139</v>
      </c>
      <c r="S2321" s="39">
        <v>0</v>
      </c>
      <c r="T2321" s="39">
        <v>0</v>
      </c>
      <c r="U2321" s="39">
        <v>0</v>
      </c>
      <c r="V2321" s="39">
        <v>0</v>
      </c>
      <c r="W2321" s="29" t="s">
        <v>265</v>
      </c>
      <c r="X2321" s="29" t="s">
        <v>11773</v>
      </c>
      <c r="Y2321" s="29">
        <v>45204</v>
      </c>
      <c r="Z2321" s="41" t="s">
        <v>11758</v>
      </c>
      <c r="AA2321" s="42" t="s">
        <v>1349</v>
      </c>
      <c r="AB2321" s="29" t="s">
        <v>258</v>
      </c>
      <c r="AC2321" s="29" t="s">
        <v>258</v>
      </c>
      <c r="AD2321" s="29" t="s">
        <v>265</v>
      </c>
      <c r="AE2321" s="29" t="s">
        <v>1367</v>
      </c>
      <c r="AF2321" s="29" t="s">
        <v>1368</v>
      </c>
      <c r="AG2321" s="183" t="s">
        <v>1369</v>
      </c>
      <c r="AH2321" s="29" t="s">
        <v>1356</v>
      </c>
      <c r="AI2321" s="29" t="s">
        <v>1357</v>
      </c>
      <c r="AJ2321" s="29" t="s">
        <v>258</v>
      </c>
      <c r="AK2321" s="29" t="s">
        <v>258</v>
      </c>
      <c r="AL2321" s="29" t="s">
        <v>13327</v>
      </c>
    </row>
    <row r="2322" spans="1:38" x14ac:dyDescent="0.2">
      <c r="A2322" s="35" t="s">
        <v>16</v>
      </c>
      <c r="B2322" s="36">
        <v>7537</v>
      </c>
      <c r="C2322" s="36"/>
      <c r="D2322" s="36" t="s">
        <v>1349</v>
      </c>
      <c r="E2322" s="37" t="s">
        <v>4268</v>
      </c>
      <c r="F2322" s="38" t="s">
        <v>1269</v>
      </c>
      <c r="G2322" s="38" t="s">
        <v>1273</v>
      </c>
      <c r="H2322" s="35" t="s">
        <v>1393</v>
      </c>
      <c r="I2322" s="35"/>
      <c r="J2322" s="29" t="s">
        <v>1371</v>
      </c>
      <c r="K2322" s="29" t="s">
        <v>1371</v>
      </c>
      <c r="L2322" s="29" t="s">
        <v>1384</v>
      </c>
      <c r="M2322" s="39">
        <v>27.585183547356827</v>
      </c>
      <c r="N2322" s="39">
        <v>53.093453798767968</v>
      </c>
      <c r="O2322" s="29">
        <v>44197</v>
      </c>
      <c r="P2322" s="29">
        <v>44900</v>
      </c>
      <c r="Q2322" s="40">
        <v>1.9247091000000001</v>
      </c>
      <c r="R2322" s="39">
        <v>27.527145790554414</v>
      </c>
      <c r="S2322" s="39">
        <v>25.56630800821355</v>
      </c>
      <c r="T2322" s="39">
        <v>0</v>
      </c>
      <c r="U2322" s="39">
        <v>0</v>
      </c>
      <c r="V2322" s="39">
        <v>0</v>
      </c>
      <c r="W2322" s="29" t="s">
        <v>265</v>
      </c>
      <c r="X2322" s="29" t="s">
        <v>11773</v>
      </c>
      <c r="Y2322" s="29">
        <v>45191</v>
      </c>
      <c r="Z2322" s="41" t="s">
        <v>11757</v>
      </c>
      <c r="AA2322" s="42" t="s">
        <v>1349</v>
      </c>
      <c r="AB2322" s="29" t="s">
        <v>258</v>
      </c>
      <c r="AC2322" s="29" t="s">
        <v>258</v>
      </c>
      <c r="AD2322" s="29" t="s">
        <v>265</v>
      </c>
      <c r="AE2322" s="29" t="s">
        <v>1353</v>
      </c>
      <c r="AF2322" s="29" t="s">
        <v>1368</v>
      </c>
      <c r="AG2322" s="183" t="s">
        <v>1369</v>
      </c>
      <c r="AH2322" s="29" t="s">
        <v>1413</v>
      </c>
      <c r="AI2322" s="29" t="s">
        <v>1357</v>
      </c>
      <c r="AJ2322" s="29" t="s">
        <v>258</v>
      </c>
      <c r="AK2322" s="29" t="s">
        <v>258</v>
      </c>
      <c r="AL2322" s="29" t="s">
        <v>13327</v>
      </c>
    </row>
    <row r="2323" spans="1:38" x14ac:dyDescent="0.2">
      <c r="A2323" s="35" t="s">
        <v>16</v>
      </c>
      <c r="B2323" s="36">
        <v>7542</v>
      </c>
      <c r="C2323" s="36"/>
      <c r="D2323" s="36" t="s">
        <v>1349</v>
      </c>
      <c r="E2323" s="37" t="s">
        <v>4269</v>
      </c>
      <c r="F2323" s="38" t="s">
        <v>1269</v>
      </c>
      <c r="G2323" s="38" t="s">
        <v>1271</v>
      </c>
      <c r="H2323" s="35" t="s">
        <v>1440</v>
      </c>
      <c r="I2323" s="35"/>
      <c r="J2323" s="29" t="s">
        <v>1528</v>
      </c>
      <c r="K2323" s="29" t="s">
        <v>3254</v>
      </c>
      <c r="L2323" s="29" t="s">
        <v>1530</v>
      </c>
      <c r="M2323" s="39">
        <v>312.18965560237649</v>
      </c>
      <c r="N2323" s="39">
        <v>570.95875975359343</v>
      </c>
      <c r="O2323" s="29">
        <v>44197</v>
      </c>
      <c r="P2323" s="29">
        <v>44865</v>
      </c>
      <c r="Q2323" s="40">
        <v>1.8288842999999999</v>
      </c>
      <c r="R2323" s="39">
        <v>311.50963723477071</v>
      </c>
      <c r="S2323" s="39">
        <v>259.44912251882278</v>
      </c>
      <c r="T2323" s="39">
        <v>0</v>
      </c>
      <c r="U2323" s="39">
        <v>0</v>
      </c>
      <c r="V2323" s="39">
        <v>0</v>
      </c>
      <c r="W2323" s="29" t="s">
        <v>1357</v>
      </c>
      <c r="X2323" s="29" t="s">
        <v>258</v>
      </c>
      <c r="Y2323" s="29" t="s">
        <v>1349</v>
      </c>
      <c r="Z2323" s="41" t="s">
        <v>1349</v>
      </c>
      <c r="AA2323" s="42" t="s">
        <v>1349</v>
      </c>
      <c r="AB2323" s="29" t="s">
        <v>258</v>
      </c>
      <c r="AC2323" s="29" t="s">
        <v>258</v>
      </c>
      <c r="AD2323" s="29" t="s">
        <v>258</v>
      </c>
      <c r="AE2323" s="29" t="s">
        <v>1353</v>
      </c>
      <c r="AF2323" s="29" t="s">
        <v>1531</v>
      </c>
      <c r="AG2323" s="183" t="s">
        <v>1532</v>
      </c>
      <c r="AH2323" s="29" t="s">
        <v>1413</v>
      </c>
      <c r="AI2323" s="29" t="s">
        <v>1357</v>
      </c>
      <c r="AJ2323" s="29" t="s">
        <v>258</v>
      </c>
      <c r="AK2323" s="29" t="s">
        <v>258</v>
      </c>
      <c r="AL2323" s="29" t="s">
        <v>13326</v>
      </c>
    </row>
    <row r="2324" spans="1:38" x14ac:dyDescent="0.2">
      <c r="A2324" s="35" t="s">
        <v>16</v>
      </c>
      <c r="B2324" s="36">
        <v>7550</v>
      </c>
      <c r="C2324" s="36"/>
      <c r="D2324" s="36" t="s">
        <v>1349</v>
      </c>
      <c r="E2324" s="37" t="s">
        <v>4270</v>
      </c>
      <c r="F2324" s="38" t="s">
        <v>1269</v>
      </c>
      <c r="G2324" s="38" t="s">
        <v>1271</v>
      </c>
      <c r="H2324" s="35" t="s">
        <v>1440</v>
      </c>
      <c r="I2324" s="35"/>
      <c r="J2324" s="29" t="s">
        <v>1506</v>
      </c>
      <c r="K2324" s="29" t="s">
        <v>2259</v>
      </c>
      <c r="L2324" s="29" t="s">
        <v>2220</v>
      </c>
      <c r="M2324" s="39">
        <v>122.87767538641032</v>
      </c>
      <c r="N2324" s="39">
        <v>224.72905133470226</v>
      </c>
      <c r="O2324" s="29">
        <v>44197</v>
      </c>
      <c r="P2324" s="29">
        <v>44865</v>
      </c>
      <c r="Q2324" s="40">
        <v>1.8288842999999999</v>
      </c>
      <c r="R2324" s="39">
        <v>122.61002053388091</v>
      </c>
      <c r="S2324" s="39">
        <v>102.11903080082136</v>
      </c>
      <c r="T2324" s="39">
        <v>0</v>
      </c>
      <c r="U2324" s="39">
        <v>0</v>
      </c>
      <c r="V2324" s="39">
        <v>0</v>
      </c>
      <c r="W2324" s="29" t="s">
        <v>1357</v>
      </c>
      <c r="X2324" s="29" t="s">
        <v>258</v>
      </c>
      <c r="Y2324" s="29" t="s">
        <v>1349</v>
      </c>
      <c r="Z2324" s="41" t="s">
        <v>1349</v>
      </c>
      <c r="AA2324" s="42" t="s">
        <v>1349</v>
      </c>
      <c r="AB2324" s="29" t="s">
        <v>258</v>
      </c>
      <c r="AC2324" s="29" t="s">
        <v>258</v>
      </c>
      <c r="AD2324" s="29" t="s">
        <v>258</v>
      </c>
      <c r="AE2324" s="29" t="s">
        <v>1353</v>
      </c>
      <c r="AF2324" s="29" t="s">
        <v>2221</v>
      </c>
      <c r="AG2324" s="183" t="s">
        <v>2222</v>
      </c>
      <c r="AH2324" s="29" t="s">
        <v>1413</v>
      </c>
      <c r="AI2324" s="29" t="s">
        <v>1357</v>
      </c>
      <c r="AJ2324" s="29" t="s">
        <v>258</v>
      </c>
      <c r="AK2324" s="29" t="s">
        <v>258</v>
      </c>
      <c r="AL2324" s="29" t="s">
        <v>13326</v>
      </c>
    </row>
    <row r="2325" spans="1:38" x14ac:dyDescent="0.2">
      <c r="A2325" s="35" t="s">
        <v>16</v>
      </c>
      <c r="B2325" s="36">
        <v>7553</v>
      </c>
      <c r="C2325" s="36"/>
      <c r="D2325" s="36" t="s">
        <v>1349</v>
      </c>
      <c r="E2325" s="37" t="s">
        <v>4271</v>
      </c>
      <c r="F2325" s="38" t="s">
        <v>1269</v>
      </c>
      <c r="G2325" s="38" t="s">
        <v>1445</v>
      </c>
      <c r="H2325" s="35" t="s">
        <v>357</v>
      </c>
      <c r="I2325" s="35"/>
      <c r="J2325" s="29" t="s">
        <v>484</v>
      </c>
      <c r="K2325" s="29" t="s">
        <v>1365</v>
      </c>
      <c r="L2325" s="29" t="s">
        <v>1366</v>
      </c>
      <c r="M2325" s="39">
        <v>33.889953363941189</v>
      </c>
      <c r="N2325" s="39">
        <v>73.11508008213552</v>
      </c>
      <c r="O2325" s="29">
        <v>44197</v>
      </c>
      <c r="P2325" s="29">
        <v>44985</v>
      </c>
      <c r="Q2325" s="40">
        <v>2.1574263999999999</v>
      </c>
      <c r="R2325" s="39">
        <v>33.823832991101987</v>
      </c>
      <c r="S2325" s="39">
        <v>33.823832991101987</v>
      </c>
      <c r="T2325" s="39">
        <v>5.4674140999315535</v>
      </c>
      <c r="U2325" s="39">
        <v>0</v>
      </c>
      <c r="V2325" s="39">
        <v>0</v>
      </c>
      <c r="W2325" s="29" t="s">
        <v>1357</v>
      </c>
      <c r="X2325" s="29" t="s">
        <v>258</v>
      </c>
      <c r="Y2325" s="29" t="s">
        <v>1349</v>
      </c>
      <c r="Z2325" s="41" t="s">
        <v>1349</v>
      </c>
      <c r="AA2325" s="42" t="s">
        <v>1349</v>
      </c>
      <c r="AB2325" s="29" t="s">
        <v>258</v>
      </c>
      <c r="AC2325" s="29" t="s">
        <v>258</v>
      </c>
      <c r="AD2325" s="29" t="s">
        <v>265</v>
      </c>
      <c r="AE2325" s="29" t="s">
        <v>1367</v>
      </c>
      <c r="AF2325" s="29" t="s">
        <v>1368</v>
      </c>
      <c r="AG2325" s="183" t="s">
        <v>1369</v>
      </c>
      <c r="AH2325" s="29" t="s">
        <v>1413</v>
      </c>
      <c r="AI2325" s="29" t="s">
        <v>1357</v>
      </c>
      <c r="AJ2325" s="29" t="s">
        <v>258</v>
      </c>
      <c r="AK2325" s="29" t="s">
        <v>258</v>
      </c>
      <c r="AL2325" s="29" t="s">
        <v>13326</v>
      </c>
    </row>
    <row r="2326" spans="1:38" x14ac:dyDescent="0.2">
      <c r="A2326" s="35" t="s">
        <v>16</v>
      </c>
      <c r="B2326" s="36">
        <v>7556</v>
      </c>
      <c r="C2326" s="36"/>
      <c r="D2326" s="36" t="s">
        <v>1349</v>
      </c>
      <c r="E2326" s="37" t="s">
        <v>4272</v>
      </c>
      <c r="F2326" s="38" t="s">
        <v>1269</v>
      </c>
      <c r="G2326" s="38" t="s">
        <v>1271</v>
      </c>
      <c r="H2326" s="35" t="s">
        <v>1440</v>
      </c>
      <c r="I2326" s="35"/>
      <c r="J2326" s="29" t="s">
        <v>1371</v>
      </c>
      <c r="K2326" s="29" t="s">
        <v>1371</v>
      </c>
      <c r="L2326" s="29" t="s">
        <v>1384</v>
      </c>
      <c r="M2326" s="39">
        <v>87.588967434862667</v>
      </c>
      <c r="N2326" s="39">
        <v>437.64508145106095</v>
      </c>
      <c r="O2326" s="29">
        <v>44197</v>
      </c>
      <c r="P2326" s="29">
        <v>46022</v>
      </c>
      <c r="Q2326" s="40">
        <v>4.9965776999999996</v>
      </c>
      <c r="R2326" s="39">
        <v>87.481081451060916</v>
      </c>
      <c r="S2326" s="39">
        <v>87.481081451060916</v>
      </c>
      <c r="T2326" s="39">
        <v>87.481081451060916</v>
      </c>
      <c r="U2326" s="39">
        <v>87.720755646817238</v>
      </c>
      <c r="V2326" s="39">
        <v>87.481081451060916</v>
      </c>
      <c r="W2326" s="29" t="s">
        <v>265</v>
      </c>
      <c r="X2326" s="29" t="s">
        <v>11773</v>
      </c>
      <c r="Y2326" s="29">
        <v>45275</v>
      </c>
      <c r="Z2326" s="41" t="s">
        <v>11760</v>
      </c>
      <c r="AA2326" s="42" t="s">
        <v>1349</v>
      </c>
      <c r="AB2326" s="29" t="s">
        <v>258</v>
      </c>
      <c r="AC2326" s="29" t="s">
        <v>258</v>
      </c>
      <c r="AD2326" s="29" t="s">
        <v>265</v>
      </c>
      <c r="AE2326" s="29" t="s">
        <v>1353</v>
      </c>
      <c r="AF2326" s="29" t="s">
        <v>1368</v>
      </c>
      <c r="AG2326" s="183" t="s">
        <v>1369</v>
      </c>
      <c r="AH2326" s="29" t="s">
        <v>1356</v>
      </c>
      <c r="AI2326" s="29" t="s">
        <v>1357</v>
      </c>
      <c r="AJ2326" s="29" t="s">
        <v>258</v>
      </c>
      <c r="AK2326" s="29" t="s">
        <v>258</v>
      </c>
      <c r="AL2326" s="29" t="s">
        <v>13327</v>
      </c>
    </row>
    <row r="2327" spans="1:38" x14ac:dyDescent="0.2">
      <c r="A2327" s="35" t="s">
        <v>16</v>
      </c>
      <c r="B2327" s="36">
        <v>7558</v>
      </c>
      <c r="C2327" s="36"/>
      <c r="D2327" s="36" t="s">
        <v>1349</v>
      </c>
      <c r="E2327" s="37" t="s">
        <v>4273</v>
      </c>
      <c r="F2327" s="38" t="s">
        <v>1269</v>
      </c>
      <c r="G2327" s="38" t="s">
        <v>1273</v>
      </c>
      <c r="H2327" s="35" t="s">
        <v>1393</v>
      </c>
      <c r="I2327" s="35"/>
      <c r="J2327" s="29" t="s">
        <v>1371</v>
      </c>
      <c r="K2327" s="29" t="s">
        <v>1371</v>
      </c>
      <c r="L2327" s="29" t="s">
        <v>1366</v>
      </c>
      <c r="M2327" s="39">
        <v>22.767242865497824</v>
      </c>
      <c r="N2327" s="39">
        <v>40.204988364134152</v>
      </c>
      <c r="O2327" s="29">
        <v>44197</v>
      </c>
      <c r="P2327" s="29">
        <v>44842</v>
      </c>
      <c r="Q2327" s="40">
        <v>1.7659138000000001</v>
      </c>
      <c r="R2327" s="39">
        <v>22.716440793976727</v>
      </c>
      <c r="S2327" s="39">
        <v>17.488547570157426</v>
      </c>
      <c r="T2327" s="39">
        <v>0</v>
      </c>
      <c r="U2327" s="39">
        <v>0</v>
      </c>
      <c r="V2327" s="39">
        <v>0</v>
      </c>
      <c r="W2327" s="29" t="s">
        <v>265</v>
      </c>
      <c r="X2327" s="29" t="s">
        <v>11773</v>
      </c>
      <c r="Y2327" s="29">
        <v>45273</v>
      </c>
      <c r="Z2327" s="41" t="s">
        <v>11760</v>
      </c>
      <c r="AA2327" s="42" t="s">
        <v>1349</v>
      </c>
      <c r="AB2327" s="29" t="s">
        <v>258</v>
      </c>
      <c r="AC2327" s="29" t="s">
        <v>258</v>
      </c>
      <c r="AD2327" s="29" t="s">
        <v>265</v>
      </c>
      <c r="AE2327" s="29" t="s">
        <v>1367</v>
      </c>
      <c r="AF2327" s="29" t="s">
        <v>1368</v>
      </c>
      <c r="AG2327" s="183" t="s">
        <v>1369</v>
      </c>
      <c r="AH2327" s="29" t="s">
        <v>1413</v>
      </c>
      <c r="AI2327" s="29" t="s">
        <v>1357</v>
      </c>
      <c r="AJ2327" s="29" t="s">
        <v>258</v>
      </c>
      <c r="AK2327" s="29" t="s">
        <v>258</v>
      </c>
      <c r="AL2327" s="29" t="s">
        <v>13327</v>
      </c>
    </row>
    <row r="2328" spans="1:38" x14ac:dyDescent="0.2">
      <c r="A2328" s="35" t="s">
        <v>16</v>
      </c>
      <c r="B2328" s="36">
        <v>7559</v>
      </c>
      <c r="C2328" s="36"/>
      <c r="D2328" s="36" t="s">
        <v>1349</v>
      </c>
      <c r="E2328" s="37" t="s">
        <v>4274</v>
      </c>
      <c r="F2328" s="38" t="s">
        <v>1269</v>
      </c>
      <c r="G2328" s="38" t="s">
        <v>1273</v>
      </c>
      <c r="H2328" s="35" t="s">
        <v>1393</v>
      </c>
      <c r="I2328" s="35"/>
      <c r="J2328" s="29" t="s">
        <v>484</v>
      </c>
      <c r="K2328" s="29" t="s">
        <v>1365</v>
      </c>
      <c r="L2328" s="29" t="s">
        <v>1384</v>
      </c>
      <c r="M2328" s="39">
        <v>489.11060205320399</v>
      </c>
      <c r="N2328" s="39">
        <v>119.18094455852155</v>
      </c>
      <c r="O2328" s="29">
        <v>44197</v>
      </c>
      <c r="P2328" s="29">
        <v>44286</v>
      </c>
      <c r="Q2328" s="40">
        <v>0.24366869999999999</v>
      </c>
      <c r="R2328" s="39">
        <v>119.18094455852155</v>
      </c>
      <c r="S2328" s="39">
        <v>0</v>
      </c>
      <c r="T2328" s="39">
        <v>0</v>
      </c>
      <c r="U2328" s="39">
        <v>0</v>
      </c>
      <c r="V2328" s="39">
        <v>0</v>
      </c>
      <c r="W2328" s="29" t="s">
        <v>1357</v>
      </c>
      <c r="X2328" s="29" t="s">
        <v>258</v>
      </c>
      <c r="Y2328" s="29" t="s">
        <v>1349</v>
      </c>
      <c r="Z2328" s="41" t="s">
        <v>1349</v>
      </c>
      <c r="AA2328" s="42" t="s">
        <v>1349</v>
      </c>
      <c r="AB2328" s="29" t="s">
        <v>258</v>
      </c>
      <c r="AC2328" s="29" t="s">
        <v>258</v>
      </c>
      <c r="AD2328" s="29" t="s">
        <v>265</v>
      </c>
      <c r="AE2328" s="29" t="s">
        <v>1353</v>
      </c>
      <c r="AF2328" s="29" t="s">
        <v>1368</v>
      </c>
      <c r="AG2328" s="183" t="s">
        <v>1369</v>
      </c>
      <c r="AH2328" s="29" t="s">
        <v>1356</v>
      </c>
      <c r="AI2328" s="29" t="s">
        <v>1357</v>
      </c>
      <c r="AJ2328" s="29" t="s">
        <v>258</v>
      </c>
      <c r="AK2328" s="29" t="s">
        <v>258</v>
      </c>
      <c r="AL2328" s="29" t="s">
        <v>13326</v>
      </c>
    </row>
    <row r="2329" spans="1:38" x14ac:dyDescent="0.2">
      <c r="A2329" s="35" t="s">
        <v>16</v>
      </c>
      <c r="B2329" s="36">
        <v>7560</v>
      </c>
      <c r="C2329" s="36"/>
      <c r="D2329" s="36" t="s">
        <v>1349</v>
      </c>
      <c r="E2329" s="37" t="s">
        <v>4275</v>
      </c>
      <c r="F2329" s="38" t="s">
        <v>1269</v>
      </c>
      <c r="G2329" s="38" t="s">
        <v>1273</v>
      </c>
      <c r="H2329" s="35" t="s">
        <v>1393</v>
      </c>
      <c r="I2329" s="35"/>
      <c r="J2329" s="29" t="s">
        <v>1371</v>
      </c>
      <c r="K2329" s="29" t="s">
        <v>1371</v>
      </c>
      <c r="L2329" s="29" t="s">
        <v>1384</v>
      </c>
      <c r="M2329" s="39">
        <v>26.921933780180812</v>
      </c>
      <c r="N2329" s="39">
        <v>47.246981519507187</v>
      </c>
      <c r="O2329" s="29">
        <v>44197</v>
      </c>
      <c r="P2329" s="29">
        <v>44838</v>
      </c>
      <c r="Q2329" s="40">
        <v>1.7549623999999999</v>
      </c>
      <c r="R2329" s="39">
        <v>26.861601642710472</v>
      </c>
      <c r="S2329" s="39">
        <v>20.385379876796712</v>
      </c>
      <c r="T2329" s="39">
        <v>0</v>
      </c>
      <c r="U2329" s="39">
        <v>0</v>
      </c>
      <c r="V2329" s="39">
        <v>0</v>
      </c>
      <c r="W2329" s="29" t="s">
        <v>1357</v>
      </c>
      <c r="X2329" s="29" t="s">
        <v>258</v>
      </c>
      <c r="Y2329" s="29" t="s">
        <v>1349</v>
      </c>
      <c r="Z2329" s="41" t="s">
        <v>1349</v>
      </c>
      <c r="AA2329" s="42" t="s">
        <v>1349</v>
      </c>
      <c r="AB2329" s="29" t="s">
        <v>258</v>
      </c>
      <c r="AC2329" s="29" t="s">
        <v>258</v>
      </c>
      <c r="AD2329" s="29" t="s">
        <v>265</v>
      </c>
      <c r="AE2329" s="29" t="s">
        <v>1353</v>
      </c>
      <c r="AF2329" s="29" t="s">
        <v>1368</v>
      </c>
      <c r="AG2329" s="183" t="s">
        <v>1369</v>
      </c>
      <c r="AH2329" s="29" t="s">
        <v>1413</v>
      </c>
      <c r="AI2329" s="29" t="s">
        <v>1357</v>
      </c>
      <c r="AJ2329" s="29" t="s">
        <v>258</v>
      </c>
      <c r="AK2329" s="29" t="s">
        <v>258</v>
      </c>
      <c r="AL2329" s="29" t="s">
        <v>13326</v>
      </c>
    </row>
    <row r="2330" spans="1:38" x14ac:dyDescent="0.2">
      <c r="A2330" s="35" t="s">
        <v>16</v>
      </c>
      <c r="B2330" s="36">
        <v>7562</v>
      </c>
      <c r="C2330" s="36"/>
      <c r="D2330" s="36" t="s">
        <v>1349</v>
      </c>
      <c r="E2330" s="37" t="s">
        <v>4276</v>
      </c>
      <c r="F2330" s="38" t="s">
        <v>1269</v>
      </c>
      <c r="G2330" s="38" t="s">
        <v>1273</v>
      </c>
      <c r="H2330" s="35" t="s">
        <v>1393</v>
      </c>
      <c r="I2330" s="35"/>
      <c r="J2330" s="29" t="s">
        <v>1371</v>
      </c>
      <c r="K2330" s="29" t="s">
        <v>1371</v>
      </c>
      <c r="L2330" s="29" t="s">
        <v>1366</v>
      </c>
      <c r="M2330" s="39">
        <v>18.445572116541197</v>
      </c>
      <c r="N2330" s="39">
        <v>33.734817248459962</v>
      </c>
      <c r="O2330" s="29">
        <v>44197</v>
      </c>
      <c r="P2330" s="29">
        <v>44865</v>
      </c>
      <c r="Q2330" s="40">
        <v>1.8288842999999999</v>
      </c>
      <c r="R2330" s="39">
        <v>18.405393566050648</v>
      </c>
      <c r="S2330" s="39">
        <v>15.32942368240931</v>
      </c>
      <c r="T2330" s="39">
        <v>0</v>
      </c>
      <c r="U2330" s="39">
        <v>0</v>
      </c>
      <c r="V2330" s="39">
        <v>0</v>
      </c>
      <c r="W2330" s="29" t="s">
        <v>265</v>
      </c>
      <c r="X2330" s="29" t="s">
        <v>11773</v>
      </c>
      <c r="Y2330" s="29">
        <v>45260</v>
      </c>
      <c r="Z2330" s="41" t="s">
        <v>11759</v>
      </c>
      <c r="AA2330" s="42" t="s">
        <v>1349</v>
      </c>
      <c r="AB2330" s="29" t="s">
        <v>258</v>
      </c>
      <c r="AC2330" s="29" t="s">
        <v>258</v>
      </c>
      <c r="AD2330" s="29" t="s">
        <v>265</v>
      </c>
      <c r="AE2330" s="29" t="s">
        <v>1367</v>
      </c>
      <c r="AF2330" s="29" t="s">
        <v>1368</v>
      </c>
      <c r="AG2330" s="183" t="s">
        <v>1369</v>
      </c>
      <c r="AH2330" s="29" t="s">
        <v>1413</v>
      </c>
      <c r="AI2330" s="29" t="s">
        <v>1357</v>
      </c>
      <c r="AJ2330" s="29" t="s">
        <v>258</v>
      </c>
      <c r="AK2330" s="29" t="s">
        <v>258</v>
      </c>
      <c r="AL2330" s="29" t="s">
        <v>13327</v>
      </c>
    </row>
    <row r="2331" spans="1:38" x14ac:dyDescent="0.2">
      <c r="A2331" s="35" t="s">
        <v>16</v>
      </c>
      <c r="B2331" s="36">
        <v>7565</v>
      </c>
      <c r="C2331" s="36"/>
      <c r="D2331" s="36" t="s">
        <v>1349</v>
      </c>
      <c r="E2331" s="37" t="s">
        <v>4277</v>
      </c>
      <c r="F2331" s="38" t="s">
        <v>1269</v>
      </c>
      <c r="G2331" s="38" t="s">
        <v>1271</v>
      </c>
      <c r="H2331" s="35" t="s">
        <v>1440</v>
      </c>
      <c r="I2331" s="35"/>
      <c r="J2331" s="29" t="s">
        <v>1371</v>
      </c>
      <c r="K2331" s="29" t="s">
        <v>1371</v>
      </c>
      <c r="L2331" s="29" t="s">
        <v>1384</v>
      </c>
      <c r="M2331" s="39">
        <v>96.492843575217961</v>
      </c>
      <c r="N2331" s="39">
        <v>482.13399041752228</v>
      </c>
      <c r="O2331" s="29">
        <v>44197</v>
      </c>
      <c r="P2331" s="29">
        <v>46022</v>
      </c>
      <c r="Q2331" s="40">
        <v>4.9965776999999996</v>
      </c>
      <c r="R2331" s="39">
        <v>96.373990417522251</v>
      </c>
      <c r="S2331" s="39">
        <v>96.373990417522251</v>
      </c>
      <c r="T2331" s="39">
        <v>96.373990417522251</v>
      </c>
      <c r="U2331" s="39">
        <v>96.638028747433253</v>
      </c>
      <c r="V2331" s="39">
        <v>96.373990417522251</v>
      </c>
      <c r="W2331" s="29" t="s">
        <v>265</v>
      </c>
      <c r="X2331" s="29" t="s">
        <v>11773</v>
      </c>
      <c r="Y2331" s="29">
        <v>45275</v>
      </c>
      <c r="Z2331" s="41" t="s">
        <v>11760</v>
      </c>
      <c r="AA2331" s="42" t="s">
        <v>1349</v>
      </c>
      <c r="AB2331" s="29" t="s">
        <v>258</v>
      </c>
      <c r="AC2331" s="29" t="s">
        <v>258</v>
      </c>
      <c r="AD2331" s="29" t="s">
        <v>265</v>
      </c>
      <c r="AE2331" s="29" t="s">
        <v>1353</v>
      </c>
      <c r="AF2331" s="29" t="s">
        <v>1368</v>
      </c>
      <c r="AG2331" s="183" t="s">
        <v>1369</v>
      </c>
      <c r="AH2331" s="29" t="s">
        <v>1356</v>
      </c>
      <c r="AI2331" s="29" t="s">
        <v>1357</v>
      </c>
      <c r="AJ2331" s="29" t="s">
        <v>258</v>
      </c>
      <c r="AK2331" s="29" t="s">
        <v>258</v>
      </c>
      <c r="AL2331" s="29" t="s">
        <v>13327</v>
      </c>
    </row>
    <row r="2332" spans="1:38" x14ac:dyDescent="0.2">
      <c r="A2332" s="35" t="s">
        <v>16</v>
      </c>
      <c r="B2332" s="36">
        <v>7568</v>
      </c>
      <c r="C2332" s="36"/>
      <c r="D2332" s="36" t="s">
        <v>1349</v>
      </c>
      <c r="E2332" s="37" t="s">
        <v>4278</v>
      </c>
      <c r="F2332" s="38" t="s">
        <v>1269</v>
      </c>
      <c r="G2332" s="38" t="s">
        <v>1273</v>
      </c>
      <c r="H2332" s="35" t="s">
        <v>1393</v>
      </c>
      <c r="I2332" s="35"/>
      <c r="J2332" s="29" t="s">
        <v>1371</v>
      </c>
      <c r="K2332" s="29" t="s">
        <v>1371</v>
      </c>
      <c r="L2332" s="29" t="s">
        <v>1366</v>
      </c>
      <c r="M2332" s="39">
        <v>12.088069032829418</v>
      </c>
      <c r="N2332" s="39">
        <v>22.107679671457905</v>
      </c>
      <c r="O2332" s="29">
        <v>44197</v>
      </c>
      <c r="P2332" s="29">
        <v>44865</v>
      </c>
      <c r="Q2332" s="40">
        <v>1.8288842999999999</v>
      </c>
      <c r="R2332" s="39">
        <v>12.061738535249829</v>
      </c>
      <c r="S2332" s="39">
        <v>10.045941136208077</v>
      </c>
      <c r="T2332" s="39">
        <v>0</v>
      </c>
      <c r="U2332" s="39">
        <v>0</v>
      </c>
      <c r="V2332" s="39">
        <v>0</v>
      </c>
      <c r="W2332" s="29" t="s">
        <v>1357</v>
      </c>
      <c r="X2332" s="29" t="s">
        <v>258</v>
      </c>
      <c r="Y2332" s="29" t="s">
        <v>1349</v>
      </c>
      <c r="Z2332" s="41" t="s">
        <v>1349</v>
      </c>
      <c r="AA2332" s="42" t="s">
        <v>1349</v>
      </c>
      <c r="AB2332" s="29" t="s">
        <v>258</v>
      </c>
      <c r="AC2332" s="29" t="s">
        <v>258</v>
      </c>
      <c r="AD2332" s="29" t="s">
        <v>265</v>
      </c>
      <c r="AE2332" s="29" t="s">
        <v>1367</v>
      </c>
      <c r="AF2332" s="29" t="s">
        <v>1368</v>
      </c>
      <c r="AG2332" s="183" t="s">
        <v>1369</v>
      </c>
      <c r="AH2332" s="29" t="s">
        <v>1413</v>
      </c>
      <c r="AI2332" s="29" t="s">
        <v>1357</v>
      </c>
      <c r="AJ2332" s="29" t="s">
        <v>258</v>
      </c>
      <c r="AK2332" s="29" t="s">
        <v>258</v>
      </c>
      <c r="AL2332" s="29" t="s">
        <v>13326</v>
      </c>
    </row>
    <row r="2333" spans="1:38" x14ac:dyDescent="0.2">
      <c r="A2333" s="35" t="s">
        <v>16</v>
      </c>
      <c r="B2333" s="36">
        <v>7572</v>
      </c>
      <c r="C2333" s="36"/>
      <c r="D2333" s="36" t="s">
        <v>1349</v>
      </c>
      <c r="E2333" s="37" t="s">
        <v>4279</v>
      </c>
      <c r="F2333" s="38" t="s">
        <v>1266</v>
      </c>
      <c r="G2333" s="38" t="s">
        <v>1267</v>
      </c>
      <c r="H2333" s="35" t="s">
        <v>609</v>
      </c>
      <c r="I2333" s="35"/>
      <c r="J2333" s="29" t="s">
        <v>1466</v>
      </c>
      <c r="K2333" s="29" t="s">
        <v>1466</v>
      </c>
      <c r="L2333" s="29" t="s">
        <v>2168</v>
      </c>
      <c r="M2333" s="39">
        <v>8.8078235378747802</v>
      </c>
      <c r="N2333" s="39">
        <v>44.008974674880228</v>
      </c>
      <c r="O2333" s="29">
        <v>44197</v>
      </c>
      <c r="P2333" s="29">
        <v>46022</v>
      </c>
      <c r="Q2333" s="40">
        <v>4.9965776999999996</v>
      </c>
      <c r="R2333" s="39">
        <v>8.7969746748802198</v>
      </c>
      <c r="S2333" s="39">
        <v>8.7969746748802198</v>
      </c>
      <c r="T2333" s="39">
        <v>8.7969746748802198</v>
      </c>
      <c r="U2333" s="39">
        <v>8.821075975359344</v>
      </c>
      <c r="V2333" s="39">
        <v>8.7969746748802198</v>
      </c>
      <c r="W2333" s="29" t="s">
        <v>1357</v>
      </c>
      <c r="X2333" s="29" t="s">
        <v>258</v>
      </c>
      <c r="Y2333" s="29" t="s">
        <v>1349</v>
      </c>
      <c r="Z2333" s="41" t="s">
        <v>1349</v>
      </c>
      <c r="AA2333" s="42" t="s">
        <v>1349</v>
      </c>
      <c r="AB2333" s="29" t="s">
        <v>258</v>
      </c>
      <c r="AC2333" s="29" t="s">
        <v>258</v>
      </c>
      <c r="AD2333" s="29" t="s">
        <v>258</v>
      </c>
      <c r="AE2333" s="29" t="s">
        <v>1353</v>
      </c>
      <c r="AF2333" s="29" t="s">
        <v>1468</v>
      </c>
      <c r="AG2333" s="183" t="s">
        <v>1469</v>
      </c>
      <c r="AH2333" s="29" t="s">
        <v>1356</v>
      </c>
      <c r="AI2333" s="29" t="s">
        <v>1357</v>
      </c>
      <c r="AJ2333" s="29" t="s">
        <v>258</v>
      </c>
      <c r="AK2333" s="29" t="s">
        <v>258</v>
      </c>
      <c r="AL2333" s="29" t="s">
        <v>13326</v>
      </c>
    </row>
    <row r="2334" spans="1:38" x14ac:dyDescent="0.2">
      <c r="A2334" s="35" t="s">
        <v>16</v>
      </c>
      <c r="B2334" s="36">
        <v>7574</v>
      </c>
      <c r="C2334" s="36"/>
      <c r="D2334" s="36" t="s">
        <v>1349</v>
      </c>
      <c r="E2334" s="37" t="s">
        <v>4280</v>
      </c>
      <c r="F2334" s="38" t="s">
        <v>1262</v>
      </c>
      <c r="G2334" s="38" t="s">
        <v>1264</v>
      </c>
      <c r="H2334" s="35" t="s">
        <v>1029</v>
      </c>
      <c r="I2334" s="35"/>
      <c r="J2334" s="29" t="s">
        <v>255</v>
      </c>
      <c r="K2334" s="29" t="s">
        <v>2419</v>
      </c>
      <c r="L2334" s="29" t="s">
        <v>2569</v>
      </c>
      <c r="M2334" s="39">
        <v>29.212995565139451</v>
      </c>
      <c r="N2334" s="39">
        <v>116.77200000000001</v>
      </c>
      <c r="O2334" s="29">
        <v>44197</v>
      </c>
      <c r="P2334" s="29">
        <v>45657</v>
      </c>
      <c r="Q2334" s="40">
        <v>3.9972620999999999</v>
      </c>
      <c r="R2334" s="39">
        <v>29.173018480492814</v>
      </c>
      <c r="S2334" s="39">
        <v>29.173018480492814</v>
      </c>
      <c r="T2334" s="39">
        <v>29.173018480492814</v>
      </c>
      <c r="U2334" s="39">
        <v>29.252944558521563</v>
      </c>
      <c r="V2334" s="39">
        <v>0</v>
      </c>
      <c r="W2334" s="29" t="s">
        <v>1357</v>
      </c>
      <c r="X2334" s="29" t="s">
        <v>258</v>
      </c>
      <c r="Y2334" s="29" t="s">
        <v>1349</v>
      </c>
      <c r="Z2334" s="41" t="s">
        <v>1349</v>
      </c>
      <c r="AA2334" s="42" t="s">
        <v>1349</v>
      </c>
      <c r="AB2334" s="29" t="s">
        <v>258</v>
      </c>
      <c r="AC2334" s="29" t="s">
        <v>258</v>
      </c>
      <c r="AD2334" s="29" t="s">
        <v>258</v>
      </c>
      <c r="AE2334" s="29" t="s">
        <v>1353</v>
      </c>
      <c r="AF2334" s="29" t="s">
        <v>1956</v>
      </c>
      <c r="AG2334" s="183" t="s">
        <v>1957</v>
      </c>
      <c r="AH2334" s="29" t="s">
        <v>1413</v>
      </c>
      <c r="AI2334" s="29" t="s">
        <v>1357</v>
      </c>
      <c r="AJ2334" s="29" t="s">
        <v>258</v>
      </c>
      <c r="AK2334" s="29" t="s">
        <v>258</v>
      </c>
      <c r="AL2334" s="29" t="s">
        <v>13326</v>
      </c>
    </row>
    <row r="2335" spans="1:38" x14ac:dyDescent="0.2">
      <c r="A2335" s="35" t="s">
        <v>16</v>
      </c>
      <c r="B2335" s="36">
        <v>7576</v>
      </c>
      <c r="C2335" s="36"/>
      <c r="D2335" s="36" t="s">
        <v>1349</v>
      </c>
      <c r="E2335" s="37" t="s">
        <v>4281</v>
      </c>
      <c r="F2335" s="38" t="s">
        <v>1262</v>
      </c>
      <c r="G2335" s="38" t="s">
        <v>1488</v>
      </c>
      <c r="H2335" s="35" t="s">
        <v>1489</v>
      </c>
      <c r="I2335" s="35"/>
      <c r="J2335" s="29" t="s">
        <v>1371</v>
      </c>
      <c r="K2335" s="29" t="s">
        <v>1371</v>
      </c>
      <c r="L2335" s="29" t="s">
        <v>1384</v>
      </c>
      <c r="M2335" s="39">
        <v>370.86810310875325</v>
      </c>
      <c r="N2335" s="39">
        <v>1853.0712936344971</v>
      </c>
      <c r="O2335" s="29">
        <v>44197</v>
      </c>
      <c r="P2335" s="29">
        <v>46022</v>
      </c>
      <c r="Q2335" s="40">
        <v>4.9965776999999996</v>
      </c>
      <c r="R2335" s="39">
        <v>370.41129363449693</v>
      </c>
      <c r="S2335" s="39">
        <v>370.41129363449693</v>
      </c>
      <c r="T2335" s="39">
        <v>370.41129363449693</v>
      </c>
      <c r="U2335" s="39">
        <v>371.42611909650924</v>
      </c>
      <c r="V2335" s="39">
        <v>370.41129363449693</v>
      </c>
      <c r="W2335" s="29" t="s">
        <v>265</v>
      </c>
      <c r="X2335" s="29" t="s">
        <v>11773</v>
      </c>
      <c r="Y2335" s="29">
        <v>45204</v>
      </c>
      <c r="Z2335" s="41" t="s">
        <v>11758</v>
      </c>
      <c r="AA2335" s="42" t="s">
        <v>1349</v>
      </c>
      <c r="AB2335" s="29" t="s">
        <v>258</v>
      </c>
      <c r="AC2335" s="29" t="s">
        <v>258</v>
      </c>
      <c r="AD2335" s="29" t="s">
        <v>265</v>
      </c>
      <c r="AE2335" s="29" t="s">
        <v>1353</v>
      </c>
      <c r="AF2335" s="29" t="s">
        <v>1368</v>
      </c>
      <c r="AG2335" s="183" t="s">
        <v>1369</v>
      </c>
      <c r="AH2335" s="29" t="s">
        <v>1413</v>
      </c>
      <c r="AI2335" s="29" t="s">
        <v>1357</v>
      </c>
      <c r="AJ2335" s="29" t="s">
        <v>258</v>
      </c>
      <c r="AK2335" s="29" t="s">
        <v>258</v>
      </c>
      <c r="AL2335" s="29" t="s">
        <v>13327</v>
      </c>
    </row>
    <row r="2336" spans="1:38" x14ac:dyDescent="0.2">
      <c r="A2336" s="35" t="s">
        <v>16</v>
      </c>
      <c r="B2336" s="36">
        <v>7582</v>
      </c>
      <c r="C2336" s="36"/>
      <c r="D2336" s="36" t="s">
        <v>1349</v>
      </c>
      <c r="E2336" s="37" t="s">
        <v>4282</v>
      </c>
      <c r="F2336" s="38" t="s">
        <v>1269</v>
      </c>
      <c r="G2336" s="38" t="s">
        <v>1271</v>
      </c>
      <c r="H2336" s="35" t="s">
        <v>1440</v>
      </c>
      <c r="I2336" s="35"/>
      <c r="J2336" s="29" t="s">
        <v>1371</v>
      </c>
      <c r="K2336" s="29" t="s">
        <v>1371</v>
      </c>
      <c r="L2336" s="29" t="s">
        <v>1384</v>
      </c>
      <c r="M2336" s="39">
        <v>46.999739051247282</v>
      </c>
      <c r="N2336" s="39">
        <v>234.83784804928132</v>
      </c>
      <c r="O2336" s="29">
        <v>44197</v>
      </c>
      <c r="P2336" s="29">
        <v>46022</v>
      </c>
      <c r="Q2336" s="40">
        <v>4.9965776999999996</v>
      </c>
      <c r="R2336" s="39">
        <v>46.941848049281312</v>
      </c>
      <c r="S2336" s="39">
        <v>46.941848049281312</v>
      </c>
      <c r="T2336" s="39">
        <v>46.941848049281312</v>
      </c>
      <c r="U2336" s="39">
        <v>47.070455852156051</v>
      </c>
      <c r="V2336" s="39">
        <v>46.941848049281312</v>
      </c>
      <c r="W2336" s="29" t="s">
        <v>265</v>
      </c>
      <c r="X2336" s="29" t="s">
        <v>11773</v>
      </c>
      <c r="Y2336" s="29">
        <v>45275</v>
      </c>
      <c r="Z2336" s="41" t="s">
        <v>11760</v>
      </c>
      <c r="AA2336" s="42" t="s">
        <v>1349</v>
      </c>
      <c r="AB2336" s="29" t="s">
        <v>258</v>
      </c>
      <c r="AC2336" s="29" t="s">
        <v>258</v>
      </c>
      <c r="AD2336" s="29" t="s">
        <v>265</v>
      </c>
      <c r="AE2336" s="29" t="s">
        <v>1353</v>
      </c>
      <c r="AF2336" s="29" t="s">
        <v>1368</v>
      </c>
      <c r="AG2336" s="183" t="s">
        <v>1369</v>
      </c>
      <c r="AH2336" s="29" t="s">
        <v>1356</v>
      </c>
      <c r="AI2336" s="29" t="s">
        <v>1357</v>
      </c>
      <c r="AJ2336" s="29" t="s">
        <v>258</v>
      </c>
      <c r="AK2336" s="29" t="s">
        <v>258</v>
      </c>
      <c r="AL2336" s="29" t="s">
        <v>13327</v>
      </c>
    </row>
    <row r="2337" spans="1:38" x14ac:dyDescent="0.2">
      <c r="A2337" s="35" t="s">
        <v>16</v>
      </c>
      <c r="B2337" s="36">
        <v>7584</v>
      </c>
      <c r="C2337" s="36"/>
      <c r="D2337" s="36" t="s">
        <v>1349</v>
      </c>
      <c r="E2337" s="37" t="s">
        <v>4283</v>
      </c>
      <c r="F2337" s="38" t="s">
        <v>1269</v>
      </c>
      <c r="G2337" s="38" t="s">
        <v>1273</v>
      </c>
      <c r="H2337" s="35" t="s">
        <v>1393</v>
      </c>
      <c r="I2337" s="35"/>
      <c r="J2337" s="29" t="s">
        <v>1371</v>
      </c>
      <c r="K2337" s="29" t="s">
        <v>1371</v>
      </c>
      <c r="L2337" s="29" t="s">
        <v>1366</v>
      </c>
      <c r="M2337" s="39">
        <v>5.8912048494813085</v>
      </c>
      <c r="N2337" s="39">
        <v>10.306584531143052</v>
      </c>
      <c r="O2337" s="29">
        <v>44197</v>
      </c>
      <c r="P2337" s="29">
        <v>44836</v>
      </c>
      <c r="Q2337" s="40">
        <v>1.7494867000000001</v>
      </c>
      <c r="R2337" s="39">
        <v>5.8779739904175221</v>
      </c>
      <c r="S2337" s="39">
        <v>4.4286105407255301</v>
      </c>
      <c r="T2337" s="39">
        <v>0</v>
      </c>
      <c r="U2337" s="39">
        <v>0</v>
      </c>
      <c r="V2337" s="39">
        <v>0</v>
      </c>
      <c r="W2337" s="29" t="s">
        <v>1357</v>
      </c>
      <c r="X2337" s="29" t="s">
        <v>258</v>
      </c>
      <c r="Y2337" s="29" t="s">
        <v>1349</v>
      </c>
      <c r="Z2337" s="41" t="s">
        <v>1349</v>
      </c>
      <c r="AA2337" s="42" t="s">
        <v>1349</v>
      </c>
      <c r="AB2337" s="29" t="s">
        <v>258</v>
      </c>
      <c r="AC2337" s="29" t="s">
        <v>258</v>
      </c>
      <c r="AD2337" s="29" t="s">
        <v>265</v>
      </c>
      <c r="AE2337" s="29" t="s">
        <v>1367</v>
      </c>
      <c r="AF2337" s="29" t="s">
        <v>1368</v>
      </c>
      <c r="AG2337" s="183" t="s">
        <v>1369</v>
      </c>
      <c r="AH2337" s="29" t="s">
        <v>1413</v>
      </c>
      <c r="AI2337" s="29" t="s">
        <v>1357</v>
      </c>
      <c r="AJ2337" s="29" t="s">
        <v>258</v>
      </c>
      <c r="AK2337" s="29" t="s">
        <v>258</v>
      </c>
      <c r="AL2337" s="29" t="s">
        <v>13326</v>
      </c>
    </row>
    <row r="2338" spans="1:38" x14ac:dyDescent="0.2">
      <c r="A2338" s="35" t="s">
        <v>16</v>
      </c>
      <c r="B2338" s="36">
        <v>7585</v>
      </c>
      <c r="C2338" s="36"/>
      <c r="D2338" s="36" t="s">
        <v>1349</v>
      </c>
      <c r="E2338" s="37" t="s">
        <v>4284</v>
      </c>
      <c r="F2338" s="38" t="s">
        <v>1269</v>
      </c>
      <c r="G2338" s="38" t="s">
        <v>1273</v>
      </c>
      <c r="H2338" s="35" t="s">
        <v>1393</v>
      </c>
      <c r="I2338" s="35"/>
      <c r="J2338" s="29" t="s">
        <v>1371</v>
      </c>
      <c r="K2338" s="29" t="s">
        <v>1371</v>
      </c>
      <c r="L2338" s="29" t="s">
        <v>1366</v>
      </c>
      <c r="M2338" s="39">
        <v>6.123388276095306</v>
      </c>
      <c r="N2338" s="39">
        <v>12.221629021218344</v>
      </c>
      <c r="O2338" s="29">
        <v>44197</v>
      </c>
      <c r="P2338" s="29">
        <v>44926</v>
      </c>
      <c r="Q2338" s="40">
        <v>1.9958932</v>
      </c>
      <c r="R2338" s="39">
        <v>6.1108145106091722</v>
      </c>
      <c r="S2338" s="39">
        <v>6.1108145106091722</v>
      </c>
      <c r="T2338" s="39">
        <v>0</v>
      </c>
      <c r="U2338" s="39">
        <v>0</v>
      </c>
      <c r="V2338" s="39">
        <v>0</v>
      </c>
      <c r="W2338" s="29" t="s">
        <v>265</v>
      </c>
      <c r="X2338" s="29" t="s">
        <v>11773</v>
      </c>
      <c r="Y2338" s="29">
        <v>45259</v>
      </c>
      <c r="Z2338" s="41" t="s">
        <v>11759</v>
      </c>
      <c r="AA2338" s="42" t="s">
        <v>1349</v>
      </c>
      <c r="AB2338" s="29" t="s">
        <v>258</v>
      </c>
      <c r="AC2338" s="29" t="s">
        <v>258</v>
      </c>
      <c r="AD2338" s="29" t="s">
        <v>265</v>
      </c>
      <c r="AE2338" s="29" t="s">
        <v>1367</v>
      </c>
      <c r="AF2338" s="29" t="s">
        <v>1368</v>
      </c>
      <c r="AG2338" s="183" t="s">
        <v>1369</v>
      </c>
      <c r="AH2338" s="29" t="s">
        <v>1413</v>
      </c>
      <c r="AI2338" s="29" t="s">
        <v>1357</v>
      </c>
      <c r="AJ2338" s="29" t="s">
        <v>258</v>
      </c>
      <c r="AK2338" s="29" t="s">
        <v>258</v>
      </c>
      <c r="AL2338" s="29" t="s">
        <v>13327</v>
      </c>
    </row>
    <row r="2339" spans="1:38" x14ac:dyDescent="0.2">
      <c r="A2339" s="35" t="s">
        <v>16</v>
      </c>
      <c r="B2339" s="36">
        <v>7588</v>
      </c>
      <c r="C2339" s="36"/>
      <c r="D2339" s="36" t="s">
        <v>1349</v>
      </c>
      <c r="E2339" s="37" t="s">
        <v>4285</v>
      </c>
      <c r="F2339" s="38" t="s">
        <v>1269</v>
      </c>
      <c r="G2339" s="38" t="s">
        <v>1271</v>
      </c>
      <c r="H2339" s="35" t="s">
        <v>1440</v>
      </c>
      <c r="I2339" s="35"/>
      <c r="J2339" s="29" t="s">
        <v>1371</v>
      </c>
      <c r="K2339" s="29" t="s">
        <v>1371</v>
      </c>
      <c r="L2339" s="29" t="s">
        <v>1384</v>
      </c>
      <c r="M2339" s="39">
        <v>43.850014128240375</v>
      </c>
      <c r="N2339" s="39">
        <v>219.10000273785079</v>
      </c>
      <c r="O2339" s="29">
        <v>44197</v>
      </c>
      <c r="P2339" s="29">
        <v>46022</v>
      </c>
      <c r="Q2339" s="40">
        <v>4.9965776999999996</v>
      </c>
      <c r="R2339" s="39">
        <v>43.796002737850785</v>
      </c>
      <c r="S2339" s="39">
        <v>43.796002737850785</v>
      </c>
      <c r="T2339" s="39">
        <v>43.796002737850785</v>
      </c>
      <c r="U2339" s="39">
        <v>43.915991786447641</v>
      </c>
      <c r="V2339" s="39">
        <v>43.796002737850785</v>
      </c>
      <c r="W2339" s="29" t="s">
        <v>265</v>
      </c>
      <c r="X2339" s="29" t="s">
        <v>11773</v>
      </c>
      <c r="Y2339" s="29">
        <v>45275</v>
      </c>
      <c r="Z2339" s="41" t="s">
        <v>11760</v>
      </c>
      <c r="AA2339" s="42" t="s">
        <v>1349</v>
      </c>
      <c r="AB2339" s="29" t="s">
        <v>258</v>
      </c>
      <c r="AC2339" s="29" t="s">
        <v>258</v>
      </c>
      <c r="AD2339" s="29" t="s">
        <v>265</v>
      </c>
      <c r="AE2339" s="29" t="s">
        <v>1353</v>
      </c>
      <c r="AF2339" s="29" t="s">
        <v>1368</v>
      </c>
      <c r="AG2339" s="183" t="s">
        <v>1369</v>
      </c>
      <c r="AH2339" s="29" t="s">
        <v>1356</v>
      </c>
      <c r="AI2339" s="29" t="s">
        <v>1357</v>
      </c>
      <c r="AJ2339" s="29" t="s">
        <v>258</v>
      </c>
      <c r="AK2339" s="29" t="s">
        <v>258</v>
      </c>
      <c r="AL2339" s="29" t="s">
        <v>13327</v>
      </c>
    </row>
    <row r="2340" spans="1:38" x14ac:dyDescent="0.2">
      <c r="A2340" s="35" t="s">
        <v>16</v>
      </c>
      <c r="B2340" s="36">
        <v>7589</v>
      </c>
      <c r="C2340" s="36"/>
      <c r="D2340" s="36" t="s">
        <v>1349</v>
      </c>
      <c r="E2340" s="37" t="s">
        <v>4286</v>
      </c>
      <c r="F2340" s="38" t="s">
        <v>1269</v>
      </c>
      <c r="G2340" s="38" t="s">
        <v>1273</v>
      </c>
      <c r="H2340" s="35" t="s">
        <v>1393</v>
      </c>
      <c r="I2340" s="35"/>
      <c r="J2340" s="29" t="s">
        <v>1371</v>
      </c>
      <c r="K2340" s="29" t="s">
        <v>1371</v>
      </c>
      <c r="L2340" s="29" t="s">
        <v>1366</v>
      </c>
      <c r="M2340" s="39">
        <v>3.1838831894027702</v>
      </c>
      <c r="N2340" s="39">
        <v>5.6747652292950033</v>
      </c>
      <c r="O2340" s="29">
        <v>44197</v>
      </c>
      <c r="P2340" s="29">
        <v>44848</v>
      </c>
      <c r="Q2340" s="40">
        <v>1.7823408999999999</v>
      </c>
      <c r="R2340" s="39">
        <v>3.1768240930869265</v>
      </c>
      <c r="S2340" s="39">
        <v>2.4979411362080763</v>
      </c>
      <c r="T2340" s="39">
        <v>0</v>
      </c>
      <c r="U2340" s="39">
        <v>0</v>
      </c>
      <c r="V2340" s="39">
        <v>0</v>
      </c>
      <c r="W2340" s="29" t="s">
        <v>265</v>
      </c>
      <c r="X2340" s="29" t="s">
        <v>11773</v>
      </c>
      <c r="Y2340" s="29">
        <v>45286</v>
      </c>
      <c r="Z2340" s="41" t="s">
        <v>11760</v>
      </c>
      <c r="AA2340" s="42" t="s">
        <v>1349</v>
      </c>
      <c r="AB2340" s="29" t="s">
        <v>258</v>
      </c>
      <c r="AC2340" s="29" t="s">
        <v>258</v>
      </c>
      <c r="AD2340" s="29" t="s">
        <v>265</v>
      </c>
      <c r="AE2340" s="29" t="s">
        <v>1367</v>
      </c>
      <c r="AF2340" s="29" t="s">
        <v>1368</v>
      </c>
      <c r="AG2340" s="183" t="s">
        <v>1369</v>
      </c>
      <c r="AH2340" s="29" t="s">
        <v>1413</v>
      </c>
      <c r="AI2340" s="29" t="s">
        <v>1357</v>
      </c>
      <c r="AJ2340" s="29" t="s">
        <v>258</v>
      </c>
      <c r="AK2340" s="29" t="s">
        <v>258</v>
      </c>
      <c r="AL2340" s="29" t="s">
        <v>13327</v>
      </c>
    </row>
    <row r="2341" spans="1:38" x14ac:dyDescent="0.2">
      <c r="A2341" s="35" t="s">
        <v>16</v>
      </c>
      <c r="B2341" s="36">
        <v>7590</v>
      </c>
      <c r="C2341" s="36"/>
      <c r="D2341" s="36" t="s">
        <v>1349</v>
      </c>
      <c r="E2341" s="37" t="s">
        <v>4287</v>
      </c>
      <c r="F2341" s="38" t="s">
        <v>1266</v>
      </c>
      <c r="G2341" s="38" t="s">
        <v>1268</v>
      </c>
      <c r="H2341" s="35" t="s">
        <v>1133</v>
      </c>
      <c r="I2341" s="35"/>
      <c r="J2341" s="29" t="s">
        <v>274</v>
      </c>
      <c r="K2341" s="29" t="s">
        <v>294</v>
      </c>
      <c r="L2341" s="29" t="s">
        <v>1829</v>
      </c>
      <c r="M2341" s="39">
        <v>38.646325842534196</v>
      </c>
      <c r="N2341" s="39">
        <v>115.64800547570155</v>
      </c>
      <c r="O2341" s="29">
        <v>44197</v>
      </c>
      <c r="P2341" s="29">
        <v>45290</v>
      </c>
      <c r="Q2341" s="40">
        <v>2.9924708999999998</v>
      </c>
      <c r="R2341" s="39">
        <v>38.584572210814507</v>
      </c>
      <c r="S2341" s="39">
        <v>38.584572210814507</v>
      </c>
      <c r="T2341" s="39">
        <v>38.478861054072553</v>
      </c>
      <c r="U2341" s="39">
        <v>0</v>
      </c>
      <c r="V2341" s="39">
        <v>0</v>
      </c>
      <c r="W2341" s="29" t="s">
        <v>1357</v>
      </c>
      <c r="X2341" s="29" t="s">
        <v>258</v>
      </c>
      <c r="Y2341" s="29" t="s">
        <v>1349</v>
      </c>
      <c r="Z2341" s="41" t="s">
        <v>1349</v>
      </c>
      <c r="AA2341" s="42" t="s">
        <v>1349</v>
      </c>
      <c r="AB2341" s="29" t="s">
        <v>258</v>
      </c>
      <c r="AC2341" s="29" t="s">
        <v>258</v>
      </c>
      <c r="AD2341" s="29" t="s">
        <v>258</v>
      </c>
      <c r="AE2341" s="29" t="s">
        <v>1367</v>
      </c>
      <c r="AF2341" s="29" t="s">
        <v>1361</v>
      </c>
      <c r="AG2341" s="183" t="s">
        <v>1362</v>
      </c>
      <c r="AH2341" s="29" t="s">
        <v>1413</v>
      </c>
      <c r="AI2341" s="29" t="s">
        <v>1357</v>
      </c>
      <c r="AJ2341" s="29" t="s">
        <v>258</v>
      </c>
      <c r="AK2341" s="29" t="s">
        <v>258</v>
      </c>
      <c r="AL2341" s="29" t="s">
        <v>13326</v>
      </c>
    </row>
    <row r="2342" spans="1:38" x14ac:dyDescent="0.2">
      <c r="A2342" s="35" t="s">
        <v>16</v>
      </c>
      <c r="B2342" s="36">
        <v>7593</v>
      </c>
      <c r="C2342" s="36"/>
      <c r="D2342" s="36" t="s">
        <v>1349</v>
      </c>
      <c r="E2342" s="37" t="s">
        <v>4288</v>
      </c>
      <c r="F2342" s="38" t="s">
        <v>1269</v>
      </c>
      <c r="G2342" s="38" t="s">
        <v>1445</v>
      </c>
      <c r="H2342" s="35" t="s">
        <v>12095</v>
      </c>
      <c r="I2342" s="35"/>
      <c r="J2342" s="29" t="s">
        <v>484</v>
      </c>
      <c r="K2342" s="29" t="s">
        <v>1365</v>
      </c>
      <c r="L2342" s="29" t="s">
        <v>1384</v>
      </c>
      <c r="M2342" s="39">
        <v>112.92162505130108</v>
      </c>
      <c r="N2342" s="39">
        <v>74.508172484599584</v>
      </c>
      <c r="O2342" s="29">
        <v>44197</v>
      </c>
      <c r="P2342" s="29">
        <v>44438</v>
      </c>
      <c r="Q2342" s="40">
        <v>0.65982200000000002</v>
      </c>
      <c r="R2342" s="39">
        <v>74.508172484599584</v>
      </c>
      <c r="S2342" s="39">
        <v>0</v>
      </c>
      <c r="T2342" s="39">
        <v>0</v>
      </c>
      <c r="U2342" s="39">
        <v>0</v>
      </c>
      <c r="V2342" s="39">
        <v>0</v>
      </c>
      <c r="W2342" s="29" t="s">
        <v>265</v>
      </c>
      <c r="X2342" s="29" t="s">
        <v>11773</v>
      </c>
      <c r="Y2342" s="29">
        <v>45227</v>
      </c>
      <c r="Z2342" s="41" t="s">
        <v>11758</v>
      </c>
      <c r="AA2342" s="42" t="s">
        <v>1349</v>
      </c>
      <c r="AB2342" s="29" t="s">
        <v>258</v>
      </c>
      <c r="AC2342" s="29" t="s">
        <v>258</v>
      </c>
      <c r="AD2342" s="29" t="s">
        <v>265</v>
      </c>
      <c r="AE2342" s="29" t="s">
        <v>1353</v>
      </c>
      <c r="AF2342" s="29" t="s">
        <v>1368</v>
      </c>
      <c r="AG2342" s="183" t="s">
        <v>1369</v>
      </c>
      <c r="AH2342" s="29" t="s">
        <v>1356</v>
      </c>
      <c r="AI2342" s="29" t="s">
        <v>1357</v>
      </c>
      <c r="AJ2342" s="29" t="s">
        <v>258</v>
      </c>
      <c r="AK2342" s="29" t="s">
        <v>258</v>
      </c>
      <c r="AL2342" s="29" t="s">
        <v>13327</v>
      </c>
    </row>
    <row r="2343" spans="1:38" x14ac:dyDescent="0.2">
      <c r="A2343" s="35" t="s">
        <v>16</v>
      </c>
      <c r="B2343" s="36">
        <v>7595</v>
      </c>
      <c r="C2343" s="36"/>
      <c r="D2343" s="36" t="s">
        <v>1349</v>
      </c>
      <c r="E2343" s="37" t="s">
        <v>4289</v>
      </c>
      <c r="F2343" s="38" t="s">
        <v>1269</v>
      </c>
      <c r="G2343" s="38" t="s">
        <v>1271</v>
      </c>
      <c r="H2343" s="35" t="s">
        <v>1440</v>
      </c>
      <c r="I2343" s="35"/>
      <c r="J2343" s="29" t="s">
        <v>1405</v>
      </c>
      <c r="K2343" s="29" t="s">
        <v>1434</v>
      </c>
      <c r="L2343" s="29" t="s">
        <v>2255</v>
      </c>
      <c r="M2343" s="39">
        <v>69.776585194864595</v>
      </c>
      <c r="N2343" s="39">
        <v>139.26661190965092</v>
      </c>
      <c r="O2343" s="29">
        <v>44197</v>
      </c>
      <c r="P2343" s="29">
        <v>44926</v>
      </c>
      <c r="Q2343" s="40">
        <v>1.9958932</v>
      </c>
      <c r="R2343" s="39">
        <v>69.63330595482546</v>
      </c>
      <c r="S2343" s="39">
        <v>69.63330595482546</v>
      </c>
      <c r="T2343" s="39">
        <v>0</v>
      </c>
      <c r="U2343" s="39">
        <v>0</v>
      </c>
      <c r="V2343" s="39">
        <v>0</v>
      </c>
      <c r="W2343" s="29" t="s">
        <v>1357</v>
      </c>
      <c r="X2343" s="29" t="s">
        <v>258</v>
      </c>
      <c r="Y2343" s="29" t="s">
        <v>1349</v>
      </c>
      <c r="Z2343" s="41" t="s">
        <v>1349</v>
      </c>
      <c r="AA2343" s="42" t="s">
        <v>1349</v>
      </c>
      <c r="AB2343" s="29" t="s">
        <v>258</v>
      </c>
      <c r="AC2343" s="29" t="s">
        <v>258</v>
      </c>
      <c r="AD2343" s="29" t="s">
        <v>258</v>
      </c>
      <c r="AE2343" s="29" t="s">
        <v>1353</v>
      </c>
      <c r="AF2343" s="29" t="s">
        <v>1448</v>
      </c>
      <c r="AG2343" s="183" t="s">
        <v>1449</v>
      </c>
      <c r="AH2343" s="29" t="s">
        <v>1413</v>
      </c>
      <c r="AI2343" s="29" t="s">
        <v>1357</v>
      </c>
      <c r="AJ2343" s="29" t="s">
        <v>258</v>
      </c>
      <c r="AK2343" s="29" t="s">
        <v>258</v>
      </c>
      <c r="AL2343" s="29" t="s">
        <v>13326</v>
      </c>
    </row>
    <row r="2344" spans="1:38" x14ac:dyDescent="0.2">
      <c r="A2344" s="35" t="s">
        <v>16</v>
      </c>
      <c r="B2344" s="36">
        <v>7605</v>
      </c>
      <c r="C2344" s="36"/>
      <c r="D2344" s="36" t="s">
        <v>1349</v>
      </c>
      <c r="E2344" s="37" t="s">
        <v>4290</v>
      </c>
      <c r="F2344" s="38" t="s">
        <v>1269</v>
      </c>
      <c r="G2344" s="38" t="s">
        <v>1273</v>
      </c>
      <c r="H2344" s="35" t="s">
        <v>1393</v>
      </c>
      <c r="I2344" s="35"/>
      <c r="J2344" s="29" t="s">
        <v>1371</v>
      </c>
      <c r="K2344" s="29" t="s">
        <v>1371</v>
      </c>
      <c r="L2344" s="29" t="s">
        <v>1366</v>
      </c>
      <c r="M2344" s="39">
        <v>10.76576883196293</v>
      </c>
      <c r="N2344" s="39">
        <v>18.893519507186859</v>
      </c>
      <c r="O2344" s="29">
        <v>44197</v>
      </c>
      <c r="P2344" s="29">
        <v>44838</v>
      </c>
      <c r="Q2344" s="40">
        <v>1.7549623999999999</v>
      </c>
      <c r="R2344" s="39">
        <v>10.741642710472281</v>
      </c>
      <c r="S2344" s="39">
        <v>8.1518767967145784</v>
      </c>
      <c r="T2344" s="39">
        <v>0</v>
      </c>
      <c r="U2344" s="39">
        <v>0</v>
      </c>
      <c r="V2344" s="39">
        <v>0</v>
      </c>
      <c r="W2344" s="29" t="s">
        <v>1357</v>
      </c>
      <c r="X2344" s="29" t="s">
        <v>258</v>
      </c>
      <c r="Y2344" s="29" t="s">
        <v>1349</v>
      </c>
      <c r="Z2344" s="41" t="s">
        <v>1349</v>
      </c>
      <c r="AA2344" s="42" t="s">
        <v>1349</v>
      </c>
      <c r="AB2344" s="29" t="s">
        <v>258</v>
      </c>
      <c r="AC2344" s="29" t="s">
        <v>258</v>
      </c>
      <c r="AD2344" s="29" t="s">
        <v>265</v>
      </c>
      <c r="AE2344" s="29" t="s">
        <v>1367</v>
      </c>
      <c r="AF2344" s="29" t="s">
        <v>1368</v>
      </c>
      <c r="AG2344" s="183" t="s">
        <v>1369</v>
      </c>
      <c r="AH2344" s="29" t="s">
        <v>1413</v>
      </c>
      <c r="AI2344" s="29" t="s">
        <v>1357</v>
      </c>
      <c r="AJ2344" s="29" t="s">
        <v>258</v>
      </c>
      <c r="AK2344" s="29" t="s">
        <v>258</v>
      </c>
      <c r="AL2344" s="29" t="s">
        <v>13326</v>
      </c>
    </row>
    <row r="2345" spans="1:38" x14ac:dyDescent="0.2">
      <c r="A2345" s="35" t="s">
        <v>16</v>
      </c>
      <c r="B2345" s="36">
        <v>7606</v>
      </c>
      <c r="C2345" s="36"/>
      <c r="D2345" s="36" t="s">
        <v>1349</v>
      </c>
      <c r="E2345" s="37" t="s">
        <v>4291</v>
      </c>
      <c r="F2345" s="38" t="s">
        <v>1262</v>
      </c>
      <c r="G2345" s="38" t="s">
        <v>1264</v>
      </c>
      <c r="H2345" s="35" t="s">
        <v>1456</v>
      </c>
      <c r="I2345" s="35"/>
      <c r="J2345" s="29" t="s">
        <v>1387</v>
      </c>
      <c r="K2345" s="29" t="s">
        <v>1457</v>
      </c>
      <c r="L2345" s="29" t="s">
        <v>3010</v>
      </c>
      <c r="M2345" s="39">
        <v>252.99277139897191</v>
      </c>
      <c r="N2345" s="39">
        <v>124.67815195071869</v>
      </c>
      <c r="O2345" s="29">
        <v>44197</v>
      </c>
      <c r="P2345" s="29">
        <v>44377</v>
      </c>
      <c r="Q2345" s="40">
        <v>0.4928131</v>
      </c>
      <c r="R2345" s="39">
        <v>124.67815195071869</v>
      </c>
      <c r="S2345" s="39">
        <v>0</v>
      </c>
      <c r="T2345" s="39">
        <v>0</v>
      </c>
      <c r="U2345" s="39">
        <v>0</v>
      </c>
      <c r="V2345" s="39">
        <v>0</v>
      </c>
      <c r="W2345" s="29" t="s">
        <v>265</v>
      </c>
      <c r="X2345" s="29" t="s">
        <v>11773</v>
      </c>
      <c r="Y2345" s="29">
        <v>45282</v>
      </c>
      <c r="Z2345" s="41" t="s">
        <v>11760</v>
      </c>
      <c r="AA2345" s="42" t="s">
        <v>1349</v>
      </c>
      <c r="AB2345" s="29" t="s">
        <v>258</v>
      </c>
      <c r="AC2345" s="29" t="s">
        <v>258</v>
      </c>
      <c r="AD2345" s="29" t="s">
        <v>258</v>
      </c>
      <c r="AE2345" s="29" t="s">
        <v>1353</v>
      </c>
      <c r="AF2345" s="29" t="s">
        <v>1390</v>
      </c>
      <c r="AG2345" s="183" t="s">
        <v>1391</v>
      </c>
      <c r="AH2345" s="29" t="s">
        <v>1356</v>
      </c>
      <c r="AI2345" s="29" t="s">
        <v>1357</v>
      </c>
      <c r="AJ2345" s="29" t="s">
        <v>258</v>
      </c>
      <c r="AK2345" s="29" t="s">
        <v>258</v>
      </c>
      <c r="AL2345" s="29" t="s">
        <v>13327</v>
      </c>
    </row>
    <row r="2346" spans="1:38" x14ac:dyDescent="0.2">
      <c r="A2346" s="35" t="s">
        <v>16</v>
      </c>
      <c r="B2346" s="36">
        <v>7609</v>
      </c>
      <c r="C2346" s="36"/>
      <c r="D2346" s="36" t="s">
        <v>1349</v>
      </c>
      <c r="E2346" s="37" t="s">
        <v>4292</v>
      </c>
      <c r="F2346" s="38" t="s">
        <v>1266</v>
      </c>
      <c r="G2346" s="38" t="s">
        <v>1268</v>
      </c>
      <c r="H2346" s="35" t="s">
        <v>310</v>
      </c>
      <c r="I2346" s="35"/>
      <c r="J2346" s="29" t="s">
        <v>382</v>
      </c>
      <c r="K2346" s="29" t="s">
        <v>1906</v>
      </c>
      <c r="L2346" s="29" t="s">
        <v>1907</v>
      </c>
      <c r="M2346" s="39">
        <v>929.23165363608268</v>
      </c>
      <c r="N2346" s="39">
        <v>1852.1030882956879</v>
      </c>
      <c r="O2346" s="29">
        <v>44197</v>
      </c>
      <c r="P2346" s="29">
        <v>44925</v>
      </c>
      <c r="Q2346" s="40">
        <v>1.9931554</v>
      </c>
      <c r="R2346" s="39">
        <v>927.32184804928136</v>
      </c>
      <c r="S2346" s="39">
        <v>924.78124024640658</v>
      </c>
      <c r="T2346" s="39">
        <v>0</v>
      </c>
      <c r="U2346" s="39">
        <v>0</v>
      </c>
      <c r="V2346" s="39">
        <v>0</v>
      </c>
      <c r="W2346" s="29" t="s">
        <v>1357</v>
      </c>
      <c r="X2346" s="29" t="s">
        <v>258</v>
      </c>
      <c r="Y2346" s="29" t="s">
        <v>1349</v>
      </c>
      <c r="Z2346" s="41" t="s">
        <v>1349</v>
      </c>
      <c r="AA2346" s="42" t="s">
        <v>1349</v>
      </c>
      <c r="AB2346" s="29" t="s">
        <v>258</v>
      </c>
      <c r="AC2346" s="29" t="s">
        <v>258</v>
      </c>
      <c r="AD2346" s="29" t="s">
        <v>258</v>
      </c>
      <c r="AE2346" s="29" t="s">
        <v>1353</v>
      </c>
      <c r="AF2346" s="29" t="s">
        <v>1368</v>
      </c>
      <c r="AG2346" s="183" t="s">
        <v>1369</v>
      </c>
      <c r="AH2346" s="29" t="s">
        <v>1413</v>
      </c>
      <c r="AI2346" s="29" t="s">
        <v>1357</v>
      </c>
      <c r="AJ2346" s="29" t="s">
        <v>258</v>
      </c>
      <c r="AK2346" s="29" t="s">
        <v>258</v>
      </c>
      <c r="AL2346" s="29" t="s">
        <v>13326</v>
      </c>
    </row>
    <row r="2347" spans="1:38" x14ac:dyDescent="0.2">
      <c r="A2347" s="35" t="s">
        <v>16</v>
      </c>
      <c r="B2347" s="36">
        <v>7610</v>
      </c>
      <c r="C2347" s="36"/>
      <c r="D2347" s="36" t="s">
        <v>1349</v>
      </c>
      <c r="E2347" s="37" t="s">
        <v>4293</v>
      </c>
      <c r="F2347" s="38" t="s">
        <v>1269</v>
      </c>
      <c r="G2347" s="38" t="s">
        <v>1273</v>
      </c>
      <c r="H2347" s="35" t="s">
        <v>1393</v>
      </c>
      <c r="I2347" s="35"/>
      <c r="J2347" s="29" t="s">
        <v>1371</v>
      </c>
      <c r="K2347" s="29" t="s">
        <v>1371</v>
      </c>
      <c r="L2347" s="29" t="s">
        <v>1366</v>
      </c>
      <c r="M2347" s="39">
        <v>25.666262520969887</v>
      </c>
      <c r="N2347" s="39">
        <v>71.324451745379861</v>
      </c>
      <c r="O2347" s="29">
        <v>44197</v>
      </c>
      <c r="P2347" s="29">
        <v>45212</v>
      </c>
      <c r="Q2347" s="40">
        <v>2.7789185000000001</v>
      </c>
      <c r="R2347" s="39">
        <v>25.623449691991784</v>
      </c>
      <c r="S2347" s="39">
        <v>25.623449691991784</v>
      </c>
      <c r="T2347" s="39">
        <v>20.077552361396304</v>
      </c>
      <c r="U2347" s="39">
        <v>0</v>
      </c>
      <c r="V2347" s="39">
        <v>0</v>
      </c>
      <c r="W2347" s="29" t="s">
        <v>1357</v>
      </c>
      <c r="X2347" s="29" t="s">
        <v>258</v>
      </c>
      <c r="Y2347" s="29" t="s">
        <v>1349</v>
      </c>
      <c r="Z2347" s="41" t="s">
        <v>1349</v>
      </c>
      <c r="AA2347" s="42" t="s">
        <v>1349</v>
      </c>
      <c r="AB2347" s="29" t="s">
        <v>258</v>
      </c>
      <c r="AC2347" s="29" t="s">
        <v>258</v>
      </c>
      <c r="AD2347" s="29" t="s">
        <v>265</v>
      </c>
      <c r="AE2347" s="29" t="s">
        <v>1367</v>
      </c>
      <c r="AF2347" s="29" t="s">
        <v>1368</v>
      </c>
      <c r="AG2347" s="183" t="s">
        <v>1369</v>
      </c>
      <c r="AH2347" s="29" t="s">
        <v>1413</v>
      </c>
      <c r="AI2347" s="29" t="s">
        <v>1357</v>
      </c>
      <c r="AJ2347" s="29" t="s">
        <v>258</v>
      </c>
      <c r="AK2347" s="29" t="s">
        <v>258</v>
      </c>
      <c r="AL2347" s="29" t="s">
        <v>13326</v>
      </c>
    </row>
    <row r="2348" spans="1:38" x14ac:dyDescent="0.2">
      <c r="A2348" s="35" t="s">
        <v>16</v>
      </c>
      <c r="B2348" s="36">
        <v>7611</v>
      </c>
      <c r="C2348" s="36"/>
      <c r="D2348" s="36" t="s">
        <v>1349</v>
      </c>
      <c r="E2348" s="37" t="s">
        <v>4294</v>
      </c>
      <c r="F2348" s="38" t="s">
        <v>1269</v>
      </c>
      <c r="G2348" s="38" t="s">
        <v>1273</v>
      </c>
      <c r="H2348" s="35" t="s">
        <v>1393</v>
      </c>
      <c r="I2348" s="35"/>
      <c r="J2348" s="29" t="s">
        <v>1513</v>
      </c>
      <c r="K2348" s="29" t="s">
        <v>1717</v>
      </c>
      <c r="L2348" s="29" t="s">
        <v>1618</v>
      </c>
      <c r="M2348" s="39">
        <v>4021.1211595773789</v>
      </c>
      <c r="N2348" s="39">
        <v>11284.460648870636</v>
      </c>
      <c r="O2348" s="29">
        <v>44197</v>
      </c>
      <c r="P2348" s="29">
        <v>45222</v>
      </c>
      <c r="Q2348" s="40">
        <v>2.8062971000000001</v>
      </c>
      <c r="R2348" s="39">
        <v>4014.4523750855583</v>
      </c>
      <c r="S2348" s="39">
        <v>4014.4523750855583</v>
      </c>
      <c r="T2348" s="39">
        <v>3255.5558986995211</v>
      </c>
      <c r="U2348" s="39">
        <v>0</v>
      </c>
      <c r="V2348" s="39">
        <v>0</v>
      </c>
      <c r="W2348" s="29" t="s">
        <v>1357</v>
      </c>
      <c r="X2348" s="29" t="s">
        <v>258</v>
      </c>
      <c r="Y2348" s="29" t="s">
        <v>1349</v>
      </c>
      <c r="Z2348" s="41" t="s">
        <v>1349</v>
      </c>
      <c r="AA2348" s="42" t="s">
        <v>1349</v>
      </c>
      <c r="AB2348" s="29" t="s">
        <v>258</v>
      </c>
      <c r="AC2348" s="29" t="s">
        <v>258</v>
      </c>
      <c r="AD2348" s="29" t="s">
        <v>258</v>
      </c>
      <c r="AE2348" s="29" t="s">
        <v>1353</v>
      </c>
      <c r="AF2348" s="29" t="s">
        <v>1368</v>
      </c>
      <c r="AG2348" s="183" t="s">
        <v>1369</v>
      </c>
      <c r="AH2348" s="29" t="s">
        <v>1413</v>
      </c>
      <c r="AI2348" s="29" t="s">
        <v>1357</v>
      </c>
      <c r="AJ2348" s="29" t="s">
        <v>258</v>
      </c>
      <c r="AK2348" s="29" t="s">
        <v>258</v>
      </c>
      <c r="AL2348" s="29" t="s">
        <v>13326</v>
      </c>
    </row>
    <row r="2349" spans="1:38" x14ac:dyDescent="0.2">
      <c r="A2349" s="35" t="s">
        <v>16</v>
      </c>
      <c r="B2349" s="36">
        <v>7612</v>
      </c>
      <c r="C2349" s="36"/>
      <c r="D2349" s="36" t="s">
        <v>1349</v>
      </c>
      <c r="E2349" s="37" t="s">
        <v>4295</v>
      </c>
      <c r="F2349" s="38" t="s">
        <v>1266</v>
      </c>
      <c r="G2349" s="38" t="s">
        <v>1268</v>
      </c>
      <c r="H2349" s="35" t="s">
        <v>1359</v>
      </c>
      <c r="I2349" s="35"/>
      <c r="J2349" s="29" t="s">
        <v>484</v>
      </c>
      <c r="K2349" s="29" t="s">
        <v>1365</v>
      </c>
      <c r="L2349" s="29" t="s">
        <v>1384</v>
      </c>
      <c r="M2349" s="39">
        <v>41.673037137696596</v>
      </c>
      <c r="N2349" s="39">
        <v>10.15441478439425</v>
      </c>
      <c r="O2349" s="29">
        <v>44197</v>
      </c>
      <c r="P2349" s="29">
        <v>44286</v>
      </c>
      <c r="Q2349" s="40">
        <v>0.24366869999999999</v>
      </c>
      <c r="R2349" s="39">
        <v>10.15441478439425</v>
      </c>
      <c r="S2349" s="39">
        <v>0</v>
      </c>
      <c r="T2349" s="39">
        <v>0</v>
      </c>
      <c r="U2349" s="39">
        <v>0</v>
      </c>
      <c r="V2349" s="39">
        <v>0</v>
      </c>
      <c r="W2349" s="29" t="s">
        <v>1357</v>
      </c>
      <c r="X2349" s="29" t="s">
        <v>258</v>
      </c>
      <c r="Y2349" s="29" t="s">
        <v>1349</v>
      </c>
      <c r="Z2349" s="41" t="s">
        <v>1349</v>
      </c>
      <c r="AA2349" s="42" t="s">
        <v>1349</v>
      </c>
      <c r="AB2349" s="29" t="s">
        <v>258</v>
      </c>
      <c r="AC2349" s="29" t="s">
        <v>258</v>
      </c>
      <c r="AD2349" s="29" t="s">
        <v>265</v>
      </c>
      <c r="AE2349" s="29" t="s">
        <v>1353</v>
      </c>
      <c r="AF2349" s="29" t="s">
        <v>1368</v>
      </c>
      <c r="AG2349" s="183" t="s">
        <v>1369</v>
      </c>
      <c r="AH2349" s="29" t="s">
        <v>1356</v>
      </c>
      <c r="AI2349" s="29" t="s">
        <v>1357</v>
      </c>
      <c r="AJ2349" s="29" t="s">
        <v>258</v>
      </c>
      <c r="AK2349" s="29" t="s">
        <v>258</v>
      </c>
      <c r="AL2349" s="29" t="s">
        <v>13326</v>
      </c>
    </row>
    <row r="2350" spans="1:38" x14ac:dyDescent="0.2">
      <c r="A2350" s="35" t="s">
        <v>16</v>
      </c>
      <c r="B2350" s="36">
        <v>7614</v>
      </c>
      <c r="C2350" s="36"/>
      <c r="D2350" s="36" t="s">
        <v>1349</v>
      </c>
      <c r="E2350" s="37" t="s">
        <v>4296</v>
      </c>
      <c r="F2350" s="38" t="s">
        <v>1269</v>
      </c>
      <c r="G2350" s="38" t="s">
        <v>1273</v>
      </c>
      <c r="H2350" s="35" t="s">
        <v>1393</v>
      </c>
      <c r="I2350" s="35"/>
      <c r="J2350" s="29" t="s">
        <v>1371</v>
      </c>
      <c r="K2350" s="29" t="s">
        <v>1371</v>
      </c>
      <c r="L2350" s="29" t="s">
        <v>2416</v>
      </c>
      <c r="M2350" s="39">
        <v>25.362743786907913</v>
      </c>
      <c r="N2350" s="39">
        <v>50.621327857631755</v>
      </c>
      <c r="O2350" s="29">
        <v>44197</v>
      </c>
      <c r="P2350" s="29">
        <v>44926</v>
      </c>
      <c r="Q2350" s="40">
        <v>1.9958932</v>
      </c>
      <c r="R2350" s="39">
        <v>25.310663928815877</v>
      </c>
      <c r="S2350" s="39">
        <v>25.310663928815877</v>
      </c>
      <c r="T2350" s="39">
        <v>0</v>
      </c>
      <c r="U2350" s="39">
        <v>0</v>
      </c>
      <c r="V2350" s="39">
        <v>0</v>
      </c>
      <c r="W2350" s="29" t="s">
        <v>265</v>
      </c>
      <c r="X2350" s="29" t="s">
        <v>11773</v>
      </c>
      <c r="Y2350" s="29">
        <v>45260</v>
      </c>
      <c r="Z2350" s="41" t="s">
        <v>11759</v>
      </c>
      <c r="AA2350" s="42" t="s">
        <v>1349</v>
      </c>
      <c r="AB2350" s="29" t="s">
        <v>258</v>
      </c>
      <c r="AC2350" s="29" t="s">
        <v>258</v>
      </c>
      <c r="AD2350" s="29" t="s">
        <v>258</v>
      </c>
      <c r="AE2350" s="29" t="s">
        <v>1367</v>
      </c>
      <c r="AF2350" s="29" t="s">
        <v>1368</v>
      </c>
      <c r="AG2350" s="183" t="s">
        <v>1369</v>
      </c>
      <c r="AH2350" s="29" t="s">
        <v>1413</v>
      </c>
      <c r="AI2350" s="29" t="s">
        <v>1357</v>
      </c>
      <c r="AJ2350" s="29" t="s">
        <v>258</v>
      </c>
      <c r="AK2350" s="29" t="s">
        <v>258</v>
      </c>
      <c r="AL2350" s="29" t="s">
        <v>13327</v>
      </c>
    </row>
    <row r="2351" spans="1:38" x14ac:dyDescent="0.2">
      <c r="A2351" s="35" t="s">
        <v>16</v>
      </c>
      <c r="B2351" s="36">
        <v>7619</v>
      </c>
      <c r="C2351" s="36"/>
      <c r="D2351" s="36" t="s">
        <v>1349</v>
      </c>
      <c r="E2351" s="37" t="s">
        <v>4297</v>
      </c>
      <c r="F2351" s="38" t="s">
        <v>1269</v>
      </c>
      <c r="G2351" s="38" t="s">
        <v>1271</v>
      </c>
      <c r="H2351" s="35" t="s">
        <v>1440</v>
      </c>
      <c r="I2351" s="35"/>
      <c r="J2351" s="29" t="s">
        <v>274</v>
      </c>
      <c r="K2351" s="29" t="s">
        <v>303</v>
      </c>
      <c r="L2351" s="29" t="s">
        <v>2659</v>
      </c>
      <c r="M2351" s="39">
        <v>41.256179753161142</v>
      </c>
      <c r="N2351" s="39">
        <v>73.64552772073921</v>
      </c>
      <c r="O2351" s="29">
        <v>44197</v>
      </c>
      <c r="P2351" s="29">
        <v>44849</v>
      </c>
      <c r="Q2351" s="40">
        <v>1.7850786999999999</v>
      </c>
      <c r="R2351" s="39">
        <v>41.164804928131417</v>
      </c>
      <c r="S2351" s="39">
        <v>32.4807227926078</v>
      </c>
      <c r="T2351" s="39">
        <v>0</v>
      </c>
      <c r="U2351" s="39">
        <v>0</v>
      </c>
      <c r="V2351" s="39">
        <v>0</v>
      </c>
      <c r="W2351" s="29" t="s">
        <v>1357</v>
      </c>
      <c r="X2351" s="29" t="s">
        <v>258</v>
      </c>
      <c r="Y2351" s="29" t="s">
        <v>1349</v>
      </c>
      <c r="Z2351" s="41" t="s">
        <v>1349</v>
      </c>
      <c r="AA2351" s="42" t="s">
        <v>1349</v>
      </c>
      <c r="AB2351" s="29" t="s">
        <v>258</v>
      </c>
      <c r="AC2351" s="29" t="s">
        <v>258</v>
      </c>
      <c r="AD2351" s="29" t="s">
        <v>265</v>
      </c>
      <c r="AE2351" s="29" t="s">
        <v>1367</v>
      </c>
      <c r="AF2351" s="29" t="s">
        <v>1966</v>
      </c>
      <c r="AG2351" s="183" t="s">
        <v>1967</v>
      </c>
      <c r="AH2351" s="29" t="s">
        <v>1413</v>
      </c>
      <c r="AI2351" s="29" t="s">
        <v>1357</v>
      </c>
      <c r="AJ2351" s="29" t="s">
        <v>258</v>
      </c>
      <c r="AK2351" s="29" t="s">
        <v>258</v>
      </c>
      <c r="AL2351" s="29" t="s">
        <v>13326</v>
      </c>
    </row>
    <row r="2352" spans="1:38" x14ac:dyDescent="0.2">
      <c r="A2352" s="35" t="s">
        <v>16</v>
      </c>
      <c r="B2352" s="36">
        <v>7622</v>
      </c>
      <c r="C2352" s="36"/>
      <c r="D2352" s="36" t="s">
        <v>1349</v>
      </c>
      <c r="E2352" s="37" t="s">
        <v>4298</v>
      </c>
      <c r="F2352" s="38" t="s">
        <v>1269</v>
      </c>
      <c r="G2352" s="38" t="s">
        <v>1273</v>
      </c>
      <c r="H2352" s="35" t="s">
        <v>1393</v>
      </c>
      <c r="I2352" s="35"/>
      <c r="J2352" s="29" t="s">
        <v>1371</v>
      </c>
      <c r="K2352" s="29" t="s">
        <v>1371</v>
      </c>
      <c r="L2352" s="29" t="s">
        <v>1366</v>
      </c>
      <c r="M2352" s="39">
        <v>6.9908385367265025</v>
      </c>
      <c r="N2352" s="39">
        <v>12.326078028747434</v>
      </c>
      <c r="O2352" s="29">
        <v>44197</v>
      </c>
      <c r="P2352" s="29">
        <v>44841</v>
      </c>
      <c r="Q2352" s="40">
        <v>1.7631759</v>
      </c>
      <c r="R2352" s="39">
        <v>6.9752224503764548</v>
      </c>
      <c r="S2352" s="39">
        <v>5.3508555783709788</v>
      </c>
      <c r="T2352" s="39">
        <v>0</v>
      </c>
      <c r="U2352" s="39">
        <v>0</v>
      </c>
      <c r="V2352" s="39">
        <v>0</v>
      </c>
      <c r="W2352" s="29" t="s">
        <v>265</v>
      </c>
      <c r="X2352" s="29" t="s">
        <v>11773</v>
      </c>
      <c r="Y2352" s="29">
        <v>45290</v>
      </c>
      <c r="Z2352" s="41" t="s">
        <v>11760</v>
      </c>
      <c r="AA2352" s="42" t="s">
        <v>1349</v>
      </c>
      <c r="AB2352" s="29" t="s">
        <v>258</v>
      </c>
      <c r="AC2352" s="29" t="s">
        <v>258</v>
      </c>
      <c r="AD2352" s="29" t="s">
        <v>265</v>
      </c>
      <c r="AE2352" s="29" t="s">
        <v>1367</v>
      </c>
      <c r="AF2352" s="29" t="s">
        <v>1368</v>
      </c>
      <c r="AG2352" s="183" t="s">
        <v>1369</v>
      </c>
      <c r="AH2352" s="29" t="s">
        <v>1413</v>
      </c>
      <c r="AI2352" s="29" t="s">
        <v>1357</v>
      </c>
      <c r="AJ2352" s="29" t="s">
        <v>258</v>
      </c>
      <c r="AK2352" s="29" t="s">
        <v>258</v>
      </c>
      <c r="AL2352" s="29" t="s">
        <v>13327</v>
      </c>
    </row>
    <row r="2353" spans="1:38" x14ac:dyDescent="0.2">
      <c r="A2353" s="35" t="s">
        <v>16</v>
      </c>
      <c r="B2353" s="36">
        <v>7623</v>
      </c>
      <c r="C2353" s="36"/>
      <c r="D2353" s="36" t="s">
        <v>1349</v>
      </c>
      <c r="E2353" s="37" t="s">
        <v>4299</v>
      </c>
      <c r="F2353" s="38" t="s">
        <v>1269</v>
      </c>
      <c r="G2353" s="38" t="s">
        <v>1271</v>
      </c>
      <c r="H2353" s="35" t="s">
        <v>1440</v>
      </c>
      <c r="I2353" s="35"/>
      <c r="J2353" s="29" t="s">
        <v>1506</v>
      </c>
      <c r="K2353" s="29" t="s">
        <v>1642</v>
      </c>
      <c r="L2353" s="29" t="s">
        <v>2220</v>
      </c>
      <c r="M2353" s="39">
        <v>76.324087903225347</v>
      </c>
      <c r="N2353" s="39">
        <v>139.58792607802874</v>
      </c>
      <c r="O2353" s="29">
        <v>44197</v>
      </c>
      <c r="P2353" s="29">
        <v>44865</v>
      </c>
      <c r="Q2353" s="40">
        <v>1.8288842999999999</v>
      </c>
      <c r="R2353" s="39">
        <v>76.157837097878158</v>
      </c>
      <c r="S2353" s="39">
        <v>63.430088980150579</v>
      </c>
      <c r="T2353" s="39">
        <v>0</v>
      </c>
      <c r="U2353" s="39">
        <v>0</v>
      </c>
      <c r="V2353" s="39">
        <v>0</v>
      </c>
      <c r="W2353" s="29" t="s">
        <v>1357</v>
      </c>
      <c r="X2353" s="29" t="s">
        <v>258</v>
      </c>
      <c r="Y2353" s="29" t="s">
        <v>1349</v>
      </c>
      <c r="Z2353" s="41" t="s">
        <v>1349</v>
      </c>
      <c r="AA2353" s="42" t="s">
        <v>1349</v>
      </c>
      <c r="AB2353" s="29" t="s">
        <v>258</v>
      </c>
      <c r="AC2353" s="29" t="s">
        <v>258</v>
      </c>
      <c r="AD2353" s="29" t="s">
        <v>258</v>
      </c>
      <c r="AE2353" s="29" t="s">
        <v>1353</v>
      </c>
      <c r="AF2353" s="29" t="s">
        <v>2221</v>
      </c>
      <c r="AG2353" s="183" t="s">
        <v>2222</v>
      </c>
      <c r="AH2353" s="29" t="s">
        <v>1413</v>
      </c>
      <c r="AI2353" s="29" t="s">
        <v>1357</v>
      </c>
      <c r="AJ2353" s="29" t="s">
        <v>258</v>
      </c>
      <c r="AK2353" s="29" t="s">
        <v>258</v>
      </c>
      <c r="AL2353" s="29" t="s">
        <v>13326</v>
      </c>
    </row>
    <row r="2354" spans="1:38" x14ac:dyDescent="0.2">
      <c r="A2354" s="35" t="s">
        <v>16</v>
      </c>
      <c r="B2354" s="36">
        <v>7624</v>
      </c>
      <c r="C2354" s="36"/>
      <c r="D2354" s="36" t="s">
        <v>1349</v>
      </c>
      <c r="E2354" s="37" t="s">
        <v>4300</v>
      </c>
      <c r="F2354" s="38" t="s">
        <v>1269</v>
      </c>
      <c r="G2354" s="38" t="s">
        <v>1271</v>
      </c>
      <c r="H2354" s="35" t="s">
        <v>1440</v>
      </c>
      <c r="I2354" s="35"/>
      <c r="J2354" s="29" t="s">
        <v>1371</v>
      </c>
      <c r="K2354" s="29" t="s">
        <v>1371</v>
      </c>
      <c r="L2354" s="29" t="s">
        <v>1384</v>
      </c>
      <c r="M2354" s="39">
        <v>373.2964329652138</v>
      </c>
      <c r="N2354" s="39">
        <v>1865.2046324435319</v>
      </c>
      <c r="O2354" s="29">
        <v>44197</v>
      </c>
      <c r="P2354" s="29">
        <v>46022</v>
      </c>
      <c r="Q2354" s="40">
        <v>4.9965776999999996</v>
      </c>
      <c r="R2354" s="39">
        <v>372.83663244353181</v>
      </c>
      <c r="S2354" s="39">
        <v>372.83663244353181</v>
      </c>
      <c r="T2354" s="39">
        <v>372.83663244353181</v>
      </c>
      <c r="U2354" s="39">
        <v>373.8581026694045</v>
      </c>
      <c r="V2354" s="39">
        <v>372.83663244353181</v>
      </c>
      <c r="W2354" s="29" t="s">
        <v>265</v>
      </c>
      <c r="X2354" s="29" t="s">
        <v>11773</v>
      </c>
      <c r="Y2354" s="29">
        <v>45377</v>
      </c>
      <c r="Z2354" s="41" t="s">
        <v>11761</v>
      </c>
      <c r="AA2354" s="42" t="s">
        <v>1349</v>
      </c>
      <c r="AB2354" s="29" t="s">
        <v>258</v>
      </c>
      <c r="AC2354" s="29" t="s">
        <v>258</v>
      </c>
      <c r="AD2354" s="29" t="s">
        <v>265</v>
      </c>
      <c r="AE2354" s="29" t="s">
        <v>1353</v>
      </c>
      <c r="AF2354" s="29" t="s">
        <v>1368</v>
      </c>
      <c r="AG2354" s="183" t="s">
        <v>1369</v>
      </c>
      <c r="AH2354" s="29" t="s">
        <v>1356</v>
      </c>
      <c r="AI2354" s="29" t="s">
        <v>1357</v>
      </c>
      <c r="AJ2354" s="29" t="s">
        <v>258</v>
      </c>
      <c r="AK2354" s="29" t="s">
        <v>258</v>
      </c>
      <c r="AL2354" s="29" t="s">
        <v>13327</v>
      </c>
    </row>
    <row r="2355" spans="1:38" x14ac:dyDescent="0.2">
      <c r="A2355" s="35" t="s">
        <v>16</v>
      </c>
      <c r="B2355" s="36">
        <v>7626</v>
      </c>
      <c r="C2355" s="36"/>
      <c r="D2355" s="36" t="s">
        <v>1349</v>
      </c>
      <c r="E2355" s="37" t="s">
        <v>4301</v>
      </c>
      <c r="F2355" s="38" t="s">
        <v>1266</v>
      </c>
      <c r="G2355" s="38" t="s">
        <v>1267</v>
      </c>
      <c r="H2355" s="35" t="s">
        <v>1177</v>
      </c>
      <c r="I2355" s="35"/>
      <c r="J2355" s="29" t="s">
        <v>484</v>
      </c>
      <c r="K2355" s="29" t="s">
        <v>1383</v>
      </c>
      <c r="L2355" s="29" t="s">
        <v>1384</v>
      </c>
      <c r="M2355" s="39">
        <v>71.652878282861522</v>
      </c>
      <c r="N2355" s="39">
        <v>35.311477070499663</v>
      </c>
      <c r="O2355" s="29">
        <v>44197</v>
      </c>
      <c r="P2355" s="29">
        <v>44377</v>
      </c>
      <c r="Q2355" s="40">
        <v>0.4928131</v>
      </c>
      <c r="R2355" s="39">
        <v>35.311477070499663</v>
      </c>
      <c r="S2355" s="39">
        <v>0</v>
      </c>
      <c r="T2355" s="39">
        <v>0</v>
      </c>
      <c r="U2355" s="39">
        <v>0</v>
      </c>
      <c r="V2355" s="39">
        <v>0</v>
      </c>
      <c r="W2355" s="29" t="s">
        <v>1357</v>
      </c>
      <c r="X2355" s="29" t="s">
        <v>258</v>
      </c>
      <c r="Y2355" s="29" t="s">
        <v>1349</v>
      </c>
      <c r="Z2355" s="41" t="s">
        <v>1349</v>
      </c>
      <c r="AA2355" s="42" t="s">
        <v>1349</v>
      </c>
      <c r="AB2355" s="29" t="s">
        <v>258</v>
      </c>
      <c r="AC2355" s="29" t="s">
        <v>258</v>
      </c>
      <c r="AD2355" s="29" t="s">
        <v>265</v>
      </c>
      <c r="AE2355" s="29" t="s">
        <v>1353</v>
      </c>
      <c r="AF2355" s="29" t="s">
        <v>1368</v>
      </c>
      <c r="AG2355" s="183" t="s">
        <v>1369</v>
      </c>
      <c r="AH2355" s="29" t="s">
        <v>1356</v>
      </c>
      <c r="AI2355" s="29" t="s">
        <v>1357</v>
      </c>
      <c r="AJ2355" s="29" t="s">
        <v>258</v>
      </c>
      <c r="AK2355" s="29" t="s">
        <v>258</v>
      </c>
      <c r="AL2355" s="29" t="s">
        <v>13326</v>
      </c>
    </row>
    <row r="2356" spans="1:38" x14ac:dyDescent="0.2">
      <c r="A2356" s="35" t="s">
        <v>16</v>
      </c>
      <c r="B2356" s="36">
        <v>7627</v>
      </c>
      <c r="C2356" s="36"/>
      <c r="D2356" s="36" t="s">
        <v>1349</v>
      </c>
      <c r="E2356" s="37" t="s">
        <v>4302</v>
      </c>
      <c r="F2356" s="38" t="s">
        <v>1266</v>
      </c>
      <c r="G2356" s="38" t="s">
        <v>1268</v>
      </c>
      <c r="H2356" s="35" t="s">
        <v>1102</v>
      </c>
      <c r="I2356" s="35"/>
      <c r="J2356" s="29" t="s">
        <v>1371</v>
      </c>
      <c r="K2356" s="29" t="s">
        <v>1371</v>
      </c>
      <c r="L2356" s="29" t="s">
        <v>1384</v>
      </c>
      <c r="M2356" s="39">
        <v>88.258339720176835</v>
      </c>
      <c r="N2356" s="39">
        <v>19.814332648870636</v>
      </c>
      <c r="O2356" s="29">
        <v>44197</v>
      </c>
      <c r="P2356" s="29">
        <v>44279</v>
      </c>
      <c r="Q2356" s="40">
        <v>0.2245038</v>
      </c>
      <c r="R2356" s="39">
        <v>19.814332648870636</v>
      </c>
      <c r="S2356" s="39">
        <v>0</v>
      </c>
      <c r="T2356" s="39">
        <v>0</v>
      </c>
      <c r="U2356" s="39">
        <v>0</v>
      </c>
      <c r="V2356" s="39">
        <v>0</v>
      </c>
      <c r="W2356" s="29" t="s">
        <v>1357</v>
      </c>
      <c r="X2356" s="29" t="s">
        <v>258</v>
      </c>
      <c r="Y2356" s="29" t="s">
        <v>1349</v>
      </c>
      <c r="Z2356" s="41" t="s">
        <v>1349</v>
      </c>
      <c r="AA2356" s="42" t="s">
        <v>1349</v>
      </c>
      <c r="AB2356" s="29" t="s">
        <v>258</v>
      </c>
      <c r="AC2356" s="29" t="s">
        <v>258</v>
      </c>
      <c r="AD2356" s="29" t="s">
        <v>265</v>
      </c>
      <c r="AE2356" s="29" t="s">
        <v>1353</v>
      </c>
      <c r="AF2356" s="29" t="s">
        <v>1368</v>
      </c>
      <c r="AG2356" s="183" t="s">
        <v>1369</v>
      </c>
      <c r="AH2356" s="29" t="s">
        <v>1356</v>
      </c>
      <c r="AI2356" s="29" t="s">
        <v>1357</v>
      </c>
      <c r="AJ2356" s="29" t="s">
        <v>258</v>
      </c>
      <c r="AK2356" s="29" t="s">
        <v>258</v>
      </c>
      <c r="AL2356" s="29" t="s">
        <v>13326</v>
      </c>
    </row>
    <row r="2357" spans="1:38" x14ac:dyDescent="0.2">
      <c r="A2357" s="35" t="s">
        <v>16</v>
      </c>
      <c r="B2357" s="36">
        <v>7628</v>
      </c>
      <c r="C2357" s="36"/>
      <c r="D2357" s="36" t="s">
        <v>1349</v>
      </c>
      <c r="E2357" s="37" t="s">
        <v>4303</v>
      </c>
      <c r="F2357" s="38" t="s">
        <v>1269</v>
      </c>
      <c r="G2357" s="38" t="s">
        <v>1271</v>
      </c>
      <c r="H2357" s="35" t="s">
        <v>1440</v>
      </c>
      <c r="I2357" s="35"/>
      <c r="J2357" s="29" t="s">
        <v>1371</v>
      </c>
      <c r="K2357" s="29" t="s">
        <v>1371</v>
      </c>
      <c r="L2357" s="29" t="s">
        <v>1384</v>
      </c>
      <c r="M2357" s="39">
        <v>73.581296239787463</v>
      </c>
      <c r="N2357" s="39">
        <v>367.65466392881586</v>
      </c>
      <c r="O2357" s="29">
        <v>44197</v>
      </c>
      <c r="P2357" s="29">
        <v>46022</v>
      </c>
      <c r="Q2357" s="40">
        <v>4.9965776999999996</v>
      </c>
      <c r="R2357" s="39">
        <v>73.490663928815877</v>
      </c>
      <c r="S2357" s="39">
        <v>73.490663928815877</v>
      </c>
      <c r="T2357" s="39">
        <v>73.490663928815877</v>
      </c>
      <c r="U2357" s="39">
        <v>73.692008213552356</v>
      </c>
      <c r="V2357" s="39">
        <v>73.490663928815877</v>
      </c>
      <c r="W2357" s="29" t="s">
        <v>265</v>
      </c>
      <c r="X2357" s="29" t="s">
        <v>11773</v>
      </c>
      <c r="Y2357" s="29">
        <v>45257</v>
      </c>
      <c r="Z2357" s="41" t="s">
        <v>11759</v>
      </c>
      <c r="AA2357" s="42" t="s">
        <v>1349</v>
      </c>
      <c r="AB2357" s="29" t="s">
        <v>258</v>
      </c>
      <c r="AC2357" s="29" t="s">
        <v>258</v>
      </c>
      <c r="AD2357" s="29" t="s">
        <v>265</v>
      </c>
      <c r="AE2357" s="29" t="s">
        <v>1353</v>
      </c>
      <c r="AF2357" s="29" t="s">
        <v>1368</v>
      </c>
      <c r="AG2357" s="183" t="s">
        <v>1369</v>
      </c>
      <c r="AH2357" s="29" t="s">
        <v>1356</v>
      </c>
      <c r="AI2357" s="29" t="s">
        <v>1357</v>
      </c>
      <c r="AJ2357" s="29" t="s">
        <v>258</v>
      </c>
      <c r="AK2357" s="29" t="s">
        <v>258</v>
      </c>
      <c r="AL2357" s="29" t="s">
        <v>13327</v>
      </c>
    </row>
    <row r="2358" spans="1:38" x14ac:dyDescent="0.2">
      <c r="A2358" s="35" t="s">
        <v>16</v>
      </c>
      <c r="B2358" s="36">
        <v>7631</v>
      </c>
      <c r="C2358" s="36"/>
      <c r="D2358" s="36" t="s">
        <v>1349</v>
      </c>
      <c r="E2358" s="37" t="s">
        <v>4304</v>
      </c>
      <c r="F2358" s="38" t="s">
        <v>1269</v>
      </c>
      <c r="G2358" s="38" t="s">
        <v>1271</v>
      </c>
      <c r="H2358" s="35" t="s">
        <v>1440</v>
      </c>
      <c r="I2358" s="35"/>
      <c r="J2358" s="29" t="s">
        <v>1387</v>
      </c>
      <c r="K2358" s="29" t="s">
        <v>1457</v>
      </c>
      <c r="L2358" s="29" t="s">
        <v>3010</v>
      </c>
      <c r="M2358" s="39">
        <v>159.95283508187489</v>
      </c>
      <c r="N2358" s="39">
        <v>305.67303490759753</v>
      </c>
      <c r="O2358" s="29">
        <v>44197</v>
      </c>
      <c r="P2358" s="29">
        <v>44895</v>
      </c>
      <c r="Q2358" s="40">
        <v>1.9110198</v>
      </c>
      <c r="R2358" s="39">
        <v>159.61467488021901</v>
      </c>
      <c r="S2358" s="39">
        <v>146.05836002737851</v>
      </c>
      <c r="T2358" s="39">
        <v>0</v>
      </c>
      <c r="U2358" s="39">
        <v>0</v>
      </c>
      <c r="V2358" s="39">
        <v>0</v>
      </c>
      <c r="W2358" s="29" t="s">
        <v>1357</v>
      </c>
      <c r="X2358" s="29" t="s">
        <v>258</v>
      </c>
      <c r="Y2358" s="29" t="s">
        <v>1349</v>
      </c>
      <c r="Z2358" s="41" t="s">
        <v>1349</v>
      </c>
      <c r="AA2358" s="42" t="s">
        <v>1349</v>
      </c>
      <c r="AB2358" s="29" t="s">
        <v>258</v>
      </c>
      <c r="AC2358" s="29" t="s">
        <v>258</v>
      </c>
      <c r="AD2358" s="29" t="s">
        <v>258</v>
      </c>
      <c r="AE2358" s="29" t="s">
        <v>1353</v>
      </c>
      <c r="AF2358" s="29" t="s">
        <v>1390</v>
      </c>
      <c r="AG2358" s="183" t="s">
        <v>1391</v>
      </c>
      <c r="AH2358" s="29" t="s">
        <v>1413</v>
      </c>
      <c r="AI2358" s="29" t="s">
        <v>1357</v>
      </c>
      <c r="AJ2358" s="29" t="s">
        <v>258</v>
      </c>
      <c r="AK2358" s="29" t="s">
        <v>258</v>
      </c>
      <c r="AL2358" s="29" t="s">
        <v>13326</v>
      </c>
    </row>
    <row r="2359" spans="1:38" x14ac:dyDescent="0.2">
      <c r="A2359" s="35" t="s">
        <v>16</v>
      </c>
      <c r="B2359" s="36">
        <v>7637</v>
      </c>
      <c r="C2359" s="36"/>
      <c r="D2359" s="36" t="s">
        <v>1349</v>
      </c>
      <c r="E2359" s="37" t="s">
        <v>4305</v>
      </c>
      <c r="F2359" s="38" t="s">
        <v>1266</v>
      </c>
      <c r="G2359" s="38" t="s">
        <v>1268</v>
      </c>
      <c r="H2359" s="35" t="s">
        <v>1359</v>
      </c>
      <c r="I2359" s="35"/>
      <c r="J2359" s="29" t="s">
        <v>322</v>
      </c>
      <c r="K2359" s="29" t="s">
        <v>336</v>
      </c>
      <c r="L2359" s="29" t="s">
        <v>1402</v>
      </c>
      <c r="M2359" s="39">
        <v>161.56614314651702</v>
      </c>
      <c r="N2359" s="39">
        <v>308.75609856262832</v>
      </c>
      <c r="O2359" s="29">
        <v>44197</v>
      </c>
      <c r="P2359" s="29">
        <v>44895</v>
      </c>
      <c r="Q2359" s="40">
        <v>1.9110198</v>
      </c>
      <c r="R2359" s="39">
        <v>161.22457221081453</v>
      </c>
      <c r="S2359" s="39">
        <v>147.53152635181385</v>
      </c>
      <c r="T2359" s="39">
        <v>0</v>
      </c>
      <c r="U2359" s="39">
        <v>0</v>
      </c>
      <c r="V2359" s="39">
        <v>0</v>
      </c>
      <c r="W2359" s="29" t="s">
        <v>1357</v>
      </c>
      <c r="X2359" s="29" t="s">
        <v>258</v>
      </c>
      <c r="Y2359" s="29" t="s">
        <v>1349</v>
      </c>
      <c r="Z2359" s="41" t="s">
        <v>1349</v>
      </c>
      <c r="AA2359" s="42" t="s">
        <v>1349</v>
      </c>
      <c r="AB2359" s="29" t="s">
        <v>258</v>
      </c>
      <c r="AC2359" s="29" t="s">
        <v>258</v>
      </c>
      <c r="AD2359" s="29" t="s">
        <v>265</v>
      </c>
      <c r="AE2359" s="29" t="s">
        <v>1353</v>
      </c>
      <c r="AF2359" s="29" t="s">
        <v>1361</v>
      </c>
      <c r="AG2359" s="183" t="s">
        <v>1362</v>
      </c>
      <c r="AH2359" s="29" t="s">
        <v>1413</v>
      </c>
      <c r="AI2359" s="29" t="s">
        <v>1357</v>
      </c>
      <c r="AJ2359" s="29" t="s">
        <v>258</v>
      </c>
      <c r="AK2359" s="29" t="s">
        <v>258</v>
      </c>
      <c r="AL2359" s="29" t="s">
        <v>13326</v>
      </c>
    </row>
    <row r="2360" spans="1:38" x14ac:dyDescent="0.2">
      <c r="A2360" s="35" t="s">
        <v>16</v>
      </c>
      <c r="B2360" s="36">
        <v>7638</v>
      </c>
      <c r="C2360" s="36"/>
      <c r="D2360" s="36" t="s">
        <v>1349</v>
      </c>
      <c r="E2360" s="37" t="s">
        <v>4306</v>
      </c>
      <c r="F2360" s="38" t="s">
        <v>1262</v>
      </c>
      <c r="G2360" s="38" t="s">
        <v>1488</v>
      </c>
      <c r="H2360" s="35" t="s">
        <v>1489</v>
      </c>
      <c r="I2360" s="35"/>
      <c r="J2360" s="29" t="s">
        <v>1371</v>
      </c>
      <c r="K2360" s="29" t="s">
        <v>1371</v>
      </c>
      <c r="L2360" s="29" t="s">
        <v>1384</v>
      </c>
      <c r="M2360" s="39">
        <v>264.52910970142028</v>
      </c>
      <c r="N2360" s="39">
        <v>861.84705544147857</v>
      </c>
      <c r="O2360" s="29">
        <v>44197</v>
      </c>
      <c r="P2360" s="29">
        <v>45387</v>
      </c>
      <c r="Q2360" s="40">
        <v>3.2580423999999999</v>
      </c>
      <c r="R2360" s="39">
        <v>264.12609171800136</v>
      </c>
      <c r="S2360" s="39">
        <v>264.12609171800136</v>
      </c>
      <c r="T2360" s="39">
        <v>264.12609171800136</v>
      </c>
      <c r="U2360" s="39">
        <v>69.468780287474345</v>
      </c>
      <c r="V2360" s="39">
        <v>0</v>
      </c>
      <c r="W2360" s="29" t="s">
        <v>1357</v>
      </c>
      <c r="X2360" s="29" t="s">
        <v>258</v>
      </c>
      <c r="Y2360" s="29" t="s">
        <v>1349</v>
      </c>
      <c r="Z2360" s="41" t="s">
        <v>1349</v>
      </c>
      <c r="AA2360" s="42" t="s">
        <v>1349</v>
      </c>
      <c r="AB2360" s="29" t="s">
        <v>258</v>
      </c>
      <c r="AC2360" s="29" t="s">
        <v>258</v>
      </c>
      <c r="AD2360" s="29" t="s">
        <v>265</v>
      </c>
      <c r="AE2360" s="29" t="s">
        <v>1353</v>
      </c>
      <c r="AF2360" s="29" t="s">
        <v>1368</v>
      </c>
      <c r="AG2360" s="183" t="s">
        <v>1369</v>
      </c>
      <c r="AH2360" s="29" t="s">
        <v>1413</v>
      </c>
      <c r="AI2360" s="29" t="s">
        <v>1357</v>
      </c>
      <c r="AJ2360" s="29" t="s">
        <v>258</v>
      </c>
      <c r="AK2360" s="29" t="s">
        <v>258</v>
      </c>
      <c r="AL2360" s="29" t="s">
        <v>13326</v>
      </c>
    </row>
    <row r="2361" spans="1:38" x14ac:dyDescent="0.2">
      <c r="A2361" s="35" t="s">
        <v>16</v>
      </c>
      <c r="B2361" s="36">
        <v>7642</v>
      </c>
      <c r="C2361" s="36"/>
      <c r="D2361" s="36" t="s">
        <v>1349</v>
      </c>
      <c r="E2361" s="37" t="s">
        <v>4307</v>
      </c>
      <c r="F2361" s="38" t="s">
        <v>1269</v>
      </c>
      <c r="G2361" s="38" t="s">
        <v>1271</v>
      </c>
      <c r="H2361" s="35" t="s">
        <v>1440</v>
      </c>
      <c r="I2361" s="35"/>
      <c r="J2361" s="29" t="s">
        <v>484</v>
      </c>
      <c r="K2361" s="29" t="s">
        <v>1365</v>
      </c>
      <c r="L2361" s="29" t="s">
        <v>1384</v>
      </c>
      <c r="M2361" s="39">
        <v>110.25807543126092</v>
      </c>
      <c r="N2361" s="39">
        <v>109.88073921971252</v>
      </c>
      <c r="O2361" s="29">
        <v>44197</v>
      </c>
      <c r="P2361" s="29">
        <v>44561</v>
      </c>
      <c r="Q2361" s="40">
        <v>0.99657770000000001</v>
      </c>
      <c r="R2361" s="39">
        <v>109.88073921971252</v>
      </c>
      <c r="S2361" s="39">
        <v>0</v>
      </c>
      <c r="T2361" s="39">
        <v>0</v>
      </c>
      <c r="U2361" s="39">
        <v>0</v>
      </c>
      <c r="V2361" s="39">
        <v>0</v>
      </c>
      <c r="W2361" s="29" t="s">
        <v>1357</v>
      </c>
      <c r="X2361" s="29" t="s">
        <v>258</v>
      </c>
      <c r="Y2361" s="29" t="s">
        <v>1349</v>
      </c>
      <c r="Z2361" s="41" t="s">
        <v>1349</v>
      </c>
      <c r="AA2361" s="42" t="s">
        <v>1349</v>
      </c>
      <c r="AB2361" s="29" t="s">
        <v>258</v>
      </c>
      <c r="AC2361" s="29" t="s">
        <v>258</v>
      </c>
      <c r="AD2361" s="29" t="s">
        <v>265</v>
      </c>
      <c r="AE2361" s="29" t="s">
        <v>1353</v>
      </c>
      <c r="AF2361" s="29" t="s">
        <v>1368</v>
      </c>
      <c r="AG2361" s="183" t="s">
        <v>1369</v>
      </c>
      <c r="AH2361" s="29" t="s">
        <v>1356</v>
      </c>
      <c r="AI2361" s="29" t="s">
        <v>1357</v>
      </c>
      <c r="AJ2361" s="29" t="s">
        <v>258</v>
      </c>
      <c r="AK2361" s="29" t="s">
        <v>258</v>
      </c>
      <c r="AL2361" s="29" t="s">
        <v>13326</v>
      </c>
    </row>
    <row r="2362" spans="1:38" x14ac:dyDescent="0.2">
      <c r="A2362" s="35" t="s">
        <v>16</v>
      </c>
      <c r="B2362" s="36">
        <v>7643</v>
      </c>
      <c r="C2362" s="36"/>
      <c r="D2362" s="36" t="s">
        <v>1349</v>
      </c>
      <c r="E2362" s="37" t="s">
        <v>4308</v>
      </c>
      <c r="F2362" s="38" t="s">
        <v>1269</v>
      </c>
      <c r="G2362" s="38" t="s">
        <v>1271</v>
      </c>
      <c r="H2362" s="35" t="s">
        <v>1440</v>
      </c>
      <c r="I2362" s="35"/>
      <c r="J2362" s="29" t="s">
        <v>484</v>
      </c>
      <c r="K2362" s="29" t="s">
        <v>1551</v>
      </c>
      <c r="L2362" s="29" t="s">
        <v>1384</v>
      </c>
      <c r="M2362" s="39">
        <v>45.488911658064175</v>
      </c>
      <c r="N2362" s="39">
        <v>227.28888158795345</v>
      </c>
      <c r="O2362" s="29">
        <v>44197</v>
      </c>
      <c r="P2362" s="29">
        <v>46022</v>
      </c>
      <c r="Q2362" s="40">
        <v>4.9965776999999996</v>
      </c>
      <c r="R2362" s="39">
        <v>45.432881587953453</v>
      </c>
      <c r="S2362" s="39">
        <v>45.432881587953453</v>
      </c>
      <c r="T2362" s="39">
        <v>45.432881587953453</v>
      </c>
      <c r="U2362" s="39">
        <v>45.557355236139628</v>
      </c>
      <c r="V2362" s="39">
        <v>45.432881587953453</v>
      </c>
      <c r="W2362" s="29" t="s">
        <v>265</v>
      </c>
      <c r="X2362" s="29" t="s">
        <v>11773</v>
      </c>
      <c r="Y2362" s="29">
        <v>45229</v>
      </c>
      <c r="Z2362" s="41" t="s">
        <v>11758</v>
      </c>
      <c r="AA2362" s="42" t="s">
        <v>1349</v>
      </c>
      <c r="AB2362" s="29" t="s">
        <v>258</v>
      </c>
      <c r="AC2362" s="29" t="s">
        <v>258</v>
      </c>
      <c r="AD2362" s="29" t="s">
        <v>265</v>
      </c>
      <c r="AE2362" s="29" t="s">
        <v>1353</v>
      </c>
      <c r="AF2362" s="29" t="s">
        <v>1368</v>
      </c>
      <c r="AG2362" s="183" t="s">
        <v>1369</v>
      </c>
      <c r="AH2362" s="29" t="s">
        <v>1356</v>
      </c>
      <c r="AI2362" s="29" t="s">
        <v>1357</v>
      </c>
      <c r="AJ2362" s="29" t="s">
        <v>258</v>
      </c>
      <c r="AK2362" s="29" t="s">
        <v>258</v>
      </c>
      <c r="AL2362" s="29" t="s">
        <v>13327</v>
      </c>
    </row>
    <row r="2363" spans="1:38" x14ac:dyDescent="0.2">
      <c r="A2363" s="35" t="s">
        <v>16</v>
      </c>
      <c r="B2363" s="36">
        <v>7644</v>
      </c>
      <c r="C2363" s="36"/>
      <c r="D2363" s="36" t="s">
        <v>1349</v>
      </c>
      <c r="E2363" s="37" t="s">
        <v>4309</v>
      </c>
      <c r="F2363" s="38" t="s">
        <v>1269</v>
      </c>
      <c r="G2363" s="38" t="s">
        <v>1271</v>
      </c>
      <c r="H2363" s="35" t="s">
        <v>1440</v>
      </c>
      <c r="I2363" s="35"/>
      <c r="J2363" s="29" t="s">
        <v>1371</v>
      </c>
      <c r="K2363" s="29" t="s">
        <v>1371</v>
      </c>
      <c r="L2363" s="29" t="s">
        <v>1384</v>
      </c>
      <c r="M2363" s="39">
        <v>70.446579535918147</v>
      </c>
      <c r="N2363" s="39">
        <v>351.9918083504449</v>
      </c>
      <c r="O2363" s="29">
        <v>44197</v>
      </c>
      <c r="P2363" s="29">
        <v>46022</v>
      </c>
      <c r="Q2363" s="40">
        <v>4.9965776999999996</v>
      </c>
      <c r="R2363" s="39">
        <v>70.359808350444908</v>
      </c>
      <c r="S2363" s="39">
        <v>70.359808350444908</v>
      </c>
      <c r="T2363" s="39">
        <v>70.359808350444908</v>
      </c>
      <c r="U2363" s="39">
        <v>70.552574948665296</v>
      </c>
      <c r="V2363" s="39">
        <v>70.359808350444908</v>
      </c>
      <c r="W2363" s="29" t="s">
        <v>265</v>
      </c>
      <c r="X2363" s="29" t="s">
        <v>11773</v>
      </c>
      <c r="Y2363" s="29">
        <v>45257</v>
      </c>
      <c r="Z2363" s="41" t="s">
        <v>11759</v>
      </c>
      <c r="AA2363" s="42" t="s">
        <v>1349</v>
      </c>
      <c r="AB2363" s="29" t="s">
        <v>258</v>
      </c>
      <c r="AC2363" s="29" t="s">
        <v>258</v>
      </c>
      <c r="AD2363" s="29" t="s">
        <v>265</v>
      </c>
      <c r="AE2363" s="29" t="s">
        <v>1353</v>
      </c>
      <c r="AF2363" s="29" t="s">
        <v>1368</v>
      </c>
      <c r="AG2363" s="183" t="s">
        <v>1369</v>
      </c>
      <c r="AH2363" s="29" t="s">
        <v>1356</v>
      </c>
      <c r="AI2363" s="29" t="s">
        <v>1357</v>
      </c>
      <c r="AJ2363" s="29" t="s">
        <v>258</v>
      </c>
      <c r="AK2363" s="29" t="s">
        <v>258</v>
      </c>
      <c r="AL2363" s="29" t="s">
        <v>13327</v>
      </c>
    </row>
    <row r="2364" spans="1:38" x14ac:dyDescent="0.2">
      <c r="A2364" s="35" t="s">
        <v>16</v>
      </c>
      <c r="B2364" s="36">
        <v>7647</v>
      </c>
      <c r="C2364" s="36"/>
      <c r="D2364" s="36" t="s">
        <v>1349</v>
      </c>
      <c r="E2364" s="37" t="s">
        <v>4310</v>
      </c>
      <c r="F2364" s="38" t="s">
        <v>1269</v>
      </c>
      <c r="G2364" s="38" t="s">
        <v>1273</v>
      </c>
      <c r="H2364" s="35" t="s">
        <v>1393</v>
      </c>
      <c r="I2364" s="35"/>
      <c r="J2364" s="29" t="s">
        <v>1371</v>
      </c>
      <c r="K2364" s="29" t="s">
        <v>1371</v>
      </c>
      <c r="L2364" s="29" t="s">
        <v>1384</v>
      </c>
      <c r="M2364" s="39">
        <v>156.52196628026877</v>
      </c>
      <c r="N2364" s="39">
        <v>286.26056673511295</v>
      </c>
      <c r="O2364" s="29">
        <v>44197</v>
      </c>
      <c r="P2364" s="29">
        <v>44865</v>
      </c>
      <c r="Q2364" s="40">
        <v>1.8288842999999999</v>
      </c>
      <c r="R2364" s="39">
        <v>156.18102669404519</v>
      </c>
      <c r="S2364" s="39">
        <v>130.07954004106779</v>
      </c>
      <c r="T2364" s="39">
        <v>0</v>
      </c>
      <c r="U2364" s="39">
        <v>0</v>
      </c>
      <c r="V2364" s="39">
        <v>0</v>
      </c>
      <c r="W2364" s="29" t="s">
        <v>265</v>
      </c>
      <c r="X2364" s="29" t="s">
        <v>11773</v>
      </c>
      <c r="Y2364" s="29">
        <v>45259</v>
      </c>
      <c r="Z2364" s="41" t="s">
        <v>11759</v>
      </c>
      <c r="AA2364" s="42" t="s">
        <v>1349</v>
      </c>
      <c r="AB2364" s="29" t="s">
        <v>258</v>
      </c>
      <c r="AC2364" s="29" t="s">
        <v>258</v>
      </c>
      <c r="AD2364" s="29" t="s">
        <v>265</v>
      </c>
      <c r="AE2364" s="29" t="s">
        <v>1353</v>
      </c>
      <c r="AF2364" s="29" t="s">
        <v>1368</v>
      </c>
      <c r="AG2364" s="183" t="s">
        <v>1369</v>
      </c>
      <c r="AH2364" s="29" t="s">
        <v>1413</v>
      </c>
      <c r="AI2364" s="29" t="s">
        <v>1357</v>
      </c>
      <c r="AJ2364" s="29" t="s">
        <v>258</v>
      </c>
      <c r="AK2364" s="29" t="s">
        <v>258</v>
      </c>
      <c r="AL2364" s="29" t="s">
        <v>13327</v>
      </c>
    </row>
    <row r="2365" spans="1:38" x14ac:dyDescent="0.2">
      <c r="A2365" s="35" t="s">
        <v>16</v>
      </c>
      <c r="B2365" s="36">
        <v>7649</v>
      </c>
      <c r="C2365" s="36"/>
      <c r="D2365" s="36" t="s">
        <v>1349</v>
      </c>
      <c r="E2365" s="37" t="s">
        <v>4311</v>
      </c>
      <c r="F2365" s="38" t="s">
        <v>1269</v>
      </c>
      <c r="G2365" s="38" t="s">
        <v>1273</v>
      </c>
      <c r="H2365" s="35" t="s">
        <v>1393</v>
      </c>
      <c r="I2365" s="35"/>
      <c r="J2365" s="29" t="s">
        <v>1405</v>
      </c>
      <c r="K2365" s="29" t="s">
        <v>1558</v>
      </c>
      <c r="L2365" s="29" t="s">
        <v>1394</v>
      </c>
      <c r="M2365" s="39">
        <v>45.430233738330635</v>
      </c>
      <c r="N2365" s="39">
        <v>90.673894592744702</v>
      </c>
      <c r="O2365" s="29">
        <v>44197</v>
      </c>
      <c r="P2365" s="29">
        <v>44926</v>
      </c>
      <c r="Q2365" s="40">
        <v>1.9958932</v>
      </c>
      <c r="R2365" s="39">
        <v>45.336947296372351</v>
      </c>
      <c r="S2365" s="39">
        <v>45.336947296372351</v>
      </c>
      <c r="T2365" s="39">
        <v>0</v>
      </c>
      <c r="U2365" s="39">
        <v>0</v>
      </c>
      <c r="V2365" s="39">
        <v>0</v>
      </c>
      <c r="W2365" s="29" t="s">
        <v>1357</v>
      </c>
      <c r="X2365" s="29" t="s">
        <v>258</v>
      </c>
      <c r="Y2365" s="29" t="s">
        <v>1349</v>
      </c>
      <c r="Z2365" s="41" t="s">
        <v>1349</v>
      </c>
      <c r="AA2365" s="42" t="s">
        <v>1349</v>
      </c>
      <c r="AB2365" s="29" t="s">
        <v>258</v>
      </c>
      <c r="AC2365" s="29" t="s">
        <v>258</v>
      </c>
      <c r="AD2365" s="29" t="s">
        <v>265</v>
      </c>
      <c r="AE2365" s="29" t="s">
        <v>1367</v>
      </c>
      <c r="AF2365" s="29" t="s">
        <v>1368</v>
      </c>
      <c r="AG2365" s="183" t="s">
        <v>1369</v>
      </c>
      <c r="AH2365" s="29" t="s">
        <v>1413</v>
      </c>
      <c r="AI2365" s="29" t="s">
        <v>1357</v>
      </c>
      <c r="AJ2365" s="29" t="s">
        <v>258</v>
      </c>
      <c r="AK2365" s="29" t="s">
        <v>258</v>
      </c>
      <c r="AL2365" s="29" t="s">
        <v>13326</v>
      </c>
    </row>
    <row r="2366" spans="1:38" x14ac:dyDescent="0.2">
      <c r="A2366" s="35" t="s">
        <v>16</v>
      </c>
      <c r="B2366" s="36">
        <v>7650</v>
      </c>
      <c r="C2366" s="36"/>
      <c r="D2366" s="36" t="s">
        <v>1349</v>
      </c>
      <c r="E2366" s="37" t="s">
        <v>4312</v>
      </c>
      <c r="F2366" s="38" t="s">
        <v>1269</v>
      </c>
      <c r="G2366" s="38" t="s">
        <v>1445</v>
      </c>
      <c r="H2366" s="35" t="s">
        <v>330</v>
      </c>
      <c r="I2366" s="35"/>
      <c r="J2366" s="29" t="s">
        <v>1371</v>
      </c>
      <c r="K2366" s="29" t="s">
        <v>1371</v>
      </c>
      <c r="L2366" s="29" t="s">
        <v>1384</v>
      </c>
      <c r="M2366" s="39">
        <v>124.89339692323291</v>
      </c>
      <c r="N2366" s="39">
        <v>624.03956194387411</v>
      </c>
      <c r="O2366" s="29">
        <v>44197</v>
      </c>
      <c r="P2366" s="29">
        <v>46022</v>
      </c>
      <c r="Q2366" s="40">
        <v>4.9965776999999996</v>
      </c>
      <c r="R2366" s="39">
        <v>124.73956194387407</v>
      </c>
      <c r="S2366" s="39">
        <v>124.73956194387407</v>
      </c>
      <c r="T2366" s="39">
        <v>124.73956194387407</v>
      </c>
      <c r="U2366" s="39">
        <v>125.08131416837783</v>
      </c>
      <c r="V2366" s="39">
        <v>124.73956194387407</v>
      </c>
      <c r="W2366" s="29" t="s">
        <v>265</v>
      </c>
      <c r="X2366" s="29" t="s">
        <v>11773</v>
      </c>
      <c r="Y2366" s="29">
        <v>45162</v>
      </c>
      <c r="Z2366" s="41" t="s">
        <v>11756</v>
      </c>
      <c r="AA2366" s="42" t="s">
        <v>1349</v>
      </c>
      <c r="AB2366" s="29" t="s">
        <v>258</v>
      </c>
      <c r="AC2366" s="29" t="s">
        <v>258</v>
      </c>
      <c r="AD2366" s="29" t="s">
        <v>265</v>
      </c>
      <c r="AE2366" s="29" t="s">
        <v>1353</v>
      </c>
      <c r="AF2366" s="29" t="s">
        <v>1368</v>
      </c>
      <c r="AG2366" s="183" t="s">
        <v>1369</v>
      </c>
      <c r="AH2366" s="29" t="s">
        <v>1356</v>
      </c>
      <c r="AI2366" s="29" t="s">
        <v>1357</v>
      </c>
      <c r="AJ2366" s="29" t="s">
        <v>258</v>
      </c>
      <c r="AK2366" s="29" t="s">
        <v>258</v>
      </c>
      <c r="AL2366" s="29" t="s">
        <v>13327</v>
      </c>
    </row>
    <row r="2367" spans="1:38" x14ac:dyDescent="0.2">
      <c r="A2367" s="35" t="s">
        <v>16</v>
      </c>
      <c r="B2367" s="36">
        <v>7651</v>
      </c>
      <c r="C2367" s="36"/>
      <c r="D2367" s="36" t="s">
        <v>1349</v>
      </c>
      <c r="E2367" s="37" t="s">
        <v>4313</v>
      </c>
      <c r="F2367" s="38" t="s">
        <v>1269</v>
      </c>
      <c r="G2367" s="38" t="s">
        <v>1271</v>
      </c>
      <c r="H2367" s="35" t="s">
        <v>1440</v>
      </c>
      <c r="I2367" s="35"/>
      <c r="J2367" s="29" t="s">
        <v>1506</v>
      </c>
      <c r="K2367" s="29" t="s">
        <v>1642</v>
      </c>
      <c r="L2367" s="29" t="s">
        <v>2337</v>
      </c>
      <c r="M2367" s="39">
        <v>44.456712316425659</v>
      </c>
      <c r="N2367" s="39">
        <v>83.497067761806989</v>
      </c>
      <c r="O2367" s="29">
        <v>44197</v>
      </c>
      <c r="P2367" s="29">
        <v>44883</v>
      </c>
      <c r="Q2367" s="40">
        <v>1.8781656</v>
      </c>
      <c r="R2367" s="39">
        <v>44.361615331964408</v>
      </c>
      <c r="S2367" s="39">
        <v>39.135452429842573</v>
      </c>
      <c r="T2367" s="39">
        <v>0</v>
      </c>
      <c r="U2367" s="39">
        <v>0</v>
      </c>
      <c r="V2367" s="39">
        <v>0</v>
      </c>
      <c r="W2367" s="29" t="s">
        <v>265</v>
      </c>
      <c r="X2367" s="29" t="s">
        <v>11773</v>
      </c>
      <c r="Y2367" s="29">
        <v>45283</v>
      </c>
      <c r="Z2367" s="41" t="s">
        <v>11760</v>
      </c>
      <c r="AA2367" s="42" t="s">
        <v>1349</v>
      </c>
      <c r="AB2367" s="29" t="s">
        <v>258</v>
      </c>
      <c r="AC2367" s="29" t="s">
        <v>258</v>
      </c>
      <c r="AD2367" s="29" t="s">
        <v>258</v>
      </c>
      <c r="AE2367" s="29" t="s">
        <v>1367</v>
      </c>
      <c r="AF2367" s="29" t="s">
        <v>1462</v>
      </c>
      <c r="AG2367" s="183" t="s">
        <v>1463</v>
      </c>
      <c r="AH2367" s="29" t="s">
        <v>1413</v>
      </c>
      <c r="AI2367" s="29" t="s">
        <v>1357</v>
      </c>
      <c r="AJ2367" s="29" t="s">
        <v>258</v>
      </c>
      <c r="AK2367" s="29" t="s">
        <v>258</v>
      </c>
      <c r="AL2367" s="29" t="s">
        <v>13327</v>
      </c>
    </row>
    <row r="2368" spans="1:38" x14ac:dyDescent="0.2">
      <c r="A2368" s="35" t="s">
        <v>17</v>
      </c>
      <c r="B2368" s="36">
        <v>7654</v>
      </c>
      <c r="C2368" s="36"/>
      <c r="D2368" s="36" t="s">
        <v>1349</v>
      </c>
      <c r="E2368" s="37" t="s">
        <v>4314</v>
      </c>
      <c r="F2368" s="38" t="s">
        <v>1269</v>
      </c>
      <c r="G2368" s="38" t="s">
        <v>1271</v>
      </c>
      <c r="H2368" s="35" t="s">
        <v>1440</v>
      </c>
      <c r="I2368" s="35" t="s">
        <v>1349</v>
      </c>
      <c r="J2368" s="29" t="s">
        <v>1528</v>
      </c>
      <c r="K2368" s="29" t="s">
        <v>3254</v>
      </c>
      <c r="L2368" s="29" t="s">
        <v>1530</v>
      </c>
      <c r="M2368" s="39">
        <v>0</v>
      </c>
      <c r="N2368" s="39"/>
      <c r="O2368" s="29">
        <v>44197</v>
      </c>
      <c r="P2368" s="29">
        <v>46022</v>
      </c>
      <c r="Q2368" s="40">
        <v>4.9965776999999996</v>
      </c>
      <c r="R2368" s="39"/>
      <c r="S2368" s="39"/>
      <c r="T2368" s="39"/>
      <c r="U2368" s="39"/>
      <c r="V2368" s="39"/>
      <c r="W2368" s="29" t="s">
        <v>1357</v>
      </c>
      <c r="X2368" s="29" t="s">
        <v>258</v>
      </c>
      <c r="Y2368" s="29" t="s">
        <v>1349</v>
      </c>
      <c r="Z2368" s="41" t="s">
        <v>1349</v>
      </c>
      <c r="AA2368" s="42" t="s">
        <v>1349</v>
      </c>
      <c r="AB2368" s="29" t="s">
        <v>258</v>
      </c>
      <c r="AC2368" s="29" t="s">
        <v>258</v>
      </c>
      <c r="AD2368" s="29" t="s">
        <v>258</v>
      </c>
      <c r="AE2368" s="29" t="s">
        <v>1353</v>
      </c>
      <c r="AF2368" s="29" t="s">
        <v>4315</v>
      </c>
      <c r="AG2368" s="183" t="s">
        <v>4316</v>
      </c>
      <c r="AH2368" s="29" t="s">
        <v>1356</v>
      </c>
      <c r="AI2368" s="29" t="s">
        <v>1357</v>
      </c>
      <c r="AJ2368" s="29" t="s">
        <v>258</v>
      </c>
      <c r="AK2368" s="29" t="s">
        <v>258</v>
      </c>
      <c r="AL2368" s="29" t="s">
        <v>13326</v>
      </c>
    </row>
    <row r="2369" spans="1:38" x14ac:dyDescent="0.2">
      <c r="A2369" s="35" t="s">
        <v>18</v>
      </c>
      <c r="B2369" s="36">
        <v>7654</v>
      </c>
      <c r="C2369" s="36">
        <v>1</v>
      </c>
      <c r="D2369" s="36" t="s">
        <v>4317</v>
      </c>
      <c r="E2369" s="37" t="s">
        <v>4318</v>
      </c>
      <c r="F2369" s="38" t="s">
        <v>1269</v>
      </c>
      <c r="G2369" s="38" t="s">
        <v>1271</v>
      </c>
      <c r="H2369" s="35" t="s">
        <v>1440</v>
      </c>
      <c r="I2369" s="35"/>
      <c r="J2369" s="29" t="s">
        <v>1528</v>
      </c>
      <c r="K2369" s="29" t="s">
        <v>3254</v>
      </c>
      <c r="L2369" s="29" t="s">
        <v>1530</v>
      </c>
      <c r="M2369" s="39">
        <v>413.78583484216296</v>
      </c>
      <c r="N2369" s="39">
        <v>825.87233401779611</v>
      </c>
      <c r="O2369" s="29">
        <v>44197</v>
      </c>
      <c r="P2369" s="29">
        <v>44926</v>
      </c>
      <c r="Q2369" s="40">
        <v>1.9958932</v>
      </c>
      <c r="R2369" s="39">
        <v>412.93616700889805</v>
      </c>
      <c r="S2369" s="39">
        <v>412.93616700889805</v>
      </c>
      <c r="T2369" s="39">
        <v>0</v>
      </c>
      <c r="U2369" s="39">
        <v>0</v>
      </c>
      <c r="V2369" s="39">
        <v>0</v>
      </c>
      <c r="W2369" s="29" t="s">
        <v>1357</v>
      </c>
      <c r="X2369" s="29" t="s">
        <v>258</v>
      </c>
      <c r="Y2369" s="29" t="s">
        <v>1349</v>
      </c>
      <c r="Z2369" s="41" t="s">
        <v>1349</v>
      </c>
      <c r="AA2369" s="42" t="s">
        <v>1349</v>
      </c>
      <c r="AB2369" s="29" t="s">
        <v>258</v>
      </c>
      <c r="AC2369" s="29" t="s">
        <v>258</v>
      </c>
      <c r="AD2369" s="29" t="s">
        <v>258</v>
      </c>
      <c r="AE2369" s="29" t="s">
        <v>1353</v>
      </c>
      <c r="AF2369" s="29" t="s">
        <v>4315</v>
      </c>
      <c r="AG2369" s="183" t="s">
        <v>4316</v>
      </c>
      <c r="AH2369" s="29" t="s">
        <v>1356</v>
      </c>
      <c r="AI2369" s="29" t="s">
        <v>1357</v>
      </c>
      <c r="AJ2369" s="29" t="s">
        <v>258</v>
      </c>
      <c r="AK2369" s="29" t="s">
        <v>258</v>
      </c>
      <c r="AL2369" s="29" t="s">
        <v>13326</v>
      </c>
    </row>
    <row r="2370" spans="1:38" x14ac:dyDescent="0.2">
      <c r="A2370" s="35" t="s">
        <v>16</v>
      </c>
      <c r="B2370" s="36">
        <v>7658</v>
      </c>
      <c r="C2370" s="36"/>
      <c r="D2370" s="36" t="s">
        <v>1349</v>
      </c>
      <c r="E2370" s="37" t="s">
        <v>4319</v>
      </c>
      <c r="F2370" s="38" t="s">
        <v>1269</v>
      </c>
      <c r="G2370" s="38" t="s">
        <v>1274</v>
      </c>
      <c r="H2370" s="35" t="s">
        <v>1126</v>
      </c>
      <c r="I2370" s="35"/>
      <c r="J2370" s="29" t="s">
        <v>322</v>
      </c>
      <c r="K2370" s="29" t="s">
        <v>336</v>
      </c>
      <c r="L2370" s="29" t="s">
        <v>1596</v>
      </c>
      <c r="M2370" s="39">
        <v>66.211490969469324</v>
      </c>
      <c r="N2370" s="39">
        <v>183.089954825462</v>
      </c>
      <c r="O2370" s="29">
        <v>44197</v>
      </c>
      <c r="P2370" s="29">
        <v>45207</v>
      </c>
      <c r="Q2370" s="40">
        <v>2.7652293000000001</v>
      </c>
      <c r="R2370" s="39">
        <v>66.10072553045859</v>
      </c>
      <c r="S2370" s="39">
        <v>66.10072553045859</v>
      </c>
      <c r="T2370" s="39">
        <v>50.888503764544836</v>
      </c>
      <c r="U2370" s="39">
        <v>0</v>
      </c>
      <c r="V2370" s="39">
        <v>0</v>
      </c>
      <c r="W2370" s="29" t="s">
        <v>265</v>
      </c>
      <c r="X2370" s="29" t="s">
        <v>11773</v>
      </c>
      <c r="Y2370" s="29">
        <v>45387</v>
      </c>
      <c r="Z2370" s="41" t="s">
        <v>11761</v>
      </c>
      <c r="AA2370" s="42" t="s">
        <v>1349</v>
      </c>
      <c r="AB2370" s="29" t="s">
        <v>258</v>
      </c>
      <c r="AC2370" s="29" t="s">
        <v>258</v>
      </c>
      <c r="AD2370" s="29" t="s">
        <v>258</v>
      </c>
      <c r="AE2370" s="29" t="s">
        <v>1353</v>
      </c>
      <c r="AF2370" s="29" t="s">
        <v>1378</v>
      </c>
      <c r="AG2370" s="183" t="s">
        <v>1379</v>
      </c>
      <c r="AH2370" s="29" t="s">
        <v>1413</v>
      </c>
      <c r="AI2370" s="29" t="s">
        <v>1357</v>
      </c>
      <c r="AJ2370" s="29" t="s">
        <v>258</v>
      </c>
      <c r="AK2370" s="29" t="s">
        <v>258</v>
      </c>
      <c r="AL2370" s="29" t="s">
        <v>13327</v>
      </c>
    </row>
    <row r="2371" spans="1:38" x14ac:dyDescent="0.2">
      <c r="A2371" s="35" t="s">
        <v>16</v>
      </c>
      <c r="B2371" s="36">
        <v>7661</v>
      </c>
      <c r="C2371" s="36"/>
      <c r="D2371" s="36" t="s">
        <v>1349</v>
      </c>
      <c r="E2371" s="37" t="s">
        <v>4320</v>
      </c>
      <c r="F2371" s="38" t="s">
        <v>1269</v>
      </c>
      <c r="G2371" s="38" t="s">
        <v>1271</v>
      </c>
      <c r="H2371" s="35" t="s">
        <v>1440</v>
      </c>
      <c r="I2371" s="35"/>
      <c r="J2371" s="29" t="s">
        <v>1371</v>
      </c>
      <c r="K2371" s="29" t="s">
        <v>1371</v>
      </c>
      <c r="L2371" s="29" t="s">
        <v>1384</v>
      </c>
      <c r="M2371" s="39">
        <v>94.346668238543941</v>
      </c>
      <c r="N2371" s="39">
        <v>471.4104585900069</v>
      </c>
      <c r="O2371" s="29">
        <v>44197</v>
      </c>
      <c r="P2371" s="29">
        <v>46022</v>
      </c>
      <c r="Q2371" s="40">
        <v>4.9965776999999996</v>
      </c>
      <c r="R2371" s="39">
        <v>94.230458590006847</v>
      </c>
      <c r="S2371" s="39">
        <v>94.230458590006847</v>
      </c>
      <c r="T2371" s="39">
        <v>94.230458590006847</v>
      </c>
      <c r="U2371" s="39">
        <v>94.488624229979465</v>
      </c>
      <c r="V2371" s="39">
        <v>94.230458590006847</v>
      </c>
      <c r="W2371" s="29" t="s">
        <v>265</v>
      </c>
      <c r="X2371" s="29" t="s">
        <v>11773</v>
      </c>
      <c r="Y2371" s="29">
        <v>45275</v>
      </c>
      <c r="Z2371" s="41" t="s">
        <v>11760</v>
      </c>
      <c r="AA2371" s="42" t="s">
        <v>1349</v>
      </c>
      <c r="AB2371" s="29" t="s">
        <v>258</v>
      </c>
      <c r="AC2371" s="29" t="s">
        <v>258</v>
      </c>
      <c r="AD2371" s="29" t="s">
        <v>265</v>
      </c>
      <c r="AE2371" s="29" t="s">
        <v>1353</v>
      </c>
      <c r="AF2371" s="29" t="s">
        <v>1368</v>
      </c>
      <c r="AG2371" s="183" t="s">
        <v>1369</v>
      </c>
      <c r="AH2371" s="29" t="s">
        <v>1356</v>
      </c>
      <c r="AI2371" s="29" t="s">
        <v>1357</v>
      </c>
      <c r="AJ2371" s="29" t="s">
        <v>258</v>
      </c>
      <c r="AK2371" s="29" t="s">
        <v>258</v>
      </c>
      <c r="AL2371" s="29" t="s">
        <v>13327</v>
      </c>
    </row>
    <row r="2372" spans="1:38" x14ac:dyDescent="0.2">
      <c r="A2372" s="35" t="s">
        <v>16</v>
      </c>
      <c r="B2372" s="36">
        <v>7664</v>
      </c>
      <c r="C2372" s="36"/>
      <c r="D2372" s="36" t="s">
        <v>1349</v>
      </c>
      <c r="E2372" s="37" t="s">
        <v>4321</v>
      </c>
      <c r="F2372" s="38" t="s">
        <v>1269</v>
      </c>
      <c r="G2372" s="38" t="s">
        <v>1445</v>
      </c>
      <c r="H2372" s="35" t="s">
        <v>975</v>
      </c>
      <c r="I2372" s="35"/>
      <c r="J2372" s="29" t="s">
        <v>484</v>
      </c>
      <c r="K2372" s="29" t="s">
        <v>1551</v>
      </c>
      <c r="L2372" s="29" t="s">
        <v>1384</v>
      </c>
      <c r="M2372" s="39">
        <v>250.64918550435158</v>
      </c>
      <c r="N2372" s="39">
        <v>655.35926625598904</v>
      </c>
      <c r="O2372" s="29">
        <v>44197</v>
      </c>
      <c r="P2372" s="29">
        <v>45152</v>
      </c>
      <c r="Q2372" s="40">
        <v>2.6146474999999998</v>
      </c>
      <c r="R2372" s="39">
        <v>250.21561943874059</v>
      </c>
      <c r="S2372" s="39">
        <v>250.21561943874059</v>
      </c>
      <c r="T2372" s="39">
        <v>154.92802737850786</v>
      </c>
      <c r="U2372" s="39">
        <v>0</v>
      </c>
      <c r="V2372" s="39">
        <v>0</v>
      </c>
      <c r="W2372" s="29" t="s">
        <v>1357</v>
      </c>
      <c r="X2372" s="29" t="s">
        <v>258</v>
      </c>
      <c r="Y2372" s="29" t="s">
        <v>1349</v>
      </c>
      <c r="Z2372" s="41" t="s">
        <v>1349</v>
      </c>
      <c r="AA2372" s="42" t="s">
        <v>1349</v>
      </c>
      <c r="AB2372" s="29" t="s">
        <v>258</v>
      </c>
      <c r="AC2372" s="29" t="s">
        <v>258</v>
      </c>
      <c r="AD2372" s="29" t="s">
        <v>265</v>
      </c>
      <c r="AE2372" s="29" t="s">
        <v>1353</v>
      </c>
      <c r="AF2372" s="29" t="s">
        <v>1368</v>
      </c>
      <c r="AG2372" s="183" t="s">
        <v>1369</v>
      </c>
      <c r="AH2372" s="29" t="s">
        <v>1356</v>
      </c>
      <c r="AI2372" s="29" t="s">
        <v>1357</v>
      </c>
      <c r="AJ2372" s="29" t="s">
        <v>258</v>
      </c>
      <c r="AK2372" s="29" t="s">
        <v>258</v>
      </c>
      <c r="AL2372" s="29" t="s">
        <v>13326</v>
      </c>
    </row>
    <row r="2373" spans="1:38" x14ac:dyDescent="0.2">
      <c r="A2373" s="35" t="s">
        <v>16</v>
      </c>
      <c r="B2373" s="36">
        <v>7665</v>
      </c>
      <c r="C2373" s="36"/>
      <c r="D2373" s="36" t="s">
        <v>1349</v>
      </c>
      <c r="E2373" s="37" t="s">
        <v>4322</v>
      </c>
      <c r="F2373" s="38" t="s">
        <v>1269</v>
      </c>
      <c r="G2373" s="38" t="s">
        <v>1445</v>
      </c>
      <c r="H2373" s="35" t="s">
        <v>12095</v>
      </c>
      <c r="I2373" s="35"/>
      <c r="J2373" s="29" t="s">
        <v>1405</v>
      </c>
      <c r="K2373" s="29" t="s">
        <v>1424</v>
      </c>
      <c r="L2373" s="29" t="s">
        <v>1394</v>
      </c>
      <c r="M2373" s="39">
        <v>36.631180135378969</v>
      </c>
      <c r="N2373" s="39">
        <v>73.111923340177967</v>
      </c>
      <c r="O2373" s="29">
        <v>44197</v>
      </c>
      <c r="P2373" s="29">
        <v>44926</v>
      </c>
      <c r="Q2373" s="40">
        <v>1.9958932</v>
      </c>
      <c r="R2373" s="39">
        <v>36.555961670088983</v>
      </c>
      <c r="S2373" s="39">
        <v>36.555961670088983</v>
      </c>
      <c r="T2373" s="39">
        <v>0</v>
      </c>
      <c r="U2373" s="39">
        <v>0</v>
      </c>
      <c r="V2373" s="39">
        <v>0</v>
      </c>
      <c r="W2373" s="29" t="s">
        <v>1357</v>
      </c>
      <c r="X2373" s="29" t="s">
        <v>258</v>
      </c>
      <c r="Y2373" s="29" t="s">
        <v>1349</v>
      </c>
      <c r="Z2373" s="41" t="s">
        <v>1349</v>
      </c>
      <c r="AA2373" s="42" t="s">
        <v>1349</v>
      </c>
      <c r="AB2373" s="29" t="s">
        <v>258</v>
      </c>
      <c r="AC2373" s="29" t="s">
        <v>258</v>
      </c>
      <c r="AD2373" s="29" t="s">
        <v>265</v>
      </c>
      <c r="AE2373" s="29" t="s">
        <v>1367</v>
      </c>
      <c r="AF2373" s="29" t="s">
        <v>1368</v>
      </c>
      <c r="AG2373" s="183" t="s">
        <v>1369</v>
      </c>
      <c r="AH2373" s="29" t="s">
        <v>1413</v>
      </c>
      <c r="AI2373" s="29" t="s">
        <v>1357</v>
      </c>
      <c r="AJ2373" s="29" t="s">
        <v>258</v>
      </c>
      <c r="AK2373" s="29" t="s">
        <v>258</v>
      </c>
      <c r="AL2373" s="29" t="s">
        <v>13326</v>
      </c>
    </row>
    <row r="2374" spans="1:38" x14ac:dyDescent="0.2">
      <c r="A2374" s="35" t="s">
        <v>16</v>
      </c>
      <c r="B2374" s="36">
        <v>7670</v>
      </c>
      <c r="C2374" s="36"/>
      <c r="D2374" s="36" t="s">
        <v>1349</v>
      </c>
      <c r="E2374" s="37" t="s">
        <v>4323</v>
      </c>
      <c r="F2374" s="38" t="s">
        <v>1269</v>
      </c>
      <c r="G2374" s="38" t="s">
        <v>1273</v>
      </c>
      <c r="H2374" s="35" t="s">
        <v>1393</v>
      </c>
      <c r="I2374" s="35"/>
      <c r="J2374" s="29" t="s">
        <v>1371</v>
      </c>
      <c r="K2374" s="29" t="s">
        <v>1371</v>
      </c>
      <c r="L2374" s="29" t="s">
        <v>1366</v>
      </c>
      <c r="M2374" s="39">
        <v>16.543582105577944</v>
      </c>
      <c r="N2374" s="39">
        <v>30.437472963723472</v>
      </c>
      <c r="O2374" s="29">
        <v>44197</v>
      </c>
      <c r="P2374" s="29">
        <v>44869</v>
      </c>
      <c r="Q2374" s="40">
        <v>1.8398357000000001</v>
      </c>
      <c r="R2374" s="39">
        <v>16.507693360711841</v>
      </c>
      <c r="S2374" s="39">
        <v>13.929779603011635</v>
      </c>
      <c r="T2374" s="39">
        <v>0</v>
      </c>
      <c r="U2374" s="39">
        <v>0</v>
      </c>
      <c r="V2374" s="39">
        <v>0</v>
      </c>
      <c r="W2374" s="29" t="s">
        <v>1357</v>
      </c>
      <c r="X2374" s="29" t="s">
        <v>258</v>
      </c>
      <c r="Y2374" s="29" t="s">
        <v>1349</v>
      </c>
      <c r="Z2374" s="41" t="s">
        <v>1349</v>
      </c>
      <c r="AA2374" s="42" t="s">
        <v>1349</v>
      </c>
      <c r="AB2374" s="29" t="s">
        <v>258</v>
      </c>
      <c r="AC2374" s="29" t="s">
        <v>258</v>
      </c>
      <c r="AD2374" s="29" t="s">
        <v>265</v>
      </c>
      <c r="AE2374" s="29" t="s">
        <v>1367</v>
      </c>
      <c r="AF2374" s="29" t="s">
        <v>1368</v>
      </c>
      <c r="AG2374" s="183" t="s">
        <v>1369</v>
      </c>
      <c r="AH2374" s="29" t="s">
        <v>1413</v>
      </c>
      <c r="AI2374" s="29" t="s">
        <v>1357</v>
      </c>
      <c r="AJ2374" s="29" t="s">
        <v>258</v>
      </c>
      <c r="AK2374" s="29" t="s">
        <v>258</v>
      </c>
      <c r="AL2374" s="29" t="s">
        <v>13326</v>
      </c>
    </row>
    <row r="2375" spans="1:38" x14ac:dyDescent="0.2">
      <c r="A2375" s="35" t="s">
        <v>16</v>
      </c>
      <c r="B2375" s="36">
        <v>7671</v>
      </c>
      <c r="C2375" s="36"/>
      <c r="D2375" s="36" t="s">
        <v>1349</v>
      </c>
      <c r="E2375" s="37" t="s">
        <v>4324</v>
      </c>
      <c r="F2375" s="38" t="s">
        <v>1269</v>
      </c>
      <c r="G2375" s="38" t="s">
        <v>1273</v>
      </c>
      <c r="H2375" s="35" t="s">
        <v>1393</v>
      </c>
      <c r="I2375" s="35"/>
      <c r="J2375" s="29" t="s">
        <v>1371</v>
      </c>
      <c r="K2375" s="29" t="s">
        <v>1371</v>
      </c>
      <c r="L2375" s="29" t="s">
        <v>1384</v>
      </c>
      <c r="M2375" s="39">
        <v>52.489745611774254</v>
      </c>
      <c r="N2375" s="39">
        <v>262.26909240246408</v>
      </c>
      <c r="O2375" s="29">
        <v>44197</v>
      </c>
      <c r="P2375" s="29">
        <v>46022</v>
      </c>
      <c r="Q2375" s="40">
        <v>4.9965776999999996</v>
      </c>
      <c r="R2375" s="39">
        <v>52.425092402464067</v>
      </c>
      <c r="S2375" s="39">
        <v>52.425092402464067</v>
      </c>
      <c r="T2375" s="39">
        <v>52.425092402464067</v>
      </c>
      <c r="U2375" s="39">
        <v>52.568722792607801</v>
      </c>
      <c r="V2375" s="39">
        <v>52.425092402464067</v>
      </c>
      <c r="W2375" s="29" t="s">
        <v>265</v>
      </c>
      <c r="X2375" s="29" t="s">
        <v>11773</v>
      </c>
      <c r="Y2375" s="29">
        <v>45290</v>
      </c>
      <c r="Z2375" s="41" t="s">
        <v>11760</v>
      </c>
      <c r="AA2375" s="42" t="s">
        <v>1349</v>
      </c>
      <c r="AB2375" s="29" t="s">
        <v>258</v>
      </c>
      <c r="AC2375" s="29" t="s">
        <v>258</v>
      </c>
      <c r="AD2375" s="29" t="s">
        <v>265</v>
      </c>
      <c r="AE2375" s="29" t="s">
        <v>1353</v>
      </c>
      <c r="AF2375" s="29" t="s">
        <v>1368</v>
      </c>
      <c r="AG2375" s="183" t="s">
        <v>1369</v>
      </c>
      <c r="AH2375" s="29" t="s">
        <v>1356</v>
      </c>
      <c r="AI2375" s="29" t="s">
        <v>1357</v>
      </c>
      <c r="AJ2375" s="29" t="s">
        <v>258</v>
      </c>
      <c r="AK2375" s="29" t="s">
        <v>258</v>
      </c>
      <c r="AL2375" s="29" t="s">
        <v>13327</v>
      </c>
    </row>
    <row r="2376" spans="1:38" x14ac:dyDescent="0.2">
      <c r="A2376" s="35" t="s">
        <v>16</v>
      </c>
      <c r="B2376" s="36">
        <v>7672</v>
      </c>
      <c r="C2376" s="36"/>
      <c r="D2376" s="36" t="s">
        <v>1349</v>
      </c>
      <c r="E2376" s="37" t="s">
        <v>4325</v>
      </c>
      <c r="F2376" s="38" t="s">
        <v>1269</v>
      </c>
      <c r="G2376" s="38" t="s">
        <v>1445</v>
      </c>
      <c r="H2376" s="35" t="s">
        <v>12095</v>
      </c>
      <c r="I2376" s="35"/>
      <c r="J2376" s="29" t="s">
        <v>484</v>
      </c>
      <c r="K2376" s="29" t="s">
        <v>1365</v>
      </c>
      <c r="L2376" s="29" t="s">
        <v>1384</v>
      </c>
      <c r="M2376" s="39">
        <v>38.144335769539886</v>
      </c>
      <c r="N2376" s="39">
        <v>103.80689938398358</v>
      </c>
      <c r="O2376" s="29">
        <v>44197</v>
      </c>
      <c r="P2376" s="29">
        <v>45191</v>
      </c>
      <c r="Q2376" s="40">
        <v>2.7214236999999999</v>
      </c>
      <c r="R2376" s="39">
        <v>38.079917864476386</v>
      </c>
      <c r="S2376" s="39">
        <v>38.079917864476386</v>
      </c>
      <c r="T2376" s="39">
        <v>27.647063655030802</v>
      </c>
      <c r="U2376" s="39">
        <v>0</v>
      </c>
      <c r="V2376" s="39">
        <v>0</v>
      </c>
      <c r="W2376" s="29" t="s">
        <v>1357</v>
      </c>
      <c r="X2376" s="29" t="s">
        <v>258</v>
      </c>
      <c r="Y2376" s="29" t="s">
        <v>1349</v>
      </c>
      <c r="Z2376" s="41" t="s">
        <v>1349</v>
      </c>
      <c r="AA2376" s="42" t="s">
        <v>1349</v>
      </c>
      <c r="AB2376" s="29" t="s">
        <v>258</v>
      </c>
      <c r="AC2376" s="29" t="s">
        <v>258</v>
      </c>
      <c r="AD2376" s="29" t="s">
        <v>265</v>
      </c>
      <c r="AE2376" s="29" t="s">
        <v>1353</v>
      </c>
      <c r="AF2376" s="29" t="s">
        <v>1368</v>
      </c>
      <c r="AG2376" s="183" t="s">
        <v>1369</v>
      </c>
      <c r="AH2376" s="29" t="s">
        <v>1413</v>
      </c>
      <c r="AI2376" s="29" t="s">
        <v>1357</v>
      </c>
      <c r="AJ2376" s="29" t="s">
        <v>258</v>
      </c>
      <c r="AK2376" s="29" t="s">
        <v>258</v>
      </c>
      <c r="AL2376" s="29" t="s">
        <v>13326</v>
      </c>
    </row>
    <row r="2377" spans="1:38" x14ac:dyDescent="0.2">
      <c r="A2377" s="35" t="s">
        <v>16</v>
      </c>
      <c r="B2377" s="36">
        <v>7683</v>
      </c>
      <c r="C2377" s="36"/>
      <c r="D2377" s="36" t="s">
        <v>1349</v>
      </c>
      <c r="E2377" s="37" t="s">
        <v>4326</v>
      </c>
      <c r="F2377" s="38" t="s">
        <v>1269</v>
      </c>
      <c r="G2377" s="38" t="s">
        <v>1271</v>
      </c>
      <c r="H2377" s="35" t="s">
        <v>1440</v>
      </c>
      <c r="I2377" s="35"/>
      <c r="J2377" s="29" t="s">
        <v>322</v>
      </c>
      <c r="K2377" s="29" t="s">
        <v>4327</v>
      </c>
      <c r="L2377" s="29" t="s">
        <v>4328</v>
      </c>
      <c r="M2377" s="39">
        <v>19.193292410125714</v>
      </c>
      <c r="N2377" s="39">
        <v>38.307761806981524</v>
      </c>
      <c r="O2377" s="29">
        <v>44197</v>
      </c>
      <c r="P2377" s="29">
        <v>44926</v>
      </c>
      <c r="Q2377" s="40">
        <v>1.9958932</v>
      </c>
      <c r="R2377" s="39">
        <v>19.153880903490762</v>
      </c>
      <c r="S2377" s="39">
        <v>19.153880903490762</v>
      </c>
      <c r="T2377" s="39">
        <v>0</v>
      </c>
      <c r="U2377" s="39">
        <v>0</v>
      </c>
      <c r="V2377" s="39">
        <v>0</v>
      </c>
      <c r="W2377" s="29" t="s">
        <v>1357</v>
      </c>
      <c r="X2377" s="29" t="s">
        <v>258</v>
      </c>
      <c r="Y2377" s="29" t="s">
        <v>1349</v>
      </c>
      <c r="Z2377" s="41" t="s">
        <v>1349</v>
      </c>
      <c r="AA2377" s="42" t="s">
        <v>1349</v>
      </c>
      <c r="AB2377" s="29" t="s">
        <v>258</v>
      </c>
      <c r="AC2377" s="29" t="s">
        <v>258</v>
      </c>
      <c r="AD2377" s="29" t="s">
        <v>265</v>
      </c>
      <c r="AE2377" s="29" t="s">
        <v>1367</v>
      </c>
      <c r="AF2377" s="29" t="s">
        <v>1378</v>
      </c>
      <c r="AG2377" s="183" t="s">
        <v>1379</v>
      </c>
      <c r="AH2377" s="29" t="s">
        <v>1413</v>
      </c>
      <c r="AI2377" s="29" t="s">
        <v>1357</v>
      </c>
      <c r="AJ2377" s="29" t="s">
        <v>258</v>
      </c>
      <c r="AK2377" s="29" t="s">
        <v>258</v>
      </c>
      <c r="AL2377" s="29" t="s">
        <v>13326</v>
      </c>
    </row>
    <row r="2378" spans="1:38" x14ac:dyDescent="0.2">
      <c r="A2378" s="35" t="s">
        <v>16</v>
      </c>
      <c r="B2378" s="36">
        <v>7685</v>
      </c>
      <c r="C2378" s="36"/>
      <c r="D2378" s="36" t="s">
        <v>1349</v>
      </c>
      <c r="E2378" s="37" t="s">
        <v>4329</v>
      </c>
      <c r="F2378" s="38" t="s">
        <v>1266</v>
      </c>
      <c r="G2378" s="38" t="s">
        <v>1268</v>
      </c>
      <c r="H2378" s="35" t="s">
        <v>1359</v>
      </c>
      <c r="I2378" s="35"/>
      <c r="J2378" s="29" t="s">
        <v>484</v>
      </c>
      <c r="K2378" s="29" t="s">
        <v>1365</v>
      </c>
      <c r="L2378" s="29" t="s">
        <v>1384</v>
      </c>
      <c r="M2378" s="39">
        <v>122.52405003578654</v>
      </c>
      <c r="N2378" s="39">
        <v>39.918850102669403</v>
      </c>
      <c r="O2378" s="29">
        <v>44197</v>
      </c>
      <c r="P2378" s="29">
        <v>44316</v>
      </c>
      <c r="Q2378" s="40">
        <v>0.32580419999999999</v>
      </c>
      <c r="R2378" s="39">
        <v>39.918850102669403</v>
      </c>
      <c r="S2378" s="39">
        <v>0</v>
      </c>
      <c r="T2378" s="39">
        <v>0</v>
      </c>
      <c r="U2378" s="39">
        <v>0</v>
      </c>
      <c r="V2378" s="39">
        <v>0</v>
      </c>
      <c r="W2378" s="29" t="s">
        <v>1357</v>
      </c>
      <c r="X2378" s="29" t="s">
        <v>258</v>
      </c>
      <c r="Y2378" s="29" t="s">
        <v>1349</v>
      </c>
      <c r="Z2378" s="41" t="s">
        <v>1349</v>
      </c>
      <c r="AA2378" s="42" t="s">
        <v>1349</v>
      </c>
      <c r="AB2378" s="29" t="s">
        <v>258</v>
      </c>
      <c r="AC2378" s="29" t="s">
        <v>258</v>
      </c>
      <c r="AD2378" s="29" t="s">
        <v>265</v>
      </c>
      <c r="AE2378" s="29" t="s">
        <v>1353</v>
      </c>
      <c r="AF2378" s="29" t="s">
        <v>1368</v>
      </c>
      <c r="AG2378" s="183" t="s">
        <v>1369</v>
      </c>
      <c r="AH2378" s="29" t="s">
        <v>1356</v>
      </c>
      <c r="AI2378" s="29" t="s">
        <v>1357</v>
      </c>
      <c r="AJ2378" s="29" t="s">
        <v>258</v>
      </c>
      <c r="AK2378" s="29" t="s">
        <v>258</v>
      </c>
      <c r="AL2378" s="29" t="s">
        <v>13326</v>
      </c>
    </row>
    <row r="2379" spans="1:38" x14ac:dyDescent="0.2">
      <c r="A2379" s="35" t="s">
        <v>16</v>
      </c>
      <c r="B2379" s="36">
        <v>7689</v>
      </c>
      <c r="C2379" s="36"/>
      <c r="D2379" s="36" t="s">
        <v>1349</v>
      </c>
      <c r="E2379" s="37" t="s">
        <v>4330</v>
      </c>
      <c r="F2379" s="38" t="s">
        <v>1269</v>
      </c>
      <c r="G2379" s="38" t="s">
        <v>1273</v>
      </c>
      <c r="H2379" s="35" t="s">
        <v>1393</v>
      </c>
      <c r="I2379" s="35"/>
      <c r="J2379" s="29" t="s">
        <v>484</v>
      </c>
      <c r="K2379" s="29" t="s">
        <v>1365</v>
      </c>
      <c r="L2379" s="29" t="s">
        <v>1384</v>
      </c>
      <c r="M2379" s="39">
        <v>558.89495786393843</v>
      </c>
      <c r="N2379" s="39">
        <v>1695.4294839151264</v>
      </c>
      <c r="O2379" s="29">
        <v>44197</v>
      </c>
      <c r="P2379" s="29">
        <v>45305</v>
      </c>
      <c r="Q2379" s="40">
        <v>3.0335386999999998</v>
      </c>
      <c r="R2379" s="39">
        <v>558.00880219028056</v>
      </c>
      <c r="S2379" s="39">
        <v>558.00880219028056</v>
      </c>
      <c r="T2379" s="39">
        <v>558.00880219028056</v>
      </c>
      <c r="U2379" s="39">
        <v>21.403077344284732</v>
      </c>
      <c r="V2379" s="39">
        <v>0</v>
      </c>
      <c r="W2379" s="29" t="s">
        <v>1357</v>
      </c>
      <c r="X2379" s="29" t="s">
        <v>258</v>
      </c>
      <c r="Y2379" s="29" t="s">
        <v>1349</v>
      </c>
      <c r="Z2379" s="41" t="s">
        <v>1349</v>
      </c>
      <c r="AA2379" s="42" t="s">
        <v>1349</v>
      </c>
      <c r="AB2379" s="29" t="s">
        <v>258</v>
      </c>
      <c r="AC2379" s="29" t="s">
        <v>258</v>
      </c>
      <c r="AD2379" s="29" t="s">
        <v>265</v>
      </c>
      <c r="AE2379" s="29" t="s">
        <v>1353</v>
      </c>
      <c r="AF2379" s="29" t="s">
        <v>1368</v>
      </c>
      <c r="AG2379" s="183" t="s">
        <v>1369</v>
      </c>
      <c r="AH2379" s="29" t="s">
        <v>1413</v>
      </c>
      <c r="AI2379" s="29" t="s">
        <v>1357</v>
      </c>
      <c r="AJ2379" s="29" t="s">
        <v>258</v>
      </c>
      <c r="AK2379" s="29" t="s">
        <v>258</v>
      </c>
      <c r="AL2379" s="29" t="s">
        <v>13326</v>
      </c>
    </row>
    <row r="2380" spans="1:38" x14ac:dyDescent="0.2">
      <c r="A2380" s="35" t="s">
        <v>16</v>
      </c>
      <c r="B2380" s="36">
        <v>7690</v>
      </c>
      <c r="C2380" s="36"/>
      <c r="D2380" s="36" t="s">
        <v>1349</v>
      </c>
      <c r="E2380" s="37" t="s">
        <v>4331</v>
      </c>
      <c r="F2380" s="38" t="s">
        <v>1269</v>
      </c>
      <c r="G2380" s="38" t="s">
        <v>1271</v>
      </c>
      <c r="H2380" s="35" t="s">
        <v>1440</v>
      </c>
      <c r="I2380" s="35"/>
      <c r="J2380" s="29" t="s">
        <v>484</v>
      </c>
      <c r="K2380" s="29" t="s">
        <v>1365</v>
      </c>
      <c r="L2380" s="29" t="s">
        <v>1366</v>
      </c>
      <c r="M2380" s="39">
        <v>39.634587375823237</v>
      </c>
      <c r="N2380" s="39">
        <v>39.498945927446961</v>
      </c>
      <c r="O2380" s="29">
        <v>44197</v>
      </c>
      <c r="P2380" s="29">
        <v>44561</v>
      </c>
      <c r="Q2380" s="40">
        <v>0.99657770000000001</v>
      </c>
      <c r="R2380" s="39">
        <v>39.498945927446961</v>
      </c>
      <c r="S2380" s="39">
        <v>0</v>
      </c>
      <c r="T2380" s="39">
        <v>0</v>
      </c>
      <c r="U2380" s="39">
        <v>0</v>
      </c>
      <c r="V2380" s="39">
        <v>0</v>
      </c>
      <c r="W2380" s="29" t="s">
        <v>1357</v>
      </c>
      <c r="X2380" s="29" t="s">
        <v>258</v>
      </c>
      <c r="Y2380" s="29" t="s">
        <v>1349</v>
      </c>
      <c r="Z2380" s="41" t="s">
        <v>1349</v>
      </c>
      <c r="AA2380" s="42" t="s">
        <v>1349</v>
      </c>
      <c r="AB2380" s="29" t="s">
        <v>258</v>
      </c>
      <c r="AC2380" s="29" t="s">
        <v>258</v>
      </c>
      <c r="AD2380" s="29" t="s">
        <v>265</v>
      </c>
      <c r="AE2380" s="29" t="s">
        <v>1367</v>
      </c>
      <c r="AF2380" s="29" t="s">
        <v>1368</v>
      </c>
      <c r="AG2380" s="183" t="s">
        <v>1369</v>
      </c>
      <c r="AH2380" s="29" t="s">
        <v>1356</v>
      </c>
      <c r="AI2380" s="29" t="s">
        <v>1357</v>
      </c>
      <c r="AJ2380" s="29" t="s">
        <v>258</v>
      </c>
      <c r="AK2380" s="29" t="s">
        <v>258</v>
      </c>
      <c r="AL2380" s="29" t="s">
        <v>13326</v>
      </c>
    </row>
    <row r="2381" spans="1:38" x14ac:dyDescent="0.2">
      <c r="A2381" s="35" t="s">
        <v>16</v>
      </c>
      <c r="B2381" s="36">
        <v>7695</v>
      </c>
      <c r="C2381" s="36"/>
      <c r="D2381" s="36" t="s">
        <v>1349</v>
      </c>
      <c r="E2381" s="37" t="s">
        <v>4332</v>
      </c>
      <c r="F2381" s="38" t="s">
        <v>1269</v>
      </c>
      <c r="G2381" s="38" t="s">
        <v>1445</v>
      </c>
      <c r="H2381" s="35" t="s">
        <v>12095</v>
      </c>
      <c r="I2381" s="35"/>
      <c r="J2381" s="29" t="s">
        <v>1405</v>
      </c>
      <c r="K2381" s="29" t="s">
        <v>1424</v>
      </c>
      <c r="L2381" s="29" t="s">
        <v>1394</v>
      </c>
      <c r="M2381" s="39">
        <v>30.37761353125547</v>
      </c>
      <c r="N2381" s="39">
        <v>60.630472279260779</v>
      </c>
      <c r="O2381" s="29">
        <v>44197</v>
      </c>
      <c r="P2381" s="29">
        <v>44926</v>
      </c>
      <c r="Q2381" s="40">
        <v>1.9958932</v>
      </c>
      <c r="R2381" s="39">
        <v>30.31523613963039</v>
      </c>
      <c r="S2381" s="39">
        <v>30.31523613963039</v>
      </c>
      <c r="T2381" s="39">
        <v>0</v>
      </c>
      <c r="U2381" s="39">
        <v>0</v>
      </c>
      <c r="V2381" s="39">
        <v>0</v>
      </c>
      <c r="W2381" s="29" t="s">
        <v>1357</v>
      </c>
      <c r="X2381" s="29" t="s">
        <v>258</v>
      </c>
      <c r="Y2381" s="29" t="s">
        <v>1349</v>
      </c>
      <c r="Z2381" s="41" t="s">
        <v>1349</v>
      </c>
      <c r="AA2381" s="42" t="s">
        <v>1349</v>
      </c>
      <c r="AB2381" s="29" t="s">
        <v>258</v>
      </c>
      <c r="AC2381" s="29" t="s">
        <v>258</v>
      </c>
      <c r="AD2381" s="29" t="s">
        <v>265</v>
      </c>
      <c r="AE2381" s="29" t="s">
        <v>1367</v>
      </c>
      <c r="AF2381" s="29" t="s">
        <v>1368</v>
      </c>
      <c r="AG2381" s="183" t="s">
        <v>1369</v>
      </c>
      <c r="AH2381" s="29" t="s">
        <v>1413</v>
      </c>
      <c r="AI2381" s="29" t="s">
        <v>1357</v>
      </c>
      <c r="AJ2381" s="29" t="s">
        <v>258</v>
      </c>
      <c r="AK2381" s="29" t="s">
        <v>258</v>
      </c>
      <c r="AL2381" s="29" t="s">
        <v>13326</v>
      </c>
    </row>
    <row r="2382" spans="1:38" x14ac:dyDescent="0.2">
      <c r="A2382" s="35" t="s">
        <v>16</v>
      </c>
      <c r="B2382" s="36">
        <v>7696</v>
      </c>
      <c r="C2382" s="36"/>
      <c r="D2382" s="36" t="s">
        <v>1349</v>
      </c>
      <c r="E2382" s="37" t="s">
        <v>4333</v>
      </c>
      <c r="F2382" s="38" t="s">
        <v>1269</v>
      </c>
      <c r="G2382" s="38" t="s">
        <v>1271</v>
      </c>
      <c r="H2382" s="35" t="s">
        <v>1440</v>
      </c>
      <c r="I2382" s="35"/>
      <c r="J2382" s="29" t="s">
        <v>484</v>
      </c>
      <c r="K2382" s="29" t="s">
        <v>1365</v>
      </c>
      <c r="L2382" s="29" t="s">
        <v>1366</v>
      </c>
      <c r="M2382" s="39">
        <v>21.846854100011658</v>
      </c>
      <c r="N2382" s="39">
        <v>21.772087611225189</v>
      </c>
      <c r="O2382" s="29">
        <v>44197</v>
      </c>
      <c r="P2382" s="29">
        <v>44561</v>
      </c>
      <c r="Q2382" s="40">
        <v>0.99657770000000001</v>
      </c>
      <c r="R2382" s="39">
        <v>21.772087611225189</v>
      </c>
      <c r="S2382" s="39">
        <v>0</v>
      </c>
      <c r="T2382" s="39">
        <v>0</v>
      </c>
      <c r="U2382" s="39">
        <v>0</v>
      </c>
      <c r="V2382" s="39">
        <v>0</v>
      </c>
      <c r="W2382" s="29" t="s">
        <v>1357</v>
      </c>
      <c r="X2382" s="29" t="s">
        <v>258</v>
      </c>
      <c r="Y2382" s="29" t="s">
        <v>1349</v>
      </c>
      <c r="Z2382" s="41" t="s">
        <v>1349</v>
      </c>
      <c r="AA2382" s="42" t="s">
        <v>1349</v>
      </c>
      <c r="AB2382" s="29" t="s">
        <v>258</v>
      </c>
      <c r="AC2382" s="29" t="s">
        <v>258</v>
      </c>
      <c r="AD2382" s="29" t="s">
        <v>265</v>
      </c>
      <c r="AE2382" s="29" t="s">
        <v>1367</v>
      </c>
      <c r="AF2382" s="29" t="s">
        <v>1368</v>
      </c>
      <c r="AG2382" s="183" t="s">
        <v>1369</v>
      </c>
      <c r="AH2382" s="29" t="s">
        <v>1356</v>
      </c>
      <c r="AI2382" s="29" t="s">
        <v>1357</v>
      </c>
      <c r="AJ2382" s="29" t="s">
        <v>258</v>
      </c>
      <c r="AK2382" s="29" t="s">
        <v>258</v>
      </c>
      <c r="AL2382" s="29" t="s">
        <v>13326</v>
      </c>
    </row>
    <row r="2383" spans="1:38" x14ac:dyDescent="0.2">
      <c r="A2383" s="35" t="s">
        <v>16</v>
      </c>
      <c r="B2383" s="36">
        <v>7700</v>
      </c>
      <c r="C2383" s="36"/>
      <c r="D2383" s="36" t="s">
        <v>1349</v>
      </c>
      <c r="E2383" s="37" t="s">
        <v>4334</v>
      </c>
      <c r="F2383" s="38" t="s">
        <v>1269</v>
      </c>
      <c r="G2383" s="38" t="s">
        <v>1271</v>
      </c>
      <c r="H2383" s="35" t="s">
        <v>1440</v>
      </c>
      <c r="I2383" s="35"/>
      <c r="J2383" s="29" t="s">
        <v>484</v>
      </c>
      <c r="K2383" s="29" t="s">
        <v>1365</v>
      </c>
      <c r="L2383" s="29" t="s">
        <v>1384</v>
      </c>
      <c r="M2383" s="39">
        <v>61.331534874195583</v>
      </c>
      <c r="N2383" s="39">
        <v>9.7391594798083503</v>
      </c>
      <c r="O2383" s="29">
        <v>44197</v>
      </c>
      <c r="P2383" s="29">
        <v>44255</v>
      </c>
      <c r="Q2383" s="40">
        <v>0.1587953</v>
      </c>
      <c r="R2383" s="39">
        <v>9.7391594798083503</v>
      </c>
      <c r="S2383" s="39">
        <v>0</v>
      </c>
      <c r="T2383" s="39">
        <v>0</v>
      </c>
      <c r="U2383" s="39">
        <v>0</v>
      </c>
      <c r="V2383" s="39">
        <v>0</v>
      </c>
      <c r="W2383" s="29" t="s">
        <v>1357</v>
      </c>
      <c r="X2383" s="29" t="s">
        <v>258</v>
      </c>
      <c r="Y2383" s="29" t="s">
        <v>1349</v>
      </c>
      <c r="Z2383" s="41" t="s">
        <v>1349</v>
      </c>
      <c r="AA2383" s="42" t="s">
        <v>1349</v>
      </c>
      <c r="AB2383" s="29" t="s">
        <v>258</v>
      </c>
      <c r="AC2383" s="29" t="s">
        <v>258</v>
      </c>
      <c r="AD2383" s="29" t="s">
        <v>265</v>
      </c>
      <c r="AE2383" s="29" t="s">
        <v>1353</v>
      </c>
      <c r="AF2383" s="29" t="s">
        <v>1368</v>
      </c>
      <c r="AG2383" s="183" t="s">
        <v>1369</v>
      </c>
      <c r="AH2383" s="29" t="s">
        <v>1356</v>
      </c>
      <c r="AI2383" s="29" t="s">
        <v>1357</v>
      </c>
      <c r="AJ2383" s="29" t="s">
        <v>258</v>
      </c>
      <c r="AK2383" s="29" t="s">
        <v>258</v>
      </c>
      <c r="AL2383" s="29" t="s">
        <v>13326</v>
      </c>
    </row>
    <row r="2384" spans="1:38" x14ac:dyDescent="0.2">
      <c r="A2384" s="35" t="s">
        <v>16</v>
      </c>
      <c r="B2384" s="36">
        <v>7702</v>
      </c>
      <c r="C2384" s="36"/>
      <c r="D2384" s="36" t="s">
        <v>1349</v>
      </c>
      <c r="E2384" s="37" t="s">
        <v>4335</v>
      </c>
      <c r="F2384" s="38" t="s">
        <v>1269</v>
      </c>
      <c r="G2384" s="38" t="s">
        <v>1445</v>
      </c>
      <c r="H2384" s="35" t="s">
        <v>12095</v>
      </c>
      <c r="I2384" s="35"/>
      <c r="J2384" s="29" t="s">
        <v>1405</v>
      </c>
      <c r="K2384" s="29" t="s">
        <v>1424</v>
      </c>
      <c r="L2384" s="29" t="s">
        <v>1394</v>
      </c>
      <c r="M2384" s="39">
        <v>26.048683438441081</v>
      </c>
      <c r="N2384" s="39">
        <v>51.990390143737173</v>
      </c>
      <c r="O2384" s="29">
        <v>44197</v>
      </c>
      <c r="P2384" s="29">
        <v>44926</v>
      </c>
      <c r="Q2384" s="40">
        <v>1.9958932</v>
      </c>
      <c r="R2384" s="39">
        <v>25.995195071868586</v>
      </c>
      <c r="S2384" s="39">
        <v>25.995195071868586</v>
      </c>
      <c r="T2384" s="39">
        <v>0</v>
      </c>
      <c r="U2384" s="39">
        <v>0</v>
      </c>
      <c r="V2384" s="39">
        <v>0</v>
      </c>
      <c r="W2384" s="29" t="s">
        <v>1357</v>
      </c>
      <c r="X2384" s="29" t="s">
        <v>258</v>
      </c>
      <c r="Y2384" s="29" t="s">
        <v>1349</v>
      </c>
      <c r="Z2384" s="41" t="s">
        <v>1349</v>
      </c>
      <c r="AA2384" s="42" t="s">
        <v>1349</v>
      </c>
      <c r="AB2384" s="29" t="s">
        <v>258</v>
      </c>
      <c r="AC2384" s="29" t="s">
        <v>258</v>
      </c>
      <c r="AD2384" s="29" t="s">
        <v>265</v>
      </c>
      <c r="AE2384" s="29" t="s">
        <v>1367</v>
      </c>
      <c r="AF2384" s="29" t="s">
        <v>1368</v>
      </c>
      <c r="AG2384" s="183" t="s">
        <v>1369</v>
      </c>
      <c r="AH2384" s="29" t="s">
        <v>1413</v>
      </c>
      <c r="AI2384" s="29" t="s">
        <v>1357</v>
      </c>
      <c r="AJ2384" s="29" t="s">
        <v>258</v>
      </c>
      <c r="AK2384" s="29" t="s">
        <v>258</v>
      </c>
      <c r="AL2384" s="29" t="s">
        <v>13326</v>
      </c>
    </row>
    <row r="2385" spans="1:38" x14ac:dyDescent="0.2">
      <c r="A2385" s="35" t="s">
        <v>16</v>
      </c>
      <c r="B2385" s="36">
        <v>7704</v>
      </c>
      <c r="C2385" s="36"/>
      <c r="D2385" s="36" t="s">
        <v>1349</v>
      </c>
      <c r="E2385" s="37" t="s">
        <v>4336</v>
      </c>
      <c r="F2385" s="38" t="s">
        <v>1266</v>
      </c>
      <c r="G2385" s="38" t="s">
        <v>1268</v>
      </c>
      <c r="H2385" s="35" t="s">
        <v>310</v>
      </c>
      <c r="I2385" s="35"/>
      <c r="J2385" s="29" t="s">
        <v>484</v>
      </c>
      <c r="K2385" s="29" t="s">
        <v>1365</v>
      </c>
      <c r="L2385" s="29" t="s">
        <v>1384</v>
      </c>
      <c r="M2385" s="39">
        <v>105.20812196887607</v>
      </c>
      <c r="N2385" s="39">
        <v>209.98417522245038</v>
      </c>
      <c r="O2385" s="29">
        <v>44197</v>
      </c>
      <c r="P2385" s="29">
        <v>44926</v>
      </c>
      <c r="Q2385" s="40">
        <v>1.9958932</v>
      </c>
      <c r="R2385" s="39">
        <v>104.99208761122519</v>
      </c>
      <c r="S2385" s="39">
        <v>104.99208761122519</v>
      </c>
      <c r="T2385" s="39">
        <v>0</v>
      </c>
      <c r="U2385" s="39">
        <v>0</v>
      </c>
      <c r="V2385" s="39">
        <v>0</v>
      </c>
      <c r="W2385" s="29" t="s">
        <v>265</v>
      </c>
      <c r="X2385" s="29" t="s">
        <v>11773</v>
      </c>
      <c r="Y2385" s="29">
        <v>45258</v>
      </c>
      <c r="Z2385" s="41" t="s">
        <v>11759</v>
      </c>
      <c r="AA2385" s="42" t="s">
        <v>1349</v>
      </c>
      <c r="AB2385" s="29" t="s">
        <v>258</v>
      </c>
      <c r="AC2385" s="29" t="s">
        <v>258</v>
      </c>
      <c r="AD2385" s="29" t="s">
        <v>265</v>
      </c>
      <c r="AE2385" s="29" t="s">
        <v>1353</v>
      </c>
      <c r="AF2385" s="29" t="s">
        <v>1368</v>
      </c>
      <c r="AG2385" s="183" t="s">
        <v>1369</v>
      </c>
      <c r="AH2385" s="29" t="s">
        <v>1356</v>
      </c>
      <c r="AI2385" s="29" t="s">
        <v>1357</v>
      </c>
      <c r="AJ2385" s="29" t="s">
        <v>258</v>
      </c>
      <c r="AK2385" s="29" t="s">
        <v>258</v>
      </c>
      <c r="AL2385" s="29" t="s">
        <v>13327</v>
      </c>
    </row>
    <row r="2386" spans="1:38" x14ac:dyDescent="0.2">
      <c r="A2386" s="35" t="s">
        <v>16</v>
      </c>
      <c r="B2386" s="36">
        <v>7706</v>
      </c>
      <c r="C2386" s="36"/>
      <c r="D2386" s="36" t="s">
        <v>1349</v>
      </c>
      <c r="E2386" s="37" t="s">
        <v>4337</v>
      </c>
      <c r="F2386" s="38" t="s">
        <v>1269</v>
      </c>
      <c r="G2386" s="38" t="s">
        <v>1445</v>
      </c>
      <c r="H2386" s="35" t="s">
        <v>12095</v>
      </c>
      <c r="I2386" s="35"/>
      <c r="J2386" s="29" t="s">
        <v>1405</v>
      </c>
      <c r="K2386" s="29" t="s">
        <v>1424</v>
      </c>
      <c r="L2386" s="29" t="s">
        <v>1394</v>
      </c>
      <c r="M2386" s="39">
        <v>44.717257049437769</v>
      </c>
      <c r="N2386" s="39">
        <v>89.250869267624907</v>
      </c>
      <c r="O2386" s="29">
        <v>44197</v>
      </c>
      <c r="P2386" s="29">
        <v>44926</v>
      </c>
      <c r="Q2386" s="40">
        <v>1.9958932</v>
      </c>
      <c r="R2386" s="39">
        <v>44.625434633812453</v>
      </c>
      <c r="S2386" s="39">
        <v>44.625434633812453</v>
      </c>
      <c r="T2386" s="39">
        <v>0</v>
      </c>
      <c r="U2386" s="39">
        <v>0</v>
      </c>
      <c r="V2386" s="39">
        <v>0</v>
      </c>
      <c r="W2386" s="29" t="s">
        <v>1357</v>
      </c>
      <c r="X2386" s="29" t="s">
        <v>258</v>
      </c>
      <c r="Y2386" s="29" t="s">
        <v>1349</v>
      </c>
      <c r="Z2386" s="41" t="s">
        <v>1349</v>
      </c>
      <c r="AA2386" s="42" t="s">
        <v>1349</v>
      </c>
      <c r="AB2386" s="29" t="s">
        <v>258</v>
      </c>
      <c r="AC2386" s="29" t="s">
        <v>258</v>
      </c>
      <c r="AD2386" s="29" t="s">
        <v>265</v>
      </c>
      <c r="AE2386" s="29" t="s">
        <v>1367</v>
      </c>
      <c r="AF2386" s="29" t="s">
        <v>1368</v>
      </c>
      <c r="AG2386" s="183" t="s">
        <v>1369</v>
      </c>
      <c r="AH2386" s="29" t="s">
        <v>1413</v>
      </c>
      <c r="AI2386" s="29" t="s">
        <v>1357</v>
      </c>
      <c r="AJ2386" s="29" t="s">
        <v>258</v>
      </c>
      <c r="AK2386" s="29" t="s">
        <v>258</v>
      </c>
      <c r="AL2386" s="29" t="s">
        <v>13326</v>
      </c>
    </row>
    <row r="2387" spans="1:38" x14ac:dyDescent="0.2">
      <c r="A2387" s="35" t="s">
        <v>16</v>
      </c>
      <c r="B2387" s="36">
        <v>7710</v>
      </c>
      <c r="C2387" s="36"/>
      <c r="D2387" s="36" t="s">
        <v>1349</v>
      </c>
      <c r="E2387" s="37" t="s">
        <v>4338</v>
      </c>
      <c r="F2387" s="38" t="s">
        <v>1269</v>
      </c>
      <c r="G2387" s="38" t="s">
        <v>1271</v>
      </c>
      <c r="H2387" s="35" t="s">
        <v>1440</v>
      </c>
      <c r="I2387" s="35"/>
      <c r="J2387" s="29" t="s">
        <v>1371</v>
      </c>
      <c r="K2387" s="29" t="s">
        <v>1371</v>
      </c>
      <c r="L2387" s="29" t="s">
        <v>1384</v>
      </c>
      <c r="M2387" s="39">
        <v>69.4293563142284</v>
      </c>
      <c r="N2387" s="39">
        <v>125.07738809034907</v>
      </c>
      <c r="O2387" s="29">
        <v>44197</v>
      </c>
      <c r="P2387" s="29">
        <v>44855</v>
      </c>
      <c r="Q2387" s="40">
        <v>1.8015057999999999</v>
      </c>
      <c r="R2387" s="39">
        <v>69.276550308008211</v>
      </c>
      <c r="S2387" s="39">
        <v>55.800837782340864</v>
      </c>
      <c r="T2387" s="39">
        <v>0</v>
      </c>
      <c r="U2387" s="39">
        <v>0</v>
      </c>
      <c r="V2387" s="39">
        <v>0</v>
      </c>
      <c r="W2387" s="29" t="s">
        <v>1357</v>
      </c>
      <c r="X2387" s="29" t="s">
        <v>258</v>
      </c>
      <c r="Y2387" s="29" t="s">
        <v>1349</v>
      </c>
      <c r="Z2387" s="41" t="s">
        <v>1349</v>
      </c>
      <c r="AA2387" s="42" t="s">
        <v>1349</v>
      </c>
      <c r="AB2387" s="29" t="s">
        <v>258</v>
      </c>
      <c r="AC2387" s="29" t="s">
        <v>258</v>
      </c>
      <c r="AD2387" s="29" t="s">
        <v>265</v>
      </c>
      <c r="AE2387" s="29" t="s">
        <v>1353</v>
      </c>
      <c r="AF2387" s="29" t="s">
        <v>1368</v>
      </c>
      <c r="AG2387" s="183" t="s">
        <v>1369</v>
      </c>
      <c r="AH2387" s="29" t="s">
        <v>1413</v>
      </c>
      <c r="AI2387" s="29" t="s">
        <v>1357</v>
      </c>
      <c r="AJ2387" s="29" t="s">
        <v>258</v>
      </c>
      <c r="AK2387" s="29" t="s">
        <v>258</v>
      </c>
      <c r="AL2387" s="29" t="s">
        <v>13326</v>
      </c>
    </row>
    <row r="2388" spans="1:38" x14ac:dyDescent="0.2">
      <c r="A2388" s="35" t="s">
        <v>16</v>
      </c>
      <c r="B2388" s="36">
        <v>7716</v>
      </c>
      <c r="C2388" s="36"/>
      <c r="D2388" s="36" t="s">
        <v>1349</v>
      </c>
      <c r="E2388" s="37" t="s">
        <v>4339</v>
      </c>
      <c r="F2388" s="38" t="s">
        <v>1269</v>
      </c>
      <c r="G2388" s="38" t="s">
        <v>1273</v>
      </c>
      <c r="H2388" s="35" t="s">
        <v>1393</v>
      </c>
      <c r="I2388" s="35"/>
      <c r="J2388" s="29" t="s">
        <v>1371</v>
      </c>
      <c r="K2388" s="29" t="s">
        <v>1371</v>
      </c>
      <c r="L2388" s="29" t="s">
        <v>1366</v>
      </c>
      <c r="M2388" s="39">
        <v>15.619810387146387</v>
      </c>
      <c r="N2388" s="39">
        <v>28.010885694729637</v>
      </c>
      <c r="O2388" s="29">
        <v>44197</v>
      </c>
      <c r="P2388" s="29">
        <v>44852</v>
      </c>
      <c r="Q2388" s="40">
        <v>1.7932923000000001</v>
      </c>
      <c r="R2388" s="39">
        <v>15.585325119780972</v>
      </c>
      <c r="S2388" s="39">
        <v>12.425560574948666</v>
      </c>
      <c r="T2388" s="39">
        <v>0</v>
      </c>
      <c r="U2388" s="39">
        <v>0</v>
      </c>
      <c r="V2388" s="39">
        <v>0</v>
      </c>
      <c r="W2388" s="29" t="s">
        <v>265</v>
      </c>
      <c r="X2388" s="29" t="s">
        <v>11773</v>
      </c>
      <c r="Y2388" s="29">
        <v>45218</v>
      </c>
      <c r="Z2388" s="41" t="s">
        <v>11758</v>
      </c>
      <c r="AA2388" s="42" t="s">
        <v>1349</v>
      </c>
      <c r="AB2388" s="29" t="s">
        <v>258</v>
      </c>
      <c r="AC2388" s="29" t="s">
        <v>258</v>
      </c>
      <c r="AD2388" s="29" t="s">
        <v>265</v>
      </c>
      <c r="AE2388" s="29" t="s">
        <v>1367</v>
      </c>
      <c r="AF2388" s="29" t="s">
        <v>1368</v>
      </c>
      <c r="AG2388" s="183" t="s">
        <v>1369</v>
      </c>
      <c r="AH2388" s="29" t="s">
        <v>1413</v>
      </c>
      <c r="AI2388" s="29" t="s">
        <v>1357</v>
      </c>
      <c r="AJ2388" s="29" t="s">
        <v>258</v>
      </c>
      <c r="AK2388" s="29" t="s">
        <v>258</v>
      </c>
      <c r="AL2388" s="29" t="s">
        <v>13327</v>
      </c>
    </row>
    <row r="2389" spans="1:38" x14ac:dyDescent="0.2">
      <c r="A2389" s="35" t="s">
        <v>16</v>
      </c>
      <c r="B2389" s="36">
        <v>7720</v>
      </c>
      <c r="C2389" s="36"/>
      <c r="D2389" s="36" t="s">
        <v>1349</v>
      </c>
      <c r="E2389" s="37" t="s">
        <v>4340</v>
      </c>
      <c r="F2389" s="38" t="s">
        <v>1269</v>
      </c>
      <c r="G2389" s="38" t="s">
        <v>1273</v>
      </c>
      <c r="H2389" s="35" t="s">
        <v>1393</v>
      </c>
      <c r="I2389" s="35"/>
      <c r="J2389" s="29" t="s">
        <v>1371</v>
      </c>
      <c r="K2389" s="29" t="s">
        <v>1371</v>
      </c>
      <c r="L2389" s="29" t="s">
        <v>1384</v>
      </c>
      <c r="M2389" s="39">
        <v>75.633771269606697</v>
      </c>
      <c r="N2389" s="39">
        <v>136.25467761806982</v>
      </c>
      <c r="O2389" s="29">
        <v>44197</v>
      </c>
      <c r="P2389" s="29">
        <v>44855</v>
      </c>
      <c r="Q2389" s="40">
        <v>1.8015057999999999</v>
      </c>
      <c r="R2389" s="39">
        <v>75.467310061601651</v>
      </c>
      <c r="S2389" s="39">
        <v>60.787367556468183</v>
      </c>
      <c r="T2389" s="39">
        <v>0</v>
      </c>
      <c r="U2389" s="39">
        <v>0</v>
      </c>
      <c r="V2389" s="39">
        <v>0</v>
      </c>
      <c r="W2389" s="29" t="s">
        <v>265</v>
      </c>
      <c r="X2389" s="29" t="s">
        <v>11773</v>
      </c>
      <c r="Y2389" s="29">
        <v>45281</v>
      </c>
      <c r="Z2389" s="41" t="s">
        <v>11760</v>
      </c>
      <c r="AA2389" s="42" t="s">
        <v>1349</v>
      </c>
      <c r="AB2389" s="29" t="s">
        <v>258</v>
      </c>
      <c r="AC2389" s="29" t="s">
        <v>258</v>
      </c>
      <c r="AD2389" s="29" t="s">
        <v>265</v>
      </c>
      <c r="AE2389" s="29" t="s">
        <v>1353</v>
      </c>
      <c r="AF2389" s="29" t="s">
        <v>1368</v>
      </c>
      <c r="AG2389" s="183" t="s">
        <v>1369</v>
      </c>
      <c r="AH2389" s="29" t="s">
        <v>1413</v>
      </c>
      <c r="AI2389" s="29" t="s">
        <v>1357</v>
      </c>
      <c r="AJ2389" s="29" t="s">
        <v>258</v>
      </c>
      <c r="AK2389" s="29" t="s">
        <v>258</v>
      </c>
      <c r="AL2389" s="29" t="s">
        <v>13327</v>
      </c>
    </row>
    <row r="2390" spans="1:38" x14ac:dyDescent="0.2">
      <c r="A2390" s="35" t="s">
        <v>16</v>
      </c>
      <c r="B2390" s="36">
        <v>7721</v>
      </c>
      <c r="C2390" s="36"/>
      <c r="D2390" s="36" t="s">
        <v>1349</v>
      </c>
      <c r="E2390" s="37" t="s">
        <v>4341</v>
      </c>
      <c r="F2390" s="38" t="s">
        <v>1269</v>
      </c>
      <c r="G2390" s="38" t="s">
        <v>1445</v>
      </c>
      <c r="H2390" s="35" t="s">
        <v>12095</v>
      </c>
      <c r="I2390" s="35"/>
      <c r="J2390" s="29" t="s">
        <v>274</v>
      </c>
      <c r="K2390" s="29" t="s">
        <v>1583</v>
      </c>
      <c r="L2390" s="29" t="s">
        <v>2161</v>
      </c>
      <c r="M2390" s="39">
        <v>102.0347748802504</v>
      </c>
      <c r="N2390" s="39">
        <v>203.65051334702258</v>
      </c>
      <c r="O2390" s="29">
        <v>44197</v>
      </c>
      <c r="P2390" s="29">
        <v>44926</v>
      </c>
      <c r="Q2390" s="40">
        <v>1.9958932</v>
      </c>
      <c r="R2390" s="39">
        <v>101.82525667351129</v>
      </c>
      <c r="S2390" s="39">
        <v>101.82525667351129</v>
      </c>
      <c r="T2390" s="39">
        <v>0</v>
      </c>
      <c r="U2390" s="39">
        <v>0</v>
      </c>
      <c r="V2390" s="39">
        <v>0</v>
      </c>
      <c r="W2390" s="29" t="s">
        <v>1357</v>
      </c>
      <c r="X2390" s="29" t="s">
        <v>258</v>
      </c>
      <c r="Y2390" s="29" t="s">
        <v>1349</v>
      </c>
      <c r="Z2390" s="41" t="s">
        <v>1349</v>
      </c>
      <c r="AA2390" s="42" t="s">
        <v>1349</v>
      </c>
      <c r="AB2390" s="29" t="s">
        <v>258</v>
      </c>
      <c r="AC2390" s="29" t="s">
        <v>258</v>
      </c>
      <c r="AD2390" s="29" t="s">
        <v>258</v>
      </c>
      <c r="AE2390" s="29" t="s">
        <v>1353</v>
      </c>
      <c r="AF2390" s="29" t="s">
        <v>1361</v>
      </c>
      <c r="AG2390" s="183" t="s">
        <v>1362</v>
      </c>
      <c r="AH2390" s="29" t="s">
        <v>1413</v>
      </c>
      <c r="AI2390" s="29" t="s">
        <v>1357</v>
      </c>
      <c r="AJ2390" s="29" t="s">
        <v>258</v>
      </c>
      <c r="AK2390" s="29" t="s">
        <v>258</v>
      </c>
      <c r="AL2390" s="29" t="s">
        <v>13326</v>
      </c>
    </row>
    <row r="2391" spans="1:38" x14ac:dyDescent="0.2">
      <c r="A2391" s="35" t="s">
        <v>16</v>
      </c>
      <c r="B2391" s="36">
        <v>7725</v>
      </c>
      <c r="C2391" s="36"/>
      <c r="D2391" s="36" t="s">
        <v>1349</v>
      </c>
      <c r="E2391" s="37" t="s">
        <v>4342</v>
      </c>
      <c r="F2391" s="38" t="s">
        <v>1266</v>
      </c>
      <c r="G2391" s="38" t="s">
        <v>1268</v>
      </c>
      <c r="H2391" s="35" t="s">
        <v>1359</v>
      </c>
      <c r="I2391" s="35"/>
      <c r="J2391" s="29" t="s">
        <v>1371</v>
      </c>
      <c r="K2391" s="29" t="s">
        <v>1371</v>
      </c>
      <c r="L2391" s="29" t="s">
        <v>1384</v>
      </c>
      <c r="M2391" s="39">
        <v>247.84973302977542</v>
      </c>
      <c r="N2391" s="39">
        <v>1238.4004490075292</v>
      </c>
      <c r="O2391" s="29">
        <v>44197</v>
      </c>
      <c r="P2391" s="29">
        <v>46022</v>
      </c>
      <c r="Q2391" s="40">
        <v>4.9965776999999996</v>
      </c>
      <c r="R2391" s="39">
        <v>247.5444490075291</v>
      </c>
      <c r="S2391" s="39">
        <v>247.5444490075291</v>
      </c>
      <c r="T2391" s="39">
        <v>247.5444490075291</v>
      </c>
      <c r="U2391" s="39">
        <v>248.22265297741274</v>
      </c>
      <c r="V2391" s="39">
        <v>247.5444490075291</v>
      </c>
      <c r="W2391" s="29" t="s">
        <v>265</v>
      </c>
      <c r="X2391" s="29" t="s">
        <v>11774</v>
      </c>
      <c r="Y2391" s="29">
        <v>45545</v>
      </c>
      <c r="Z2391" s="41" t="s">
        <v>11761</v>
      </c>
      <c r="AA2391" s="42" t="s">
        <v>1349</v>
      </c>
      <c r="AB2391" s="29" t="s">
        <v>258</v>
      </c>
      <c r="AC2391" s="29" t="s">
        <v>258</v>
      </c>
      <c r="AD2391" s="29" t="s">
        <v>265</v>
      </c>
      <c r="AE2391" s="29" t="s">
        <v>1353</v>
      </c>
      <c r="AF2391" s="29" t="s">
        <v>1368</v>
      </c>
      <c r="AG2391" s="183" t="s">
        <v>1369</v>
      </c>
      <c r="AH2391" s="29" t="s">
        <v>1356</v>
      </c>
      <c r="AI2391" s="29" t="s">
        <v>1357</v>
      </c>
      <c r="AJ2391" s="29" t="s">
        <v>258</v>
      </c>
      <c r="AK2391" s="29" t="s">
        <v>258</v>
      </c>
      <c r="AL2391" s="29" t="s">
        <v>13327</v>
      </c>
    </row>
    <row r="2392" spans="1:38" x14ac:dyDescent="0.2">
      <c r="A2392" s="35" t="s">
        <v>16</v>
      </c>
      <c r="B2392" s="36">
        <v>7726</v>
      </c>
      <c r="C2392" s="36"/>
      <c r="D2392" s="36" t="s">
        <v>1349</v>
      </c>
      <c r="E2392" s="37" t="s">
        <v>4343</v>
      </c>
      <c r="F2392" s="38" t="s">
        <v>1262</v>
      </c>
      <c r="G2392" s="38" t="s">
        <v>1265</v>
      </c>
      <c r="H2392" s="35" t="s">
        <v>2327</v>
      </c>
      <c r="I2392" s="35"/>
      <c r="J2392" s="29" t="s">
        <v>484</v>
      </c>
      <c r="K2392" s="29" t="s">
        <v>1383</v>
      </c>
      <c r="L2392" s="29" t="s">
        <v>1384</v>
      </c>
      <c r="M2392" s="39">
        <v>874.67219150843357</v>
      </c>
      <c r="N2392" s="39">
        <v>1745.7522792607804</v>
      </c>
      <c r="O2392" s="29">
        <v>44197</v>
      </c>
      <c r="P2392" s="29">
        <v>44926</v>
      </c>
      <c r="Q2392" s="40">
        <v>1.9958932</v>
      </c>
      <c r="R2392" s="39">
        <v>872.87613963039018</v>
      </c>
      <c r="S2392" s="39">
        <v>872.87613963039018</v>
      </c>
      <c r="T2392" s="39">
        <v>0</v>
      </c>
      <c r="U2392" s="39">
        <v>0</v>
      </c>
      <c r="V2392" s="39">
        <v>0</v>
      </c>
      <c r="W2392" s="29" t="s">
        <v>1357</v>
      </c>
      <c r="X2392" s="29" t="s">
        <v>258</v>
      </c>
      <c r="Y2392" s="29" t="s">
        <v>1349</v>
      </c>
      <c r="Z2392" s="41" t="s">
        <v>1349</v>
      </c>
      <c r="AA2392" s="42" t="s">
        <v>1349</v>
      </c>
      <c r="AB2392" s="29" t="s">
        <v>258</v>
      </c>
      <c r="AC2392" s="29" t="s">
        <v>258</v>
      </c>
      <c r="AD2392" s="29" t="s">
        <v>265</v>
      </c>
      <c r="AE2392" s="29" t="s">
        <v>1353</v>
      </c>
      <c r="AF2392" s="29" t="s">
        <v>1368</v>
      </c>
      <c r="AG2392" s="183" t="s">
        <v>1369</v>
      </c>
      <c r="AH2392" s="29" t="s">
        <v>1413</v>
      </c>
      <c r="AI2392" s="29" t="s">
        <v>1357</v>
      </c>
      <c r="AJ2392" s="29" t="s">
        <v>258</v>
      </c>
      <c r="AK2392" s="29" t="s">
        <v>258</v>
      </c>
      <c r="AL2392" s="29" t="s">
        <v>13326</v>
      </c>
    </row>
    <row r="2393" spans="1:38" x14ac:dyDescent="0.2">
      <c r="A2393" s="35" t="s">
        <v>16</v>
      </c>
      <c r="B2393" s="36">
        <v>7727</v>
      </c>
      <c r="C2393" s="36"/>
      <c r="D2393" s="36" t="s">
        <v>1349</v>
      </c>
      <c r="E2393" s="37" t="s">
        <v>4344</v>
      </c>
      <c r="F2393" s="38" t="s">
        <v>1269</v>
      </c>
      <c r="G2393" s="38" t="s">
        <v>1273</v>
      </c>
      <c r="H2393" s="35" t="s">
        <v>1471</v>
      </c>
      <c r="I2393" s="35"/>
      <c r="J2393" s="29" t="s">
        <v>1492</v>
      </c>
      <c r="K2393" s="29" t="s">
        <v>4345</v>
      </c>
      <c r="L2393" s="29" t="s">
        <v>4346</v>
      </c>
      <c r="M2393" s="39">
        <v>467.68166538934224</v>
      </c>
      <c r="N2393" s="39">
        <v>933.44265571526353</v>
      </c>
      <c r="O2393" s="29">
        <v>44197</v>
      </c>
      <c r="P2393" s="29">
        <v>44926</v>
      </c>
      <c r="Q2393" s="40">
        <v>1.9958932</v>
      </c>
      <c r="R2393" s="39">
        <v>466.72132785763176</v>
      </c>
      <c r="S2393" s="39">
        <v>466.72132785763176</v>
      </c>
      <c r="T2393" s="39">
        <v>0</v>
      </c>
      <c r="U2393" s="39">
        <v>0</v>
      </c>
      <c r="V2393" s="39">
        <v>0</v>
      </c>
      <c r="W2393" s="29" t="s">
        <v>265</v>
      </c>
      <c r="X2393" s="29" t="s">
        <v>11774</v>
      </c>
      <c r="Y2393" s="29">
        <v>45252</v>
      </c>
      <c r="Z2393" s="41" t="s">
        <v>11759</v>
      </c>
      <c r="AA2393" s="42" t="s">
        <v>1349</v>
      </c>
      <c r="AB2393" s="29" t="s">
        <v>258</v>
      </c>
      <c r="AC2393" s="29" t="s">
        <v>258</v>
      </c>
      <c r="AD2393" s="29" t="s">
        <v>258</v>
      </c>
      <c r="AE2393" s="29" t="s">
        <v>1353</v>
      </c>
      <c r="AF2393" s="29" t="s">
        <v>1368</v>
      </c>
      <c r="AG2393" s="183" t="s">
        <v>1369</v>
      </c>
      <c r="AH2393" s="29" t="s">
        <v>1413</v>
      </c>
      <c r="AI2393" s="29" t="s">
        <v>1357</v>
      </c>
      <c r="AJ2393" s="29" t="s">
        <v>258</v>
      </c>
      <c r="AK2393" s="29" t="s">
        <v>258</v>
      </c>
      <c r="AL2393" s="29" t="s">
        <v>13327</v>
      </c>
    </row>
    <row r="2394" spans="1:38" x14ac:dyDescent="0.2">
      <c r="A2394" s="35" t="s">
        <v>16</v>
      </c>
      <c r="B2394" s="36">
        <v>7729</v>
      </c>
      <c r="C2394" s="36"/>
      <c r="D2394" s="36" t="s">
        <v>1349</v>
      </c>
      <c r="E2394" s="37" t="s">
        <v>4347</v>
      </c>
      <c r="F2394" s="38" t="s">
        <v>1269</v>
      </c>
      <c r="G2394" s="38" t="s">
        <v>1271</v>
      </c>
      <c r="H2394" s="35" t="s">
        <v>1440</v>
      </c>
      <c r="I2394" s="35"/>
      <c r="J2394" s="29" t="s">
        <v>274</v>
      </c>
      <c r="K2394" s="29" t="s">
        <v>1583</v>
      </c>
      <c r="L2394" s="29" t="s">
        <v>2161</v>
      </c>
      <c r="M2394" s="39">
        <v>122.57360016827855</v>
      </c>
      <c r="N2394" s="39">
        <v>243.63705681040383</v>
      </c>
      <c r="O2394" s="29">
        <v>44197</v>
      </c>
      <c r="P2394" s="29">
        <v>44923</v>
      </c>
      <c r="Q2394" s="40">
        <v>1.9876796999999999</v>
      </c>
      <c r="R2394" s="39">
        <v>122.32121834360028</v>
      </c>
      <c r="S2394" s="39">
        <v>121.31583846680356</v>
      </c>
      <c r="T2394" s="39">
        <v>0</v>
      </c>
      <c r="U2394" s="39">
        <v>0</v>
      </c>
      <c r="V2394" s="39">
        <v>0</v>
      </c>
      <c r="W2394" s="29" t="s">
        <v>1357</v>
      </c>
      <c r="X2394" s="29" t="s">
        <v>258</v>
      </c>
      <c r="Y2394" s="29" t="s">
        <v>1349</v>
      </c>
      <c r="Z2394" s="41" t="s">
        <v>1349</v>
      </c>
      <c r="AA2394" s="42" t="s">
        <v>1349</v>
      </c>
      <c r="AB2394" s="29" t="s">
        <v>258</v>
      </c>
      <c r="AC2394" s="29" t="s">
        <v>258</v>
      </c>
      <c r="AD2394" s="29" t="s">
        <v>258</v>
      </c>
      <c r="AE2394" s="29" t="s">
        <v>1353</v>
      </c>
      <c r="AF2394" s="29" t="s">
        <v>1361</v>
      </c>
      <c r="AG2394" s="183" t="s">
        <v>1362</v>
      </c>
      <c r="AH2394" s="29" t="s">
        <v>1413</v>
      </c>
      <c r="AI2394" s="29" t="s">
        <v>1357</v>
      </c>
      <c r="AJ2394" s="29" t="s">
        <v>258</v>
      </c>
      <c r="AK2394" s="29" t="s">
        <v>258</v>
      </c>
      <c r="AL2394" s="29" t="s">
        <v>13326</v>
      </c>
    </row>
    <row r="2395" spans="1:38" x14ac:dyDescent="0.2">
      <c r="A2395" s="35" t="s">
        <v>16</v>
      </c>
      <c r="B2395" s="36">
        <v>7731</v>
      </c>
      <c r="C2395" s="36"/>
      <c r="D2395" s="36" t="s">
        <v>1349</v>
      </c>
      <c r="E2395" s="37" t="s">
        <v>4348</v>
      </c>
      <c r="F2395" s="38" t="s">
        <v>1269</v>
      </c>
      <c r="G2395" s="38" t="s">
        <v>1271</v>
      </c>
      <c r="H2395" s="35" t="s">
        <v>645</v>
      </c>
      <c r="I2395" s="35"/>
      <c r="J2395" s="29" t="s">
        <v>484</v>
      </c>
      <c r="K2395" s="29" t="s">
        <v>1551</v>
      </c>
      <c r="L2395" s="29" t="s">
        <v>1384</v>
      </c>
      <c r="M2395" s="39">
        <v>403.37390466486778</v>
      </c>
      <c r="N2395" s="39">
        <v>2015.489056810404</v>
      </c>
      <c r="O2395" s="29">
        <v>44197</v>
      </c>
      <c r="P2395" s="29">
        <v>46022</v>
      </c>
      <c r="Q2395" s="40">
        <v>4.9965776999999996</v>
      </c>
      <c r="R2395" s="39">
        <v>402.87705681040387</v>
      </c>
      <c r="S2395" s="39">
        <v>402.87705681040387</v>
      </c>
      <c r="T2395" s="39">
        <v>402.87705681040387</v>
      </c>
      <c r="U2395" s="39">
        <v>403.98082956878852</v>
      </c>
      <c r="V2395" s="39">
        <v>402.87705681040387</v>
      </c>
      <c r="W2395" s="29" t="s">
        <v>265</v>
      </c>
      <c r="X2395" s="29" t="s">
        <v>11773</v>
      </c>
      <c r="Y2395" s="29">
        <v>45282</v>
      </c>
      <c r="Z2395" s="41" t="s">
        <v>11760</v>
      </c>
      <c r="AA2395" s="42" t="s">
        <v>1349</v>
      </c>
      <c r="AB2395" s="29" t="s">
        <v>258</v>
      </c>
      <c r="AC2395" s="29" t="s">
        <v>258</v>
      </c>
      <c r="AD2395" s="29" t="s">
        <v>265</v>
      </c>
      <c r="AE2395" s="29" t="s">
        <v>1353</v>
      </c>
      <c r="AF2395" s="29" t="s">
        <v>1368</v>
      </c>
      <c r="AG2395" s="183" t="s">
        <v>1369</v>
      </c>
      <c r="AH2395" s="29" t="s">
        <v>1356</v>
      </c>
      <c r="AI2395" s="29" t="s">
        <v>1357</v>
      </c>
      <c r="AJ2395" s="29" t="s">
        <v>258</v>
      </c>
      <c r="AK2395" s="29" t="s">
        <v>258</v>
      </c>
      <c r="AL2395" s="29" t="s">
        <v>13327</v>
      </c>
    </row>
    <row r="2396" spans="1:38" x14ac:dyDescent="0.2">
      <c r="A2396" s="35" t="s">
        <v>16</v>
      </c>
      <c r="B2396" s="36">
        <v>7732</v>
      </c>
      <c r="C2396" s="36"/>
      <c r="D2396" s="36" t="s">
        <v>1349</v>
      </c>
      <c r="E2396" s="37" t="s">
        <v>4349</v>
      </c>
      <c r="F2396" s="38" t="s">
        <v>1269</v>
      </c>
      <c r="G2396" s="38" t="s">
        <v>1271</v>
      </c>
      <c r="H2396" s="35" t="s">
        <v>1440</v>
      </c>
      <c r="I2396" s="35"/>
      <c r="J2396" s="29" t="s">
        <v>1371</v>
      </c>
      <c r="K2396" s="29" t="s">
        <v>1371</v>
      </c>
      <c r="L2396" s="29" t="s">
        <v>1384</v>
      </c>
      <c r="M2396" s="39">
        <v>77.650524721956813</v>
      </c>
      <c r="N2396" s="39">
        <v>387.98688021902808</v>
      </c>
      <c r="O2396" s="29">
        <v>44197</v>
      </c>
      <c r="P2396" s="29">
        <v>46022</v>
      </c>
      <c r="Q2396" s="40">
        <v>4.9965776999999996</v>
      </c>
      <c r="R2396" s="39">
        <v>77.554880219028064</v>
      </c>
      <c r="S2396" s="39">
        <v>77.554880219028064</v>
      </c>
      <c r="T2396" s="39">
        <v>77.554880219028064</v>
      </c>
      <c r="U2396" s="39">
        <v>77.76735934291581</v>
      </c>
      <c r="V2396" s="39">
        <v>77.554880219028064</v>
      </c>
      <c r="W2396" s="29" t="s">
        <v>265</v>
      </c>
      <c r="X2396" s="29" t="s">
        <v>11773</v>
      </c>
      <c r="Y2396" s="29">
        <v>45393</v>
      </c>
      <c r="Z2396" s="41" t="s">
        <v>11761</v>
      </c>
      <c r="AA2396" s="42" t="s">
        <v>1349</v>
      </c>
      <c r="AB2396" s="29" t="s">
        <v>258</v>
      </c>
      <c r="AC2396" s="29" t="s">
        <v>258</v>
      </c>
      <c r="AD2396" s="29" t="s">
        <v>265</v>
      </c>
      <c r="AE2396" s="29" t="s">
        <v>1353</v>
      </c>
      <c r="AF2396" s="29" t="s">
        <v>1368</v>
      </c>
      <c r="AG2396" s="183" t="s">
        <v>1369</v>
      </c>
      <c r="AH2396" s="29" t="s">
        <v>1356</v>
      </c>
      <c r="AI2396" s="29" t="s">
        <v>1357</v>
      </c>
      <c r="AJ2396" s="29" t="s">
        <v>258</v>
      </c>
      <c r="AK2396" s="29" t="s">
        <v>258</v>
      </c>
      <c r="AL2396" s="29" t="s">
        <v>13327</v>
      </c>
    </row>
    <row r="2397" spans="1:38" x14ac:dyDescent="0.2">
      <c r="A2397" s="35" t="s">
        <v>16</v>
      </c>
      <c r="B2397" s="36">
        <v>7735</v>
      </c>
      <c r="C2397" s="36"/>
      <c r="D2397" s="36" t="s">
        <v>1349</v>
      </c>
      <c r="E2397" s="37" t="s">
        <v>4350</v>
      </c>
      <c r="F2397" s="38" t="s">
        <v>1269</v>
      </c>
      <c r="G2397" s="38" t="s">
        <v>1271</v>
      </c>
      <c r="H2397" s="35" t="s">
        <v>1440</v>
      </c>
      <c r="I2397" s="35"/>
      <c r="J2397" s="29" t="s">
        <v>274</v>
      </c>
      <c r="K2397" s="29" t="s">
        <v>303</v>
      </c>
      <c r="L2397" s="29" t="s">
        <v>2659</v>
      </c>
      <c r="M2397" s="39">
        <v>40.762949027160751</v>
      </c>
      <c r="N2397" s="39">
        <v>73.323088295687882</v>
      </c>
      <c r="O2397" s="29">
        <v>44197</v>
      </c>
      <c r="P2397" s="29">
        <v>44854</v>
      </c>
      <c r="Q2397" s="40">
        <v>1.7987679999999999</v>
      </c>
      <c r="R2397" s="39">
        <v>40.673141683778233</v>
      </c>
      <c r="S2397" s="39">
        <v>32.649946611909648</v>
      </c>
      <c r="T2397" s="39">
        <v>0</v>
      </c>
      <c r="U2397" s="39">
        <v>0</v>
      </c>
      <c r="V2397" s="39">
        <v>0</v>
      </c>
      <c r="W2397" s="29" t="s">
        <v>1357</v>
      </c>
      <c r="X2397" s="29" t="s">
        <v>258</v>
      </c>
      <c r="Y2397" s="29" t="s">
        <v>1349</v>
      </c>
      <c r="Z2397" s="41" t="s">
        <v>1349</v>
      </c>
      <c r="AA2397" s="42" t="s">
        <v>1349</v>
      </c>
      <c r="AB2397" s="29" t="s">
        <v>258</v>
      </c>
      <c r="AC2397" s="29" t="s">
        <v>258</v>
      </c>
      <c r="AD2397" s="29" t="s">
        <v>265</v>
      </c>
      <c r="AE2397" s="29" t="s">
        <v>1367</v>
      </c>
      <c r="AF2397" s="29" t="s">
        <v>1966</v>
      </c>
      <c r="AG2397" s="183" t="s">
        <v>1967</v>
      </c>
      <c r="AH2397" s="29" t="s">
        <v>1413</v>
      </c>
      <c r="AI2397" s="29" t="s">
        <v>1357</v>
      </c>
      <c r="AJ2397" s="29" t="s">
        <v>258</v>
      </c>
      <c r="AK2397" s="29" t="s">
        <v>258</v>
      </c>
      <c r="AL2397" s="29" t="s">
        <v>13326</v>
      </c>
    </row>
    <row r="2398" spans="1:38" x14ac:dyDescent="0.2">
      <c r="A2398" s="35" t="s">
        <v>16</v>
      </c>
      <c r="B2398" s="36">
        <v>7737</v>
      </c>
      <c r="C2398" s="36"/>
      <c r="D2398" s="36" t="s">
        <v>1349</v>
      </c>
      <c r="E2398" s="37" t="s">
        <v>4351</v>
      </c>
      <c r="F2398" s="38" t="s">
        <v>1275</v>
      </c>
      <c r="G2398" s="38" t="s">
        <v>1893</v>
      </c>
      <c r="H2398" s="35" t="s">
        <v>3028</v>
      </c>
      <c r="I2398" s="35"/>
      <c r="J2398" s="29" t="s">
        <v>1371</v>
      </c>
      <c r="K2398" s="29" t="s">
        <v>1371</v>
      </c>
      <c r="L2398" s="29" t="s">
        <v>1384</v>
      </c>
      <c r="M2398" s="39">
        <v>130.66827690717903</v>
      </c>
      <c r="N2398" s="39">
        <v>358.46574674880225</v>
      </c>
      <c r="O2398" s="29">
        <v>44197</v>
      </c>
      <c r="P2398" s="29">
        <v>45199</v>
      </c>
      <c r="Q2398" s="40">
        <v>2.7433264999999998</v>
      </c>
      <c r="R2398" s="39">
        <v>130.44865160848735</v>
      </c>
      <c r="S2398" s="39">
        <v>130.44865160848735</v>
      </c>
      <c r="T2398" s="39">
        <v>97.568443531827526</v>
      </c>
      <c r="U2398" s="39">
        <v>0</v>
      </c>
      <c r="V2398" s="39">
        <v>0</v>
      </c>
      <c r="W2398" s="29" t="s">
        <v>1357</v>
      </c>
      <c r="X2398" s="29" t="s">
        <v>258</v>
      </c>
      <c r="Y2398" s="29" t="s">
        <v>1349</v>
      </c>
      <c r="Z2398" s="41" t="s">
        <v>1349</v>
      </c>
      <c r="AA2398" s="42" t="s">
        <v>1349</v>
      </c>
      <c r="AB2398" s="29" t="s">
        <v>258</v>
      </c>
      <c r="AC2398" s="29" t="s">
        <v>258</v>
      </c>
      <c r="AD2398" s="29" t="s">
        <v>265</v>
      </c>
      <c r="AE2398" s="29" t="s">
        <v>1353</v>
      </c>
      <c r="AF2398" s="29" t="s">
        <v>1368</v>
      </c>
      <c r="AG2398" s="183" t="s">
        <v>1369</v>
      </c>
      <c r="AH2398" s="29" t="s">
        <v>1413</v>
      </c>
      <c r="AI2398" s="29" t="s">
        <v>1357</v>
      </c>
      <c r="AJ2398" s="29" t="s">
        <v>258</v>
      </c>
      <c r="AK2398" s="29" t="s">
        <v>258</v>
      </c>
      <c r="AL2398" s="29" t="s">
        <v>13326</v>
      </c>
    </row>
    <row r="2399" spans="1:38" x14ac:dyDescent="0.2">
      <c r="A2399" s="35" t="s">
        <v>16</v>
      </c>
      <c r="B2399" s="36">
        <v>7738</v>
      </c>
      <c r="C2399" s="36"/>
      <c r="D2399" s="36" t="s">
        <v>1349</v>
      </c>
      <c r="E2399" s="37" t="s">
        <v>4352</v>
      </c>
      <c r="F2399" s="38" t="s">
        <v>1269</v>
      </c>
      <c r="G2399" s="38" t="s">
        <v>1445</v>
      </c>
      <c r="H2399" s="35" t="s">
        <v>12095</v>
      </c>
      <c r="I2399" s="35"/>
      <c r="J2399" s="29" t="s">
        <v>1506</v>
      </c>
      <c r="K2399" s="29" t="s">
        <v>1642</v>
      </c>
      <c r="L2399" s="29" t="s">
        <v>2337</v>
      </c>
      <c r="M2399" s="39">
        <v>24.333373097817432</v>
      </c>
      <c r="N2399" s="39">
        <v>44.502924024640663</v>
      </c>
      <c r="O2399" s="29">
        <v>44197</v>
      </c>
      <c r="P2399" s="29">
        <v>44865</v>
      </c>
      <c r="Q2399" s="40">
        <v>1.8288842999999999</v>
      </c>
      <c r="R2399" s="39">
        <v>24.280369609856265</v>
      </c>
      <c r="S2399" s="39">
        <v>20.222554414784398</v>
      </c>
      <c r="T2399" s="39">
        <v>0</v>
      </c>
      <c r="U2399" s="39">
        <v>0</v>
      </c>
      <c r="V2399" s="39">
        <v>0</v>
      </c>
      <c r="W2399" s="29" t="s">
        <v>1357</v>
      </c>
      <c r="X2399" s="29" t="s">
        <v>258</v>
      </c>
      <c r="Y2399" s="29" t="s">
        <v>1349</v>
      </c>
      <c r="Z2399" s="41" t="s">
        <v>1349</v>
      </c>
      <c r="AA2399" s="42" t="s">
        <v>1349</v>
      </c>
      <c r="AB2399" s="29" t="s">
        <v>258</v>
      </c>
      <c r="AC2399" s="29" t="s">
        <v>258</v>
      </c>
      <c r="AD2399" s="29" t="s">
        <v>258</v>
      </c>
      <c r="AE2399" s="29" t="s">
        <v>1367</v>
      </c>
      <c r="AF2399" s="29" t="s">
        <v>1462</v>
      </c>
      <c r="AG2399" s="183" t="s">
        <v>1463</v>
      </c>
      <c r="AH2399" s="29" t="s">
        <v>1413</v>
      </c>
      <c r="AI2399" s="29" t="s">
        <v>1357</v>
      </c>
      <c r="AJ2399" s="29" t="s">
        <v>258</v>
      </c>
      <c r="AK2399" s="29" t="s">
        <v>258</v>
      </c>
      <c r="AL2399" s="29" t="s">
        <v>13326</v>
      </c>
    </row>
    <row r="2400" spans="1:38" x14ac:dyDescent="0.2">
      <c r="A2400" s="35" t="s">
        <v>16</v>
      </c>
      <c r="B2400" s="36">
        <v>7739</v>
      </c>
      <c r="C2400" s="36"/>
      <c r="D2400" s="36" t="s">
        <v>1349</v>
      </c>
      <c r="E2400" s="37" t="s">
        <v>4353</v>
      </c>
      <c r="F2400" s="38" t="s">
        <v>1266</v>
      </c>
      <c r="G2400" s="38" t="s">
        <v>1268</v>
      </c>
      <c r="H2400" s="35" t="s">
        <v>1359</v>
      </c>
      <c r="I2400" s="35"/>
      <c r="J2400" s="29" t="s">
        <v>484</v>
      </c>
      <c r="K2400" s="29" t="s">
        <v>1365</v>
      </c>
      <c r="L2400" s="29" t="s">
        <v>1384</v>
      </c>
      <c r="M2400" s="39">
        <v>32.291227220013475</v>
      </c>
      <c r="N2400" s="39">
        <v>88.496969199178636</v>
      </c>
      <c r="O2400" s="29">
        <v>44197</v>
      </c>
      <c r="P2400" s="29">
        <v>45198</v>
      </c>
      <c r="Q2400" s="40">
        <v>2.7405886000000002</v>
      </c>
      <c r="R2400" s="39">
        <v>32.236919917864476</v>
      </c>
      <c r="S2400" s="39">
        <v>32.236919917864476</v>
      </c>
      <c r="T2400" s="39">
        <v>24.023129363449694</v>
      </c>
      <c r="U2400" s="39">
        <v>0</v>
      </c>
      <c r="V2400" s="39">
        <v>0</v>
      </c>
      <c r="W2400" s="29" t="s">
        <v>1357</v>
      </c>
      <c r="X2400" s="29" t="s">
        <v>258</v>
      </c>
      <c r="Y2400" s="29" t="s">
        <v>1349</v>
      </c>
      <c r="Z2400" s="41" t="s">
        <v>1349</v>
      </c>
      <c r="AA2400" s="42" t="s">
        <v>1349</v>
      </c>
      <c r="AB2400" s="29" t="s">
        <v>258</v>
      </c>
      <c r="AC2400" s="29" t="s">
        <v>258</v>
      </c>
      <c r="AD2400" s="29" t="s">
        <v>265</v>
      </c>
      <c r="AE2400" s="29" t="s">
        <v>1353</v>
      </c>
      <c r="AF2400" s="29" t="s">
        <v>1368</v>
      </c>
      <c r="AG2400" s="183" t="s">
        <v>1369</v>
      </c>
      <c r="AH2400" s="29" t="s">
        <v>1356</v>
      </c>
      <c r="AI2400" s="29" t="s">
        <v>1357</v>
      </c>
      <c r="AJ2400" s="29" t="s">
        <v>258</v>
      </c>
      <c r="AK2400" s="29" t="s">
        <v>258</v>
      </c>
      <c r="AL2400" s="29" t="s">
        <v>13326</v>
      </c>
    </row>
    <row r="2401" spans="1:38" x14ac:dyDescent="0.2">
      <c r="A2401" s="35" t="s">
        <v>16</v>
      </c>
      <c r="B2401" s="36">
        <v>7741</v>
      </c>
      <c r="C2401" s="36"/>
      <c r="D2401" s="36" t="s">
        <v>1349</v>
      </c>
      <c r="E2401" s="37" t="s">
        <v>4354</v>
      </c>
      <c r="F2401" s="38" t="s">
        <v>1269</v>
      </c>
      <c r="G2401" s="38" t="s">
        <v>1273</v>
      </c>
      <c r="H2401" s="35" t="s">
        <v>1393</v>
      </c>
      <c r="I2401" s="35"/>
      <c r="J2401" s="29" t="s">
        <v>1371</v>
      </c>
      <c r="K2401" s="29" t="s">
        <v>1371</v>
      </c>
      <c r="L2401" s="29" t="s">
        <v>1384</v>
      </c>
      <c r="M2401" s="39">
        <v>86.12453902466045</v>
      </c>
      <c r="N2401" s="39">
        <v>214.57448323066396</v>
      </c>
      <c r="O2401" s="29">
        <v>44197</v>
      </c>
      <c r="P2401" s="29">
        <v>45107</v>
      </c>
      <c r="Q2401" s="40">
        <v>2.4914442000000001</v>
      </c>
      <c r="R2401" s="39">
        <v>85.971115674195758</v>
      </c>
      <c r="S2401" s="39">
        <v>85.971115674195758</v>
      </c>
      <c r="T2401" s="39">
        <v>42.632251882272413</v>
      </c>
      <c r="U2401" s="39">
        <v>0</v>
      </c>
      <c r="V2401" s="39">
        <v>0</v>
      </c>
      <c r="W2401" s="29" t="s">
        <v>1357</v>
      </c>
      <c r="X2401" s="29" t="s">
        <v>258</v>
      </c>
      <c r="Y2401" s="29" t="s">
        <v>1349</v>
      </c>
      <c r="Z2401" s="41" t="s">
        <v>1349</v>
      </c>
      <c r="AA2401" s="42" t="s">
        <v>1349</v>
      </c>
      <c r="AB2401" s="29" t="s">
        <v>258</v>
      </c>
      <c r="AC2401" s="29" t="s">
        <v>258</v>
      </c>
      <c r="AD2401" s="29" t="s">
        <v>265</v>
      </c>
      <c r="AE2401" s="29" t="s">
        <v>1353</v>
      </c>
      <c r="AF2401" s="29" t="s">
        <v>1368</v>
      </c>
      <c r="AG2401" s="183" t="s">
        <v>1369</v>
      </c>
      <c r="AH2401" s="29" t="s">
        <v>1413</v>
      </c>
      <c r="AI2401" s="29" t="s">
        <v>1357</v>
      </c>
      <c r="AJ2401" s="29" t="s">
        <v>258</v>
      </c>
      <c r="AK2401" s="29" t="s">
        <v>258</v>
      </c>
      <c r="AL2401" s="29" t="s">
        <v>13326</v>
      </c>
    </row>
    <row r="2402" spans="1:38" x14ac:dyDescent="0.2">
      <c r="A2402" s="35" t="s">
        <v>16</v>
      </c>
      <c r="B2402" s="36">
        <v>7744</v>
      </c>
      <c r="C2402" s="36"/>
      <c r="D2402" s="36" t="s">
        <v>1349</v>
      </c>
      <c r="E2402" s="37" t="s">
        <v>4355</v>
      </c>
      <c r="F2402" s="38" t="s">
        <v>1269</v>
      </c>
      <c r="G2402" s="38" t="s">
        <v>1271</v>
      </c>
      <c r="H2402" s="35" t="s">
        <v>1440</v>
      </c>
      <c r="I2402" s="35"/>
      <c r="J2402" s="29" t="s">
        <v>1371</v>
      </c>
      <c r="K2402" s="29" t="s">
        <v>1371</v>
      </c>
      <c r="L2402" s="29" t="s">
        <v>1384</v>
      </c>
      <c r="M2402" s="39">
        <v>77.155253490416655</v>
      </c>
      <c r="N2402" s="39">
        <v>385.51221902806299</v>
      </c>
      <c r="O2402" s="29">
        <v>44197</v>
      </c>
      <c r="P2402" s="29">
        <v>46022</v>
      </c>
      <c r="Q2402" s="40">
        <v>4.9965776999999996</v>
      </c>
      <c r="R2402" s="39">
        <v>77.060219028062974</v>
      </c>
      <c r="S2402" s="39">
        <v>77.060219028062974</v>
      </c>
      <c r="T2402" s="39">
        <v>77.060219028062974</v>
      </c>
      <c r="U2402" s="39">
        <v>77.27134291581109</v>
      </c>
      <c r="V2402" s="39">
        <v>77.060219028062974</v>
      </c>
      <c r="W2402" s="29" t="s">
        <v>265</v>
      </c>
      <c r="X2402" s="29" t="s">
        <v>11773</v>
      </c>
      <c r="Y2402" s="29">
        <v>45393</v>
      </c>
      <c r="Z2402" s="41" t="s">
        <v>11761</v>
      </c>
      <c r="AA2402" s="42" t="s">
        <v>1349</v>
      </c>
      <c r="AB2402" s="29" t="s">
        <v>258</v>
      </c>
      <c r="AC2402" s="29" t="s">
        <v>258</v>
      </c>
      <c r="AD2402" s="29" t="s">
        <v>265</v>
      </c>
      <c r="AE2402" s="29" t="s">
        <v>1353</v>
      </c>
      <c r="AF2402" s="29" t="s">
        <v>1368</v>
      </c>
      <c r="AG2402" s="183" t="s">
        <v>1369</v>
      </c>
      <c r="AH2402" s="29" t="s">
        <v>1356</v>
      </c>
      <c r="AI2402" s="29" t="s">
        <v>1357</v>
      </c>
      <c r="AJ2402" s="29" t="s">
        <v>258</v>
      </c>
      <c r="AK2402" s="29" t="s">
        <v>258</v>
      </c>
      <c r="AL2402" s="29" t="s">
        <v>13327</v>
      </c>
    </row>
    <row r="2403" spans="1:38" x14ac:dyDescent="0.2">
      <c r="A2403" s="35" t="s">
        <v>16</v>
      </c>
      <c r="B2403" s="36">
        <v>7746</v>
      </c>
      <c r="C2403" s="36"/>
      <c r="D2403" s="36" t="s">
        <v>1349</v>
      </c>
      <c r="E2403" s="37" t="s">
        <v>4356</v>
      </c>
      <c r="F2403" s="38" t="s">
        <v>1266</v>
      </c>
      <c r="G2403" s="38" t="s">
        <v>1268</v>
      </c>
      <c r="H2403" s="35" t="s">
        <v>310</v>
      </c>
      <c r="I2403" s="35"/>
      <c r="J2403" s="29" t="s">
        <v>484</v>
      </c>
      <c r="K2403" s="29" t="s">
        <v>1365</v>
      </c>
      <c r="L2403" s="29" t="s">
        <v>1366</v>
      </c>
      <c r="M2403" s="39">
        <v>35.924422590857745</v>
      </c>
      <c r="N2403" s="39">
        <v>35.801478439425054</v>
      </c>
      <c r="O2403" s="29">
        <v>44197</v>
      </c>
      <c r="P2403" s="29">
        <v>44561</v>
      </c>
      <c r="Q2403" s="40">
        <v>0.99657770000000001</v>
      </c>
      <c r="R2403" s="39">
        <v>35.801478439425054</v>
      </c>
      <c r="S2403" s="39">
        <v>0</v>
      </c>
      <c r="T2403" s="39">
        <v>0</v>
      </c>
      <c r="U2403" s="39">
        <v>0</v>
      </c>
      <c r="V2403" s="39">
        <v>0</v>
      </c>
      <c r="W2403" s="29" t="s">
        <v>1357</v>
      </c>
      <c r="X2403" s="29" t="s">
        <v>258</v>
      </c>
      <c r="Y2403" s="29" t="s">
        <v>1349</v>
      </c>
      <c r="Z2403" s="41" t="s">
        <v>1349</v>
      </c>
      <c r="AA2403" s="42" t="s">
        <v>1349</v>
      </c>
      <c r="AB2403" s="29" t="s">
        <v>258</v>
      </c>
      <c r="AC2403" s="29" t="s">
        <v>258</v>
      </c>
      <c r="AD2403" s="29" t="s">
        <v>265</v>
      </c>
      <c r="AE2403" s="29" t="s">
        <v>1367</v>
      </c>
      <c r="AF2403" s="29" t="s">
        <v>1368</v>
      </c>
      <c r="AG2403" s="183" t="s">
        <v>1369</v>
      </c>
      <c r="AH2403" s="29" t="s">
        <v>1356</v>
      </c>
      <c r="AI2403" s="29" t="s">
        <v>1357</v>
      </c>
      <c r="AJ2403" s="29" t="s">
        <v>258</v>
      </c>
      <c r="AK2403" s="29" t="s">
        <v>258</v>
      </c>
      <c r="AL2403" s="29" t="s">
        <v>13326</v>
      </c>
    </row>
    <row r="2404" spans="1:38" x14ac:dyDescent="0.2">
      <c r="A2404" s="35" t="s">
        <v>16</v>
      </c>
      <c r="B2404" s="36">
        <v>7749</v>
      </c>
      <c r="C2404" s="36"/>
      <c r="D2404" s="36" t="s">
        <v>1349</v>
      </c>
      <c r="E2404" s="37" t="s">
        <v>4357</v>
      </c>
      <c r="F2404" s="38" t="s">
        <v>1269</v>
      </c>
      <c r="G2404" s="38" t="s">
        <v>1271</v>
      </c>
      <c r="H2404" s="35" t="s">
        <v>1440</v>
      </c>
      <c r="I2404" s="35"/>
      <c r="J2404" s="29" t="s">
        <v>1371</v>
      </c>
      <c r="K2404" s="29" t="s">
        <v>1371</v>
      </c>
      <c r="L2404" s="29" t="s">
        <v>1384</v>
      </c>
      <c r="M2404" s="39">
        <v>80.619150467370247</v>
      </c>
      <c r="N2404" s="39">
        <v>402.81984941820673</v>
      </c>
      <c r="O2404" s="29">
        <v>44197</v>
      </c>
      <c r="P2404" s="29">
        <v>46022</v>
      </c>
      <c r="Q2404" s="40">
        <v>4.9965776999999996</v>
      </c>
      <c r="R2404" s="39">
        <v>80.519849418206718</v>
      </c>
      <c r="S2404" s="39">
        <v>80.519849418206718</v>
      </c>
      <c r="T2404" s="39">
        <v>80.519849418206718</v>
      </c>
      <c r="U2404" s="39">
        <v>80.740451745379872</v>
      </c>
      <c r="V2404" s="39">
        <v>80.519849418206718</v>
      </c>
      <c r="W2404" s="29" t="s">
        <v>265</v>
      </c>
      <c r="X2404" s="29" t="s">
        <v>11773</v>
      </c>
      <c r="Y2404" s="29">
        <v>45275</v>
      </c>
      <c r="Z2404" s="41" t="s">
        <v>11760</v>
      </c>
      <c r="AA2404" s="42" t="s">
        <v>1349</v>
      </c>
      <c r="AB2404" s="29" t="s">
        <v>258</v>
      </c>
      <c r="AC2404" s="29" t="s">
        <v>258</v>
      </c>
      <c r="AD2404" s="29" t="s">
        <v>265</v>
      </c>
      <c r="AE2404" s="29" t="s">
        <v>1353</v>
      </c>
      <c r="AF2404" s="29" t="s">
        <v>1368</v>
      </c>
      <c r="AG2404" s="183" t="s">
        <v>1369</v>
      </c>
      <c r="AH2404" s="29" t="s">
        <v>1356</v>
      </c>
      <c r="AI2404" s="29" t="s">
        <v>1357</v>
      </c>
      <c r="AJ2404" s="29" t="s">
        <v>258</v>
      </c>
      <c r="AK2404" s="29" t="s">
        <v>258</v>
      </c>
      <c r="AL2404" s="29" t="s">
        <v>13327</v>
      </c>
    </row>
    <row r="2405" spans="1:38" x14ac:dyDescent="0.2">
      <c r="A2405" s="35" t="s">
        <v>16</v>
      </c>
      <c r="B2405" s="36">
        <v>7751</v>
      </c>
      <c r="C2405" s="36"/>
      <c r="D2405" s="36" t="s">
        <v>1349</v>
      </c>
      <c r="E2405" s="37" t="s">
        <v>4358</v>
      </c>
      <c r="F2405" s="38" t="s">
        <v>1269</v>
      </c>
      <c r="G2405" s="38" t="s">
        <v>1271</v>
      </c>
      <c r="H2405" s="35" t="s">
        <v>1440</v>
      </c>
      <c r="I2405" s="35"/>
      <c r="J2405" s="29" t="s">
        <v>1387</v>
      </c>
      <c r="K2405" s="29" t="s">
        <v>1457</v>
      </c>
      <c r="L2405" s="29" t="s">
        <v>3010</v>
      </c>
      <c r="M2405" s="39">
        <v>92.799821119430618</v>
      </c>
      <c r="N2405" s="39">
        <v>463.68151676933604</v>
      </c>
      <c r="O2405" s="29">
        <v>44197</v>
      </c>
      <c r="P2405" s="29">
        <v>46022</v>
      </c>
      <c r="Q2405" s="40">
        <v>4.9965776999999996</v>
      </c>
      <c r="R2405" s="39">
        <v>92.685516769336061</v>
      </c>
      <c r="S2405" s="39">
        <v>92.685516769336061</v>
      </c>
      <c r="T2405" s="39">
        <v>92.685516769336061</v>
      </c>
      <c r="U2405" s="39">
        <v>92.939449691991783</v>
      </c>
      <c r="V2405" s="39">
        <v>92.685516769336061</v>
      </c>
      <c r="W2405" s="29" t="s">
        <v>265</v>
      </c>
      <c r="X2405" s="29" t="s">
        <v>11773</v>
      </c>
      <c r="Y2405" s="29">
        <v>45240</v>
      </c>
      <c r="Z2405" s="41" t="s">
        <v>11759</v>
      </c>
      <c r="AA2405" s="42" t="s">
        <v>1349</v>
      </c>
      <c r="AB2405" s="29" t="s">
        <v>258</v>
      </c>
      <c r="AC2405" s="29" t="s">
        <v>258</v>
      </c>
      <c r="AD2405" s="29" t="s">
        <v>258</v>
      </c>
      <c r="AE2405" s="29" t="s">
        <v>1353</v>
      </c>
      <c r="AF2405" s="29" t="s">
        <v>1390</v>
      </c>
      <c r="AG2405" s="183" t="s">
        <v>1391</v>
      </c>
      <c r="AH2405" s="29" t="s">
        <v>1356</v>
      </c>
      <c r="AI2405" s="29" t="s">
        <v>1357</v>
      </c>
      <c r="AJ2405" s="29" t="s">
        <v>258</v>
      </c>
      <c r="AK2405" s="29" t="s">
        <v>258</v>
      </c>
      <c r="AL2405" s="29" t="s">
        <v>13327</v>
      </c>
    </row>
    <row r="2406" spans="1:38" x14ac:dyDescent="0.2">
      <c r="A2406" s="35" t="s">
        <v>16</v>
      </c>
      <c r="B2406" s="36">
        <v>7756</v>
      </c>
      <c r="C2406" s="36"/>
      <c r="D2406" s="36" t="s">
        <v>1349</v>
      </c>
      <c r="E2406" s="37" t="s">
        <v>4359</v>
      </c>
      <c r="F2406" s="38" t="s">
        <v>1269</v>
      </c>
      <c r="G2406" s="38" t="s">
        <v>1274</v>
      </c>
      <c r="H2406" s="35" t="s">
        <v>1120</v>
      </c>
      <c r="I2406" s="35"/>
      <c r="J2406" s="29" t="s">
        <v>484</v>
      </c>
      <c r="K2406" s="29" t="s">
        <v>4360</v>
      </c>
      <c r="L2406" s="29" t="s">
        <v>1384</v>
      </c>
      <c r="M2406" s="39">
        <v>582.51296991476386</v>
      </c>
      <c r="N2406" s="39">
        <v>1162.6336755646819</v>
      </c>
      <c r="O2406" s="29">
        <v>44197</v>
      </c>
      <c r="P2406" s="29">
        <v>44926</v>
      </c>
      <c r="Q2406" s="40">
        <v>1.9958932</v>
      </c>
      <c r="R2406" s="39">
        <v>581.31683778234094</v>
      </c>
      <c r="S2406" s="39">
        <v>581.31683778234094</v>
      </c>
      <c r="T2406" s="39">
        <v>0</v>
      </c>
      <c r="U2406" s="39">
        <v>0</v>
      </c>
      <c r="V2406" s="39">
        <v>0</v>
      </c>
      <c r="W2406" s="29" t="s">
        <v>1357</v>
      </c>
      <c r="X2406" s="29" t="s">
        <v>258</v>
      </c>
      <c r="Y2406" s="29" t="s">
        <v>1349</v>
      </c>
      <c r="Z2406" s="41" t="s">
        <v>1349</v>
      </c>
      <c r="AA2406" s="42" t="s">
        <v>1349</v>
      </c>
      <c r="AB2406" s="29" t="s">
        <v>258</v>
      </c>
      <c r="AC2406" s="29" t="s">
        <v>258</v>
      </c>
      <c r="AD2406" s="29" t="s">
        <v>265</v>
      </c>
      <c r="AE2406" s="29" t="s">
        <v>1353</v>
      </c>
      <c r="AF2406" s="29" t="s">
        <v>1368</v>
      </c>
      <c r="AG2406" s="183" t="s">
        <v>1369</v>
      </c>
      <c r="AH2406" s="29" t="s">
        <v>1413</v>
      </c>
      <c r="AI2406" s="29" t="s">
        <v>1357</v>
      </c>
      <c r="AJ2406" s="29" t="s">
        <v>258</v>
      </c>
      <c r="AK2406" s="29" t="s">
        <v>258</v>
      </c>
      <c r="AL2406" s="29" t="s">
        <v>13326</v>
      </c>
    </row>
    <row r="2407" spans="1:38" x14ac:dyDescent="0.2">
      <c r="A2407" s="35" t="s">
        <v>16</v>
      </c>
      <c r="B2407" s="36">
        <v>7764</v>
      </c>
      <c r="C2407" s="36"/>
      <c r="D2407" s="36" t="s">
        <v>1349</v>
      </c>
      <c r="E2407" s="37" t="s">
        <v>4361</v>
      </c>
      <c r="F2407" s="38" t="s">
        <v>1269</v>
      </c>
      <c r="G2407" s="38" t="s">
        <v>1273</v>
      </c>
      <c r="H2407" s="35" t="s">
        <v>1393</v>
      </c>
      <c r="I2407" s="35"/>
      <c r="J2407" s="29" t="s">
        <v>263</v>
      </c>
      <c r="K2407" s="29" t="s">
        <v>2407</v>
      </c>
      <c r="L2407" s="29" t="s">
        <v>2709</v>
      </c>
      <c r="M2407" s="39">
        <v>20.773719734907797</v>
      </c>
      <c r="N2407" s="39">
        <v>39.698989733059548</v>
      </c>
      <c r="O2407" s="29">
        <v>44197</v>
      </c>
      <c r="P2407" s="29">
        <v>44895</v>
      </c>
      <c r="Q2407" s="40">
        <v>1.9110198</v>
      </c>
      <c r="R2407" s="39">
        <v>20.729801505817932</v>
      </c>
      <c r="S2407" s="39">
        <v>18.969188227241617</v>
      </c>
      <c r="T2407" s="39">
        <v>0</v>
      </c>
      <c r="U2407" s="39">
        <v>0</v>
      </c>
      <c r="V2407" s="39">
        <v>0</v>
      </c>
      <c r="W2407" s="29" t="s">
        <v>1357</v>
      </c>
      <c r="X2407" s="29" t="s">
        <v>258</v>
      </c>
      <c r="Y2407" s="29" t="s">
        <v>1349</v>
      </c>
      <c r="Z2407" s="41" t="s">
        <v>1349</v>
      </c>
      <c r="AA2407" s="42" t="s">
        <v>1349</v>
      </c>
      <c r="AB2407" s="29" t="s">
        <v>258</v>
      </c>
      <c r="AC2407" s="29" t="s">
        <v>258</v>
      </c>
      <c r="AD2407" s="29" t="s">
        <v>258</v>
      </c>
      <c r="AE2407" s="29" t="s">
        <v>1367</v>
      </c>
      <c r="AF2407" s="29" t="s">
        <v>2409</v>
      </c>
      <c r="AG2407" s="183" t="s">
        <v>2410</v>
      </c>
      <c r="AH2407" s="29" t="s">
        <v>1413</v>
      </c>
      <c r="AI2407" s="29" t="s">
        <v>1357</v>
      </c>
      <c r="AJ2407" s="29" t="s">
        <v>258</v>
      </c>
      <c r="AK2407" s="29" t="s">
        <v>258</v>
      </c>
      <c r="AL2407" s="29" t="s">
        <v>13326</v>
      </c>
    </row>
    <row r="2408" spans="1:38" x14ac:dyDescent="0.2">
      <c r="A2408" s="35" t="s">
        <v>16</v>
      </c>
      <c r="B2408" s="36">
        <v>7765</v>
      </c>
      <c r="C2408" s="36"/>
      <c r="D2408" s="36" t="s">
        <v>1349</v>
      </c>
      <c r="E2408" s="37" t="s">
        <v>4362</v>
      </c>
      <c r="F2408" s="38" t="s">
        <v>1269</v>
      </c>
      <c r="G2408" s="38" t="s">
        <v>1273</v>
      </c>
      <c r="H2408" s="35" t="s">
        <v>1393</v>
      </c>
      <c r="I2408" s="35"/>
      <c r="J2408" s="29" t="s">
        <v>484</v>
      </c>
      <c r="K2408" s="29" t="s">
        <v>1365</v>
      </c>
      <c r="L2408" s="29" t="s">
        <v>1384</v>
      </c>
      <c r="M2408" s="39">
        <v>282.90605871558142</v>
      </c>
      <c r="N2408" s="39">
        <v>776.10368788501034</v>
      </c>
      <c r="O2408" s="29">
        <v>44197</v>
      </c>
      <c r="P2408" s="29">
        <v>45199</v>
      </c>
      <c r="Q2408" s="40">
        <v>2.7433264999999998</v>
      </c>
      <c r="R2408" s="39">
        <v>282.43055441478441</v>
      </c>
      <c r="S2408" s="39">
        <v>282.43055441478441</v>
      </c>
      <c r="T2408" s="39">
        <v>211.2425790554415</v>
      </c>
      <c r="U2408" s="39">
        <v>0</v>
      </c>
      <c r="V2408" s="39">
        <v>0</v>
      </c>
      <c r="W2408" s="29" t="s">
        <v>1357</v>
      </c>
      <c r="X2408" s="29" t="s">
        <v>258</v>
      </c>
      <c r="Y2408" s="29" t="s">
        <v>1349</v>
      </c>
      <c r="Z2408" s="41" t="s">
        <v>1349</v>
      </c>
      <c r="AA2408" s="42" t="s">
        <v>1349</v>
      </c>
      <c r="AB2408" s="29" t="s">
        <v>258</v>
      </c>
      <c r="AC2408" s="29" t="s">
        <v>258</v>
      </c>
      <c r="AD2408" s="29" t="s">
        <v>265</v>
      </c>
      <c r="AE2408" s="29" t="s">
        <v>1353</v>
      </c>
      <c r="AF2408" s="29" t="s">
        <v>1368</v>
      </c>
      <c r="AG2408" s="183" t="s">
        <v>1369</v>
      </c>
      <c r="AH2408" s="29" t="s">
        <v>1413</v>
      </c>
      <c r="AI2408" s="29" t="s">
        <v>1357</v>
      </c>
      <c r="AJ2408" s="29" t="s">
        <v>258</v>
      </c>
      <c r="AK2408" s="29" t="s">
        <v>258</v>
      </c>
      <c r="AL2408" s="29" t="s">
        <v>13326</v>
      </c>
    </row>
    <row r="2409" spans="1:38" x14ac:dyDescent="0.2">
      <c r="A2409" s="35" t="s">
        <v>16</v>
      </c>
      <c r="B2409" s="36">
        <v>7766</v>
      </c>
      <c r="C2409" s="36"/>
      <c r="D2409" s="36" t="s">
        <v>1349</v>
      </c>
      <c r="E2409" s="37" t="s">
        <v>4363</v>
      </c>
      <c r="F2409" s="38" t="s">
        <v>1269</v>
      </c>
      <c r="G2409" s="38" t="s">
        <v>1273</v>
      </c>
      <c r="H2409" s="35" t="s">
        <v>1393</v>
      </c>
      <c r="I2409" s="35"/>
      <c r="J2409" s="29" t="s">
        <v>263</v>
      </c>
      <c r="K2409" s="29" t="s">
        <v>2407</v>
      </c>
      <c r="L2409" s="29" t="s">
        <v>2709</v>
      </c>
      <c r="M2409" s="39">
        <v>20.350113706761537</v>
      </c>
      <c r="N2409" s="39">
        <v>38.889470225872692</v>
      </c>
      <c r="O2409" s="29">
        <v>44197</v>
      </c>
      <c r="P2409" s="29">
        <v>44895</v>
      </c>
      <c r="Q2409" s="40">
        <v>1.9110198</v>
      </c>
      <c r="R2409" s="39">
        <v>20.307091033538672</v>
      </c>
      <c r="S2409" s="39">
        <v>18.58237919233402</v>
      </c>
      <c r="T2409" s="39">
        <v>0</v>
      </c>
      <c r="U2409" s="39">
        <v>0</v>
      </c>
      <c r="V2409" s="39">
        <v>0</v>
      </c>
      <c r="W2409" s="29" t="s">
        <v>1357</v>
      </c>
      <c r="X2409" s="29" t="s">
        <v>258</v>
      </c>
      <c r="Y2409" s="29" t="s">
        <v>1349</v>
      </c>
      <c r="Z2409" s="41" t="s">
        <v>1349</v>
      </c>
      <c r="AA2409" s="42" t="s">
        <v>1349</v>
      </c>
      <c r="AB2409" s="29" t="s">
        <v>258</v>
      </c>
      <c r="AC2409" s="29" t="s">
        <v>258</v>
      </c>
      <c r="AD2409" s="29" t="s">
        <v>258</v>
      </c>
      <c r="AE2409" s="29" t="s">
        <v>1367</v>
      </c>
      <c r="AF2409" s="29" t="s">
        <v>2409</v>
      </c>
      <c r="AG2409" s="183" t="s">
        <v>2410</v>
      </c>
      <c r="AH2409" s="29" t="s">
        <v>1413</v>
      </c>
      <c r="AI2409" s="29" t="s">
        <v>1357</v>
      </c>
      <c r="AJ2409" s="29" t="s">
        <v>258</v>
      </c>
      <c r="AK2409" s="29" t="s">
        <v>258</v>
      </c>
      <c r="AL2409" s="29" t="s">
        <v>13326</v>
      </c>
    </row>
    <row r="2410" spans="1:38" x14ac:dyDescent="0.2">
      <c r="A2410" s="35" t="s">
        <v>16</v>
      </c>
      <c r="B2410" s="36">
        <v>7768</v>
      </c>
      <c r="C2410" s="36"/>
      <c r="D2410" s="36" t="s">
        <v>1349</v>
      </c>
      <c r="E2410" s="37" t="s">
        <v>4364</v>
      </c>
      <c r="F2410" s="38" t="s">
        <v>1269</v>
      </c>
      <c r="G2410" s="38" t="s">
        <v>1273</v>
      </c>
      <c r="H2410" s="35" t="s">
        <v>1393</v>
      </c>
      <c r="I2410" s="35"/>
      <c r="J2410" s="29" t="s">
        <v>263</v>
      </c>
      <c r="K2410" s="29" t="s">
        <v>2407</v>
      </c>
      <c r="L2410" s="29" t="s">
        <v>2709</v>
      </c>
      <c r="M2410" s="39">
        <v>20.993033494160827</v>
      </c>
      <c r="N2410" s="39">
        <v>40.118102669404522</v>
      </c>
      <c r="O2410" s="29">
        <v>44197</v>
      </c>
      <c r="P2410" s="29">
        <v>44895</v>
      </c>
      <c r="Q2410" s="40">
        <v>1.9110198</v>
      </c>
      <c r="R2410" s="39">
        <v>20.948651608487339</v>
      </c>
      <c r="S2410" s="39">
        <v>19.169451060917183</v>
      </c>
      <c r="T2410" s="39">
        <v>0</v>
      </c>
      <c r="U2410" s="39">
        <v>0</v>
      </c>
      <c r="V2410" s="39">
        <v>0</v>
      </c>
      <c r="W2410" s="29" t="s">
        <v>1357</v>
      </c>
      <c r="X2410" s="29" t="s">
        <v>258</v>
      </c>
      <c r="Y2410" s="29" t="s">
        <v>1349</v>
      </c>
      <c r="Z2410" s="41" t="s">
        <v>1349</v>
      </c>
      <c r="AA2410" s="42" t="s">
        <v>1349</v>
      </c>
      <c r="AB2410" s="29" t="s">
        <v>258</v>
      </c>
      <c r="AC2410" s="29" t="s">
        <v>258</v>
      </c>
      <c r="AD2410" s="29" t="s">
        <v>258</v>
      </c>
      <c r="AE2410" s="29" t="s">
        <v>1367</v>
      </c>
      <c r="AF2410" s="29" t="s">
        <v>2409</v>
      </c>
      <c r="AG2410" s="183" t="s">
        <v>2410</v>
      </c>
      <c r="AH2410" s="29" t="s">
        <v>1413</v>
      </c>
      <c r="AI2410" s="29" t="s">
        <v>1357</v>
      </c>
      <c r="AJ2410" s="29" t="s">
        <v>258</v>
      </c>
      <c r="AK2410" s="29" t="s">
        <v>258</v>
      </c>
      <c r="AL2410" s="29" t="s">
        <v>13326</v>
      </c>
    </row>
    <row r="2411" spans="1:38" x14ac:dyDescent="0.2">
      <c r="A2411" s="35" t="s">
        <v>16</v>
      </c>
      <c r="B2411" s="36">
        <v>7770</v>
      </c>
      <c r="C2411" s="36"/>
      <c r="D2411" s="36" t="s">
        <v>1349</v>
      </c>
      <c r="E2411" s="37" t="s">
        <v>4365</v>
      </c>
      <c r="F2411" s="38" t="s">
        <v>1269</v>
      </c>
      <c r="G2411" s="38" t="s">
        <v>1273</v>
      </c>
      <c r="H2411" s="35" t="s">
        <v>1393</v>
      </c>
      <c r="I2411" s="35"/>
      <c r="J2411" s="29" t="s">
        <v>1371</v>
      </c>
      <c r="K2411" s="29" t="s">
        <v>1371</v>
      </c>
      <c r="L2411" s="29" t="s">
        <v>1366</v>
      </c>
      <c r="M2411" s="39">
        <v>13.81264690147335</v>
      </c>
      <c r="N2411" s="39">
        <v>25.261733059548256</v>
      </c>
      <c r="O2411" s="29">
        <v>44197</v>
      </c>
      <c r="P2411" s="29">
        <v>44865</v>
      </c>
      <c r="Q2411" s="40">
        <v>1.8288842999999999</v>
      </c>
      <c r="R2411" s="39">
        <v>13.782559890485969</v>
      </c>
      <c r="S2411" s="39">
        <v>11.479173169062287</v>
      </c>
      <c r="T2411" s="39">
        <v>0</v>
      </c>
      <c r="U2411" s="39">
        <v>0</v>
      </c>
      <c r="V2411" s="39">
        <v>0</v>
      </c>
      <c r="W2411" s="29" t="s">
        <v>1357</v>
      </c>
      <c r="X2411" s="29" t="s">
        <v>258</v>
      </c>
      <c r="Y2411" s="29" t="s">
        <v>1349</v>
      </c>
      <c r="Z2411" s="41" t="s">
        <v>1349</v>
      </c>
      <c r="AA2411" s="42" t="s">
        <v>1349</v>
      </c>
      <c r="AB2411" s="29" t="s">
        <v>258</v>
      </c>
      <c r="AC2411" s="29" t="s">
        <v>258</v>
      </c>
      <c r="AD2411" s="29" t="s">
        <v>265</v>
      </c>
      <c r="AE2411" s="29" t="s">
        <v>1367</v>
      </c>
      <c r="AF2411" s="29" t="s">
        <v>1368</v>
      </c>
      <c r="AG2411" s="183" t="s">
        <v>1369</v>
      </c>
      <c r="AH2411" s="29" t="s">
        <v>1413</v>
      </c>
      <c r="AI2411" s="29" t="s">
        <v>1357</v>
      </c>
      <c r="AJ2411" s="29" t="s">
        <v>258</v>
      </c>
      <c r="AK2411" s="29" t="s">
        <v>258</v>
      </c>
      <c r="AL2411" s="29" t="s">
        <v>13326</v>
      </c>
    </row>
    <row r="2412" spans="1:38" x14ac:dyDescent="0.2">
      <c r="A2412" s="35" t="s">
        <v>16</v>
      </c>
      <c r="B2412" s="36">
        <v>7772</v>
      </c>
      <c r="C2412" s="36"/>
      <c r="D2412" s="36" t="s">
        <v>1349</v>
      </c>
      <c r="E2412" s="37" t="s">
        <v>4366</v>
      </c>
      <c r="F2412" s="38" t="s">
        <v>1269</v>
      </c>
      <c r="G2412" s="38" t="s">
        <v>1273</v>
      </c>
      <c r="H2412" s="35" t="s">
        <v>1393</v>
      </c>
      <c r="I2412" s="35"/>
      <c r="J2412" s="29" t="s">
        <v>1371</v>
      </c>
      <c r="K2412" s="29" t="s">
        <v>1371</v>
      </c>
      <c r="L2412" s="29" t="s">
        <v>1366</v>
      </c>
      <c r="M2412" s="39">
        <v>2.5778533297848321</v>
      </c>
      <c r="N2412" s="39">
        <v>4.7145954825462013</v>
      </c>
      <c r="O2412" s="29">
        <v>44197</v>
      </c>
      <c r="P2412" s="29">
        <v>44865</v>
      </c>
      <c r="Q2412" s="40">
        <v>1.8288842999999999</v>
      </c>
      <c r="R2412" s="39">
        <v>2.5722381930184803</v>
      </c>
      <c r="S2412" s="39">
        <v>2.1423572895277205</v>
      </c>
      <c r="T2412" s="39">
        <v>0</v>
      </c>
      <c r="U2412" s="39">
        <v>0</v>
      </c>
      <c r="V2412" s="39">
        <v>0</v>
      </c>
      <c r="W2412" s="29" t="s">
        <v>265</v>
      </c>
      <c r="X2412" s="29" t="s">
        <v>11773</v>
      </c>
      <c r="Y2412" s="29">
        <v>45222</v>
      </c>
      <c r="Z2412" s="41" t="s">
        <v>11758</v>
      </c>
      <c r="AA2412" s="42" t="s">
        <v>1349</v>
      </c>
      <c r="AB2412" s="29" t="s">
        <v>258</v>
      </c>
      <c r="AC2412" s="29" t="s">
        <v>258</v>
      </c>
      <c r="AD2412" s="29" t="s">
        <v>265</v>
      </c>
      <c r="AE2412" s="29" t="s">
        <v>1367</v>
      </c>
      <c r="AF2412" s="29" t="s">
        <v>1368</v>
      </c>
      <c r="AG2412" s="183" t="s">
        <v>1369</v>
      </c>
      <c r="AH2412" s="29" t="s">
        <v>1413</v>
      </c>
      <c r="AI2412" s="29" t="s">
        <v>1357</v>
      </c>
      <c r="AJ2412" s="29" t="s">
        <v>258</v>
      </c>
      <c r="AK2412" s="29" t="s">
        <v>258</v>
      </c>
      <c r="AL2412" s="29" t="s">
        <v>13327</v>
      </c>
    </row>
    <row r="2413" spans="1:38" x14ac:dyDescent="0.2">
      <c r="A2413" s="35" t="s">
        <v>16</v>
      </c>
      <c r="B2413" s="36">
        <v>7773</v>
      </c>
      <c r="C2413" s="36"/>
      <c r="D2413" s="36" t="s">
        <v>1349</v>
      </c>
      <c r="E2413" s="37" t="s">
        <v>4367</v>
      </c>
      <c r="F2413" s="38" t="s">
        <v>1269</v>
      </c>
      <c r="G2413" s="38" t="s">
        <v>1273</v>
      </c>
      <c r="H2413" s="35" t="s">
        <v>1393</v>
      </c>
      <c r="I2413" s="35"/>
      <c r="J2413" s="29" t="s">
        <v>263</v>
      </c>
      <c r="K2413" s="29" t="s">
        <v>2407</v>
      </c>
      <c r="L2413" s="29" t="s">
        <v>2709</v>
      </c>
      <c r="M2413" s="39">
        <v>20.154834332084182</v>
      </c>
      <c r="N2413" s="39">
        <v>38.51628747433265</v>
      </c>
      <c r="O2413" s="29">
        <v>44197</v>
      </c>
      <c r="P2413" s="29">
        <v>44895</v>
      </c>
      <c r="Q2413" s="40">
        <v>1.9110198</v>
      </c>
      <c r="R2413" s="39">
        <v>20.112224503764548</v>
      </c>
      <c r="S2413" s="39">
        <v>18.404062970568106</v>
      </c>
      <c r="T2413" s="39">
        <v>0</v>
      </c>
      <c r="U2413" s="39">
        <v>0</v>
      </c>
      <c r="V2413" s="39">
        <v>0</v>
      </c>
      <c r="W2413" s="29" t="s">
        <v>1357</v>
      </c>
      <c r="X2413" s="29" t="s">
        <v>258</v>
      </c>
      <c r="Y2413" s="29" t="s">
        <v>1349</v>
      </c>
      <c r="Z2413" s="41" t="s">
        <v>1349</v>
      </c>
      <c r="AA2413" s="42" t="s">
        <v>1349</v>
      </c>
      <c r="AB2413" s="29" t="s">
        <v>258</v>
      </c>
      <c r="AC2413" s="29" t="s">
        <v>258</v>
      </c>
      <c r="AD2413" s="29" t="s">
        <v>258</v>
      </c>
      <c r="AE2413" s="29" t="s">
        <v>1367</v>
      </c>
      <c r="AF2413" s="29" t="s">
        <v>2409</v>
      </c>
      <c r="AG2413" s="183" t="s">
        <v>2410</v>
      </c>
      <c r="AH2413" s="29" t="s">
        <v>1413</v>
      </c>
      <c r="AI2413" s="29" t="s">
        <v>1357</v>
      </c>
      <c r="AJ2413" s="29" t="s">
        <v>258</v>
      </c>
      <c r="AK2413" s="29" t="s">
        <v>258</v>
      </c>
      <c r="AL2413" s="29" t="s">
        <v>13326</v>
      </c>
    </row>
    <row r="2414" spans="1:38" x14ac:dyDescent="0.2">
      <c r="A2414" s="35" t="s">
        <v>16</v>
      </c>
      <c r="B2414" s="36">
        <v>7774</v>
      </c>
      <c r="C2414" s="36"/>
      <c r="D2414" s="36" t="s">
        <v>1349</v>
      </c>
      <c r="E2414" s="37" t="s">
        <v>4368</v>
      </c>
      <c r="F2414" s="38" t="s">
        <v>1269</v>
      </c>
      <c r="G2414" s="38" t="s">
        <v>1273</v>
      </c>
      <c r="H2414" s="35" t="s">
        <v>1393</v>
      </c>
      <c r="I2414" s="35"/>
      <c r="J2414" s="29" t="s">
        <v>263</v>
      </c>
      <c r="K2414" s="29" t="s">
        <v>2407</v>
      </c>
      <c r="L2414" s="29" t="s">
        <v>2709</v>
      </c>
      <c r="M2414" s="39">
        <v>20.75669537916669</v>
      </c>
      <c r="N2414" s="39">
        <v>39.666455852156055</v>
      </c>
      <c r="O2414" s="29">
        <v>44197</v>
      </c>
      <c r="P2414" s="29">
        <v>44895</v>
      </c>
      <c r="Q2414" s="40">
        <v>1.9110198</v>
      </c>
      <c r="R2414" s="39">
        <v>20.712813141683778</v>
      </c>
      <c r="S2414" s="39">
        <v>18.95364271047228</v>
      </c>
      <c r="T2414" s="39">
        <v>0</v>
      </c>
      <c r="U2414" s="39">
        <v>0</v>
      </c>
      <c r="V2414" s="39">
        <v>0</v>
      </c>
      <c r="W2414" s="29" t="s">
        <v>1357</v>
      </c>
      <c r="X2414" s="29" t="s">
        <v>258</v>
      </c>
      <c r="Y2414" s="29" t="s">
        <v>1349</v>
      </c>
      <c r="Z2414" s="41" t="s">
        <v>1349</v>
      </c>
      <c r="AA2414" s="42" t="s">
        <v>1349</v>
      </c>
      <c r="AB2414" s="29" t="s">
        <v>258</v>
      </c>
      <c r="AC2414" s="29" t="s">
        <v>258</v>
      </c>
      <c r="AD2414" s="29" t="s">
        <v>258</v>
      </c>
      <c r="AE2414" s="29" t="s">
        <v>1367</v>
      </c>
      <c r="AF2414" s="29" t="s">
        <v>2409</v>
      </c>
      <c r="AG2414" s="183" t="s">
        <v>2410</v>
      </c>
      <c r="AH2414" s="29" t="s">
        <v>1413</v>
      </c>
      <c r="AI2414" s="29" t="s">
        <v>1357</v>
      </c>
      <c r="AJ2414" s="29" t="s">
        <v>258</v>
      </c>
      <c r="AK2414" s="29" t="s">
        <v>258</v>
      </c>
      <c r="AL2414" s="29" t="s">
        <v>13326</v>
      </c>
    </row>
    <row r="2415" spans="1:38" x14ac:dyDescent="0.2">
      <c r="A2415" s="35" t="s">
        <v>16</v>
      </c>
      <c r="B2415" s="36">
        <v>7775</v>
      </c>
      <c r="C2415" s="36"/>
      <c r="D2415" s="36" t="s">
        <v>1349</v>
      </c>
      <c r="E2415" s="37" t="s">
        <v>4369</v>
      </c>
      <c r="F2415" s="38" t="s">
        <v>1269</v>
      </c>
      <c r="G2415" s="38" t="s">
        <v>1271</v>
      </c>
      <c r="H2415" s="35" t="s">
        <v>1440</v>
      </c>
      <c r="I2415" s="35"/>
      <c r="J2415" s="29" t="s">
        <v>484</v>
      </c>
      <c r="K2415" s="29" t="s">
        <v>1551</v>
      </c>
      <c r="L2415" s="29" t="s">
        <v>1384</v>
      </c>
      <c r="M2415" s="39">
        <v>207.97579388933849</v>
      </c>
      <c r="N2415" s="39">
        <v>207.26403832991102</v>
      </c>
      <c r="O2415" s="29">
        <v>44197</v>
      </c>
      <c r="P2415" s="29">
        <v>44561</v>
      </c>
      <c r="Q2415" s="40">
        <v>0.99657770000000001</v>
      </c>
      <c r="R2415" s="39">
        <v>207.26403832991102</v>
      </c>
      <c r="S2415" s="39">
        <v>0</v>
      </c>
      <c r="T2415" s="39">
        <v>0</v>
      </c>
      <c r="U2415" s="39">
        <v>0</v>
      </c>
      <c r="V2415" s="39">
        <v>0</v>
      </c>
      <c r="W2415" s="29" t="s">
        <v>1357</v>
      </c>
      <c r="X2415" s="29" t="s">
        <v>258</v>
      </c>
      <c r="Y2415" s="29" t="s">
        <v>1349</v>
      </c>
      <c r="Z2415" s="41" t="s">
        <v>1349</v>
      </c>
      <c r="AA2415" s="42" t="s">
        <v>1349</v>
      </c>
      <c r="AB2415" s="29" t="s">
        <v>258</v>
      </c>
      <c r="AC2415" s="29" t="s">
        <v>258</v>
      </c>
      <c r="AD2415" s="29" t="s">
        <v>265</v>
      </c>
      <c r="AE2415" s="29" t="s">
        <v>1353</v>
      </c>
      <c r="AF2415" s="29" t="s">
        <v>1368</v>
      </c>
      <c r="AG2415" s="183" t="s">
        <v>1369</v>
      </c>
      <c r="AH2415" s="29" t="s">
        <v>1356</v>
      </c>
      <c r="AI2415" s="29" t="s">
        <v>1357</v>
      </c>
      <c r="AJ2415" s="29" t="s">
        <v>258</v>
      </c>
      <c r="AK2415" s="29" t="s">
        <v>258</v>
      </c>
      <c r="AL2415" s="29" t="s">
        <v>13326</v>
      </c>
    </row>
    <row r="2416" spans="1:38" x14ac:dyDescent="0.2">
      <c r="A2416" s="35" t="s">
        <v>16</v>
      </c>
      <c r="B2416" s="36">
        <v>7777</v>
      </c>
      <c r="C2416" s="36"/>
      <c r="D2416" s="36" t="s">
        <v>1349</v>
      </c>
      <c r="E2416" s="37" t="s">
        <v>4370</v>
      </c>
      <c r="F2416" s="38" t="s">
        <v>1269</v>
      </c>
      <c r="G2416" s="38" t="s">
        <v>1274</v>
      </c>
      <c r="H2416" s="35" t="s">
        <v>2334</v>
      </c>
      <c r="I2416" s="35"/>
      <c r="J2416" s="29" t="s">
        <v>322</v>
      </c>
      <c r="K2416" s="29" t="s">
        <v>336</v>
      </c>
      <c r="L2416" s="29" t="s">
        <v>1402</v>
      </c>
      <c r="M2416" s="39">
        <v>155.82635650908688</v>
      </c>
      <c r="N2416" s="39">
        <v>368.181092402464</v>
      </c>
      <c r="O2416" s="29">
        <v>44197</v>
      </c>
      <c r="P2416" s="29">
        <v>45060</v>
      </c>
      <c r="Q2416" s="40">
        <v>2.3627652000000001</v>
      </c>
      <c r="R2416" s="39">
        <v>155.53946611909649</v>
      </c>
      <c r="S2416" s="39">
        <v>155.53946611909649</v>
      </c>
      <c r="T2416" s="39">
        <v>57.102160164271048</v>
      </c>
      <c r="U2416" s="39">
        <v>0</v>
      </c>
      <c r="V2416" s="39">
        <v>0</v>
      </c>
      <c r="W2416" s="29" t="s">
        <v>1357</v>
      </c>
      <c r="X2416" s="29" t="s">
        <v>258</v>
      </c>
      <c r="Y2416" s="29" t="s">
        <v>1349</v>
      </c>
      <c r="Z2416" s="41" t="s">
        <v>1349</v>
      </c>
      <c r="AA2416" s="42" t="s">
        <v>1349</v>
      </c>
      <c r="AB2416" s="29" t="s">
        <v>258</v>
      </c>
      <c r="AC2416" s="29" t="s">
        <v>258</v>
      </c>
      <c r="AD2416" s="29" t="s">
        <v>265</v>
      </c>
      <c r="AE2416" s="29" t="s">
        <v>1353</v>
      </c>
      <c r="AF2416" s="29" t="s">
        <v>1361</v>
      </c>
      <c r="AG2416" s="183" t="s">
        <v>1362</v>
      </c>
      <c r="AH2416" s="29" t="s">
        <v>1413</v>
      </c>
      <c r="AI2416" s="29" t="s">
        <v>1357</v>
      </c>
      <c r="AJ2416" s="29" t="s">
        <v>258</v>
      </c>
      <c r="AK2416" s="29" t="s">
        <v>258</v>
      </c>
      <c r="AL2416" s="29" t="s">
        <v>13326</v>
      </c>
    </row>
    <row r="2417" spans="1:38" x14ac:dyDescent="0.2">
      <c r="A2417" s="35" t="s">
        <v>16</v>
      </c>
      <c r="B2417" s="36">
        <v>7779</v>
      </c>
      <c r="C2417" s="36"/>
      <c r="D2417" s="36" t="s">
        <v>1349</v>
      </c>
      <c r="E2417" s="37" t="s">
        <v>4371</v>
      </c>
      <c r="F2417" s="38" t="s">
        <v>1269</v>
      </c>
      <c r="G2417" s="38" t="s">
        <v>1445</v>
      </c>
      <c r="H2417" s="35" t="s">
        <v>357</v>
      </c>
      <c r="I2417" s="35"/>
      <c r="J2417" s="29" t="s">
        <v>382</v>
      </c>
      <c r="K2417" s="29" t="s">
        <v>1906</v>
      </c>
      <c r="L2417" s="29" t="s">
        <v>1907</v>
      </c>
      <c r="M2417" s="39">
        <v>111.59290988608836</v>
      </c>
      <c r="N2417" s="39">
        <v>334.24406570841887</v>
      </c>
      <c r="O2417" s="29">
        <v>44197</v>
      </c>
      <c r="P2417" s="29">
        <v>45291</v>
      </c>
      <c r="Q2417" s="40">
        <v>2.9952087999999999</v>
      </c>
      <c r="R2417" s="39">
        <v>111.41468856947296</v>
      </c>
      <c r="S2417" s="39">
        <v>111.41468856947296</v>
      </c>
      <c r="T2417" s="39">
        <v>111.41468856947296</v>
      </c>
      <c r="U2417" s="39">
        <v>0</v>
      </c>
      <c r="V2417" s="39">
        <v>0</v>
      </c>
      <c r="W2417" s="29" t="s">
        <v>1357</v>
      </c>
      <c r="X2417" s="29" t="s">
        <v>258</v>
      </c>
      <c r="Y2417" s="29" t="s">
        <v>1349</v>
      </c>
      <c r="Z2417" s="41" t="s">
        <v>1349</v>
      </c>
      <c r="AA2417" s="42" t="s">
        <v>1349</v>
      </c>
      <c r="AB2417" s="29" t="s">
        <v>258</v>
      </c>
      <c r="AC2417" s="29" t="s">
        <v>258</v>
      </c>
      <c r="AD2417" s="29" t="s">
        <v>258</v>
      </c>
      <c r="AE2417" s="29" t="s">
        <v>1353</v>
      </c>
      <c r="AF2417" s="29" t="s">
        <v>1368</v>
      </c>
      <c r="AG2417" s="183" t="s">
        <v>1369</v>
      </c>
      <c r="AH2417" s="29" t="s">
        <v>1413</v>
      </c>
      <c r="AI2417" s="29" t="s">
        <v>1357</v>
      </c>
      <c r="AJ2417" s="29" t="s">
        <v>258</v>
      </c>
      <c r="AK2417" s="29" t="s">
        <v>258</v>
      </c>
      <c r="AL2417" s="29" t="s">
        <v>13326</v>
      </c>
    </row>
    <row r="2418" spans="1:38" x14ac:dyDescent="0.2">
      <c r="A2418" s="35" t="s">
        <v>16</v>
      </c>
      <c r="B2418" s="36">
        <v>7780</v>
      </c>
      <c r="C2418" s="36"/>
      <c r="D2418" s="36" t="s">
        <v>1349</v>
      </c>
      <c r="E2418" s="37" t="s">
        <v>4372</v>
      </c>
      <c r="F2418" s="38" t="s">
        <v>1269</v>
      </c>
      <c r="G2418" s="38" t="s">
        <v>1273</v>
      </c>
      <c r="H2418" s="35" t="s">
        <v>1393</v>
      </c>
      <c r="I2418" s="35"/>
      <c r="J2418" s="29" t="s">
        <v>1371</v>
      </c>
      <c r="K2418" s="29" t="s">
        <v>1371</v>
      </c>
      <c r="L2418" s="29" t="s">
        <v>1366</v>
      </c>
      <c r="M2418" s="39">
        <v>8.1908200863181531</v>
      </c>
      <c r="N2418" s="39">
        <v>16.953483915126625</v>
      </c>
      <c r="O2418" s="29">
        <v>44197</v>
      </c>
      <c r="P2418" s="29">
        <v>44953</v>
      </c>
      <c r="Q2418" s="40">
        <v>2.0698151999999999</v>
      </c>
      <c r="R2418" s="39">
        <v>8.1744010951403148</v>
      </c>
      <c r="S2418" s="39">
        <v>8.1744010951403148</v>
      </c>
      <c r="T2418" s="39">
        <v>0.60468172484599592</v>
      </c>
      <c r="U2418" s="39">
        <v>0</v>
      </c>
      <c r="V2418" s="39">
        <v>0</v>
      </c>
      <c r="W2418" s="29" t="s">
        <v>265</v>
      </c>
      <c r="X2418" s="29" t="s">
        <v>11773</v>
      </c>
      <c r="Y2418" s="29">
        <v>45281</v>
      </c>
      <c r="Z2418" s="41" t="s">
        <v>11760</v>
      </c>
      <c r="AA2418" s="42" t="s">
        <v>1349</v>
      </c>
      <c r="AB2418" s="29" t="s">
        <v>258</v>
      </c>
      <c r="AC2418" s="29" t="s">
        <v>258</v>
      </c>
      <c r="AD2418" s="29" t="s">
        <v>265</v>
      </c>
      <c r="AE2418" s="29" t="s">
        <v>1367</v>
      </c>
      <c r="AF2418" s="29" t="s">
        <v>1368</v>
      </c>
      <c r="AG2418" s="183" t="s">
        <v>1369</v>
      </c>
      <c r="AH2418" s="29" t="s">
        <v>1413</v>
      </c>
      <c r="AI2418" s="29" t="s">
        <v>1357</v>
      </c>
      <c r="AJ2418" s="29" t="s">
        <v>258</v>
      </c>
      <c r="AK2418" s="29" t="s">
        <v>258</v>
      </c>
      <c r="AL2418" s="29" t="s">
        <v>13327</v>
      </c>
    </row>
    <row r="2419" spans="1:38" x14ac:dyDescent="0.2">
      <c r="A2419" s="35" t="s">
        <v>16</v>
      </c>
      <c r="B2419" s="36">
        <v>7781</v>
      </c>
      <c r="C2419" s="36"/>
      <c r="D2419" s="36" t="s">
        <v>1349</v>
      </c>
      <c r="E2419" s="37" t="s">
        <v>4373</v>
      </c>
      <c r="F2419" s="38" t="s">
        <v>1266</v>
      </c>
      <c r="G2419" s="38" t="s">
        <v>1278</v>
      </c>
      <c r="H2419" s="35" t="s">
        <v>1090</v>
      </c>
      <c r="I2419" s="35"/>
      <c r="J2419" s="29" t="s">
        <v>281</v>
      </c>
      <c r="K2419" s="29" t="s">
        <v>282</v>
      </c>
      <c r="L2419" s="29" t="s">
        <v>1384</v>
      </c>
      <c r="M2419" s="39">
        <v>35.4113935684205</v>
      </c>
      <c r="N2419" s="39">
        <v>94.236481861738525</v>
      </c>
      <c r="O2419" s="29">
        <v>44197</v>
      </c>
      <c r="P2419" s="29">
        <v>45169</v>
      </c>
      <c r="Q2419" s="40">
        <v>2.6611910000000001</v>
      </c>
      <c r="R2419" s="39">
        <v>35.350787132101303</v>
      </c>
      <c r="S2419" s="39">
        <v>35.350787132101303</v>
      </c>
      <c r="T2419" s="39">
        <v>23.534907597535934</v>
      </c>
      <c r="U2419" s="39">
        <v>0</v>
      </c>
      <c r="V2419" s="39">
        <v>0</v>
      </c>
      <c r="W2419" s="29" t="s">
        <v>1357</v>
      </c>
      <c r="X2419" s="29" t="s">
        <v>258</v>
      </c>
      <c r="Y2419" s="29" t="s">
        <v>1349</v>
      </c>
      <c r="Z2419" s="41" t="s">
        <v>1349</v>
      </c>
      <c r="AA2419" s="42" t="s">
        <v>1349</v>
      </c>
      <c r="AB2419" s="29" t="s">
        <v>258</v>
      </c>
      <c r="AC2419" s="29" t="s">
        <v>258</v>
      </c>
      <c r="AD2419" s="29" t="s">
        <v>265</v>
      </c>
      <c r="AE2419" s="29" t="s">
        <v>1353</v>
      </c>
      <c r="AF2419" s="29" t="s">
        <v>1368</v>
      </c>
      <c r="AG2419" s="183" t="s">
        <v>1369</v>
      </c>
      <c r="AH2419" s="29" t="s">
        <v>1413</v>
      </c>
      <c r="AI2419" s="29" t="s">
        <v>1357</v>
      </c>
      <c r="AJ2419" s="29" t="s">
        <v>258</v>
      </c>
      <c r="AK2419" s="29" t="s">
        <v>258</v>
      </c>
      <c r="AL2419" s="29" t="s">
        <v>13326</v>
      </c>
    </row>
    <row r="2420" spans="1:38" x14ac:dyDescent="0.2">
      <c r="A2420" s="35" t="s">
        <v>16</v>
      </c>
      <c r="B2420" s="36">
        <v>7783</v>
      </c>
      <c r="C2420" s="36"/>
      <c r="D2420" s="36" t="s">
        <v>1349</v>
      </c>
      <c r="E2420" s="37" t="s">
        <v>4374</v>
      </c>
      <c r="F2420" s="38" t="s">
        <v>1262</v>
      </c>
      <c r="G2420" s="38" t="s">
        <v>1263</v>
      </c>
      <c r="H2420" s="35" t="s">
        <v>482</v>
      </c>
      <c r="I2420" s="35"/>
      <c r="J2420" s="29" t="s">
        <v>484</v>
      </c>
      <c r="K2420" s="29" t="s">
        <v>1383</v>
      </c>
      <c r="L2420" s="29" t="s">
        <v>1384</v>
      </c>
      <c r="M2420" s="39">
        <v>41.26568321695968</v>
      </c>
      <c r="N2420" s="39">
        <v>75.47016016427105</v>
      </c>
      <c r="O2420" s="29">
        <v>44197</v>
      </c>
      <c r="P2420" s="29">
        <v>44865</v>
      </c>
      <c r="Q2420" s="40">
        <v>1.8288842999999999</v>
      </c>
      <c r="R2420" s="39">
        <v>41.175797399041755</v>
      </c>
      <c r="S2420" s="39">
        <v>34.294362765229295</v>
      </c>
      <c r="T2420" s="39">
        <v>0</v>
      </c>
      <c r="U2420" s="39">
        <v>0</v>
      </c>
      <c r="V2420" s="39">
        <v>0</v>
      </c>
      <c r="W2420" s="29" t="s">
        <v>1357</v>
      </c>
      <c r="X2420" s="29" t="s">
        <v>258</v>
      </c>
      <c r="Y2420" s="29" t="s">
        <v>1349</v>
      </c>
      <c r="Z2420" s="41" t="s">
        <v>1349</v>
      </c>
      <c r="AA2420" s="42" t="s">
        <v>1349</v>
      </c>
      <c r="AB2420" s="29" t="s">
        <v>258</v>
      </c>
      <c r="AC2420" s="29" t="s">
        <v>258</v>
      </c>
      <c r="AD2420" s="29" t="s">
        <v>265</v>
      </c>
      <c r="AE2420" s="29" t="s">
        <v>1353</v>
      </c>
      <c r="AF2420" s="29" t="s">
        <v>1368</v>
      </c>
      <c r="AG2420" s="183" t="s">
        <v>1369</v>
      </c>
      <c r="AH2420" s="29" t="s">
        <v>1413</v>
      </c>
      <c r="AI2420" s="29" t="s">
        <v>1357</v>
      </c>
      <c r="AJ2420" s="29" t="s">
        <v>258</v>
      </c>
      <c r="AK2420" s="29" t="s">
        <v>258</v>
      </c>
      <c r="AL2420" s="29" t="s">
        <v>13326</v>
      </c>
    </row>
    <row r="2421" spans="1:38" x14ac:dyDescent="0.2">
      <c r="A2421" s="35" t="s">
        <v>16</v>
      </c>
      <c r="B2421" s="36">
        <v>7788</v>
      </c>
      <c r="C2421" s="36"/>
      <c r="D2421" s="36" t="s">
        <v>1349</v>
      </c>
      <c r="E2421" s="37" t="s">
        <v>4375</v>
      </c>
      <c r="F2421" s="38" t="s">
        <v>1269</v>
      </c>
      <c r="G2421" s="38" t="s">
        <v>1445</v>
      </c>
      <c r="H2421" s="35" t="s">
        <v>330</v>
      </c>
      <c r="I2421" s="35"/>
      <c r="J2421" s="29" t="s">
        <v>274</v>
      </c>
      <c r="K2421" s="29" t="s">
        <v>1583</v>
      </c>
      <c r="L2421" s="29" t="s">
        <v>1811</v>
      </c>
      <c r="M2421" s="39">
        <v>61.505992994531759</v>
      </c>
      <c r="N2421" s="39">
        <v>117.53917043121149</v>
      </c>
      <c r="O2421" s="29">
        <v>44197</v>
      </c>
      <c r="P2421" s="29">
        <v>44895</v>
      </c>
      <c r="Q2421" s="40">
        <v>1.9110198</v>
      </c>
      <c r="R2421" s="39">
        <v>61.375961670088977</v>
      </c>
      <c r="S2421" s="39">
        <v>56.163208761122519</v>
      </c>
      <c r="T2421" s="39">
        <v>0</v>
      </c>
      <c r="U2421" s="39">
        <v>0</v>
      </c>
      <c r="V2421" s="39">
        <v>0</v>
      </c>
      <c r="W2421" s="29" t="s">
        <v>1357</v>
      </c>
      <c r="X2421" s="29" t="s">
        <v>258</v>
      </c>
      <c r="Y2421" s="29" t="s">
        <v>1349</v>
      </c>
      <c r="Z2421" s="41" t="s">
        <v>1349</v>
      </c>
      <c r="AA2421" s="42" t="s">
        <v>1349</v>
      </c>
      <c r="AB2421" s="29" t="s">
        <v>258</v>
      </c>
      <c r="AC2421" s="29" t="s">
        <v>258</v>
      </c>
      <c r="AD2421" s="29" t="s">
        <v>265</v>
      </c>
      <c r="AE2421" s="29" t="s">
        <v>1367</v>
      </c>
      <c r="AF2421" s="29" t="s">
        <v>1378</v>
      </c>
      <c r="AG2421" s="183" t="s">
        <v>1379</v>
      </c>
      <c r="AH2421" s="29" t="s">
        <v>1413</v>
      </c>
      <c r="AI2421" s="29" t="s">
        <v>1357</v>
      </c>
      <c r="AJ2421" s="29" t="s">
        <v>258</v>
      </c>
      <c r="AK2421" s="29" t="s">
        <v>258</v>
      </c>
      <c r="AL2421" s="29" t="s">
        <v>13326</v>
      </c>
    </row>
    <row r="2422" spans="1:38" x14ac:dyDescent="0.2">
      <c r="A2422" s="35" t="s">
        <v>16</v>
      </c>
      <c r="B2422" s="36">
        <v>7789</v>
      </c>
      <c r="C2422" s="36"/>
      <c r="D2422" s="36" t="s">
        <v>1349</v>
      </c>
      <c r="E2422" s="37" t="s">
        <v>4376</v>
      </c>
      <c r="F2422" s="38" t="s">
        <v>1266</v>
      </c>
      <c r="G2422" s="38" t="s">
        <v>1268</v>
      </c>
      <c r="H2422" s="35" t="s">
        <v>1102</v>
      </c>
      <c r="I2422" s="35"/>
      <c r="J2422" s="29" t="s">
        <v>1405</v>
      </c>
      <c r="K2422" s="29" t="s">
        <v>1432</v>
      </c>
      <c r="L2422" s="29" t="s">
        <v>1425</v>
      </c>
      <c r="M2422" s="39">
        <v>124.95302267052665</v>
      </c>
      <c r="N2422" s="39">
        <v>40.368123203285428</v>
      </c>
      <c r="O2422" s="29">
        <v>44197</v>
      </c>
      <c r="P2422" s="29">
        <v>44315</v>
      </c>
      <c r="Q2422" s="40">
        <v>0.32306639999999998</v>
      </c>
      <c r="R2422" s="39">
        <v>40.368123203285428</v>
      </c>
      <c r="S2422" s="39">
        <v>0</v>
      </c>
      <c r="T2422" s="39">
        <v>0</v>
      </c>
      <c r="U2422" s="39">
        <v>0</v>
      </c>
      <c r="V2422" s="39">
        <v>0</v>
      </c>
      <c r="W2422" s="29" t="s">
        <v>265</v>
      </c>
      <c r="X2422" s="29" t="s">
        <v>11773</v>
      </c>
      <c r="Y2422" s="29">
        <v>45336</v>
      </c>
      <c r="Z2422" s="41" t="s">
        <v>11761</v>
      </c>
      <c r="AA2422" s="42" t="s">
        <v>1349</v>
      </c>
      <c r="AB2422" s="43" t="s">
        <v>265</v>
      </c>
      <c r="AC2422" s="29" t="s">
        <v>258</v>
      </c>
      <c r="AD2422" s="29" t="s">
        <v>258</v>
      </c>
      <c r="AE2422" s="29" t="s">
        <v>1353</v>
      </c>
      <c r="AF2422" s="29" t="s">
        <v>1368</v>
      </c>
      <c r="AG2422" s="183" t="s">
        <v>1369</v>
      </c>
      <c r="AH2422" s="29" t="s">
        <v>1356</v>
      </c>
      <c r="AI2422" s="29" t="s">
        <v>1357</v>
      </c>
      <c r="AJ2422" s="29" t="s">
        <v>258</v>
      </c>
      <c r="AK2422" s="29" t="s">
        <v>258</v>
      </c>
      <c r="AL2422" s="29" t="s">
        <v>13327</v>
      </c>
    </row>
    <row r="2423" spans="1:38" x14ac:dyDescent="0.2">
      <c r="A2423" s="35" t="s">
        <v>16</v>
      </c>
      <c r="B2423" s="36">
        <v>7790</v>
      </c>
      <c r="C2423" s="36"/>
      <c r="D2423" s="36" t="s">
        <v>1349</v>
      </c>
      <c r="E2423" s="37" t="s">
        <v>4377</v>
      </c>
      <c r="F2423" s="38" t="s">
        <v>1269</v>
      </c>
      <c r="G2423" s="38" t="s">
        <v>1273</v>
      </c>
      <c r="H2423" s="35" t="s">
        <v>1393</v>
      </c>
      <c r="I2423" s="35"/>
      <c r="J2423" s="29" t="s">
        <v>322</v>
      </c>
      <c r="K2423" s="29" t="s">
        <v>2251</v>
      </c>
      <c r="L2423" s="29" t="s">
        <v>1596</v>
      </c>
      <c r="M2423" s="39">
        <v>144.53304545243108</v>
      </c>
      <c r="N2423" s="39">
        <v>264.33421765913761</v>
      </c>
      <c r="O2423" s="29">
        <v>44197</v>
      </c>
      <c r="P2423" s="29">
        <v>44865</v>
      </c>
      <c r="Q2423" s="40">
        <v>1.8288842999999999</v>
      </c>
      <c r="R2423" s="39">
        <v>144.21822039698839</v>
      </c>
      <c r="S2423" s="39">
        <v>120.11599726214922</v>
      </c>
      <c r="T2423" s="39">
        <v>0</v>
      </c>
      <c r="U2423" s="39">
        <v>0</v>
      </c>
      <c r="V2423" s="39">
        <v>0</v>
      </c>
      <c r="W2423" s="29" t="s">
        <v>1357</v>
      </c>
      <c r="X2423" s="29" t="s">
        <v>258</v>
      </c>
      <c r="Y2423" s="29" t="s">
        <v>1349</v>
      </c>
      <c r="Z2423" s="41" t="s">
        <v>1349</v>
      </c>
      <c r="AA2423" s="42" t="s">
        <v>1349</v>
      </c>
      <c r="AB2423" s="29" t="s">
        <v>258</v>
      </c>
      <c r="AC2423" s="29" t="s">
        <v>258</v>
      </c>
      <c r="AD2423" s="29" t="s">
        <v>258</v>
      </c>
      <c r="AE2423" s="29" t="s">
        <v>1353</v>
      </c>
      <c r="AF2423" s="29" t="s">
        <v>1378</v>
      </c>
      <c r="AG2423" s="183" t="s">
        <v>1379</v>
      </c>
      <c r="AH2423" s="29" t="s">
        <v>1413</v>
      </c>
      <c r="AI2423" s="29" t="s">
        <v>1357</v>
      </c>
      <c r="AJ2423" s="29" t="s">
        <v>258</v>
      </c>
      <c r="AK2423" s="29" t="s">
        <v>258</v>
      </c>
      <c r="AL2423" s="29" t="s">
        <v>13326</v>
      </c>
    </row>
    <row r="2424" spans="1:38" x14ac:dyDescent="0.2">
      <c r="A2424" s="35" t="s">
        <v>16</v>
      </c>
      <c r="B2424" s="36">
        <v>7791</v>
      </c>
      <c r="C2424" s="36"/>
      <c r="D2424" s="36" t="s">
        <v>1349</v>
      </c>
      <c r="E2424" s="37" t="s">
        <v>4378</v>
      </c>
      <c r="F2424" s="38" t="s">
        <v>1269</v>
      </c>
      <c r="G2424" s="38" t="s">
        <v>1273</v>
      </c>
      <c r="H2424" s="35" t="s">
        <v>1393</v>
      </c>
      <c r="I2424" s="35"/>
      <c r="J2424" s="29" t="s">
        <v>281</v>
      </c>
      <c r="K2424" s="29" t="s">
        <v>282</v>
      </c>
      <c r="L2424" s="29" t="s">
        <v>1366</v>
      </c>
      <c r="M2424" s="39">
        <v>14.860138042089766</v>
      </c>
      <c r="N2424" s="39">
        <v>74.249834360027378</v>
      </c>
      <c r="O2424" s="29">
        <v>44197</v>
      </c>
      <c r="P2424" s="29">
        <v>46022</v>
      </c>
      <c r="Q2424" s="40">
        <v>4.9965776999999996</v>
      </c>
      <c r="R2424" s="39">
        <v>14.841834360027379</v>
      </c>
      <c r="S2424" s="39">
        <v>14.841834360027379</v>
      </c>
      <c r="T2424" s="39">
        <v>14.841834360027379</v>
      </c>
      <c r="U2424" s="39">
        <v>14.882496919917864</v>
      </c>
      <c r="V2424" s="39">
        <v>14.841834360027379</v>
      </c>
      <c r="W2424" s="29" t="s">
        <v>265</v>
      </c>
      <c r="X2424" s="29" t="s">
        <v>11773</v>
      </c>
      <c r="Y2424" s="29">
        <v>45258</v>
      </c>
      <c r="Z2424" s="41" t="s">
        <v>11759</v>
      </c>
      <c r="AA2424" s="42" t="s">
        <v>1349</v>
      </c>
      <c r="AB2424" s="29" t="s">
        <v>258</v>
      </c>
      <c r="AC2424" s="29" t="s">
        <v>258</v>
      </c>
      <c r="AD2424" s="29" t="s">
        <v>265</v>
      </c>
      <c r="AE2424" s="29" t="s">
        <v>1367</v>
      </c>
      <c r="AF2424" s="29" t="s">
        <v>1368</v>
      </c>
      <c r="AG2424" s="183" t="s">
        <v>1369</v>
      </c>
      <c r="AH2424" s="29" t="s">
        <v>1356</v>
      </c>
      <c r="AI2424" s="29" t="s">
        <v>1357</v>
      </c>
      <c r="AJ2424" s="29" t="s">
        <v>258</v>
      </c>
      <c r="AK2424" s="29" t="s">
        <v>258</v>
      </c>
      <c r="AL2424" s="29" t="s">
        <v>13327</v>
      </c>
    </row>
    <row r="2425" spans="1:38" x14ac:dyDescent="0.2">
      <c r="A2425" s="35" t="s">
        <v>16</v>
      </c>
      <c r="B2425" s="36">
        <v>7793</v>
      </c>
      <c r="C2425" s="36"/>
      <c r="D2425" s="36" t="s">
        <v>1349</v>
      </c>
      <c r="E2425" s="37" t="s">
        <v>4379</v>
      </c>
      <c r="F2425" s="38" t="s">
        <v>1269</v>
      </c>
      <c r="G2425" s="38" t="s">
        <v>1271</v>
      </c>
      <c r="H2425" s="35" t="s">
        <v>1440</v>
      </c>
      <c r="I2425" s="35"/>
      <c r="J2425" s="29" t="s">
        <v>1506</v>
      </c>
      <c r="K2425" s="29" t="s">
        <v>2259</v>
      </c>
      <c r="L2425" s="29" t="s">
        <v>2220</v>
      </c>
      <c r="M2425" s="39">
        <v>410.75864815787043</v>
      </c>
      <c r="N2425" s="39">
        <v>784.96790965092396</v>
      </c>
      <c r="O2425" s="29">
        <v>44197</v>
      </c>
      <c r="P2425" s="29">
        <v>44895</v>
      </c>
      <c r="Q2425" s="40">
        <v>1.9110198</v>
      </c>
      <c r="R2425" s="39">
        <v>409.89025325119781</v>
      </c>
      <c r="S2425" s="39">
        <v>375.07765639972621</v>
      </c>
      <c r="T2425" s="39">
        <v>0</v>
      </c>
      <c r="U2425" s="39">
        <v>0</v>
      </c>
      <c r="V2425" s="39">
        <v>0</v>
      </c>
      <c r="W2425" s="29" t="s">
        <v>1357</v>
      </c>
      <c r="X2425" s="29" t="s">
        <v>258</v>
      </c>
      <c r="Y2425" s="29" t="s">
        <v>1349</v>
      </c>
      <c r="Z2425" s="41" t="s">
        <v>1349</v>
      </c>
      <c r="AA2425" s="42" t="s">
        <v>1349</v>
      </c>
      <c r="AB2425" s="29" t="s">
        <v>258</v>
      </c>
      <c r="AC2425" s="29" t="s">
        <v>258</v>
      </c>
      <c r="AD2425" s="29" t="s">
        <v>258</v>
      </c>
      <c r="AE2425" s="29" t="s">
        <v>1353</v>
      </c>
      <c r="AF2425" s="29" t="s">
        <v>2221</v>
      </c>
      <c r="AG2425" s="183" t="s">
        <v>2222</v>
      </c>
      <c r="AH2425" s="29" t="s">
        <v>1413</v>
      </c>
      <c r="AI2425" s="29" t="s">
        <v>1357</v>
      </c>
      <c r="AJ2425" s="29" t="s">
        <v>258</v>
      </c>
      <c r="AK2425" s="29" t="s">
        <v>258</v>
      </c>
      <c r="AL2425" s="29" t="s">
        <v>13326</v>
      </c>
    </row>
    <row r="2426" spans="1:38" x14ac:dyDescent="0.2">
      <c r="A2426" s="35" t="s">
        <v>16</v>
      </c>
      <c r="B2426" s="36">
        <v>7799</v>
      </c>
      <c r="C2426" s="36"/>
      <c r="D2426" s="36" t="s">
        <v>1349</v>
      </c>
      <c r="E2426" s="37" t="s">
        <v>4380</v>
      </c>
      <c r="F2426" s="38" t="s">
        <v>1266</v>
      </c>
      <c r="G2426" s="38" t="s">
        <v>1268</v>
      </c>
      <c r="H2426" s="35" t="s">
        <v>1359</v>
      </c>
      <c r="I2426" s="35"/>
      <c r="J2426" s="29" t="s">
        <v>322</v>
      </c>
      <c r="K2426" s="29" t="s">
        <v>336</v>
      </c>
      <c r="L2426" s="29" t="s">
        <v>1402</v>
      </c>
      <c r="M2426" s="39">
        <v>36.041372172235853</v>
      </c>
      <c r="N2426" s="39">
        <v>71.934729637234767</v>
      </c>
      <c r="O2426" s="29">
        <v>44197</v>
      </c>
      <c r="P2426" s="29">
        <v>44926</v>
      </c>
      <c r="Q2426" s="40">
        <v>1.9958932</v>
      </c>
      <c r="R2426" s="39">
        <v>35.967364818617384</v>
      </c>
      <c r="S2426" s="39">
        <v>35.967364818617384</v>
      </c>
      <c r="T2426" s="39">
        <v>0</v>
      </c>
      <c r="U2426" s="39">
        <v>0</v>
      </c>
      <c r="V2426" s="39">
        <v>0</v>
      </c>
      <c r="W2426" s="29" t="s">
        <v>1357</v>
      </c>
      <c r="X2426" s="29" t="s">
        <v>258</v>
      </c>
      <c r="Y2426" s="29" t="s">
        <v>1349</v>
      </c>
      <c r="Z2426" s="41" t="s">
        <v>1349</v>
      </c>
      <c r="AA2426" s="42" t="s">
        <v>1349</v>
      </c>
      <c r="AB2426" s="29" t="s">
        <v>258</v>
      </c>
      <c r="AC2426" s="29" t="s">
        <v>258</v>
      </c>
      <c r="AD2426" s="29" t="s">
        <v>265</v>
      </c>
      <c r="AE2426" s="29" t="s">
        <v>1353</v>
      </c>
      <c r="AF2426" s="29" t="s">
        <v>1361</v>
      </c>
      <c r="AG2426" s="183" t="s">
        <v>1362</v>
      </c>
      <c r="AH2426" s="29" t="s">
        <v>1413</v>
      </c>
      <c r="AI2426" s="29" t="s">
        <v>1357</v>
      </c>
      <c r="AJ2426" s="29" t="s">
        <v>258</v>
      </c>
      <c r="AK2426" s="29" t="s">
        <v>258</v>
      </c>
      <c r="AL2426" s="29" t="s">
        <v>13326</v>
      </c>
    </row>
    <row r="2427" spans="1:38" x14ac:dyDescent="0.2">
      <c r="A2427" s="35" t="s">
        <v>16</v>
      </c>
      <c r="B2427" s="36">
        <v>7801</v>
      </c>
      <c r="C2427" s="36"/>
      <c r="D2427" s="36" t="s">
        <v>1349</v>
      </c>
      <c r="E2427" s="37" t="s">
        <v>4381</v>
      </c>
      <c r="F2427" s="38" t="s">
        <v>1266</v>
      </c>
      <c r="G2427" s="38" t="s">
        <v>1268</v>
      </c>
      <c r="H2427" s="35" t="s">
        <v>669</v>
      </c>
      <c r="I2427" s="35"/>
      <c r="J2427" s="29" t="s">
        <v>484</v>
      </c>
      <c r="K2427" s="29" t="s">
        <v>1365</v>
      </c>
      <c r="L2427" s="29" t="s">
        <v>1563</v>
      </c>
      <c r="M2427" s="39">
        <v>41.915954955377501</v>
      </c>
      <c r="N2427" s="39">
        <v>209.43632580424369</v>
      </c>
      <c r="O2427" s="29">
        <v>44197</v>
      </c>
      <c r="P2427" s="29">
        <v>46022</v>
      </c>
      <c r="Q2427" s="40">
        <v>4.9965776999999996</v>
      </c>
      <c r="R2427" s="39">
        <v>41.86432580424367</v>
      </c>
      <c r="S2427" s="39">
        <v>41.86432580424367</v>
      </c>
      <c r="T2427" s="39">
        <v>41.86432580424367</v>
      </c>
      <c r="U2427" s="39">
        <v>41.979022587268993</v>
      </c>
      <c r="V2427" s="39">
        <v>41.86432580424367</v>
      </c>
      <c r="W2427" s="29" t="s">
        <v>1357</v>
      </c>
      <c r="X2427" s="29" t="s">
        <v>258</v>
      </c>
      <c r="Y2427" s="29" t="s">
        <v>1349</v>
      </c>
      <c r="Z2427" s="41" t="s">
        <v>1349</v>
      </c>
      <c r="AA2427" s="42" t="s">
        <v>1349</v>
      </c>
      <c r="AB2427" s="29" t="s">
        <v>258</v>
      </c>
      <c r="AC2427" s="29" t="s">
        <v>258</v>
      </c>
      <c r="AD2427" s="29" t="s">
        <v>258</v>
      </c>
      <c r="AE2427" s="29" t="s">
        <v>1353</v>
      </c>
      <c r="AF2427" s="29" t="s">
        <v>1368</v>
      </c>
      <c r="AG2427" s="183" t="s">
        <v>1369</v>
      </c>
      <c r="AH2427" s="29" t="s">
        <v>1356</v>
      </c>
      <c r="AI2427" s="29" t="s">
        <v>1357</v>
      </c>
      <c r="AJ2427" s="29" t="s">
        <v>258</v>
      </c>
      <c r="AK2427" s="29" t="s">
        <v>258</v>
      </c>
      <c r="AL2427" s="29" t="s">
        <v>13326</v>
      </c>
    </row>
    <row r="2428" spans="1:38" x14ac:dyDescent="0.2">
      <c r="A2428" s="35" t="s">
        <v>16</v>
      </c>
      <c r="B2428" s="36">
        <v>7802</v>
      </c>
      <c r="C2428" s="36"/>
      <c r="D2428" s="36" t="s">
        <v>1349</v>
      </c>
      <c r="E2428" s="37" t="s">
        <v>4382</v>
      </c>
      <c r="F2428" s="38" t="s">
        <v>1266</v>
      </c>
      <c r="G2428" s="38" t="s">
        <v>1268</v>
      </c>
      <c r="H2428" s="35" t="s">
        <v>1359</v>
      </c>
      <c r="I2428" s="35"/>
      <c r="J2428" s="29" t="s">
        <v>1371</v>
      </c>
      <c r="K2428" s="29" t="s">
        <v>1371</v>
      </c>
      <c r="L2428" s="29" t="s">
        <v>1384</v>
      </c>
      <c r="M2428" s="39">
        <v>54.582891907495487</v>
      </c>
      <c r="N2428" s="39">
        <v>272.72766050650239</v>
      </c>
      <c r="O2428" s="29">
        <v>44197</v>
      </c>
      <c r="P2428" s="29">
        <v>46022</v>
      </c>
      <c r="Q2428" s="40">
        <v>4.9965776999999996</v>
      </c>
      <c r="R2428" s="39">
        <v>54.515660506502392</v>
      </c>
      <c r="S2428" s="39">
        <v>54.515660506502392</v>
      </c>
      <c r="T2428" s="39">
        <v>54.515660506502392</v>
      </c>
      <c r="U2428" s="39">
        <v>54.665018480492812</v>
      </c>
      <c r="V2428" s="39">
        <v>54.515660506502392</v>
      </c>
      <c r="W2428" s="29" t="s">
        <v>265</v>
      </c>
      <c r="X2428" s="29" t="s">
        <v>11774</v>
      </c>
      <c r="Y2428" s="29">
        <v>45373</v>
      </c>
      <c r="Z2428" s="41" t="s">
        <v>11761</v>
      </c>
      <c r="AA2428" s="42" t="s">
        <v>1349</v>
      </c>
      <c r="AB2428" s="29" t="s">
        <v>258</v>
      </c>
      <c r="AC2428" s="29" t="s">
        <v>258</v>
      </c>
      <c r="AD2428" s="29" t="s">
        <v>265</v>
      </c>
      <c r="AE2428" s="29" t="s">
        <v>1353</v>
      </c>
      <c r="AF2428" s="29" t="s">
        <v>1368</v>
      </c>
      <c r="AG2428" s="183" t="s">
        <v>1369</v>
      </c>
      <c r="AH2428" s="29" t="s">
        <v>1356</v>
      </c>
      <c r="AI2428" s="29" t="s">
        <v>1357</v>
      </c>
      <c r="AJ2428" s="29" t="s">
        <v>258</v>
      </c>
      <c r="AK2428" s="29" t="s">
        <v>258</v>
      </c>
      <c r="AL2428" s="29" t="s">
        <v>13327</v>
      </c>
    </row>
    <row r="2429" spans="1:38" x14ac:dyDescent="0.2">
      <c r="A2429" s="35" t="s">
        <v>16</v>
      </c>
      <c r="B2429" s="36">
        <v>7803</v>
      </c>
      <c r="C2429" s="36"/>
      <c r="D2429" s="36" t="s">
        <v>1349</v>
      </c>
      <c r="E2429" s="37" t="s">
        <v>4383</v>
      </c>
      <c r="F2429" s="38" t="s">
        <v>1269</v>
      </c>
      <c r="G2429" s="38" t="s">
        <v>1271</v>
      </c>
      <c r="H2429" s="35" t="s">
        <v>1440</v>
      </c>
      <c r="I2429" s="35"/>
      <c r="J2429" s="29" t="s">
        <v>1371</v>
      </c>
      <c r="K2429" s="29" t="s">
        <v>1371</v>
      </c>
      <c r="L2429" s="29" t="s">
        <v>1384</v>
      </c>
      <c r="M2429" s="39">
        <v>90.660649618354157</v>
      </c>
      <c r="N2429" s="39">
        <v>452.99298015058184</v>
      </c>
      <c r="O2429" s="29">
        <v>44197</v>
      </c>
      <c r="P2429" s="29">
        <v>46022</v>
      </c>
      <c r="Q2429" s="40">
        <v>4.9965776999999996</v>
      </c>
      <c r="R2429" s="39">
        <v>90.548980150581798</v>
      </c>
      <c r="S2429" s="39">
        <v>90.548980150581798</v>
      </c>
      <c r="T2429" s="39">
        <v>90.548980150581798</v>
      </c>
      <c r="U2429" s="39">
        <v>90.797059548254623</v>
      </c>
      <c r="V2429" s="39">
        <v>90.548980150581798</v>
      </c>
      <c r="W2429" s="29" t="s">
        <v>265</v>
      </c>
      <c r="X2429" s="29" t="s">
        <v>11773</v>
      </c>
      <c r="Y2429" s="29">
        <v>45281</v>
      </c>
      <c r="Z2429" s="41" t="s">
        <v>11760</v>
      </c>
      <c r="AA2429" s="42" t="s">
        <v>1349</v>
      </c>
      <c r="AB2429" s="29" t="s">
        <v>258</v>
      </c>
      <c r="AC2429" s="29" t="s">
        <v>258</v>
      </c>
      <c r="AD2429" s="29" t="s">
        <v>265</v>
      </c>
      <c r="AE2429" s="29" t="s">
        <v>1353</v>
      </c>
      <c r="AF2429" s="29" t="s">
        <v>1368</v>
      </c>
      <c r="AG2429" s="183" t="s">
        <v>1369</v>
      </c>
      <c r="AH2429" s="29" t="s">
        <v>1356</v>
      </c>
      <c r="AI2429" s="29" t="s">
        <v>1357</v>
      </c>
      <c r="AJ2429" s="29" t="s">
        <v>258</v>
      </c>
      <c r="AK2429" s="29" t="s">
        <v>258</v>
      </c>
      <c r="AL2429" s="29" t="s">
        <v>13327</v>
      </c>
    </row>
    <row r="2430" spans="1:38" x14ac:dyDescent="0.2">
      <c r="A2430" s="35" t="s">
        <v>16</v>
      </c>
      <c r="B2430" s="36">
        <v>7805</v>
      </c>
      <c r="C2430" s="36"/>
      <c r="D2430" s="36" t="s">
        <v>1349</v>
      </c>
      <c r="E2430" s="37" t="s">
        <v>4384</v>
      </c>
      <c r="F2430" s="38" t="s">
        <v>1269</v>
      </c>
      <c r="G2430" s="38" t="s">
        <v>1271</v>
      </c>
      <c r="H2430" s="35" t="s">
        <v>1440</v>
      </c>
      <c r="I2430" s="35"/>
      <c r="J2430" s="29" t="s">
        <v>1371</v>
      </c>
      <c r="K2430" s="29" t="s">
        <v>1371</v>
      </c>
      <c r="L2430" s="29" t="s">
        <v>1384</v>
      </c>
      <c r="M2430" s="39">
        <v>116.88277099744549</v>
      </c>
      <c r="N2430" s="39">
        <v>57.601360711841203</v>
      </c>
      <c r="O2430" s="29">
        <v>44197</v>
      </c>
      <c r="P2430" s="29">
        <v>44377</v>
      </c>
      <c r="Q2430" s="40">
        <v>0.4928131</v>
      </c>
      <c r="R2430" s="39">
        <v>57.601360711841203</v>
      </c>
      <c r="S2430" s="39">
        <v>0</v>
      </c>
      <c r="T2430" s="39">
        <v>0</v>
      </c>
      <c r="U2430" s="39">
        <v>0</v>
      </c>
      <c r="V2430" s="39">
        <v>0</v>
      </c>
      <c r="W2430" s="29" t="s">
        <v>265</v>
      </c>
      <c r="X2430" s="29" t="s">
        <v>11773</v>
      </c>
      <c r="Y2430" s="29">
        <v>45571</v>
      </c>
      <c r="Z2430" s="41" t="s">
        <v>11761</v>
      </c>
      <c r="AA2430" s="42" t="s">
        <v>1349</v>
      </c>
      <c r="AB2430" s="29" t="s">
        <v>258</v>
      </c>
      <c r="AC2430" s="29" t="s">
        <v>258</v>
      </c>
      <c r="AD2430" s="29" t="s">
        <v>265</v>
      </c>
      <c r="AE2430" s="29" t="s">
        <v>1353</v>
      </c>
      <c r="AF2430" s="29" t="s">
        <v>1368</v>
      </c>
      <c r="AG2430" s="183" t="s">
        <v>1369</v>
      </c>
      <c r="AH2430" s="29" t="s">
        <v>1356</v>
      </c>
      <c r="AI2430" s="29" t="s">
        <v>1357</v>
      </c>
      <c r="AJ2430" s="29" t="s">
        <v>258</v>
      </c>
      <c r="AK2430" s="29" t="s">
        <v>258</v>
      </c>
      <c r="AL2430" s="29" t="s">
        <v>13327</v>
      </c>
    </row>
    <row r="2431" spans="1:38" x14ac:dyDescent="0.2">
      <c r="A2431" s="35" t="s">
        <v>16</v>
      </c>
      <c r="B2431" s="36">
        <v>7808</v>
      </c>
      <c r="C2431" s="36"/>
      <c r="D2431" s="36" t="s">
        <v>1349</v>
      </c>
      <c r="E2431" s="37" t="s">
        <v>4385</v>
      </c>
      <c r="F2431" s="38" t="s">
        <v>1269</v>
      </c>
      <c r="G2431" s="38" t="s">
        <v>1271</v>
      </c>
      <c r="H2431" s="35" t="s">
        <v>1440</v>
      </c>
      <c r="I2431" s="35"/>
      <c r="J2431" s="29" t="s">
        <v>1371</v>
      </c>
      <c r="K2431" s="29" t="s">
        <v>1371</v>
      </c>
      <c r="L2431" s="29" t="s">
        <v>1384</v>
      </c>
      <c r="M2431" s="39">
        <v>95.187128510248456</v>
      </c>
      <c r="N2431" s="39">
        <v>475.60988364134158</v>
      </c>
      <c r="O2431" s="29">
        <v>44197</v>
      </c>
      <c r="P2431" s="29">
        <v>46022</v>
      </c>
      <c r="Q2431" s="40">
        <v>4.9965776999999996</v>
      </c>
      <c r="R2431" s="39">
        <v>95.069883641341548</v>
      </c>
      <c r="S2431" s="39">
        <v>95.069883641341548</v>
      </c>
      <c r="T2431" s="39">
        <v>95.069883641341548</v>
      </c>
      <c r="U2431" s="39">
        <v>95.330349075975363</v>
      </c>
      <c r="V2431" s="39">
        <v>95.069883641341548</v>
      </c>
      <c r="W2431" s="29" t="s">
        <v>1357</v>
      </c>
      <c r="X2431" s="29" t="s">
        <v>258</v>
      </c>
      <c r="Y2431" s="29" t="s">
        <v>1349</v>
      </c>
      <c r="Z2431" s="41" t="s">
        <v>1349</v>
      </c>
      <c r="AA2431" s="42" t="s">
        <v>1349</v>
      </c>
      <c r="AB2431" s="29" t="s">
        <v>258</v>
      </c>
      <c r="AC2431" s="29" t="s">
        <v>258</v>
      </c>
      <c r="AD2431" s="29" t="s">
        <v>265</v>
      </c>
      <c r="AE2431" s="29" t="s">
        <v>1353</v>
      </c>
      <c r="AF2431" s="29" t="s">
        <v>1368</v>
      </c>
      <c r="AG2431" s="183" t="s">
        <v>1369</v>
      </c>
      <c r="AH2431" s="29" t="s">
        <v>1356</v>
      </c>
      <c r="AI2431" s="29" t="s">
        <v>1357</v>
      </c>
      <c r="AJ2431" s="29" t="s">
        <v>258</v>
      </c>
      <c r="AK2431" s="29" t="s">
        <v>258</v>
      </c>
      <c r="AL2431" s="29" t="s">
        <v>13326</v>
      </c>
    </row>
    <row r="2432" spans="1:38" x14ac:dyDescent="0.2">
      <c r="A2432" s="35" t="s">
        <v>16</v>
      </c>
      <c r="B2432" s="36">
        <v>7810</v>
      </c>
      <c r="C2432" s="36"/>
      <c r="D2432" s="36" t="s">
        <v>1349</v>
      </c>
      <c r="E2432" s="37" t="s">
        <v>4386</v>
      </c>
      <c r="F2432" s="38" t="s">
        <v>1269</v>
      </c>
      <c r="G2432" s="38" t="s">
        <v>1445</v>
      </c>
      <c r="H2432" s="35" t="s">
        <v>357</v>
      </c>
      <c r="I2432" s="35"/>
      <c r="J2432" s="29" t="s">
        <v>1387</v>
      </c>
      <c r="K2432" s="29" t="s">
        <v>1457</v>
      </c>
      <c r="L2432" s="29" t="s">
        <v>3010</v>
      </c>
      <c r="M2432" s="39">
        <v>148.75803954332778</v>
      </c>
      <c r="N2432" s="39">
        <v>273.69035181382617</v>
      </c>
      <c r="O2432" s="29">
        <v>44197</v>
      </c>
      <c r="P2432" s="29">
        <v>44869</v>
      </c>
      <c r="Q2432" s="40">
        <v>1.8398357000000001</v>
      </c>
      <c r="R2432" s="39">
        <v>148.43533196440794</v>
      </c>
      <c r="S2432" s="39">
        <v>125.25501984941822</v>
      </c>
      <c r="T2432" s="39">
        <v>0</v>
      </c>
      <c r="U2432" s="39">
        <v>0</v>
      </c>
      <c r="V2432" s="39">
        <v>0</v>
      </c>
      <c r="W2432" s="29" t="s">
        <v>1357</v>
      </c>
      <c r="X2432" s="29" t="s">
        <v>258</v>
      </c>
      <c r="Y2432" s="29" t="s">
        <v>1349</v>
      </c>
      <c r="Z2432" s="41" t="s">
        <v>1349</v>
      </c>
      <c r="AA2432" s="42" t="s">
        <v>1349</v>
      </c>
      <c r="AB2432" s="29" t="s">
        <v>258</v>
      </c>
      <c r="AC2432" s="29" t="s">
        <v>258</v>
      </c>
      <c r="AD2432" s="29" t="s">
        <v>258</v>
      </c>
      <c r="AE2432" s="29" t="s">
        <v>1353</v>
      </c>
      <c r="AF2432" s="29" t="s">
        <v>1390</v>
      </c>
      <c r="AG2432" s="183" t="s">
        <v>1391</v>
      </c>
      <c r="AH2432" s="29" t="s">
        <v>1413</v>
      </c>
      <c r="AI2432" s="29" t="s">
        <v>1357</v>
      </c>
      <c r="AJ2432" s="29" t="s">
        <v>258</v>
      </c>
      <c r="AK2432" s="29" t="s">
        <v>258</v>
      </c>
      <c r="AL2432" s="29" t="s">
        <v>13326</v>
      </c>
    </row>
    <row r="2433" spans="1:38" x14ac:dyDescent="0.2">
      <c r="A2433" s="35" t="s">
        <v>16</v>
      </c>
      <c r="B2433" s="36">
        <v>7812</v>
      </c>
      <c r="C2433" s="36"/>
      <c r="D2433" s="36" t="s">
        <v>1349</v>
      </c>
      <c r="E2433" s="37" t="s">
        <v>4387</v>
      </c>
      <c r="F2433" s="38" t="s">
        <v>1269</v>
      </c>
      <c r="G2433" s="38" t="s">
        <v>1271</v>
      </c>
      <c r="H2433" s="35" t="s">
        <v>1440</v>
      </c>
      <c r="I2433" s="35"/>
      <c r="J2433" s="29" t="s">
        <v>1506</v>
      </c>
      <c r="K2433" s="29" t="s">
        <v>2259</v>
      </c>
      <c r="L2433" s="29" t="s">
        <v>2220</v>
      </c>
      <c r="M2433" s="39">
        <v>71.301674376302557</v>
      </c>
      <c r="N2433" s="39">
        <v>142.31052703627651</v>
      </c>
      <c r="O2433" s="29">
        <v>44197</v>
      </c>
      <c r="P2433" s="29">
        <v>44926</v>
      </c>
      <c r="Q2433" s="40">
        <v>1.9958932</v>
      </c>
      <c r="R2433" s="39">
        <v>71.155263518138256</v>
      </c>
      <c r="S2433" s="39">
        <v>71.155263518138256</v>
      </c>
      <c r="T2433" s="39">
        <v>0</v>
      </c>
      <c r="U2433" s="39">
        <v>0</v>
      </c>
      <c r="V2433" s="39">
        <v>0</v>
      </c>
      <c r="W2433" s="29" t="s">
        <v>1357</v>
      </c>
      <c r="X2433" s="29" t="s">
        <v>258</v>
      </c>
      <c r="Y2433" s="29" t="s">
        <v>1349</v>
      </c>
      <c r="Z2433" s="41" t="s">
        <v>1349</v>
      </c>
      <c r="AA2433" s="42" t="s">
        <v>1349</v>
      </c>
      <c r="AB2433" s="29" t="s">
        <v>258</v>
      </c>
      <c r="AC2433" s="29" t="s">
        <v>258</v>
      </c>
      <c r="AD2433" s="29" t="s">
        <v>258</v>
      </c>
      <c r="AE2433" s="29" t="s">
        <v>1353</v>
      </c>
      <c r="AF2433" s="29" t="s">
        <v>2221</v>
      </c>
      <c r="AG2433" s="183" t="s">
        <v>2222</v>
      </c>
      <c r="AH2433" s="29" t="s">
        <v>1413</v>
      </c>
      <c r="AI2433" s="29" t="s">
        <v>1357</v>
      </c>
      <c r="AJ2433" s="29" t="s">
        <v>258</v>
      </c>
      <c r="AK2433" s="29" t="s">
        <v>258</v>
      </c>
      <c r="AL2433" s="29" t="s">
        <v>13326</v>
      </c>
    </row>
    <row r="2434" spans="1:38" x14ac:dyDescent="0.2">
      <c r="A2434" s="35" t="s">
        <v>16</v>
      </c>
      <c r="B2434" s="36">
        <v>7815</v>
      </c>
      <c r="C2434" s="36"/>
      <c r="D2434" s="36" t="s">
        <v>1349</v>
      </c>
      <c r="E2434" s="37" t="s">
        <v>4388</v>
      </c>
      <c r="F2434" s="38" t="s">
        <v>1269</v>
      </c>
      <c r="G2434" s="38" t="s">
        <v>1445</v>
      </c>
      <c r="H2434" s="35" t="s">
        <v>788</v>
      </c>
      <c r="I2434" s="35"/>
      <c r="J2434" s="29" t="s">
        <v>484</v>
      </c>
      <c r="K2434" s="29" t="s">
        <v>1365</v>
      </c>
      <c r="L2434" s="29" t="s">
        <v>1384</v>
      </c>
      <c r="M2434" s="39">
        <v>76.509614349423472</v>
      </c>
      <c r="N2434" s="39">
        <v>76.247775496235448</v>
      </c>
      <c r="O2434" s="29">
        <v>44197</v>
      </c>
      <c r="P2434" s="29">
        <v>44561</v>
      </c>
      <c r="Q2434" s="40">
        <v>0.99657770000000001</v>
      </c>
      <c r="R2434" s="39">
        <v>76.247775496235448</v>
      </c>
      <c r="S2434" s="39">
        <v>0</v>
      </c>
      <c r="T2434" s="39">
        <v>0</v>
      </c>
      <c r="U2434" s="39">
        <v>0</v>
      </c>
      <c r="V2434" s="39">
        <v>0</v>
      </c>
      <c r="W2434" s="29" t="s">
        <v>1357</v>
      </c>
      <c r="X2434" s="29" t="s">
        <v>258</v>
      </c>
      <c r="Y2434" s="29" t="s">
        <v>1349</v>
      </c>
      <c r="Z2434" s="41" t="s">
        <v>1349</v>
      </c>
      <c r="AA2434" s="42" t="s">
        <v>1349</v>
      </c>
      <c r="AB2434" s="29" t="s">
        <v>258</v>
      </c>
      <c r="AC2434" s="29" t="s">
        <v>258</v>
      </c>
      <c r="AD2434" s="29" t="s">
        <v>265</v>
      </c>
      <c r="AE2434" s="29" t="s">
        <v>1353</v>
      </c>
      <c r="AF2434" s="29" t="s">
        <v>1368</v>
      </c>
      <c r="AG2434" s="183" t="s">
        <v>1369</v>
      </c>
      <c r="AH2434" s="29" t="s">
        <v>1356</v>
      </c>
      <c r="AI2434" s="29" t="s">
        <v>1357</v>
      </c>
      <c r="AJ2434" s="29" t="s">
        <v>258</v>
      </c>
      <c r="AK2434" s="29" t="s">
        <v>258</v>
      </c>
      <c r="AL2434" s="29" t="s">
        <v>13326</v>
      </c>
    </row>
    <row r="2435" spans="1:38" x14ac:dyDescent="0.2">
      <c r="A2435" s="35" t="s">
        <v>16</v>
      </c>
      <c r="B2435" s="36">
        <v>7816</v>
      </c>
      <c r="C2435" s="36"/>
      <c r="D2435" s="36" t="s">
        <v>1349</v>
      </c>
      <c r="E2435" s="37" t="s">
        <v>4389</v>
      </c>
      <c r="F2435" s="38" t="s">
        <v>1262</v>
      </c>
      <c r="G2435" s="38" t="s">
        <v>1488</v>
      </c>
      <c r="H2435" s="35" t="s">
        <v>1489</v>
      </c>
      <c r="I2435" s="35"/>
      <c r="J2435" s="29" t="s">
        <v>1371</v>
      </c>
      <c r="K2435" s="29" t="s">
        <v>1371</v>
      </c>
      <c r="L2435" s="29" t="s">
        <v>1384</v>
      </c>
      <c r="M2435" s="39">
        <v>171.67975436153381</v>
      </c>
      <c r="N2435" s="39">
        <v>556.98976043805612</v>
      </c>
      <c r="O2435" s="29">
        <v>44197</v>
      </c>
      <c r="P2435" s="29">
        <v>45382</v>
      </c>
      <c r="Q2435" s="40">
        <v>3.2443531999999999</v>
      </c>
      <c r="R2435" s="39">
        <v>171.41759069130731</v>
      </c>
      <c r="S2435" s="39">
        <v>171.41759069130731</v>
      </c>
      <c r="T2435" s="39">
        <v>171.41759069130731</v>
      </c>
      <c r="U2435" s="39">
        <v>42.736988364134156</v>
      </c>
      <c r="V2435" s="39">
        <v>0</v>
      </c>
      <c r="W2435" s="29" t="s">
        <v>265</v>
      </c>
      <c r="X2435" s="29" t="s">
        <v>11773</v>
      </c>
      <c r="Y2435" s="29">
        <v>45536</v>
      </c>
      <c r="Z2435" s="41" t="s">
        <v>11761</v>
      </c>
      <c r="AA2435" s="42" t="s">
        <v>1349</v>
      </c>
      <c r="AB2435" s="29" t="s">
        <v>258</v>
      </c>
      <c r="AC2435" s="29" t="s">
        <v>258</v>
      </c>
      <c r="AD2435" s="29" t="s">
        <v>265</v>
      </c>
      <c r="AE2435" s="29" t="s">
        <v>1353</v>
      </c>
      <c r="AF2435" s="29" t="s">
        <v>1368</v>
      </c>
      <c r="AG2435" s="183" t="s">
        <v>1369</v>
      </c>
      <c r="AH2435" s="29" t="s">
        <v>1413</v>
      </c>
      <c r="AI2435" s="29" t="s">
        <v>1357</v>
      </c>
      <c r="AJ2435" s="29" t="s">
        <v>258</v>
      </c>
      <c r="AK2435" s="29" t="s">
        <v>258</v>
      </c>
      <c r="AL2435" s="29" t="s">
        <v>13327</v>
      </c>
    </row>
    <row r="2436" spans="1:38" x14ac:dyDescent="0.2">
      <c r="A2436" s="35" t="s">
        <v>16</v>
      </c>
      <c r="B2436" s="36">
        <v>7817</v>
      </c>
      <c r="C2436" s="36"/>
      <c r="D2436" s="36" t="s">
        <v>1349</v>
      </c>
      <c r="E2436" s="37" t="s">
        <v>4390</v>
      </c>
      <c r="F2436" s="38" t="s">
        <v>1269</v>
      </c>
      <c r="G2436" s="38" t="s">
        <v>1445</v>
      </c>
      <c r="H2436" s="35" t="s">
        <v>788</v>
      </c>
      <c r="I2436" s="35"/>
      <c r="J2436" s="29" t="s">
        <v>484</v>
      </c>
      <c r="K2436" s="29" t="s">
        <v>1365</v>
      </c>
      <c r="L2436" s="29" t="s">
        <v>1384</v>
      </c>
      <c r="M2436" s="39">
        <v>110.1598062018213</v>
      </c>
      <c r="N2436" s="39">
        <v>109.78280629705681</v>
      </c>
      <c r="O2436" s="29">
        <v>44197</v>
      </c>
      <c r="P2436" s="29">
        <v>44561</v>
      </c>
      <c r="Q2436" s="40">
        <v>0.99657770000000001</v>
      </c>
      <c r="R2436" s="39">
        <v>109.78280629705681</v>
      </c>
      <c r="S2436" s="39">
        <v>0</v>
      </c>
      <c r="T2436" s="39">
        <v>0</v>
      </c>
      <c r="U2436" s="39">
        <v>0</v>
      </c>
      <c r="V2436" s="39">
        <v>0</v>
      </c>
      <c r="W2436" s="29" t="s">
        <v>1357</v>
      </c>
      <c r="X2436" s="29" t="s">
        <v>258</v>
      </c>
      <c r="Y2436" s="29" t="s">
        <v>1349</v>
      </c>
      <c r="Z2436" s="41" t="s">
        <v>1349</v>
      </c>
      <c r="AA2436" s="42" t="s">
        <v>1349</v>
      </c>
      <c r="AB2436" s="29" t="s">
        <v>258</v>
      </c>
      <c r="AC2436" s="29" t="s">
        <v>258</v>
      </c>
      <c r="AD2436" s="29" t="s">
        <v>265</v>
      </c>
      <c r="AE2436" s="29" t="s">
        <v>1353</v>
      </c>
      <c r="AF2436" s="29" t="s">
        <v>1368</v>
      </c>
      <c r="AG2436" s="183" t="s">
        <v>1369</v>
      </c>
      <c r="AH2436" s="29" t="s">
        <v>1356</v>
      </c>
      <c r="AI2436" s="29" t="s">
        <v>1357</v>
      </c>
      <c r="AJ2436" s="29" t="s">
        <v>258</v>
      </c>
      <c r="AK2436" s="29" t="s">
        <v>258</v>
      </c>
      <c r="AL2436" s="29" t="s">
        <v>13326</v>
      </c>
    </row>
    <row r="2437" spans="1:38" x14ac:dyDescent="0.2">
      <c r="A2437" s="35" t="s">
        <v>16</v>
      </c>
      <c r="B2437" s="36">
        <v>7823</v>
      </c>
      <c r="C2437" s="36"/>
      <c r="D2437" s="36" t="s">
        <v>1349</v>
      </c>
      <c r="E2437" s="37" t="s">
        <v>4391</v>
      </c>
      <c r="F2437" s="38" t="s">
        <v>1269</v>
      </c>
      <c r="G2437" s="38" t="s">
        <v>1271</v>
      </c>
      <c r="H2437" s="35" t="s">
        <v>1440</v>
      </c>
      <c r="I2437" s="35"/>
      <c r="J2437" s="29" t="s">
        <v>274</v>
      </c>
      <c r="K2437" s="29" t="s">
        <v>303</v>
      </c>
      <c r="L2437" s="29" t="s">
        <v>2659</v>
      </c>
      <c r="M2437" s="39">
        <v>41.26568321695968</v>
      </c>
      <c r="N2437" s="39">
        <v>75.47016016427105</v>
      </c>
      <c r="O2437" s="29">
        <v>44197</v>
      </c>
      <c r="P2437" s="29">
        <v>44865</v>
      </c>
      <c r="Q2437" s="40">
        <v>1.8288842999999999</v>
      </c>
      <c r="R2437" s="39">
        <v>41.175797399041755</v>
      </c>
      <c r="S2437" s="39">
        <v>34.294362765229295</v>
      </c>
      <c r="T2437" s="39">
        <v>0</v>
      </c>
      <c r="U2437" s="39">
        <v>0</v>
      </c>
      <c r="V2437" s="39">
        <v>0</v>
      </c>
      <c r="W2437" s="29" t="s">
        <v>1357</v>
      </c>
      <c r="X2437" s="29" t="s">
        <v>258</v>
      </c>
      <c r="Y2437" s="29" t="s">
        <v>1349</v>
      </c>
      <c r="Z2437" s="41" t="s">
        <v>1349</v>
      </c>
      <c r="AA2437" s="42" t="s">
        <v>1349</v>
      </c>
      <c r="AB2437" s="29" t="s">
        <v>258</v>
      </c>
      <c r="AC2437" s="29" t="s">
        <v>258</v>
      </c>
      <c r="AD2437" s="29" t="s">
        <v>265</v>
      </c>
      <c r="AE2437" s="29" t="s">
        <v>1367</v>
      </c>
      <c r="AF2437" s="29" t="s">
        <v>1966</v>
      </c>
      <c r="AG2437" s="183" t="s">
        <v>1967</v>
      </c>
      <c r="AH2437" s="29" t="s">
        <v>1413</v>
      </c>
      <c r="AI2437" s="29" t="s">
        <v>1357</v>
      </c>
      <c r="AJ2437" s="29" t="s">
        <v>258</v>
      </c>
      <c r="AK2437" s="29" t="s">
        <v>258</v>
      </c>
      <c r="AL2437" s="29" t="s">
        <v>13326</v>
      </c>
    </row>
    <row r="2438" spans="1:38" x14ac:dyDescent="0.2">
      <c r="A2438" s="35" t="s">
        <v>16</v>
      </c>
      <c r="B2438" s="36">
        <v>7828</v>
      </c>
      <c r="C2438" s="36"/>
      <c r="D2438" s="36" t="s">
        <v>1349</v>
      </c>
      <c r="E2438" s="37" t="s">
        <v>4392</v>
      </c>
      <c r="F2438" s="38" t="s">
        <v>1269</v>
      </c>
      <c r="G2438" s="38" t="s">
        <v>1273</v>
      </c>
      <c r="H2438" s="35" t="s">
        <v>1393</v>
      </c>
      <c r="I2438" s="35"/>
      <c r="J2438" s="29" t="s">
        <v>359</v>
      </c>
      <c r="K2438" s="29" t="s">
        <v>3759</v>
      </c>
      <c r="L2438" s="29" t="s">
        <v>1394</v>
      </c>
      <c r="M2438" s="39">
        <v>74.725705983963834</v>
      </c>
      <c r="N2438" s="39">
        <v>137.89219712525667</v>
      </c>
      <c r="O2438" s="29">
        <v>44197</v>
      </c>
      <c r="P2438" s="29">
        <v>44871</v>
      </c>
      <c r="Q2438" s="40">
        <v>1.8453113999999999</v>
      </c>
      <c r="R2438" s="39">
        <v>74.563928815879535</v>
      </c>
      <c r="S2438" s="39">
        <v>63.32826830937713</v>
      </c>
      <c r="T2438" s="39">
        <v>0</v>
      </c>
      <c r="U2438" s="39">
        <v>0</v>
      </c>
      <c r="V2438" s="39">
        <v>0</v>
      </c>
      <c r="W2438" s="29" t="s">
        <v>1357</v>
      </c>
      <c r="X2438" s="29" t="s">
        <v>258</v>
      </c>
      <c r="Y2438" s="29" t="s">
        <v>1349</v>
      </c>
      <c r="Z2438" s="41" t="s">
        <v>1349</v>
      </c>
      <c r="AA2438" s="42" t="s">
        <v>1349</v>
      </c>
      <c r="AB2438" s="29" t="s">
        <v>258</v>
      </c>
      <c r="AC2438" s="29" t="s">
        <v>258</v>
      </c>
      <c r="AD2438" s="29" t="s">
        <v>265</v>
      </c>
      <c r="AE2438" s="29" t="s">
        <v>1367</v>
      </c>
      <c r="AF2438" s="29" t="s">
        <v>1368</v>
      </c>
      <c r="AG2438" s="183" t="s">
        <v>1369</v>
      </c>
      <c r="AH2438" s="29" t="s">
        <v>1413</v>
      </c>
      <c r="AI2438" s="29" t="s">
        <v>1357</v>
      </c>
      <c r="AJ2438" s="29" t="s">
        <v>258</v>
      </c>
      <c r="AK2438" s="29" t="s">
        <v>258</v>
      </c>
      <c r="AL2438" s="29" t="s">
        <v>13326</v>
      </c>
    </row>
    <row r="2439" spans="1:38" x14ac:dyDescent="0.2">
      <c r="A2439" s="35" t="s">
        <v>16</v>
      </c>
      <c r="B2439" s="36">
        <v>7833</v>
      </c>
      <c r="C2439" s="36"/>
      <c r="D2439" s="36" t="s">
        <v>1349</v>
      </c>
      <c r="E2439" s="37" t="s">
        <v>4393</v>
      </c>
      <c r="F2439" s="38" t="s">
        <v>1269</v>
      </c>
      <c r="G2439" s="38" t="s">
        <v>1445</v>
      </c>
      <c r="H2439" s="35" t="s">
        <v>12095</v>
      </c>
      <c r="I2439" s="35"/>
      <c r="J2439" s="29" t="s">
        <v>1405</v>
      </c>
      <c r="K2439" s="29" t="s">
        <v>2765</v>
      </c>
      <c r="L2439" s="29" t="s">
        <v>1394</v>
      </c>
      <c r="M2439" s="39">
        <v>73.690947381496912</v>
      </c>
      <c r="N2439" s="39">
        <v>147.07926078028748</v>
      </c>
      <c r="O2439" s="29">
        <v>44197</v>
      </c>
      <c r="P2439" s="29">
        <v>44926</v>
      </c>
      <c r="Q2439" s="40">
        <v>1.9958932</v>
      </c>
      <c r="R2439" s="39">
        <v>73.539630390143742</v>
      </c>
      <c r="S2439" s="39">
        <v>73.539630390143742</v>
      </c>
      <c r="T2439" s="39">
        <v>0</v>
      </c>
      <c r="U2439" s="39">
        <v>0</v>
      </c>
      <c r="V2439" s="39">
        <v>0</v>
      </c>
      <c r="W2439" s="29" t="s">
        <v>1357</v>
      </c>
      <c r="X2439" s="29" t="s">
        <v>258</v>
      </c>
      <c r="Y2439" s="29" t="s">
        <v>1349</v>
      </c>
      <c r="Z2439" s="41" t="s">
        <v>1349</v>
      </c>
      <c r="AA2439" s="42" t="s">
        <v>1349</v>
      </c>
      <c r="AB2439" s="29" t="s">
        <v>258</v>
      </c>
      <c r="AC2439" s="29" t="s">
        <v>258</v>
      </c>
      <c r="AD2439" s="29" t="s">
        <v>265</v>
      </c>
      <c r="AE2439" s="29" t="s">
        <v>1367</v>
      </c>
      <c r="AF2439" s="29" t="s">
        <v>1368</v>
      </c>
      <c r="AG2439" s="183" t="s">
        <v>1369</v>
      </c>
      <c r="AH2439" s="29" t="s">
        <v>1413</v>
      </c>
      <c r="AI2439" s="29" t="s">
        <v>1357</v>
      </c>
      <c r="AJ2439" s="29" t="s">
        <v>258</v>
      </c>
      <c r="AK2439" s="29" t="s">
        <v>258</v>
      </c>
      <c r="AL2439" s="29" t="s">
        <v>13326</v>
      </c>
    </row>
    <row r="2440" spans="1:38" x14ac:dyDescent="0.2">
      <c r="A2440" s="35" t="s">
        <v>16</v>
      </c>
      <c r="B2440" s="36">
        <v>7841</v>
      </c>
      <c r="C2440" s="36"/>
      <c r="D2440" s="36" t="s">
        <v>1349</v>
      </c>
      <c r="E2440" s="37" t="s">
        <v>4394</v>
      </c>
      <c r="F2440" s="38" t="s">
        <v>1262</v>
      </c>
      <c r="G2440" s="38" t="s">
        <v>1488</v>
      </c>
      <c r="H2440" s="35" t="s">
        <v>1489</v>
      </c>
      <c r="I2440" s="35"/>
      <c r="J2440" s="29" t="s">
        <v>281</v>
      </c>
      <c r="K2440" s="29" t="s">
        <v>2559</v>
      </c>
      <c r="L2440" s="29" t="s">
        <v>1384</v>
      </c>
      <c r="M2440" s="39">
        <v>205.64461971901386</v>
      </c>
      <c r="N2440" s="39">
        <v>1027.5193210130049</v>
      </c>
      <c r="O2440" s="29">
        <v>44197</v>
      </c>
      <c r="P2440" s="29">
        <v>46022</v>
      </c>
      <c r="Q2440" s="40">
        <v>4.9965776999999996</v>
      </c>
      <c r="R2440" s="39">
        <v>205.39132101300481</v>
      </c>
      <c r="S2440" s="39">
        <v>205.39132101300481</v>
      </c>
      <c r="T2440" s="39">
        <v>205.39132101300481</v>
      </c>
      <c r="U2440" s="39">
        <v>205.95403696098563</v>
      </c>
      <c r="V2440" s="39">
        <v>205.39132101300481</v>
      </c>
      <c r="W2440" s="29" t="s">
        <v>265</v>
      </c>
      <c r="X2440" s="29" t="s">
        <v>11773</v>
      </c>
      <c r="Y2440" s="29">
        <v>45271</v>
      </c>
      <c r="Z2440" s="41" t="s">
        <v>11760</v>
      </c>
      <c r="AA2440" s="42" t="s">
        <v>1349</v>
      </c>
      <c r="AB2440" s="29" t="s">
        <v>258</v>
      </c>
      <c r="AC2440" s="29" t="s">
        <v>258</v>
      </c>
      <c r="AD2440" s="29" t="s">
        <v>265</v>
      </c>
      <c r="AE2440" s="29" t="s">
        <v>1353</v>
      </c>
      <c r="AF2440" s="29" t="s">
        <v>1368</v>
      </c>
      <c r="AG2440" s="183" t="s">
        <v>1369</v>
      </c>
      <c r="AH2440" s="29" t="s">
        <v>1413</v>
      </c>
      <c r="AI2440" s="29" t="s">
        <v>1357</v>
      </c>
      <c r="AJ2440" s="29" t="s">
        <v>258</v>
      </c>
      <c r="AK2440" s="29" t="s">
        <v>258</v>
      </c>
      <c r="AL2440" s="29" t="s">
        <v>13327</v>
      </c>
    </row>
    <row r="2441" spans="1:38" x14ac:dyDescent="0.2">
      <c r="A2441" s="35" t="s">
        <v>16</v>
      </c>
      <c r="B2441" s="36">
        <v>7842</v>
      </c>
      <c r="C2441" s="36"/>
      <c r="D2441" s="36" t="s">
        <v>1349</v>
      </c>
      <c r="E2441" s="37" t="s">
        <v>4395</v>
      </c>
      <c r="F2441" s="38" t="s">
        <v>1269</v>
      </c>
      <c r="G2441" s="38" t="s">
        <v>1273</v>
      </c>
      <c r="H2441" s="35" t="s">
        <v>1393</v>
      </c>
      <c r="I2441" s="35"/>
      <c r="J2441" s="29" t="s">
        <v>1371</v>
      </c>
      <c r="K2441" s="29" t="s">
        <v>1371</v>
      </c>
      <c r="L2441" s="29" t="s">
        <v>1366</v>
      </c>
      <c r="M2441" s="39">
        <v>13.664718955943835</v>
      </c>
      <c r="N2441" s="39">
        <v>27.2733196440794</v>
      </c>
      <c r="O2441" s="29">
        <v>44197</v>
      </c>
      <c r="P2441" s="29">
        <v>44926</v>
      </c>
      <c r="Q2441" s="40">
        <v>1.9958932</v>
      </c>
      <c r="R2441" s="39">
        <v>13.6366598220397</v>
      </c>
      <c r="S2441" s="39">
        <v>13.6366598220397</v>
      </c>
      <c r="T2441" s="39">
        <v>0</v>
      </c>
      <c r="U2441" s="39">
        <v>0</v>
      </c>
      <c r="V2441" s="39">
        <v>0</v>
      </c>
      <c r="W2441" s="29" t="s">
        <v>265</v>
      </c>
      <c r="X2441" s="29" t="s">
        <v>11773</v>
      </c>
      <c r="Y2441" s="29">
        <v>45257</v>
      </c>
      <c r="Z2441" s="41" t="s">
        <v>11759</v>
      </c>
      <c r="AA2441" s="42" t="s">
        <v>1349</v>
      </c>
      <c r="AB2441" s="29" t="s">
        <v>258</v>
      </c>
      <c r="AC2441" s="29" t="s">
        <v>258</v>
      </c>
      <c r="AD2441" s="29" t="s">
        <v>265</v>
      </c>
      <c r="AE2441" s="29" t="s">
        <v>1367</v>
      </c>
      <c r="AF2441" s="29" t="s">
        <v>1368</v>
      </c>
      <c r="AG2441" s="183" t="s">
        <v>1369</v>
      </c>
      <c r="AH2441" s="29" t="s">
        <v>1413</v>
      </c>
      <c r="AI2441" s="29" t="s">
        <v>1357</v>
      </c>
      <c r="AJ2441" s="29" t="s">
        <v>258</v>
      </c>
      <c r="AK2441" s="29" t="s">
        <v>258</v>
      </c>
      <c r="AL2441" s="29" t="s">
        <v>13327</v>
      </c>
    </row>
    <row r="2442" spans="1:38" x14ac:dyDescent="0.2">
      <c r="A2442" s="35" t="s">
        <v>16</v>
      </c>
      <c r="B2442" s="36">
        <v>7844</v>
      </c>
      <c r="C2442" s="36"/>
      <c r="D2442" s="36" t="s">
        <v>1349</v>
      </c>
      <c r="E2442" s="37" t="s">
        <v>4396</v>
      </c>
      <c r="F2442" s="38" t="s">
        <v>1269</v>
      </c>
      <c r="G2442" s="38" t="s">
        <v>1273</v>
      </c>
      <c r="H2442" s="35" t="s">
        <v>1393</v>
      </c>
      <c r="I2442" s="35"/>
      <c r="J2442" s="29" t="s">
        <v>1371</v>
      </c>
      <c r="K2442" s="29" t="s">
        <v>1371</v>
      </c>
      <c r="L2442" s="29" t="s">
        <v>1366</v>
      </c>
      <c r="M2442" s="39">
        <v>9.5194232037034752</v>
      </c>
      <c r="N2442" s="39">
        <v>17.175359342915812</v>
      </c>
      <c r="O2442" s="29">
        <v>44197</v>
      </c>
      <c r="P2442" s="29">
        <v>44856</v>
      </c>
      <c r="Q2442" s="40">
        <v>1.8042437</v>
      </c>
      <c r="R2442" s="39">
        <v>9.4984941820670787</v>
      </c>
      <c r="S2442" s="39">
        <v>7.6768651608487346</v>
      </c>
      <c r="T2442" s="39">
        <v>0</v>
      </c>
      <c r="U2442" s="39">
        <v>0</v>
      </c>
      <c r="V2442" s="39">
        <v>0</v>
      </c>
      <c r="W2442" s="29" t="s">
        <v>265</v>
      </c>
      <c r="X2442" s="29" t="s">
        <v>11773</v>
      </c>
      <c r="Y2442" s="29">
        <v>45289</v>
      </c>
      <c r="Z2442" s="41" t="s">
        <v>11760</v>
      </c>
      <c r="AA2442" s="42" t="s">
        <v>1349</v>
      </c>
      <c r="AB2442" s="29" t="s">
        <v>258</v>
      </c>
      <c r="AC2442" s="29" t="s">
        <v>258</v>
      </c>
      <c r="AD2442" s="29" t="s">
        <v>265</v>
      </c>
      <c r="AE2442" s="29" t="s">
        <v>1367</v>
      </c>
      <c r="AF2442" s="29" t="s">
        <v>1368</v>
      </c>
      <c r="AG2442" s="183" t="s">
        <v>1369</v>
      </c>
      <c r="AH2442" s="29" t="s">
        <v>1413</v>
      </c>
      <c r="AI2442" s="29" t="s">
        <v>1357</v>
      </c>
      <c r="AJ2442" s="29" t="s">
        <v>258</v>
      </c>
      <c r="AK2442" s="29" t="s">
        <v>258</v>
      </c>
      <c r="AL2442" s="29" t="s">
        <v>13327</v>
      </c>
    </row>
    <row r="2443" spans="1:38" x14ac:dyDescent="0.2">
      <c r="A2443" s="35" t="s">
        <v>16</v>
      </c>
      <c r="B2443" s="36">
        <v>7845</v>
      </c>
      <c r="C2443" s="36"/>
      <c r="D2443" s="36" t="s">
        <v>1349</v>
      </c>
      <c r="E2443" s="37" t="s">
        <v>4397</v>
      </c>
      <c r="F2443" s="38" t="s">
        <v>1269</v>
      </c>
      <c r="G2443" s="38" t="s">
        <v>1273</v>
      </c>
      <c r="H2443" s="35" t="s">
        <v>1471</v>
      </c>
      <c r="I2443" s="35"/>
      <c r="J2443" s="29" t="s">
        <v>1506</v>
      </c>
      <c r="K2443" s="29" t="s">
        <v>1642</v>
      </c>
      <c r="L2443" s="29" t="s">
        <v>2337</v>
      </c>
      <c r="M2443" s="39">
        <v>28.584727948220152</v>
      </c>
      <c r="N2443" s="39">
        <v>52.27816016427105</v>
      </c>
      <c r="O2443" s="29">
        <v>44197</v>
      </c>
      <c r="P2443" s="29">
        <v>44865</v>
      </c>
      <c r="Q2443" s="40">
        <v>1.8288842999999999</v>
      </c>
      <c r="R2443" s="39">
        <v>28.522464065708419</v>
      </c>
      <c r="S2443" s="39">
        <v>23.75569609856263</v>
      </c>
      <c r="T2443" s="39">
        <v>0</v>
      </c>
      <c r="U2443" s="39">
        <v>0</v>
      </c>
      <c r="V2443" s="39">
        <v>0</v>
      </c>
      <c r="W2443" s="29" t="s">
        <v>265</v>
      </c>
      <c r="X2443" s="29" t="s">
        <v>11773</v>
      </c>
      <c r="Y2443" s="29">
        <v>45289</v>
      </c>
      <c r="Z2443" s="41" t="s">
        <v>11760</v>
      </c>
      <c r="AA2443" s="42" t="s">
        <v>1349</v>
      </c>
      <c r="AB2443" s="29" t="s">
        <v>258</v>
      </c>
      <c r="AC2443" s="29" t="s">
        <v>258</v>
      </c>
      <c r="AD2443" s="29" t="s">
        <v>258</v>
      </c>
      <c r="AE2443" s="29" t="s">
        <v>1367</v>
      </c>
      <c r="AF2443" s="29" t="s">
        <v>1462</v>
      </c>
      <c r="AG2443" s="183" t="s">
        <v>1463</v>
      </c>
      <c r="AH2443" s="29" t="s">
        <v>1413</v>
      </c>
      <c r="AI2443" s="29" t="s">
        <v>1357</v>
      </c>
      <c r="AJ2443" s="29" t="s">
        <v>258</v>
      </c>
      <c r="AK2443" s="29" t="s">
        <v>258</v>
      </c>
      <c r="AL2443" s="29" t="s">
        <v>13327</v>
      </c>
    </row>
    <row r="2444" spans="1:38" x14ac:dyDescent="0.2">
      <c r="A2444" s="35" t="s">
        <v>16</v>
      </c>
      <c r="B2444" s="36">
        <v>7848</v>
      </c>
      <c r="C2444" s="36"/>
      <c r="D2444" s="36" t="s">
        <v>1349</v>
      </c>
      <c r="E2444" s="37" t="s">
        <v>4398</v>
      </c>
      <c r="F2444" s="38" t="s">
        <v>1269</v>
      </c>
      <c r="G2444" s="38" t="s">
        <v>1445</v>
      </c>
      <c r="H2444" s="35" t="s">
        <v>12095</v>
      </c>
      <c r="I2444" s="35"/>
      <c r="J2444" s="29" t="s">
        <v>484</v>
      </c>
      <c r="K2444" s="29" t="s">
        <v>1365</v>
      </c>
      <c r="L2444" s="29" t="s">
        <v>1384</v>
      </c>
      <c r="M2444" s="39">
        <v>45.447513121348898</v>
      </c>
      <c r="N2444" s="39">
        <v>45.291978097193706</v>
      </c>
      <c r="O2444" s="29">
        <v>44197</v>
      </c>
      <c r="P2444" s="29">
        <v>44561</v>
      </c>
      <c r="Q2444" s="40">
        <v>0.99657770000000001</v>
      </c>
      <c r="R2444" s="39">
        <v>45.291978097193706</v>
      </c>
      <c r="S2444" s="39">
        <v>0</v>
      </c>
      <c r="T2444" s="39">
        <v>0</v>
      </c>
      <c r="U2444" s="39">
        <v>0</v>
      </c>
      <c r="V2444" s="39">
        <v>0</v>
      </c>
      <c r="W2444" s="29" t="s">
        <v>1357</v>
      </c>
      <c r="X2444" s="29" t="s">
        <v>258</v>
      </c>
      <c r="Y2444" s="29" t="s">
        <v>1349</v>
      </c>
      <c r="Z2444" s="41" t="s">
        <v>1349</v>
      </c>
      <c r="AA2444" s="42" t="s">
        <v>1349</v>
      </c>
      <c r="AB2444" s="29" t="s">
        <v>258</v>
      </c>
      <c r="AC2444" s="29" t="s">
        <v>258</v>
      </c>
      <c r="AD2444" s="29" t="s">
        <v>265</v>
      </c>
      <c r="AE2444" s="29" t="s">
        <v>1353</v>
      </c>
      <c r="AF2444" s="29" t="s">
        <v>1368</v>
      </c>
      <c r="AG2444" s="183" t="s">
        <v>1369</v>
      </c>
      <c r="AH2444" s="29" t="s">
        <v>1356</v>
      </c>
      <c r="AI2444" s="29" t="s">
        <v>1357</v>
      </c>
      <c r="AJ2444" s="29" t="s">
        <v>258</v>
      </c>
      <c r="AK2444" s="29" t="s">
        <v>258</v>
      </c>
      <c r="AL2444" s="29" t="s">
        <v>13326</v>
      </c>
    </row>
    <row r="2445" spans="1:38" x14ac:dyDescent="0.2">
      <c r="A2445" s="35" t="s">
        <v>16</v>
      </c>
      <c r="B2445" s="36">
        <v>7851</v>
      </c>
      <c r="C2445" s="36"/>
      <c r="D2445" s="36" t="s">
        <v>1349</v>
      </c>
      <c r="E2445" s="37" t="s">
        <v>4399</v>
      </c>
      <c r="F2445" s="38" t="s">
        <v>1266</v>
      </c>
      <c r="G2445" s="38" t="s">
        <v>1267</v>
      </c>
      <c r="H2445" s="35" t="s">
        <v>1177</v>
      </c>
      <c r="I2445" s="35"/>
      <c r="J2445" s="29" t="s">
        <v>484</v>
      </c>
      <c r="K2445" s="29" t="s">
        <v>1383</v>
      </c>
      <c r="L2445" s="29" t="s">
        <v>1366</v>
      </c>
      <c r="M2445" s="39">
        <v>25.227408565886595</v>
      </c>
      <c r="N2445" s="39">
        <v>18.786735112936345</v>
      </c>
      <c r="O2445" s="29">
        <v>44197</v>
      </c>
      <c r="P2445" s="29">
        <v>44469</v>
      </c>
      <c r="Q2445" s="40">
        <v>0.74469540000000001</v>
      </c>
      <c r="R2445" s="39">
        <v>18.786735112936345</v>
      </c>
      <c r="S2445" s="39">
        <v>0</v>
      </c>
      <c r="T2445" s="39">
        <v>0</v>
      </c>
      <c r="U2445" s="39">
        <v>0</v>
      </c>
      <c r="V2445" s="39">
        <v>0</v>
      </c>
      <c r="W2445" s="29" t="s">
        <v>1357</v>
      </c>
      <c r="X2445" s="29" t="s">
        <v>258</v>
      </c>
      <c r="Y2445" s="29" t="s">
        <v>1349</v>
      </c>
      <c r="Z2445" s="41" t="s">
        <v>1349</v>
      </c>
      <c r="AA2445" s="42" t="s">
        <v>1349</v>
      </c>
      <c r="AB2445" s="29" t="s">
        <v>258</v>
      </c>
      <c r="AC2445" s="29" t="s">
        <v>258</v>
      </c>
      <c r="AD2445" s="29" t="s">
        <v>265</v>
      </c>
      <c r="AE2445" s="29" t="s">
        <v>1367</v>
      </c>
      <c r="AF2445" s="29" t="s">
        <v>1368</v>
      </c>
      <c r="AG2445" s="183" t="s">
        <v>1369</v>
      </c>
      <c r="AH2445" s="29" t="s">
        <v>1356</v>
      </c>
      <c r="AI2445" s="29" t="s">
        <v>1357</v>
      </c>
      <c r="AJ2445" s="29" t="s">
        <v>258</v>
      </c>
      <c r="AK2445" s="29" t="s">
        <v>258</v>
      </c>
      <c r="AL2445" s="29" t="s">
        <v>13326</v>
      </c>
    </row>
    <row r="2446" spans="1:38" x14ac:dyDescent="0.2">
      <c r="A2446" s="35" t="s">
        <v>16</v>
      </c>
      <c r="B2446" s="36">
        <v>7853</v>
      </c>
      <c r="C2446" s="36"/>
      <c r="D2446" s="36" t="s">
        <v>1349</v>
      </c>
      <c r="E2446" s="37" t="s">
        <v>4400</v>
      </c>
      <c r="F2446" s="38" t="s">
        <v>1269</v>
      </c>
      <c r="G2446" s="38" t="s">
        <v>1271</v>
      </c>
      <c r="H2446" s="35" t="s">
        <v>1440</v>
      </c>
      <c r="I2446" s="35"/>
      <c r="J2446" s="29" t="s">
        <v>322</v>
      </c>
      <c r="K2446" s="29" t="s">
        <v>2251</v>
      </c>
      <c r="L2446" s="29" t="s">
        <v>1596</v>
      </c>
      <c r="M2446" s="39">
        <v>124.20666193210748</v>
      </c>
      <c r="N2446" s="39">
        <v>227.15961396303902</v>
      </c>
      <c r="O2446" s="29">
        <v>44197</v>
      </c>
      <c r="P2446" s="29">
        <v>44865</v>
      </c>
      <c r="Q2446" s="40">
        <v>1.8288842999999999</v>
      </c>
      <c r="R2446" s="39">
        <v>123.93611225188228</v>
      </c>
      <c r="S2446" s="39">
        <v>103.22350171115674</v>
      </c>
      <c r="T2446" s="39">
        <v>0</v>
      </c>
      <c r="U2446" s="39">
        <v>0</v>
      </c>
      <c r="V2446" s="39">
        <v>0</v>
      </c>
      <c r="W2446" s="29" t="s">
        <v>1357</v>
      </c>
      <c r="X2446" s="29" t="s">
        <v>258</v>
      </c>
      <c r="Y2446" s="29" t="s">
        <v>1349</v>
      </c>
      <c r="Z2446" s="41" t="s">
        <v>1349</v>
      </c>
      <c r="AA2446" s="42" t="s">
        <v>1349</v>
      </c>
      <c r="AB2446" s="29" t="s">
        <v>258</v>
      </c>
      <c r="AC2446" s="29" t="s">
        <v>258</v>
      </c>
      <c r="AD2446" s="29" t="s">
        <v>258</v>
      </c>
      <c r="AE2446" s="29" t="s">
        <v>1353</v>
      </c>
      <c r="AF2446" s="29" t="s">
        <v>1378</v>
      </c>
      <c r="AG2446" s="183" t="s">
        <v>1379</v>
      </c>
      <c r="AH2446" s="29" t="s">
        <v>1413</v>
      </c>
      <c r="AI2446" s="29" t="s">
        <v>1357</v>
      </c>
      <c r="AJ2446" s="29" t="s">
        <v>258</v>
      </c>
      <c r="AK2446" s="29" t="s">
        <v>258</v>
      </c>
      <c r="AL2446" s="29" t="s">
        <v>13326</v>
      </c>
    </row>
    <row r="2447" spans="1:38" x14ac:dyDescent="0.2">
      <c r="A2447" s="35" t="s">
        <v>16</v>
      </c>
      <c r="B2447" s="36">
        <v>7856</v>
      </c>
      <c r="C2447" s="36"/>
      <c r="D2447" s="36" t="s">
        <v>1349</v>
      </c>
      <c r="E2447" s="37" t="s">
        <v>4401</v>
      </c>
      <c r="F2447" s="38" t="s">
        <v>1266</v>
      </c>
      <c r="G2447" s="38" t="s">
        <v>1268</v>
      </c>
      <c r="H2447" s="35" t="s">
        <v>669</v>
      </c>
      <c r="I2447" s="35"/>
      <c r="J2447" s="29" t="s">
        <v>1371</v>
      </c>
      <c r="K2447" s="29" t="s">
        <v>1371</v>
      </c>
      <c r="L2447" s="29" t="s">
        <v>1384</v>
      </c>
      <c r="M2447" s="39">
        <v>271.57129237551055</v>
      </c>
      <c r="N2447" s="39">
        <v>382.91367556468174</v>
      </c>
      <c r="O2447" s="29">
        <v>44197</v>
      </c>
      <c r="P2447" s="29">
        <v>44712</v>
      </c>
      <c r="Q2447" s="40">
        <v>1.4099931999999999</v>
      </c>
      <c r="R2447" s="39">
        <v>270.85947980835044</v>
      </c>
      <c r="S2447" s="39">
        <v>112.05419575633128</v>
      </c>
      <c r="T2447" s="39">
        <v>0</v>
      </c>
      <c r="U2447" s="39">
        <v>0</v>
      </c>
      <c r="V2447" s="39">
        <v>0</v>
      </c>
      <c r="W2447" s="29" t="s">
        <v>1357</v>
      </c>
      <c r="X2447" s="29" t="s">
        <v>258</v>
      </c>
      <c r="Y2447" s="29" t="s">
        <v>1349</v>
      </c>
      <c r="Z2447" s="41" t="s">
        <v>1349</v>
      </c>
      <c r="AA2447" s="42" t="s">
        <v>1349</v>
      </c>
      <c r="AB2447" s="29" t="s">
        <v>258</v>
      </c>
      <c r="AC2447" s="29" t="s">
        <v>258</v>
      </c>
      <c r="AD2447" s="29" t="s">
        <v>265</v>
      </c>
      <c r="AE2447" s="29" t="s">
        <v>1353</v>
      </c>
      <c r="AF2447" s="29" t="s">
        <v>1368</v>
      </c>
      <c r="AG2447" s="183" t="s">
        <v>1369</v>
      </c>
      <c r="AH2447" s="29" t="s">
        <v>1356</v>
      </c>
      <c r="AI2447" s="29" t="s">
        <v>1357</v>
      </c>
      <c r="AJ2447" s="29" t="s">
        <v>258</v>
      </c>
      <c r="AK2447" s="29" t="s">
        <v>258</v>
      </c>
      <c r="AL2447" s="29" t="s">
        <v>13326</v>
      </c>
    </row>
    <row r="2448" spans="1:38" x14ac:dyDescent="0.2">
      <c r="A2448" s="35" t="s">
        <v>16</v>
      </c>
      <c r="B2448" s="36">
        <v>7857</v>
      </c>
      <c r="C2448" s="36"/>
      <c r="D2448" s="36" t="s">
        <v>1349</v>
      </c>
      <c r="E2448" s="37" t="s">
        <v>4402</v>
      </c>
      <c r="F2448" s="38" t="s">
        <v>1269</v>
      </c>
      <c r="G2448" s="38" t="s">
        <v>1273</v>
      </c>
      <c r="H2448" s="35" t="s">
        <v>1393</v>
      </c>
      <c r="I2448" s="35"/>
      <c r="J2448" s="29" t="s">
        <v>1371</v>
      </c>
      <c r="K2448" s="29" t="s">
        <v>1371</v>
      </c>
      <c r="L2448" s="29" t="s">
        <v>1384</v>
      </c>
      <c r="M2448" s="39">
        <v>49.525251408856562</v>
      </c>
      <c r="N2448" s="39">
        <v>90.304769336071175</v>
      </c>
      <c r="O2448" s="29">
        <v>44197</v>
      </c>
      <c r="P2448" s="29">
        <v>44863</v>
      </c>
      <c r="Q2448" s="40">
        <v>1.8234086</v>
      </c>
      <c r="R2448" s="39">
        <v>49.417152635181381</v>
      </c>
      <c r="S2448" s="39">
        <v>40.887616700889801</v>
      </c>
      <c r="T2448" s="39">
        <v>0</v>
      </c>
      <c r="U2448" s="39">
        <v>0</v>
      </c>
      <c r="V2448" s="39">
        <v>0</v>
      </c>
      <c r="W2448" s="29" t="s">
        <v>1357</v>
      </c>
      <c r="X2448" s="29" t="s">
        <v>258</v>
      </c>
      <c r="Y2448" s="29" t="s">
        <v>1349</v>
      </c>
      <c r="Z2448" s="41" t="s">
        <v>1349</v>
      </c>
      <c r="AA2448" s="42" t="s">
        <v>1349</v>
      </c>
      <c r="AB2448" s="29" t="s">
        <v>258</v>
      </c>
      <c r="AC2448" s="29" t="s">
        <v>258</v>
      </c>
      <c r="AD2448" s="29" t="s">
        <v>265</v>
      </c>
      <c r="AE2448" s="29" t="s">
        <v>1353</v>
      </c>
      <c r="AF2448" s="29" t="s">
        <v>1368</v>
      </c>
      <c r="AG2448" s="183" t="s">
        <v>1369</v>
      </c>
      <c r="AH2448" s="29" t="s">
        <v>1413</v>
      </c>
      <c r="AI2448" s="29" t="s">
        <v>1357</v>
      </c>
      <c r="AJ2448" s="29" t="s">
        <v>258</v>
      </c>
      <c r="AK2448" s="29" t="s">
        <v>258</v>
      </c>
      <c r="AL2448" s="29" t="s">
        <v>13326</v>
      </c>
    </row>
    <row r="2449" spans="1:38" x14ac:dyDescent="0.2">
      <c r="A2449" s="35" t="s">
        <v>16</v>
      </c>
      <c r="B2449" s="36">
        <v>7858</v>
      </c>
      <c r="C2449" s="36"/>
      <c r="D2449" s="36" t="s">
        <v>1349</v>
      </c>
      <c r="E2449" s="37" t="s">
        <v>4403</v>
      </c>
      <c r="F2449" s="38" t="s">
        <v>1266</v>
      </c>
      <c r="G2449" s="38" t="s">
        <v>1268</v>
      </c>
      <c r="H2449" s="35" t="s">
        <v>1359</v>
      </c>
      <c r="I2449" s="35"/>
      <c r="J2449" s="29" t="s">
        <v>484</v>
      </c>
      <c r="K2449" s="29" t="s">
        <v>1365</v>
      </c>
      <c r="L2449" s="29" t="s">
        <v>1384</v>
      </c>
      <c r="M2449" s="39">
        <v>23.107654732161539</v>
      </c>
      <c r="N2449" s="39">
        <v>115.4591923340178</v>
      </c>
      <c r="O2449" s="29">
        <v>44197</v>
      </c>
      <c r="P2449" s="29">
        <v>46022</v>
      </c>
      <c r="Q2449" s="40">
        <v>4.9965776999999996</v>
      </c>
      <c r="R2449" s="39">
        <v>23.079192334017794</v>
      </c>
      <c r="S2449" s="39">
        <v>23.079192334017794</v>
      </c>
      <c r="T2449" s="39">
        <v>23.079192334017794</v>
      </c>
      <c r="U2449" s="39">
        <v>23.142422997946611</v>
      </c>
      <c r="V2449" s="39">
        <v>23.079192334017794</v>
      </c>
      <c r="W2449" s="29" t="s">
        <v>265</v>
      </c>
      <c r="X2449" s="29" t="s">
        <v>11774</v>
      </c>
      <c r="Y2449" s="29">
        <v>45373</v>
      </c>
      <c r="Z2449" s="41" t="s">
        <v>11761</v>
      </c>
      <c r="AA2449" s="42" t="s">
        <v>1349</v>
      </c>
      <c r="AB2449" s="29" t="s">
        <v>258</v>
      </c>
      <c r="AC2449" s="29" t="s">
        <v>258</v>
      </c>
      <c r="AD2449" s="29" t="s">
        <v>265</v>
      </c>
      <c r="AE2449" s="29" t="s">
        <v>1353</v>
      </c>
      <c r="AF2449" s="29" t="s">
        <v>1368</v>
      </c>
      <c r="AG2449" s="183" t="s">
        <v>1369</v>
      </c>
      <c r="AH2449" s="29" t="s">
        <v>1356</v>
      </c>
      <c r="AI2449" s="29" t="s">
        <v>1357</v>
      </c>
      <c r="AJ2449" s="29" t="s">
        <v>258</v>
      </c>
      <c r="AK2449" s="29" t="s">
        <v>258</v>
      </c>
      <c r="AL2449" s="29" t="s">
        <v>13327</v>
      </c>
    </row>
    <row r="2450" spans="1:38" x14ac:dyDescent="0.2">
      <c r="A2450" s="35" t="s">
        <v>16</v>
      </c>
      <c r="B2450" s="36">
        <v>7859</v>
      </c>
      <c r="C2450" s="36"/>
      <c r="D2450" s="36" t="s">
        <v>1349</v>
      </c>
      <c r="E2450" s="37" t="s">
        <v>4404</v>
      </c>
      <c r="F2450" s="38" t="s">
        <v>1269</v>
      </c>
      <c r="G2450" s="38" t="s">
        <v>1271</v>
      </c>
      <c r="H2450" s="35" t="s">
        <v>11597</v>
      </c>
      <c r="I2450" s="35"/>
      <c r="J2450" s="29" t="s">
        <v>1500</v>
      </c>
      <c r="K2450" s="29" t="s">
        <v>1807</v>
      </c>
      <c r="L2450" s="29" t="s">
        <v>2974</v>
      </c>
      <c r="M2450" s="39">
        <v>3.5723080919302945</v>
      </c>
      <c r="N2450" s="39">
        <v>6.5724599589322379</v>
      </c>
      <c r="O2450" s="29">
        <v>44197</v>
      </c>
      <c r="P2450" s="29">
        <v>44869</v>
      </c>
      <c r="Q2450" s="40">
        <v>1.8398357000000001</v>
      </c>
      <c r="R2450" s="39">
        <v>3.5645585215605751</v>
      </c>
      <c r="S2450" s="39">
        <v>3.0079014373716633</v>
      </c>
      <c r="T2450" s="39">
        <v>0</v>
      </c>
      <c r="U2450" s="39">
        <v>0</v>
      </c>
      <c r="V2450" s="39">
        <v>0</v>
      </c>
      <c r="W2450" s="29" t="s">
        <v>1357</v>
      </c>
      <c r="X2450" s="29" t="s">
        <v>258</v>
      </c>
      <c r="Y2450" s="29" t="s">
        <v>1349</v>
      </c>
      <c r="Z2450" s="41" t="s">
        <v>1349</v>
      </c>
      <c r="AA2450" s="42" t="s">
        <v>1349</v>
      </c>
      <c r="AB2450" s="29" t="s">
        <v>258</v>
      </c>
      <c r="AC2450" s="29" t="s">
        <v>258</v>
      </c>
      <c r="AD2450" s="29" t="s">
        <v>265</v>
      </c>
      <c r="AE2450" s="29" t="s">
        <v>1367</v>
      </c>
      <c r="AF2450" s="29" t="s">
        <v>1368</v>
      </c>
      <c r="AG2450" s="183" t="s">
        <v>1369</v>
      </c>
      <c r="AH2450" s="29" t="s">
        <v>1413</v>
      </c>
      <c r="AI2450" s="29" t="s">
        <v>1357</v>
      </c>
      <c r="AJ2450" s="29" t="s">
        <v>258</v>
      </c>
      <c r="AK2450" s="29" t="s">
        <v>258</v>
      </c>
      <c r="AL2450" s="29" t="s">
        <v>13326</v>
      </c>
    </row>
    <row r="2451" spans="1:38" x14ac:dyDescent="0.2">
      <c r="A2451" s="35" t="s">
        <v>16</v>
      </c>
      <c r="B2451" s="36">
        <v>7861</v>
      </c>
      <c r="C2451" s="36"/>
      <c r="D2451" s="36" t="s">
        <v>1349</v>
      </c>
      <c r="E2451" s="37" t="s">
        <v>4405</v>
      </c>
      <c r="F2451" s="38" t="s">
        <v>1269</v>
      </c>
      <c r="G2451" s="38" t="s">
        <v>1271</v>
      </c>
      <c r="H2451" s="35" t="s">
        <v>1440</v>
      </c>
      <c r="I2451" s="35"/>
      <c r="J2451" s="29" t="s">
        <v>1371</v>
      </c>
      <c r="K2451" s="29" t="s">
        <v>1371</v>
      </c>
      <c r="L2451" s="29" t="s">
        <v>1384</v>
      </c>
      <c r="M2451" s="39">
        <v>67.234820640475888</v>
      </c>
      <c r="N2451" s="39">
        <v>335.94400547570154</v>
      </c>
      <c r="O2451" s="29">
        <v>44197</v>
      </c>
      <c r="P2451" s="29">
        <v>46022</v>
      </c>
      <c r="Q2451" s="40">
        <v>4.9965776999999996</v>
      </c>
      <c r="R2451" s="39">
        <v>67.152005475701571</v>
      </c>
      <c r="S2451" s="39">
        <v>67.152005475701571</v>
      </c>
      <c r="T2451" s="39">
        <v>67.152005475701571</v>
      </c>
      <c r="U2451" s="39">
        <v>67.335983572895273</v>
      </c>
      <c r="V2451" s="39">
        <v>67.152005475701571</v>
      </c>
      <c r="W2451" s="29" t="s">
        <v>265</v>
      </c>
      <c r="X2451" s="29" t="s">
        <v>11773</v>
      </c>
      <c r="Y2451" s="29">
        <v>45257</v>
      </c>
      <c r="Z2451" s="41" t="s">
        <v>11759</v>
      </c>
      <c r="AA2451" s="42" t="s">
        <v>1349</v>
      </c>
      <c r="AB2451" s="29" t="s">
        <v>258</v>
      </c>
      <c r="AC2451" s="29" t="s">
        <v>258</v>
      </c>
      <c r="AD2451" s="29" t="s">
        <v>265</v>
      </c>
      <c r="AE2451" s="29" t="s">
        <v>1353</v>
      </c>
      <c r="AF2451" s="29" t="s">
        <v>1368</v>
      </c>
      <c r="AG2451" s="183" t="s">
        <v>1369</v>
      </c>
      <c r="AH2451" s="29" t="s">
        <v>1356</v>
      </c>
      <c r="AI2451" s="29" t="s">
        <v>1357</v>
      </c>
      <c r="AJ2451" s="29" t="s">
        <v>258</v>
      </c>
      <c r="AK2451" s="29" t="s">
        <v>258</v>
      </c>
      <c r="AL2451" s="29" t="s">
        <v>13327</v>
      </c>
    </row>
    <row r="2452" spans="1:38" x14ac:dyDescent="0.2">
      <c r="A2452" s="35" t="s">
        <v>16</v>
      </c>
      <c r="B2452" s="36">
        <v>7862</v>
      </c>
      <c r="C2452" s="36"/>
      <c r="D2452" s="36" t="s">
        <v>1349</v>
      </c>
      <c r="E2452" s="37" t="s">
        <v>4406</v>
      </c>
      <c r="F2452" s="38" t="s">
        <v>1269</v>
      </c>
      <c r="G2452" s="38" t="s">
        <v>1271</v>
      </c>
      <c r="H2452" s="35" t="s">
        <v>1440</v>
      </c>
      <c r="I2452" s="35"/>
      <c r="J2452" s="29" t="s">
        <v>1371</v>
      </c>
      <c r="K2452" s="29" t="s">
        <v>1371</v>
      </c>
      <c r="L2452" s="29" t="s">
        <v>1384</v>
      </c>
      <c r="M2452" s="39">
        <v>98.331677327918015</v>
      </c>
      <c r="N2452" s="39">
        <v>187.91378234086241</v>
      </c>
      <c r="O2452" s="29">
        <v>44197</v>
      </c>
      <c r="P2452" s="29">
        <v>44895</v>
      </c>
      <c r="Q2452" s="40">
        <v>1.9110198</v>
      </c>
      <c r="R2452" s="39">
        <v>98.123791923340178</v>
      </c>
      <c r="S2452" s="39">
        <v>89.789990417522247</v>
      </c>
      <c r="T2452" s="39">
        <v>0</v>
      </c>
      <c r="U2452" s="39">
        <v>0</v>
      </c>
      <c r="V2452" s="39">
        <v>0</v>
      </c>
      <c r="W2452" s="29" t="s">
        <v>1357</v>
      </c>
      <c r="X2452" s="29" t="s">
        <v>258</v>
      </c>
      <c r="Y2452" s="29" t="s">
        <v>1349</v>
      </c>
      <c r="Z2452" s="41" t="s">
        <v>1349</v>
      </c>
      <c r="AA2452" s="42" t="s">
        <v>1349</v>
      </c>
      <c r="AB2452" s="29" t="s">
        <v>258</v>
      </c>
      <c r="AC2452" s="29" t="s">
        <v>258</v>
      </c>
      <c r="AD2452" s="29" t="s">
        <v>265</v>
      </c>
      <c r="AE2452" s="29" t="s">
        <v>1353</v>
      </c>
      <c r="AF2452" s="29" t="s">
        <v>1368</v>
      </c>
      <c r="AG2452" s="183" t="s">
        <v>1369</v>
      </c>
      <c r="AH2452" s="29" t="s">
        <v>1413</v>
      </c>
      <c r="AI2452" s="29" t="s">
        <v>1357</v>
      </c>
      <c r="AJ2452" s="29" t="s">
        <v>258</v>
      </c>
      <c r="AK2452" s="29" t="s">
        <v>258</v>
      </c>
      <c r="AL2452" s="29" t="s">
        <v>13326</v>
      </c>
    </row>
    <row r="2453" spans="1:38" x14ac:dyDescent="0.2">
      <c r="A2453" s="35" t="s">
        <v>17</v>
      </c>
      <c r="B2453" s="36">
        <v>7864</v>
      </c>
      <c r="C2453" s="36"/>
      <c r="D2453" s="36" t="s">
        <v>1349</v>
      </c>
      <c r="E2453" s="37" t="s">
        <v>4407</v>
      </c>
      <c r="F2453" s="38" t="s">
        <v>1269</v>
      </c>
      <c r="G2453" s="38" t="s">
        <v>1445</v>
      </c>
      <c r="H2453" s="35" t="s">
        <v>357</v>
      </c>
      <c r="I2453" s="35" t="s">
        <v>1349</v>
      </c>
      <c r="J2453" s="29" t="s">
        <v>274</v>
      </c>
      <c r="K2453" s="29" t="s">
        <v>1583</v>
      </c>
      <c r="L2453" s="29" t="s">
        <v>1679</v>
      </c>
      <c r="M2453" s="39">
        <v>0</v>
      </c>
      <c r="N2453" s="39"/>
      <c r="O2453" s="29">
        <v>44197</v>
      </c>
      <c r="P2453" s="29">
        <v>46022</v>
      </c>
      <c r="Q2453" s="40">
        <v>4.9965776999999996</v>
      </c>
      <c r="R2453" s="39"/>
      <c r="S2453" s="39"/>
      <c r="T2453" s="39"/>
      <c r="U2453" s="39"/>
      <c r="V2453" s="39"/>
      <c r="W2453" s="29" t="s">
        <v>265</v>
      </c>
      <c r="X2453" s="29" t="s">
        <v>11773</v>
      </c>
      <c r="Y2453" s="29">
        <v>45211</v>
      </c>
      <c r="Z2453" s="41" t="s">
        <v>11758</v>
      </c>
      <c r="AA2453" s="42" t="s">
        <v>13347</v>
      </c>
      <c r="AB2453" s="29" t="s">
        <v>258</v>
      </c>
      <c r="AC2453" s="29" t="s">
        <v>258</v>
      </c>
      <c r="AD2453" s="29" t="s">
        <v>258</v>
      </c>
      <c r="AE2453" s="29" t="s">
        <v>1367</v>
      </c>
      <c r="AF2453" s="29" t="s">
        <v>1361</v>
      </c>
      <c r="AG2453" s="183" t="s">
        <v>1362</v>
      </c>
      <c r="AH2453" s="29" t="s">
        <v>1356</v>
      </c>
      <c r="AI2453" s="29" t="s">
        <v>1357</v>
      </c>
      <c r="AJ2453" s="29" t="s">
        <v>258</v>
      </c>
      <c r="AK2453" s="29" t="s">
        <v>258</v>
      </c>
      <c r="AL2453" s="29" t="s">
        <v>13327</v>
      </c>
    </row>
    <row r="2454" spans="1:38" x14ac:dyDescent="0.2">
      <c r="A2454" s="35" t="s">
        <v>18</v>
      </c>
      <c r="B2454" s="36">
        <v>7864</v>
      </c>
      <c r="C2454" s="36">
        <v>1</v>
      </c>
      <c r="D2454" s="36" t="s">
        <v>4408</v>
      </c>
      <c r="E2454" s="37" t="s">
        <v>4409</v>
      </c>
      <c r="F2454" s="38" t="s">
        <v>1269</v>
      </c>
      <c r="G2454" s="38" t="s">
        <v>1445</v>
      </c>
      <c r="H2454" s="35" t="s">
        <v>357</v>
      </c>
      <c r="I2454" s="35"/>
      <c r="J2454" s="29" t="s">
        <v>274</v>
      </c>
      <c r="K2454" s="29" t="s">
        <v>1583</v>
      </c>
      <c r="L2454" s="29" t="s">
        <v>1679</v>
      </c>
      <c r="M2454" s="39">
        <v>38.951643104937276</v>
      </c>
      <c r="N2454" s="39">
        <v>107.39029158110883</v>
      </c>
      <c r="O2454" s="29">
        <v>44197</v>
      </c>
      <c r="P2454" s="29">
        <v>45204</v>
      </c>
      <c r="Q2454" s="40">
        <v>2.7570157000000002</v>
      </c>
      <c r="R2454" s="39">
        <v>38.886365503080079</v>
      </c>
      <c r="S2454" s="39">
        <v>38.886365503080079</v>
      </c>
      <c r="T2454" s="39">
        <v>29.617560574948669</v>
      </c>
      <c r="U2454" s="39">
        <v>0</v>
      </c>
      <c r="V2454" s="39">
        <v>0</v>
      </c>
      <c r="W2454" s="29" t="s">
        <v>265</v>
      </c>
      <c r="X2454" s="29" t="s">
        <v>11773</v>
      </c>
      <c r="Y2454" s="29">
        <v>45211</v>
      </c>
      <c r="Z2454" s="41" t="s">
        <v>11758</v>
      </c>
      <c r="AA2454" s="42" t="s">
        <v>1349</v>
      </c>
      <c r="AB2454" s="29" t="s">
        <v>258</v>
      </c>
      <c r="AC2454" s="29" t="s">
        <v>258</v>
      </c>
      <c r="AD2454" s="29" t="s">
        <v>258</v>
      </c>
      <c r="AE2454" s="29" t="s">
        <v>1367</v>
      </c>
      <c r="AF2454" s="29" t="s">
        <v>1361</v>
      </c>
      <c r="AG2454" s="183" t="s">
        <v>1362</v>
      </c>
      <c r="AH2454" s="29" t="s">
        <v>1356</v>
      </c>
      <c r="AI2454" s="29" t="s">
        <v>1357</v>
      </c>
      <c r="AJ2454" s="29" t="s">
        <v>258</v>
      </c>
      <c r="AK2454" s="29" t="s">
        <v>258</v>
      </c>
      <c r="AL2454" s="29" t="s">
        <v>13327</v>
      </c>
    </row>
    <row r="2455" spans="1:38" x14ac:dyDescent="0.2">
      <c r="A2455" s="35" t="s">
        <v>18</v>
      </c>
      <c r="B2455" s="36">
        <v>7864</v>
      </c>
      <c r="C2455" s="36">
        <v>2</v>
      </c>
      <c r="D2455" s="36" t="s">
        <v>4410</v>
      </c>
      <c r="E2455" s="37" t="s">
        <v>4411</v>
      </c>
      <c r="F2455" s="38" t="s">
        <v>1269</v>
      </c>
      <c r="G2455" s="38" t="s">
        <v>1445</v>
      </c>
      <c r="H2455" s="35" t="s">
        <v>357</v>
      </c>
      <c r="I2455" s="35"/>
      <c r="J2455" s="29" t="s">
        <v>274</v>
      </c>
      <c r="K2455" s="29" t="s">
        <v>1583</v>
      </c>
      <c r="L2455" s="29" t="s">
        <v>1679</v>
      </c>
      <c r="M2455" s="39">
        <v>42.200029456955342</v>
      </c>
      <c r="N2455" s="39">
        <v>194.68049281314171</v>
      </c>
      <c r="O2455" s="29">
        <v>44197</v>
      </c>
      <c r="P2455" s="29">
        <v>45882</v>
      </c>
      <c r="Q2455" s="40">
        <v>4.6132786000000001</v>
      </c>
      <c r="R2455" s="39">
        <v>42.146132785763179</v>
      </c>
      <c r="S2455" s="39">
        <v>42.146132785763179</v>
      </c>
      <c r="T2455" s="39">
        <v>42.146132785763179</v>
      </c>
      <c r="U2455" s="39">
        <v>42.261601642710467</v>
      </c>
      <c r="V2455" s="39">
        <v>25.980492813141687</v>
      </c>
      <c r="W2455" s="29" t="s">
        <v>265</v>
      </c>
      <c r="X2455" s="29" t="s">
        <v>11773</v>
      </c>
      <c r="Y2455" s="29">
        <v>45211</v>
      </c>
      <c r="Z2455" s="41" t="s">
        <v>11758</v>
      </c>
      <c r="AA2455" s="42" t="s">
        <v>1349</v>
      </c>
      <c r="AB2455" s="29" t="s">
        <v>258</v>
      </c>
      <c r="AC2455" s="29" t="s">
        <v>258</v>
      </c>
      <c r="AD2455" s="29" t="s">
        <v>258</v>
      </c>
      <c r="AE2455" s="29" t="s">
        <v>1367</v>
      </c>
      <c r="AF2455" s="29" t="s">
        <v>1361</v>
      </c>
      <c r="AG2455" s="183" t="s">
        <v>1362</v>
      </c>
      <c r="AH2455" s="29" t="s">
        <v>1356</v>
      </c>
      <c r="AI2455" s="29" t="s">
        <v>1357</v>
      </c>
      <c r="AJ2455" s="29" t="s">
        <v>258</v>
      </c>
      <c r="AK2455" s="29" t="s">
        <v>258</v>
      </c>
      <c r="AL2455" s="29" t="s">
        <v>13327</v>
      </c>
    </row>
    <row r="2456" spans="1:38" x14ac:dyDescent="0.2">
      <c r="A2456" s="35" t="s">
        <v>18</v>
      </c>
      <c r="B2456" s="36">
        <v>7864</v>
      </c>
      <c r="C2456" s="36">
        <v>3</v>
      </c>
      <c r="D2456" s="36" t="s">
        <v>4412</v>
      </c>
      <c r="E2456" s="37" t="s">
        <v>4413</v>
      </c>
      <c r="F2456" s="38" t="s">
        <v>1269</v>
      </c>
      <c r="G2456" s="38" t="s">
        <v>1445</v>
      </c>
      <c r="H2456" s="35" t="s">
        <v>357</v>
      </c>
      <c r="I2456" s="35"/>
      <c r="J2456" s="29" t="s">
        <v>274</v>
      </c>
      <c r="K2456" s="29" t="s">
        <v>1583</v>
      </c>
      <c r="L2456" s="29" t="s">
        <v>1679</v>
      </c>
      <c r="M2456" s="39">
        <v>43.659910019164357</v>
      </c>
      <c r="N2456" s="39">
        <v>218.15013278576319</v>
      </c>
      <c r="O2456" s="29">
        <v>44197</v>
      </c>
      <c r="P2456" s="29">
        <v>46022</v>
      </c>
      <c r="Q2456" s="40">
        <v>4.9965776999999996</v>
      </c>
      <c r="R2456" s="39">
        <v>43.60613278576318</v>
      </c>
      <c r="S2456" s="39">
        <v>43.60613278576318</v>
      </c>
      <c r="T2456" s="39">
        <v>43.60613278576318</v>
      </c>
      <c r="U2456" s="39">
        <v>43.725601642710473</v>
      </c>
      <c r="V2456" s="39">
        <v>43.60613278576318</v>
      </c>
      <c r="W2456" s="29" t="s">
        <v>265</v>
      </c>
      <c r="X2456" s="29" t="s">
        <v>11773</v>
      </c>
      <c r="Y2456" s="29">
        <v>45211</v>
      </c>
      <c r="Z2456" s="41" t="s">
        <v>11758</v>
      </c>
      <c r="AA2456" s="42" t="s">
        <v>1349</v>
      </c>
      <c r="AB2456" s="29" t="s">
        <v>258</v>
      </c>
      <c r="AC2456" s="29" t="s">
        <v>258</v>
      </c>
      <c r="AD2456" s="29" t="s">
        <v>258</v>
      </c>
      <c r="AE2456" s="29" t="s">
        <v>1367</v>
      </c>
      <c r="AF2456" s="29" t="s">
        <v>1361</v>
      </c>
      <c r="AG2456" s="183" t="s">
        <v>1362</v>
      </c>
      <c r="AH2456" s="29" t="s">
        <v>1356</v>
      </c>
      <c r="AI2456" s="29" t="s">
        <v>1357</v>
      </c>
      <c r="AJ2456" s="29" t="s">
        <v>258</v>
      </c>
      <c r="AK2456" s="29" t="s">
        <v>258</v>
      </c>
      <c r="AL2456" s="29" t="s">
        <v>13327</v>
      </c>
    </row>
    <row r="2457" spans="1:38" x14ac:dyDescent="0.2">
      <c r="A2457" s="35" t="s">
        <v>18</v>
      </c>
      <c r="B2457" s="36">
        <v>7864</v>
      </c>
      <c r="C2457" s="36">
        <v>4</v>
      </c>
      <c r="D2457" s="36" t="s">
        <v>4414</v>
      </c>
      <c r="E2457" s="37" t="s">
        <v>4415</v>
      </c>
      <c r="F2457" s="38" t="s">
        <v>1269</v>
      </c>
      <c r="G2457" s="38" t="s">
        <v>1445</v>
      </c>
      <c r="H2457" s="35" t="s">
        <v>357</v>
      </c>
      <c r="I2457" s="35"/>
      <c r="J2457" s="29" t="s">
        <v>274</v>
      </c>
      <c r="K2457" s="29" t="s">
        <v>1583</v>
      </c>
      <c r="L2457" s="29" t="s">
        <v>1679</v>
      </c>
      <c r="M2457" s="39">
        <v>46.812889564062282</v>
      </c>
      <c r="N2457" s="39">
        <v>162.51538398357289</v>
      </c>
      <c r="O2457" s="29">
        <v>44754</v>
      </c>
      <c r="P2457" s="29">
        <v>46022</v>
      </c>
      <c r="Q2457" s="40">
        <v>3.4715948000000001</v>
      </c>
      <c r="R2457" s="39">
        <v>0</v>
      </c>
      <c r="S2457" s="39">
        <v>22.155367556468171</v>
      </c>
      <c r="T2457" s="39">
        <v>46.743983572895274</v>
      </c>
      <c r="U2457" s="39">
        <v>46.872049281314169</v>
      </c>
      <c r="V2457" s="39">
        <v>46.743983572895274</v>
      </c>
      <c r="W2457" s="29" t="s">
        <v>265</v>
      </c>
      <c r="X2457" s="29" t="s">
        <v>11773</v>
      </c>
      <c r="Y2457" s="29">
        <v>45211</v>
      </c>
      <c r="Z2457" s="41" t="s">
        <v>11758</v>
      </c>
      <c r="AA2457" s="42" t="s">
        <v>1349</v>
      </c>
      <c r="AB2457" s="29" t="s">
        <v>258</v>
      </c>
      <c r="AC2457" s="29" t="s">
        <v>258</v>
      </c>
      <c r="AD2457" s="29" t="s">
        <v>258</v>
      </c>
      <c r="AE2457" s="29" t="s">
        <v>1367</v>
      </c>
      <c r="AF2457" s="29" t="s">
        <v>1361</v>
      </c>
      <c r="AG2457" s="183" t="s">
        <v>1362</v>
      </c>
      <c r="AH2457" s="29" t="s">
        <v>1356</v>
      </c>
      <c r="AI2457" s="29" t="s">
        <v>1357</v>
      </c>
      <c r="AJ2457" s="29" t="s">
        <v>258</v>
      </c>
      <c r="AK2457" s="29" t="s">
        <v>258</v>
      </c>
      <c r="AL2457" s="29" t="s">
        <v>13327</v>
      </c>
    </row>
    <row r="2458" spans="1:38" x14ac:dyDescent="0.2">
      <c r="A2458" s="35" t="s">
        <v>18</v>
      </c>
      <c r="B2458" s="36">
        <v>7864</v>
      </c>
      <c r="C2458" s="36">
        <v>5</v>
      </c>
      <c r="D2458" s="36" t="s">
        <v>4416</v>
      </c>
      <c r="E2458" s="37" t="s">
        <v>4417</v>
      </c>
      <c r="F2458" s="38" t="s">
        <v>1269</v>
      </c>
      <c r="G2458" s="38" t="s">
        <v>1445</v>
      </c>
      <c r="H2458" s="35" t="s">
        <v>357</v>
      </c>
      <c r="I2458" s="35"/>
      <c r="J2458" s="29" t="s">
        <v>274</v>
      </c>
      <c r="K2458" s="29" t="s">
        <v>1583</v>
      </c>
      <c r="L2458" s="29" t="s">
        <v>1679</v>
      </c>
      <c r="M2458" s="39">
        <v>46.791420783293312</v>
      </c>
      <c r="N2458" s="39">
        <v>129.00468172484597</v>
      </c>
      <c r="O2458" s="29">
        <v>45015</v>
      </c>
      <c r="P2458" s="29">
        <v>46022</v>
      </c>
      <c r="Q2458" s="40">
        <v>2.7570157000000002</v>
      </c>
      <c r="R2458" s="39">
        <v>0</v>
      </c>
      <c r="S2458" s="39">
        <v>0</v>
      </c>
      <c r="T2458" s="39">
        <v>35.450691307323751</v>
      </c>
      <c r="U2458" s="39">
        <v>46.840985626283363</v>
      </c>
      <c r="V2458" s="39">
        <v>46.713004791238873</v>
      </c>
      <c r="W2458" s="29" t="s">
        <v>265</v>
      </c>
      <c r="X2458" s="29" t="s">
        <v>11773</v>
      </c>
      <c r="Y2458" s="29">
        <v>45211</v>
      </c>
      <c r="Z2458" s="41" t="s">
        <v>11758</v>
      </c>
      <c r="AA2458" s="42" t="s">
        <v>1349</v>
      </c>
      <c r="AB2458" s="29" t="s">
        <v>258</v>
      </c>
      <c r="AC2458" s="29" t="s">
        <v>258</v>
      </c>
      <c r="AD2458" s="29" t="s">
        <v>258</v>
      </c>
      <c r="AE2458" s="29" t="s">
        <v>1367</v>
      </c>
      <c r="AF2458" s="29" t="s">
        <v>1361</v>
      </c>
      <c r="AG2458" s="183" t="s">
        <v>1362</v>
      </c>
      <c r="AH2458" s="29" t="s">
        <v>1356</v>
      </c>
      <c r="AI2458" s="29" t="s">
        <v>1357</v>
      </c>
      <c r="AJ2458" s="29" t="s">
        <v>258</v>
      </c>
      <c r="AK2458" s="29" t="s">
        <v>258</v>
      </c>
      <c r="AL2458" s="29" t="s">
        <v>13327</v>
      </c>
    </row>
    <row r="2459" spans="1:38" x14ac:dyDescent="0.2">
      <c r="A2459" s="35" t="s">
        <v>16</v>
      </c>
      <c r="B2459" s="36">
        <v>7869</v>
      </c>
      <c r="C2459" s="36"/>
      <c r="D2459" s="36" t="s">
        <v>1349</v>
      </c>
      <c r="E2459" s="37" t="s">
        <v>4418</v>
      </c>
      <c r="F2459" s="38" t="s">
        <v>1269</v>
      </c>
      <c r="G2459" s="38" t="s">
        <v>1271</v>
      </c>
      <c r="H2459" s="35" t="s">
        <v>1440</v>
      </c>
      <c r="I2459" s="35"/>
      <c r="J2459" s="29" t="s">
        <v>281</v>
      </c>
      <c r="K2459" s="29" t="s">
        <v>282</v>
      </c>
      <c r="L2459" s="29" t="s">
        <v>1366</v>
      </c>
      <c r="M2459" s="39">
        <v>10.486742985398791</v>
      </c>
      <c r="N2459" s="39">
        <v>52.397826146475019</v>
      </c>
      <c r="O2459" s="29">
        <v>44197</v>
      </c>
      <c r="P2459" s="29">
        <v>46022</v>
      </c>
      <c r="Q2459" s="40">
        <v>4.9965776999999996</v>
      </c>
      <c r="R2459" s="39">
        <v>10.473826146475018</v>
      </c>
      <c r="S2459" s="39">
        <v>10.473826146475018</v>
      </c>
      <c r="T2459" s="39">
        <v>10.473826146475018</v>
      </c>
      <c r="U2459" s="39">
        <v>10.502521560574948</v>
      </c>
      <c r="V2459" s="39">
        <v>10.473826146475018</v>
      </c>
      <c r="W2459" s="29" t="s">
        <v>265</v>
      </c>
      <c r="X2459" s="29" t="s">
        <v>11773</v>
      </c>
      <c r="Y2459" s="29">
        <v>45275</v>
      </c>
      <c r="Z2459" s="41" t="s">
        <v>11760</v>
      </c>
      <c r="AA2459" s="42" t="s">
        <v>1349</v>
      </c>
      <c r="AB2459" s="29" t="s">
        <v>258</v>
      </c>
      <c r="AC2459" s="29" t="s">
        <v>258</v>
      </c>
      <c r="AD2459" s="29" t="s">
        <v>265</v>
      </c>
      <c r="AE2459" s="29" t="s">
        <v>1367</v>
      </c>
      <c r="AF2459" s="29" t="s">
        <v>1368</v>
      </c>
      <c r="AG2459" s="183" t="s">
        <v>1369</v>
      </c>
      <c r="AH2459" s="29" t="s">
        <v>1356</v>
      </c>
      <c r="AI2459" s="29" t="s">
        <v>1357</v>
      </c>
      <c r="AJ2459" s="29" t="s">
        <v>258</v>
      </c>
      <c r="AK2459" s="29" t="s">
        <v>258</v>
      </c>
      <c r="AL2459" s="29" t="s">
        <v>13327</v>
      </c>
    </row>
    <row r="2460" spans="1:38" x14ac:dyDescent="0.2">
      <c r="A2460" s="35" t="s">
        <v>16</v>
      </c>
      <c r="B2460" s="36">
        <v>7870</v>
      </c>
      <c r="C2460" s="36"/>
      <c r="D2460" s="36" t="s">
        <v>1349</v>
      </c>
      <c r="E2460" s="37" t="s">
        <v>4419</v>
      </c>
      <c r="F2460" s="38" t="s">
        <v>1269</v>
      </c>
      <c r="G2460" s="38" t="s">
        <v>1271</v>
      </c>
      <c r="H2460" s="35" t="s">
        <v>1440</v>
      </c>
      <c r="I2460" s="35"/>
      <c r="J2460" s="29" t="s">
        <v>1528</v>
      </c>
      <c r="K2460" s="29" t="s">
        <v>3254</v>
      </c>
      <c r="L2460" s="29" t="s">
        <v>1530</v>
      </c>
      <c r="M2460" s="39">
        <v>256.95224758445715</v>
      </c>
      <c r="N2460" s="39">
        <v>487.52336208076662</v>
      </c>
      <c r="O2460" s="29">
        <v>44197</v>
      </c>
      <c r="P2460" s="29">
        <v>44890</v>
      </c>
      <c r="Q2460" s="40">
        <v>1.8973306000000001</v>
      </c>
      <c r="R2460" s="39">
        <v>256.40637919233399</v>
      </c>
      <c r="S2460" s="39">
        <v>231.11698288843257</v>
      </c>
      <c r="T2460" s="39">
        <v>0</v>
      </c>
      <c r="U2460" s="39">
        <v>0</v>
      </c>
      <c r="V2460" s="39">
        <v>0</v>
      </c>
      <c r="W2460" s="29" t="s">
        <v>1357</v>
      </c>
      <c r="X2460" s="29" t="s">
        <v>258</v>
      </c>
      <c r="Y2460" s="29" t="s">
        <v>1349</v>
      </c>
      <c r="Z2460" s="41" t="s">
        <v>1349</v>
      </c>
      <c r="AA2460" s="42" t="s">
        <v>1349</v>
      </c>
      <c r="AB2460" s="29" t="s">
        <v>258</v>
      </c>
      <c r="AC2460" s="29" t="s">
        <v>258</v>
      </c>
      <c r="AD2460" s="29" t="s">
        <v>258</v>
      </c>
      <c r="AE2460" s="29" t="s">
        <v>1353</v>
      </c>
      <c r="AF2460" s="29" t="s">
        <v>1531</v>
      </c>
      <c r="AG2460" s="183" t="s">
        <v>1532</v>
      </c>
      <c r="AH2460" s="29" t="s">
        <v>1413</v>
      </c>
      <c r="AI2460" s="29" t="s">
        <v>1357</v>
      </c>
      <c r="AJ2460" s="29" t="s">
        <v>258</v>
      </c>
      <c r="AK2460" s="29" t="s">
        <v>258</v>
      </c>
      <c r="AL2460" s="29" t="s">
        <v>13326</v>
      </c>
    </row>
    <row r="2461" spans="1:38" x14ac:dyDescent="0.2">
      <c r="A2461" s="35" t="s">
        <v>16</v>
      </c>
      <c r="B2461" s="36">
        <v>7873</v>
      </c>
      <c r="C2461" s="36"/>
      <c r="D2461" s="36" t="s">
        <v>1349</v>
      </c>
      <c r="E2461" s="37" t="s">
        <v>4420</v>
      </c>
      <c r="F2461" s="38" t="s">
        <v>1269</v>
      </c>
      <c r="G2461" s="38" t="s">
        <v>1273</v>
      </c>
      <c r="H2461" s="35" t="s">
        <v>1393</v>
      </c>
      <c r="I2461" s="35"/>
      <c r="J2461" s="29" t="s">
        <v>1371</v>
      </c>
      <c r="K2461" s="29" t="s">
        <v>1371</v>
      </c>
      <c r="L2461" s="29" t="s">
        <v>1384</v>
      </c>
      <c r="M2461" s="39">
        <v>44.331277688585459</v>
      </c>
      <c r="N2461" s="39">
        <v>221.50467351129365</v>
      </c>
      <c r="O2461" s="29">
        <v>44197</v>
      </c>
      <c r="P2461" s="29">
        <v>46022</v>
      </c>
      <c r="Q2461" s="40">
        <v>4.9965776999999996</v>
      </c>
      <c r="R2461" s="39">
        <v>44.276673511293637</v>
      </c>
      <c r="S2461" s="39">
        <v>44.276673511293637</v>
      </c>
      <c r="T2461" s="39">
        <v>44.276673511293637</v>
      </c>
      <c r="U2461" s="39">
        <v>44.397979466119097</v>
      </c>
      <c r="V2461" s="39">
        <v>44.276673511293637</v>
      </c>
      <c r="W2461" s="29" t="s">
        <v>265</v>
      </c>
      <c r="X2461" s="29" t="s">
        <v>11773</v>
      </c>
      <c r="Y2461" s="29">
        <v>45279</v>
      </c>
      <c r="Z2461" s="41" t="s">
        <v>11760</v>
      </c>
      <c r="AA2461" s="42" t="s">
        <v>1349</v>
      </c>
      <c r="AB2461" s="29" t="s">
        <v>258</v>
      </c>
      <c r="AC2461" s="29" t="s">
        <v>258</v>
      </c>
      <c r="AD2461" s="29" t="s">
        <v>265</v>
      </c>
      <c r="AE2461" s="29" t="s">
        <v>1353</v>
      </c>
      <c r="AF2461" s="29" t="s">
        <v>1368</v>
      </c>
      <c r="AG2461" s="183" t="s">
        <v>1369</v>
      </c>
      <c r="AH2461" s="29" t="s">
        <v>1356</v>
      </c>
      <c r="AI2461" s="29" t="s">
        <v>1357</v>
      </c>
      <c r="AJ2461" s="29" t="s">
        <v>258</v>
      </c>
      <c r="AK2461" s="29" t="s">
        <v>258</v>
      </c>
      <c r="AL2461" s="29" t="s">
        <v>13327</v>
      </c>
    </row>
    <row r="2462" spans="1:38" x14ac:dyDescent="0.2">
      <c r="A2462" s="35" t="s">
        <v>16</v>
      </c>
      <c r="B2462" s="36">
        <v>7874</v>
      </c>
      <c r="C2462" s="36"/>
      <c r="D2462" s="36" t="s">
        <v>1349</v>
      </c>
      <c r="E2462" s="37" t="s">
        <v>4421</v>
      </c>
      <c r="F2462" s="38" t="s">
        <v>1269</v>
      </c>
      <c r="G2462" s="38" t="s">
        <v>1271</v>
      </c>
      <c r="H2462" s="35" t="s">
        <v>1440</v>
      </c>
      <c r="I2462" s="35"/>
      <c r="J2462" s="29" t="s">
        <v>1371</v>
      </c>
      <c r="K2462" s="29" t="s">
        <v>1371</v>
      </c>
      <c r="L2462" s="29" t="s">
        <v>1384</v>
      </c>
      <c r="M2462" s="39">
        <v>66.365344478438729</v>
      </c>
      <c r="N2462" s="39">
        <v>331.59960027378509</v>
      </c>
      <c r="O2462" s="29">
        <v>44197</v>
      </c>
      <c r="P2462" s="29">
        <v>46022</v>
      </c>
      <c r="Q2462" s="40">
        <v>4.9965776999999996</v>
      </c>
      <c r="R2462" s="39">
        <v>66.283600273785069</v>
      </c>
      <c r="S2462" s="39">
        <v>66.283600273785069</v>
      </c>
      <c r="T2462" s="39">
        <v>66.283600273785069</v>
      </c>
      <c r="U2462" s="39">
        <v>66.465199178644752</v>
      </c>
      <c r="V2462" s="39">
        <v>66.283600273785069</v>
      </c>
      <c r="W2462" s="29" t="s">
        <v>265</v>
      </c>
      <c r="X2462" s="29" t="s">
        <v>11773</v>
      </c>
      <c r="Y2462" s="29">
        <v>45275</v>
      </c>
      <c r="Z2462" s="41" t="s">
        <v>11760</v>
      </c>
      <c r="AA2462" s="42" t="s">
        <v>1349</v>
      </c>
      <c r="AB2462" s="29" t="s">
        <v>258</v>
      </c>
      <c r="AC2462" s="29" t="s">
        <v>258</v>
      </c>
      <c r="AD2462" s="29" t="s">
        <v>265</v>
      </c>
      <c r="AE2462" s="29" t="s">
        <v>1353</v>
      </c>
      <c r="AF2462" s="29" t="s">
        <v>1368</v>
      </c>
      <c r="AG2462" s="183" t="s">
        <v>1369</v>
      </c>
      <c r="AH2462" s="29" t="s">
        <v>1356</v>
      </c>
      <c r="AI2462" s="29" t="s">
        <v>1357</v>
      </c>
      <c r="AJ2462" s="29" t="s">
        <v>258</v>
      </c>
      <c r="AK2462" s="29" t="s">
        <v>258</v>
      </c>
      <c r="AL2462" s="29" t="s">
        <v>13327</v>
      </c>
    </row>
    <row r="2463" spans="1:38" x14ac:dyDescent="0.2">
      <c r="A2463" s="35" t="s">
        <v>16</v>
      </c>
      <c r="B2463" s="36">
        <v>7875</v>
      </c>
      <c r="C2463" s="36"/>
      <c r="D2463" s="36" t="s">
        <v>1349</v>
      </c>
      <c r="E2463" s="37" t="s">
        <v>4422</v>
      </c>
      <c r="F2463" s="38" t="s">
        <v>1269</v>
      </c>
      <c r="G2463" s="38" t="s">
        <v>1271</v>
      </c>
      <c r="H2463" s="35" t="s">
        <v>1440</v>
      </c>
      <c r="I2463" s="35"/>
      <c r="J2463" s="29" t="s">
        <v>1371</v>
      </c>
      <c r="K2463" s="29" t="s">
        <v>1371</v>
      </c>
      <c r="L2463" s="29" t="s">
        <v>1384</v>
      </c>
      <c r="M2463" s="39">
        <v>96.897064943990117</v>
      </c>
      <c r="N2463" s="39">
        <v>484.15371389459273</v>
      </c>
      <c r="O2463" s="29">
        <v>44197</v>
      </c>
      <c r="P2463" s="29">
        <v>46022</v>
      </c>
      <c r="Q2463" s="40">
        <v>4.9965776999999996</v>
      </c>
      <c r="R2463" s="39">
        <v>96.777713894592736</v>
      </c>
      <c r="S2463" s="39">
        <v>96.777713894592736</v>
      </c>
      <c r="T2463" s="39">
        <v>96.777713894592736</v>
      </c>
      <c r="U2463" s="39">
        <v>97.042858316221754</v>
      </c>
      <c r="V2463" s="39">
        <v>96.777713894592736</v>
      </c>
      <c r="W2463" s="29" t="s">
        <v>265</v>
      </c>
      <c r="X2463" s="29" t="s">
        <v>11773</v>
      </c>
      <c r="Y2463" s="29">
        <v>45275</v>
      </c>
      <c r="Z2463" s="41" t="s">
        <v>11760</v>
      </c>
      <c r="AA2463" s="42" t="s">
        <v>1349</v>
      </c>
      <c r="AB2463" s="29" t="s">
        <v>258</v>
      </c>
      <c r="AC2463" s="29" t="s">
        <v>258</v>
      </c>
      <c r="AD2463" s="29" t="s">
        <v>265</v>
      </c>
      <c r="AE2463" s="29" t="s">
        <v>1353</v>
      </c>
      <c r="AF2463" s="29" t="s">
        <v>1368</v>
      </c>
      <c r="AG2463" s="183" t="s">
        <v>1369</v>
      </c>
      <c r="AH2463" s="29" t="s">
        <v>1356</v>
      </c>
      <c r="AI2463" s="29" t="s">
        <v>1357</v>
      </c>
      <c r="AJ2463" s="29" t="s">
        <v>258</v>
      </c>
      <c r="AK2463" s="29" t="s">
        <v>258</v>
      </c>
      <c r="AL2463" s="29" t="s">
        <v>13327</v>
      </c>
    </row>
    <row r="2464" spans="1:38" x14ac:dyDescent="0.2">
      <c r="A2464" s="35" t="s">
        <v>16</v>
      </c>
      <c r="B2464" s="36">
        <v>7895</v>
      </c>
      <c r="C2464" s="36"/>
      <c r="D2464" s="36" t="s">
        <v>1349</v>
      </c>
      <c r="E2464" s="37" t="s">
        <v>4423</v>
      </c>
      <c r="F2464" s="38" t="s">
        <v>1269</v>
      </c>
      <c r="G2464" s="38" t="s">
        <v>1273</v>
      </c>
      <c r="H2464" s="35" t="s">
        <v>1393</v>
      </c>
      <c r="I2464" s="35"/>
      <c r="J2464" s="29" t="s">
        <v>1371</v>
      </c>
      <c r="K2464" s="29" t="s">
        <v>1371</v>
      </c>
      <c r="L2464" s="29" t="s">
        <v>1384</v>
      </c>
      <c r="M2464" s="39">
        <v>85.293710454755342</v>
      </c>
      <c r="N2464" s="39">
        <v>426.17665160848736</v>
      </c>
      <c r="O2464" s="29">
        <v>44197</v>
      </c>
      <c r="P2464" s="29">
        <v>46022</v>
      </c>
      <c r="Q2464" s="40">
        <v>4.9965776999999996</v>
      </c>
      <c r="R2464" s="39">
        <v>85.188651608487334</v>
      </c>
      <c r="S2464" s="39">
        <v>85.188651608487334</v>
      </c>
      <c r="T2464" s="39">
        <v>85.188651608487334</v>
      </c>
      <c r="U2464" s="39">
        <v>85.422045174537985</v>
      </c>
      <c r="V2464" s="39">
        <v>85.188651608487334</v>
      </c>
      <c r="W2464" s="29" t="s">
        <v>265</v>
      </c>
      <c r="X2464" s="29" t="s">
        <v>11773</v>
      </c>
      <c r="Y2464" s="29">
        <v>45279</v>
      </c>
      <c r="Z2464" s="41" t="s">
        <v>11760</v>
      </c>
      <c r="AA2464" s="42" t="s">
        <v>1349</v>
      </c>
      <c r="AB2464" s="29" t="s">
        <v>258</v>
      </c>
      <c r="AC2464" s="29" t="s">
        <v>258</v>
      </c>
      <c r="AD2464" s="29" t="s">
        <v>265</v>
      </c>
      <c r="AE2464" s="29" t="s">
        <v>1353</v>
      </c>
      <c r="AF2464" s="29" t="s">
        <v>1368</v>
      </c>
      <c r="AG2464" s="183" t="s">
        <v>1369</v>
      </c>
      <c r="AH2464" s="29" t="s">
        <v>1356</v>
      </c>
      <c r="AI2464" s="29" t="s">
        <v>1357</v>
      </c>
      <c r="AJ2464" s="29" t="s">
        <v>258</v>
      </c>
      <c r="AK2464" s="29" t="s">
        <v>258</v>
      </c>
      <c r="AL2464" s="29" t="s">
        <v>13327</v>
      </c>
    </row>
    <row r="2465" spans="1:38" x14ac:dyDescent="0.2">
      <c r="A2465" s="35" t="s">
        <v>16</v>
      </c>
      <c r="B2465" s="36">
        <v>7900</v>
      </c>
      <c r="C2465" s="36"/>
      <c r="D2465" s="36" t="s">
        <v>1349</v>
      </c>
      <c r="E2465" s="37" t="s">
        <v>4424</v>
      </c>
      <c r="F2465" s="38" t="s">
        <v>1269</v>
      </c>
      <c r="G2465" s="38" t="s">
        <v>1271</v>
      </c>
      <c r="H2465" s="35" t="s">
        <v>1440</v>
      </c>
      <c r="I2465" s="35"/>
      <c r="J2465" s="29" t="s">
        <v>1528</v>
      </c>
      <c r="K2465" s="29" t="s">
        <v>1529</v>
      </c>
      <c r="L2465" s="29" t="s">
        <v>1530</v>
      </c>
      <c r="M2465" s="39">
        <v>78.393180746790023</v>
      </c>
      <c r="N2465" s="39">
        <v>143.37205749486654</v>
      </c>
      <c r="O2465" s="29">
        <v>44197</v>
      </c>
      <c r="P2465" s="29">
        <v>44865</v>
      </c>
      <c r="Q2465" s="40">
        <v>1.8288842999999999</v>
      </c>
      <c r="R2465" s="39">
        <v>78.222422997946609</v>
      </c>
      <c r="S2465" s="39">
        <v>65.149634496919916</v>
      </c>
      <c r="T2465" s="39">
        <v>0</v>
      </c>
      <c r="U2465" s="39">
        <v>0</v>
      </c>
      <c r="V2465" s="39">
        <v>0</v>
      </c>
      <c r="W2465" s="29" t="s">
        <v>1357</v>
      </c>
      <c r="X2465" s="29" t="s">
        <v>258</v>
      </c>
      <c r="Y2465" s="29" t="s">
        <v>1349</v>
      </c>
      <c r="Z2465" s="41" t="s">
        <v>1349</v>
      </c>
      <c r="AA2465" s="42" t="s">
        <v>1349</v>
      </c>
      <c r="AB2465" s="29" t="s">
        <v>258</v>
      </c>
      <c r="AC2465" s="29" t="s">
        <v>258</v>
      </c>
      <c r="AD2465" s="29" t="s">
        <v>258</v>
      </c>
      <c r="AE2465" s="29" t="s">
        <v>1353</v>
      </c>
      <c r="AF2465" s="29" t="s">
        <v>1531</v>
      </c>
      <c r="AG2465" s="183" t="s">
        <v>1532</v>
      </c>
      <c r="AH2465" s="29" t="s">
        <v>1413</v>
      </c>
      <c r="AI2465" s="29" t="s">
        <v>1357</v>
      </c>
      <c r="AJ2465" s="29" t="s">
        <v>258</v>
      </c>
      <c r="AK2465" s="29" t="s">
        <v>258</v>
      </c>
      <c r="AL2465" s="29" t="s">
        <v>13326</v>
      </c>
    </row>
    <row r="2466" spans="1:38" x14ac:dyDescent="0.2">
      <c r="A2466" s="35" t="s">
        <v>16</v>
      </c>
      <c r="B2466" s="36">
        <v>7901</v>
      </c>
      <c r="C2466" s="36"/>
      <c r="D2466" s="36" t="s">
        <v>1349</v>
      </c>
      <c r="E2466" s="37" t="s">
        <v>4425</v>
      </c>
      <c r="F2466" s="38" t="s">
        <v>1269</v>
      </c>
      <c r="G2466" s="38" t="s">
        <v>1273</v>
      </c>
      <c r="H2466" s="35" t="s">
        <v>1393</v>
      </c>
      <c r="I2466" s="35"/>
      <c r="J2466" s="29" t="s">
        <v>1371</v>
      </c>
      <c r="K2466" s="29" t="s">
        <v>1371</v>
      </c>
      <c r="L2466" s="29" t="s">
        <v>1384</v>
      </c>
      <c r="M2466" s="39">
        <v>218.38659776681973</v>
      </c>
      <c r="N2466" s="39">
        <v>1091.1856043805612</v>
      </c>
      <c r="O2466" s="29">
        <v>44197</v>
      </c>
      <c r="P2466" s="29">
        <v>46022</v>
      </c>
      <c r="Q2466" s="40">
        <v>4.9965776999999996</v>
      </c>
      <c r="R2466" s="39">
        <v>218.11760438056126</v>
      </c>
      <c r="S2466" s="39">
        <v>218.11760438056126</v>
      </c>
      <c r="T2466" s="39">
        <v>218.11760438056126</v>
      </c>
      <c r="U2466" s="39">
        <v>218.7151868583162</v>
      </c>
      <c r="V2466" s="39">
        <v>218.11760438056126</v>
      </c>
      <c r="W2466" s="29" t="s">
        <v>265</v>
      </c>
      <c r="X2466" s="29" t="s">
        <v>11773</v>
      </c>
      <c r="Y2466" s="29">
        <v>45259</v>
      </c>
      <c r="Z2466" s="41" t="s">
        <v>11759</v>
      </c>
      <c r="AA2466" s="42" t="s">
        <v>1349</v>
      </c>
      <c r="AB2466" s="29" t="s">
        <v>258</v>
      </c>
      <c r="AC2466" s="29" t="s">
        <v>258</v>
      </c>
      <c r="AD2466" s="29" t="s">
        <v>265</v>
      </c>
      <c r="AE2466" s="29" t="s">
        <v>1353</v>
      </c>
      <c r="AF2466" s="29" t="s">
        <v>1368</v>
      </c>
      <c r="AG2466" s="183" t="s">
        <v>1369</v>
      </c>
      <c r="AH2466" s="29" t="s">
        <v>1356</v>
      </c>
      <c r="AI2466" s="29" t="s">
        <v>1357</v>
      </c>
      <c r="AJ2466" s="29" t="s">
        <v>258</v>
      </c>
      <c r="AK2466" s="29" t="s">
        <v>258</v>
      </c>
      <c r="AL2466" s="29" t="s">
        <v>13327</v>
      </c>
    </row>
    <row r="2467" spans="1:38" x14ac:dyDescent="0.2">
      <c r="A2467" s="35" t="s">
        <v>16</v>
      </c>
      <c r="B2467" s="36">
        <v>7905</v>
      </c>
      <c r="C2467" s="36"/>
      <c r="D2467" s="36" t="s">
        <v>1349</v>
      </c>
      <c r="E2467" s="37" t="s">
        <v>4426</v>
      </c>
      <c r="F2467" s="38" t="s">
        <v>1269</v>
      </c>
      <c r="G2467" s="38" t="s">
        <v>1271</v>
      </c>
      <c r="H2467" s="35" t="s">
        <v>1440</v>
      </c>
      <c r="I2467" s="35"/>
      <c r="J2467" s="29" t="s">
        <v>1506</v>
      </c>
      <c r="K2467" s="29" t="s">
        <v>4427</v>
      </c>
      <c r="L2467" s="29" t="s">
        <v>2337</v>
      </c>
      <c r="M2467" s="39">
        <v>44.117667217701481</v>
      </c>
      <c r="N2467" s="39">
        <v>84.913675564681725</v>
      </c>
      <c r="O2467" s="29">
        <v>44197</v>
      </c>
      <c r="P2467" s="29">
        <v>44900</v>
      </c>
      <c r="Q2467" s="40">
        <v>1.9247091000000001</v>
      </c>
      <c r="R2467" s="39">
        <v>44.024845995893223</v>
      </c>
      <c r="S2467" s="39">
        <v>40.888829568788502</v>
      </c>
      <c r="T2467" s="39">
        <v>0</v>
      </c>
      <c r="U2467" s="39">
        <v>0</v>
      </c>
      <c r="V2467" s="39">
        <v>0</v>
      </c>
      <c r="W2467" s="29" t="s">
        <v>1357</v>
      </c>
      <c r="X2467" s="29" t="s">
        <v>258</v>
      </c>
      <c r="Y2467" s="29" t="s">
        <v>1349</v>
      </c>
      <c r="Z2467" s="41" t="s">
        <v>1349</v>
      </c>
      <c r="AA2467" s="42" t="s">
        <v>1349</v>
      </c>
      <c r="AB2467" s="29" t="s">
        <v>258</v>
      </c>
      <c r="AC2467" s="29" t="s">
        <v>258</v>
      </c>
      <c r="AD2467" s="29" t="s">
        <v>258</v>
      </c>
      <c r="AE2467" s="29" t="s">
        <v>1367</v>
      </c>
      <c r="AF2467" s="29" t="s">
        <v>1462</v>
      </c>
      <c r="AG2467" s="183" t="s">
        <v>1463</v>
      </c>
      <c r="AH2467" s="29" t="s">
        <v>1413</v>
      </c>
      <c r="AI2467" s="29" t="s">
        <v>1357</v>
      </c>
      <c r="AJ2467" s="29" t="s">
        <v>258</v>
      </c>
      <c r="AK2467" s="29" t="s">
        <v>258</v>
      </c>
      <c r="AL2467" s="29" t="s">
        <v>13326</v>
      </c>
    </row>
    <row r="2468" spans="1:38" x14ac:dyDescent="0.2">
      <c r="A2468" s="35" t="s">
        <v>16</v>
      </c>
      <c r="B2468" s="36">
        <v>7906</v>
      </c>
      <c r="C2468" s="36"/>
      <c r="D2468" s="36" t="s">
        <v>1349</v>
      </c>
      <c r="E2468" s="37" t="s">
        <v>4428</v>
      </c>
      <c r="F2468" s="38" t="s">
        <v>1269</v>
      </c>
      <c r="G2468" s="38" t="s">
        <v>1271</v>
      </c>
      <c r="H2468" s="35" t="s">
        <v>1440</v>
      </c>
      <c r="I2468" s="35"/>
      <c r="J2468" s="29" t="s">
        <v>1371</v>
      </c>
      <c r="K2468" s="29" t="s">
        <v>1371</v>
      </c>
      <c r="L2468" s="29" t="s">
        <v>1384</v>
      </c>
      <c r="M2468" s="39">
        <v>93.723326870363081</v>
      </c>
      <c r="N2468" s="39">
        <v>468.29588501026694</v>
      </c>
      <c r="O2468" s="29">
        <v>44197</v>
      </c>
      <c r="P2468" s="29">
        <v>46022</v>
      </c>
      <c r="Q2468" s="40">
        <v>4.9965776999999996</v>
      </c>
      <c r="R2468" s="39">
        <v>93.607885010266941</v>
      </c>
      <c r="S2468" s="39">
        <v>93.607885010266941</v>
      </c>
      <c r="T2468" s="39">
        <v>93.607885010266941</v>
      </c>
      <c r="U2468" s="39">
        <v>93.864344969199166</v>
      </c>
      <c r="V2468" s="39">
        <v>93.607885010266941</v>
      </c>
      <c r="W2468" s="29" t="s">
        <v>265</v>
      </c>
      <c r="X2468" s="29" t="s">
        <v>11773</v>
      </c>
      <c r="Y2468" s="29">
        <v>45393</v>
      </c>
      <c r="Z2468" s="41" t="s">
        <v>11761</v>
      </c>
      <c r="AA2468" s="42" t="s">
        <v>1349</v>
      </c>
      <c r="AB2468" s="29" t="s">
        <v>258</v>
      </c>
      <c r="AC2468" s="29" t="s">
        <v>258</v>
      </c>
      <c r="AD2468" s="29" t="s">
        <v>265</v>
      </c>
      <c r="AE2468" s="29" t="s">
        <v>1353</v>
      </c>
      <c r="AF2468" s="29" t="s">
        <v>1368</v>
      </c>
      <c r="AG2468" s="183" t="s">
        <v>1369</v>
      </c>
      <c r="AH2468" s="29" t="s">
        <v>1356</v>
      </c>
      <c r="AI2468" s="29" t="s">
        <v>1357</v>
      </c>
      <c r="AJ2468" s="29" t="s">
        <v>258</v>
      </c>
      <c r="AK2468" s="29" t="s">
        <v>258</v>
      </c>
      <c r="AL2468" s="29" t="s">
        <v>13327</v>
      </c>
    </row>
    <row r="2469" spans="1:38" x14ac:dyDescent="0.2">
      <c r="A2469" s="35" t="s">
        <v>16</v>
      </c>
      <c r="B2469" s="36">
        <v>7910</v>
      </c>
      <c r="C2469" s="36"/>
      <c r="D2469" s="36" t="s">
        <v>1349</v>
      </c>
      <c r="E2469" s="37" t="s">
        <v>4429</v>
      </c>
      <c r="F2469" s="38" t="s">
        <v>1269</v>
      </c>
      <c r="G2469" s="38" t="s">
        <v>1271</v>
      </c>
      <c r="H2469" s="35" t="s">
        <v>1440</v>
      </c>
      <c r="I2469" s="35"/>
      <c r="J2469" s="29" t="s">
        <v>1371</v>
      </c>
      <c r="K2469" s="29" t="s">
        <v>1371</v>
      </c>
      <c r="L2469" s="29" t="s">
        <v>1384</v>
      </c>
      <c r="M2469" s="39">
        <v>88.850658390361943</v>
      </c>
      <c r="N2469" s="39">
        <v>443.94921834360031</v>
      </c>
      <c r="O2469" s="29">
        <v>44197</v>
      </c>
      <c r="P2469" s="29">
        <v>46022</v>
      </c>
      <c r="Q2469" s="40">
        <v>4.9965776999999996</v>
      </c>
      <c r="R2469" s="39">
        <v>88.741218343600281</v>
      </c>
      <c r="S2469" s="39">
        <v>88.741218343600281</v>
      </c>
      <c r="T2469" s="39">
        <v>88.741218343600281</v>
      </c>
      <c r="U2469" s="39">
        <v>88.984344969199185</v>
      </c>
      <c r="V2469" s="39">
        <v>88.741218343600281</v>
      </c>
      <c r="W2469" s="29" t="s">
        <v>265</v>
      </c>
      <c r="X2469" s="29" t="s">
        <v>11773</v>
      </c>
      <c r="Y2469" s="29">
        <v>45393</v>
      </c>
      <c r="Z2469" s="41" t="s">
        <v>11761</v>
      </c>
      <c r="AA2469" s="42" t="s">
        <v>1349</v>
      </c>
      <c r="AB2469" s="29" t="s">
        <v>258</v>
      </c>
      <c r="AC2469" s="29" t="s">
        <v>258</v>
      </c>
      <c r="AD2469" s="29" t="s">
        <v>265</v>
      </c>
      <c r="AE2469" s="29" t="s">
        <v>1353</v>
      </c>
      <c r="AF2469" s="29" t="s">
        <v>1368</v>
      </c>
      <c r="AG2469" s="183" t="s">
        <v>1369</v>
      </c>
      <c r="AH2469" s="29" t="s">
        <v>1356</v>
      </c>
      <c r="AI2469" s="29" t="s">
        <v>1357</v>
      </c>
      <c r="AJ2469" s="29" t="s">
        <v>258</v>
      </c>
      <c r="AK2469" s="29" t="s">
        <v>258</v>
      </c>
      <c r="AL2469" s="29" t="s">
        <v>13327</v>
      </c>
    </row>
    <row r="2470" spans="1:38" x14ac:dyDescent="0.2">
      <c r="A2470" s="35" t="s">
        <v>16</v>
      </c>
      <c r="B2470" s="36">
        <v>7911</v>
      </c>
      <c r="C2470" s="36"/>
      <c r="D2470" s="36" t="s">
        <v>1349</v>
      </c>
      <c r="E2470" s="37" t="s">
        <v>4430</v>
      </c>
      <c r="F2470" s="38" t="s">
        <v>1269</v>
      </c>
      <c r="G2470" s="38" t="s">
        <v>1271</v>
      </c>
      <c r="H2470" s="35" t="s">
        <v>1440</v>
      </c>
      <c r="I2470" s="35"/>
      <c r="J2470" s="29" t="s">
        <v>274</v>
      </c>
      <c r="K2470" s="29" t="s">
        <v>303</v>
      </c>
      <c r="L2470" s="29" t="s">
        <v>2659</v>
      </c>
      <c r="M2470" s="39">
        <v>41.300735612663821</v>
      </c>
      <c r="N2470" s="39">
        <v>75.534266940451744</v>
      </c>
      <c r="O2470" s="29">
        <v>44197</v>
      </c>
      <c r="P2470" s="29">
        <v>44865</v>
      </c>
      <c r="Q2470" s="40">
        <v>1.8288842999999999</v>
      </c>
      <c r="R2470" s="39">
        <v>41.210773442847362</v>
      </c>
      <c r="S2470" s="39">
        <v>34.323493497604382</v>
      </c>
      <c r="T2470" s="39">
        <v>0</v>
      </c>
      <c r="U2470" s="39">
        <v>0</v>
      </c>
      <c r="V2470" s="39">
        <v>0</v>
      </c>
      <c r="W2470" s="29" t="s">
        <v>1357</v>
      </c>
      <c r="X2470" s="29" t="s">
        <v>258</v>
      </c>
      <c r="Y2470" s="29" t="s">
        <v>1349</v>
      </c>
      <c r="Z2470" s="41" t="s">
        <v>1349</v>
      </c>
      <c r="AA2470" s="42" t="s">
        <v>1349</v>
      </c>
      <c r="AB2470" s="29" t="s">
        <v>258</v>
      </c>
      <c r="AC2470" s="29" t="s">
        <v>258</v>
      </c>
      <c r="AD2470" s="29" t="s">
        <v>265</v>
      </c>
      <c r="AE2470" s="29" t="s">
        <v>1367</v>
      </c>
      <c r="AF2470" s="29" t="s">
        <v>1368</v>
      </c>
      <c r="AG2470" s="183" t="s">
        <v>1369</v>
      </c>
      <c r="AH2470" s="29" t="s">
        <v>1413</v>
      </c>
      <c r="AI2470" s="29" t="s">
        <v>1357</v>
      </c>
      <c r="AJ2470" s="29" t="s">
        <v>258</v>
      </c>
      <c r="AK2470" s="29" t="s">
        <v>258</v>
      </c>
      <c r="AL2470" s="29" t="s">
        <v>13326</v>
      </c>
    </row>
    <row r="2471" spans="1:38" x14ac:dyDescent="0.2">
      <c r="A2471" s="35" t="s">
        <v>16</v>
      </c>
      <c r="B2471" s="36">
        <v>7912</v>
      </c>
      <c r="C2471" s="36"/>
      <c r="D2471" s="36" t="s">
        <v>1349</v>
      </c>
      <c r="E2471" s="37" t="s">
        <v>4431</v>
      </c>
      <c r="F2471" s="38" t="s">
        <v>1269</v>
      </c>
      <c r="G2471" s="38" t="s">
        <v>1271</v>
      </c>
      <c r="H2471" s="35" t="s">
        <v>1440</v>
      </c>
      <c r="I2471" s="35"/>
      <c r="J2471" s="29" t="s">
        <v>1387</v>
      </c>
      <c r="K2471" s="29" t="s">
        <v>1457</v>
      </c>
      <c r="L2471" s="29" t="s">
        <v>3010</v>
      </c>
      <c r="M2471" s="39">
        <v>101.23644137063592</v>
      </c>
      <c r="N2471" s="39">
        <v>505.83574537987681</v>
      </c>
      <c r="O2471" s="29">
        <v>44197</v>
      </c>
      <c r="P2471" s="29">
        <v>46022</v>
      </c>
      <c r="Q2471" s="40">
        <v>4.9965776999999996</v>
      </c>
      <c r="R2471" s="39">
        <v>101.11174537987679</v>
      </c>
      <c r="S2471" s="39">
        <v>101.11174537987679</v>
      </c>
      <c r="T2471" s="39">
        <v>101.11174537987679</v>
      </c>
      <c r="U2471" s="39">
        <v>101.38876386036961</v>
      </c>
      <c r="V2471" s="39">
        <v>101.11174537987679</v>
      </c>
      <c r="W2471" s="29" t="s">
        <v>265</v>
      </c>
      <c r="X2471" s="29" t="s">
        <v>11773</v>
      </c>
      <c r="Y2471" s="29">
        <v>45231</v>
      </c>
      <c r="Z2471" s="41" t="s">
        <v>11759</v>
      </c>
      <c r="AA2471" s="42" t="s">
        <v>1349</v>
      </c>
      <c r="AB2471" s="29" t="s">
        <v>258</v>
      </c>
      <c r="AC2471" s="29" t="s">
        <v>258</v>
      </c>
      <c r="AD2471" s="29" t="s">
        <v>258</v>
      </c>
      <c r="AE2471" s="29" t="s">
        <v>1353</v>
      </c>
      <c r="AF2471" s="29" t="s">
        <v>1390</v>
      </c>
      <c r="AG2471" s="183" t="s">
        <v>1391</v>
      </c>
      <c r="AH2471" s="29" t="s">
        <v>1356</v>
      </c>
      <c r="AI2471" s="29" t="s">
        <v>1357</v>
      </c>
      <c r="AJ2471" s="29" t="s">
        <v>258</v>
      </c>
      <c r="AK2471" s="29" t="s">
        <v>258</v>
      </c>
      <c r="AL2471" s="29" t="s">
        <v>13327</v>
      </c>
    </row>
    <row r="2472" spans="1:38" x14ac:dyDescent="0.2">
      <c r="A2472" s="35" t="s">
        <v>16</v>
      </c>
      <c r="B2472" s="36">
        <v>7913</v>
      </c>
      <c r="C2472" s="36"/>
      <c r="D2472" s="36" t="s">
        <v>1349</v>
      </c>
      <c r="E2472" s="37" t="s">
        <v>4432</v>
      </c>
      <c r="F2472" s="38" t="s">
        <v>1269</v>
      </c>
      <c r="G2472" s="38" t="s">
        <v>1271</v>
      </c>
      <c r="H2472" s="35" t="s">
        <v>1440</v>
      </c>
      <c r="I2472" s="35"/>
      <c r="J2472" s="29" t="s">
        <v>1387</v>
      </c>
      <c r="K2472" s="29" t="s">
        <v>1457</v>
      </c>
      <c r="L2472" s="29" t="s">
        <v>3010</v>
      </c>
      <c r="M2472" s="39">
        <v>101.23644137063592</v>
      </c>
      <c r="N2472" s="39">
        <v>505.83574537987681</v>
      </c>
      <c r="O2472" s="29">
        <v>44197</v>
      </c>
      <c r="P2472" s="29">
        <v>46022</v>
      </c>
      <c r="Q2472" s="40">
        <v>4.9965776999999996</v>
      </c>
      <c r="R2472" s="39">
        <v>101.11174537987679</v>
      </c>
      <c r="S2472" s="39">
        <v>101.11174537987679</v>
      </c>
      <c r="T2472" s="39">
        <v>101.11174537987679</v>
      </c>
      <c r="U2472" s="39">
        <v>101.38876386036961</v>
      </c>
      <c r="V2472" s="39">
        <v>101.11174537987679</v>
      </c>
      <c r="W2472" s="29" t="s">
        <v>265</v>
      </c>
      <c r="X2472" s="29" t="s">
        <v>11773</v>
      </c>
      <c r="Y2472" s="29">
        <v>45231</v>
      </c>
      <c r="Z2472" s="41" t="s">
        <v>11759</v>
      </c>
      <c r="AA2472" s="42" t="s">
        <v>1349</v>
      </c>
      <c r="AB2472" s="29" t="s">
        <v>258</v>
      </c>
      <c r="AC2472" s="29" t="s">
        <v>258</v>
      </c>
      <c r="AD2472" s="29" t="s">
        <v>258</v>
      </c>
      <c r="AE2472" s="29" t="s">
        <v>1353</v>
      </c>
      <c r="AF2472" s="29" t="s">
        <v>1390</v>
      </c>
      <c r="AG2472" s="183" t="s">
        <v>1391</v>
      </c>
      <c r="AH2472" s="29" t="s">
        <v>1356</v>
      </c>
      <c r="AI2472" s="29" t="s">
        <v>1357</v>
      </c>
      <c r="AJ2472" s="29" t="s">
        <v>258</v>
      </c>
      <c r="AK2472" s="29" t="s">
        <v>258</v>
      </c>
      <c r="AL2472" s="29" t="s">
        <v>13327</v>
      </c>
    </row>
    <row r="2473" spans="1:38" x14ac:dyDescent="0.2">
      <c r="A2473" s="35" t="s">
        <v>16</v>
      </c>
      <c r="B2473" s="36">
        <v>7916</v>
      </c>
      <c r="C2473" s="36"/>
      <c r="D2473" s="36" t="s">
        <v>1349</v>
      </c>
      <c r="E2473" s="37" t="s">
        <v>4433</v>
      </c>
      <c r="F2473" s="38" t="s">
        <v>1269</v>
      </c>
      <c r="G2473" s="38" t="s">
        <v>1271</v>
      </c>
      <c r="H2473" s="35" t="s">
        <v>1440</v>
      </c>
      <c r="I2473" s="35"/>
      <c r="J2473" s="29" t="s">
        <v>1371</v>
      </c>
      <c r="K2473" s="29" t="s">
        <v>1371</v>
      </c>
      <c r="L2473" s="29" t="s">
        <v>1384</v>
      </c>
      <c r="M2473" s="39">
        <v>67.742098447326114</v>
      </c>
      <c r="N2473" s="39">
        <v>338.47865845311429</v>
      </c>
      <c r="O2473" s="29">
        <v>44197</v>
      </c>
      <c r="P2473" s="29">
        <v>46022</v>
      </c>
      <c r="Q2473" s="40">
        <v>4.9965776999999996</v>
      </c>
      <c r="R2473" s="39">
        <v>67.658658453114299</v>
      </c>
      <c r="S2473" s="39">
        <v>67.658658453114299</v>
      </c>
      <c r="T2473" s="39">
        <v>67.658658453114299</v>
      </c>
      <c r="U2473" s="39">
        <v>67.844024640657082</v>
      </c>
      <c r="V2473" s="39">
        <v>67.658658453114299</v>
      </c>
      <c r="W2473" s="29" t="s">
        <v>265</v>
      </c>
      <c r="X2473" s="29" t="s">
        <v>11773</v>
      </c>
      <c r="Y2473" s="29">
        <v>45597</v>
      </c>
      <c r="Z2473" s="41" t="s">
        <v>11761</v>
      </c>
      <c r="AA2473" s="42" t="s">
        <v>1349</v>
      </c>
      <c r="AB2473" s="29" t="s">
        <v>258</v>
      </c>
      <c r="AC2473" s="29" t="s">
        <v>258</v>
      </c>
      <c r="AD2473" s="29" t="s">
        <v>265</v>
      </c>
      <c r="AE2473" s="29" t="s">
        <v>1353</v>
      </c>
      <c r="AF2473" s="29" t="s">
        <v>1368</v>
      </c>
      <c r="AG2473" s="183" t="s">
        <v>1369</v>
      </c>
      <c r="AH2473" s="29" t="s">
        <v>1356</v>
      </c>
      <c r="AI2473" s="29" t="s">
        <v>1357</v>
      </c>
      <c r="AJ2473" s="29" t="s">
        <v>258</v>
      </c>
      <c r="AK2473" s="29" t="s">
        <v>258</v>
      </c>
      <c r="AL2473" s="29" t="s">
        <v>13327</v>
      </c>
    </row>
    <row r="2474" spans="1:38" x14ac:dyDescent="0.2">
      <c r="A2474" s="35" t="s">
        <v>16</v>
      </c>
      <c r="B2474" s="36">
        <v>7917</v>
      </c>
      <c r="C2474" s="36"/>
      <c r="D2474" s="36" t="s">
        <v>1349</v>
      </c>
      <c r="E2474" s="37" t="s">
        <v>4434</v>
      </c>
      <c r="F2474" s="38" t="s">
        <v>1269</v>
      </c>
      <c r="G2474" s="38" t="s">
        <v>1271</v>
      </c>
      <c r="H2474" s="35" t="s">
        <v>1440</v>
      </c>
      <c r="I2474" s="35"/>
      <c r="J2474" s="29" t="s">
        <v>1387</v>
      </c>
      <c r="K2474" s="29" t="s">
        <v>1457</v>
      </c>
      <c r="L2474" s="29" t="s">
        <v>3010</v>
      </c>
      <c r="M2474" s="39">
        <v>101.23644137063592</v>
      </c>
      <c r="N2474" s="39">
        <v>505.83574537987681</v>
      </c>
      <c r="O2474" s="29">
        <v>44197</v>
      </c>
      <c r="P2474" s="29">
        <v>46022</v>
      </c>
      <c r="Q2474" s="40">
        <v>4.9965776999999996</v>
      </c>
      <c r="R2474" s="39">
        <v>101.11174537987679</v>
      </c>
      <c r="S2474" s="39">
        <v>101.11174537987679</v>
      </c>
      <c r="T2474" s="39">
        <v>101.11174537987679</v>
      </c>
      <c r="U2474" s="39">
        <v>101.38876386036961</v>
      </c>
      <c r="V2474" s="39">
        <v>101.11174537987679</v>
      </c>
      <c r="W2474" s="29" t="s">
        <v>265</v>
      </c>
      <c r="X2474" s="29" t="s">
        <v>11773</v>
      </c>
      <c r="Y2474" s="29">
        <v>45231</v>
      </c>
      <c r="Z2474" s="41" t="s">
        <v>11759</v>
      </c>
      <c r="AA2474" s="42" t="s">
        <v>1349</v>
      </c>
      <c r="AB2474" s="29" t="s">
        <v>258</v>
      </c>
      <c r="AC2474" s="29" t="s">
        <v>258</v>
      </c>
      <c r="AD2474" s="29" t="s">
        <v>258</v>
      </c>
      <c r="AE2474" s="29" t="s">
        <v>1353</v>
      </c>
      <c r="AF2474" s="29" t="s">
        <v>1390</v>
      </c>
      <c r="AG2474" s="183" t="s">
        <v>1391</v>
      </c>
      <c r="AH2474" s="29" t="s">
        <v>1356</v>
      </c>
      <c r="AI2474" s="29" t="s">
        <v>1357</v>
      </c>
      <c r="AJ2474" s="29" t="s">
        <v>258</v>
      </c>
      <c r="AK2474" s="29" t="s">
        <v>258</v>
      </c>
      <c r="AL2474" s="29" t="s">
        <v>13327</v>
      </c>
    </row>
    <row r="2475" spans="1:38" x14ac:dyDescent="0.2">
      <c r="A2475" s="35" t="s">
        <v>16</v>
      </c>
      <c r="B2475" s="36">
        <v>7921</v>
      </c>
      <c r="C2475" s="36"/>
      <c r="D2475" s="36" t="s">
        <v>1349</v>
      </c>
      <c r="E2475" s="37" t="s">
        <v>4435</v>
      </c>
      <c r="F2475" s="38" t="s">
        <v>1269</v>
      </c>
      <c r="G2475" s="38" t="s">
        <v>1273</v>
      </c>
      <c r="H2475" s="35" t="s">
        <v>1393</v>
      </c>
      <c r="I2475" s="35"/>
      <c r="J2475" s="29" t="s">
        <v>1405</v>
      </c>
      <c r="K2475" s="29" t="s">
        <v>1558</v>
      </c>
      <c r="L2475" s="29" t="s">
        <v>1394</v>
      </c>
      <c r="M2475" s="39">
        <v>50.549761976257493</v>
      </c>
      <c r="N2475" s="39">
        <v>103.10628884325804</v>
      </c>
      <c r="O2475" s="29">
        <v>44197</v>
      </c>
      <c r="P2475" s="29">
        <v>44942</v>
      </c>
      <c r="Q2475" s="40">
        <v>2.0396988</v>
      </c>
      <c r="R2475" s="39">
        <v>50.447446954141</v>
      </c>
      <c r="S2475" s="39">
        <v>50.447446954141</v>
      </c>
      <c r="T2475" s="39">
        <v>2.2113949349760436</v>
      </c>
      <c r="U2475" s="39">
        <v>0</v>
      </c>
      <c r="V2475" s="39">
        <v>0</v>
      </c>
      <c r="W2475" s="29" t="s">
        <v>1357</v>
      </c>
      <c r="X2475" s="29" t="s">
        <v>258</v>
      </c>
      <c r="Y2475" s="29" t="s">
        <v>1349</v>
      </c>
      <c r="Z2475" s="41" t="s">
        <v>1349</v>
      </c>
      <c r="AA2475" s="42" t="s">
        <v>1349</v>
      </c>
      <c r="AB2475" s="29" t="s">
        <v>258</v>
      </c>
      <c r="AC2475" s="29" t="s">
        <v>258</v>
      </c>
      <c r="AD2475" s="29" t="s">
        <v>265</v>
      </c>
      <c r="AE2475" s="29" t="s">
        <v>1367</v>
      </c>
      <c r="AF2475" s="29" t="s">
        <v>1368</v>
      </c>
      <c r="AG2475" s="183" t="s">
        <v>1369</v>
      </c>
      <c r="AH2475" s="29" t="s">
        <v>1413</v>
      </c>
      <c r="AI2475" s="29" t="s">
        <v>1357</v>
      </c>
      <c r="AJ2475" s="29" t="s">
        <v>258</v>
      </c>
      <c r="AK2475" s="29" t="s">
        <v>258</v>
      </c>
      <c r="AL2475" s="29" t="s">
        <v>13326</v>
      </c>
    </row>
    <row r="2476" spans="1:38" x14ac:dyDescent="0.2">
      <c r="A2476" s="35" t="s">
        <v>16</v>
      </c>
      <c r="B2476" s="36">
        <v>7927</v>
      </c>
      <c r="C2476" s="36"/>
      <c r="D2476" s="36" t="s">
        <v>1349</v>
      </c>
      <c r="E2476" s="37" t="s">
        <v>4436</v>
      </c>
      <c r="F2476" s="38" t="s">
        <v>1269</v>
      </c>
      <c r="G2476" s="38" t="s">
        <v>1271</v>
      </c>
      <c r="H2476" s="35" t="s">
        <v>1440</v>
      </c>
      <c r="I2476" s="35"/>
      <c r="J2476" s="29" t="s">
        <v>1371</v>
      </c>
      <c r="K2476" s="29" t="s">
        <v>1371</v>
      </c>
      <c r="L2476" s="29" t="s">
        <v>1384</v>
      </c>
      <c r="M2476" s="39">
        <v>85.33489813774159</v>
      </c>
      <c r="N2476" s="39">
        <v>170.31934291581109</v>
      </c>
      <c r="O2476" s="29">
        <v>44197</v>
      </c>
      <c r="P2476" s="29">
        <v>44926</v>
      </c>
      <c r="Q2476" s="40">
        <v>1.9958932</v>
      </c>
      <c r="R2476" s="39">
        <v>85.159671457905546</v>
      </c>
      <c r="S2476" s="39">
        <v>85.159671457905546</v>
      </c>
      <c r="T2476" s="39">
        <v>0</v>
      </c>
      <c r="U2476" s="39">
        <v>0</v>
      </c>
      <c r="V2476" s="39">
        <v>0</v>
      </c>
      <c r="W2476" s="29" t="s">
        <v>1357</v>
      </c>
      <c r="X2476" s="29" t="s">
        <v>258</v>
      </c>
      <c r="Y2476" s="29" t="s">
        <v>1349</v>
      </c>
      <c r="Z2476" s="41" t="s">
        <v>1349</v>
      </c>
      <c r="AA2476" s="42" t="s">
        <v>1349</v>
      </c>
      <c r="AB2476" s="29" t="s">
        <v>258</v>
      </c>
      <c r="AC2476" s="29" t="s">
        <v>258</v>
      </c>
      <c r="AD2476" s="29" t="s">
        <v>265</v>
      </c>
      <c r="AE2476" s="29" t="s">
        <v>1353</v>
      </c>
      <c r="AF2476" s="29" t="s">
        <v>1368</v>
      </c>
      <c r="AG2476" s="183" t="s">
        <v>1369</v>
      </c>
      <c r="AH2476" s="29" t="s">
        <v>1413</v>
      </c>
      <c r="AI2476" s="29" t="s">
        <v>1357</v>
      </c>
      <c r="AJ2476" s="29" t="s">
        <v>258</v>
      </c>
      <c r="AK2476" s="29" t="s">
        <v>258</v>
      </c>
      <c r="AL2476" s="29" t="s">
        <v>13326</v>
      </c>
    </row>
    <row r="2477" spans="1:38" x14ac:dyDescent="0.2">
      <c r="A2477" s="35" t="s">
        <v>16</v>
      </c>
      <c r="B2477" s="36">
        <v>7928</v>
      </c>
      <c r="C2477" s="36"/>
      <c r="D2477" s="36" t="s">
        <v>1349</v>
      </c>
      <c r="E2477" s="37" t="s">
        <v>4437</v>
      </c>
      <c r="F2477" s="38" t="s">
        <v>1269</v>
      </c>
      <c r="G2477" s="38" t="s">
        <v>1271</v>
      </c>
      <c r="H2477" s="35" t="s">
        <v>1440</v>
      </c>
      <c r="I2477" s="35"/>
      <c r="J2477" s="29" t="s">
        <v>1371</v>
      </c>
      <c r="K2477" s="29" t="s">
        <v>1371</v>
      </c>
      <c r="L2477" s="29" t="s">
        <v>1384</v>
      </c>
      <c r="M2477" s="39">
        <v>84.447682763641751</v>
      </c>
      <c r="N2477" s="39">
        <v>168.54855578370979</v>
      </c>
      <c r="O2477" s="29">
        <v>44197</v>
      </c>
      <c r="P2477" s="29">
        <v>44926</v>
      </c>
      <c r="Q2477" s="40">
        <v>1.9958932</v>
      </c>
      <c r="R2477" s="39">
        <v>84.274277891854894</v>
      </c>
      <c r="S2477" s="39">
        <v>84.274277891854894</v>
      </c>
      <c r="T2477" s="39">
        <v>0</v>
      </c>
      <c r="U2477" s="39">
        <v>0</v>
      </c>
      <c r="V2477" s="39">
        <v>0</v>
      </c>
      <c r="W2477" s="29" t="s">
        <v>1357</v>
      </c>
      <c r="X2477" s="29" t="s">
        <v>258</v>
      </c>
      <c r="Y2477" s="29" t="s">
        <v>1349</v>
      </c>
      <c r="Z2477" s="41" t="s">
        <v>1349</v>
      </c>
      <c r="AA2477" s="42" t="s">
        <v>1349</v>
      </c>
      <c r="AB2477" s="29" t="s">
        <v>258</v>
      </c>
      <c r="AC2477" s="29" t="s">
        <v>258</v>
      </c>
      <c r="AD2477" s="29" t="s">
        <v>265</v>
      </c>
      <c r="AE2477" s="29" t="s">
        <v>1353</v>
      </c>
      <c r="AF2477" s="29" t="s">
        <v>1368</v>
      </c>
      <c r="AG2477" s="183" t="s">
        <v>1369</v>
      </c>
      <c r="AH2477" s="29" t="s">
        <v>1413</v>
      </c>
      <c r="AI2477" s="29" t="s">
        <v>1357</v>
      </c>
      <c r="AJ2477" s="29" t="s">
        <v>258</v>
      </c>
      <c r="AK2477" s="29" t="s">
        <v>258</v>
      </c>
      <c r="AL2477" s="29" t="s">
        <v>13326</v>
      </c>
    </row>
    <row r="2478" spans="1:38" x14ac:dyDescent="0.2">
      <c r="A2478" s="35" t="s">
        <v>16</v>
      </c>
      <c r="B2478" s="36">
        <v>7929</v>
      </c>
      <c r="C2478" s="36"/>
      <c r="D2478" s="36" t="s">
        <v>1349</v>
      </c>
      <c r="E2478" s="37" t="s">
        <v>4438</v>
      </c>
      <c r="F2478" s="38" t="s">
        <v>1269</v>
      </c>
      <c r="G2478" s="38" t="s">
        <v>1271</v>
      </c>
      <c r="H2478" s="35" t="s">
        <v>1440</v>
      </c>
      <c r="I2478" s="35"/>
      <c r="J2478" s="29" t="s">
        <v>1371</v>
      </c>
      <c r="K2478" s="29" t="s">
        <v>1371</v>
      </c>
      <c r="L2478" s="29" t="s">
        <v>1384</v>
      </c>
      <c r="M2478" s="39">
        <v>84.109219110768464</v>
      </c>
      <c r="N2478" s="39">
        <v>167.87301848049282</v>
      </c>
      <c r="O2478" s="29">
        <v>44197</v>
      </c>
      <c r="P2478" s="29">
        <v>44926</v>
      </c>
      <c r="Q2478" s="40">
        <v>1.9958932</v>
      </c>
      <c r="R2478" s="39">
        <v>83.936509240246409</v>
      </c>
      <c r="S2478" s="39">
        <v>83.936509240246409</v>
      </c>
      <c r="T2478" s="39">
        <v>0</v>
      </c>
      <c r="U2478" s="39">
        <v>0</v>
      </c>
      <c r="V2478" s="39">
        <v>0</v>
      </c>
      <c r="W2478" s="29" t="s">
        <v>1357</v>
      </c>
      <c r="X2478" s="29" t="s">
        <v>258</v>
      </c>
      <c r="Y2478" s="29" t="s">
        <v>1349</v>
      </c>
      <c r="Z2478" s="41" t="s">
        <v>1349</v>
      </c>
      <c r="AA2478" s="42" t="s">
        <v>1349</v>
      </c>
      <c r="AB2478" s="29" t="s">
        <v>258</v>
      </c>
      <c r="AC2478" s="29" t="s">
        <v>258</v>
      </c>
      <c r="AD2478" s="29" t="s">
        <v>265</v>
      </c>
      <c r="AE2478" s="29" t="s">
        <v>1353</v>
      </c>
      <c r="AF2478" s="29" t="s">
        <v>1368</v>
      </c>
      <c r="AG2478" s="183" t="s">
        <v>1369</v>
      </c>
      <c r="AH2478" s="29" t="s">
        <v>1413</v>
      </c>
      <c r="AI2478" s="29" t="s">
        <v>1357</v>
      </c>
      <c r="AJ2478" s="29" t="s">
        <v>258</v>
      </c>
      <c r="AK2478" s="29" t="s">
        <v>258</v>
      </c>
      <c r="AL2478" s="29" t="s">
        <v>13326</v>
      </c>
    </row>
    <row r="2479" spans="1:38" x14ac:dyDescent="0.2">
      <c r="A2479" s="35" t="s">
        <v>16</v>
      </c>
      <c r="B2479" s="36">
        <v>7930</v>
      </c>
      <c r="C2479" s="36"/>
      <c r="D2479" s="36" t="s">
        <v>1349</v>
      </c>
      <c r="E2479" s="37" t="s">
        <v>4439</v>
      </c>
      <c r="F2479" s="38" t="s">
        <v>1269</v>
      </c>
      <c r="G2479" s="38" t="s">
        <v>1273</v>
      </c>
      <c r="H2479" s="35" t="s">
        <v>1393</v>
      </c>
      <c r="I2479" s="35"/>
      <c r="J2479" s="29" t="s">
        <v>484</v>
      </c>
      <c r="K2479" s="29" t="s">
        <v>1365</v>
      </c>
      <c r="L2479" s="29" t="s">
        <v>1366</v>
      </c>
      <c r="M2479" s="39">
        <v>13.896772651163298</v>
      </c>
      <c r="N2479" s="39">
        <v>25.41558932238193</v>
      </c>
      <c r="O2479" s="29">
        <v>44197</v>
      </c>
      <c r="P2479" s="29">
        <v>44865</v>
      </c>
      <c r="Q2479" s="40">
        <v>1.8288842999999999</v>
      </c>
      <c r="R2479" s="39">
        <v>13.866502395619438</v>
      </c>
      <c r="S2479" s="39">
        <v>11.549086926762492</v>
      </c>
      <c r="T2479" s="39">
        <v>0</v>
      </c>
      <c r="U2479" s="39">
        <v>0</v>
      </c>
      <c r="V2479" s="39">
        <v>0</v>
      </c>
      <c r="W2479" s="29" t="s">
        <v>1357</v>
      </c>
      <c r="X2479" s="29" t="s">
        <v>258</v>
      </c>
      <c r="Y2479" s="29" t="s">
        <v>1349</v>
      </c>
      <c r="Z2479" s="41" t="s">
        <v>1349</v>
      </c>
      <c r="AA2479" s="42" t="s">
        <v>1349</v>
      </c>
      <c r="AB2479" s="29" t="s">
        <v>258</v>
      </c>
      <c r="AC2479" s="29" t="s">
        <v>258</v>
      </c>
      <c r="AD2479" s="29" t="s">
        <v>265</v>
      </c>
      <c r="AE2479" s="29" t="s">
        <v>1367</v>
      </c>
      <c r="AF2479" s="29" t="s">
        <v>1368</v>
      </c>
      <c r="AG2479" s="183" t="s">
        <v>1369</v>
      </c>
      <c r="AH2479" s="29" t="s">
        <v>1413</v>
      </c>
      <c r="AI2479" s="29" t="s">
        <v>1357</v>
      </c>
      <c r="AJ2479" s="29" t="s">
        <v>258</v>
      </c>
      <c r="AK2479" s="29" t="s">
        <v>258</v>
      </c>
      <c r="AL2479" s="29" t="s">
        <v>13326</v>
      </c>
    </row>
    <row r="2480" spans="1:38" x14ac:dyDescent="0.2">
      <c r="A2480" s="35" t="s">
        <v>16</v>
      </c>
      <c r="B2480" s="36">
        <v>7931</v>
      </c>
      <c r="C2480" s="36"/>
      <c r="D2480" s="36" t="s">
        <v>1349</v>
      </c>
      <c r="E2480" s="37" t="s">
        <v>4440</v>
      </c>
      <c r="F2480" s="38" t="s">
        <v>1269</v>
      </c>
      <c r="G2480" s="38" t="s">
        <v>1271</v>
      </c>
      <c r="H2480" s="35" t="s">
        <v>1440</v>
      </c>
      <c r="I2480" s="35"/>
      <c r="J2480" s="29" t="s">
        <v>1371</v>
      </c>
      <c r="K2480" s="29" t="s">
        <v>1371</v>
      </c>
      <c r="L2480" s="29" t="s">
        <v>1384</v>
      </c>
      <c r="M2480" s="39">
        <v>83.665611423718545</v>
      </c>
      <c r="N2480" s="39">
        <v>166.98762491444216</v>
      </c>
      <c r="O2480" s="29">
        <v>44197</v>
      </c>
      <c r="P2480" s="29">
        <v>44926</v>
      </c>
      <c r="Q2480" s="40">
        <v>1.9958932</v>
      </c>
      <c r="R2480" s="39">
        <v>83.493812457221082</v>
      </c>
      <c r="S2480" s="39">
        <v>83.493812457221082</v>
      </c>
      <c r="T2480" s="39">
        <v>0</v>
      </c>
      <c r="U2480" s="39">
        <v>0</v>
      </c>
      <c r="V2480" s="39">
        <v>0</v>
      </c>
      <c r="W2480" s="29" t="s">
        <v>1357</v>
      </c>
      <c r="X2480" s="29" t="s">
        <v>258</v>
      </c>
      <c r="Y2480" s="29" t="s">
        <v>1349</v>
      </c>
      <c r="Z2480" s="41" t="s">
        <v>1349</v>
      </c>
      <c r="AA2480" s="42" t="s">
        <v>1349</v>
      </c>
      <c r="AB2480" s="29" t="s">
        <v>258</v>
      </c>
      <c r="AC2480" s="29" t="s">
        <v>258</v>
      </c>
      <c r="AD2480" s="29" t="s">
        <v>265</v>
      </c>
      <c r="AE2480" s="29" t="s">
        <v>1353</v>
      </c>
      <c r="AF2480" s="29" t="s">
        <v>1368</v>
      </c>
      <c r="AG2480" s="183" t="s">
        <v>1369</v>
      </c>
      <c r="AH2480" s="29" t="s">
        <v>1413</v>
      </c>
      <c r="AI2480" s="29" t="s">
        <v>1357</v>
      </c>
      <c r="AJ2480" s="29" t="s">
        <v>258</v>
      </c>
      <c r="AK2480" s="29" t="s">
        <v>258</v>
      </c>
      <c r="AL2480" s="29" t="s">
        <v>13326</v>
      </c>
    </row>
    <row r="2481" spans="1:38" x14ac:dyDescent="0.2">
      <c r="A2481" s="35" t="s">
        <v>16</v>
      </c>
      <c r="B2481" s="36">
        <v>7932</v>
      </c>
      <c r="C2481" s="36"/>
      <c r="D2481" s="36" t="s">
        <v>1349</v>
      </c>
      <c r="E2481" s="37" t="s">
        <v>4441</v>
      </c>
      <c r="F2481" s="38" t="s">
        <v>1269</v>
      </c>
      <c r="G2481" s="38" t="s">
        <v>1271</v>
      </c>
      <c r="H2481" s="35" t="s">
        <v>1440</v>
      </c>
      <c r="I2481" s="35"/>
      <c r="J2481" s="29" t="s">
        <v>1371</v>
      </c>
      <c r="K2481" s="29" t="s">
        <v>1371</v>
      </c>
      <c r="L2481" s="29" t="s">
        <v>1384</v>
      </c>
      <c r="M2481" s="39">
        <v>85.903677294049373</v>
      </c>
      <c r="N2481" s="39">
        <v>171.45456536618755</v>
      </c>
      <c r="O2481" s="29">
        <v>44197</v>
      </c>
      <c r="P2481" s="29">
        <v>44926</v>
      </c>
      <c r="Q2481" s="40">
        <v>1.9958932</v>
      </c>
      <c r="R2481" s="39">
        <v>85.727282683093776</v>
      </c>
      <c r="S2481" s="39">
        <v>85.727282683093776</v>
      </c>
      <c r="T2481" s="39">
        <v>0</v>
      </c>
      <c r="U2481" s="39">
        <v>0</v>
      </c>
      <c r="V2481" s="39">
        <v>0</v>
      </c>
      <c r="W2481" s="29" t="s">
        <v>1357</v>
      </c>
      <c r="X2481" s="29" t="s">
        <v>258</v>
      </c>
      <c r="Y2481" s="29" t="s">
        <v>1349</v>
      </c>
      <c r="Z2481" s="41" t="s">
        <v>1349</v>
      </c>
      <c r="AA2481" s="42" t="s">
        <v>1349</v>
      </c>
      <c r="AB2481" s="29" t="s">
        <v>258</v>
      </c>
      <c r="AC2481" s="29" t="s">
        <v>258</v>
      </c>
      <c r="AD2481" s="29" t="s">
        <v>265</v>
      </c>
      <c r="AE2481" s="29" t="s">
        <v>1353</v>
      </c>
      <c r="AF2481" s="29" t="s">
        <v>1368</v>
      </c>
      <c r="AG2481" s="183" t="s">
        <v>1369</v>
      </c>
      <c r="AH2481" s="29" t="s">
        <v>1413</v>
      </c>
      <c r="AI2481" s="29" t="s">
        <v>1357</v>
      </c>
      <c r="AJ2481" s="29" t="s">
        <v>258</v>
      </c>
      <c r="AK2481" s="29" t="s">
        <v>258</v>
      </c>
      <c r="AL2481" s="29" t="s">
        <v>13326</v>
      </c>
    </row>
    <row r="2482" spans="1:38" x14ac:dyDescent="0.2">
      <c r="A2482" s="35" t="s">
        <v>16</v>
      </c>
      <c r="B2482" s="36">
        <v>7934</v>
      </c>
      <c r="C2482" s="36"/>
      <c r="D2482" s="36" t="s">
        <v>1349</v>
      </c>
      <c r="E2482" s="37" t="s">
        <v>4442</v>
      </c>
      <c r="F2482" s="38" t="s">
        <v>1269</v>
      </c>
      <c r="G2482" s="38" t="s">
        <v>1274</v>
      </c>
      <c r="H2482" s="35" t="s">
        <v>2758</v>
      </c>
      <c r="I2482" s="35"/>
      <c r="J2482" s="29" t="s">
        <v>1371</v>
      </c>
      <c r="K2482" s="29" t="s">
        <v>1371</v>
      </c>
      <c r="L2482" s="29" t="s">
        <v>1384</v>
      </c>
      <c r="M2482" s="39">
        <v>30.432405693486611</v>
      </c>
      <c r="N2482" s="39">
        <v>75.820640657084198</v>
      </c>
      <c r="O2482" s="29">
        <v>44197</v>
      </c>
      <c r="P2482" s="29">
        <v>45107</v>
      </c>
      <c r="Q2482" s="40">
        <v>2.4914442000000001</v>
      </c>
      <c r="R2482" s="39">
        <v>30.378193018480495</v>
      </c>
      <c r="S2482" s="39">
        <v>30.378193018480495</v>
      </c>
      <c r="T2482" s="39">
        <v>15.064254620123204</v>
      </c>
      <c r="U2482" s="39">
        <v>0</v>
      </c>
      <c r="V2482" s="39">
        <v>0</v>
      </c>
      <c r="W2482" s="29" t="s">
        <v>1357</v>
      </c>
      <c r="X2482" s="29" t="s">
        <v>258</v>
      </c>
      <c r="Y2482" s="29" t="s">
        <v>1349</v>
      </c>
      <c r="Z2482" s="41" t="s">
        <v>1349</v>
      </c>
      <c r="AA2482" s="42" t="s">
        <v>1349</v>
      </c>
      <c r="AB2482" s="29" t="s">
        <v>258</v>
      </c>
      <c r="AC2482" s="29" t="s">
        <v>258</v>
      </c>
      <c r="AD2482" s="29" t="s">
        <v>265</v>
      </c>
      <c r="AE2482" s="29" t="s">
        <v>1353</v>
      </c>
      <c r="AF2482" s="29" t="s">
        <v>1368</v>
      </c>
      <c r="AG2482" s="183" t="s">
        <v>1369</v>
      </c>
      <c r="AH2482" s="29" t="s">
        <v>1413</v>
      </c>
      <c r="AI2482" s="29" t="s">
        <v>1357</v>
      </c>
      <c r="AJ2482" s="29" t="s">
        <v>258</v>
      </c>
      <c r="AK2482" s="29" t="s">
        <v>258</v>
      </c>
      <c r="AL2482" s="29" t="s">
        <v>13326</v>
      </c>
    </row>
    <row r="2483" spans="1:38" x14ac:dyDescent="0.2">
      <c r="A2483" s="35" t="s">
        <v>16</v>
      </c>
      <c r="B2483" s="36">
        <v>7935</v>
      </c>
      <c r="C2483" s="36"/>
      <c r="D2483" s="36" t="s">
        <v>1349</v>
      </c>
      <c r="E2483" s="37" t="s">
        <v>4443</v>
      </c>
      <c r="F2483" s="38" t="s">
        <v>1275</v>
      </c>
      <c r="G2483" s="38" t="s">
        <v>1893</v>
      </c>
      <c r="H2483" s="35" t="s">
        <v>3890</v>
      </c>
      <c r="I2483" s="35"/>
      <c r="J2483" s="29" t="s">
        <v>1513</v>
      </c>
      <c r="K2483" s="29" t="s">
        <v>1611</v>
      </c>
      <c r="L2483" s="29" t="s">
        <v>4205</v>
      </c>
      <c r="M2483" s="39">
        <v>444.8582247502012</v>
      </c>
      <c r="N2483" s="39">
        <v>886.67157289527722</v>
      </c>
      <c r="O2483" s="29">
        <v>44197</v>
      </c>
      <c r="P2483" s="29">
        <v>44925</v>
      </c>
      <c r="Q2483" s="40">
        <v>1.9931554</v>
      </c>
      <c r="R2483" s="39">
        <v>443.94392881587953</v>
      </c>
      <c r="S2483" s="39">
        <v>442.72764407939769</v>
      </c>
      <c r="T2483" s="39">
        <v>0</v>
      </c>
      <c r="U2483" s="39">
        <v>0</v>
      </c>
      <c r="V2483" s="39">
        <v>0</v>
      </c>
      <c r="W2483" s="29" t="s">
        <v>265</v>
      </c>
      <c r="X2483" s="29" t="s">
        <v>11773</v>
      </c>
      <c r="Y2483" s="29">
        <v>45217</v>
      </c>
      <c r="Z2483" s="41" t="s">
        <v>11758</v>
      </c>
      <c r="AA2483" s="42" t="s">
        <v>1349</v>
      </c>
      <c r="AB2483" s="29" t="s">
        <v>258</v>
      </c>
      <c r="AC2483" s="29" t="s">
        <v>258</v>
      </c>
      <c r="AD2483" s="29" t="s">
        <v>258</v>
      </c>
      <c r="AE2483" s="29" t="s">
        <v>1353</v>
      </c>
      <c r="AF2483" s="29" t="s">
        <v>1368</v>
      </c>
      <c r="AG2483" s="183" t="s">
        <v>1369</v>
      </c>
      <c r="AH2483" s="29" t="s">
        <v>1413</v>
      </c>
      <c r="AI2483" s="29" t="s">
        <v>1357</v>
      </c>
      <c r="AJ2483" s="29" t="s">
        <v>258</v>
      </c>
      <c r="AK2483" s="29" t="s">
        <v>258</v>
      </c>
      <c r="AL2483" s="29" t="s">
        <v>13327</v>
      </c>
    </row>
    <row r="2484" spans="1:38" x14ac:dyDescent="0.2">
      <c r="A2484" s="35" t="s">
        <v>16</v>
      </c>
      <c r="B2484" s="36">
        <v>7937</v>
      </c>
      <c r="C2484" s="36"/>
      <c r="D2484" s="36" t="s">
        <v>1349</v>
      </c>
      <c r="E2484" s="37" t="s">
        <v>4444</v>
      </c>
      <c r="F2484" s="38" t="s">
        <v>1266</v>
      </c>
      <c r="G2484" s="38" t="s">
        <v>1267</v>
      </c>
      <c r="H2484" s="35" t="s">
        <v>1177</v>
      </c>
      <c r="I2484" s="35"/>
      <c r="J2484" s="29" t="s">
        <v>1405</v>
      </c>
      <c r="K2484" s="29" t="s">
        <v>1416</v>
      </c>
      <c r="L2484" s="29" t="s">
        <v>1425</v>
      </c>
      <c r="M2484" s="39">
        <v>46.777817329306444</v>
      </c>
      <c r="N2484" s="39">
        <v>120.1302997946612</v>
      </c>
      <c r="O2484" s="29">
        <v>44197</v>
      </c>
      <c r="P2484" s="29">
        <v>45135</v>
      </c>
      <c r="Q2484" s="40">
        <v>2.5681039999999999</v>
      </c>
      <c r="R2484" s="39">
        <v>46.696016427104723</v>
      </c>
      <c r="S2484" s="39">
        <v>46.696016427104723</v>
      </c>
      <c r="T2484" s="39">
        <v>26.738266940451748</v>
      </c>
      <c r="U2484" s="39">
        <v>0</v>
      </c>
      <c r="V2484" s="39">
        <v>0</v>
      </c>
      <c r="W2484" s="29" t="s">
        <v>1357</v>
      </c>
      <c r="X2484" s="29" t="s">
        <v>258</v>
      </c>
      <c r="Y2484" s="29" t="s">
        <v>1349</v>
      </c>
      <c r="Z2484" s="41" t="s">
        <v>1349</v>
      </c>
      <c r="AA2484" s="42" t="s">
        <v>1349</v>
      </c>
      <c r="AB2484" s="43" t="s">
        <v>265</v>
      </c>
      <c r="AC2484" s="29" t="s">
        <v>258</v>
      </c>
      <c r="AD2484" s="29" t="s">
        <v>258</v>
      </c>
      <c r="AE2484" s="29" t="s">
        <v>1353</v>
      </c>
      <c r="AF2484" s="29" t="s">
        <v>1368</v>
      </c>
      <c r="AG2484" s="183" t="s">
        <v>1369</v>
      </c>
      <c r="AH2484" s="29" t="s">
        <v>1413</v>
      </c>
      <c r="AI2484" s="29" t="s">
        <v>1357</v>
      </c>
      <c r="AJ2484" s="29" t="s">
        <v>258</v>
      </c>
      <c r="AK2484" s="29" t="s">
        <v>258</v>
      </c>
      <c r="AL2484" s="29" t="s">
        <v>13326</v>
      </c>
    </row>
    <row r="2485" spans="1:38" x14ac:dyDescent="0.2">
      <c r="A2485" s="35" t="s">
        <v>16</v>
      </c>
      <c r="B2485" s="36">
        <v>7938</v>
      </c>
      <c r="C2485" s="36"/>
      <c r="D2485" s="36" t="s">
        <v>1349</v>
      </c>
      <c r="E2485" s="37" t="s">
        <v>4445</v>
      </c>
      <c r="F2485" s="38" t="s">
        <v>1269</v>
      </c>
      <c r="G2485" s="38" t="s">
        <v>1271</v>
      </c>
      <c r="H2485" s="35" t="s">
        <v>1440</v>
      </c>
      <c r="I2485" s="35"/>
      <c r="J2485" s="29" t="s">
        <v>1528</v>
      </c>
      <c r="K2485" s="29" t="s">
        <v>1529</v>
      </c>
      <c r="L2485" s="29" t="s">
        <v>1530</v>
      </c>
      <c r="M2485" s="39">
        <v>643.74323813461785</v>
      </c>
      <c r="N2485" s="39">
        <v>1616.1876960985626</v>
      </c>
      <c r="O2485" s="29">
        <v>44197</v>
      </c>
      <c r="P2485" s="29">
        <v>45114</v>
      </c>
      <c r="Q2485" s="40">
        <v>2.5106092000000002</v>
      </c>
      <c r="R2485" s="39">
        <v>642.60186173853526</v>
      </c>
      <c r="S2485" s="39">
        <v>642.60186173853526</v>
      </c>
      <c r="T2485" s="39">
        <v>330.98397262149217</v>
      </c>
      <c r="U2485" s="39">
        <v>0</v>
      </c>
      <c r="V2485" s="39">
        <v>0</v>
      </c>
      <c r="W2485" s="29" t="s">
        <v>1357</v>
      </c>
      <c r="X2485" s="29" t="s">
        <v>258</v>
      </c>
      <c r="Y2485" s="29" t="s">
        <v>1349</v>
      </c>
      <c r="Z2485" s="41" t="s">
        <v>1349</v>
      </c>
      <c r="AA2485" s="42" t="s">
        <v>1349</v>
      </c>
      <c r="AB2485" s="29" t="s">
        <v>258</v>
      </c>
      <c r="AC2485" s="29" t="s">
        <v>258</v>
      </c>
      <c r="AD2485" s="29" t="s">
        <v>258</v>
      </c>
      <c r="AE2485" s="29" t="s">
        <v>1353</v>
      </c>
      <c r="AF2485" s="29" t="s">
        <v>1531</v>
      </c>
      <c r="AG2485" s="183" t="s">
        <v>1532</v>
      </c>
      <c r="AH2485" s="29" t="s">
        <v>1413</v>
      </c>
      <c r="AI2485" s="29" t="s">
        <v>1357</v>
      </c>
      <c r="AJ2485" s="29" t="s">
        <v>258</v>
      </c>
      <c r="AK2485" s="29" t="s">
        <v>258</v>
      </c>
      <c r="AL2485" s="29" t="s">
        <v>13326</v>
      </c>
    </row>
    <row r="2486" spans="1:38" x14ac:dyDescent="0.2">
      <c r="A2486" s="35" t="s">
        <v>16</v>
      </c>
      <c r="B2486" s="36">
        <v>7942</v>
      </c>
      <c r="C2486" s="36"/>
      <c r="D2486" s="36" t="s">
        <v>1349</v>
      </c>
      <c r="E2486" s="37" t="s">
        <v>4446</v>
      </c>
      <c r="F2486" s="38" t="s">
        <v>1269</v>
      </c>
      <c r="G2486" s="38" t="s">
        <v>1271</v>
      </c>
      <c r="H2486" s="35" t="s">
        <v>1440</v>
      </c>
      <c r="I2486" s="35"/>
      <c r="J2486" s="29" t="s">
        <v>322</v>
      </c>
      <c r="K2486" s="29" t="s">
        <v>1373</v>
      </c>
      <c r="L2486" s="29" t="s">
        <v>1596</v>
      </c>
      <c r="M2486" s="39">
        <v>146.98814145745297</v>
      </c>
      <c r="N2486" s="39">
        <v>307.45774127310062</v>
      </c>
      <c r="O2486" s="29">
        <v>44197</v>
      </c>
      <c r="P2486" s="29">
        <v>44961</v>
      </c>
      <c r="Q2486" s="40">
        <v>2.0917180000000002</v>
      </c>
      <c r="R2486" s="39">
        <v>146.69552361396302</v>
      </c>
      <c r="S2486" s="39">
        <v>146.69552361396302</v>
      </c>
      <c r="T2486" s="39">
        <v>14.066694045174536</v>
      </c>
      <c r="U2486" s="39">
        <v>0</v>
      </c>
      <c r="V2486" s="39">
        <v>0</v>
      </c>
      <c r="W2486" s="29" t="s">
        <v>265</v>
      </c>
      <c r="X2486" s="29" t="s">
        <v>11773</v>
      </c>
      <c r="Y2486" s="29">
        <v>45288</v>
      </c>
      <c r="Z2486" s="41" t="s">
        <v>11760</v>
      </c>
      <c r="AA2486" s="42" t="s">
        <v>1349</v>
      </c>
      <c r="AB2486" s="29" t="s">
        <v>258</v>
      </c>
      <c r="AC2486" s="29" t="s">
        <v>258</v>
      </c>
      <c r="AD2486" s="29" t="s">
        <v>258</v>
      </c>
      <c r="AE2486" s="29" t="s">
        <v>1353</v>
      </c>
      <c r="AF2486" s="29" t="s">
        <v>1378</v>
      </c>
      <c r="AG2486" s="183" t="s">
        <v>1379</v>
      </c>
      <c r="AH2486" s="29" t="s">
        <v>1413</v>
      </c>
      <c r="AI2486" s="29" t="s">
        <v>1357</v>
      </c>
      <c r="AJ2486" s="29" t="s">
        <v>258</v>
      </c>
      <c r="AK2486" s="29" t="s">
        <v>258</v>
      </c>
      <c r="AL2486" s="29" t="s">
        <v>13327</v>
      </c>
    </row>
    <row r="2487" spans="1:38" x14ac:dyDescent="0.2">
      <c r="A2487" s="35" t="s">
        <v>16</v>
      </c>
      <c r="B2487" s="36">
        <v>7949</v>
      </c>
      <c r="C2487" s="36"/>
      <c r="D2487" s="36" t="s">
        <v>1349</v>
      </c>
      <c r="E2487" s="37" t="s">
        <v>4447</v>
      </c>
      <c r="F2487" s="38" t="s">
        <v>1262</v>
      </c>
      <c r="G2487" s="38" t="s">
        <v>1263</v>
      </c>
      <c r="H2487" s="35" t="s">
        <v>1671</v>
      </c>
      <c r="I2487" s="35"/>
      <c r="J2487" s="29" t="s">
        <v>1466</v>
      </c>
      <c r="K2487" s="29" t="s">
        <v>1466</v>
      </c>
      <c r="L2487" s="29" t="s">
        <v>2168</v>
      </c>
      <c r="M2487" s="39">
        <v>11.334691038407982</v>
      </c>
      <c r="N2487" s="39">
        <v>52.538349075975361</v>
      </c>
      <c r="O2487" s="29">
        <v>44197</v>
      </c>
      <c r="P2487" s="29">
        <v>45890</v>
      </c>
      <c r="Q2487" s="40">
        <v>4.6351813999999996</v>
      </c>
      <c r="R2487" s="39">
        <v>11.320246406570842</v>
      </c>
      <c r="S2487" s="39">
        <v>11.320246406570842</v>
      </c>
      <c r="T2487" s="39">
        <v>11.320246406570842</v>
      </c>
      <c r="U2487" s="39">
        <v>11.351260780287474</v>
      </c>
      <c r="V2487" s="39">
        <v>7.2263490759753584</v>
      </c>
      <c r="W2487" s="29" t="s">
        <v>1357</v>
      </c>
      <c r="X2487" s="29" t="s">
        <v>258</v>
      </c>
      <c r="Y2487" s="29" t="s">
        <v>1349</v>
      </c>
      <c r="Z2487" s="41" t="s">
        <v>1349</v>
      </c>
      <c r="AA2487" s="42" t="s">
        <v>1349</v>
      </c>
      <c r="AB2487" s="29" t="s">
        <v>258</v>
      </c>
      <c r="AC2487" s="29" t="s">
        <v>258</v>
      </c>
      <c r="AD2487" s="29" t="s">
        <v>258</v>
      </c>
      <c r="AE2487" s="29" t="s">
        <v>1353</v>
      </c>
      <c r="AF2487" s="29" t="s">
        <v>1468</v>
      </c>
      <c r="AG2487" s="183" t="s">
        <v>1469</v>
      </c>
      <c r="AH2487" s="29" t="s">
        <v>1356</v>
      </c>
      <c r="AI2487" s="29" t="s">
        <v>1357</v>
      </c>
      <c r="AJ2487" s="29" t="s">
        <v>258</v>
      </c>
      <c r="AK2487" s="29" t="s">
        <v>258</v>
      </c>
      <c r="AL2487" s="29" t="s">
        <v>13326</v>
      </c>
    </row>
    <row r="2488" spans="1:38" x14ac:dyDescent="0.2">
      <c r="A2488" s="35" t="s">
        <v>16</v>
      </c>
      <c r="B2488" s="36">
        <v>7951</v>
      </c>
      <c r="C2488" s="36"/>
      <c r="D2488" s="36" t="s">
        <v>1349</v>
      </c>
      <c r="E2488" s="37" t="s">
        <v>4448</v>
      </c>
      <c r="F2488" s="38" t="s">
        <v>1269</v>
      </c>
      <c r="G2488" s="38" t="s">
        <v>1273</v>
      </c>
      <c r="H2488" s="35" t="s">
        <v>1393</v>
      </c>
      <c r="I2488" s="35"/>
      <c r="J2488" s="29" t="s">
        <v>281</v>
      </c>
      <c r="K2488" s="29" t="s">
        <v>282</v>
      </c>
      <c r="L2488" s="29" t="s">
        <v>1366</v>
      </c>
      <c r="M2488" s="39">
        <v>15.787283014576332</v>
      </c>
      <c r="N2488" s="39">
        <v>44.60636824093087</v>
      </c>
      <c r="O2488" s="29">
        <v>44197</v>
      </c>
      <c r="P2488" s="29">
        <v>45229</v>
      </c>
      <c r="Q2488" s="40">
        <v>2.8254619999999999</v>
      </c>
      <c r="R2488" s="39">
        <v>15.761204654346338</v>
      </c>
      <c r="S2488" s="39">
        <v>15.761204654346338</v>
      </c>
      <c r="T2488" s="39">
        <v>13.083958932238193</v>
      </c>
      <c r="U2488" s="39">
        <v>0</v>
      </c>
      <c r="V2488" s="39">
        <v>0</v>
      </c>
      <c r="W2488" s="29" t="s">
        <v>265</v>
      </c>
      <c r="X2488" s="29" t="s">
        <v>11773</v>
      </c>
      <c r="Y2488" s="29">
        <v>45218</v>
      </c>
      <c r="Z2488" s="41" t="s">
        <v>11758</v>
      </c>
      <c r="AA2488" s="42" t="s">
        <v>1349</v>
      </c>
      <c r="AB2488" s="29" t="s">
        <v>258</v>
      </c>
      <c r="AC2488" s="29" t="s">
        <v>258</v>
      </c>
      <c r="AD2488" s="29" t="s">
        <v>265</v>
      </c>
      <c r="AE2488" s="29" t="s">
        <v>1367</v>
      </c>
      <c r="AF2488" s="29" t="s">
        <v>1368</v>
      </c>
      <c r="AG2488" s="183" t="s">
        <v>1369</v>
      </c>
      <c r="AH2488" s="29" t="s">
        <v>1413</v>
      </c>
      <c r="AI2488" s="29" t="s">
        <v>1357</v>
      </c>
      <c r="AJ2488" s="29" t="s">
        <v>258</v>
      </c>
      <c r="AK2488" s="29" t="s">
        <v>258</v>
      </c>
      <c r="AL2488" s="29" t="s">
        <v>13327</v>
      </c>
    </row>
    <row r="2489" spans="1:38" x14ac:dyDescent="0.2">
      <c r="A2489" s="35" t="s">
        <v>16</v>
      </c>
      <c r="B2489" s="36">
        <v>7952</v>
      </c>
      <c r="C2489" s="36"/>
      <c r="D2489" s="36" t="s">
        <v>1349</v>
      </c>
      <c r="E2489" s="37" t="s">
        <v>4449</v>
      </c>
      <c r="F2489" s="38" t="s">
        <v>1269</v>
      </c>
      <c r="G2489" s="38" t="s">
        <v>1273</v>
      </c>
      <c r="H2489" s="35" t="s">
        <v>1393</v>
      </c>
      <c r="I2489" s="35"/>
      <c r="J2489" s="29" t="s">
        <v>1371</v>
      </c>
      <c r="K2489" s="29" t="s">
        <v>1371</v>
      </c>
      <c r="L2489" s="29" t="s">
        <v>1366</v>
      </c>
      <c r="M2489" s="39">
        <v>10.498716498049795</v>
      </c>
      <c r="N2489" s="39">
        <v>19.172194387405888</v>
      </c>
      <c r="O2489" s="29">
        <v>44197</v>
      </c>
      <c r="P2489" s="29">
        <v>44864</v>
      </c>
      <c r="Q2489" s="40">
        <v>1.8261464999999999</v>
      </c>
      <c r="R2489" s="39">
        <v>10.475824777549624</v>
      </c>
      <c r="S2489" s="39">
        <v>8.6963696098562622</v>
      </c>
      <c r="T2489" s="39">
        <v>0</v>
      </c>
      <c r="U2489" s="39">
        <v>0</v>
      </c>
      <c r="V2489" s="39">
        <v>0</v>
      </c>
      <c r="W2489" s="29" t="s">
        <v>1357</v>
      </c>
      <c r="X2489" s="29" t="s">
        <v>258</v>
      </c>
      <c r="Y2489" s="29" t="s">
        <v>1349</v>
      </c>
      <c r="Z2489" s="41" t="s">
        <v>1349</v>
      </c>
      <c r="AA2489" s="42" t="s">
        <v>1349</v>
      </c>
      <c r="AB2489" s="29" t="s">
        <v>258</v>
      </c>
      <c r="AC2489" s="29" t="s">
        <v>258</v>
      </c>
      <c r="AD2489" s="29" t="s">
        <v>265</v>
      </c>
      <c r="AE2489" s="29" t="s">
        <v>1367</v>
      </c>
      <c r="AF2489" s="29" t="s">
        <v>1368</v>
      </c>
      <c r="AG2489" s="183" t="s">
        <v>1369</v>
      </c>
      <c r="AH2489" s="29" t="s">
        <v>1413</v>
      </c>
      <c r="AI2489" s="29" t="s">
        <v>1357</v>
      </c>
      <c r="AJ2489" s="29" t="s">
        <v>258</v>
      </c>
      <c r="AK2489" s="29" t="s">
        <v>258</v>
      </c>
      <c r="AL2489" s="29" t="s">
        <v>13326</v>
      </c>
    </row>
    <row r="2490" spans="1:38" x14ac:dyDescent="0.2">
      <c r="A2490" s="35" t="s">
        <v>16</v>
      </c>
      <c r="B2490" s="36">
        <v>7954</v>
      </c>
      <c r="C2490" s="36"/>
      <c r="D2490" s="36" t="s">
        <v>1349</v>
      </c>
      <c r="E2490" s="37" t="s">
        <v>4450</v>
      </c>
      <c r="F2490" s="38" t="s">
        <v>1269</v>
      </c>
      <c r="G2490" s="38" t="s">
        <v>1273</v>
      </c>
      <c r="H2490" s="35" t="s">
        <v>1471</v>
      </c>
      <c r="I2490" s="35"/>
      <c r="J2490" s="29" t="s">
        <v>1405</v>
      </c>
      <c r="K2490" s="29" t="s">
        <v>2215</v>
      </c>
      <c r="L2490" s="29" t="s">
        <v>1394</v>
      </c>
      <c r="M2490" s="39">
        <v>19.18531704811075</v>
      </c>
      <c r="N2490" s="39">
        <v>38.239318275154005</v>
      </c>
      <c r="O2490" s="29">
        <v>44197</v>
      </c>
      <c r="P2490" s="29">
        <v>44925</v>
      </c>
      <c r="Q2490" s="40">
        <v>1.9931554</v>
      </c>
      <c r="R2490" s="39">
        <v>19.145886379192333</v>
      </c>
      <c r="S2490" s="39">
        <v>19.093431895961668</v>
      </c>
      <c r="T2490" s="39">
        <v>0</v>
      </c>
      <c r="U2490" s="39">
        <v>0</v>
      </c>
      <c r="V2490" s="39">
        <v>0</v>
      </c>
      <c r="W2490" s="29" t="s">
        <v>1357</v>
      </c>
      <c r="X2490" s="29" t="s">
        <v>258</v>
      </c>
      <c r="Y2490" s="29" t="s">
        <v>1349</v>
      </c>
      <c r="Z2490" s="41" t="s">
        <v>1349</v>
      </c>
      <c r="AA2490" s="42" t="s">
        <v>1349</v>
      </c>
      <c r="AB2490" s="29" t="s">
        <v>258</v>
      </c>
      <c r="AC2490" s="29" t="s">
        <v>258</v>
      </c>
      <c r="AD2490" s="29" t="s">
        <v>265</v>
      </c>
      <c r="AE2490" s="29" t="s">
        <v>1367</v>
      </c>
      <c r="AF2490" s="29" t="s">
        <v>1368</v>
      </c>
      <c r="AG2490" s="183" t="s">
        <v>1369</v>
      </c>
      <c r="AH2490" s="29" t="s">
        <v>1413</v>
      </c>
      <c r="AI2490" s="29" t="s">
        <v>1357</v>
      </c>
      <c r="AJ2490" s="29" t="s">
        <v>258</v>
      </c>
      <c r="AK2490" s="29" t="s">
        <v>258</v>
      </c>
      <c r="AL2490" s="29" t="s">
        <v>13326</v>
      </c>
    </row>
    <row r="2491" spans="1:38" x14ac:dyDescent="0.2">
      <c r="A2491" s="35" t="s">
        <v>16</v>
      </c>
      <c r="B2491" s="36">
        <v>7956</v>
      </c>
      <c r="C2491" s="36"/>
      <c r="D2491" s="36" t="s">
        <v>1349</v>
      </c>
      <c r="E2491" s="37" t="s">
        <v>4451</v>
      </c>
      <c r="F2491" s="38" t="s">
        <v>1269</v>
      </c>
      <c r="G2491" s="38" t="s">
        <v>1445</v>
      </c>
      <c r="H2491" s="35" t="s">
        <v>12095</v>
      </c>
      <c r="I2491" s="35"/>
      <c r="J2491" s="29" t="s">
        <v>484</v>
      </c>
      <c r="K2491" s="29" t="s">
        <v>1365</v>
      </c>
      <c r="L2491" s="29" t="s">
        <v>1366</v>
      </c>
      <c r="M2491" s="39">
        <v>17.836120784789316</v>
      </c>
      <c r="N2491" s="39">
        <v>7.3248952772073919</v>
      </c>
      <c r="O2491" s="29">
        <v>44197</v>
      </c>
      <c r="P2491" s="29">
        <v>44347</v>
      </c>
      <c r="Q2491" s="40">
        <v>0.41067759999999998</v>
      </c>
      <c r="R2491" s="39">
        <v>7.3248952772073919</v>
      </c>
      <c r="S2491" s="39">
        <v>0</v>
      </c>
      <c r="T2491" s="39">
        <v>0</v>
      </c>
      <c r="U2491" s="39">
        <v>0</v>
      </c>
      <c r="V2491" s="39">
        <v>0</v>
      </c>
      <c r="W2491" s="29" t="s">
        <v>1357</v>
      </c>
      <c r="X2491" s="29" t="s">
        <v>258</v>
      </c>
      <c r="Y2491" s="29" t="s">
        <v>1349</v>
      </c>
      <c r="Z2491" s="41" t="s">
        <v>1349</v>
      </c>
      <c r="AA2491" s="42" t="s">
        <v>1349</v>
      </c>
      <c r="AB2491" s="29" t="s">
        <v>258</v>
      </c>
      <c r="AC2491" s="29" t="s">
        <v>258</v>
      </c>
      <c r="AD2491" s="29" t="s">
        <v>265</v>
      </c>
      <c r="AE2491" s="29" t="s">
        <v>1367</v>
      </c>
      <c r="AF2491" s="29" t="s">
        <v>1368</v>
      </c>
      <c r="AG2491" s="183" t="s">
        <v>1369</v>
      </c>
      <c r="AH2491" s="29" t="s">
        <v>1356</v>
      </c>
      <c r="AI2491" s="29" t="s">
        <v>1357</v>
      </c>
      <c r="AJ2491" s="29" t="s">
        <v>258</v>
      </c>
      <c r="AK2491" s="29" t="s">
        <v>258</v>
      </c>
      <c r="AL2491" s="29" t="s">
        <v>13326</v>
      </c>
    </row>
    <row r="2492" spans="1:38" x14ac:dyDescent="0.2">
      <c r="A2492" s="35" t="s">
        <v>16</v>
      </c>
      <c r="B2492" s="36">
        <v>7958</v>
      </c>
      <c r="C2492" s="36"/>
      <c r="D2492" s="36" t="s">
        <v>1349</v>
      </c>
      <c r="E2492" s="37" t="s">
        <v>4452</v>
      </c>
      <c r="F2492" s="38" t="s">
        <v>1269</v>
      </c>
      <c r="G2492" s="38" t="s">
        <v>1273</v>
      </c>
      <c r="H2492" s="35" t="s">
        <v>1393</v>
      </c>
      <c r="I2492" s="35"/>
      <c r="J2492" s="29" t="s">
        <v>263</v>
      </c>
      <c r="K2492" s="29" t="s">
        <v>264</v>
      </c>
      <c r="L2492" s="29" t="s">
        <v>2577</v>
      </c>
      <c r="M2492" s="39">
        <v>12.661344458372698</v>
      </c>
      <c r="N2492" s="39">
        <v>25.270691307323752</v>
      </c>
      <c r="O2492" s="29">
        <v>44197</v>
      </c>
      <c r="P2492" s="29">
        <v>44926</v>
      </c>
      <c r="Q2492" s="40">
        <v>1.9958932</v>
      </c>
      <c r="R2492" s="39">
        <v>12.635345653661876</v>
      </c>
      <c r="S2492" s="39">
        <v>12.635345653661876</v>
      </c>
      <c r="T2492" s="39">
        <v>0</v>
      </c>
      <c r="U2492" s="39">
        <v>0</v>
      </c>
      <c r="V2492" s="39">
        <v>0</v>
      </c>
      <c r="W2492" s="29" t="s">
        <v>1357</v>
      </c>
      <c r="X2492" s="29" t="s">
        <v>258</v>
      </c>
      <c r="Y2492" s="29" t="s">
        <v>1349</v>
      </c>
      <c r="Z2492" s="41" t="s">
        <v>1349</v>
      </c>
      <c r="AA2492" s="42" t="s">
        <v>1349</v>
      </c>
      <c r="AB2492" s="29" t="s">
        <v>258</v>
      </c>
      <c r="AC2492" s="29" t="s">
        <v>265</v>
      </c>
      <c r="AD2492" s="29" t="s">
        <v>265</v>
      </c>
      <c r="AE2492" s="29" t="s">
        <v>1367</v>
      </c>
      <c r="AF2492" s="29" t="s">
        <v>2409</v>
      </c>
      <c r="AG2492" s="183" t="s">
        <v>2410</v>
      </c>
      <c r="AH2492" s="29" t="s">
        <v>1413</v>
      </c>
      <c r="AI2492" s="29" t="s">
        <v>1357</v>
      </c>
      <c r="AJ2492" s="29" t="s">
        <v>258</v>
      </c>
      <c r="AK2492" s="29" t="s">
        <v>258</v>
      </c>
      <c r="AL2492" s="29" t="s">
        <v>13326</v>
      </c>
    </row>
    <row r="2493" spans="1:38" x14ac:dyDescent="0.2">
      <c r="A2493" s="35" t="s">
        <v>16</v>
      </c>
      <c r="B2493" s="36">
        <v>7968</v>
      </c>
      <c r="C2493" s="36"/>
      <c r="D2493" s="36" t="s">
        <v>1349</v>
      </c>
      <c r="E2493" s="37" t="s">
        <v>4453</v>
      </c>
      <c r="F2493" s="38" t="s">
        <v>1269</v>
      </c>
      <c r="G2493" s="38" t="s">
        <v>1273</v>
      </c>
      <c r="H2493" s="35" t="s">
        <v>1393</v>
      </c>
      <c r="I2493" s="35"/>
      <c r="J2493" s="29" t="s">
        <v>1371</v>
      </c>
      <c r="K2493" s="29" t="s">
        <v>1371</v>
      </c>
      <c r="L2493" s="29" t="s">
        <v>1366</v>
      </c>
      <c r="M2493" s="39">
        <v>16.115153931908214</v>
      </c>
      <c r="N2493" s="39">
        <v>30.66401642710472</v>
      </c>
      <c r="O2493" s="29">
        <v>44197</v>
      </c>
      <c r="P2493" s="29">
        <v>44892</v>
      </c>
      <c r="Q2493" s="40">
        <v>1.9028063</v>
      </c>
      <c r="R2493" s="39">
        <v>16.080985626283365</v>
      </c>
      <c r="S2493" s="39">
        <v>14.583030800821355</v>
      </c>
      <c r="T2493" s="39">
        <v>0</v>
      </c>
      <c r="U2493" s="39">
        <v>0</v>
      </c>
      <c r="V2493" s="39">
        <v>0</v>
      </c>
      <c r="W2493" s="29" t="s">
        <v>265</v>
      </c>
      <c r="X2493" s="29" t="s">
        <v>11773</v>
      </c>
      <c r="Y2493" s="29">
        <v>45286</v>
      </c>
      <c r="Z2493" s="41" t="s">
        <v>11760</v>
      </c>
      <c r="AA2493" s="42" t="s">
        <v>1349</v>
      </c>
      <c r="AB2493" s="29" t="s">
        <v>258</v>
      </c>
      <c r="AC2493" s="29" t="s">
        <v>258</v>
      </c>
      <c r="AD2493" s="29" t="s">
        <v>265</v>
      </c>
      <c r="AE2493" s="29" t="s">
        <v>1367</v>
      </c>
      <c r="AF2493" s="29" t="s">
        <v>1368</v>
      </c>
      <c r="AG2493" s="183" t="s">
        <v>1369</v>
      </c>
      <c r="AH2493" s="29" t="s">
        <v>1413</v>
      </c>
      <c r="AI2493" s="29" t="s">
        <v>1357</v>
      </c>
      <c r="AJ2493" s="29" t="s">
        <v>258</v>
      </c>
      <c r="AK2493" s="29" t="s">
        <v>258</v>
      </c>
      <c r="AL2493" s="29" t="s">
        <v>13327</v>
      </c>
    </row>
    <row r="2494" spans="1:38" x14ac:dyDescent="0.2">
      <c r="A2494" s="35" t="s">
        <v>16</v>
      </c>
      <c r="B2494" s="36">
        <v>7970</v>
      </c>
      <c r="C2494" s="36"/>
      <c r="D2494" s="36" t="s">
        <v>1349</v>
      </c>
      <c r="E2494" s="37" t="s">
        <v>4454</v>
      </c>
      <c r="F2494" s="38" t="s">
        <v>1269</v>
      </c>
      <c r="G2494" s="38" t="s">
        <v>1271</v>
      </c>
      <c r="H2494" s="35" t="s">
        <v>1440</v>
      </c>
      <c r="I2494" s="35"/>
      <c r="J2494" s="29" t="s">
        <v>1371</v>
      </c>
      <c r="K2494" s="29" t="s">
        <v>1371</v>
      </c>
      <c r="L2494" s="29" t="s">
        <v>1384</v>
      </c>
      <c r="M2494" s="39">
        <v>69.379995429207412</v>
      </c>
      <c r="N2494" s="39">
        <v>346.66253798767968</v>
      </c>
      <c r="O2494" s="29">
        <v>44197</v>
      </c>
      <c r="P2494" s="29">
        <v>46022</v>
      </c>
      <c r="Q2494" s="40">
        <v>4.9965776999999996</v>
      </c>
      <c r="R2494" s="39">
        <v>69.294537987679675</v>
      </c>
      <c r="S2494" s="39">
        <v>69.294537987679675</v>
      </c>
      <c r="T2494" s="39">
        <v>69.294537987679675</v>
      </c>
      <c r="U2494" s="39">
        <v>69.484386036960984</v>
      </c>
      <c r="V2494" s="39">
        <v>69.294537987679675</v>
      </c>
      <c r="W2494" s="29" t="s">
        <v>265</v>
      </c>
      <c r="X2494" s="29" t="s">
        <v>11773</v>
      </c>
      <c r="Y2494" s="29">
        <v>45275</v>
      </c>
      <c r="Z2494" s="41" t="s">
        <v>11760</v>
      </c>
      <c r="AA2494" s="42" t="s">
        <v>1349</v>
      </c>
      <c r="AB2494" s="29" t="s">
        <v>258</v>
      </c>
      <c r="AC2494" s="29" t="s">
        <v>258</v>
      </c>
      <c r="AD2494" s="29" t="s">
        <v>265</v>
      </c>
      <c r="AE2494" s="29" t="s">
        <v>1353</v>
      </c>
      <c r="AF2494" s="29" t="s">
        <v>1368</v>
      </c>
      <c r="AG2494" s="183" t="s">
        <v>1369</v>
      </c>
      <c r="AH2494" s="29" t="s">
        <v>1356</v>
      </c>
      <c r="AI2494" s="29" t="s">
        <v>1357</v>
      </c>
      <c r="AJ2494" s="29" t="s">
        <v>258</v>
      </c>
      <c r="AK2494" s="29" t="s">
        <v>258</v>
      </c>
      <c r="AL2494" s="29" t="s">
        <v>13327</v>
      </c>
    </row>
    <row r="2495" spans="1:38" x14ac:dyDescent="0.2">
      <c r="A2495" s="35" t="s">
        <v>16</v>
      </c>
      <c r="B2495" s="36">
        <v>7972</v>
      </c>
      <c r="C2495" s="36"/>
      <c r="D2495" s="36" t="s">
        <v>1349</v>
      </c>
      <c r="E2495" s="37" t="s">
        <v>4455</v>
      </c>
      <c r="F2495" s="38" t="s">
        <v>1269</v>
      </c>
      <c r="G2495" s="38" t="s">
        <v>1271</v>
      </c>
      <c r="H2495" s="35" t="s">
        <v>1440</v>
      </c>
      <c r="I2495" s="35"/>
      <c r="J2495" s="29" t="s">
        <v>1371</v>
      </c>
      <c r="K2495" s="29" t="s">
        <v>1371</v>
      </c>
      <c r="L2495" s="29" t="s">
        <v>1384</v>
      </c>
      <c r="M2495" s="39">
        <v>75.441314864904967</v>
      </c>
      <c r="N2495" s="39">
        <v>376.94839151266262</v>
      </c>
      <c r="O2495" s="29">
        <v>44197</v>
      </c>
      <c r="P2495" s="29">
        <v>46022</v>
      </c>
      <c r="Q2495" s="40">
        <v>4.9965776999999996</v>
      </c>
      <c r="R2495" s="39">
        <v>75.348391512662573</v>
      </c>
      <c r="S2495" s="39">
        <v>75.348391512662573</v>
      </c>
      <c r="T2495" s="39">
        <v>75.348391512662573</v>
      </c>
      <c r="U2495" s="39">
        <v>75.554825462012317</v>
      </c>
      <c r="V2495" s="39">
        <v>75.348391512662573</v>
      </c>
      <c r="W2495" s="29" t="s">
        <v>265</v>
      </c>
      <c r="X2495" s="29" t="s">
        <v>11773</v>
      </c>
      <c r="Y2495" s="29">
        <v>45257</v>
      </c>
      <c r="Z2495" s="41" t="s">
        <v>11759</v>
      </c>
      <c r="AA2495" s="42" t="s">
        <v>1349</v>
      </c>
      <c r="AB2495" s="29" t="s">
        <v>258</v>
      </c>
      <c r="AC2495" s="29" t="s">
        <v>258</v>
      </c>
      <c r="AD2495" s="29" t="s">
        <v>265</v>
      </c>
      <c r="AE2495" s="29" t="s">
        <v>1353</v>
      </c>
      <c r="AF2495" s="29" t="s">
        <v>1368</v>
      </c>
      <c r="AG2495" s="183" t="s">
        <v>1369</v>
      </c>
      <c r="AH2495" s="29" t="s">
        <v>1356</v>
      </c>
      <c r="AI2495" s="29" t="s">
        <v>1357</v>
      </c>
      <c r="AJ2495" s="29" t="s">
        <v>258</v>
      </c>
      <c r="AK2495" s="29" t="s">
        <v>258</v>
      </c>
      <c r="AL2495" s="29" t="s">
        <v>13327</v>
      </c>
    </row>
    <row r="2496" spans="1:38" x14ac:dyDescent="0.2">
      <c r="A2496" s="35" t="s">
        <v>16</v>
      </c>
      <c r="B2496" s="36">
        <v>7973</v>
      </c>
      <c r="C2496" s="36"/>
      <c r="D2496" s="36" t="s">
        <v>1349</v>
      </c>
      <c r="E2496" s="37" t="s">
        <v>4456</v>
      </c>
      <c r="F2496" s="38" t="s">
        <v>1269</v>
      </c>
      <c r="G2496" s="38" t="s">
        <v>1271</v>
      </c>
      <c r="H2496" s="35" t="s">
        <v>1440</v>
      </c>
      <c r="I2496" s="35"/>
      <c r="J2496" s="29" t="s">
        <v>281</v>
      </c>
      <c r="K2496" s="29" t="s">
        <v>282</v>
      </c>
      <c r="L2496" s="29" t="s">
        <v>1366</v>
      </c>
      <c r="M2496" s="39">
        <v>10.441718327986049</v>
      </c>
      <c r="N2496" s="39">
        <v>52.172856947296374</v>
      </c>
      <c r="O2496" s="29">
        <v>44197</v>
      </c>
      <c r="P2496" s="29">
        <v>46022</v>
      </c>
      <c r="Q2496" s="40">
        <v>4.9965776999999996</v>
      </c>
      <c r="R2496" s="39">
        <v>10.428856947296373</v>
      </c>
      <c r="S2496" s="39">
        <v>10.428856947296373</v>
      </c>
      <c r="T2496" s="39">
        <v>10.428856947296373</v>
      </c>
      <c r="U2496" s="39">
        <v>10.457429158110882</v>
      </c>
      <c r="V2496" s="39">
        <v>10.428856947296373</v>
      </c>
      <c r="W2496" s="29" t="s">
        <v>265</v>
      </c>
      <c r="X2496" s="29" t="s">
        <v>11773</v>
      </c>
      <c r="Y2496" s="29">
        <v>45275</v>
      </c>
      <c r="Z2496" s="41" t="s">
        <v>11760</v>
      </c>
      <c r="AA2496" s="42" t="s">
        <v>1349</v>
      </c>
      <c r="AB2496" s="29" t="s">
        <v>258</v>
      </c>
      <c r="AC2496" s="29" t="s">
        <v>258</v>
      </c>
      <c r="AD2496" s="29" t="s">
        <v>265</v>
      </c>
      <c r="AE2496" s="29" t="s">
        <v>1367</v>
      </c>
      <c r="AF2496" s="29" t="s">
        <v>1368</v>
      </c>
      <c r="AG2496" s="183" t="s">
        <v>1369</v>
      </c>
      <c r="AH2496" s="29" t="s">
        <v>1356</v>
      </c>
      <c r="AI2496" s="29" t="s">
        <v>1357</v>
      </c>
      <c r="AJ2496" s="29" t="s">
        <v>258</v>
      </c>
      <c r="AK2496" s="29" t="s">
        <v>258</v>
      </c>
      <c r="AL2496" s="29" t="s">
        <v>13327</v>
      </c>
    </row>
    <row r="2497" spans="1:38" x14ac:dyDescent="0.2">
      <c r="A2497" s="35" t="s">
        <v>16</v>
      </c>
      <c r="B2497" s="36">
        <v>7975</v>
      </c>
      <c r="C2497" s="36"/>
      <c r="D2497" s="36" t="s">
        <v>1349</v>
      </c>
      <c r="E2497" s="37" t="s">
        <v>4457</v>
      </c>
      <c r="F2497" s="38" t="s">
        <v>1269</v>
      </c>
      <c r="G2497" s="38" t="s">
        <v>1271</v>
      </c>
      <c r="H2497" s="35" t="s">
        <v>1440</v>
      </c>
      <c r="I2497" s="35"/>
      <c r="J2497" s="29" t="s">
        <v>484</v>
      </c>
      <c r="K2497" s="29" t="s">
        <v>1551</v>
      </c>
      <c r="L2497" s="29" t="s">
        <v>1384</v>
      </c>
      <c r="M2497" s="39">
        <v>68.382814616900191</v>
      </c>
      <c r="N2497" s="39">
        <v>16.662751540041068</v>
      </c>
      <c r="O2497" s="29">
        <v>44197</v>
      </c>
      <c r="P2497" s="29">
        <v>44286</v>
      </c>
      <c r="Q2497" s="40">
        <v>0.24366869999999999</v>
      </c>
      <c r="R2497" s="39">
        <v>16.662751540041068</v>
      </c>
      <c r="S2497" s="39">
        <v>0</v>
      </c>
      <c r="T2497" s="39">
        <v>0</v>
      </c>
      <c r="U2497" s="39">
        <v>0</v>
      </c>
      <c r="V2497" s="39">
        <v>0</v>
      </c>
      <c r="W2497" s="29" t="s">
        <v>1357</v>
      </c>
      <c r="X2497" s="29" t="s">
        <v>258</v>
      </c>
      <c r="Y2497" s="29" t="s">
        <v>1349</v>
      </c>
      <c r="Z2497" s="41" t="s">
        <v>1349</v>
      </c>
      <c r="AA2497" s="42" t="s">
        <v>1349</v>
      </c>
      <c r="AB2497" s="29" t="s">
        <v>258</v>
      </c>
      <c r="AC2497" s="29" t="s">
        <v>258</v>
      </c>
      <c r="AD2497" s="29" t="s">
        <v>265</v>
      </c>
      <c r="AE2497" s="29" t="s">
        <v>1353</v>
      </c>
      <c r="AF2497" s="29" t="s">
        <v>1368</v>
      </c>
      <c r="AG2497" s="183" t="s">
        <v>1369</v>
      </c>
      <c r="AH2497" s="29" t="s">
        <v>1356</v>
      </c>
      <c r="AI2497" s="29" t="s">
        <v>1357</v>
      </c>
      <c r="AJ2497" s="29" t="s">
        <v>258</v>
      </c>
      <c r="AK2497" s="29" t="s">
        <v>258</v>
      </c>
      <c r="AL2497" s="29" t="s">
        <v>13326</v>
      </c>
    </row>
    <row r="2498" spans="1:38" x14ac:dyDescent="0.2">
      <c r="A2498" s="35" t="s">
        <v>16</v>
      </c>
      <c r="B2498" s="36">
        <v>7977</v>
      </c>
      <c r="C2498" s="36"/>
      <c r="D2498" s="36" t="s">
        <v>1349</v>
      </c>
      <c r="E2498" s="37" t="s">
        <v>4458</v>
      </c>
      <c r="F2498" s="38" t="s">
        <v>1269</v>
      </c>
      <c r="G2498" s="38" t="s">
        <v>1271</v>
      </c>
      <c r="H2498" s="35" t="s">
        <v>1440</v>
      </c>
      <c r="I2498" s="35"/>
      <c r="J2498" s="29" t="s">
        <v>484</v>
      </c>
      <c r="K2498" s="29" t="s">
        <v>1551</v>
      </c>
      <c r="L2498" s="29" t="s">
        <v>1384</v>
      </c>
      <c r="M2498" s="39">
        <v>245.80773520309697</v>
      </c>
      <c r="N2498" s="39">
        <v>49.127895961670085</v>
      </c>
      <c r="O2498" s="29">
        <v>44197</v>
      </c>
      <c r="P2498" s="29">
        <v>44270</v>
      </c>
      <c r="Q2498" s="40">
        <v>0.19986309999999999</v>
      </c>
      <c r="R2498" s="39">
        <v>49.127895961670085</v>
      </c>
      <c r="S2498" s="39">
        <v>0</v>
      </c>
      <c r="T2498" s="39">
        <v>0</v>
      </c>
      <c r="U2498" s="39">
        <v>0</v>
      </c>
      <c r="V2498" s="39">
        <v>0</v>
      </c>
      <c r="W2498" s="29" t="s">
        <v>1357</v>
      </c>
      <c r="X2498" s="29" t="s">
        <v>258</v>
      </c>
      <c r="Y2498" s="29" t="s">
        <v>1349</v>
      </c>
      <c r="Z2498" s="41" t="s">
        <v>1349</v>
      </c>
      <c r="AA2498" s="42" t="s">
        <v>1349</v>
      </c>
      <c r="AB2498" s="29" t="s">
        <v>258</v>
      </c>
      <c r="AC2498" s="29" t="s">
        <v>258</v>
      </c>
      <c r="AD2498" s="29" t="s">
        <v>265</v>
      </c>
      <c r="AE2498" s="29" t="s">
        <v>1353</v>
      </c>
      <c r="AF2498" s="29" t="s">
        <v>1368</v>
      </c>
      <c r="AG2498" s="183" t="s">
        <v>1369</v>
      </c>
      <c r="AH2498" s="29" t="s">
        <v>1356</v>
      </c>
      <c r="AI2498" s="29" t="s">
        <v>1357</v>
      </c>
      <c r="AJ2498" s="29" t="s">
        <v>258</v>
      </c>
      <c r="AK2498" s="29" t="s">
        <v>258</v>
      </c>
      <c r="AL2498" s="29" t="s">
        <v>13326</v>
      </c>
    </row>
    <row r="2499" spans="1:38" x14ac:dyDescent="0.2">
      <c r="A2499" s="35" t="s">
        <v>16</v>
      </c>
      <c r="B2499" s="36">
        <v>7979</v>
      </c>
      <c r="C2499" s="36"/>
      <c r="D2499" s="36" t="s">
        <v>1349</v>
      </c>
      <c r="E2499" s="37" t="s">
        <v>4459</v>
      </c>
      <c r="F2499" s="38" t="s">
        <v>1269</v>
      </c>
      <c r="G2499" s="38" t="s">
        <v>1271</v>
      </c>
      <c r="H2499" s="35" t="s">
        <v>1440</v>
      </c>
      <c r="I2499" s="35"/>
      <c r="J2499" s="29" t="s">
        <v>1371</v>
      </c>
      <c r="K2499" s="29" t="s">
        <v>1371</v>
      </c>
      <c r="L2499" s="29" t="s">
        <v>1384</v>
      </c>
      <c r="M2499" s="39">
        <v>60.373062850774076</v>
      </c>
      <c r="N2499" s="39">
        <v>301.65869952087616</v>
      </c>
      <c r="O2499" s="29">
        <v>44197</v>
      </c>
      <c r="P2499" s="29">
        <v>46022</v>
      </c>
      <c r="Q2499" s="40">
        <v>4.9965776999999996</v>
      </c>
      <c r="R2499" s="39">
        <v>60.298699520876113</v>
      </c>
      <c r="S2499" s="39">
        <v>60.298699520876113</v>
      </c>
      <c r="T2499" s="39">
        <v>60.298699520876113</v>
      </c>
      <c r="U2499" s="39">
        <v>60.463901437371668</v>
      </c>
      <c r="V2499" s="39">
        <v>60.298699520876113</v>
      </c>
      <c r="W2499" s="29" t="s">
        <v>265</v>
      </c>
      <c r="X2499" s="29" t="s">
        <v>11773</v>
      </c>
      <c r="Y2499" s="29">
        <v>45275</v>
      </c>
      <c r="Z2499" s="41" t="s">
        <v>11760</v>
      </c>
      <c r="AA2499" s="42" t="s">
        <v>1349</v>
      </c>
      <c r="AB2499" s="29" t="s">
        <v>258</v>
      </c>
      <c r="AC2499" s="29" t="s">
        <v>258</v>
      </c>
      <c r="AD2499" s="29" t="s">
        <v>265</v>
      </c>
      <c r="AE2499" s="29" t="s">
        <v>1353</v>
      </c>
      <c r="AF2499" s="29" t="s">
        <v>1368</v>
      </c>
      <c r="AG2499" s="183" t="s">
        <v>1369</v>
      </c>
      <c r="AH2499" s="29" t="s">
        <v>1356</v>
      </c>
      <c r="AI2499" s="29" t="s">
        <v>1357</v>
      </c>
      <c r="AJ2499" s="29" t="s">
        <v>258</v>
      </c>
      <c r="AK2499" s="29" t="s">
        <v>258</v>
      </c>
      <c r="AL2499" s="29" t="s">
        <v>13327</v>
      </c>
    </row>
    <row r="2500" spans="1:38" x14ac:dyDescent="0.2">
      <c r="A2500" s="35" t="s">
        <v>16</v>
      </c>
      <c r="B2500" s="36">
        <v>7980</v>
      </c>
      <c r="C2500" s="36"/>
      <c r="D2500" s="36" t="s">
        <v>1349</v>
      </c>
      <c r="E2500" s="37" t="s">
        <v>4460</v>
      </c>
      <c r="F2500" s="38" t="s">
        <v>1269</v>
      </c>
      <c r="G2500" s="38" t="s">
        <v>1445</v>
      </c>
      <c r="H2500" s="35" t="s">
        <v>788</v>
      </c>
      <c r="I2500" s="35"/>
      <c r="J2500" s="29" t="s">
        <v>1371</v>
      </c>
      <c r="K2500" s="29" t="s">
        <v>1371</v>
      </c>
      <c r="L2500" s="29" t="s">
        <v>1384</v>
      </c>
      <c r="M2500" s="39">
        <v>210.75318760623654</v>
      </c>
      <c r="N2500" s="39">
        <v>180.60437508555785</v>
      </c>
      <c r="O2500" s="29">
        <v>44197</v>
      </c>
      <c r="P2500" s="29">
        <v>44510</v>
      </c>
      <c r="Q2500" s="40">
        <v>0.85694729999999997</v>
      </c>
      <c r="R2500" s="39">
        <v>180.60437508555785</v>
      </c>
      <c r="S2500" s="39">
        <v>0</v>
      </c>
      <c r="T2500" s="39">
        <v>0</v>
      </c>
      <c r="U2500" s="39">
        <v>0</v>
      </c>
      <c r="V2500" s="39">
        <v>0</v>
      </c>
      <c r="W2500" s="29" t="s">
        <v>265</v>
      </c>
      <c r="X2500" s="29" t="s">
        <v>11773</v>
      </c>
      <c r="Y2500" s="29">
        <v>45279</v>
      </c>
      <c r="Z2500" s="41" t="s">
        <v>11760</v>
      </c>
      <c r="AA2500" s="42" t="s">
        <v>1349</v>
      </c>
      <c r="AB2500" s="29" t="s">
        <v>258</v>
      </c>
      <c r="AC2500" s="29" t="s">
        <v>258</v>
      </c>
      <c r="AD2500" s="29" t="s">
        <v>265</v>
      </c>
      <c r="AE2500" s="29" t="s">
        <v>1353</v>
      </c>
      <c r="AF2500" s="29" t="s">
        <v>1368</v>
      </c>
      <c r="AG2500" s="183" t="s">
        <v>1369</v>
      </c>
      <c r="AH2500" s="29" t="s">
        <v>1356</v>
      </c>
      <c r="AI2500" s="29" t="s">
        <v>1357</v>
      </c>
      <c r="AJ2500" s="29" t="s">
        <v>258</v>
      </c>
      <c r="AK2500" s="29" t="s">
        <v>258</v>
      </c>
      <c r="AL2500" s="29" t="s">
        <v>13327</v>
      </c>
    </row>
    <row r="2501" spans="1:38" x14ac:dyDescent="0.2">
      <c r="A2501" s="35" t="s">
        <v>16</v>
      </c>
      <c r="B2501" s="36">
        <v>7981</v>
      </c>
      <c r="C2501" s="36"/>
      <c r="D2501" s="36" t="s">
        <v>1349</v>
      </c>
      <c r="E2501" s="37" t="s">
        <v>4461</v>
      </c>
      <c r="F2501" s="38" t="s">
        <v>1269</v>
      </c>
      <c r="G2501" s="38" t="s">
        <v>1273</v>
      </c>
      <c r="H2501" s="35" t="s">
        <v>1393</v>
      </c>
      <c r="I2501" s="35"/>
      <c r="J2501" s="29" t="s">
        <v>1371</v>
      </c>
      <c r="K2501" s="29" t="s">
        <v>1371</v>
      </c>
      <c r="L2501" s="29" t="s">
        <v>1384</v>
      </c>
      <c r="M2501" s="39">
        <v>42.439241529307807</v>
      </c>
      <c r="N2501" s="39">
        <v>212.05096783025326</v>
      </c>
      <c r="O2501" s="29">
        <v>44197</v>
      </c>
      <c r="P2501" s="29">
        <v>46022</v>
      </c>
      <c r="Q2501" s="40">
        <v>4.9965776999999996</v>
      </c>
      <c r="R2501" s="39">
        <v>42.386967830253248</v>
      </c>
      <c r="S2501" s="39">
        <v>42.386967830253248</v>
      </c>
      <c r="T2501" s="39">
        <v>42.386967830253248</v>
      </c>
      <c r="U2501" s="39">
        <v>42.503096509240244</v>
      </c>
      <c r="V2501" s="39">
        <v>42.386967830253248</v>
      </c>
      <c r="W2501" s="29" t="s">
        <v>265</v>
      </c>
      <c r="X2501" s="29" t="s">
        <v>11773</v>
      </c>
      <c r="Y2501" s="29">
        <v>45279</v>
      </c>
      <c r="Z2501" s="41" t="s">
        <v>11760</v>
      </c>
      <c r="AA2501" s="42" t="s">
        <v>1349</v>
      </c>
      <c r="AB2501" s="29" t="s">
        <v>258</v>
      </c>
      <c r="AC2501" s="29" t="s">
        <v>258</v>
      </c>
      <c r="AD2501" s="29" t="s">
        <v>265</v>
      </c>
      <c r="AE2501" s="29" t="s">
        <v>1353</v>
      </c>
      <c r="AF2501" s="29" t="s">
        <v>1368</v>
      </c>
      <c r="AG2501" s="183" t="s">
        <v>1369</v>
      </c>
      <c r="AH2501" s="29" t="s">
        <v>1356</v>
      </c>
      <c r="AI2501" s="29" t="s">
        <v>1357</v>
      </c>
      <c r="AJ2501" s="29" t="s">
        <v>258</v>
      </c>
      <c r="AK2501" s="29" t="s">
        <v>258</v>
      </c>
      <c r="AL2501" s="29" t="s">
        <v>13327</v>
      </c>
    </row>
    <row r="2502" spans="1:38" x14ac:dyDescent="0.2">
      <c r="A2502" s="35" t="s">
        <v>16</v>
      </c>
      <c r="B2502" s="36">
        <v>7983</v>
      </c>
      <c r="C2502" s="36"/>
      <c r="D2502" s="36" t="s">
        <v>1349</v>
      </c>
      <c r="E2502" s="37" t="s">
        <v>4462</v>
      </c>
      <c r="F2502" s="38" t="s">
        <v>1269</v>
      </c>
      <c r="G2502" s="38" t="s">
        <v>1274</v>
      </c>
      <c r="H2502" s="35" t="s">
        <v>1120</v>
      </c>
      <c r="I2502" s="35"/>
      <c r="J2502" s="29" t="s">
        <v>484</v>
      </c>
      <c r="K2502" s="29" t="s">
        <v>1365</v>
      </c>
      <c r="L2502" s="29" t="s">
        <v>1384</v>
      </c>
      <c r="M2502" s="39">
        <v>392.45340977684674</v>
      </c>
      <c r="N2502" s="39">
        <v>846.68934702258719</v>
      </c>
      <c r="O2502" s="29">
        <v>44197</v>
      </c>
      <c r="P2502" s="29">
        <v>44985</v>
      </c>
      <c r="Q2502" s="40">
        <v>2.1574263999999999</v>
      </c>
      <c r="R2502" s="39">
        <v>391.68772073921974</v>
      </c>
      <c r="S2502" s="39">
        <v>391.68772073921974</v>
      </c>
      <c r="T2502" s="39">
        <v>63.313905544147843</v>
      </c>
      <c r="U2502" s="39">
        <v>0</v>
      </c>
      <c r="V2502" s="39">
        <v>0</v>
      </c>
      <c r="W2502" s="29" t="s">
        <v>265</v>
      </c>
      <c r="X2502" s="29" t="s">
        <v>11774</v>
      </c>
      <c r="Y2502" s="29">
        <v>45273</v>
      </c>
      <c r="Z2502" s="41" t="s">
        <v>11760</v>
      </c>
      <c r="AA2502" s="42" t="s">
        <v>1349</v>
      </c>
      <c r="AB2502" s="29" t="s">
        <v>258</v>
      </c>
      <c r="AC2502" s="29" t="s">
        <v>258</v>
      </c>
      <c r="AD2502" s="29" t="s">
        <v>265</v>
      </c>
      <c r="AE2502" s="29" t="s">
        <v>1353</v>
      </c>
      <c r="AF2502" s="29" t="s">
        <v>1368</v>
      </c>
      <c r="AG2502" s="183" t="s">
        <v>1369</v>
      </c>
      <c r="AH2502" s="29" t="s">
        <v>1356</v>
      </c>
      <c r="AI2502" s="29" t="s">
        <v>1357</v>
      </c>
      <c r="AJ2502" s="29" t="s">
        <v>258</v>
      </c>
      <c r="AK2502" s="29" t="s">
        <v>258</v>
      </c>
      <c r="AL2502" s="29" t="s">
        <v>13327</v>
      </c>
    </row>
    <row r="2503" spans="1:38" x14ac:dyDescent="0.2">
      <c r="A2503" s="35" t="s">
        <v>16</v>
      </c>
      <c r="B2503" s="36">
        <v>7988</v>
      </c>
      <c r="C2503" s="36"/>
      <c r="D2503" s="36" t="s">
        <v>1349</v>
      </c>
      <c r="E2503" s="37" t="s">
        <v>4463</v>
      </c>
      <c r="F2503" s="38" t="s">
        <v>1269</v>
      </c>
      <c r="G2503" s="38" t="s">
        <v>1271</v>
      </c>
      <c r="H2503" s="35" t="s">
        <v>1440</v>
      </c>
      <c r="I2503" s="35"/>
      <c r="J2503" s="29" t="s">
        <v>1405</v>
      </c>
      <c r="K2503" s="29" t="s">
        <v>1558</v>
      </c>
      <c r="L2503" s="29" t="s">
        <v>1425</v>
      </c>
      <c r="M2503" s="39">
        <v>92.058256016641337</v>
      </c>
      <c r="N2503" s="39">
        <v>222.30084052019163</v>
      </c>
      <c r="O2503" s="29">
        <v>44197</v>
      </c>
      <c r="P2503" s="29">
        <v>45079</v>
      </c>
      <c r="Q2503" s="40">
        <v>2.4147843999999998</v>
      </c>
      <c r="R2503" s="39">
        <v>91.891060917180013</v>
      </c>
      <c r="S2503" s="39">
        <v>91.891060917180013</v>
      </c>
      <c r="T2503" s="39">
        <v>38.518718685831615</v>
      </c>
      <c r="U2503" s="39">
        <v>0</v>
      </c>
      <c r="V2503" s="39">
        <v>0</v>
      </c>
      <c r="W2503" s="29" t="s">
        <v>1357</v>
      </c>
      <c r="X2503" s="29" t="s">
        <v>258</v>
      </c>
      <c r="Y2503" s="29" t="s">
        <v>1349</v>
      </c>
      <c r="Z2503" s="41" t="s">
        <v>1349</v>
      </c>
      <c r="AA2503" s="42" t="s">
        <v>1349</v>
      </c>
      <c r="AB2503" s="43" t="s">
        <v>265</v>
      </c>
      <c r="AC2503" s="29" t="s">
        <v>258</v>
      </c>
      <c r="AD2503" s="29" t="s">
        <v>258</v>
      </c>
      <c r="AE2503" s="29" t="s">
        <v>1353</v>
      </c>
      <c r="AF2503" s="29" t="s">
        <v>1368</v>
      </c>
      <c r="AG2503" s="183" t="s">
        <v>1369</v>
      </c>
      <c r="AH2503" s="29" t="s">
        <v>1413</v>
      </c>
      <c r="AI2503" s="29" t="s">
        <v>1357</v>
      </c>
      <c r="AJ2503" s="29" t="s">
        <v>258</v>
      </c>
      <c r="AK2503" s="29" t="s">
        <v>258</v>
      </c>
      <c r="AL2503" s="29" t="s">
        <v>13326</v>
      </c>
    </row>
    <row r="2504" spans="1:38" x14ac:dyDescent="0.2">
      <c r="A2504" s="35" t="s">
        <v>16</v>
      </c>
      <c r="B2504" s="36">
        <v>7990</v>
      </c>
      <c r="C2504" s="36"/>
      <c r="D2504" s="36" t="s">
        <v>1349</v>
      </c>
      <c r="E2504" s="37" t="s">
        <v>4464</v>
      </c>
      <c r="F2504" s="38" t="s">
        <v>1269</v>
      </c>
      <c r="G2504" s="38" t="s">
        <v>1271</v>
      </c>
      <c r="H2504" s="35" t="s">
        <v>1440</v>
      </c>
      <c r="I2504" s="35"/>
      <c r="J2504" s="29" t="s">
        <v>1371</v>
      </c>
      <c r="K2504" s="29" t="s">
        <v>1371</v>
      </c>
      <c r="L2504" s="29" t="s">
        <v>1384</v>
      </c>
      <c r="M2504" s="39">
        <v>87.226769079675719</v>
      </c>
      <c r="N2504" s="39">
        <v>435.83532922655718</v>
      </c>
      <c r="O2504" s="29">
        <v>44197</v>
      </c>
      <c r="P2504" s="29">
        <v>46022</v>
      </c>
      <c r="Q2504" s="40">
        <v>4.9965776999999996</v>
      </c>
      <c r="R2504" s="39">
        <v>87.119329226557156</v>
      </c>
      <c r="S2504" s="39">
        <v>87.119329226557156</v>
      </c>
      <c r="T2504" s="39">
        <v>87.119329226557156</v>
      </c>
      <c r="U2504" s="39">
        <v>87.358012320328541</v>
      </c>
      <c r="V2504" s="39">
        <v>87.119329226557156</v>
      </c>
      <c r="W2504" s="29" t="s">
        <v>1357</v>
      </c>
      <c r="X2504" s="29" t="s">
        <v>258</v>
      </c>
      <c r="Y2504" s="29" t="s">
        <v>1349</v>
      </c>
      <c r="Z2504" s="41" t="s">
        <v>1349</v>
      </c>
      <c r="AA2504" s="42" t="s">
        <v>1349</v>
      </c>
      <c r="AB2504" s="29" t="s">
        <v>258</v>
      </c>
      <c r="AC2504" s="29" t="s">
        <v>258</v>
      </c>
      <c r="AD2504" s="29" t="s">
        <v>265</v>
      </c>
      <c r="AE2504" s="29" t="s">
        <v>1353</v>
      </c>
      <c r="AF2504" s="29" t="s">
        <v>1368</v>
      </c>
      <c r="AG2504" s="183" t="s">
        <v>1369</v>
      </c>
      <c r="AH2504" s="29" t="s">
        <v>1356</v>
      </c>
      <c r="AI2504" s="29" t="s">
        <v>1357</v>
      </c>
      <c r="AJ2504" s="29" t="s">
        <v>258</v>
      </c>
      <c r="AK2504" s="29" t="s">
        <v>258</v>
      </c>
      <c r="AL2504" s="29" t="s">
        <v>13326</v>
      </c>
    </row>
    <row r="2505" spans="1:38" x14ac:dyDescent="0.2">
      <c r="A2505" s="35" t="s">
        <v>16</v>
      </c>
      <c r="B2505" s="36">
        <v>7991</v>
      </c>
      <c r="C2505" s="36"/>
      <c r="D2505" s="36" t="s">
        <v>1349</v>
      </c>
      <c r="E2505" s="37" t="s">
        <v>4465</v>
      </c>
      <c r="F2505" s="38" t="s">
        <v>1269</v>
      </c>
      <c r="G2505" s="38" t="s">
        <v>1271</v>
      </c>
      <c r="H2505" s="35" t="s">
        <v>1440</v>
      </c>
      <c r="I2505" s="35"/>
      <c r="J2505" s="29" t="s">
        <v>281</v>
      </c>
      <c r="K2505" s="29" t="s">
        <v>282</v>
      </c>
      <c r="L2505" s="29" t="s">
        <v>1384</v>
      </c>
      <c r="M2505" s="39">
        <v>27.134860200745653</v>
      </c>
      <c r="N2505" s="39">
        <v>135.58143737166324</v>
      </c>
      <c r="O2505" s="29">
        <v>44197</v>
      </c>
      <c r="P2505" s="29">
        <v>46022</v>
      </c>
      <c r="Q2505" s="40">
        <v>4.9965776999999996</v>
      </c>
      <c r="R2505" s="39">
        <v>27.101437371663245</v>
      </c>
      <c r="S2505" s="39">
        <v>27.101437371663245</v>
      </c>
      <c r="T2505" s="39">
        <v>27.101437371663245</v>
      </c>
      <c r="U2505" s="39">
        <v>27.175687885010266</v>
      </c>
      <c r="V2505" s="39">
        <v>27.101437371663245</v>
      </c>
      <c r="W2505" s="29" t="s">
        <v>1357</v>
      </c>
      <c r="X2505" s="29" t="s">
        <v>258</v>
      </c>
      <c r="Y2505" s="29" t="s">
        <v>1349</v>
      </c>
      <c r="Z2505" s="41" t="s">
        <v>1349</v>
      </c>
      <c r="AA2505" s="42" t="s">
        <v>1349</v>
      </c>
      <c r="AB2505" s="29" t="s">
        <v>258</v>
      </c>
      <c r="AC2505" s="29" t="s">
        <v>258</v>
      </c>
      <c r="AD2505" s="29" t="s">
        <v>265</v>
      </c>
      <c r="AE2505" s="29" t="s">
        <v>1353</v>
      </c>
      <c r="AF2505" s="29" t="s">
        <v>1368</v>
      </c>
      <c r="AG2505" s="183" t="s">
        <v>1369</v>
      </c>
      <c r="AH2505" s="29" t="s">
        <v>1356</v>
      </c>
      <c r="AI2505" s="29" t="s">
        <v>1357</v>
      </c>
      <c r="AJ2505" s="29" t="s">
        <v>258</v>
      </c>
      <c r="AK2505" s="29" t="s">
        <v>258</v>
      </c>
      <c r="AL2505" s="29" t="s">
        <v>13326</v>
      </c>
    </row>
    <row r="2506" spans="1:38" x14ac:dyDescent="0.2">
      <c r="A2506" s="35" t="s">
        <v>16</v>
      </c>
      <c r="B2506" s="36">
        <v>7993</v>
      </c>
      <c r="C2506" s="36"/>
      <c r="D2506" s="36" t="s">
        <v>1349</v>
      </c>
      <c r="E2506" s="37" t="s">
        <v>4466</v>
      </c>
      <c r="F2506" s="38" t="s">
        <v>1269</v>
      </c>
      <c r="G2506" s="38" t="s">
        <v>1271</v>
      </c>
      <c r="H2506" s="35" t="s">
        <v>1440</v>
      </c>
      <c r="I2506" s="35"/>
      <c r="J2506" s="29" t="s">
        <v>1371</v>
      </c>
      <c r="K2506" s="29" t="s">
        <v>1371</v>
      </c>
      <c r="L2506" s="29" t="s">
        <v>1384</v>
      </c>
      <c r="M2506" s="39">
        <v>81.251496767033629</v>
      </c>
      <c r="N2506" s="39">
        <v>405.97941683778231</v>
      </c>
      <c r="O2506" s="29">
        <v>44197</v>
      </c>
      <c r="P2506" s="29">
        <v>46022</v>
      </c>
      <c r="Q2506" s="40">
        <v>4.9965776999999996</v>
      </c>
      <c r="R2506" s="39">
        <v>81.151416837782335</v>
      </c>
      <c r="S2506" s="39">
        <v>81.151416837782335</v>
      </c>
      <c r="T2506" s="39">
        <v>81.151416837782335</v>
      </c>
      <c r="U2506" s="39">
        <v>81.373749486652969</v>
      </c>
      <c r="V2506" s="39">
        <v>81.151416837782335</v>
      </c>
      <c r="W2506" s="29" t="s">
        <v>265</v>
      </c>
      <c r="X2506" s="29" t="s">
        <v>11773</v>
      </c>
      <c r="Y2506" s="29">
        <v>45597</v>
      </c>
      <c r="Z2506" s="41" t="s">
        <v>11761</v>
      </c>
      <c r="AA2506" s="42" t="s">
        <v>1349</v>
      </c>
      <c r="AB2506" s="29" t="s">
        <v>258</v>
      </c>
      <c r="AC2506" s="29" t="s">
        <v>258</v>
      </c>
      <c r="AD2506" s="29" t="s">
        <v>265</v>
      </c>
      <c r="AE2506" s="29" t="s">
        <v>1353</v>
      </c>
      <c r="AF2506" s="29" t="s">
        <v>1368</v>
      </c>
      <c r="AG2506" s="183" t="s">
        <v>1369</v>
      </c>
      <c r="AH2506" s="29" t="s">
        <v>1356</v>
      </c>
      <c r="AI2506" s="29" t="s">
        <v>1357</v>
      </c>
      <c r="AJ2506" s="29" t="s">
        <v>258</v>
      </c>
      <c r="AK2506" s="29" t="s">
        <v>258</v>
      </c>
      <c r="AL2506" s="29" t="s">
        <v>13327</v>
      </c>
    </row>
    <row r="2507" spans="1:38" x14ac:dyDescent="0.2">
      <c r="A2507" s="35" t="s">
        <v>16</v>
      </c>
      <c r="B2507" s="36">
        <v>7996</v>
      </c>
      <c r="C2507" s="36"/>
      <c r="D2507" s="36" t="s">
        <v>1349</v>
      </c>
      <c r="E2507" s="37" t="s">
        <v>4467</v>
      </c>
      <c r="F2507" s="38" t="s">
        <v>1269</v>
      </c>
      <c r="G2507" s="38" t="s">
        <v>1271</v>
      </c>
      <c r="H2507" s="35" t="s">
        <v>1440</v>
      </c>
      <c r="I2507" s="35"/>
      <c r="J2507" s="29" t="s">
        <v>322</v>
      </c>
      <c r="K2507" s="29" t="s">
        <v>2251</v>
      </c>
      <c r="L2507" s="29" t="s">
        <v>1596</v>
      </c>
      <c r="M2507" s="39">
        <v>98.269588501097516</v>
      </c>
      <c r="N2507" s="39">
        <v>187.79512936344969</v>
      </c>
      <c r="O2507" s="29">
        <v>44197</v>
      </c>
      <c r="P2507" s="29">
        <v>44895</v>
      </c>
      <c r="Q2507" s="40">
        <v>1.9110198</v>
      </c>
      <c r="R2507" s="39">
        <v>98.06183436002739</v>
      </c>
      <c r="S2507" s="39">
        <v>89.733295003422327</v>
      </c>
      <c r="T2507" s="39">
        <v>0</v>
      </c>
      <c r="U2507" s="39">
        <v>0</v>
      </c>
      <c r="V2507" s="39">
        <v>0</v>
      </c>
      <c r="W2507" s="29" t="s">
        <v>1357</v>
      </c>
      <c r="X2507" s="29" t="s">
        <v>258</v>
      </c>
      <c r="Y2507" s="29" t="s">
        <v>1349</v>
      </c>
      <c r="Z2507" s="41" t="s">
        <v>1349</v>
      </c>
      <c r="AA2507" s="42" t="s">
        <v>1349</v>
      </c>
      <c r="AB2507" s="29" t="s">
        <v>258</v>
      </c>
      <c r="AC2507" s="29" t="s">
        <v>258</v>
      </c>
      <c r="AD2507" s="29" t="s">
        <v>258</v>
      </c>
      <c r="AE2507" s="29" t="s">
        <v>1353</v>
      </c>
      <c r="AF2507" s="29" t="s">
        <v>1378</v>
      </c>
      <c r="AG2507" s="183" t="s">
        <v>1379</v>
      </c>
      <c r="AH2507" s="29" t="s">
        <v>1413</v>
      </c>
      <c r="AI2507" s="29" t="s">
        <v>1357</v>
      </c>
      <c r="AJ2507" s="29" t="s">
        <v>258</v>
      </c>
      <c r="AK2507" s="29" t="s">
        <v>258</v>
      </c>
      <c r="AL2507" s="29" t="s">
        <v>13326</v>
      </c>
    </row>
    <row r="2508" spans="1:38" x14ac:dyDescent="0.2">
      <c r="A2508" s="35" t="s">
        <v>17</v>
      </c>
      <c r="B2508" s="36">
        <v>7997</v>
      </c>
      <c r="C2508" s="36"/>
      <c r="D2508" s="36" t="s">
        <v>1349</v>
      </c>
      <c r="E2508" s="37" t="s">
        <v>4468</v>
      </c>
      <c r="F2508" s="38" t="s">
        <v>3261</v>
      </c>
      <c r="G2508" s="38" t="s">
        <v>3261</v>
      </c>
      <c r="H2508" s="35" t="s">
        <v>3261</v>
      </c>
      <c r="I2508" s="35" t="s">
        <v>4469</v>
      </c>
      <c r="J2508" s="29" t="s">
        <v>263</v>
      </c>
      <c r="K2508" s="29" t="s">
        <v>264</v>
      </c>
      <c r="L2508" s="29" t="s">
        <v>2577</v>
      </c>
      <c r="M2508" s="39">
        <v>0</v>
      </c>
      <c r="N2508" s="39"/>
      <c r="O2508" s="29">
        <v>44197</v>
      </c>
      <c r="P2508" s="29">
        <v>46022</v>
      </c>
      <c r="Q2508" s="40">
        <v>4.9965776999999996</v>
      </c>
      <c r="R2508" s="39"/>
      <c r="S2508" s="39"/>
      <c r="T2508" s="39"/>
      <c r="U2508" s="39"/>
      <c r="V2508" s="39"/>
      <c r="W2508" s="29" t="s">
        <v>265</v>
      </c>
      <c r="X2508" s="29" t="s">
        <v>11773</v>
      </c>
      <c r="Y2508" s="29">
        <v>45197</v>
      </c>
      <c r="Z2508" s="41" t="s">
        <v>11757</v>
      </c>
      <c r="AA2508" s="42" t="s">
        <v>13348</v>
      </c>
      <c r="AB2508" s="29" t="s">
        <v>258</v>
      </c>
      <c r="AC2508" s="29" t="s">
        <v>265</v>
      </c>
      <c r="AD2508" s="29" t="s">
        <v>265</v>
      </c>
      <c r="AE2508" s="29" t="s">
        <v>1367</v>
      </c>
      <c r="AF2508" s="29" t="s">
        <v>2409</v>
      </c>
      <c r="AG2508" s="183" t="s">
        <v>2410</v>
      </c>
      <c r="AH2508" s="29" t="s">
        <v>1356</v>
      </c>
      <c r="AI2508" s="29" t="s">
        <v>265</v>
      </c>
      <c r="AJ2508" s="29" t="s">
        <v>265</v>
      </c>
      <c r="AK2508" s="29" t="s">
        <v>120</v>
      </c>
      <c r="AL2508" s="29" t="s">
        <v>12221</v>
      </c>
    </row>
    <row r="2509" spans="1:38" x14ac:dyDescent="0.2">
      <c r="A2509" s="35" t="s">
        <v>18</v>
      </c>
      <c r="B2509" s="36">
        <v>7997</v>
      </c>
      <c r="C2509" s="36">
        <v>1</v>
      </c>
      <c r="D2509" s="36" t="s">
        <v>4470</v>
      </c>
      <c r="E2509" s="37" t="s">
        <v>4471</v>
      </c>
      <c r="F2509" s="38" t="s">
        <v>1269</v>
      </c>
      <c r="G2509" s="38" t="s">
        <v>1273</v>
      </c>
      <c r="H2509" s="35" t="s">
        <v>1393</v>
      </c>
      <c r="I2509" s="35"/>
      <c r="J2509" s="29" t="s">
        <v>263</v>
      </c>
      <c r="K2509" s="29" t="s">
        <v>264</v>
      </c>
      <c r="L2509" s="29" t="s">
        <v>2577</v>
      </c>
      <c r="M2509" s="39">
        <v>11.02013767474363</v>
      </c>
      <c r="N2509" s="39">
        <v>21.934674880219028</v>
      </c>
      <c r="O2509" s="29">
        <v>44197</v>
      </c>
      <c r="P2509" s="29">
        <v>44924</v>
      </c>
      <c r="Q2509" s="40">
        <v>1.9904175</v>
      </c>
      <c r="R2509" s="39">
        <v>10.997467488021902</v>
      </c>
      <c r="S2509" s="39">
        <v>10.937207392197124</v>
      </c>
      <c r="T2509" s="39">
        <v>0</v>
      </c>
      <c r="U2509" s="39">
        <v>0</v>
      </c>
      <c r="V2509" s="39">
        <v>0</v>
      </c>
      <c r="W2509" s="29" t="s">
        <v>265</v>
      </c>
      <c r="X2509" s="29" t="s">
        <v>11773</v>
      </c>
      <c r="Y2509" s="29">
        <v>45197</v>
      </c>
      <c r="Z2509" s="41" t="s">
        <v>11757</v>
      </c>
      <c r="AA2509" s="42" t="s">
        <v>1349</v>
      </c>
      <c r="AB2509" s="29" t="s">
        <v>258</v>
      </c>
      <c r="AC2509" s="29" t="s">
        <v>265</v>
      </c>
      <c r="AD2509" s="29" t="s">
        <v>265</v>
      </c>
      <c r="AE2509" s="29" t="s">
        <v>1367</v>
      </c>
      <c r="AF2509" s="29" t="s">
        <v>2409</v>
      </c>
      <c r="AG2509" s="183" t="s">
        <v>2410</v>
      </c>
      <c r="AH2509" s="29" t="s">
        <v>1356</v>
      </c>
      <c r="AI2509" s="29" t="s">
        <v>265</v>
      </c>
      <c r="AJ2509" s="29" t="s">
        <v>258</v>
      </c>
      <c r="AK2509" s="29" t="s">
        <v>258</v>
      </c>
      <c r="AL2509" s="29" t="s">
        <v>13327</v>
      </c>
    </row>
    <row r="2510" spans="1:38" x14ac:dyDescent="0.2">
      <c r="A2510" s="35" t="s">
        <v>18</v>
      </c>
      <c r="B2510" s="36">
        <v>7997</v>
      </c>
      <c r="C2510" s="36">
        <v>2</v>
      </c>
      <c r="D2510" s="36" t="s">
        <v>4472</v>
      </c>
      <c r="E2510" s="37" t="s">
        <v>4473</v>
      </c>
      <c r="F2510" s="38" t="s">
        <v>1269</v>
      </c>
      <c r="G2510" s="38" t="s">
        <v>1273</v>
      </c>
      <c r="H2510" s="35" t="s">
        <v>1393</v>
      </c>
      <c r="I2510" s="35"/>
      <c r="J2510" s="29" t="s">
        <v>263</v>
      </c>
      <c r="K2510" s="29" t="s">
        <v>264</v>
      </c>
      <c r="L2510" s="29" t="s">
        <v>2577</v>
      </c>
      <c r="M2510" s="39">
        <v>47.866793367134711</v>
      </c>
      <c r="N2510" s="39">
        <v>128.43109650924026</v>
      </c>
      <c r="O2510" s="29">
        <v>44197</v>
      </c>
      <c r="P2510" s="29">
        <v>45177</v>
      </c>
      <c r="Q2510" s="40">
        <v>2.6830938</v>
      </c>
      <c r="R2510" s="39">
        <v>47.785270362765232</v>
      </c>
      <c r="S2510" s="39">
        <v>47.785270362765232</v>
      </c>
      <c r="T2510" s="39">
        <v>32.860555783709785</v>
      </c>
      <c r="U2510" s="39">
        <v>0</v>
      </c>
      <c r="V2510" s="39">
        <v>0</v>
      </c>
      <c r="W2510" s="29" t="s">
        <v>265</v>
      </c>
      <c r="X2510" s="29" t="s">
        <v>11773</v>
      </c>
      <c r="Y2510" s="29">
        <v>45197</v>
      </c>
      <c r="Z2510" s="41" t="s">
        <v>11757</v>
      </c>
      <c r="AA2510" s="42" t="s">
        <v>1349</v>
      </c>
      <c r="AB2510" s="29" t="s">
        <v>258</v>
      </c>
      <c r="AC2510" s="29" t="s">
        <v>265</v>
      </c>
      <c r="AD2510" s="29" t="s">
        <v>265</v>
      </c>
      <c r="AE2510" s="29" t="s">
        <v>1367</v>
      </c>
      <c r="AF2510" s="29" t="s">
        <v>2409</v>
      </c>
      <c r="AG2510" s="183" t="s">
        <v>2410</v>
      </c>
      <c r="AH2510" s="29" t="s">
        <v>1356</v>
      </c>
      <c r="AI2510" s="29" t="s">
        <v>265</v>
      </c>
      <c r="AJ2510" s="29" t="s">
        <v>258</v>
      </c>
      <c r="AK2510" s="29" t="s">
        <v>258</v>
      </c>
      <c r="AL2510" s="29" t="s">
        <v>13327</v>
      </c>
    </row>
    <row r="2511" spans="1:38" x14ac:dyDescent="0.2">
      <c r="A2511" s="35" t="s">
        <v>18</v>
      </c>
      <c r="B2511" s="36">
        <v>7997</v>
      </c>
      <c r="C2511" s="36">
        <v>3</v>
      </c>
      <c r="D2511" s="36" t="s">
        <v>4474</v>
      </c>
      <c r="E2511" s="37" t="s">
        <v>4475</v>
      </c>
      <c r="F2511" s="38" t="s">
        <v>1262</v>
      </c>
      <c r="G2511" s="38" t="s">
        <v>1263</v>
      </c>
      <c r="H2511" s="35" t="s">
        <v>482</v>
      </c>
      <c r="I2511" s="35"/>
      <c r="J2511" s="29" t="s">
        <v>263</v>
      </c>
      <c r="K2511" s="29" t="s">
        <v>264</v>
      </c>
      <c r="L2511" s="29" t="s">
        <v>2577</v>
      </c>
      <c r="M2511" s="39">
        <v>48.532814175151287</v>
      </c>
      <c r="N2511" s="39">
        <v>196.39014373716631</v>
      </c>
      <c r="O2511" s="29">
        <v>44197</v>
      </c>
      <c r="P2511" s="29">
        <v>45675</v>
      </c>
      <c r="Q2511" s="40">
        <v>4.0465435000000003</v>
      </c>
      <c r="R2511" s="39">
        <v>48.466803559206028</v>
      </c>
      <c r="S2511" s="39">
        <v>48.466803559206028</v>
      </c>
      <c r="T2511" s="39">
        <v>48.466803559206028</v>
      </c>
      <c r="U2511" s="39">
        <v>48.599589322381931</v>
      </c>
      <c r="V2511" s="39">
        <v>2.3901437371663246</v>
      </c>
      <c r="W2511" s="29" t="s">
        <v>265</v>
      </c>
      <c r="X2511" s="29" t="s">
        <v>11773</v>
      </c>
      <c r="Y2511" s="29">
        <v>45197</v>
      </c>
      <c r="Z2511" s="41" t="s">
        <v>11757</v>
      </c>
      <c r="AA2511" s="42" t="s">
        <v>1349</v>
      </c>
      <c r="AB2511" s="29" t="s">
        <v>258</v>
      </c>
      <c r="AC2511" s="29" t="s">
        <v>265</v>
      </c>
      <c r="AD2511" s="29" t="s">
        <v>265</v>
      </c>
      <c r="AE2511" s="29" t="s">
        <v>1367</v>
      </c>
      <c r="AF2511" s="29" t="s">
        <v>2409</v>
      </c>
      <c r="AG2511" s="183" t="s">
        <v>2410</v>
      </c>
      <c r="AH2511" s="29" t="s">
        <v>1356</v>
      </c>
      <c r="AI2511" s="29" t="s">
        <v>265</v>
      </c>
      <c r="AJ2511" s="29" t="s">
        <v>258</v>
      </c>
      <c r="AK2511" s="29" t="s">
        <v>258</v>
      </c>
      <c r="AL2511" s="29" t="s">
        <v>13327</v>
      </c>
    </row>
    <row r="2512" spans="1:38" x14ac:dyDescent="0.2">
      <c r="A2512" s="35" t="s">
        <v>18</v>
      </c>
      <c r="B2512" s="36">
        <v>7997</v>
      </c>
      <c r="C2512" s="36">
        <v>4</v>
      </c>
      <c r="D2512" s="36" t="s">
        <v>4476</v>
      </c>
      <c r="E2512" s="37" t="s">
        <v>4477</v>
      </c>
      <c r="F2512" s="38" t="s">
        <v>1262</v>
      </c>
      <c r="G2512" s="38" t="s">
        <v>1263</v>
      </c>
      <c r="H2512" s="35" t="s">
        <v>482</v>
      </c>
      <c r="I2512" s="35"/>
      <c r="J2512" s="29" t="s">
        <v>263</v>
      </c>
      <c r="K2512" s="29" t="s">
        <v>264</v>
      </c>
      <c r="L2512" s="29" t="s">
        <v>2577</v>
      </c>
      <c r="M2512" s="39">
        <v>48.532814175151287</v>
      </c>
      <c r="N2512" s="39">
        <v>196.39014373716631</v>
      </c>
      <c r="O2512" s="29">
        <v>44197</v>
      </c>
      <c r="P2512" s="29">
        <v>45675</v>
      </c>
      <c r="Q2512" s="40">
        <v>4.0465435000000003</v>
      </c>
      <c r="R2512" s="39">
        <v>48.466803559206028</v>
      </c>
      <c r="S2512" s="39">
        <v>48.466803559206028</v>
      </c>
      <c r="T2512" s="39">
        <v>48.466803559206028</v>
      </c>
      <c r="U2512" s="39">
        <v>48.599589322381931</v>
      </c>
      <c r="V2512" s="39">
        <v>2.3901437371663246</v>
      </c>
      <c r="W2512" s="29" t="s">
        <v>265</v>
      </c>
      <c r="X2512" s="29" t="s">
        <v>11773</v>
      </c>
      <c r="Y2512" s="29">
        <v>45197</v>
      </c>
      <c r="Z2512" s="41" t="s">
        <v>11757</v>
      </c>
      <c r="AA2512" s="42" t="s">
        <v>1349</v>
      </c>
      <c r="AB2512" s="29" t="s">
        <v>258</v>
      </c>
      <c r="AC2512" s="29" t="s">
        <v>265</v>
      </c>
      <c r="AD2512" s="29" t="s">
        <v>265</v>
      </c>
      <c r="AE2512" s="29" t="s">
        <v>1367</v>
      </c>
      <c r="AF2512" s="29" t="s">
        <v>2409</v>
      </c>
      <c r="AG2512" s="183" t="s">
        <v>2410</v>
      </c>
      <c r="AH2512" s="29" t="s">
        <v>1356</v>
      </c>
      <c r="AI2512" s="29" t="s">
        <v>265</v>
      </c>
      <c r="AJ2512" s="29" t="s">
        <v>258</v>
      </c>
      <c r="AK2512" s="29" t="s">
        <v>258</v>
      </c>
      <c r="AL2512" s="29" t="s">
        <v>13327</v>
      </c>
    </row>
    <row r="2513" spans="1:38" x14ac:dyDescent="0.2">
      <c r="A2513" s="35" t="s">
        <v>18</v>
      </c>
      <c r="B2513" s="36">
        <v>7997</v>
      </c>
      <c r="C2513" s="36">
        <v>5</v>
      </c>
      <c r="D2513" s="36" t="s">
        <v>4478</v>
      </c>
      <c r="E2513" s="37" t="s">
        <v>4479</v>
      </c>
      <c r="F2513" s="38" t="s">
        <v>1262</v>
      </c>
      <c r="G2513" s="38" t="s">
        <v>1263</v>
      </c>
      <c r="H2513" s="35" t="s">
        <v>482</v>
      </c>
      <c r="I2513" s="35"/>
      <c r="J2513" s="29" t="s">
        <v>263</v>
      </c>
      <c r="K2513" s="29" t="s">
        <v>264</v>
      </c>
      <c r="L2513" s="29" t="s">
        <v>2577</v>
      </c>
      <c r="M2513" s="39">
        <v>48.532814175151287</v>
      </c>
      <c r="N2513" s="39">
        <v>196.39014373716631</v>
      </c>
      <c r="O2513" s="29">
        <v>44197</v>
      </c>
      <c r="P2513" s="29">
        <v>45675</v>
      </c>
      <c r="Q2513" s="40">
        <v>4.0465435000000003</v>
      </c>
      <c r="R2513" s="39">
        <v>48.466803559206028</v>
      </c>
      <c r="S2513" s="39">
        <v>48.466803559206028</v>
      </c>
      <c r="T2513" s="39">
        <v>48.466803559206028</v>
      </c>
      <c r="U2513" s="39">
        <v>48.599589322381931</v>
      </c>
      <c r="V2513" s="39">
        <v>2.3901437371663246</v>
      </c>
      <c r="W2513" s="29" t="s">
        <v>265</v>
      </c>
      <c r="X2513" s="29" t="s">
        <v>11773</v>
      </c>
      <c r="Y2513" s="29">
        <v>45197</v>
      </c>
      <c r="Z2513" s="41" t="s">
        <v>11757</v>
      </c>
      <c r="AA2513" s="42" t="s">
        <v>1349</v>
      </c>
      <c r="AB2513" s="29" t="s">
        <v>258</v>
      </c>
      <c r="AC2513" s="29" t="s">
        <v>265</v>
      </c>
      <c r="AD2513" s="29" t="s">
        <v>265</v>
      </c>
      <c r="AE2513" s="29" t="s">
        <v>1367</v>
      </c>
      <c r="AF2513" s="29" t="s">
        <v>2409</v>
      </c>
      <c r="AG2513" s="183" t="s">
        <v>2410</v>
      </c>
      <c r="AH2513" s="29" t="s">
        <v>1356</v>
      </c>
      <c r="AI2513" s="29" t="s">
        <v>265</v>
      </c>
      <c r="AJ2513" s="29" t="s">
        <v>258</v>
      </c>
      <c r="AK2513" s="29" t="s">
        <v>258</v>
      </c>
      <c r="AL2513" s="29" t="s">
        <v>13327</v>
      </c>
    </row>
    <row r="2514" spans="1:38" x14ac:dyDescent="0.2">
      <c r="A2514" s="35" t="s">
        <v>18</v>
      </c>
      <c r="B2514" s="36">
        <v>7997</v>
      </c>
      <c r="C2514" s="36">
        <v>6</v>
      </c>
      <c r="D2514" s="36" t="s">
        <v>4480</v>
      </c>
      <c r="E2514" s="37" t="s">
        <v>4481</v>
      </c>
      <c r="F2514" s="38" t="s">
        <v>1262</v>
      </c>
      <c r="G2514" s="38" t="s">
        <v>1263</v>
      </c>
      <c r="H2514" s="35" t="s">
        <v>482</v>
      </c>
      <c r="I2514" s="35"/>
      <c r="J2514" s="29" t="s">
        <v>263</v>
      </c>
      <c r="K2514" s="29" t="s">
        <v>264</v>
      </c>
      <c r="L2514" s="29" t="s">
        <v>2577</v>
      </c>
      <c r="M2514" s="39">
        <v>48.532814175151287</v>
      </c>
      <c r="N2514" s="39">
        <v>196.39014373716631</v>
      </c>
      <c r="O2514" s="29">
        <v>44197</v>
      </c>
      <c r="P2514" s="29">
        <v>45675</v>
      </c>
      <c r="Q2514" s="40">
        <v>4.0465435000000003</v>
      </c>
      <c r="R2514" s="39">
        <v>48.466803559206028</v>
      </c>
      <c r="S2514" s="39">
        <v>48.466803559206028</v>
      </c>
      <c r="T2514" s="39">
        <v>48.466803559206028</v>
      </c>
      <c r="U2514" s="39">
        <v>48.599589322381931</v>
      </c>
      <c r="V2514" s="39">
        <v>2.3901437371663246</v>
      </c>
      <c r="W2514" s="29" t="s">
        <v>265</v>
      </c>
      <c r="X2514" s="29" t="s">
        <v>11773</v>
      </c>
      <c r="Y2514" s="29">
        <v>45197</v>
      </c>
      <c r="Z2514" s="41" t="s">
        <v>11757</v>
      </c>
      <c r="AA2514" s="42" t="s">
        <v>1349</v>
      </c>
      <c r="AB2514" s="29" t="s">
        <v>258</v>
      </c>
      <c r="AC2514" s="29" t="s">
        <v>265</v>
      </c>
      <c r="AD2514" s="29" t="s">
        <v>265</v>
      </c>
      <c r="AE2514" s="29" t="s">
        <v>1367</v>
      </c>
      <c r="AF2514" s="29" t="s">
        <v>2409</v>
      </c>
      <c r="AG2514" s="183" t="s">
        <v>2410</v>
      </c>
      <c r="AH2514" s="29" t="s">
        <v>1356</v>
      </c>
      <c r="AI2514" s="29" t="s">
        <v>265</v>
      </c>
      <c r="AJ2514" s="29" t="s">
        <v>258</v>
      </c>
      <c r="AK2514" s="29" t="s">
        <v>258</v>
      </c>
      <c r="AL2514" s="29" t="s">
        <v>13327</v>
      </c>
    </row>
    <row r="2515" spans="1:38" x14ac:dyDescent="0.2">
      <c r="A2515" s="35" t="s">
        <v>18</v>
      </c>
      <c r="B2515" s="36">
        <v>7997</v>
      </c>
      <c r="C2515" s="36">
        <v>11</v>
      </c>
      <c r="D2515" s="36" t="s">
        <v>4490</v>
      </c>
      <c r="E2515" s="37" t="s">
        <v>4491</v>
      </c>
      <c r="F2515" s="38" t="s">
        <v>1262</v>
      </c>
      <c r="G2515" s="38" t="s">
        <v>1263</v>
      </c>
      <c r="H2515" s="35" t="s">
        <v>1671</v>
      </c>
      <c r="I2515" s="35"/>
      <c r="J2515" s="29" t="s">
        <v>263</v>
      </c>
      <c r="K2515" s="29" t="s">
        <v>264</v>
      </c>
      <c r="L2515" s="29" t="s">
        <v>2577</v>
      </c>
      <c r="M2515" s="39">
        <v>42.533293035903306</v>
      </c>
      <c r="N2515" s="39">
        <v>212.52090349075974</v>
      </c>
      <c r="O2515" s="29">
        <v>44197</v>
      </c>
      <c r="P2515" s="29">
        <v>46022</v>
      </c>
      <c r="Q2515" s="40">
        <v>4.9965776999999996</v>
      </c>
      <c r="R2515" s="39">
        <v>42.480903490759751</v>
      </c>
      <c r="S2515" s="39">
        <v>42.480903490759751</v>
      </c>
      <c r="T2515" s="39">
        <v>42.480903490759751</v>
      </c>
      <c r="U2515" s="39">
        <v>42.597289527720733</v>
      </c>
      <c r="V2515" s="39">
        <v>42.480903490759751</v>
      </c>
      <c r="W2515" s="29" t="s">
        <v>265</v>
      </c>
      <c r="X2515" s="29" t="s">
        <v>11773</v>
      </c>
      <c r="Y2515" s="29">
        <v>45197</v>
      </c>
      <c r="Z2515" s="41" t="s">
        <v>11757</v>
      </c>
      <c r="AA2515" s="42" t="s">
        <v>1349</v>
      </c>
      <c r="AB2515" s="29" t="s">
        <v>258</v>
      </c>
      <c r="AC2515" s="29" t="s">
        <v>265</v>
      </c>
      <c r="AD2515" s="29" t="s">
        <v>265</v>
      </c>
      <c r="AE2515" s="29" t="s">
        <v>1367</v>
      </c>
      <c r="AF2515" s="29" t="s">
        <v>2409</v>
      </c>
      <c r="AG2515" s="183" t="s">
        <v>2410</v>
      </c>
      <c r="AH2515" s="29" t="s">
        <v>1356</v>
      </c>
      <c r="AI2515" s="29" t="s">
        <v>265</v>
      </c>
      <c r="AJ2515" s="29" t="s">
        <v>265</v>
      </c>
      <c r="AK2515" s="29" t="s">
        <v>258</v>
      </c>
      <c r="AL2515" s="29" t="s">
        <v>12221</v>
      </c>
    </row>
    <row r="2516" spans="1:38" x14ac:dyDescent="0.2">
      <c r="A2516" s="35" t="s">
        <v>18</v>
      </c>
      <c r="B2516" s="36">
        <v>7997</v>
      </c>
      <c r="C2516" s="36">
        <v>8</v>
      </c>
      <c r="D2516" s="36" t="s">
        <v>4484</v>
      </c>
      <c r="E2516" s="37" t="s">
        <v>4485</v>
      </c>
      <c r="F2516" s="38" t="s">
        <v>1262</v>
      </c>
      <c r="G2516" s="38" t="s">
        <v>1263</v>
      </c>
      <c r="H2516" s="35" t="s">
        <v>482</v>
      </c>
      <c r="I2516" s="35"/>
      <c r="J2516" s="29" t="s">
        <v>263</v>
      </c>
      <c r="K2516" s="29" t="s">
        <v>264</v>
      </c>
      <c r="L2516" s="29" t="s">
        <v>2577</v>
      </c>
      <c r="M2516" s="39">
        <v>48.417898836132458</v>
      </c>
      <c r="N2516" s="39">
        <v>207.59049691991785</v>
      </c>
      <c r="O2516" s="29">
        <v>44197</v>
      </c>
      <c r="P2516" s="29">
        <v>45763</v>
      </c>
      <c r="Q2516" s="40">
        <v>4.2874743000000004</v>
      </c>
      <c r="R2516" s="39">
        <v>48.353880903490762</v>
      </c>
      <c r="S2516" s="39">
        <v>48.353880903490762</v>
      </c>
      <c r="T2516" s="39">
        <v>48.353880903490762</v>
      </c>
      <c r="U2516" s="39">
        <v>48.486357289527717</v>
      </c>
      <c r="V2516" s="39">
        <v>14.042496919917864</v>
      </c>
      <c r="W2516" s="29" t="s">
        <v>265</v>
      </c>
      <c r="X2516" s="29" t="s">
        <v>11773</v>
      </c>
      <c r="Y2516" s="29">
        <v>45197</v>
      </c>
      <c r="Z2516" s="41" t="s">
        <v>11757</v>
      </c>
      <c r="AA2516" s="42" t="s">
        <v>1349</v>
      </c>
      <c r="AB2516" s="29" t="s">
        <v>258</v>
      </c>
      <c r="AC2516" s="29" t="s">
        <v>265</v>
      </c>
      <c r="AD2516" s="29" t="s">
        <v>265</v>
      </c>
      <c r="AE2516" s="29" t="s">
        <v>1367</v>
      </c>
      <c r="AF2516" s="29" t="s">
        <v>2409</v>
      </c>
      <c r="AG2516" s="183" t="s">
        <v>2410</v>
      </c>
      <c r="AH2516" s="29" t="s">
        <v>1356</v>
      </c>
      <c r="AI2516" s="29" t="s">
        <v>265</v>
      </c>
      <c r="AJ2516" s="29" t="s">
        <v>258</v>
      </c>
      <c r="AK2516" s="29" t="s">
        <v>258</v>
      </c>
      <c r="AL2516" s="29" t="s">
        <v>13327</v>
      </c>
    </row>
    <row r="2517" spans="1:38" x14ac:dyDescent="0.2">
      <c r="A2517" s="35" t="s">
        <v>18</v>
      </c>
      <c r="B2517" s="36">
        <v>7997</v>
      </c>
      <c r="C2517" s="36">
        <v>9</v>
      </c>
      <c r="D2517" s="36" t="s">
        <v>4486</v>
      </c>
      <c r="E2517" s="37" t="s">
        <v>4487</v>
      </c>
      <c r="F2517" s="38" t="s">
        <v>1262</v>
      </c>
      <c r="G2517" s="38" t="s">
        <v>1263</v>
      </c>
      <c r="H2517" s="35" t="s">
        <v>482</v>
      </c>
      <c r="I2517" s="35"/>
      <c r="J2517" s="29" t="s">
        <v>263</v>
      </c>
      <c r="K2517" s="29" t="s">
        <v>264</v>
      </c>
      <c r="L2517" s="29" t="s">
        <v>2577</v>
      </c>
      <c r="M2517" s="39">
        <v>48.417898836132458</v>
      </c>
      <c r="N2517" s="39">
        <v>207.59049691991785</v>
      </c>
      <c r="O2517" s="29">
        <v>44197</v>
      </c>
      <c r="P2517" s="29">
        <v>45763</v>
      </c>
      <c r="Q2517" s="40">
        <v>4.2874743000000004</v>
      </c>
      <c r="R2517" s="39">
        <v>48.353880903490762</v>
      </c>
      <c r="S2517" s="39">
        <v>48.353880903490762</v>
      </c>
      <c r="T2517" s="39">
        <v>48.353880903490762</v>
      </c>
      <c r="U2517" s="39">
        <v>48.486357289527717</v>
      </c>
      <c r="V2517" s="39">
        <v>14.042496919917864</v>
      </c>
      <c r="W2517" s="29" t="s">
        <v>265</v>
      </c>
      <c r="X2517" s="29" t="s">
        <v>11773</v>
      </c>
      <c r="Y2517" s="29">
        <v>45197</v>
      </c>
      <c r="Z2517" s="41" t="s">
        <v>11757</v>
      </c>
      <c r="AA2517" s="42" t="s">
        <v>1349</v>
      </c>
      <c r="AB2517" s="29" t="s">
        <v>258</v>
      </c>
      <c r="AC2517" s="29" t="s">
        <v>265</v>
      </c>
      <c r="AD2517" s="29" t="s">
        <v>265</v>
      </c>
      <c r="AE2517" s="29" t="s">
        <v>1367</v>
      </c>
      <c r="AF2517" s="29" t="s">
        <v>2409</v>
      </c>
      <c r="AG2517" s="183" t="s">
        <v>2410</v>
      </c>
      <c r="AH2517" s="29" t="s">
        <v>1356</v>
      </c>
      <c r="AI2517" s="29" t="s">
        <v>265</v>
      </c>
      <c r="AJ2517" s="29" t="s">
        <v>258</v>
      </c>
      <c r="AK2517" s="29" t="s">
        <v>258</v>
      </c>
      <c r="AL2517" s="29" t="s">
        <v>13327</v>
      </c>
    </row>
    <row r="2518" spans="1:38" x14ac:dyDescent="0.2">
      <c r="A2518" s="35" t="s">
        <v>18</v>
      </c>
      <c r="B2518" s="36">
        <v>7997</v>
      </c>
      <c r="C2518" s="36">
        <v>10</v>
      </c>
      <c r="D2518" s="36" t="s">
        <v>4488</v>
      </c>
      <c r="E2518" s="37" t="s">
        <v>4489</v>
      </c>
      <c r="F2518" s="38" t="s">
        <v>1262</v>
      </c>
      <c r="G2518" s="38" t="s">
        <v>1263</v>
      </c>
      <c r="H2518" s="35" t="s">
        <v>482</v>
      </c>
      <c r="I2518" s="35"/>
      <c r="J2518" s="29" t="s">
        <v>263</v>
      </c>
      <c r="K2518" s="29" t="s">
        <v>264</v>
      </c>
      <c r="L2518" s="29" t="s">
        <v>2577</v>
      </c>
      <c r="M2518" s="39">
        <v>48.417898836132458</v>
      </c>
      <c r="N2518" s="39">
        <v>207.59049691991785</v>
      </c>
      <c r="O2518" s="29">
        <v>44197</v>
      </c>
      <c r="P2518" s="29">
        <v>45763</v>
      </c>
      <c r="Q2518" s="40">
        <v>4.2874743000000004</v>
      </c>
      <c r="R2518" s="39">
        <v>48.353880903490762</v>
      </c>
      <c r="S2518" s="39">
        <v>48.353880903490762</v>
      </c>
      <c r="T2518" s="39">
        <v>48.353880903490762</v>
      </c>
      <c r="U2518" s="39">
        <v>48.486357289527717</v>
      </c>
      <c r="V2518" s="39">
        <v>14.042496919917864</v>
      </c>
      <c r="W2518" s="29" t="s">
        <v>265</v>
      </c>
      <c r="X2518" s="29" t="s">
        <v>11773</v>
      </c>
      <c r="Y2518" s="29">
        <v>45197</v>
      </c>
      <c r="Z2518" s="41" t="s">
        <v>11757</v>
      </c>
      <c r="AA2518" s="42" t="s">
        <v>1349</v>
      </c>
      <c r="AB2518" s="29" t="s">
        <v>258</v>
      </c>
      <c r="AC2518" s="29" t="s">
        <v>265</v>
      </c>
      <c r="AD2518" s="29" t="s">
        <v>265</v>
      </c>
      <c r="AE2518" s="29" t="s">
        <v>1367</v>
      </c>
      <c r="AF2518" s="29" t="s">
        <v>2409</v>
      </c>
      <c r="AG2518" s="183" t="s">
        <v>2410</v>
      </c>
      <c r="AH2518" s="29" t="s">
        <v>1356</v>
      </c>
      <c r="AI2518" s="29" t="s">
        <v>265</v>
      </c>
      <c r="AJ2518" s="29" t="s">
        <v>258</v>
      </c>
      <c r="AK2518" s="29" t="s">
        <v>258</v>
      </c>
      <c r="AL2518" s="29" t="s">
        <v>13327</v>
      </c>
    </row>
    <row r="2519" spans="1:38" x14ac:dyDescent="0.2">
      <c r="A2519" s="35" t="s">
        <v>18</v>
      </c>
      <c r="B2519" s="36">
        <v>7997</v>
      </c>
      <c r="C2519" s="36">
        <v>12</v>
      </c>
      <c r="D2519" s="36" t="s">
        <v>4492</v>
      </c>
      <c r="E2519" s="37" t="s">
        <v>4493</v>
      </c>
      <c r="F2519" s="38" t="s">
        <v>1262</v>
      </c>
      <c r="G2519" s="38" t="s">
        <v>1263</v>
      </c>
      <c r="H2519" s="35" t="s">
        <v>1671</v>
      </c>
      <c r="I2519" s="35"/>
      <c r="J2519" s="29" t="s">
        <v>263</v>
      </c>
      <c r="K2519" s="29" t="s">
        <v>264</v>
      </c>
      <c r="L2519" s="29" t="s">
        <v>2577</v>
      </c>
      <c r="M2519" s="39">
        <v>42.533293035903306</v>
      </c>
      <c r="N2519" s="39">
        <v>212.52090349075974</v>
      </c>
      <c r="O2519" s="29">
        <v>44197</v>
      </c>
      <c r="P2519" s="29">
        <v>46022</v>
      </c>
      <c r="Q2519" s="40">
        <v>4.9965776999999996</v>
      </c>
      <c r="R2519" s="39">
        <v>42.480903490759751</v>
      </c>
      <c r="S2519" s="39">
        <v>42.480903490759751</v>
      </c>
      <c r="T2519" s="39">
        <v>42.480903490759751</v>
      </c>
      <c r="U2519" s="39">
        <v>42.597289527720733</v>
      </c>
      <c r="V2519" s="39">
        <v>42.480903490759751</v>
      </c>
      <c r="W2519" s="29" t="s">
        <v>265</v>
      </c>
      <c r="X2519" s="29" t="s">
        <v>11773</v>
      </c>
      <c r="Y2519" s="29">
        <v>45197</v>
      </c>
      <c r="Z2519" s="41" t="s">
        <v>11757</v>
      </c>
      <c r="AA2519" s="42" t="s">
        <v>1349</v>
      </c>
      <c r="AB2519" s="29" t="s">
        <v>258</v>
      </c>
      <c r="AC2519" s="29" t="s">
        <v>265</v>
      </c>
      <c r="AD2519" s="29" t="s">
        <v>265</v>
      </c>
      <c r="AE2519" s="29" t="s">
        <v>1367</v>
      </c>
      <c r="AF2519" s="29" t="s">
        <v>2409</v>
      </c>
      <c r="AG2519" s="183" t="s">
        <v>2410</v>
      </c>
      <c r="AH2519" s="29" t="s">
        <v>1356</v>
      </c>
      <c r="AI2519" s="29" t="s">
        <v>265</v>
      </c>
      <c r="AJ2519" s="29" t="s">
        <v>265</v>
      </c>
      <c r="AK2519" s="29" t="s">
        <v>258</v>
      </c>
      <c r="AL2519" s="29" t="s">
        <v>12221</v>
      </c>
    </row>
    <row r="2520" spans="1:38" x14ac:dyDescent="0.2">
      <c r="A2520" s="35" t="s">
        <v>18</v>
      </c>
      <c r="B2520" s="36">
        <v>7997</v>
      </c>
      <c r="C2520" s="36">
        <v>13</v>
      </c>
      <c r="D2520" s="36" t="s">
        <v>4494</v>
      </c>
      <c r="E2520" s="37" t="s">
        <v>4495</v>
      </c>
      <c r="F2520" s="38" t="s">
        <v>1262</v>
      </c>
      <c r="G2520" s="38" t="s">
        <v>1263</v>
      </c>
      <c r="H2520" s="35" t="s">
        <v>1671</v>
      </c>
      <c r="I2520" s="35"/>
      <c r="J2520" s="29" t="s">
        <v>263</v>
      </c>
      <c r="K2520" s="29" t="s">
        <v>264</v>
      </c>
      <c r="L2520" s="29" t="s">
        <v>2577</v>
      </c>
      <c r="M2520" s="39">
        <v>42.533293035903306</v>
      </c>
      <c r="N2520" s="39">
        <v>212.52090349075974</v>
      </c>
      <c r="O2520" s="29">
        <v>44197</v>
      </c>
      <c r="P2520" s="29">
        <v>46022</v>
      </c>
      <c r="Q2520" s="40">
        <v>4.9965776999999996</v>
      </c>
      <c r="R2520" s="39">
        <v>42.480903490759751</v>
      </c>
      <c r="S2520" s="39">
        <v>42.480903490759751</v>
      </c>
      <c r="T2520" s="39">
        <v>42.480903490759751</v>
      </c>
      <c r="U2520" s="39">
        <v>42.597289527720733</v>
      </c>
      <c r="V2520" s="39">
        <v>42.480903490759751</v>
      </c>
      <c r="W2520" s="29" t="s">
        <v>265</v>
      </c>
      <c r="X2520" s="29" t="s">
        <v>11773</v>
      </c>
      <c r="Y2520" s="29">
        <v>45197</v>
      </c>
      <c r="Z2520" s="41" t="s">
        <v>11757</v>
      </c>
      <c r="AA2520" s="42" t="s">
        <v>1349</v>
      </c>
      <c r="AB2520" s="29" t="s">
        <v>258</v>
      </c>
      <c r="AC2520" s="29" t="s">
        <v>265</v>
      </c>
      <c r="AD2520" s="29" t="s">
        <v>265</v>
      </c>
      <c r="AE2520" s="29" t="s">
        <v>1367</v>
      </c>
      <c r="AF2520" s="29" t="s">
        <v>2409</v>
      </c>
      <c r="AG2520" s="183" t="s">
        <v>2410</v>
      </c>
      <c r="AH2520" s="29" t="s">
        <v>1356</v>
      </c>
      <c r="AI2520" s="29" t="s">
        <v>265</v>
      </c>
      <c r="AJ2520" s="29" t="s">
        <v>265</v>
      </c>
      <c r="AK2520" s="29" t="s">
        <v>258</v>
      </c>
      <c r="AL2520" s="29" t="s">
        <v>12221</v>
      </c>
    </row>
    <row r="2521" spans="1:38" x14ac:dyDescent="0.2">
      <c r="A2521" s="35" t="s">
        <v>18</v>
      </c>
      <c r="B2521" s="36">
        <v>7997</v>
      </c>
      <c r="C2521" s="36">
        <v>14</v>
      </c>
      <c r="D2521" s="36" t="s">
        <v>4496</v>
      </c>
      <c r="E2521" s="37" t="s">
        <v>4497</v>
      </c>
      <c r="F2521" s="38" t="s">
        <v>1262</v>
      </c>
      <c r="G2521" s="38" t="s">
        <v>1263</v>
      </c>
      <c r="H2521" s="35" t="s">
        <v>1671</v>
      </c>
      <c r="I2521" s="35"/>
      <c r="J2521" s="29" t="s">
        <v>263</v>
      </c>
      <c r="K2521" s="29" t="s">
        <v>264</v>
      </c>
      <c r="L2521" s="29" t="s">
        <v>2577</v>
      </c>
      <c r="M2521" s="39">
        <v>42.533293035903306</v>
      </c>
      <c r="N2521" s="39">
        <v>212.52090349075974</v>
      </c>
      <c r="O2521" s="29">
        <v>44197</v>
      </c>
      <c r="P2521" s="29">
        <v>46022</v>
      </c>
      <c r="Q2521" s="40">
        <v>4.9965776999999996</v>
      </c>
      <c r="R2521" s="39">
        <v>42.480903490759751</v>
      </c>
      <c r="S2521" s="39">
        <v>42.480903490759751</v>
      </c>
      <c r="T2521" s="39">
        <v>42.480903490759751</v>
      </c>
      <c r="U2521" s="39">
        <v>42.597289527720733</v>
      </c>
      <c r="V2521" s="39">
        <v>42.480903490759751</v>
      </c>
      <c r="W2521" s="29" t="s">
        <v>265</v>
      </c>
      <c r="X2521" s="29" t="s">
        <v>11773</v>
      </c>
      <c r="Y2521" s="29">
        <v>45197</v>
      </c>
      <c r="Z2521" s="41" t="s">
        <v>11757</v>
      </c>
      <c r="AA2521" s="42" t="s">
        <v>1349</v>
      </c>
      <c r="AB2521" s="29" t="s">
        <v>258</v>
      </c>
      <c r="AC2521" s="29" t="s">
        <v>265</v>
      </c>
      <c r="AD2521" s="29" t="s">
        <v>265</v>
      </c>
      <c r="AE2521" s="29" t="s">
        <v>1367</v>
      </c>
      <c r="AF2521" s="29" t="s">
        <v>2409</v>
      </c>
      <c r="AG2521" s="183" t="s">
        <v>2410</v>
      </c>
      <c r="AH2521" s="29" t="s">
        <v>1356</v>
      </c>
      <c r="AI2521" s="29" t="s">
        <v>265</v>
      </c>
      <c r="AJ2521" s="29" t="s">
        <v>265</v>
      </c>
      <c r="AK2521" s="29" t="s">
        <v>258</v>
      </c>
      <c r="AL2521" s="29" t="s">
        <v>12221</v>
      </c>
    </row>
    <row r="2522" spans="1:38" x14ac:dyDescent="0.2">
      <c r="A2522" s="35" t="s">
        <v>18</v>
      </c>
      <c r="B2522" s="36">
        <v>7997</v>
      </c>
      <c r="C2522" s="36">
        <v>15</v>
      </c>
      <c r="D2522" s="36" t="s">
        <v>4498</v>
      </c>
      <c r="E2522" s="37" t="s">
        <v>4499</v>
      </c>
      <c r="F2522" s="38" t="s">
        <v>1262</v>
      </c>
      <c r="G2522" s="38" t="s">
        <v>1263</v>
      </c>
      <c r="H2522" s="35" t="s">
        <v>1671</v>
      </c>
      <c r="I2522" s="35"/>
      <c r="J2522" s="29" t="s">
        <v>263</v>
      </c>
      <c r="K2522" s="29" t="s">
        <v>264</v>
      </c>
      <c r="L2522" s="29" t="s">
        <v>2577</v>
      </c>
      <c r="M2522" s="39">
        <v>42.533293035903306</v>
      </c>
      <c r="N2522" s="39">
        <v>212.52090349075974</v>
      </c>
      <c r="O2522" s="29">
        <v>44197</v>
      </c>
      <c r="P2522" s="29">
        <v>46022</v>
      </c>
      <c r="Q2522" s="40">
        <v>4.9965776999999996</v>
      </c>
      <c r="R2522" s="39">
        <v>42.480903490759751</v>
      </c>
      <c r="S2522" s="39">
        <v>42.480903490759751</v>
      </c>
      <c r="T2522" s="39">
        <v>42.480903490759751</v>
      </c>
      <c r="U2522" s="39">
        <v>42.597289527720733</v>
      </c>
      <c r="V2522" s="39">
        <v>42.480903490759751</v>
      </c>
      <c r="W2522" s="29" t="s">
        <v>265</v>
      </c>
      <c r="X2522" s="29" t="s">
        <v>11773</v>
      </c>
      <c r="Y2522" s="29">
        <v>45197</v>
      </c>
      <c r="Z2522" s="41" t="s">
        <v>11757</v>
      </c>
      <c r="AA2522" s="42" t="s">
        <v>1349</v>
      </c>
      <c r="AB2522" s="29" t="s">
        <v>258</v>
      </c>
      <c r="AC2522" s="29" t="s">
        <v>265</v>
      </c>
      <c r="AD2522" s="29" t="s">
        <v>265</v>
      </c>
      <c r="AE2522" s="29" t="s">
        <v>1367</v>
      </c>
      <c r="AF2522" s="29" t="s">
        <v>2409</v>
      </c>
      <c r="AG2522" s="183" t="s">
        <v>2410</v>
      </c>
      <c r="AH2522" s="29" t="s">
        <v>1356</v>
      </c>
      <c r="AI2522" s="29" t="s">
        <v>265</v>
      </c>
      <c r="AJ2522" s="29" t="s">
        <v>265</v>
      </c>
      <c r="AK2522" s="29" t="s">
        <v>258</v>
      </c>
      <c r="AL2522" s="29" t="s">
        <v>12221</v>
      </c>
    </row>
    <row r="2523" spans="1:38" x14ac:dyDescent="0.2">
      <c r="A2523" s="35" t="s">
        <v>18</v>
      </c>
      <c r="B2523" s="36">
        <v>7997</v>
      </c>
      <c r="C2523" s="36">
        <v>16</v>
      </c>
      <c r="D2523" s="36" t="s">
        <v>4500</v>
      </c>
      <c r="E2523" s="37" t="s">
        <v>4501</v>
      </c>
      <c r="F2523" s="38" t="s">
        <v>1262</v>
      </c>
      <c r="G2523" s="38" t="s">
        <v>1263</v>
      </c>
      <c r="H2523" s="35" t="s">
        <v>1671</v>
      </c>
      <c r="I2523" s="35"/>
      <c r="J2523" s="29" t="s">
        <v>263</v>
      </c>
      <c r="K2523" s="29" t="s">
        <v>264</v>
      </c>
      <c r="L2523" s="29" t="s">
        <v>2577</v>
      </c>
      <c r="M2523" s="39">
        <v>42.533293035903306</v>
      </c>
      <c r="N2523" s="39">
        <v>212.52090349075974</v>
      </c>
      <c r="O2523" s="29">
        <v>44197</v>
      </c>
      <c r="P2523" s="29">
        <v>46022</v>
      </c>
      <c r="Q2523" s="40">
        <v>4.9965776999999996</v>
      </c>
      <c r="R2523" s="39">
        <v>42.480903490759751</v>
      </c>
      <c r="S2523" s="39">
        <v>42.480903490759751</v>
      </c>
      <c r="T2523" s="39">
        <v>42.480903490759751</v>
      </c>
      <c r="U2523" s="39">
        <v>42.597289527720733</v>
      </c>
      <c r="V2523" s="39">
        <v>42.480903490759751</v>
      </c>
      <c r="W2523" s="29" t="s">
        <v>265</v>
      </c>
      <c r="X2523" s="29" t="s">
        <v>11773</v>
      </c>
      <c r="Y2523" s="29">
        <v>45197</v>
      </c>
      <c r="Z2523" s="41" t="s">
        <v>11757</v>
      </c>
      <c r="AA2523" s="42" t="s">
        <v>1349</v>
      </c>
      <c r="AB2523" s="29" t="s">
        <v>258</v>
      </c>
      <c r="AC2523" s="29" t="s">
        <v>265</v>
      </c>
      <c r="AD2523" s="29" t="s">
        <v>265</v>
      </c>
      <c r="AE2523" s="29" t="s">
        <v>1367</v>
      </c>
      <c r="AF2523" s="29" t="s">
        <v>2409</v>
      </c>
      <c r="AG2523" s="183" t="s">
        <v>2410</v>
      </c>
      <c r="AH2523" s="29" t="s">
        <v>1356</v>
      </c>
      <c r="AI2523" s="29" t="s">
        <v>265</v>
      </c>
      <c r="AJ2523" s="29" t="s">
        <v>265</v>
      </c>
      <c r="AK2523" s="29" t="s">
        <v>258</v>
      </c>
      <c r="AL2523" s="29" t="s">
        <v>12221</v>
      </c>
    </row>
    <row r="2524" spans="1:38" x14ac:dyDescent="0.2">
      <c r="A2524" s="35" t="s">
        <v>18</v>
      </c>
      <c r="B2524" s="36">
        <v>7997</v>
      </c>
      <c r="C2524" s="36">
        <v>17</v>
      </c>
      <c r="D2524" s="36" t="s">
        <v>4502</v>
      </c>
      <c r="E2524" s="37" t="s">
        <v>4503</v>
      </c>
      <c r="F2524" s="38" t="s">
        <v>1262</v>
      </c>
      <c r="G2524" s="38" t="s">
        <v>1263</v>
      </c>
      <c r="H2524" s="35" t="s">
        <v>1671</v>
      </c>
      <c r="I2524" s="35"/>
      <c r="J2524" s="29" t="s">
        <v>263</v>
      </c>
      <c r="K2524" s="29" t="s">
        <v>264</v>
      </c>
      <c r="L2524" s="29" t="s">
        <v>2577</v>
      </c>
      <c r="M2524" s="39">
        <v>42.533293035903306</v>
      </c>
      <c r="N2524" s="39">
        <v>212.52090349075974</v>
      </c>
      <c r="O2524" s="29">
        <v>44197</v>
      </c>
      <c r="P2524" s="29">
        <v>46022</v>
      </c>
      <c r="Q2524" s="40">
        <v>4.9965776999999996</v>
      </c>
      <c r="R2524" s="39">
        <v>42.480903490759751</v>
      </c>
      <c r="S2524" s="39">
        <v>42.480903490759751</v>
      </c>
      <c r="T2524" s="39">
        <v>42.480903490759751</v>
      </c>
      <c r="U2524" s="39">
        <v>42.597289527720733</v>
      </c>
      <c r="V2524" s="39">
        <v>42.480903490759751</v>
      </c>
      <c r="W2524" s="29" t="s">
        <v>265</v>
      </c>
      <c r="X2524" s="29" t="s">
        <v>11773</v>
      </c>
      <c r="Y2524" s="29">
        <v>45197</v>
      </c>
      <c r="Z2524" s="41" t="s">
        <v>11757</v>
      </c>
      <c r="AA2524" s="42" t="s">
        <v>1349</v>
      </c>
      <c r="AB2524" s="29" t="s">
        <v>258</v>
      </c>
      <c r="AC2524" s="29" t="s">
        <v>265</v>
      </c>
      <c r="AD2524" s="29" t="s">
        <v>265</v>
      </c>
      <c r="AE2524" s="29" t="s">
        <v>1367</v>
      </c>
      <c r="AF2524" s="29" t="s">
        <v>2409</v>
      </c>
      <c r="AG2524" s="183" t="s">
        <v>2410</v>
      </c>
      <c r="AH2524" s="29" t="s">
        <v>1356</v>
      </c>
      <c r="AI2524" s="29" t="s">
        <v>265</v>
      </c>
      <c r="AJ2524" s="29" t="s">
        <v>265</v>
      </c>
      <c r="AK2524" s="29" t="s">
        <v>258</v>
      </c>
      <c r="AL2524" s="29" t="s">
        <v>12221</v>
      </c>
    </row>
    <row r="2525" spans="1:38" x14ac:dyDescent="0.2">
      <c r="A2525" s="35" t="s">
        <v>18</v>
      </c>
      <c r="B2525" s="36">
        <v>7997</v>
      </c>
      <c r="C2525" s="36">
        <v>18</v>
      </c>
      <c r="D2525" s="36" t="s">
        <v>4504</v>
      </c>
      <c r="E2525" s="37" t="s">
        <v>4505</v>
      </c>
      <c r="F2525" s="38" t="s">
        <v>1262</v>
      </c>
      <c r="G2525" s="38" t="s">
        <v>1263</v>
      </c>
      <c r="H2525" s="35" t="s">
        <v>1671</v>
      </c>
      <c r="I2525" s="35"/>
      <c r="J2525" s="29" t="s">
        <v>263</v>
      </c>
      <c r="K2525" s="29" t="s">
        <v>264</v>
      </c>
      <c r="L2525" s="29" t="s">
        <v>2577</v>
      </c>
      <c r="M2525" s="39">
        <v>42.533293035903306</v>
      </c>
      <c r="N2525" s="39">
        <v>212.52090349075974</v>
      </c>
      <c r="O2525" s="29">
        <v>44197</v>
      </c>
      <c r="P2525" s="29">
        <v>46022</v>
      </c>
      <c r="Q2525" s="40">
        <v>4.9965776999999996</v>
      </c>
      <c r="R2525" s="39">
        <v>42.480903490759751</v>
      </c>
      <c r="S2525" s="39">
        <v>42.480903490759751</v>
      </c>
      <c r="T2525" s="39">
        <v>42.480903490759751</v>
      </c>
      <c r="U2525" s="39">
        <v>42.597289527720733</v>
      </c>
      <c r="V2525" s="39">
        <v>42.480903490759751</v>
      </c>
      <c r="W2525" s="29" t="s">
        <v>265</v>
      </c>
      <c r="X2525" s="29" t="s">
        <v>11773</v>
      </c>
      <c r="Y2525" s="29">
        <v>45197</v>
      </c>
      <c r="Z2525" s="41" t="s">
        <v>11757</v>
      </c>
      <c r="AA2525" s="42" t="s">
        <v>1349</v>
      </c>
      <c r="AB2525" s="29" t="s">
        <v>258</v>
      </c>
      <c r="AC2525" s="29" t="s">
        <v>265</v>
      </c>
      <c r="AD2525" s="29" t="s">
        <v>265</v>
      </c>
      <c r="AE2525" s="29" t="s">
        <v>1367</v>
      </c>
      <c r="AF2525" s="29" t="s">
        <v>2409</v>
      </c>
      <c r="AG2525" s="183" t="s">
        <v>2410</v>
      </c>
      <c r="AH2525" s="29" t="s">
        <v>1356</v>
      </c>
      <c r="AI2525" s="29" t="s">
        <v>265</v>
      </c>
      <c r="AJ2525" s="29" t="s">
        <v>265</v>
      </c>
      <c r="AK2525" s="29" t="s">
        <v>258</v>
      </c>
      <c r="AL2525" s="29" t="s">
        <v>12221</v>
      </c>
    </row>
    <row r="2526" spans="1:38" x14ac:dyDescent="0.2">
      <c r="A2526" s="35" t="s">
        <v>18</v>
      </c>
      <c r="B2526" s="36">
        <v>7997</v>
      </c>
      <c r="C2526" s="36">
        <v>19</v>
      </c>
      <c r="D2526" s="36" t="s">
        <v>4506</v>
      </c>
      <c r="E2526" s="37" t="s">
        <v>4507</v>
      </c>
      <c r="F2526" s="38" t="s">
        <v>1262</v>
      </c>
      <c r="G2526" s="38" t="s">
        <v>1263</v>
      </c>
      <c r="H2526" s="35" t="s">
        <v>1671</v>
      </c>
      <c r="I2526" s="35"/>
      <c r="J2526" s="29" t="s">
        <v>263</v>
      </c>
      <c r="K2526" s="29" t="s">
        <v>264</v>
      </c>
      <c r="L2526" s="29" t="s">
        <v>2577</v>
      </c>
      <c r="M2526" s="39">
        <v>42.533293035903306</v>
      </c>
      <c r="N2526" s="39">
        <v>212.52090349075974</v>
      </c>
      <c r="O2526" s="29">
        <v>44197</v>
      </c>
      <c r="P2526" s="29">
        <v>46022</v>
      </c>
      <c r="Q2526" s="40">
        <v>4.9965776999999996</v>
      </c>
      <c r="R2526" s="39">
        <v>42.480903490759751</v>
      </c>
      <c r="S2526" s="39">
        <v>42.480903490759751</v>
      </c>
      <c r="T2526" s="39">
        <v>42.480903490759751</v>
      </c>
      <c r="U2526" s="39">
        <v>42.597289527720733</v>
      </c>
      <c r="V2526" s="39">
        <v>42.480903490759751</v>
      </c>
      <c r="W2526" s="29" t="s">
        <v>265</v>
      </c>
      <c r="X2526" s="29" t="s">
        <v>11773</v>
      </c>
      <c r="Y2526" s="29">
        <v>45197</v>
      </c>
      <c r="Z2526" s="41" t="s">
        <v>11757</v>
      </c>
      <c r="AA2526" s="42" t="s">
        <v>1349</v>
      </c>
      <c r="AB2526" s="29" t="s">
        <v>258</v>
      </c>
      <c r="AC2526" s="29" t="s">
        <v>265</v>
      </c>
      <c r="AD2526" s="29" t="s">
        <v>265</v>
      </c>
      <c r="AE2526" s="29" t="s">
        <v>1367</v>
      </c>
      <c r="AF2526" s="29" t="s">
        <v>2409</v>
      </c>
      <c r="AG2526" s="183" t="s">
        <v>2410</v>
      </c>
      <c r="AH2526" s="29" t="s">
        <v>1356</v>
      </c>
      <c r="AI2526" s="29" t="s">
        <v>265</v>
      </c>
      <c r="AJ2526" s="29" t="s">
        <v>265</v>
      </c>
      <c r="AK2526" s="29" t="s">
        <v>258</v>
      </c>
      <c r="AL2526" s="29" t="s">
        <v>12221</v>
      </c>
    </row>
    <row r="2527" spans="1:38" x14ac:dyDescent="0.2">
      <c r="A2527" s="35" t="s">
        <v>18</v>
      </c>
      <c r="B2527" s="36">
        <v>7997</v>
      </c>
      <c r="C2527" s="36">
        <v>20</v>
      </c>
      <c r="D2527" s="36" t="s">
        <v>4508</v>
      </c>
      <c r="E2527" s="37" t="s">
        <v>4509</v>
      </c>
      <c r="F2527" s="38" t="s">
        <v>1262</v>
      </c>
      <c r="G2527" s="38" t="s">
        <v>1263</v>
      </c>
      <c r="H2527" s="35" t="s">
        <v>1671</v>
      </c>
      <c r="I2527" s="35"/>
      <c r="J2527" s="29" t="s">
        <v>263</v>
      </c>
      <c r="K2527" s="29" t="s">
        <v>264</v>
      </c>
      <c r="L2527" s="29" t="s">
        <v>2577</v>
      </c>
      <c r="M2527" s="39">
        <v>42.533293035903306</v>
      </c>
      <c r="N2527" s="39">
        <v>212.52090349075974</v>
      </c>
      <c r="O2527" s="29">
        <v>44197</v>
      </c>
      <c r="P2527" s="29">
        <v>46022</v>
      </c>
      <c r="Q2527" s="40">
        <v>4.9965776999999996</v>
      </c>
      <c r="R2527" s="39">
        <v>42.480903490759751</v>
      </c>
      <c r="S2527" s="39">
        <v>42.480903490759751</v>
      </c>
      <c r="T2527" s="39">
        <v>42.480903490759751</v>
      </c>
      <c r="U2527" s="39">
        <v>42.597289527720733</v>
      </c>
      <c r="V2527" s="39">
        <v>42.480903490759751</v>
      </c>
      <c r="W2527" s="29" t="s">
        <v>265</v>
      </c>
      <c r="X2527" s="29" t="s">
        <v>11773</v>
      </c>
      <c r="Y2527" s="29">
        <v>45197</v>
      </c>
      <c r="Z2527" s="41" t="s">
        <v>11757</v>
      </c>
      <c r="AA2527" s="42" t="s">
        <v>1349</v>
      </c>
      <c r="AB2527" s="29" t="s">
        <v>258</v>
      </c>
      <c r="AC2527" s="29" t="s">
        <v>265</v>
      </c>
      <c r="AD2527" s="29" t="s">
        <v>265</v>
      </c>
      <c r="AE2527" s="29" t="s">
        <v>1367</v>
      </c>
      <c r="AF2527" s="29" t="s">
        <v>2409</v>
      </c>
      <c r="AG2527" s="183" t="s">
        <v>2410</v>
      </c>
      <c r="AH2527" s="29" t="s">
        <v>1356</v>
      </c>
      <c r="AI2527" s="29" t="s">
        <v>265</v>
      </c>
      <c r="AJ2527" s="29" t="s">
        <v>265</v>
      </c>
      <c r="AK2527" s="29" t="s">
        <v>258</v>
      </c>
      <c r="AL2527" s="29" t="s">
        <v>12221</v>
      </c>
    </row>
    <row r="2528" spans="1:38" x14ac:dyDescent="0.2">
      <c r="A2528" s="35" t="s">
        <v>18</v>
      </c>
      <c r="B2528" s="36">
        <v>7997</v>
      </c>
      <c r="C2528" s="36">
        <v>21</v>
      </c>
      <c r="D2528" s="36" t="s">
        <v>4510</v>
      </c>
      <c r="E2528" s="37" t="s">
        <v>4511</v>
      </c>
      <c r="F2528" s="38" t="s">
        <v>1262</v>
      </c>
      <c r="G2528" s="38" t="s">
        <v>1263</v>
      </c>
      <c r="H2528" s="35" t="s">
        <v>1671</v>
      </c>
      <c r="I2528" s="35"/>
      <c r="J2528" s="29" t="s">
        <v>263</v>
      </c>
      <c r="K2528" s="29" t="s">
        <v>264</v>
      </c>
      <c r="L2528" s="29" t="s">
        <v>2577</v>
      </c>
      <c r="M2528" s="39">
        <v>42.533293035903306</v>
      </c>
      <c r="N2528" s="39">
        <v>212.52090349075974</v>
      </c>
      <c r="O2528" s="29">
        <v>44197</v>
      </c>
      <c r="P2528" s="29">
        <v>46022</v>
      </c>
      <c r="Q2528" s="40">
        <v>4.9965776999999996</v>
      </c>
      <c r="R2528" s="39">
        <v>42.480903490759751</v>
      </c>
      <c r="S2528" s="39">
        <v>42.480903490759751</v>
      </c>
      <c r="T2528" s="39">
        <v>42.480903490759751</v>
      </c>
      <c r="U2528" s="39">
        <v>42.597289527720733</v>
      </c>
      <c r="V2528" s="39">
        <v>42.480903490759751</v>
      </c>
      <c r="W2528" s="29" t="s">
        <v>265</v>
      </c>
      <c r="X2528" s="29" t="s">
        <v>11773</v>
      </c>
      <c r="Y2528" s="29">
        <v>45197</v>
      </c>
      <c r="Z2528" s="41" t="s">
        <v>11757</v>
      </c>
      <c r="AA2528" s="42" t="s">
        <v>1349</v>
      </c>
      <c r="AB2528" s="29" t="s">
        <v>258</v>
      </c>
      <c r="AC2528" s="29" t="s">
        <v>265</v>
      </c>
      <c r="AD2528" s="29" t="s">
        <v>265</v>
      </c>
      <c r="AE2528" s="29" t="s">
        <v>1367</v>
      </c>
      <c r="AF2528" s="29" t="s">
        <v>2409</v>
      </c>
      <c r="AG2528" s="183" t="s">
        <v>2410</v>
      </c>
      <c r="AH2528" s="29" t="s">
        <v>1356</v>
      </c>
      <c r="AI2528" s="29" t="s">
        <v>265</v>
      </c>
      <c r="AJ2528" s="29" t="s">
        <v>265</v>
      </c>
      <c r="AK2528" s="29" t="s">
        <v>258</v>
      </c>
      <c r="AL2528" s="29" t="s">
        <v>12221</v>
      </c>
    </row>
    <row r="2529" spans="1:38" x14ac:dyDescent="0.2">
      <c r="A2529" s="35" t="s">
        <v>18</v>
      </c>
      <c r="B2529" s="36">
        <v>7997</v>
      </c>
      <c r="C2529" s="36">
        <v>22</v>
      </c>
      <c r="D2529" s="36" t="s">
        <v>4512</v>
      </c>
      <c r="E2529" s="37" t="s">
        <v>4513</v>
      </c>
      <c r="F2529" s="38" t="s">
        <v>1262</v>
      </c>
      <c r="G2529" s="38" t="s">
        <v>1263</v>
      </c>
      <c r="H2529" s="35" t="s">
        <v>1671</v>
      </c>
      <c r="I2529" s="35"/>
      <c r="J2529" s="29" t="s">
        <v>263</v>
      </c>
      <c r="K2529" s="29" t="s">
        <v>264</v>
      </c>
      <c r="L2529" s="29" t="s">
        <v>2577</v>
      </c>
      <c r="M2529" s="39">
        <v>42.533293035903306</v>
      </c>
      <c r="N2529" s="39">
        <v>212.52090349075974</v>
      </c>
      <c r="O2529" s="29">
        <v>44197</v>
      </c>
      <c r="P2529" s="29">
        <v>46022</v>
      </c>
      <c r="Q2529" s="40">
        <v>4.9965776999999996</v>
      </c>
      <c r="R2529" s="39">
        <v>42.480903490759751</v>
      </c>
      <c r="S2529" s="39">
        <v>42.480903490759751</v>
      </c>
      <c r="T2529" s="39">
        <v>42.480903490759751</v>
      </c>
      <c r="U2529" s="39">
        <v>42.597289527720733</v>
      </c>
      <c r="V2529" s="39">
        <v>42.480903490759751</v>
      </c>
      <c r="W2529" s="29" t="s">
        <v>265</v>
      </c>
      <c r="X2529" s="29" t="s">
        <v>11773</v>
      </c>
      <c r="Y2529" s="29">
        <v>45197</v>
      </c>
      <c r="Z2529" s="41" t="s">
        <v>11757</v>
      </c>
      <c r="AA2529" s="42" t="s">
        <v>1349</v>
      </c>
      <c r="AB2529" s="29" t="s">
        <v>258</v>
      </c>
      <c r="AC2529" s="29" t="s">
        <v>265</v>
      </c>
      <c r="AD2529" s="29" t="s">
        <v>265</v>
      </c>
      <c r="AE2529" s="29" t="s">
        <v>1367</v>
      </c>
      <c r="AF2529" s="29" t="s">
        <v>2409</v>
      </c>
      <c r="AG2529" s="183" t="s">
        <v>2410</v>
      </c>
      <c r="AH2529" s="29" t="s">
        <v>1356</v>
      </c>
      <c r="AI2529" s="29" t="s">
        <v>265</v>
      </c>
      <c r="AJ2529" s="29" t="s">
        <v>265</v>
      </c>
      <c r="AK2529" s="29" t="s">
        <v>258</v>
      </c>
      <c r="AL2529" s="29" t="s">
        <v>12221</v>
      </c>
    </row>
    <row r="2530" spans="1:38" x14ac:dyDescent="0.2">
      <c r="A2530" s="35" t="s">
        <v>18</v>
      </c>
      <c r="B2530" s="36">
        <v>7997</v>
      </c>
      <c r="C2530" s="36">
        <v>23</v>
      </c>
      <c r="D2530" s="36" t="s">
        <v>4514</v>
      </c>
      <c r="E2530" s="37" t="s">
        <v>4515</v>
      </c>
      <c r="F2530" s="38" t="s">
        <v>1262</v>
      </c>
      <c r="G2530" s="38" t="s">
        <v>1263</v>
      </c>
      <c r="H2530" s="35" t="s">
        <v>1671</v>
      </c>
      <c r="I2530" s="35"/>
      <c r="J2530" s="29" t="s">
        <v>263</v>
      </c>
      <c r="K2530" s="29" t="s">
        <v>264</v>
      </c>
      <c r="L2530" s="29" t="s">
        <v>2577</v>
      </c>
      <c r="M2530" s="39">
        <v>42.533293035903306</v>
      </c>
      <c r="N2530" s="39">
        <v>212.52090349075974</v>
      </c>
      <c r="O2530" s="29">
        <v>44197</v>
      </c>
      <c r="P2530" s="29">
        <v>46022</v>
      </c>
      <c r="Q2530" s="40">
        <v>4.9965776999999996</v>
      </c>
      <c r="R2530" s="39">
        <v>42.480903490759751</v>
      </c>
      <c r="S2530" s="39">
        <v>42.480903490759751</v>
      </c>
      <c r="T2530" s="39">
        <v>42.480903490759751</v>
      </c>
      <c r="U2530" s="39">
        <v>42.597289527720733</v>
      </c>
      <c r="V2530" s="39">
        <v>42.480903490759751</v>
      </c>
      <c r="W2530" s="29" t="s">
        <v>265</v>
      </c>
      <c r="X2530" s="29" t="s">
        <v>11773</v>
      </c>
      <c r="Y2530" s="29">
        <v>45197</v>
      </c>
      <c r="Z2530" s="41" t="s">
        <v>11757</v>
      </c>
      <c r="AA2530" s="42" t="s">
        <v>1349</v>
      </c>
      <c r="AB2530" s="29" t="s">
        <v>258</v>
      </c>
      <c r="AC2530" s="29" t="s">
        <v>265</v>
      </c>
      <c r="AD2530" s="29" t="s">
        <v>265</v>
      </c>
      <c r="AE2530" s="29" t="s">
        <v>1367</v>
      </c>
      <c r="AF2530" s="29" t="s">
        <v>2409</v>
      </c>
      <c r="AG2530" s="183" t="s">
        <v>2410</v>
      </c>
      <c r="AH2530" s="29" t="s">
        <v>1356</v>
      </c>
      <c r="AI2530" s="29" t="s">
        <v>265</v>
      </c>
      <c r="AJ2530" s="29" t="s">
        <v>265</v>
      </c>
      <c r="AK2530" s="29" t="s">
        <v>258</v>
      </c>
      <c r="AL2530" s="29" t="s">
        <v>12221</v>
      </c>
    </row>
    <row r="2531" spans="1:38" x14ac:dyDescent="0.2">
      <c r="A2531" s="35" t="s">
        <v>18</v>
      </c>
      <c r="B2531" s="36">
        <v>7997</v>
      </c>
      <c r="C2531" s="36">
        <v>24</v>
      </c>
      <c r="D2531" s="36" t="s">
        <v>4516</v>
      </c>
      <c r="E2531" s="37" t="s">
        <v>4517</v>
      </c>
      <c r="F2531" s="38" t="s">
        <v>1262</v>
      </c>
      <c r="G2531" s="38" t="s">
        <v>1263</v>
      </c>
      <c r="H2531" s="35" t="s">
        <v>1671</v>
      </c>
      <c r="I2531" s="35"/>
      <c r="J2531" s="29" t="s">
        <v>263</v>
      </c>
      <c r="K2531" s="29" t="s">
        <v>264</v>
      </c>
      <c r="L2531" s="29" t="s">
        <v>2577</v>
      </c>
      <c r="M2531" s="39">
        <v>42.533293035903306</v>
      </c>
      <c r="N2531" s="39">
        <v>212.52090349075974</v>
      </c>
      <c r="O2531" s="29">
        <v>44197</v>
      </c>
      <c r="P2531" s="29">
        <v>46022</v>
      </c>
      <c r="Q2531" s="40">
        <v>4.9965776999999996</v>
      </c>
      <c r="R2531" s="39">
        <v>42.480903490759751</v>
      </c>
      <c r="S2531" s="39">
        <v>42.480903490759751</v>
      </c>
      <c r="T2531" s="39">
        <v>42.480903490759751</v>
      </c>
      <c r="U2531" s="39">
        <v>42.597289527720733</v>
      </c>
      <c r="V2531" s="39">
        <v>42.480903490759751</v>
      </c>
      <c r="W2531" s="29" t="s">
        <v>265</v>
      </c>
      <c r="X2531" s="29" t="s">
        <v>11773</v>
      </c>
      <c r="Y2531" s="29">
        <v>45197</v>
      </c>
      <c r="Z2531" s="41" t="s">
        <v>11757</v>
      </c>
      <c r="AA2531" s="42" t="s">
        <v>1349</v>
      </c>
      <c r="AB2531" s="29" t="s">
        <v>258</v>
      </c>
      <c r="AC2531" s="29" t="s">
        <v>265</v>
      </c>
      <c r="AD2531" s="29" t="s">
        <v>265</v>
      </c>
      <c r="AE2531" s="29" t="s">
        <v>1367</v>
      </c>
      <c r="AF2531" s="29" t="s">
        <v>2409</v>
      </c>
      <c r="AG2531" s="183" t="s">
        <v>2410</v>
      </c>
      <c r="AH2531" s="29" t="s">
        <v>1356</v>
      </c>
      <c r="AI2531" s="29" t="s">
        <v>265</v>
      </c>
      <c r="AJ2531" s="29" t="s">
        <v>265</v>
      </c>
      <c r="AK2531" s="29" t="s">
        <v>258</v>
      </c>
      <c r="AL2531" s="29" t="s">
        <v>12221</v>
      </c>
    </row>
    <row r="2532" spans="1:38" x14ac:dyDescent="0.2">
      <c r="A2532" s="35" t="s">
        <v>18</v>
      </c>
      <c r="B2532" s="36">
        <v>7997</v>
      </c>
      <c r="C2532" s="36">
        <v>25</v>
      </c>
      <c r="D2532" s="36" t="s">
        <v>4518</v>
      </c>
      <c r="E2532" s="37" t="s">
        <v>4519</v>
      </c>
      <c r="F2532" s="38" t="s">
        <v>1262</v>
      </c>
      <c r="G2532" s="38" t="s">
        <v>1263</v>
      </c>
      <c r="H2532" s="35" t="s">
        <v>1671</v>
      </c>
      <c r="I2532" s="35"/>
      <c r="J2532" s="29" t="s">
        <v>263</v>
      </c>
      <c r="K2532" s="29" t="s">
        <v>264</v>
      </c>
      <c r="L2532" s="29" t="s">
        <v>2577</v>
      </c>
      <c r="M2532" s="39">
        <v>42.533293035903306</v>
      </c>
      <c r="N2532" s="39">
        <v>212.52090349075974</v>
      </c>
      <c r="O2532" s="29">
        <v>44197</v>
      </c>
      <c r="P2532" s="29">
        <v>46022</v>
      </c>
      <c r="Q2532" s="40">
        <v>4.9965776999999996</v>
      </c>
      <c r="R2532" s="39">
        <v>42.480903490759751</v>
      </c>
      <c r="S2532" s="39">
        <v>42.480903490759751</v>
      </c>
      <c r="T2532" s="39">
        <v>42.480903490759751</v>
      </c>
      <c r="U2532" s="39">
        <v>42.597289527720733</v>
      </c>
      <c r="V2532" s="39">
        <v>42.480903490759751</v>
      </c>
      <c r="W2532" s="29" t="s">
        <v>265</v>
      </c>
      <c r="X2532" s="29" t="s">
        <v>11773</v>
      </c>
      <c r="Y2532" s="29">
        <v>45197</v>
      </c>
      <c r="Z2532" s="41" t="s">
        <v>11757</v>
      </c>
      <c r="AA2532" s="42" t="s">
        <v>1349</v>
      </c>
      <c r="AB2532" s="29" t="s">
        <v>258</v>
      </c>
      <c r="AC2532" s="29" t="s">
        <v>265</v>
      </c>
      <c r="AD2532" s="29" t="s">
        <v>265</v>
      </c>
      <c r="AE2532" s="29" t="s">
        <v>1367</v>
      </c>
      <c r="AF2532" s="29" t="s">
        <v>2409</v>
      </c>
      <c r="AG2532" s="183" t="s">
        <v>2410</v>
      </c>
      <c r="AH2532" s="29" t="s">
        <v>1356</v>
      </c>
      <c r="AI2532" s="29" t="s">
        <v>265</v>
      </c>
      <c r="AJ2532" s="29" t="s">
        <v>265</v>
      </c>
      <c r="AK2532" s="29" t="s">
        <v>258</v>
      </c>
      <c r="AL2532" s="29" t="s">
        <v>12221</v>
      </c>
    </row>
    <row r="2533" spans="1:38" x14ac:dyDescent="0.2">
      <c r="A2533" s="35" t="s">
        <v>18</v>
      </c>
      <c r="B2533" s="36">
        <v>7997</v>
      </c>
      <c r="C2533" s="36">
        <v>26</v>
      </c>
      <c r="D2533" s="36" t="s">
        <v>4520</v>
      </c>
      <c r="E2533" s="37" t="s">
        <v>4521</v>
      </c>
      <c r="F2533" s="38" t="s">
        <v>1262</v>
      </c>
      <c r="G2533" s="38" t="s">
        <v>1263</v>
      </c>
      <c r="H2533" s="35" t="s">
        <v>1671</v>
      </c>
      <c r="I2533" s="35"/>
      <c r="J2533" s="29" t="s">
        <v>263</v>
      </c>
      <c r="K2533" s="29" t="s">
        <v>264</v>
      </c>
      <c r="L2533" s="29" t="s">
        <v>2577</v>
      </c>
      <c r="M2533" s="39">
        <v>42.533293035903306</v>
      </c>
      <c r="N2533" s="39">
        <v>212.52090349075974</v>
      </c>
      <c r="O2533" s="29">
        <v>44197</v>
      </c>
      <c r="P2533" s="29">
        <v>46022</v>
      </c>
      <c r="Q2533" s="40">
        <v>4.9965776999999996</v>
      </c>
      <c r="R2533" s="39">
        <v>42.480903490759751</v>
      </c>
      <c r="S2533" s="39">
        <v>42.480903490759751</v>
      </c>
      <c r="T2533" s="39">
        <v>42.480903490759751</v>
      </c>
      <c r="U2533" s="39">
        <v>42.597289527720733</v>
      </c>
      <c r="V2533" s="39">
        <v>42.480903490759751</v>
      </c>
      <c r="W2533" s="29" t="s">
        <v>265</v>
      </c>
      <c r="X2533" s="29" t="s">
        <v>11773</v>
      </c>
      <c r="Y2533" s="29">
        <v>45197</v>
      </c>
      <c r="Z2533" s="41" t="s">
        <v>11757</v>
      </c>
      <c r="AA2533" s="42" t="s">
        <v>1349</v>
      </c>
      <c r="AB2533" s="29" t="s">
        <v>258</v>
      </c>
      <c r="AC2533" s="29" t="s">
        <v>265</v>
      </c>
      <c r="AD2533" s="29" t="s">
        <v>265</v>
      </c>
      <c r="AE2533" s="29" t="s">
        <v>1367</v>
      </c>
      <c r="AF2533" s="29" t="s">
        <v>2409</v>
      </c>
      <c r="AG2533" s="183" t="s">
        <v>2410</v>
      </c>
      <c r="AH2533" s="29" t="s">
        <v>1356</v>
      </c>
      <c r="AI2533" s="29" t="s">
        <v>265</v>
      </c>
      <c r="AJ2533" s="29" t="s">
        <v>265</v>
      </c>
      <c r="AK2533" s="29" t="s">
        <v>258</v>
      </c>
      <c r="AL2533" s="29" t="s">
        <v>12221</v>
      </c>
    </row>
    <row r="2534" spans="1:38" x14ac:dyDescent="0.2">
      <c r="A2534" s="35" t="s">
        <v>18</v>
      </c>
      <c r="B2534" s="36">
        <v>7997</v>
      </c>
      <c r="C2534" s="36">
        <v>27</v>
      </c>
      <c r="D2534" s="36" t="s">
        <v>4522</v>
      </c>
      <c r="E2534" s="37" t="s">
        <v>4523</v>
      </c>
      <c r="F2534" s="38" t="s">
        <v>1262</v>
      </c>
      <c r="G2534" s="38" t="s">
        <v>1263</v>
      </c>
      <c r="H2534" s="35" t="s">
        <v>1671</v>
      </c>
      <c r="I2534" s="35"/>
      <c r="J2534" s="29" t="s">
        <v>263</v>
      </c>
      <c r="K2534" s="29" t="s">
        <v>264</v>
      </c>
      <c r="L2534" s="29" t="s">
        <v>2577</v>
      </c>
      <c r="M2534" s="39">
        <v>42.533293035903306</v>
      </c>
      <c r="N2534" s="39">
        <v>212.52090349075974</v>
      </c>
      <c r="O2534" s="29">
        <v>44197</v>
      </c>
      <c r="P2534" s="29">
        <v>46022</v>
      </c>
      <c r="Q2534" s="40">
        <v>4.9965776999999996</v>
      </c>
      <c r="R2534" s="39">
        <v>42.480903490759751</v>
      </c>
      <c r="S2534" s="39">
        <v>42.480903490759751</v>
      </c>
      <c r="T2534" s="39">
        <v>42.480903490759751</v>
      </c>
      <c r="U2534" s="39">
        <v>42.597289527720733</v>
      </c>
      <c r="V2534" s="39">
        <v>42.480903490759751</v>
      </c>
      <c r="W2534" s="29" t="s">
        <v>265</v>
      </c>
      <c r="X2534" s="29" t="s">
        <v>11773</v>
      </c>
      <c r="Y2534" s="29">
        <v>45197</v>
      </c>
      <c r="Z2534" s="41" t="s">
        <v>11757</v>
      </c>
      <c r="AA2534" s="42" t="s">
        <v>1349</v>
      </c>
      <c r="AB2534" s="29" t="s">
        <v>258</v>
      </c>
      <c r="AC2534" s="29" t="s">
        <v>265</v>
      </c>
      <c r="AD2534" s="29" t="s">
        <v>265</v>
      </c>
      <c r="AE2534" s="29" t="s">
        <v>1367</v>
      </c>
      <c r="AF2534" s="29" t="s">
        <v>2409</v>
      </c>
      <c r="AG2534" s="183" t="s">
        <v>2410</v>
      </c>
      <c r="AH2534" s="29" t="s">
        <v>1356</v>
      </c>
      <c r="AI2534" s="29" t="s">
        <v>265</v>
      </c>
      <c r="AJ2534" s="29" t="s">
        <v>265</v>
      </c>
      <c r="AK2534" s="29" t="s">
        <v>258</v>
      </c>
      <c r="AL2534" s="29" t="s">
        <v>12221</v>
      </c>
    </row>
    <row r="2535" spans="1:38" x14ac:dyDescent="0.2">
      <c r="A2535" s="35" t="s">
        <v>18</v>
      </c>
      <c r="B2535" s="36">
        <v>7997</v>
      </c>
      <c r="C2535" s="36">
        <v>28</v>
      </c>
      <c r="D2535" s="36" t="s">
        <v>4524</v>
      </c>
      <c r="E2535" s="37" t="s">
        <v>4525</v>
      </c>
      <c r="F2535" s="38" t="s">
        <v>1262</v>
      </c>
      <c r="G2535" s="38" t="s">
        <v>1263</v>
      </c>
      <c r="H2535" s="35" t="s">
        <v>1671</v>
      </c>
      <c r="I2535" s="35"/>
      <c r="J2535" s="29" t="s">
        <v>263</v>
      </c>
      <c r="K2535" s="29" t="s">
        <v>264</v>
      </c>
      <c r="L2535" s="29" t="s">
        <v>2577</v>
      </c>
      <c r="M2535" s="39">
        <v>42.533293035903306</v>
      </c>
      <c r="N2535" s="39">
        <v>212.52090349075974</v>
      </c>
      <c r="O2535" s="29">
        <v>44197</v>
      </c>
      <c r="P2535" s="29">
        <v>46022</v>
      </c>
      <c r="Q2535" s="40">
        <v>4.9965776999999996</v>
      </c>
      <c r="R2535" s="39">
        <v>42.480903490759751</v>
      </c>
      <c r="S2535" s="39">
        <v>42.480903490759751</v>
      </c>
      <c r="T2535" s="39">
        <v>42.480903490759751</v>
      </c>
      <c r="U2535" s="39">
        <v>42.597289527720733</v>
      </c>
      <c r="V2535" s="39">
        <v>42.480903490759751</v>
      </c>
      <c r="W2535" s="29" t="s">
        <v>265</v>
      </c>
      <c r="X2535" s="29" t="s">
        <v>11773</v>
      </c>
      <c r="Y2535" s="29">
        <v>45197</v>
      </c>
      <c r="Z2535" s="41" t="s">
        <v>11757</v>
      </c>
      <c r="AA2535" s="42" t="s">
        <v>1349</v>
      </c>
      <c r="AB2535" s="29" t="s">
        <v>258</v>
      </c>
      <c r="AC2535" s="29" t="s">
        <v>265</v>
      </c>
      <c r="AD2535" s="29" t="s">
        <v>265</v>
      </c>
      <c r="AE2535" s="29" t="s">
        <v>1367</v>
      </c>
      <c r="AF2535" s="29" t="s">
        <v>2409</v>
      </c>
      <c r="AG2535" s="183" t="s">
        <v>2410</v>
      </c>
      <c r="AH2535" s="29" t="s">
        <v>1356</v>
      </c>
      <c r="AI2535" s="29" t="s">
        <v>265</v>
      </c>
      <c r="AJ2535" s="29" t="s">
        <v>265</v>
      </c>
      <c r="AK2535" s="29" t="s">
        <v>258</v>
      </c>
      <c r="AL2535" s="29" t="s">
        <v>12221</v>
      </c>
    </row>
    <row r="2536" spans="1:38" x14ac:dyDescent="0.2">
      <c r="A2536" s="35" t="s">
        <v>18</v>
      </c>
      <c r="B2536" s="36">
        <v>7997</v>
      </c>
      <c r="C2536" s="36">
        <v>29</v>
      </c>
      <c r="D2536" s="36" t="s">
        <v>4526</v>
      </c>
      <c r="E2536" s="37" t="s">
        <v>4527</v>
      </c>
      <c r="F2536" s="38" t="s">
        <v>1262</v>
      </c>
      <c r="G2536" s="38" t="s">
        <v>1263</v>
      </c>
      <c r="H2536" s="35" t="s">
        <v>1671</v>
      </c>
      <c r="I2536" s="35"/>
      <c r="J2536" s="29" t="s">
        <v>263</v>
      </c>
      <c r="K2536" s="29" t="s">
        <v>264</v>
      </c>
      <c r="L2536" s="29" t="s">
        <v>2577</v>
      </c>
      <c r="M2536" s="39">
        <v>42.533293035903306</v>
      </c>
      <c r="N2536" s="39">
        <v>212.52090349075974</v>
      </c>
      <c r="O2536" s="29">
        <v>44197</v>
      </c>
      <c r="P2536" s="29">
        <v>46022</v>
      </c>
      <c r="Q2536" s="40">
        <v>4.9965776999999996</v>
      </c>
      <c r="R2536" s="39">
        <v>42.480903490759751</v>
      </c>
      <c r="S2536" s="39">
        <v>42.480903490759751</v>
      </c>
      <c r="T2536" s="39">
        <v>42.480903490759751</v>
      </c>
      <c r="U2536" s="39">
        <v>42.597289527720733</v>
      </c>
      <c r="V2536" s="39">
        <v>42.480903490759751</v>
      </c>
      <c r="W2536" s="29" t="s">
        <v>265</v>
      </c>
      <c r="X2536" s="29" t="s">
        <v>11773</v>
      </c>
      <c r="Y2536" s="29">
        <v>45197</v>
      </c>
      <c r="Z2536" s="41" t="s">
        <v>11757</v>
      </c>
      <c r="AA2536" s="42" t="s">
        <v>1349</v>
      </c>
      <c r="AB2536" s="29" t="s">
        <v>258</v>
      </c>
      <c r="AC2536" s="29" t="s">
        <v>265</v>
      </c>
      <c r="AD2536" s="29" t="s">
        <v>265</v>
      </c>
      <c r="AE2536" s="29" t="s">
        <v>1367</v>
      </c>
      <c r="AF2536" s="29" t="s">
        <v>2409</v>
      </c>
      <c r="AG2536" s="183" t="s">
        <v>2410</v>
      </c>
      <c r="AH2536" s="29" t="s">
        <v>1356</v>
      </c>
      <c r="AI2536" s="29" t="s">
        <v>265</v>
      </c>
      <c r="AJ2536" s="29" t="s">
        <v>265</v>
      </c>
      <c r="AK2536" s="29" t="s">
        <v>258</v>
      </c>
      <c r="AL2536" s="29" t="s">
        <v>12221</v>
      </c>
    </row>
    <row r="2537" spans="1:38" x14ac:dyDescent="0.2">
      <c r="A2537" s="35" t="s">
        <v>18</v>
      </c>
      <c r="B2537" s="36">
        <v>7997</v>
      </c>
      <c r="C2537" s="36">
        <v>30</v>
      </c>
      <c r="D2537" s="36" t="s">
        <v>4528</v>
      </c>
      <c r="E2537" s="37" t="s">
        <v>4529</v>
      </c>
      <c r="F2537" s="38" t="s">
        <v>1262</v>
      </c>
      <c r="G2537" s="38" t="s">
        <v>1263</v>
      </c>
      <c r="H2537" s="35" t="s">
        <v>1671</v>
      </c>
      <c r="I2537" s="35"/>
      <c r="J2537" s="29" t="s">
        <v>263</v>
      </c>
      <c r="K2537" s="29" t="s">
        <v>264</v>
      </c>
      <c r="L2537" s="29" t="s">
        <v>2577</v>
      </c>
      <c r="M2537" s="39">
        <v>42.533293035903306</v>
      </c>
      <c r="N2537" s="39">
        <v>212.52090349075974</v>
      </c>
      <c r="O2537" s="29">
        <v>44197</v>
      </c>
      <c r="P2537" s="29">
        <v>46022</v>
      </c>
      <c r="Q2537" s="40">
        <v>4.9965776999999996</v>
      </c>
      <c r="R2537" s="39">
        <v>42.480903490759751</v>
      </c>
      <c r="S2537" s="39">
        <v>42.480903490759751</v>
      </c>
      <c r="T2537" s="39">
        <v>42.480903490759751</v>
      </c>
      <c r="U2537" s="39">
        <v>42.597289527720733</v>
      </c>
      <c r="V2537" s="39">
        <v>42.480903490759751</v>
      </c>
      <c r="W2537" s="29" t="s">
        <v>265</v>
      </c>
      <c r="X2537" s="29" t="s">
        <v>11773</v>
      </c>
      <c r="Y2537" s="29">
        <v>45197</v>
      </c>
      <c r="Z2537" s="41" t="s">
        <v>11757</v>
      </c>
      <c r="AA2537" s="42" t="s">
        <v>1349</v>
      </c>
      <c r="AB2537" s="29" t="s">
        <v>258</v>
      </c>
      <c r="AC2537" s="29" t="s">
        <v>265</v>
      </c>
      <c r="AD2537" s="29" t="s">
        <v>265</v>
      </c>
      <c r="AE2537" s="29" t="s">
        <v>1367</v>
      </c>
      <c r="AF2537" s="29" t="s">
        <v>2409</v>
      </c>
      <c r="AG2537" s="183" t="s">
        <v>2410</v>
      </c>
      <c r="AH2537" s="29" t="s">
        <v>1356</v>
      </c>
      <c r="AI2537" s="29" t="s">
        <v>265</v>
      </c>
      <c r="AJ2537" s="29" t="s">
        <v>265</v>
      </c>
      <c r="AK2537" s="29" t="s">
        <v>258</v>
      </c>
      <c r="AL2537" s="29" t="s">
        <v>12221</v>
      </c>
    </row>
    <row r="2538" spans="1:38" x14ac:dyDescent="0.2">
      <c r="A2538" s="35" t="s">
        <v>18</v>
      </c>
      <c r="B2538" s="36">
        <v>7997</v>
      </c>
      <c r="C2538" s="36">
        <v>31</v>
      </c>
      <c r="D2538" s="36" t="s">
        <v>4530</v>
      </c>
      <c r="E2538" s="37" t="s">
        <v>4531</v>
      </c>
      <c r="F2538" s="38" t="s">
        <v>1262</v>
      </c>
      <c r="G2538" s="38" t="s">
        <v>1263</v>
      </c>
      <c r="H2538" s="35" t="s">
        <v>1671</v>
      </c>
      <c r="I2538" s="35"/>
      <c r="J2538" s="29" t="s">
        <v>263</v>
      </c>
      <c r="K2538" s="29" t="s">
        <v>264</v>
      </c>
      <c r="L2538" s="29" t="s">
        <v>2577</v>
      </c>
      <c r="M2538" s="39">
        <v>42.533293035903306</v>
      </c>
      <c r="N2538" s="39">
        <v>212.52090349075974</v>
      </c>
      <c r="O2538" s="29">
        <v>44197</v>
      </c>
      <c r="P2538" s="29">
        <v>46022</v>
      </c>
      <c r="Q2538" s="40">
        <v>4.9965776999999996</v>
      </c>
      <c r="R2538" s="39">
        <v>42.480903490759751</v>
      </c>
      <c r="S2538" s="39">
        <v>42.480903490759751</v>
      </c>
      <c r="T2538" s="39">
        <v>42.480903490759751</v>
      </c>
      <c r="U2538" s="39">
        <v>42.597289527720733</v>
      </c>
      <c r="V2538" s="39">
        <v>42.480903490759751</v>
      </c>
      <c r="W2538" s="29" t="s">
        <v>265</v>
      </c>
      <c r="X2538" s="29" t="s">
        <v>11773</v>
      </c>
      <c r="Y2538" s="29">
        <v>45197</v>
      </c>
      <c r="Z2538" s="41" t="s">
        <v>11757</v>
      </c>
      <c r="AA2538" s="42" t="s">
        <v>1349</v>
      </c>
      <c r="AB2538" s="29" t="s">
        <v>258</v>
      </c>
      <c r="AC2538" s="29" t="s">
        <v>265</v>
      </c>
      <c r="AD2538" s="29" t="s">
        <v>265</v>
      </c>
      <c r="AE2538" s="29" t="s">
        <v>1367</v>
      </c>
      <c r="AF2538" s="29" t="s">
        <v>2409</v>
      </c>
      <c r="AG2538" s="183" t="s">
        <v>2410</v>
      </c>
      <c r="AH2538" s="29" t="s">
        <v>1356</v>
      </c>
      <c r="AI2538" s="29" t="s">
        <v>265</v>
      </c>
      <c r="AJ2538" s="29" t="s">
        <v>265</v>
      </c>
      <c r="AK2538" s="29" t="s">
        <v>258</v>
      </c>
      <c r="AL2538" s="29" t="s">
        <v>12221</v>
      </c>
    </row>
    <row r="2539" spans="1:38" x14ac:dyDescent="0.2">
      <c r="A2539" s="35" t="s">
        <v>18</v>
      </c>
      <c r="B2539" s="36">
        <v>7997</v>
      </c>
      <c r="C2539" s="36">
        <v>32</v>
      </c>
      <c r="D2539" s="36" t="s">
        <v>4532</v>
      </c>
      <c r="E2539" s="37" t="s">
        <v>4533</v>
      </c>
      <c r="F2539" s="38" t="s">
        <v>1262</v>
      </c>
      <c r="G2539" s="38" t="s">
        <v>1263</v>
      </c>
      <c r="H2539" s="35" t="s">
        <v>1671</v>
      </c>
      <c r="I2539" s="35"/>
      <c r="J2539" s="29" t="s">
        <v>263</v>
      </c>
      <c r="K2539" s="29" t="s">
        <v>264</v>
      </c>
      <c r="L2539" s="29" t="s">
        <v>2577</v>
      </c>
      <c r="M2539" s="39">
        <v>42.533293035903306</v>
      </c>
      <c r="N2539" s="39">
        <v>212.52090349075974</v>
      </c>
      <c r="O2539" s="29">
        <v>44197</v>
      </c>
      <c r="P2539" s="29">
        <v>46022</v>
      </c>
      <c r="Q2539" s="40">
        <v>4.9965776999999996</v>
      </c>
      <c r="R2539" s="39">
        <v>42.480903490759751</v>
      </c>
      <c r="S2539" s="39">
        <v>42.480903490759751</v>
      </c>
      <c r="T2539" s="39">
        <v>42.480903490759751</v>
      </c>
      <c r="U2539" s="39">
        <v>42.597289527720733</v>
      </c>
      <c r="V2539" s="39">
        <v>42.480903490759751</v>
      </c>
      <c r="W2539" s="29" t="s">
        <v>265</v>
      </c>
      <c r="X2539" s="29" t="s">
        <v>11773</v>
      </c>
      <c r="Y2539" s="29">
        <v>45197</v>
      </c>
      <c r="Z2539" s="41" t="s">
        <v>11757</v>
      </c>
      <c r="AA2539" s="42" t="s">
        <v>1349</v>
      </c>
      <c r="AB2539" s="29" t="s">
        <v>258</v>
      </c>
      <c r="AC2539" s="29" t="s">
        <v>265</v>
      </c>
      <c r="AD2539" s="29" t="s">
        <v>265</v>
      </c>
      <c r="AE2539" s="29" t="s">
        <v>1367</v>
      </c>
      <c r="AF2539" s="29" t="s">
        <v>2409</v>
      </c>
      <c r="AG2539" s="183" t="s">
        <v>2410</v>
      </c>
      <c r="AH2539" s="29" t="s">
        <v>1356</v>
      </c>
      <c r="AI2539" s="29" t="s">
        <v>265</v>
      </c>
      <c r="AJ2539" s="29" t="s">
        <v>265</v>
      </c>
      <c r="AK2539" s="29" t="s">
        <v>258</v>
      </c>
      <c r="AL2539" s="29" t="s">
        <v>12221</v>
      </c>
    </row>
    <row r="2540" spans="1:38" x14ac:dyDescent="0.2">
      <c r="A2540" s="35" t="s">
        <v>18</v>
      </c>
      <c r="B2540" s="36">
        <v>7997</v>
      </c>
      <c r="C2540" s="36">
        <v>33</v>
      </c>
      <c r="D2540" s="36" t="s">
        <v>4534</v>
      </c>
      <c r="E2540" s="37" t="s">
        <v>4535</v>
      </c>
      <c r="F2540" s="38" t="s">
        <v>1262</v>
      </c>
      <c r="G2540" s="38" t="s">
        <v>1263</v>
      </c>
      <c r="H2540" s="35" t="s">
        <v>1671</v>
      </c>
      <c r="I2540" s="35"/>
      <c r="J2540" s="29" t="s">
        <v>263</v>
      </c>
      <c r="K2540" s="29" t="s">
        <v>264</v>
      </c>
      <c r="L2540" s="29" t="s">
        <v>2577</v>
      </c>
      <c r="M2540" s="39">
        <v>42.533293035903306</v>
      </c>
      <c r="N2540" s="39">
        <v>212.52090349075974</v>
      </c>
      <c r="O2540" s="29">
        <v>44197</v>
      </c>
      <c r="P2540" s="29">
        <v>46022</v>
      </c>
      <c r="Q2540" s="40">
        <v>4.9965776999999996</v>
      </c>
      <c r="R2540" s="39">
        <v>42.480903490759751</v>
      </c>
      <c r="S2540" s="39">
        <v>42.480903490759751</v>
      </c>
      <c r="T2540" s="39">
        <v>42.480903490759751</v>
      </c>
      <c r="U2540" s="39">
        <v>42.597289527720733</v>
      </c>
      <c r="V2540" s="39">
        <v>42.480903490759751</v>
      </c>
      <c r="W2540" s="29" t="s">
        <v>265</v>
      </c>
      <c r="X2540" s="29" t="s">
        <v>11773</v>
      </c>
      <c r="Y2540" s="29">
        <v>45197</v>
      </c>
      <c r="Z2540" s="41" t="s">
        <v>11757</v>
      </c>
      <c r="AA2540" s="42" t="s">
        <v>1349</v>
      </c>
      <c r="AB2540" s="29" t="s">
        <v>258</v>
      </c>
      <c r="AC2540" s="29" t="s">
        <v>265</v>
      </c>
      <c r="AD2540" s="29" t="s">
        <v>265</v>
      </c>
      <c r="AE2540" s="29" t="s">
        <v>1367</v>
      </c>
      <c r="AF2540" s="29" t="s">
        <v>2409</v>
      </c>
      <c r="AG2540" s="183" t="s">
        <v>2410</v>
      </c>
      <c r="AH2540" s="29" t="s">
        <v>1356</v>
      </c>
      <c r="AI2540" s="29" t="s">
        <v>265</v>
      </c>
      <c r="AJ2540" s="29" t="s">
        <v>265</v>
      </c>
      <c r="AK2540" s="29" t="s">
        <v>258</v>
      </c>
      <c r="AL2540" s="29" t="s">
        <v>12221</v>
      </c>
    </row>
    <row r="2541" spans="1:38" x14ac:dyDescent="0.2">
      <c r="A2541" s="35" t="s">
        <v>18</v>
      </c>
      <c r="B2541" s="36">
        <v>7997</v>
      </c>
      <c r="C2541" s="36">
        <v>34</v>
      </c>
      <c r="D2541" s="36" t="s">
        <v>4536</v>
      </c>
      <c r="E2541" s="37" t="s">
        <v>4537</v>
      </c>
      <c r="F2541" s="38" t="s">
        <v>1262</v>
      </c>
      <c r="G2541" s="38" t="s">
        <v>1263</v>
      </c>
      <c r="H2541" s="35" t="s">
        <v>1671</v>
      </c>
      <c r="I2541" s="35"/>
      <c r="J2541" s="29" t="s">
        <v>263</v>
      </c>
      <c r="K2541" s="29" t="s">
        <v>264</v>
      </c>
      <c r="L2541" s="29" t="s">
        <v>2577</v>
      </c>
      <c r="M2541" s="39">
        <v>42.533293035903306</v>
      </c>
      <c r="N2541" s="39">
        <v>212.52090349075974</v>
      </c>
      <c r="O2541" s="29">
        <v>44197</v>
      </c>
      <c r="P2541" s="29">
        <v>46022</v>
      </c>
      <c r="Q2541" s="40">
        <v>4.9965776999999996</v>
      </c>
      <c r="R2541" s="39">
        <v>42.480903490759751</v>
      </c>
      <c r="S2541" s="39">
        <v>42.480903490759751</v>
      </c>
      <c r="T2541" s="39">
        <v>42.480903490759751</v>
      </c>
      <c r="U2541" s="39">
        <v>42.597289527720733</v>
      </c>
      <c r="V2541" s="39">
        <v>42.480903490759751</v>
      </c>
      <c r="W2541" s="29" t="s">
        <v>265</v>
      </c>
      <c r="X2541" s="29" t="s">
        <v>11773</v>
      </c>
      <c r="Y2541" s="29">
        <v>45197</v>
      </c>
      <c r="Z2541" s="41" t="s">
        <v>11757</v>
      </c>
      <c r="AA2541" s="42" t="s">
        <v>1349</v>
      </c>
      <c r="AB2541" s="29" t="s">
        <v>258</v>
      </c>
      <c r="AC2541" s="29" t="s">
        <v>265</v>
      </c>
      <c r="AD2541" s="29" t="s">
        <v>265</v>
      </c>
      <c r="AE2541" s="29" t="s">
        <v>1367</v>
      </c>
      <c r="AF2541" s="29" t="s">
        <v>2409</v>
      </c>
      <c r="AG2541" s="183" t="s">
        <v>2410</v>
      </c>
      <c r="AH2541" s="29" t="s">
        <v>1356</v>
      </c>
      <c r="AI2541" s="29" t="s">
        <v>265</v>
      </c>
      <c r="AJ2541" s="29" t="s">
        <v>265</v>
      </c>
      <c r="AK2541" s="29" t="s">
        <v>258</v>
      </c>
      <c r="AL2541" s="29" t="s">
        <v>12221</v>
      </c>
    </row>
    <row r="2542" spans="1:38" x14ac:dyDescent="0.2">
      <c r="A2542" s="35" t="s">
        <v>18</v>
      </c>
      <c r="B2542" s="36">
        <v>7997</v>
      </c>
      <c r="C2542" s="36">
        <v>35</v>
      </c>
      <c r="D2542" s="36" t="s">
        <v>4538</v>
      </c>
      <c r="E2542" s="37" t="s">
        <v>4539</v>
      </c>
      <c r="F2542" s="38" t="s">
        <v>1262</v>
      </c>
      <c r="G2542" s="38" t="s">
        <v>1263</v>
      </c>
      <c r="H2542" s="35" t="s">
        <v>1671</v>
      </c>
      <c r="I2542" s="35"/>
      <c r="J2542" s="29" t="s">
        <v>263</v>
      </c>
      <c r="K2542" s="29" t="s">
        <v>264</v>
      </c>
      <c r="L2542" s="29" t="s">
        <v>2577</v>
      </c>
      <c r="M2542" s="39">
        <v>42.533293035903306</v>
      </c>
      <c r="N2542" s="39">
        <v>212.52090349075974</v>
      </c>
      <c r="O2542" s="29">
        <v>44197</v>
      </c>
      <c r="P2542" s="29">
        <v>46022</v>
      </c>
      <c r="Q2542" s="40">
        <v>4.9965776999999996</v>
      </c>
      <c r="R2542" s="39">
        <v>42.480903490759751</v>
      </c>
      <c r="S2542" s="39">
        <v>42.480903490759751</v>
      </c>
      <c r="T2542" s="39">
        <v>42.480903490759751</v>
      </c>
      <c r="U2542" s="39">
        <v>42.597289527720733</v>
      </c>
      <c r="V2542" s="39">
        <v>42.480903490759751</v>
      </c>
      <c r="W2542" s="29" t="s">
        <v>265</v>
      </c>
      <c r="X2542" s="29" t="s">
        <v>11773</v>
      </c>
      <c r="Y2542" s="29">
        <v>45197</v>
      </c>
      <c r="Z2542" s="41" t="s">
        <v>11757</v>
      </c>
      <c r="AA2542" s="42" t="s">
        <v>1349</v>
      </c>
      <c r="AB2542" s="29" t="s">
        <v>258</v>
      </c>
      <c r="AC2542" s="29" t="s">
        <v>265</v>
      </c>
      <c r="AD2542" s="29" t="s">
        <v>265</v>
      </c>
      <c r="AE2542" s="29" t="s">
        <v>1367</v>
      </c>
      <c r="AF2542" s="29" t="s">
        <v>2409</v>
      </c>
      <c r="AG2542" s="183" t="s">
        <v>2410</v>
      </c>
      <c r="AH2542" s="29" t="s">
        <v>1356</v>
      </c>
      <c r="AI2542" s="29" t="s">
        <v>265</v>
      </c>
      <c r="AJ2542" s="29" t="s">
        <v>265</v>
      </c>
      <c r="AK2542" s="29" t="s">
        <v>258</v>
      </c>
      <c r="AL2542" s="29" t="s">
        <v>12221</v>
      </c>
    </row>
    <row r="2543" spans="1:38" x14ac:dyDescent="0.2">
      <c r="A2543" s="35" t="s">
        <v>18</v>
      </c>
      <c r="B2543" s="36">
        <v>7997</v>
      </c>
      <c r="C2543" s="36">
        <v>36</v>
      </c>
      <c r="D2543" s="36" t="s">
        <v>4540</v>
      </c>
      <c r="E2543" s="37" t="s">
        <v>4541</v>
      </c>
      <c r="F2543" s="38" t="s">
        <v>1262</v>
      </c>
      <c r="G2543" s="38" t="s">
        <v>1263</v>
      </c>
      <c r="H2543" s="35" t="s">
        <v>1671</v>
      </c>
      <c r="I2543" s="35"/>
      <c r="J2543" s="29" t="s">
        <v>263</v>
      </c>
      <c r="K2543" s="29" t="s">
        <v>264</v>
      </c>
      <c r="L2543" s="29" t="s">
        <v>2577</v>
      </c>
      <c r="M2543" s="39">
        <v>42.533293035903306</v>
      </c>
      <c r="N2543" s="39">
        <v>212.52090349075974</v>
      </c>
      <c r="O2543" s="29">
        <v>44197</v>
      </c>
      <c r="P2543" s="29">
        <v>46022</v>
      </c>
      <c r="Q2543" s="40">
        <v>4.9965776999999996</v>
      </c>
      <c r="R2543" s="39">
        <v>42.480903490759751</v>
      </c>
      <c r="S2543" s="39">
        <v>42.480903490759751</v>
      </c>
      <c r="T2543" s="39">
        <v>42.480903490759751</v>
      </c>
      <c r="U2543" s="39">
        <v>42.597289527720733</v>
      </c>
      <c r="V2543" s="39">
        <v>42.480903490759751</v>
      </c>
      <c r="W2543" s="29" t="s">
        <v>265</v>
      </c>
      <c r="X2543" s="29" t="s">
        <v>11773</v>
      </c>
      <c r="Y2543" s="29">
        <v>45197</v>
      </c>
      <c r="Z2543" s="41" t="s">
        <v>11757</v>
      </c>
      <c r="AA2543" s="42" t="s">
        <v>1349</v>
      </c>
      <c r="AB2543" s="29" t="s">
        <v>258</v>
      </c>
      <c r="AC2543" s="29" t="s">
        <v>265</v>
      </c>
      <c r="AD2543" s="29" t="s">
        <v>265</v>
      </c>
      <c r="AE2543" s="29" t="s">
        <v>1367</v>
      </c>
      <c r="AF2543" s="29" t="s">
        <v>2409</v>
      </c>
      <c r="AG2543" s="183" t="s">
        <v>2410</v>
      </c>
      <c r="AH2543" s="29" t="s">
        <v>1356</v>
      </c>
      <c r="AI2543" s="29" t="s">
        <v>265</v>
      </c>
      <c r="AJ2543" s="29" t="s">
        <v>265</v>
      </c>
      <c r="AK2543" s="29" t="s">
        <v>258</v>
      </c>
      <c r="AL2543" s="29" t="s">
        <v>12221</v>
      </c>
    </row>
    <row r="2544" spans="1:38" x14ac:dyDescent="0.2">
      <c r="A2544" s="35" t="s">
        <v>18</v>
      </c>
      <c r="B2544" s="36">
        <v>7997</v>
      </c>
      <c r="C2544" s="36">
        <v>37</v>
      </c>
      <c r="D2544" s="36" t="s">
        <v>4542</v>
      </c>
      <c r="E2544" s="37" t="s">
        <v>4543</v>
      </c>
      <c r="F2544" s="38" t="s">
        <v>1262</v>
      </c>
      <c r="G2544" s="38" t="s">
        <v>1263</v>
      </c>
      <c r="H2544" s="35" t="s">
        <v>1671</v>
      </c>
      <c r="I2544" s="35"/>
      <c r="J2544" s="29" t="s">
        <v>263</v>
      </c>
      <c r="K2544" s="29" t="s">
        <v>264</v>
      </c>
      <c r="L2544" s="29" t="s">
        <v>2577</v>
      </c>
      <c r="M2544" s="39">
        <v>42.533293035903306</v>
      </c>
      <c r="N2544" s="39">
        <v>212.52090349075974</v>
      </c>
      <c r="O2544" s="29">
        <v>44197</v>
      </c>
      <c r="P2544" s="29">
        <v>46022</v>
      </c>
      <c r="Q2544" s="40">
        <v>4.9965776999999996</v>
      </c>
      <c r="R2544" s="39">
        <v>42.480903490759751</v>
      </c>
      <c r="S2544" s="39">
        <v>42.480903490759751</v>
      </c>
      <c r="T2544" s="39">
        <v>42.480903490759751</v>
      </c>
      <c r="U2544" s="39">
        <v>42.597289527720733</v>
      </c>
      <c r="V2544" s="39">
        <v>42.480903490759751</v>
      </c>
      <c r="W2544" s="29" t="s">
        <v>265</v>
      </c>
      <c r="X2544" s="29" t="s">
        <v>11773</v>
      </c>
      <c r="Y2544" s="29">
        <v>45197</v>
      </c>
      <c r="Z2544" s="41" t="s">
        <v>11757</v>
      </c>
      <c r="AA2544" s="42" t="s">
        <v>1349</v>
      </c>
      <c r="AB2544" s="29" t="s">
        <v>258</v>
      </c>
      <c r="AC2544" s="29" t="s">
        <v>265</v>
      </c>
      <c r="AD2544" s="29" t="s">
        <v>265</v>
      </c>
      <c r="AE2544" s="29" t="s">
        <v>1367</v>
      </c>
      <c r="AF2544" s="29" t="s">
        <v>2409</v>
      </c>
      <c r="AG2544" s="183" t="s">
        <v>2410</v>
      </c>
      <c r="AH2544" s="29" t="s">
        <v>1356</v>
      </c>
      <c r="AI2544" s="29" t="s">
        <v>265</v>
      </c>
      <c r="AJ2544" s="29" t="s">
        <v>265</v>
      </c>
      <c r="AK2544" s="29" t="s">
        <v>258</v>
      </c>
      <c r="AL2544" s="29" t="s">
        <v>12221</v>
      </c>
    </row>
    <row r="2545" spans="1:38" x14ac:dyDescent="0.2">
      <c r="A2545" s="35" t="s">
        <v>18</v>
      </c>
      <c r="B2545" s="36">
        <v>7997</v>
      </c>
      <c r="C2545" s="36">
        <v>38</v>
      </c>
      <c r="D2545" s="36" t="s">
        <v>4544</v>
      </c>
      <c r="E2545" s="37" t="s">
        <v>4545</v>
      </c>
      <c r="F2545" s="38" t="s">
        <v>1262</v>
      </c>
      <c r="G2545" s="38" t="s">
        <v>1263</v>
      </c>
      <c r="H2545" s="35" t="s">
        <v>1671</v>
      </c>
      <c r="I2545" s="35"/>
      <c r="J2545" s="29" t="s">
        <v>263</v>
      </c>
      <c r="K2545" s="29" t="s">
        <v>264</v>
      </c>
      <c r="L2545" s="29" t="s">
        <v>2577</v>
      </c>
      <c r="M2545" s="39">
        <v>42.533293035903306</v>
      </c>
      <c r="N2545" s="39">
        <v>212.52090349075974</v>
      </c>
      <c r="O2545" s="29">
        <v>44197</v>
      </c>
      <c r="P2545" s="29">
        <v>46022</v>
      </c>
      <c r="Q2545" s="40">
        <v>4.9965776999999996</v>
      </c>
      <c r="R2545" s="39">
        <v>42.480903490759751</v>
      </c>
      <c r="S2545" s="39">
        <v>42.480903490759751</v>
      </c>
      <c r="T2545" s="39">
        <v>42.480903490759751</v>
      </c>
      <c r="U2545" s="39">
        <v>42.597289527720733</v>
      </c>
      <c r="V2545" s="39">
        <v>42.480903490759751</v>
      </c>
      <c r="W2545" s="29" t="s">
        <v>265</v>
      </c>
      <c r="X2545" s="29" t="s">
        <v>11773</v>
      </c>
      <c r="Y2545" s="29">
        <v>45197</v>
      </c>
      <c r="Z2545" s="41" t="s">
        <v>11757</v>
      </c>
      <c r="AA2545" s="42" t="s">
        <v>1349</v>
      </c>
      <c r="AB2545" s="29" t="s">
        <v>258</v>
      </c>
      <c r="AC2545" s="29" t="s">
        <v>265</v>
      </c>
      <c r="AD2545" s="29" t="s">
        <v>265</v>
      </c>
      <c r="AE2545" s="29" t="s">
        <v>1367</v>
      </c>
      <c r="AF2545" s="29" t="s">
        <v>2409</v>
      </c>
      <c r="AG2545" s="183" t="s">
        <v>2410</v>
      </c>
      <c r="AH2545" s="29" t="s">
        <v>1356</v>
      </c>
      <c r="AI2545" s="29" t="s">
        <v>265</v>
      </c>
      <c r="AJ2545" s="29" t="s">
        <v>265</v>
      </c>
      <c r="AK2545" s="29" t="s">
        <v>258</v>
      </c>
      <c r="AL2545" s="29" t="s">
        <v>12221</v>
      </c>
    </row>
    <row r="2546" spans="1:38" x14ac:dyDescent="0.2">
      <c r="A2546" s="35" t="s">
        <v>18</v>
      </c>
      <c r="B2546" s="36">
        <v>7997</v>
      </c>
      <c r="C2546" s="36">
        <v>39</v>
      </c>
      <c r="D2546" s="36" t="s">
        <v>4546</v>
      </c>
      <c r="E2546" s="37" t="s">
        <v>4547</v>
      </c>
      <c r="F2546" s="38" t="s">
        <v>1262</v>
      </c>
      <c r="G2546" s="38" t="s">
        <v>1263</v>
      </c>
      <c r="H2546" s="35" t="s">
        <v>1671</v>
      </c>
      <c r="I2546" s="35"/>
      <c r="J2546" s="29" t="s">
        <v>263</v>
      </c>
      <c r="K2546" s="29" t="s">
        <v>264</v>
      </c>
      <c r="L2546" s="29" t="s">
        <v>2577</v>
      </c>
      <c r="M2546" s="39">
        <v>42.533293035903306</v>
      </c>
      <c r="N2546" s="39">
        <v>212.52090349075974</v>
      </c>
      <c r="O2546" s="29">
        <v>44197</v>
      </c>
      <c r="P2546" s="29">
        <v>46022</v>
      </c>
      <c r="Q2546" s="40">
        <v>4.9965776999999996</v>
      </c>
      <c r="R2546" s="39">
        <v>42.480903490759751</v>
      </c>
      <c r="S2546" s="39">
        <v>42.480903490759751</v>
      </c>
      <c r="T2546" s="39">
        <v>42.480903490759751</v>
      </c>
      <c r="U2546" s="39">
        <v>42.597289527720733</v>
      </c>
      <c r="V2546" s="39">
        <v>42.480903490759751</v>
      </c>
      <c r="W2546" s="29" t="s">
        <v>265</v>
      </c>
      <c r="X2546" s="29" t="s">
        <v>11773</v>
      </c>
      <c r="Y2546" s="29">
        <v>45197</v>
      </c>
      <c r="Z2546" s="41" t="s">
        <v>11757</v>
      </c>
      <c r="AA2546" s="42" t="s">
        <v>1349</v>
      </c>
      <c r="AB2546" s="29" t="s">
        <v>258</v>
      </c>
      <c r="AC2546" s="29" t="s">
        <v>265</v>
      </c>
      <c r="AD2546" s="29" t="s">
        <v>265</v>
      </c>
      <c r="AE2546" s="29" t="s">
        <v>1367</v>
      </c>
      <c r="AF2546" s="29" t="s">
        <v>2409</v>
      </c>
      <c r="AG2546" s="183" t="s">
        <v>2410</v>
      </c>
      <c r="AH2546" s="29" t="s">
        <v>1356</v>
      </c>
      <c r="AI2546" s="29" t="s">
        <v>265</v>
      </c>
      <c r="AJ2546" s="29" t="s">
        <v>265</v>
      </c>
      <c r="AK2546" s="29" t="s">
        <v>258</v>
      </c>
      <c r="AL2546" s="29" t="s">
        <v>12221</v>
      </c>
    </row>
    <row r="2547" spans="1:38" x14ac:dyDescent="0.2">
      <c r="A2547" s="35" t="s">
        <v>18</v>
      </c>
      <c r="B2547" s="36">
        <v>7997</v>
      </c>
      <c r="C2547" s="36">
        <v>40</v>
      </c>
      <c r="D2547" s="36" t="s">
        <v>4548</v>
      </c>
      <c r="E2547" s="37" t="s">
        <v>4549</v>
      </c>
      <c r="F2547" s="38" t="s">
        <v>1262</v>
      </c>
      <c r="G2547" s="38" t="s">
        <v>1263</v>
      </c>
      <c r="H2547" s="35" t="s">
        <v>1671</v>
      </c>
      <c r="I2547" s="35"/>
      <c r="J2547" s="29" t="s">
        <v>263</v>
      </c>
      <c r="K2547" s="29" t="s">
        <v>264</v>
      </c>
      <c r="L2547" s="29" t="s">
        <v>2577</v>
      </c>
      <c r="M2547" s="39">
        <v>42.533293035903306</v>
      </c>
      <c r="N2547" s="39">
        <v>212.52090349075974</v>
      </c>
      <c r="O2547" s="29">
        <v>44197</v>
      </c>
      <c r="P2547" s="29">
        <v>46022</v>
      </c>
      <c r="Q2547" s="40">
        <v>4.9965776999999996</v>
      </c>
      <c r="R2547" s="39">
        <v>42.480903490759751</v>
      </c>
      <c r="S2547" s="39">
        <v>42.480903490759751</v>
      </c>
      <c r="T2547" s="39">
        <v>42.480903490759751</v>
      </c>
      <c r="U2547" s="39">
        <v>42.597289527720733</v>
      </c>
      <c r="V2547" s="39">
        <v>42.480903490759751</v>
      </c>
      <c r="W2547" s="29" t="s">
        <v>265</v>
      </c>
      <c r="X2547" s="29" t="s">
        <v>11773</v>
      </c>
      <c r="Y2547" s="29">
        <v>45197</v>
      </c>
      <c r="Z2547" s="41" t="s">
        <v>11757</v>
      </c>
      <c r="AA2547" s="42" t="s">
        <v>1349</v>
      </c>
      <c r="AB2547" s="29" t="s">
        <v>258</v>
      </c>
      <c r="AC2547" s="29" t="s">
        <v>265</v>
      </c>
      <c r="AD2547" s="29" t="s">
        <v>265</v>
      </c>
      <c r="AE2547" s="29" t="s">
        <v>1367</v>
      </c>
      <c r="AF2547" s="29" t="s">
        <v>2409</v>
      </c>
      <c r="AG2547" s="183" t="s">
        <v>2410</v>
      </c>
      <c r="AH2547" s="29" t="s">
        <v>1356</v>
      </c>
      <c r="AI2547" s="29" t="s">
        <v>265</v>
      </c>
      <c r="AJ2547" s="29" t="s">
        <v>265</v>
      </c>
      <c r="AK2547" s="29" t="s">
        <v>258</v>
      </c>
      <c r="AL2547" s="29" t="s">
        <v>12221</v>
      </c>
    </row>
    <row r="2548" spans="1:38" x14ac:dyDescent="0.2">
      <c r="A2548" s="35" t="s">
        <v>18</v>
      </c>
      <c r="B2548" s="36">
        <v>9948</v>
      </c>
      <c r="C2548" s="36">
        <v>2</v>
      </c>
      <c r="D2548" s="36" t="s">
        <v>6172</v>
      </c>
      <c r="E2548" s="37" t="s">
        <v>6173</v>
      </c>
      <c r="F2548" s="38" t="s">
        <v>1262</v>
      </c>
      <c r="G2548" s="38" t="s">
        <v>1263</v>
      </c>
      <c r="H2548" s="35" t="s">
        <v>1671</v>
      </c>
      <c r="I2548" s="35"/>
      <c r="J2548" s="29" t="s">
        <v>398</v>
      </c>
      <c r="K2548" s="29" t="s">
        <v>3263</v>
      </c>
      <c r="L2548" s="29" t="s">
        <v>3264</v>
      </c>
      <c r="M2548" s="39">
        <v>12.964035351061881</v>
      </c>
      <c r="N2548" s="39">
        <v>4.223737166324435</v>
      </c>
      <c r="O2548" s="29">
        <v>44197</v>
      </c>
      <c r="P2548" s="29">
        <v>44316</v>
      </c>
      <c r="Q2548" s="40">
        <v>0.32580419999999999</v>
      </c>
      <c r="R2548" s="39">
        <v>4.223737166324435</v>
      </c>
      <c r="S2548" s="39">
        <v>0</v>
      </c>
      <c r="T2548" s="39">
        <v>0</v>
      </c>
      <c r="U2548" s="39">
        <v>0</v>
      </c>
      <c r="V2548" s="39">
        <v>0</v>
      </c>
      <c r="W2548" s="29" t="s">
        <v>265</v>
      </c>
      <c r="X2548" s="29" t="s">
        <v>11773</v>
      </c>
      <c r="Y2548" s="29">
        <v>45236</v>
      </c>
      <c r="Z2548" s="41" t="s">
        <v>11759</v>
      </c>
      <c r="AA2548" s="42" t="s">
        <v>1349</v>
      </c>
      <c r="AB2548" s="29" t="s">
        <v>258</v>
      </c>
      <c r="AC2548" s="29" t="s">
        <v>265</v>
      </c>
      <c r="AD2548" s="29" t="s">
        <v>258</v>
      </c>
      <c r="AE2548" s="29" t="s">
        <v>1367</v>
      </c>
      <c r="AF2548" s="29" t="s">
        <v>2409</v>
      </c>
      <c r="AG2548" s="183" t="s">
        <v>2410</v>
      </c>
      <c r="AH2548" s="29" t="s">
        <v>1356</v>
      </c>
      <c r="AI2548" s="29" t="s">
        <v>1357</v>
      </c>
      <c r="AJ2548" s="29" t="s">
        <v>258</v>
      </c>
      <c r="AK2548" s="29" t="s">
        <v>258</v>
      </c>
      <c r="AL2548" s="29" t="s">
        <v>13327</v>
      </c>
    </row>
    <row r="2549" spans="1:38" x14ac:dyDescent="0.2">
      <c r="A2549" s="35" t="s">
        <v>18</v>
      </c>
      <c r="B2549" s="36">
        <v>7997</v>
      </c>
      <c r="C2549" s="36">
        <v>41</v>
      </c>
      <c r="D2549" s="36" t="s">
        <v>4550</v>
      </c>
      <c r="E2549" s="37" t="s">
        <v>4551</v>
      </c>
      <c r="F2549" s="38" t="s">
        <v>1262</v>
      </c>
      <c r="G2549" s="38" t="s">
        <v>1263</v>
      </c>
      <c r="H2549" s="35" t="s">
        <v>482</v>
      </c>
      <c r="I2549" s="35"/>
      <c r="J2549" s="29" t="s">
        <v>263</v>
      </c>
      <c r="K2549" s="29" t="s">
        <v>264</v>
      </c>
      <c r="L2549" s="29" t="s">
        <v>2577</v>
      </c>
      <c r="M2549" s="39">
        <v>48.903781785835008</v>
      </c>
      <c r="N2549" s="39">
        <v>244.35154551676936</v>
      </c>
      <c r="O2549" s="29">
        <v>44197</v>
      </c>
      <c r="P2549" s="29">
        <v>46022</v>
      </c>
      <c r="Q2549" s="40">
        <v>4.9965776999999996</v>
      </c>
      <c r="R2549" s="39">
        <v>48.843545516769339</v>
      </c>
      <c r="S2549" s="39">
        <v>48.843545516769339</v>
      </c>
      <c r="T2549" s="39">
        <v>48.843545516769339</v>
      </c>
      <c r="U2549" s="39">
        <v>48.977363449691993</v>
      </c>
      <c r="V2549" s="39">
        <v>48.843545516769339</v>
      </c>
      <c r="W2549" s="29" t="s">
        <v>265</v>
      </c>
      <c r="X2549" s="29" t="s">
        <v>11773</v>
      </c>
      <c r="Y2549" s="29">
        <v>45197</v>
      </c>
      <c r="Z2549" s="41" t="s">
        <v>11757</v>
      </c>
      <c r="AA2549" s="42" t="s">
        <v>1349</v>
      </c>
      <c r="AB2549" s="29" t="s">
        <v>258</v>
      </c>
      <c r="AC2549" s="29" t="s">
        <v>265</v>
      </c>
      <c r="AD2549" s="29" t="s">
        <v>265</v>
      </c>
      <c r="AE2549" s="29" t="s">
        <v>1367</v>
      </c>
      <c r="AF2549" s="29" t="s">
        <v>2409</v>
      </c>
      <c r="AG2549" s="183" t="s">
        <v>2410</v>
      </c>
      <c r="AH2549" s="29" t="s">
        <v>1356</v>
      </c>
      <c r="AI2549" s="29" t="s">
        <v>265</v>
      </c>
      <c r="AJ2549" s="29" t="s">
        <v>258</v>
      </c>
      <c r="AK2549" s="29" t="s">
        <v>258</v>
      </c>
      <c r="AL2549" s="29" t="s">
        <v>13327</v>
      </c>
    </row>
    <row r="2550" spans="1:38" x14ac:dyDescent="0.2">
      <c r="A2550" s="35" t="s">
        <v>18</v>
      </c>
      <c r="B2550" s="36">
        <v>7997</v>
      </c>
      <c r="C2550" s="36">
        <v>42</v>
      </c>
      <c r="D2550" s="36" t="s">
        <v>4552</v>
      </c>
      <c r="E2550" s="37" t="s">
        <v>4553</v>
      </c>
      <c r="F2550" s="38" t="s">
        <v>1262</v>
      </c>
      <c r="G2550" s="38" t="s">
        <v>1263</v>
      </c>
      <c r="H2550" s="35" t="s">
        <v>482</v>
      </c>
      <c r="I2550" s="35"/>
      <c r="J2550" s="29" t="s">
        <v>263</v>
      </c>
      <c r="K2550" s="29" t="s">
        <v>264</v>
      </c>
      <c r="L2550" s="29" t="s">
        <v>2577</v>
      </c>
      <c r="M2550" s="39">
        <v>48.903781785835008</v>
      </c>
      <c r="N2550" s="39">
        <v>244.35154551676936</v>
      </c>
      <c r="O2550" s="29">
        <v>44197</v>
      </c>
      <c r="P2550" s="29">
        <v>46022</v>
      </c>
      <c r="Q2550" s="40">
        <v>4.9965776999999996</v>
      </c>
      <c r="R2550" s="39">
        <v>48.843545516769339</v>
      </c>
      <c r="S2550" s="39">
        <v>48.843545516769339</v>
      </c>
      <c r="T2550" s="39">
        <v>48.843545516769339</v>
      </c>
      <c r="U2550" s="39">
        <v>48.977363449691993</v>
      </c>
      <c r="V2550" s="39">
        <v>48.843545516769339</v>
      </c>
      <c r="W2550" s="29" t="s">
        <v>265</v>
      </c>
      <c r="X2550" s="29" t="s">
        <v>11773</v>
      </c>
      <c r="Y2550" s="29">
        <v>45197</v>
      </c>
      <c r="Z2550" s="41" t="s">
        <v>11757</v>
      </c>
      <c r="AA2550" s="42" t="s">
        <v>1349</v>
      </c>
      <c r="AB2550" s="29" t="s">
        <v>258</v>
      </c>
      <c r="AC2550" s="29" t="s">
        <v>265</v>
      </c>
      <c r="AD2550" s="29" t="s">
        <v>265</v>
      </c>
      <c r="AE2550" s="29" t="s">
        <v>1367</v>
      </c>
      <c r="AF2550" s="29" t="s">
        <v>2409</v>
      </c>
      <c r="AG2550" s="183" t="s">
        <v>2410</v>
      </c>
      <c r="AH2550" s="29" t="s">
        <v>1356</v>
      </c>
      <c r="AI2550" s="29" t="s">
        <v>265</v>
      </c>
      <c r="AJ2550" s="29" t="s">
        <v>258</v>
      </c>
      <c r="AK2550" s="29" t="s">
        <v>258</v>
      </c>
      <c r="AL2550" s="29" t="s">
        <v>13327</v>
      </c>
    </row>
    <row r="2551" spans="1:38" x14ac:dyDescent="0.2">
      <c r="A2551" s="35" t="s">
        <v>18</v>
      </c>
      <c r="B2551" s="36">
        <v>7997</v>
      </c>
      <c r="C2551" s="36">
        <v>43</v>
      </c>
      <c r="D2551" s="36" t="s">
        <v>4554</v>
      </c>
      <c r="E2551" s="37" t="s">
        <v>4555</v>
      </c>
      <c r="F2551" s="38" t="s">
        <v>1262</v>
      </c>
      <c r="G2551" s="38" t="s">
        <v>1263</v>
      </c>
      <c r="H2551" s="35" t="s">
        <v>482</v>
      </c>
      <c r="I2551" s="35"/>
      <c r="J2551" s="29" t="s">
        <v>263</v>
      </c>
      <c r="K2551" s="29" t="s">
        <v>264</v>
      </c>
      <c r="L2551" s="29" t="s">
        <v>2577</v>
      </c>
      <c r="M2551" s="39">
        <v>48.903781785835008</v>
      </c>
      <c r="N2551" s="39">
        <v>244.35154551676936</v>
      </c>
      <c r="O2551" s="29">
        <v>44197</v>
      </c>
      <c r="P2551" s="29">
        <v>46022</v>
      </c>
      <c r="Q2551" s="40">
        <v>4.9965776999999996</v>
      </c>
      <c r="R2551" s="39">
        <v>48.843545516769339</v>
      </c>
      <c r="S2551" s="39">
        <v>48.843545516769339</v>
      </c>
      <c r="T2551" s="39">
        <v>48.843545516769339</v>
      </c>
      <c r="U2551" s="39">
        <v>48.977363449691993</v>
      </c>
      <c r="V2551" s="39">
        <v>48.843545516769339</v>
      </c>
      <c r="W2551" s="29" t="s">
        <v>265</v>
      </c>
      <c r="X2551" s="29" t="s">
        <v>11773</v>
      </c>
      <c r="Y2551" s="29">
        <v>45197</v>
      </c>
      <c r="Z2551" s="41" t="s">
        <v>11757</v>
      </c>
      <c r="AA2551" s="42" t="s">
        <v>1349</v>
      </c>
      <c r="AB2551" s="29" t="s">
        <v>258</v>
      </c>
      <c r="AC2551" s="29" t="s">
        <v>265</v>
      </c>
      <c r="AD2551" s="29" t="s">
        <v>265</v>
      </c>
      <c r="AE2551" s="29" t="s">
        <v>1367</v>
      </c>
      <c r="AF2551" s="29" t="s">
        <v>2409</v>
      </c>
      <c r="AG2551" s="183" t="s">
        <v>2410</v>
      </c>
      <c r="AH2551" s="29" t="s">
        <v>1356</v>
      </c>
      <c r="AI2551" s="29" t="s">
        <v>265</v>
      </c>
      <c r="AJ2551" s="29" t="s">
        <v>258</v>
      </c>
      <c r="AK2551" s="29" t="s">
        <v>258</v>
      </c>
      <c r="AL2551" s="29" t="s">
        <v>13327</v>
      </c>
    </row>
    <row r="2552" spans="1:38" x14ac:dyDescent="0.2">
      <c r="A2552" s="35" t="s">
        <v>18</v>
      </c>
      <c r="B2552" s="36">
        <v>7997</v>
      </c>
      <c r="C2552" s="36">
        <v>44</v>
      </c>
      <c r="D2552" s="36" t="s">
        <v>4556</v>
      </c>
      <c r="E2552" s="37" t="s">
        <v>4557</v>
      </c>
      <c r="F2552" s="38" t="s">
        <v>1262</v>
      </c>
      <c r="G2552" s="38" t="s">
        <v>1263</v>
      </c>
      <c r="H2552" s="35" t="s">
        <v>482</v>
      </c>
      <c r="I2552" s="35"/>
      <c r="J2552" s="29" t="s">
        <v>263</v>
      </c>
      <c r="K2552" s="29" t="s">
        <v>264</v>
      </c>
      <c r="L2552" s="29" t="s">
        <v>2577</v>
      </c>
      <c r="M2552" s="39">
        <v>48.903781785835008</v>
      </c>
      <c r="N2552" s="39">
        <v>244.35154551676936</v>
      </c>
      <c r="O2552" s="29">
        <v>44197</v>
      </c>
      <c r="P2552" s="29">
        <v>46022</v>
      </c>
      <c r="Q2552" s="40">
        <v>4.9965776999999996</v>
      </c>
      <c r="R2552" s="39">
        <v>48.843545516769339</v>
      </c>
      <c r="S2552" s="39">
        <v>48.843545516769339</v>
      </c>
      <c r="T2552" s="39">
        <v>48.843545516769339</v>
      </c>
      <c r="U2552" s="39">
        <v>48.977363449691993</v>
      </c>
      <c r="V2552" s="39">
        <v>48.843545516769339</v>
      </c>
      <c r="W2552" s="29" t="s">
        <v>265</v>
      </c>
      <c r="X2552" s="29" t="s">
        <v>11773</v>
      </c>
      <c r="Y2552" s="29">
        <v>45197</v>
      </c>
      <c r="Z2552" s="41" t="s">
        <v>11757</v>
      </c>
      <c r="AA2552" s="42" t="s">
        <v>1349</v>
      </c>
      <c r="AB2552" s="29" t="s">
        <v>258</v>
      </c>
      <c r="AC2552" s="29" t="s">
        <v>265</v>
      </c>
      <c r="AD2552" s="29" t="s">
        <v>265</v>
      </c>
      <c r="AE2552" s="29" t="s">
        <v>1367</v>
      </c>
      <c r="AF2552" s="29" t="s">
        <v>2409</v>
      </c>
      <c r="AG2552" s="183" t="s">
        <v>2410</v>
      </c>
      <c r="AH2552" s="29" t="s">
        <v>1356</v>
      </c>
      <c r="AI2552" s="29" t="s">
        <v>265</v>
      </c>
      <c r="AJ2552" s="29" t="s">
        <v>258</v>
      </c>
      <c r="AK2552" s="29" t="s">
        <v>258</v>
      </c>
      <c r="AL2552" s="29" t="s">
        <v>13327</v>
      </c>
    </row>
    <row r="2553" spans="1:38" x14ac:dyDescent="0.2">
      <c r="A2553" s="35" t="s">
        <v>18</v>
      </c>
      <c r="B2553" s="36">
        <v>7997</v>
      </c>
      <c r="C2553" s="36">
        <v>45</v>
      </c>
      <c r="D2553" s="36" t="s">
        <v>4558</v>
      </c>
      <c r="E2553" s="37" t="s">
        <v>4559</v>
      </c>
      <c r="F2553" s="38" t="s">
        <v>1262</v>
      </c>
      <c r="G2553" s="38" t="s">
        <v>1263</v>
      </c>
      <c r="H2553" s="35" t="s">
        <v>482</v>
      </c>
      <c r="I2553" s="35"/>
      <c r="J2553" s="29" t="s">
        <v>263</v>
      </c>
      <c r="K2553" s="29" t="s">
        <v>264</v>
      </c>
      <c r="L2553" s="29" t="s">
        <v>2577</v>
      </c>
      <c r="M2553" s="39">
        <v>48.903781785835008</v>
      </c>
      <c r="N2553" s="39">
        <v>244.35154551676936</v>
      </c>
      <c r="O2553" s="29">
        <v>44197</v>
      </c>
      <c r="P2553" s="29">
        <v>46022</v>
      </c>
      <c r="Q2553" s="40">
        <v>4.9965776999999996</v>
      </c>
      <c r="R2553" s="39">
        <v>48.843545516769339</v>
      </c>
      <c r="S2553" s="39">
        <v>48.843545516769339</v>
      </c>
      <c r="T2553" s="39">
        <v>48.843545516769339</v>
      </c>
      <c r="U2553" s="39">
        <v>48.977363449691993</v>
      </c>
      <c r="V2553" s="39">
        <v>48.843545516769339</v>
      </c>
      <c r="W2553" s="29" t="s">
        <v>265</v>
      </c>
      <c r="X2553" s="29" t="s">
        <v>11773</v>
      </c>
      <c r="Y2553" s="29">
        <v>45197</v>
      </c>
      <c r="Z2553" s="41" t="s">
        <v>11757</v>
      </c>
      <c r="AA2553" s="42" t="s">
        <v>1349</v>
      </c>
      <c r="AB2553" s="29" t="s">
        <v>258</v>
      </c>
      <c r="AC2553" s="29" t="s">
        <v>265</v>
      </c>
      <c r="AD2553" s="29" t="s">
        <v>265</v>
      </c>
      <c r="AE2553" s="29" t="s">
        <v>1367</v>
      </c>
      <c r="AF2553" s="29" t="s">
        <v>2409</v>
      </c>
      <c r="AG2553" s="183" t="s">
        <v>2410</v>
      </c>
      <c r="AH2553" s="29" t="s">
        <v>1356</v>
      </c>
      <c r="AI2553" s="29" t="s">
        <v>265</v>
      </c>
      <c r="AJ2553" s="29" t="s">
        <v>258</v>
      </c>
      <c r="AK2553" s="29" t="s">
        <v>258</v>
      </c>
      <c r="AL2553" s="29" t="s">
        <v>13327</v>
      </c>
    </row>
    <row r="2554" spans="1:38" x14ac:dyDescent="0.2">
      <c r="A2554" s="35" t="s">
        <v>18</v>
      </c>
      <c r="B2554" s="36">
        <v>7997</v>
      </c>
      <c r="C2554" s="36">
        <v>46</v>
      </c>
      <c r="D2554" s="36" t="s">
        <v>4560</v>
      </c>
      <c r="E2554" s="37" t="s">
        <v>4561</v>
      </c>
      <c r="F2554" s="38" t="s">
        <v>1262</v>
      </c>
      <c r="G2554" s="38" t="s">
        <v>1263</v>
      </c>
      <c r="H2554" s="35" t="s">
        <v>482</v>
      </c>
      <c r="I2554" s="35"/>
      <c r="J2554" s="29" t="s">
        <v>263</v>
      </c>
      <c r="K2554" s="29" t="s">
        <v>264</v>
      </c>
      <c r="L2554" s="29" t="s">
        <v>2577</v>
      </c>
      <c r="M2554" s="39">
        <v>48.903781785835008</v>
      </c>
      <c r="N2554" s="39">
        <v>244.35154551676936</v>
      </c>
      <c r="O2554" s="29">
        <v>44197</v>
      </c>
      <c r="P2554" s="29">
        <v>46022</v>
      </c>
      <c r="Q2554" s="40">
        <v>4.9965776999999996</v>
      </c>
      <c r="R2554" s="39">
        <v>48.843545516769339</v>
      </c>
      <c r="S2554" s="39">
        <v>48.843545516769339</v>
      </c>
      <c r="T2554" s="39">
        <v>48.843545516769339</v>
      </c>
      <c r="U2554" s="39">
        <v>48.977363449691993</v>
      </c>
      <c r="V2554" s="39">
        <v>48.843545516769339</v>
      </c>
      <c r="W2554" s="29" t="s">
        <v>265</v>
      </c>
      <c r="X2554" s="29" t="s">
        <v>11773</v>
      </c>
      <c r="Y2554" s="29">
        <v>45197</v>
      </c>
      <c r="Z2554" s="41" t="s">
        <v>11757</v>
      </c>
      <c r="AA2554" s="42" t="s">
        <v>1349</v>
      </c>
      <c r="AB2554" s="29" t="s">
        <v>258</v>
      </c>
      <c r="AC2554" s="29" t="s">
        <v>265</v>
      </c>
      <c r="AD2554" s="29" t="s">
        <v>265</v>
      </c>
      <c r="AE2554" s="29" t="s">
        <v>1367</v>
      </c>
      <c r="AF2554" s="29" t="s">
        <v>2409</v>
      </c>
      <c r="AG2554" s="183" t="s">
        <v>2410</v>
      </c>
      <c r="AH2554" s="29" t="s">
        <v>1356</v>
      </c>
      <c r="AI2554" s="29" t="s">
        <v>265</v>
      </c>
      <c r="AJ2554" s="29" t="s">
        <v>258</v>
      </c>
      <c r="AK2554" s="29" t="s">
        <v>258</v>
      </c>
      <c r="AL2554" s="29" t="s">
        <v>13327</v>
      </c>
    </row>
    <row r="2555" spans="1:38" x14ac:dyDescent="0.2">
      <c r="A2555" s="35" t="s">
        <v>18</v>
      </c>
      <c r="B2555" s="36">
        <v>7997</v>
      </c>
      <c r="C2555" s="36">
        <v>47</v>
      </c>
      <c r="D2555" s="36" t="s">
        <v>4562</v>
      </c>
      <c r="E2555" s="37" t="s">
        <v>4563</v>
      </c>
      <c r="F2555" s="38" t="s">
        <v>1262</v>
      </c>
      <c r="G2555" s="38" t="s">
        <v>1263</v>
      </c>
      <c r="H2555" s="35" t="s">
        <v>482</v>
      </c>
      <c r="I2555" s="35"/>
      <c r="J2555" s="29" t="s">
        <v>263</v>
      </c>
      <c r="K2555" s="29" t="s">
        <v>264</v>
      </c>
      <c r="L2555" s="29" t="s">
        <v>2577</v>
      </c>
      <c r="M2555" s="39">
        <v>48.903781785835008</v>
      </c>
      <c r="N2555" s="39">
        <v>244.35154551676936</v>
      </c>
      <c r="O2555" s="29">
        <v>44197</v>
      </c>
      <c r="P2555" s="29">
        <v>46022</v>
      </c>
      <c r="Q2555" s="40">
        <v>4.9965776999999996</v>
      </c>
      <c r="R2555" s="39">
        <v>48.843545516769339</v>
      </c>
      <c r="S2555" s="39">
        <v>48.843545516769339</v>
      </c>
      <c r="T2555" s="39">
        <v>48.843545516769339</v>
      </c>
      <c r="U2555" s="39">
        <v>48.977363449691993</v>
      </c>
      <c r="V2555" s="39">
        <v>48.843545516769339</v>
      </c>
      <c r="W2555" s="29" t="s">
        <v>265</v>
      </c>
      <c r="X2555" s="29" t="s">
        <v>11773</v>
      </c>
      <c r="Y2555" s="29">
        <v>45197</v>
      </c>
      <c r="Z2555" s="41" t="s">
        <v>11757</v>
      </c>
      <c r="AA2555" s="42" t="s">
        <v>1349</v>
      </c>
      <c r="AB2555" s="29" t="s">
        <v>258</v>
      </c>
      <c r="AC2555" s="29" t="s">
        <v>265</v>
      </c>
      <c r="AD2555" s="29" t="s">
        <v>265</v>
      </c>
      <c r="AE2555" s="29" t="s">
        <v>1367</v>
      </c>
      <c r="AF2555" s="29" t="s">
        <v>2409</v>
      </c>
      <c r="AG2555" s="183" t="s">
        <v>2410</v>
      </c>
      <c r="AH2555" s="29" t="s">
        <v>1356</v>
      </c>
      <c r="AI2555" s="29" t="s">
        <v>265</v>
      </c>
      <c r="AJ2555" s="29" t="s">
        <v>258</v>
      </c>
      <c r="AK2555" s="29" t="s">
        <v>258</v>
      </c>
      <c r="AL2555" s="29" t="s">
        <v>13327</v>
      </c>
    </row>
    <row r="2556" spans="1:38" x14ac:dyDescent="0.2">
      <c r="A2556" s="35" t="s">
        <v>18</v>
      </c>
      <c r="B2556" s="36">
        <v>7997</v>
      </c>
      <c r="C2556" s="36">
        <v>48</v>
      </c>
      <c r="D2556" s="36" t="s">
        <v>4564</v>
      </c>
      <c r="E2556" s="37" t="s">
        <v>4565</v>
      </c>
      <c r="F2556" s="38" t="s">
        <v>1262</v>
      </c>
      <c r="G2556" s="38" t="s">
        <v>1263</v>
      </c>
      <c r="H2556" s="35" t="s">
        <v>482</v>
      </c>
      <c r="I2556" s="35"/>
      <c r="J2556" s="29" t="s">
        <v>263</v>
      </c>
      <c r="K2556" s="29" t="s">
        <v>264</v>
      </c>
      <c r="L2556" s="29" t="s">
        <v>2577</v>
      </c>
      <c r="M2556" s="39">
        <v>48.903781785835008</v>
      </c>
      <c r="N2556" s="39">
        <v>244.35154551676936</v>
      </c>
      <c r="O2556" s="29">
        <v>44197</v>
      </c>
      <c r="P2556" s="29">
        <v>46022</v>
      </c>
      <c r="Q2556" s="40">
        <v>4.9965776999999996</v>
      </c>
      <c r="R2556" s="39">
        <v>48.843545516769339</v>
      </c>
      <c r="S2556" s="39">
        <v>48.843545516769339</v>
      </c>
      <c r="T2556" s="39">
        <v>48.843545516769339</v>
      </c>
      <c r="U2556" s="39">
        <v>48.977363449691993</v>
      </c>
      <c r="V2556" s="39">
        <v>48.843545516769339</v>
      </c>
      <c r="W2556" s="29" t="s">
        <v>265</v>
      </c>
      <c r="X2556" s="29" t="s">
        <v>11773</v>
      </c>
      <c r="Y2556" s="29">
        <v>45197</v>
      </c>
      <c r="Z2556" s="41" t="s">
        <v>11757</v>
      </c>
      <c r="AA2556" s="42" t="s">
        <v>1349</v>
      </c>
      <c r="AB2556" s="29" t="s">
        <v>258</v>
      </c>
      <c r="AC2556" s="29" t="s">
        <v>265</v>
      </c>
      <c r="AD2556" s="29" t="s">
        <v>265</v>
      </c>
      <c r="AE2556" s="29" t="s">
        <v>1367</v>
      </c>
      <c r="AF2556" s="29" t="s">
        <v>2409</v>
      </c>
      <c r="AG2556" s="183" t="s">
        <v>2410</v>
      </c>
      <c r="AH2556" s="29" t="s">
        <v>1356</v>
      </c>
      <c r="AI2556" s="29" t="s">
        <v>265</v>
      </c>
      <c r="AJ2556" s="29" t="s">
        <v>258</v>
      </c>
      <c r="AK2556" s="29" t="s">
        <v>258</v>
      </c>
      <c r="AL2556" s="29" t="s">
        <v>13327</v>
      </c>
    </row>
    <row r="2557" spans="1:38" x14ac:dyDescent="0.2">
      <c r="A2557" s="35" t="s">
        <v>18</v>
      </c>
      <c r="B2557" s="36">
        <v>7997</v>
      </c>
      <c r="C2557" s="36">
        <v>49</v>
      </c>
      <c r="D2557" s="36" t="s">
        <v>4566</v>
      </c>
      <c r="E2557" s="37" t="s">
        <v>4567</v>
      </c>
      <c r="F2557" s="38" t="s">
        <v>1262</v>
      </c>
      <c r="G2557" s="38" t="s">
        <v>1263</v>
      </c>
      <c r="H2557" s="35" t="s">
        <v>482</v>
      </c>
      <c r="I2557" s="35"/>
      <c r="J2557" s="29" t="s">
        <v>263</v>
      </c>
      <c r="K2557" s="29" t="s">
        <v>264</v>
      </c>
      <c r="L2557" s="29" t="s">
        <v>2577</v>
      </c>
      <c r="M2557" s="39">
        <v>48.903781785835008</v>
      </c>
      <c r="N2557" s="39">
        <v>244.35154551676936</v>
      </c>
      <c r="O2557" s="29">
        <v>44197</v>
      </c>
      <c r="P2557" s="29">
        <v>46022</v>
      </c>
      <c r="Q2557" s="40">
        <v>4.9965776999999996</v>
      </c>
      <c r="R2557" s="39">
        <v>48.843545516769339</v>
      </c>
      <c r="S2557" s="39">
        <v>48.843545516769339</v>
      </c>
      <c r="T2557" s="39">
        <v>48.843545516769339</v>
      </c>
      <c r="U2557" s="39">
        <v>48.977363449691993</v>
      </c>
      <c r="V2557" s="39">
        <v>48.843545516769339</v>
      </c>
      <c r="W2557" s="29" t="s">
        <v>265</v>
      </c>
      <c r="X2557" s="29" t="s">
        <v>11773</v>
      </c>
      <c r="Y2557" s="29">
        <v>45197</v>
      </c>
      <c r="Z2557" s="41" t="s">
        <v>11757</v>
      </c>
      <c r="AA2557" s="42" t="s">
        <v>1349</v>
      </c>
      <c r="AB2557" s="29" t="s">
        <v>258</v>
      </c>
      <c r="AC2557" s="29" t="s">
        <v>265</v>
      </c>
      <c r="AD2557" s="29" t="s">
        <v>265</v>
      </c>
      <c r="AE2557" s="29" t="s">
        <v>1367</v>
      </c>
      <c r="AF2557" s="29" t="s">
        <v>2409</v>
      </c>
      <c r="AG2557" s="183" t="s">
        <v>2410</v>
      </c>
      <c r="AH2557" s="29" t="s">
        <v>1356</v>
      </c>
      <c r="AI2557" s="29" t="s">
        <v>265</v>
      </c>
      <c r="AJ2557" s="29" t="s">
        <v>258</v>
      </c>
      <c r="AK2557" s="29" t="s">
        <v>258</v>
      </c>
      <c r="AL2557" s="29" t="s">
        <v>13327</v>
      </c>
    </row>
    <row r="2558" spans="1:38" x14ac:dyDescent="0.2">
      <c r="A2558" s="35" t="s">
        <v>18</v>
      </c>
      <c r="B2558" s="36">
        <v>7997</v>
      </c>
      <c r="C2558" s="36">
        <v>50</v>
      </c>
      <c r="D2558" s="36" t="s">
        <v>4568</v>
      </c>
      <c r="E2558" s="37" t="s">
        <v>4569</v>
      </c>
      <c r="F2558" s="38" t="s">
        <v>1262</v>
      </c>
      <c r="G2558" s="38" t="s">
        <v>1263</v>
      </c>
      <c r="H2558" s="35" t="s">
        <v>482</v>
      </c>
      <c r="I2558" s="35"/>
      <c r="J2558" s="29" t="s">
        <v>263</v>
      </c>
      <c r="K2558" s="29" t="s">
        <v>264</v>
      </c>
      <c r="L2558" s="29" t="s">
        <v>2577</v>
      </c>
      <c r="M2558" s="39">
        <v>48.903781785835008</v>
      </c>
      <c r="N2558" s="39">
        <v>244.35154551676936</v>
      </c>
      <c r="O2558" s="29">
        <v>44197</v>
      </c>
      <c r="P2558" s="29">
        <v>46022</v>
      </c>
      <c r="Q2558" s="40">
        <v>4.9965776999999996</v>
      </c>
      <c r="R2558" s="39">
        <v>48.843545516769339</v>
      </c>
      <c r="S2558" s="39">
        <v>48.843545516769339</v>
      </c>
      <c r="T2558" s="39">
        <v>48.843545516769339</v>
      </c>
      <c r="U2558" s="39">
        <v>48.977363449691993</v>
      </c>
      <c r="V2558" s="39">
        <v>48.843545516769339</v>
      </c>
      <c r="W2558" s="29" t="s">
        <v>265</v>
      </c>
      <c r="X2558" s="29" t="s">
        <v>11773</v>
      </c>
      <c r="Y2558" s="29">
        <v>45197</v>
      </c>
      <c r="Z2558" s="41" t="s">
        <v>11757</v>
      </c>
      <c r="AA2558" s="42" t="s">
        <v>1349</v>
      </c>
      <c r="AB2558" s="29" t="s">
        <v>258</v>
      </c>
      <c r="AC2558" s="29" t="s">
        <v>265</v>
      </c>
      <c r="AD2558" s="29" t="s">
        <v>265</v>
      </c>
      <c r="AE2558" s="29" t="s">
        <v>1367</v>
      </c>
      <c r="AF2558" s="29" t="s">
        <v>2409</v>
      </c>
      <c r="AG2558" s="183" t="s">
        <v>2410</v>
      </c>
      <c r="AH2558" s="29" t="s">
        <v>1356</v>
      </c>
      <c r="AI2558" s="29" t="s">
        <v>265</v>
      </c>
      <c r="AJ2558" s="29" t="s">
        <v>258</v>
      </c>
      <c r="AK2558" s="29" t="s">
        <v>258</v>
      </c>
      <c r="AL2558" s="29" t="s">
        <v>13327</v>
      </c>
    </row>
    <row r="2559" spans="1:38" x14ac:dyDescent="0.2">
      <c r="A2559" s="35" t="s">
        <v>18</v>
      </c>
      <c r="B2559" s="36">
        <v>7997</v>
      </c>
      <c r="C2559" s="36">
        <v>51</v>
      </c>
      <c r="D2559" s="36" t="s">
        <v>4570</v>
      </c>
      <c r="E2559" s="37" t="s">
        <v>4571</v>
      </c>
      <c r="F2559" s="38" t="s">
        <v>1262</v>
      </c>
      <c r="G2559" s="38" t="s">
        <v>1263</v>
      </c>
      <c r="H2559" s="35" t="s">
        <v>482</v>
      </c>
      <c r="I2559" s="35"/>
      <c r="J2559" s="29" t="s">
        <v>263</v>
      </c>
      <c r="K2559" s="29" t="s">
        <v>264</v>
      </c>
      <c r="L2559" s="29" t="s">
        <v>2577</v>
      </c>
      <c r="M2559" s="39">
        <v>49.04986178544079</v>
      </c>
      <c r="N2559" s="39">
        <v>245.08144558521562</v>
      </c>
      <c r="O2559" s="29">
        <v>44197</v>
      </c>
      <c r="P2559" s="29">
        <v>46022</v>
      </c>
      <c r="Q2559" s="40">
        <v>4.9965776999999996</v>
      </c>
      <c r="R2559" s="39">
        <v>48.989445585215613</v>
      </c>
      <c r="S2559" s="39">
        <v>48.989445585215613</v>
      </c>
      <c r="T2559" s="39">
        <v>48.989445585215613</v>
      </c>
      <c r="U2559" s="39">
        <v>49.123663244353175</v>
      </c>
      <c r="V2559" s="39">
        <v>48.989445585215613</v>
      </c>
      <c r="W2559" s="29" t="s">
        <v>265</v>
      </c>
      <c r="X2559" s="29" t="s">
        <v>11773</v>
      </c>
      <c r="Y2559" s="29">
        <v>45197</v>
      </c>
      <c r="Z2559" s="41" t="s">
        <v>11757</v>
      </c>
      <c r="AA2559" s="42" t="s">
        <v>1349</v>
      </c>
      <c r="AB2559" s="29" t="s">
        <v>258</v>
      </c>
      <c r="AC2559" s="29" t="s">
        <v>265</v>
      </c>
      <c r="AD2559" s="29" t="s">
        <v>265</v>
      </c>
      <c r="AE2559" s="29" t="s">
        <v>1367</v>
      </c>
      <c r="AF2559" s="29" t="s">
        <v>2409</v>
      </c>
      <c r="AG2559" s="183" t="s">
        <v>2410</v>
      </c>
      <c r="AH2559" s="29" t="s">
        <v>1356</v>
      </c>
      <c r="AI2559" s="29" t="s">
        <v>265</v>
      </c>
      <c r="AJ2559" s="29" t="s">
        <v>258</v>
      </c>
      <c r="AK2559" s="29" t="s">
        <v>258</v>
      </c>
      <c r="AL2559" s="29" t="s">
        <v>13327</v>
      </c>
    </row>
    <row r="2560" spans="1:38" x14ac:dyDescent="0.2">
      <c r="A2560" s="35" t="s">
        <v>18</v>
      </c>
      <c r="B2560" s="36">
        <v>7997</v>
      </c>
      <c r="C2560" s="36">
        <v>52</v>
      </c>
      <c r="D2560" s="36" t="s">
        <v>4572</v>
      </c>
      <c r="E2560" s="37" t="s">
        <v>4573</v>
      </c>
      <c r="F2560" s="38" t="s">
        <v>1262</v>
      </c>
      <c r="G2560" s="38" t="s">
        <v>1263</v>
      </c>
      <c r="H2560" s="35" t="s">
        <v>482</v>
      </c>
      <c r="I2560" s="35"/>
      <c r="J2560" s="29" t="s">
        <v>263</v>
      </c>
      <c r="K2560" s="29" t="s">
        <v>264</v>
      </c>
      <c r="L2560" s="29" t="s">
        <v>2577</v>
      </c>
      <c r="M2560" s="39">
        <v>49.04986178544079</v>
      </c>
      <c r="N2560" s="39">
        <v>245.08144558521562</v>
      </c>
      <c r="O2560" s="29">
        <v>44197</v>
      </c>
      <c r="P2560" s="29">
        <v>46022</v>
      </c>
      <c r="Q2560" s="40">
        <v>4.9965776999999996</v>
      </c>
      <c r="R2560" s="39">
        <v>48.989445585215613</v>
      </c>
      <c r="S2560" s="39">
        <v>48.989445585215613</v>
      </c>
      <c r="T2560" s="39">
        <v>48.989445585215613</v>
      </c>
      <c r="U2560" s="39">
        <v>49.123663244353175</v>
      </c>
      <c r="V2560" s="39">
        <v>48.989445585215613</v>
      </c>
      <c r="W2560" s="29" t="s">
        <v>265</v>
      </c>
      <c r="X2560" s="29" t="s">
        <v>11773</v>
      </c>
      <c r="Y2560" s="29">
        <v>45197</v>
      </c>
      <c r="Z2560" s="41" t="s">
        <v>11757</v>
      </c>
      <c r="AA2560" s="42" t="s">
        <v>1349</v>
      </c>
      <c r="AB2560" s="29" t="s">
        <v>258</v>
      </c>
      <c r="AC2560" s="29" t="s">
        <v>265</v>
      </c>
      <c r="AD2560" s="29" t="s">
        <v>265</v>
      </c>
      <c r="AE2560" s="29" t="s">
        <v>1367</v>
      </c>
      <c r="AF2560" s="29" t="s">
        <v>2409</v>
      </c>
      <c r="AG2560" s="183" t="s">
        <v>2410</v>
      </c>
      <c r="AH2560" s="29" t="s">
        <v>1356</v>
      </c>
      <c r="AI2560" s="29" t="s">
        <v>265</v>
      </c>
      <c r="AJ2560" s="29" t="s">
        <v>258</v>
      </c>
      <c r="AK2560" s="29" t="s">
        <v>258</v>
      </c>
      <c r="AL2560" s="29" t="s">
        <v>13327</v>
      </c>
    </row>
    <row r="2561" spans="1:38" x14ac:dyDescent="0.2">
      <c r="A2561" s="35" t="s">
        <v>18</v>
      </c>
      <c r="B2561" s="36">
        <v>7997</v>
      </c>
      <c r="C2561" s="36">
        <v>53</v>
      </c>
      <c r="D2561" s="36" t="s">
        <v>4574</v>
      </c>
      <c r="E2561" s="37" t="s">
        <v>4575</v>
      </c>
      <c r="F2561" s="38" t="s">
        <v>1262</v>
      </c>
      <c r="G2561" s="38" t="s">
        <v>1263</v>
      </c>
      <c r="H2561" s="35" t="s">
        <v>482</v>
      </c>
      <c r="I2561" s="35"/>
      <c r="J2561" s="29" t="s">
        <v>263</v>
      </c>
      <c r="K2561" s="29" t="s">
        <v>264</v>
      </c>
      <c r="L2561" s="29" t="s">
        <v>2577</v>
      </c>
      <c r="M2561" s="39">
        <v>49.04986178544079</v>
      </c>
      <c r="N2561" s="39">
        <v>245.08144558521562</v>
      </c>
      <c r="O2561" s="29">
        <v>44197</v>
      </c>
      <c r="P2561" s="29">
        <v>46022</v>
      </c>
      <c r="Q2561" s="40">
        <v>4.9965776999999996</v>
      </c>
      <c r="R2561" s="39">
        <v>48.989445585215613</v>
      </c>
      <c r="S2561" s="39">
        <v>48.989445585215613</v>
      </c>
      <c r="T2561" s="39">
        <v>48.989445585215613</v>
      </c>
      <c r="U2561" s="39">
        <v>49.123663244353175</v>
      </c>
      <c r="V2561" s="39">
        <v>48.989445585215613</v>
      </c>
      <c r="W2561" s="29" t="s">
        <v>265</v>
      </c>
      <c r="X2561" s="29" t="s">
        <v>11773</v>
      </c>
      <c r="Y2561" s="29">
        <v>45197</v>
      </c>
      <c r="Z2561" s="41" t="s">
        <v>11757</v>
      </c>
      <c r="AA2561" s="42" t="s">
        <v>1349</v>
      </c>
      <c r="AB2561" s="29" t="s">
        <v>258</v>
      </c>
      <c r="AC2561" s="29" t="s">
        <v>265</v>
      </c>
      <c r="AD2561" s="29" t="s">
        <v>265</v>
      </c>
      <c r="AE2561" s="29" t="s">
        <v>1367</v>
      </c>
      <c r="AF2561" s="29" t="s">
        <v>2409</v>
      </c>
      <c r="AG2561" s="183" t="s">
        <v>2410</v>
      </c>
      <c r="AH2561" s="29" t="s">
        <v>1356</v>
      </c>
      <c r="AI2561" s="29" t="s">
        <v>265</v>
      </c>
      <c r="AJ2561" s="29" t="s">
        <v>258</v>
      </c>
      <c r="AK2561" s="29" t="s">
        <v>258</v>
      </c>
      <c r="AL2561" s="29" t="s">
        <v>13327</v>
      </c>
    </row>
    <row r="2562" spans="1:38" x14ac:dyDescent="0.2">
      <c r="A2562" s="35" t="s">
        <v>18</v>
      </c>
      <c r="B2562" s="36">
        <v>7997</v>
      </c>
      <c r="C2562" s="36">
        <v>54</v>
      </c>
      <c r="D2562" s="36" t="s">
        <v>4576</v>
      </c>
      <c r="E2562" s="37" t="s">
        <v>4577</v>
      </c>
      <c r="F2562" s="38" t="s">
        <v>1262</v>
      </c>
      <c r="G2562" s="38" t="s">
        <v>1263</v>
      </c>
      <c r="H2562" s="35" t="s">
        <v>482</v>
      </c>
      <c r="I2562" s="35"/>
      <c r="J2562" s="29" t="s">
        <v>263</v>
      </c>
      <c r="K2562" s="29" t="s">
        <v>264</v>
      </c>
      <c r="L2562" s="29" t="s">
        <v>2577</v>
      </c>
      <c r="M2562" s="39">
        <v>49.04986178544079</v>
      </c>
      <c r="N2562" s="39">
        <v>245.08144558521562</v>
      </c>
      <c r="O2562" s="29">
        <v>44197</v>
      </c>
      <c r="P2562" s="29">
        <v>46022</v>
      </c>
      <c r="Q2562" s="40">
        <v>4.9965776999999996</v>
      </c>
      <c r="R2562" s="39">
        <v>48.989445585215613</v>
      </c>
      <c r="S2562" s="39">
        <v>48.989445585215613</v>
      </c>
      <c r="T2562" s="39">
        <v>48.989445585215613</v>
      </c>
      <c r="U2562" s="39">
        <v>49.123663244353175</v>
      </c>
      <c r="V2562" s="39">
        <v>48.989445585215613</v>
      </c>
      <c r="W2562" s="29" t="s">
        <v>265</v>
      </c>
      <c r="X2562" s="29" t="s">
        <v>11773</v>
      </c>
      <c r="Y2562" s="29">
        <v>45197</v>
      </c>
      <c r="Z2562" s="41" t="s">
        <v>11757</v>
      </c>
      <c r="AA2562" s="42" t="s">
        <v>1349</v>
      </c>
      <c r="AB2562" s="29" t="s">
        <v>258</v>
      </c>
      <c r="AC2562" s="29" t="s">
        <v>265</v>
      </c>
      <c r="AD2562" s="29" t="s">
        <v>265</v>
      </c>
      <c r="AE2562" s="29" t="s">
        <v>1367</v>
      </c>
      <c r="AF2562" s="29" t="s">
        <v>2409</v>
      </c>
      <c r="AG2562" s="183" t="s">
        <v>2410</v>
      </c>
      <c r="AH2562" s="29" t="s">
        <v>1356</v>
      </c>
      <c r="AI2562" s="29" t="s">
        <v>265</v>
      </c>
      <c r="AJ2562" s="29" t="s">
        <v>258</v>
      </c>
      <c r="AK2562" s="29" t="s">
        <v>258</v>
      </c>
      <c r="AL2562" s="29" t="s">
        <v>13327</v>
      </c>
    </row>
    <row r="2563" spans="1:38" x14ac:dyDescent="0.2">
      <c r="A2563" s="35" t="s">
        <v>18</v>
      </c>
      <c r="B2563" s="36">
        <v>7997</v>
      </c>
      <c r="C2563" s="36">
        <v>55</v>
      </c>
      <c r="D2563" s="36" t="s">
        <v>4578</v>
      </c>
      <c r="E2563" s="37" t="s">
        <v>4579</v>
      </c>
      <c r="F2563" s="38" t="s">
        <v>1262</v>
      </c>
      <c r="G2563" s="38" t="s">
        <v>1263</v>
      </c>
      <c r="H2563" s="35" t="s">
        <v>482</v>
      </c>
      <c r="I2563" s="35"/>
      <c r="J2563" s="29" t="s">
        <v>263</v>
      </c>
      <c r="K2563" s="29" t="s">
        <v>264</v>
      </c>
      <c r="L2563" s="29" t="s">
        <v>2577</v>
      </c>
      <c r="M2563" s="39">
        <v>49.04986178544079</v>
      </c>
      <c r="N2563" s="39">
        <v>245.08144558521562</v>
      </c>
      <c r="O2563" s="29">
        <v>44197</v>
      </c>
      <c r="P2563" s="29">
        <v>46022</v>
      </c>
      <c r="Q2563" s="40">
        <v>4.9965776999999996</v>
      </c>
      <c r="R2563" s="39">
        <v>48.989445585215613</v>
      </c>
      <c r="S2563" s="39">
        <v>48.989445585215613</v>
      </c>
      <c r="T2563" s="39">
        <v>48.989445585215613</v>
      </c>
      <c r="U2563" s="39">
        <v>49.123663244353175</v>
      </c>
      <c r="V2563" s="39">
        <v>48.989445585215613</v>
      </c>
      <c r="W2563" s="29" t="s">
        <v>265</v>
      </c>
      <c r="X2563" s="29" t="s">
        <v>11773</v>
      </c>
      <c r="Y2563" s="29">
        <v>45197</v>
      </c>
      <c r="Z2563" s="41" t="s">
        <v>11757</v>
      </c>
      <c r="AA2563" s="42" t="s">
        <v>1349</v>
      </c>
      <c r="AB2563" s="29" t="s">
        <v>258</v>
      </c>
      <c r="AC2563" s="29" t="s">
        <v>265</v>
      </c>
      <c r="AD2563" s="29" t="s">
        <v>265</v>
      </c>
      <c r="AE2563" s="29" t="s">
        <v>1367</v>
      </c>
      <c r="AF2563" s="29" t="s">
        <v>2409</v>
      </c>
      <c r="AG2563" s="183" t="s">
        <v>2410</v>
      </c>
      <c r="AH2563" s="29" t="s">
        <v>1356</v>
      </c>
      <c r="AI2563" s="29" t="s">
        <v>265</v>
      </c>
      <c r="AJ2563" s="29" t="s">
        <v>258</v>
      </c>
      <c r="AK2563" s="29" t="s">
        <v>258</v>
      </c>
      <c r="AL2563" s="29" t="s">
        <v>13327</v>
      </c>
    </row>
    <row r="2564" spans="1:38" x14ac:dyDescent="0.2">
      <c r="A2564" s="35" t="s">
        <v>18</v>
      </c>
      <c r="B2564" s="36">
        <v>7997</v>
      </c>
      <c r="C2564" s="36">
        <v>56</v>
      </c>
      <c r="D2564" s="36" t="s">
        <v>4580</v>
      </c>
      <c r="E2564" s="37" t="s">
        <v>4581</v>
      </c>
      <c r="F2564" s="38" t="s">
        <v>1262</v>
      </c>
      <c r="G2564" s="38" t="s">
        <v>1263</v>
      </c>
      <c r="H2564" s="35" t="s">
        <v>482</v>
      </c>
      <c r="I2564" s="35"/>
      <c r="J2564" s="29" t="s">
        <v>263</v>
      </c>
      <c r="K2564" s="29" t="s">
        <v>264</v>
      </c>
      <c r="L2564" s="29" t="s">
        <v>2577</v>
      </c>
      <c r="M2564" s="39">
        <v>49.04986178544079</v>
      </c>
      <c r="N2564" s="39">
        <v>245.08144558521562</v>
      </c>
      <c r="O2564" s="29">
        <v>44197</v>
      </c>
      <c r="P2564" s="29">
        <v>46022</v>
      </c>
      <c r="Q2564" s="40">
        <v>4.9965776999999996</v>
      </c>
      <c r="R2564" s="39">
        <v>48.989445585215613</v>
      </c>
      <c r="S2564" s="39">
        <v>48.989445585215613</v>
      </c>
      <c r="T2564" s="39">
        <v>48.989445585215613</v>
      </c>
      <c r="U2564" s="39">
        <v>49.123663244353175</v>
      </c>
      <c r="V2564" s="39">
        <v>48.989445585215613</v>
      </c>
      <c r="W2564" s="29" t="s">
        <v>265</v>
      </c>
      <c r="X2564" s="29" t="s">
        <v>11773</v>
      </c>
      <c r="Y2564" s="29">
        <v>45197</v>
      </c>
      <c r="Z2564" s="41" t="s">
        <v>11757</v>
      </c>
      <c r="AA2564" s="42" t="s">
        <v>1349</v>
      </c>
      <c r="AB2564" s="29" t="s">
        <v>258</v>
      </c>
      <c r="AC2564" s="29" t="s">
        <v>265</v>
      </c>
      <c r="AD2564" s="29" t="s">
        <v>265</v>
      </c>
      <c r="AE2564" s="29" t="s">
        <v>1367</v>
      </c>
      <c r="AF2564" s="29" t="s">
        <v>2409</v>
      </c>
      <c r="AG2564" s="183" t="s">
        <v>2410</v>
      </c>
      <c r="AH2564" s="29" t="s">
        <v>1356</v>
      </c>
      <c r="AI2564" s="29" t="s">
        <v>265</v>
      </c>
      <c r="AJ2564" s="29" t="s">
        <v>258</v>
      </c>
      <c r="AK2564" s="29" t="s">
        <v>258</v>
      </c>
      <c r="AL2564" s="29" t="s">
        <v>13327</v>
      </c>
    </row>
    <row r="2565" spans="1:38" x14ac:dyDescent="0.2">
      <c r="A2565" s="35" t="s">
        <v>18</v>
      </c>
      <c r="B2565" s="36">
        <v>7997</v>
      </c>
      <c r="C2565" s="36">
        <v>57</v>
      </c>
      <c r="D2565" s="36" t="s">
        <v>4582</v>
      </c>
      <c r="E2565" s="37" t="s">
        <v>4583</v>
      </c>
      <c r="F2565" s="38" t="s">
        <v>1262</v>
      </c>
      <c r="G2565" s="38" t="s">
        <v>1263</v>
      </c>
      <c r="H2565" s="35" t="s">
        <v>482</v>
      </c>
      <c r="I2565" s="35"/>
      <c r="J2565" s="29" t="s">
        <v>263</v>
      </c>
      <c r="K2565" s="29" t="s">
        <v>264</v>
      </c>
      <c r="L2565" s="29" t="s">
        <v>2577</v>
      </c>
      <c r="M2565" s="39">
        <v>49.04986178544079</v>
      </c>
      <c r="N2565" s="39">
        <v>245.08144558521562</v>
      </c>
      <c r="O2565" s="29">
        <v>44197</v>
      </c>
      <c r="P2565" s="29">
        <v>46022</v>
      </c>
      <c r="Q2565" s="40">
        <v>4.9965776999999996</v>
      </c>
      <c r="R2565" s="39">
        <v>48.989445585215613</v>
      </c>
      <c r="S2565" s="39">
        <v>48.989445585215613</v>
      </c>
      <c r="T2565" s="39">
        <v>48.989445585215613</v>
      </c>
      <c r="U2565" s="39">
        <v>49.123663244353175</v>
      </c>
      <c r="V2565" s="39">
        <v>48.989445585215613</v>
      </c>
      <c r="W2565" s="29" t="s">
        <v>265</v>
      </c>
      <c r="X2565" s="29" t="s">
        <v>11773</v>
      </c>
      <c r="Y2565" s="29">
        <v>45197</v>
      </c>
      <c r="Z2565" s="41" t="s">
        <v>11757</v>
      </c>
      <c r="AA2565" s="42" t="s">
        <v>1349</v>
      </c>
      <c r="AB2565" s="29" t="s">
        <v>258</v>
      </c>
      <c r="AC2565" s="29" t="s">
        <v>265</v>
      </c>
      <c r="AD2565" s="29" t="s">
        <v>265</v>
      </c>
      <c r="AE2565" s="29" t="s">
        <v>1367</v>
      </c>
      <c r="AF2565" s="29" t="s">
        <v>2409</v>
      </c>
      <c r="AG2565" s="183" t="s">
        <v>2410</v>
      </c>
      <c r="AH2565" s="29" t="s">
        <v>1356</v>
      </c>
      <c r="AI2565" s="29" t="s">
        <v>265</v>
      </c>
      <c r="AJ2565" s="29" t="s">
        <v>258</v>
      </c>
      <c r="AK2565" s="29" t="s">
        <v>258</v>
      </c>
      <c r="AL2565" s="29" t="s">
        <v>13327</v>
      </c>
    </row>
    <row r="2566" spans="1:38" x14ac:dyDescent="0.2">
      <c r="A2566" s="35" t="s">
        <v>18</v>
      </c>
      <c r="B2566" s="36">
        <v>7997</v>
      </c>
      <c r="C2566" s="36">
        <v>58</v>
      </c>
      <c r="D2566" s="36" t="s">
        <v>4584</v>
      </c>
      <c r="E2566" s="37" t="s">
        <v>4585</v>
      </c>
      <c r="F2566" s="38" t="s">
        <v>1262</v>
      </c>
      <c r="G2566" s="38" t="s">
        <v>1263</v>
      </c>
      <c r="H2566" s="35" t="s">
        <v>482</v>
      </c>
      <c r="I2566" s="35"/>
      <c r="J2566" s="29" t="s">
        <v>263</v>
      </c>
      <c r="K2566" s="29" t="s">
        <v>264</v>
      </c>
      <c r="L2566" s="29" t="s">
        <v>2577</v>
      </c>
      <c r="M2566" s="39">
        <v>49.04986178544079</v>
      </c>
      <c r="N2566" s="39">
        <v>245.08144558521562</v>
      </c>
      <c r="O2566" s="29">
        <v>44197</v>
      </c>
      <c r="P2566" s="29">
        <v>46022</v>
      </c>
      <c r="Q2566" s="40">
        <v>4.9965776999999996</v>
      </c>
      <c r="R2566" s="39">
        <v>48.989445585215613</v>
      </c>
      <c r="S2566" s="39">
        <v>48.989445585215613</v>
      </c>
      <c r="T2566" s="39">
        <v>48.989445585215613</v>
      </c>
      <c r="U2566" s="39">
        <v>49.123663244353175</v>
      </c>
      <c r="V2566" s="39">
        <v>48.989445585215613</v>
      </c>
      <c r="W2566" s="29" t="s">
        <v>265</v>
      </c>
      <c r="X2566" s="29" t="s">
        <v>11773</v>
      </c>
      <c r="Y2566" s="29">
        <v>45197</v>
      </c>
      <c r="Z2566" s="41" t="s">
        <v>11757</v>
      </c>
      <c r="AA2566" s="42" t="s">
        <v>1349</v>
      </c>
      <c r="AB2566" s="29" t="s">
        <v>258</v>
      </c>
      <c r="AC2566" s="29" t="s">
        <v>265</v>
      </c>
      <c r="AD2566" s="29" t="s">
        <v>265</v>
      </c>
      <c r="AE2566" s="29" t="s">
        <v>1367</v>
      </c>
      <c r="AF2566" s="29" t="s">
        <v>2409</v>
      </c>
      <c r="AG2566" s="183" t="s">
        <v>2410</v>
      </c>
      <c r="AH2566" s="29" t="s">
        <v>1356</v>
      </c>
      <c r="AI2566" s="29" t="s">
        <v>265</v>
      </c>
      <c r="AJ2566" s="29" t="s">
        <v>258</v>
      </c>
      <c r="AK2566" s="29" t="s">
        <v>258</v>
      </c>
      <c r="AL2566" s="29" t="s">
        <v>13327</v>
      </c>
    </row>
    <row r="2567" spans="1:38" x14ac:dyDescent="0.2">
      <c r="A2567" s="35" t="s">
        <v>18</v>
      </c>
      <c r="B2567" s="36">
        <v>7997</v>
      </c>
      <c r="C2567" s="36">
        <v>59</v>
      </c>
      <c r="D2567" s="36" t="s">
        <v>4586</v>
      </c>
      <c r="E2567" s="37" t="s">
        <v>4587</v>
      </c>
      <c r="F2567" s="38" t="s">
        <v>1262</v>
      </c>
      <c r="G2567" s="38" t="s">
        <v>1263</v>
      </c>
      <c r="H2567" s="35" t="s">
        <v>482</v>
      </c>
      <c r="I2567" s="35"/>
      <c r="J2567" s="29" t="s">
        <v>263</v>
      </c>
      <c r="K2567" s="29" t="s">
        <v>264</v>
      </c>
      <c r="L2567" s="29" t="s">
        <v>2577</v>
      </c>
      <c r="M2567" s="39">
        <v>49.04986178544079</v>
      </c>
      <c r="N2567" s="39">
        <v>245.08144558521562</v>
      </c>
      <c r="O2567" s="29">
        <v>44197</v>
      </c>
      <c r="P2567" s="29">
        <v>46022</v>
      </c>
      <c r="Q2567" s="40">
        <v>4.9965776999999996</v>
      </c>
      <c r="R2567" s="39">
        <v>48.989445585215613</v>
      </c>
      <c r="S2567" s="39">
        <v>48.989445585215613</v>
      </c>
      <c r="T2567" s="39">
        <v>48.989445585215613</v>
      </c>
      <c r="U2567" s="39">
        <v>49.123663244353175</v>
      </c>
      <c r="V2567" s="39">
        <v>48.989445585215613</v>
      </c>
      <c r="W2567" s="29" t="s">
        <v>265</v>
      </c>
      <c r="X2567" s="29" t="s">
        <v>11773</v>
      </c>
      <c r="Y2567" s="29">
        <v>45197</v>
      </c>
      <c r="Z2567" s="41" t="s">
        <v>11757</v>
      </c>
      <c r="AA2567" s="42" t="s">
        <v>1349</v>
      </c>
      <c r="AB2567" s="29" t="s">
        <v>258</v>
      </c>
      <c r="AC2567" s="29" t="s">
        <v>265</v>
      </c>
      <c r="AD2567" s="29" t="s">
        <v>265</v>
      </c>
      <c r="AE2567" s="29" t="s">
        <v>1367</v>
      </c>
      <c r="AF2567" s="29" t="s">
        <v>2409</v>
      </c>
      <c r="AG2567" s="183" t="s">
        <v>2410</v>
      </c>
      <c r="AH2567" s="29" t="s">
        <v>1356</v>
      </c>
      <c r="AI2567" s="29" t="s">
        <v>265</v>
      </c>
      <c r="AJ2567" s="29" t="s">
        <v>258</v>
      </c>
      <c r="AK2567" s="29" t="s">
        <v>258</v>
      </c>
      <c r="AL2567" s="29" t="s">
        <v>13327</v>
      </c>
    </row>
    <row r="2568" spans="1:38" x14ac:dyDescent="0.2">
      <c r="A2568" s="35" t="s">
        <v>18</v>
      </c>
      <c r="B2568" s="36">
        <v>7997</v>
      </c>
      <c r="C2568" s="36">
        <v>60</v>
      </c>
      <c r="D2568" s="36" t="s">
        <v>4588</v>
      </c>
      <c r="E2568" s="37" t="s">
        <v>4589</v>
      </c>
      <c r="F2568" s="38" t="s">
        <v>1262</v>
      </c>
      <c r="G2568" s="38" t="s">
        <v>1263</v>
      </c>
      <c r="H2568" s="35" t="s">
        <v>482</v>
      </c>
      <c r="I2568" s="35"/>
      <c r="J2568" s="29" t="s">
        <v>263</v>
      </c>
      <c r="K2568" s="29" t="s">
        <v>264</v>
      </c>
      <c r="L2568" s="29" t="s">
        <v>2577</v>
      </c>
      <c r="M2568" s="39">
        <v>49.04986178544079</v>
      </c>
      <c r="N2568" s="39">
        <v>245.08144558521562</v>
      </c>
      <c r="O2568" s="29">
        <v>44197</v>
      </c>
      <c r="P2568" s="29">
        <v>46022</v>
      </c>
      <c r="Q2568" s="40">
        <v>4.9965776999999996</v>
      </c>
      <c r="R2568" s="39">
        <v>48.989445585215613</v>
      </c>
      <c r="S2568" s="39">
        <v>48.989445585215613</v>
      </c>
      <c r="T2568" s="39">
        <v>48.989445585215613</v>
      </c>
      <c r="U2568" s="39">
        <v>49.123663244353175</v>
      </c>
      <c r="V2568" s="39">
        <v>48.989445585215613</v>
      </c>
      <c r="W2568" s="29" t="s">
        <v>265</v>
      </c>
      <c r="X2568" s="29" t="s">
        <v>11773</v>
      </c>
      <c r="Y2568" s="29">
        <v>45197</v>
      </c>
      <c r="Z2568" s="41" t="s">
        <v>11757</v>
      </c>
      <c r="AA2568" s="42" t="s">
        <v>1349</v>
      </c>
      <c r="AB2568" s="29" t="s">
        <v>258</v>
      </c>
      <c r="AC2568" s="29" t="s">
        <v>265</v>
      </c>
      <c r="AD2568" s="29" t="s">
        <v>265</v>
      </c>
      <c r="AE2568" s="29" t="s">
        <v>1367</v>
      </c>
      <c r="AF2568" s="29" t="s">
        <v>2409</v>
      </c>
      <c r="AG2568" s="183" t="s">
        <v>2410</v>
      </c>
      <c r="AH2568" s="29" t="s">
        <v>1356</v>
      </c>
      <c r="AI2568" s="29" t="s">
        <v>265</v>
      </c>
      <c r="AJ2568" s="29" t="s">
        <v>258</v>
      </c>
      <c r="AK2568" s="29" t="s">
        <v>258</v>
      </c>
      <c r="AL2568" s="29" t="s">
        <v>13327</v>
      </c>
    </row>
    <row r="2569" spans="1:38" x14ac:dyDescent="0.2">
      <c r="A2569" s="35" t="s">
        <v>18</v>
      </c>
      <c r="B2569" s="36">
        <v>7997</v>
      </c>
      <c r="C2569" s="36">
        <v>61</v>
      </c>
      <c r="D2569" s="36" t="s">
        <v>4590</v>
      </c>
      <c r="E2569" s="37" t="s">
        <v>4591</v>
      </c>
      <c r="F2569" s="38" t="s">
        <v>1262</v>
      </c>
      <c r="G2569" s="38" t="s">
        <v>1263</v>
      </c>
      <c r="H2569" s="35" t="s">
        <v>482</v>
      </c>
      <c r="I2569" s="35"/>
      <c r="J2569" s="29" t="s">
        <v>263</v>
      </c>
      <c r="K2569" s="29" t="s">
        <v>264</v>
      </c>
      <c r="L2569" s="29" t="s">
        <v>2577</v>
      </c>
      <c r="M2569" s="39">
        <v>49.04986178544079</v>
      </c>
      <c r="N2569" s="39">
        <v>245.08144558521562</v>
      </c>
      <c r="O2569" s="29">
        <v>44197</v>
      </c>
      <c r="P2569" s="29">
        <v>46022</v>
      </c>
      <c r="Q2569" s="40">
        <v>4.9965776999999996</v>
      </c>
      <c r="R2569" s="39">
        <v>48.989445585215613</v>
      </c>
      <c r="S2569" s="39">
        <v>48.989445585215613</v>
      </c>
      <c r="T2569" s="39">
        <v>48.989445585215613</v>
      </c>
      <c r="U2569" s="39">
        <v>49.123663244353175</v>
      </c>
      <c r="V2569" s="39">
        <v>48.989445585215613</v>
      </c>
      <c r="W2569" s="29" t="s">
        <v>265</v>
      </c>
      <c r="X2569" s="29" t="s">
        <v>11773</v>
      </c>
      <c r="Y2569" s="29">
        <v>45197</v>
      </c>
      <c r="Z2569" s="41" t="s">
        <v>11757</v>
      </c>
      <c r="AA2569" s="42" t="s">
        <v>1349</v>
      </c>
      <c r="AB2569" s="29" t="s">
        <v>258</v>
      </c>
      <c r="AC2569" s="29" t="s">
        <v>265</v>
      </c>
      <c r="AD2569" s="29" t="s">
        <v>265</v>
      </c>
      <c r="AE2569" s="29" t="s">
        <v>1367</v>
      </c>
      <c r="AF2569" s="29" t="s">
        <v>2409</v>
      </c>
      <c r="AG2569" s="183" t="s">
        <v>2410</v>
      </c>
      <c r="AH2569" s="29" t="s">
        <v>1356</v>
      </c>
      <c r="AI2569" s="29" t="s">
        <v>265</v>
      </c>
      <c r="AJ2569" s="29" t="s">
        <v>258</v>
      </c>
      <c r="AK2569" s="29" t="s">
        <v>258</v>
      </c>
      <c r="AL2569" s="29" t="s">
        <v>13327</v>
      </c>
    </row>
    <row r="2570" spans="1:38" x14ac:dyDescent="0.2">
      <c r="A2570" s="35" t="s">
        <v>18</v>
      </c>
      <c r="B2570" s="36">
        <v>7997</v>
      </c>
      <c r="C2570" s="36">
        <v>62</v>
      </c>
      <c r="D2570" s="36" t="s">
        <v>4592</v>
      </c>
      <c r="E2570" s="37" t="s">
        <v>4593</v>
      </c>
      <c r="F2570" s="38" t="s">
        <v>1262</v>
      </c>
      <c r="G2570" s="38" t="s">
        <v>1263</v>
      </c>
      <c r="H2570" s="35" t="s">
        <v>482</v>
      </c>
      <c r="I2570" s="35"/>
      <c r="J2570" s="29" t="s">
        <v>263</v>
      </c>
      <c r="K2570" s="29" t="s">
        <v>264</v>
      </c>
      <c r="L2570" s="29" t="s">
        <v>2577</v>
      </c>
      <c r="M2570" s="39">
        <v>49.04986178544079</v>
      </c>
      <c r="N2570" s="39">
        <v>245.08144558521562</v>
      </c>
      <c r="O2570" s="29">
        <v>44197</v>
      </c>
      <c r="P2570" s="29">
        <v>46022</v>
      </c>
      <c r="Q2570" s="40">
        <v>4.9965776999999996</v>
      </c>
      <c r="R2570" s="39">
        <v>48.989445585215613</v>
      </c>
      <c r="S2570" s="39">
        <v>48.989445585215613</v>
      </c>
      <c r="T2570" s="39">
        <v>48.989445585215613</v>
      </c>
      <c r="U2570" s="39">
        <v>49.123663244353175</v>
      </c>
      <c r="V2570" s="39">
        <v>48.989445585215613</v>
      </c>
      <c r="W2570" s="29" t="s">
        <v>265</v>
      </c>
      <c r="X2570" s="29" t="s">
        <v>11773</v>
      </c>
      <c r="Y2570" s="29">
        <v>45197</v>
      </c>
      <c r="Z2570" s="41" t="s">
        <v>11757</v>
      </c>
      <c r="AA2570" s="42" t="s">
        <v>1349</v>
      </c>
      <c r="AB2570" s="29" t="s">
        <v>258</v>
      </c>
      <c r="AC2570" s="29" t="s">
        <v>265</v>
      </c>
      <c r="AD2570" s="29" t="s">
        <v>265</v>
      </c>
      <c r="AE2570" s="29" t="s">
        <v>1367</v>
      </c>
      <c r="AF2570" s="29" t="s">
        <v>2409</v>
      </c>
      <c r="AG2570" s="183" t="s">
        <v>2410</v>
      </c>
      <c r="AH2570" s="29" t="s">
        <v>1356</v>
      </c>
      <c r="AI2570" s="29" t="s">
        <v>265</v>
      </c>
      <c r="AJ2570" s="29" t="s">
        <v>258</v>
      </c>
      <c r="AK2570" s="29" t="s">
        <v>258</v>
      </c>
      <c r="AL2570" s="29" t="s">
        <v>13327</v>
      </c>
    </row>
    <row r="2571" spans="1:38" x14ac:dyDescent="0.2">
      <c r="A2571" s="35" t="s">
        <v>18</v>
      </c>
      <c r="B2571" s="36">
        <v>7997</v>
      </c>
      <c r="C2571" s="36">
        <v>63</v>
      </c>
      <c r="D2571" s="36" t="s">
        <v>4594</v>
      </c>
      <c r="E2571" s="37" t="s">
        <v>4595</v>
      </c>
      <c r="F2571" s="38" t="s">
        <v>1262</v>
      </c>
      <c r="G2571" s="38" t="s">
        <v>1263</v>
      </c>
      <c r="H2571" s="35" t="s">
        <v>482</v>
      </c>
      <c r="I2571" s="35"/>
      <c r="J2571" s="29" t="s">
        <v>263</v>
      </c>
      <c r="K2571" s="29" t="s">
        <v>264</v>
      </c>
      <c r="L2571" s="29" t="s">
        <v>2577</v>
      </c>
      <c r="M2571" s="39">
        <v>49.04986178544079</v>
      </c>
      <c r="N2571" s="39">
        <v>245.08144558521562</v>
      </c>
      <c r="O2571" s="29">
        <v>44197</v>
      </c>
      <c r="P2571" s="29">
        <v>46022</v>
      </c>
      <c r="Q2571" s="40">
        <v>4.9965776999999996</v>
      </c>
      <c r="R2571" s="39">
        <v>48.989445585215613</v>
      </c>
      <c r="S2571" s="39">
        <v>48.989445585215613</v>
      </c>
      <c r="T2571" s="39">
        <v>48.989445585215613</v>
      </c>
      <c r="U2571" s="39">
        <v>49.123663244353175</v>
      </c>
      <c r="V2571" s="39">
        <v>48.989445585215613</v>
      </c>
      <c r="W2571" s="29" t="s">
        <v>265</v>
      </c>
      <c r="X2571" s="29" t="s">
        <v>11773</v>
      </c>
      <c r="Y2571" s="29">
        <v>45197</v>
      </c>
      <c r="Z2571" s="41" t="s">
        <v>11757</v>
      </c>
      <c r="AA2571" s="42" t="s">
        <v>1349</v>
      </c>
      <c r="AB2571" s="29" t="s">
        <v>258</v>
      </c>
      <c r="AC2571" s="29" t="s">
        <v>265</v>
      </c>
      <c r="AD2571" s="29" t="s">
        <v>265</v>
      </c>
      <c r="AE2571" s="29" t="s">
        <v>1367</v>
      </c>
      <c r="AF2571" s="29" t="s">
        <v>2409</v>
      </c>
      <c r="AG2571" s="183" t="s">
        <v>2410</v>
      </c>
      <c r="AH2571" s="29" t="s">
        <v>1356</v>
      </c>
      <c r="AI2571" s="29" t="s">
        <v>265</v>
      </c>
      <c r="AJ2571" s="29" t="s">
        <v>258</v>
      </c>
      <c r="AK2571" s="29" t="s">
        <v>258</v>
      </c>
      <c r="AL2571" s="29" t="s">
        <v>13327</v>
      </c>
    </row>
    <row r="2572" spans="1:38" x14ac:dyDescent="0.2">
      <c r="A2572" s="35" t="s">
        <v>18</v>
      </c>
      <c r="B2572" s="36">
        <v>7997</v>
      </c>
      <c r="C2572" s="36">
        <v>64</v>
      </c>
      <c r="D2572" s="36" t="s">
        <v>4596</v>
      </c>
      <c r="E2572" s="37" t="s">
        <v>4597</v>
      </c>
      <c r="F2572" s="38" t="s">
        <v>1262</v>
      </c>
      <c r="G2572" s="38" t="s">
        <v>1263</v>
      </c>
      <c r="H2572" s="35" t="s">
        <v>482</v>
      </c>
      <c r="I2572" s="35"/>
      <c r="J2572" s="29" t="s">
        <v>263</v>
      </c>
      <c r="K2572" s="29" t="s">
        <v>264</v>
      </c>
      <c r="L2572" s="29" t="s">
        <v>2577</v>
      </c>
      <c r="M2572" s="39">
        <v>49.04986178544079</v>
      </c>
      <c r="N2572" s="39">
        <v>245.08144558521562</v>
      </c>
      <c r="O2572" s="29">
        <v>44197</v>
      </c>
      <c r="P2572" s="29">
        <v>46022</v>
      </c>
      <c r="Q2572" s="40">
        <v>4.9965776999999996</v>
      </c>
      <c r="R2572" s="39">
        <v>48.989445585215613</v>
      </c>
      <c r="S2572" s="39">
        <v>48.989445585215613</v>
      </c>
      <c r="T2572" s="39">
        <v>48.989445585215613</v>
      </c>
      <c r="U2572" s="39">
        <v>49.123663244353175</v>
      </c>
      <c r="V2572" s="39">
        <v>48.989445585215613</v>
      </c>
      <c r="W2572" s="29" t="s">
        <v>265</v>
      </c>
      <c r="X2572" s="29" t="s">
        <v>11773</v>
      </c>
      <c r="Y2572" s="29">
        <v>45197</v>
      </c>
      <c r="Z2572" s="41" t="s">
        <v>11757</v>
      </c>
      <c r="AA2572" s="42" t="s">
        <v>1349</v>
      </c>
      <c r="AB2572" s="29" t="s">
        <v>258</v>
      </c>
      <c r="AC2572" s="29" t="s">
        <v>265</v>
      </c>
      <c r="AD2572" s="29" t="s">
        <v>265</v>
      </c>
      <c r="AE2572" s="29" t="s">
        <v>1367</v>
      </c>
      <c r="AF2572" s="29" t="s">
        <v>2409</v>
      </c>
      <c r="AG2572" s="183" t="s">
        <v>2410</v>
      </c>
      <c r="AH2572" s="29" t="s">
        <v>1356</v>
      </c>
      <c r="AI2572" s="29" t="s">
        <v>265</v>
      </c>
      <c r="AJ2572" s="29" t="s">
        <v>258</v>
      </c>
      <c r="AK2572" s="29" t="s">
        <v>258</v>
      </c>
      <c r="AL2572" s="29" t="s">
        <v>13327</v>
      </c>
    </row>
    <row r="2573" spans="1:38" x14ac:dyDescent="0.2">
      <c r="A2573" s="35" t="s">
        <v>18</v>
      </c>
      <c r="B2573" s="36">
        <v>7997</v>
      </c>
      <c r="C2573" s="36">
        <v>65</v>
      </c>
      <c r="D2573" s="36" t="s">
        <v>4598</v>
      </c>
      <c r="E2573" s="37" t="s">
        <v>4599</v>
      </c>
      <c r="F2573" s="38" t="s">
        <v>1262</v>
      </c>
      <c r="G2573" s="38" t="s">
        <v>1263</v>
      </c>
      <c r="H2573" s="35" t="s">
        <v>482</v>
      </c>
      <c r="I2573" s="35"/>
      <c r="J2573" s="29" t="s">
        <v>263</v>
      </c>
      <c r="K2573" s="29" t="s">
        <v>264</v>
      </c>
      <c r="L2573" s="29" t="s">
        <v>2577</v>
      </c>
      <c r="M2573" s="39">
        <v>49.04986178544079</v>
      </c>
      <c r="N2573" s="39">
        <v>245.08144558521562</v>
      </c>
      <c r="O2573" s="29">
        <v>44197</v>
      </c>
      <c r="P2573" s="29">
        <v>46022</v>
      </c>
      <c r="Q2573" s="40">
        <v>4.9965776999999996</v>
      </c>
      <c r="R2573" s="39">
        <v>48.989445585215613</v>
      </c>
      <c r="S2573" s="39">
        <v>48.989445585215613</v>
      </c>
      <c r="T2573" s="39">
        <v>48.989445585215613</v>
      </c>
      <c r="U2573" s="39">
        <v>49.123663244353175</v>
      </c>
      <c r="V2573" s="39">
        <v>48.989445585215613</v>
      </c>
      <c r="W2573" s="29" t="s">
        <v>265</v>
      </c>
      <c r="X2573" s="29" t="s">
        <v>11773</v>
      </c>
      <c r="Y2573" s="29">
        <v>45197</v>
      </c>
      <c r="Z2573" s="41" t="s">
        <v>11757</v>
      </c>
      <c r="AA2573" s="42" t="s">
        <v>1349</v>
      </c>
      <c r="AB2573" s="29" t="s">
        <v>258</v>
      </c>
      <c r="AC2573" s="29" t="s">
        <v>265</v>
      </c>
      <c r="AD2573" s="29" t="s">
        <v>265</v>
      </c>
      <c r="AE2573" s="29" t="s">
        <v>1367</v>
      </c>
      <c r="AF2573" s="29" t="s">
        <v>2409</v>
      </c>
      <c r="AG2573" s="183" t="s">
        <v>2410</v>
      </c>
      <c r="AH2573" s="29" t="s">
        <v>1356</v>
      </c>
      <c r="AI2573" s="29" t="s">
        <v>265</v>
      </c>
      <c r="AJ2573" s="29" t="s">
        <v>258</v>
      </c>
      <c r="AK2573" s="29" t="s">
        <v>258</v>
      </c>
      <c r="AL2573" s="29" t="s">
        <v>13327</v>
      </c>
    </row>
    <row r="2574" spans="1:38" x14ac:dyDescent="0.2">
      <c r="A2574" s="35" t="s">
        <v>18</v>
      </c>
      <c r="B2574" s="36">
        <v>7997</v>
      </c>
      <c r="C2574" s="36">
        <v>66</v>
      </c>
      <c r="D2574" s="36" t="s">
        <v>4600</v>
      </c>
      <c r="E2574" s="37" t="s">
        <v>4601</v>
      </c>
      <c r="F2574" s="38" t="s">
        <v>1262</v>
      </c>
      <c r="G2574" s="38" t="s">
        <v>1263</v>
      </c>
      <c r="H2574" s="35" t="s">
        <v>482</v>
      </c>
      <c r="I2574" s="35"/>
      <c r="J2574" s="29" t="s">
        <v>263</v>
      </c>
      <c r="K2574" s="29" t="s">
        <v>264</v>
      </c>
      <c r="L2574" s="29" t="s">
        <v>2577</v>
      </c>
      <c r="M2574" s="39">
        <v>49.04986178544079</v>
      </c>
      <c r="N2574" s="39">
        <v>245.08144558521562</v>
      </c>
      <c r="O2574" s="29">
        <v>44197</v>
      </c>
      <c r="P2574" s="29">
        <v>46022</v>
      </c>
      <c r="Q2574" s="40">
        <v>4.9965776999999996</v>
      </c>
      <c r="R2574" s="39">
        <v>48.989445585215613</v>
      </c>
      <c r="S2574" s="39">
        <v>48.989445585215613</v>
      </c>
      <c r="T2574" s="39">
        <v>48.989445585215613</v>
      </c>
      <c r="U2574" s="39">
        <v>49.123663244353175</v>
      </c>
      <c r="V2574" s="39">
        <v>48.989445585215613</v>
      </c>
      <c r="W2574" s="29" t="s">
        <v>265</v>
      </c>
      <c r="X2574" s="29" t="s">
        <v>11773</v>
      </c>
      <c r="Y2574" s="29">
        <v>45197</v>
      </c>
      <c r="Z2574" s="41" t="s">
        <v>11757</v>
      </c>
      <c r="AA2574" s="42" t="s">
        <v>1349</v>
      </c>
      <c r="AB2574" s="29" t="s">
        <v>258</v>
      </c>
      <c r="AC2574" s="29" t="s">
        <v>265</v>
      </c>
      <c r="AD2574" s="29" t="s">
        <v>265</v>
      </c>
      <c r="AE2574" s="29" t="s">
        <v>1367</v>
      </c>
      <c r="AF2574" s="29" t="s">
        <v>2409</v>
      </c>
      <c r="AG2574" s="183" t="s">
        <v>2410</v>
      </c>
      <c r="AH2574" s="29" t="s">
        <v>1356</v>
      </c>
      <c r="AI2574" s="29" t="s">
        <v>265</v>
      </c>
      <c r="AJ2574" s="29" t="s">
        <v>258</v>
      </c>
      <c r="AK2574" s="29" t="s">
        <v>258</v>
      </c>
      <c r="AL2574" s="29" t="s">
        <v>13327</v>
      </c>
    </row>
    <row r="2575" spans="1:38" x14ac:dyDescent="0.2">
      <c r="A2575" s="35" t="s">
        <v>18</v>
      </c>
      <c r="B2575" s="36">
        <v>7997</v>
      </c>
      <c r="C2575" s="36">
        <v>67</v>
      </c>
      <c r="D2575" s="36" t="s">
        <v>4602</v>
      </c>
      <c r="E2575" s="37" t="s">
        <v>4603</v>
      </c>
      <c r="F2575" s="38" t="s">
        <v>1262</v>
      </c>
      <c r="G2575" s="38" t="s">
        <v>1263</v>
      </c>
      <c r="H2575" s="35" t="s">
        <v>482</v>
      </c>
      <c r="I2575" s="35"/>
      <c r="J2575" s="29" t="s">
        <v>263</v>
      </c>
      <c r="K2575" s="29" t="s">
        <v>264</v>
      </c>
      <c r="L2575" s="29" t="s">
        <v>2577</v>
      </c>
      <c r="M2575" s="39">
        <v>49.04986178544079</v>
      </c>
      <c r="N2575" s="39">
        <v>245.08144558521562</v>
      </c>
      <c r="O2575" s="29">
        <v>44197</v>
      </c>
      <c r="P2575" s="29">
        <v>46022</v>
      </c>
      <c r="Q2575" s="40">
        <v>4.9965776999999996</v>
      </c>
      <c r="R2575" s="39">
        <v>48.989445585215613</v>
      </c>
      <c r="S2575" s="39">
        <v>48.989445585215613</v>
      </c>
      <c r="T2575" s="39">
        <v>48.989445585215613</v>
      </c>
      <c r="U2575" s="39">
        <v>49.123663244353175</v>
      </c>
      <c r="V2575" s="39">
        <v>48.989445585215613</v>
      </c>
      <c r="W2575" s="29" t="s">
        <v>265</v>
      </c>
      <c r="X2575" s="29" t="s">
        <v>11773</v>
      </c>
      <c r="Y2575" s="29">
        <v>45197</v>
      </c>
      <c r="Z2575" s="41" t="s">
        <v>11757</v>
      </c>
      <c r="AA2575" s="42" t="s">
        <v>1349</v>
      </c>
      <c r="AB2575" s="29" t="s">
        <v>258</v>
      </c>
      <c r="AC2575" s="29" t="s">
        <v>265</v>
      </c>
      <c r="AD2575" s="29" t="s">
        <v>265</v>
      </c>
      <c r="AE2575" s="29" t="s">
        <v>1367</v>
      </c>
      <c r="AF2575" s="29" t="s">
        <v>2409</v>
      </c>
      <c r="AG2575" s="183" t="s">
        <v>2410</v>
      </c>
      <c r="AH2575" s="29" t="s">
        <v>1356</v>
      </c>
      <c r="AI2575" s="29" t="s">
        <v>265</v>
      </c>
      <c r="AJ2575" s="29" t="s">
        <v>258</v>
      </c>
      <c r="AK2575" s="29" t="s">
        <v>258</v>
      </c>
      <c r="AL2575" s="29" t="s">
        <v>13327</v>
      </c>
    </row>
    <row r="2576" spans="1:38" x14ac:dyDescent="0.2">
      <c r="A2576" s="35" t="s">
        <v>18</v>
      </c>
      <c r="B2576" s="36">
        <v>7997</v>
      </c>
      <c r="C2576" s="36">
        <v>68</v>
      </c>
      <c r="D2576" s="36" t="s">
        <v>4604</v>
      </c>
      <c r="E2576" s="37" t="s">
        <v>4605</v>
      </c>
      <c r="F2576" s="38" t="s">
        <v>1262</v>
      </c>
      <c r="G2576" s="38" t="s">
        <v>1263</v>
      </c>
      <c r="H2576" s="35" t="s">
        <v>482</v>
      </c>
      <c r="I2576" s="35"/>
      <c r="J2576" s="29" t="s">
        <v>263</v>
      </c>
      <c r="K2576" s="29" t="s">
        <v>264</v>
      </c>
      <c r="L2576" s="29" t="s">
        <v>2577</v>
      </c>
      <c r="M2576" s="39">
        <v>49.04986178544079</v>
      </c>
      <c r="N2576" s="39">
        <v>245.08144558521562</v>
      </c>
      <c r="O2576" s="29">
        <v>44197</v>
      </c>
      <c r="P2576" s="29">
        <v>46022</v>
      </c>
      <c r="Q2576" s="40">
        <v>4.9965776999999996</v>
      </c>
      <c r="R2576" s="39">
        <v>48.989445585215613</v>
      </c>
      <c r="S2576" s="39">
        <v>48.989445585215613</v>
      </c>
      <c r="T2576" s="39">
        <v>48.989445585215613</v>
      </c>
      <c r="U2576" s="39">
        <v>49.123663244353175</v>
      </c>
      <c r="V2576" s="39">
        <v>48.989445585215613</v>
      </c>
      <c r="W2576" s="29" t="s">
        <v>265</v>
      </c>
      <c r="X2576" s="29" t="s">
        <v>11773</v>
      </c>
      <c r="Y2576" s="29">
        <v>45197</v>
      </c>
      <c r="Z2576" s="41" t="s">
        <v>11757</v>
      </c>
      <c r="AA2576" s="42" t="s">
        <v>1349</v>
      </c>
      <c r="AB2576" s="29" t="s">
        <v>258</v>
      </c>
      <c r="AC2576" s="29" t="s">
        <v>265</v>
      </c>
      <c r="AD2576" s="29" t="s">
        <v>265</v>
      </c>
      <c r="AE2576" s="29" t="s">
        <v>1367</v>
      </c>
      <c r="AF2576" s="29" t="s">
        <v>2409</v>
      </c>
      <c r="AG2576" s="183" t="s">
        <v>2410</v>
      </c>
      <c r="AH2576" s="29" t="s">
        <v>1356</v>
      </c>
      <c r="AI2576" s="29" t="s">
        <v>265</v>
      </c>
      <c r="AJ2576" s="29" t="s">
        <v>258</v>
      </c>
      <c r="AK2576" s="29" t="s">
        <v>258</v>
      </c>
      <c r="AL2576" s="29" t="s">
        <v>13327</v>
      </c>
    </row>
    <row r="2577" spans="1:38" x14ac:dyDescent="0.2">
      <c r="A2577" s="35" t="s">
        <v>18</v>
      </c>
      <c r="B2577" s="36">
        <v>7997</v>
      </c>
      <c r="C2577" s="36">
        <v>69</v>
      </c>
      <c r="D2577" s="36" t="s">
        <v>4606</v>
      </c>
      <c r="E2577" s="37" t="s">
        <v>4607</v>
      </c>
      <c r="F2577" s="38" t="s">
        <v>1262</v>
      </c>
      <c r="G2577" s="38" t="s">
        <v>1263</v>
      </c>
      <c r="H2577" s="35" t="s">
        <v>482</v>
      </c>
      <c r="I2577" s="35"/>
      <c r="J2577" s="29" t="s">
        <v>263</v>
      </c>
      <c r="K2577" s="29" t="s">
        <v>264</v>
      </c>
      <c r="L2577" s="29" t="s">
        <v>2577</v>
      </c>
      <c r="M2577" s="39">
        <v>49.04986178544079</v>
      </c>
      <c r="N2577" s="39">
        <v>245.08144558521562</v>
      </c>
      <c r="O2577" s="29">
        <v>44197</v>
      </c>
      <c r="P2577" s="29">
        <v>46022</v>
      </c>
      <c r="Q2577" s="40">
        <v>4.9965776999999996</v>
      </c>
      <c r="R2577" s="39">
        <v>48.989445585215613</v>
      </c>
      <c r="S2577" s="39">
        <v>48.989445585215613</v>
      </c>
      <c r="T2577" s="39">
        <v>48.989445585215613</v>
      </c>
      <c r="U2577" s="39">
        <v>49.123663244353175</v>
      </c>
      <c r="V2577" s="39">
        <v>48.989445585215613</v>
      </c>
      <c r="W2577" s="29" t="s">
        <v>265</v>
      </c>
      <c r="X2577" s="29" t="s">
        <v>11773</v>
      </c>
      <c r="Y2577" s="29">
        <v>45197</v>
      </c>
      <c r="Z2577" s="41" t="s">
        <v>11757</v>
      </c>
      <c r="AA2577" s="42" t="s">
        <v>1349</v>
      </c>
      <c r="AB2577" s="29" t="s">
        <v>258</v>
      </c>
      <c r="AC2577" s="29" t="s">
        <v>265</v>
      </c>
      <c r="AD2577" s="29" t="s">
        <v>265</v>
      </c>
      <c r="AE2577" s="29" t="s">
        <v>1367</v>
      </c>
      <c r="AF2577" s="29" t="s">
        <v>2409</v>
      </c>
      <c r="AG2577" s="183" t="s">
        <v>2410</v>
      </c>
      <c r="AH2577" s="29" t="s">
        <v>1356</v>
      </c>
      <c r="AI2577" s="29" t="s">
        <v>265</v>
      </c>
      <c r="AJ2577" s="29" t="s">
        <v>258</v>
      </c>
      <c r="AK2577" s="29" t="s">
        <v>258</v>
      </c>
      <c r="AL2577" s="29" t="s">
        <v>13327</v>
      </c>
    </row>
    <row r="2578" spans="1:38" x14ac:dyDescent="0.2">
      <c r="A2578" s="35" t="s">
        <v>18</v>
      </c>
      <c r="B2578" s="36">
        <v>7997</v>
      </c>
      <c r="C2578" s="36">
        <v>70</v>
      </c>
      <c r="D2578" s="36" t="s">
        <v>4608</v>
      </c>
      <c r="E2578" s="37" t="s">
        <v>4609</v>
      </c>
      <c r="F2578" s="38" t="s">
        <v>1262</v>
      </c>
      <c r="G2578" s="38" t="s">
        <v>1263</v>
      </c>
      <c r="H2578" s="35" t="s">
        <v>482</v>
      </c>
      <c r="I2578" s="35"/>
      <c r="J2578" s="29" t="s">
        <v>263</v>
      </c>
      <c r="K2578" s="29" t="s">
        <v>264</v>
      </c>
      <c r="L2578" s="29" t="s">
        <v>2577</v>
      </c>
      <c r="M2578" s="39">
        <v>49.04986178544079</v>
      </c>
      <c r="N2578" s="39">
        <v>245.08144558521562</v>
      </c>
      <c r="O2578" s="29">
        <v>44197</v>
      </c>
      <c r="P2578" s="29">
        <v>46022</v>
      </c>
      <c r="Q2578" s="40">
        <v>4.9965776999999996</v>
      </c>
      <c r="R2578" s="39">
        <v>48.989445585215613</v>
      </c>
      <c r="S2578" s="39">
        <v>48.989445585215613</v>
      </c>
      <c r="T2578" s="39">
        <v>48.989445585215613</v>
      </c>
      <c r="U2578" s="39">
        <v>49.123663244353175</v>
      </c>
      <c r="V2578" s="39">
        <v>48.989445585215613</v>
      </c>
      <c r="W2578" s="29" t="s">
        <v>265</v>
      </c>
      <c r="X2578" s="29" t="s">
        <v>11773</v>
      </c>
      <c r="Y2578" s="29">
        <v>45197</v>
      </c>
      <c r="Z2578" s="41" t="s">
        <v>11757</v>
      </c>
      <c r="AA2578" s="42" t="s">
        <v>1349</v>
      </c>
      <c r="AB2578" s="29" t="s">
        <v>258</v>
      </c>
      <c r="AC2578" s="29" t="s">
        <v>265</v>
      </c>
      <c r="AD2578" s="29" t="s">
        <v>265</v>
      </c>
      <c r="AE2578" s="29" t="s">
        <v>1367</v>
      </c>
      <c r="AF2578" s="29" t="s">
        <v>2409</v>
      </c>
      <c r="AG2578" s="183" t="s">
        <v>2410</v>
      </c>
      <c r="AH2578" s="29" t="s">
        <v>1356</v>
      </c>
      <c r="AI2578" s="29" t="s">
        <v>265</v>
      </c>
      <c r="AJ2578" s="29" t="s">
        <v>258</v>
      </c>
      <c r="AK2578" s="29" t="s">
        <v>258</v>
      </c>
      <c r="AL2578" s="29" t="s">
        <v>13327</v>
      </c>
    </row>
    <row r="2579" spans="1:38" x14ac:dyDescent="0.2">
      <c r="A2579" s="35" t="s">
        <v>18</v>
      </c>
      <c r="B2579" s="36">
        <v>7997</v>
      </c>
      <c r="C2579" s="36">
        <v>71</v>
      </c>
      <c r="D2579" s="36" t="s">
        <v>4610</v>
      </c>
      <c r="E2579" s="37" t="s">
        <v>4611</v>
      </c>
      <c r="F2579" s="38" t="s">
        <v>1262</v>
      </c>
      <c r="G2579" s="38" t="s">
        <v>1263</v>
      </c>
      <c r="H2579" s="35" t="s">
        <v>482</v>
      </c>
      <c r="I2579" s="35"/>
      <c r="J2579" s="29" t="s">
        <v>263</v>
      </c>
      <c r="K2579" s="29" t="s">
        <v>264</v>
      </c>
      <c r="L2579" s="29" t="s">
        <v>2577</v>
      </c>
      <c r="M2579" s="39">
        <v>49.04986178544079</v>
      </c>
      <c r="N2579" s="39">
        <v>245.08144558521562</v>
      </c>
      <c r="O2579" s="29">
        <v>44197</v>
      </c>
      <c r="P2579" s="29">
        <v>46022</v>
      </c>
      <c r="Q2579" s="40">
        <v>4.9965776999999996</v>
      </c>
      <c r="R2579" s="39">
        <v>48.989445585215613</v>
      </c>
      <c r="S2579" s="39">
        <v>48.989445585215613</v>
      </c>
      <c r="T2579" s="39">
        <v>48.989445585215613</v>
      </c>
      <c r="U2579" s="39">
        <v>49.123663244353175</v>
      </c>
      <c r="V2579" s="39">
        <v>48.989445585215613</v>
      </c>
      <c r="W2579" s="29" t="s">
        <v>265</v>
      </c>
      <c r="X2579" s="29" t="s">
        <v>11773</v>
      </c>
      <c r="Y2579" s="29">
        <v>45197</v>
      </c>
      <c r="Z2579" s="41" t="s">
        <v>11757</v>
      </c>
      <c r="AA2579" s="42" t="s">
        <v>1349</v>
      </c>
      <c r="AB2579" s="29" t="s">
        <v>258</v>
      </c>
      <c r="AC2579" s="29" t="s">
        <v>265</v>
      </c>
      <c r="AD2579" s="29" t="s">
        <v>265</v>
      </c>
      <c r="AE2579" s="29" t="s">
        <v>1367</v>
      </c>
      <c r="AF2579" s="29" t="s">
        <v>2409</v>
      </c>
      <c r="AG2579" s="183" t="s">
        <v>2410</v>
      </c>
      <c r="AH2579" s="29" t="s">
        <v>1356</v>
      </c>
      <c r="AI2579" s="29" t="s">
        <v>265</v>
      </c>
      <c r="AJ2579" s="29" t="s">
        <v>258</v>
      </c>
      <c r="AK2579" s="29" t="s">
        <v>258</v>
      </c>
      <c r="AL2579" s="29" t="s">
        <v>13327</v>
      </c>
    </row>
    <row r="2580" spans="1:38" x14ac:dyDescent="0.2">
      <c r="A2580" s="35" t="s">
        <v>18</v>
      </c>
      <c r="B2580" s="36">
        <v>7997</v>
      </c>
      <c r="C2580" s="36">
        <v>72</v>
      </c>
      <c r="D2580" s="36" t="s">
        <v>4612</v>
      </c>
      <c r="E2580" s="37" t="s">
        <v>4613</v>
      </c>
      <c r="F2580" s="38" t="s">
        <v>1262</v>
      </c>
      <c r="G2580" s="38" t="s">
        <v>1263</v>
      </c>
      <c r="H2580" s="35" t="s">
        <v>482</v>
      </c>
      <c r="I2580" s="35"/>
      <c r="J2580" s="29" t="s">
        <v>263</v>
      </c>
      <c r="K2580" s="29" t="s">
        <v>264</v>
      </c>
      <c r="L2580" s="29" t="s">
        <v>2577</v>
      </c>
      <c r="M2580" s="39">
        <v>49.04986178544079</v>
      </c>
      <c r="N2580" s="39">
        <v>245.08144558521562</v>
      </c>
      <c r="O2580" s="29">
        <v>44197</v>
      </c>
      <c r="P2580" s="29">
        <v>46022</v>
      </c>
      <c r="Q2580" s="40">
        <v>4.9965776999999996</v>
      </c>
      <c r="R2580" s="39">
        <v>48.989445585215613</v>
      </c>
      <c r="S2580" s="39">
        <v>48.989445585215613</v>
      </c>
      <c r="T2580" s="39">
        <v>48.989445585215613</v>
      </c>
      <c r="U2580" s="39">
        <v>49.123663244353175</v>
      </c>
      <c r="V2580" s="39">
        <v>48.989445585215613</v>
      </c>
      <c r="W2580" s="29" t="s">
        <v>265</v>
      </c>
      <c r="X2580" s="29" t="s">
        <v>11773</v>
      </c>
      <c r="Y2580" s="29">
        <v>45197</v>
      </c>
      <c r="Z2580" s="41" t="s">
        <v>11757</v>
      </c>
      <c r="AA2580" s="42" t="s">
        <v>1349</v>
      </c>
      <c r="AB2580" s="29" t="s">
        <v>258</v>
      </c>
      <c r="AC2580" s="29" t="s">
        <v>265</v>
      </c>
      <c r="AD2580" s="29" t="s">
        <v>265</v>
      </c>
      <c r="AE2580" s="29" t="s">
        <v>1367</v>
      </c>
      <c r="AF2580" s="29" t="s">
        <v>2409</v>
      </c>
      <c r="AG2580" s="183" t="s">
        <v>2410</v>
      </c>
      <c r="AH2580" s="29" t="s">
        <v>1356</v>
      </c>
      <c r="AI2580" s="29" t="s">
        <v>265</v>
      </c>
      <c r="AJ2580" s="29" t="s">
        <v>258</v>
      </c>
      <c r="AK2580" s="29" t="s">
        <v>258</v>
      </c>
      <c r="AL2580" s="29" t="s">
        <v>13327</v>
      </c>
    </row>
    <row r="2581" spans="1:38" x14ac:dyDescent="0.2">
      <c r="A2581" s="35" t="s">
        <v>18</v>
      </c>
      <c r="B2581" s="36">
        <v>7997</v>
      </c>
      <c r="C2581" s="36">
        <v>73</v>
      </c>
      <c r="D2581" s="36" t="s">
        <v>4614</v>
      </c>
      <c r="E2581" s="37" t="s">
        <v>4615</v>
      </c>
      <c r="F2581" s="38" t="s">
        <v>1262</v>
      </c>
      <c r="G2581" s="38" t="s">
        <v>1263</v>
      </c>
      <c r="H2581" s="35" t="s">
        <v>482</v>
      </c>
      <c r="I2581" s="35"/>
      <c r="J2581" s="29" t="s">
        <v>263</v>
      </c>
      <c r="K2581" s="29" t="s">
        <v>264</v>
      </c>
      <c r="L2581" s="29" t="s">
        <v>2577</v>
      </c>
      <c r="M2581" s="39">
        <v>49.04986178544079</v>
      </c>
      <c r="N2581" s="39">
        <v>245.08144558521562</v>
      </c>
      <c r="O2581" s="29">
        <v>44197</v>
      </c>
      <c r="P2581" s="29">
        <v>46022</v>
      </c>
      <c r="Q2581" s="40">
        <v>4.9965776999999996</v>
      </c>
      <c r="R2581" s="39">
        <v>48.989445585215613</v>
      </c>
      <c r="S2581" s="39">
        <v>48.989445585215613</v>
      </c>
      <c r="T2581" s="39">
        <v>48.989445585215613</v>
      </c>
      <c r="U2581" s="39">
        <v>49.123663244353175</v>
      </c>
      <c r="V2581" s="39">
        <v>48.989445585215613</v>
      </c>
      <c r="W2581" s="29" t="s">
        <v>265</v>
      </c>
      <c r="X2581" s="29" t="s">
        <v>11773</v>
      </c>
      <c r="Y2581" s="29">
        <v>45197</v>
      </c>
      <c r="Z2581" s="41" t="s">
        <v>11757</v>
      </c>
      <c r="AA2581" s="42" t="s">
        <v>1349</v>
      </c>
      <c r="AB2581" s="29" t="s">
        <v>258</v>
      </c>
      <c r="AC2581" s="29" t="s">
        <v>265</v>
      </c>
      <c r="AD2581" s="29" t="s">
        <v>265</v>
      </c>
      <c r="AE2581" s="29" t="s">
        <v>1367</v>
      </c>
      <c r="AF2581" s="29" t="s">
        <v>2409</v>
      </c>
      <c r="AG2581" s="183" t="s">
        <v>2410</v>
      </c>
      <c r="AH2581" s="29" t="s">
        <v>1356</v>
      </c>
      <c r="AI2581" s="29" t="s">
        <v>265</v>
      </c>
      <c r="AJ2581" s="29" t="s">
        <v>258</v>
      </c>
      <c r="AK2581" s="29" t="s">
        <v>258</v>
      </c>
      <c r="AL2581" s="29" t="s">
        <v>13327</v>
      </c>
    </row>
    <row r="2582" spans="1:38" x14ac:dyDescent="0.2">
      <c r="A2582" s="35" t="s">
        <v>18</v>
      </c>
      <c r="B2582" s="36">
        <v>7997</v>
      </c>
      <c r="C2582" s="36">
        <v>74</v>
      </c>
      <c r="D2582" s="36" t="s">
        <v>4616</v>
      </c>
      <c r="E2582" s="37" t="s">
        <v>4617</v>
      </c>
      <c r="F2582" s="38" t="s">
        <v>1262</v>
      </c>
      <c r="G2582" s="38" t="s">
        <v>1263</v>
      </c>
      <c r="H2582" s="35" t="s">
        <v>482</v>
      </c>
      <c r="I2582" s="35"/>
      <c r="J2582" s="29" t="s">
        <v>263</v>
      </c>
      <c r="K2582" s="29" t="s">
        <v>264</v>
      </c>
      <c r="L2582" s="29" t="s">
        <v>2577</v>
      </c>
      <c r="M2582" s="39">
        <v>49.04986178544079</v>
      </c>
      <c r="N2582" s="39">
        <v>245.08144558521562</v>
      </c>
      <c r="O2582" s="29">
        <v>44197</v>
      </c>
      <c r="P2582" s="29">
        <v>46022</v>
      </c>
      <c r="Q2582" s="40">
        <v>4.9965776999999996</v>
      </c>
      <c r="R2582" s="39">
        <v>48.989445585215613</v>
      </c>
      <c r="S2582" s="39">
        <v>48.989445585215613</v>
      </c>
      <c r="T2582" s="39">
        <v>48.989445585215613</v>
      </c>
      <c r="U2582" s="39">
        <v>49.123663244353175</v>
      </c>
      <c r="V2582" s="39">
        <v>48.989445585215613</v>
      </c>
      <c r="W2582" s="29" t="s">
        <v>265</v>
      </c>
      <c r="X2582" s="29" t="s">
        <v>11773</v>
      </c>
      <c r="Y2582" s="29">
        <v>45197</v>
      </c>
      <c r="Z2582" s="41" t="s">
        <v>11757</v>
      </c>
      <c r="AA2582" s="42" t="s">
        <v>1349</v>
      </c>
      <c r="AB2582" s="29" t="s">
        <v>258</v>
      </c>
      <c r="AC2582" s="29" t="s">
        <v>265</v>
      </c>
      <c r="AD2582" s="29" t="s">
        <v>265</v>
      </c>
      <c r="AE2582" s="29" t="s">
        <v>1367</v>
      </c>
      <c r="AF2582" s="29" t="s">
        <v>2409</v>
      </c>
      <c r="AG2582" s="183" t="s">
        <v>2410</v>
      </c>
      <c r="AH2582" s="29" t="s">
        <v>1356</v>
      </c>
      <c r="AI2582" s="29" t="s">
        <v>265</v>
      </c>
      <c r="AJ2582" s="29" t="s">
        <v>258</v>
      </c>
      <c r="AK2582" s="29" t="s">
        <v>258</v>
      </c>
      <c r="AL2582" s="29" t="s">
        <v>13327</v>
      </c>
    </row>
    <row r="2583" spans="1:38" x14ac:dyDescent="0.2">
      <c r="A2583" s="35" t="s">
        <v>18</v>
      </c>
      <c r="B2583" s="36">
        <v>7997</v>
      </c>
      <c r="C2583" s="36">
        <v>75</v>
      </c>
      <c r="D2583" s="36" t="s">
        <v>4618</v>
      </c>
      <c r="E2583" s="37" t="s">
        <v>4619</v>
      </c>
      <c r="F2583" s="38" t="s">
        <v>1262</v>
      </c>
      <c r="G2583" s="38" t="s">
        <v>1263</v>
      </c>
      <c r="H2583" s="35" t="s">
        <v>482</v>
      </c>
      <c r="I2583" s="35"/>
      <c r="J2583" s="29" t="s">
        <v>263</v>
      </c>
      <c r="K2583" s="29" t="s">
        <v>264</v>
      </c>
      <c r="L2583" s="29" t="s">
        <v>2577</v>
      </c>
      <c r="M2583" s="39">
        <v>49.04986178544079</v>
      </c>
      <c r="N2583" s="39">
        <v>245.08144558521562</v>
      </c>
      <c r="O2583" s="29">
        <v>44197</v>
      </c>
      <c r="P2583" s="29">
        <v>46022</v>
      </c>
      <c r="Q2583" s="40">
        <v>4.9965776999999996</v>
      </c>
      <c r="R2583" s="39">
        <v>48.989445585215613</v>
      </c>
      <c r="S2583" s="39">
        <v>48.989445585215613</v>
      </c>
      <c r="T2583" s="39">
        <v>48.989445585215613</v>
      </c>
      <c r="U2583" s="39">
        <v>49.123663244353175</v>
      </c>
      <c r="V2583" s="39">
        <v>48.989445585215613</v>
      </c>
      <c r="W2583" s="29" t="s">
        <v>265</v>
      </c>
      <c r="X2583" s="29" t="s">
        <v>11773</v>
      </c>
      <c r="Y2583" s="29">
        <v>45197</v>
      </c>
      <c r="Z2583" s="41" t="s">
        <v>11757</v>
      </c>
      <c r="AA2583" s="42" t="s">
        <v>1349</v>
      </c>
      <c r="AB2583" s="29" t="s">
        <v>258</v>
      </c>
      <c r="AC2583" s="29" t="s">
        <v>265</v>
      </c>
      <c r="AD2583" s="29" t="s">
        <v>265</v>
      </c>
      <c r="AE2583" s="29" t="s">
        <v>1367</v>
      </c>
      <c r="AF2583" s="29" t="s">
        <v>2409</v>
      </c>
      <c r="AG2583" s="183" t="s">
        <v>2410</v>
      </c>
      <c r="AH2583" s="29" t="s">
        <v>1356</v>
      </c>
      <c r="AI2583" s="29" t="s">
        <v>265</v>
      </c>
      <c r="AJ2583" s="29" t="s">
        <v>258</v>
      </c>
      <c r="AK2583" s="29" t="s">
        <v>258</v>
      </c>
      <c r="AL2583" s="29" t="s">
        <v>13327</v>
      </c>
    </row>
    <row r="2584" spans="1:38" x14ac:dyDescent="0.2">
      <c r="A2584" s="35" t="s">
        <v>18</v>
      </c>
      <c r="B2584" s="36">
        <v>7997</v>
      </c>
      <c r="C2584" s="36">
        <v>76</v>
      </c>
      <c r="D2584" s="36" t="s">
        <v>4620</v>
      </c>
      <c r="E2584" s="37" t="s">
        <v>4621</v>
      </c>
      <c r="F2584" s="38" t="s">
        <v>1262</v>
      </c>
      <c r="G2584" s="38" t="s">
        <v>1263</v>
      </c>
      <c r="H2584" s="35" t="s">
        <v>482</v>
      </c>
      <c r="I2584" s="35"/>
      <c r="J2584" s="29" t="s">
        <v>263</v>
      </c>
      <c r="K2584" s="29" t="s">
        <v>264</v>
      </c>
      <c r="L2584" s="29" t="s">
        <v>2577</v>
      </c>
      <c r="M2584" s="39">
        <v>49.04986178544079</v>
      </c>
      <c r="N2584" s="39">
        <v>245.08144558521562</v>
      </c>
      <c r="O2584" s="29">
        <v>44197</v>
      </c>
      <c r="P2584" s="29">
        <v>46022</v>
      </c>
      <c r="Q2584" s="40">
        <v>4.9965776999999996</v>
      </c>
      <c r="R2584" s="39">
        <v>48.989445585215613</v>
      </c>
      <c r="S2584" s="39">
        <v>48.989445585215613</v>
      </c>
      <c r="T2584" s="39">
        <v>48.989445585215613</v>
      </c>
      <c r="U2584" s="39">
        <v>49.123663244353175</v>
      </c>
      <c r="V2584" s="39">
        <v>48.989445585215613</v>
      </c>
      <c r="W2584" s="29" t="s">
        <v>265</v>
      </c>
      <c r="X2584" s="29" t="s">
        <v>11773</v>
      </c>
      <c r="Y2584" s="29">
        <v>45197</v>
      </c>
      <c r="Z2584" s="41" t="s">
        <v>11757</v>
      </c>
      <c r="AA2584" s="42" t="s">
        <v>1349</v>
      </c>
      <c r="AB2584" s="29" t="s">
        <v>258</v>
      </c>
      <c r="AC2584" s="29" t="s">
        <v>265</v>
      </c>
      <c r="AD2584" s="29" t="s">
        <v>265</v>
      </c>
      <c r="AE2584" s="29" t="s">
        <v>1367</v>
      </c>
      <c r="AF2584" s="29" t="s">
        <v>2409</v>
      </c>
      <c r="AG2584" s="183" t="s">
        <v>2410</v>
      </c>
      <c r="AH2584" s="29" t="s">
        <v>1356</v>
      </c>
      <c r="AI2584" s="29" t="s">
        <v>265</v>
      </c>
      <c r="AJ2584" s="29" t="s">
        <v>258</v>
      </c>
      <c r="AK2584" s="29" t="s">
        <v>258</v>
      </c>
      <c r="AL2584" s="29" t="s">
        <v>13327</v>
      </c>
    </row>
    <row r="2585" spans="1:38" x14ac:dyDescent="0.2">
      <c r="A2585" s="35" t="s">
        <v>18</v>
      </c>
      <c r="B2585" s="36">
        <v>7997</v>
      </c>
      <c r="C2585" s="36">
        <v>77</v>
      </c>
      <c r="D2585" s="36" t="s">
        <v>4622</v>
      </c>
      <c r="E2585" s="37" t="s">
        <v>4623</v>
      </c>
      <c r="F2585" s="38" t="s">
        <v>1262</v>
      </c>
      <c r="G2585" s="38" t="s">
        <v>1263</v>
      </c>
      <c r="H2585" s="35" t="s">
        <v>482</v>
      </c>
      <c r="I2585" s="35"/>
      <c r="J2585" s="29" t="s">
        <v>263</v>
      </c>
      <c r="K2585" s="29" t="s">
        <v>264</v>
      </c>
      <c r="L2585" s="29" t="s">
        <v>2577</v>
      </c>
      <c r="M2585" s="39">
        <v>49.04986178544079</v>
      </c>
      <c r="N2585" s="39">
        <v>245.08144558521562</v>
      </c>
      <c r="O2585" s="29">
        <v>44197</v>
      </c>
      <c r="P2585" s="29">
        <v>46022</v>
      </c>
      <c r="Q2585" s="40">
        <v>4.9965776999999996</v>
      </c>
      <c r="R2585" s="39">
        <v>48.989445585215613</v>
      </c>
      <c r="S2585" s="39">
        <v>48.989445585215613</v>
      </c>
      <c r="T2585" s="39">
        <v>48.989445585215613</v>
      </c>
      <c r="U2585" s="39">
        <v>49.123663244353175</v>
      </c>
      <c r="V2585" s="39">
        <v>48.989445585215613</v>
      </c>
      <c r="W2585" s="29" t="s">
        <v>265</v>
      </c>
      <c r="X2585" s="29" t="s">
        <v>11773</v>
      </c>
      <c r="Y2585" s="29">
        <v>45197</v>
      </c>
      <c r="Z2585" s="41" t="s">
        <v>11757</v>
      </c>
      <c r="AA2585" s="42" t="s">
        <v>1349</v>
      </c>
      <c r="AB2585" s="29" t="s">
        <v>258</v>
      </c>
      <c r="AC2585" s="29" t="s">
        <v>265</v>
      </c>
      <c r="AD2585" s="29" t="s">
        <v>265</v>
      </c>
      <c r="AE2585" s="29" t="s">
        <v>1367</v>
      </c>
      <c r="AF2585" s="29" t="s">
        <v>2409</v>
      </c>
      <c r="AG2585" s="183" t="s">
        <v>2410</v>
      </c>
      <c r="AH2585" s="29" t="s">
        <v>1356</v>
      </c>
      <c r="AI2585" s="29" t="s">
        <v>265</v>
      </c>
      <c r="AJ2585" s="29" t="s">
        <v>258</v>
      </c>
      <c r="AK2585" s="29" t="s">
        <v>258</v>
      </c>
      <c r="AL2585" s="29" t="s">
        <v>13327</v>
      </c>
    </row>
    <row r="2586" spans="1:38" x14ac:dyDescent="0.2">
      <c r="A2586" s="35" t="s">
        <v>18</v>
      </c>
      <c r="B2586" s="36">
        <v>7997</v>
      </c>
      <c r="C2586" s="36">
        <v>78</v>
      </c>
      <c r="D2586" s="36" t="s">
        <v>4624</v>
      </c>
      <c r="E2586" s="37" t="s">
        <v>4625</v>
      </c>
      <c r="F2586" s="38" t="s">
        <v>1262</v>
      </c>
      <c r="G2586" s="38" t="s">
        <v>1263</v>
      </c>
      <c r="H2586" s="35" t="s">
        <v>482</v>
      </c>
      <c r="I2586" s="35"/>
      <c r="J2586" s="29" t="s">
        <v>263</v>
      </c>
      <c r="K2586" s="29" t="s">
        <v>264</v>
      </c>
      <c r="L2586" s="29" t="s">
        <v>2577</v>
      </c>
      <c r="M2586" s="39">
        <v>49.04986178544079</v>
      </c>
      <c r="N2586" s="39">
        <v>245.08144558521562</v>
      </c>
      <c r="O2586" s="29">
        <v>44197</v>
      </c>
      <c r="P2586" s="29">
        <v>46022</v>
      </c>
      <c r="Q2586" s="40">
        <v>4.9965776999999996</v>
      </c>
      <c r="R2586" s="39">
        <v>48.989445585215613</v>
      </c>
      <c r="S2586" s="39">
        <v>48.989445585215613</v>
      </c>
      <c r="T2586" s="39">
        <v>48.989445585215613</v>
      </c>
      <c r="U2586" s="39">
        <v>49.123663244353175</v>
      </c>
      <c r="V2586" s="39">
        <v>48.989445585215613</v>
      </c>
      <c r="W2586" s="29" t="s">
        <v>265</v>
      </c>
      <c r="X2586" s="29" t="s">
        <v>11773</v>
      </c>
      <c r="Y2586" s="29">
        <v>45197</v>
      </c>
      <c r="Z2586" s="41" t="s">
        <v>11757</v>
      </c>
      <c r="AA2586" s="42" t="s">
        <v>1349</v>
      </c>
      <c r="AB2586" s="29" t="s">
        <v>258</v>
      </c>
      <c r="AC2586" s="29" t="s">
        <v>265</v>
      </c>
      <c r="AD2586" s="29" t="s">
        <v>265</v>
      </c>
      <c r="AE2586" s="29" t="s">
        <v>1367</v>
      </c>
      <c r="AF2586" s="29" t="s">
        <v>2409</v>
      </c>
      <c r="AG2586" s="183" t="s">
        <v>2410</v>
      </c>
      <c r="AH2586" s="29" t="s">
        <v>1356</v>
      </c>
      <c r="AI2586" s="29" t="s">
        <v>265</v>
      </c>
      <c r="AJ2586" s="29" t="s">
        <v>258</v>
      </c>
      <c r="AK2586" s="29" t="s">
        <v>258</v>
      </c>
      <c r="AL2586" s="29" t="s">
        <v>13327</v>
      </c>
    </row>
    <row r="2587" spans="1:38" x14ac:dyDescent="0.2">
      <c r="A2587" s="35" t="s">
        <v>18</v>
      </c>
      <c r="B2587" s="36">
        <v>7997</v>
      </c>
      <c r="C2587" s="36">
        <v>79</v>
      </c>
      <c r="D2587" s="36" t="s">
        <v>4626</v>
      </c>
      <c r="E2587" s="37" t="s">
        <v>4627</v>
      </c>
      <c r="F2587" s="38" t="s">
        <v>1262</v>
      </c>
      <c r="G2587" s="38" t="s">
        <v>1263</v>
      </c>
      <c r="H2587" s="35" t="s">
        <v>482</v>
      </c>
      <c r="I2587" s="35"/>
      <c r="J2587" s="29" t="s">
        <v>263</v>
      </c>
      <c r="K2587" s="29" t="s">
        <v>264</v>
      </c>
      <c r="L2587" s="29" t="s">
        <v>2577</v>
      </c>
      <c r="M2587" s="39">
        <v>49.04986178544079</v>
      </c>
      <c r="N2587" s="39">
        <v>245.08144558521562</v>
      </c>
      <c r="O2587" s="29">
        <v>44197</v>
      </c>
      <c r="P2587" s="29">
        <v>46022</v>
      </c>
      <c r="Q2587" s="40">
        <v>4.9965776999999996</v>
      </c>
      <c r="R2587" s="39">
        <v>48.989445585215613</v>
      </c>
      <c r="S2587" s="39">
        <v>48.989445585215613</v>
      </c>
      <c r="T2587" s="39">
        <v>48.989445585215613</v>
      </c>
      <c r="U2587" s="39">
        <v>49.123663244353175</v>
      </c>
      <c r="V2587" s="39">
        <v>48.989445585215613</v>
      </c>
      <c r="W2587" s="29" t="s">
        <v>265</v>
      </c>
      <c r="X2587" s="29" t="s">
        <v>11773</v>
      </c>
      <c r="Y2587" s="29">
        <v>45197</v>
      </c>
      <c r="Z2587" s="41" t="s">
        <v>11757</v>
      </c>
      <c r="AA2587" s="42" t="s">
        <v>1349</v>
      </c>
      <c r="AB2587" s="29" t="s">
        <v>258</v>
      </c>
      <c r="AC2587" s="29" t="s">
        <v>265</v>
      </c>
      <c r="AD2587" s="29" t="s">
        <v>265</v>
      </c>
      <c r="AE2587" s="29" t="s">
        <v>1367</v>
      </c>
      <c r="AF2587" s="29" t="s">
        <v>2409</v>
      </c>
      <c r="AG2587" s="183" t="s">
        <v>2410</v>
      </c>
      <c r="AH2587" s="29" t="s">
        <v>1356</v>
      </c>
      <c r="AI2587" s="29" t="s">
        <v>265</v>
      </c>
      <c r="AJ2587" s="29" t="s">
        <v>258</v>
      </c>
      <c r="AK2587" s="29" t="s">
        <v>258</v>
      </c>
      <c r="AL2587" s="29" t="s">
        <v>13327</v>
      </c>
    </row>
    <row r="2588" spans="1:38" x14ac:dyDescent="0.2">
      <c r="A2588" s="35" t="s">
        <v>18</v>
      </c>
      <c r="B2588" s="36">
        <v>7997</v>
      </c>
      <c r="C2588" s="36">
        <v>80</v>
      </c>
      <c r="D2588" s="36" t="s">
        <v>4628</v>
      </c>
      <c r="E2588" s="37" t="s">
        <v>4629</v>
      </c>
      <c r="F2588" s="38" t="s">
        <v>1262</v>
      </c>
      <c r="G2588" s="38" t="s">
        <v>1263</v>
      </c>
      <c r="H2588" s="35" t="s">
        <v>482</v>
      </c>
      <c r="I2588" s="35"/>
      <c r="J2588" s="29" t="s">
        <v>263</v>
      </c>
      <c r="K2588" s="29" t="s">
        <v>264</v>
      </c>
      <c r="L2588" s="29" t="s">
        <v>2577</v>
      </c>
      <c r="M2588" s="39">
        <v>49.04986178544079</v>
      </c>
      <c r="N2588" s="39">
        <v>245.08144558521562</v>
      </c>
      <c r="O2588" s="29">
        <v>44197</v>
      </c>
      <c r="P2588" s="29">
        <v>46022</v>
      </c>
      <c r="Q2588" s="40">
        <v>4.9965776999999996</v>
      </c>
      <c r="R2588" s="39">
        <v>48.989445585215613</v>
      </c>
      <c r="S2588" s="39">
        <v>48.989445585215613</v>
      </c>
      <c r="T2588" s="39">
        <v>48.989445585215613</v>
      </c>
      <c r="U2588" s="39">
        <v>49.123663244353175</v>
      </c>
      <c r="V2588" s="39">
        <v>48.989445585215613</v>
      </c>
      <c r="W2588" s="29" t="s">
        <v>265</v>
      </c>
      <c r="X2588" s="29" t="s">
        <v>11773</v>
      </c>
      <c r="Y2588" s="29">
        <v>45197</v>
      </c>
      <c r="Z2588" s="41" t="s">
        <v>11757</v>
      </c>
      <c r="AA2588" s="42" t="s">
        <v>1349</v>
      </c>
      <c r="AB2588" s="29" t="s">
        <v>258</v>
      </c>
      <c r="AC2588" s="29" t="s">
        <v>265</v>
      </c>
      <c r="AD2588" s="29" t="s">
        <v>265</v>
      </c>
      <c r="AE2588" s="29" t="s">
        <v>1367</v>
      </c>
      <c r="AF2588" s="29" t="s">
        <v>2409</v>
      </c>
      <c r="AG2588" s="183" t="s">
        <v>2410</v>
      </c>
      <c r="AH2588" s="29" t="s">
        <v>1356</v>
      </c>
      <c r="AI2588" s="29" t="s">
        <v>265</v>
      </c>
      <c r="AJ2588" s="29" t="s">
        <v>258</v>
      </c>
      <c r="AK2588" s="29" t="s">
        <v>258</v>
      </c>
      <c r="AL2588" s="29" t="s">
        <v>13327</v>
      </c>
    </row>
    <row r="2589" spans="1:38" x14ac:dyDescent="0.2">
      <c r="A2589" s="35" t="s">
        <v>16</v>
      </c>
      <c r="B2589" s="36">
        <v>8006</v>
      </c>
      <c r="C2589" s="36"/>
      <c r="D2589" s="36" t="s">
        <v>1349</v>
      </c>
      <c r="E2589" s="37" t="s">
        <v>4630</v>
      </c>
      <c r="F2589" s="38" t="s">
        <v>1269</v>
      </c>
      <c r="G2589" s="38" t="s">
        <v>1271</v>
      </c>
      <c r="H2589" s="35" t="s">
        <v>1440</v>
      </c>
      <c r="I2589" s="35"/>
      <c r="J2589" s="29" t="s">
        <v>1528</v>
      </c>
      <c r="K2589" s="29" t="s">
        <v>1529</v>
      </c>
      <c r="L2589" s="29" t="s">
        <v>1530</v>
      </c>
      <c r="M2589" s="39">
        <v>357.60354189861658</v>
      </c>
      <c r="N2589" s="39">
        <v>890.94927036276533</v>
      </c>
      <c r="O2589" s="29">
        <v>44197</v>
      </c>
      <c r="P2589" s="29">
        <v>45107</v>
      </c>
      <c r="Q2589" s="40">
        <v>2.4914442000000001</v>
      </c>
      <c r="R2589" s="39">
        <v>356.96650239561944</v>
      </c>
      <c r="S2589" s="39">
        <v>356.96650239561944</v>
      </c>
      <c r="T2589" s="39">
        <v>177.01626557152636</v>
      </c>
      <c r="U2589" s="39">
        <v>0</v>
      </c>
      <c r="V2589" s="39">
        <v>0</v>
      </c>
      <c r="W2589" s="29" t="s">
        <v>1357</v>
      </c>
      <c r="X2589" s="29" t="s">
        <v>258</v>
      </c>
      <c r="Y2589" s="29" t="s">
        <v>1349</v>
      </c>
      <c r="Z2589" s="41" t="s">
        <v>1349</v>
      </c>
      <c r="AA2589" s="42" t="s">
        <v>1349</v>
      </c>
      <c r="AB2589" s="29" t="s">
        <v>258</v>
      </c>
      <c r="AC2589" s="29" t="s">
        <v>258</v>
      </c>
      <c r="AD2589" s="29" t="s">
        <v>258</v>
      </c>
      <c r="AE2589" s="29" t="s">
        <v>1353</v>
      </c>
      <c r="AF2589" s="29" t="s">
        <v>1531</v>
      </c>
      <c r="AG2589" s="183" t="s">
        <v>1532</v>
      </c>
      <c r="AH2589" s="29" t="s">
        <v>1413</v>
      </c>
      <c r="AI2589" s="29" t="s">
        <v>1357</v>
      </c>
      <c r="AJ2589" s="29" t="s">
        <v>258</v>
      </c>
      <c r="AK2589" s="29" t="s">
        <v>258</v>
      </c>
      <c r="AL2589" s="29" t="s">
        <v>13326</v>
      </c>
    </row>
    <row r="2590" spans="1:38" x14ac:dyDescent="0.2">
      <c r="A2590" s="35" t="s">
        <v>16</v>
      </c>
      <c r="B2590" s="36">
        <v>8009</v>
      </c>
      <c r="C2590" s="36"/>
      <c r="D2590" s="36" t="s">
        <v>1349</v>
      </c>
      <c r="E2590" s="37" t="s">
        <v>4631</v>
      </c>
      <c r="F2590" s="38" t="s">
        <v>1269</v>
      </c>
      <c r="G2590" s="38" t="s">
        <v>1273</v>
      </c>
      <c r="H2590" s="35" t="s">
        <v>1393</v>
      </c>
      <c r="I2590" s="35"/>
      <c r="J2590" s="29" t="s">
        <v>484</v>
      </c>
      <c r="K2590" s="29" t="s">
        <v>1365</v>
      </c>
      <c r="L2590" s="29" t="s">
        <v>1384</v>
      </c>
      <c r="M2590" s="39">
        <v>865.18981465147419</v>
      </c>
      <c r="N2590" s="39">
        <v>4322.9881341546889</v>
      </c>
      <c r="O2590" s="29">
        <v>44197</v>
      </c>
      <c r="P2590" s="29">
        <v>46022</v>
      </c>
      <c r="Q2590" s="40">
        <v>4.9965776999999996</v>
      </c>
      <c r="R2590" s="39">
        <v>864.12413415468859</v>
      </c>
      <c r="S2590" s="39">
        <v>864.12413415468859</v>
      </c>
      <c r="T2590" s="39">
        <v>864.12413415468859</v>
      </c>
      <c r="U2590" s="39">
        <v>866.49159753593426</v>
      </c>
      <c r="V2590" s="39">
        <v>864.12413415468859</v>
      </c>
      <c r="W2590" s="29" t="s">
        <v>1357</v>
      </c>
      <c r="X2590" s="29" t="s">
        <v>258</v>
      </c>
      <c r="Y2590" s="29" t="s">
        <v>1349</v>
      </c>
      <c r="Z2590" s="41" t="s">
        <v>1349</v>
      </c>
      <c r="AA2590" s="42" t="s">
        <v>1349</v>
      </c>
      <c r="AB2590" s="29" t="s">
        <v>258</v>
      </c>
      <c r="AC2590" s="29" t="s">
        <v>258</v>
      </c>
      <c r="AD2590" s="29" t="s">
        <v>265</v>
      </c>
      <c r="AE2590" s="29" t="s">
        <v>1353</v>
      </c>
      <c r="AF2590" s="29" t="s">
        <v>1368</v>
      </c>
      <c r="AG2590" s="183" t="s">
        <v>1369</v>
      </c>
      <c r="AH2590" s="29" t="s">
        <v>1413</v>
      </c>
      <c r="AI2590" s="29" t="s">
        <v>1357</v>
      </c>
      <c r="AJ2590" s="29" t="s">
        <v>258</v>
      </c>
      <c r="AK2590" s="29" t="s">
        <v>258</v>
      </c>
      <c r="AL2590" s="29" t="s">
        <v>13326</v>
      </c>
    </row>
    <row r="2591" spans="1:38" x14ac:dyDescent="0.2">
      <c r="A2591" s="35" t="s">
        <v>16</v>
      </c>
      <c r="B2591" s="36">
        <v>8011</v>
      </c>
      <c r="C2591" s="36"/>
      <c r="D2591" s="36" t="s">
        <v>1349</v>
      </c>
      <c r="E2591" s="37" t="s">
        <v>4632</v>
      </c>
      <c r="F2591" s="38" t="s">
        <v>1266</v>
      </c>
      <c r="G2591" s="38" t="s">
        <v>1268</v>
      </c>
      <c r="H2591" s="35" t="s">
        <v>1359</v>
      </c>
      <c r="I2591" s="35"/>
      <c r="J2591" s="29" t="s">
        <v>322</v>
      </c>
      <c r="K2591" s="29" t="s">
        <v>1373</v>
      </c>
      <c r="L2591" s="29" t="s">
        <v>1402</v>
      </c>
      <c r="M2591" s="39">
        <v>106.25103152763744</v>
      </c>
      <c r="N2591" s="39">
        <v>318.24402464065707</v>
      </c>
      <c r="O2591" s="29">
        <v>44197</v>
      </c>
      <c r="P2591" s="29">
        <v>45291</v>
      </c>
      <c r="Q2591" s="40">
        <v>2.9952087999999999</v>
      </c>
      <c r="R2591" s="39">
        <v>106.0813415468857</v>
      </c>
      <c r="S2591" s="39">
        <v>106.0813415468857</v>
      </c>
      <c r="T2591" s="39">
        <v>106.0813415468857</v>
      </c>
      <c r="U2591" s="39">
        <v>0</v>
      </c>
      <c r="V2591" s="39">
        <v>0</v>
      </c>
      <c r="W2591" s="29" t="s">
        <v>1357</v>
      </c>
      <c r="X2591" s="29" t="s">
        <v>258</v>
      </c>
      <c r="Y2591" s="29" t="s">
        <v>1349</v>
      </c>
      <c r="Z2591" s="41" t="s">
        <v>1349</v>
      </c>
      <c r="AA2591" s="42" t="s">
        <v>1349</v>
      </c>
      <c r="AB2591" s="29" t="s">
        <v>258</v>
      </c>
      <c r="AC2591" s="29" t="s">
        <v>258</v>
      </c>
      <c r="AD2591" s="29" t="s">
        <v>265</v>
      </c>
      <c r="AE2591" s="29" t="s">
        <v>1353</v>
      </c>
      <c r="AF2591" s="29" t="s">
        <v>1361</v>
      </c>
      <c r="AG2591" s="183" t="s">
        <v>1362</v>
      </c>
      <c r="AH2591" s="29" t="s">
        <v>1413</v>
      </c>
      <c r="AI2591" s="29" t="s">
        <v>1357</v>
      </c>
      <c r="AJ2591" s="29" t="s">
        <v>258</v>
      </c>
      <c r="AK2591" s="29" t="s">
        <v>258</v>
      </c>
      <c r="AL2591" s="29" t="s">
        <v>13326</v>
      </c>
    </row>
    <row r="2592" spans="1:38" x14ac:dyDescent="0.2">
      <c r="A2592" s="35" t="s">
        <v>16</v>
      </c>
      <c r="B2592" s="36">
        <v>8012</v>
      </c>
      <c r="C2592" s="36"/>
      <c r="D2592" s="36" t="s">
        <v>1349</v>
      </c>
      <c r="E2592" s="37" t="s">
        <v>4633</v>
      </c>
      <c r="F2592" s="38" t="s">
        <v>1266</v>
      </c>
      <c r="G2592" s="38" t="s">
        <v>1268</v>
      </c>
      <c r="H2592" s="35" t="s">
        <v>1359</v>
      </c>
      <c r="I2592" s="35"/>
      <c r="J2592" s="29" t="s">
        <v>1371</v>
      </c>
      <c r="K2592" s="29" t="s">
        <v>1371</v>
      </c>
      <c r="L2592" s="29" t="s">
        <v>1384</v>
      </c>
      <c r="M2592" s="39">
        <v>642.46617262597283</v>
      </c>
      <c r="N2592" s="39">
        <v>640.267460643395</v>
      </c>
      <c r="O2592" s="29">
        <v>44197</v>
      </c>
      <c r="P2592" s="29">
        <v>44561</v>
      </c>
      <c r="Q2592" s="40">
        <v>0.99657770000000001</v>
      </c>
      <c r="R2592" s="39">
        <v>640.267460643395</v>
      </c>
      <c r="S2592" s="39">
        <v>0</v>
      </c>
      <c r="T2592" s="39">
        <v>0</v>
      </c>
      <c r="U2592" s="39">
        <v>0</v>
      </c>
      <c r="V2592" s="39">
        <v>0</v>
      </c>
      <c r="W2592" s="29" t="s">
        <v>265</v>
      </c>
      <c r="X2592" s="29" t="s">
        <v>11774</v>
      </c>
      <c r="Y2592" s="29">
        <v>45259</v>
      </c>
      <c r="Z2592" s="41" t="s">
        <v>11759</v>
      </c>
      <c r="AA2592" s="42" t="s">
        <v>1349</v>
      </c>
      <c r="AB2592" s="29" t="s">
        <v>258</v>
      </c>
      <c r="AC2592" s="29" t="s">
        <v>258</v>
      </c>
      <c r="AD2592" s="29" t="s">
        <v>265</v>
      </c>
      <c r="AE2592" s="29" t="s">
        <v>1353</v>
      </c>
      <c r="AF2592" s="29" t="s">
        <v>1368</v>
      </c>
      <c r="AG2592" s="183" t="s">
        <v>1369</v>
      </c>
      <c r="AH2592" s="29" t="s">
        <v>1356</v>
      </c>
      <c r="AI2592" s="29" t="s">
        <v>1357</v>
      </c>
      <c r="AJ2592" s="29" t="s">
        <v>258</v>
      </c>
      <c r="AK2592" s="29" t="s">
        <v>258</v>
      </c>
      <c r="AL2592" s="29" t="s">
        <v>13327</v>
      </c>
    </row>
    <row r="2593" spans="1:38" x14ac:dyDescent="0.2">
      <c r="A2593" s="35" t="s">
        <v>16</v>
      </c>
      <c r="B2593" s="36">
        <v>8016</v>
      </c>
      <c r="C2593" s="36"/>
      <c r="D2593" s="36" t="s">
        <v>1349</v>
      </c>
      <c r="E2593" s="37" t="s">
        <v>4634</v>
      </c>
      <c r="F2593" s="38" t="s">
        <v>1269</v>
      </c>
      <c r="G2593" s="38" t="s">
        <v>1271</v>
      </c>
      <c r="H2593" s="35" t="s">
        <v>1440</v>
      </c>
      <c r="I2593" s="35"/>
      <c r="J2593" s="29" t="s">
        <v>1371</v>
      </c>
      <c r="K2593" s="29" t="s">
        <v>1371</v>
      </c>
      <c r="L2593" s="29" t="s">
        <v>1384</v>
      </c>
      <c r="M2593" s="39">
        <v>60.469115453254581</v>
      </c>
      <c r="N2593" s="39">
        <v>302.13863381245721</v>
      </c>
      <c r="O2593" s="29">
        <v>44197</v>
      </c>
      <c r="P2593" s="29">
        <v>46022</v>
      </c>
      <c r="Q2593" s="40">
        <v>4.9965776999999996</v>
      </c>
      <c r="R2593" s="39">
        <v>60.394633812457222</v>
      </c>
      <c r="S2593" s="39">
        <v>60.394633812457222</v>
      </c>
      <c r="T2593" s="39">
        <v>60.394633812457222</v>
      </c>
      <c r="U2593" s="39">
        <v>60.560098562628333</v>
      </c>
      <c r="V2593" s="39">
        <v>60.394633812457222</v>
      </c>
      <c r="W2593" s="29" t="s">
        <v>265</v>
      </c>
      <c r="X2593" s="29" t="s">
        <v>11773</v>
      </c>
      <c r="Y2593" s="29">
        <v>45264</v>
      </c>
      <c r="Z2593" s="41" t="s">
        <v>11760</v>
      </c>
      <c r="AA2593" s="42" t="s">
        <v>1349</v>
      </c>
      <c r="AB2593" s="29" t="s">
        <v>258</v>
      </c>
      <c r="AC2593" s="29" t="s">
        <v>258</v>
      </c>
      <c r="AD2593" s="29" t="s">
        <v>265</v>
      </c>
      <c r="AE2593" s="29" t="s">
        <v>1353</v>
      </c>
      <c r="AF2593" s="29" t="s">
        <v>1368</v>
      </c>
      <c r="AG2593" s="183" t="s">
        <v>1369</v>
      </c>
      <c r="AH2593" s="29" t="s">
        <v>1356</v>
      </c>
      <c r="AI2593" s="29" t="s">
        <v>1357</v>
      </c>
      <c r="AJ2593" s="29" t="s">
        <v>258</v>
      </c>
      <c r="AK2593" s="29" t="s">
        <v>258</v>
      </c>
      <c r="AL2593" s="29" t="s">
        <v>13327</v>
      </c>
    </row>
    <row r="2594" spans="1:38" x14ac:dyDescent="0.2">
      <c r="A2594" s="35" t="s">
        <v>16</v>
      </c>
      <c r="B2594" s="36">
        <v>8017</v>
      </c>
      <c r="C2594" s="36"/>
      <c r="D2594" s="36" t="s">
        <v>1349</v>
      </c>
      <c r="E2594" s="37" t="s">
        <v>4635</v>
      </c>
      <c r="F2594" s="38" t="s">
        <v>1269</v>
      </c>
      <c r="G2594" s="38" t="s">
        <v>1445</v>
      </c>
      <c r="H2594" s="35" t="s">
        <v>12095</v>
      </c>
      <c r="I2594" s="35"/>
      <c r="J2594" s="29" t="s">
        <v>484</v>
      </c>
      <c r="K2594" s="29" t="s">
        <v>1551</v>
      </c>
      <c r="L2594" s="29" t="s">
        <v>1366</v>
      </c>
      <c r="M2594" s="39">
        <v>18.52091383638302</v>
      </c>
      <c r="N2594" s="39">
        <v>55.474004106776178</v>
      </c>
      <c r="O2594" s="29">
        <v>44197</v>
      </c>
      <c r="P2594" s="29">
        <v>45291</v>
      </c>
      <c r="Q2594" s="40">
        <v>2.9952087999999999</v>
      </c>
      <c r="R2594" s="39">
        <v>18.49133470225873</v>
      </c>
      <c r="S2594" s="39">
        <v>18.49133470225873</v>
      </c>
      <c r="T2594" s="39">
        <v>18.49133470225873</v>
      </c>
      <c r="U2594" s="39">
        <v>0</v>
      </c>
      <c r="V2594" s="39">
        <v>0</v>
      </c>
      <c r="W2594" s="29" t="s">
        <v>1357</v>
      </c>
      <c r="X2594" s="29" t="s">
        <v>258</v>
      </c>
      <c r="Y2594" s="29" t="s">
        <v>1349</v>
      </c>
      <c r="Z2594" s="41" t="s">
        <v>1349</v>
      </c>
      <c r="AA2594" s="42" t="s">
        <v>1349</v>
      </c>
      <c r="AB2594" s="29" t="s">
        <v>258</v>
      </c>
      <c r="AC2594" s="29" t="s">
        <v>258</v>
      </c>
      <c r="AD2594" s="29" t="s">
        <v>265</v>
      </c>
      <c r="AE2594" s="29" t="s">
        <v>1367</v>
      </c>
      <c r="AF2594" s="29" t="s">
        <v>1368</v>
      </c>
      <c r="AG2594" s="183" t="s">
        <v>1369</v>
      </c>
      <c r="AH2594" s="29" t="s">
        <v>1413</v>
      </c>
      <c r="AI2594" s="29" t="s">
        <v>1357</v>
      </c>
      <c r="AJ2594" s="29" t="s">
        <v>258</v>
      </c>
      <c r="AK2594" s="29" t="s">
        <v>258</v>
      </c>
      <c r="AL2594" s="29" t="s">
        <v>13326</v>
      </c>
    </row>
    <row r="2595" spans="1:38" x14ac:dyDescent="0.2">
      <c r="A2595" s="35" t="s">
        <v>16</v>
      </c>
      <c r="B2595" s="36">
        <v>8018</v>
      </c>
      <c r="C2595" s="36"/>
      <c r="D2595" s="36" t="s">
        <v>1349</v>
      </c>
      <c r="E2595" s="37" t="s">
        <v>4636</v>
      </c>
      <c r="F2595" s="38" t="s">
        <v>1266</v>
      </c>
      <c r="G2595" s="38" t="s">
        <v>1268</v>
      </c>
      <c r="H2595" s="35" t="s">
        <v>1359</v>
      </c>
      <c r="I2595" s="35"/>
      <c r="J2595" s="29" t="s">
        <v>484</v>
      </c>
      <c r="K2595" s="29" t="s">
        <v>1365</v>
      </c>
      <c r="L2595" s="29" t="s">
        <v>1384</v>
      </c>
      <c r="M2595" s="39">
        <v>37.752674966612652</v>
      </c>
      <c r="N2595" s="39">
        <v>188.634173853525</v>
      </c>
      <c r="O2595" s="29">
        <v>44197</v>
      </c>
      <c r="P2595" s="29">
        <v>46022</v>
      </c>
      <c r="Q2595" s="40">
        <v>4.9965776999999996</v>
      </c>
      <c r="R2595" s="39">
        <v>37.70617385352498</v>
      </c>
      <c r="S2595" s="39">
        <v>37.70617385352498</v>
      </c>
      <c r="T2595" s="39">
        <v>37.70617385352498</v>
      </c>
      <c r="U2595" s="39">
        <v>37.80947843942505</v>
      </c>
      <c r="V2595" s="39">
        <v>37.70617385352498</v>
      </c>
      <c r="W2595" s="29" t="s">
        <v>265</v>
      </c>
      <c r="X2595" s="29" t="s">
        <v>11773</v>
      </c>
      <c r="Y2595" s="29">
        <v>45140</v>
      </c>
      <c r="Z2595" s="41" t="s">
        <v>11756</v>
      </c>
      <c r="AA2595" s="42" t="s">
        <v>1349</v>
      </c>
      <c r="AB2595" s="29" t="s">
        <v>258</v>
      </c>
      <c r="AC2595" s="29" t="s">
        <v>258</v>
      </c>
      <c r="AD2595" s="29" t="s">
        <v>265</v>
      </c>
      <c r="AE2595" s="29" t="s">
        <v>1353</v>
      </c>
      <c r="AF2595" s="29" t="s">
        <v>1368</v>
      </c>
      <c r="AG2595" s="183" t="s">
        <v>1369</v>
      </c>
      <c r="AH2595" s="29" t="s">
        <v>1356</v>
      </c>
      <c r="AI2595" s="29" t="s">
        <v>1357</v>
      </c>
      <c r="AJ2595" s="29" t="s">
        <v>258</v>
      </c>
      <c r="AK2595" s="29" t="s">
        <v>258</v>
      </c>
      <c r="AL2595" s="29" t="s">
        <v>13327</v>
      </c>
    </row>
    <row r="2596" spans="1:38" x14ac:dyDescent="0.2">
      <c r="A2596" s="35" t="s">
        <v>16</v>
      </c>
      <c r="B2596" s="36">
        <v>8020</v>
      </c>
      <c r="C2596" s="36"/>
      <c r="D2596" s="36" t="s">
        <v>1349</v>
      </c>
      <c r="E2596" s="37" t="s">
        <v>4637</v>
      </c>
      <c r="F2596" s="38" t="s">
        <v>1269</v>
      </c>
      <c r="G2596" s="38" t="s">
        <v>1273</v>
      </c>
      <c r="H2596" s="35" t="s">
        <v>1393</v>
      </c>
      <c r="I2596" s="35"/>
      <c r="J2596" s="29" t="s">
        <v>1371</v>
      </c>
      <c r="K2596" s="29" t="s">
        <v>1371</v>
      </c>
      <c r="L2596" s="29" t="s">
        <v>1384</v>
      </c>
      <c r="M2596" s="39">
        <v>31.912207084739535</v>
      </c>
      <c r="N2596" s="39">
        <v>58.975331964407935</v>
      </c>
      <c r="O2596" s="29">
        <v>44197</v>
      </c>
      <c r="P2596" s="29">
        <v>44872</v>
      </c>
      <c r="Q2596" s="40">
        <v>1.8480493</v>
      </c>
      <c r="R2596" s="39">
        <v>31.843189596167008</v>
      </c>
      <c r="S2596" s="39">
        <v>27.132142368240931</v>
      </c>
      <c r="T2596" s="39">
        <v>0</v>
      </c>
      <c r="U2596" s="39">
        <v>0</v>
      </c>
      <c r="V2596" s="39">
        <v>0</v>
      </c>
      <c r="W2596" s="29" t="s">
        <v>1357</v>
      </c>
      <c r="X2596" s="29" t="s">
        <v>258</v>
      </c>
      <c r="Y2596" s="29" t="s">
        <v>1349</v>
      </c>
      <c r="Z2596" s="41" t="s">
        <v>1349</v>
      </c>
      <c r="AA2596" s="42" t="s">
        <v>1349</v>
      </c>
      <c r="AB2596" s="29" t="s">
        <v>258</v>
      </c>
      <c r="AC2596" s="29" t="s">
        <v>258</v>
      </c>
      <c r="AD2596" s="29" t="s">
        <v>265</v>
      </c>
      <c r="AE2596" s="29" t="s">
        <v>1353</v>
      </c>
      <c r="AF2596" s="29" t="s">
        <v>1368</v>
      </c>
      <c r="AG2596" s="183" t="s">
        <v>1369</v>
      </c>
      <c r="AH2596" s="29" t="s">
        <v>1413</v>
      </c>
      <c r="AI2596" s="29" t="s">
        <v>1357</v>
      </c>
      <c r="AJ2596" s="29" t="s">
        <v>258</v>
      </c>
      <c r="AK2596" s="29" t="s">
        <v>258</v>
      </c>
      <c r="AL2596" s="29" t="s">
        <v>13326</v>
      </c>
    </row>
    <row r="2597" spans="1:38" x14ac:dyDescent="0.2">
      <c r="A2597" s="35" t="s">
        <v>16</v>
      </c>
      <c r="B2597" s="36">
        <v>8021</v>
      </c>
      <c r="C2597" s="36"/>
      <c r="D2597" s="36" t="s">
        <v>1349</v>
      </c>
      <c r="E2597" s="37" t="s">
        <v>4638</v>
      </c>
      <c r="F2597" s="38" t="s">
        <v>1266</v>
      </c>
      <c r="G2597" s="38" t="s">
        <v>1268</v>
      </c>
      <c r="H2597" s="35" t="s">
        <v>1359</v>
      </c>
      <c r="I2597" s="35"/>
      <c r="J2597" s="29" t="s">
        <v>1371</v>
      </c>
      <c r="K2597" s="29" t="s">
        <v>1371</v>
      </c>
      <c r="L2597" s="29" t="s">
        <v>1384</v>
      </c>
      <c r="M2597" s="39">
        <v>140.4509168812489</v>
      </c>
      <c r="N2597" s="39">
        <v>701.77391923340178</v>
      </c>
      <c r="O2597" s="29">
        <v>44197</v>
      </c>
      <c r="P2597" s="29">
        <v>46022</v>
      </c>
      <c r="Q2597" s="40">
        <v>4.9965776999999996</v>
      </c>
      <c r="R2597" s="39">
        <v>140.27791923340178</v>
      </c>
      <c r="S2597" s="39">
        <v>140.27791923340178</v>
      </c>
      <c r="T2597" s="39">
        <v>140.27791923340178</v>
      </c>
      <c r="U2597" s="39">
        <v>140.66224229979466</v>
      </c>
      <c r="V2597" s="39">
        <v>140.27791923340178</v>
      </c>
      <c r="W2597" s="29" t="s">
        <v>265</v>
      </c>
      <c r="X2597" s="29" t="s">
        <v>11774</v>
      </c>
      <c r="Y2597" s="29">
        <v>45233</v>
      </c>
      <c r="Z2597" s="41" t="s">
        <v>11759</v>
      </c>
      <c r="AA2597" s="42" t="s">
        <v>1349</v>
      </c>
      <c r="AB2597" s="29" t="s">
        <v>258</v>
      </c>
      <c r="AC2597" s="29" t="s">
        <v>258</v>
      </c>
      <c r="AD2597" s="29" t="s">
        <v>265</v>
      </c>
      <c r="AE2597" s="29" t="s">
        <v>1353</v>
      </c>
      <c r="AF2597" s="29" t="s">
        <v>1368</v>
      </c>
      <c r="AG2597" s="183" t="s">
        <v>1369</v>
      </c>
      <c r="AH2597" s="29" t="s">
        <v>1356</v>
      </c>
      <c r="AI2597" s="29" t="s">
        <v>1357</v>
      </c>
      <c r="AJ2597" s="29" t="s">
        <v>258</v>
      </c>
      <c r="AK2597" s="29" t="s">
        <v>258</v>
      </c>
      <c r="AL2597" s="29" t="s">
        <v>13327</v>
      </c>
    </row>
    <row r="2598" spans="1:38" x14ac:dyDescent="0.2">
      <c r="A2598" s="35" t="s">
        <v>16</v>
      </c>
      <c r="B2598" s="36">
        <v>8022</v>
      </c>
      <c r="C2598" s="36"/>
      <c r="D2598" s="36" t="s">
        <v>1349</v>
      </c>
      <c r="E2598" s="37" t="s">
        <v>4639</v>
      </c>
      <c r="F2598" s="38" t="s">
        <v>1269</v>
      </c>
      <c r="G2598" s="38" t="s">
        <v>1273</v>
      </c>
      <c r="H2598" s="35" t="s">
        <v>1393</v>
      </c>
      <c r="I2598" s="35"/>
      <c r="J2598" s="29" t="s">
        <v>1371</v>
      </c>
      <c r="K2598" s="29" t="s">
        <v>1371</v>
      </c>
      <c r="L2598" s="29" t="s">
        <v>1366</v>
      </c>
      <c r="M2598" s="39">
        <v>20.08022929033724</v>
      </c>
      <c r="N2598" s="39">
        <v>37.713995893223817</v>
      </c>
      <c r="O2598" s="29">
        <v>44197</v>
      </c>
      <c r="P2598" s="29">
        <v>44883</v>
      </c>
      <c r="Q2598" s="40">
        <v>1.8781656</v>
      </c>
      <c r="R2598" s="39">
        <v>20.037275838466801</v>
      </c>
      <c r="S2598" s="39">
        <v>17.676720054757013</v>
      </c>
      <c r="T2598" s="39">
        <v>0</v>
      </c>
      <c r="U2598" s="39">
        <v>0</v>
      </c>
      <c r="V2598" s="39">
        <v>0</v>
      </c>
      <c r="W2598" s="29" t="s">
        <v>265</v>
      </c>
      <c r="X2598" s="29" t="s">
        <v>11773</v>
      </c>
      <c r="Y2598" s="29">
        <v>45415</v>
      </c>
      <c r="Z2598" s="41" t="s">
        <v>11761</v>
      </c>
      <c r="AA2598" s="42" t="s">
        <v>1349</v>
      </c>
      <c r="AB2598" s="29" t="s">
        <v>258</v>
      </c>
      <c r="AC2598" s="29" t="s">
        <v>258</v>
      </c>
      <c r="AD2598" s="29" t="s">
        <v>265</v>
      </c>
      <c r="AE2598" s="29" t="s">
        <v>1367</v>
      </c>
      <c r="AF2598" s="29" t="s">
        <v>1368</v>
      </c>
      <c r="AG2598" s="183" t="s">
        <v>1369</v>
      </c>
      <c r="AH2598" s="29" t="s">
        <v>1413</v>
      </c>
      <c r="AI2598" s="29" t="s">
        <v>1357</v>
      </c>
      <c r="AJ2598" s="29" t="s">
        <v>258</v>
      </c>
      <c r="AK2598" s="29" t="s">
        <v>258</v>
      </c>
      <c r="AL2598" s="29" t="s">
        <v>13327</v>
      </c>
    </row>
    <row r="2599" spans="1:38" x14ac:dyDescent="0.2">
      <c r="A2599" s="35" t="s">
        <v>16</v>
      </c>
      <c r="B2599" s="36">
        <v>8026</v>
      </c>
      <c r="C2599" s="36"/>
      <c r="D2599" s="36" t="s">
        <v>1349</v>
      </c>
      <c r="E2599" s="37" t="s">
        <v>4640</v>
      </c>
      <c r="F2599" s="38" t="s">
        <v>1269</v>
      </c>
      <c r="G2599" s="38" t="s">
        <v>1271</v>
      </c>
      <c r="H2599" s="35" t="s">
        <v>1440</v>
      </c>
      <c r="I2599" s="35"/>
      <c r="J2599" s="29" t="s">
        <v>1371</v>
      </c>
      <c r="K2599" s="29" t="s">
        <v>1371</v>
      </c>
      <c r="L2599" s="29" t="s">
        <v>1384</v>
      </c>
      <c r="M2599" s="39">
        <v>81.840819505169307</v>
      </c>
      <c r="N2599" s="39">
        <v>408.92401368925397</v>
      </c>
      <c r="O2599" s="29">
        <v>44197</v>
      </c>
      <c r="P2599" s="29">
        <v>46022</v>
      </c>
      <c r="Q2599" s="40">
        <v>4.9965776999999996</v>
      </c>
      <c r="R2599" s="39">
        <v>81.740013689253942</v>
      </c>
      <c r="S2599" s="39">
        <v>81.740013689253942</v>
      </c>
      <c r="T2599" s="39">
        <v>81.740013689253942</v>
      </c>
      <c r="U2599" s="39">
        <v>81.963958932238199</v>
      </c>
      <c r="V2599" s="39">
        <v>81.740013689253942</v>
      </c>
      <c r="W2599" s="29" t="s">
        <v>265</v>
      </c>
      <c r="X2599" s="29" t="s">
        <v>11773</v>
      </c>
      <c r="Y2599" s="29">
        <v>45281</v>
      </c>
      <c r="Z2599" s="41" t="s">
        <v>11760</v>
      </c>
      <c r="AA2599" s="42" t="s">
        <v>1349</v>
      </c>
      <c r="AB2599" s="29" t="s">
        <v>258</v>
      </c>
      <c r="AC2599" s="29" t="s">
        <v>258</v>
      </c>
      <c r="AD2599" s="29" t="s">
        <v>265</v>
      </c>
      <c r="AE2599" s="29" t="s">
        <v>1353</v>
      </c>
      <c r="AF2599" s="29" t="s">
        <v>1368</v>
      </c>
      <c r="AG2599" s="183" t="s">
        <v>1369</v>
      </c>
      <c r="AH2599" s="29" t="s">
        <v>1356</v>
      </c>
      <c r="AI2599" s="29" t="s">
        <v>1357</v>
      </c>
      <c r="AJ2599" s="29" t="s">
        <v>258</v>
      </c>
      <c r="AK2599" s="29" t="s">
        <v>258</v>
      </c>
      <c r="AL2599" s="29" t="s">
        <v>13327</v>
      </c>
    </row>
    <row r="2600" spans="1:38" x14ac:dyDescent="0.2">
      <c r="A2600" s="35" t="s">
        <v>16</v>
      </c>
      <c r="B2600" s="36">
        <v>8028</v>
      </c>
      <c r="C2600" s="36"/>
      <c r="D2600" s="36" t="s">
        <v>1349</v>
      </c>
      <c r="E2600" s="37" t="s">
        <v>4641</v>
      </c>
      <c r="F2600" s="38" t="s">
        <v>1269</v>
      </c>
      <c r="G2600" s="38" t="s">
        <v>1271</v>
      </c>
      <c r="H2600" s="35" t="s">
        <v>1440</v>
      </c>
      <c r="I2600" s="35"/>
      <c r="J2600" s="29" t="s">
        <v>359</v>
      </c>
      <c r="K2600" s="29" t="s">
        <v>570</v>
      </c>
      <c r="L2600" s="29" t="s">
        <v>2205</v>
      </c>
      <c r="M2600" s="39">
        <v>54.704586801844933</v>
      </c>
      <c r="N2600" s="39">
        <v>115.92429842573578</v>
      </c>
      <c r="O2600" s="29">
        <v>44197</v>
      </c>
      <c r="P2600" s="29">
        <v>44971</v>
      </c>
      <c r="Q2600" s="40">
        <v>2.1190964999999999</v>
      </c>
      <c r="R2600" s="39">
        <v>54.596605065023958</v>
      </c>
      <c r="S2600" s="39">
        <v>54.596605065023958</v>
      </c>
      <c r="T2600" s="39">
        <v>6.7310882956878846</v>
      </c>
      <c r="U2600" s="39">
        <v>0</v>
      </c>
      <c r="V2600" s="39">
        <v>0</v>
      </c>
      <c r="W2600" s="29" t="s">
        <v>265</v>
      </c>
      <c r="X2600" s="29" t="s">
        <v>11773</v>
      </c>
      <c r="Y2600" s="29">
        <v>45283</v>
      </c>
      <c r="Z2600" s="41" t="s">
        <v>11760</v>
      </c>
      <c r="AA2600" s="42" t="s">
        <v>1349</v>
      </c>
      <c r="AB2600" s="29" t="s">
        <v>258</v>
      </c>
      <c r="AC2600" s="29" t="s">
        <v>258</v>
      </c>
      <c r="AD2600" s="29" t="s">
        <v>258</v>
      </c>
      <c r="AE2600" s="29" t="s">
        <v>1367</v>
      </c>
      <c r="AF2600" s="29" t="s">
        <v>1368</v>
      </c>
      <c r="AG2600" s="183" t="s">
        <v>1369</v>
      </c>
      <c r="AH2600" s="29" t="s">
        <v>1413</v>
      </c>
      <c r="AI2600" s="29" t="s">
        <v>1357</v>
      </c>
      <c r="AJ2600" s="29" t="s">
        <v>258</v>
      </c>
      <c r="AK2600" s="29" t="s">
        <v>258</v>
      </c>
      <c r="AL2600" s="29" t="s">
        <v>13327</v>
      </c>
    </row>
    <row r="2601" spans="1:38" x14ac:dyDescent="0.2">
      <c r="A2601" s="35" t="s">
        <v>16</v>
      </c>
      <c r="B2601" s="36">
        <v>8031</v>
      </c>
      <c r="C2601" s="36"/>
      <c r="D2601" s="36" t="s">
        <v>1349</v>
      </c>
      <c r="E2601" s="37" t="s">
        <v>4642</v>
      </c>
      <c r="F2601" s="38" t="s">
        <v>1269</v>
      </c>
      <c r="G2601" s="38" t="s">
        <v>1445</v>
      </c>
      <c r="H2601" s="35" t="s">
        <v>12095</v>
      </c>
      <c r="I2601" s="35"/>
      <c r="J2601" s="29" t="s">
        <v>1405</v>
      </c>
      <c r="K2601" s="29" t="s">
        <v>2765</v>
      </c>
      <c r="L2601" s="29" t="s">
        <v>1394</v>
      </c>
      <c r="M2601" s="39">
        <v>58.577243497423893</v>
      </c>
      <c r="N2601" s="39">
        <v>116.91392197125256</v>
      </c>
      <c r="O2601" s="29">
        <v>44197</v>
      </c>
      <c r="P2601" s="29">
        <v>44926</v>
      </c>
      <c r="Q2601" s="40">
        <v>1.9958932</v>
      </c>
      <c r="R2601" s="39">
        <v>58.456960985626282</v>
      </c>
      <c r="S2601" s="39">
        <v>58.456960985626282</v>
      </c>
      <c r="T2601" s="39">
        <v>0</v>
      </c>
      <c r="U2601" s="39">
        <v>0</v>
      </c>
      <c r="V2601" s="39">
        <v>0</v>
      </c>
      <c r="W2601" s="29" t="s">
        <v>1357</v>
      </c>
      <c r="X2601" s="29" t="s">
        <v>258</v>
      </c>
      <c r="Y2601" s="29" t="s">
        <v>1349</v>
      </c>
      <c r="Z2601" s="41" t="s">
        <v>1349</v>
      </c>
      <c r="AA2601" s="42" t="s">
        <v>1349</v>
      </c>
      <c r="AB2601" s="29" t="s">
        <v>258</v>
      </c>
      <c r="AC2601" s="29" t="s">
        <v>258</v>
      </c>
      <c r="AD2601" s="29" t="s">
        <v>265</v>
      </c>
      <c r="AE2601" s="29" t="s">
        <v>1367</v>
      </c>
      <c r="AF2601" s="29" t="s">
        <v>1368</v>
      </c>
      <c r="AG2601" s="183" t="s">
        <v>1369</v>
      </c>
      <c r="AH2601" s="29" t="s">
        <v>1413</v>
      </c>
      <c r="AI2601" s="29" t="s">
        <v>1357</v>
      </c>
      <c r="AJ2601" s="29" t="s">
        <v>258</v>
      </c>
      <c r="AK2601" s="29" t="s">
        <v>258</v>
      </c>
      <c r="AL2601" s="29" t="s">
        <v>13326</v>
      </c>
    </row>
    <row r="2602" spans="1:38" x14ac:dyDescent="0.2">
      <c r="A2602" s="35" t="s">
        <v>16</v>
      </c>
      <c r="B2602" s="36">
        <v>8034</v>
      </c>
      <c r="C2602" s="36"/>
      <c r="D2602" s="36" t="s">
        <v>1349</v>
      </c>
      <c r="E2602" s="37" t="s">
        <v>4643</v>
      </c>
      <c r="F2602" s="38" t="s">
        <v>1269</v>
      </c>
      <c r="G2602" s="38" t="s">
        <v>1271</v>
      </c>
      <c r="H2602" s="35" t="s">
        <v>1440</v>
      </c>
      <c r="I2602" s="35"/>
      <c r="J2602" s="29" t="s">
        <v>1371</v>
      </c>
      <c r="K2602" s="29" t="s">
        <v>1371</v>
      </c>
      <c r="L2602" s="29" t="s">
        <v>1384</v>
      </c>
      <c r="M2602" s="39">
        <v>89.495057350108908</v>
      </c>
      <c r="N2602" s="39">
        <v>28.912845995893225</v>
      </c>
      <c r="O2602" s="29">
        <v>44197</v>
      </c>
      <c r="P2602" s="29">
        <v>44315</v>
      </c>
      <c r="Q2602" s="40">
        <v>0.32306639999999998</v>
      </c>
      <c r="R2602" s="39">
        <v>28.912845995893225</v>
      </c>
      <c r="S2602" s="39">
        <v>0</v>
      </c>
      <c r="T2602" s="39">
        <v>0</v>
      </c>
      <c r="U2602" s="39">
        <v>0</v>
      </c>
      <c r="V2602" s="39">
        <v>0</v>
      </c>
      <c r="W2602" s="29" t="s">
        <v>265</v>
      </c>
      <c r="X2602" s="29" t="s">
        <v>11773</v>
      </c>
      <c r="Y2602" s="29">
        <v>45275</v>
      </c>
      <c r="Z2602" s="41" t="s">
        <v>11760</v>
      </c>
      <c r="AA2602" s="42" t="s">
        <v>1349</v>
      </c>
      <c r="AB2602" s="29" t="s">
        <v>258</v>
      </c>
      <c r="AC2602" s="29" t="s">
        <v>258</v>
      </c>
      <c r="AD2602" s="29" t="s">
        <v>265</v>
      </c>
      <c r="AE2602" s="29" t="s">
        <v>1353</v>
      </c>
      <c r="AF2602" s="29" t="s">
        <v>1368</v>
      </c>
      <c r="AG2602" s="183" t="s">
        <v>1369</v>
      </c>
      <c r="AH2602" s="29" t="s">
        <v>1356</v>
      </c>
      <c r="AI2602" s="29" t="s">
        <v>1357</v>
      </c>
      <c r="AJ2602" s="29" t="s">
        <v>258</v>
      </c>
      <c r="AK2602" s="29" t="s">
        <v>258</v>
      </c>
      <c r="AL2602" s="29" t="s">
        <v>13327</v>
      </c>
    </row>
    <row r="2603" spans="1:38" x14ac:dyDescent="0.2">
      <c r="A2603" s="35" t="s">
        <v>16</v>
      </c>
      <c r="B2603" s="36">
        <v>8037</v>
      </c>
      <c r="C2603" s="36"/>
      <c r="D2603" s="36" t="s">
        <v>1349</v>
      </c>
      <c r="E2603" s="37" t="s">
        <v>4644</v>
      </c>
      <c r="F2603" s="38" t="s">
        <v>1269</v>
      </c>
      <c r="G2603" s="38" t="s">
        <v>1271</v>
      </c>
      <c r="H2603" s="35" t="s">
        <v>1440</v>
      </c>
      <c r="I2603" s="35"/>
      <c r="J2603" s="29" t="s">
        <v>1506</v>
      </c>
      <c r="K2603" s="29" t="s">
        <v>1642</v>
      </c>
      <c r="L2603" s="29" t="s">
        <v>2220</v>
      </c>
      <c r="M2603" s="39">
        <v>53.014621280127059</v>
      </c>
      <c r="N2603" s="39">
        <v>98.989653661875423</v>
      </c>
      <c r="O2603" s="29">
        <v>44197</v>
      </c>
      <c r="P2603" s="29">
        <v>44879</v>
      </c>
      <c r="Q2603" s="40">
        <v>1.8672142</v>
      </c>
      <c r="R2603" s="39">
        <v>52.900766598220393</v>
      </c>
      <c r="S2603" s="39">
        <v>46.088887063655029</v>
      </c>
      <c r="T2603" s="39">
        <v>0</v>
      </c>
      <c r="U2603" s="39">
        <v>0</v>
      </c>
      <c r="V2603" s="39">
        <v>0</v>
      </c>
      <c r="W2603" s="29" t="s">
        <v>1357</v>
      </c>
      <c r="X2603" s="29" t="s">
        <v>258</v>
      </c>
      <c r="Y2603" s="29" t="s">
        <v>1349</v>
      </c>
      <c r="Z2603" s="41" t="s">
        <v>1349</v>
      </c>
      <c r="AA2603" s="42" t="s">
        <v>1349</v>
      </c>
      <c r="AB2603" s="29" t="s">
        <v>258</v>
      </c>
      <c r="AC2603" s="29" t="s">
        <v>258</v>
      </c>
      <c r="AD2603" s="29" t="s">
        <v>258</v>
      </c>
      <c r="AE2603" s="29" t="s">
        <v>1353</v>
      </c>
      <c r="AF2603" s="29" t="s">
        <v>2221</v>
      </c>
      <c r="AG2603" s="183" t="s">
        <v>2222</v>
      </c>
      <c r="AH2603" s="29" t="s">
        <v>1413</v>
      </c>
      <c r="AI2603" s="29" t="s">
        <v>1357</v>
      </c>
      <c r="AJ2603" s="29" t="s">
        <v>258</v>
      </c>
      <c r="AK2603" s="29" t="s">
        <v>258</v>
      </c>
      <c r="AL2603" s="29" t="s">
        <v>13326</v>
      </c>
    </row>
    <row r="2604" spans="1:38" x14ac:dyDescent="0.2">
      <c r="A2604" s="35" t="s">
        <v>16</v>
      </c>
      <c r="B2604" s="36">
        <v>8039</v>
      </c>
      <c r="C2604" s="36"/>
      <c r="D2604" s="36" t="s">
        <v>1349</v>
      </c>
      <c r="E2604" s="37" t="s">
        <v>4645</v>
      </c>
      <c r="F2604" s="38" t="s">
        <v>1269</v>
      </c>
      <c r="G2604" s="38" t="s">
        <v>1271</v>
      </c>
      <c r="H2604" s="35" t="s">
        <v>11597</v>
      </c>
      <c r="I2604" s="35"/>
      <c r="J2604" s="29" t="s">
        <v>281</v>
      </c>
      <c r="K2604" s="29" t="s">
        <v>282</v>
      </c>
      <c r="L2604" s="29" t="s">
        <v>1366</v>
      </c>
      <c r="M2604" s="39">
        <v>12.019465164018309</v>
      </c>
      <c r="N2604" s="39">
        <v>23.989568788501028</v>
      </c>
      <c r="O2604" s="29">
        <v>44197</v>
      </c>
      <c r="P2604" s="29">
        <v>44926</v>
      </c>
      <c r="Q2604" s="40">
        <v>1.9958932</v>
      </c>
      <c r="R2604" s="39">
        <v>11.994784394250514</v>
      </c>
      <c r="S2604" s="39">
        <v>11.994784394250514</v>
      </c>
      <c r="T2604" s="39">
        <v>0</v>
      </c>
      <c r="U2604" s="39">
        <v>0</v>
      </c>
      <c r="V2604" s="39">
        <v>0</v>
      </c>
      <c r="W2604" s="29" t="s">
        <v>265</v>
      </c>
      <c r="X2604" s="29" t="s">
        <v>11773</v>
      </c>
      <c r="Y2604" s="29">
        <v>45406</v>
      </c>
      <c r="Z2604" s="41" t="s">
        <v>11761</v>
      </c>
      <c r="AA2604" s="42" t="s">
        <v>1349</v>
      </c>
      <c r="AB2604" s="29" t="s">
        <v>258</v>
      </c>
      <c r="AC2604" s="29" t="s">
        <v>258</v>
      </c>
      <c r="AD2604" s="29" t="s">
        <v>265</v>
      </c>
      <c r="AE2604" s="29" t="s">
        <v>1367</v>
      </c>
      <c r="AF2604" s="29" t="s">
        <v>1368</v>
      </c>
      <c r="AG2604" s="183" t="s">
        <v>1369</v>
      </c>
      <c r="AH2604" s="29" t="s">
        <v>1413</v>
      </c>
      <c r="AI2604" s="29" t="s">
        <v>1357</v>
      </c>
      <c r="AJ2604" s="29" t="s">
        <v>258</v>
      </c>
      <c r="AK2604" s="29" t="s">
        <v>258</v>
      </c>
      <c r="AL2604" s="29" t="s">
        <v>13327</v>
      </c>
    </row>
    <row r="2605" spans="1:38" x14ac:dyDescent="0.2">
      <c r="A2605" s="35" t="s">
        <v>16</v>
      </c>
      <c r="B2605" s="36">
        <v>8040</v>
      </c>
      <c r="C2605" s="36"/>
      <c r="D2605" s="36" t="s">
        <v>1349</v>
      </c>
      <c r="E2605" s="37" t="s">
        <v>4646</v>
      </c>
      <c r="F2605" s="38" t="s">
        <v>1269</v>
      </c>
      <c r="G2605" s="38" t="s">
        <v>1273</v>
      </c>
      <c r="H2605" s="35" t="s">
        <v>1393</v>
      </c>
      <c r="I2605" s="35"/>
      <c r="J2605" s="29" t="s">
        <v>1371</v>
      </c>
      <c r="K2605" s="29" t="s">
        <v>1371</v>
      </c>
      <c r="L2605" s="29" t="s">
        <v>1366</v>
      </c>
      <c r="M2605" s="39">
        <v>4.2163712070820401</v>
      </c>
      <c r="N2605" s="39">
        <v>9.0503353867214233</v>
      </c>
      <c r="O2605" s="29">
        <v>44197</v>
      </c>
      <c r="P2605" s="29">
        <v>44981</v>
      </c>
      <c r="Q2605" s="40">
        <v>2.1464750000000001</v>
      </c>
      <c r="R2605" s="39">
        <v>4.2081177275838471</v>
      </c>
      <c r="S2605" s="39">
        <v>4.2081177275838471</v>
      </c>
      <c r="T2605" s="39">
        <v>0.63409993155373034</v>
      </c>
      <c r="U2605" s="39">
        <v>0</v>
      </c>
      <c r="V2605" s="39">
        <v>0</v>
      </c>
      <c r="W2605" s="29" t="s">
        <v>1357</v>
      </c>
      <c r="X2605" s="29" t="s">
        <v>258</v>
      </c>
      <c r="Y2605" s="29" t="s">
        <v>1349</v>
      </c>
      <c r="Z2605" s="41" t="s">
        <v>1349</v>
      </c>
      <c r="AA2605" s="42" t="s">
        <v>1349</v>
      </c>
      <c r="AB2605" s="29" t="s">
        <v>258</v>
      </c>
      <c r="AC2605" s="29" t="s">
        <v>258</v>
      </c>
      <c r="AD2605" s="29" t="s">
        <v>265</v>
      </c>
      <c r="AE2605" s="29" t="s">
        <v>1367</v>
      </c>
      <c r="AF2605" s="29" t="s">
        <v>1368</v>
      </c>
      <c r="AG2605" s="183" t="s">
        <v>1369</v>
      </c>
      <c r="AH2605" s="29" t="s">
        <v>1413</v>
      </c>
      <c r="AI2605" s="29" t="s">
        <v>1357</v>
      </c>
      <c r="AJ2605" s="29" t="s">
        <v>258</v>
      </c>
      <c r="AK2605" s="29" t="s">
        <v>258</v>
      </c>
      <c r="AL2605" s="29" t="s">
        <v>13326</v>
      </c>
    </row>
    <row r="2606" spans="1:38" x14ac:dyDescent="0.2">
      <c r="A2606" s="35" t="s">
        <v>16</v>
      </c>
      <c r="B2606" s="36">
        <v>8042</v>
      </c>
      <c r="C2606" s="36"/>
      <c r="D2606" s="36" t="s">
        <v>1349</v>
      </c>
      <c r="E2606" s="37" t="s">
        <v>4647</v>
      </c>
      <c r="F2606" s="38" t="s">
        <v>1269</v>
      </c>
      <c r="G2606" s="38" t="s">
        <v>1271</v>
      </c>
      <c r="H2606" s="35" t="s">
        <v>1440</v>
      </c>
      <c r="I2606" s="35"/>
      <c r="J2606" s="29" t="s">
        <v>484</v>
      </c>
      <c r="K2606" s="29" t="s">
        <v>1551</v>
      </c>
      <c r="L2606" s="29" t="s">
        <v>1384</v>
      </c>
      <c r="M2606" s="39">
        <v>35.202278261166455</v>
      </c>
      <c r="N2606" s="39">
        <v>175.89091854893908</v>
      </c>
      <c r="O2606" s="29">
        <v>44197</v>
      </c>
      <c r="P2606" s="29">
        <v>46022</v>
      </c>
      <c r="Q2606" s="40">
        <v>4.9965776999999996</v>
      </c>
      <c r="R2606" s="39">
        <v>35.158918548939084</v>
      </c>
      <c r="S2606" s="39">
        <v>35.158918548939084</v>
      </c>
      <c r="T2606" s="39">
        <v>35.158918548939084</v>
      </c>
      <c r="U2606" s="39">
        <v>35.255244353182754</v>
      </c>
      <c r="V2606" s="39">
        <v>35.158918548939084</v>
      </c>
      <c r="W2606" s="29" t="s">
        <v>1357</v>
      </c>
      <c r="X2606" s="29" t="s">
        <v>258</v>
      </c>
      <c r="Y2606" s="29" t="s">
        <v>1349</v>
      </c>
      <c r="Z2606" s="41" t="s">
        <v>1349</v>
      </c>
      <c r="AA2606" s="42" t="s">
        <v>1349</v>
      </c>
      <c r="AB2606" s="29" t="s">
        <v>258</v>
      </c>
      <c r="AC2606" s="29" t="s">
        <v>258</v>
      </c>
      <c r="AD2606" s="29" t="s">
        <v>265</v>
      </c>
      <c r="AE2606" s="29" t="s">
        <v>1353</v>
      </c>
      <c r="AF2606" s="29" t="s">
        <v>1368</v>
      </c>
      <c r="AG2606" s="183" t="s">
        <v>1369</v>
      </c>
      <c r="AH2606" s="29" t="s">
        <v>1356</v>
      </c>
      <c r="AI2606" s="29" t="s">
        <v>1357</v>
      </c>
      <c r="AJ2606" s="29" t="s">
        <v>258</v>
      </c>
      <c r="AK2606" s="29" t="s">
        <v>258</v>
      </c>
      <c r="AL2606" s="29" t="s">
        <v>13326</v>
      </c>
    </row>
    <row r="2607" spans="1:38" x14ac:dyDescent="0.2">
      <c r="A2607" s="35" t="s">
        <v>16</v>
      </c>
      <c r="B2607" s="36">
        <v>8044</v>
      </c>
      <c r="C2607" s="36"/>
      <c r="D2607" s="36" t="s">
        <v>1349</v>
      </c>
      <c r="E2607" s="37" t="s">
        <v>4648</v>
      </c>
      <c r="F2607" s="38" t="s">
        <v>1269</v>
      </c>
      <c r="G2607" s="38" t="s">
        <v>1271</v>
      </c>
      <c r="H2607" s="35" t="s">
        <v>1440</v>
      </c>
      <c r="I2607" s="35"/>
      <c r="J2607" s="29" t="s">
        <v>1371</v>
      </c>
      <c r="K2607" s="29" t="s">
        <v>1371</v>
      </c>
      <c r="L2607" s="29" t="s">
        <v>1384</v>
      </c>
      <c r="M2607" s="39">
        <v>96.961673883586201</v>
      </c>
      <c r="N2607" s="39">
        <v>63.977445585215612</v>
      </c>
      <c r="O2607" s="29">
        <v>44197</v>
      </c>
      <c r="P2607" s="29">
        <v>44438</v>
      </c>
      <c r="Q2607" s="40">
        <v>0.65982200000000002</v>
      </c>
      <c r="R2607" s="39">
        <v>63.977445585215612</v>
      </c>
      <c r="S2607" s="39">
        <v>0</v>
      </c>
      <c r="T2607" s="39">
        <v>0</v>
      </c>
      <c r="U2607" s="39">
        <v>0</v>
      </c>
      <c r="V2607" s="39">
        <v>0</v>
      </c>
      <c r="W2607" s="29" t="s">
        <v>265</v>
      </c>
      <c r="X2607" s="29" t="s">
        <v>11773</v>
      </c>
      <c r="Y2607" s="29">
        <v>45275</v>
      </c>
      <c r="Z2607" s="41" t="s">
        <v>11760</v>
      </c>
      <c r="AA2607" s="42" t="s">
        <v>1349</v>
      </c>
      <c r="AB2607" s="29" t="s">
        <v>258</v>
      </c>
      <c r="AC2607" s="29" t="s">
        <v>258</v>
      </c>
      <c r="AD2607" s="29" t="s">
        <v>265</v>
      </c>
      <c r="AE2607" s="29" t="s">
        <v>1353</v>
      </c>
      <c r="AF2607" s="29" t="s">
        <v>1368</v>
      </c>
      <c r="AG2607" s="183" t="s">
        <v>1369</v>
      </c>
      <c r="AH2607" s="29" t="s">
        <v>1356</v>
      </c>
      <c r="AI2607" s="29" t="s">
        <v>1357</v>
      </c>
      <c r="AJ2607" s="29" t="s">
        <v>258</v>
      </c>
      <c r="AK2607" s="29" t="s">
        <v>258</v>
      </c>
      <c r="AL2607" s="29" t="s">
        <v>13327</v>
      </c>
    </row>
    <row r="2608" spans="1:38" x14ac:dyDescent="0.2">
      <c r="A2608" s="35" t="s">
        <v>16</v>
      </c>
      <c r="B2608" s="36">
        <v>8046</v>
      </c>
      <c r="C2608" s="36"/>
      <c r="D2608" s="36" t="s">
        <v>1349</v>
      </c>
      <c r="E2608" s="37" t="s">
        <v>4649</v>
      </c>
      <c r="F2608" s="38" t="s">
        <v>1269</v>
      </c>
      <c r="G2608" s="38" t="s">
        <v>1273</v>
      </c>
      <c r="H2608" s="35" t="s">
        <v>1393</v>
      </c>
      <c r="I2608" s="35"/>
      <c r="J2608" s="29" t="s">
        <v>1371</v>
      </c>
      <c r="K2608" s="29" t="s">
        <v>1371</v>
      </c>
      <c r="L2608" s="29" t="s">
        <v>1384</v>
      </c>
      <c r="M2608" s="39">
        <v>49.538692435122329</v>
      </c>
      <c r="N2608" s="39">
        <v>93.584386036960979</v>
      </c>
      <c r="O2608" s="29">
        <v>44197</v>
      </c>
      <c r="P2608" s="29">
        <v>44887</v>
      </c>
      <c r="Q2608" s="40">
        <v>1.8891169999999999</v>
      </c>
      <c r="R2608" s="39">
        <v>49.433141683778231</v>
      </c>
      <c r="S2608" s="39">
        <v>44.151244353182747</v>
      </c>
      <c r="T2608" s="39">
        <v>0</v>
      </c>
      <c r="U2608" s="39">
        <v>0</v>
      </c>
      <c r="V2608" s="39">
        <v>0</v>
      </c>
      <c r="W2608" s="29" t="s">
        <v>265</v>
      </c>
      <c r="X2608" s="29" t="s">
        <v>11773</v>
      </c>
      <c r="Y2608" s="29">
        <v>45281</v>
      </c>
      <c r="Z2608" s="41" t="s">
        <v>11760</v>
      </c>
      <c r="AA2608" s="42" t="s">
        <v>1349</v>
      </c>
      <c r="AB2608" s="29" t="s">
        <v>258</v>
      </c>
      <c r="AC2608" s="29" t="s">
        <v>258</v>
      </c>
      <c r="AD2608" s="29" t="s">
        <v>265</v>
      </c>
      <c r="AE2608" s="29" t="s">
        <v>1353</v>
      </c>
      <c r="AF2608" s="29" t="s">
        <v>1368</v>
      </c>
      <c r="AG2608" s="183" t="s">
        <v>1369</v>
      </c>
      <c r="AH2608" s="29" t="s">
        <v>1413</v>
      </c>
      <c r="AI2608" s="29" t="s">
        <v>1357</v>
      </c>
      <c r="AJ2608" s="29" t="s">
        <v>258</v>
      </c>
      <c r="AK2608" s="29" t="s">
        <v>258</v>
      </c>
      <c r="AL2608" s="29" t="s">
        <v>13327</v>
      </c>
    </row>
    <row r="2609" spans="1:38" x14ac:dyDescent="0.2">
      <c r="A2609" s="35" t="s">
        <v>16</v>
      </c>
      <c r="B2609" s="36">
        <v>8047</v>
      </c>
      <c r="C2609" s="36"/>
      <c r="D2609" s="36" t="s">
        <v>1349</v>
      </c>
      <c r="E2609" s="37" t="s">
        <v>4650</v>
      </c>
      <c r="F2609" s="38" t="s">
        <v>1262</v>
      </c>
      <c r="G2609" s="38" t="s">
        <v>1488</v>
      </c>
      <c r="H2609" s="35" t="s">
        <v>1489</v>
      </c>
      <c r="I2609" s="35"/>
      <c r="J2609" s="29" t="s">
        <v>274</v>
      </c>
      <c r="K2609" s="29" t="s">
        <v>1446</v>
      </c>
      <c r="L2609" s="29" t="s">
        <v>2563</v>
      </c>
      <c r="M2609" s="39">
        <v>25.451409968863441</v>
      </c>
      <c r="N2609" s="39">
        <v>86.823975359342924</v>
      </c>
      <c r="O2609" s="29">
        <v>44197</v>
      </c>
      <c r="P2609" s="29">
        <v>45443</v>
      </c>
      <c r="Q2609" s="40">
        <v>3.4113620999999998</v>
      </c>
      <c r="R2609" s="39">
        <v>25.413593429158112</v>
      </c>
      <c r="S2609" s="39">
        <v>25.413593429158112</v>
      </c>
      <c r="T2609" s="39">
        <v>25.413593429158112</v>
      </c>
      <c r="U2609" s="39">
        <v>10.583195071868584</v>
      </c>
      <c r="V2609" s="39">
        <v>0</v>
      </c>
      <c r="W2609" s="29" t="s">
        <v>1357</v>
      </c>
      <c r="X2609" s="29" t="s">
        <v>258</v>
      </c>
      <c r="Y2609" s="29" t="s">
        <v>1349</v>
      </c>
      <c r="Z2609" s="41" t="s">
        <v>1349</v>
      </c>
      <c r="AA2609" s="42" t="s">
        <v>1349</v>
      </c>
      <c r="AB2609" s="29" t="s">
        <v>258</v>
      </c>
      <c r="AC2609" s="29" t="s">
        <v>258</v>
      </c>
      <c r="AD2609" s="29" t="s">
        <v>265</v>
      </c>
      <c r="AE2609" s="29" t="s">
        <v>1367</v>
      </c>
      <c r="AF2609" s="29" t="s">
        <v>1966</v>
      </c>
      <c r="AG2609" s="183" t="s">
        <v>1967</v>
      </c>
      <c r="AH2609" s="29" t="s">
        <v>1413</v>
      </c>
      <c r="AI2609" s="29" t="s">
        <v>1357</v>
      </c>
      <c r="AJ2609" s="29" t="s">
        <v>258</v>
      </c>
      <c r="AK2609" s="29" t="s">
        <v>258</v>
      </c>
      <c r="AL2609" s="29" t="s">
        <v>13326</v>
      </c>
    </row>
    <row r="2610" spans="1:38" x14ac:dyDescent="0.2">
      <c r="A2610" s="35" t="s">
        <v>16</v>
      </c>
      <c r="B2610" s="36">
        <v>8048</v>
      </c>
      <c r="C2610" s="36"/>
      <c r="D2610" s="36" t="s">
        <v>1349</v>
      </c>
      <c r="E2610" s="37" t="s">
        <v>4651</v>
      </c>
      <c r="F2610" s="38" t="s">
        <v>1269</v>
      </c>
      <c r="G2610" s="38" t="s">
        <v>1273</v>
      </c>
      <c r="H2610" s="35" t="s">
        <v>1393</v>
      </c>
      <c r="I2610" s="35"/>
      <c r="J2610" s="29" t="s">
        <v>1513</v>
      </c>
      <c r="K2610" s="29" t="s">
        <v>1717</v>
      </c>
      <c r="L2610" s="29" t="s">
        <v>1618</v>
      </c>
      <c r="M2610" s="39">
        <v>1272.1465342897957</v>
      </c>
      <c r="N2610" s="39">
        <v>2856.0168021902805</v>
      </c>
      <c r="O2610" s="29">
        <v>44197</v>
      </c>
      <c r="P2610" s="29">
        <v>45017</v>
      </c>
      <c r="Q2610" s="40">
        <v>2.2450375999999999</v>
      </c>
      <c r="R2610" s="39">
        <v>1269.7273237508555</v>
      </c>
      <c r="S2610" s="39">
        <v>1269.7273237508555</v>
      </c>
      <c r="T2610" s="39">
        <v>316.56215468856948</v>
      </c>
      <c r="U2610" s="39">
        <v>0</v>
      </c>
      <c r="V2610" s="39">
        <v>0</v>
      </c>
      <c r="W2610" s="29" t="s">
        <v>1357</v>
      </c>
      <c r="X2610" s="29" t="s">
        <v>258</v>
      </c>
      <c r="Y2610" s="29" t="s">
        <v>1349</v>
      </c>
      <c r="Z2610" s="41" t="s">
        <v>1349</v>
      </c>
      <c r="AA2610" s="42" t="s">
        <v>1349</v>
      </c>
      <c r="AB2610" s="29" t="s">
        <v>258</v>
      </c>
      <c r="AC2610" s="29" t="s">
        <v>258</v>
      </c>
      <c r="AD2610" s="29" t="s">
        <v>258</v>
      </c>
      <c r="AE2610" s="29" t="s">
        <v>1353</v>
      </c>
      <c r="AF2610" s="29" t="s">
        <v>1368</v>
      </c>
      <c r="AG2610" s="183" t="s">
        <v>1369</v>
      </c>
      <c r="AH2610" s="29" t="s">
        <v>1413</v>
      </c>
      <c r="AI2610" s="29" t="s">
        <v>1357</v>
      </c>
      <c r="AJ2610" s="29" t="s">
        <v>258</v>
      </c>
      <c r="AK2610" s="29" t="s">
        <v>258</v>
      </c>
      <c r="AL2610" s="29" t="s">
        <v>13326</v>
      </c>
    </row>
    <row r="2611" spans="1:38" x14ac:dyDescent="0.2">
      <c r="A2611" s="35" t="s">
        <v>16</v>
      </c>
      <c r="B2611" s="36">
        <v>8049</v>
      </c>
      <c r="C2611" s="36"/>
      <c r="D2611" s="36" t="s">
        <v>1349</v>
      </c>
      <c r="E2611" s="37" t="s">
        <v>4652</v>
      </c>
      <c r="F2611" s="38" t="s">
        <v>1269</v>
      </c>
      <c r="G2611" s="38" t="s">
        <v>1271</v>
      </c>
      <c r="H2611" s="35" t="s">
        <v>1440</v>
      </c>
      <c r="I2611" s="35"/>
      <c r="J2611" s="29" t="s">
        <v>484</v>
      </c>
      <c r="K2611" s="29" t="s">
        <v>1365</v>
      </c>
      <c r="L2611" s="29" t="s">
        <v>1366</v>
      </c>
      <c r="M2611" s="39">
        <v>24.573094901994818</v>
      </c>
      <c r="N2611" s="39">
        <v>71.515947980835051</v>
      </c>
      <c r="O2611" s="29">
        <v>44197</v>
      </c>
      <c r="P2611" s="29">
        <v>45260</v>
      </c>
      <c r="Q2611" s="40">
        <v>2.9103354000000001</v>
      </c>
      <c r="R2611" s="39">
        <v>24.533196440793979</v>
      </c>
      <c r="S2611" s="39">
        <v>24.533196440793979</v>
      </c>
      <c r="T2611" s="39">
        <v>22.449555099247092</v>
      </c>
      <c r="U2611" s="39">
        <v>0</v>
      </c>
      <c r="V2611" s="39">
        <v>0</v>
      </c>
      <c r="W2611" s="29" t="s">
        <v>1357</v>
      </c>
      <c r="X2611" s="29" t="s">
        <v>258</v>
      </c>
      <c r="Y2611" s="29" t="s">
        <v>1349</v>
      </c>
      <c r="Z2611" s="41" t="s">
        <v>1349</v>
      </c>
      <c r="AA2611" s="42" t="s">
        <v>1349</v>
      </c>
      <c r="AB2611" s="29" t="s">
        <v>258</v>
      </c>
      <c r="AC2611" s="29" t="s">
        <v>258</v>
      </c>
      <c r="AD2611" s="29" t="s">
        <v>265</v>
      </c>
      <c r="AE2611" s="29" t="s">
        <v>1367</v>
      </c>
      <c r="AF2611" s="29" t="s">
        <v>1368</v>
      </c>
      <c r="AG2611" s="183" t="s">
        <v>1369</v>
      </c>
      <c r="AH2611" s="29" t="s">
        <v>1413</v>
      </c>
      <c r="AI2611" s="29" t="s">
        <v>1357</v>
      </c>
      <c r="AJ2611" s="29" t="s">
        <v>258</v>
      </c>
      <c r="AK2611" s="29" t="s">
        <v>258</v>
      </c>
      <c r="AL2611" s="29" t="s">
        <v>13326</v>
      </c>
    </row>
    <row r="2612" spans="1:38" x14ac:dyDescent="0.2">
      <c r="A2612" s="35" t="s">
        <v>16</v>
      </c>
      <c r="B2612" s="36">
        <v>8050</v>
      </c>
      <c r="C2612" s="36"/>
      <c r="D2612" s="36" t="s">
        <v>1349</v>
      </c>
      <c r="E2612" s="37" t="s">
        <v>4653</v>
      </c>
      <c r="F2612" s="38" t="s">
        <v>1269</v>
      </c>
      <c r="G2612" s="38" t="s">
        <v>1273</v>
      </c>
      <c r="H2612" s="35" t="s">
        <v>1393</v>
      </c>
      <c r="I2612" s="35"/>
      <c r="J2612" s="29" t="s">
        <v>322</v>
      </c>
      <c r="K2612" s="29" t="s">
        <v>323</v>
      </c>
      <c r="L2612" s="29" t="s">
        <v>1596</v>
      </c>
      <c r="M2612" s="39">
        <v>81.67412277768986</v>
      </c>
      <c r="N2612" s="39">
        <v>161.22393429158112</v>
      </c>
      <c r="O2612" s="29">
        <v>44197</v>
      </c>
      <c r="P2612" s="29">
        <v>44918</v>
      </c>
      <c r="Q2612" s="40">
        <v>1.9739903999999999</v>
      </c>
      <c r="R2612" s="39">
        <v>81.505174537987685</v>
      </c>
      <c r="S2612" s="39">
        <v>79.718759753593446</v>
      </c>
      <c r="T2612" s="39">
        <v>0</v>
      </c>
      <c r="U2612" s="39">
        <v>0</v>
      </c>
      <c r="V2612" s="39">
        <v>0</v>
      </c>
      <c r="W2612" s="29" t="s">
        <v>1357</v>
      </c>
      <c r="X2612" s="29" t="s">
        <v>258</v>
      </c>
      <c r="Y2612" s="29" t="s">
        <v>1349</v>
      </c>
      <c r="Z2612" s="41" t="s">
        <v>1349</v>
      </c>
      <c r="AA2612" s="42" t="s">
        <v>1349</v>
      </c>
      <c r="AB2612" s="29" t="s">
        <v>258</v>
      </c>
      <c r="AC2612" s="29" t="s">
        <v>258</v>
      </c>
      <c r="AD2612" s="29" t="s">
        <v>258</v>
      </c>
      <c r="AE2612" s="29" t="s">
        <v>1353</v>
      </c>
      <c r="AF2612" s="29" t="s">
        <v>1378</v>
      </c>
      <c r="AG2612" s="183" t="s">
        <v>1379</v>
      </c>
      <c r="AH2612" s="29" t="s">
        <v>1413</v>
      </c>
      <c r="AI2612" s="29" t="s">
        <v>1357</v>
      </c>
      <c r="AJ2612" s="29" t="s">
        <v>258</v>
      </c>
      <c r="AK2612" s="29" t="s">
        <v>258</v>
      </c>
      <c r="AL2612" s="29" t="s">
        <v>13326</v>
      </c>
    </row>
    <row r="2613" spans="1:38" x14ac:dyDescent="0.2">
      <c r="A2613" s="35" t="s">
        <v>16</v>
      </c>
      <c r="B2613" s="36">
        <v>8052</v>
      </c>
      <c r="C2613" s="36"/>
      <c r="D2613" s="36" t="s">
        <v>1349</v>
      </c>
      <c r="E2613" s="37" t="s">
        <v>4654</v>
      </c>
      <c r="F2613" s="38" t="s">
        <v>1269</v>
      </c>
      <c r="G2613" s="38" t="s">
        <v>1271</v>
      </c>
      <c r="H2613" s="35" t="s">
        <v>1440</v>
      </c>
      <c r="I2613" s="35"/>
      <c r="J2613" s="29" t="s">
        <v>1387</v>
      </c>
      <c r="K2613" s="29" t="s">
        <v>1457</v>
      </c>
      <c r="L2613" s="29" t="s">
        <v>3010</v>
      </c>
      <c r="M2613" s="39">
        <v>92.799821119430618</v>
      </c>
      <c r="N2613" s="39">
        <v>463.68151676933604</v>
      </c>
      <c r="O2613" s="29">
        <v>44197</v>
      </c>
      <c r="P2613" s="29">
        <v>46022</v>
      </c>
      <c r="Q2613" s="40">
        <v>4.9965776999999996</v>
      </c>
      <c r="R2613" s="39">
        <v>92.685516769336061</v>
      </c>
      <c r="S2613" s="39">
        <v>92.685516769336061</v>
      </c>
      <c r="T2613" s="39">
        <v>92.685516769336061</v>
      </c>
      <c r="U2613" s="39">
        <v>92.939449691991783</v>
      </c>
      <c r="V2613" s="39">
        <v>92.685516769336061</v>
      </c>
      <c r="W2613" s="29" t="s">
        <v>265</v>
      </c>
      <c r="X2613" s="29" t="s">
        <v>11773</v>
      </c>
      <c r="Y2613" s="29">
        <v>45231</v>
      </c>
      <c r="Z2613" s="41" t="s">
        <v>11759</v>
      </c>
      <c r="AA2613" s="42" t="s">
        <v>1349</v>
      </c>
      <c r="AB2613" s="29" t="s">
        <v>258</v>
      </c>
      <c r="AC2613" s="29" t="s">
        <v>258</v>
      </c>
      <c r="AD2613" s="29" t="s">
        <v>258</v>
      </c>
      <c r="AE2613" s="29" t="s">
        <v>1353</v>
      </c>
      <c r="AF2613" s="29" t="s">
        <v>1390</v>
      </c>
      <c r="AG2613" s="183" t="s">
        <v>1391</v>
      </c>
      <c r="AH2613" s="29" t="s">
        <v>1356</v>
      </c>
      <c r="AI2613" s="29" t="s">
        <v>1357</v>
      </c>
      <c r="AJ2613" s="29" t="s">
        <v>258</v>
      </c>
      <c r="AK2613" s="29" t="s">
        <v>258</v>
      </c>
      <c r="AL2613" s="29" t="s">
        <v>13327</v>
      </c>
    </row>
    <row r="2614" spans="1:38" x14ac:dyDescent="0.2">
      <c r="A2614" s="35" t="s">
        <v>16</v>
      </c>
      <c r="B2614" s="36">
        <v>8053</v>
      </c>
      <c r="C2614" s="36"/>
      <c r="D2614" s="36" t="s">
        <v>1349</v>
      </c>
      <c r="E2614" s="37" t="s">
        <v>4655</v>
      </c>
      <c r="F2614" s="38" t="s">
        <v>1269</v>
      </c>
      <c r="G2614" s="38" t="s">
        <v>1271</v>
      </c>
      <c r="H2614" s="35" t="s">
        <v>1440</v>
      </c>
      <c r="I2614" s="35"/>
      <c r="J2614" s="29" t="s">
        <v>1387</v>
      </c>
      <c r="K2614" s="29" t="s">
        <v>1457</v>
      </c>
      <c r="L2614" s="29" t="s">
        <v>3010</v>
      </c>
      <c r="M2614" s="39">
        <v>92.799821119430618</v>
      </c>
      <c r="N2614" s="39">
        <v>463.68151676933604</v>
      </c>
      <c r="O2614" s="29">
        <v>44197</v>
      </c>
      <c r="P2614" s="29">
        <v>46022</v>
      </c>
      <c r="Q2614" s="40">
        <v>4.9965776999999996</v>
      </c>
      <c r="R2614" s="39">
        <v>92.685516769336061</v>
      </c>
      <c r="S2614" s="39">
        <v>92.685516769336061</v>
      </c>
      <c r="T2614" s="39">
        <v>92.685516769336061</v>
      </c>
      <c r="U2614" s="39">
        <v>92.939449691991783</v>
      </c>
      <c r="V2614" s="39">
        <v>92.685516769336061</v>
      </c>
      <c r="W2614" s="29" t="s">
        <v>265</v>
      </c>
      <c r="X2614" s="29" t="s">
        <v>11773</v>
      </c>
      <c r="Y2614" s="29">
        <v>45231</v>
      </c>
      <c r="Z2614" s="41" t="s">
        <v>11759</v>
      </c>
      <c r="AA2614" s="42" t="s">
        <v>1349</v>
      </c>
      <c r="AB2614" s="29" t="s">
        <v>258</v>
      </c>
      <c r="AC2614" s="29" t="s">
        <v>258</v>
      </c>
      <c r="AD2614" s="29" t="s">
        <v>258</v>
      </c>
      <c r="AE2614" s="29" t="s">
        <v>1353</v>
      </c>
      <c r="AF2614" s="29" t="s">
        <v>1390</v>
      </c>
      <c r="AG2614" s="183" t="s">
        <v>1391</v>
      </c>
      <c r="AH2614" s="29" t="s">
        <v>1356</v>
      </c>
      <c r="AI2614" s="29" t="s">
        <v>1357</v>
      </c>
      <c r="AJ2614" s="29" t="s">
        <v>258</v>
      </c>
      <c r="AK2614" s="29" t="s">
        <v>258</v>
      </c>
      <c r="AL2614" s="29" t="s">
        <v>13327</v>
      </c>
    </row>
    <row r="2615" spans="1:38" x14ac:dyDescent="0.2">
      <c r="A2615" s="35" t="s">
        <v>16</v>
      </c>
      <c r="B2615" s="36">
        <v>8054</v>
      </c>
      <c r="C2615" s="36"/>
      <c r="D2615" s="36" t="s">
        <v>1349</v>
      </c>
      <c r="E2615" s="37" t="s">
        <v>4656</v>
      </c>
      <c r="F2615" s="38" t="s">
        <v>1269</v>
      </c>
      <c r="G2615" s="38" t="s">
        <v>1445</v>
      </c>
      <c r="H2615" s="35" t="s">
        <v>12095</v>
      </c>
      <c r="I2615" s="35"/>
      <c r="J2615" s="29" t="s">
        <v>484</v>
      </c>
      <c r="K2615" s="29" t="s">
        <v>1365</v>
      </c>
      <c r="L2615" s="29" t="s">
        <v>1384</v>
      </c>
      <c r="M2615" s="39">
        <v>41.206291665247576</v>
      </c>
      <c r="N2615" s="39">
        <v>88.786726899383979</v>
      </c>
      <c r="O2615" s="29">
        <v>44197</v>
      </c>
      <c r="P2615" s="29">
        <v>44984</v>
      </c>
      <c r="Q2615" s="40">
        <v>2.1546886000000001</v>
      </c>
      <c r="R2615" s="39">
        <v>41.125831622176598</v>
      </c>
      <c r="S2615" s="39">
        <v>41.125831622176598</v>
      </c>
      <c r="T2615" s="39">
        <v>6.5350636550308012</v>
      </c>
      <c r="U2615" s="39">
        <v>0</v>
      </c>
      <c r="V2615" s="39">
        <v>0</v>
      </c>
      <c r="W2615" s="29" t="s">
        <v>1357</v>
      </c>
      <c r="X2615" s="29" t="s">
        <v>258</v>
      </c>
      <c r="Y2615" s="29" t="s">
        <v>1349</v>
      </c>
      <c r="Z2615" s="41" t="s">
        <v>1349</v>
      </c>
      <c r="AA2615" s="42" t="s">
        <v>1349</v>
      </c>
      <c r="AB2615" s="29" t="s">
        <v>258</v>
      </c>
      <c r="AC2615" s="29" t="s">
        <v>258</v>
      </c>
      <c r="AD2615" s="29" t="s">
        <v>265</v>
      </c>
      <c r="AE2615" s="29" t="s">
        <v>1353</v>
      </c>
      <c r="AF2615" s="29" t="s">
        <v>1368</v>
      </c>
      <c r="AG2615" s="183" t="s">
        <v>1369</v>
      </c>
      <c r="AH2615" s="29" t="s">
        <v>1413</v>
      </c>
      <c r="AI2615" s="29" t="s">
        <v>1357</v>
      </c>
      <c r="AJ2615" s="29" t="s">
        <v>258</v>
      </c>
      <c r="AK2615" s="29" t="s">
        <v>258</v>
      </c>
      <c r="AL2615" s="29" t="s">
        <v>13326</v>
      </c>
    </row>
    <row r="2616" spans="1:38" x14ac:dyDescent="0.2">
      <c r="A2616" s="35" t="s">
        <v>16</v>
      </c>
      <c r="B2616" s="36">
        <v>8056</v>
      </c>
      <c r="C2616" s="36"/>
      <c r="D2616" s="36" t="s">
        <v>1349</v>
      </c>
      <c r="E2616" s="37" t="s">
        <v>4657</v>
      </c>
      <c r="F2616" s="38" t="s">
        <v>1269</v>
      </c>
      <c r="G2616" s="38" t="s">
        <v>1273</v>
      </c>
      <c r="H2616" s="35" t="s">
        <v>1393</v>
      </c>
      <c r="I2616" s="35"/>
      <c r="J2616" s="29" t="s">
        <v>1405</v>
      </c>
      <c r="K2616" s="29" t="s">
        <v>2765</v>
      </c>
      <c r="L2616" s="29" t="s">
        <v>1394</v>
      </c>
      <c r="M2616" s="39">
        <v>14.548142624567287</v>
      </c>
      <c r="N2616" s="39">
        <v>30.231457905544147</v>
      </c>
      <c r="O2616" s="29">
        <v>44197</v>
      </c>
      <c r="P2616" s="29">
        <v>44956</v>
      </c>
      <c r="Q2616" s="40">
        <v>2.0780287</v>
      </c>
      <c r="R2616" s="39">
        <v>14.519055441478439</v>
      </c>
      <c r="S2616" s="39">
        <v>14.519055441478439</v>
      </c>
      <c r="T2616" s="39">
        <v>1.1933470225872689</v>
      </c>
      <c r="U2616" s="39">
        <v>0</v>
      </c>
      <c r="V2616" s="39">
        <v>0</v>
      </c>
      <c r="W2616" s="29" t="s">
        <v>1357</v>
      </c>
      <c r="X2616" s="29" t="s">
        <v>258</v>
      </c>
      <c r="Y2616" s="29" t="s">
        <v>1349</v>
      </c>
      <c r="Z2616" s="41" t="s">
        <v>1349</v>
      </c>
      <c r="AA2616" s="42" t="s">
        <v>1349</v>
      </c>
      <c r="AB2616" s="29" t="s">
        <v>258</v>
      </c>
      <c r="AC2616" s="29" t="s">
        <v>258</v>
      </c>
      <c r="AD2616" s="29" t="s">
        <v>265</v>
      </c>
      <c r="AE2616" s="29" t="s">
        <v>1367</v>
      </c>
      <c r="AF2616" s="29" t="s">
        <v>1368</v>
      </c>
      <c r="AG2616" s="183" t="s">
        <v>1369</v>
      </c>
      <c r="AH2616" s="29" t="s">
        <v>1413</v>
      </c>
      <c r="AI2616" s="29" t="s">
        <v>1357</v>
      </c>
      <c r="AJ2616" s="29" t="s">
        <v>258</v>
      </c>
      <c r="AK2616" s="29" t="s">
        <v>258</v>
      </c>
      <c r="AL2616" s="29" t="s">
        <v>13326</v>
      </c>
    </row>
    <row r="2617" spans="1:38" x14ac:dyDescent="0.2">
      <c r="A2617" s="35" t="s">
        <v>16</v>
      </c>
      <c r="B2617" s="36">
        <v>8057</v>
      </c>
      <c r="C2617" s="36"/>
      <c r="D2617" s="36" t="s">
        <v>1349</v>
      </c>
      <c r="E2617" s="37" t="s">
        <v>4658</v>
      </c>
      <c r="F2617" s="38" t="s">
        <v>1269</v>
      </c>
      <c r="G2617" s="38" t="s">
        <v>1271</v>
      </c>
      <c r="H2617" s="35" t="s">
        <v>1440</v>
      </c>
      <c r="I2617" s="35"/>
      <c r="J2617" s="29" t="s">
        <v>484</v>
      </c>
      <c r="K2617" s="29" t="s">
        <v>1365</v>
      </c>
      <c r="L2617" s="29" t="s">
        <v>1366</v>
      </c>
      <c r="M2617" s="39">
        <v>32.803830518251573</v>
      </c>
      <c r="N2617" s="39">
        <v>95.470149212867909</v>
      </c>
      <c r="O2617" s="29">
        <v>44197</v>
      </c>
      <c r="P2617" s="29">
        <v>45260</v>
      </c>
      <c r="Q2617" s="40">
        <v>2.9103354000000001</v>
      </c>
      <c r="R2617" s="39">
        <v>32.750568104038337</v>
      </c>
      <c r="S2617" s="39">
        <v>32.750568104038337</v>
      </c>
      <c r="T2617" s="39">
        <v>29.969013004791243</v>
      </c>
      <c r="U2617" s="39">
        <v>0</v>
      </c>
      <c r="V2617" s="39">
        <v>0</v>
      </c>
      <c r="W2617" s="29" t="s">
        <v>1357</v>
      </c>
      <c r="X2617" s="29" t="s">
        <v>258</v>
      </c>
      <c r="Y2617" s="29" t="s">
        <v>1349</v>
      </c>
      <c r="Z2617" s="41" t="s">
        <v>1349</v>
      </c>
      <c r="AA2617" s="42" t="s">
        <v>1349</v>
      </c>
      <c r="AB2617" s="29" t="s">
        <v>258</v>
      </c>
      <c r="AC2617" s="29" t="s">
        <v>258</v>
      </c>
      <c r="AD2617" s="29" t="s">
        <v>265</v>
      </c>
      <c r="AE2617" s="29" t="s">
        <v>1367</v>
      </c>
      <c r="AF2617" s="29" t="s">
        <v>1368</v>
      </c>
      <c r="AG2617" s="183" t="s">
        <v>1369</v>
      </c>
      <c r="AH2617" s="29" t="s">
        <v>1413</v>
      </c>
      <c r="AI2617" s="29" t="s">
        <v>1357</v>
      </c>
      <c r="AJ2617" s="29" t="s">
        <v>258</v>
      </c>
      <c r="AK2617" s="29" t="s">
        <v>258</v>
      </c>
      <c r="AL2617" s="29" t="s">
        <v>13326</v>
      </c>
    </row>
    <row r="2618" spans="1:38" x14ac:dyDescent="0.2">
      <c r="A2618" s="35" t="s">
        <v>17</v>
      </c>
      <c r="B2618" s="36">
        <v>8060</v>
      </c>
      <c r="C2618" s="36"/>
      <c r="D2618" s="36" t="s">
        <v>1349</v>
      </c>
      <c r="E2618" s="37" t="s">
        <v>4659</v>
      </c>
      <c r="F2618" s="38" t="s">
        <v>1262</v>
      </c>
      <c r="G2618" s="38" t="s">
        <v>1263</v>
      </c>
      <c r="H2618" s="35" t="s">
        <v>999</v>
      </c>
      <c r="I2618" s="35" t="s">
        <v>1349</v>
      </c>
      <c r="J2618" s="29" t="s">
        <v>263</v>
      </c>
      <c r="K2618" s="29" t="s">
        <v>264</v>
      </c>
      <c r="L2618" s="29" t="s">
        <v>2577</v>
      </c>
      <c r="M2618" s="39">
        <v>0</v>
      </c>
      <c r="N2618" s="39"/>
      <c r="O2618" s="29">
        <v>44197</v>
      </c>
      <c r="P2618" s="29">
        <v>46022</v>
      </c>
      <c r="Q2618" s="40">
        <v>4.9965776999999996</v>
      </c>
      <c r="R2618" s="39"/>
      <c r="S2618" s="39"/>
      <c r="T2618" s="39"/>
      <c r="U2618" s="39"/>
      <c r="V2618" s="39"/>
      <c r="W2618" s="29" t="s">
        <v>265</v>
      </c>
      <c r="X2618" s="29" t="s">
        <v>11773</v>
      </c>
      <c r="Y2618" s="29">
        <v>45264</v>
      </c>
      <c r="Z2618" s="41" t="s">
        <v>11760</v>
      </c>
      <c r="AA2618" s="42" t="s">
        <v>13349</v>
      </c>
      <c r="AB2618" s="29" t="s">
        <v>258</v>
      </c>
      <c r="AC2618" s="29" t="s">
        <v>265</v>
      </c>
      <c r="AD2618" s="29" t="s">
        <v>265</v>
      </c>
      <c r="AE2618" s="29" t="s">
        <v>1367</v>
      </c>
      <c r="AF2618" s="29" t="s">
        <v>2409</v>
      </c>
      <c r="AG2618" s="183" t="s">
        <v>2410</v>
      </c>
      <c r="AH2618" s="29" t="s">
        <v>1356</v>
      </c>
      <c r="AI2618" s="29" t="s">
        <v>265</v>
      </c>
      <c r="AJ2618" s="29" t="s">
        <v>258</v>
      </c>
      <c r="AK2618" s="29" t="s">
        <v>258</v>
      </c>
      <c r="AL2618" s="29" t="s">
        <v>13327</v>
      </c>
    </row>
    <row r="2619" spans="1:38" x14ac:dyDescent="0.2">
      <c r="A2619" s="35" t="s">
        <v>18</v>
      </c>
      <c r="B2619" s="36">
        <v>8060</v>
      </c>
      <c r="C2619" s="36">
        <v>1</v>
      </c>
      <c r="D2619" s="36" t="s">
        <v>4660</v>
      </c>
      <c r="E2619" s="37" t="s">
        <v>4661</v>
      </c>
      <c r="F2619" s="38" t="s">
        <v>1262</v>
      </c>
      <c r="G2619" s="38" t="s">
        <v>1263</v>
      </c>
      <c r="H2619" s="35" t="s">
        <v>999</v>
      </c>
      <c r="I2619" s="35"/>
      <c r="J2619" s="29" t="s">
        <v>263</v>
      </c>
      <c r="K2619" s="29" t="s">
        <v>264</v>
      </c>
      <c r="L2619" s="29" t="s">
        <v>2577</v>
      </c>
      <c r="M2619" s="39">
        <v>41.309117589092338</v>
      </c>
      <c r="N2619" s="39">
        <v>17.643318275154005</v>
      </c>
      <c r="O2619" s="29">
        <v>44197</v>
      </c>
      <c r="P2619" s="29">
        <v>44353</v>
      </c>
      <c r="Q2619" s="40">
        <v>0.4271047</v>
      </c>
      <c r="R2619" s="39">
        <v>17.643318275154005</v>
      </c>
      <c r="S2619" s="39">
        <v>0</v>
      </c>
      <c r="T2619" s="39">
        <v>0</v>
      </c>
      <c r="U2619" s="39">
        <v>0</v>
      </c>
      <c r="V2619" s="39">
        <v>0</v>
      </c>
      <c r="W2619" s="29" t="s">
        <v>265</v>
      </c>
      <c r="X2619" s="29" t="s">
        <v>11773</v>
      </c>
      <c r="Y2619" s="29">
        <v>45264</v>
      </c>
      <c r="Z2619" s="41" t="s">
        <v>11760</v>
      </c>
      <c r="AA2619" s="42" t="s">
        <v>1349</v>
      </c>
      <c r="AB2619" s="29" t="s">
        <v>258</v>
      </c>
      <c r="AC2619" s="29" t="s">
        <v>265</v>
      </c>
      <c r="AD2619" s="29" t="s">
        <v>265</v>
      </c>
      <c r="AE2619" s="29" t="s">
        <v>1367</v>
      </c>
      <c r="AF2619" s="29" t="s">
        <v>2409</v>
      </c>
      <c r="AG2619" s="183" t="s">
        <v>2410</v>
      </c>
      <c r="AH2619" s="29" t="s">
        <v>1356</v>
      </c>
      <c r="AI2619" s="29" t="s">
        <v>265</v>
      </c>
      <c r="AJ2619" s="29" t="s">
        <v>258</v>
      </c>
      <c r="AK2619" s="29" t="s">
        <v>258</v>
      </c>
      <c r="AL2619" s="29" t="s">
        <v>13327</v>
      </c>
    </row>
    <row r="2620" spans="1:38" x14ac:dyDescent="0.2">
      <c r="A2620" s="35" t="s">
        <v>18</v>
      </c>
      <c r="B2620" s="36">
        <v>8060</v>
      </c>
      <c r="C2620" s="36">
        <v>2</v>
      </c>
      <c r="D2620" s="36" t="s">
        <v>4662</v>
      </c>
      <c r="E2620" s="37" t="s">
        <v>4663</v>
      </c>
      <c r="F2620" s="38" t="s">
        <v>1262</v>
      </c>
      <c r="G2620" s="38" t="s">
        <v>1263</v>
      </c>
      <c r="H2620" s="35" t="s">
        <v>999</v>
      </c>
      <c r="I2620" s="35"/>
      <c r="J2620" s="29" t="s">
        <v>263</v>
      </c>
      <c r="K2620" s="29" t="s">
        <v>264</v>
      </c>
      <c r="L2620" s="29" t="s">
        <v>2577</v>
      </c>
      <c r="M2620" s="39">
        <v>41.128421445179448</v>
      </c>
      <c r="N2620" s="39">
        <v>56.07653388090349</v>
      </c>
      <c r="O2620" s="29">
        <v>44197</v>
      </c>
      <c r="P2620" s="29">
        <v>44695</v>
      </c>
      <c r="Q2620" s="40">
        <v>1.3634497000000001</v>
      </c>
      <c r="R2620" s="39">
        <v>41.017905544147844</v>
      </c>
      <c r="S2620" s="39">
        <v>15.058628336755648</v>
      </c>
      <c r="T2620" s="39">
        <v>0</v>
      </c>
      <c r="U2620" s="39">
        <v>0</v>
      </c>
      <c r="V2620" s="39">
        <v>0</v>
      </c>
      <c r="W2620" s="29" t="s">
        <v>265</v>
      </c>
      <c r="X2620" s="29" t="s">
        <v>11773</v>
      </c>
      <c r="Y2620" s="29">
        <v>45264</v>
      </c>
      <c r="Z2620" s="41" t="s">
        <v>11760</v>
      </c>
      <c r="AA2620" s="42" t="s">
        <v>1349</v>
      </c>
      <c r="AB2620" s="29" t="s">
        <v>258</v>
      </c>
      <c r="AC2620" s="29" t="s">
        <v>265</v>
      </c>
      <c r="AD2620" s="29" t="s">
        <v>265</v>
      </c>
      <c r="AE2620" s="29" t="s">
        <v>1367</v>
      </c>
      <c r="AF2620" s="29" t="s">
        <v>2409</v>
      </c>
      <c r="AG2620" s="183" t="s">
        <v>2410</v>
      </c>
      <c r="AH2620" s="29" t="s">
        <v>1356</v>
      </c>
      <c r="AI2620" s="29" t="s">
        <v>265</v>
      </c>
      <c r="AJ2620" s="29" t="s">
        <v>258</v>
      </c>
      <c r="AK2620" s="29" t="s">
        <v>258</v>
      </c>
      <c r="AL2620" s="29" t="s">
        <v>13327</v>
      </c>
    </row>
    <row r="2621" spans="1:38" x14ac:dyDescent="0.2">
      <c r="A2621" s="35" t="s">
        <v>18</v>
      </c>
      <c r="B2621" s="36">
        <v>8060</v>
      </c>
      <c r="C2621" s="36">
        <v>3</v>
      </c>
      <c r="D2621" s="36" t="s">
        <v>4664</v>
      </c>
      <c r="E2621" s="37" t="s">
        <v>4665</v>
      </c>
      <c r="F2621" s="38" t="s">
        <v>1262</v>
      </c>
      <c r="G2621" s="38" t="s">
        <v>1263</v>
      </c>
      <c r="H2621" s="35" t="s">
        <v>999</v>
      </c>
      <c r="I2621" s="35"/>
      <c r="J2621" s="29" t="s">
        <v>263</v>
      </c>
      <c r="K2621" s="29" t="s">
        <v>264</v>
      </c>
      <c r="L2621" s="29" t="s">
        <v>2577</v>
      </c>
      <c r="M2621" s="39">
        <v>41.123590728181327</v>
      </c>
      <c r="N2621" s="39">
        <v>59.56024640657084</v>
      </c>
      <c r="O2621" s="29">
        <v>44197</v>
      </c>
      <c r="P2621" s="29">
        <v>44726</v>
      </c>
      <c r="Q2621" s="40">
        <v>1.4483231000000001</v>
      </c>
      <c r="R2621" s="39">
        <v>41.017905544147844</v>
      </c>
      <c r="S2621" s="39">
        <v>18.542340862422996</v>
      </c>
      <c r="T2621" s="39">
        <v>0</v>
      </c>
      <c r="U2621" s="39">
        <v>0</v>
      </c>
      <c r="V2621" s="39">
        <v>0</v>
      </c>
      <c r="W2621" s="29" t="s">
        <v>265</v>
      </c>
      <c r="X2621" s="29" t="s">
        <v>11773</v>
      </c>
      <c r="Y2621" s="29">
        <v>45264</v>
      </c>
      <c r="Z2621" s="41" t="s">
        <v>11760</v>
      </c>
      <c r="AA2621" s="42" t="s">
        <v>1349</v>
      </c>
      <c r="AB2621" s="29" t="s">
        <v>258</v>
      </c>
      <c r="AC2621" s="29" t="s">
        <v>265</v>
      </c>
      <c r="AD2621" s="29" t="s">
        <v>265</v>
      </c>
      <c r="AE2621" s="29" t="s">
        <v>1367</v>
      </c>
      <c r="AF2621" s="29" t="s">
        <v>2409</v>
      </c>
      <c r="AG2621" s="183" t="s">
        <v>2410</v>
      </c>
      <c r="AH2621" s="29" t="s">
        <v>1356</v>
      </c>
      <c r="AI2621" s="29" t="s">
        <v>265</v>
      </c>
      <c r="AJ2621" s="29" t="s">
        <v>258</v>
      </c>
      <c r="AK2621" s="29" t="s">
        <v>258</v>
      </c>
      <c r="AL2621" s="29" t="s">
        <v>13327</v>
      </c>
    </row>
    <row r="2622" spans="1:38" x14ac:dyDescent="0.2">
      <c r="A2622" s="35" t="s">
        <v>18</v>
      </c>
      <c r="B2622" s="36">
        <v>8060</v>
      </c>
      <c r="C2622" s="36">
        <v>4</v>
      </c>
      <c r="D2622" s="36" t="s">
        <v>4666</v>
      </c>
      <c r="E2622" s="37" t="s">
        <v>4667</v>
      </c>
      <c r="F2622" s="38" t="s">
        <v>1262</v>
      </c>
      <c r="G2622" s="38" t="s">
        <v>1263</v>
      </c>
      <c r="H2622" s="35" t="s">
        <v>999</v>
      </c>
      <c r="I2622" s="35"/>
      <c r="J2622" s="29" t="s">
        <v>263</v>
      </c>
      <c r="K2622" s="29" t="s">
        <v>264</v>
      </c>
      <c r="L2622" s="29" t="s">
        <v>2577</v>
      </c>
      <c r="M2622" s="39">
        <v>41.123590728181327</v>
      </c>
      <c r="N2622" s="39">
        <v>59.56024640657084</v>
      </c>
      <c r="O2622" s="29">
        <v>44197</v>
      </c>
      <c r="P2622" s="29">
        <v>44726</v>
      </c>
      <c r="Q2622" s="40">
        <v>1.4483231000000001</v>
      </c>
      <c r="R2622" s="39">
        <v>41.017905544147844</v>
      </c>
      <c r="S2622" s="39">
        <v>18.542340862422996</v>
      </c>
      <c r="T2622" s="39">
        <v>0</v>
      </c>
      <c r="U2622" s="39">
        <v>0</v>
      </c>
      <c r="V2622" s="39">
        <v>0</v>
      </c>
      <c r="W2622" s="29" t="s">
        <v>265</v>
      </c>
      <c r="X2622" s="29" t="s">
        <v>11773</v>
      </c>
      <c r="Y2622" s="29">
        <v>45264</v>
      </c>
      <c r="Z2622" s="41" t="s">
        <v>11760</v>
      </c>
      <c r="AA2622" s="42" t="s">
        <v>1349</v>
      </c>
      <c r="AB2622" s="29" t="s">
        <v>258</v>
      </c>
      <c r="AC2622" s="29" t="s">
        <v>265</v>
      </c>
      <c r="AD2622" s="29" t="s">
        <v>265</v>
      </c>
      <c r="AE2622" s="29" t="s">
        <v>1367</v>
      </c>
      <c r="AF2622" s="29" t="s">
        <v>2409</v>
      </c>
      <c r="AG2622" s="183" t="s">
        <v>2410</v>
      </c>
      <c r="AH2622" s="29" t="s">
        <v>1356</v>
      </c>
      <c r="AI2622" s="29" t="s">
        <v>265</v>
      </c>
      <c r="AJ2622" s="29" t="s">
        <v>258</v>
      </c>
      <c r="AK2622" s="29" t="s">
        <v>258</v>
      </c>
      <c r="AL2622" s="29" t="s">
        <v>13327</v>
      </c>
    </row>
    <row r="2623" spans="1:38" x14ac:dyDescent="0.2">
      <c r="A2623" s="35" t="s">
        <v>16</v>
      </c>
      <c r="B2623" s="36">
        <v>8062</v>
      </c>
      <c r="C2623" s="36"/>
      <c r="D2623" s="36" t="s">
        <v>1349</v>
      </c>
      <c r="E2623" s="37" t="s">
        <v>4668</v>
      </c>
      <c r="F2623" s="38" t="s">
        <v>1269</v>
      </c>
      <c r="G2623" s="38" t="s">
        <v>1271</v>
      </c>
      <c r="H2623" s="35" t="s">
        <v>1440</v>
      </c>
      <c r="I2623" s="35"/>
      <c r="J2623" s="29" t="s">
        <v>322</v>
      </c>
      <c r="K2623" s="29" t="s">
        <v>2251</v>
      </c>
      <c r="L2623" s="29" t="s">
        <v>1596</v>
      </c>
      <c r="M2623" s="39">
        <v>196.76055509487585</v>
      </c>
      <c r="N2623" s="39">
        <v>409.4127912388775</v>
      </c>
      <c r="O2623" s="29">
        <v>44197</v>
      </c>
      <c r="P2623" s="29">
        <v>44957</v>
      </c>
      <c r="Q2623" s="40">
        <v>2.0807666</v>
      </c>
      <c r="R2623" s="39">
        <v>196.36750171115676</v>
      </c>
      <c r="S2623" s="39">
        <v>196.36750171115676</v>
      </c>
      <c r="T2623" s="39">
        <v>16.677787816563999</v>
      </c>
      <c r="U2623" s="39">
        <v>0</v>
      </c>
      <c r="V2623" s="39">
        <v>0</v>
      </c>
      <c r="W2623" s="29" t="s">
        <v>1357</v>
      </c>
      <c r="X2623" s="29" t="s">
        <v>258</v>
      </c>
      <c r="Y2623" s="29" t="s">
        <v>1349</v>
      </c>
      <c r="Z2623" s="41" t="s">
        <v>1349</v>
      </c>
      <c r="AA2623" s="42" t="s">
        <v>1349</v>
      </c>
      <c r="AB2623" s="29" t="s">
        <v>258</v>
      </c>
      <c r="AC2623" s="29" t="s">
        <v>258</v>
      </c>
      <c r="AD2623" s="29" t="s">
        <v>258</v>
      </c>
      <c r="AE2623" s="29" t="s">
        <v>1353</v>
      </c>
      <c r="AF2623" s="29" t="s">
        <v>1378</v>
      </c>
      <c r="AG2623" s="183" t="s">
        <v>1379</v>
      </c>
      <c r="AH2623" s="29" t="s">
        <v>1413</v>
      </c>
      <c r="AI2623" s="29" t="s">
        <v>1357</v>
      </c>
      <c r="AJ2623" s="29" t="s">
        <v>258</v>
      </c>
      <c r="AK2623" s="29" t="s">
        <v>258</v>
      </c>
      <c r="AL2623" s="29" t="s">
        <v>13326</v>
      </c>
    </row>
    <row r="2624" spans="1:38" x14ac:dyDescent="0.2">
      <c r="A2624" s="35" t="s">
        <v>16</v>
      </c>
      <c r="B2624" s="36">
        <v>8064</v>
      </c>
      <c r="C2624" s="36"/>
      <c r="D2624" s="36" t="s">
        <v>1349</v>
      </c>
      <c r="E2624" s="37" t="s">
        <v>4669</v>
      </c>
      <c r="F2624" s="38" t="s">
        <v>1269</v>
      </c>
      <c r="G2624" s="38" t="s">
        <v>1271</v>
      </c>
      <c r="H2624" s="35" t="s">
        <v>1440</v>
      </c>
      <c r="I2624" s="35"/>
      <c r="J2624" s="29" t="s">
        <v>322</v>
      </c>
      <c r="K2624" s="29" t="s">
        <v>2251</v>
      </c>
      <c r="L2624" s="29" t="s">
        <v>1596</v>
      </c>
      <c r="M2624" s="39">
        <v>117.36575364023678</v>
      </c>
      <c r="N2624" s="39">
        <v>253.2079753593429</v>
      </c>
      <c r="O2624" s="29">
        <v>44197</v>
      </c>
      <c r="P2624" s="29">
        <v>44985</v>
      </c>
      <c r="Q2624" s="40">
        <v>2.1574263999999999</v>
      </c>
      <c r="R2624" s="39">
        <v>117.13676933607118</v>
      </c>
      <c r="S2624" s="39">
        <v>117.13676933607118</v>
      </c>
      <c r="T2624" s="39">
        <v>18.934436687200549</v>
      </c>
      <c r="U2624" s="39">
        <v>0</v>
      </c>
      <c r="V2624" s="39">
        <v>0</v>
      </c>
      <c r="W2624" s="29" t="s">
        <v>1357</v>
      </c>
      <c r="X2624" s="29" t="s">
        <v>258</v>
      </c>
      <c r="Y2624" s="29" t="s">
        <v>1349</v>
      </c>
      <c r="Z2624" s="41" t="s">
        <v>1349</v>
      </c>
      <c r="AA2624" s="42" t="s">
        <v>1349</v>
      </c>
      <c r="AB2624" s="29" t="s">
        <v>258</v>
      </c>
      <c r="AC2624" s="29" t="s">
        <v>258</v>
      </c>
      <c r="AD2624" s="29" t="s">
        <v>258</v>
      </c>
      <c r="AE2624" s="29" t="s">
        <v>1353</v>
      </c>
      <c r="AF2624" s="29" t="s">
        <v>1378</v>
      </c>
      <c r="AG2624" s="183" t="s">
        <v>1379</v>
      </c>
      <c r="AH2624" s="29" t="s">
        <v>1413</v>
      </c>
      <c r="AI2624" s="29" t="s">
        <v>1357</v>
      </c>
      <c r="AJ2624" s="29" t="s">
        <v>258</v>
      </c>
      <c r="AK2624" s="29" t="s">
        <v>258</v>
      </c>
      <c r="AL2624" s="29" t="s">
        <v>13326</v>
      </c>
    </row>
    <row r="2625" spans="1:38" x14ac:dyDescent="0.2">
      <c r="A2625" s="35" t="s">
        <v>16</v>
      </c>
      <c r="B2625" s="36">
        <v>8065</v>
      </c>
      <c r="C2625" s="36"/>
      <c r="D2625" s="36" t="s">
        <v>1349</v>
      </c>
      <c r="E2625" s="37" t="s">
        <v>4670</v>
      </c>
      <c r="F2625" s="38" t="s">
        <v>1269</v>
      </c>
      <c r="G2625" s="38" t="s">
        <v>1273</v>
      </c>
      <c r="H2625" s="35" t="s">
        <v>1393</v>
      </c>
      <c r="I2625" s="35"/>
      <c r="J2625" s="29" t="s">
        <v>1371</v>
      </c>
      <c r="K2625" s="29" t="s">
        <v>1371</v>
      </c>
      <c r="L2625" s="29" t="s">
        <v>1366</v>
      </c>
      <c r="M2625" s="39">
        <v>12.744825664841837</v>
      </c>
      <c r="N2625" s="39">
        <v>23.587958932238195</v>
      </c>
      <c r="O2625" s="29">
        <v>44197</v>
      </c>
      <c r="P2625" s="29">
        <v>44873</v>
      </c>
      <c r="Q2625" s="40">
        <v>1.8507871</v>
      </c>
      <c r="R2625" s="39">
        <v>12.717289527720741</v>
      </c>
      <c r="S2625" s="39">
        <v>10.870669404517455</v>
      </c>
      <c r="T2625" s="39">
        <v>0</v>
      </c>
      <c r="U2625" s="39">
        <v>0</v>
      </c>
      <c r="V2625" s="39">
        <v>0</v>
      </c>
      <c r="W2625" s="29" t="s">
        <v>1357</v>
      </c>
      <c r="X2625" s="29" t="s">
        <v>258</v>
      </c>
      <c r="Y2625" s="29" t="s">
        <v>1349</v>
      </c>
      <c r="Z2625" s="41" t="s">
        <v>1349</v>
      </c>
      <c r="AA2625" s="42" t="s">
        <v>1349</v>
      </c>
      <c r="AB2625" s="29" t="s">
        <v>258</v>
      </c>
      <c r="AC2625" s="29" t="s">
        <v>258</v>
      </c>
      <c r="AD2625" s="29" t="s">
        <v>265</v>
      </c>
      <c r="AE2625" s="29" t="s">
        <v>1367</v>
      </c>
      <c r="AF2625" s="29" t="s">
        <v>1368</v>
      </c>
      <c r="AG2625" s="183" t="s">
        <v>1369</v>
      </c>
      <c r="AH2625" s="29" t="s">
        <v>1413</v>
      </c>
      <c r="AI2625" s="29" t="s">
        <v>1357</v>
      </c>
      <c r="AJ2625" s="29" t="s">
        <v>258</v>
      </c>
      <c r="AK2625" s="29" t="s">
        <v>258</v>
      </c>
      <c r="AL2625" s="29" t="s">
        <v>13326</v>
      </c>
    </row>
    <row r="2626" spans="1:38" x14ac:dyDescent="0.2">
      <c r="A2626" s="35" t="s">
        <v>16</v>
      </c>
      <c r="B2626" s="36">
        <v>8066</v>
      </c>
      <c r="C2626" s="36"/>
      <c r="D2626" s="36" t="s">
        <v>1349</v>
      </c>
      <c r="E2626" s="37" t="s">
        <v>4671</v>
      </c>
      <c r="F2626" s="38" t="s">
        <v>1269</v>
      </c>
      <c r="G2626" s="38" t="s">
        <v>1271</v>
      </c>
      <c r="H2626" s="35" t="s">
        <v>1440</v>
      </c>
      <c r="I2626" s="35"/>
      <c r="J2626" s="29" t="s">
        <v>322</v>
      </c>
      <c r="K2626" s="29" t="s">
        <v>2251</v>
      </c>
      <c r="L2626" s="29" t="s">
        <v>1596</v>
      </c>
      <c r="M2626" s="39">
        <v>147.92137750506726</v>
      </c>
      <c r="N2626" s="39">
        <v>307.78986173853525</v>
      </c>
      <c r="O2626" s="29">
        <v>44197</v>
      </c>
      <c r="P2626" s="29">
        <v>44957</v>
      </c>
      <c r="Q2626" s="40">
        <v>2.0807666</v>
      </c>
      <c r="R2626" s="39">
        <v>147.62588637919234</v>
      </c>
      <c r="S2626" s="39">
        <v>147.62588637919234</v>
      </c>
      <c r="T2626" s="39">
        <v>12.538088980150583</v>
      </c>
      <c r="U2626" s="39">
        <v>0</v>
      </c>
      <c r="V2626" s="39">
        <v>0</v>
      </c>
      <c r="W2626" s="29" t="s">
        <v>265</v>
      </c>
      <c r="X2626" s="29" t="s">
        <v>11774</v>
      </c>
      <c r="Y2626" s="29">
        <v>45288</v>
      </c>
      <c r="Z2626" s="41" t="s">
        <v>11760</v>
      </c>
      <c r="AA2626" s="42" t="s">
        <v>1349</v>
      </c>
      <c r="AB2626" s="29" t="s">
        <v>258</v>
      </c>
      <c r="AC2626" s="29" t="s">
        <v>258</v>
      </c>
      <c r="AD2626" s="29" t="s">
        <v>258</v>
      </c>
      <c r="AE2626" s="29" t="s">
        <v>1353</v>
      </c>
      <c r="AF2626" s="29" t="s">
        <v>1378</v>
      </c>
      <c r="AG2626" s="183" t="s">
        <v>1379</v>
      </c>
      <c r="AH2626" s="29" t="s">
        <v>1413</v>
      </c>
      <c r="AI2626" s="29" t="s">
        <v>1357</v>
      </c>
      <c r="AJ2626" s="29" t="s">
        <v>258</v>
      </c>
      <c r="AK2626" s="29" t="s">
        <v>258</v>
      </c>
      <c r="AL2626" s="29" t="s">
        <v>13327</v>
      </c>
    </row>
    <row r="2627" spans="1:38" x14ac:dyDescent="0.2">
      <c r="A2627" s="35" t="s">
        <v>16</v>
      </c>
      <c r="B2627" s="36">
        <v>8072</v>
      </c>
      <c r="C2627" s="36"/>
      <c r="D2627" s="36" t="s">
        <v>1349</v>
      </c>
      <c r="E2627" s="37" t="s">
        <v>4672</v>
      </c>
      <c r="F2627" s="38" t="s">
        <v>1269</v>
      </c>
      <c r="G2627" s="38" t="s">
        <v>1273</v>
      </c>
      <c r="H2627" s="35" t="s">
        <v>1393</v>
      </c>
      <c r="I2627" s="35"/>
      <c r="J2627" s="29" t="s">
        <v>1371</v>
      </c>
      <c r="K2627" s="29" t="s">
        <v>1371</v>
      </c>
      <c r="L2627" s="29" t="s">
        <v>1366</v>
      </c>
      <c r="M2627" s="39">
        <v>8.1882168329732323</v>
      </c>
      <c r="N2627" s="39">
        <v>16.342806297056811</v>
      </c>
      <c r="O2627" s="29">
        <v>44197</v>
      </c>
      <c r="P2627" s="29">
        <v>44926</v>
      </c>
      <c r="Q2627" s="40">
        <v>1.9958932</v>
      </c>
      <c r="R2627" s="39">
        <v>8.1714031485284053</v>
      </c>
      <c r="S2627" s="39">
        <v>8.1714031485284053</v>
      </c>
      <c r="T2627" s="39">
        <v>0</v>
      </c>
      <c r="U2627" s="39">
        <v>0</v>
      </c>
      <c r="V2627" s="39">
        <v>0</v>
      </c>
      <c r="W2627" s="29" t="s">
        <v>265</v>
      </c>
      <c r="X2627" s="29" t="s">
        <v>11773</v>
      </c>
      <c r="Y2627" s="29">
        <v>45259</v>
      </c>
      <c r="Z2627" s="41" t="s">
        <v>11759</v>
      </c>
      <c r="AA2627" s="42" t="s">
        <v>1349</v>
      </c>
      <c r="AB2627" s="29" t="s">
        <v>258</v>
      </c>
      <c r="AC2627" s="29" t="s">
        <v>258</v>
      </c>
      <c r="AD2627" s="29" t="s">
        <v>265</v>
      </c>
      <c r="AE2627" s="29" t="s">
        <v>1367</v>
      </c>
      <c r="AF2627" s="29" t="s">
        <v>1368</v>
      </c>
      <c r="AG2627" s="183" t="s">
        <v>1369</v>
      </c>
      <c r="AH2627" s="29" t="s">
        <v>1413</v>
      </c>
      <c r="AI2627" s="29" t="s">
        <v>1357</v>
      </c>
      <c r="AJ2627" s="29" t="s">
        <v>258</v>
      </c>
      <c r="AK2627" s="29" t="s">
        <v>258</v>
      </c>
      <c r="AL2627" s="29" t="s">
        <v>13327</v>
      </c>
    </row>
    <row r="2628" spans="1:38" x14ac:dyDescent="0.2">
      <c r="A2628" s="35" t="s">
        <v>16</v>
      </c>
      <c r="B2628" s="36">
        <v>8073</v>
      </c>
      <c r="C2628" s="36"/>
      <c r="D2628" s="36" t="s">
        <v>1349</v>
      </c>
      <c r="E2628" s="37" t="s">
        <v>4673</v>
      </c>
      <c r="F2628" s="38" t="s">
        <v>1269</v>
      </c>
      <c r="G2628" s="38" t="s">
        <v>1445</v>
      </c>
      <c r="H2628" s="35" t="s">
        <v>12095</v>
      </c>
      <c r="I2628" s="35"/>
      <c r="J2628" s="29" t="s">
        <v>1405</v>
      </c>
      <c r="K2628" s="29" t="s">
        <v>2765</v>
      </c>
      <c r="L2628" s="29" t="s">
        <v>1394</v>
      </c>
      <c r="M2628" s="39">
        <v>84.929342577346063</v>
      </c>
      <c r="N2628" s="39">
        <v>169.50989733059549</v>
      </c>
      <c r="O2628" s="29">
        <v>44197</v>
      </c>
      <c r="P2628" s="29">
        <v>44926</v>
      </c>
      <c r="Q2628" s="40">
        <v>1.9958932</v>
      </c>
      <c r="R2628" s="39">
        <v>84.754948665297746</v>
      </c>
      <c r="S2628" s="39">
        <v>84.754948665297746</v>
      </c>
      <c r="T2628" s="39">
        <v>0</v>
      </c>
      <c r="U2628" s="39">
        <v>0</v>
      </c>
      <c r="V2628" s="39">
        <v>0</v>
      </c>
      <c r="W2628" s="29" t="s">
        <v>1357</v>
      </c>
      <c r="X2628" s="29" t="s">
        <v>258</v>
      </c>
      <c r="Y2628" s="29" t="s">
        <v>1349</v>
      </c>
      <c r="Z2628" s="41" t="s">
        <v>1349</v>
      </c>
      <c r="AA2628" s="42" t="s">
        <v>1349</v>
      </c>
      <c r="AB2628" s="29" t="s">
        <v>258</v>
      </c>
      <c r="AC2628" s="29" t="s">
        <v>258</v>
      </c>
      <c r="AD2628" s="29" t="s">
        <v>265</v>
      </c>
      <c r="AE2628" s="29" t="s">
        <v>1367</v>
      </c>
      <c r="AF2628" s="29" t="s">
        <v>1368</v>
      </c>
      <c r="AG2628" s="183" t="s">
        <v>1369</v>
      </c>
      <c r="AH2628" s="29" t="s">
        <v>1413</v>
      </c>
      <c r="AI2628" s="29" t="s">
        <v>1357</v>
      </c>
      <c r="AJ2628" s="29" t="s">
        <v>258</v>
      </c>
      <c r="AK2628" s="29" t="s">
        <v>258</v>
      </c>
      <c r="AL2628" s="29" t="s">
        <v>13326</v>
      </c>
    </row>
    <row r="2629" spans="1:38" x14ac:dyDescent="0.2">
      <c r="A2629" s="35" t="s">
        <v>16</v>
      </c>
      <c r="B2629" s="36">
        <v>8074</v>
      </c>
      <c r="C2629" s="36"/>
      <c r="D2629" s="36" t="s">
        <v>1349</v>
      </c>
      <c r="E2629" s="37" t="s">
        <v>4674</v>
      </c>
      <c r="F2629" s="38" t="s">
        <v>1269</v>
      </c>
      <c r="G2629" s="38" t="s">
        <v>1271</v>
      </c>
      <c r="H2629" s="35" t="s">
        <v>1440</v>
      </c>
      <c r="I2629" s="35"/>
      <c r="J2629" s="29" t="s">
        <v>1371</v>
      </c>
      <c r="K2629" s="29" t="s">
        <v>1371</v>
      </c>
      <c r="L2629" s="29" t="s">
        <v>1384</v>
      </c>
      <c r="M2629" s="39">
        <v>337.52084073299176</v>
      </c>
      <c r="N2629" s="39">
        <v>1686.4491060917182</v>
      </c>
      <c r="O2629" s="29">
        <v>44197</v>
      </c>
      <c r="P2629" s="29">
        <v>46022</v>
      </c>
      <c r="Q2629" s="40">
        <v>4.9965776999999996</v>
      </c>
      <c r="R2629" s="39">
        <v>337.10510609171803</v>
      </c>
      <c r="S2629" s="39">
        <v>337.10510609171803</v>
      </c>
      <c r="T2629" s="39">
        <v>337.10510609171803</v>
      </c>
      <c r="U2629" s="39">
        <v>338.02868172484602</v>
      </c>
      <c r="V2629" s="39">
        <v>337.10510609171803</v>
      </c>
      <c r="W2629" s="29" t="s">
        <v>265</v>
      </c>
      <c r="X2629" s="29" t="s">
        <v>11773</v>
      </c>
      <c r="Y2629" s="29">
        <v>45275</v>
      </c>
      <c r="Z2629" s="41" t="s">
        <v>11760</v>
      </c>
      <c r="AA2629" s="42" t="s">
        <v>1349</v>
      </c>
      <c r="AB2629" s="29" t="s">
        <v>258</v>
      </c>
      <c r="AC2629" s="29" t="s">
        <v>258</v>
      </c>
      <c r="AD2629" s="29" t="s">
        <v>265</v>
      </c>
      <c r="AE2629" s="29" t="s">
        <v>1353</v>
      </c>
      <c r="AF2629" s="29" t="s">
        <v>1368</v>
      </c>
      <c r="AG2629" s="183" t="s">
        <v>1369</v>
      </c>
      <c r="AH2629" s="29" t="s">
        <v>1356</v>
      </c>
      <c r="AI2629" s="29" t="s">
        <v>1357</v>
      </c>
      <c r="AJ2629" s="29" t="s">
        <v>258</v>
      </c>
      <c r="AK2629" s="29" t="s">
        <v>258</v>
      </c>
      <c r="AL2629" s="29" t="s">
        <v>13327</v>
      </c>
    </row>
    <row r="2630" spans="1:38" x14ac:dyDescent="0.2">
      <c r="A2630" s="35" t="s">
        <v>16</v>
      </c>
      <c r="B2630" s="36">
        <v>8079</v>
      </c>
      <c r="C2630" s="36"/>
      <c r="D2630" s="36" t="s">
        <v>1349</v>
      </c>
      <c r="E2630" s="37" t="s">
        <v>4675</v>
      </c>
      <c r="F2630" s="38" t="s">
        <v>1269</v>
      </c>
      <c r="G2630" s="38" t="s">
        <v>1273</v>
      </c>
      <c r="H2630" s="35" t="s">
        <v>1393</v>
      </c>
      <c r="I2630" s="35"/>
      <c r="J2630" s="29" t="s">
        <v>1371</v>
      </c>
      <c r="K2630" s="29" t="s">
        <v>1371</v>
      </c>
      <c r="L2630" s="29" t="s">
        <v>1366</v>
      </c>
      <c r="M2630" s="39">
        <v>28.033044541120894</v>
      </c>
      <c r="N2630" s="39">
        <v>52.343698836413417</v>
      </c>
      <c r="O2630" s="29">
        <v>44197</v>
      </c>
      <c r="P2630" s="29">
        <v>44879</v>
      </c>
      <c r="Q2630" s="40">
        <v>1.8672142</v>
      </c>
      <c r="R2630" s="39">
        <v>27.972840520191649</v>
      </c>
      <c r="S2630" s="39">
        <v>24.370858316221767</v>
      </c>
      <c r="T2630" s="39">
        <v>0</v>
      </c>
      <c r="U2630" s="39">
        <v>0</v>
      </c>
      <c r="V2630" s="39">
        <v>0</v>
      </c>
      <c r="W2630" s="29" t="s">
        <v>265</v>
      </c>
      <c r="X2630" s="29" t="s">
        <v>11773</v>
      </c>
      <c r="Y2630" s="29">
        <v>45287</v>
      </c>
      <c r="Z2630" s="41" t="s">
        <v>11760</v>
      </c>
      <c r="AA2630" s="42" t="s">
        <v>1349</v>
      </c>
      <c r="AB2630" s="29" t="s">
        <v>258</v>
      </c>
      <c r="AC2630" s="29" t="s">
        <v>258</v>
      </c>
      <c r="AD2630" s="29" t="s">
        <v>265</v>
      </c>
      <c r="AE2630" s="29" t="s">
        <v>1367</v>
      </c>
      <c r="AF2630" s="29" t="s">
        <v>1368</v>
      </c>
      <c r="AG2630" s="183" t="s">
        <v>1369</v>
      </c>
      <c r="AH2630" s="29" t="s">
        <v>1413</v>
      </c>
      <c r="AI2630" s="29" t="s">
        <v>1357</v>
      </c>
      <c r="AJ2630" s="29" t="s">
        <v>258</v>
      </c>
      <c r="AK2630" s="29" t="s">
        <v>258</v>
      </c>
      <c r="AL2630" s="29" t="s">
        <v>13327</v>
      </c>
    </row>
    <row r="2631" spans="1:38" x14ac:dyDescent="0.2">
      <c r="A2631" s="35" t="s">
        <v>16</v>
      </c>
      <c r="B2631" s="36">
        <v>8083</v>
      </c>
      <c r="C2631" s="36"/>
      <c r="D2631" s="36" t="s">
        <v>1349</v>
      </c>
      <c r="E2631" s="37" t="s">
        <v>4676</v>
      </c>
      <c r="F2631" s="38" t="s">
        <v>1269</v>
      </c>
      <c r="G2631" s="38" t="s">
        <v>1271</v>
      </c>
      <c r="H2631" s="35" t="s">
        <v>1440</v>
      </c>
      <c r="I2631" s="35"/>
      <c r="J2631" s="29" t="s">
        <v>1371</v>
      </c>
      <c r="K2631" s="29" t="s">
        <v>1371</v>
      </c>
      <c r="L2631" s="29" t="s">
        <v>1384</v>
      </c>
      <c r="M2631" s="39">
        <v>78.333898966687983</v>
      </c>
      <c r="N2631" s="39">
        <v>391.40141273100619</v>
      </c>
      <c r="O2631" s="29">
        <v>44197</v>
      </c>
      <c r="P2631" s="29">
        <v>46022</v>
      </c>
      <c r="Q2631" s="40">
        <v>4.9965776999999996</v>
      </c>
      <c r="R2631" s="39">
        <v>78.23741273100616</v>
      </c>
      <c r="S2631" s="39">
        <v>78.23741273100616</v>
      </c>
      <c r="T2631" s="39">
        <v>78.23741273100616</v>
      </c>
      <c r="U2631" s="39">
        <v>78.451761806981509</v>
      </c>
      <c r="V2631" s="39">
        <v>78.23741273100616</v>
      </c>
      <c r="W2631" s="29" t="s">
        <v>265</v>
      </c>
      <c r="X2631" s="29" t="s">
        <v>11773</v>
      </c>
      <c r="Y2631" s="29">
        <v>45275</v>
      </c>
      <c r="Z2631" s="41" t="s">
        <v>11760</v>
      </c>
      <c r="AA2631" s="42" t="s">
        <v>1349</v>
      </c>
      <c r="AB2631" s="29" t="s">
        <v>258</v>
      </c>
      <c r="AC2631" s="29" t="s">
        <v>258</v>
      </c>
      <c r="AD2631" s="29" t="s">
        <v>265</v>
      </c>
      <c r="AE2631" s="29" t="s">
        <v>1353</v>
      </c>
      <c r="AF2631" s="29" t="s">
        <v>1368</v>
      </c>
      <c r="AG2631" s="183" t="s">
        <v>1369</v>
      </c>
      <c r="AH2631" s="29" t="s">
        <v>1356</v>
      </c>
      <c r="AI2631" s="29" t="s">
        <v>1357</v>
      </c>
      <c r="AJ2631" s="29" t="s">
        <v>258</v>
      </c>
      <c r="AK2631" s="29" t="s">
        <v>258</v>
      </c>
      <c r="AL2631" s="29" t="s">
        <v>13327</v>
      </c>
    </row>
    <row r="2632" spans="1:38" x14ac:dyDescent="0.2">
      <c r="A2632" s="35" t="s">
        <v>16</v>
      </c>
      <c r="B2632" s="36">
        <v>8087</v>
      </c>
      <c r="C2632" s="36"/>
      <c r="D2632" s="36" t="s">
        <v>1349</v>
      </c>
      <c r="E2632" s="37" t="s">
        <v>4677</v>
      </c>
      <c r="F2632" s="38" t="s">
        <v>1262</v>
      </c>
      <c r="G2632" s="38" t="s">
        <v>1488</v>
      </c>
      <c r="H2632" s="35" t="s">
        <v>1489</v>
      </c>
      <c r="I2632" s="35"/>
      <c r="J2632" s="29" t="s">
        <v>1371</v>
      </c>
      <c r="K2632" s="29" t="s">
        <v>1371</v>
      </c>
      <c r="L2632" s="29" t="s">
        <v>1384</v>
      </c>
      <c r="M2632" s="39">
        <v>857.13229484102874</v>
      </c>
      <c r="N2632" s="39">
        <v>3067.1373470225872</v>
      </c>
      <c r="O2632" s="29">
        <v>44197</v>
      </c>
      <c r="P2632" s="29">
        <v>45504</v>
      </c>
      <c r="Q2632" s="40">
        <v>3.5783710000000002</v>
      </c>
      <c r="R2632" s="39">
        <v>855.89077344284738</v>
      </c>
      <c r="S2632" s="39">
        <v>855.89077344284738</v>
      </c>
      <c r="T2632" s="39">
        <v>855.89077344284738</v>
      </c>
      <c r="U2632" s="39">
        <v>499.46502669404515</v>
      </c>
      <c r="V2632" s="39">
        <v>0</v>
      </c>
      <c r="W2632" s="29" t="s">
        <v>265</v>
      </c>
      <c r="X2632" s="29" t="s">
        <v>11773</v>
      </c>
      <c r="Y2632" s="29">
        <v>45533</v>
      </c>
      <c r="Z2632" s="41" t="s">
        <v>11761</v>
      </c>
      <c r="AA2632" s="42" t="s">
        <v>1349</v>
      </c>
      <c r="AB2632" s="29" t="s">
        <v>258</v>
      </c>
      <c r="AC2632" s="29" t="s">
        <v>258</v>
      </c>
      <c r="AD2632" s="29" t="s">
        <v>265</v>
      </c>
      <c r="AE2632" s="29" t="s">
        <v>1353</v>
      </c>
      <c r="AF2632" s="29" t="s">
        <v>1368</v>
      </c>
      <c r="AG2632" s="183" t="s">
        <v>1369</v>
      </c>
      <c r="AH2632" s="29" t="s">
        <v>1413</v>
      </c>
      <c r="AI2632" s="29" t="s">
        <v>1357</v>
      </c>
      <c r="AJ2632" s="29" t="s">
        <v>258</v>
      </c>
      <c r="AK2632" s="29" t="s">
        <v>258</v>
      </c>
      <c r="AL2632" s="29" t="s">
        <v>13327</v>
      </c>
    </row>
    <row r="2633" spans="1:38" x14ac:dyDescent="0.2">
      <c r="A2633" s="35" t="s">
        <v>16</v>
      </c>
      <c r="B2633" s="36">
        <v>8089</v>
      </c>
      <c r="C2633" s="36"/>
      <c r="D2633" s="36" t="s">
        <v>1349</v>
      </c>
      <c r="E2633" s="37" t="s">
        <v>4678</v>
      </c>
      <c r="F2633" s="38" t="s">
        <v>1269</v>
      </c>
      <c r="G2633" s="38" t="s">
        <v>1271</v>
      </c>
      <c r="H2633" s="35" t="s">
        <v>1440</v>
      </c>
      <c r="I2633" s="35"/>
      <c r="J2633" s="29" t="s">
        <v>1371</v>
      </c>
      <c r="K2633" s="29" t="s">
        <v>1371</v>
      </c>
      <c r="L2633" s="29" t="s">
        <v>1384</v>
      </c>
      <c r="M2633" s="39">
        <v>535.8274418416712</v>
      </c>
      <c r="N2633" s="39">
        <v>2677.3034469541412</v>
      </c>
      <c r="O2633" s="29">
        <v>44197</v>
      </c>
      <c r="P2633" s="29">
        <v>46022</v>
      </c>
      <c r="Q2633" s="40">
        <v>4.9965776999999996</v>
      </c>
      <c r="R2633" s="39">
        <v>535.16744695414104</v>
      </c>
      <c r="S2633" s="39">
        <v>535.16744695414104</v>
      </c>
      <c r="T2633" s="39">
        <v>535.16744695414104</v>
      </c>
      <c r="U2633" s="39">
        <v>536.63365913757696</v>
      </c>
      <c r="V2633" s="39">
        <v>535.16744695414104</v>
      </c>
      <c r="W2633" s="29" t="s">
        <v>1357</v>
      </c>
      <c r="X2633" s="29" t="s">
        <v>258</v>
      </c>
      <c r="Y2633" s="29" t="s">
        <v>1349</v>
      </c>
      <c r="Z2633" s="41" t="s">
        <v>1349</v>
      </c>
      <c r="AA2633" s="42" t="s">
        <v>1349</v>
      </c>
      <c r="AB2633" s="29" t="s">
        <v>258</v>
      </c>
      <c r="AC2633" s="29" t="s">
        <v>258</v>
      </c>
      <c r="AD2633" s="29" t="s">
        <v>265</v>
      </c>
      <c r="AE2633" s="29" t="s">
        <v>1353</v>
      </c>
      <c r="AF2633" s="29" t="s">
        <v>1368</v>
      </c>
      <c r="AG2633" s="183" t="s">
        <v>1369</v>
      </c>
      <c r="AH2633" s="29" t="s">
        <v>1356</v>
      </c>
      <c r="AI2633" s="29" t="s">
        <v>1357</v>
      </c>
      <c r="AJ2633" s="29" t="s">
        <v>258</v>
      </c>
      <c r="AK2633" s="29" t="s">
        <v>258</v>
      </c>
      <c r="AL2633" s="29" t="s">
        <v>13326</v>
      </c>
    </row>
    <row r="2634" spans="1:38" x14ac:dyDescent="0.2">
      <c r="A2634" s="35" t="s">
        <v>16</v>
      </c>
      <c r="B2634" s="36">
        <v>8094</v>
      </c>
      <c r="C2634" s="36"/>
      <c r="D2634" s="36" t="s">
        <v>1349</v>
      </c>
      <c r="E2634" s="37" t="s">
        <v>4679</v>
      </c>
      <c r="F2634" s="38" t="s">
        <v>1269</v>
      </c>
      <c r="G2634" s="38" t="s">
        <v>1273</v>
      </c>
      <c r="H2634" s="35" t="s">
        <v>1393</v>
      </c>
      <c r="I2634" s="35"/>
      <c r="J2634" s="29" t="s">
        <v>281</v>
      </c>
      <c r="K2634" s="29" t="s">
        <v>282</v>
      </c>
      <c r="L2634" s="29" t="s">
        <v>1366</v>
      </c>
      <c r="M2634" s="39">
        <v>3.0925279202265408</v>
      </c>
      <c r="N2634" s="39">
        <v>5.7744120465434641</v>
      </c>
      <c r="O2634" s="29">
        <v>44197</v>
      </c>
      <c r="P2634" s="29">
        <v>44879</v>
      </c>
      <c r="Q2634" s="40">
        <v>1.8672142</v>
      </c>
      <c r="R2634" s="39">
        <v>3.0858863791923343</v>
      </c>
      <c r="S2634" s="39">
        <v>2.6885256673511293</v>
      </c>
      <c r="T2634" s="39">
        <v>0</v>
      </c>
      <c r="U2634" s="39">
        <v>0</v>
      </c>
      <c r="V2634" s="39">
        <v>0</v>
      </c>
      <c r="W2634" s="29" t="s">
        <v>1357</v>
      </c>
      <c r="X2634" s="29" t="s">
        <v>258</v>
      </c>
      <c r="Y2634" s="29" t="s">
        <v>1349</v>
      </c>
      <c r="Z2634" s="41" t="s">
        <v>1349</v>
      </c>
      <c r="AA2634" s="42" t="s">
        <v>1349</v>
      </c>
      <c r="AB2634" s="29" t="s">
        <v>258</v>
      </c>
      <c r="AC2634" s="29" t="s">
        <v>258</v>
      </c>
      <c r="AD2634" s="29" t="s">
        <v>265</v>
      </c>
      <c r="AE2634" s="29" t="s">
        <v>1367</v>
      </c>
      <c r="AF2634" s="29" t="s">
        <v>1368</v>
      </c>
      <c r="AG2634" s="183" t="s">
        <v>1369</v>
      </c>
      <c r="AH2634" s="29" t="s">
        <v>1413</v>
      </c>
      <c r="AI2634" s="29" t="s">
        <v>1357</v>
      </c>
      <c r="AJ2634" s="29" t="s">
        <v>258</v>
      </c>
      <c r="AK2634" s="29" t="s">
        <v>258</v>
      </c>
      <c r="AL2634" s="29" t="s">
        <v>13326</v>
      </c>
    </row>
    <row r="2635" spans="1:38" x14ac:dyDescent="0.2">
      <c r="A2635" s="35" t="s">
        <v>16</v>
      </c>
      <c r="B2635" s="36">
        <v>8095</v>
      </c>
      <c r="C2635" s="36"/>
      <c r="D2635" s="36" t="s">
        <v>1349</v>
      </c>
      <c r="E2635" s="37" t="s">
        <v>4680</v>
      </c>
      <c r="F2635" s="38" t="s">
        <v>1269</v>
      </c>
      <c r="G2635" s="38" t="s">
        <v>1273</v>
      </c>
      <c r="H2635" s="35" t="s">
        <v>1393</v>
      </c>
      <c r="I2635" s="35"/>
      <c r="J2635" s="29" t="s">
        <v>1371</v>
      </c>
      <c r="K2635" s="29" t="s">
        <v>1371</v>
      </c>
      <c r="L2635" s="29" t="s">
        <v>1384</v>
      </c>
      <c r="M2635" s="39">
        <v>47.547038775797724</v>
      </c>
      <c r="N2635" s="39">
        <v>237.57247364818619</v>
      </c>
      <c r="O2635" s="29">
        <v>44197</v>
      </c>
      <c r="P2635" s="29">
        <v>46022</v>
      </c>
      <c r="Q2635" s="40">
        <v>4.9965776999999996</v>
      </c>
      <c r="R2635" s="39">
        <v>47.488473648186172</v>
      </c>
      <c r="S2635" s="39">
        <v>47.488473648186172</v>
      </c>
      <c r="T2635" s="39">
        <v>47.488473648186172</v>
      </c>
      <c r="U2635" s="39">
        <v>47.618579055441479</v>
      </c>
      <c r="V2635" s="39">
        <v>47.488473648186172</v>
      </c>
      <c r="W2635" s="29" t="s">
        <v>1357</v>
      </c>
      <c r="X2635" s="29" t="s">
        <v>258</v>
      </c>
      <c r="Y2635" s="29" t="s">
        <v>1349</v>
      </c>
      <c r="Z2635" s="41" t="s">
        <v>1349</v>
      </c>
      <c r="AA2635" s="42" t="s">
        <v>1349</v>
      </c>
      <c r="AB2635" s="29" t="s">
        <v>258</v>
      </c>
      <c r="AC2635" s="29" t="s">
        <v>258</v>
      </c>
      <c r="AD2635" s="29" t="s">
        <v>265</v>
      </c>
      <c r="AE2635" s="29" t="s">
        <v>1353</v>
      </c>
      <c r="AF2635" s="29" t="s">
        <v>1368</v>
      </c>
      <c r="AG2635" s="183" t="s">
        <v>1369</v>
      </c>
      <c r="AH2635" s="29" t="s">
        <v>1356</v>
      </c>
      <c r="AI2635" s="29" t="s">
        <v>1357</v>
      </c>
      <c r="AJ2635" s="29" t="s">
        <v>258</v>
      </c>
      <c r="AK2635" s="29" t="s">
        <v>258</v>
      </c>
      <c r="AL2635" s="29" t="s">
        <v>13326</v>
      </c>
    </row>
    <row r="2636" spans="1:38" x14ac:dyDescent="0.2">
      <c r="A2636" s="35" t="s">
        <v>16</v>
      </c>
      <c r="B2636" s="36">
        <v>8097</v>
      </c>
      <c r="C2636" s="36"/>
      <c r="D2636" s="36" t="s">
        <v>1349</v>
      </c>
      <c r="E2636" s="37" t="s">
        <v>4681</v>
      </c>
      <c r="F2636" s="38" t="s">
        <v>1266</v>
      </c>
      <c r="G2636" s="38" t="s">
        <v>1268</v>
      </c>
      <c r="H2636" s="35" t="s">
        <v>669</v>
      </c>
      <c r="I2636" s="35"/>
      <c r="J2636" s="29" t="s">
        <v>1371</v>
      </c>
      <c r="K2636" s="29" t="s">
        <v>1371</v>
      </c>
      <c r="L2636" s="29" t="s">
        <v>1910</v>
      </c>
      <c r="M2636" s="39">
        <v>10.450315625401572</v>
      </c>
      <c r="N2636" s="39">
        <v>20.857713894592745</v>
      </c>
      <c r="O2636" s="29">
        <v>44197</v>
      </c>
      <c r="P2636" s="29">
        <v>44926</v>
      </c>
      <c r="Q2636" s="40">
        <v>1.9958932</v>
      </c>
      <c r="R2636" s="39">
        <v>10.428856947296373</v>
      </c>
      <c r="S2636" s="39">
        <v>10.428856947296373</v>
      </c>
      <c r="T2636" s="39">
        <v>0</v>
      </c>
      <c r="U2636" s="39">
        <v>0</v>
      </c>
      <c r="V2636" s="39">
        <v>0</v>
      </c>
      <c r="W2636" s="29" t="s">
        <v>1357</v>
      </c>
      <c r="X2636" s="29" t="s">
        <v>258</v>
      </c>
      <c r="Y2636" s="29" t="s">
        <v>1349</v>
      </c>
      <c r="Z2636" s="41" t="s">
        <v>1349</v>
      </c>
      <c r="AA2636" s="42" t="s">
        <v>1349</v>
      </c>
      <c r="AB2636" s="29" t="s">
        <v>258</v>
      </c>
      <c r="AC2636" s="29" t="s">
        <v>258</v>
      </c>
      <c r="AD2636" s="29" t="s">
        <v>258</v>
      </c>
      <c r="AE2636" s="29" t="s">
        <v>1367</v>
      </c>
      <c r="AF2636" s="29" t="s">
        <v>1368</v>
      </c>
      <c r="AG2636" s="183" t="s">
        <v>1369</v>
      </c>
      <c r="AH2636" s="29" t="s">
        <v>1413</v>
      </c>
      <c r="AI2636" s="29" t="s">
        <v>1357</v>
      </c>
      <c r="AJ2636" s="29" t="s">
        <v>258</v>
      </c>
      <c r="AK2636" s="29" t="s">
        <v>258</v>
      </c>
      <c r="AL2636" s="29" t="s">
        <v>13326</v>
      </c>
    </row>
    <row r="2637" spans="1:38" x14ac:dyDescent="0.2">
      <c r="A2637" s="35" t="s">
        <v>16</v>
      </c>
      <c r="B2637" s="36">
        <v>8099</v>
      </c>
      <c r="C2637" s="36"/>
      <c r="D2637" s="36" t="s">
        <v>1349</v>
      </c>
      <c r="E2637" s="37" t="s">
        <v>4682</v>
      </c>
      <c r="F2637" s="38" t="s">
        <v>1266</v>
      </c>
      <c r="G2637" s="38" t="s">
        <v>1268</v>
      </c>
      <c r="H2637" s="35" t="s">
        <v>669</v>
      </c>
      <c r="I2637" s="35"/>
      <c r="J2637" s="29" t="s">
        <v>1405</v>
      </c>
      <c r="K2637" s="29" t="s">
        <v>1406</v>
      </c>
      <c r="L2637" s="29" t="s">
        <v>2619</v>
      </c>
      <c r="M2637" s="39">
        <v>55.156205878551063</v>
      </c>
      <c r="N2637" s="39">
        <v>275.59226830937712</v>
      </c>
      <c r="O2637" s="29">
        <v>44197</v>
      </c>
      <c r="P2637" s="29">
        <v>46022</v>
      </c>
      <c r="Q2637" s="40">
        <v>4.9965776999999996</v>
      </c>
      <c r="R2637" s="39">
        <v>55.088268309377135</v>
      </c>
      <c r="S2637" s="39">
        <v>55.088268309377135</v>
      </c>
      <c r="T2637" s="39">
        <v>55.088268309377135</v>
      </c>
      <c r="U2637" s="39">
        <v>55.239195071868579</v>
      </c>
      <c r="V2637" s="39">
        <v>55.088268309377135</v>
      </c>
      <c r="W2637" s="29" t="s">
        <v>265</v>
      </c>
      <c r="X2637" s="29" t="s">
        <v>11773</v>
      </c>
      <c r="Y2637" s="29">
        <v>45147</v>
      </c>
      <c r="Z2637" s="41" t="s">
        <v>11756</v>
      </c>
      <c r="AA2637" s="42" t="s">
        <v>1349</v>
      </c>
      <c r="AB2637" s="29" t="s">
        <v>265</v>
      </c>
      <c r="AC2637" s="29" t="s">
        <v>258</v>
      </c>
      <c r="AD2637" s="29" t="s">
        <v>258</v>
      </c>
      <c r="AE2637" s="29" t="s">
        <v>1353</v>
      </c>
      <c r="AF2637" s="29" t="s">
        <v>1368</v>
      </c>
      <c r="AG2637" s="183" t="s">
        <v>1369</v>
      </c>
      <c r="AH2637" s="29" t="s">
        <v>1356</v>
      </c>
      <c r="AI2637" s="29" t="s">
        <v>1357</v>
      </c>
      <c r="AJ2637" s="29" t="s">
        <v>258</v>
      </c>
      <c r="AK2637" s="29" t="s">
        <v>258</v>
      </c>
      <c r="AL2637" s="29" t="s">
        <v>13327</v>
      </c>
    </row>
    <row r="2638" spans="1:38" x14ac:dyDescent="0.2">
      <c r="A2638" s="35" t="s">
        <v>16</v>
      </c>
      <c r="B2638" s="36">
        <v>8100</v>
      </c>
      <c r="C2638" s="36"/>
      <c r="D2638" s="36" t="s">
        <v>1349</v>
      </c>
      <c r="E2638" s="37" t="s">
        <v>4683</v>
      </c>
      <c r="F2638" s="38" t="s">
        <v>1269</v>
      </c>
      <c r="G2638" s="38" t="s">
        <v>1273</v>
      </c>
      <c r="H2638" s="35" t="s">
        <v>1393</v>
      </c>
      <c r="I2638" s="35"/>
      <c r="J2638" s="29" t="s">
        <v>484</v>
      </c>
      <c r="K2638" s="29" t="s">
        <v>1383</v>
      </c>
      <c r="L2638" s="29" t="s">
        <v>1366</v>
      </c>
      <c r="M2638" s="39">
        <v>12.53293012352348</v>
      </c>
      <c r="N2638" s="39">
        <v>23.950677618069815</v>
      </c>
      <c r="O2638" s="29">
        <v>44197</v>
      </c>
      <c r="P2638" s="29">
        <v>44895</v>
      </c>
      <c r="Q2638" s="40">
        <v>1.9110198</v>
      </c>
      <c r="R2638" s="39">
        <v>12.506433949349761</v>
      </c>
      <c r="S2638" s="39">
        <v>11.444243668720055</v>
      </c>
      <c r="T2638" s="39">
        <v>0</v>
      </c>
      <c r="U2638" s="39">
        <v>0</v>
      </c>
      <c r="V2638" s="39">
        <v>0</v>
      </c>
      <c r="W2638" s="29" t="s">
        <v>265</v>
      </c>
      <c r="X2638" s="29" t="s">
        <v>11773</v>
      </c>
      <c r="Y2638" s="29">
        <v>45210</v>
      </c>
      <c r="Z2638" s="41" t="s">
        <v>11758</v>
      </c>
      <c r="AA2638" s="42" t="s">
        <v>1349</v>
      </c>
      <c r="AB2638" s="29" t="s">
        <v>258</v>
      </c>
      <c r="AC2638" s="29" t="s">
        <v>258</v>
      </c>
      <c r="AD2638" s="29" t="s">
        <v>265</v>
      </c>
      <c r="AE2638" s="29" t="s">
        <v>1367</v>
      </c>
      <c r="AF2638" s="29" t="s">
        <v>1368</v>
      </c>
      <c r="AG2638" s="183" t="s">
        <v>1369</v>
      </c>
      <c r="AH2638" s="29" t="s">
        <v>1413</v>
      </c>
      <c r="AI2638" s="29" t="s">
        <v>1357</v>
      </c>
      <c r="AJ2638" s="29" t="s">
        <v>258</v>
      </c>
      <c r="AK2638" s="29" t="s">
        <v>258</v>
      </c>
      <c r="AL2638" s="29" t="s">
        <v>13327</v>
      </c>
    </row>
    <row r="2639" spans="1:38" x14ac:dyDescent="0.2">
      <c r="A2639" s="35" t="s">
        <v>16</v>
      </c>
      <c r="B2639" s="36">
        <v>8101</v>
      </c>
      <c r="C2639" s="36"/>
      <c r="D2639" s="36" t="s">
        <v>1349</v>
      </c>
      <c r="E2639" s="37" t="s">
        <v>4684</v>
      </c>
      <c r="F2639" s="38" t="s">
        <v>1269</v>
      </c>
      <c r="G2639" s="38" t="s">
        <v>1445</v>
      </c>
      <c r="H2639" s="35" t="s">
        <v>357</v>
      </c>
      <c r="I2639" s="35"/>
      <c r="J2639" s="29" t="s">
        <v>274</v>
      </c>
      <c r="K2639" s="29" t="s">
        <v>1583</v>
      </c>
      <c r="L2639" s="29" t="s">
        <v>2161</v>
      </c>
      <c r="M2639" s="39">
        <v>40.87275521969368</v>
      </c>
      <c r="N2639" s="39">
        <v>76.430094455852156</v>
      </c>
      <c r="O2639" s="29">
        <v>44197</v>
      </c>
      <c r="P2639" s="29">
        <v>44880</v>
      </c>
      <c r="Q2639" s="40">
        <v>1.8699520999999999</v>
      </c>
      <c r="R2639" s="39">
        <v>40.7850650239562</v>
      </c>
      <c r="S2639" s="39">
        <v>35.645029431895964</v>
      </c>
      <c r="T2639" s="39">
        <v>0</v>
      </c>
      <c r="U2639" s="39">
        <v>0</v>
      </c>
      <c r="V2639" s="39">
        <v>0</v>
      </c>
      <c r="W2639" s="29" t="s">
        <v>1357</v>
      </c>
      <c r="X2639" s="29" t="s">
        <v>258</v>
      </c>
      <c r="Y2639" s="29" t="s">
        <v>1349</v>
      </c>
      <c r="Z2639" s="41" t="s">
        <v>1349</v>
      </c>
      <c r="AA2639" s="42" t="s">
        <v>1349</v>
      </c>
      <c r="AB2639" s="29" t="s">
        <v>258</v>
      </c>
      <c r="AC2639" s="29" t="s">
        <v>258</v>
      </c>
      <c r="AD2639" s="29" t="s">
        <v>258</v>
      </c>
      <c r="AE2639" s="29" t="s">
        <v>1353</v>
      </c>
      <c r="AF2639" s="29" t="s">
        <v>1361</v>
      </c>
      <c r="AG2639" s="183" t="s">
        <v>1362</v>
      </c>
      <c r="AH2639" s="29" t="s">
        <v>1413</v>
      </c>
      <c r="AI2639" s="29" t="s">
        <v>1357</v>
      </c>
      <c r="AJ2639" s="29" t="s">
        <v>258</v>
      </c>
      <c r="AK2639" s="29" t="s">
        <v>258</v>
      </c>
      <c r="AL2639" s="29" t="s">
        <v>13326</v>
      </c>
    </row>
    <row r="2640" spans="1:38" x14ac:dyDescent="0.2">
      <c r="A2640" s="35" t="s">
        <v>16</v>
      </c>
      <c r="B2640" s="36">
        <v>8102</v>
      </c>
      <c r="C2640" s="36"/>
      <c r="D2640" s="36" t="s">
        <v>1349</v>
      </c>
      <c r="E2640" s="37" t="s">
        <v>4685</v>
      </c>
      <c r="F2640" s="38" t="s">
        <v>1269</v>
      </c>
      <c r="G2640" s="38" t="s">
        <v>1273</v>
      </c>
      <c r="H2640" s="35" t="s">
        <v>1393</v>
      </c>
      <c r="I2640" s="35"/>
      <c r="J2640" s="29" t="s">
        <v>1371</v>
      </c>
      <c r="K2640" s="29" t="s">
        <v>1371</v>
      </c>
      <c r="L2640" s="29" t="s">
        <v>1384</v>
      </c>
      <c r="M2640" s="39">
        <v>99.241979643721677</v>
      </c>
      <c r="N2640" s="39">
        <v>189.65338809034907</v>
      </c>
      <c r="O2640" s="29">
        <v>44197</v>
      </c>
      <c r="P2640" s="29">
        <v>44895</v>
      </c>
      <c r="Q2640" s="40">
        <v>1.9110198</v>
      </c>
      <c r="R2640" s="39">
        <v>99.032169746748792</v>
      </c>
      <c r="S2640" s="39">
        <v>90.621218343600276</v>
      </c>
      <c r="T2640" s="39">
        <v>0</v>
      </c>
      <c r="U2640" s="39">
        <v>0</v>
      </c>
      <c r="V2640" s="39">
        <v>0</v>
      </c>
      <c r="W2640" s="29" t="s">
        <v>265</v>
      </c>
      <c r="X2640" s="29" t="s">
        <v>11773</v>
      </c>
      <c r="Y2640" s="29">
        <v>45219</v>
      </c>
      <c r="Z2640" s="41" t="s">
        <v>11758</v>
      </c>
      <c r="AA2640" s="42" t="s">
        <v>1349</v>
      </c>
      <c r="AB2640" s="29" t="s">
        <v>258</v>
      </c>
      <c r="AC2640" s="29" t="s">
        <v>258</v>
      </c>
      <c r="AD2640" s="29" t="s">
        <v>265</v>
      </c>
      <c r="AE2640" s="29" t="s">
        <v>1353</v>
      </c>
      <c r="AF2640" s="29" t="s">
        <v>1368</v>
      </c>
      <c r="AG2640" s="183" t="s">
        <v>1369</v>
      </c>
      <c r="AH2640" s="29" t="s">
        <v>1413</v>
      </c>
      <c r="AI2640" s="29" t="s">
        <v>1357</v>
      </c>
      <c r="AJ2640" s="29" t="s">
        <v>258</v>
      </c>
      <c r="AK2640" s="29" t="s">
        <v>258</v>
      </c>
      <c r="AL2640" s="29" t="s">
        <v>13327</v>
      </c>
    </row>
    <row r="2641" spans="1:38" x14ac:dyDescent="0.2">
      <c r="A2641" s="35" t="s">
        <v>16</v>
      </c>
      <c r="B2641" s="36">
        <v>8103</v>
      </c>
      <c r="C2641" s="36"/>
      <c r="D2641" s="36" t="s">
        <v>1349</v>
      </c>
      <c r="E2641" s="37" t="s">
        <v>4686</v>
      </c>
      <c r="F2641" s="38" t="s">
        <v>1269</v>
      </c>
      <c r="G2641" s="38" t="s">
        <v>1273</v>
      </c>
      <c r="H2641" s="35" t="s">
        <v>1393</v>
      </c>
      <c r="I2641" s="35"/>
      <c r="J2641" s="29" t="s">
        <v>1371</v>
      </c>
      <c r="K2641" s="29" t="s">
        <v>1371</v>
      </c>
      <c r="L2641" s="29" t="s">
        <v>1366</v>
      </c>
      <c r="M2641" s="39">
        <v>14.748076672529164</v>
      </c>
      <c r="N2641" s="39">
        <v>73.689911019849418</v>
      </c>
      <c r="O2641" s="29">
        <v>44197</v>
      </c>
      <c r="P2641" s="29">
        <v>46022</v>
      </c>
      <c r="Q2641" s="40">
        <v>4.9965776999999996</v>
      </c>
      <c r="R2641" s="39">
        <v>14.729911019849419</v>
      </c>
      <c r="S2641" s="39">
        <v>14.729911019849419</v>
      </c>
      <c r="T2641" s="39">
        <v>14.729911019849419</v>
      </c>
      <c r="U2641" s="39">
        <v>14.770266940451744</v>
      </c>
      <c r="V2641" s="39">
        <v>14.729911019849419</v>
      </c>
      <c r="W2641" s="29" t="s">
        <v>265</v>
      </c>
      <c r="X2641" s="29" t="s">
        <v>11773</v>
      </c>
      <c r="Y2641" s="29">
        <v>45279</v>
      </c>
      <c r="Z2641" s="41" t="s">
        <v>11760</v>
      </c>
      <c r="AA2641" s="42" t="s">
        <v>1349</v>
      </c>
      <c r="AB2641" s="29" t="s">
        <v>258</v>
      </c>
      <c r="AC2641" s="29" t="s">
        <v>258</v>
      </c>
      <c r="AD2641" s="29" t="s">
        <v>265</v>
      </c>
      <c r="AE2641" s="29" t="s">
        <v>1367</v>
      </c>
      <c r="AF2641" s="29" t="s">
        <v>1368</v>
      </c>
      <c r="AG2641" s="183" t="s">
        <v>1369</v>
      </c>
      <c r="AH2641" s="29" t="s">
        <v>1356</v>
      </c>
      <c r="AI2641" s="29" t="s">
        <v>1357</v>
      </c>
      <c r="AJ2641" s="29" t="s">
        <v>258</v>
      </c>
      <c r="AK2641" s="29" t="s">
        <v>258</v>
      </c>
      <c r="AL2641" s="29" t="s">
        <v>13327</v>
      </c>
    </row>
    <row r="2642" spans="1:38" x14ac:dyDescent="0.2">
      <c r="A2642" s="35" t="s">
        <v>16</v>
      </c>
      <c r="B2642" s="36">
        <v>8104</v>
      </c>
      <c r="C2642" s="36"/>
      <c r="D2642" s="36" t="s">
        <v>1349</v>
      </c>
      <c r="E2642" s="37" t="s">
        <v>4687</v>
      </c>
      <c r="F2642" s="38" t="s">
        <v>1269</v>
      </c>
      <c r="G2642" s="38" t="s">
        <v>1271</v>
      </c>
      <c r="H2642" s="35" t="s">
        <v>1440</v>
      </c>
      <c r="I2642" s="35"/>
      <c r="J2642" s="29" t="s">
        <v>1371</v>
      </c>
      <c r="K2642" s="29" t="s">
        <v>1371</v>
      </c>
      <c r="L2642" s="29" t="s">
        <v>1384</v>
      </c>
      <c r="M2642" s="39">
        <v>85.339904996511891</v>
      </c>
      <c r="N2642" s="39">
        <v>170.32933607118412</v>
      </c>
      <c r="O2642" s="29">
        <v>44197</v>
      </c>
      <c r="P2642" s="29">
        <v>44926</v>
      </c>
      <c r="Q2642" s="40">
        <v>1.9958932</v>
      </c>
      <c r="R2642" s="39">
        <v>85.164668035592058</v>
      </c>
      <c r="S2642" s="39">
        <v>85.164668035592058</v>
      </c>
      <c r="T2642" s="39">
        <v>0</v>
      </c>
      <c r="U2642" s="39">
        <v>0</v>
      </c>
      <c r="V2642" s="39">
        <v>0</v>
      </c>
      <c r="W2642" s="29" t="s">
        <v>1357</v>
      </c>
      <c r="X2642" s="29" t="s">
        <v>258</v>
      </c>
      <c r="Y2642" s="29" t="s">
        <v>1349</v>
      </c>
      <c r="Z2642" s="41" t="s">
        <v>1349</v>
      </c>
      <c r="AA2642" s="42" t="s">
        <v>1349</v>
      </c>
      <c r="AB2642" s="29" t="s">
        <v>258</v>
      </c>
      <c r="AC2642" s="29" t="s">
        <v>258</v>
      </c>
      <c r="AD2642" s="29" t="s">
        <v>265</v>
      </c>
      <c r="AE2642" s="29" t="s">
        <v>1353</v>
      </c>
      <c r="AF2642" s="29" t="s">
        <v>1368</v>
      </c>
      <c r="AG2642" s="183" t="s">
        <v>1369</v>
      </c>
      <c r="AH2642" s="29" t="s">
        <v>1413</v>
      </c>
      <c r="AI2642" s="29" t="s">
        <v>1357</v>
      </c>
      <c r="AJ2642" s="29" t="s">
        <v>258</v>
      </c>
      <c r="AK2642" s="29" t="s">
        <v>258</v>
      </c>
      <c r="AL2642" s="29" t="s">
        <v>13326</v>
      </c>
    </row>
    <row r="2643" spans="1:38" x14ac:dyDescent="0.2">
      <c r="A2643" s="35" t="s">
        <v>16</v>
      </c>
      <c r="B2643" s="36">
        <v>8106</v>
      </c>
      <c r="C2643" s="36"/>
      <c r="D2643" s="36" t="s">
        <v>1349</v>
      </c>
      <c r="E2643" s="37" t="s">
        <v>4688</v>
      </c>
      <c r="F2643" s="38" t="s">
        <v>1269</v>
      </c>
      <c r="G2643" s="38" t="s">
        <v>1271</v>
      </c>
      <c r="H2643" s="35" t="s">
        <v>1440</v>
      </c>
      <c r="I2643" s="35"/>
      <c r="J2643" s="29" t="s">
        <v>1528</v>
      </c>
      <c r="K2643" s="29" t="s">
        <v>1529</v>
      </c>
      <c r="L2643" s="29" t="s">
        <v>1530</v>
      </c>
      <c r="M2643" s="39">
        <v>138.56957555280701</v>
      </c>
      <c r="N2643" s="39">
        <v>335.37441478439428</v>
      </c>
      <c r="O2643" s="29">
        <v>44197</v>
      </c>
      <c r="P2643" s="29">
        <v>45081</v>
      </c>
      <c r="Q2643" s="40">
        <v>2.4202601000000001</v>
      </c>
      <c r="R2643" s="39">
        <v>138.31826146475018</v>
      </c>
      <c r="S2643" s="39">
        <v>138.31826146475018</v>
      </c>
      <c r="T2643" s="39">
        <v>58.73789185489391</v>
      </c>
      <c r="U2643" s="39">
        <v>0</v>
      </c>
      <c r="V2643" s="39">
        <v>0</v>
      </c>
      <c r="W2643" s="29" t="s">
        <v>265</v>
      </c>
      <c r="X2643" s="29" t="s">
        <v>11773</v>
      </c>
      <c r="Y2643" s="29">
        <v>45377</v>
      </c>
      <c r="Z2643" s="41" t="s">
        <v>11761</v>
      </c>
      <c r="AA2643" s="42" t="s">
        <v>1349</v>
      </c>
      <c r="AB2643" s="29" t="s">
        <v>258</v>
      </c>
      <c r="AC2643" s="29" t="s">
        <v>258</v>
      </c>
      <c r="AD2643" s="29" t="s">
        <v>258</v>
      </c>
      <c r="AE2643" s="29" t="s">
        <v>1353</v>
      </c>
      <c r="AF2643" s="29" t="s">
        <v>1531</v>
      </c>
      <c r="AG2643" s="183" t="s">
        <v>1532</v>
      </c>
      <c r="AH2643" s="29" t="s">
        <v>1413</v>
      </c>
      <c r="AI2643" s="29" t="s">
        <v>1357</v>
      </c>
      <c r="AJ2643" s="29" t="s">
        <v>258</v>
      </c>
      <c r="AK2643" s="29" t="s">
        <v>258</v>
      </c>
      <c r="AL2643" s="29" t="s">
        <v>13327</v>
      </c>
    </row>
    <row r="2644" spans="1:38" x14ac:dyDescent="0.2">
      <c r="A2644" s="35" t="s">
        <v>16</v>
      </c>
      <c r="B2644" s="36">
        <v>8107</v>
      </c>
      <c r="C2644" s="36"/>
      <c r="D2644" s="36" t="s">
        <v>1349</v>
      </c>
      <c r="E2644" s="37" t="s">
        <v>4689</v>
      </c>
      <c r="F2644" s="38" t="s">
        <v>1262</v>
      </c>
      <c r="G2644" s="38" t="s">
        <v>1488</v>
      </c>
      <c r="H2644" s="35" t="s">
        <v>1489</v>
      </c>
      <c r="I2644" s="35"/>
      <c r="J2644" s="29" t="s">
        <v>1371</v>
      </c>
      <c r="K2644" s="29" t="s">
        <v>1371</v>
      </c>
      <c r="L2644" s="29" t="s">
        <v>1384</v>
      </c>
      <c r="M2644" s="39">
        <v>67.46862249798798</v>
      </c>
      <c r="N2644" s="39">
        <v>173.8205995893224</v>
      </c>
      <c r="O2644" s="29">
        <v>44197</v>
      </c>
      <c r="P2644" s="29">
        <v>45138</v>
      </c>
      <c r="Q2644" s="40">
        <v>2.5763175999999999</v>
      </c>
      <c r="R2644" s="39">
        <v>67.350869267624915</v>
      </c>
      <c r="S2644" s="39">
        <v>67.350869267624915</v>
      </c>
      <c r="T2644" s="39">
        <v>39.118861054072561</v>
      </c>
      <c r="U2644" s="39">
        <v>0</v>
      </c>
      <c r="V2644" s="39">
        <v>0</v>
      </c>
      <c r="W2644" s="29" t="s">
        <v>1357</v>
      </c>
      <c r="X2644" s="29" t="s">
        <v>258</v>
      </c>
      <c r="Y2644" s="29" t="s">
        <v>1349</v>
      </c>
      <c r="Z2644" s="41" t="s">
        <v>1349</v>
      </c>
      <c r="AA2644" s="42" t="s">
        <v>1349</v>
      </c>
      <c r="AB2644" s="29" t="s">
        <v>258</v>
      </c>
      <c r="AC2644" s="29" t="s">
        <v>258</v>
      </c>
      <c r="AD2644" s="29" t="s">
        <v>265</v>
      </c>
      <c r="AE2644" s="29" t="s">
        <v>1353</v>
      </c>
      <c r="AF2644" s="29" t="s">
        <v>1368</v>
      </c>
      <c r="AG2644" s="183" t="s">
        <v>1369</v>
      </c>
      <c r="AH2644" s="29" t="s">
        <v>1413</v>
      </c>
      <c r="AI2644" s="29" t="s">
        <v>1357</v>
      </c>
      <c r="AJ2644" s="29" t="s">
        <v>258</v>
      </c>
      <c r="AK2644" s="29" t="s">
        <v>258</v>
      </c>
      <c r="AL2644" s="29" t="s">
        <v>13326</v>
      </c>
    </row>
    <row r="2645" spans="1:38" x14ac:dyDescent="0.2">
      <c r="A2645" s="35" t="s">
        <v>16</v>
      </c>
      <c r="B2645" s="36">
        <v>8109</v>
      </c>
      <c r="C2645" s="36"/>
      <c r="D2645" s="36" t="s">
        <v>1349</v>
      </c>
      <c r="E2645" s="37" t="s">
        <v>4690</v>
      </c>
      <c r="F2645" s="38" t="s">
        <v>1269</v>
      </c>
      <c r="G2645" s="38" t="s">
        <v>1273</v>
      </c>
      <c r="H2645" s="35" t="s">
        <v>1393</v>
      </c>
      <c r="I2645" s="35"/>
      <c r="J2645" s="29" t="s">
        <v>484</v>
      </c>
      <c r="K2645" s="29" t="s">
        <v>1365</v>
      </c>
      <c r="L2645" s="29" t="s">
        <v>1384</v>
      </c>
      <c r="M2645" s="39">
        <v>117.65948689934557</v>
      </c>
      <c r="N2645" s="39">
        <v>263.82784394250518</v>
      </c>
      <c r="O2645" s="29">
        <v>44197</v>
      </c>
      <c r="P2645" s="29">
        <v>45016</v>
      </c>
      <c r="Q2645" s="40">
        <v>2.2422998000000001</v>
      </c>
      <c r="R2645" s="39">
        <v>117.43556468172486</v>
      </c>
      <c r="S2645" s="39">
        <v>117.43556468172486</v>
      </c>
      <c r="T2645" s="39">
        <v>28.95671457905544</v>
      </c>
      <c r="U2645" s="39">
        <v>0</v>
      </c>
      <c r="V2645" s="39">
        <v>0</v>
      </c>
      <c r="W2645" s="29" t="s">
        <v>1357</v>
      </c>
      <c r="X2645" s="29" t="s">
        <v>258</v>
      </c>
      <c r="Y2645" s="29" t="s">
        <v>1349</v>
      </c>
      <c r="Z2645" s="41" t="s">
        <v>1349</v>
      </c>
      <c r="AA2645" s="42" t="s">
        <v>1349</v>
      </c>
      <c r="AB2645" s="29" t="s">
        <v>258</v>
      </c>
      <c r="AC2645" s="29" t="s">
        <v>258</v>
      </c>
      <c r="AD2645" s="29" t="s">
        <v>265</v>
      </c>
      <c r="AE2645" s="29" t="s">
        <v>1353</v>
      </c>
      <c r="AF2645" s="29" t="s">
        <v>1368</v>
      </c>
      <c r="AG2645" s="183" t="s">
        <v>1369</v>
      </c>
      <c r="AH2645" s="29" t="s">
        <v>1356</v>
      </c>
      <c r="AI2645" s="29" t="s">
        <v>1357</v>
      </c>
      <c r="AJ2645" s="29" t="s">
        <v>258</v>
      </c>
      <c r="AK2645" s="29" t="s">
        <v>258</v>
      </c>
      <c r="AL2645" s="29" t="s">
        <v>13326</v>
      </c>
    </row>
    <row r="2646" spans="1:38" x14ac:dyDescent="0.2">
      <c r="A2646" s="35" t="s">
        <v>16</v>
      </c>
      <c r="B2646" s="36">
        <v>8115</v>
      </c>
      <c r="C2646" s="36"/>
      <c r="D2646" s="36" t="s">
        <v>1349</v>
      </c>
      <c r="E2646" s="37" t="s">
        <v>4691</v>
      </c>
      <c r="F2646" s="38" t="s">
        <v>1269</v>
      </c>
      <c r="G2646" s="38" t="s">
        <v>1271</v>
      </c>
      <c r="H2646" s="35" t="s">
        <v>1440</v>
      </c>
      <c r="I2646" s="35"/>
      <c r="J2646" s="29" t="s">
        <v>1371</v>
      </c>
      <c r="K2646" s="29" t="s">
        <v>1371</v>
      </c>
      <c r="L2646" s="29" t="s">
        <v>1384</v>
      </c>
      <c r="M2646" s="39">
        <v>95.463279742379939</v>
      </c>
      <c r="N2646" s="39">
        <v>476.98969472963728</v>
      </c>
      <c r="O2646" s="29">
        <v>44197</v>
      </c>
      <c r="P2646" s="29">
        <v>46022</v>
      </c>
      <c r="Q2646" s="40">
        <v>4.9965776999999996</v>
      </c>
      <c r="R2646" s="39">
        <v>95.345694729637231</v>
      </c>
      <c r="S2646" s="39">
        <v>95.345694729637231</v>
      </c>
      <c r="T2646" s="39">
        <v>95.345694729637231</v>
      </c>
      <c r="U2646" s="39">
        <v>95.6069158110883</v>
      </c>
      <c r="V2646" s="39">
        <v>95.345694729637231</v>
      </c>
      <c r="W2646" s="29" t="s">
        <v>265</v>
      </c>
      <c r="X2646" s="29" t="s">
        <v>11773</v>
      </c>
      <c r="Y2646" s="29">
        <v>45264</v>
      </c>
      <c r="Z2646" s="41" t="s">
        <v>11760</v>
      </c>
      <c r="AA2646" s="42" t="s">
        <v>1349</v>
      </c>
      <c r="AB2646" s="29" t="s">
        <v>258</v>
      </c>
      <c r="AC2646" s="29" t="s">
        <v>258</v>
      </c>
      <c r="AD2646" s="29" t="s">
        <v>265</v>
      </c>
      <c r="AE2646" s="29" t="s">
        <v>1353</v>
      </c>
      <c r="AF2646" s="29" t="s">
        <v>1368</v>
      </c>
      <c r="AG2646" s="183" t="s">
        <v>1369</v>
      </c>
      <c r="AH2646" s="29" t="s">
        <v>1356</v>
      </c>
      <c r="AI2646" s="29" t="s">
        <v>1357</v>
      </c>
      <c r="AJ2646" s="29" t="s">
        <v>258</v>
      </c>
      <c r="AK2646" s="29" t="s">
        <v>258</v>
      </c>
      <c r="AL2646" s="29" t="s">
        <v>13327</v>
      </c>
    </row>
    <row r="2647" spans="1:38" x14ac:dyDescent="0.2">
      <c r="A2647" s="35" t="s">
        <v>16</v>
      </c>
      <c r="B2647" s="36">
        <v>8116</v>
      </c>
      <c r="C2647" s="36"/>
      <c r="D2647" s="36" t="s">
        <v>1349</v>
      </c>
      <c r="E2647" s="37" t="s">
        <v>4692</v>
      </c>
      <c r="F2647" s="38" t="s">
        <v>1269</v>
      </c>
      <c r="G2647" s="38" t="s">
        <v>1271</v>
      </c>
      <c r="H2647" s="35" t="s">
        <v>1440</v>
      </c>
      <c r="I2647" s="35"/>
      <c r="J2647" s="29" t="s">
        <v>281</v>
      </c>
      <c r="K2647" s="29" t="s">
        <v>282</v>
      </c>
      <c r="L2647" s="29" t="s">
        <v>1384</v>
      </c>
      <c r="M2647" s="39">
        <v>21.952141195390471</v>
      </c>
      <c r="N2647" s="39">
        <v>40.98934976043806</v>
      </c>
      <c r="O2647" s="29">
        <v>44197</v>
      </c>
      <c r="P2647" s="29">
        <v>44879</v>
      </c>
      <c r="Q2647" s="40">
        <v>1.8672142</v>
      </c>
      <c r="R2647" s="39">
        <v>21.904996577686518</v>
      </c>
      <c r="S2647" s="39">
        <v>19.084353182751542</v>
      </c>
      <c r="T2647" s="39">
        <v>0</v>
      </c>
      <c r="U2647" s="39">
        <v>0</v>
      </c>
      <c r="V2647" s="39">
        <v>0</v>
      </c>
      <c r="W2647" s="29" t="s">
        <v>1357</v>
      </c>
      <c r="X2647" s="29" t="s">
        <v>258</v>
      </c>
      <c r="Y2647" s="29" t="s">
        <v>1349</v>
      </c>
      <c r="Z2647" s="41" t="s">
        <v>1349</v>
      </c>
      <c r="AA2647" s="42" t="s">
        <v>1349</v>
      </c>
      <c r="AB2647" s="29" t="s">
        <v>258</v>
      </c>
      <c r="AC2647" s="29" t="s">
        <v>258</v>
      </c>
      <c r="AD2647" s="29" t="s">
        <v>265</v>
      </c>
      <c r="AE2647" s="29" t="s">
        <v>1353</v>
      </c>
      <c r="AF2647" s="29" t="s">
        <v>1368</v>
      </c>
      <c r="AG2647" s="183" t="s">
        <v>1369</v>
      </c>
      <c r="AH2647" s="29" t="s">
        <v>1413</v>
      </c>
      <c r="AI2647" s="29" t="s">
        <v>1357</v>
      </c>
      <c r="AJ2647" s="29" t="s">
        <v>258</v>
      </c>
      <c r="AK2647" s="29" t="s">
        <v>258</v>
      </c>
      <c r="AL2647" s="29" t="s">
        <v>13326</v>
      </c>
    </row>
    <row r="2648" spans="1:38" x14ac:dyDescent="0.2">
      <c r="A2648" s="35" t="s">
        <v>16</v>
      </c>
      <c r="B2648" s="36">
        <v>8117</v>
      </c>
      <c r="C2648" s="36"/>
      <c r="D2648" s="36" t="s">
        <v>1349</v>
      </c>
      <c r="E2648" s="37" t="s">
        <v>4693</v>
      </c>
      <c r="F2648" s="38" t="s">
        <v>1269</v>
      </c>
      <c r="G2648" s="38" t="s">
        <v>1271</v>
      </c>
      <c r="H2648" s="35" t="s">
        <v>1440</v>
      </c>
      <c r="I2648" s="35"/>
      <c r="J2648" s="29" t="s">
        <v>1371</v>
      </c>
      <c r="K2648" s="29" t="s">
        <v>1371</v>
      </c>
      <c r="L2648" s="29" t="s">
        <v>1384</v>
      </c>
      <c r="M2648" s="39">
        <v>94.780906045591266</v>
      </c>
      <c r="N2648" s="39">
        <v>473.58016153319647</v>
      </c>
      <c r="O2648" s="29">
        <v>44197</v>
      </c>
      <c r="P2648" s="29">
        <v>46022</v>
      </c>
      <c r="Q2648" s="40">
        <v>4.9965776999999996</v>
      </c>
      <c r="R2648" s="39">
        <v>94.664161533196435</v>
      </c>
      <c r="S2648" s="39">
        <v>94.664161533196435</v>
      </c>
      <c r="T2648" s="39">
        <v>94.664161533196435</v>
      </c>
      <c r="U2648" s="39">
        <v>94.923515400410679</v>
      </c>
      <c r="V2648" s="39">
        <v>94.664161533196435</v>
      </c>
      <c r="W2648" s="29" t="s">
        <v>265</v>
      </c>
      <c r="X2648" s="29" t="s">
        <v>11773</v>
      </c>
      <c r="Y2648" s="29">
        <v>45264</v>
      </c>
      <c r="Z2648" s="41" t="s">
        <v>11760</v>
      </c>
      <c r="AA2648" s="42" t="s">
        <v>1349</v>
      </c>
      <c r="AB2648" s="29" t="s">
        <v>258</v>
      </c>
      <c r="AC2648" s="29" t="s">
        <v>258</v>
      </c>
      <c r="AD2648" s="29" t="s">
        <v>265</v>
      </c>
      <c r="AE2648" s="29" t="s">
        <v>1353</v>
      </c>
      <c r="AF2648" s="29" t="s">
        <v>1368</v>
      </c>
      <c r="AG2648" s="183" t="s">
        <v>1369</v>
      </c>
      <c r="AH2648" s="29" t="s">
        <v>1356</v>
      </c>
      <c r="AI2648" s="29" t="s">
        <v>1357</v>
      </c>
      <c r="AJ2648" s="29" t="s">
        <v>258</v>
      </c>
      <c r="AK2648" s="29" t="s">
        <v>258</v>
      </c>
      <c r="AL2648" s="29" t="s">
        <v>13327</v>
      </c>
    </row>
    <row r="2649" spans="1:38" x14ac:dyDescent="0.2">
      <c r="A2649" s="35" t="s">
        <v>16</v>
      </c>
      <c r="B2649" s="36">
        <v>8120</v>
      </c>
      <c r="C2649" s="36"/>
      <c r="D2649" s="36" t="s">
        <v>1349</v>
      </c>
      <c r="E2649" s="37" t="s">
        <v>4694</v>
      </c>
      <c r="F2649" s="38" t="s">
        <v>1269</v>
      </c>
      <c r="G2649" s="38" t="s">
        <v>1271</v>
      </c>
      <c r="H2649" s="35" t="s">
        <v>1440</v>
      </c>
      <c r="I2649" s="35"/>
      <c r="J2649" s="29" t="s">
        <v>1371</v>
      </c>
      <c r="K2649" s="29" t="s">
        <v>1371</v>
      </c>
      <c r="L2649" s="29" t="s">
        <v>1384</v>
      </c>
      <c r="M2649" s="39">
        <v>61.185507780088436</v>
      </c>
      <c r="N2649" s="39">
        <v>305.71814373716637</v>
      </c>
      <c r="O2649" s="29">
        <v>44197</v>
      </c>
      <c r="P2649" s="29">
        <v>46022</v>
      </c>
      <c r="Q2649" s="40">
        <v>4.9965776999999996</v>
      </c>
      <c r="R2649" s="39">
        <v>61.110143737166325</v>
      </c>
      <c r="S2649" s="39">
        <v>61.110143737166325</v>
      </c>
      <c r="T2649" s="39">
        <v>61.110143737166325</v>
      </c>
      <c r="U2649" s="39">
        <v>61.277568788501029</v>
      </c>
      <c r="V2649" s="39">
        <v>61.110143737166325</v>
      </c>
      <c r="W2649" s="29" t="s">
        <v>265</v>
      </c>
      <c r="X2649" s="29" t="s">
        <v>11773</v>
      </c>
      <c r="Y2649" s="29">
        <v>45275</v>
      </c>
      <c r="Z2649" s="41" t="s">
        <v>11760</v>
      </c>
      <c r="AA2649" s="42" t="s">
        <v>1349</v>
      </c>
      <c r="AB2649" s="29" t="s">
        <v>258</v>
      </c>
      <c r="AC2649" s="29" t="s">
        <v>258</v>
      </c>
      <c r="AD2649" s="29" t="s">
        <v>265</v>
      </c>
      <c r="AE2649" s="29" t="s">
        <v>1353</v>
      </c>
      <c r="AF2649" s="29" t="s">
        <v>1368</v>
      </c>
      <c r="AG2649" s="183" t="s">
        <v>1369</v>
      </c>
      <c r="AH2649" s="29" t="s">
        <v>1356</v>
      </c>
      <c r="AI2649" s="29" t="s">
        <v>1357</v>
      </c>
      <c r="AJ2649" s="29" t="s">
        <v>258</v>
      </c>
      <c r="AK2649" s="29" t="s">
        <v>258</v>
      </c>
      <c r="AL2649" s="29" t="s">
        <v>13327</v>
      </c>
    </row>
    <row r="2650" spans="1:38" x14ac:dyDescent="0.2">
      <c r="A2650" s="35" t="s">
        <v>16</v>
      </c>
      <c r="B2650" s="36">
        <v>8121</v>
      </c>
      <c r="C2650" s="36"/>
      <c r="D2650" s="36" t="s">
        <v>1349</v>
      </c>
      <c r="E2650" s="37" t="s">
        <v>4695</v>
      </c>
      <c r="F2650" s="38" t="s">
        <v>1269</v>
      </c>
      <c r="G2650" s="38" t="s">
        <v>1273</v>
      </c>
      <c r="H2650" s="35" t="s">
        <v>1393</v>
      </c>
      <c r="I2650" s="35"/>
      <c r="J2650" s="29" t="s">
        <v>1405</v>
      </c>
      <c r="K2650" s="29" t="s">
        <v>2765</v>
      </c>
      <c r="L2650" s="29" t="s">
        <v>1394</v>
      </c>
      <c r="M2650" s="39">
        <v>15.617183526502204</v>
      </c>
      <c r="N2650" s="39">
        <v>30.058535249828886</v>
      </c>
      <c r="O2650" s="29">
        <v>44197</v>
      </c>
      <c r="P2650" s="29">
        <v>44900</v>
      </c>
      <c r="Q2650" s="40">
        <v>1.9247091000000001</v>
      </c>
      <c r="R2650" s="39">
        <v>15.584325804243669</v>
      </c>
      <c r="S2650" s="39">
        <v>14.474209445585217</v>
      </c>
      <c r="T2650" s="39">
        <v>0</v>
      </c>
      <c r="U2650" s="39">
        <v>0</v>
      </c>
      <c r="V2650" s="39">
        <v>0</v>
      </c>
      <c r="W2650" s="29" t="s">
        <v>1357</v>
      </c>
      <c r="X2650" s="29" t="s">
        <v>258</v>
      </c>
      <c r="Y2650" s="29" t="s">
        <v>1349</v>
      </c>
      <c r="Z2650" s="41" t="s">
        <v>1349</v>
      </c>
      <c r="AA2650" s="42" t="s">
        <v>1349</v>
      </c>
      <c r="AB2650" s="29" t="s">
        <v>258</v>
      </c>
      <c r="AC2650" s="29" t="s">
        <v>258</v>
      </c>
      <c r="AD2650" s="29" t="s">
        <v>265</v>
      </c>
      <c r="AE2650" s="29" t="s">
        <v>1367</v>
      </c>
      <c r="AF2650" s="29" t="s">
        <v>1368</v>
      </c>
      <c r="AG2650" s="183" t="s">
        <v>1369</v>
      </c>
      <c r="AH2650" s="29" t="s">
        <v>1413</v>
      </c>
      <c r="AI2650" s="29" t="s">
        <v>1357</v>
      </c>
      <c r="AJ2650" s="29" t="s">
        <v>258</v>
      </c>
      <c r="AK2650" s="29" t="s">
        <v>258</v>
      </c>
      <c r="AL2650" s="29" t="s">
        <v>13326</v>
      </c>
    </row>
    <row r="2651" spans="1:38" x14ac:dyDescent="0.2">
      <c r="A2651" s="35" t="s">
        <v>16</v>
      </c>
      <c r="B2651" s="36">
        <v>8123</v>
      </c>
      <c r="C2651" s="36"/>
      <c r="D2651" s="36" t="s">
        <v>1349</v>
      </c>
      <c r="E2651" s="37" t="s">
        <v>4696</v>
      </c>
      <c r="F2651" s="38" t="s">
        <v>1269</v>
      </c>
      <c r="G2651" s="38" t="s">
        <v>1273</v>
      </c>
      <c r="H2651" s="35" t="s">
        <v>1393</v>
      </c>
      <c r="I2651" s="35"/>
      <c r="J2651" s="29" t="s">
        <v>1371</v>
      </c>
      <c r="K2651" s="29" t="s">
        <v>1371</v>
      </c>
      <c r="L2651" s="29" t="s">
        <v>1366</v>
      </c>
      <c r="M2651" s="39">
        <v>14.793348272423339</v>
      </c>
      <c r="N2651" s="39">
        <v>29.40443805612594</v>
      </c>
      <c r="O2651" s="29">
        <v>44197</v>
      </c>
      <c r="P2651" s="29">
        <v>44923</v>
      </c>
      <c r="Q2651" s="40">
        <v>1.9876796999999999</v>
      </c>
      <c r="R2651" s="39">
        <v>14.762888432580425</v>
      </c>
      <c r="S2651" s="39">
        <v>14.641549623545517</v>
      </c>
      <c r="T2651" s="39">
        <v>0</v>
      </c>
      <c r="U2651" s="39">
        <v>0</v>
      </c>
      <c r="V2651" s="39">
        <v>0</v>
      </c>
      <c r="W2651" s="29" t="s">
        <v>1357</v>
      </c>
      <c r="X2651" s="29" t="s">
        <v>258</v>
      </c>
      <c r="Y2651" s="29" t="s">
        <v>1349</v>
      </c>
      <c r="Z2651" s="41" t="s">
        <v>1349</v>
      </c>
      <c r="AA2651" s="42" t="s">
        <v>1349</v>
      </c>
      <c r="AB2651" s="29" t="s">
        <v>258</v>
      </c>
      <c r="AC2651" s="29" t="s">
        <v>258</v>
      </c>
      <c r="AD2651" s="29" t="s">
        <v>265</v>
      </c>
      <c r="AE2651" s="29" t="s">
        <v>1367</v>
      </c>
      <c r="AF2651" s="29" t="s">
        <v>1368</v>
      </c>
      <c r="AG2651" s="183" t="s">
        <v>1369</v>
      </c>
      <c r="AH2651" s="29" t="s">
        <v>1413</v>
      </c>
      <c r="AI2651" s="29" t="s">
        <v>1357</v>
      </c>
      <c r="AJ2651" s="29" t="s">
        <v>258</v>
      </c>
      <c r="AK2651" s="29" t="s">
        <v>258</v>
      </c>
      <c r="AL2651" s="29" t="s">
        <v>13326</v>
      </c>
    </row>
    <row r="2652" spans="1:38" x14ac:dyDescent="0.2">
      <c r="A2652" s="35" t="s">
        <v>16</v>
      </c>
      <c r="B2652" s="36">
        <v>8124</v>
      </c>
      <c r="C2652" s="36"/>
      <c r="D2652" s="36" t="s">
        <v>1349</v>
      </c>
      <c r="E2652" s="37" t="s">
        <v>4697</v>
      </c>
      <c r="F2652" s="38" t="s">
        <v>1269</v>
      </c>
      <c r="G2652" s="38" t="s">
        <v>1271</v>
      </c>
      <c r="H2652" s="35" t="s">
        <v>1440</v>
      </c>
      <c r="I2652" s="35"/>
      <c r="J2652" s="29" t="s">
        <v>1371</v>
      </c>
      <c r="K2652" s="29" t="s">
        <v>1371</v>
      </c>
      <c r="L2652" s="29" t="s">
        <v>1384</v>
      </c>
      <c r="M2652" s="39">
        <v>98.234538356924645</v>
      </c>
      <c r="N2652" s="39">
        <v>187.72814784394248</v>
      </c>
      <c r="O2652" s="29">
        <v>44197</v>
      </c>
      <c r="P2652" s="29">
        <v>44895</v>
      </c>
      <c r="Q2652" s="40">
        <v>1.9110198</v>
      </c>
      <c r="R2652" s="39">
        <v>98.026858316221762</v>
      </c>
      <c r="S2652" s="39">
        <v>89.701289527720732</v>
      </c>
      <c r="T2652" s="39">
        <v>0</v>
      </c>
      <c r="U2652" s="39">
        <v>0</v>
      </c>
      <c r="V2652" s="39">
        <v>0</v>
      </c>
      <c r="W2652" s="29" t="s">
        <v>1357</v>
      </c>
      <c r="X2652" s="29" t="s">
        <v>258</v>
      </c>
      <c r="Y2652" s="29" t="s">
        <v>1349</v>
      </c>
      <c r="Z2652" s="41" t="s">
        <v>1349</v>
      </c>
      <c r="AA2652" s="42" t="s">
        <v>1349</v>
      </c>
      <c r="AB2652" s="29" t="s">
        <v>258</v>
      </c>
      <c r="AC2652" s="29" t="s">
        <v>258</v>
      </c>
      <c r="AD2652" s="29" t="s">
        <v>265</v>
      </c>
      <c r="AE2652" s="29" t="s">
        <v>1353</v>
      </c>
      <c r="AF2652" s="29" t="s">
        <v>1368</v>
      </c>
      <c r="AG2652" s="183" t="s">
        <v>1369</v>
      </c>
      <c r="AH2652" s="29" t="s">
        <v>1413</v>
      </c>
      <c r="AI2652" s="29" t="s">
        <v>1357</v>
      </c>
      <c r="AJ2652" s="29" t="s">
        <v>258</v>
      </c>
      <c r="AK2652" s="29" t="s">
        <v>258</v>
      </c>
      <c r="AL2652" s="29" t="s">
        <v>13326</v>
      </c>
    </row>
    <row r="2653" spans="1:38" x14ac:dyDescent="0.2">
      <c r="A2653" s="35" t="s">
        <v>16</v>
      </c>
      <c r="B2653" s="36">
        <v>8128</v>
      </c>
      <c r="C2653" s="36"/>
      <c r="D2653" s="36" t="s">
        <v>1349</v>
      </c>
      <c r="E2653" s="37" t="s">
        <v>4698</v>
      </c>
      <c r="F2653" s="38" t="s">
        <v>1266</v>
      </c>
      <c r="G2653" s="38" t="s">
        <v>1268</v>
      </c>
      <c r="H2653" s="35" t="s">
        <v>1359</v>
      </c>
      <c r="I2653" s="35"/>
      <c r="J2653" s="29" t="s">
        <v>322</v>
      </c>
      <c r="K2653" s="29" t="s">
        <v>2251</v>
      </c>
      <c r="L2653" s="29" t="s">
        <v>1596</v>
      </c>
      <c r="M2653" s="39">
        <v>91.94429325740758</v>
      </c>
      <c r="N2653" s="39">
        <v>329.01079260780284</v>
      </c>
      <c r="O2653" s="29">
        <v>44197</v>
      </c>
      <c r="P2653" s="29">
        <v>45504</v>
      </c>
      <c r="Q2653" s="40">
        <v>3.5783710000000002</v>
      </c>
      <c r="R2653" s="39">
        <v>91.811115674195747</v>
      </c>
      <c r="S2653" s="39">
        <v>91.811115674195747</v>
      </c>
      <c r="T2653" s="39">
        <v>91.811115674195747</v>
      </c>
      <c r="U2653" s="39">
        <v>53.5774455852156</v>
      </c>
      <c r="V2653" s="39">
        <v>0</v>
      </c>
      <c r="W2653" s="29" t="s">
        <v>1357</v>
      </c>
      <c r="X2653" s="29" t="s">
        <v>258</v>
      </c>
      <c r="Y2653" s="29" t="s">
        <v>1349</v>
      </c>
      <c r="Z2653" s="41" t="s">
        <v>1349</v>
      </c>
      <c r="AA2653" s="42" t="s">
        <v>1349</v>
      </c>
      <c r="AB2653" s="29" t="s">
        <v>258</v>
      </c>
      <c r="AC2653" s="29" t="s">
        <v>258</v>
      </c>
      <c r="AD2653" s="29" t="s">
        <v>258</v>
      </c>
      <c r="AE2653" s="29" t="s">
        <v>1353</v>
      </c>
      <c r="AF2653" s="29" t="s">
        <v>1378</v>
      </c>
      <c r="AG2653" s="183" t="s">
        <v>1379</v>
      </c>
      <c r="AH2653" s="29" t="s">
        <v>1413</v>
      </c>
      <c r="AI2653" s="29" t="s">
        <v>1357</v>
      </c>
      <c r="AJ2653" s="29" t="s">
        <v>258</v>
      </c>
      <c r="AK2653" s="29" t="s">
        <v>258</v>
      </c>
      <c r="AL2653" s="29" t="s">
        <v>13326</v>
      </c>
    </row>
    <row r="2654" spans="1:38" x14ac:dyDescent="0.2">
      <c r="A2654" s="35" t="s">
        <v>16</v>
      </c>
      <c r="B2654" s="36">
        <v>8130</v>
      </c>
      <c r="C2654" s="36"/>
      <c r="D2654" s="36" t="s">
        <v>1349</v>
      </c>
      <c r="E2654" s="37" t="s">
        <v>4699</v>
      </c>
      <c r="F2654" s="38" t="s">
        <v>1269</v>
      </c>
      <c r="G2654" s="38" t="s">
        <v>1271</v>
      </c>
      <c r="H2654" s="35" t="s">
        <v>1440</v>
      </c>
      <c r="I2654" s="35"/>
      <c r="J2654" s="29" t="s">
        <v>1371</v>
      </c>
      <c r="K2654" s="29" t="s">
        <v>1371</v>
      </c>
      <c r="L2654" s="29" t="s">
        <v>1384</v>
      </c>
      <c r="M2654" s="39">
        <v>75.392288015722187</v>
      </c>
      <c r="N2654" s="39">
        <v>376.7034250513347</v>
      </c>
      <c r="O2654" s="29">
        <v>44197</v>
      </c>
      <c r="P2654" s="29">
        <v>46022</v>
      </c>
      <c r="Q2654" s="40">
        <v>4.9965776999999996</v>
      </c>
      <c r="R2654" s="39">
        <v>75.299425051334708</v>
      </c>
      <c r="S2654" s="39">
        <v>75.299425051334708</v>
      </c>
      <c r="T2654" s="39">
        <v>75.299425051334708</v>
      </c>
      <c r="U2654" s="39">
        <v>75.505724845995886</v>
      </c>
      <c r="V2654" s="39">
        <v>75.299425051334708</v>
      </c>
      <c r="W2654" s="29" t="s">
        <v>1357</v>
      </c>
      <c r="X2654" s="29" t="s">
        <v>258</v>
      </c>
      <c r="Y2654" s="29" t="s">
        <v>1349</v>
      </c>
      <c r="Z2654" s="41" t="s">
        <v>1349</v>
      </c>
      <c r="AA2654" s="42" t="s">
        <v>1349</v>
      </c>
      <c r="AB2654" s="29" t="s">
        <v>258</v>
      </c>
      <c r="AC2654" s="29" t="s">
        <v>258</v>
      </c>
      <c r="AD2654" s="29" t="s">
        <v>265</v>
      </c>
      <c r="AE2654" s="29" t="s">
        <v>1353</v>
      </c>
      <c r="AF2654" s="29" t="s">
        <v>1368</v>
      </c>
      <c r="AG2654" s="183" t="s">
        <v>1369</v>
      </c>
      <c r="AH2654" s="29" t="s">
        <v>1356</v>
      </c>
      <c r="AI2654" s="29" t="s">
        <v>1357</v>
      </c>
      <c r="AJ2654" s="29" t="s">
        <v>258</v>
      </c>
      <c r="AK2654" s="29" t="s">
        <v>258</v>
      </c>
      <c r="AL2654" s="29" t="s">
        <v>13326</v>
      </c>
    </row>
    <row r="2655" spans="1:38" x14ac:dyDescent="0.2">
      <c r="A2655" s="35" t="s">
        <v>16</v>
      </c>
      <c r="B2655" s="36">
        <v>8136</v>
      </c>
      <c r="C2655" s="36"/>
      <c r="D2655" s="36" t="s">
        <v>1349</v>
      </c>
      <c r="E2655" s="37" t="s">
        <v>4700</v>
      </c>
      <c r="F2655" s="38" t="s">
        <v>1266</v>
      </c>
      <c r="G2655" s="38" t="s">
        <v>1268</v>
      </c>
      <c r="H2655" s="35" t="s">
        <v>1133</v>
      </c>
      <c r="I2655" s="35"/>
      <c r="J2655" s="29" t="s">
        <v>1405</v>
      </c>
      <c r="K2655" s="29" t="s">
        <v>1434</v>
      </c>
      <c r="L2655" s="29" t="s">
        <v>4701</v>
      </c>
      <c r="M2655" s="39">
        <v>42.54204248723665</v>
      </c>
      <c r="N2655" s="39">
        <v>20.965275838466805</v>
      </c>
      <c r="O2655" s="29">
        <v>44197</v>
      </c>
      <c r="P2655" s="29">
        <v>44377</v>
      </c>
      <c r="Q2655" s="40">
        <v>0.4928131</v>
      </c>
      <c r="R2655" s="39">
        <v>20.965275838466805</v>
      </c>
      <c r="S2655" s="39">
        <v>0</v>
      </c>
      <c r="T2655" s="39">
        <v>0</v>
      </c>
      <c r="U2655" s="39">
        <v>0</v>
      </c>
      <c r="V2655" s="39">
        <v>0</v>
      </c>
      <c r="W2655" s="29" t="s">
        <v>1357</v>
      </c>
      <c r="X2655" s="29" t="s">
        <v>258</v>
      </c>
      <c r="Y2655" s="29" t="s">
        <v>1349</v>
      </c>
      <c r="Z2655" s="41" t="s">
        <v>1349</v>
      </c>
      <c r="AA2655" s="42" t="s">
        <v>1349</v>
      </c>
      <c r="AB2655" s="29" t="s">
        <v>258</v>
      </c>
      <c r="AC2655" s="29" t="s">
        <v>258</v>
      </c>
      <c r="AD2655" s="29" t="s">
        <v>258</v>
      </c>
      <c r="AE2655" s="29" t="s">
        <v>1367</v>
      </c>
      <c r="AF2655" s="29" t="s">
        <v>4702</v>
      </c>
      <c r="AG2655" s="183" t="s">
        <v>4703</v>
      </c>
      <c r="AH2655" s="29" t="s">
        <v>1356</v>
      </c>
      <c r="AI2655" s="29" t="s">
        <v>1357</v>
      </c>
      <c r="AJ2655" s="29" t="s">
        <v>258</v>
      </c>
      <c r="AK2655" s="29" t="s">
        <v>258</v>
      </c>
      <c r="AL2655" s="29" t="s">
        <v>13326</v>
      </c>
    </row>
    <row r="2656" spans="1:38" x14ac:dyDescent="0.2">
      <c r="A2656" s="35" t="s">
        <v>16</v>
      </c>
      <c r="B2656" s="36">
        <v>8138</v>
      </c>
      <c r="C2656" s="36"/>
      <c r="D2656" s="36" t="s">
        <v>1349</v>
      </c>
      <c r="E2656" s="37" t="s">
        <v>4704</v>
      </c>
      <c r="F2656" s="38" t="s">
        <v>1262</v>
      </c>
      <c r="G2656" s="38" t="s">
        <v>1263</v>
      </c>
      <c r="H2656" s="35" t="s">
        <v>1006</v>
      </c>
      <c r="I2656" s="35"/>
      <c r="J2656" s="29" t="s">
        <v>263</v>
      </c>
      <c r="K2656" s="29" t="s">
        <v>4705</v>
      </c>
      <c r="L2656" s="29" t="s">
        <v>1910</v>
      </c>
      <c r="M2656" s="39">
        <v>48.701715258854485</v>
      </c>
      <c r="N2656" s="39">
        <v>97.203422313483912</v>
      </c>
      <c r="O2656" s="29">
        <v>44197</v>
      </c>
      <c r="P2656" s="29">
        <v>44926</v>
      </c>
      <c r="Q2656" s="40">
        <v>1.9958932</v>
      </c>
      <c r="R2656" s="39">
        <v>48.601711156741956</v>
      </c>
      <c r="S2656" s="39">
        <v>48.601711156741956</v>
      </c>
      <c r="T2656" s="39">
        <v>0</v>
      </c>
      <c r="U2656" s="39">
        <v>0</v>
      </c>
      <c r="V2656" s="39">
        <v>0</v>
      </c>
      <c r="W2656" s="29" t="s">
        <v>1357</v>
      </c>
      <c r="X2656" s="29" t="s">
        <v>258</v>
      </c>
      <c r="Y2656" s="29" t="s">
        <v>1349</v>
      </c>
      <c r="Z2656" s="41" t="s">
        <v>1349</v>
      </c>
      <c r="AA2656" s="42" t="s">
        <v>1349</v>
      </c>
      <c r="AB2656" s="29" t="s">
        <v>258</v>
      </c>
      <c r="AC2656" s="29" t="s">
        <v>258</v>
      </c>
      <c r="AD2656" s="29" t="s">
        <v>258</v>
      </c>
      <c r="AE2656" s="29" t="s">
        <v>1367</v>
      </c>
      <c r="AF2656" s="29" t="s">
        <v>1368</v>
      </c>
      <c r="AG2656" s="183" t="s">
        <v>1369</v>
      </c>
      <c r="AH2656" s="29" t="s">
        <v>1413</v>
      </c>
      <c r="AI2656" s="29" t="s">
        <v>1357</v>
      </c>
      <c r="AJ2656" s="29" t="s">
        <v>258</v>
      </c>
      <c r="AK2656" s="29" t="s">
        <v>258</v>
      </c>
      <c r="AL2656" s="29" t="s">
        <v>13326</v>
      </c>
    </row>
    <row r="2657" spans="1:38" x14ac:dyDescent="0.2">
      <c r="A2657" s="35" t="s">
        <v>16</v>
      </c>
      <c r="B2657" s="36">
        <v>8144</v>
      </c>
      <c r="C2657" s="36"/>
      <c r="D2657" s="36" t="s">
        <v>1349</v>
      </c>
      <c r="E2657" s="37" t="s">
        <v>4706</v>
      </c>
      <c r="F2657" s="38" t="s">
        <v>1269</v>
      </c>
      <c r="G2657" s="38" t="s">
        <v>1445</v>
      </c>
      <c r="H2657" s="35" t="s">
        <v>357</v>
      </c>
      <c r="I2657" s="35"/>
      <c r="J2657" s="29" t="s">
        <v>1405</v>
      </c>
      <c r="K2657" s="29" t="s">
        <v>1406</v>
      </c>
      <c r="L2657" s="29" t="s">
        <v>2416</v>
      </c>
      <c r="M2657" s="39">
        <v>52.215268023095632</v>
      </c>
      <c r="N2657" s="39">
        <v>125.8026995208761</v>
      </c>
      <c r="O2657" s="29">
        <v>44197</v>
      </c>
      <c r="P2657" s="29">
        <v>45077</v>
      </c>
      <c r="Q2657" s="40">
        <v>2.4093087</v>
      </c>
      <c r="R2657" s="39">
        <v>52.120301163586582</v>
      </c>
      <c r="S2657" s="39">
        <v>52.120301163586582</v>
      </c>
      <c r="T2657" s="39">
        <v>21.562097193702943</v>
      </c>
      <c r="U2657" s="39">
        <v>0</v>
      </c>
      <c r="V2657" s="39">
        <v>0</v>
      </c>
      <c r="W2657" s="29" t="s">
        <v>265</v>
      </c>
      <c r="X2657" s="29" t="s">
        <v>11774</v>
      </c>
      <c r="Y2657" s="29">
        <v>45289</v>
      </c>
      <c r="Z2657" s="41" t="s">
        <v>11760</v>
      </c>
      <c r="AA2657" s="42" t="s">
        <v>1349</v>
      </c>
      <c r="AB2657" s="29" t="s">
        <v>258</v>
      </c>
      <c r="AC2657" s="29" t="s">
        <v>258</v>
      </c>
      <c r="AD2657" s="29" t="s">
        <v>258</v>
      </c>
      <c r="AE2657" s="29" t="s">
        <v>1367</v>
      </c>
      <c r="AF2657" s="29" t="s">
        <v>1368</v>
      </c>
      <c r="AG2657" s="183" t="s">
        <v>1369</v>
      </c>
      <c r="AH2657" s="29" t="s">
        <v>1413</v>
      </c>
      <c r="AI2657" s="29" t="s">
        <v>1357</v>
      </c>
      <c r="AJ2657" s="29" t="s">
        <v>258</v>
      </c>
      <c r="AK2657" s="29" t="s">
        <v>258</v>
      </c>
      <c r="AL2657" s="29" t="s">
        <v>13327</v>
      </c>
    </row>
    <row r="2658" spans="1:38" x14ac:dyDescent="0.2">
      <c r="A2658" s="35" t="s">
        <v>16</v>
      </c>
      <c r="B2658" s="36">
        <v>8148</v>
      </c>
      <c r="C2658" s="36"/>
      <c r="D2658" s="36" t="s">
        <v>1349</v>
      </c>
      <c r="E2658" s="37" t="s">
        <v>4707</v>
      </c>
      <c r="F2658" s="38" t="s">
        <v>1262</v>
      </c>
      <c r="G2658" s="38" t="s">
        <v>1488</v>
      </c>
      <c r="H2658" s="35" t="s">
        <v>1489</v>
      </c>
      <c r="I2658" s="35"/>
      <c r="J2658" s="29" t="s">
        <v>281</v>
      </c>
      <c r="K2658" s="29" t="s">
        <v>282</v>
      </c>
      <c r="L2658" s="29" t="s">
        <v>1384</v>
      </c>
      <c r="M2658" s="39">
        <v>92.227127162864804</v>
      </c>
      <c r="N2658" s="39">
        <v>368.65600000000001</v>
      </c>
      <c r="O2658" s="29">
        <v>44197</v>
      </c>
      <c r="P2658" s="29">
        <v>45657</v>
      </c>
      <c r="Q2658" s="40">
        <v>3.9972620999999999</v>
      </c>
      <c r="R2658" s="39">
        <v>92.100917180013695</v>
      </c>
      <c r="S2658" s="39">
        <v>92.100917180013695</v>
      </c>
      <c r="T2658" s="39">
        <v>92.100917180013695</v>
      </c>
      <c r="U2658" s="39">
        <v>92.353248459958934</v>
      </c>
      <c r="V2658" s="39">
        <v>0</v>
      </c>
      <c r="W2658" s="29" t="s">
        <v>1357</v>
      </c>
      <c r="X2658" s="29" t="s">
        <v>258</v>
      </c>
      <c r="Y2658" s="29" t="s">
        <v>1349</v>
      </c>
      <c r="Z2658" s="41" t="s">
        <v>1349</v>
      </c>
      <c r="AA2658" s="42" t="s">
        <v>1349</v>
      </c>
      <c r="AB2658" s="29" t="s">
        <v>258</v>
      </c>
      <c r="AC2658" s="29" t="s">
        <v>258</v>
      </c>
      <c r="AD2658" s="29" t="s">
        <v>265</v>
      </c>
      <c r="AE2658" s="29" t="s">
        <v>1353</v>
      </c>
      <c r="AF2658" s="29" t="s">
        <v>1368</v>
      </c>
      <c r="AG2658" s="183" t="s">
        <v>1369</v>
      </c>
      <c r="AH2658" s="29" t="s">
        <v>1413</v>
      </c>
      <c r="AI2658" s="29" t="s">
        <v>1357</v>
      </c>
      <c r="AJ2658" s="29" t="s">
        <v>258</v>
      </c>
      <c r="AK2658" s="29" t="s">
        <v>258</v>
      </c>
      <c r="AL2658" s="29" t="s">
        <v>13326</v>
      </c>
    </row>
    <row r="2659" spans="1:38" x14ac:dyDescent="0.2">
      <c r="A2659" s="35" t="s">
        <v>16</v>
      </c>
      <c r="B2659" s="36">
        <v>8149</v>
      </c>
      <c r="C2659" s="36"/>
      <c r="D2659" s="36" t="s">
        <v>1349</v>
      </c>
      <c r="E2659" s="37" t="s">
        <v>4708</v>
      </c>
      <c r="F2659" s="38" t="s">
        <v>1269</v>
      </c>
      <c r="G2659" s="38" t="s">
        <v>1271</v>
      </c>
      <c r="H2659" s="35" t="s">
        <v>1440</v>
      </c>
      <c r="I2659" s="35"/>
      <c r="J2659" s="29" t="s">
        <v>255</v>
      </c>
      <c r="K2659" s="29" t="s">
        <v>2419</v>
      </c>
      <c r="L2659" s="29" t="s">
        <v>2569</v>
      </c>
      <c r="M2659" s="39">
        <v>335.37166375249018</v>
      </c>
      <c r="N2659" s="39">
        <v>1675.7105763175907</v>
      </c>
      <c r="O2659" s="29">
        <v>44197</v>
      </c>
      <c r="P2659" s="29">
        <v>46022</v>
      </c>
      <c r="Q2659" s="40">
        <v>4.9965776999999996</v>
      </c>
      <c r="R2659" s="39">
        <v>334.95857631759065</v>
      </c>
      <c r="S2659" s="39">
        <v>334.95857631759065</v>
      </c>
      <c r="T2659" s="39">
        <v>334.95857631759065</v>
      </c>
      <c r="U2659" s="39">
        <v>335.87627104722793</v>
      </c>
      <c r="V2659" s="39">
        <v>334.95857631759065</v>
      </c>
      <c r="W2659" s="29" t="s">
        <v>1357</v>
      </c>
      <c r="X2659" s="29" t="s">
        <v>258</v>
      </c>
      <c r="Y2659" s="29" t="s">
        <v>1349</v>
      </c>
      <c r="Z2659" s="41" t="s">
        <v>1349</v>
      </c>
      <c r="AA2659" s="42" t="s">
        <v>1349</v>
      </c>
      <c r="AB2659" s="29" t="s">
        <v>258</v>
      </c>
      <c r="AC2659" s="29" t="s">
        <v>258</v>
      </c>
      <c r="AD2659" s="29" t="s">
        <v>258</v>
      </c>
      <c r="AE2659" s="29" t="s">
        <v>1353</v>
      </c>
      <c r="AF2659" s="29" t="s">
        <v>1956</v>
      </c>
      <c r="AG2659" s="183" t="s">
        <v>1957</v>
      </c>
      <c r="AH2659" s="29" t="s">
        <v>1413</v>
      </c>
      <c r="AI2659" s="29" t="s">
        <v>1357</v>
      </c>
      <c r="AJ2659" s="29" t="s">
        <v>258</v>
      </c>
      <c r="AK2659" s="29" t="s">
        <v>258</v>
      </c>
      <c r="AL2659" s="29" t="s">
        <v>13326</v>
      </c>
    </row>
    <row r="2660" spans="1:38" x14ac:dyDescent="0.2">
      <c r="A2660" s="35" t="s">
        <v>16</v>
      </c>
      <c r="B2660" s="36">
        <v>8150</v>
      </c>
      <c r="C2660" s="36"/>
      <c r="D2660" s="36" t="s">
        <v>1349</v>
      </c>
      <c r="E2660" s="37" t="s">
        <v>4709</v>
      </c>
      <c r="F2660" s="38" t="s">
        <v>1269</v>
      </c>
      <c r="G2660" s="38" t="s">
        <v>1273</v>
      </c>
      <c r="H2660" s="35" t="s">
        <v>1393</v>
      </c>
      <c r="I2660" s="35"/>
      <c r="J2660" s="29" t="s">
        <v>1371</v>
      </c>
      <c r="K2660" s="29" t="s">
        <v>1371</v>
      </c>
      <c r="L2660" s="29" t="s">
        <v>1366</v>
      </c>
      <c r="M2660" s="39">
        <v>8.1879706631763298</v>
      </c>
      <c r="N2660" s="39">
        <v>15.311112936344969</v>
      </c>
      <c r="O2660" s="29">
        <v>44197</v>
      </c>
      <c r="P2660" s="29">
        <v>44880</v>
      </c>
      <c r="Q2660" s="40">
        <v>1.8699520999999999</v>
      </c>
      <c r="R2660" s="39">
        <v>8.1704038329911022</v>
      </c>
      <c r="S2660" s="39">
        <v>7.140709103353867</v>
      </c>
      <c r="T2660" s="39">
        <v>0</v>
      </c>
      <c r="U2660" s="39">
        <v>0</v>
      </c>
      <c r="V2660" s="39">
        <v>0</v>
      </c>
      <c r="W2660" s="29" t="s">
        <v>1357</v>
      </c>
      <c r="X2660" s="29" t="s">
        <v>258</v>
      </c>
      <c r="Y2660" s="29" t="s">
        <v>1349</v>
      </c>
      <c r="Z2660" s="41" t="s">
        <v>1349</v>
      </c>
      <c r="AA2660" s="42" t="s">
        <v>1349</v>
      </c>
      <c r="AB2660" s="29" t="s">
        <v>258</v>
      </c>
      <c r="AC2660" s="29" t="s">
        <v>258</v>
      </c>
      <c r="AD2660" s="29" t="s">
        <v>265</v>
      </c>
      <c r="AE2660" s="29" t="s">
        <v>1367</v>
      </c>
      <c r="AF2660" s="29" t="s">
        <v>1368</v>
      </c>
      <c r="AG2660" s="183" t="s">
        <v>1369</v>
      </c>
      <c r="AH2660" s="29" t="s">
        <v>1413</v>
      </c>
      <c r="AI2660" s="29" t="s">
        <v>1357</v>
      </c>
      <c r="AJ2660" s="29" t="s">
        <v>258</v>
      </c>
      <c r="AK2660" s="29" t="s">
        <v>258</v>
      </c>
      <c r="AL2660" s="29" t="s">
        <v>13326</v>
      </c>
    </row>
    <row r="2661" spans="1:38" x14ac:dyDescent="0.2">
      <c r="A2661" s="35" t="s">
        <v>16</v>
      </c>
      <c r="B2661" s="36">
        <v>8151</v>
      </c>
      <c r="C2661" s="36"/>
      <c r="D2661" s="36" t="s">
        <v>1349</v>
      </c>
      <c r="E2661" s="37" t="s">
        <v>4710</v>
      </c>
      <c r="F2661" s="38" t="s">
        <v>1269</v>
      </c>
      <c r="G2661" s="38" t="s">
        <v>1273</v>
      </c>
      <c r="H2661" s="35" t="s">
        <v>1393</v>
      </c>
      <c r="I2661" s="35"/>
      <c r="J2661" s="29" t="s">
        <v>281</v>
      </c>
      <c r="K2661" s="29" t="s">
        <v>282</v>
      </c>
      <c r="L2661" s="29" t="s">
        <v>1366</v>
      </c>
      <c r="M2661" s="39">
        <v>16.692141324817101</v>
      </c>
      <c r="N2661" s="39">
        <v>83.40358110882957</v>
      </c>
      <c r="O2661" s="29">
        <v>44197</v>
      </c>
      <c r="P2661" s="29">
        <v>46022</v>
      </c>
      <c r="Q2661" s="40">
        <v>4.9965776999999996</v>
      </c>
      <c r="R2661" s="39">
        <v>16.671581108829567</v>
      </c>
      <c r="S2661" s="39">
        <v>16.671581108829567</v>
      </c>
      <c r="T2661" s="39">
        <v>16.671581108829567</v>
      </c>
      <c r="U2661" s="39">
        <v>16.717256673511294</v>
      </c>
      <c r="V2661" s="39">
        <v>16.671581108829567</v>
      </c>
      <c r="W2661" s="29" t="s">
        <v>1357</v>
      </c>
      <c r="X2661" s="29" t="s">
        <v>258</v>
      </c>
      <c r="Y2661" s="29" t="s">
        <v>1349</v>
      </c>
      <c r="Z2661" s="41" t="s">
        <v>1349</v>
      </c>
      <c r="AA2661" s="42" t="s">
        <v>1349</v>
      </c>
      <c r="AB2661" s="29" t="s">
        <v>258</v>
      </c>
      <c r="AC2661" s="29" t="s">
        <v>258</v>
      </c>
      <c r="AD2661" s="29" t="s">
        <v>265</v>
      </c>
      <c r="AE2661" s="29" t="s">
        <v>1367</v>
      </c>
      <c r="AF2661" s="29" t="s">
        <v>1368</v>
      </c>
      <c r="AG2661" s="183" t="s">
        <v>1369</v>
      </c>
      <c r="AH2661" s="29" t="s">
        <v>1356</v>
      </c>
      <c r="AI2661" s="29" t="s">
        <v>1357</v>
      </c>
      <c r="AJ2661" s="29" t="s">
        <v>258</v>
      </c>
      <c r="AK2661" s="29" t="s">
        <v>258</v>
      </c>
      <c r="AL2661" s="29" t="s">
        <v>13326</v>
      </c>
    </row>
    <row r="2662" spans="1:38" x14ac:dyDescent="0.2">
      <c r="A2662" s="35" t="s">
        <v>16</v>
      </c>
      <c r="B2662" s="36">
        <v>8152</v>
      </c>
      <c r="C2662" s="36"/>
      <c r="D2662" s="36" t="s">
        <v>1349</v>
      </c>
      <c r="E2662" s="37" t="s">
        <v>4711</v>
      </c>
      <c r="F2662" s="38" t="s">
        <v>1269</v>
      </c>
      <c r="G2662" s="38" t="s">
        <v>1271</v>
      </c>
      <c r="H2662" s="35" t="s">
        <v>1440</v>
      </c>
      <c r="I2662" s="35"/>
      <c r="J2662" s="29" t="s">
        <v>322</v>
      </c>
      <c r="K2662" s="29" t="s">
        <v>336</v>
      </c>
      <c r="L2662" s="29" t="s">
        <v>1402</v>
      </c>
      <c r="M2662" s="39">
        <v>116.58384955410955</v>
      </c>
      <c r="N2662" s="39">
        <v>326.53054072553044</v>
      </c>
      <c r="O2662" s="29">
        <v>44197</v>
      </c>
      <c r="P2662" s="29">
        <v>45220</v>
      </c>
      <c r="Q2662" s="40">
        <v>2.8008213999999998</v>
      </c>
      <c r="R2662" s="39">
        <v>116.39028062970569</v>
      </c>
      <c r="S2662" s="39">
        <v>116.39028062970569</v>
      </c>
      <c r="T2662" s="39">
        <v>93.7499794661191</v>
      </c>
      <c r="U2662" s="39">
        <v>0</v>
      </c>
      <c r="V2662" s="39">
        <v>0</v>
      </c>
      <c r="W2662" s="29" t="s">
        <v>1357</v>
      </c>
      <c r="X2662" s="29" t="s">
        <v>258</v>
      </c>
      <c r="Y2662" s="29" t="s">
        <v>1349</v>
      </c>
      <c r="Z2662" s="41" t="s">
        <v>1349</v>
      </c>
      <c r="AA2662" s="42" t="s">
        <v>1349</v>
      </c>
      <c r="AB2662" s="29" t="s">
        <v>258</v>
      </c>
      <c r="AC2662" s="29" t="s">
        <v>258</v>
      </c>
      <c r="AD2662" s="29" t="s">
        <v>265</v>
      </c>
      <c r="AE2662" s="29" t="s">
        <v>1353</v>
      </c>
      <c r="AF2662" s="29" t="s">
        <v>1361</v>
      </c>
      <c r="AG2662" s="183" t="s">
        <v>1362</v>
      </c>
      <c r="AH2662" s="29" t="s">
        <v>1413</v>
      </c>
      <c r="AI2662" s="29" t="s">
        <v>1357</v>
      </c>
      <c r="AJ2662" s="29" t="s">
        <v>258</v>
      </c>
      <c r="AK2662" s="29" t="s">
        <v>258</v>
      </c>
      <c r="AL2662" s="29" t="s">
        <v>13326</v>
      </c>
    </row>
    <row r="2663" spans="1:38" x14ac:dyDescent="0.2">
      <c r="A2663" s="35" t="s">
        <v>16</v>
      </c>
      <c r="B2663" s="36">
        <v>8153</v>
      </c>
      <c r="C2663" s="36"/>
      <c r="D2663" s="36" t="s">
        <v>1349</v>
      </c>
      <c r="E2663" s="37" t="s">
        <v>4712</v>
      </c>
      <c r="F2663" s="38" t="s">
        <v>1269</v>
      </c>
      <c r="G2663" s="38" t="s">
        <v>1271</v>
      </c>
      <c r="H2663" s="35" t="s">
        <v>1440</v>
      </c>
      <c r="I2663" s="35"/>
      <c r="J2663" s="29" t="s">
        <v>1371</v>
      </c>
      <c r="K2663" s="29" t="s">
        <v>1371</v>
      </c>
      <c r="L2663" s="29" t="s">
        <v>1384</v>
      </c>
      <c r="M2663" s="39">
        <v>86.739502231675587</v>
      </c>
      <c r="N2663" s="39">
        <v>433.40066255989046</v>
      </c>
      <c r="O2663" s="29">
        <v>44197</v>
      </c>
      <c r="P2663" s="29">
        <v>46022</v>
      </c>
      <c r="Q2663" s="40">
        <v>4.9965776999999996</v>
      </c>
      <c r="R2663" s="39">
        <v>86.632662559890477</v>
      </c>
      <c r="S2663" s="39">
        <v>86.632662559890477</v>
      </c>
      <c r="T2663" s="39">
        <v>86.632662559890477</v>
      </c>
      <c r="U2663" s="39">
        <v>86.870012320328527</v>
      </c>
      <c r="V2663" s="39">
        <v>86.632662559890477</v>
      </c>
      <c r="W2663" s="29" t="s">
        <v>265</v>
      </c>
      <c r="X2663" s="29" t="s">
        <v>11773</v>
      </c>
      <c r="Y2663" s="29">
        <v>45257</v>
      </c>
      <c r="Z2663" s="41" t="s">
        <v>11759</v>
      </c>
      <c r="AA2663" s="42" t="s">
        <v>1349</v>
      </c>
      <c r="AB2663" s="29" t="s">
        <v>258</v>
      </c>
      <c r="AC2663" s="29" t="s">
        <v>258</v>
      </c>
      <c r="AD2663" s="29" t="s">
        <v>265</v>
      </c>
      <c r="AE2663" s="29" t="s">
        <v>1353</v>
      </c>
      <c r="AF2663" s="29" t="s">
        <v>1368</v>
      </c>
      <c r="AG2663" s="183" t="s">
        <v>1369</v>
      </c>
      <c r="AH2663" s="29" t="s">
        <v>1356</v>
      </c>
      <c r="AI2663" s="29" t="s">
        <v>1357</v>
      </c>
      <c r="AJ2663" s="29" t="s">
        <v>258</v>
      </c>
      <c r="AK2663" s="29" t="s">
        <v>258</v>
      </c>
      <c r="AL2663" s="29" t="s">
        <v>13327</v>
      </c>
    </row>
    <row r="2664" spans="1:38" x14ac:dyDescent="0.2">
      <c r="A2664" s="35" t="s">
        <v>16</v>
      </c>
      <c r="B2664" s="36">
        <v>8154</v>
      </c>
      <c r="C2664" s="36"/>
      <c r="D2664" s="36" t="s">
        <v>1349</v>
      </c>
      <c r="E2664" s="37" t="s">
        <v>4713</v>
      </c>
      <c r="F2664" s="38" t="s">
        <v>1269</v>
      </c>
      <c r="G2664" s="38" t="s">
        <v>1445</v>
      </c>
      <c r="H2664" s="35" t="s">
        <v>12095</v>
      </c>
      <c r="I2664" s="35"/>
      <c r="J2664" s="29" t="s">
        <v>484</v>
      </c>
      <c r="K2664" s="29" t="s">
        <v>1365</v>
      </c>
      <c r="L2664" s="29" t="s">
        <v>1384</v>
      </c>
      <c r="M2664" s="39">
        <v>33.927984020313183</v>
      </c>
      <c r="N2664" s="39">
        <v>101.62139630390142</v>
      </c>
      <c r="O2664" s="29">
        <v>44197</v>
      </c>
      <c r="P2664" s="29">
        <v>45291</v>
      </c>
      <c r="Q2664" s="40">
        <v>2.9952087999999999</v>
      </c>
      <c r="R2664" s="39">
        <v>33.873798767967145</v>
      </c>
      <c r="S2664" s="39">
        <v>33.873798767967145</v>
      </c>
      <c r="T2664" s="39">
        <v>33.873798767967145</v>
      </c>
      <c r="U2664" s="39">
        <v>0</v>
      </c>
      <c r="V2664" s="39">
        <v>0</v>
      </c>
      <c r="W2664" s="29" t="s">
        <v>1357</v>
      </c>
      <c r="X2664" s="29" t="s">
        <v>258</v>
      </c>
      <c r="Y2664" s="29" t="s">
        <v>1349</v>
      </c>
      <c r="Z2664" s="41" t="s">
        <v>1349</v>
      </c>
      <c r="AA2664" s="42" t="s">
        <v>1349</v>
      </c>
      <c r="AB2664" s="29" t="s">
        <v>258</v>
      </c>
      <c r="AC2664" s="29" t="s">
        <v>258</v>
      </c>
      <c r="AD2664" s="29" t="s">
        <v>265</v>
      </c>
      <c r="AE2664" s="29" t="s">
        <v>1353</v>
      </c>
      <c r="AF2664" s="29" t="s">
        <v>1368</v>
      </c>
      <c r="AG2664" s="183" t="s">
        <v>1369</v>
      </c>
      <c r="AH2664" s="29" t="s">
        <v>1413</v>
      </c>
      <c r="AI2664" s="29" t="s">
        <v>1357</v>
      </c>
      <c r="AJ2664" s="29" t="s">
        <v>258</v>
      </c>
      <c r="AK2664" s="29" t="s">
        <v>258</v>
      </c>
      <c r="AL2664" s="29" t="s">
        <v>13326</v>
      </c>
    </row>
    <row r="2665" spans="1:38" x14ac:dyDescent="0.2">
      <c r="A2665" s="35" t="s">
        <v>16</v>
      </c>
      <c r="B2665" s="36">
        <v>8159</v>
      </c>
      <c r="C2665" s="36"/>
      <c r="D2665" s="36" t="s">
        <v>1349</v>
      </c>
      <c r="E2665" s="37" t="s">
        <v>4714</v>
      </c>
      <c r="F2665" s="38" t="s">
        <v>1269</v>
      </c>
      <c r="G2665" s="38" t="s">
        <v>1273</v>
      </c>
      <c r="H2665" s="35" t="s">
        <v>1393</v>
      </c>
      <c r="I2665" s="35"/>
      <c r="J2665" s="29" t="s">
        <v>1371</v>
      </c>
      <c r="K2665" s="29" t="s">
        <v>1371</v>
      </c>
      <c r="L2665" s="29" t="s">
        <v>1366</v>
      </c>
      <c r="M2665" s="39">
        <v>3.8746730969418666</v>
      </c>
      <c r="N2665" s="39">
        <v>7.2348446269678304</v>
      </c>
      <c r="O2665" s="29">
        <v>44197</v>
      </c>
      <c r="P2665" s="29">
        <v>44879</v>
      </c>
      <c r="Q2665" s="40">
        <v>1.8672142</v>
      </c>
      <c r="R2665" s="39">
        <v>3.8663518138261468</v>
      </c>
      <c r="S2665" s="39">
        <v>3.368492813141684</v>
      </c>
      <c r="T2665" s="39">
        <v>0</v>
      </c>
      <c r="U2665" s="39">
        <v>0</v>
      </c>
      <c r="V2665" s="39">
        <v>0</v>
      </c>
      <c r="W2665" s="29" t="s">
        <v>1357</v>
      </c>
      <c r="X2665" s="29" t="s">
        <v>258</v>
      </c>
      <c r="Y2665" s="29" t="s">
        <v>1349</v>
      </c>
      <c r="Z2665" s="41" t="s">
        <v>1349</v>
      </c>
      <c r="AA2665" s="42" t="s">
        <v>1349</v>
      </c>
      <c r="AB2665" s="29" t="s">
        <v>258</v>
      </c>
      <c r="AC2665" s="29" t="s">
        <v>258</v>
      </c>
      <c r="AD2665" s="29" t="s">
        <v>265</v>
      </c>
      <c r="AE2665" s="29" t="s">
        <v>1367</v>
      </c>
      <c r="AF2665" s="29" t="s">
        <v>1368</v>
      </c>
      <c r="AG2665" s="183" t="s">
        <v>1369</v>
      </c>
      <c r="AH2665" s="29" t="s">
        <v>1413</v>
      </c>
      <c r="AI2665" s="29" t="s">
        <v>1357</v>
      </c>
      <c r="AJ2665" s="29" t="s">
        <v>258</v>
      </c>
      <c r="AK2665" s="29" t="s">
        <v>258</v>
      </c>
      <c r="AL2665" s="29" t="s">
        <v>13326</v>
      </c>
    </row>
    <row r="2666" spans="1:38" x14ac:dyDescent="0.2">
      <c r="A2666" s="35" t="s">
        <v>16</v>
      </c>
      <c r="B2666" s="36">
        <v>8161</v>
      </c>
      <c r="C2666" s="36"/>
      <c r="D2666" s="36" t="s">
        <v>1349</v>
      </c>
      <c r="E2666" s="37" t="s">
        <v>4715</v>
      </c>
      <c r="F2666" s="38" t="s">
        <v>1269</v>
      </c>
      <c r="G2666" s="38" t="s">
        <v>1273</v>
      </c>
      <c r="H2666" s="35" t="s">
        <v>1393</v>
      </c>
      <c r="I2666" s="35"/>
      <c r="J2666" s="29" t="s">
        <v>281</v>
      </c>
      <c r="K2666" s="29" t="s">
        <v>282</v>
      </c>
      <c r="L2666" s="29" t="s">
        <v>1366</v>
      </c>
      <c r="M2666" s="39">
        <v>7.9636599811015047</v>
      </c>
      <c r="N2666" s="39">
        <v>14.869859000684462</v>
      </c>
      <c r="O2666" s="29">
        <v>44197</v>
      </c>
      <c r="P2666" s="29">
        <v>44879</v>
      </c>
      <c r="Q2666" s="40">
        <v>1.8672142</v>
      </c>
      <c r="R2666" s="39">
        <v>7.9465571526351813</v>
      </c>
      <c r="S2666" s="39">
        <v>6.9233018480492818</v>
      </c>
      <c r="T2666" s="39">
        <v>0</v>
      </c>
      <c r="U2666" s="39">
        <v>0</v>
      </c>
      <c r="V2666" s="39">
        <v>0</v>
      </c>
      <c r="W2666" s="29" t="s">
        <v>1357</v>
      </c>
      <c r="X2666" s="29" t="s">
        <v>258</v>
      </c>
      <c r="Y2666" s="29" t="s">
        <v>1349</v>
      </c>
      <c r="Z2666" s="41" t="s">
        <v>1349</v>
      </c>
      <c r="AA2666" s="42" t="s">
        <v>1349</v>
      </c>
      <c r="AB2666" s="29" t="s">
        <v>258</v>
      </c>
      <c r="AC2666" s="29" t="s">
        <v>258</v>
      </c>
      <c r="AD2666" s="29" t="s">
        <v>265</v>
      </c>
      <c r="AE2666" s="29" t="s">
        <v>1367</v>
      </c>
      <c r="AF2666" s="29" t="s">
        <v>1368</v>
      </c>
      <c r="AG2666" s="183" t="s">
        <v>1369</v>
      </c>
      <c r="AH2666" s="29" t="s">
        <v>1413</v>
      </c>
      <c r="AI2666" s="29" t="s">
        <v>1357</v>
      </c>
      <c r="AJ2666" s="29" t="s">
        <v>258</v>
      </c>
      <c r="AK2666" s="29" t="s">
        <v>258</v>
      </c>
      <c r="AL2666" s="29" t="s">
        <v>13326</v>
      </c>
    </row>
    <row r="2667" spans="1:38" x14ac:dyDescent="0.2">
      <c r="A2667" s="35" t="s">
        <v>16</v>
      </c>
      <c r="B2667" s="36">
        <v>8163</v>
      </c>
      <c r="C2667" s="36"/>
      <c r="D2667" s="36" t="s">
        <v>1349</v>
      </c>
      <c r="E2667" s="37" t="s">
        <v>4716</v>
      </c>
      <c r="F2667" s="38" t="s">
        <v>1269</v>
      </c>
      <c r="G2667" s="38" t="s">
        <v>1273</v>
      </c>
      <c r="H2667" s="35" t="s">
        <v>1471</v>
      </c>
      <c r="I2667" s="35"/>
      <c r="J2667" s="29" t="s">
        <v>1371</v>
      </c>
      <c r="K2667" s="29" t="s">
        <v>1371</v>
      </c>
      <c r="L2667" s="29" t="s">
        <v>1384</v>
      </c>
      <c r="M2667" s="39">
        <v>75.679372973090366</v>
      </c>
      <c r="N2667" s="39">
        <v>369.84991649555099</v>
      </c>
      <c r="O2667" s="29">
        <v>44197</v>
      </c>
      <c r="P2667" s="29">
        <v>45982</v>
      </c>
      <c r="Q2667" s="40">
        <v>4.8870636999999997</v>
      </c>
      <c r="R2667" s="39">
        <v>75.58522929500343</v>
      </c>
      <c r="S2667" s="39">
        <v>75.58522929500343</v>
      </c>
      <c r="T2667" s="39">
        <v>75.58522929500343</v>
      </c>
      <c r="U2667" s="39">
        <v>75.792312114989727</v>
      </c>
      <c r="V2667" s="39">
        <v>67.301916495550998</v>
      </c>
      <c r="W2667" s="29" t="s">
        <v>1357</v>
      </c>
      <c r="X2667" s="29" t="s">
        <v>258</v>
      </c>
      <c r="Y2667" s="29" t="s">
        <v>1349</v>
      </c>
      <c r="Z2667" s="41" t="s">
        <v>1349</v>
      </c>
      <c r="AA2667" s="42" t="s">
        <v>1349</v>
      </c>
      <c r="AB2667" s="29" t="s">
        <v>258</v>
      </c>
      <c r="AC2667" s="29" t="s">
        <v>258</v>
      </c>
      <c r="AD2667" s="29" t="s">
        <v>265</v>
      </c>
      <c r="AE2667" s="29" t="s">
        <v>1353</v>
      </c>
      <c r="AF2667" s="29" t="s">
        <v>1368</v>
      </c>
      <c r="AG2667" s="183" t="s">
        <v>1369</v>
      </c>
      <c r="AH2667" s="29" t="s">
        <v>1413</v>
      </c>
      <c r="AI2667" s="29" t="s">
        <v>1357</v>
      </c>
      <c r="AJ2667" s="29" t="s">
        <v>258</v>
      </c>
      <c r="AK2667" s="29" t="s">
        <v>258</v>
      </c>
      <c r="AL2667" s="29" t="s">
        <v>13326</v>
      </c>
    </row>
    <row r="2668" spans="1:38" x14ac:dyDescent="0.2">
      <c r="A2668" s="35" t="s">
        <v>16</v>
      </c>
      <c r="B2668" s="36">
        <v>8167</v>
      </c>
      <c r="C2668" s="36"/>
      <c r="D2668" s="36" t="s">
        <v>1349</v>
      </c>
      <c r="E2668" s="37" t="s">
        <v>4717</v>
      </c>
      <c r="F2668" s="38" t="s">
        <v>1269</v>
      </c>
      <c r="G2668" s="38" t="s">
        <v>1271</v>
      </c>
      <c r="H2668" s="35" t="s">
        <v>1440</v>
      </c>
      <c r="I2668" s="35"/>
      <c r="J2668" s="29" t="s">
        <v>1513</v>
      </c>
      <c r="K2668" s="29" t="s">
        <v>1514</v>
      </c>
      <c r="L2668" s="29" t="s">
        <v>4718</v>
      </c>
      <c r="M2668" s="39">
        <v>72.228961585327909</v>
      </c>
      <c r="N2668" s="39">
        <v>216.3408213552361</v>
      </c>
      <c r="O2668" s="29">
        <v>44197</v>
      </c>
      <c r="P2668" s="29">
        <v>45291</v>
      </c>
      <c r="Q2668" s="40">
        <v>2.9952087999999999</v>
      </c>
      <c r="R2668" s="39">
        <v>72.113607118412048</v>
      </c>
      <c r="S2668" s="39">
        <v>72.113607118412048</v>
      </c>
      <c r="T2668" s="39">
        <v>72.113607118412048</v>
      </c>
      <c r="U2668" s="39">
        <v>0</v>
      </c>
      <c r="V2668" s="39">
        <v>0</v>
      </c>
      <c r="W2668" s="29" t="s">
        <v>1357</v>
      </c>
      <c r="X2668" s="29" t="s">
        <v>258</v>
      </c>
      <c r="Y2668" s="29" t="s">
        <v>1349</v>
      </c>
      <c r="Z2668" s="41" t="s">
        <v>1349</v>
      </c>
      <c r="AA2668" s="42" t="s">
        <v>1349</v>
      </c>
      <c r="AB2668" s="29" t="s">
        <v>258</v>
      </c>
      <c r="AC2668" s="29" t="s">
        <v>258</v>
      </c>
      <c r="AD2668" s="29" t="s">
        <v>258</v>
      </c>
      <c r="AE2668" s="29" t="s">
        <v>1353</v>
      </c>
      <c r="AF2668" s="29" t="s">
        <v>1368</v>
      </c>
      <c r="AG2668" s="183" t="s">
        <v>1369</v>
      </c>
      <c r="AH2668" s="29" t="s">
        <v>1413</v>
      </c>
      <c r="AI2668" s="29" t="s">
        <v>1357</v>
      </c>
      <c r="AJ2668" s="29" t="s">
        <v>258</v>
      </c>
      <c r="AK2668" s="29" t="s">
        <v>258</v>
      </c>
      <c r="AL2668" s="29" t="s">
        <v>13326</v>
      </c>
    </row>
    <row r="2669" spans="1:38" x14ac:dyDescent="0.2">
      <c r="A2669" s="35" t="s">
        <v>16</v>
      </c>
      <c r="B2669" s="36">
        <v>8169</v>
      </c>
      <c r="C2669" s="36"/>
      <c r="D2669" s="36" t="s">
        <v>1349</v>
      </c>
      <c r="E2669" s="37" t="s">
        <v>4719</v>
      </c>
      <c r="F2669" s="38" t="s">
        <v>1269</v>
      </c>
      <c r="G2669" s="38" t="s">
        <v>1445</v>
      </c>
      <c r="H2669" s="35" t="s">
        <v>12095</v>
      </c>
      <c r="I2669" s="35"/>
      <c r="J2669" s="29" t="s">
        <v>484</v>
      </c>
      <c r="K2669" s="29" t="s">
        <v>1551</v>
      </c>
      <c r="L2669" s="29" t="s">
        <v>1366</v>
      </c>
      <c r="M2669" s="39">
        <v>9.1921839415617974</v>
      </c>
      <c r="N2669" s="39">
        <v>9.1607255304585902</v>
      </c>
      <c r="O2669" s="29">
        <v>44197</v>
      </c>
      <c r="P2669" s="29">
        <v>44561</v>
      </c>
      <c r="Q2669" s="40">
        <v>0.99657770000000001</v>
      </c>
      <c r="R2669" s="39">
        <v>9.1607255304585902</v>
      </c>
      <c r="S2669" s="39">
        <v>0</v>
      </c>
      <c r="T2669" s="39">
        <v>0</v>
      </c>
      <c r="U2669" s="39">
        <v>0</v>
      </c>
      <c r="V2669" s="39">
        <v>0</v>
      </c>
      <c r="W2669" s="29" t="s">
        <v>1357</v>
      </c>
      <c r="X2669" s="29" t="s">
        <v>258</v>
      </c>
      <c r="Y2669" s="29" t="s">
        <v>1349</v>
      </c>
      <c r="Z2669" s="41" t="s">
        <v>1349</v>
      </c>
      <c r="AA2669" s="42" t="s">
        <v>1349</v>
      </c>
      <c r="AB2669" s="29" t="s">
        <v>258</v>
      </c>
      <c r="AC2669" s="29" t="s">
        <v>258</v>
      </c>
      <c r="AD2669" s="29" t="s">
        <v>265</v>
      </c>
      <c r="AE2669" s="29" t="s">
        <v>1367</v>
      </c>
      <c r="AF2669" s="29" t="s">
        <v>1368</v>
      </c>
      <c r="AG2669" s="183" t="s">
        <v>1369</v>
      </c>
      <c r="AH2669" s="29" t="s">
        <v>1356</v>
      </c>
      <c r="AI2669" s="29" t="s">
        <v>1357</v>
      </c>
      <c r="AJ2669" s="29" t="s">
        <v>258</v>
      </c>
      <c r="AK2669" s="29" t="s">
        <v>258</v>
      </c>
      <c r="AL2669" s="29" t="s">
        <v>13326</v>
      </c>
    </row>
    <row r="2670" spans="1:38" x14ac:dyDescent="0.2">
      <c r="A2670" s="35" t="s">
        <v>16</v>
      </c>
      <c r="B2670" s="36">
        <v>8172</v>
      </c>
      <c r="C2670" s="36"/>
      <c r="D2670" s="36" t="s">
        <v>1349</v>
      </c>
      <c r="E2670" s="37" t="s">
        <v>4720</v>
      </c>
      <c r="F2670" s="38" t="s">
        <v>1269</v>
      </c>
      <c r="G2670" s="38" t="s">
        <v>1273</v>
      </c>
      <c r="H2670" s="35" t="s">
        <v>1393</v>
      </c>
      <c r="I2670" s="35"/>
      <c r="J2670" s="29" t="s">
        <v>1371</v>
      </c>
      <c r="K2670" s="29" t="s">
        <v>1371</v>
      </c>
      <c r="L2670" s="29" t="s">
        <v>1384</v>
      </c>
      <c r="M2670" s="39">
        <v>55.700960425049871</v>
      </c>
      <c r="N2670" s="39">
        <v>104.76813141683779</v>
      </c>
      <c r="O2670" s="29">
        <v>44197</v>
      </c>
      <c r="P2670" s="29">
        <v>44884</v>
      </c>
      <c r="Q2670" s="40">
        <v>1.8809035000000001</v>
      </c>
      <c r="R2670" s="39">
        <v>55.581930184804925</v>
      </c>
      <c r="S2670" s="39">
        <v>49.18620123203285</v>
      </c>
      <c r="T2670" s="39">
        <v>0</v>
      </c>
      <c r="U2670" s="39">
        <v>0</v>
      </c>
      <c r="V2670" s="39">
        <v>0</v>
      </c>
      <c r="W2670" s="29" t="s">
        <v>1357</v>
      </c>
      <c r="X2670" s="29" t="s">
        <v>258</v>
      </c>
      <c r="Y2670" s="29" t="s">
        <v>1349</v>
      </c>
      <c r="Z2670" s="41" t="s">
        <v>1349</v>
      </c>
      <c r="AA2670" s="42" t="s">
        <v>1349</v>
      </c>
      <c r="AB2670" s="29" t="s">
        <v>258</v>
      </c>
      <c r="AC2670" s="29" t="s">
        <v>258</v>
      </c>
      <c r="AD2670" s="29" t="s">
        <v>265</v>
      </c>
      <c r="AE2670" s="29" t="s">
        <v>1353</v>
      </c>
      <c r="AF2670" s="29" t="s">
        <v>1368</v>
      </c>
      <c r="AG2670" s="183" t="s">
        <v>1369</v>
      </c>
      <c r="AH2670" s="29" t="s">
        <v>1413</v>
      </c>
      <c r="AI2670" s="29" t="s">
        <v>1357</v>
      </c>
      <c r="AJ2670" s="29" t="s">
        <v>258</v>
      </c>
      <c r="AK2670" s="29" t="s">
        <v>258</v>
      </c>
      <c r="AL2670" s="29" t="s">
        <v>13326</v>
      </c>
    </row>
    <row r="2671" spans="1:38" x14ac:dyDescent="0.2">
      <c r="A2671" s="35" t="s">
        <v>16</v>
      </c>
      <c r="B2671" s="36">
        <v>8173</v>
      </c>
      <c r="C2671" s="36"/>
      <c r="D2671" s="36" t="s">
        <v>1349</v>
      </c>
      <c r="E2671" s="37" t="s">
        <v>4721</v>
      </c>
      <c r="F2671" s="38" t="s">
        <v>1269</v>
      </c>
      <c r="G2671" s="38" t="s">
        <v>1271</v>
      </c>
      <c r="H2671" s="35" t="s">
        <v>1440</v>
      </c>
      <c r="I2671" s="35"/>
      <c r="J2671" s="29" t="s">
        <v>1371</v>
      </c>
      <c r="K2671" s="29" t="s">
        <v>1371</v>
      </c>
      <c r="L2671" s="29" t="s">
        <v>1384</v>
      </c>
      <c r="M2671" s="39">
        <v>94.864952072761724</v>
      </c>
      <c r="N2671" s="39">
        <v>474.00010403832994</v>
      </c>
      <c r="O2671" s="29">
        <v>44197</v>
      </c>
      <c r="P2671" s="29">
        <v>46022</v>
      </c>
      <c r="Q2671" s="40">
        <v>4.9965776999999996</v>
      </c>
      <c r="R2671" s="39">
        <v>94.748104038329913</v>
      </c>
      <c r="S2671" s="39">
        <v>94.748104038329913</v>
      </c>
      <c r="T2671" s="39">
        <v>94.748104038329913</v>
      </c>
      <c r="U2671" s="39">
        <v>95.00768788501027</v>
      </c>
      <c r="V2671" s="39">
        <v>94.748104038329913</v>
      </c>
      <c r="W2671" s="29" t="s">
        <v>265</v>
      </c>
      <c r="X2671" s="29" t="s">
        <v>11773</v>
      </c>
      <c r="Y2671" s="29">
        <v>45252</v>
      </c>
      <c r="Z2671" s="41" t="s">
        <v>11759</v>
      </c>
      <c r="AA2671" s="42" t="s">
        <v>1349</v>
      </c>
      <c r="AB2671" s="29" t="s">
        <v>258</v>
      </c>
      <c r="AC2671" s="29" t="s">
        <v>258</v>
      </c>
      <c r="AD2671" s="29" t="s">
        <v>265</v>
      </c>
      <c r="AE2671" s="29" t="s">
        <v>1353</v>
      </c>
      <c r="AF2671" s="29" t="s">
        <v>1368</v>
      </c>
      <c r="AG2671" s="183" t="s">
        <v>1369</v>
      </c>
      <c r="AH2671" s="29" t="s">
        <v>1356</v>
      </c>
      <c r="AI2671" s="29" t="s">
        <v>1357</v>
      </c>
      <c r="AJ2671" s="29" t="s">
        <v>258</v>
      </c>
      <c r="AK2671" s="29" t="s">
        <v>258</v>
      </c>
      <c r="AL2671" s="29" t="s">
        <v>13327</v>
      </c>
    </row>
    <row r="2672" spans="1:38" x14ac:dyDescent="0.2">
      <c r="A2672" s="35" t="s">
        <v>16</v>
      </c>
      <c r="B2672" s="36">
        <v>8174</v>
      </c>
      <c r="C2672" s="36"/>
      <c r="D2672" s="36" t="s">
        <v>1349</v>
      </c>
      <c r="E2672" s="37" t="s">
        <v>4722</v>
      </c>
      <c r="F2672" s="38" t="s">
        <v>1269</v>
      </c>
      <c r="G2672" s="38" t="s">
        <v>1271</v>
      </c>
      <c r="H2672" s="35" t="s">
        <v>1440</v>
      </c>
      <c r="I2672" s="35"/>
      <c r="J2672" s="29" t="s">
        <v>1371</v>
      </c>
      <c r="K2672" s="29" t="s">
        <v>1371</v>
      </c>
      <c r="L2672" s="29" t="s">
        <v>1384</v>
      </c>
      <c r="M2672" s="39">
        <v>97.654479736466698</v>
      </c>
      <c r="N2672" s="39">
        <v>487.93819575633131</v>
      </c>
      <c r="O2672" s="29">
        <v>44197</v>
      </c>
      <c r="P2672" s="29">
        <v>46022</v>
      </c>
      <c r="Q2672" s="40">
        <v>4.9965776999999996</v>
      </c>
      <c r="R2672" s="39">
        <v>97.534195756331286</v>
      </c>
      <c r="S2672" s="39">
        <v>97.534195756331286</v>
      </c>
      <c r="T2672" s="39">
        <v>97.534195756331286</v>
      </c>
      <c r="U2672" s="39">
        <v>97.801412731006153</v>
      </c>
      <c r="V2672" s="39">
        <v>97.534195756331286</v>
      </c>
      <c r="W2672" s="29" t="s">
        <v>265</v>
      </c>
      <c r="X2672" s="29" t="s">
        <v>11773</v>
      </c>
      <c r="Y2672" s="29">
        <v>45272</v>
      </c>
      <c r="Z2672" s="41" t="s">
        <v>11760</v>
      </c>
      <c r="AA2672" s="42" t="s">
        <v>1349</v>
      </c>
      <c r="AB2672" s="29" t="s">
        <v>258</v>
      </c>
      <c r="AC2672" s="29" t="s">
        <v>258</v>
      </c>
      <c r="AD2672" s="29" t="s">
        <v>265</v>
      </c>
      <c r="AE2672" s="29" t="s">
        <v>1353</v>
      </c>
      <c r="AF2672" s="29" t="s">
        <v>1368</v>
      </c>
      <c r="AG2672" s="183" t="s">
        <v>1369</v>
      </c>
      <c r="AH2672" s="29" t="s">
        <v>1356</v>
      </c>
      <c r="AI2672" s="29" t="s">
        <v>1357</v>
      </c>
      <c r="AJ2672" s="29" t="s">
        <v>258</v>
      </c>
      <c r="AK2672" s="29" t="s">
        <v>258</v>
      </c>
      <c r="AL2672" s="29" t="s">
        <v>13327</v>
      </c>
    </row>
    <row r="2673" spans="1:38" x14ac:dyDescent="0.2">
      <c r="A2673" s="35" t="s">
        <v>16</v>
      </c>
      <c r="B2673" s="36">
        <v>8179</v>
      </c>
      <c r="C2673" s="36"/>
      <c r="D2673" s="36" t="s">
        <v>1349</v>
      </c>
      <c r="E2673" s="37" t="s">
        <v>4723</v>
      </c>
      <c r="F2673" s="38" t="s">
        <v>1269</v>
      </c>
      <c r="G2673" s="38" t="s">
        <v>1271</v>
      </c>
      <c r="H2673" s="35" t="s">
        <v>1440</v>
      </c>
      <c r="I2673" s="35"/>
      <c r="J2673" s="29" t="s">
        <v>1371</v>
      </c>
      <c r="K2673" s="29" t="s">
        <v>1371</v>
      </c>
      <c r="L2673" s="29" t="s">
        <v>1384</v>
      </c>
      <c r="M2673" s="39">
        <v>74.180624457348188</v>
      </c>
      <c r="N2673" s="39">
        <v>370.64925393566051</v>
      </c>
      <c r="O2673" s="29">
        <v>44197</v>
      </c>
      <c r="P2673" s="29">
        <v>46022</v>
      </c>
      <c r="Q2673" s="40">
        <v>4.9965776999999996</v>
      </c>
      <c r="R2673" s="39">
        <v>74.089253935660508</v>
      </c>
      <c r="S2673" s="39">
        <v>74.089253935660508</v>
      </c>
      <c r="T2673" s="39">
        <v>74.089253935660508</v>
      </c>
      <c r="U2673" s="39">
        <v>74.292238193018477</v>
      </c>
      <c r="V2673" s="39">
        <v>74.089253935660508</v>
      </c>
      <c r="W2673" s="29" t="s">
        <v>265</v>
      </c>
      <c r="X2673" s="29" t="s">
        <v>11773</v>
      </c>
      <c r="Y2673" s="29">
        <v>45281</v>
      </c>
      <c r="Z2673" s="41" t="s">
        <v>11760</v>
      </c>
      <c r="AA2673" s="42" t="s">
        <v>1349</v>
      </c>
      <c r="AB2673" s="29" t="s">
        <v>258</v>
      </c>
      <c r="AC2673" s="29" t="s">
        <v>258</v>
      </c>
      <c r="AD2673" s="29" t="s">
        <v>265</v>
      </c>
      <c r="AE2673" s="29" t="s">
        <v>1353</v>
      </c>
      <c r="AF2673" s="29" t="s">
        <v>1368</v>
      </c>
      <c r="AG2673" s="183" t="s">
        <v>1369</v>
      </c>
      <c r="AH2673" s="29" t="s">
        <v>1356</v>
      </c>
      <c r="AI2673" s="29" t="s">
        <v>1357</v>
      </c>
      <c r="AJ2673" s="29" t="s">
        <v>258</v>
      </c>
      <c r="AK2673" s="29" t="s">
        <v>258</v>
      </c>
      <c r="AL2673" s="29" t="s">
        <v>13327</v>
      </c>
    </row>
    <row r="2674" spans="1:38" x14ac:dyDescent="0.2">
      <c r="A2674" s="35" t="s">
        <v>16</v>
      </c>
      <c r="B2674" s="36">
        <v>8180</v>
      </c>
      <c r="C2674" s="36"/>
      <c r="D2674" s="36" t="s">
        <v>1349</v>
      </c>
      <c r="E2674" s="37" t="s">
        <v>4724</v>
      </c>
      <c r="F2674" s="38" t="s">
        <v>1266</v>
      </c>
      <c r="G2674" s="38" t="s">
        <v>1268</v>
      </c>
      <c r="H2674" s="35" t="s">
        <v>1452</v>
      </c>
      <c r="I2674" s="35"/>
      <c r="J2674" s="29" t="s">
        <v>484</v>
      </c>
      <c r="K2674" s="29" t="s">
        <v>1365</v>
      </c>
      <c r="L2674" s="29" t="s">
        <v>1384</v>
      </c>
      <c r="M2674" s="39">
        <v>51.506368546120939</v>
      </c>
      <c r="N2674" s="39">
        <v>231.40848733744014</v>
      </c>
      <c r="O2674" s="29">
        <v>44197</v>
      </c>
      <c r="P2674" s="29">
        <v>45838</v>
      </c>
      <c r="Q2674" s="40">
        <v>4.4928131000000002</v>
      </c>
      <c r="R2674" s="39">
        <v>51.439767282683093</v>
      </c>
      <c r="S2674" s="39">
        <v>51.439767282683093</v>
      </c>
      <c r="T2674" s="39">
        <v>51.439767282683093</v>
      </c>
      <c r="U2674" s="39">
        <v>51.58069815195072</v>
      </c>
      <c r="V2674" s="39">
        <v>25.508487337440108</v>
      </c>
      <c r="W2674" s="29" t="s">
        <v>1357</v>
      </c>
      <c r="X2674" s="29" t="s">
        <v>258</v>
      </c>
      <c r="Y2674" s="29" t="s">
        <v>1349</v>
      </c>
      <c r="Z2674" s="41" t="s">
        <v>1349</v>
      </c>
      <c r="AA2674" s="42" t="s">
        <v>1349</v>
      </c>
      <c r="AB2674" s="29" t="s">
        <v>258</v>
      </c>
      <c r="AC2674" s="29" t="s">
        <v>258</v>
      </c>
      <c r="AD2674" s="29" t="s">
        <v>265</v>
      </c>
      <c r="AE2674" s="29" t="s">
        <v>1353</v>
      </c>
      <c r="AF2674" s="29" t="s">
        <v>1368</v>
      </c>
      <c r="AG2674" s="183" t="s">
        <v>1369</v>
      </c>
      <c r="AH2674" s="29" t="s">
        <v>1413</v>
      </c>
      <c r="AI2674" s="29" t="s">
        <v>1357</v>
      </c>
      <c r="AJ2674" s="29" t="s">
        <v>258</v>
      </c>
      <c r="AK2674" s="29" t="s">
        <v>258</v>
      </c>
      <c r="AL2674" s="29" t="s">
        <v>13326</v>
      </c>
    </row>
    <row r="2675" spans="1:38" x14ac:dyDescent="0.2">
      <c r="A2675" s="35" t="s">
        <v>16</v>
      </c>
      <c r="B2675" s="36">
        <v>8181</v>
      </c>
      <c r="C2675" s="36"/>
      <c r="D2675" s="36" t="s">
        <v>1349</v>
      </c>
      <c r="E2675" s="37" t="s">
        <v>4725</v>
      </c>
      <c r="F2675" s="38" t="s">
        <v>1269</v>
      </c>
      <c r="G2675" s="38" t="s">
        <v>1274</v>
      </c>
      <c r="H2675" s="35" t="s">
        <v>1126</v>
      </c>
      <c r="I2675" s="35"/>
      <c r="J2675" s="29" t="s">
        <v>322</v>
      </c>
      <c r="K2675" s="29" t="s">
        <v>336</v>
      </c>
      <c r="L2675" s="29" t="s">
        <v>1402</v>
      </c>
      <c r="M2675" s="39">
        <v>84.69697296056718</v>
      </c>
      <c r="N2675" s="39">
        <v>338.55599999999998</v>
      </c>
      <c r="O2675" s="29">
        <v>44197</v>
      </c>
      <c r="P2675" s="29">
        <v>45657</v>
      </c>
      <c r="Q2675" s="40">
        <v>3.9972620999999999</v>
      </c>
      <c r="R2675" s="39">
        <v>84.581067761806978</v>
      </c>
      <c r="S2675" s="39">
        <v>84.581067761806978</v>
      </c>
      <c r="T2675" s="39">
        <v>84.581067761806978</v>
      </c>
      <c r="U2675" s="39">
        <v>84.812796714579051</v>
      </c>
      <c r="V2675" s="39">
        <v>0</v>
      </c>
      <c r="W2675" s="29" t="s">
        <v>265</v>
      </c>
      <c r="X2675" s="29" t="s">
        <v>11773</v>
      </c>
      <c r="Y2675" s="29">
        <v>45387</v>
      </c>
      <c r="Z2675" s="41" t="s">
        <v>11761</v>
      </c>
      <c r="AA2675" s="42" t="s">
        <v>1349</v>
      </c>
      <c r="AB2675" s="29" t="s">
        <v>258</v>
      </c>
      <c r="AC2675" s="29" t="s">
        <v>258</v>
      </c>
      <c r="AD2675" s="29" t="s">
        <v>265</v>
      </c>
      <c r="AE2675" s="29" t="s">
        <v>1353</v>
      </c>
      <c r="AF2675" s="29" t="s">
        <v>1361</v>
      </c>
      <c r="AG2675" s="183" t="s">
        <v>1362</v>
      </c>
      <c r="AH2675" s="29" t="s">
        <v>1413</v>
      </c>
      <c r="AI2675" s="29" t="s">
        <v>1357</v>
      </c>
      <c r="AJ2675" s="29" t="s">
        <v>258</v>
      </c>
      <c r="AK2675" s="29" t="s">
        <v>258</v>
      </c>
      <c r="AL2675" s="29" t="s">
        <v>13327</v>
      </c>
    </row>
    <row r="2676" spans="1:38" x14ac:dyDescent="0.2">
      <c r="A2676" s="35" t="s">
        <v>16</v>
      </c>
      <c r="B2676" s="36">
        <v>8186</v>
      </c>
      <c r="C2676" s="36"/>
      <c r="D2676" s="36" t="s">
        <v>1349</v>
      </c>
      <c r="E2676" s="37" t="s">
        <v>4726</v>
      </c>
      <c r="F2676" s="38" t="s">
        <v>1269</v>
      </c>
      <c r="G2676" s="38" t="s">
        <v>1273</v>
      </c>
      <c r="H2676" s="35" t="s">
        <v>1393</v>
      </c>
      <c r="I2676" s="35"/>
      <c r="J2676" s="29" t="s">
        <v>1371</v>
      </c>
      <c r="K2676" s="29" t="s">
        <v>1371</v>
      </c>
      <c r="L2676" s="29" t="s">
        <v>1366</v>
      </c>
      <c r="M2676" s="39">
        <v>6.2614290241986108</v>
      </c>
      <c r="N2676" s="39">
        <v>31.285716632443535</v>
      </c>
      <c r="O2676" s="29">
        <v>44197</v>
      </c>
      <c r="P2676" s="29">
        <v>46022</v>
      </c>
      <c r="Q2676" s="40">
        <v>4.9965776999999996</v>
      </c>
      <c r="R2676" s="39">
        <v>6.253716632443532</v>
      </c>
      <c r="S2676" s="39">
        <v>6.253716632443532</v>
      </c>
      <c r="T2676" s="39">
        <v>6.253716632443532</v>
      </c>
      <c r="U2676" s="39">
        <v>6.2708501026694048</v>
      </c>
      <c r="V2676" s="39">
        <v>6.253716632443532</v>
      </c>
      <c r="W2676" s="29" t="s">
        <v>265</v>
      </c>
      <c r="X2676" s="29" t="s">
        <v>11773</v>
      </c>
      <c r="Y2676" s="29">
        <v>45260</v>
      </c>
      <c r="Z2676" s="41" t="s">
        <v>11759</v>
      </c>
      <c r="AA2676" s="42" t="s">
        <v>1349</v>
      </c>
      <c r="AB2676" s="29" t="s">
        <v>258</v>
      </c>
      <c r="AC2676" s="29" t="s">
        <v>258</v>
      </c>
      <c r="AD2676" s="29" t="s">
        <v>265</v>
      </c>
      <c r="AE2676" s="29" t="s">
        <v>1367</v>
      </c>
      <c r="AF2676" s="29" t="s">
        <v>1368</v>
      </c>
      <c r="AG2676" s="183" t="s">
        <v>1369</v>
      </c>
      <c r="AH2676" s="29" t="s">
        <v>1356</v>
      </c>
      <c r="AI2676" s="29" t="s">
        <v>1357</v>
      </c>
      <c r="AJ2676" s="29" t="s">
        <v>258</v>
      </c>
      <c r="AK2676" s="29" t="s">
        <v>258</v>
      </c>
      <c r="AL2676" s="29" t="s">
        <v>13327</v>
      </c>
    </row>
    <row r="2677" spans="1:38" x14ac:dyDescent="0.2">
      <c r="A2677" s="35" t="s">
        <v>17</v>
      </c>
      <c r="B2677" s="36">
        <v>8188</v>
      </c>
      <c r="C2677" s="36"/>
      <c r="D2677" s="36" t="s">
        <v>1349</v>
      </c>
      <c r="E2677" s="37" t="s">
        <v>4727</v>
      </c>
      <c r="F2677" s="38" t="s">
        <v>1269</v>
      </c>
      <c r="G2677" s="38" t="s">
        <v>1271</v>
      </c>
      <c r="H2677" s="35" t="s">
        <v>11597</v>
      </c>
      <c r="I2677" s="35" t="s">
        <v>1349</v>
      </c>
      <c r="J2677" s="29" t="s">
        <v>281</v>
      </c>
      <c r="K2677" s="29" t="s">
        <v>282</v>
      </c>
      <c r="L2677" s="29" t="s">
        <v>1366</v>
      </c>
      <c r="M2677" s="39">
        <v>0</v>
      </c>
      <c r="N2677" s="39"/>
      <c r="O2677" s="29">
        <v>44197</v>
      </c>
      <c r="P2677" s="29">
        <v>46022</v>
      </c>
      <c r="Q2677" s="40">
        <v>4.9965776999999996</v>
      </c>
      <c r="R2677" s="39"/>
      <c r="S2677" s="39"/>
      <c r="T2677" s="39"/>
      <c r="U2677" s="39"/>
      <c r="V2677" s="39"/>
      <c r="W2677" s="29" t="s">
        <v>1357</v>
      </c>
      <c r="X2677" s="29" t="s">
        <v>258</v>
      </c>
      <c r="Y2677" s="29" t="s">
        <v>1349</v>
      </c>
      <c r="Z2677" s="41" t="s">
        <v>1349</v>
      </c>
      <c r="AA2677" s="42" t="s">
        <v>1349</v>
      </c>
      <c r="AB2677" s="29" t="s">
        <v>258</v>
      </c>
      <c r="AC2677" s="29" t="s">
        <v>258</v>
      </c>
      <c r="AD2677" s="29" t="s">
        <v>265</v>
      </c>
      <c r="AE2677" s="29" t="s">
        <v>1367</v>
      </c>
      <c r="AF2677" s="29" t="s">
        <v>1368</v>
      </c>
      <c r="AG2677" s="183" t="s">
        <v>1369</v>
      </c>
      <c r="AH2677" s="29" t="s">
        <v>1356</v>
      </c>
      <c r="AI2677" s="29" t="s">
        <v>1357</v>
      </c>
      <c r="AJ2677" s="29" t="s">
        <v>258</v>
      </c>
      <c r="AK2677" s="29" t="s">
        <v>258</v>
      </c>
      <c r="AL2677" s="29" t="s">
        <v>13326</v>
      </c>
    </row>
    <row r="2678" spans="1:38" x14ac:dyDescent="0.2">
      <c r="A2678" s="35" t="s">
        <v>16</v>
      </c>
      <c r="B2678" s="36">
        <v>8192</v>
      </c>
      <c r="C2678" s="36"/>
      <c r="D2678" s="36" t="s">
        <v>1349</v>
      </c>
      <c r="E2678" s="37" t="s">
        <v>4728</v>
      </c>
      <c r="F2678" s="38" t="s">
        <v>1269</v>
      </c>
      <c r="G2678" s="38" t="s">
        <v>1273</v>
      </c>
      <c r="H2678" s="35" t="s">
        <v>1471</v>
      </c>
      <c r="I2678" s="35"/>
      <c r="J2678" s="29" t="s">
        <v>1405</v>
      </c>
      <c r="K2678" s="29" t="s">
        <v>2215</v>
      </c>
      <c r="L2678" s="29" t="s">
        <v>1461</v>
      </c>
      <c r="M2678" s="39">
        <v>162.3672892990395</v>
      </c>
      <c r="N2678" s="39">
        <v>310.28710472279261</v>
      </c>
      <c r="O2678" s="29">
        <v>44197</v>
      </c>
      <c r="P2678" s="29">
        <v>44895</v>
      </c>
      <c r="Q2678" s="40">
        <v>1.9110198</v>
      </c>
      <c r="R2678" s="39">
        <v>162.02402464065707</v>
      </c>
      <c r="S2678" s="39">
        <v>148.26308008213553</v>
      </c>
      <c r="T2678" s="39">
        <v>0</v>
      </c>
      <c r="U2678" s="39">
        <v>0</v>
      </c>
      <c r="V2678" s="39">
        <v>0</v>
      </c>
      <c r="W2678" s="29" t="s">
        <v>265</v>
      </c>
      <c r="X2678" s="29" t="s">
        <v>11773</v>
      </c>
      <c r="Y2678" s="29">
        <v>45289</v>
      </c>
      <c r="Z2678" s="41" t="s">
        <v>11760</v>
      </c>
      <c r="AA2678" s="42" t="s">
        <v>1349</v>
      </c>
      <c r="AB2678" s="29" t="s">
        <v>258</v>
      </c>
      <c r="AC2678" s="29" t="s">
        <v>258</v>
      </c>
      <c r="AD2678" s="29" t="s">
        <v>258</v>
      </c>
      <c r="AE2678" s="29" t="s">
        <v>1353</v>
      </c>
      <c r="AF2678" s="29" t="s">
        <v>1462</v>
      </c>
      <c r="AG2678" s="183" t="s">
        <v>1463</v>
      </c>
      <c r="AH2678" s="29" t="s">
        <v>1413</v>
      </c>
      <c r="AI2678" s="29" t="s">
        <v>1357</v>
      </c>
      <c r="AJ2678" s="29" t="s">
        <v>258</v>
      </c>
      <c r="AK2678" s="29" t="s">
        <v>258</v>
      </c>
      <c r="AL2678" s="29" t="s">
        <v>13327</v>
      </c>
    </row>
    <row r="2679" spans="1:38" x14ac:dyDescent="0.2">
      <c r="A2679" s="35" t="s">
        <v>16</v>
      </c>
      <c r="B2679" s="36">
        <v>8194</v>
      </c>
      <c r="C2679" s="36"/>
      <c r="D2679" s="36" t="s">
        <v>1349</v>
      </c>
      <c r="E2679" s="37" t="s">
        <v>4729</v>
      </c>
      <c r="F2679" s="38" t="s">
        <v>1269</v>
      </c>
      <c r="G2679" s="38" t="s">
        <v>1271</v>
      </c>
      <c r="H2679" s="35" t="s">
        <v>1440</v>
      </c>
      <c r="I2679" s="35"/>
      <c r="J2679" s="29" t="s">
        <v>281</v>
      </c>
      <c r="K2679" s="29" t="s">
        <v>282</v>
      </c>
      <c r="L2679" s="29" t="s">
        <v>1384</v>
      </c>
      <c r="M2679" s="39">
        <v>23.298759389180066</v>
      </c>
      <c r="N2679" s="39">
        <v>116.41406160164273</v>
      </c>
      <c r="O2679" s="29">
        <v>44197</v>
      </c>
      <c r="P2679" s="29">
        <v>46022</v>
      </c>
      <c r="Q2679" s="40">
        <v>4.9965776999999996</v>
      </c>
      <c r="R2679" s="39">
        <v>23.270061601642713</v>
      </c>
      <c r="S2679" s="39">
        <v>23.270061601642713</v>
      </c>
      <c r="T2679" s="39">
        <v>23.270061601642713</v>
      </c>
      <c r="U2679" s="39">
        <v>23.333815195071871</v>
      </c>
      <c r="V2679" s="39">
        <v>23.270061601642713</v>
      </c>
      <c r="W2679" s="29" t="s">
        <v>265</v>
      </c>
      <c r="X2679" s="29" t="s">
        <v>11773</v>
      </c>
      <c r="Y2679" s="29">
        <v>45275</v>
      </c>
      <c r="Z2679" s="41" t="s">
        <v>11760</v>
      </c>
      <c r="AA2679" s="42" t="s">
        <v>1349</v>
      </c>
      <c r="AB2679" s="29" t="s">
        <v>258</v>
      </c>
      <c r="AC2679" s="29" t="s">
        <v>258</v>
      </c>
      <c r="AD2679" s="29" t="s">
        <v>265</v>
      </c>
      <c r="AE2679" s="29" t="s">
        <v>1353</v>
      </c>
      <c r="AF2679" s="29" t="s">
        <v>1368</v>
      </c>
      <c r="AG2679" s="183" t="s">
        <v>1369</v>
      </c>
      <c r="AH2679" s="29" t="s">
        <v>1356</v>
      </c>
      <c r="AI2679" s="29" t="s">
        <v>1357</v>
      </c>
      <c r="AJ2679" s="29" t="s">
        <v>258</v>
      </c>
      <c r="AK2679" s="29" t="s">
        <v>258</v>
      </c>
      <c r="AL2679" s="29" t="s">
        <v>13327</v>
      </c>
    </row>
    <row r="2680" spans="1:38" x14ac:dyDescent="0.2">
      <c r="A2680" s="35" t="s">
        <v>16</v>
      </c>
      <c r="B2680" s="36">
        <v>8197</v>
      </c>
      <c r="C2680" s="36"/>
      <c r="D2680" s="36" t="s">
        <v>1349</v>
      </c>
      <c r="E2680" s="37" t="s">
        <v>4730</v>
      </c>
      <c r="F2680" s="38" t="s">
        <v>1269</v>
      </c>
      <c r="G2680" s="38" t="s">
        <v>1273</v>
      </c>
      <c r="H2680" s="35" t="s">
        <v>1393</v>
      </c>
      <c r="I2680" s="35"/>
      <c r="J2680" s="29" t="s">
        <v>1371</v>
      </c>
      <c r="K2680" s="29" t="s">
        <v>1371</v>
      </c>
      <c r="L2680" s="29" t="s">
        <v>1366</v>
      </c>
      <c r="M2680" s="39">
        <v>5.5796434136390918</v>
      </c>
      <c r="N2680" s="39">
        <v>11.13637234770705</v>
      </c>
      <c r="O2680" s="29">
        <v>44197</v>
      </c>
      <c r="P2680" s="29">
        <v>44926</v>
      </c>
      <c r="Q2680" s="40">
        <v>1.9958932</v>
      </c>
      <c r="R2680" s="39">
        <v>5.5681861738535252</v>
      </c>
      <c r="S2680" s="39">
        <v>5.5681861738535252</v>
      </c>
      <c r="T2680" s="39">
        <v>0</v>
      </c>
      <c r="U2680" s="39">
        <v>0</v>
      </c>
      <c r="V2680" s="39">
        <v>0</v>
      </c>
      <c r="W2680" s="29" t="s">
        <v>1357</v>
      </c>
      <c r="X2680" s="29" t="s">
        <v>258</v>
      </c>
      <c r="Y2680" s="29" t="s">
        <v>1349</v>
      </c>
      <c r="Z2680" s="41" t="s">
        <v>1349</v>
      </c>
      <c r="AA2680" s="42" t="s">
        <v>1349</v>
      </c>
      <c r="AB2680" s="29" t="s">
        <v>258</v>
      </c>
      <c r="AC2680" s="29" t="s">
        <v>258</v>
      </c>
      <c r="AD2680" s="29" t="s">
        <v>265</v>
      </c>
      <c r="AE2680" s="29" t="s">
        <v>1367</v>
      </c>
      <c r="AF2680" s="29" t="s">
        <v>1368</v>
      </c>
      <c r="AG2680" s="183" t="s">
        <v>1369</v>
      </c>
      <c r="AH2680" s="29" t="s">
        <v>1413</v>
      </c>
      <c r="AI2680" s="29" t="s">
        <v>1357</v>
      </c>
      <c r="AJ2680" s="29" t="s">
        <v>258</v>
      </c>
      <c r="AK2680" s="29" t="s">
        <v>258</v>
      </c>
      <c r="AL2680" s="29" t="s">
        <v>13326</v>
      </c>
    </row>
    <row r="2681" spans="1:38" x14ac:dyDescent="0.2">
      <c r="A2681" s="35" t="s">
        <v>16</v>
      </c>
      <c r="B2681" s="36">
        <v>8198</v>
      </c>
      <c r="C2681" s="36"/>
      <c r="D2681" s="36" t="s">
        <v>1349</v>
      </c>
      <c r="E2681" s="37" t="s">
        <v>4731</v>
      </c>
      <c r="F2681" s="38" t="s">
        <v>1269</v>
      </c>
      <c r="G2681" s="38" t="s">
        <v>1273</v>
      </c>
      <c r="H2681" s="35" t="s">
        <v>1393</v>
      </c>
      <c r="I2681" s="35"/>
      <c r="J2681" s="29" t="s">
        <v>1371</v>
      </c>
      <c r="K2681" s="29" t="s">
        <v>1371</v>
      </c>
      <c r="L2681" s="29" t="s">
        <v>1384</v>
      </c>
      <c r="M2681" s="39">
        <v>43.340735225505142</v>
      </c>
      <c r="N2681" s="39">
        <v>216.55535112936346</v>
      </c>
      <c r="O2681" s="29">
        <v>44197</v>
      </c>
      <c r="P2681" s="29">
        <v>46022</v>
      </c>
      <c r="Q2681" s="40">
        <v>4.9965776999999996</v>
      </c>
      <c r="R2681" s="39">
        <v>43.287351129363451</v>
      </c>
      <c r="S2681" s="39">
        <v>43.287351129363451</v>
      </c>
      <c r="T2681" s="39">
        <v>43.287351129363451</v>
      </c>
      <c r="U2681" s="39">
        <v>43.405946611909648</v>
      </c>
      <c r="V2681" s="39">
        <v>43.287351129363451</v>
      </c>
      <c r="W2681" s="29" t="s">
        <v>265</v>
      </c>
      <c r="X2681" s="29" t="s">
        <v>11773</v>
      </c>
      <c r="Y2681" s="29">
        <v>45279</v>
      </c>
      <c r="Z2681" s="41" t="s">
        <v>11760</v>
      </c>
      <c r="AA2681" s="42" t="s">
        <v>1349</v>
      </c>
      <c r="AB2681" s="29" t="s">
        <v>258</v>
      </c>
      <c r="AC2681" s="29" t="s">
        <v>258</v>
      </c>
      <c r="AD2681" s="29" t="s">
        <v>265</v>
      </c>
      <c r="AE2681" s="29" t="s">
        <v>1353</v>
      </c>
      <c r="AF2681" s="29" t="s">
        <v>1368</v>
      </c>
      <c r="AG2681" s="183" t="s">
        <v>1369</v>
      </c>
      <c r="AH2681" s="29" t="s">
        <v>1356</v>
      </c>
      <c r="AI2681" s="29" t="s">
        <v>1357</v>
      </c>
      <c r="AJ2681" s="29" t="s">
        <v>258</v>
      </c>
      <c r="AK2681" s="29" t="s">
        <v>258</v>
      </c>
      <c r="AL2681" s="29" t="s">
        <v>13327</v>
      </c>
    </row>
    <row r="2682" spans="1:38" x14ac:dyDescent="0.2">
      <c r="A2682" s="35" t="s">
        <v>16</v>
      </c>
      <c r="B2682" s="36">
        <v>8200</v>
      </c>
      <c r="C2682" s="36"/>
      <c r="D2682" s="36" t="s">
        <v>1349</v>
      </c>
      <c r="E2682" s="37" t="s">
        <v>4732</v>
      </c>
      <c r="F2682" s="38" t="s">
        <v>1269</v>
      </c>
      <c r="G2682" s="38" t="s">
        <v>1445</v>
      </c>
      <c r="H2682" s="35" t="s">
        <v>12095</v>
      </c>
      <c r="I2682" s="35"/>
      <c r="J2682" s="29" t="s">
        <v>484</v>
      </c>
      <c r="K2682" s="29" t="s">
        <v>1551</v>
      </c>
      <c r="L2682" s="29" t="s">
        <v>1366</v>
      </c>
      <c r="M2682" s="39">
        <v>16.181358711153113</v>
      </c>
      <c r="N2682" s="39">
        <v>22.815605749486654</v>
      </c>
      <c r="O2682" s="29">
        <v>44197</v>
      </c>
      <c r="P2682" s="29">
        <v>44712</v>
      </c>
      <c r="Q2682" s="40">
        <v>1.4099931999999999</v>
      </c>
      <c r="R2682" s="39">
        <v>16.138945927446954</v>
      </c>
      <c r="S2682" s="39">
        <v>6.6766598220396984</v>
      </c>
      <c r="T2682" s="39">
        <v>0</v>
      </c>
      <c r="U2682" s="39">
        <v>0</v>
      </c>
      <c r="V2682" s="39">
        <v>0</v>
      </c>
      <c r="W2682" s="29" t="s">
        <v>1357</v>
      </c>
      <c r="X2682" s="29" t="s">
        <v>258</v>
      </c>
      <c r="Y2682" s="29" t="s">
        <v>1349</v>
      </c>
      <c r="Z2682" s="41" t="s">
        <v>1349</v>
      </c>
      <c r="AA2682" s="42" t="s">
        <v>1349</v>
      </c>
      <c r="AB2682" s="29" t="s">
        <v>258</v>
      </c>
      <c r="AC2682" s="29" t="s">
        <v>258</v>
      </c>
      <c r="AD2682" s="29" t="s">
        <v>265</v>
      </c>
      <c r="AE2682" s="29" t="s">
        <v>1367</v>
      </c>
      <c r="AF2682" s="29" t="s">
        <v>1368</v>
      </c>
      <c r="AG2682" s="183" t="s">
        <v>1369</v>
      </c>
      <c r="AH2682" s="29" t="s">
        <v>1356</v>
      </c>
      <c r="AI2682" s="29" t="s">
        <v>1357</v>
      </c>
      <c r="AJ2682" s="29" t="s">
        <v>258</v>
      </c>
      <c r="AK2682" s="29" t="s">
        <v>258</v>
      </c>
      <c r="AL2682" s="29" t="s">
        <v>13326</v>
      </c>
    </row>
    <row r="2683" spans="1:38" x14ac:dyDescent="0.2">
      <c r="A2683" s="35" t="s">
        <v>16</v>
      </c>
      <c r="B2683" s="36">
        <v>8201</v>
      </c>
      <c r="C2683" s="36"/>
      <c r="D2683" s="36" t="s">
        <v>1349</v>
      </c>
      <c r="E2683" s="37" t="s">
        <v>4733</v>
      </c>
      <c r="F2683" s="38" t="s">
        <v>1269</v>
      </c>
      <c r="G2683" s="38" t="s">
        <v>1273</v>
      </c>
      <c r="H2683" s="35" t="s">
        <v>1471</v>
      </c>
      <c r="I2683" s="35"/>
      <c r="J2683" s="29" t="s">
        <v>1513</v>
      </c>
      <c r="K2683" s="29" t="s">
        <v>1514</v>
      </c>
      <c r="L2683" s="29" t="s">
        <v>4734</v>
      </c>
      <c r="M2683" s="39">
        <v>18.90990420372588</v>
      </c>
      <c r="N2683" s="39">
        <v>37.742149212867901</v>
      </c>
      <c r="O2683" s="29">
        <v>44197</v>
      </c>
      <c r="P2683" s="29">
        <v>44926</v>
      </c>
      <c r="Q2683" s="40">
        <v>1.9958932</v>
      </c>
      <c r="R2683" s="39">
        <v>18.87107460643395</v>
      </c>
      <c r="S2683" s="39">
        <v>18.87107460643395</v>
      </c>
      <c r="T2683" s="39">
        <v>0</v>
      </c>
      <c r="U2683" s="39">
        <v>0</v>
      </c>
      <c r="V2683" s="39">
        <v>0</v>
      </c>
      <c r="W2683" s="29" t="s">
        <v>1357</v>
      </c>
      <c r="X2683" s="29" t="s">
        <v>258</v>
      </c>
      <c r="Y2683" s="29" t="s">
        <v>1349</v>
      </c>
      <c r="Z2683" s="41" t="s">
        <v>1349</v>
      </c>
      <c r="AA2683" s="42" t="s">
        <v>1349</v>
      </c>
      <c r="AB2683" s="29" t="s">
        <v>258</v>
      </c>
      <c r="AC2683" s="29" t="s">
        <v>258</v>
      </c>
      <c r="AD2683" s="29" t="s">
        <v>258</v>
      </c>
      <c r="AE2683" s="29" t="s">
        <v>1367</v>
      </c>
      <c r="AF2683" s="29" t="s">
        <v>1368</v>
      </c>
      <c r="AG2683" s="183" t="s">
        <v>1369</v>
      </c>
      <c r="AH2683" s="29" t="s">
        <v>1413</v>
      </c>
      <c r="AI2683" s="29" t="s">
        <v>1357</v>
      </c>
      <c r="AJ2683" s="29" t="s">
        <v>258</v>
      </c>
      <c r="AK2683" s="29" t="s">
        <v>258</v>
      </c>
      <c r="AL2683" s="29" t="s">
        <v>13326</v>
      </c>
    </row>
    <row r="2684" spans="1:38" x14ac:dyDescent="0.2">
      <c r="A2684" s="35" t="s">
        <v>16</v>
      </c>
      <c r="B2684" s="36">
        <v>8204</v>
      </c>
      <c r="C2684" s="36"/>
      <c r="D2684" s="36" t="s">
        <v>1349</v>
      </c>
      <c r="E2684" s="37" t="s">
        <v>4735</v>
      </c>
      <c r="F2684" s="38" t="s">
        <v>1266</v>
      </c>
      <c r="G2684" s="38" t="s">
        <v>1268</v>
      </c>
      <c r="H2684" s="35" t="s">
        <v>310</v>
      </c>
      <c r="I2684" s="35"/>
      <c r="J2684" s="29" t="s">
        <v>484</v>
      </c>
      <c r="K2684" s="29" t="s">
        <v>1365</v>
      </c>
      <c r="L2684" s="29" t="s">
        <v>1384</v>
      </c>
      <c r="M2684" s="39">
        <v>97.255227498107658</v>
      </c>
      <c r="N2684" s="39">
        <v>194.11104722792609</v>
      </c>
      <c r="O2684" s="29">
        <v>44197</v>
      </c>
      <c r="P2684" s="29">
        <v>44926</v>
      </c>
      <c r="Q2684" s="40">
        <v>1.9958932</v>
      </c>
      <c r="R2684" s="39">
        <v>97.055523613963047</v>
      </c>
      <c r="S2684" s="39">
        <v>97.055523613963047</v>
      </c>
      <c r="T2684" s="39">
        <v>0</v>
      </c>
      <c r="U2684" s="39">
        <v>0</v>
      </c>
      <c r="V2684" s="39">
        <v>0</v>
      </c>
      <c r="W2684" s="29" t="s">
        <v>265</v>
      </c>
      <c r="X2684" s="29" t="s">
        <v>11774</v>
      </c>
      <c r="Y2684" s="29">
        <v>45273</v>
      </c>
      <c r="Z2684" s="41" t="s">
        <v>11760</v>
      </c>
      <c r="AA2684" s="42" t="s">
        <v>1349</v>
      </c>
      <c r="AB2684" s="29" t="s">
        <v>258</v>
      </c>
      <c r="AC2684" s="29" t="s">
        <v>258</v>
      </c>
      <c r="AD2684" s="29" t="s">
        <v>265</v>
      </c>
      <c r="AE2684" s="29" t="s">
        <v>1353</v>
      </c>
      <c r="AF2684" s="29" t="s">
        <v>1368</v>
      </c>
      <c r="AG2684" s="183" t="s">
        <v>1369</v>
      </c>
      <c r="AH2684" s="29" t="s">
        <v>1356</v>
      </c>
      <c r="AI2684" s="29" t="s">
        <v>1357</v>
      </c>
      <c r="AJ2684" s="29" t="s">
        <v>258</v>
      </c>
      <c r="AK2684" s="29" t="s">
        <v>258</v>
      </c>
      <c r="AL2684" s="29" t="s">
        <v>13327</v>
      </c>
    </row>
    <row r="2685" spans="1:38" x14ac:dyDescent="0.2">
      <c r="A2685" s="35" t="s">
        <v>16</v>
      </c>
      <c r="B2685" s="36">
        <v>8206</v>
      </c>
      <c r="C2685" s="36"/>
      <c r="D2685" s="36" t="s">
        <v>1349</v>
      </c>
      <c r="E2685" s="37" t="s">
        <v>4736</v>
      </c>
      <c r="F2685" s="38" t="s">
        <v>1269</v>
      </c>
      <c r="G2685" s="38" t="s">
        <v>1271</v>
      </c>
      <c r="H2685" s="35" t="s">
        <v>1440</v>
      </c>
      <c r="I2685" s="35"/>
      <c r="J2685" s="29" t="s">
        <v>1371</v>
      </c>
      <c r="K2685" s="29" t="s">
        <v>1371</v>
      </c>
      <c r="L2685" s="29" t="s">
        <v>1384</v>
      </c>
      <c r="M2685" s="39">
        <v>94.173573444490501</v>
      </c>
      <c r="N2685" s="39">
        <v>470.54557700205339</v>
      </c>
      <c r="O2685" s="29">
        <v>44197</v>
      </c>
      <c r="P2685" s="29">
        <v>46022</v>
      </c>
      <c r="Q2685" s="40">
        <v>4.9965776999999996</v>
      </c>
      <c r="R2685" s="39">
        <v>94.057577002053392</v>
      </c>
      <c r="S2685" s="39">
        <v>94.057577002053392</v>
      </c>
      <c r="T2685" s="39">
        <v>94.057577002053392</v>
      </c>
      <c r="U2685" s="39">
        <v>94.315268993839837</v>
      </c>
      <c r="V2685" s="39">
        <v>94.057577002053392</v>
      </c>
      <c r="W2685" s="29" t="s">
        <v>1357</v>
      </c>
      <c r="X2685" s="29" t="s">
        <v>258</v>
      </c>
      <c r="Y2685" s="29" t="s">
        <v>1349</v>
      </c>
      <c r="Z2685" s="41" t="s">
        <v>1349</v>
      </c>
      <c r="AA2685" s="42" t="s">
        <v>1349</v>
      </c>
      <c r="AB2685" s="29" t="s">
        <v>258</v>
      </c>
      <c r="AC2685" s="29" t="s">
        <v>258</v>
      </c>
      <c r="AD2685" s="29" t="s">
        <v>265</v>
      </c>
      <c r="AE2685" s="29" t="s">
        <v>1353</v>
      </c>
      <c r="AF2685" s="29" t="s">
        <v>1368</v>
      </c>
      <c r="AG2685" s="183" t="s">
        <v>1369</v>
      </c>
      <c r="AH2685" s="29" t="s">
        <v>1356</v>
      </c>
      <c r="AI2685" s="29" t="s">
        <v>1357</v>
      </c>
      <c r="AJ2685" s="29" t="s">
        <v>258</v>
      </c>
      <c r="AK2685" s="29" t="s">
        <v>258</v>
      </c>
      <c r="AL2685" s="29" t="s">
        <v>13326</v>
      </c>
    </row>
    <row r="2686" spans="1:38" x14ac:dyDescent="0.2">
      <c r="A2686" s="35" t="s">
        <v>16</v>
      </c>
      <c r="B2686" s="36">
        <v>8207</v>
      </c>
      <c r="C2686" s="36"/>
      <c r="D2686" s="36" t="s">
        <v>1349</v>
      </c>
      <c r="E2686" s="37" t="s">
        <v>4737</v>
      </c>
      <c r="F2686" s="38" t="s">
        <v>1269</v>
      </c>
      <c r="G2686" s="38" t="s">
        <v>1445</v>
      </c>
      <c r="H2686" s="35" t="s">
        <v>330</v>
      </c>
      <c r="I2686" s="35"/>
      <c r="J2686" s="29" t="s">
        <v>281</v>
      </c>
      <c r="K2686" s="29" t="s">
        <v>282</v>
      </c>
      <c r="L2686" s="29" t="s">
        <v>1366</v>
      </c>
      <c r="M2686" s="39">
        <v>4.2821261852326327</v>
      </c>
      <c r="N2686" s="39">
        <v>8.183227926078029</v>
      </c>
      <c r="O2686" s="29">
        <v>44197</v>
      </c>
      <c r="P2686" s="29">
        <v>44895</v>
      </c>
      <c r="Q2686" s="40">
        <v>1.9110198</v>
      </c>
      <c r="R2686" s="39">
        <v>4.2730732375085561</v>
      </c>
      <c r="S2686" s="39">
        <v>3.9101546885694729</v>
      </c>
      <c r="T2686" s="39">
        <v>0</v>
      </c>
      <c r="U2686" s="39">
        <v>0</v>
      </c>
      <c r="V2686" s="39">
        <v>0</v>
      </c>
      <c r="W2686" s="29" t="s">
        <v>1357</v>
      </c>
      <c r="X2686" s="29" t="s">
        <v>258</v>
      </c>
      <c r="Y2686" s="29" t="s">
        <v>1349</v>
      </c>
      <c r="Z2686" s="41" t="s">
        <v>1349</v>
      </c>
      <c r="AA2686" s="42" t="s">
        <v>1349</v>
      </c>
      <c r="AB2686" s="29" t="s">
        <v>258</v>
      </c>
      <c r="AC2686" s="29" t="s">
        <v>258</v>
      </c>
      <c r="AD2686" s="29" t="s">
        <v>265</v>
      </c>
      <c r="AE2686" s="29" t="s">
        <v>1367</v>
      </c>
      <c r="AF2686" s="29" t="s">
        <v>1368</v>
      </c>
      <c r="AG2686" s="183" t="s">
        <v>1369</v>
      </c>
      <c r="AH2686" s="29" t="s">
        <v>1413</v>
      </c>
      <c r="AI2686" s="29" t="s">
        <v>1357</v>
      </c>
      <c r="AJ2686" s="29" t="s">
        <v>258</v>
      </c>
      <c r="AK2686" s="29" t="s">
        <v>258</v>
      </c>
      <c r="AL2686" s="29" t="s">
        <v>13326</v>
      </c>
    </row>
    <row r="2687" spans="1:38" x14ac:dyDescent="0.2">
      <c r="A2687" s="35" t="s">
        <v>16</v>
      </c>
      <c r="B2687" s="36">
        <v>8210</v>
      </c>
      <c r="C2687" s="36"/>
      <c r="D2687" s="36" t="s">
        <v>1349</v>
      </c>
      <c r="E2687" s="37" t="s">
        <v>4738</v>
      </c>
      <c r="F2687" s="38" t="s">
        <v>1262</v>
      </c>
      <c r="G2687" s="38" t="s">
        <v>1263</v>
      </c>
      <c r="H2687" s="35" t="s">
        <v>482</v>
      </c>
      <c r="I2687" s="35"/>
      <c r="J2687" s="29" t="s">
        <v>1371</v>
      </c>
      <c r="K2687" s="29" t="s">
        <v>1371</v>
      </c>
      <c r="L2687" s="29" t="s">
        <v>1384</v>
      </c>
      <c r="M2687" s="39">
        <v>111.48693925766857</v>
      </c>
      <c r="N2687" s="39">
        <v>129.11423956194389</v>
      </c>
      <c r="O2687" s="29">
        <v>44197</v>
      </c>
      <c r="P2687" s="29">
        <v>44620</v>
      </c>
      <c r="Q2687" s="40">
        <v>1.1581109000000001</v>
      </c>
      <c r="R2687" s="39">
        <v>111.14787132101301</v>
      </c>
      <c r="S2687" s="39">
        <v>17.966368240930869</v>
      </c>
      <c r="T2687" s="39">
        <v>0</v>
      </c>
      <c r="U2687" s="39">
        <v>0</v>
      </c>
      <c r="V2687" s="39">
        <v>0</v>
      </c>
      <c r="W2687" s="29" t="s">
        <v>1357</v>
      </c>
      <c r="X2687" s="29" t="s">
        <v>258</v>
      </c>
      <c r="Y2687" s="29" t="s">
        <v>1349</v>
      </c>
      <c r="Z2687" s="41" t="s">
        <v>1349</v>
      </c>
      <c r="AA2687" s="42" t="s">
        <v>1349</v>
      </c>
      <c r="AB2687" s="29" t="s">
        <v>258</v>
      </c>
      <c r="AC2687" s="29" t="s">
        <v>258</v>
      </c>
      <c r="AD2687" s="29" t="s">
        <v>265</v>
      </c>
      <c r="AE2687" s="29" t="s">
        <v>1353</v>
      </c>
      <c r="AF2687" s="29" t="s">
        <v>1368</v>
      </c>
      <c r="AG2687" s="183" t="s">
        <v>1369</v>
      </c>
      <c r="AH2687" s="29" t="s">
        <v>1356</v>
      </c>
      <c r="AI2687" s="29" t="s">
        <v>1357</v>
      </c>
      <c r="AJ2687" s="29" t="s">
        <v>258</v>
      </c>
      <c r="AK2687" s="29" t="s">
        <v>258</v>
      </c>
      <c r="AL2687" s="29" t="s">
        <v>13326</v>
      </c>
    </row>
    <row r="2688" spans="1:38" x14ac:dyDescent="0.2">
      <c r="A2688" s="35" t="s">
        <v>16</v>
      </c>
      <c r="B2688" s="36">
        <v>8211</v>
      </c>
      <c r="C2688" s="36"/>
      <c r="D2688" s="36" t="s">
        <v>1349</v>
      </c>
      <c r="E2688" s="37" t="s">
        <v>4739</v>
      </c>
      <c r="F2688" s="38" t="s">
        <v>1269</v>
      </c>
      <c r="G2688" s="38" t="s">
        <v>1271</v>
      </c>
      <c r="H2688" s="35" t="s">
        <v>1440</v>
      </c>
      <c r="I2688" s="35"/>
      <c r="J2688" s="29" t="s">
        <v>274</v>
      </c>
      <c r="K2688" s="29" t="s">
        <v>303</v>
      </c>
      <c r="L2688" s="29" t="s">
        <v>2659</v>
      </c>
      <c r="M2688" s="39">
        <v>40.916819641070852</v>
      </c>
      <c r="N2688" s="39">
        <v>76.512492813141677</v>
      </c>
      <c r="O2688" s="29">
        <v>44197</v>
      </c>
      <c r="P2688" s="29">
        <v>44880</v>
      </c>
      <c r="Q2688" s="40">
        <v>1.8699520999999999</v>
      </c>
      <c r="R2688" s="39">
        <v>40.829034907597539</v>
      </c>
      <c r="S2688" s="39">
        <v>35.683457905544145</v>
      </c>
      <c r="T2688" s="39">
        <v>0</v>
      </c>
      <c r="U2688" s="39">
        <v>0</v>
      </c>
      <c r="V2688" s="39">
        <v>0</v>
      </c>
      <c r="W2688" s="29" t="s">
        <v>1357</v>
      </c>
      <c r="X2688" s="29" t="s">
        <v>258</v>
      </c>
      <c r="Y2688" s="29" t="s">
        <v>1349</v>
      </c>
      <c r="Z2688" s="41" t="s">
        <v>1349</v>
      </c>
      <c r="AA2688" s="42" t="s">
        <v>1349</v>
      </c>
      <c r="AB2688" s="29" t="s">
        <v>258</v>
      </c>
      <c r="AC2688" s="29" t="s">
        <v>258</v>
      </c>
      <c r="AD2688" s="29" t="s">
        <v>265</v>
      </c>
      <c r="AE2688" s="29" t="s">
        <v>1367</v>
      </c>
      <c r="AF2688" s="29" t="s">
        <v>1966</v>
      </c>
      <c r="AG2688" s="183" t="s">
        <v>1967</v>
      </c>
      <c r="AH2688" s="29" t="s">
        <v>1413</v>
      </c>
      <c r="AI2688" s="29" t="s">
        <v>1357</v>
      </c>
      <c r="AJ2688" s="29" t="s">
        <v>258</v>
      </c>
      <c r="AK2688" s="29" t="s">
        <v>258</v>
      </c>
      <c r="AL2688" s="29" t="s">
        <v>13326</v>
      </c>
    </row>
    <row r="2689" spans="1:38" x14ac:dyDescent="0.2">
      <c r="A2689" s="35" t="s">
        <v>16</v>
      </c>
      <c r="B2689" s="36">
        <v>8212</v>
      </c>
      <c r="C2689" s="36"/>
      <c r="D2689" s="36" t="s">
        <v>1349</v>
      </c>
      <c r="E2689" s="37" t="s">
        <v>4740</v>
      </c>
      <c r="F2689" s="38" t="s">
        <v>1269</v>
      </c>
      <c r="G2689" s="38" t="s">
        <v>1271</v>
      </c>
      <c r="H2689" s="35" t="s">
        <v>1440</v>
      </c>
      <c r="I2689" s="35"/>
      <c r="J2689" s="29" t="s">
        <v>274</v>
      </c>
      <c r="K2689" s="29" t="s">
        <v>303</v>
      </c>
      <c r="L2689" s="29" t="s">
        <v>2659</v>
      </c>
      <c r="M2689" s="39">
        <v>41.299378935754483</v>
      </c>
      <c r="N2689" s="39">
        <v>77.227860369609857</v>
      </c>
      <c r="O2689" s="29">
        <v>44197</v>
      </c>
      <c r="P2689" s="29">
        <v>44880</v>
      </c>
      <c r="Q2689" s="40">
        <v>1.8699520999999999</v>
      </c>
      <c r="R2689" s="39">
        <v>41.210773442847362</v>
      </c>
      <c r="S2689" s="39">
        <v>36.017086926762488</v>
      </c>
      <c r="T2689" s="39">
        <v>0</v>
      </c>
      <c r="U2689" s="39">
        <v>0</v>
      </c>
      <c r="V2689" s="39">
        <v>0</v>
      </c>
      <c r="W2689" s="29" t="s">
        <v>1357</v>
      </c>
      <c r="X2689" s="29" t="s">
        <v>258</v>
      </c>
      <c r="Y2689" s="29" t="s">
        <v>1349</v>
      </c>
      <c r="Z2689" s="41" t="s">
        <v>1349</v>
      </c>
      <c r="AA2689" s="42" t="s">
        <v>1349</v>
      </c>
      <c r="AB2689" s="29" t="s">
        <v>258</v>
      </c>
      <c r="AC2689" s="29" t="s">
        <v>258</v>
      </c>
      <c r="AD2689" s="29" t="s">
        <v>265</v>
      </c>
      <c r="AE2689" s="29" t="s">
        <v>1367</v>
      </c>
      <c r="AF2689" s="29" t="s">
        <v>1966</v>
      </c>
      <c r="AG2689" s="183" t="s">
        <v>1967</v>
      </c>
      <c r="AH2689" s="29" t="s">
        <v>1413</v>
      </c>
      <c r="AI2689" s="29" t="s">
        <v>1357</v>
      </c>
      <c r="AJ2689" s="29" t="s">
        <v>258</v>
      </c>
      <c r="AK2689" s="29" t="s">
        <v>258</v>
      </c>
      <c r="AL2689" s="29" t="s">
        <v>13326</v>
      </c>
    </row>
    <row r="2690" spans="1:38" x14ac:dyDescent="0.2">
      <c r="A2690" s="35" t="s">
        <v>16</v>
      </c>
      <c r="B2690" s="36">
        <v>8214</v>
      </c>
      <c r="C2690" s="36"/>
      <c r="D2690" s="36" t="s">
        <v>1349</v>
      </c>
      <c r="E2690" s="37" t="s">
        <v>4741</v>
      </c>
      <c r="F2690" s="38" t="s">
        <v>1269</v>
      </c>
      <c r="G2690" s="38" t="s">
        <v>1271</v>
      </c>
      <c r="H2690" s="35" t="s">
        <v>1440</v>
      </c>
      <c r="I2690" s="35"/>
      <c r="J2690" s="29" t="s">
        <v>281</v>
      </c>
      <c r="K2690" s="29" t="s">
        <v>282</v>
      </c>
      <c r="L2690" s="29" t="s">
        <v>1384</v>
      </c>
      <c r="M2690" s="39">
        <v>20.957477203717499</v>
      </c>
      <c r="N2690" s="39">
        <v>104.71566324435319</v>
      </c>
      <c r="O2690" s="29">
        <v>44197</v>
      </c>
      <c r="P2690" s="29">
        <v>46022</v>
      </c>
      <c r="Q2690" s="40">
        <v>4.9965776999999996</v>
      </c>
      <c r="R2690" s="39">
        <v>20.931663244353185</v>
      </c>
      <c r="S2690" s="39">
        <v>20.931663244353185</v>
      </c>
      <c r="T2690" s="39">
        <v>20.931663244353185</v>
      </c>
      <c r="U2690" s="39">
        <v>20.989010266940454</v>
      </c>
      <c r="V2690" s="39">
        <v>20.931663244353185</v>
      </c>
      <c r="W2690" s="29" t="s">
        <v>265</v>
      </c>
      <c r="X2690" s="29" t="s">
        <v>11773</v>
      </c>
      <c r="Y2690" s="29">
        <v>45275</v>
      </c>
      <c r="Z2690" s="41" t="s">
        <v>11760</v>
      </c>
      <c r="AA2690" s="42" t="s">
        <v>1349</v>
      </c>
      <c r="AB2690" s="29" t="s">
        <v>258</v>
      </c>
      <c r="AC2690" s="29" t="s">
        <v>258</v>
      </c>
      <c r="AD2690" s="29" t="s">
        <v>265</v>
      </c>
      <c r="AE2690" s="29" t="s">
        <v>1353</v>
      </c>
      <c r="AF2690" s="29" t="s">
        <v>1368</v>
      </c>
      <c r="AG2690" s="183" t="s">
        <v>1369</v>
      </c>
      <c r="AH2690" s="29" t="s">
        <v>1356</v>
      </c>
      <c r="AI2690" s="29" t="s">
        <v>1357</v>
      </c>
      <c r="AJ2690" s="29" t="s">
        <v>258</v>
      </c>
      <c r="AK2690" s="29" t="s">
        <v>258</v>
      </c>
      <c r="AL2690" s="29" t="s">
        <v>13327</v>
      </c>
    </row>
    <row r="2691" spans="1:38" x14ac:dyDescent="0.2">
      <c r="A2691" s="35" t="s">
        <v>16</v>
      </c>
      <c r="B2691" s="36">
        <v>8217</v>
      </c>
      <c r="C2691" s="36"/>
      <c r="D2691" s="36" t="s">
        <v>1349</v>
      </c>
      <c r="E2691" s="37" t="s">
        <v>4742</v>
      </c>
      <c r="F2691" s="38" t="s">
        <v>1269</v>
      </c>
      <c r="G2691" s="38" t="s">
        <v>1273</v>
      </c>
      <c r="H2691" s="35" t="s">
        <v>1393</v>
      </c>
      <c r="I2691" s="35"/>
      <c r="J2691" s="29" t="s">
        <v>484</v>
      </c>
      <c r="K2691" s="29" t="s">
        <v>1365</v>
      </c>
      <c r="L2691" s="29" t="s">
        <v>1384</v>
      </c>
      <c r="M2691" s="39">
        <v>688.43521669494737</v>
      </c>
      <c r="N2691" s="39">
        <v>2751.8560000000002</v>
      </c>
      <c r="O2691" s="29">
        <v>44197</v>
      </c>
      <c r="P2691" s="29">
        <v>45657</v>
      </c>
      <c r="Q2691" s="40">
        <v>3.9972620999999999</v>
      </c>
      <c r="R2691" s="39">
        <v>687.49311430527041</v>
      </c>
      <c r="S2691" s="39">
        <v>687.49311430527041</v>
      </c>
      <c r="T2691" s="39">
        <v>687.49311430527041</v>
      </c>
      <c r="U2691" s="39">
        <v>689.37665708418899</v>
      </c>
      <c r="V2691" s="39">
        <v>0</v>
      </c>
      <c r="W2691" s="29" t="s">
        <v>1357</v>
      </c>
      <c r="X2691" s="29" t="s">
        <v>258</v>
      </c>
      <c r="Y2691" s="29" t="s">
        <v>1349</v>
      </c>
      <c r="Z2691" s="41" t="s">
        <v>1349</v>
      </c>
      <c r="AA2691" s="42" t="s">
        <v>1349</v>
      </c>
      <c r="AB2691" s="29" t="s">
        <v>258</v>
      </c>
      <c r="AC2691" s="29" t="s">
        <v>258</v>
      </c>
      <c r="AD2691" s="29" t="s">
        <v>265</v>
      </c>
      <c r="AE2691" s="29" t="s">
        <v>1353</v>
      </c>
      <c r="AF2691" s="29" t="s">
        <v>1368</v>
      </c>
      <c r="AG2691" s="183" t="s">
        <v>1369</v>
      </c>
      <c r="AH2691" s="29" t="s">
        <v>1356</v>
      </c>
      <c r="AI2691" s="29" t="s">
        <v>265</v>
      </c>
      <c r="AJ2691" s="29" t="s">
        <v>258</v>
      </c>
      <c r="AK2691" s="29" t="s">
        <v>258</v>
      </c>
      <c r="AL2691" s="29" t="s">
        <v>13326</v>
      </c>
    </row>
    <row r="2692" spans="1:38" x14ac:dyDescent="0.2">
      <c r="A2692" s="35" t="s">
        <v>16</v>
      </c>
      <c r="B2692" s="36">
        <v>8228</v>
      </c>
      <c r="C2692" s="36"/>
      <c r="D2692" s="36" t="s">
        <v>1349</v>
      </c>
      <c r="E2692" s="37" t="s">
        <v>4743</v>
      </c>
      <c r="F2692" s="38" t="s">
        <v>1266</v>
      </c>
      <c r="G2692" s="38" t="s">
        <v>1268</v>
      </c>
      <c r="H2692" s="35" t="s">
        <v>1542</v>
      </c>
      <c r="I2692" s="35"/>
      <c r="J2692" s="29" t="s">
        <v>1371</v>
      </c>
      <c r="K2692" s="29" t="s">
        <v>1371</v>
      </c>
      <c r="L2692" s="29" t="s">
        <v>1384</v>
      </c>
      <c r="M2692" s="39">
        <v>322.30402036443047</v>
      </c>
      <c r="N2692" s="39">
        <v>321.20099931553727</v>
      </c>
      <c r="O2692" s="29">
        <v>44197</v>
      </c>
      <c r="P2692" s="29">
        <v>44561</v>
      </c>
      <c r="Q2692" s="40">
        <v>0.99657770000000001</v>
      </c>
      <c r="R2692" s="39">
        <v>321.20099931553727</v>
      </c>
      <c r="S2692" s="39">
        <v>0</v>
      </c>
      <c r="T2692" s="39">
        <v>0</v>
      </c>
      <c r="U2692" s="39">
        <v>0</v>
      </c>
      <c r="V2692" s="39">
        <v>0</v>
      </c>
      <c r="W2692" s="29" t="s">
        <v>265</v>
      </c>
      <c r="X2692" s="29" t="s">
        <v>11773</v>
      </c>
      <c r="Y2692" s="29">
        <v>45272</v>
      </c>
      <c r="Z2692" s="41" t="s">
        <v>11760</v>
      </c>
      <c r="AA2692" s="42" t="s">
        <v>1349</v>
      </c>
      <c r="AB2692" s="29" t="s">
        <v>258</v>
      </c>
      <c r="AC2692" s="29" t="s">
        <v>258</v>
      </c>
      <c r="AD2692" s="29" t="s">
        <v>265</v>
      </c>
      <c r="AE2692" s="29" t="s">
        <v>1353</v>
      </c>
      <c r="AF2692" s="29" t="s">
        <v>1368</v>
      </c>
      <c r="AG2692" s="183" t="s">
        <v>1369</v>
      </c>
      <c r="AH2692" s="29" t="s">
        <v>1356</v>
      </c>
      <c r="AI2692" s="29" t="s">
        <v>1357</v>
      </c>
      <c r="AJ2692" s="29" t="s">
        <v>258</v>
      </c>
      <c r="AK2692" s="29" t="s">
        <v>258</v>
      </c>
      <c r="AL2692" s="29" t="s">
        <v>13327</v>
      </c>
    </row>
    <row r="2693" spans="1:38" x14ac:dyDescent="0.2">
      <c r="A2693" s="35" t="s">
        <v>16</v>
      </c>
      <c r="B2693" s="36">
        <v>8230</v>
      </c>
      <c r="C2693" s="36"/>
      <c r="D2693" s="36" t="s">
        <v>1349</v>
      </c>
      <c r="E2693" s="37" t="s">
        <v>4744</v>
      </c>
      <c r="F2693" s="38" t="s">
        <v>1269</v>
      </c>
      <c r="G2693" s="38" t="s">
        <v>1273</v>
      </c>
      <c r="H2693" s="35" t="s">
        <v>1393</v>
      </c>
      <c r="I2693" s="35"/>
      <c r="J2693" s="29" t="s">
        <v>1371</v>
      </c>
      <c r="K2693" s="29" t="s">
        <v>1371</v>
      </c>
      <c r="L2693" s="29" t="s">
        <v>1366</v>
      </c>
      <c r="M2693" s="39">
        <v>2.9813651614360137</v>
      </c>
      <c r="N2693" s="39">
        <v>5.5668473648186172</v>
      </c>
      <c r="O2693" s="29">
        <v>44197</v>
      </c>
      <c r="P2693" s="29">
        <v>44879</v>
      </c>
      <c r="Q2693" s="40">
        <v>1.8672142</v>
      </c>
      <c r="R2693" s="39">
        <v>2.974962354551677</v>
      </c>
      <c r="S2693" s="39">
        <v>2.5918850102669406</v>
      </c>
      <c r="T2693" s="39">
        <v>0</v>
      </c>
      <c r="U2693" s="39">
        <v>0</v>
      </c>
      <c r="V2693" s="39">
        <v>0</v>
      </c>
      <c r="W2693" s="29" t="s">
        <v>1357</v>
      </c>
      <c r="X2693" s="29" t="s">
        <v>258</v>
      </c>
      <c r="Y2693" s="29" t="s">
        <v>1349</v>
      </c>
      <c r="Z2693" s="41" t="s">
        <v>1349</v>
      </c>
      <c r="AA2693" s="42" t="s">
        <v>1349</v>
      </c>
      <c r="AB2693" s="29" t="s">
        <v>258</v>
      </c>
      <c r="AC2693" s="29" t="s">
        <v>258</v>
      </c>
      <c r="AD2693" s="29" t="s">
        <v>265</v>
      </c>
      <c r="AE2693" s="29" t="s">
        <v>1367</v>
      </c>
      <c r="AF2693" s="29" t="s">
        <v>1368</v>
      </c>
      <c r="AG2693" s="183" t="s">
        <v>1369</v>
      </c>
      <c r="AH2693" s="29" t="s">
        <v>1413</v>
      </c>
      <c r="AI2693" s="29" t="s">
        <v>1357</v>
      </c>
      <c r="AJ2693" s="29" t="s">
        <v>258</v>
      </c>
      <c r="AK2693" s="29" t="s">
        <v>258</v>
      </c>
      <c r="AL2693" s="29" t="s">
        <v>13326</v>
      </c>
    </row>
    <row r="2694" spans="1:38" x14ac:dyDescent="0.2">
      <c r="A2694" s="35" t="s">
        <v>16</v>
      </c>
      <c r="B2694" s="36">
        <v>8235</v>
      </c>
      <c r="C2694" s="36"/>
      <c r="D2694" s="36" t="s">
        <v>1349</v>
      </c>
      <c r="E2694" s="37" t="s">
        <v>4745</v>
      </c>
      <c r="F2694" s="38" t="s">
        <v>1269</v>
      </c>
      <c r="G2694" s="38" t="s">
        <v>1273</v>
      </c>
      <c r="H2694" s="35" t="s">
        <v>1393</v>
      </c>
      <c r="I2694" s="35"/>
      <c r="J2694" s="29" t="s">
        <v>484</v>
      </c>
      <c r="K2694" s="29" t="s">
        <v>1365</v>
      </c>
      <c r="L2694" s="29" t="s">
        <v>1366</v>
      </c>
      <c r="M2694" s="39">
        <v>13.911902938552789</v>
      </c>
      <c r="N2694" s="39">
        <v>26.585921971252564</v>
      </c>
      <c r="O2694" s="29">
        <v>44197</v>
      </c>
      <c r="P2694" s="29">
        <v>44895</v>
      </c>
      <c r="Q2694" s="40">
        <v>1.9110198</v>
      </c>
      <c r="R2694" s="39">
        <v>13.88249144421629</v>
      </c>
      <c r="S2694" s="39">
        <v>12.703430527036277</v>
      </c>
      <c r="T2694" s="39">
        <v>0</v>
      </c>
      <c r="U2694" s="39">
        <v>0</v>
      </c>
      <c r="V2694" s="39">
        <v>0</v>
      </c>
      <c r="W2694" s="29" t="s">
        <v>265</v>
      </c>
      <c r="X2694" s="29" t="s">
        <v>11773</v>
      </c>
      <c r="Y2694" s="29">
        <v>45282</v>
      </c>
      <c r="Z2694" s="41" t="s">
        <v>11760</v>
      </c>
      <c r="AA2694" s="42" t="s">
        <v>1349</v>
      </c>
      <c r="AB2694" s="29" t="s">
        <v>258</v>
      </c>
      <c r="AC2694" s="29" t="s">
        <v>258</v>
      </c>
      <c r="AD2694" s="29" t="s">
        <v>265</v>
      </c>
      <c r="AE2694" s="29" t="s">
        <v>1367</v>
      </c>
      <c r="AF2694" s="29" t="s">
        <v>1368</v>
      </c>
      <c r="AG2694" s="183" t="s">
        <v>1369</v>
      </c>
      <c r="AH2694" s="29" t="s">
        <v>1413</v>
      </c>
      <c r="AI2694" s="29" t="s">
        <v>1357</v>
      </c>
      <c r="AJ2694" s="29" t="s">
        <v>258</v>
      </c>
      <c r="AK2694" s="29" t="s">
        <v>258</v>
      </c>
      <c r="AL2694" s="29" t="s">
        <v>13327</v>
      </c>
    </row>
    <row r="2695" spans="1:38" x14ac:dyDescent="0.2">
      <c r="A2695" s="35" t="s">
        <v>17</v>
      </c>
      <c r="B2695" s="36">
        <v>8239</v>
      </c>
      <c r="C2695" s="36"/>
      <c r="D2695" s="36" t="s">
        <v>1349</v>
      </c>
      <c r="E2695" s="37" t="s">
        <v>4746</v>
      </c>
      <c r="F2695" s="38" t="s">
        <v>1262</v>
      </c>
      <c r="G2695" s="38" t="s">
        <v>1263</v>
      </c>
      <c r="H2695" s="35" t="s">
        <v>3261</v>
      </c>
      <c r="I2695" s="35" t="s">
        <v>4747</v>
      </c>
      <c r="J2695" s="29" t="s">
        <v>274</v>
      </c>
      <c r="K2695" s="29" t="s">
        <v>303</v>
      </c>
      <c r="L2695" s="29" t="s">
        <v>2271</v>
      </c>
      <c r="M2695" s="39">
        <v>0</v>
      </c>
      <c r="N2695" s="39"/>
      <c r="O2695" s="29">
        <v>44197</v>
      </c>
      <c r="P2695" s="29">
        <v>46022</v>
      </c>
      <c r="Q2695" s="40">
        <v>4.9965776999999996</v>
      </c>
      <c r="R2695" s="39"/>
      <c r="S2695" s="39"/>
      <c r="T2695" s="39"/>
      <c r="U2695" s="39"/>
      <c r="V2695" s="39"/>
      <c r="W2695" s="29" t="s">
        <v>1357</v>
      </c>
      <c r="X2695" s="29" t="s">
        <v>258</v>
      </c>
      <c r="Y2695" s="29" t="s">
        <v>1349</v>
      </c>
      <c r="Z2695" s="41" t="s">
        <v>1349</v>
      </c>
      <c r="AA2695" s="42" t="s">
        <v>1349</v>
      </c>
      <c r="AB2695" s="29" t="s">
        <v>258</v>
      </c>
      <c r="AC2695" s="29" t="s">
        <v>265</v>
      </c>
      <c r="AD2695" s="29" t="s">
        <v>265</v>
      </c>
      <c r="AE2695" s="29" t="s">
        <v>1367</v>
      </c>
      <c r="AF2695" s="29" t="s">
        <v>1368</v>
      </c>
      <c r="AG2695" s="183" t="s">
        <v>1369</v>
      </c>
      <c r="AH2695" s="29" t="s">
        <v>1356</v>
      </c>
      <c r="AI2695" s="29" t="s">
        <v>1357</v>
      </c>
      <c r="AJ2695" s="29" t="s">
        <v>258</v>
      </c>
      <c r="AK2695" s="29" t="s">
        <v>258</v>
      </c>
      <c r="AL2695" s="29" t="s">
        <v>13326</v>
      </c>
    </row>
    <row r="2696" spans="1:38" x14ac:dyDescent="0.2">
      <c r="A2696" s="35" t="s">
        <v>16</v>
      </c>
      <c r="B2696" s="36">
        <v>8242</v>
      </c>
      <c r="C2696" s="36"/>
      <c r="D2696" s="36" t="s">
        <v>1349</v>
      </c>
      <c r="E2696" s="37" t="s">
        <v>4748</v>
      </c>
      <c r="F2696" s="38" t="s">
        <v>1266</v>
      </c>
      <c r="G2696" s="38" t="s">
        <v>1268</v>
      </c>
      <c r="H2696" s="35" t="s">
        <v>1359</v>
      </c>
      <c r="I2696" s="35"/>
      <c r="J2696" s="29" t="s">
        <v>322</v>
      </c>
      <c r="K2696" s="29" t="s">
        <v>336</v>
      </c>
      <c r="L2696" s="29" t="s">
        <v>1402</v>
      </c>
      <c r="M2696" s="39">
        <v>131.621081288639</v>
      </c>
      <c r="N2696" s="39">
        <v>657.65495961670092</v>
      </c>
      <c r="O2696" s="29">
        <v>44197</v>
      </c>
      <c r="P2696" s="29">
        <v>46022</v>
      </c>
      <c r="Q2696" s="40">
        <v>4.9965776999999996</v>
      </c>
      <c r="R2696" s="39">
        <v>131.45895961670089</v>
      </c>
      <c r="S2696" s="39">
        <v>131.45895961670089</v>
      </c>
      <c r="T2696" s="39">
        <v>131.45895961670089</v>
      </c>
      <c r="U2696" s="39">
        <v>131.81912114989734</v>
      </c>
      <c r="V2696" s="39">
        <v>131.45895961670089</v>
      </c>
      <c r="W2696" s="29" t="s">
        <v>265</v>
      </c>
      <c r="X2696" s="29" t="s">
        <v>11773</v>
      </c>
      <c r="Y2696" s="29">
        <v>45239</v>
      </c>
      <c r="Z2696" s="41" t="s">
        <v>11759</v>
      </c>
      <c r="AA2696" s="42" t="s">
        <v>1349</v>
      </c>
      <c r="AB2696" s="29" t="s">
        <v>258</v>
      </c>
      <c r="AC2696" s="29" t="s">
        <v>258</v>
      </c>
      <c r="AD2696" s="29" t="s">
        <v>265</v>
      </c>
      <c r="AE2696" s="29" t="s">
        <v>1353</v>
      </c>
      <c r="AF2696" s="29" t="s">
        <v>1361</v>
      </c>
      <c r="AG2696" s="183" t="s">
        <v>1362</v>
      </c>
      <c r="AH2696" s="29" t="s">
        <v>1356</v>
      </c>
      <c r="AI2696" s="29" t="s">
        <v>1357</v>
      </c>
      <c r="AJ2696" s="29" t="s">
        <v>258</v>
      </c>
      <c r="AK2696" s="29" t="s">
        <v>258</v>
      </c>
      <c r="AL2696" s="29" t="s">
        <v>13327</v>
      </c>
    </row>
    <row r="2697" spans="1:38" x14ac:dyDescent="0.2">
      <c r="A2697" s="35" t="s">
        <v>16</v>
      </c>
      <c r="B2697" s="36">
        <v>8243</v>
      </c>
      <c r="C2697" s="36"/>
      <c r="D2697" s="36" t="s">
        <v>1349</v>
      </c>
      <c r="E2697" s="37" t="s">
        <v>4749</v>
      </c>
      <c r="F2697" s="38" t="s">
        <v>1269</v>
      </c>
      <c r="G2697" s="38" t="s">
        <v>1271</v>
      </c>
      <c r="H2697" s="35" t="s">
        <v>1440</v>
      </c>
      <c r="I2697" s="35"/>
      <c r="J2697" s="29" t="s">
        <v>484</v>
      </c>
      <c r="K2697" s="29" t="s">
        <v>1365</v>
      </c>
      <c r="L2697" s="29" t="s">
        <v>1366</v>
      </c>
      <c r="M2697" s="39">
        <v>32.758809446955112</v>
      </c>
      <c r="N2697" s="39">
        <v>21.704673511293635</v>
      </c>
      <c r="O2697" s="29">
        <v>44197</v>
      </c>
      <c r="P2697" s="29">
        <v>44439</v>
      </c>
      <c r="Q2697" s="40">
        <v>0.66255989999999998</v>
      </c>
      <c r="R2697" s="39">
        <v>21.704673511293635</v>
      </c>
      <c r="S2697" s="39">
        <v>0</v>
      </c>
      <c r="T2697" s="39">
        <v>0</v>
      </c>
      <c r="U2697" s="39">
        <v>0</v>
      </c>
      <c r="V2697" s="39">
        <v>0</v>
      </c>
      <c r="W2697" s="29" t="s">
        <v>1357</v>
      </c>
      <c r="X2697" s="29" t="s">
        <v>258</v>
      </c>
      <c r="Y2697" s="29" t="s">
        <v>1349</v>
      </c>
      <c r="Z2697" s="41" t="s">
        <v>1349</v>
      </c>
      <c r="AA2697" s="42" t="s">
        <v>1349</v>
      </c>
      <c r="AB2697" s="29" t="s">
        <v>258</v>
      </c>
      <c r="AC2697" s="29" t="s">
        <v>258</v>
      </c>
      <c r="AD2697" s="29" t="s">
        <v>265</v>
      </c>
      <c r="AE2697" s="29" t="s">
        <v>1367</v>
      </c>
      <c r="AF2697" s="29" t="s">
        <v>1368</v>
      </c>
      <c r="AG2697" s="183" t="s">
        <v>1369</v>
      </c>
      <c r="AH2697" s="29" t="s">
        <v>1356</v>
      </c>
      <c r="AI2697" s="29" t="s">
        <v>1357</v>
      </c>
      <c r="AJ2697" s="29" t="s">
        <v>258</v>
      </c>
      <c r="AK2697" s="29" t="s">
        <v>258</v>
      </c>
      <c r="AL2697" s="29" t="s">
        <v>13326</v>
      </c>
    </row>
    <row r="2698" spans="1:38" x14ac:dyDescent="0.2">
      <c r="A2698" s="35" t="s">
        <v>16</v>
      </c>
      <c r="B2698" s="36">
        <v>8244</v>
      </c>
      <c r="C2698" s="36"/>
      <c r="D2698" s="36" t="s">
        <v>1349</v>
      </c>
      <c r="E2698" s="37" t="s">
        <v>4750</v>
      </c>
      <c r="F2698" s="38" t="s">
        <v>1275</v>
      </c>
      <c r="G2698" s="38" t="s">
        <v>1276</v>
      </c>
      <c r="H2698" s="35" t="s">
        <v>1123</v>
      </c>
      <c r="I2698" s="35"/>
      <c r="J2698" s="29" t="s">
        <v>1813</v>
      </c>
      <c r="K2698" s="29" t="s">
        <v>1813</v>
      </c>
      <c r="L2698" s="29" t="s">
        <v>1733</v>
      </c>
      <c r="M2698" s="39">
        <v>39.077400442489754</v>
      </c>
      <c r="N2698" s="39">
        <v>195.25326762491443</v>
      </c>
      <c r="O2698" s="29">
        <v>44197</v>
      </c>
      <c r="P2698" s="29">
        <v>46022</v>
      </c>
      <c r="Q2698" s="40">
        <v>4.9965776999999996</v>
      </c>
      <c r="R2698" s="39">
        <v>39.029267624914439</v>
      </c>
      <c r="S2698" s="39">
        <v>39.029267624914439</v>
      </c>
      <c r="T2698" s="39">
        <v>39.029267624914439</v>
      </c>
      <c r="U2698" s="39">
        <v>39.136197125256672</v>
      </c>
      <c r="V2698" s="39">
        <v>39.029267624914439</v>
      </c>
      <c r="W2698" s="29" t="s">
        <v>1357</v>
      </c>
      <c r="X2698" s="29" t="s">
        <v>258</v>
      </c>
      <c r="Y2698" s="29" t="s">
        <v>1349</v>
      </c>
      <c r="Z2698" s="41" t="s">
        <v>1349</v>
      </c>
      <c r="AA2698" s="42" t="s">
        <v>1349</v>
      </c>
      <c r="AB2698" s="29" t="s">
        <v>258</v>
      </c>
      <c r="AC2698" s="29" t="s">
        <v>258</v>
      </c>
      <c r="AD2698" s="29" t="s">
        <v>258</v>
      </c>
      <c r="AE2698" s="29" t="s">
        <v>1353</v>
      </c>
      <c r="AF2698" s="29" t="s">
        <v>1468</v>
      </c>
      <c r="AG2698" s="183" t="s">
        <v>1469</v>
      </c>
      <c r="AH2698" s="29" t="s">
        <v>1413</v>
      </c>
      <c r="AI2698" s="29" t="s">
        <v>1357</v>
      </c>
      <c r="AJ2698" s="29" t="s">
        <v>258</v>
      </c>
      <c r="AK2698" s="29" t="s">
        <v>258</v>
      </c>
      <c r="AL2698" s="29" t="s">
        <v>13326</v>
      </c>
    </row>
    <row r="2699" spans="1:38" x14ac:dyDescent="0.2">
      <c r="A2699" s="35" t="s">
        <v>16</v>
      </c>
      <c r="B2699" s="36">
        <v>8245</v>
      </c>
      <c r="C2699" s="36"/>
      <c r="D2699" s="36" t="s">
        <v>1349</v>
      </c>
      <c r="E2699" s="37" t="s">
        <v>4751</v>
      </c>
      <c r="F2699" s="38" t="s">
        <v>1269</v>
      </c>
      <c r="G2699" s="38" t="s">
        <v>1271</v>
      </c>
      <c r="H2699" s="35" t="s">
        <v>1440</v>
      </c>
      <c r="I2699" s="35"/>
      <c r="J2699" s="29" t="s">
        <v>1371</v>
      </c>
      <c r="K2699" s="29" t="s">
        <v>1371</v>
      </c>
      <c r="L2699" s="29" t="s">
        <v>1384</v>
      </c>
      <c r="M2699" s="39">
        <v>88.732593733146302</v>
      </c>
      <c r="N2699" s="39">
        <v>443.35929911019849</v>
      </c>
      <c r="O2699" s="29">
        <v>44197</v>
      </c>
      <c r="P2699" s="29">
        <v>46022</v>
      </c>
      <c r="Q2699" s="40">
        <v>4.9965776999999996</v>
      </c>
      <c r="R2699" s="39">
        <v>88.623299110198488</v>
      </c>
      <c r="S2699" s="39">
        <v>88.623299110198488</v>
      </c>
      <c r="T2699" s="39">
        <v>88.623299110198488</v>
      </c>
      <c r="U2699" s="39">
        <v>88.866102669404512</v>
      </c>
      <c r="V2699" s="39">
        <v>88.623299110198488</v>
      </c>
      <c r="W2699" s="29" t="s">
        <v>265</v>
      </c>
      <c r="X2699" s="29" t="s">
        <v>11773</v>
      </c>
      <c r="Y2699" s="29">
        <v>45275</v>
      </c>
      <c r="Z2699" s="41" t="s">
        <v>11760</v>
      </c>
      <c r="AA2699" s="42" t="s">
        <v>1349</v>
      </c>
      <c r="AB2699" s="29" t="s">
        <v>258</v>
      </c>
      <c r="AC2699" s="29" t="s">
        <v>258</v>
      </c>
      <c r="AD2699" s="29" t="s">
        <v>265</v>
      </c>
      <c r="AE2699" s="29" t="s">
        <v>1353</v>
      </c>
      <c r="AF2699" s="29" t="s">
        <v>1368</v>
      </c>
      <c r="AG2699" s="183" t="s">
        <v>1369</v>
      </c>
      <c r="AH2699" s="29" t="s">
        <v>1356</v>
      </c>
      <c r="AI2699" s="29" t="s">
        <v>1357</v>
      </c>
      <c r="AJ2699" s="29" t="s">
        <v>258</v>
      </c>
      <c r="AK2699" s="29" t="s">
        <v>258</v>
      </c>
      <c r="AL2699" s="29" t="s">
        <v>13327</v>
      </c>
    </row>
    <row r="2700" spans="1:38" x14ac:dyDescent="0.2">
      <c r="A2700" s="35" t="s">
        <v>16</v>
      </c>
      <c r="B2700" s="36">
        <v>8249</v>
      </c>
      <c r="C2700" s="36"/>
      <c r="D2700" s="36" t="s">
        <v>1349</v>
      </c>
      <c r="E2700" s="37" t="s">
        <v>4752</v>
      </c>
      <c r="F2700" s="38" t="s">
        <v>1269</v>
      </c>
      <c r="G2700" s="38" t="s">
        <v>1273</v>
      </c>
      <c r="H2700" s="35" t="s">
        <v>2523</v>
      </c>
      <c r="I2700" s="35"/>
      <c r="J2700" s="29" t="s">
        <v>1387</v>
      </c>
      <c r="K2700" s="29" t="s">
        <v>1457</v>
      </c>
      <c r="L2700" s="29" t="s">
        <v>1458</v>
      </c>
      <c r="M2700" s="39">
        <v>420.26945648671949</v>
      </c>
      <c r="N2700" s="39">
        <v>312.97273100616019</v>
      </c>
      <c r="O2700" s="29">
        <v>44197</v>
      </c>
      <c r="P2700" s="29">
        <v>44469</v>
      </c>
      <c r="Q2700" s="40">
        <v>0.74469540000000001</v>
      </c>
      <c r="R2700" s="39">
        <v>312.97273100616019</v>
      </c>
      <c r="S2700" s="39">
        <v>0</v>
      </c>
      <c r="T2700" s="39">
        <v>0</v>
      </c>
      <c r="U2700" s="39">
        <v>0</v>
      </c>
      <c r="V2700" s="39">
        <v>0</v>
      </c>
      <c r="W2700" s="29" t="s">
        <v>265</v>
      </c>
      <c r="X2700" s="29" t="s">
        <v>11773</v>
      </c>
      <c r="Y2700" s="29">
        <v>45279</v>
      </c>
      <c r="Z2700" s="41" t="s">
        <v>11760</v>
      </c>
      <c r="AA2700" s="42" t="s">
        <v>1349</v>
      </c>
      <c r="AB2700" s="29" t="s">
        <v>258</v>
      </c>
      <c r="AC2700" s="29" t="s">
        <v>258</v>
      </c>
      <c r="AD2700" s="29" t="s">
        <v>258</v>
      </c>
      <c r="AE2700" s="29" t="s">
        <v>1353</v>
      </c>
      <c r="AF2700" s="29" t="s">
        <v>1390</v>
      </c>
      <c r="AG2700" s="183" t="s">
        <v>1391</v>
      </c>
      <c r="AH2700" s="29" t="s">
        <v>1356</v>
      </c>
      <c r="AI2700" s="29" t="s">
        <v>1357</v>
      </c>
      <c r="AJ2700" s="29" t="s">
        <v>258</v>
      </c>
      <c r="AK2700" s="29" t="s">
        <v>258</v>
      </c>
      <c r="AL2700" s="29" t="s">
        <v>13327</v>
      </c>
    </row>
    <row r="2701" spans="1:38" x14ac:dyDescent="0.2">
      <c r="A2701" s="35" t="s">
        <v>16</v>
      </c>
      <c r="B2701" s="36">
        <v>8251</v>
      </c>
      <c r="C2701" s="36"/>
      <c r="D2701" s="36" t="s">
        <v>1349</v>
      </c>
      <c r="E2701" s="37" t="s">
        <v>4753</v>
      </c>
      <c r="F2701" s="38" t="s">
        <v>1269</v>
      </c>
      <c r="G2701" s="38" t="s">
        <v>1271</v>
      </c>
      <c r="H2701" s="35" t="s">
        <v>1440</v>
      </c>
      <c r="I2701" s="35"/>
      <c r="J2701" s="29" t="s">
        <v>281</v>
      </c>
      <c r="K2701" s="29" t="s">
        <v>282</v>
      </c>
      <c r="L2701" s="29" t="s">
        <v>1384</v>
      </c>
      <c r="M2701" s="39">
        <v>41.461706189480061</v>
      </c>
      <c r="N2701" s="39">
        <v>207.16663655030803</v>
      </c>
      <c r="O2701" s="29">
        <v>44197</v>
      </c>
      <c r="P2701" s="29">
        <v>46022</v>
      </c>
      <c r="Q2701" s="40">
        <v>4.9965776999999996</v>
      </c>
      <c r="R2701" s="39">
        <v>41.410636550308006</v>
      </c>
      <c r="S2701" s="39">
        <v>41.410636550308006</v>
      </c>
      <c r="T2701" s="39">
        <v>41.410636550308006</v>
      </c>
      <c r="U2701" s="39">
        <v>41.524090349075976</v>
      </c>
      <c r="V2701" s="39">
        <v>41.410636550308006</v>
      </c>
      <c r="W2701" s="29" t="s">
        <v>265</v>
      </c>
      <c r="X2701" s="29" t="s">
        <v>11773</v>
      </c>
      <c r="Y2701" s="29">
        <v>45257</v>
      </c>
      <c r="Z2701" s="41" t="s">
        <v>11759</v>
      </c>
      <c r="AA2701" s="42" t="s">
        <v>1349</v>
      </c>
      <c r="AB2701" s="29" t="s">
        <v>258</v>
      </c>
      <c r="AC2701" s="29" t="s">
        <v>258</v>
      </c>
      <c r="AD2701" s="29" t="s">
        <v>265</v>
      </c>
      <c r="AE2701" s="29" t="s">
        <v>1353</v>
      </c>
      <c r="AF2701" s="29" t="s">
        <v>1368</v>
      </c>
      <c r="AG2701" s="183" t="s">
        <v>1369</v>
      </c>
      <c r="AH2701" s="29" t="s">
        <v>1356</v>
      </c>
      <c r="AI2701" s="29" t="s">
        <v>1357</v>
      </c>
      <c r="AJ2701" s="29" t="s">
        <v>258</v>
      </c>
      <c r="AK2701" s="29" t="s">
        <v>258</v>
      </c>
      <c r="AL2701" s="29" t="s">
        <v>13327</v>
      </c>
    </row>
    <row r="2702" spans="1:38" x14ac:dyDescent="0.2">
      <c r="A2702" s="35" t="s">
        <v>16</v>
      </c>
      <c r="B2702" s="36">
        <v>8254</v>
      </c>
      <c r="C2702" s="36"/>
      <c r="D2702" s="36" t="s">
        <v>1349</v>
      </c>
      <c r="E2702" s="37" t="s">
        <v>4754</v>
      </c>
      <c r="F2702" s="38" t="s">
        <v>1269</v>
      </c>
      <c r="G2702" s="38" t="s">
        <v>1445</v>
      </c>
      <c r="H2702" s="35" t="s">
        <v>12095</v>
      </c>
      <c r="I2702" s="35"/>
      <c r="J2702" s="29" t="s">
        <v>484</v>
      </c>
      <c r="K2702" s="29" t="s">
        <v>1551</v>
      </c>
      <c r="L2702" s="29" t="s">
        <v>1384</v>
      </c>
      <c r="M2702" s="39">
        <v>36.469962777772317</v>
      </c>
      <c r="N2702" s="39">
        <v>145.78</v>
      </c>
      <c r="O2702" s="29">
        <v>44197</v>
      </c>
      <c r="P2702" s="29">
        <v>45657</v>
      </c>
      <c r="Q2702" s="40">
        <v>3.9972620999999999</v>
      </c>
      <c r="R2702" s="39">
        <v>36.420054757015741</v>
      </c>
      <c r="S2702" s="39">
        <v>36.420054757015741</v>
      </c>
      <c r="T2702" s="39">
        <v>36.420054757015741</v>
      </c>
      <c r="U2702" s="39">
        <v>36.519835728952771</v>
      </c>
      <c r="V2702" s="39">
        <v>0</v>
      </c>
      <c r="W2702" s="29" t="s">
        <v>1357</v>
      </c>
      <c r="X2702" s="29" t="s">
        <v>258</v>
      </c>
      <c r="Y2702" s="29" t="s">
        <v>1349</v>
      </c>
      <c r="Z2702" s="41" t="s">
        <v>1349</v>
      </c>
      <c r="AA2702" s="42" t="s">
        <v>1349</v>
      </c>
      <c r="AB2702" s="29" t="s">
        <v>258</v>
      </c>
      <c r="AC2702" s="29" t="s">
        <v>258</v>
      </c>
      <c r="AD2702" s="29" t="s">
        <v>265</v>
      </c>
      <c r="AE2702" s="29" t="s">
        <v>1353</v>
      </c>
      <c r="AF2702" s="29" t="s">
        <v>1368</v>
      </c>
      <c r="AG2702" s="183" t="s">
        <v>1369</v>
      </c>
      <c r="AH2702" s="29" t="s">
        <v>1413</v>
      </c>
      <c r="AI2702" s="29" t="s">
        <v>1357</v>
      </c>
      <c r="AJ2702" s="29" t="s">
        <v>258</v>
      </c>
      <c r="AK2702" s="29" t="s">
        <v>258</v>
      </c>
      <c r="AL2702" s="29" t="s">
        <v>13326</v>
      </c>
    </row>
    <row r="2703" spans="1:38" x14ac:dyDescent="0.2">
      <c r="A2703" s="35" t="s">
        <v>16</v>
      </c>
      <c r="B2703" s="36">
        <v>8257</v>
      </c>
      <c r="C2703" s="36"/>
      <c r="D2703" s="36" t="s">
        <v>1349</v>
      </c>
      <c r="E2703" s="37" t="s">
        <v>4755</v>
      </c>
      <c r="F2703" s="38" t="s">
        <v>1269</v>
      </c>
      <c r="G2703" s="38" t="s">
        <v>1271</v>
      </c>
      <c r="H2703" s="35" t="s">
        <v>1440</v>
      </c>
      <c r="I2703" s="35"/>
      <c r="J2703" s="29" t="s">
        <v>1371</v>
      </c>
      <c r="K2703" s="29" t="s">
        <v>1371</v>
      </c>
      <c r="L2703" s="29" t="s">
        <v>1384</v>
      </c>
      <c r="M2703" s="39">
        <v>279.80223157368442</v>
      </c>
      <c r="N2703" s="39">
        <v>1398.0535906913074</v>
      </c>
      <c r="O2703" s="29">
        <v>44197</v>
      </c>
      <c r="P2703" s="29">
        <v>46022</v>
      </c>
      <c r="Q2703" s="40">
        <v>4.9965776999999996</v>
      </c>
      <c r="R2703" s="39">
        <v>279.4575906913073</v>
      </c>
      <c r="S2703" s="39">
        <v>279.4575906913073</v>
      </c>
      <c r="T2703" s="39">
        <v>279.4575906913073</v>
      </c>
      <c r="U2703" s="39">
        <v>280.22322792607804</v>
      </c>
      <c r="V2703" s="39">
        <v>279.4575906913073</v>
      </c>
      <c r="W2703" s="29" t="s">
        <v>265</v>
      </c>
      <c r="X2703" s="29" t="s">
        <v>11773</v>
      </c>
      <c r="Y2703" s="29">
        <v>45273</v>
      </c>
      <c r="Z2703" s="41" t="s">
        <v>11760</v>
      </c>
      <c r="AA2703" s="42" t="s">
        <v>1349</v>
      </c>
      <c r="AB2703" s="29" t="s">
        <v>258</v>
      </c>
      <c r="AC2703" s="29" t="s">
        <v>258</v>
      </c>
      <c r="AD2703" s="29" t="s">
        <v>265</v>
      </c>
      <c r="AE2703" s="29" t="s">
        <v>1353</v>
      </c>
      <c r="AF2703" s="29" t="s">
        <v>1368</v>
      </c>
      <c r="AG2703" s="183" t="s">
        <v>1369</v>
      </c>
      <c r="AH2703" s="29" t="s">
        <v>1356</v>
      </c>
      <c r="AI2703" s="29" t="s">
        <v>1357</v>
      </c>
      <c r="AJ2703" s="29" t="s">
        <v>258</v>
      </c>
      <c r="AK2703" s="29" t="s">
        <v>258</v>
      </c>
      <c r="AL2703" s="29" t="s">
        <v>13327</v>
      </c>
    </row>
    <row r="2704" spans="1:38" x14ac:dyDescent="0.2">
      <c r="A2704" s="35" t="s">
        <v>17</v>
      </c>
      <c r="B2704" s="36">
        <v>8260</v>
      </c>
      <c r="C2704" s="36"/>
      <c r="D2704" s="36" t="s">
        <v>1349</v>
      </c>
      <c r="E2704" s="37" t="s">
        <v>4756</v>
      </c>
      <c r="F2704" s="38" t="s">
        <v>1262</v>
      </c>
      <c r="G2704" s="38" t="s">
        <v>1488</v>
      </c>
      <c r="H2704" s="35" t="s">
        <v>1489</v>
      </c>
      <c r="I2704" s="35" t="s">
        <v>1349</v>
      </c>
      <c r="J2704" s="29" t="s">
        <v>1500</v>
      </c>
      <c r="K2704" s="29" t="s">
        <v>1807</v>
      </c>
      <c r="L2704" s="29" t="s">
        <v>1384</v>
      </c>
      <c r="M2704" s="39">
        <v>0</v>
      </c>
      <c r="N2704" s="39"/>
      <c r="O2704" s="29">
        <v>44197</v>
      </c>
      <c r="P2704" s="29">
        <v>46022</v>
      </c>
      <c r="Q2704" s="40">
        <v>4.9965776999999996</v>
      </c>
      <c r="R2704" s="39"/>
      <c r="S2704" s="39"/>
      <c r="T2704" s="39"/>
      <c r="U2704" s="39"/>
      <c r="V2704" s="39"/>
      <c r="W2704" s="29" t="s">
        <v>265</v>
      </c>
      <c r="X2704" s="29" t="s">
        <v>11773</v>
      </c>
      <c r="Y2704" s="29">
        <v>45246</v>
      </c>
      <c r="Z2704" s="41" t="s">
        <v>11759</v>
      </c>
      <c r="AA2704" s="42" t="s">
        <v>13350</v>
      </c>
      <c r="AB2704" s="29" t="s">
        <v>258</v>
      </c>
      <c r="AC2704" s="29" t="s">
        <v>258</v>
      </c>
      <c r="AD2704" s="29" t="s">
        <v>265</v>
      </c>
      <c r="AE2704" s="29" t="s">
        <v>1353</v>
      </c>
      <c r="AF2704" s="29" t="s">
        <v>1368</v>
      </c>
      <c r="AG2704" s="183" t="s">
        <v>1369</v>
      </c>
      <c r="AH2704" s="29" t="s">
        <v>1356</v>
      </c>
      <c r="AI2704" s="29" t="s">
        <v>1357</v>
      </c>
      <c r="AJ2704" s="29" t="s">
        <v>258</v>
      </c>
      <c r="AK2704" s="29" t="s">
        <v>258</v>
      </c>
      <c r="AL2704" s="29" t="s">
        <v>13327</v>
      </c>
    </row>
    <row r="2705" spans="1:38" x14ac:dyDescent="0.2">
      <c r="A2705" s="35" t="s">
        <v>18</v>
      </c>
      <c r="B2705" s="36">
        <v>8260</v>
      </c>
      <c r="C2705" s="36">
        <v>1</v>
      </c>
      <c r="D2705" s="36" t="s">
        <v>4757</v>
      </c>
      <c r="E2705" s="37" t="s">
        <v>4758</v>
      </c>
      <c r="F2705" s="38" t="s">
        <v>1262</v>
      </c>
      <c r="G2705" s="38" t="s">
        <v>1488</v>
      </c>
      <c r="H2705" s="35" t="s">
        <v>1489</v>
      </c>
      <c r="I2705" s="35"/>
      <c r="J2705" s="29" t="s">
        <v>1500</v>
      </c>
      <c r="K2705" s="29" t="s">
        <v>1807</v>
      </c>
      <c r="L2705" s="29" t="s">
        <v>1384</v>
      </c>
      <c r="M2705" s="39">
        <v>352.95159643578484</v>
      </c>
      <c r="N2705" s="39">
        <v>1145.0996413415471</v>
      </c>
      <c r="O2705" s="29">
        <v>44197</v>
      </c>
      <c r="P2705" s="29">
        <v>45382</v>
      </c>
      <c r="Q2705" s="40">
        <v>3.2443531999999999</v>
      </c>
      <c r="R2705" s="39">
        <v>352.41262149212872</v>
      </c>
      <c r="S2705" s="39">
        <v>352.41262149212872</v>
      </c>
      <c r="T2705" s="39">
        <v>352.41262149212872</v>
      </c>
      <c r="U2705" s="39">
        <v>87.861776865160849</v>
      </c>
      <c r="V2705" s="39">
        <v>0</v>
      </c>
      <c r="W2705" s="29" t="s">
        <v>265</v>
      </c>
      <c r="X2705" s="29" t="s">
        <v>11773</v>
      </c>
      <c r="Y2705" s="29">
        <v>45246</v>
      </c>
      <c r="Z2705" s="41" t="s">
        <v>11759</v>
      </c>
      <c r="AA2705" s="42" t="s">
        <v>1349</v>
      </c>
      <c r="AB2705" s="29" t="s">
        <v>258</v>
      </c>
      <c r="AC2705" s="29" t="s">
        <v>258</v>
      </c>
      <c r="AD2705" s="29" t="s">
        <v>265</v>
      </c>
      <c r="AE2705" s="29" t="s">
        <v>1353</v>
      </c>
      <c r="AF2705" s="29" t="s">
        <v>1368</v>
      </c>
      <c r="AG2705" s="183" t="s">
        <v>1369</v>
      </c>
      <c r="AH2705" s="29" t="s">
        <v>1356</v>
      </c>
      <c r="AI2705" s="29" t="s">
        <v>1357</v>
      </c>
      <c r="AJ2705" s="29" t="s">
        <v>258</v>
      </c>
      <c r="AK2705" s="29" t="s">
        <v>258</v>
      </c>
      <c r="AL2705" s="29" t="s">
        <v>13327</v>
      </c>
    </row>
    <row r="2706" spans="1:38" x14ac:dyDescent="0.2">
      <c r="A2706" s="35" t="s">
        <v>18</v>
      </c>
      <c r="B2706" s="36">
        <v>8260</v>
      </c>
      <c r="C2706" s="36">
        <v>2</v>
      </c>
      <c r="D2706" s="36" t="s">
        <v>4759</v>
      </c>
      <c r="E2706" s="37" t="s">
        <v>4760</v>
      </c>
      <c r="F2706" s="38" t="s">
        <v>1262</v>
      </c>
      <c r="G2706" s="38" t="s">
        <v>1488</v>
      </c>
      <c r="H2706" s="35" t="s">
        <v>1489</v>
      </c>
      <c r="I2706" s="35"/>
      <c r="J2706" s="29" t="s">
        <v>1500</v>
      </c>
      <c r="K2706" s="29" t="s">
        <v>1807</v>
      </c>
      <c r="L2706" s="29" t="s">
        <v>1384</v>
      </c>
      <c r="M2706" s="39">
        <v>76.844683706878016</v>
      </c>
      <c r="N2706" s="39">
        <v>249.73207392197128</v>
      </c>
      <c r="O2706" s="29">
        <v>44197</v>
      </c>
      <c r="P2706" s="29">
        <v>45384</v>
      </c>
      <c r="Q2706" s="40">
        <v>3.2498288999999998</v>
      </c>
      <c r="R2706" s="39">
        <v>76.727446954141001</v>
      </c>
      <c r="S2706" s="39">
        <v>76.727446954141001</v>
      </c>
      <c r="T2706" s="39">
        <v>76.727446954141001</v>
      </c>
      <c r="U2706" s="39">
        <v>19.549733059548256</v>
      </c>
      <c r="V2706" s="39">
        <v>0</v>
      </c>
      <c r="W2706" s="29" t="s">
        <v>265</v>
      </c>
      <c r="X2706" s="29" t="s">
        <v>11773</v>
      </c>
      <c r="Y2706" s="29">
        <v>45246</v>
      </c>
      <c r="Z2706" s="41" t="s">
        <v>11759</v>
      </c>
      <c r="AA2706" s="42" t="s">
        <v>1349</v>
      </c>
      <c r="AB2706" s="29" t="s">
        <v>258</v>
      </c>
      <c r="AC2706" s="29" t="s">
        <v>258</v>
      </c>
      <c r="AD2706" s="29" t="s">
        <v>265</v>
      </c>
      <c r="AE2706" s="29" t="s">
        <v>1353</v>
      </c>
      <c r="AF2706" s="29" t="s">
        <v>1368</v>
      </c>
      <c r="AG2706" s="183" t="s">
        <v>1369</v>
      </c>
      <c r="AH2706" s="29" t="s">
        <v>1356</v>
      </c>
      <c r="AI2706" s="29" t="s">
        <v>1357</v>
      </c>
      <c r="AJ2706" s="29" t="s">
        <v>258</v>
      </c>
      <c r="AK2706" s="29" t="s">
        <v>258</v>
      </c>
      <c r="AL2706" s="29" t="s">
        <v>13327</v>
      </c>
    </row>
    <row r="2707" spans="1:38" x14ac:dyDescent="0.2">
      <c r="A2707" s="35" t="s">
        <v>18</v>
      </c>
      <c r="B2707" s="36">
        <v>8260</v>
      </c>
      <c r="C2707" s="36">
        <v>3</v>
      </c>
      <c r="D2707" s="36" t="s">
        <v>4761</v>
      </c>
      <c r="E2707" s="37" t="s">
        <v>4762</v>
      </c>
      <c r="F2707" s="38" t="s">
        <v>1262</v>
      </c>
      <c r="G2707" s="38" t="s">
        <v>1488</v>
      </c>
      <c r="H2707" s="35" t="s">
        <v>1489</v>
      </c>
      <c r="I2707" s="35"/>
      <c r="J2707" s="29" t="s">
        <v>1500</v>
      </c>
      <c r="K2707" s="29" t="s">
        <v>1807</v>
      </c>
      <c r="L2707" s="29" t="s">
        <v>1384</v>
      </c>
      <c r="M2707" s="39">
        <v>78.519204645847267</v>
      </c>
      <c r="N2707" s="39">
        <v>254.74403285420942</v>
      </c>
      <c r="O2707" s="29">
        <v>44197</v>
      </c>
      <c r="P2707" s="29">
        <v>45382</v>
      </c>
      <c r="Q2707" s="40">
        <v>3.2443531999999999</v>
      </c>
      <c r="R2707" s="39">
        <v>78.399301848049276</v>
      </c>
      <c r="S2707" s="39">
        <v>78.399301848049276</v>
      </c>
      <c r="T2707" s="39">
        <v>78.399301848049276</v>
      </c>
      <c r="U2707" s="39">
        <v>19.546127310061603</v>
      </c>
      <c r="V2707" s="39">
        <v>0</v>
      </c>
      <c r="W2707" s="29" t="s">
        <v>265</v>
      </c>
      <c r="X2707" s="29" t="s">
        <v>11773</v>
      </c>
      <c r="Y2707" s="29">
        <v>45246</v>
      </c>
      <c r="Z2707" s="41" t="s">
        <v>11759</v>
      </c>
      <c r="AA2707" s="42" t="s">
        <v>1349</v>
      </c>
      <c r="AB2707" s="29" t="s">
        <v>258</v>
      </c>
      <c r="AC2707" s="29" t="s">
        <v>258</v>
      </c>
      <c r="AD2707" s="29" t="s">
        <v>265</v>
      </c>
      <c r="AE2707" s="29" t="s">
        <v>1353</v>
      </c>
      <c r="AF2707" s="29" t="s">
        <v>1368</v>
      </c>
      <c r="AG2707" s="183" t="s">
        <v>1369</v>
      </c>
      <c r="AH2707" s="29" t="s">
        <v>1356</v>
      </c>
      <c r="AI2707" s="29" t="s">
        <v>1357</v>
      </c>
      <c r="AJ2707" s="29" t="s">
        <v>258</v>
      </c>
      <c r="AK2707" s="29" t="s">
        <v>258</v>
      </c>
      <c r="AL2707" s="29" t="s">
        <v>13327</v>
      </c>
    </row>
    <row r="2708" spans="1:38" x14ac:dyDescent="0.2">
      <c r="A2708" s="35" t="s">
        <v>18</v>
      </c>
      <c r="B2708" s="36">
        <v>8260</v>
      </c>
      <c r="C2708" s="36">
        <v>4</v>
      </c>
      <c r="D2708" s="36" t="s">
        <v>4763</v>
      </c>
      <c r="E2708" s="37" t="s">
        <v>4764</v>
      </c>
      <c r="F2708" s="38" t="s">
        <v>1262</v>
      </c>
      <c r="G2708" s="38" t="s">
        <v>1488</v>
      </c>
      <c r="H2708" s="35" t="s">
        <v>1489</v>
      </c>
      <c r="I2708" s="35"/>
      <c r="J2708" s="29" t="s">
        <v>1500</v>
      </c>
      <c r="K2708" s="29" t="s">
        <v>1807</v>
      </c>
      <c r="L2708" s="29" t="s">
        <v>1384</v>
      </c>
      <c r="M2708" s="39">
        <v>474.92208748548427</v>
      </c>
      <c r="N2708" s="39">
        <v>2372.9851115674196</v>
      </c>
      <c r="O2708" s="29">
        <v>44197</v>
      </c>
      <c r="P2708" s="29">
        <v>46022</v>
      </c>
      <c r="Q2708" s="40">
        <v>4.9965776999999996</v>
      </c>
      <c r="R2708" s="39">
        <v>474.33711156741958</v>
      </c>
      <c r="S2708" s="39">
        <v>474.33711156741958</v>
      </c>
      <c r="T2708" s="39">
        <v>474.33711156741958</v>
      </c>
      <c r="U2708" s="39">
        <v>475.63666529774122</v>
      </c>
      <c r="V2708" s="39">
        <v>474.33711156741958</v>
      </c>
      <c r="W2708" s="29" t="s">
        <v>265</v>
      </c>
      <c r="X2708" s="29" t="s">
        <v>11773</v>
      </c>
      <c r="Y2708" s="29">
        <v>45246</v>
      </c>
      <c r="Z2708" s="41" t="s">
        <v>11759</v>
      </c>
      <c r="AA2708" s="42" t="s">
        <v>1349</v>
      </c>
      <c r="AB2708" s="29" t="s">
        <v>258</v>
      </c>
      <c r="AC2708" s="29" t="s">
        <v>258</v>
      </c>
      <c r="AD2708" s="29" t="s">
        <v>265</v>
      </c>
      <c r="AE2708" s="29" t="s">
        <v>1353</v>
      </c>
      <c r="AF2708" s="29" t="s">
        <v>1368</v>
      </c>
      <c r="AG2708" s="183" t="s">
        <v>1369</v>
      </c>
      <c r="AH2708" s="29" t="s">
        <v>1356</v>
      </c>
      <c r="AI2708" s="29" t="s">
        <v>1357</v>
      </c>
      <c r="AJ2708" s="29" t="s">
        <v>258</v>
      </c>
      <c r="AK2708" s="29" t="s">
        <v>258</v>
      </c>
      <c r="AL2708" s="29" t="s">
        <v>13327</v>
      </c>
    </row>
    <row r="2709" spans="1:38" x14ac:dyDescent="0.2">
      <c r="A2709" s="35" t="s">
        <v>18</v>
      </c>
      <c r="B2709" s="36">
        <v>8260</v>
      </c>
      <c r="C2709" s="36">
        <v>5</v>
      </c>
      <c r="D2709" s="36" t="s">
        <v>4765</v>
      </c>
      <c r="E2709" s="37" t="s">
        <v>4766</v>
      </c>
      <c r="F2709" s="38" t="s">
        <v>1262</v>
      </c>
      <c r="G2709" s="38" t="s">
        <v>1488</v>
      </c>
      <c r="H2709" s="35" t="s">
        <v>1489</v>
      </c>
      <c r="I2709" s="35"/>
      <c r="J2709" s="29" t="s">
        <v>1500</v>
      </c>
      <c r="K2709" s="29" t="s">
        <v>1807</v>
      </c>
      <c r="L2709" s="29" t="s">
        <v>1384</v>
      </c>
      <c r="M2709" s="39">
        <v>452.56384316225933</v>
      </c>
      <c r="N2709" s="39">
        <v>2261.2704065708422</v>
      </c>
      <c r="O2709" s="29">
        <v>44197</v>
      </c>
      <c r="P2709" s="29">
        <v>46022</v>
      </c>
      <c r="Q2709" s="40">
        <v>4.9965776999999996</v>
      </c>
      <c r="R2709" s="39">
        <v>452.00640657084193</v>
      </c>
      <c r="S2709" s="39">
        <v>452.00640657084193</v>
      </c>
      <c r="T2709" s="39">
        <v>452.00640657084193</v>
      </c>
      <c r="U2709" s="39">
        <v>453.24478028747433</v>
      </c>
      <c r="V2709" s="39">
        <v>452.00640657084193</v>
      </c>
      <c r="W2709" s="29" t="s">
        <v>265</v>
      </c>
      <c r="X2709" s="29" t="s">
        <v>11773</v>
      </c>
      <c r="Y2709" s="29">
        <v>45246</v>
      </c>
      <c r="Z2709" s="41" t="s">
        <v>11759</v>
      </c>
      <c r="AA2709" s="42" t="s">
        <v>1349</v>
      </c>
      <c r="AB2709" s="29" t="s">
        <v>258</v>
      </c>
      <c r="AC2709" s="29" t="s">
        <v>258</v>
      </c>
      <c r="AD2709" s="29" t="s">
        <v>265</v>
      </c>
      <c r="AE2709" s="29" t="s">
        <v>1353</v>
      </c>
      <c r="AF2709" s="29" t="s">
        <v>1368</v>
      </c>
      <c r="AG2709" s="183" t="s">
        <v>1369</v>
      </c>
      <c r="AH2709" s="29" t="s">
        <v>1356</v>
      </c>
      <c r="AI2709" s="29" t="s">
        <v>1357</v>
      </c>
      <c r="AJ2709" s="29" t="s">
        <v>258</v>
      </c>
      <c r="AK2709" s="29" t="s">
        <v>258</v>
      </c>
      <c r="AL2709" s="29" t="s">
        <v>13327</v>
      </c>
    </row>
    <row r="2710" spans="1:38" x14ac:dyDescent="0.2">
      <c r="A2710" s="35" t="s">
        <v>18</v>
      </c>
      <c r="B2710" s="36">
        <v>8260</v>
      </c>
      <c r="C2710" s="36">
        <v>6</v>
      </c>
      <c r="D2710" s="36" t="s">
        <v>4767</v>
      </c>
      <c r="E2710" s="37" t="s">
        <v>4768</v>
      </c>
      <c r="F2710" s="38" t="s">
        <v>1262</v>
      </c>
      <c r="G2710" s="38" t="s">
        <v>1488</v>
      </c>
      <c r="H2710" s="35" t="s">
        <v>1489</v>
      </c>
      <c r="I2710" s="35"/>
      <c r="J2710" s="29" t="s">
        <v>1500</v>
      </c>
      <c r="K2710" s="29" t="s">
        <v>1807</v>
      </c>
      <c r="L2710" s="29" t="s">
        <v>1384</v>
      </c>
      <c r="M2710" s="39">
        <v>234.17524429955449</v>
      </c>
      <c r="N2710" s="39">
        <v>1170.074803559206</v>
      </c>
      <c r="O2710" s="29">
        <v>44197</v>
      </c>
      <c r="P2710" s="29">
        <v>46022</v>
      </c>
      <c r="Q2710" s="40">
        <v>4.9965776999999996</v>
      </c>
      <c r="R2710" s="39">
        <v>233.88680355920602</v>
      </c>
      <c r="S2710" s="39">
        <v>233.88680355920602</v>
      </c>
      <c r="T2710" s="39">
        <v>233.88680355920602</v>
      </c>
      <c r="U2710" s="39">
        <v>234.52758932238191</v>
      </c>
      <c r="V2710" s="39">
        <v>233.88680355920602</v>
      </c>
      <c r="W2710" s="29" t="s">
        <v>265</v>
      </c>
      <c r="X2710" s="29" t="s">
        <v>11773</v>
      </c>
      <c r="Y2710" s="29">
        <v>45246</v>
      </c>
      <c r="Z2710" s="41" t="s">
        <v>11759</v>
      </c>
      <c r="AA2710" s="42" t="s">
        <v>1349</v>
      </c>
      <c r="AB2710" s="29" t="s">
        <v>258</v>
      </c>
      <c r="AC2710" s="29" t="s">
        <v>258</v>
      </c>
      <c r="AD2710" s="29" t="s">
        <v>265</v>
      </c>
      <c r="AE2710" s="29" t="s">
        <v>1353</v>
      </c>
      <c r="AF2710" s="29" t="s">
        <v>1368</v>
      </c>
      <c r="AG2710" s="183" t="s">
        <v>1369</v>
      </c>
      <c r="AH2710" s="29" t="s">
        <v>1356</v>
      </c>
      <c r="AI2710" s="29" t="s">
        <v>1357</v>
      </c>
      <c r="AJ2710" s="29" t="s">
        <v>258</v>
      </c>
      <c r="AK2710" s="29" t="s">
        <v>258</v>
      </c>
      <c r="AL2710" s="29" t="s">
        <v>13327</v>
      </c>
    </row>
    <row r="2711" spans="1:38" x14ac:dyDescent="0.2">
      <c r="A2711" s="35" t="s">
        <v>18</v>
      </c>
      <c r="B2711" s="36">
        <v>8260</v>
      </c>
      <c r="C2711" s="36">
        <v>7</v>
      </c>
      <c r="D2711" s="36" t="s">
        <v>4769</v>
      </c>
      <c r="E2711" s="37" t="s">
        <v>4770</v>
      </c>
      <c r="F2711" s="38" t="s">
        <v>1262</v>
      </c>
      <c r="G2711" s="38" t="s">
        <v>1488</v>
      </c>
      <c r="H2711" s="35" t="s">
        <v>1489</v>
      </c>
      <c r="I2711" s="35"/>
      <c r="J2711" s="29" t="s">
        <v>1500</v>
      </c>
      <c r="K2711" s="29" t="s">
        <v>1807</v>
      </c>
      <c r="L2711" s="29" t="s">
        <v>1384</v>
      </c>
      <c r="M2711" s="39">
        <v>246.33590399276477</v>
      </c>
      <c r="N2711" s="39">
        <v>1230.8364845995893</v>
      </c>
      <c r="O2711" s="29">
        <v>44197</v>
      </c>
      <c r="P2711" s="29">
        <v>46022</v>
      </c>
      <c r="Q2711" s="40">
        <v>4.9965776999999996</v>
      </c>
      <c r="R2711" s="39">
        <v>246.03248459958931</v>
      </c>
      <c r="S2711" s="39">
        <v>246.03248459958931</v>
      </c>
      <c r="T2711" s="39">
        <v>246.03248459958931</v>
      </c>
      <c r="U2711" s="39">
        <v>246.70654620123204</v>
      </c>
      <c r="V2711" s="39">
        <v>246.03248459958931</v>
      </c>
      <c r="W2711" s="29" t="s">
        <v>265</v>
      </c>
      <c r="X2711" s="29" t="s">
        <v>11773</v>
      </c>
      <c r="Y2711" s="29">
        <v>45246</v>
      </c>
      <c r="Z2711" s="41" t="s">
        <v>11759</v>
      </c>
      <c r="AA2711" s="42" t="s">
        <v>1349</v>
      </c>
      <c r="AB2711" s="29" t="s">
        <v>258</v>
      </c>
      <c r="AC2711" s="29" t="s">
        <v>258</v>
      </c>
      <c r="AD2711" s="29" t="s">
        <v>265</v>
      </c>
      <c r="AE2711" s="29" t="s">
        <v>1353</v>
      </c>
      <c r="AF2711" s="29" t="s">
        <v>1368</v>
      </c>
      <c r="AG2711" s="183" t="s">
        <v>1369</v>
      </c>
      <c r="AH2711" s="29" t="s">
        <v>1356</v>
      </c>
      <c r="AI2711" s="29" t="s">
        <v>1357</v>
      </c>
      <c r="AJ2711" s="29" t="s">
        <v>258</v>
      </c>
      <c r="AK2711" s="29" t="s">
        <v>258</v>
      </c>
      <c r="AL2711" s="29" t="s">
        <v>13327</v>
      </c>
    </row>
    <row r="2712" spans="1:38" x14ac:dyDescent="0.2">
      <c r="A2712" s="35" t="s">
        <v>17</v>
      </c>
      <c r="B2712" s="36">
        <v>8261</v>
      </c>
      <c r="C2712" s="36"/>
      <c r="D2712" s="36" t="s">
        <v>1349</v>
      </c>
      <c r="E2712" s="37" t="s">
        <v>4771</v>
      </c>
      <c r="F2712" s="38" t="s">
        <v>1269</v>
      </c>
      <c r="G2712" s="38" t="s">
        <v>1273</v>
      </c>
      <c r="H2712" s="35" t="s">
        <v>1393</v>
      </c>
      <c r="I2712" s="35" t="s">
        <v>1349</v>
      </c>
      <c r="J2712" s="29" t="s">
        <v>1500</v>
      </c>
      <c r="K2712" s="29" t="s">
        <v>4772</v>
      </c>
      <c r="L2712" s="29" t="s">
        <v>1554</v>
      </c>
      <c r="M2712" s="39">
        <v>0</v>
      </c>
      <c r="N2712" s="39"/>
      <c r="O2712" s="29">
        <v>44197</v>
      </c>
      <c r="P2712" s="29">
        <v>46022</v>
      </c>
      <c r="Q2712" s="40">
        <v>4.9965776999999996</v>
      </c>
      <c r="R2712" s="39"/>
      <c r="S2712" s="39"/>
      <c r="T2712" s="39"/>
      <c r="U2712" s="39"/>
      <c r="V2712" s="39"/>
      <c r="W2712" s="29" t="s">
        <v>265</v>
      </c>
      <c r="X2712" s="29" t="s">
        <v>11773</v>
      </c>
      <c r="Y2712" s="29">
        <v>45222</v>
      </c>
      <c r="Z2712" s="41" t="s">
        <v>11758</v>
      </c>
      <c r="AA2712" s="42" t="s">
        <v>1349</v>
      </c>
      <c r="AB2712" s="29" t="s">
        <v>258</v>
      </c>
      <c r="AC2712" s="29" t="s">
        <v>258</v>
      </c>
      <c r="AD2712" s="29" t="s">
        <v>265</v>
      </c>
      <c r="AE2712" s="29" t="s">
        <v>1353</v>
      </c>
      <c r="AF2712" s="29" t="s">
        <v>1368</v>
      </c>
      <c r="AG2712" s="183" t="s">
        <v>1369</v>
      </c>
      <c r="AH2712" s="29" t="s">
        <v>1356</v>
      </c>
      <c r="AI2712" s="29" t="s">
        <v>1357</v>
      </c>
      <c r="AJ2712" s="29" t="s">
        <v>258</v>
      </c>
      <c r="AK2712" s="29" t="s">
        <v>258</v>
      </c>
      <c r="AL2712" s="29" t="s">
        <v>13327</v>
      </c>
    </row>
    <row r="2713" spans="1:38" x14ac:dyDescent="0.2">
      <c r="A2713" s="35" t="s">
        <v>16</v>
      </c>
      <c r="B2713" s="36">
        <v>8263</v>
      </c>
      <c r="C2713" s="36"/>
      <c r="D2713" s="36" t="s">
        <v>1349</v>
      </c>
      <c r="E2713" s="37" t="s">
        <v>4773</v>
      </c>
      <c r="F2713" s="38" t="s">
        <v>1269</v>
      </c>
      <c r="G2713" s="38" t="s">
        <v>1271</v>
      </c>
      <c r="H2713" s="35" t="s">
        <v>1440</v>
      </c>
      <c r="I2713" s="35"/>
      <c r="J2713" s="29" t="s">
        <v>1371</v>
      </c>
      <c r="K2713" s="29" t="s">
        <v>1371</v>
      </c>
      <c r="L2713" s="29" t="s">
        <v>1384</v>
      </c>
      <c r="M2713" s="39">
        <v>94.800865328899221</v>
      </c>
      <c r="N2713" s="39">
        <v>189.21240246406572</v>
      </c>
      <c r="O2713" s="29">
        <v>44197</v>
      </c>
      <c r="P2713" s="29">
        <v>44926</v>
      </c>
      <c r="Q2713" s="40">
        <v>1.9958932</v>
      </c>
      <c r="R2713" s="39">
        <v>94.606201232032859</v>
      </c>
      <c r="S2713" s="39">
        <v>94.606201232032859</v>
      </c>
      <c r="T2713" s="39">
        <v>0</v>
      </c>
      <c r="U2713" s="39">
        <v>0</v>
      </c>
      <c r="V2713" s="39">
        <v>0</v>
      </c>
      <c r="W2713" s="29" t="s">
        <v>1357</v>
      </c>
      <c r="X2713" s="29" t="s">
        <v>258</v>
      </c>
      <c r="Y2713" s="29" t="s">
        <v>1349</v>
      </c>
      <c r="Z2713" s="41" t="s">
        <v>1349</v>
      </c>
      <c r="AA2713" s="42" t="s">
        <v>1349</v>
      </c>
      <c r="AB2713" s="29" t="s">
        <v>258</v>
      </c>
      <c r="AC2713" s="29" t="s">
        <v>258</v>
      </c>
      <c r="AD2713" s="29" t="s">
        <v>265</v>
      </c>
      <c r="AE2713" s="29" t="s">
        <v>1353</v>
      </c>
      <c r="AF2713" s="29" t="s">
        <v>1368</v>
      </c>
      <c r="AG2713" s="183" t="s">
        <v>1369</v>
      </c>
      <c r="AH2713" s="29" t="s">
        <v>1413</v>
      </c>
      <c r="AI2713" s="29" t="s">
        <v>1357</v>
      </c>
      <c r="AJ2713" s="29" t="s">
        <v>258</v>
      </c>
      <c r="AK2713" s="29" t="s">
        <v>258</v>
      </c>
      <c r="AL2713" s="29" t="s">
        <v>13326</v>
      </c>
    </row>
    <row r="2714" spans="1:38" x14ac:dyDescent="0.2">
      <c r="A2714" s="35" t="s">
        <v>16</v>
      </c>
      <c r="B2714" s="36">
        <v>8265</v>
      </c>
      <c r="C2714" s="36"/>
      <c r="D2714" s="36" t="s">
        <v>1349</v>
      </c>
      <c r="E2714" s="37" t="s">
        <v>4774</v>
      </c>
      <c r="F2714" s="38" t="s">
        <v>1269</v>
      </c>
      <c r="G2714" s="38" t="s">
        <v>1271</v>
      </c>
      <c r="H2714" s="35" t="s">
        <v>1440</v>
      </c>
      <c r="I2714" s="35"/>
      <c r="J2714" s="29" t="s">
        <v>1371</v>
      </c>
      <c r="K2714" s="29" t="s">
        <v>1371</v>
      </c>
      <c r="L2714" s="29" t="s">
        <v>1384</v>
      </c>
      <c r="M2714" s="39">
        <v>99.269022360411483</v>
      </c>
      <c r="N2714" s="39">
        <v>264.17382888432581</v>
      </c>
      <c r="O2714" s="29">
        <v>44197</v>
      </c>
      <c r="P2714" s="29">
        <v>45169</v>
      </c>
      <c r="Q2714" s="40">
        <v>2.6611910000000001</v>
      </c>
      <c r="R2714" s="39">
        <v>99.099123887748121</v>
      </c>
      <c r="S2714" s="39">
        <v>99.099123887748121</v>
      </c>
      <c r="T2714" s="39">
        <v>65.975581108829573</v>
      </c>
      <c r="U2714" s="39">
        <v>0</v>
      </c>
      <c r="V2714" s="39">
        <v>0</v>
      </c>
      <c r="W2714" s="29" t="s">
        <v>1357</v>
      </c>
      <c r="X2714" s="29" t="s">
        <v>258</v>
      </c>
      <c r="Y2714" s="29" t="s">
        <v>1349</v>
      </c>
      <c r="Z2714" s="41" t="s">
        <v>1349</v>
      </c>
      <c r="AA2714" s="42" t="s">
        <v>1349</v>
      </c>
      <c r="AB2714" s="29" t="s">
        <v>258</v>
      </c>
      <c r="AC2714" s="29" t="s">
        <v>258</v>
      </c>
      <c r="AD2714" s="29" t="s">
        <v>265</v>
      </c>
      <c r="AE2714" s="29" t="s">
        <v>1353</v>
      </c>
      <c r="AF2714" s="29" t="s">
        <v>1368</v>
      </c>
      <c r="AG2714" s="183" t="s">
        <v>1369</v>
      </c>
      <c r="AH2714" s="29" t="s">
        <v>1413</v>
      </c>
      <c r="AI2714" s="29" t="s">
        <v>1357</v>
      </c>
      <c r="AJ2714" s="29" t="s">
        <v>258</v>
      </c>
      <c r="AK2714" s="29" t="s">
        <v>258</v>
      </c>
      <c r="AL2714" s="29" t="s">
        <v>13326</v>
      </c>
    </row>
    <row r="2715" spans="1:38" x14ac:dyDescent="0.2">
      <c r="A2715" s="35" t="s">
        <v>16</v>
      </c>
      <c r="B2715" s="36">
        <v>8267</v>
      </c>
      <c r="C2715" s="36"/>
      <c r="D2715" s="36" t="s">
        <v>1349</v>
      </c>
      <c r="E2715" s="37" t="s">
        <v>4775</v>
      </c>
      <c r="F2715" s="38" t="s">
        <v>1269</v>
      </c>
      <c r="G2715" s="38" t="s">
        <v>1271</v>
      </c>
      <c r="H2715" s="35" t="s">
        <v>1440</v>
      </c>
      <c r="I2715" s="35"/>
      <c r="J2715" s="29" t="s">
        <v>1371</v>
      </c>
      <c r="K2715" s="29" t="s">
        <v>1371</v>
      </c>
      <c r="L2715" s="29" t="s">
        <v>1384</v>
      </c>
      <c r="M2715" s="39">
        <v>93.732401667313994</v>
      </c>
      <c r="N2715" s="39">
        <v>187.07986310746065</v>
      </c>
      <c r="O2715" s="29">
        <v>44197</v>
      </c>
      <c r="P2715" s="29">
        <v>44926</v>
      </c>
      <c r="Q2715" s="40">
        <v>1.9958932</v>
      </c>
      <c r="R2715" s="39">
        <v>93.539931553730327</v>
      </c>
      <c r="S2715" s="39">
        <v>93.539931553730327</v>
      </c>
      <c r="T2715" s="39">
        <v>0</v>
      </c>
      <c r="U2715" s="39">
        <v>0</v>
      </c>
      <c r="V2715" s="39">
        <v>0</v>
      </c>
      <c r="W2715" s="29" t="s">
        <v>1357</v>
      </c>
      <c r="X2715" s="29" t="s">
        <v>258</v>
      </c>
      <c r="Y2715" s="29" t="s">
        <v>1349</v>
      </c>
      <c r="Z2715" s="41" t="s">
        <v>1349</v>
      </c>
      <c r="AA2715" s="42" t="s">
        <v>1349</v>
      </c>
      <c r="AB2715" s="29" t="s">
        <v>258</v>
      </c>
      <c r="AC2715" s="29" t="s">
        <v>258</v>
      </c>
      <c r="AD2715" s="29" t="s">
        <v>265</v>
      </c>
      <c r="AE2715" s="29" t="s">
        <v>1353</v>
      </c>
      <c r="AF2715" s="29" t="s">
        <v>1368</v>
      </c>
      <c r="AG2715" s="183" t="s">
        <v>1369</v>
      </c>
      <c r="AH2715" s="29" t="s">
        <v>1413</v>
      </c>
      <c r="AI2715" s="29" t="s">
        <v>1357</v>
      </c>
      <c r="AJ2715" s="29" t="s">
        <v>258</v>
      </c>
      <c r="AK2715" s="29" t="s">
        <v>258</v>
      </c>
      <c r="AL2715" s="29" t="s">
        <v>13326</v>
      </c>
    </row>
    <row r="2716" spans="1:38" x14ac:dyDescent="0.2">
      <c r="A2716" s="35" t="s">
        <v>16</v>
      </c>
      <c r="B2716" s="36">
        <v>8268</v>
      </c>
      <c r="C2716" s="36"/>
      <c r="D2716" s="36" t="s">
        <v>1349</v>
      </c>
      <c r="E2716" s="37" t="s">
        <v>4776</v>
      </c>
      <c r="F2716" s="38" t="s">
        <v>1269</v>
      </c>
      <c r="G2716" s="38" t="s">
        <v>1271</v>
      </c>
      <c r="H2716" s="35" t="s">
        <v>1440</v>
      </c>
      <c r="I2716" s="35"/>
      <c r="J2716" s="29" t="s">
        <v>1371</v>
      </c>
      <c r="K2716" s="29" t="s">
        <v>1371</v>
      </c>
      <c r="L2716" s="29" t="s">
        <v>1384</v>
      </c>
      <c r="M2716" s="39">
        <v>61.13983561776449</v>
      </c>
      <c r="N2716" s="39">
        <v>162.70478028747431</v>
      </c>
      <c r="O2716" s="29">
        <v>44197</v>
      </c>
      <c r="P2716" s="29">
        <v>45169</v>
      </c>
      <c r="Q2716" s="40">
        <v>2.6611910000000001</v>
      </c>
      <c r="R2716" s="39">
        <v>61.035195071868579</v>
      </c>
      <c r="S2716" s="39">
        <v>61.035195071868579</v>
      </c>
      <c r="T2716" s="39">
        <v>40.634390143737164</v>
      </c>
      <c r="U2716" s="39">
        <v>0</v>
      </c>
      <c r="V2716" s="39">
        <v>0</v>
      </c>
      <c r="W2716" s="29" t="s">
        <v>1357</v>
      </c>
      <c r="X2716" s="29" t="s">
        <v>258</v>
      </c>
      <c r="Y2716" s="29" t="s">
        <v>1349</v>
      </c>
      <c r="Z2716" s="41" t="s">
        <v>1349</v>
      </c>
      <c r="AA2716" s="42" t="s">
        <v>1349</v>
      </c>
      <c r="AB2716" s="29" t="s">
        <v>258</v>
      </c>
      <c r="AC2716" s="29" t="s">
        <v>258</v>
      </c>
      <c r="AD2716" s="29" t="s">
        <v>265</v>
      </c>
      <c r="AE2716" s="29" t="s">
        <v>1353</v>
      </c>
      <c r="AF2716" s="29" t="s">
        <v>1368</v>
      </c>
      <c r="AG2716" s="183" t="s">
        <v>1369</v>
      </c>
      <c r="AH2716" s="29" t="s">
        <v>1413</v>
      </c>
      <c r="AI2716" s="29" t="s">
        <v>1357</v>
      </c>
      <c r="AJ2716" s="29" t="s">
        <v>258</v>
      </c>
      <c r="AK2716" s="29" t="s">
        <v>258</v>
      </c>
      <c r="AL2716" s="29" t="s">
        <v>13326</v>
      </c>
    </row>
    <row r="2717" spans="1:38" x14ac:dyDescent="0.2">
      <c r="A2717" s="35" t="s">
        <v>16</v>
      </c>
      <c r="B2717" s="36">
        <v>8269</v>
      </c>
      <c r="C2717" s="36"/>
      <c r="D2717" s="36" t="s">
        <v>1349</v>
      </c>
      <c r="E2717" s="37" t="s">
        <v>4777</v>
      </c>
      <c r="F2717" s="38" t="s">
        <v>1269</v>
      </c>
      <c r="G2717" s="38" t="s">
        <v>1274</v>
      </c>
      <c r="H2717" s="35" t="s">
        <v>1042</v>
      </c>
      <c r="I2717" s="35"/>
      <c r="J2717" s="29" t="s">
        <v>322</v>
      </c>
      <c r="K2717" s="29" t="s">
        <v>1373</v>
      </c>
      <c r="L2717" s="29" t="s">
        <v>1402</v>
      </c>
      <c r="M2717" s="39">
        <v>371.39739297033861</v>
      </c>
      <c r="N2717" s="39">
        <v>1855.7159315537306</v>
      </c>
      <c r="O2717" s="29">
        <v>44197</v>
      </c>
      <c r="P2717" s="29">
        <v>46022</v>
      </c>
      <c r="Q2717" s="40">
        <v>4.9965776999999996</v>
      </c>
      <c r="R2717" s="39">
        <v>370.93993155373033</v>
      </c>
      <c r="S2717" s="39">
        <v>370.93993155373033</v>
      </c>
      <c r="T2717" s="39">
        <v>370.93993155373033</v>
      </c>
      <c r="U2717" s="39">
        <v>371.95620533880907</v>
      </c>
      <c r="V2717" s="39">
        <v>370.93993155373033</v>
      </c>
      <c r="W2717" s="29" t="s">
        <v>1357</v>
      </c>
      <c r="X2717" s="29" t="s">
        <v>258</v>
      </c>
      <c r="Y2717" s="29" t="s">
        <v>1349</v>
      </c>
      <c r="Z2717" s="41" t="s">
        <v>1349</v>
      </c>
      <c r="AA2717" s="42" t="s">
        <v>1349</v>
      </c>
      <c r="AB2717" s="29" t="s">
        <v>258</v>
      </c>
      <c r="AC2717" s="29" t="s">
        <v>258</v>
      </c>
      <c r="AD2717" s="29" t="s">
        <v>265</v>
      </c>
      <c r="AE2717" s="29" t="s">
        <v>1353</v>
      </c>
      <c r="AF2717" s="29" t="s">
        <v>1361</v>
      </c>
      <c r="AG2717" s="183" t="s">
        <v>1362</v>
      </c>
      <c r="AH2717" s="29" t="s">
        <v>1356</v>
      </c>
      <c r="AI2717" s="29" t="s">
        <v>1357</v>
      </c>
      <c r="AJ2717" s="29" t="s">
        <v>258</v>
      </c>
      <c r="AK2717" s="29" t="s">
        <v>258</v>
      </c>
      <c r="AL2717" s="29" t="s">
        <v>13326</v>
      </c>
    </row>
    <row r="2718" spans="1:38" x14ac:dyDescent="0.2">
      <c r="A2718" s="35" t="s">
        <v>16</v>
      </c>
      <c r="B2718" s="36">
        <v>8270</v>
      </c>
      <c r="C2718" s="36"/>
      <c r="D2718" s="36" t="s">
        <v>1349</v>
      </c>
      <c r="E2718" s="37" t="s">
        <v>4778</v>
      </c>
      <c r="F2718" s="38" t="s">
        <v>1269</v>
      </c>
      <c r="G2718" s="38" t="s">
        <v>1273</v>
      </c>
      <c r="H2718" s="35" t="s">
        <v>1393</v>
      </c>
      <c r="I2718" s="35"/>
      <c r="J2718" s="29" t="s">
        <v>1371</v>
      </c>
      <c r="K2718" s="29" t="s">
        <v>1371</v>
      </c>
      <c r="L2718" s="29" t="s">
        <v>1366</v>
      </c>
      <c r="M2718" s="39">
        <v>18.534940229176964</v>
      </c>
      <c r="N2718" s="39">
        <v>34.862433949349757</v>
      </c>
      <c r="O2718" s="29">
        <v>44197</v>
      </c>
      <c r="P2718" s="29">
        <v>44884</v>
      </c>
      <c r="Q2718" s="40">
        <v>1.8809035000000001</v>
      </c>
      <c r="R2718" s="39">
        <v>18.495331964407939</v>
      </c>
      <c r="S2718" s="39">
        <v>16.367101984941819</v>
      </c>
      <c r="T2718" s="39">
        <v>0</v>
      </c>
      <c r="U2718" s="39">
        <v>0</v>
      </c>
      <c r="V2718" s="39">
        <v>0</v>
      </c>
      <c r="W2718" s="29" t="s">
        <v>1357</v>
      </c>
      <c r="X2718" s="29" t="s">
        <v>258</v>
      </c>
      <c r="Y2718" s="29" t="s">
        <v>1349</v>
      </c>
      <c r="Z2718" s="41" t="s">
        <v>1349</v>
      </c>
      <c r="AA2718" s="42" t="s">
        <v>1349</v>
      </c>
      <c r="AB2718" s="29" t="s">
        <v>258</v>
      </c>
      <c r="AC2718" s="29" t="s">
        <v>258</v>
      </c>
      <c r="AD2718" s="29" t="s">
        <v>265</v>
      </c>
      <c r="AE2718" s="29" t="s">
        <v>1367</v>
      </c>
      <c r="AF2718" s="29" t="s">
        <v>1368</v>
      </c>
      <c r="AG2718" s="183" t="s">
        <v>1369</v>
      </c>
      <c r="AH2718" s="29" t="s">
        <v>1413</v>
      </c>
      <c r="AI2718" s="29" t="s">
        <v>1357</v>
      </c>
      <c r="AJ2718" s="29" t="s">
        <v>258</v>
      </c>
      <c r="AK2718" s="29" t="s">
        <v>258</v>
      </c>
      <c r="AL2718" s="29" t="s">
        <v>13326</v>
      </c>
    </row>
    <row r="2719" spans="1:38" x14ac:dyDescent="0.2">
      <c r="A2719" s="35" t="s">
        <v>16</v>
      </c>
      <c r="B2719" s="36">
        <v>8276</v>
      </c>
      <c r="C2719" s="36"/>
      <c r="D2719" s="36" t="s">
        <v>1349</v>
      </c>
      <c r="E2719" s="37" t="s">
        <v>4779</v>
      </c>
      <c r="F2719" s="38" t="s">
        <v>1260</v>
      </c>
      <c r="G2719" s="38" t="s">
        <v>1261</v>
      </c>
      <c r="H2719" s="35" t="s">
        <v>1047</v>
      </c>
      <c r="I2719" s="35"/>
      <c r="J2719" s="29" t="s">
        <v>1492</v>
      </c>
      <c r="K2719" s="29" t="s">
        <v>4345</v>
      </c>
      <c r="L2719" s="29" t="s">
        <v>1494</v>
      </c>
      <c r="M2719" s="39">
        <v>57.483014178662089</v>
      </c>
      <c r="N2719" s="39">
        <v>200.81677207392198</v>
      </c>
      <c r="O2719" s="29">
        <v>44197</v>
      </c>
      <c r="P2719" s="29">
        <v>45473</v>
      </c>
      <c r="Q2719" s="40">
        <v>3.4934976</v>
      </c>
      <c r="R2719" s="39">
        <v>57.398685831622181</v>
      </c>
      <c r="S2719" s="39">
        <v>57.398685831622181</v>
      </c>
      <c r="T2719" s="39">
        <v>57.398685831622181</v>
      </c>
      <c r="U2719" s="39">
        <v>28.620714579055445</v>
      </c>
      <c r="V2719" s="39">
        <v>0</v>
      </c>
      <c r="W2719" s="29" t="s">
        <v>1357</v>
      </c>
      <c r="X2719" s="29" t="s">
        <v>258</v>
      </c>
      <c r="Y2719" s="29" t="s">
        <v>1349</v>
      </c>
      <c r="Z2719" s="41" t="s">
        <v>1349</v>
      </c>
      <c r="AA2719" s="42" t="s">
        <v>1349</v>
      </c>
      <c r="AB2719" s="29" t="s">
        <v>258</v>
      </c>
      <c r="AC2719" s="29" t="s">
        <v>258</v>
      </c>
      <c r="AD2719" s="29" t="s">
        <v>258</v>
      </c>
      <c r="AE2719" s="29" t="s">
        <v>1353</v>
      </c>
      <c r="AF2719" s="29" t="s">
        <v>1495</v>
      </c>
      <c r="AG2719" s="183" t="s">
        <v>1496</v>
      </c>
      <c r="AH2719" s="29" t="s">
        <v>1413</v>
      </c>
      <c r="AI2719" s="29" t="s">
        <v>1357</v>
      </c>
      <c r="AJ2719" s="29" t="s">
        <v>258</v>
      </c>
      <c r="AK2719" s="29" t="s">
        <v>258</v>
      </c>
      <c r="AL2719" s="29" t="s">
        <v>13326</v>
      </c>
    </row>
    <row r="2720" spans="1:38" x14ac:dyDescent="0.2">
      <c r="A2720" s="35" t="s">
        <v>16</v>
      </c>
      <c r="B2720" s="36">
        <v>8278</v>
      </c>
      <c r="C2720" s="36"/>
      <c r="D2720" s="36" t="s">
        <v>1349</v>
      </c>
      <c r="E2720" s="37" t="s">
        <v>4780</v>
      </c>
      <c r="F2720" s="38" t="s">
        <v>1269</v>
      </c>
      <c r="G2720" s="38" t="s">
        <v>1445</v>
      </c>
      <c r="H2720" s="35" t="s">
        <v>12095</v>
      </c>
      <c r="I2720" s="35"/>
      <c r="J2720" s="29" t="s">
        <v>484</v>
      </c>
      <c r="K2720" s="29" t="s">
        <v>1365</v>
      </c>
      <c r="L2720" s="29" t="s">
        <v>1366</v>
      </c>
      <c r="M2720" s="39">
        <v>13.869842765545361</v>
      </c>
      <c r="N2720" s="39">
        <v>26.505544147843942</v>
      </c>
      <c r="O2720" s="29">
        <v>44197</v>
      </c>
      <c r="P2720" s="29">
        <v>44895</v>
      </c>
      <c r="Q2720" s="40">
        <v>1.9110198</v>
      </c>
      <c r="R2720" s="39">
        <v>13.840520191649555</v>
      </c>
      <c r="S2720" s="39">
        <v>12.665023956194387</v>
      </c>
      <c r="T2720" s="39">
        <v>0</v>
      </c>
      <c r="U2720" s="39">
        <v>0</v>
      </c>
      <c r="V2720" s="39">
        <v>0</v>
      </c>
      <c r="W2720" s="29" t="s">
        <v>1357</v>
      </c>
      <c r="X2720" s="29" t="s">
        <v>258</v>
      </c>
      <c r="Y2720" s="29" t="s">
        <v>1349</v>
      </c>
      <c r="Z2720" s="41" t="s">
        <v>1349</v>
      </c>
      <c r="AA2720" s="42" t="s">
        <v>1349</v>
      </c>
      <c r="AB2720" s="29" t="s">
        <v>258</v>
      </c>
      <c r="AC2720" s="29" t="s">
        <v>258</v>
      </c>
      <c r="AD2720" s="29" t="s">
        <v>265</v>
      </c>
      <c r="AE2720" s="29" t="s">
        <v>1367</v>
      </c>
      <c r="AF2720" s="29" t="s">
        <v>1368</v>
      </c>
      <c r="AG2720" s="183" t="s">
        <v>1369</v>
      </c>
      <c r="AH2720" s="29" t="s">
        <v>1413</v>
      </c>
      <c r="AI2720" s="29" t="s">
        <v>1357</v>
      </c>
      <c r="AJ2720" s="29" t="s">
        <v>258</v>
      </c>
      <c r="AK2720" s="29" t="s">
        <v>258</v>
      </c>
      <c r="AL2720" s="29" t="s">
        <v>13326</v>
      </c>
    </row>
    <row r="2721" spans="1:38" x14ac:dyDescent="0.2">
      <c r="A2721" s="35" t="s">
        <v>16</v>
      </c>
      <c r="B2721" s="36">
        <v>8282</v>
      </c>
      <c r="C2721" s="36"/>
      <c r="D2721" s="36" t="s">
        <v>1349</v>
      </c>
      <c r="E2721" s="37" t="s">
        <v>4781</v>
      </c>
      <c r="F2721" s="38" t="s">
        <v>1269</v>
      </c>
      <c r="G2721" s="38" t="s">
        <v>1271</v>
      </c>
      <c r="H2721" s="35" t="s">
        <v>1440</v>
      </c>
      <c r="I2721" s="35"/>
      <c r="J2721" s="29" t="s">
        <v>1506</v>
      </c>
      <c r="K2721" s="29" t="s">
        <v>1642</v>
      </c>
      <c r="L2721" s="29" t="s">
        <v>2220</v>
      </c>
      <c r="M2721" s="39">
        <v>40.796970988496255</v>
      </c>
      <c r="N2721" s="39">
        <v>87.569678302532509</v>
      </c>
      <c r="O2721" s="29">
        <v>44197</v>
      </c>
      <c r="P2721" s="29">
        <v>44981</v>
      </c>
      <c r="Q2721" s="40">
        <v>2.1464750000000001</v>
      </c>
      <c r="R2721" s="39">
        <v>40.717111567419572</v>
      </c>
      <c r="S2721" s="39">
        <v>40.717111567419572</v>
      </c>
      <c r="T2721" s="39">
        <v>6.13545516769336</v>
      </c>
      <c r="U2721" s="39">
        <v>0</v>
      </c>
      <c r="V2721" s="39">
        <v>0</v>
      </c>
      <c r="W2721" s="29" t="s">
        <v>1357</v>
      </c>
      <c r="X2721" s="29" t="s">
        <v>258</v>
      </c>
      <c r="Y2721" s="29" t="s">
        <v>1349</v>
      </c>
      <c r="Z2721" s="41" t="s">
        <v>1349</v>
      </c>
      <c r="AA2721" s="42" t="s">
        <v>1349</v>
      </c>
      <c r="AB2721" s="29" t="s">
        <v>258</v>
      </c>
      <c r="AC2721" s="29" t="s">
        <v>258</v>
      </c>
      <c r="AD2721" s="29" t="s">
        <v>258</v>
      </c>
      <c r="AE2721" s="29" t="s">
        <v>1353</v>
      </c>
      <c r="AF2721" s="29" t="s">
        <v>2221</v>
      </c>
      <c r="AG2721" s="183" t="s">
        <v>2222</v>
      </c>
      <c r="AH2721" s="29" t="s">
        <v>1413</v>
      </c>
      <c r="AI2721" s="29" t="s">
        <v>1357</v>
      </c>
      <c r="AJ2721" s="29" t="s">
        <v>258</v>
      </c>
      <c r="AK2721" s="29" t="s">
        <v>258</v>
      </c>
      <c r="AL2721" s="29" t="s">
        <v>13326</v>
      </c>
    </row>
    <row r="2722" spans="1:38" x14ac:dyDescent="0.2">
      <c r="A2722" s="35" t="s">
        <v>16</v>
      </c>
      <c r="B2722" s="36">
        <v>8283</v>
      </c>
      <c r="C2722" s="36"/>
      <c r="D2722" s="36" t="s">
        <v>1349</v>
      </c>
      <c r="E2722" s="37" t="s">
        <v>4782</v>
      </c>
      <c r="F2722" s="38" t="s">
        <v>1269</v>
      </c>
      <c r="G2722" s="38" t="s">
        <v>1273</v>
      </c>
      <c r="H2722" s="35" t="s">
        <v>1393</v>
      </c>
      <c r="I2722" s="35"/>
      <c r="J2722" s="29" t="s">
        <v>1466</v>
      </c>
      <c r="K2722" s="29" t="s">
        <v>2167</v>
      </c>
      <c r="L2722" s="29" t="s">
        <v>4783</v>
      </c>
      <c r="M2722" s="39">
        <v>1.1306191750310688</v>
      </c>
      <c r="N2722" s="39">
        <v>5.6492265571526348</v>
      </c>
      <c r="O2722" s="29">
        <v>44197</v>
      </c>
      <c r="P2722" s="29">
        <v>46022</v>
      </c>
      <c r="Q2722" s="40">
        <v>4.9965776999999996</v>
      </c>
      <c r="R2722" s="39">
        <v>1.129226557152635</v>
      </c>
      <c r="S2722" s="39">
        <v>1.129226557152635</v>
      </c>
      <c r="T2722" s="39">
        <v>1.129226557152635</v>
      </c>
      <c r="U2722" s="39">
        <v>1.1323203285420944</v>
      </c>
      <c r="V2722" s="39">
        <v>1.129226557152635</v>
      </c>
      <c r="W2722" s="29" t="s">
        <v>1357</v>
      </c>
      <c r="X2722" s="29" t="s">
        <v>258</v>
      </c>
      <c r="Y2722" s="29" t="s">
        <v>1349</v>
      </c>
      <c r="Z2722" s="41" t="s">
        <v>1349</v>
      </c>
      <c r="AA2722" s="42" t="s">
        <v>1349</v>
      </c>
      <c r="AB2722" s="29" t="s">
        <v>258</v>
      </c>
      <c r="AC2722" s="29" t="s">
        <v>258</v>
      </c>
      <c r="AD2722" s="29" t="s">
        <v>258</v>
      </c>
      <c r="AE2722" s="29" t="s">
        <v>1367</v>
      </c>
      <c r="AF2722" s="29" t="s">
        <v>1468</v>
      </c>
      <c r="AG2722" s="183" t="s">
        <v>1469</v>
      </c>
      <c r="AH2722" s="29" t="s">
        <v>1413</v>
      </c>
      <c r="AI2722" s="29" t="s">
        <v>1357</v>
      </c>
      <c r="AJ2722" s="29" t="s">
        <v>258</v>
      </c>
      <c r="AK2722" s="29" t="s">
        <v>258</v>
      </c>
      <c r="AL2722" s="29" t="s">
        <v>13326</v>
      </c>
    </row>
    <row r="2723" spans="1:38" x14ac:dyDescent="0.2">
      <c r="A2723" s="35" t="s">
        <v>16</v>
      </c>
      <c r="B2723" s="36">
        <v>8284</v>
      </c>
      <c r="C2723" s="36"/>
      <c r="D2723" s="36" t="s">
        <v>1349</v>
      </c>
      <c r="E2723" s="37" t="s">
        <v>4784</v>
      </c>
      <c r="F2723" s="38" t="s">
        <v>1269</v>
      </c>
      <c r="G2723" s="38" t="s">
        <v>1273</v>
      </c>
      <c r="H2723" s="35" t="s">
        <v>1393</v>
      </c>
      <c r="I2723" s="35"/>
      <c r="J2723" s="29" t="s">
        <v>1371</v>
      </c>
      <c r="K2723" s="29" t="s">
        <v>1371</v>
      </c>
      <c r="L2723" s="29" t="s">
        <v>1366</v>
      </c>
      <c r="M2723" s="39">
        <v>13.874598318721976</v>
      </c>
      <c r="N2723" s="39">
        <v>69.325508555783713</v>
      </c>
      <c r="O2723" s="29">
        <v>44197</v>
      </c>
      <c r="P2723" s="29">
        <v>46022</v>
      </c>
      <c r="Q2723" s="40">
        <v>4.9965776999999996</v>
      </c>
      <c r="R2723" s="39">
        <v>13.857508555783712</v>
      </c>
      <c r="S2723" s="39">
        <v>13.857508555783712</v>
      </c>
      <c r="T2723" s="39">
        <v>13.857508555783712</v>
      </c>
      <c r="U2723" s="39">
        <v>13.89547433264887</v>
      </c>
      <c r="V2723" s="39">
        <v>13.857508555783712</v>
      </c>
      <c r="W2723" s="29" t="s">
        <v>265</v>
      </c>
      <c r="X2723" s="29" t="s">
        <v>11773</v>
      </c>
      <c r="Y2723" s="29">
        <v>45282</v>
      </c>
      <c r="Z2723" s="41" t="s">
        <v>11760</v>
      </c>
      <c r="AA2723" s="42" t="s">
        <v>1349</v>
      </c>
      <c r="AB2723" s="29" t="s">
        <v>258</v>
      </c>
      <c r="AC2723" s="29" t="s">
        <v>258</v>
      </c>
      <c r="AD2723" s="29" t="s">
        <v>265</v>
      </c>
      <c r="AE2723" s="29" t="s">
        <v>1367</v>
      </c>
      <c r="AF2723" s="29" t="s">
        <v>1368</v>
      </c>
      <c r="AG2723" s="183" t="s">
        <v>1369</v>
      </c>
      <c r="AH2723" s="29" t="s">
        <v>1356</v>
      </c>
      <c r="AI2723" s="29" t="s">
        <v>1357</v>
      </c>
      <c r="AJ2723" s="29" t="s">
        <v>258</v>
      </c>
      <c r="AK2723" s="29" t="s">
        <v>258</v>
      </c>
      <c r="AL2723" s="29" t="s">
        <v>13327</v>
      </c>
    </row>
    <row r="2724" spans="1:38" x14ac:dyDescent="0.2">
      <c r="A2724" s="35" t="s">
        <v>16</v>
      </c>
      <c r="B2724" s="36">
        <v>8285</v>
      </c>
      <c r="C2724" s="36"/>
      <c r="D2724" s="36" t="s">
        <v>1349</v>
      </c>
      <c r="E2724" s="37" t="s">
        <v>4785</v>
      </c>
      <c r="F2724" s="38" t="s">
        <v>1269</v>
      </c>
      <c r="G2724" s="38" t="s">
        <v>1445</v>
      </c>
      <c r="H2724" s="35" t="s">
        <v>788</v>
      </c>
      <c r="I2724" s="35"/>
      <c r="J2724" s="29" t="s">
        <v>1371</v>
      </c>
      <c r="K2724" s="29" t="s">
        <v>1371</v>
      </c>
      <c r="L2724" s="29" t="s">
        <v>1384</v>
      </c>
      <c r="M2724" s="39">
        <v>65.512995111333396</v>
      </c>
      <c r="N2724" s="39">
        <v>260.97579192334018</v>
      </c>
      <c r="O2724" s="29">
        <v>44197</v>
      </c>
      <c r="P2724" s="29">
        <v>45652</v>
      </c>
      <c r="Q2724" s="40">
        <v>3.9835729</v>
      </c>
      <c r="R2724" s="39">
        <v>65.423189596167006</v>
      </c>
      <c r="S2724" s="39">
        <v>65.423189596167006</v>
      </c>
      <c r="T2724" s="39">
        <v>65.423189596167006</v>
      </c>
      <c r="U2724" s="39">
        <v>64.706223134839163</v>
      </c>
      <c r="V2724" s="39">
        <v>0</v>
      </c>
      <c r="W2724" s="29" t="s">
        <v>265</v>
      </c>
      <c r="X2724" s="29" t="s">
        <v>11773</v>
      </c>
      <c r="Y2724" s="29">
        <v>45372</v>
      </c>
      <c r="Z2724" s="41" t="s">
        <v>11761</v>
      </c>
      <c r="AA2724" s="42" t="s">
        <v>1349</v>
      </c>
      <c r="AB2724" s="29" t="s">
        <v>258</v>
      </c>
      <c r="AC2724" s="29" t="s">
        <v>258</v>
      </c>
      <c r="AD2724" s="29" t="s">
        <v>265</v>
      </c>
      <c r="AE2724" s="29" t="s">
        <v>1353</v>
      </c>
      <c r="AF2724" s="29" t="s">
        <v>1368</v>
      </c>
      <c r="AG2724" s="183" t="s">
        <v>1369</v>
      </c>
      <c r="AH2724" s="29" t="s">
        <v>1413</v>
      </c>
      <c r="AI2724" s="29" t="s">
        <v>1357</v>
      </c>
      <c r="AJ2724" s="29" t="s">
        <v>258</v>
      </c>
      <c r="AK2724" s="29" t="s">
        <v>258</v>
      </c>
      <c r="AL2724" s="29" t="s">
        <v>13327</v>
      </c>
    </row>
    <row r="2725" spans="1:38" x14ac:dyDescent="0.2">
      <c r="A2725" s="35" t="s">
        <v>16</v>
      </c>
      <c r="B2725" s="36">
        <v>8286</v>
      </c>
      <c r="C2725" s="36"/>
      <c r="D2725" s="36" t="s">
        <v>1349</v>
      </c>
      <c r="E2725" s="37" t="s">
        <v>4786</v>
      </c>
      <c r="F2725" s="38" t="s">
        <v>1269</v>
      </c>
      <c r="G2725" s="38" t="s">
        <v>1273</v>
      </c>
      <c r="H2725" s="35" t="s">
        <v>1393</v>
      </c>
      <c r="I2725" s="35"/>
      <c r="J2725" s="29" t="s">
        <v>1492</v>
      </c>
      <c r="K2725" s="29" t="s">
        <v>4345</v>
      </c>
      <c r="L2725" s="29" t="s">
        <v>1494</v>
      </c>
      <c r="M2725" s="39">
        <v>65.902277977495956</v>
      </c>
      <c r="N2725" s="39">
        <v>130.09046406570843</v>
      </c>
      <c r="O2725" s="29">
        <v>44197</v>
      </c>
      <c r="P2725" s="29">
        <v>44918</v>
      </c>
      <c r="Q2725" s="40">
        <v>1.9739903999999999</v>
      </c>
      <c r="R2725" s="39">
        <v>65.765954825462018</v>
      </c>
      <c r="S2725" s="39">
        <v>64.324509240246414</v>
      </c>
      <c r="T2725" s="39">
        <v>0</v>
      </c>
      <c r="U2725" s="39">
        <v>0</v>
      </c>
      <c r="V2725" s="39">
        <v>0</v>
      </c>
      <c r="W2725" s="29" t="s">
        <v>1357</v>
      </c>
      <c r="X2725" s="29" t="s">
        <v>258</v>
      </c>
      <c r="Y2725" s="29" t="s">
        <v>1349</v>
      </c>
      <c r="Z2725" s="41" t="s">
        <v>1349</v>
      </c>
      <c r="AA2725" s="42" t="s">
        <v>1349</v>
      </c>
      <c r="AB2725" s="29" t="s">
        <v>258</v>
      </c>
      <c r="AC2725" s="29" t="s">
        <v>258</v>
      </c>
      <c r="AD2725" s="29" t="s">
        <v>258</v>
      </c>
      <c r="AE2725" s="29" t="s">
        <v>1353</v>
      </c>
      <c r="AF2725" s="29" t="s">
        <v>1495</v>
      </c>
      <c r="AG2725" s="183" t="s">
        <v>1496</v>
      </c>
      <c r="AH2725" s="29" t="s">
        <v>1413</v>
      </c>
      <c r="AI2725" s="29" t="s">
        <v>1357</v>
      </c>
      <c r="AJ2725" s="29" t="s">
        <v>258</v>
      </c>
      <c r="AK2725" s="29" t="s">
        <v>258</v>
      </c>
      <c r="AL2725" s="29" t="s">
        <v>13326</v>
      </c>
    </row>
    <row r="2726" spans="1:38" x14ac:dyDescent="0.2">
      <c r="A2726" s="35" t="s">
        <v>16</v>
      </c>
      <c r="B2726" s="36">
        <v>8288</v>
      </c>
      <c r="C2726" s="36"/>
      <c r="D2726" s="36" t="s">
        <v>1349</v>
      </c>
      <c r="E2726" s="37" t="s">
        <v>4787</v>
      </c>
      <c r="F2726" s="38" t="s">
        <v>1269</v>
      </c>
      <c r="G2726" s="38" t="s">
        <v>1273</v>
      </c>
      <c r="H2726" s="35" t="s">
        <v>1393</v>
      </c>
      <c r="I2726" s="35"/>
      <c r="J2726" s="29" t="s">
        <v>274</v>
      </c>
      <c r="K2726" s="29" t="s">
        <v>1583</v>
      </c>
      <c r="L2726" s="29" t="s">
        <v>4328</v>
      </c>
      <c r="M2726" s="39">
        <v>22.385665562078586</v>
      </c>
      <c r="N2726" s="39">
        <v>44.679397672826831</v>
      </c>
      <c r="O2726" s="29">
        <v>44197</v>
      </c>
      <c r="P2726" s="29">
        <v>44926</v>
      </c>
      <c r="Q2726" s="40">
        <v>1.9958932</v>
      </c>
      <c r="R2726" s="39">
        <v>22.339698836413415</v>
      </c>
      <c r="S2726" s="39">
        <v>22.339698836413415</v>
      </c>
      <c r="T2726" s="39">
        <v>0</v>
      </c>
      <c r="U2726" s="39">
        <v>0</v>
      </c>
      <c r="V2726" s="39">
        <v>0</v>
      </c>
      <c r="W2726" s="29" t="s">
        <v>265</v>
      </c>
      <c r="X2726" s="29" t="s">
        <v>11774</v>
      </c>
      <c r="Y2726" s="29">
        <v>45274</v>
      </c>
      <c r="Z2726" s="41" t="s">
        <v>11760</v>
      </c>
      <c r="AA2726" s="42" t="s">
        <v>1349</v>
      </c>
      <c r="AB2726" s="29" t="s">
        <v>258</v>
      </c>
      <c r="AC2726" s="29" t="s">
        <v>258</v>
      </c>
      <c r="AD2726" s="29" t="s">
        <v>265</v>
      </c>
      <c r="AE2726" s="29" t="s">
        <v>1367</v>
      </c>
      <c r="AF2726" s="29" t="s">
        <v>1378</v>
      </c>
      <c r="AG2726" s="183" t="s">
        <v>1379</v>
      </c>
      <c r="AH2726" s="29" t="s">
        <v>1413</v>
      </c>
      <c r="AI2726" s="29" t="s">
        <v>1357</v>
      </c>
      <c r="AJ2726" s="29" t="s">
        <v>258</v>
      </c>
      <c r="AK2726" s="29" t="s">
        <v>258</v>
      </c>
      <c r="AL2726" s="29" t="s">
        <v>13327</v>
      </c>
    </row>
    <row r="2727" spans="1:38" x14ac:dyDescent="0.2">
      <c r="A2727" s="35" t="s">
        <v>16</v>
      </c>
      <c r="B2727" s="36">
        <v>8289</v>
      </c>
      <c r="C2727" s="36"/>
      <c r="D2727" s="36" t="s">
        <v>1349</v>
      </c>
      <c r="E2727" s="37" t="s">
        <v>4788</v>
      </c>
      <c r="F2727" s="38" t="s">
        <v>1262</v>
      </c>
      <c r="G2727" s="38" t="s">
        <v>1488</v>
      </c>
      <c r="H2727" s="35" t="s">
        <v>1489</v>
      </c>
      <c r="I2727" s="35"/>
      <c r="J2727" s="29" t="s">
        <v>1371</v>
      </c>
      <c r="K2727" s="29" t="s">
        <v>1371</v>
      </c>
      <c r="L2727" s="29" t="s">
        <v>1384</v>
      </c>
      <c r="M2727" s="39">
        <v>338.31430066078821</v>
      </c>
      <c r="N2727" s="39">
        <v>1154.1125831622178</v>
      </c>
      <c r="O2727" s="29">
        <v>44197</v>
      </c>
      <c r="P2727" s="29">
        <v>45443</v>
      </c>
      <c r="Q2727" s="40">
        <v>3.4113620999999998</v>
      </c>
      <c r="R2727" s="39">
        <v>337.81162217659141</v>
      </c>
      <c r="S2727" s="39">
        <v>337.81162217659141</v>
      </c>
      <c r="T2727" s="39">
        <v>337.81162217659141</v>
      </c>
      <c r="U2727" s="39">
        <v>140.67771663244355</v>
      </c>
      <c r="V2727" s="39">
        <v>0</v>
      </c>
      <c r="W2727" s="29" t="s">
        <v>1357</v>
      </c>
      <c r="X2727" s="29" t="s">
        <v>258</v>
      </c>
      <c r="Y2727" s="29" t="s">
        <v>1349</v>
      </c>
      <c r="Z2727" s="41" t="s">
        <v>1349</v>
      </c>
      <c r="AA2727" s="42" t="s">
        <v>1349</v>
      </c>
      <c r="AB2727" s="29" t="s">
        <v>258</v>
      </c>
      <c r="AC2727" s="29" t="s">
        <v>258</v>
      </c>
      <c r="AD2727" s="29" t="s">
        <v>265</v>
      </c>
      <c r="AE2727" s="29" t="s">
        <v>1353</v>
      </c>
      <c r="AF2727" s="29" t="s">
        <v>1368</v>
      </c>
      <c r="AG2727" s="183" t="s">
        <v>1369</v>
      </c>
      <c r="AH2727" s="29" t="s">
        <v>1413</v>
      </c>
      <c r="AI2727" s="29" t="s">
        <v>1357</v>
      </c>
      <c r="AJ2727" s="29" t="s">
        <v>258</v>
      </c>
      <c r="AK2727" s="29" t="s">
        <v>258</v>
      </c>
      <c r="AL2727" s="29" t="s">
        <v>13326</v>
      </c>
    </row>
    <row r="2728" spans="1:38" x14ac:dyDescent="0.2">
      <c r="A2728" s="35" t="s">
        <v>16</v>
      </c>
      <c r="B2728" s="36">
        <v>8291</v>
      </c>
      <c r="C2728" s="36"/>
      <c r="D2728" s="36" t="s">
        <v>1349</v>
      </c>
      <c r="E2728" s="37" t="s">
        <v>4789</v>
      </c>
      <c r="F2728" s="38" t="s">
        <v>1269</v>
      </c>
      <c r="G2728" s="38" t="s">
        <v>1271</v>
      </c>
      <c r="H2728" s="35" t="s">
        <v>1440</v>
      </c>
      <c r="I2728" s="35"/>
      <c r="J2728" s="29" t="s">
        <v>1371</v>
      </c>
      <c r="K2728" s="29" t="s">
        <v>1371</v>
      </c>
      <c r="L2728" s="29" t="s">
        <v>1384</v>
      </c>
      <c r="M2728" s="39">
        <v>105.79492581675702</v>
      </c>
      <c r="N2728" s="39">
        <v>211.15537303216976</v>
      </c>
      <c r="O2728" s="29">
        <v>44197</v>
      </c>
      <c r="P2728" s="29">
        <v>44926</v>
      </c>
      <c r="Q2728" s="40">
        <v>1.9958932</v>
      </c>
      <c r="R2728" s="39">
        <v>105.57768651608488</v>
      </c>
      <c r="S2728" s="39">
        <v>105.57768651608488</v>
      </c>
      <c r="T2728" s="39">
        <v>0</v>
      </c>
      <c r="U2728" s="39">
        <v>0</v>
      </c>
      <c r="V2728" s="39">
        <v>0</v>
      </c>
      <c r="W2728" s="29" t="s">
        <v>1357</v>
      </c>
      <c r="X2728" s="29" t="s">
        <v>258</v>
      </c>
      <c r="Y2728" s="29" t="s">
        <v>1349</v>
      </c>
      <c r="Z2728" s="41" t="s">
        <v>1349</v>
      </c>
      <c r="AA2728" s="42" t="s">
        <v>1349</v>
      </c>
      <c r="AB2728" s="29" t="s">
        <v>258</v>
      </c>
      <c r="AC2728" s="29" t="s">
        <v>258</v>
      </c>
      <c r="AD2728" s="29" t="s">
        <v>265</v>
      </c>
      <c r="AE2728" s="29" t="s">
        <v>1353</v>
      </c>
      <c r="AF2728" s="29" t="s">
        <v>1368</v>
      </c>
      <c r="AG2728" s="183" t="s">
        <v>1369</v>
      </c>
      <c r="AH2728" s="29" t="s">
        <v>1413</v>
      </c>
      <c r="AI2728" s="29" t="s">
        <v>1357</v>
      </c>
      <c r="AJ2728" s="29" t="s">
        <v>258</v>
      </c>
      <c r="AK2728" s="29" t="s">
        <v>258</v>
      </c>
      <c r="AL2728" s="29" t="s">
        <v>13326</v>
      </c>
    </row>
    <row r="2729" spans="1:38" x14ac:dyDescent="0.2">
      <c r="A2729" s="35" t="s">
        <v>16</v>
      </c>
      <c r="B2729" s="36">
        <v>8296</v>
      </c>
      <c r="C2729" s="36"/>
      <c r="D2729" s="36" t="s">
        <v>1349</v>
      </c>
      <c r="E2729" s="37" t="s">
        <v>4790</v>
      </c>
      <c r="F2729" s="38" t="s">
        <v>1269</v>
      </c>
      <c r="G2729" s="38" t="s">
        <v>1445</v>
      </c>
      <c r="H2729" s="35" t="s">
        <v>12095</v>
      </c>
      <c r="I2729" s="35"/>
      <c r="J2729" s="29" t="s">
        <v>484</v>
      </c>
      <c r="K2729" s="29" t="s">
        <v>1365</v>
      </c>
      <c r="L2729" s="29" t="s">
        <v>1384</v>
      </c>
      <c r="M2729" s="39">
        <v>33.963596437571901</v>
      </c>
      <c r="N2729" s="39">
        <v>118.65174264202599</v>
      </c>
      <c r="O2729" s="29">
        <v>44197</v>
      </c>
      <c r="P2729" s="29">
        <v>45473</v>
      </c>
      <c r="Q2729" s="40">
        <v>3.4934976</v>
      </c>
      <c r="R2729" s="39">
        <v>33.913771389459271</v>
      </c>
      <c r="S2729" s="39">
        <v>33.913771389459271</v>
      </c>
      <c r="T2729" s="39">
        <v>33.913771389459271</v>
      </c>
      <c r="U2729" s="39">
        <v>16.910428473648185</v>
      </c>
      <c r="V2729" s="39">
        <v>0</v>
      </c>
      <c r="W2729" s="29" t="s">
        <v>1357</v>
      </c>
      <c r="X2729" s="29" t="s">
        <v>258</v>
      </c>
      <c r="Y2729" s="29" t="s">
        <v>1349</v>
      </c>
      <c r="Z2729" s="41" t="s">
        <v>1349</v>
      </c>
      <c r="AA2729" s="42" t="s">
        <v>1349</v>
      </c>
      <c r="AB2729" s="29" t="s">
        <v>258</v>
      </c>
      <c r="AC2729" s="29" t="s">
        <v>258</v>
      </c>
      <c r="AD2729" s="29" t="s">
        <v>265</v>
      </c>
      <c r="AE2729" s="29" t="s">
        <v>1353</v>
      </c>
      <c r="AF2729" s="29" t="s">
        <v>1368</v>
      </c>
      <c r="AG2729" s="183" t="s">
        <v>1369</v>
      </c>
      <c r="AH2729" s="29" t="s">
        <v>1413</v>
      </c>
      <c r="AI2729" s="29" t="s">
        <v>1357</v>
      </c>
      <c r="AJ2729" s="29" t="s">
        <v>258</v>
      </c>
      <c r="AK2729" s="29" t="s">
        <v>258</v>
      </c>
      <c r="AL2729" s="29" t="s">
        <v>13326</v>
      </c>
    </row>
    <row r="2730" spans="1:38" x14ac:dyDescent="0.2">
      <c r="A2730" s="35" t="s">
        <v>16</v>
      </c>
      <c r="B2730" s="36">
        <v>8297</v>
      </c>
      <c r="C2730" s="36"/>
      <c r="D2730" s="36" t="s">
        <v>1349</v>
      </c>
      <c r="E2730" s="37" t="s">
        <v>4791</v>
      </c>
      <c r="F2730" s="38" t="s">
        <v>1269</v>
      </c>
      <c r="G2730" s="38" t="s">
        <v>1273</v>
      </c>
      <c r="H2730" s="35" t="s">
        <v>1393</v>
      </c>
      <c r="I2730" s="35"/>
      <c r="J2730" s="29" t="s">
        <v>1371</v>
      </c>
      <c r="K2730" s="29" t="s">
        <v>1371</v>
      </c>
      <c r="L2730" s="29" t="s">
        <v>1384</v>
      </c>
      <c r="M2730" s="39">
        <v>22.418473200783986</v>
      </c>
      <c r="N2730" s="39">
        <v>67.148008213552359</v>
      </c>
      <c r="O2730" s="29">
        <v>44197</v>
      </c>
      <c r="P2730" s="29">
        <v>45291</v>
      </c>
      <c r="Q2730" s="40">
        <v>2.9952087999999999</v>
      </c>
      <c r="R2730" s="39">
        <v>22.382669404517454</v>
      </c>
      <c r="S2730" s="39">
        <v>22.382669404517454</v>
      </c>
      <c r="T2730" s="39">
        <v>22.382669404517454</v>
      </c>
      <c r="U2730" s="39">
        <v>0</v>
      </c>
      <c r="V2730" s="39">
        <v>0</v>
      </c>
      <c r="W2730" s="29" t="s">
        <v>265</v>
      </c>
      <c r="X2730" s="29" t="s">
        <v>11773</v>
      </c>
      <c r="Y2730" s="29">
        <v>45383</v>
      </c>
      <c r="Z2730" s="41" t="s">
        <v>11761</v>
      </c>
      <c r="AA2730" s="42" t="s">
        <v>1349</v>
      </c>
      <c r="AB2730" s="29" t="s">
        <v>258</v>
      </c>
      <c r="AC2730" s="29" t="s">
        <v>258</v>
      </c>
      <c r="AD2730" s="29" t="s">
        <v>265</v>
      </c>
      <c r="AE2730" s="29" t="s">
        <v>1353</v>
      </c>
      <c r="AF2730" s="29" t="s">
        <v>1368</v>
      </c>
      <c r="AG2730" s="183" t="s">
        <v>1369</v>
      </c>
      <c r="AH2730" s="29" t="s">
        <v>1413</v>
      </c>
      <c r="AI2730" s="29" t="s">
        <v>1357</v>
      </c>
      <c r="AJ2730" s="29" t="s">
        <v>258</v>
      </c>
      <c r="AK2730" s="29" t="s">
        <v>258</v>
      </c>
      <c r="AL2730" s="29" t="s">
        <v>13327</v>
      </c>
    </row>
    <row r="2731" spans="1:38" x14ac:dyDescent="0.2">
      <c r="A2731" s="35" t="s">
        <v>16</v>
      </c>
      <c r="B2731" s="36">
        <v>8299</v>
      </c>
      <c r="C2731" s="36"/>
      <c r="D2731" s="36" t="s">
        <v>1349</v>
      </c>
      <c r="E2731" s="37" t="s">
        <v>4792</v>
      </c>
      <c r="F2731" s="38" t="s">
        <v>1269</v>
      </c>
      <c r="G2731" s="38" t="s">
        <v>1445</v>
      </c>
      <c r="H2731" s="35" t="s">
        <v>330</v>
      </c>
      <c r="I2731" s="35"/>
      <c r="J2731" s="29" t="s">
        <v>281</v>
      </c>
      <c r="K2731" s="29" t="s">
        <v>282</v>
      </c>
      <c r="L2731" s="29" t="s">
        <v>1366</v>
      </c>
      <c r="M2731" s="39">
        <v>4.4723983964567209</v>
      </c>
      <c r="N2731" s="39">
        <v>8.5468418891170437</v>
      </c>
      <c r="O2731" s="29">
        <v>44197</v>
      </c>
      <c r="P2731" s="29">
        <v>44895</v>
      </c>
      <c r="Q2731" s="40">
        <v>1.9110198</v>
      </c>
      <c r="R2731" s="39">
        <v>4.4629431895961673</v>
      </c>
      <c r="S2731" s="39">
        <v>4.0838986995208764</v>
      </c>
      <c r="T2731" s="39">
        <v>0</v>
      </c>
      <c r="U2731" s="39">
        <v>0</v>
      </c>
      <c r="V2731" s="39">
        <v>0</v>
      </c>
      <c r="W2731" s="29" t="s">
        <v>1357</v>
      </c>
      <c r="X2731" s="29" t="s">
        <v>258</v>
      </c>
      <c r="Y2731" s="29" t="s">
        <v>1349</v>
      </c>
      <c r="Z2731" s="41" t="s">
        <v>1349</v>
      </c>
      <c r="AA2731" s="42" t="s">
        <v>1349</v>
      </c>
      <c r="AB2731" s="29" t="s">
        <v>258</v>
      </c>
      <c r="AC2731" s="29" t="s">
        <v>258</v>
      </c>
      <c r="AD2731" s="29" t="s">
        <v>265</v>
      </c>
      <c r="AE2731" s="29" t="s">
        <v>1367</v>
      </c>
      <c r="AF2731" s="29" t="s">
        <v>1368</v>
      </c>
      <c r="AG2731" s="183" t="s">
        <v>1369</v>
      </c>
      <c r="AH2731" s="29" t="s">
        <v>1413</v>
      </c>
      <c r="AI2731" s="29" t="s">
        <v>1357</v>
      </c>
      <c r="AJ2731" s="29" t="s">
        <v>258</v>
      </c>
      <c r="AK2731" s="29" t="s">
        <v>258</v>
      </c>
      <c r="AL2731" s="29" t="s">
        <v>13326</v>
      </c>
    </row>
    <row r="2732" spans="1:38" x14ac:dyDescent="0.2">
      <c r="A2732" s="35" t="s">
        <v>16</v>
      </c>
      <c r="B2732" s="36">
        <v>8302</v>
      </c>
      <c r="C2732" s="36"/>
      <c r="D2732" s="36" t="s">
        <v>1349</v>
      </c>
      <c r="E2732" s="37" t="s">
        <v>4793</v>
      </c>
      <c r="F2732" s="38" t="s">
        <v>1269</v>
      </c>
      <c r="G2732" s="38" t="s">
        <v>1271</v>
      </c>
      <c r="H2732" s="35" t="s">
        <v>1440</v>
      </c>
      <c r="I2732" s="35"/>
      <c r="J2732" s="29" t="s">
        <v>1371</v>
      </c>
      <c r="K2732" s="29" t="s">
        <v>1371</v>
      </c>
      <c r="L2732" s="29" t="s">
        <v>1384</v>
      </c>
      <c r="M2732" s="39">
        <v>84.254141142492259</v>
      </c>
      <c r="N2732" s="39">
        <v>420.98236276522931</v>
      </c>
      <c r="O2732" s="29">
        <v>44197</v>
      </c>
      <c r="P2732" s="29">
        <v>46022</v>
      </c>
      <c r="Q2732" s="40">
        <v>4.9965776999999996</v>
      </c>
      <c r="R2732" s="39">
        <v>84.150362765229289</v>
      </c>
      <c r="S2732" s="39">
        <v>84.150362765229289</v>
      </c>
      <c r="T2732" s="39">
        <v>84.150362765229289</v>
      </c>
      <c r="U2732" s="39">
        <v>84.380911704312112</v>
      </c>
      <c r="V2732" s="39">
        <v>84.150362765229289</v>
      </c>
      <c r="W2732" s="29" t="s">
        <v>265</v>
      </c>
      <c r="X2732" s="29" t="s">
        <v>11773</v>
      </c>
      <c r="Y2732" s="29">
        <v>45597</v>
      </c>
      <c r="Z2732" s="41" t="s">
        <v>11761</v>
      </c>
      <c r="AA2732" s="42" t="s">
        <v>1349</v>
      </c>
      <c r="AB2732" s="29" t="s">
        <v>258</v>
      </c>
      <c r="AC2732" s="29" t="s">
        <v>258</v>
      </c>
      <c r="AD2732" s="29" t="s">
        <v>265</v>
      </c>
      <c r="AE2732" s="29" t="s">
        <v>1353</v>
      </c>
      <c r="AF2732" s="29" t="s">
        <v>1368</v>
      </c>
      <c r="AG2732" s="183" t="s">
        <v>1369</v>
      </c>
      <c r="AH2732" s="29" t="s">
        <v>1356</v>
      </c>
      <c r="AI2732" s="29" t="s">
        <v>1357</v>
      </c>
      <c r="AJ2732" s="29" t="s">
        <v>258</v>
      </c>
      <c r="AK2732" s="29" t="s">
        <v>258</v>
      </c>
      <c r="AL2732" s="29" t="s">
        <v>13327</v>
      </c>
    </row>
    <row r="2733" spans="1:38" x14ac:dyDescent="0.2">
      <c r="A2733" s="35" t="s">
        <v>16</v>
      </c>
      <c r="B2733" s="36">
        <v>8303</v>
      </c>
      <c r="C2733" s="36"/>
      <c r="D2733" s="36" t="s">
        <v>1349</v>
      </c>
      <c r="E2733" s="37" t="s">
        <v>4794</v>
      </c>
      <c r="F2733" s="38" t="s">
        <v>1269</v>
      </c>
      <c r="G2733" s="38" t="s">
        <v>1273</v>
      </c>
      <c r="H2733" s="35" t="s">
        <v>1393</v>
      </c>
      <c r="I2733" s="35"/>
      <c r="J2733" s="29" t="s">
        <v>1371</v>
      </c>
      <c r="K2733" s="29" t="s">
        <v>1371</v>
      </c>
      <c r="L2733" s="29" t="s">
        <v>1366</v>
      </c>
      <c r="M2733" s="39">
        <v>32.814970870348638</v>
      </c>
      <c r="N2733" s="39">
        <v>163.9625516769336</v>
      </c>
      <c r="O2733" s="29">
        <v>44197</v>
      </c>
      <c r="P2733" s="29">
        <v>46022</v>
      </c>
      <c r="Q2733" s="40">
        <v>4.9965776999999996</v>
      </c>
      <c r="R2733" s="39">
        <v>32.774551676933605</v>
      </c>
      <c r="S2733" s="39">
        <v>32.774551676933605</v>
      </c>
      <c r="T2733" s="39">
        <v>32.774551676933605</v>
      </c>
      <c r="U2733" s="39">
        <v>32.864344969199173</v>
      </c>
      <c r="V2733" s="39">
        <v>32.774551676933605</v>
      </c>
      <c r="W2733" s="29" t="s">
        <v>265</v>
      </c>
      <c r="X2733" s="29" t="s">
        <v>11773</v>
      </c>
      <c r="Y2733" s="29">
        <v>45279</v>
      </c>
      <c r="Z2733" s="41" t="s">
        <v>11760</v>
      </c>
      <c r="AA2733" s="42" t="s">
        <v>1349</v>
      </c>
      <c r="AB2733" s="29" t="s">
        <v>258</v>
      </c>
      <c r="AC2733" s="29" t="s">
        <v>258</v>
      </c>
      <c r="AD2733" s="29" t="s">
        <v>265</v>
      </c>
      <c r="AE2733" s="29" t="s">
        <v>1367</v>
      </c>
      <c r="AF2733" s="29" t="s">
        <v>1368</v>
      </c>
      <c r="AG2733" s="183" t="s">
        <v>1369</v>
      </c>
      <c r="AH2733" s="29" t="s">
        <v>1356</v>
      </c>
      <c r="AI2733" s="29" t="s">
        <v>1357</v>
      </c>
      <c r="AJ2733" s="29" t="s">
        <v>258</v>
      </c>
      <c r="AK2733" s="29" t="s">
        <v>258</v>
      </c>
      <c r="AL2733" s="29" t="s">
        <v>13327</v>
      </c>
    </row>
    <row r="2734" spans="1:38" x14ac:dyDescent="0.2">
      <c r="A2734" s="35" t="s">
        <v>16</v>
      </c>
      <c r="B2734" s="36">
        <v>8304</v>
      </c>
      <c r="C2734" s="36"/>
      <c r="D2734" s="36" t="s">
        <v>1349</v>
      </c>
      <c r="E2734" s="37" t="s">
        <v>4795</v>
      </c>
      <c r="F2734" s="38" t="s">
        <v>1269</v>
      </c>
      <c r="G2734" s="38" t="s">
        <v>1271</v>
      </c>
      <c r="H2734" s="35" t="s">
        <v>1440</v>
      </c>
      <c r="I2734" s="35"/>
      <c r="J2734" s="29" t="s">
        <v>1371</v>
      </c>
      <c r="K2734" s="29" t="s">
        <v>1371</v>
      </c>
      <c r="L2734" s="29" t="s">
        <v>1384</v>
      </c>
      <c r="M2734" s="39">
        <v>96.196681384236371</v>
      </c>
      <c r="N2734" s="39">
        <v>480.65419301848056</v>
      </c>
      <c r="O2734" s="29">
        <v>44197</v>
      </c>
      <c r="P2734" s="29">
        <v>46022</v>
      </c>
      <c r="Q2734" s="40">
        <v>4.9965776999999996</v>
      </c>
      <c r="R2734" s="39">
        <v>96.078193018480505</v>
      </c>
      <c r="S2734" s="39">
        <v>96.078193018480505</v>
      </c>
      <c r="T2734" s="39">
        <v>96.078193018480505</v>
      </c>
      <c r="U2734" s="39">
        <v>96.341420944558521</v>
      </c>
      <c r="V2734" s="39">
        <v>96.078193018480505</v>
      </c>
      <c r="W2734" s="29" t="s">
        <v>265</v>
      </c>
      <c r="X2734" s="29" t="s">
        <v>11773</v>
      </c>
      <c r="Y2734" s="29">
        <v>45273</v>
      </c>
      <c r="Z2734" s="41" t="s">
        <v>11760</v>
      </c>
      <c r="AA2734" s="42" t="s">
        <v>1349</v>
      </c>
      <c r="AB2734" s="29" t="s">
        <v>258</v>
      </c>
      <c r="AC2734" s="29" t="s">
        <v>258</v>
      </c>
      <c r="AD2734" s="29" t="s">
        <v>265</v>
      </c>
      <c r="AE2734" s="29" t="s">
        <v>1353</v>
      </c>
      <c r="AF2734" s="29" t="s">
        <v>1368</v>
      </c>
      <c r="AG2734" s="183" t="s">
        <v>1369</v>
      </c>
      <c r="AH2734" s="29" t="s">
        <v>1356</v>
      </c>
      <c r="AI2734" s="29" t="s">
        <v>1357</v>
      </c>
      <c r="AJ2734" s="29" t="s">
        <v>258</v>
      </c>
      <c r="AK2734" s="29" t="s">
        <v>258</v>
      </c>
      <c r="AL2734" s="29" t="s">
        <v>13327</v>
      </c>
    </row>
    <row r="2735" spans="1:38" x14ac:dyDescent="0.2">
      <c r="A2735" s="35" t="s">
        <v>16</v>
      </c>
      <c r="B2735" s="36">
        <v>8306</v>
      </c>
      <c r="C2735" s="36"/>
      <c r="D2735" s="36" t="s">
        <v>1349</v>
      </c>
      <c r="E2735" s="37" t="s">
        <v>4796</v>
      </c>
      <c r="F2735" s="38" t="s">
        <v>1269</v>
      </c>
      <c r="G2735" s="38" t="s">
        <v>1271</v>
      </c>
      <c r="H2735" s="35" t="s">
        <v>1440</v>
      </c>
      <c r="I2735" s="35"/>
      <c r="J2735" s="29" t="s">
        <v>484</v>
      </c>
      <c r="K2735" s="29" t="s">
        <v>1365</v>
      </c>
      <c r="L2735" s="29" t="s">
        <v>1366</v>
      </c>
      <c r="M2735" s="39">
        <v>26.565236702799869</v>
      </c>
      <c r="N2735" s="39">
        <v>8.5823353867214234</v>
      </c>
      <c r="O2735" s="29">
        <v>44197</v>
      </c>
      <c r="P2735" s="29">
        <v>44315</v>
      </c>
      <c r="Q2735" s="40">
        <v>0.32306639999999998</v>
      </c>
      <c r="R2735" s="39">
        <v>8.5823353867214234</v>
      </c>
      <c r="S2735" s="39">
        <v>0</v>
      </c>
      <c r="T2735" s="39">
        <v>0</v>
      </c>
      <c r="U2735" s="39">
        <v>0</v>
      </c>
      <c r="V2735" s="39">
        <v>0</v>
      </c>
      <c r="W2735" s="29" t="s">
        <v>1357</v>
      </c>
      <c r="X2735" s="29" t="s">
        <v>258</v>
      </c>
      <c r="Y2735" s="29" t="s">
        <v>1349</v>
      </c>
      <c r="Z2735" s="41" t="s">
        <v>1349</v>
      </c>
      <c r="AA2735" s="42" t="s">
        <v>1349</v>
      </c>
      <c r="AB2735" s="29" t="s">
        <v>258</v>
      </c>
      <c r="AC2735" s="29" t="s">
        <v>258</v>
      </c>
      <c r="AD2735" s="29" t="s">
        <v>265</v>
      </c>
      <c r="AE2735" s="29" t="s">
        <v>1367</v>
      </c>
      <c r="AF2735" s="29" t="s">
        <v>1368</v>
      </c>
      <c r="AG2735" s="183" t="s">
        <v>1369</v>
      </c>
      <c r="AH2735" s="29" t="s">
        <v>1356</v>
      </c>
      <c r="AI2735" s="29" t="s">
        <v>1357</v>
      </c>
      <c r="AJ2735" s="29" t="s">
        <v>258</v>
      </c>
      <c r="AK2735" s="29" t="s">
        <v>258</v>
      </c>
      <c r="AL2735" s="29" t="s">
        <v>13326</v>
      </c>
    </row>
    <row r="2736" spans="1:38" x14ac:dyDescent="0.2">
      <c r="A2736" s="35" t="s">
        <v>16</v>
      </c>
      <c r="B2736" s="36">
        <v>8307</v>
      </c>
      <c r="C2736" s="36"/>
      <c r="D2736" s="36" t="s">
        <v>1349</v>
      </c>
      <c r="E2736" s="37" t="s">
        <v>4797</v>
      </c>
      <c r="F2736" s="38" t="s">
        <v>1266</v>
      </c>
      <c r="G2736" s="38" t="s">
        <v>1267</v>
      </c>
      <c r="H2736" s="35" t="s">
        <v>1177</v>
      </c>
      <c r="I2736" s="35"/>
      <c r="J2736" s="29" t="s">
        <v>1371</v>
      </c>
      <c r="K2736" s="29" t="s">
        <v>1371</v>
      </c>
      <c r="L2736" s="29" t="s">
        <v>1384</v>
      </c>
      <c r="M2736" s="39">
        <v>277.78605393380133</v>
      </c>
      <c r="N2736" s="39">
        <v>276.83538672142367</v>
      </c>
      <c r="O2736" s="29">
        <v>44197</v>
      </c>
      <c r="P2736" s="29">
        <v>44561</v>
      </c>
      <c r="Q2736" s="40">
        <v>0.99657770000000001</v>
      </c>
      <c r="R2736" s="39">
        <v>276.83538672142367</v>
      </c>
      <c r="S2736" s="39">
        <v>0</v>
      </c>
      <c r="T2736" s="39">
        <v>0</v>
      </c>
      <c r="U2736" s="39">
        <v>0</v>
      </c>
      <c r="V2736" s="39">
        <v>0</v>
      </c>
      <c r="W2736" s="29" t="s">
        <v>1357</v>
      </c>
      <c r="X2736" s="29" t="s">
        <v>258</v>
      </c>
      <c r="Y2736" s="29" t="s">
        <v>1349</v>
      </c>
      <c r="Z2736" s="41" t="s">
        <v>1349</v>
      </c>
      <c r="AA2736" s="42" t="s">
        <v>1349</v>
      </c>
      <c r="AB2736" s="29" t="s">
        <v>258</v>
      </c>
      <c r="AC2736" s="29" t="s">
        <v>258</v>
      </c>
      <c r="AD2736" s="29" t="s">
        <v>265</v>
      </c>
      <c r="AE2736" s="29" t="s">
        <v>1353</v>
      </c>
      <c r="AF2736" s="29" t="s">
        <v>1368</v>
      </c>
      <c r="AG2736" s="183" t="s">
        <v>1369</v>
      </c>
      <c r="AH2736" s="29" t="s">
        <v>1356</v>
      </c>
      <c r="AI2736" s="29" t="s">
        <v>1357</v>
      </c>
      <c r="AJ2736" s="29" t="s">
        <v>258</v>
      </c>
      <c r="AK2736" s="29" t="s">
        <v>258</v>
      </c>
      <c r="AL2736" s="29" t="s">
        <v>13326</v>
      </c>
    </row>
    <row r="2737" spans="1:38" x14ac:dyDescent="0.2">
      <c r="A2737" s="35" t="s">
        <v>16</v>
      </c>
      <c r="B2737" s="36">
        <v>8309</v>
      </c>
      <c r="C2737" s="36"/>
      <c r="D2737" s="36" t="s">
        <v>1349</v>
      </c>
      <c r="E2737" s="37" t="s">
        <v>4798</v>
      </c>
      <c r="F2737" s="38" t="s">
        <v>1269</v>
      </c>
      <c r="G2737" s="38" t="s">
        <v>1445</v>
      </c>
      <c r="H2737" s="35" t="s">
        <v>12095</v>
      </c>
      <c r="I2737" s="35"/>
      <c r="J2737" s="29" t="s">
        <v>484</v>
      </c>
      <c r="K2737" s="29" t="s">
        <v>1365</v>
      </c>
      <c r="L2737" s="29" t="s">
        <v>1366</v>
      </c>
      <c r="M2737" s="39">
        <v>19.43962986162521</v>
      </c>
      <c r="N2737" s="39">
        <v>38.799425051334701</v>
      </c>
      <c r="O2737" s="29">
        <v>44197</v>
      </c>
      <c r="P2737" s="29">
        <v>44926</v>
      </c>
      <c r="Q2737" s="40">
        <v>1.9958932</v>
      </c>
      <c r="R2737" s="39">
        <v>19.399712525667351</v>
      </c>
      <c r="S2737" s="39">
        <v>19.399712525667351</v>
      </c>
      <c r="T2737" s="39">
        <v>0</v>
      </c>
      <c r="U2737" s="39">
        <v>0</v>
      </c>
      <c r="V2737" s="39">
        <v>0</v>
      </c>
      <c r="W2737" s="29" t="s">
        <v>1357</v>
      </c>
      <c r="X2737" s="29" t="s">
        <v>258</v>
      </c>
      <c r="Y2737" s="29" t="s">
        <v>1349</v>
      </c>
      <c r="Z2737" s="41" t="s">
        <v>1349</v>
      </c>
      <c r="AA2737" s="42" t="s">
        <v>1349</v>
      </c>
      <c r="AB2737" s="29" t="s">
        <v>258</v>
      </c>
      <c r="AC2737" s="29" t="s">
        <v>258</v>
      </c>
      <c r="AD2737" s="29" t="s">
        <v>265</v>
      </c>
      <c r="AE2737" s="29" t="s">
        <v>1367</v>
      </c>
      <c r="AF2737" s="29" t="s">
        <v>1368</v>
      </c>
      <c r="AG2737" s="183" t="s">
        <v>1369</v>
      </c>
      <c r="AH2737" s="29" t="s">
        <v>1413</v>
      </c>
      <c r="AI2737" s="29" t="s">
        <v>1357</v>
      </c>
      <c r="AJ2737" s="29" t="s">
        <v>258</v>
      </c>
      <c r="AK2737" s="29" t="s">
        <v>258</v>
      </c>
      <c r="AL2737" s="29" t="s">
        <v>13326</v>
      </c>
    </row>
    <row r="2738" spans="1:38" x14ac:dyDescent="0.2">
      <c r="A2738" s="35" t="s">
        <v>16</v>
      </c>
      <c r="B2738" s="36">
        <v>8310</v>
      </c>
      <c r="C2738" s="36"/>
      <c r="D2738" s="36" t="s">
        <v>1349</v>
      </c>
      <c r="E2738" s="37" t="s">
        <v>4799</v>
      </c>
      <c r="F2738" s="38" t="s">
        <v>1266</v>
      </c>
      <c r="G2738" s="38" t="s">
        <v>1267</v>
      </c>
      <c r="H2738" s="35" t="s">
        <v>1177</v>
      </c>
      <c r="I2738" s="35"/>
      <c r="J2738" s="29" t="s">
        <v>1371</v>
      </c>
      <c r="K2738" s="29" t="s">
        <v>1371</v>
      </c>
      <c r="L2738" s="29" t="s">
        <v>1384</v>
      </c>
      <c r="M2738" s="39">
        <v>441.66804347468383</v>
      </c>
      <c r="N2738" s="39">
        <v>440.1565229295004</v>
      </c>
      <c r="O2738" s="29">
        <v>44197</v>
      </c>
      <c r="P2738" s="29">
        <v>44561</v>
      </c>
      <c r="Q2738" s="40">
        <v>0.99657770000000001</v>
      </c>
      <c r="R2738" s="39">
        <v>440.1565229295004</v>
      </c>
      <c r="S2738" s="39">
        <v>0</v>
      </c>
      <c r="T2738" s="39">
        <v>0</v>
      </c>
      <c r="U2738" s="39">
        <v>0</v>
      </c>
      <c r="V2738" s="39">
        <v>0</v>
      </c>
      <c r="W2738" s="29" t="s">
        <v>1357</v>
      </c>
      <c r="X2738" s="29" t="s">
        <v>258</v>
      </c>
      <c r="Y2738" s="29" t="s">
        <v>1349</v>
      </c>
      <c r="Z2738" s="41" t="s">
        <v>1349</v>
      </c>
      <c r="AA2738" s="42" t="s">
        <v>1349</v>
      </c>
      <c r="AB2738" s="29" t="s">
        <v>258</v>
      </c>
      <c r="AC2738" s="29" t="s">
        <v>258</v>
      </c>
      <c r="AD2738" s="29" t="s">
        <v>265</v>
      </c>
      <c r="AE2738" s="29" t="s">
        <v>1353</v>
      </c>
      <c r="AF2738" s="29" t="s">
        <v>1368</v>
      </c>
      <c r="AG2738" s="183" t="s">
        <v>1369</v>
      </c>
      <c r="AH2738" s="29" t="s">
        <v>1356</v>
      </c>
      <c r="AI2738" s="29" t="s">
        <v>1357</v>
      </c>
      <c r="AJ2738" s="29" t="s">
        <v>258</v>
      </c>
      <c r="AK2738" s="29" t="s">
        <v>258</v>
      </c>
      <c r="AL2738" s="29" t="s">
        <v>13326</v>
      </c>
    </row>
    <row r="2739" spans="1:38" x14ac:dyDescent="0.2">
      <c r="A2739" s="35" t="s">
        <v>16</v>
      </c>
      <c r="B2739" s="36">
        <v>8312</v>
      </c>
      <c r="C2739" s="36"/>
      <c r="D2739" s="36" t="s">
        <v>1349</v>
      </c>
      <c r="E2739" s="37" t="s">
        <v>4800</v>
      </c>
      <c r="F2739" s="38" t="s">
        <v>1269</v>
      </c>
      <c r="G2739" s="38" t="s">
        <v>1273</v>
      </c>
      <c r="H2739" s="35" t="s">
        <v>1393</v>
      </c>
      <c r="I2739" s="35"/>
      <c r="J2739" s="29" t="s">
        <v>484</v>
      </c>
      <c r="K2739" s="29" t="s">
        <v>1365</v>
      </c>
      <c r="L2739" s="29" t="s">
        <v>1366</v>
      </c>
      <c r="M2739" s="39">
        <v>43.665849248140866</v>
      </c>
      <c r="N2739" s="39">
        <v>141.54788501026692</v>
      </c>
      <c r="O2739" s="29">
        <v>44197</v>
      </c>
      <c r="P2739" s="29">
        <v>45381</v>
      </c>
      <c r="Q2739" s="40">
        <v>3.2416152999999999</v>
      </c>
      <c r="R2739" s="39">
        <v>43.599137577002054</v>
      </c>
      <c r="S2739" s="39">
        <v>43.599137577002054</v>
      </c>
      <c r="T2739" s="39">
        <v>43.599137577002054</v>
      </c>
      <c r="U2739" s="39">
        <v>10.75047227926078</v>
      </c>
      <c r="V2739" s="39">
        <v>0</v>
      </c>
      <c r="W2739" s="29" t="s">
        <v>1357</v>
      </c>
      <c r="X2739" s="29" t="s">
        <v>258</v>
      </c>
      <c r="Y2739" s="29" t="s">
        <v>1349</v>
      </c>
      <c r="Z2739" s="41" t="s">
        <v>1349</v>
      </c>
      <c r="AA2739" s="42" t="s">
        <v>1349</v>
      </c>
      <c r="AB2739" s="29" t="s">
        <v>258</v>
      </c>
      <c r="AC2739" s="29" t="s">
        <v>258</v>
      </c>
      <c r="AD2739" s="29" t="s">
        <v>265</v>
      </c>
      <c r="AE2739" s="29" t="s">
        <v>1367</v>
      </c>
      <c r="AF2739" s="29" t="s">
        <v>1368</v>
      </c>
      <c r="AG2739" s="183" t="s">
        <v>1369</v>
      </c>
      <c r="AH2739" s="29" t="s">
        <v>1356</v>
      </c>
      <c r="AI2739" s="29" t="s">
        <v>1357</v>
      </c>
      <c r="AJ2739" s="29" t="s">
        <v>258</v>
      </c>
      <c r="AK2739" s="29" t="s">
        <v>258</v>
      </c>
      <c r="AL2739" s="29" t="s">
        <v>13326</v>
      </c>
    </row>
    <row r="2740" spans="1:38" x14ac:dyDescent="0.2">
      <c r="A2740" s="35" t="s">
        <v>16</v>
      </c>
      <c r="B2740" s="36">
        <v>8314</v>
      </c>
      <c r="C2740" s="36"/>
      <c r="D2740" s="36" t="s">
        <v>1349</v>
      </c>
      <c r="E2740" s="37" t="s">
        <v>4801</v>
      </c>
      <c r="F2740" s="38" t="s">
        <v>1269</v>
      </c>
      <c r="G2740" s="38" t="s">
        <v>1271</v>
      </c>
      <c r="H2740" s="35" t="s">
        <v>1440</v>
      </c>
      <c r="I2740" s="35"/>
      <c r="J2740" s="29" t="s">
        <v>1371</v>
      </c>
      <c r="K2740" s="29" t="s">
        <v>1371</v>
      </c>
      <c r="L2740" s="29" t="s">
        <v>1384</v>
      </c>
      <c r="M2740" s="39">
        <v>70.540631042513652</v>
      </c>
      <c r="N2740" s="39">
        <v>352.46174401095141</v>
      </c>
      <c r="O2740" s="29">
        <v>44197</v>
      </c>
      <c r="P2740" s="29">
        <v>46022</v>
      </c>
      <c r="Q2740" s="40">
        <v>4.9965776999999996</v>
      </c>
      <c r="R2740" s="39">
        <v>70.453744010951397</v>
      </c>
      <c r="S2740" s="39">
        <v>70.453744010951397</v>
      </c>
      <c r="T2740" s="39">
        <v>70.453744010951397</v>
      </c>
      <c r="U2740" s="39">
        <v>70.646767967145777</v>
      </c>
      <c r="V2740" s="39">
        <v>70.453744010951397</v>
      </c>
      <c r="W2740" s="29" t="s">
        <v>265</v>
      </c>
      <c r="X2740" s="29" t="s">
        <v>11773</v>
      </c>
      <c r="Y2740" s="29">
        <v>45239</v>
      </c>
      <c r="Z2740" s="41" t="s">
        <v>11759</v>
      </c>
      <c r="AA2740" s="42" t="s">
        <v>1349</v>
      </c>
      <c r="AB2740" s="29" t="s">
        <v>258</v>
      </c>
      <c r="AC2740" s="29" t="s">
        <v>258</v>
      </c>
      <c r="AD2740" s="29" t="s">
        <v>265</v>
      </c>
      <c r="AE2740" s="29" t="s">
        <v>1353</v>
      </c>
      <c r="AF2740" s="29" t="s">
        <v>1368</v>
      </c>
      <c r="AG2740" s="183" t="s">
        <v>1369</v>
      </c>
      <c r="AH2740" s="29" t="s">
        <v>1356</v>
      </c>
      <c r="AI2740" s="29" t="s">
        <v>1357</v>
      </c>
      <c r="AJ2740" s="29" t="s">
        <v>258</v>
      </c>
      <c r="AK2740" s="29" t="s">
        <v>258</v>
      </c>
      <c r="AL2740" s="29" t="s">
        <v>13327</v>
      </c>
    </row>
    <row r="2741" spans="1:38" x14ac:dyDescent="0.2">
      <c r="A2741" s="35" t="s">
        <v>16</v>
      </c>
      <c r="B2741" s="36">
        <v>8316</v>
      </c>
      <c r="C2741" s="36"/>
      <c r="D2741" s="36" t="s">
        <v>1349</v>
      </c>
      <c r="E2741" s="37" t="s">
        <v>4802</v>
      </c>
      <c r="F2741" s="38" t="s">
        <v>1266</v>
      </c>
      <c r="G2741" s="38" t="s">
        <v>1267</v>
      </c>
      <c r="H2741" s="35" t="s">
        <v>1177</v>
      </c>
      <c r="I2741" s="35"/>
      <c r="J2741" s="29" t="s">
        <v>1371</v>
      </c>
      <c r="K2741" s="29" t="s">
        <v>1371</v>
      </c>
      <c r="L2741" s="29" t="s">
        <v>1384</v>
      </c>
      <c r="M2741" s="39">
        <v>501.06978717645961</v>
      </c>
      <c r="N2741" s="39">
        <v>499.35497604380561</v>
      </c>
      <c r="O2741" s="29">
        <v>44197</v>
      </c>
      <c r="P2741" s="29">
        <v>44561</v>
      </c>
      <c r="Q2741" s="40">
        <v>0.99657770000000001</v>
      </c>
      <c r="R2741" s="39">
        <v>499.35497604380561</v>
      </c>
      <c r="S2741" s="39">
        <v>0</v>
      </c>
      <c r="T2741" s="39">
        <v>0</v>
      </c>
      <c r="U2741" s="39">
        <v>0</v>
      </c>
      <c r="V2741" s="39">
        <v>0</v>
      </c>
      <c r="W2741" s="29" t="s">
        <v>1357</v>
      </c>
      <c r="X2741" s="29" t="s">
        <v>258</v>
      </c>
      <c r="Y2741" s="29" t="s">
        <v>1349</v>
      </c>
      <c r="Z2741" s="41" t="s">
        <v>1349</v>
      </c>
      <c r="AA2741" s="42" t="s">
        <v>1349</v>
      </c>
      <c r="AB2741" s="29" t="s">
        <v>258</v>
      </c>
      <c r="AC2741" s="29" t="s">
        <v>258</v>
      </c>
      <c r="AD2741" s="29" t="s">
        <v>265</v>
      </c>
      <c r="AE2741" s="29" t="s">
        <v>1353</v>
      </c>
      <c r="AF2741" s="29" t="s">
        <v>1368</v>
      </c>
      <c r="AG2741" s="183" t="s">
        <v>1369</v>
      </c>
      <c r="AH2741" s="29" t="s">
        <v>1356</v>
      </c>
      <c r="AI2741" s="29" t="s">
        <v>1357</v>
      </c>
      <c r="AJ2741" s="29" t="s">
        <v>258</v>
      </c>
      <c r="AK2741" s="29" t="s">
        <v>258</v>
      </c>
      <c r="AL2741" s="29" t="s">
        <v>13326</v>
      </c>
    </row>
    <row r="2742" spans="1:38" x14ac:dyDescent="0.2">
      <c r="A2742" s="35" t="s">
        <v>16</v>
      </c>
      <c r="B2742" s="36">
        <v>8318</v>
      </c>
      <c r="C2742" s="36"/>
      <c r="D2742" s="36" t="s">
        <v>1349</v>
      </c>
      <c r="E2742" s="37" t="s">
        <v>4803</v>
      </c>
      <c r="F2742" s="38" t="s">
        <v>1269</v>
      </c>
      <c r="G2742" s="38" t="s">
        <v>1271</v>
      </c>
      <c r="H2742" s="35" t="s">
        <v>1440</v>
      </c>
      <c r="I2742" s="35"/>
      <c r="J2742" s="29" t="s">
        <v>281</v>
      </c>
      <c r="K2742" s="29" t="s">
        <v>282</v>
      </c>
      <c r="L2742" s="29" t="s">
        <v>1384</v>
      </c>
      <c r="M2742" s="39">
        <v>42.943517692330516</v>
      </c>
      <c r="N2742" s="39">
        <v>214.57062286105409</v>
      </c>
      <c r="O2742" s="29">
        <v>44197</v>
      </c>
      <c r="P2742" s="29">
        <v>46022</v>
      </c>
      <c r="Q2742" s="40">
        <v>4.9965776999999996</v>
      </c>
      <c r="R2742" s="39">
        <v>42.890622861054077</v>
      </c>
      <c r="S2742" s="39">
        <v>42.890622861054077</v>
      </c>
      <c r="T2742" s="39">
        <v>42.890622861054077</v>
      </c>
      <c r="U2742" s="39">
        <v>43.008131416837784</v>
      </c>
      <c r="V2742" s="39">
        <v>42.890622861054077</v>
      </c>
      <c r="W2742" s="29" t="s">
        <v>265</v>
      </c>
      <c r="X2742" s="29" t="s">
        <v>11773</v>
      </c>
      <c r="Y2742" s="29">
        <v>45275</v>
      </c>
      <c r="Z2742" s="41" t="s">
        <v>11760</v>
      </c>
      <c r="AA2742" s="42" t="s">
        <v>1349</v>
      </c>
      <c r="AB2742" s="29" t="s">
        <v>258</v>
      </c>
      <c r="AC2742" s="29" t="s">
        <v>258</v>
      </c>
      <c r="AD2742" s="29" t="s">
        <v>265</v>
      </c>
      <c r="AE2742" s="29" t="s">
        <v>1353</v>
      </c>
      <c r="AF2742" s="29" t="s">
        <v>1368</v>
      </c>
      <c r="AG2742" s="183" t="s">
        <v>1369</v>
      </c>
      <c r="AH2742" s="29" t="s">
        <v>1356</v>
      </c>
      <c r="AI2742" s="29" t="s">
        <v>1357</v>
      </c>
      <c r="AJ2742" s="29" t="s">
        <v>258</v>
      </c>
      <c r="AK2742" s="29" t="s">
        <v>258</v>
      </c>
      <c r="AL2742" s="29" t="s">
        <v>13327</v>
      </c>
    </row>
    <row r="2743" spans="1:38" x14ac:dyDescent="0.2">
      <c r="A2743" s="35" t="s">
        <v>16</v>
      </c>
      <c r="B2743" s="36">
        <v>8323</v>
      </c>
      <c r="C2743" s="36"/>
      <c r="D2743" s="36" t="s">
        <v>1349</v>
      </c>
      <c r="E2743" s="37" t="s">
        <v>4804</v>
      </c>
      <c r="F2743" s="38" t="s">
        <v>1269</v>
      </c>
      <c r="G2743" s="38" t="s">
        <v>1273</v>
      </c>
      <c r="H2743" s="35" t="s">
        <v>1393</v>
      </c>
      <c r="I2743" s="35"/>
      <c r="J2743" s="29" t="s">
        <v>1513</v>
      </c>
      <c r="K2743" s="29" t="s">
        <v>1611</v>
      </c>
      <c r="L2743" s="29" t="s">
        <v>1618</v>
      </c>
      <c r="M2743" s="39">
        <v>1389.550148801831</v>
      </c>
      <c r="N2743" s="39">
        <v>4276.1242299794667</v>
      </c>
      <c r="O2743" s="29">
        <v>44197</v>
      </c>
      <c r="P2743" s="29">
        <v>45321</v>
      </c>
      <c r="Q2743" s="40">
        <v>3.0773443</v>
      </c>
      <c r="R2743" s="39">
        <v>1387.3647501711157</v>
      </c>
      <c r="S2743" s="39">
        <v>1387.3647501711157</v>
      </c>
      <c r="T2743" s="39">
        <v>1387.3647501711157</v>
      </c>
      <c r="U2743" s="39">
        <v>114.0299794661191</v>
      </c>
      <c r="V2743" s="39">
        <v>0</v>
      </c>
      <c r="W2743" s="29" t="s">
        <v>265</v>
      </c>
      <c r="X2743" s="29" t="s">
        <v>11773</v>
      </c>
      <c r="Y2743" s="29">
        <v>45260</v>
      </c>
      <c r="Z2743" s="41" t="s">
        <v>11759</v>
      </c>
      <c r="AA2743" s="42" t="s">
        <v>1349</v>
      </c>
      <c r="AB2743" s="29" t="s">
        <v>258</v>
      </c>
      <c r="AC2743" s="29" t="s">
        <v>258</v>
      </c>
      <c r="AD2743" s="29" t="s">
        <v>258</v>
      </c>
      <c r="AE2743" s="29" t="s">
        <v>1353</v>
      </c>
      <c r="AF2743" s="29" t="s">
        <v>1368</v>
      </c>
      <c r="AG2743" s="183" t="s">
        <v>1369</v>
      </c>
      <c r="AH2743" s="29" t="s">
        <v>1413</v>
      </c>
      <c r="AI2743" s="29" t="s">
        <v>1357</v>
      </c>
      <c r="AJ2743" s="29" t="s">
        <v>258</v>
      </c>
      <c r="AK2743" s="29" t="s">
        <v>258</v>
      </c>
      <c r="AL2743" s="29" t="s">
        <v>13327</v>
      </c>
    </row>
    <row r="2744" spans="1:38" x14ac:dyDescent="0.2">
      <c r="A2744" s="35" t="s">
        <v>16</v>
      </c>
      <c r="B2744" s="36">
        <v>8327</v>
      </c>
      <c r="C2744" s="36"/>
      <c r="D2744" s="36" t="s">
        <v>1349</v>
      </c>
      <c r="E2744" s="37" t="s">
        <v>4805</v>
      </c>
      <c r="F2744" s="38" t="s">
        <v>1269</v>
      </c>
      <c r="G2744" s="38" t="s">
        <v>1271</v>
      </c>
      <c r="H2744" s="35" t="s">
        <v>1440</v>
      </c>
      <c r="I2744" s="35"/>
      <c r="J2744" s="29" t="s">
        <v>281</v>
      </c>
      <c r="K2744" s="29" t="s">
        <v>282</v>
      </c>
      <c r="L2744" s="29" t="s">
        <v>1384</v>
      </c>
      <c r="M2744" s="39">
        <v>11.609357776889816</v>
      </c>
      <c r="N2744" s="39">
        <v>58.007058179329228</v>
      </c>
      <c r="O2744" s="29">
        <v>44197</v>
      </c>
      <c r="P2744" s="29">
        <v>46022</v>
      </c>
      <c r="Q2744" s="40">
        <v>4.9965776999999996</v>
      </c>
      <c r="R2744" s="39">
        <v>11.595058179329227</v>
      </c>
      <c r="S2744" s="39">
        <v>11.595058179329227</v>
      </c>
      <c r="T2744" s="39">
        <v>11.595058179329227</v>
      </c>
      <c r="U2744" s="39">
        <v>11.62682546201232</v>
      </c>
      <c r="V2744" s="39">
        <v>11.595058179329227</v>
      </c>
      <c r="W2744" s="29" t="s">
        <v>265</v>
      </c>
      <c r="X2744" s="29" t="s">
        <v>11773</v>
      </c>
      <c r="Y2744" s="29">
        <v>45275</v>
      </c>
      <c r="Z2744" s="41" t="s">
        <v>11760</v>
      </c>
      <c r="AA2744" s="42" t="s">
        <v>1349</v>
      </c>
      <c r="AB2744" s="29" t="s">
        <v>258</v>
      </c>
      <c r="AC2744" s="29" t="s">
        <v>258</v>
      </c>
      <c r="AD2744" s="29" t="s">
        <v>265</v>
      </c>
      <c r="AE2744" s="29" t="s">
        <v>1353</v>
      </c>
      <c r="AF2744" s="29" t="s">
        <v>1368</v>
      </c>
      <c r="AG2744" s="183" t="s">
        <v>1369</v>
      </c>
      <c r="AH2744" s="29" t="s">
        <v>1356</v>
      </c>
      <c r="AI2744" s="29" t="s">
        <v>1357</v>
      </c>
      <c r="AJ2744" s="29" t="s">
        <v>258</v>
      </c>
      <c r="AK2744" s="29" t="s">
        <v>258</v>
      </c>
      <c r="AL2744" s="29" t="s">
        <v>13327</v>
      </c>
    </row>
    <row r="2745" spans="1:38" x14ac:dyDescent="0.2">
      <c r="A2745" s="35" t="s">
        <v>16</v>
      </c>
      <c r="B2745" s="36">
        <v>8330</v>
      </c>
      <c r="C2745" s="36"/>
      <c r="D2745" s="36" t="s">
        <v>1349</v>
      </c>
      <c r="E2745" s="37" t="s">
        <v>4806</v>
      </c>
      <c r="F2745" s="38" t="s">
        <v>1266</v>
      </c>
      <c r="G2745" s="38" t="s">
        <v>1267</v>
      </c>
      <c r="H2745" s="35" t="s">
        <v>1177</v>
      </c>
      <c r="I2745" s="35"/>
      <c r="J2745" s="29" t="s">
        <v>1371</v>
      </c>
      <c r="K2745" s="29" t="s">
        <v>1371</v>
      </c>
      <c r="L2745" s="29" t="s">
        <v>1384</v>
      </c>
      <c r="M2745" s="39">
        <v>499.43430642935721</v>
      </c>
      <c r="N2745" s="39">
        <v>497.72509240246404</v>
      </c>
      <c r="O2745" s="29">
        <v>44197</v>
      </c>
      <c r="P2745" s="29">
        <v>44561</v>
      </c>
      <c r="Q2745" s="40">
        <v>0.99657770000000001</v>
      </c>
      <c r="R2745" s="39">
        <v>497.72509240246404</v>
      </c>
      <c r="S2745" s="39">
        <v>0</v>
      </c>
      <c r="T2745" s="39">
        <v>0</v>
      </c>
      <c r="U2745" s="39">
        <v>0</v>
      </c>
      <c r="V2745" s="39">
        <v>0</v>
      </c>
      <c r="W2745" s="29" t="s">
        <v>1357</v>
      </c>
      <c r="X2745" s="29" t="s">
        <v>258</v>
      </c>
      <c r="Y2745" s="29" t="s">
        <v>1349</v>
      </c>
      <c r="Z2745" s="41" t="s">
        <v>1349</v>
      </c>
      <c r="AA2745" s="42" t="s">
        <v>1349</v>
      </c>
      <c r="AB2745" s="29" t="s">
        <v>258</v>
      </c>
      <c r="AC2745" s="29" t="s">
        <v>258</v>
      </c>
      <c r="AD2745" s="29" t="s">
        <v>265</v>
      </c>
      <c r="AE2745" s="29" t="s">
        <v>1353</v>
      </c>
      <c r="AF2745" s="29" t="s">
        <v>1368</v>
      </c>
      <c r="AG2745" s="183" t="s">
        <v>1369</v>
      </c>
      <c r="AH2745" s="29" t="s">
        <v>1356</v>
      </c>
      <c r="AI2745" s="29" t="s">
        <v>1357</v>
      </c>
      <c r="AJ2745" s="29" t="s">
        <v>258</v>
      </c>
      <c r="AK2745" s="29" t="s">
        <v>258</v>
      </c>
      <c r="AL2745" s="29" t="s">
        <v>13326</v>
      </c>
    </row>
    <row r="2746" spans="1:38" x14ac:dyDescent="0.2">
      <c r="A2746" s="35" t="s">
        <v>16</v>
      </c>
      <c r="B2746" s="36">
        <v>8336</v>
      </c>
      <c r="C2746" s="36"/>
      <c r="D2746" s="36" t="s">
        <v>1349</v>
      </c>
      <c r="E2746" s="37" t="s">
        <v>4807</v>
      </c>
      <c r="F2746" s="38" t="s">
        <v>1266</v>
      </c>
      <c r="G2746" s="38" t="s">
        <v>1268</v>
      </c>
      <c r="H2746" s="35" t="s">
        <v>1359</v>
      </c>
      <c r="I2746" s="35"/>
      <c r="J2746" s="29" t="s">
        <v>484</v>
      </c>
      <c r="K2746" s="29" t="s">
        <v>1365</v>
      </c>
      <c r="L2746" s="29" t="s">
        <v>1366</v>
      </c>
      <c r="M2746" s="39">
        <v>12.903066266549263</v>
      </c>
      <c r="N2746" s="39">
        <v>64.471173169062297</v>
      </c>
      <c r="O2746" s="29">
        <v>44197</v>
      </c>
      <c r="P2746" s="29">
        <v>46022</v>
      </c>
      <c r="Q2746" s="40">
        <v>4.9965776999999996</v>
      </c>
      <c r="R2746" s="39">
        <v>12.887173169062287</v>
      </c>
      <c r="S2746" s="39">
        <v>12.887173169062287</v>
      </c>
      <c r="T2746" s="39">
        <v>12.887173169062287</v>
      </c>
      <c r="U2746" s="39">
        <v>12.922480492813142</v>
      </c>
      <c r="V2746" s="39">
        <v>12.887173169062287</v>
      </c>
      <c r="W2746" s="29" t="s">
        <v>1357</v>
      </c>
      <c r="X2746" s="29" t="s">
        <v>258</v>
      </c>
      <c r="Y2746" s="29" t="s">
        <v>1349</v>
      </c>
      <c r="Z2746" s="41" t="s">
        <v>1349</v>
      </c>
      <c r="AA2746" s="42" t="s">
        <v>1349</v>
      </c>
      <c r="AB2746" s="29" t="s">
        <v>258</v>
      </c>
      <c r="AC2746" s="29" t="s">
        <v>258</v>
      </c>
      <c r="AD2746" s="29" t="s">
        <v>265</v>
      </c>
      <c r="AE2746" s="29" t="s">
        <v>1367</v>
      </c>
      <c r="AF2746" s="29" t="s">
        <v>1368</v>
      </c>
      <c r="AG2746" s="183" t="s">
        <v>1369</v>
      </c>
      <c r="AH2746" s="29" t="s">
        <v>1356</v>
      </c>
      <c r="AI2746" s="29" t="s">
        <v>1357</v>
      </c>
      <c r="AJ2746" s="29" t="s">
        <v>258</v>
      </c>
      <c r="AK2746" s="29" t="s">
        <v>258</v>
      </c>
      <c r="AL2746" s="29" t="s">
        <v>13326</v>
      </c>
    </row>
    <row r="2747" spans="1:38" x14ac:dyDescent="0.2">
      <c r="A2747" s="35" t="s">
        <v>16</v>
      </c>
      <c r="B2747" s="36">
        <v>8339</v>
      </c>
      <c r="C2747" s="36"/>
      <c r="D2747" s="36" t="s">
        <v>1349</v>
      </c>
      <c r="E2747" s="37" t="s">
        <v>4808</v>
      </c>
      <c r="F2747" s="38" t="s">
        <v>1269</v>
      </c>
      <c r="G2747" s="38" t="s">
        <v>1271</v>
      </c>
      <c r="H2747" s="35" t="s">
        <v>1440</v>
      </c>
      <c r="I2747" s="35"/>
      <c r="J2747" s="29" t="s">
        <v>274</v>
      </c>
      <c r="K2747" s="29" t="s">
        <v>303</v>
      </c>
      <c r="L2747" s="29" t="s">
        <v>2659</v>
      </c>
      <c r="M2747" s="39">
        <v>42.731536861130827</v>
      </c>
      <c r="N2747" s="39">
        <v>85.287583846680363</v>
      </c>
      <c r="O2747" s="29">
        <v>44197</v>
      </c>
      <c r="P2747" s="29">
        <v>44926</v>
      </c>
      <c r="Q2747" s="40">
        <v>1.9958932</v>
      </c>
      <c r="R2747" s="39">
        <v>42.643791923340181</v>
      </c>
      <c r="S2747" s="39">
        <v>42.643791923340181</v>
      </c>
      <c r="T2747" s="39">
        <v>0</v>
      </c>
      <c r="U2747" s="39">
        <v>0</v>
      </c>
      <c r="V2747" s="39">
        <v>0</v>
      </c>
      <c r="W2747" s="29" t="s">
        <v>1357</v>
      </c>
      <c r="X2747" s="29" t="s">
        <v>258</v>
      </c>
      <c r="Y2747" s="29" t="s">
        <v>1349</v>
      </c>
      <c r="Z2747" s="41" t="s">
        <v>1349</v>
      </c>
      <c r="AA2747" s="42" t="s">
        <v>1349</v>
      </c>
      <c r="AB2747" s="29" t="s">
        <v>258</v>
      </c>
      <c r="AC2747" s="29" t="s">
        <v>258</v>
      </c>
      <c r="AD2747" s="29" t="s">
        <v>265</v>
      </c>
      <c r="AE2747" s="29" t="s">
        <v>1367</v>
      </c>
      <c r="AF2747" s="29" t="s">
        <v>1966</v>
      </c>
      <c r="AG2747" s="183" t="s">
        <v>1967</v>
      </c>
      <c r="AH2747" s="29" t="s">
        <v>1413</v>
      </c>
      <c r="AI2747" s="29" t="s">
        <v>1357</v>
      </c>
      <c r="AJ2747" s="29" t="s">
        <v>258</v>
      </c>
      <c r="AK2747" s="29" t="s">
        <v>258</v>
      </c>
      <c r="AL2747" s="29" t="s">
        <v>13326</v>
      </c>
    </row>
    <row r="2748" spans="1:38" x14ac:dyDescent="0.2">
      <c r="A2748" s="35" t="s">
        <v>16</v>
      </c>
      <c r="B2748" s="36">
        <v>8340</v>
      </c>
      <c r="C2748" s="36"/>
      <c r="D2748" s="36" t="s">
        <v>1349</v>
      </c>
      <c r="E2748" s="37" t="s">
        <v>4809</v>
      </c>
      <c r="F2748" s="38" t="s">
        <v>1269</v>
      </c>
      <c r="G2748" s="38" t="s">
        <v>1271</v>
      </c>
      <c r="H2748" s="35" t="s">
        <v>1440</v>
      </c>
      <c r="I2748" s="35"/>
      <c r="J2748" s="29" t="s">
        <v>274</v>
      </c>
      <c r="K2748" s="29" t="s">
        <v>303</v>
      </c>
      <c r="L2748" s="29" t="s">
        <v>2659</v>
      </c>
      <c r="M2748" s="39">
        <v>38.683992231208137</v>
      </c>
      <c r="N2748" s="39">
        <v>77.209117043121154</v>
      </c>
      <c r="O2748" s="29">
        <v>44197</v>
      </c>
      <c r="P2748" s="29">
        <v>44926</v>
      </c>
      <c r="Q2748" s="40">
        <v>1.9958932</v>
      </c>
      <c r="R2748" s="39">
        <v>38.604558521560577</v>
      </c>
      <c r="S2748" s="39">
        <v>38.604558521560577</v>
      </c>
      <c r="T2748" s="39">
        <v>0</v>
      </c>
      <c r="U2748" s="39">
        <v>0</v>
      </c>
      <c r="V2748" s="39">
        <v>0</v>
      </c>
      <c r="W2748" s="29" t="s">
        <v>1357</v>
      </c>
      <c r="X2748" s="29" t="s">
        <v>258</v>
      </c>
      <c r="Y2748" s="29" t="s">
        <v>1349</v>
      </c>
      <c r="Z2748" s="41" t="s">
        <v>1349</v>
      </c>
      <c r="AA2748" s="42" t="s">
        <v>1349</v>
      </c>
      <c r="AB2748" s="29" t="s">
        <v>258</v>
      </c>
      <c r="AC2748" s="29" t="s">
        <v>258</v>
      </c>
      <c r="AD2748" s="29" t="s">
        <v>265</v>
      </c>
      <c r="AE2748" s="29" t="s">
        <v>1367</v>
      </c>
      <c r="AF2748" s="29" t="s">
        <v>1966</v>
      </c>
      <c r="AG2748" s="183" t="s">
        <v>1967</v>
      </c>
      <c r="AH2748" s="29" t="s">
        <v>1413</v>
      </c>
      <c r="AI2748" s="29" t="s">
        <v>1357</v>
      </c>
      <c r="AJ2748" s="29" t="s">
        <v>258</v>
      </c>
      <c r="AK2748" s="29" t="s">
        <v>258</v>
      </c>
      <c r="AL2748" s="29" t="s">
        <v>13326</v>
      </c>
    </row>
    <row r="2749" spans="1:38" x14ac:dyDescent="0.2">
      <c r="A2749" s="35" t="s">
        <v>16</v>
      </c>
      <c r="B2749" s="36">
        <v>8342</v>
      </c>
      <c r="C2749" s="36"/>
      <c r="D2749" s="36" t="s">
        <v>1349</v>
      </c>
      <c r="E2749" s="37" t="s">
        <v>4810</v>
      </c>
      <c r="F2749" s="38" t="s">
        <v>1269</v>
      </c>
      <c r="G2749" s="38" t="s">
        <v>1273</v>
      </c>
      <c r="H2749" s="35" t="s">
        <v>1393</v>
      </c>
      <c r="I2749" s="35"/>
      <c r="J2749" s="29" t="s">
        <v>1371</v>
      </c>
      <c r="K2749" s="29" t="s">
        <v>1371</v>
      </c>
      <c r="L2749" s="29" t="s">
        <v>1366</v>
      </c>
      <c r="M2749" s="39">
        <v>17.244622976719093</v>
      </c>
      <c r="N2749" s="39">
        <v>34.418425735797399</v>
      </c>
      <c r="O2749" s="29">
        <v>44197</v>
      </c>
      <c r="P2749" s="29">
        <v>44926</v>
      </c>
      <c r="Q2749" s="40">
        <v>1.9958932</v>
      </c>
      <c r="R2749" s="39">
        <v>17.2092128678987</v>
      </c>
      <c r="S2749" s="39">
        <v>17.2092128678987</v>
      </c>
      <c r="T2749" s="39">
        <v>0</v>
      </c>
      <c r="U2749" s="39">
        <v>0</v>
      </c>
      <c r="V2749" s="39">
        <v>0</v>
      </c>
      <c r="W2749" s="29" t="s">
        <v>265</v>
      </c>
      <c r="X2749" s="29" t="s">
        <v>11773</v>
      </c>
      <c r="Y2749" s="29">
        <v>45259</v>
      </c>
      <c r="Z2749" s="41" t="s">
        <v>11759</v>
      </c>
      <c r="AA2749" s="42" t="s">
        <v>1349</v>
      </c>
      <c r="AB2749" s="29" t="s">
        <v>258</v>
      </c>
      <c r="AC2749" s="29" t="s">
        <v>258</v>
      </c>
      <c r="AD2749" s="29" t="s">
        <v>265</v>
      </c>
      <c r="AE2749" s="29" t="s">
        <v>1367</v>
      </c>
      <c r="AF2749" s="29" t="s">
        <v>1368</v>
      </c>
      <c r="AG2749" s="183" t="s">
        <v>1369</v>
      </c>
      <c r="AH2749" s="29" t="s">
        <v>1413</v>
      </c>
      <c r="AI2749" s="29" t="s">
        <v>1357</v>
      </c>
      <c r="AJ2749" s="29" t="s">
        <v>258</v>
      </c>
      <c r="AK2749" s="29" t="s">
        <v>258</v>
      </c>
      <c r="AL2749" s="29" t="s">
        <v>13327</v>
      </c>
    </row>
    <row r="2750" spans="1:38" x14ac:dyDescent="0.2">
      <c r="A2750" s="35" t="s">
        <v>16</v>
      </c>
      <c r="B2750" s="36">
        <v>8343</v>
      </c>
      <c r="C2750" s="36"/>
      <c r="D2750" s="36" t="s">
        <v>1349</v>
      </c>
      <c r="E2750" s="37" t="s">
        <v>4811</v>
      </c>
      <c r="F2750" s="38" t="s">
        <v>1269</v>
      </c>
      <c r="G2750" s="38" t="s">
        <v>1271</v>
      </c>
      <c r="H2750" s="35" t="s">
        <v>1440</v>
      </c>
      <c r="I2750" s="35"/>
      <c r="J2750" s="29" t="s">
        <v>1371</v>
      </c>
      <c r="K2750" s="29" t="s">
        <v>1371</v>
      </c>
      <c r="L2750" s="29" t="s">
        <v>1384</v>
      </c>
      <c r="M2750" s="39">
        <v>84.249138402779735</v>
      </c>
      <c r="N2750" s="39">
        <v>420.95736618754279</v>
      </c>
      <c r="O2750" s="29">
        <v>44197</v>
      </c>
      <c r="P2750" s="29">
        <v>46022</v>
      </c>
      <c r="Q2750" s="40">
        <v>4.9965776999999996</v>
      </c>
      <c r="R2750" s="39">
        <v>84.145366187542777</v>
      </c>
      <c r="S2750" s="39">
        <v>84.145366187542777</v>
      </c>
      <c r="T2750" s="39">
        <v>84.145366187542777</v>
      </c>
      <c r="U2750" s="39">
        <v>84.375901437371667</v>
      </c>
      <c r="V2750" s="39">
        <v>84.145366187542777</v>
      </c>
      <c r="W2750" s="29" t="s">
        <v>265</v>
      </c>
      <c r="X2750" s="29" t="s">
        <v>11773</v>
      </c>
      <c r="Y2750" s="29">
        <v>45275</v>
      </c>
      <c r="Z2750" s="41" t="s">
        <v>11760</v>
      </c>
      <c r="AA2750" s="42" t="s">
        <v>1349</v>
      </c>
      <c r="AB2750" s="29" t="s">
        <v>258</v>
      </c>
      <c r="AC2750" s="29" t="s">
        <v>258</v>
      </c>
      <c r="AD2750" s="29" t="s">
        <v>265</v>
      </c>
      <c r="AE2750" s="29" t="s">
        <v>1353</v>
      </c>
      <c r="AF2750" s="29" t="s">
        <v>1368</v>
      </c>
      <c r="AG2750" s="183" t="s">
        <v>1369</v>
      </c>
      <c r="AH2750" s="29" t="s">
        <v>1356</v>
      </c>
      <c r="AI2750" s="29" t="s">
        <v>1357</v>
      </c>
      <c r="AJ2750" s="29" t="s">
        <v>258</v>
      </c>
      <c r="AK2750" s="29" t="s">
        <v>258</v>
      </c>
      <c r="AL2750" s="29" t="s">
        <v>13327</v>
      </c>
    </row>
    <row r="2751" spans="1:38" x14ac:dyDescent="0.2">
      <c r="A2751" s="35" t="s">
        <v>16</v>
      </c>
      <c r="B2751" s="36">
        <v>8345</v>
      </c>
      <c r="C2751" s="36"/>
      <c r="D2751" s="36" t="s">
        <v>1349</v>
      </c>
      <c r="E2751" s="37" t="s">
        <v>4812</v>
      </c>
      <c r="F2751" s="38" t="s">
        <v>1269</v>
      </c>
      <c r="G2751" s="38" t="s">
        <v>1271</v>
      </c>
      <c r="H2751" s="35" t="s">
        <v>1440</v>
      </c>
      <c r="I2751" s="35"/>
      <c r="J2751" s="29" t="s">
        <v>382</v>
      </c>
      <c r="K2751" s="29" t="s">
        <v>3481</v>
      </c>
      <c r="L2751" s="29" t="s">
        <v>2220</v>
      </c>
      <c r="M2751" s="39">
        <v>210.73348395951197</v>
      </c>
      <c r="N2751" s="39">
        <v>402.7158603696098</v>
      </c>
      <c r="O2751" s="29">
        <v>44197</v>
      </c>
      <c r="P2751" s="29">
        <v>44895</v>
      </c>
      <c r="Q2751" s="40">
        <v>1.9110198</v>
      </c>
      <c r="R2751" s="39">
        <v>210.28796714579053</v>
      </c>
      <c r="S2751" s="39">
        <v>192.4278932238193</v>
      </c>
      <c r="T2751" s="39">
        <v>0</v>
      </c>
      <c r="U2751" s="39">
        <v>0</v>
      </c>
      <c r="V2751" s="39">
        <v>0</v>
      </c>
      <c r="W2751" s="29" t="s">
        <v>1357</v>
      </c>
      <c r="X2751" s="29" t="s">
        <v>258</v>
      </c>
      <c r="Y2751" s="29" t="s">
        <v>1349</v>
      </c>
      <c r="Z2751" s="41" t="s">
        <v>1349</v>
      </c>
      <c r="AA2751" s="42" t="s">
        <v>1349</v>
      </c>
      <c r="AB2751" s="29" t="s">
        <v>258</v>
      </c>
      <c r="AC2751" s="29" t="s">
        <v>258</v>
      </c>
      <c r="AD2751" s="29" t="s">
        <v>258</v>
      </c>
      <c r="AE2751" s="29" t="s">
        <v>1353</v>
      </c>
      <c r="AF2751" s="29" t="s">
        <v>2221</v>
      </c>
      <c r="AG2751" s="183" t="s">
        <v>2222</v>
      </c>
      <c r="AH2751" s="29" t="s">
        <v>1413</v>
      </c>
      <c r="AI2751" s="29" t="s">
        <v>1357</v>
      </c>
      <c r="AJ2751" s="29" t="s">
        <v>258</v>
      </c>
      <c r="AK2751" s="29" t="s">
        <v>258</v>
      </c>
      <c r="AL2751" s="29" t="s">
        <v>13326</v>
      </c>
    </row>
    <row r="2752" spans="1:38" x14ac:dyDescent="0.2">
      <c r="A2752" s="35" t="s">
        <v>16</v>
      </c>
      <c r="B2752" s="36">
        <v>8346</v>
      </c>
      <c r="C2752" s="36"/>
      <c r="D2752" s="36" t="s">
        <v>1349</v>
      </c>
      <c r="E2752" s="37" t="s">
        <v>4813</v>
      </c>
      <c r="F2752" s="38" t="s">
        <v>1262</v>
      </c>
      <c r="G2752" s="38" t="s">
        <v>1488</v>
      </c>
      <c r="H2752" s="35" t="s">
        <v>1489</v>
      </c>
      <c r="I2752" s="35"/>
      <c r="J2752" s="29" t="s">
        <v>1371</v>
      </c>
      <c r="K2752" s="29" t="s">
        <v>1371</v>
      </c>
      <c r="L2752" s="29" t="s">
        <v>1384</v>
      </c>
      <c r="M2752" s="39">
        <v>313.82612722608337</v>
      </c>
      <c r="N2752" s="39">
        <v>1409.9621355236141</v>
      </c>
      <c r="O2752" s="29">
        <v>44197</v>
      </c>
      <c r="P2752" s="29">
        <v>45838</v>
      </c>
      <c r="Q2752" s="40">
        <v>4.4928131000000002</v>
      </c>
      <c r="R2752" s="39">
        <v>313.42032854209447</v>
      </c>
      <c r="S2752" s="39">
        <v>313.42032854209447</v>
      </c>
      <c r="T2752" s="39">
        <v>313.42032854209447</v>
      </c>
      <c r="U2752" s="39">
        <v>314.27901437371662</v>
      </c>
      <c r="V2752" s="39">
        <v>155.42213552361395</v>
      </c>
      <c r="W2752" s="29" t="s">
        <v>1357</v>
      </c>
      <c r="X2752" s="29" t="s">
        <v>258</v>
      </c>
      <c r="Y2752" s="29" t="s">
        <v>1349</v>
      </c>
      <c r="Z2752" s="41" t="s">
        <v>1349</v>
      </c>
      <c r="AA2752" s="42" t="s">
        <v>1349</v>
      </c>
      <c r="AB2752" s="29" t="s">
        <v>258</v>
      </c>
      <c r="AC2752" s="29" t="s">
        <v>258</v>
      </c>
      <c r="AD2752" s="29" t="s">
        <v>265</v>
      </c>
      <c r="AE2752" s="29" t="s">
        <v>1353</v>
      </c>
      <c r="AF2752" s="29" t="s">
        <v>1368</v>
      </c>
      <c r="AG2752" s="183" t="s">
        <v>1369</v>
      </c>
      <c r="AH2752" s="29" t="s">
        <v>1413</v>
      </c>
      <c r="AI2752" s="29" t="s">
        <v>1357</v>
      </c>
      <c r="AJ2752" s="29" t="s">
        <v>258</v>
      </c>
      <c r="AK2752" s="29" t="s">
        <v>258</v>
      </c>
      <c r="AL2752" s="29" t="s">
        <v>13326</v>
      </c>
    </row>
    <row r="2753" spans="1:38" x14ac:dyDescent="0.2">
      <c r="A2753" s="35" t="s">
        <v>16</v>
      </c>
      <c r="B2753" s="36">
        <v>8347</v>
      </c>
      <c r="C2753" s="36"/>
      <c r="D2753" s="36" t="s">
        <v>1349</v>
      </c>
      <c r="E2753" s="37" t="s">
        <v>4814</v>
      </c>
      <c r="F2753" s="38" t="s">
        <v>1269</v>
      </c>
      <c r="G2753" s="38" t="s">
        <v>1273</v>
      </c>
      <c r="H2753" s="35" t="s">
        <v>1393</v>
      </c>
      <c r="I2753" s="35"/>
      <c r="J2753" s="29" t="s">
        <v>1371</v>
      </c>
      <c r="K2753" s="29" t="s">
        <v>1371</v>
      </c>
      <c r="L2753" s="29" t="s">
        <v>1366</v>
      </c>
      <c r="M2753" s="39">
        <v>11.583868451000898</v>
      </c>
      <c r="N2753" s="39">
        <v>23.120164271047226</v>
      </c>
      <c r="O2753" s="29">
        <v>44197</v>
      </c>
      <c r="P2753" s="29">
        <v>44926</v>
      </c>
      <c r="Q2753" s="40">
        <v>1.9958932</v>
      </c>
      <c r="R2753" s="39">
        <v>11.560082135523613</v>
      </c>
      <c r="S2753" s="39">
        <v>11.560082135523613</v>
      </c>
      <c r="T2753" s="39">
        <v>0</v>
      </c>
      <c r="U2753" s="39">
        <v>0</v>
      </c>
      <c r="V2753" s="39">
        <v>0</v>
      </c>
      <c r="W2753" s="29" t="s">
        <v>265</v>
      </c>
      <c r="X2753" s="29" t="s">
        <v>11773</v>
      </c>
      <c r="Y2753" s="29">
        <v>45260</v>
      </c>
      <c r="Z2753" s="41" t="s">
        <v>11759</v>
      </c>
      <c r="AA2753" s="42" t="s">
        <v>1349</v>
      </c>
      <c r="AB2753" s="29" t="s">
        <v>258</v>
      </c>
      <c r="AC2753" s="29" t="s">
        <v>258</v>
      </c>
      <c r="AD2753" s="29" t="s">
        <v>265</v>
      </c>
      <c r="AE2753" s="29" t="s">
        <v>1367</v>
      </c>
      <c r="AF2753" s="29" t="s">
        <v>1368</v>
      </c>
      <c r="AG2753" s="183" t="s">
        <v>1369</v>
      </c>
      <c r="AH2753" s="29" t="s">
        <v>1413</v>
      </c>
      <c r="AI2753" s="29" t="s">
        <v>1357</v>
      </c>
      <c r="AJ2753" s="29" t="s">
        <v>258</v>
      </c>
      <c r="AK2753" s="29" t="s">
        <v>258</v>
      </c>
      <c r="AL2753" s="29" t="s">
        <v>13327</v>
      </c>
    </row>
    <row r="2754" spans="1:38" x14ac:dyDescent="0.2">
      <c r="A2754" s="35" t="s">
        <v>16</v>
      </c>
      <c r="B2754" s="36">
        <v>8355</v>
      </c>
      <c r="C2754" s="36"/>
      <c r="D2754" s="36" t="s">
        <v>1349</v>
      </c>
      <c r="E2754" s="37" t="s">
        <v>4815</v>
      </c>
      <c r="F2754" s="38" t="s">
        <v>1269</v>
      </c>
      <c r="G2754" s="38" t="s">
        <v>1271</v>
      </c>
      <c r="H2754" s="35" t="s">
        <v>1440</v>
      </c>
      <c r="I2754" s="35"/>
      <c r="J2754" s="29" t="s">
        <v>1528</v>
      </c>
      <c r="K2754" s="29" t="s">
        <v>1529</v>
      </c>
      <c r="L2754" s="29" t="s">
        <v>1530</v>
      </c>
      <c r="M2754" s="39">
        <v>172.91171328027036</v>
      </c>
      <c r="N2754" s="39">
        <v>487.60866255989049</v>
      </c>
      <c r="O2754" s="29">
        <v>44197</v>
      </c>
      <c r="P2754" s="29">
        <v>45227</v>
      </c>
      <c r="Q2754" s="40">
        <v>2.8199863000000001</v>
      </c>
      <c r="R2754" s="39">
        <v>172.62576317590691</v>
      </c>
      <c r="S2754" s="39">
        <v>172.62576317590691</v>
      </c>
      <c r="T2754" s="39">
        <v>142.35713620807667</v>
      </c>
      <c r="U2754" s="39">
        <v>0</v>
      </c>
      <c r="V2754" s="39">
        <v>0</v>
      </c>
      <c r="W2754" s="29" t="s">
        <v>1357</v>
      </c>
      <c r="X2754" s="29" t="s">
        <v>258</v>
      </c>
      <c r="Y2754" s="29" t="s">
        <v>1349</v>
      </c>
      <c r="Z2754" s="41" t="s">
        <v>1349</v>
      </c>
      <c r="AA2754" s="42" t="s">
        <v>1349</v>
      </c>
      <c r="AB2754" s="29" t="s">
        <v>258</v>
      </c>
      <c r="AC2754" s="29" t="s">
        <v>258</v>
      </c>
      <c r="AD2754" s="29" t="s">
        <v>258</v>
      </c>
      <c r="AE2754" s="29" t="s">
        <v>1353</v>
      </c>
      <c r="AF2754" s="29" t="s">
        <v>1531</v>
      </c>
      <c r="AG2754" s="183" t="s">
        <v>1532</v>
      </c>
      <c r="AH2754" s="29" t="s">
        <v>1413</v>
      </c>
      <c r="AI2754" s="29" t="s">
        <v>1357</v>
      </c>
      <c r="AJ2754" s="29" t="s">
        <v>258</v>
      </c>
      <c r="AK2754" s="29" t="s">
        <v>258</v>
      </c>
      <c r="AL2754" s="29" t="s">
        <v>13326</v>
      </c>
    </row>
    <row r="2755" spans="1:38" x14ac:dyDescent="0.2">
      <c r="A2755" s="35" t="s">
        <v>16</v>
      </c>
      <c r="B2755" s="36">
        <v>8358</v>
      </c>
      <c r="C2755" s="36"/>
      <c r="D2755" s="36" t="s">
        <v>1349</v>
      </c>
      <c r="E2755" s="37" t="s">
        <v>4816</v>
      </c>
      <c r="F2755" s="38" t="s">
        <v>1269</v>
      </c>
      <c r="G2755" s="38" t="s">
        <v>1271</v>
      </c>
      <c r="H2755" s="35" t="s">
        <v>1440</v>
      </c>
      <c r="I2755" s="35"/>
      <c r="J2755" s="29" t="s">
        <v>274</v>
      </c>
      <c r="K2755" s="29" t="s">
        <v>1583</v>
      </c>
      <c r="L2755" s="29" t="s">
        <v>4817</v>
      </c>
      <c r="M2755" s="39">
        <v>50.800952259997729</v>
      </c>
      <c r="N2755" s="39">
        <v>113.91096509240246</v>
      </c>
      <c r="O2755" s="29">
        <v>44197</v>
      </c>
      <c r="P2755" s="29">
        <v>45016</v>
      </c>
      <c r="Q2755" s="40">
        <v>2.2422998000000001</v>
      </c>
      <c r="R2755" s="39">
        <v>50.704271047227927</v>
      </c>
      <c r="S2755" s="39">
        <v>50.704271047227927</v>
      </c>
      <c r="T2755" s="39">
        <v>12.50242299794661</v>
      </c>
      <c r="U2755" s="39">
        <v>0</v>
      </c>
      <c r="V2755" s="39">
        <v>0</v>
      </c>
      <c r="W2755" s="29" t="s">
        <v>1357</v>
      </c>
      <c r="X2755" s="29" t="s">
        <v>258</v>
      </c>
      <c r="Y2755" s="29" t="s">
        <v>1349</v>
      </c>
      <c r="Z2755" s="41" t="s">
        <v>1349</v>
      </c>
      <c r="AA2755" s="42" t="s">
        <v>1349</v>
      </c>
      <c r="AB2755" s="29" t="s">
        <v>258</v>
      </c>
      <c r="AC2755" s="29" t="s">
        <v>258</v>
      </c>
      <c r="AD2755" s="29" t="s">
        <v>258</v>
      </c>
      <c r="AE2755" s="29" t="s">
        <v>1367</v>
      </c>
      <c r="AF2755" s="29" t="s">
        <v>4818</v>
      </c>
      <c r="AG2755" s="183" t="s">
        <v>4819</v>
      </c>
      <c r="AH2755" s="29" t="s">
        <v>1413</v>
      </c>
      <c r="AI2755" s="29" t="s">
        <v>265</v>
      </c>
      <c r="AJ2755" s="29" t="s">
        <v>258</v>
      </c>
      <c r="AK2755" s="29" t="s">
        <v>258</v>
      </c>
      <c r="AL2755" s="29" t="s">
        <v>13326</v>
      </c>
    </row>
    <row r="2756" spans="1:38" x14ac:dyDescent="0.2">
      <c r="A2756" s="35" t="s">
        <v>16</v>
      </c>
      <c r="B2756" s="36">
        <v>8364</v>
      </c>
      <c r="C2756" s="36"/>
      <c r="D2756" s="36" t="s">
        <v>1349</v>
      </c>
      <c r="E2756" s="37" t="s">
        <v>4820</v>
      </c>
      <c r="F2756" s="38" t="s">
        <v>1266</v>
      </c>
      <c r="G2756" s="38" t="s">
        <v>1267</v>
      </c>
      <c r="H2756" s="35" t="s">
        <v>1381</v>
      </c>
      <c r="I2756" s="35"/>
      <c r="J2756" s="29" t="s">
        <v>1371</v>
      </c>
      <c r="K2756" s="29" t="s">
        <v>1371</v>
      </c>
      <c r="L2756" s="29" t="s">
        <v>1384</v>
      </c>
      <c r="M2756" s="39">
        <v>374.72734836235486</v>
      </c>
      <c r="N2756" s="39">
        <v>184.67054620123201</v>
      </c>
      <c r="O2756" s="29">
        <v>44197</v>
      </c>
      <c r="P2756" s="29">
        <v>44377</v>
      </c>
      <c r="Q2756" s="40">
        <v>0.4928131</v>
      </c>
      <c r="R2756" s="39">
        <v>184.67054620123201</v>
      </c>
      <c r="S2756" s="39">
        <v>0</v>
      </c>
      <c r="T2756" s="39">
        <v>0</v>
      </c>
      <c r="U2756" s="39">
        <v>0</v>
      </c>
      <c r="V2756" s="39">
        <v>0</v>
      </c>
      <c r="W2756" s="29" t="s">
        <v>265</v>
      </c>
      <c r="X2756" s="29" t="s">
        <v>11773</v>
      </c>
      <c r="Y2756" s="29">
        <v>45288</v>
      </c>
      <c r="Z2756" s="41" t="s">
        <v>11760</v>
      </c>
      <c r="AA2756" s="42" t="s">
        <v>1349</v>
      </c>
      <c r="AB2756" s="29" t="s">
        <v>258</v>
      </c>
      <c r="AC2756" s="29" t="s">
        <v>258</v>
      </c>
      <c r="AD2756" s="29" t="s">
        <v>265</v>
      </c>
      <c r="AE2756" s="29" t="s">
        <v>1353</v>
      </c>
      <c r="AF2756" s="29" t="s">
        <v>1368</v>
      </c>
      <c r="AG2756" s="183" t="s">
        <v>1369</v>
      </c>
      <c r="AH2756" s="29" t="s">
        <v>1356</v>
      </c>
      <c r="AI2756" s="29" t="s">
        <v>1357</v>
      </c>
      <c r="AJ2756" s="29" t="s">
        <v>258</v>
      </c>
      <c r="AK2756" s="29" t="s">
        <v>258</v>
      </c>
      <c r="AL2756" s="29" t="s">
        <v>13327</v>
      </c>
    </row>
    <row r="2757" spans="1:38" x14ac:dyDescent="0.2">
      <c r="A2757" s="35" t="s">
        <v>16</v>
      </c>
      <c r="B2757" s="36">
        <v>8365</v>
      </c>
      <c r="C2757" s="36"/>
      <c r="D2757" s="36" t="s">
        <v>1349</v>
      </c>
      <c r="E2757" s="37" t="s">
        <v>4821</v>
      </c>
      <c r="F2757" s="38" t="s">
        <v>1269</v>
      </c>
      <c r="G2757" s="38" t="s">
        <v>1273</v>
      </c>
      <c r="H2757" s="35" t="s">
        <v>1393</v>
      </c>
      <c r="I2757" s="35"/>
      <c r="J2757" s="29" t="s">
        <v>1371</v>
      </c>
      <c r="K2757" s="29" t="s">
        <v>1371</v>
      </c>
      <c r="L2757" s="29" t="s">
        <v>1366</v>
      </c>
      <c r="M2757" s="39">
        <v>32.131298624795612</v>
      </c>
      <c r="N2757" s="39">
        <v>60.963696098562636</v>
      </c>
      <c r="O2757" s="29">
        <v>44197</v>
      </c>
      <c r="P2757" s="29">
        <v>44890</v>
      </c>
      <c r="Q2757" s="40">
        <v>1.8973306000000001</v>
      </c>
      <c r="R2757" s="39">
        <v>32.063039014373715</v>
      </c>
      <c r="S2757" s="39">
        <v>28.900657084188911</v>
      </c>
      <c r="T2757" s="39">
        <v>0</v>
      </c>
      <c r="U2757" s="39">
        <v>0</v>
      </c>
      <c r="V2757" s="39">
        <v>0</v>
      </c>
      <c r="W2757" s="29" t="s">
        <v>265</v>
      </c>
      <c r="X2757" s="29" t="s">
        <v>11773</v>
      </c>
      <c r="Y2757" s="29">
        <v>45259</v>
      </c>
      <c r="Z2757" s="41" t="s">
        <v>11759</v>
      </c>
      <c r="AA2757" s="42" t="s">
        <v>1349</v>
      </c>
      <c r="AB2757" s="29" t="s">
        <v>258</v>
      </c>
      <c r="AC2757" s="29" t="s">
        <v>258</v>
      </c>
      <c r="AD2757" s="29" t="s">
        <v>265</v>
      </c>
      <c r="AE2757" s="29" t="s">
        <v>1367</v>
      </c>
      <c r="AF2757" s="29" t="s">
        <v>1368</v>
      </c>
      <c r="AG2757" s="183" t="s">
        <v>1369</v>
      </c>
      <c r="AH2757" s="29" t="s">
        <v>1413</v>
      </c>
      <c r="AI2757" s="29" t="s">
        <v>1357</v>
      </c>
      <c r="AJ2757" s="29" t="s">
        <v>258</v>
      </c>
      <c r="AK2757" s="29" t="s">
        <v>258</v>
      </c>
      <c r="AL2757" s="29" t="s">
        <v>13327</v>
      </c>
    </row>
    <row r="2758" spans="1:38" x14ac:dyDescent="0.2">
      <c r="A2758" s="35" t="s">
        <v>16</v>
      </c>
      <c r="B2758" s="36">
        <v>8367</v>
      </c>
      <c r="C2758" s="36"/>
      <c r="D2758" s="36" t="s">
        <v>1349</v>
      </c>
      <c r="E2758" s="37" t="s">
        <v>4822</v>
      </c>
      <c r="F2758" s="38" t="s">
        <v>1269</v>
      </c>
      <c r="G2758" s="38" t="s">
        <v>1445</v>
      </c>
      <c r="H2758" s="35" t="s">
        <v>330</v>
      </c>
      <c r="I2758" s="35"/>
      <c r="J2758" s="29" t="s">
        <v>1405</v>
      </c>
      <c r="K2758" s="29" t="s">
        <v>1434</v>
      </c>
      <c r="L2758" s="29" t="s">
        <v>1366</v>
      </c>
      <c r="M2758" s="39">
        <v>30.901018573588679</v>
      </c>
      <c r="N2758" s="39">
        <v>59.306266940451749</v>
      </c>
      <c r="O2758" s="29">
        <v>44197</v>
      </c>
      <c r="P2758" s="29">
        <v>44898</v>
      </c>
      <c r="Q2758" s="40">
        <v>1.9192334</v>
      </c>
      <c r="R2758" s="39">
        <v>30.835879534565365</v>
      </c>
      <c r="S2758" s="39">
        <v>28.470387405886378</v>
      </c>
      <c r="T2758" s="39">
        <v>0</v>
      </c>
      <c r="U2758" s="39">
        <v>0</v>
      </c>
      <c r="V2758" s="39">
        <v>0</v>
      </c>
      <c r="W2758" s="29" t="s">
        <v>1357</v>
      </c>
      <c r="X2758" s="29" t="s">
        <v>258</v>
      </c>
      <c r="Y2758" s="29" t="s">
        <v>1349</v>
      </c>
      <c r="Z2758" s="41" t="s">
        <v>1349</v>
      </c>
      <c r="AA2758" s="42" t="s">
        <v>1349</v>
      </c>
      <c r="AB2758" s="29" t="s">
        <v>258</v>
      </c>
      <c r="AC2758" s="29" t="s">
        <v>258</v>
      </c>
      <c r="AD2758" s="29" t="s">
        <v>265</v>
      </c>
      <c r="AE2758" s="29" t="s">
        <v>1367</v>
      </c>
      <c r="AF2758" s="29" t="s">
        <v>1368</v>
      </c>
      <c r="AG2758" s="183" t="s">
        <v>1369</v>
      </c>
      <c r="AH2758" s="29" t="s">
        <v>1413</v>
      </c>
      <c r="AI2758" s="29" t="s">
        <v>1357</v>
      </c>
      <c r="AJ2758" s="29" t="s">
        <v>258</v>
      </c>
      <c r="AK2758" s="29" t="s">
        <v>258</v>
      </c>
      <c r="AL2758" s="29" t="s">
        <v>13326</v>
      </c>
    </row>
    <row r="2759" spans="1:38" x14ac:dyDescent="0.2">
      <c r="A2759" s="35" t="s">
        <v>16</v>
      </c>
      <c r="B2759" s="36">
        <v>8369</v>
      </c>
      <c r="C2759" s="36"/>
      <c r="D2759" s="36" t="s">
        <v>1349</v>
      </c>
      <c r="E2759" s="37" t="s">
        <v>4823</v>
      </c>
      <c r="F2759" s="38" t="s">
        <v>1262</v>
      </c>
      <c r="G2759" s="38" t="s">
        <v>1488</v>
      </c>
      <c r="H2759" s="35" t="s">
        <v>1489</v>
      </c>
      <c r="I2759" s="35"/>
      <c r="J2759" s="29" t="s">
        <v>1405</v>
      </c>
      <c r="K2759" s="29" t="s">
        <v>2765</v>
      </c>
      <c r="L2759" s="29" t="s">
        <v>4824</v>
      </c>
      <c r="M2759" s="39">
        <v>131.35991257616058</v>
      </c>
      <c r="N2759" s="39">
        <v>525.08000000000004</v>
      </c>
      <c r="O2759" s="29">
        <v>44197</v>
      </c>
      <c r="P2759" s="29">
        <v>45657</v>
      </c>
      <c r="Q2759" s="40">
        <v>3.9972620999999999</v>
      </c>
      <c r="R2759" s="39">
        <v>131.1801505817933</v>
      </c>
      <c r="S2759" s="39">
        <v>131.1801505817933</v>
      </c>
      <c r="T2759" s="39">
        <v>131.1801505817933</v>
      </c>
      <c r="U2759" s="39">
        <v>131.53954825462014</v>
      </c>
      <c r="V2759" s="39">
        <v>0</v>
      </c>
      <c r="W2759" s="29" t="s">
        <v>1357</v>
      </c>
      <c r="X2759" s="29" t="s">
        <v>258</v>
      </c>
      <c r="Y2759" s="29" t="s">
        <v>1349</v>
      </c>
      <c r="Z2759" s="41" t="s">
        <v>1349</v>
      </c>
      <c r="AA2759" s="42" t="s">
        <v>1349</v>
      </c>
      <c r="AB2759" s="29" t="s">
        <v>265</v>
      </c>
      <c r="AC2759" s="29" t="s">
        <v>258</v>
      </c>
      <c r="AD2759" s="29" t="s">
        <v>258</v>
      </c>
      <c r="AE2759" s="29" t="s">
        <v>1353</v>
      </c>
      <c r="AF2759" s="29" t="s">
        <v>1378</v>
      </c>
      <c r="AG2759" s="183" t="s">
        <v>1379</v>
      </c>
      <c r="AH2759" s="29" t="s">
        <v>1413</v>
      </c>
      <c r="AI2759" s="29" t="s">
        <v>1357</v>
      </c>
      <c r="AJ2759" s="29" t="s">
        <v>258</v>
      </c>
      <c r="AK2759" s="29" t="s">
        <v>258</v>
      </c>
      <c r="AL2759" s="29" t="s">
        <v>13326</v>
      </c>
    </row>
    <row r="2760" spans="1:38" x14ac:dyDescent="0.2">
      <c r="A2760" s="35" t="s">
        <v>16</v>
      </c>
      <c r="B2760" s="36">
        <v>8370</v>
      </c>
      <c r="C2760" s="36"/>
      <c r="D2760" s="36" t="s">
        <v>1349</v>
      </c>
      <c r="E2760" s="37" t="s">
        <v>4825</v>
      </c>
      <c r="F2760" s="38" t="s">
        <v>1269</v>
      </c>
      <c r="G2760" s="38" t="s">
        <v>1445</v>
      </c>
      <c r="H2760" s="35" t="s">
        <v>788</v>
      </c>
      <c r="I2760" s="35"/>
      <c r="J2760" s="29" t="s">
        <v>1420</v>
      </c>
      <c r="K2760" s="29" t="s">
        <v>1421</v>
      </c>
      <c r="L2760" s="29" t="s">
        <v>1384</v>
      </c>
      <c r="M2760" s="39">
        <v>178.87444192460174</v>
      </c>
      <c r="N2760" s="39">
        <v>415.78206707734427</v>
      </c>
      <c r="O2760" s="29">
        <v>44197</v>
      </c>
      <c r="P2760" s="29">
        <v>45046</v>
      </c>
      <c r="Q2760" s="40">
        <v>2.3244353000000002</v>
      </c>
      <c r="R2760" s="39">
        <v>178.54171115674194</v>
      </c>
      <c r="S2760" s="39">
        <v>178.54171115674194</v>
      </c>
      <c r="T2760" s="39">
        <v>58.698644763860365</v>
      </c>
      <c r="U2760" s="39">
        <v>0</v>
      </c>
      <c r="V2760" s="39">
        <v>0</v>
      </c>
      <c r="W2760" s="29" t="s">
        <v>1357</v>
      </c>
      <c r="X2760" s="29" t="s">
        <v>258</v>
      </c>
      <c r="Y2760" s="29" t="s">
        <v>1349</v>
      </c>
      <c r="Z2760" s="41" t="s">
        <v>1349</v>
      </c>
      <c r="AA2760" s="42" t="s">
        <v>1349</v>
      </c>
      <c r="AB2760" s="29" t="s">
        <v>258</v>
      </c>
      <c r="AC2760" s="29" t="s">
        <v>258</v>
      </c>
      <c r="AD2760" s="29" t="s">
        <v>265</v>
      </c>
      <c r="AE2760" s="29" t="s">
        <v>1353</v>
      </c>
      <c r="AF2760" s="29" t="s">
        <v>1368</v>
      </c>
      <c r="AG2760" s="183" t="s">
        <v>1369</v>
      </c>
      <c r="AH2760" s="29" t="s">
        <v>1356</v>
      </c>
      <c r="AI2760" s="29" t="s">
        <v>1357</v>
      </c>
      <c r="AJ2760" s="29" t="s">
        <v>258</v>
      </c>
      <c r="AK2760" s="29" t="s">
        <v>258</v>
      </c>
      <c r="AL2760" s="29" t="s">
        <v>13326</v>
      </c>
    </row>
    <row r="2761" spans="1:38" x14ac:dyDescent="0.2">
      <c r="A2761" s="35" t="s">
        <v>16</v>
      </c>
      <c r="B2761" s="36">
        <v>8371</v>
      </c>
      <c r="C2761" s="36"/>
      <c r="D2761" s="36" t="s">
        <v>1349</v>
      </c>
      <c r="E2761" s="37" t="s">
        <v>4826</v>
      </c>
      <c r="F2761" s="38" t="s">
        <v>1269</v>
      </c>
      <c r="G2761" s="38" t="s">
        <v>1273</v>
      </c>
      <c r="H2761" s="35" t="s">
        <v>1393</v>
      </c>
      <c r="I2761" s="35"/>
      <c r="J2761" s="29" t="s">
        <v>359</v>
      </c>
      <c r="K2761" s="29" t="s">
        <v>2628</v>
      </c>
      <c r="L2761" s="29" t="s">
        <v>2629</v>
      </c>
      <c r="M2761" s="39">
        <v>40.650857498798402</v>
      </c>
      <c r="N2761" s="39">
        <v>141.90237919233402</v>
      </c>
      <c r="O2761" s="29">
        <v>44197</v>
      </c>
      <c r="P2761" s="29">
        <v>45472</v>
      </c>
      <c r="Q2761" s="40">
        <v>3.4907598000000002</v>
      </c>
      <c r="R2761" s="39">
        <v>40.591197809719368</v>
      </c>
      <c r="S2761" s="39">
        <v>40.591197809719368</v>
      </c>
      <c r="T2761" s="39">
        <v>40.591197809719368</v>
      </c>
      <c r="U2761" s="39">
        <v>20.128785763175905</v>
      </c>
      <c r="V2761" s="39">
        <v>0</v>
      </c>
      <c r="W2761" s="29" t="s">
        <v>265</v>
      </c>
      <c r="X2761" s="29" t="s">
        <v>11774</v>
      </c>
      <c r="Y2761" s="29">
        <v>45280</v>
      </c>
      <c r="Z2761" s="41" t="s">
        <v>11760</v>
      </c>
      <c r="AA2761" s="42" t="s">
        <v>1349</v>
      </c>
      <c r="AB2761" s="29" t="s">
        <v>258</v>
      </c>
      <c r="AC2761" s="29" t="s">
        <v>258</v>
      </c>
      <c r="AD2761" s="29" t="s">
        <v>258</v>
      </c>
      <c r="AE2761" s="29" t="s">
        <v>1367</v>
      </c>
      <c r="AF2761" s="29" t="s">
        <v>1462</v>
      </c>
      <c r="AG2761" s="183" t="s">
        <v>1463</v>
      </c>
      <c r="AH2761" s="29" t="s">
        <v>1413</v>
      </c>
      <c r="AI2761" s="29" t="s">
        <v>1357</v>
      </c>
      <c r="AJ2761" s="29" t="s">
        <v>258</v>
      </c>
      <c r="AK2761" s="29" t="s">
        <v>258</v>
      </c>
      <c r="AL2761" s="29" t="s">
        <v>13327</v>
      </c>
    </row>
    <row r="2762" spans="1:38" x14ac:dyDescent="0.2">
      <c r="A2762" s="35" t="s">
        <v>16</v>
      </c>
      <c r="B2762" s="36">
        <v>8372</v>
      </c>
      <c r="C2762" s="36"/>
      <c r="D2762" s="36" t="s">
        <v>1349</v>
      </c>
      <c r="E2762" s="37" t="s">
        <v>4827</v>
      </c>
      <c r="F2762" s="38" t="s">
        <v>1262</v>
      </c>
      <c r="G2762" s="38" t="s">
        <v>1488</v>
      </c>
      <c r="H2762" s="35" t="s">
        <v>1489</v>
      </c>
      <c r="I2762" s="35"/>
      <c r="J2762" s="29" t="s">
        <v>1405</v>
      </c>
      <c r="K2762" s="29" t="s">
        <v>3612</v>
      </c>
      <c r="L2762" s="29" t="s">
        <v>1366</v>
      </c>
      <c r="M2762" s="39">
        <v>25.331701262531961</v>
      </c>
      <c r="N2762" s="39">
        <v>50.55937029431896</v>
      </c>
      <c r="O2762" s="29">
        <v>44197</v>
      </c>
      <c r="P2762" s="29">
        <v>44926</v>
      </c>
      <c r="Q2762" s="40">
        <v>1.9958932</v>
      </c>
      <c r="R2762" s="39">
        <v>25.27968514715948</v>
      </c>
      <c r="S2762" s="39">
        <v>25.27968514715948</v>
      </c>
      <c r="T2762" s="39">
        <v>0</v>
      </c>
      <c r="U2762" s="39">
        <v>0</v>
      </c>
      <c r="V2762" s="39">
        <v>0</v>
      </c>
      <c r="W2762" s="29" t="s">
        <v>1357</v>
      </c>
      <c r="X2762" s="29" t="s">
        <v>258</v>
      </c>
      <c r="Y2762" s="29" t="s">
        <v>1349</v>
      </c>
      <c r="Z2762" s="41" t="s">
        <v>1349</v>
      </c>
      <c r="AA2762" s="42" t="s">
        <v>1349</v>
      </c>
      <c r="AB2762" s="29" t="s">
        <v>258</v>
      </c>
      <c r="AC2762" s="29" t="s">
        <v>258</v>
      </c>
      <c r="AD2762" s="29" t="s">
        <v>265</v>
      </c>
      <c r="AE2762" s="29" t="s">
        <v>1367</v>
      </c>
      <c r="AF2762" s="29" t="s">
        <v>1368</v>
      </c>
      <c r="AG2762" s="183" t="s">
        <v>1369</v>
      </c>
      <c r="AH2762" s="29" t="s">
        <v>1413</v>
      </c>
      <c r="AI2762" s="29" t="s">
        <v>1357</v>
      </c>
      <c r="AJ2762" s="29" t="s">
        <v>258</v>
      </c>
      <c r="AK2762" s="29" t="s">
        <v>258</v>
      </c>
      <c r="AL2762" s="29" t="s">
        <v>13326</v>
      </c>
    </row>
    <row r="2763" spans="1:38" x14ac:dyDescent="0.2">
      <c r="A2763" s="35" t="s">
        <v>16</v>
      </c>
      <c r="B2763" s="36">
        <v>8376</v>
      </c>
      <c r="C2763" s="36"/>
      <c r="D2763" s="36" t="s">
        <v>1349</v>
      </c>
      <c r="E2763" s="37" t="s">
        <v>4828</v>
      </c>
      <c r="F2763" s="38" t="s">
        <v>1266</v>
      </c>
      <c r="G2763" s="38" t="s">
        <v>1268</v>
      </c>
      <c r="H2763" s="35" t="s">
        <v>669</v>
      </c>
      <c r="I2763" s="35"/>
      <c r="J2763" s="29" t="s">
        <v>281</v>
      </c>
      <c r="K2763" s="29" t="s">
        <v>4829</v>
      </c>
      <c r="L2763" s="29" t="s">
        <v>1394</v>
      </c>
      <c r="M2763" s="39">
        <v>6.4628652971713967</v>
      </c>
      <c r="N2763" s="39">
        <v>12.881494866529774</v>
      </c>
      <c r="O2763" s="29">
        <v>44197</v>
      </c>
      <c r="P2763" s="29">
        <v>44925</v>
      </c>
      <c r="Q2763" s="40">
        <v>1.9931554</v>
      </c>
      <c r="R2763" s="39">
        <v>6.4495824777549622</v>
      </c>
      <c r="S2763" s="39">
        <v>6.431912388774812</v>
      </c>
      <c r="T2763" s="39">
        <v>0</v>
      </c>
      <c r="U2763" s="39">
        <v>0</v>
      </c>
      <c r="V2763" s="39">
        <v>0</v>
      </c>
      <c r="W2763" s="29" t="s">
        <v>1357</v>
      </c>
      <c r="X2763" s="29" t="s">
        <v>258</v>
      </c>
      <c r="Y2763" s="29" t="s">
        <v>1349</v>
      </c>
      <c r="Z2763" s="41" t="s">
        <v>1349</v>
      </c>
      <c r="AA2763" s="42" t="s">
        <v>1349</v>
      </c>
      <c r="AB2763" s="29" t="s">
        <v>258</v>
      </c>
      <c r="AC2763" s="29" t="s">
        <v>258</v>
      </c>
      <c r="AD2763" s="29" t="s">
        <v>265</v>
      </c>
      <c r="AE2763" s="29" t="s">
        <v>1367</v>
      </c>
      <c r="AF2763" s="29" t="s">
        <v>1368</v>
      </c>
      <c r="AG2763" s="183" t="s">
        <v>1369</v>
      </c>
      <c r="AH2763" s="29" t="s">
        <v>1413</v>
      </c>
      <c r="AI2763" s="29" t="s">
        <v>1357</v>
      </c>
      <c r="AJ2763" s="29" t="s">
        <v>258</v>
      </c>
      <c r="AK2763" s="29" t="s">
        <v>258</v>
      </c>
      <c r="AL2763" s="29" t="s">
        <v>13326</v>
      </c>
    </row>
    <row r="2764" spans="1:38" x14ac:dyDescent="0.2">
      <c r="A2764" s="35" t="s">
        <v>16</v>
      </c>
      <c r="B2764" s="36">
        <v>8378</v>
      </c>
      <c r="C2764" s="36"/>
      <c r="D2764" s="36" t="s">
        <v>1349</v>
      </c>
      <c r="E2764" s="37" t="s">
        <v>4830</v>
      </c>
      <c r="F2764" s="38" t="s">
        <v>1269</v>
      </c>
      <c r="G2764" s="38" t="s">
        <v>1273</v>
      </c>
      <c r="H2764" s="35" t="s">
        <v>1393</v>
      </c>
      <c r="I2764" s="35"/>
      <c r="J2764" s="29" t="s">
        <v>484</v>
      </c>
      <c r="K2764" s="29" t="s">
        <v>1365</v>
      </c>
      <c r="L2764" s="29" t="s">
        <v>1366</v>
      </c>
      <c r="M2764" s="39">
        <v>10.012716168876038</v>
      </c>
      <c r="N2764" s="39">
        <v>19.984312114989734</v>
      </c>
      <c r="O2764" s="29">
        <v>44197</v>
      </c>
      <c r="P2764" s="29">
        <v>44926</v>
      </c>
      <c r="Q2764" s="40">
        <v>1.9958932</v>
      </c>
      <c r="R2764" s="39">
        <v>9.9921560574948671</v>
      </c>
      <c r="S2764" s="39">
        <v>9.9921560574948671</v>
      </c>
      <c r="T2764" s="39">
        <v>0</v>
      </c>
      <c r="U2764" s="39">
        <v>0</v>
      </c>
      <c r="V2764" s="39">
        <v>0</v>
      </c>
      <c r="W2764" s="29" t="s">
        <v>1357</v>
      </c>
      <c r="X2764" s="29" t="s">
        <v>258</v>
      </c>
      <c r="Y2764" s="29" t="s">
        <v>1349</v>
      </c>
      <c r="Z2764" s="41" t="s">
        <v>1349</v>
      </c>
      <c r="AA2764" s="42" t="s">
        <v>1349</v>
      </c>
      <c r="AB2764" s="29" t="s">
        <v>258</v>
      </c>
      <c r="AC2764" s="29" t="s">
        <v>258</v>
      </c>
      <c r="AD2764" s="29" t="s">
        <v>265</v>
      </c>
      <c r="AE2764" s="29" t="s">
        <v>1367</v>
      </c>
      <c r="AF2764" s="29" t="s">
        <v>1368</v>
      </c>
      <c r="AG2764" s="183" t="s">
        <v>1369</v>
      </c>
      <c r="AH2764" s="29" t="s">
        <v>1413</v>
      </c>
      <c r="AI2764" s="29" t="s">
        <v>1357</v>
      </c>
      <c r="AJ2764" s="29" t="s">
        <v>258</v>
      </c>
      <c r="AK2764" s="29" t="s">
        <v>258</v>
      </c>
      <c r="AL2764" s="29" t="s">
        <v>13326</v>
      </c>
    </row>
    <row r="2765" spans="1:38" x14ac:dyDescent="0.2">
      <c r="A2765" s="35" t="s">
        <v>16</v>
      </c>
      <c r="B2765" s="36">
        <v>8381</v>
      </c>
      <c r="C2765" s="36"/>
      <c r="D2765" s="36" t="s">
        <v>1349</v>
      </c>
      <c r="E2765" s="37" t="s">
        <v>4831</v>
      </c>
      <c r="F2765" s="38" t="s">
        <v>1269</v>
      </c>
      <c r="G2765" s="38" t="s">
        <v>1271</v>
      </c>
      <c r="H2765" s="35" t="s">
        <v>1440</v>
      </c>
      <c r="I2765" s="35"/>
      <c r="J2765" s="29" t="s">
        <v>484</v>
      </c>
      <c r="K2765" s="29" t="s">
        <v>1551</v>
      </c>
      <c r="L2765" s="29" t="s">
        <v>1384</v>
      </c>
      <c r="M2765" s="39">
        <v>85.099027917582916</v>
      </c>
      <c r="N2765" s="39">
        <v>105.77675564681726</v>
      </c>
      <c r="O2765" s="29">
        <v>44197</v>
      </c>
      <c r="P2765" s="29">
        <v>44651</v>
      </c>
      <c r="Q2765" s="40">
        <v>1.2429843</v>
      </c>
      <c r="R2765" s="39">
        <v>84.853880903490762</v>
      </c>
      <c r="S2765" s="39">
        <v>20.922874743326489</v>
      </c>
      <c r="T2765" s="39">
        <v>0</v>
      </c>
      <c r="U2765" s="39">
        <v>0</v>
      </c>
      <c r="V2765" s="39">
        <v>0</v>
      </c>
      <c r="W2765" s="29" t="s">
        <v>1357</v>
      </c>
      <c r="X2765" s="29" t="s">
        <v>258</v>
      </c>
      <c r="Y2765" s="29" t="s">
        <v>1349</v>
      </c>
      <c r="Z2765" s="41" t="s">
        <v>1349</v>
      </c>
      <c r="AA2765" s="42" t="s">
        <v>1349</v>
      </c>
      <c r="AB2765" s="29" t="s">
        <v>258</v>
      </c>
      <c r="AC2765" s="29" t="s">
        <v>258</v>
      </c>
      <c r="AD2765" s="29" t="s">
        <v>265</v>
      </c>
      <c r="AE2765" s="29" t="s">
        <v>1353</v>
      </c>
      <c r="AF2765" s="29" t="s">
        <v>1368</v>
      </c>
      <c r="AG2765" s="183" t="s">
        <v>1369</v>
      </c>
      <c r="AH2765" s="29" t="s">
        <v>1356</v>
      </c>
      <c r="AI2765" s="29" t="s">
        <v>1357</v>
      </c>
      <c r="AJ2765" s="29" t="s">
        <v>258</v>
      </c>
      <c r="AK2765" s="29" t="s">
        <v>258</v>
      </c>
      <c r="AL2765" s="29" t="s">
        <v>13326</v>
      </c>
    </row>
    <row r="2766" spans="1:38" x14ac:dyDescent="0.2">
      <c r="A2766" s="35" t="s">
        <v>16</v>
      </c>
      <c r="B2766" s="36">
        <v>8391</v>
      </c>
      <c r="C2766" s="36"/>
      <c r="D2766" s="36" t="s">
        <v>1349</v>
      </c>
      <c r="E2766" s="37" t="s">
        <v>4832</v>
      </c>
      <c r="F2766" s="38" t="s">
        <v>1269</v>
      </c>
      <c r="G2766" s="38" t="s">
        <v>1271</v>
      </c>
      <c r="H2766" s="35" t="s">
        <v>1440</v>
      </c>
      <c r="I2766" s="35"/>
      <c r="J2766" s="29" t="s">
        <v>274</v>
      </c>
      <c r="K2766" s="29" t="s">
        <v>1446</v>
      </c>
      <c r="L2766" s="29" t="s">
        <v>2659</v>
      </c>
      <c r="M2766" s="39">
        <v>48.279366831798107</v>
      </c>
      <c r="N2766" s="39">
        <v>91.866283367556477</v>
      </c>
      <c r="O2766" s="29">
        <v>44197</v>
      </c>
      <c r="P2766" s="29">
        <v>44892</v>
      </c>
      <c r="Q2766" s="40">
        <v>1.9028063</v>
      </c>
      <c r="R2766" s="39">
        <v>48.177002053388094</v>
      </c>
      <c r="S2766" s="39">
        <v>43.689281314168383</v>
      </c>
      <c r="T2766" s="39">
        <v>0</v>
      </c>
      <c r="U2766" s="39">
        <v>0</v>
      </c>
      <c r="V2766" s="39">
        <v>0</v>
      </c>
      <c r="W2766" s="29" t="s">
        <v>1357</v>
      </c>
      <c r="X2766" s="29" t="s">
        <v>258</v>
      </c>
      <c r="Y2766" s="29" t="s">
        <v>1349</v>
      </c>
      <c r="Z2766" s="41" t="s">
        <v>1349</v>
      </c>
      <c r="AA2766" s="42" t="s">
        <v>1349</v>
      </c>
      <c r="AB2766" s="29" t="s">
        <v>258</v>
      </c>
      <c r="AC2766" s="29" t="s">
        <v>258</v>
      </c>
      <c r="AD2766" s="29" t="s">
        <v>265</v>
      </c>
      <c r="AE2766" s="29" t="s">
        <v>1367</v>
      </c>
      <c r="AF2766" s="29" t="s">
        <v>1966</v>
      </c>
      <c r="AG2766" s="183" t="s">
        <v>1967</v>
      </c>
      <c r="AH2766" s="29" t="s">
        <v>1413</v>
      </c>
      <c r="AI2766" s="29" t="s">
        <v>1357</v>
      </c>
      <c r="AJ2766" s="29" t="s">
        <v>258</v>
      </c>
      <c r="AK2766" s="29" t="s">
        <v>258</v>
      </c>
      <c r="AL2766" s="29" t="s">
        <v>13326</v>
      </c>
    </row>
    <row r="2767" spans="1:38" x14ac:dyDescent="0.2">
      <c r="A2767" s="35" t="s">
        <v>16</v>
      </c>
      <c r="B2767" s="36">
        <v>8392</v>
      </c>
      <c r="C2767" s="36"/>
      <c r="D2767" s="36" t="s">
        <v>1349</v>
      </c>
      <c r="E2767" s="37" t="s">
        <v>4833</v>
      </c>
      <c r="F2767" s="38" t="s">
        <v>1269</v>
      </c>
      <c r="G2767" s="38" t="s">
        <v>1271</v>
      </c>
      <c r="H2767" s="35" t="s">
        <v>1440</v>
      </c>
      <c r="I2767" s="35"/>
      <c r="J2767" s="29" t="s">
        <v>274</v>
      </c>
      <c r="K2767" s="29" t="s">
        <v>1446</v>
      </c>
      <c r="L2767" s="29" t="s">
        <v>2659</v>
      </c>
      <c r="M2767" s="39">
        <v>53.323614306010242</v>
      </c>
      <c r="N2767" s="39">
        <v>101.46450924024641</v>
      </c>
      <c r="O2767" s="29">
        <v>44197</v>
      </c>
      <c r="P2767" s="29">
        <v>44892</v>
      </c>
      <c r="Q2767" s="40">
        <v>1.9028063</v>
      </c>
      <c r="R2767" s="39">
        <v>53.210554414784397</v>
      </c>
      <c r="S2767" s="39">
        <v>48.253954825462017</v>
      </c>
      <c r="T2767" s="39">
        <v>0</v>
      </c>
      <c r="U2767" s="39">
        <v>0</v>
      </c>
      <c r="V2767" s="39">
        <v>0</v>
      </c>
      <c r="W2767" s="29" t="s">
        <v>1357</v>
      </c>
      <c r="X2767" s="29" t="s">
        <v>258</v>
      </c>
      <c r="Y2767" s="29" t="s">
        <v>1349</v>
      </c>
      <c r="Z2767" s="41" t="s">
        <v>1349</v>
      </c>
      <c r="AA2767" s="42" t="s">
        <v>1349</v>
      </c>
      <c r="AB2767" s="29" t="s">
        <v>258</v>
      </c>
      <c r="AC2767" s="29" t="s">
        <v>258</v>
      </c>
      <c r="AD2767" s="29" t="s">
        <v>265</v>
      </c>
      <c r="AE2767" s="29" t="s">
        <v>1367</v>
      </c>
      <c r="AF2767" s="29" t="s">
        <v>1966</v>
      </c>
      <c r="AG2767" s="183" t="s">
        <v>1967</v>
      </c>
      <c r="AH2767" s="29" t="s">
        <v>1413</v>
      </c>
      <c r="AI2767" s="29" t="s">
        <v>1357</v>
      </c>
      <c r="AJ2767" s="29" t="s">
        <v>258</v>
      </c>
      <c r="AK2767" s="29" t="s">
        <v>258</v>
      </c>
      <c r="AL2767" s="29" t="s">
        <v>13326</v>
      </c>
    </row>
    <row r="2768" spans="1:38" x14ac:dyDescent="0.2">
      <c r="A2768" s="35" t="s">
        <v>16</v>
      </c>
      <c r="B2768" s="36">
        <v>8394</v>
      </c>
      <c r="C2768" s="36"/>
      <c r="D2768" s="36" t="s">
        <v>1349</v>
      </c>
      <c r="E2768" s="37" t="s">
        <v>4834</v>
      </c>
      <c r="F2768" s="38" t="s">
        <v>1269</v>
      </c>
      <c r="G2768" s="38" t="s">
        <v>1271</v>
      </c>
      <c r="H2768" s="35" t="s">
        <v>1440</v>
      </c>
      <c r="I2768" s="35"/>
      <c r="J2768" s="29" t="s">
        <v>274</v>
      </c>
      <c r="K2768" s="29" t="s">
        <v>1446</v>
      </c>
      <c r="L2768" s="29" t="s">
        <v>2659</v>
      </c>
      <c r="M2768" s="39">
        <v>51.611153877004334</v>
      </c>
      <c r="N2768" s="39">
        <v>98.206028747433265</v>
      </c>
      <c r="O2768" s="29">
        <v>44197</v>
      </c>
      <c r="P2768" s="29">
        <v>44892</v>
      </c>
      <c r="Q2768" s="40">
        <v>1.9028063</v>
      </c>
      <c r="R2768" s="39">
        <v>51.501724845995895</v>
      </c>
      <c r="S2768" s="39">
        <v>46.70430390143737</v>
      </c>
      <c r="T2768" s="39">
        <v>0</v>
      </c>
      <c r="U2768" s="39">
        <v>0</v>
      </c>
      <c r="V2768" s="39">
        <v>0</v>
      </c>
      <c r="W2768" s="29" t="s">
        <v>1357</v>
      </c>
      <c r="X2768" s="29" t="s">
        <v>258</v>
      </c>
      <c r="Y2768" s="29" t="s">
        <v>1349</v>
      </c>
      <c r="Z2768" s="41" t="s">
        <v>1349</v>
      </c>
      <c r="AA2768" s="42" t="s">
        <v>1349</v>
      </c>
      <c r="AB2768" s="29" t="s">
        <v>258</v>
      </c>
      <c r="AC2768" s="29" t="s">
        <v>258</v>
      </c>
      <c r="AD2768" s="29" t="s">
        <v>265</v>
      </c>
      <c r="AE2768" s="29" t="s">
        <v>1367</v>
      </c>
      <c r="AF2768" s="29" t="s">
        <v>1966</v>
      </c>
      <c r="AG2768" s="183" t="s">
        <v>1967</v>
      </c>
      <c r="AH2768" s="29" t="s">
        <v>1413</v>
      </c>
      <c r="AI2768" s="29" t="s">
        <v>1357</v>
      </c>
      <c r="AJ2768" s="29" t="s">
        <v>258</v>
      </c>
      <c r="AK2768" s="29" t="s">
        <v>258</v>
      </c>
      <c r="AL2768" s="29" t="s">
        <v>13326</v>
      </c>
    </row>
    <row r="2769" spans="1:38" x14ac:dyDescent="0.2">
      <c r="A2769" s="35" t="s">
        <v>16</v>
      </c>
      <c r="B2769" s="36">
        <v>8398</v>
      </c>
      <c r="C2769" s="36"/>
      <c r="D2769" s="36" t="s">
        <v>1349</v>
      </c>
      <c r="E2769" s="37" t="s">
        <v>4835</v>
      </c>
      <c r="F2769" s="38" t="s">
        <v>1269</v>
      </c>
      <c r="G2769" s="38" t="s">
        <v>1271</v>
      </c>
      <c r="H2769" s="35" t="s">
        <v>1440</v>
      </c>
      <c r="I2769" s="35"/>
      <c r="J2769" s="29" t="s">
        <v>1371</v>
      </c>
      <c r="K2769" s="29" t="s">
        <v>1371</v>
      </c>
      <c r="L2769" s="29" t="s">
        <v>1384</v>
      </c>
      <c r="M2769" s="39">
        <v>70.307503371909903</v>
      </c>
      <c r="N2769" s="39">
        <v>351.2969034907598</v>
      </c>
      <c r="O2769" s="29">
        <v>44197</v>
      </c>
      <c r="P2769" s="29">
        <v>46022</v>
      </c>
      <c r="Q2769" s="40">
        <v>4.9965776999999996</v>
      </c>
      <c r="R2769" s="39">
        <v>70.220903490759753</v>
      </c>
      <c r="S2769" s="39">
        <v>70.220903490759753</v>
      </c>
      <c r="T2769" s="39">
        <v>70.220903490759753</v>
      </c>
      <c r="U2769" s="39">
        <v>70.41328952772075</v>
      </c>
      <c r="V2769" s="39">
        <v>70.220903490759753</v>
      </c>
      <c r="W2769" s="29" t="s">
        <v>265</v>
      </c>
      <c r="X2769" s="29" t="s">
        <v>11773</v>
      </c>
      <c r="Y2769" s="29">
        <v>45275</v>
      </c>
      <c r="Z2769" s="41" t="s">
        <v>11760</v>
      </c>
      <c r="AA2769" s="42" t="s">
        <v>1349</v>
      </c>
      <c r="AB2769" s="29" t="s">
        <v>258</v>
      </c>
      <c r="AC2769" s="29" t="s">
        <v>258</v>
      </c>
      <c r="AD2769" s="29" t="s">
        <v>265</v>
      </c>
      <c r="AE2769" s="29" t="s">
        <v>1353</v>
      </c>
      <c r="AF2769" s="29" t="s">
        <v>1368</v>
      </c>
      <c r="AG2769" s="183" t="s">
        <v>1369</v>
      </c>
      <c r="AH2769" s="29" t="s">
        <v>1356</v>
      </c>
      <c r="AI2769" s="29" t="s">
        <v>1357</v>
      </c>
      <c r="AJ2769" s="29" t="s">
        <v>258</v>
      </c>
      <c r="AK2769" s="29" t="s">
        <v>258</v>
      </c>
      <c r="AL2769" s="29" t="s">
        <v>13327</v>
      </c>
    </row>
    <row r="2770" spans="1:38" x14ac:dyDescent="0.2">
      <c r="A2770" s="35" t="s">
        <v>16</v>
      </c>
      <c r="B2770" s="36">
        <v>8399</v>
      </c>
      <c r="C2770" s="36"/>
      <c r="D2770" s="36" t="s">
        <v>1349</v>
      </c>
      <c r="E2770" s="37" t="s">
        <v>4836</v>
      </c>
      <c r="F2770" s="38" t="s">
        <v>1269</v>
      </c>
      <c r="G2770" s="38" t="s">
        <v>1273</v>
      </c>
      <c r="H2770" s="35" t="s">
        <v>1393</v>
      </c>
      <c r="I2770" s="35"/>
      <c r="J2770" s="29" t="s">
        <v>1371</v>
      </c>
      <c r="K2770" s="29" t="s">
        <v>1371</v>
      </c>
      <c r="L2770" s="29" t="s">
        <v>1366</v>
      </c>
      <c r="M2770" s="39">
        <v>8.0675417559013294</v>
      </c>
      <c r="N2770" s="39">
        <v>15.417232032854207</v>
      </c>
      <c r="O2770" s="29">
        <v>44197</v>
      </c>
      <c r="P2770" s="29">
        <v>44895</v>
      </c>
      <c r="Q2770" s="40">
        <v>1.9110198</v>
      </c>
      <c r="R2770" s="39">
        <v>8.0504859685147157</v>
      </c>
      <c r="S2770" s="39">
        <v>7.3667460643394929</v>
      </c>
      <c r="T2770" s="39">
        <v>0</v>
      </c>
      <c r="U2770" s="39">
        <v>0</v>
      </c>
      <c r="V2770" s="39">
        <v>0</v>
      </c>
      <c r="W2770" s="29" t="s">
        <v>1357</v>
      </c>
      <c r="X2770" s="29" t="s">
        <v>258</v>
      </c>
      <c r="Y2770" s="29" t="s">
        <v>1349</v>
      </c>
      <c r="Z2770" s="41" t="s">
        <v>1349</v>
      </c>
      <c r="AA2770" s="42" t="s">
        <v>1349</v>
      </c>
      <c r="AB2770" s="29" t="s">
        <v>258</v>
      </c>
      <c r="AC2770" s="29" t="s">
        <v>258</v>
      </c>
      <c r="AD2770" s="29" t="s">
        <v>265</v>
      </c>
      <c r="AE2770" s="29" t="s">
        <v>1367</v>
      </c>
      <c r="AF2770" s="29" t="s">
        <v>1368</v>
      </c>
      <c r="AG2770" s="183" t="s">
        <v>1369</v>
      </c>
      <c r="AH2770" s="29" t="s">
        <v>1413</v>
      </c>
      <c r="AI2770" s="29" t="s">
        <v>1357</v>
      </c>
      <c r="AJ2770" s="29" t="s">
        <v>258</v>
      </c>
      <c r="AK2770" s="29" t="s">
        <v>258</v>
      </c>
      <c r="AL2770" s="29" t="s">
        <v>13326</v>
      </c>
    </row>
    <row r="2771" spans="1:38" x14ac:dyDescent="0.2">
      <c r="A2771" s="35" t="s">
        <v>16</v>
      </c>
      <c r="B2771" s="36">
        <v>8403</v>
      </c>
      <c r="C2771" s="36"/>
      <c r="D2771" s="36" t="s">
        <v>1349</v>
      </c>
      <c r="E2771" s="37" t="s">
        <v>4837</v>
      </c>
      <c r="F2771" s="38" t="s">
        <v>1269</v>
      </c>
      <c r="G2771" s="38" t="s">
        <v>1273</v>
      </c>
      <c r="H2771" s="35" t="s">
        <v>1393</v>
      </c>
      <c r="I2771" s="35"/>
      <c r="J2771" s="29" t="s">
        <v>1371</v>
      </c>
      <c r="K2771" s="29" t="s">
        <v>1371</v>
      </c>
      <c r="L2771" s="29" t="s">
        <v>1366</v>
      </c>
      <c r="M2771" s="39">
        <v>11.374052703694241</v>
      </c>
      <c r="N2771" s="39">
        <v>20.739545516769333</v>
      </c>
      <c r="O2771" s="29">
        <v>44197</v>
      </c>
      <c r="P2771" s="29">
        <v>44863</v>
      </c>
      <c r="Q2771" s="40">
        <v>1.8234086</v>
      </c>
      <c r="R2771" s="39">
        <v>11.349226557152635</v>
      </c>
      <c r="S2771" s="39">
        <v>9.3903189596166996</v>
      </c>
      <c r="T2771" s="39">
        <v>0</v>
      </c>
      <c r="U2771" s="39">
        <v>0</v>
      </c>
      <c r="V2771" s="39">
        <v>0</v>
      </c>
      <c r="W2771" s="29" t="s">
        <v>1357</v>
      </c>
      <c r="X2771" s="29" t="s">
        <v>258</v>
      </c>
      <c r="Y2771" s="29" t="s">
        <v>1349</v>
      </c>
      <c r="Z2771" s="41" t="s">
        <v>1349</v>
      </c>
      <c r="AA2771" s="42" t="s">
        <v>1349</v>
      </c>
      <c r="AB2771" s="29" t="s">
        <v>258</v>
      </c>
      <c r="AC2771" s="29" t="s">
        <v>258</v>
      </c>
      <c r="AD2771" s="29" t="s">
        <v>265</v>
      </c>
      <c r="AE2771" s="29" t="s">
        <v>1367</v>
      </c>
      <c r="AF2771" s="29" t="s">
        <v>1368</v>
      </c>
      <c r="AG2771" s="183" t="s">
        <v>1369</v>
      </c>
      <c r="AH2771" s="29" t="s">
        <v>1413</v>
      </c>
      <c r="AI2771" s="29" t="s">
        <v>1357</v>
      </c>
      <c r="AJ2771" s="29" t="s">
        <v>258</v>
      </c>
      <c r="AK2771" s="29" t="s">
        <v>258</v>
      </c>
      <c r="AL2771" s="29" t="s">
        <v>13326</v>
      </c>
    </row>
    <row r="2772" spans="1:38" x14ac:dyDescent="0.2">
      <c r="A2772" s="35" t="s">
        <v>16</v>
      </c>
      <c r="B2772" s="36">
        <v>8404</v>
      </c>
      <c r="C2772" s="36"/>
      <c r="D2772" s="36" t="s">
        <v>1349</v>
      </c>
      <c r="E2772" s="37" t="s">
        <v>4838</v>
      </c>
      <c r="F2772" s="38" t="s">
        <v>1262</v>
      </c>
      <c r="G2772" s="38" t="s">
        <v>1488</v>
      </c>
      <c r="H2772" s="35" t="s">
        <v>1489</v>
      </c>
      <c r="I2772" s="35"/>
      <c r="J2772" s="29" t="s">
        <v>1371</v>
      </c>
      <c r="K2772" s="29" t="s">
        <v>1371</v>
      </c>
      <c r="L2772" s="29" t="s">
        <v>1384</v>
      </c>
      <c r="M2772" s="39">
        <v>266.44237314335732</v>
      </c>
      <c r="N2772" s="39">
        <v>1065.04</v>
      </c>
      <c r="O2772" s="29">
        <v>44197</v>
      </c>
      <c r="P2772" s="29">
        <v>45657</v>
      </c>
      <c r="Q2772" s="40">
        <v>3.9972620999999999</v>
      </c>
      <c r="R2772" s="39">
        <v>266.07775496235456</v>
      </c>
      <c r="S2772" s="39">
        <v>266.07775496235456</v>
      </c>
      <c r="T2772" s="39">
        <v>266.07775496235456</v>
      </c>
      <c r="U2772" s="39">
        <v>266.80673511293634</v>
      </c>
      <c r="V2772" s="39">
        <v>0</v>
      </c>
      <c r="W2772" s="29" t="s">
        <v>1357</v>
      </c>
      <c r="X2772" s="29" t="s">
        <v>258</v>
      </c>
      <c r="Y2772" s="29" t="s">
        <v>1349</v>
      </c>
      <c r="Z2772" s="41" t="s">
        <v>1349</v>
      </c>
      <c r="AA2772" s="42" t="s">
        <v>1349</v>
      </c>
      <c r="AB2772" s="29" t="s">
        <v>258</v>
      </c>
      <c r="AC2772" s="29" t="s">
        <v>258</v>
      </c>
      <c r="AD2772" s="29" t="s">
        <v>265</v>
      </c>
      <c r="AE2772" s="29" t="s">
        <v>1353</v>
      </c>
      <c r="AF2772" s="29" t="s">
        <v>1368</v>
      </c>
      <c r="AG2772" s="183" t="s">
        <v>1369</v>
      </c>
      <c r="AH2772" s="29" t="s">
        <v>1413</v>
      </c>
      <c r="AI2772" s="29" t="s">
        <v>1357</v>
      </c>
      <c r="AJ2772" s="29" t="s">
        <v>258</v>
      </c>
      <c r="AK2772" s="29" t="s">
        <v>258</v>
      </c>
      <c r="AL2772" s="29" t="s">
        <v>13326</v>
      </c>
    </row>
    <row r="2773" spans="1:38" x14ac:dyDescent="0.2">
      <c r="A2773" s="35" t="s">
        <v>16</v>
      </c>
      <c r="B2773" s="36">
        <v>8406</v>
      </c>
      <c r="C2773" s="36"/>
      <c r="D2773" s="36" t="s">
        <v>1349</v>
      </c>
      <c r="E2773" s="37" t="s">
        <v>4839</v>
      </c>
      <c r="F2773" s="38" t="s">
        <v>1269</v>
      </c>
      <c r="G2773" s="38" t="s">
        <v>1271</v>
      </c>
      <c r="H2773" s="35" t="s">
        <v>1440</v>
      </c>
      <c r="I2773" s="35"/>
      <c r="J2773" s="29" t="s">
        <v>1371</v>
      </c>
      <c r="K2773" s="29" t="s">
        <v>1371</v>
      </c>
      <c r="L2773" s="29" t="s">
        <v>1384</v>
      </c>
      <c r="M2773" s="39">
        <v>97.398339463185309</v>
      </c>
      <c r="N2773" s="39">
        <v>486.65837097878165</v>
      </c>
      <c r="O2773" s="29">
        <v>44197</v>
      </c>
      <c r="P2773" s="29">
        <v>46022</v>
      </c>
      <c r="Q2773" s="40">
        <v>4.9965776999999996</v>
      </c>
      <c r="R2773" s="39">
        <v>97.278370978781652</v>
      </c>
      <c r="S2773" s="39">
        <v>97.278370978781652</v>
      </c>
      <c r="T2773" s="39">
        <v>97.278370978781652</v>
      </c>
      <c r="U2773" s="39">
        <v>97.544887063655025</v>
      </c>
      <c r="V2773" s="39">
        <v>97.278370978781652</v>
      </c>
      <c r="W2773" s="29" t="s">
        <v>265</v>
      </c>
      <c r="X2773" s="29" t="s">
        <v>11773</v>
      </c>
      <c r="Y2773" s="29">
        <v>45393</v>
      </c>
      <c r="Z2773" s="41" t="s">
        <v>11761</v>
      </c>
      <c r="AA2773" s="42" t="s">
        <v>1349</v>
      </c>
      <c r="AB2773" s="29" t="s">
        <v>258</v>
      </c>
      <c r="AC2773" s="29" t="s">
        <v>258</v>
      </c>
      <c r="AD2773" s="29" t="s">
        <v>265</v>
      </c>
      <c r="AE2773" s="29" t="s">
        <v>1353</v>
      </c>
      <c r="AF2773" s="29" t="s">
        <v>1368</v>
      </c>
      <c r="AG2773" s="183" t="s">
        <v>1369</v>
      </c>
      <c r="AH2773" s="29" t="s">
        <v>1356</v>
      </c>
      <c r="AI2773" s="29" t="s">
        <v>1357</v>
      </c>
      <c r="AJ2773" s="29" t="s">
        <v>258</v>
      </c>
      <c r="AK2773" s="29" t="s">
        <v>258</v>
      </c>
      <c r="AL2773" s="29" t="s">
        <v>13327</v>
      </c>
    </row>
    <row r="2774" spans="1:38" x14ac:dyDescent="0.2">
      <c r="A2774" s="35" t="s">
        <v>16</v>
      </c>
      <c r="B2774" s="36">
        <v>8407</v>
      </c>
      <c r="C2774" s="36"/>
      <c r="D2774" s="36" t="s">
        <v>1349</v>
      </c>
      <c r="E2774" s="37" t="s">
        <v>4840</v>
      </c>
      <c r="F2774" s="38" t="s">
        <v>1269</v>
      </c>
      <c r="G2774" s="38" t="s">
        <v>1273</v>
      </c>
      <c r="H2774" s="35" t="s">
        <v>1393</v>
      </c>
      <c r="I2774" s="35"/>
      <c r="J2774" s="29" t="s">
        <v>1371</v>
      </c>
      <c r="K2774" s="29" t="s">
        <v>1371</v>
      </c>
      <c r="L2774" s="29" t="s">
        <v>1366</v>
      </c>
      <c r="M2774" s="39">
        <v>5.152057674654186</v>
      </c>
      <c r="N2774" s="39">
        <v>10.282956878850102</v>
      </c>
      <c r="O2774" s="29">
        <v>44197</v>
      </c>
      <c r="P2774" s="29">
        <v>44926</v>
      </c>
      <c r="Q2774" s="40">
        <v>1.9958932</v>
      </c>
      <c r="R2774" s="39">
        <v>5.1414784394250512</v>
      </c>
      <c r="S2774" s="39">
        <v>5.1414784394250512</v>
      </c>
      <c r="T2774" s="39">
        <v>0</v>
      </c>
      <c r="U2774" s="39">
        <v>0</v>
      </c>
      <c r="V2774" s="39">
        <v>0</v>
      </c>
      <c r="W2774" s="29" t="s">
        <v>265</v>
      </c>
      <c r="X2774" s="29" t="s">
        <v>11773</v>
      </c>
      <c r="Y2774" s="29">
        <v>45250</v>
      </c>
      <c r="Z2774" s="41" t="s">
        <v>11759</v>
      </c>
      <c r="AA2774" s="42" t="s">
        <v>1349</v>
      </c>
      <c r="AB2774" s="29" t="s">
        <v>258</v>
      </c>
      <c r="AC2774" s="29" t="s">
        <v>258</v>
      </c>
      <c r="AD2774" s="29" t="s">
        <v>265</v>
      </c>
      <c r="AE2774" s="29" t="s">
        <v>1367</v>
      </c>
      <c r="AF2774" s="29" t="s">
        <v>1368</v>
      </c>
      <c r="AG2774" s="183" t="s">
        <v>1369</v>
      </c>
      <c r="AH2774" s="29" t="s">
        <v>1413</v>
      </c>
      <c r="AI2774" s="29" t="s">
        <v>1357</v>
      </c>
      <c r="AJ2774" s="29" t="s">
        <v>258</v>
      </c>
      <c r="AK2774" s="29" t="s">
        <v>258</v>
      </c>
      <c r="AL2774" s="29" t="s">
        <v>13327</v>
      </c>
    </row>
    <row r="2775" spans="1:38" x14ac:dyDescent="0.2">
      <c r="A2775" s="35" t="s">
        <v>16</v>
      </c>
      <c r="B2775" s="36">
        <v>8413</v>
      </c>
      <c r="C2775" s="36"/>
      <c r="D2775" s="36" t="s">
        <v>1349</v>
      </c>
      <c r="E2775" s="37" t="s">
        <v>4841</v>
      </c>
      <c r="F2775" s="38" t="s">
        <v>1269</v>
      </c>
      <c r="G2775" s="38" t="s">
        <v>1271</v>
      </c>
      <c r="H2775" s="35" t="s">
        <v>1440</v>
      </c>
      <c r="I2775" s="35"/>
      <c r="J2775" s="29" t="s">
        <v>1371</v>
      </c>
      <c r="K2775" s="29" t="s">
        <v>1371</v>
      </c>
      <c r="L2775" s="29" t="s">
        <v>1384</v>
      </c>
      <c r="M2775" s="39">
        <v>76.389834314400048</v>
      </c>
      <c r="N2775" s="39">
        <v>381.68774264202602</v>
      </c>
      <c r="O2775" s="29">
        <v>44197</v>
      </c>
      <c r="P2775" s="29">
        <v>46022</v>
      </c>
      <c r="Q2775" s="40">
        <v>4.9965776999999996</v>
      </c>
      <c r="R2775" s="39">
        <v>76.295742642026013</v>
      </c>
      <c r="S2775" s="39">
        <v>76.295742642026013</v>
      </c>
      <c r="T2775" s="39">
        <v>76.295742642026013</v>
      </c>
      <c r="U2775" s="39">
        <v>76.50477207392197</v>
      </c>
      <c r="V2775" s="39">
        <v>76.295742642026013</v>
      </c>
      <c r="W2775" s="29" t="s">
        <v>265</v>
      </c>
      <c r="X2775" s="29" t="s">
        <v>11773</v>
      </c>
      <c r="Y2775" s="29">
        <v>45597</v>
      </c>
      <c r="Z2775" s="41" t="s">
        <v>11761</v>
      </c>
      <c r="AA2775" s="42" t="s">
        <v>1349</v>
      </c>
      <c r="AB2775" s="29" t="s">
        <v>258</v>
      </c>
      <c r="AC2775" s="29" t="s">
        <v>258</v>
      </c>
      <c r="AD2775" s="29" t="s">
        <v>265</v>
      </c>
      <c r="AE2775" s="29" t="s">
        <v>1353</v>
      </c>
      <c r="AF2775" s="29" t="s">
        <v>1368</v>
      </c>
      <c r="AG2775" s="183" t="s">
        <v>1369</v>
      </c>
      <c r="AH2775" s="29" t="s">
        <v>1356</v>
      </c>
      <c r="AI2775" s="29" t="s">
        <v>1357</v>
      </c>
      <c r="AJ2775" s="29" t="s">
        <v>258</v>
      </c>
      <c r="AK2775" s="29" t="s">
        <v>258</v>
      </c>
      <c r="AL2775" s="29" t="s">
        <v>13327</v>
      </c>
    </row>
    <row r="2776" spans="1:38" x14ac:dyDescent="0.2">
      <c r="A2776" s="35" t="s">
        <v>16</v>
      </c>
      <c r="B2776" s="36">
        <v>8414</v>
      </c>
      <c r="C2776" s="36"/>
      <c r="D2776" s="36" t="s">
        <v>1349</v>
      </c>
      <c r="E2776" s="37" t="s">
        <v>4842</v>
      </c>
      <c r="F2776" s="38" t="s">
        <v>1266</v>
      </c>
      <c r="G2776" s="38" t="s">
        <v>1268</v>
      </c>
      <c r="H2776" s="35" t="s">
        <v>310</v>
      </c>
      <c r="I2776" s="35"/>
      <c r="J2776" s="29" t="s">
        <v>484</v>
      </c>
      <c r="K2776" s="29" t="s">
        <v>1365</v>
      </c>
      <c r="L2776" s="29" t="s">
        <v>1384</v>
      </c>
      <c r="M2776" s="39">
        <v>91.346684949599563</v>
      </c>
      <c r="N2776" s="39">
        <v>220.08236276522928</v>
      </c>
      <c r="O2776" s="29">
        <v>44197</v>
      </c>
      <c r="P2776" s="29">
        <v>45077</v>
      </c>
      <c r="Q2776" s="40">
        <v>2.4093087</v>
      </c>
      <c r="R2776" s="39">
        <v>91.180547570157415</v>
      </c>
      <c r="S2776" s="39">
        <v>91.180547570157415</v>
      </c>
      <c r="T2776" s="39">
        <v>37.721267624914439</v>
      </c>
      <c r="U2776" s="39">
        <v>0</v>
      </c>
      <c r="V2776" s="39">
        <v>0</v>
      </c>
      <c r="W2776" s="29" t="s">
        <v>265</v>
      </c>
      <c r="X2776" s="29" t="s">
        <v>11773</v>
      </c>
      <c r="Y2776" s="29">
        <v>45188</v>
      </c>
      <c r="Z2776" s="41" t="s">
        <v>11757</v>
      </c>
      <c r="AA2776" s="42" t="s">
        <v>1349</v>
      </c>
      <c r="AB2776" s="29" t="s">
        <v>258</v>
      </c>
      <c r="AC2776" s="29" t="s">
        <v>258</v>
      </c>
      <c r="AD2776" s="29" t="s">
        <v>265</v>
      </c>
      <c r="AE2776" s="29" t="s">
        <v>1353</v>
      </c>
      <c r="AF2776" s="29" t="s">
        <v>1368</v>
      </c>
      <c r="AG2776" s="183" t="s">
        <v>1369</v>
      </c>
      <c r="AH2776" s="29" t="s">
        <v>1356</v>
      </c>
      <c r="AI2776" s="29" t="s">
        <v>1357</v>
      </c>
      <c r="AJ2776" s="29" t="s">
        <v>258</v>
      </c>
      <c r="AK2776" s="29" t="s">
        <v>258</v>
      </c>
      <c r="AL2776" s="29" t="s">
        <v>13327</v>
      </c>
    </row>
    <row r="2777" spans="1:38" x14ac:dyDescent="0.2">
      <c r="A2777" s="35" t="s">
        <v>16</v>
      </c>
      <c r="B2777" s="36">
        <v>8415</v>
      </c>
      <c r="C2777" s="36"/>
      <c r="D2777" s="36" t="s">
        <v>1349</v>
      </c>
      <c r="E2777" s="37" t="s">
        <v>4843</v>
      </c>
      <c r="F2777" s="38" t="s">
        <v>1269</v>
      </c>
      <c r="G2777" s="38" t="s">
        <v>1273</v>
      </c>
      <c r="H2777" s="35" t="s">
        <v>1393</v>
      </c>
      <c r="I2777" s="35"/>
      <c r="J2777" s="29" t="s">
        <v>398</v>
      </c>
      <c r="K2777" s="29" t="s">
        <v>4844</v>
      </c>
      <c r="L2777" s="29" t="s">
        <v>3671</v>
      </c>
      <c r="M2777" s="39">
        <v>38.271753138689313</v>
      </c>
      <c r="N2777" s="39">
        <v>73.138078028747429</v>
      </c>
      <c r="O2777" s="29">
        <v>44197</v>
      </c>
      <c r="P2777" s="29">
        <v>44895</v>
      </c>
      <c r="Q2777" s="40">
        <v>1.9110198</v>
      </c>
      <c r="R2777" s="39">
        <v>38.190841889117046</v>
      </c>
      <c r="S2777" s="39">
        <v>34.947236139630391</v>
      </c>
      <c r="T2777" s="39">
        <v>0</v>
      </c>
      <c r="U2777" s="39">
        <v>0</v>
      </c>
      <c r="V2777" s="39">
        <v>0</v>
      </c>
      <c r="W2777" s="29" t="s">
        <v>1357</v>
      </c>
      <c r="X2777" s="29" t="s">
        <v>258</v>
      </c>
      <c r="Y2777" s="29" t="s">
        <v>1349</v>
      </c>
      <c r="Z2777" s="41" t="s">
        <v>1349</v>
      </c>
      <c r="AA2777" s="42" t="s">
        <v>1349</v>
      </c>
      <c r="AB2777" s="29" t="s">
        <v>258</v>
      </c>
      <c r="AC2777" s="29" t="s">
        <v>258</v>
      </c>
      <c r="AD2777" s="29" t="s">
        <v>258</v>
      </c>
      <c r="AE2777" s="29" t="s">
        <v>1367</v>
      </c>
      <c r="AF2777" s="29" t="s">
        <v>2409</v>
      </c>
      <c r="AG2777" s="183" t="s">
        <v>2410</v>
      </c>
      <c r="AH2777" s="29" t="s">
        <v>1413</v>
      </c>
      <c r="AI2777" s="29" t="s">
        <v>1357</v>
      </c>
      <c r="AJ2777" s="29" t="s">
        <v>258</v>
      </c>
      <c r="AK2777" s="29" t="s">
        <v>258</v>
      </c>
      <c r="AL2777" s="29" t="s">
        <v>13326</v>
      </c>
    </row>
    <row r="2778" spans="1:38" x14ac:dyDescent="0.2">
      <c r="A2778" s="35" t="s">
        <v>16</v>
      </c>
      <c r="B2778" s="36">
        <v>8427</v>
      </c>
      <c r="C2778" s="36"/>
      <c r="D2778" s="36" t="s">
        <v>1349</v>
      </c>
      <c r="E2778" s="37" t="s">
        <v>4845</v>
      </c>
      <c r="F2778" s="38" t="s">
        <v>1266</v>
      </c>
      <c r="G2778" s="38" t="s">
        <v>1268</v>
      </c>
      <c r="H2778" s="35" t="s">
        <v>669</v>
      </c>
      <c r="I2778" s="35"/>
      <c r="J2778" s="29" t="s">
        <v>484</v>
      </c>
      <c r="K2778" s="29" t="s">
        <v>1365</v>
      </c>
      <c r="L2778" s="29" t="s">
        <v>1384</v>
      </c>
      <c r="M2778" s="39">
        <v>86.078253307415807</v>
      </c>
      <c r="N2778" s="39">
        <v>23.566943189596167</v>
      </c>
      <c r="O2778" s="29">
        <v>44197</v>
      </c>
      <c r="P2778" s="29">
        <v>44297</v>
      </c>
      <c r="Q2778" s="40">
        <v>0.2737851</v>
      </c>
      <c r="R2778" s="39">
        <v>23.566943189596167</v>
      </c>
      <c r="S2778" s="39">
        <v>0</v>
      </c>
      <c r="T2778" s="39">
        <v>0</v>
      </c>
      <c r="U2778" s="39">
        <v>0</v>
      </c>
      <c r="V2778" s="39">
        <v>0</v>
      </c>
      <c r="W2778" s="29" t="s">
        <v>1357</v>
      </c>
      <c r="X2778" s="29" t="s">
        <v>258</v>
      </c>
      <c r="Y2778" s="29" t="s">
        <v>1349</v>
      </c>
      <c r="Z2778" s="41" t="s">
        <v>1349</v>
      </c>
      <c r="AA2778" s="42" t="s">
        <v>1349</v>
      </c>
      <c r="AB2778" s="29" t="s">
        <v>258</v>
      </c>
      <c r="AC2778" s="29" t="s">
        <v>258</v>
      </c>
      <c r="AD2778" s="29" t="s">
        <v>265</v>
      </c>
      <c r="AE2778" s="29" t="s">
        <v>1353</v>
      </c>
      <c r="AF2778" s="29" t="s">
        <v>1368</v>
      </c>
      <c r="AG2778" s="183" t="s">
        <v>1369</v>
      </c>
      <c r="AH2778" s="29" t="s">
        <v>1356</v>
      </c>
      <c r="AI2778" s="29" t="s">
        <v>1357</v>
      </c>
      <c r="AJ2778" s="29" t="s">
        <v>258</v>
      </c>
      <c r="AK2778" s="29" t="s">
        <v>258</v>
      </c>
      <c r="AL2778" s="29" t="s">
        <v>13326</v>
      </c>
    </row>
    <row r="2779" spans="1:38" x14ac:dyDescent="0.2">
      <c r="A2779" s="35" t="s">
        <v>16</v>
      </c>
      <c r="B2779" s="36">
        <v>8428</v>
      </c>
      <c r="C2779" s="36"/>
      <c r="D2779" s="36" t="s">
        <v>1349</v>
      </c>
      <c r="E2779" s="37" t="s">
        <v>4846</v>
      </c>
      <c r="F2779" s="38" t="s">
        <v>1269</v>
      </c>
      <c r="G2779" s="38" t="s">
        <v>1445</v>
      </c>
      <c r="H2779" s="35" t="s">
        <v>357</v>
      </c>
      <c r="I2779" s="35"/>
      <c r="J2779" s="29" t="s">
        <v>484</v>
      </c>
      <c r="K2779" s="29" t="s">
        <v>1365</v>
      </c>
      <c r="L2779" s="29" t="s">
        <v>1366</v>
      </c>
      <c r="M2779" s="39">
        <v>49.696183865444347</v>
      </c>
      <c r="N2779" s="39">
        <v>12.109404517453799</v>
      </c>
      <c r="O2779" s="29">
        <v>44197</v>
      </c>
      <c r="P2779" s="29">
        <v>44286</v>
      </c>
      <c r="Q2779" s="40">
        <v>0.24366869999999999</v>
      </c>
      <c r="R2779" s="39">
        <v>12.109404517453799</v>
      </c>
      <c r="S2779" s="39">
        <v>0</v>
      </c>
      <c r="T2779" s="39">
        <v>0</v>
      </c>
      <c r="U2779" s="39">
        <v>0</v>
      </c>
      <c r="V2779" s="39">
        <v>0</v>
      </c>
      <c r="W2779" s="29" t="s">
        <v>1357</v>
      </c>
      <c r="X2779" s="29" t="s">
        <v>258</v>
      </c>
      <c r="Y2779" s="29" t="s">
        <v>1349</v>
      </c>
      <c r="Z2779" s="41" t="s">
        <v>1349</v>
      </c>
      <c r="AA2779" s="42" t="s">
        <v>1349</v>
      </c>
      <c r="AB2779" s="29" t="s">
        <v>258</v>
      </c>
      <c r="AC2779" s="29" t="s">
        <v>258</v>
      </c>
      <c r="AD2779" s="29" t="s">
        <v>265</v>
      </c>
      <c r="AE2779" s="29" t="s">
        <v>1367</v>
      </c>
      <c r="AF2779" s="29" t="s">
        <v>1368</v>
      </c>
      <c r="AG2779" s="183" t="s">
        <v>1369</v>
      </c>
      <c r="AH2779" s="29" t="s">
        <v>1356</v>
      </c>
      <c r="AI2779" s="29" t="s">
        <v>1357</v>
      </c>
      <c r="AJ2779" s="29" t="s">
        <v>258</v>
      </c>
      <c r="AK2779" s="29" t="s">
        <v>258</v>
      </c>
      <c r="AL2779" s="29" t="s">
        <v>13326</v>
      </c>
    </row>
    <row r="2780" spans="1:38" x14ac:dyDescent="0.2">
      <c r="A2780" s="35" t="s">
        <v>16</v>
      </c>
      <c r="B2780" s="36">
        <v>8431</v>
      </c>
      <c r="C2780" s="36"/>
      <c r="D2780" s="36" t="s">
        <v>1349</v>
      </c>
      <c r="E2780" s="37" t="s">
        <v>4847</v>
      </c>
      <c r="F2780" s="38" t="s">
        <v>1266</v>
      </c>
      <c r="G2780" s="38" t="s">
        <v>1267</v>
      </c>
      <c r="H2780" s="35" t="s">
        <v>609</v>
      </c>
      <c r="I2780" s="35"/>
      <c r="J2780" s="29" t="s">
        <v>1371</v>
      </c>
      <c r="K2780" s="29" t="s">
        <v>1371</v>
      </c>
      <c r="L2780" s="29" t="s">
        <v>1384</v>
      </c>
      <c r="M2780" s="39">
        <v>71.343280104656145</v>
      </c>
      <c r="N2780" s="39">
        <v>261.34787132101303</v>
      </c>
      <c r="O2780" s="29">
        <v>44197</v>
      </c>
      <c r="P2780" s="29">
        <v>45535</v>
      </c>
      <c r="Q2780" s="40">
        <v>3.6632444</v>
      </c>
      <c r="R2780" s="39">
        <v>71.241204654346348</v>
      </c>
      <c r="S2780" s="39">
        <v>71.241204654346348</v>
      </c>
      <c r="T2780" s="39">
        <v>71.241204654346348</v>
      </c>
      <c r="U2780" s="39">
        <v>47.624257357973988</v>
      </c>
      <c r="V2780" s="39">
        <v>0</v>
      </c>
      <c r="W2780" s="29" t="s">
        <v>265</v>
      </c>
      <c r="X2780" s="29" t="s">
        <v>11774</v>
      </c>
      <c r="Y2780" s="29">
        <v>45272</v>
      </c>
      <c r="Z2780" s="41" t="s">
        <v>11760</v>
      </c>
      <c r="AA2780" s="42" t="s">
        <v>1349</v>
      </c>
      <c r="AB2780" s="29" t="s">
        <v>258</v>
      </c>
      <c r="AC2780" s="29" t="s">
        <v>258</v>
      </c>
      <c r="AD2780" s="29" t="s">
        <v>265</v>
      </c>
      <c r="AE2780" s="29" t="s">
        <v>1353</v>
      </c>
      <c r="AF2780" s="29" t="s">
        <v>1368</v>
      </c>
      <c r="AG2780" s="183" t="s">
        <v>1369</v>
      </c>
      <c r="AH2780" s="29" t="s">
        <v>1413</v>
      </c>
      <c r="AI2780" s="29" t="s">
        <v>1357</v>
      </c>
      <c r="AJ2780" s="29" t="s">
        <v>258</v>
      </c>
      <c r="AK2780" s="29" t="s">
        <v>258</v>
      </c>
      <c r="AL2780" s="29" t="s">
        <v>13327</v>
      </c>
    </row>
    <row r="2781" spans="1:38" x14ac:dyDescent="0.2">
      <c r="A2781" s="35" t="s">
        <v>16</v>
      </c>
      <c r="B2781" s="36">
        <v>8433</v>
      </c>
      <c r="C2781" s="36"/>
      <c r="D2781" s="36" t="s">
        <v>1349</v>
      </c>
      <c r="E2781" s="37" t="s">
        <v>4848</v>
      </c>
      <c r="F2781" s="38" t="s">
        <v>1269</v>
      </c>
      <c r="G2781" s="38" t="s">
        <v>1271</v>
      </c>
      <c r="H2781" s="35" t="s">
        <v>1440</v>
      </c>
      <c r="I2781" s="35"/>
      <c r="J2781" s="29" t="s">
        <v>484</v>
      </c>
      <c r="K2781" s="29" t="s">
        <v>1365</v>
      </c>
      <c r="L2781" s="29" t="s">
        <v>1384</v>
      </c>
      <c r="M2781" s="39">
        <v>75.61778332718248</v>
      </c>
      <c r="N2781" s="39">
        <v>31.054529774127314</v>
      </c>
      <c r="O2781" s="29">
        <v>44197</v>
      </c>
      <c r="P2781" s="29">
        <v>44347</v>
      </c>
      <c r="Q2781" s="40">
        <v>0.41067759999999998</v>
      </c>
      <c r="R2781" s="39">
        <v>31.054529774127314</v>
      </c>
      <c r="S2781" s="39">
        <v>0</v>
      </c>
      <c r="T2781" s="39">
        <v>0</v>
      </c>
      <c r="U2781" s="39">
        <v>0</v>
      </c>
      <c r="V2781" s="39">
        <v>0</v>
      </c>
      <c r="W2781" s="29" t="s">
        <v>1357</v>
      </c>
      <c r="X2781" s="29" t="s">
        <v>258</v>
      </c>
      <c r="Y2781" s="29" t="s">
        <v>1349</v>
      </c>
      <c r="Z2781" s="41" t="s">
        <v>1349</v>
      </c>
      <c r="AA2781" s="42" t="s">
        <v>1349</v>
      </c>
      <c r="AB2781" s="29" t="s">
        <v>258</v>
      </c>
      <c r="AC2781" s="29" t="s">
        <v>258</v>
      </c>
      <c r="AD2781" s="29" t="s">
        <v>265</v>
      </c>
      <c r="AE2781" s="29" t="s">
        <v>1353</v>
      </c>
      <c r="AF2781" s="29" t="s">
        <v>1368</v>
      </c>
      <c r="AG2781" s="183" t="s">
        <v>1369</v>
      </c>
      <c r="AH2781" s="29" t="s">
        <v>1356</v>
      </c>
      <c r="AI2781" s="29" t="s">
        <v>1357</v>
      </c>
      <c r="AJ2781" s="29" t="s">
        <v>258</v>
      </c>
      <c r="AK2781" s="29" t="s">
        <v>258</v>
      </c>
      <c r="AL2781" s="29" t="s">
        <v>13326</v>
      </c>
    </row>
    <row r="2782" spans="1:38" x14ac:dyDescent="0.2">
      <c r="A2782" s="35" t="s">
        <v>17</v>
      </c>
      <c r="B2782" s="36">
        <v>8438</v>
      </c>
      <c r="C2782" s="36"/>
      <c r="D2782" s="36" t="s">
        <v>1349</v>
      </c>
      <c r="E2782" s="37" t="s">
        <v>4849</v>
      </c>
      <c r="F2782" s="38" t="s">
        <v>1262</v>
      </c>
      <c r="G2782" s="38" t="s">
        <v>3261</v>
      </c>
      <c r="H2782" s="35" t="s">
        <v>3261</v>
      </c>
      <c r="I2782" s="35" t="s">
        <v>4850</v>
      </c>
      <c r="J2782" s="29" t="s">
        <v>263</v>
      </c>
      <c r="K2782" s="29" t="s">
        <v>264</v>
      </c>
      <c r="L2782" s="29" t="s">
        <v>2577</v>
      </c>
      <c r="M2782" s="39">
        <v>0</v>
      </c>
      <c r="N2782" s="39"/>
      <c r="O2782" s="29">
        <v>44197</v>
      </c>
      <c r="P2782" s="29">
        <v>46022</v>
      </c>
      <c r="Q2782" s="40">
        <v>4.9965776999999996</v>
      </c>
      <c r="R2782" s="39"/>
      <c r="S2782" s="39"/>
      <c r="T2782" s="39"/>
      <c r="U2782" s="39"/>
      <c r="V2782" s="39"/>
      <c r="W2782" s="29" t="s">
        <v>1357</v>
      </c>
      <c r="X2782" s="29" t="s">
        <v>258</v>
      </c>
      <c r="Y2782" s="29" t="s">
        <v>1349</v>
      </c>
      <c r="Z2782" s="41" t="s">
        <v>1349</v>
      </c>
      <c r="AA2782" s="42" t="s">
        <v>1349</v>
      </c>
      <c r="AB2782" s="29" t="s">
        <v>258</v>
      </c>
      <c r="AC2782" s="29" t="s">
        <v>265</v>
      </c>
      <c r="AD2782" s="29" t="s">
        <v>265</v>
      </c>
      <c r="AE2782" s="29" t="s">
        <v>1367</v>
      </c>
      <c r="AF2782" s="29" t="s">
        <v>2409</v>
      </c>
      <c r="AG2782" s="183" t="s">
        <v>2410</v>
      </c>
      <c r="AH2782" s="29" t="s">
        <v>1356</v>
      </c>
      <c r="AI2782" s="29" t="s">
        <v>265</v>
      </c>
      <c r="AJ2782" s="29" t="s">
        <v>258</v>
      </c>
      <c r="AK2782" s="29" t="s">
        <v>258</v>
      </c>
      <c r="AL2782" s="29" t="s">
        <v>13326</v>
      </c>
    </row>
    <row r="2783" spans="1:38" x14ac:dyDescent="0.2">
      <c r="A2783" s="35" t="s">
        <v>18</v>
      </c>
      <c r="B2783" s="36">
        <v>8438</v>
      </c>
      <c r="C2783" s="36">
        <v>2</v>
      </c>
      <c r="D2783" s="36" t="s">
        <v>4851</v>
      </c>
      <c r="E2783" s="37" t="s">
        <v>4852</v>
      </c>
      <c r="F2783" s="38" t="s">
        <v>1262</v>
      </c>
      <c r="G2783" s="38" t="s">
        <v>1265</v>
      </c>
      <c r="H2783" s="35" t="s">
        <v>262</v>
      </c>
      <c r="I2783" s="35"/>
      <c r="J2783" s="29" t="s">
        <v>263</v>
      </c>
      <c r="K2783" s="29" t="s">
        <v>264</v>
      </c>
      <c r="L2783" s="29" t="s">
        <v>2577</v>
      </c>
      <c r="M2783" s="39">
        <v>145.63964942435217</v>
      </c>
      <c r="N2783" s="39">
        <v>307.42826009582478</v>
      </c>
      <c r="O2783" s="29">
        <v>44197</v>
      </c>
      <c r="P2783" s="29">
        <v>44968</v>
      </c>
      <c r="Q2783" s="40">
        <v>2.1108829999999998</v>
      </c>
      <c r="R2783" s="39">
        <v>145.35144421629022</v>
      </c>
      <c r="S2783" s="39">
        <v>145.35144421629022</v>
      </c>
      <c r="T2783" s="39">
        <v>16.725371663244353</v>
      </c>
      <c r="U2783" s="39">
        <v>0</v>
      </c>
      <c r="V2783" s="39">
        <v>0</v>
      </c>
      <c r="W2783" s="29" t="s">
        <v>1357</v>
      </c>
      <c r="X2783" s="29" t="s">
        <v>258</v>
      </c>
      <c r="Y2783" s="29" t="s">
        <v>1349</v>
      </c>
      <c r="Z2783" s="41" t="s">
        <v>1349</v>
      </c>
      <c r="AA2783" s="42" t="s">
        <v>1349</v>
      </c>
      <c r="AB2783" s="29" t="s">
        <v>258</v>
      </c>
      <c r="AC2783" s="29" t="s">
        <v>265</v>
      </c>
      <c r="AD2783" s="29" t="s">
        <v>265</v>
      </c>
      <c r="AE2783" s="29" t="s">
        <v>1367</v>
      </c>
      <c r="AF2783" s="29" t="s">
        <v>2409</v>
      </c>
      <c r="AG2783" s="183" t="s">
        <v>2410</v>
      </c>
      <c r="AH2783" s="29" t="s">
        <v>1356</v>
      </c>
      <c r="AI2783" s="29" t="s">
        <v>265</v>
      </c>
      <c r="AJ2783" s="29" t="s">
        <v>258</v>
      </c>
      <c r="AK2783" s="29" t="s">
        <v>258</v>
      </c>
      <c r="AL2783" s="29" t="s">
        <v>13326</v>
      </c>
    </row>
    <row r="2784" spans="1:38" x14ac:dyDescent="0.2">
      <c r="A2784" s="35" t="s">
        <v>18</v>
      </c>
      <c r="B2784" s="36">
        <v>8438</v>
      </c>
      <c r="C2784" s="36">
        <v>4</v>
      </c>
      <c r="D2784" s="36" t="s">
        <v>4853</v>
      </c>
      <c r="E2784" s="37" t="s">
        <v>4854</v>
      </c>
      <c r="F2784" s="38" t="s">
        <v>1262</v>
      </c>
      <c r="G2784" s="38" t="s">
        <v>1263</v>
      </c>
      <c r="H2784" s="35" t="s">
        <v>482</v>
      </c>
      <c r="I2784" s="35"/>
      <c r="J2784" s="29" t="s">
        <v>263</v>
      </c>
      <c r="K2784" s="29" t="s">
        <v>264</v>
      </c>
      <c r="L2784" s="29" t="s">
        <v>2577</v>
      </c>
      <c r="M2784" s="39">
        <v>144.42798752919981</v>
      </c>
      <c r="N2784" s="39">
        <v>641.37494045174537</v>
      </c>
      <c r="O2784" s="29">
        <v>44197</v>
      </c>
      <c r="P2784" s="29">
        <v>45819</v>
      </c>
      <c r="Q2784" s="40">
        <v>4.4407940000000004</v>
      </c>
      <c r="R2784" s="39">
        <v>144.24020533880903</v>
      </c>
      <c r="S2784" s="39">
        <v>144.24020533880903</v>
      </c>
      <c r="T2784" s="39">
        <v>144.24020533880903</v>
      </c>
      <c r="U2784" s="39">
        <v>144.63538398357289</v>
      </c>
      <c r="V2784" s="39">
        <v>64.01894045174538</v>
      </c>
      <c r="W2784" s="29" t="s">
        <v>1357</v>
      </c>
      <c r="X2784" s="29" t="s">
        <v>258</v>
      </c>
      <c r="Y2784" s="29" t="s">
        <v>1349</v>
      </c>
      <c r="Z2784" s="41" t="s">
        <v>1349</v>
      </c>
      <c r="AA2784" s="42" t="s">
        <v>1349</v>
      </c>
      <c r="AB2784" s="29" t="s">
        <v>258</v>
      </c>
      <c r="AC2784" s="29" t="s">
        <v>265</v>
      </c>
      <c r="AD2784" s="29" t="s">
        <v>265</v>
      </c>
      <c r="AE2784" s="29" t="s">
        <v>1367</v>
      </c>
      <c r="AF2784" s="29" t="s">
        <v>2409</v>
      </c>
      <c r="AG2784" s="183" t="s">
        <v>2410</v>
      </c>
      <c r="AH2784" s="29" t="s">
        <v>1356</v>
      </c>
      <c r="AI2784" s="29" t="s">
        <v>265</v>
      </c>
      <c r="AJ2784" s="29" t="s">
        <v>258</v>
      </c>
      <c r="AK2784" s="29" t="s">
        <v>258</v>
      </c>
      <c r="AL2784" s="29" t="s">
        <v>13326</v>
      </c>
    </row>
    <row r="2785" spans="1:38" x14ac:dyDescent="0.2">
      <c r="A2785" s="35" t="s">
        <v>18</v>
      </c>
      <c r="B2785" s="36">
        <v>8438</v>
      </c>
      <c r="C2785" s="36">
        <v>5</v>
      </c>
      <c r="D2785" s="36" t="s">
        <v>4855</v>
      </c>
      <c r="E2785" s="37" t="s">
        <v>4856</v>
      </c>
      <c r="F2785" s="38" t="s">
        <v>1262</v>
      </c>
      <c r="G2785" s="38" t="s">
        <v>1263</v>
      </c>
      <c r="H2785" s="35" t="s">
        <v>482</v>
      </c>
      <c r="I2785" s="35"/>
      <c r="J2785" s="29" t="s">
        <v>263</v>
      </c>
      <c r="K2785" s="29" t="s">
        <v>264</v>
      </c>
      <c r="L2785" s="29" t="s">
        <v>2577</v>
      </c>
      <c r="M2785" s="39">
        <v>144.42709440476526</v>
      </c>
      <c r="N2785" s="39">
        <v>721.6411991786448</v>
      </c>
      <c r="O2785" s="29">
        <v>44197</v>
      </c>
      <c r="P2785" s="29">
        <v>46022</v>
      </c>
      <c r="Q2785" s="40">
        <v>4.9965776999999996</v>
      </c>
      <c r="R2785" s="39">
        <v>144.24919917864477</v>
      </c>
      <c r="S2785" s="39">
        <v>144.24919917864477</v>
      </c>
      <c r="T2785" s="39">
        <v>144.24919917864477</v>
      </c>
      <c r="U2785" s="39">
        <v>144.64440246406571</v>
      </c>
      <c r="V2785" s="39">
        <v>144.24919917864477</v>
      </c>
      <c r="W2785" s="29" t="s">
        <v>1357</v>
      </c>
      <c r="X2785" s="29" t="s">
        <v>258</v>
      </c>
      <c r="Y2785" s="29" t="s">
        <v>1349</v>
      </c>
      <c r="Z2785" s="41" t="s">
        <v>1349</v>
      </c>
      <c r="AA2785" s="42" t="s">
        <v>1349</v>
      </c>
      <c r="AB2785" s="29" t="s">
        <v>258</v>
      </c>
      <c r="AC2785" s="29" t="s">
        <v>265</v>
      </c>
      <c r="AD2785" s="29" t="s">
        <v>265</v>
      </c>
      <c r="AE2785" s="29" t="s">
        <v>1367</v>
      </c>
      <c r="AF2785" s="29" t="s">
        <v>2409</v>
      </c>
      <c r="AG2785" s="183" t="s">
        <v>2410</v>
      </c>
      <c r="AH2785" s="29" t="s">
        <v>1356</v>
      </c>
      <c r="AI2785" s="29" t="s">
        <v>265</v>
      </c>
      <c r="AJ2785" s="29" t="s">
        <v>258</v>
      </c>
      <c r="AK2785" s="29" t="s">
        <v>258</v>
      </c>
      <c r="AL2785" s="29" t="s">
        <v>13326</v>
      </c>
    </row>
    <row r="2786" spans="1:38" x14ac:dyDescent="0.2">
      <c r="A2786" s="35" t="s">
        <v>16</v>
      </c>
      <c r="B2786" s="36">
        <v>8439</v>
      </c>
      <c r="C2786" s="36"/>
      <c r="D2786" s="36" t="s">
        <v>1349</v>
      </c>
      <c r="E2786" s="37" t="s">
        <v>4857</v>
      </c>
      <c r="F2786" s="38" t="s">
        <v>1269</v>
      </c>
      <c r="G2786" s="38" t="s">
        <v>1273</v>
      </c>
      <c r="H2786" s="35" t="s">
        <v>1393</v>
      </c>
      <c r="I2786" s="35"/>
      <c r="J2786" s="29" t="s">
        <v>1405</v>
      </c>
      <c r="K2786" s="29" t="s">
        <v>1558</v>
      </c>
      <c r="L2786" s="29" t="s">
        <v>1394</v>
      </c>
      <c r="M2786" s="39">
        <v>6.4141763836330705</v>
      </c>
      <c r="N2786" s="39">
        <v>12.257618069815194</v>
      </c>
      <c r="O2786" s="29">
        <v>44197</v>
      </c>
      <c r="P2786" s="29">
        <v>44895</v>
      </c>
      <c r="Q2786" s="40">
        <v>1.9110198</v>
      </c>
      <c r="R2786" s="39">
        <v>6.4006160164271053</v>
      </c>
      <c r="S2786" s="39">
        <v>5.8570020533880909</v>
      </c>
      <c r="T2786" s="39">
        <v>0</v>
      </c>
      <c r="U2786" s="39">
        <v>0</v>
      </c>
      <c r="V2786" s="39">
        <v>0</v>
      </c>
      <c r="W2786" s="29" t="s">
        <v>1357</v>
      </c>
      <c r="X2786" s="29" t="s">
        <v>258</v>
      </c>
      <c r="Y2786" s="29" t="s">
        <v>1349</v>
      </c>
      <c r="Z2786" s="41" t="s">
        <v>1349</v>
      </c>
      <c r="AA2786" s="42" t="s">
        <v>1349</v>
      </c>
      <c r="AB2786" s="29" t="s">
        <v>258</v>
      </c>
      <c r="AC2786" s="29" t="s">
        <v>258</v>
      </c>
      <c r="AD2786" s="29" t="s">
        <v>265</v>
      </c>
      <c r="AE2786" s="29" t="s">
        <v>1367</v>
      </c>
      <c r="AF2786" s="29" t="s">
        <v>1368</v>
      </c>
      <c r="AG2786" s="183" t="s">
        <v>1369</v>
      </c>
      <c r="AH2786" s="29" t="s">
        <v>1413</v>
      </c>
      <c r="AI2786" s="29" t="s">
        <v>1357</v>
      </c>
      <c r="AJ2786" s="29" t="s">
        <v>258</v>
      </c>
      <c r="AK2786" s="29" t="s">
        <v>258</v>
      </c>
      <c r="AL2786" s="29" t="s">
        <v>13326</v>
      </c>
    </row>
    <row r="2787" spans="1:38" x14ac:dyDescent="0.2">
      <c r="A2787" s="35" t="s">
        <v>16</v>
      </c>
      <c r="B2787" s="36">
        <v>8442</v>
      </c>
      <c r="C2787" s="36"/>
      <c r="D2787" s="36" t="s">
        <v>1349</v>
      </c>
      <c r="E2787" s="37" t="s">
        <v>4858</v>
      </c>
      <c r="F2787" s="38" t="s">
        <v>1269</v>
      </c>
      <c r="G2787" s="38" t="s">
        <v>1273</v>
      </c>
      <c r="H2787" s="35" t="s">
        <v>1393</v>
      </c>
      <c r="I2787" s="35"/>
      <c r="J2787" s="29" t="s">
        <v>1371</v>
      </c>
      <c r="K2787" s="29" t="s">
        <v>1371</v>
      </c>
      <c r="L2787" s="29" t="s">
        <v>1384</v>
      </c>
      <c r="M2787" s="39">
        <v>96.958725631258076</v>
      </c>
      <c r="N2787" s="39">
        <v>186.61734154688568</v>
      </c>
      <c r="O2787" s="29">
        <v>44197</v>
      </c>
      <c r="P2787" s="29">
        <v>44900</v>
      </c>
      <c r="Q2787" s="40">
        <v>1.9247091000000001</v>
      </c>
      <c r="R2787" s="39">
        <v>96.754729637234774</v>
      </c>
      <c r="S2787" s="39">
        <v>89.862611909650923</v>
      </c>
      <c r="T2787" s="39">
        <v>0</v>
      </c>
      <c r="U2787" s="39">
        <v>0</v>
      </c>
      <c r="V2787" s="39">
        <v>0</v>
      </c>
      <c r="W2787" s="29" t="s">
        <v>265</v>
      </c>
      <c r="X2787" s="29" t="s">
        <v>11773</v>
      </c>
      <c r="Y2787" s="29">
        <v>45219</v>
      </c>
      <c r="Z2787" s="41" t="s">
        <v>11758</v>
      </c>
      <c r="AA2787" s="42" t="s">
        <v>1349</v>
      </c>
      <c r="AB2787" s="29" t="s">
        <v>258</v>
      </c>
      <c r="AC2787" s="29" t="s">
        <v>258</v>
      </c>
      <c r="AD2787" s="29" t="s">
        <v>265</v>
      </c>
      <c r="AE2787" s="29" t="s">
        <v>1353</v>
      </c>
      <c r="AF2787" s="29" t="s">
        <v>1368</v>
      </c>
      <c r="AG2787" s="183" t="s">
        <v>1369</v>
      </c>
      <c r="AH2787" s="29" t="s">
        <v>1413</v>
      </c>
      <c r="AI2787" s="29" t="s">
        <v>1357</v>
      </c>
      <c r="AJ2787" s="29" t="s">
        <v>258</v>
      </c>
      <c r="AK2787" s="29" t="s">
        <v>258</v>
      </c>
      <c r="AL2787" s="29" t="s">
        <v>13327</v>
      </c>
    </row>
    <row r="2788" spans="1:38" x14ac:dyDescent="0.2">
      <c r="A2788" s="35" t="s">
        <v>16</v>
      </c>
      <c r="B2788" s="36">
        <v>8444</v>
      </c>
      <c r="C2788" s="36"/>
      <c r="D2788" s="36" t="s">
        <v>1349</v>
      </c>
      <c r="E2788" s="37" t="s">
        <v>4859</v>
      </c>
      <c r="F2788" s="38" t="s">
        <v>1269</v>
      </c>
      <c r="G2788" s="38" t="s">
        <v>1445</v>
      </c>
      <c r="H2788" s="35" t="s">
        <v>12095</v>
      </c>
      <c r="I2788" s="35"/>
      <c r="J2788" s="29" t="s">
        <v>1405</v>
      </c>
      <c r="K2788" s="29" t="s">
        <v>1416</v>
      </c>
      <c r="L2788" s="29" t="s">
        <v>1394</v>
      </c>
      <c r="M2788" s="39">
        <v>37.384140282582457</v>
      </c>
      <c r="N2788" s="39">
        <v>111.97330595482546</v>
      </c>
      <c r="O2788" s="29">
        <v>44197</v>
      </c>
      <c r="P2788" s="29">
        <v>45291</v>
      </c>
      <c r="Q2788" s="40">
        <v>2.9952087999999999</v>
      </c>
      <c r="R2788" s="39">
        <v>37.324435318275157</v>
      </c>
      <c r="S2788" s="39">
        <v>37.324435318275157</v>
      </c>
      <c r="T2788" s="39">
        <v>37.324435318275157</v>
      </c>
      <c r="U2788" s="39">
        <v>0</v>
      </c>
      <c r="V2788" s="39">
        <v>0</v>
      </c>
      <c r="W2788" s="29" t="s">
        <v>1357</v>
      </c>
      <c r="X2788" s="29" t="s">
        <v>258</v>
      </c>
      <c r="Y2788" s="29" t="s">
        <v>1349</v>
      </c>
      <c r="Z2788" s="41" t="s">
        <v>1349</v>
      </c>
      <c r="AA2788" s="42" t="s">
        <v>1349</v>
      </c>
      <c r="AB2788" s="29" t="s">
        <v>258</v>
      </c>
      <c r="AC2788" s="29" t="s">
        <v>258</v>
      </c>
      <c r="AD2788" s="29" t="s">
        <v>265</v>
      </c>
      <c r="AE2788" s="29" t="s">
        <v>1367</v>
      </c>
      <c r="AF2788" s="29" t="s">
        <v>1368</v>
      </c>
      <c r="AG2788" s="183" t="s">
        <v>1369</v>
      </c>
      <c r="AH2788" s="29" t="s">
        <v>1413</v>
      </c>
      <c r="AI2788" s="29" t="s">
        <v>1357</v>
      </c>
      <c r="AJ2788" s="29" t="s">
        <v>258</v>
      </c>
      <c r="AK2788" s="29" t="s">
        <v>258</v>
      </c>
      <c r="AL2788" s="29" t="s">
        <v>13326</v>
      </c>
    </row>
    <row r="2789" spans="1:38" x14ac:dyDescent="0.2">
      <c r="A2789" s="35" t="s">
        <v>16</v>
      </c>
      <c r="B2789" s="36">
        <v>8445</v>
      </c>
      <c r="C2789" s="36"/>
      <c r="D2789" s="36" t="s">
        <v>1349</v>
      </c>
      <c r="E2789" s="37" t="s">
        <v>4860</v>
      </c>
      <c r="F2789" s="38" t="s">
        <v>1269</v>
      </c>
      <c r="G2789" s="38" t="s">
        <v>1273</v>
      </c>
      <c r="H2789" s="35" t="s">
        <v>1393</v>
      </c>
      <c r="I2789" s="35"/>
      <c r="J2789" s="29" t="s">
        <v>1405</v>
      </c>
      <c r="K2789" s="29" t="s">
        <v>1558</v>
      </c>
      <c r="L2789" s="29" t="s">
        <v>1394</v>
      </c>
      <c r="M2789" s="39">
        <v>22.081584107242911</v>
      </c>
      <c r="N2789" s="39">
        <v>43.588835044490075</v>
      </c>
      <c r="O2789" s="29">
        <v>44197</v>
      </c>
      <c r="P2789" s="29">
        <v>44918</v>
      </c>
      <c r="Q2789" s="40">
        <v>1.9739903999999999</v>
      </c>
      <c r="R2789" s="39">
        <v>22.035906913073237</v>
      </c>
      <c r="S2789" s="39">
        <v>21.552928131416838</v>
      </c>
      <c r="T2789" s="39">
        <v>0</v>
      </c>
      <c r="U2789" s="39">
        <v>0</v>
      </c>
      <c r="V2789" s="39">
        <v>0</v>
      </c>
      <c r="W2789" s="29" t="s">
        <v>265</v>
      </c>
      <c r="X2789" s="29" t="s">
        <v>11773</v>
      </c>
      <c r="Y2789" s="29">
        <v>45218</v>
      </c>
      <c r="Z2789" s="41" t="s">
        <v>11758</v>
      </c>
      <c r="AA2789" s="42" t="s">
        <v>1349</v>
      </c>
      <c r="AB2789" s="29" t="s">
        <v>258</v>
      </c>
      <c r="AC2789" s="29" t="s">
        <v>258</v>
      </c>
      <c r="AD2789" s="29" t="s">
        <v>265</v>
      </c>
      <c r="AE2789" s="29" t="s">
        <v>1367</v>
      </c>
      <c r="AF2789" s="29" t="s">
        <v>1368</v>
      </c>
      <c r="AG2789" s="183" t="s">
        <v>1369</v>
      </c>
      <c r="AH2789" s="29" t="s">
        <v>1413</v>
      </c>
      <c r="AI2789" s="29" t="s">
        <v>1357</v>
      </c>
      <c r="AJ2789" s="29" t="s">
        <v>258</v>
      </c>
      <c r="AK2789" s="29" t="s">
        <v>258</v>
      </c>
      <c r="AL2789" s="29" t="s">
        <v>13327</v>
      </c>
    </row>
    <row r="2790" spans="1:38" x14ac:dyDescent="0.2">
      <c r="A2790" s="35" t="s">
        <v>16</v>
      </c>
      <c r="B2790" s="36">
        <v>8447</v>
      </c>
      <c r="C2790" s="36"/>
      <c r="D2790" s="36" t="s">
        <v>1349</v>
      </c>
      <c r="E2790" s="37" t="s">
        <v>4861</v>
      </c>
      <c r="F2790" s="38" t="s">
        <v>1269</v>
      </c>
      <c r="G2790" s="38" t="s">
        <v>1273</v>
      </c>
      <c r="H2790" s="35" t="s">
        <v>1393</v>
      </c>
      <c r="I2790" s="35"/>
      <c r="J2790" s="29" t="s">
        <v>281</v>
      </c>
      <c r="K2790" s="29" t="s">
        <v>282</v>
      </c>
      <c r="L2790" s="29" t="s">
        <v>1366</v>
      </c>
      <c r="M2790" s="39">
        <v>2.9821825237464363</v>
      </c>
      <c r="N2790" s="39">
        <v>5.8133169062286107</v>
      </c>
      <c r="O2790" s="29">
        <v>44197</v>
      </c>
      <c r="P2790" s="29">
        <v>44909</v>
      </c>
      <c r="Q2790" s="40">
        <v>1.9493498</v>
      </c>
      <c r="R2790" s="39">
        <v>2.9759616700889802</v>
      </c>
      <c r="S2790" s="39">
        <v>2.8373552361396306</v>
      </c>
      <c r="T2790" s="39">
        <v>0</v>
      </c>
      <c r="U2790" s="39">
        <v>0</v>
      </c>
      <c r="V2790" s="39">
        <v>0</v>
      </c>
      <c r="W2790" s="29" t="s">
        <v>1357</v>
      </c>
      <c r="X2790" s="29" t="s">
        <v>258</v>
      </c>
      <c r="Y2790" s="29" t="s">
        <v>1349</v>
      </c>
      <c r="Z2790" s="41" t="s">
        <v>1349</v>
      </c>
      <c r="AA2790" s="42" t="s">
        <v>1349</v>
      </c>
      <c r="AB2790" s="29" t="s">
        <v>258</v>
      </c>
      <c r="AC2790" s="29" t="s">
        <v>258</v>
      </c>
      <c r="AD2790" s="29" t="s">
        <v>265</v>
      </c>
      <c r="AE2790" s="29" t="s">
        <v>1367</v>
      </c>
      <c r="AF2790" s="29" t="s">
        <v>1368</v>
      </c>
      <c r="AG2790" s="183" t="s">
        <v>1369</v>
      </c>
      <c r="AH2790" s="29" t="s">
        <v>1413</v>
      </c>
      <c r="AI2790" s="29" t="s">
        <v>1357</v>
      </c>
      <c r="AJ2790" s="29" t="s">
        <v>258</v>
      </c>
      <c r="AK2790" s="29" t="s">
        <v>258</v>
      </c>
      <c r="AL2790" s="29" t="s">
        <v>13326</v>
      </c>
    </row>
    <row r="2791" spans="1:38" x14ac:dyDescent="0.2">
      <c r="A2791" s="35" t="s">
        <v>16</v>
      </c>
      <c r="B2791" s="36">
        <v>8449</v>
      </c>
      <c r="C2791" s="36"/>
      <c r="D2791" s="36" t="s">
        <v>1349</v>
      </c>
      <c r="E2791" s="37" t="s">
        <v>4862</v>
      </c>
      <c r="F2791" s="38" t="s">
        <v>1269</v>
      </c>
      <c r="G2791" s="38" t="s">
        <v>1445</v>
      </c>
      <c r="H2791" s="35" t="s">
        <v>330</v>
      </c>
      <c r="I2791" s="35"/>
      <c r="J2791" s="29" t="s">
        <v>281</v>
      </c>
      <c r="K2791" s="29" t="s">
        <v>282</v>
      </c>
      <c r="L2791" s="29" t="s">
        <v>1384</v>
      </c>
      <c r="M2791" s="39">
        <v>78.655527821966018</v>
      </c>
      <c r="N2791" s="39">
        <v>150.31227104722794</v>
      </c>
      <c r="O2791" s="29">
        <v>44197</v>
      </c>
      <c r="P2791" s="29">
        <v>44895</v>
      </c>
      <c r="Q2791" s="40">
        <v>1.9110198</v>
      </c>
      <c r="R2791" s="39">
        <v>78.489240246406581</v>
      </c>
      <c r="S2791" s="39">
        <v>71.823030800821371</v>
      </c>
      <c r="T2791" s="39">
        <v>0</v>
      </c>
      <c r="U2791" s="39">
        <v>0</v>
      </c>
      <c r="V2791" s="39">
        <v>0</v>
      </c>
      <c r="W2791" s="29" t="s">
        <v>1357</v>
      </c>
      <c r="X2791" s="29" t="s">
        <v>258</v>
      </c>
      <c r="Y2791" s="29" t="s">
        <v>1349</v>
      </c>
      <c r="Z2791" s="41" t="s">
        <v>1349</v>
      </c>
      <c r="AA2791" s="42" t="s">
        <v>1349</v>
      </c>
      <c r="AB2791" s="29" t="s">
        <v>258</v>
      </c>
      <c r="AC2791" s="29" t="s">
        <v>258</v>
      </c>
      <c r="AD2791" s="29" t="s">
        <v>265</v>
      </c>
      <c r="AE2791" s="29" t="s">
        <v>1353</v>
      </c>
      <c r="AF2791" s="29" t="s">
        <v>1368</v>
      </c>
      <c r="AG2791" s="183" t="s">
        <v>1369</v>
      </c>
      <c r="AH2791" s="29" t="s">
        <v>1356</v>
      </c>
      <c r="AI2791" s="29" t="s">
        <v>1357</v>
      </c>
      <c r="AJ2791" s="29" t="s">
        <v>258</v>
      </c>
      <c r="AK2791" s="29" t="s">
        <v>258</v>
      </c>
      <c r="AL2791" s="29" t="s">
        <v>13326</v>
      </c>
    </row>
    <row r="2792" spans="1:38" x14ac:dyDescent="0.2">
      <c r="A2792" s="35" t="s">
        <v>16</v>
      </c>
      <c r="B2792" s="36">
        <v>8451</v>
      </c>
      <c r="C2792" s="36"/>
      <c r="D2792" s="36" t="s">
        <v>1349</v>
      </c>
      <c r="E2792" s="37" t="s">
        <v>4863</v>
      </c>
      <c r="F2792" s="38" t="s">
        <v>1269</v>
      </c>
      <c r="G2792" s="38" t="s">
        <v>1271</v>
      </c>
      <c r="H2792" s="35" t="s">
        <v>1440</v>
      </c>
      <c r="I2792" s="35"/>
      <c r="J2792" s="29" t="s">
        <v>281</v>
      </c>
      <c r="K2792" s="29" t="s">
        <v>282</v>
      </c>
      <c r="L2792" s="29" t="s">
        <v>1384</v>
      </c>
      <c r="M2792" s="39">
        <v>19.054435017072279</v>
      </c>
      <c r="N2792" s="39">
        <v>95.20696509240247</v>
      </c>
      <c r="O2792" s="29">
        <v>44197</v>
      </c>
      <c r="P2792" s="29">
        <v>46022</v>
      </c>
      <c r="Q2792" s="40">
        <v>4.9965776999999996</v>
      </c>
      <c r="R2792" s="39">
        <v>19.030965092402464</v>
      </c>
      <c r="S2792" s="39">
        <v>19.030965092402464</v>
      </c>
      <c r="T2792" s="39">
        <v>19.030965092402464</v>
      </c>
      <c r="U2792" s="39">
        <v>19.083104722792608</v>
      </c>
      <c r="V2792" s="39">
        <v>19.030965092402464</v>
      </c>
      <c r="W2792" s="29" t="s">
        <v>265</v>
      </c>
      <c r="X2792" s="29" t="s">
        <v>11773</v>
      </c>
      <c r="Y2792" s="29">
        <v>45275</v>
      </c>
      <c r="Z2792" s="41" t="s">
        <v>11760</v>
      </c>
      <c r="AA2792" s="42" t="s">
        <v>1349</v>
      </c>
      <c r="AB2792" s="29" t="s">
        <v>258</v>
      </c>
      <c r="AC2792" s="29" t="s">
        <v>258</v>
      </c>
      <c r="AD2792" s="29" t="s">
        <v>265</v>
      </c>
      <c r="AE2792" s="29" t="s">
        <v>1353</v>
      </c>
      <c r="AF2792" s="29" t="s">
        <v>1368</v>
      </c>
      <c r="AG2792" s="183" t="s">
        <v>1369</v>
      </c>
      <c r="AH2792" s="29" t="s">
        <v>1356</v>
      </c>
      <c r="AI2792" s="29" t="s">
        <v>1357</v>
      </c>
      <c r="AJ2792" s="29" t="s">
        <v>258</v>
      </c>
      <c r="AK2792" s="29" t="s">
        <v>258</v>
      </c>
      <c r="AL2792" s="29" t="s">
        <v>13327</v>
      </c>
    </row>
    <row r="2793" spans="1:38" x14ac:dyDescent="0.2">
      <c r="A2793" s="35" t="s">
        <v>16</v>
      </c>
      <c r="B2793" s="36">
        <v>8455</v>
      </c>
      <c r="C2793" s="36"/>
      <c r="D2793" s="36" t="s">
        <v>1349</v>
      </c>
      <c r="E2793" s="37" t="s">
        <v>4864</v>
      </c>
      <c r="F2793" s="38" t="s">
        <v>1269</v>
      </c>
      <c r="G2793" s="38" t="s">
        <v>1271</v>
      </c>
      <c r="H2793" s="35" t="s">
        <v>1440</v>
      </c>
      <c r="I2793" s="35"/>
      <c r="J2793" s="29" t="s">
        <v>1371</v>
      </c>
      <c r="K2793" s="29" t="s">
        <v>1371</v>
      </c>
      <c r="L2793" s="29" t="s">
        <v>1384</v>
      </c>
      <c r="M2793" s="39">
        <v>95.590349331078102</v>
      </c>
      <c r="N2793" s="39">
        <v>477.62460780287472</v>
      </c>
      <c r="O2793" s="29">
        <v>44197</v>
      </c>
      <c r="P2793" s="29">
        <v>46022</v>
      </c>
      <c r="Q2793" s="40">
        <v>4.9965776999999996</v>
      </c>
      <c r="R2793" s="39">
        <v>95.472607802874734</v>
      </c>
      <c r="S2793" s="39">
        <v>95.472607802874734</v>
      </c>
      <c r="T2793" s="39">
        <v>95.472607802874734</v>
      </c>
      <c r="U2793" s="39">
        <v>95.734176591375771</v>
      </c>
      <c r="V2793" s="39">
        <v>95.472607802874734</v>
      </c>
      <c r="W2793" s="29" t="s">
        <v>265</v>
      </c>
      <c r="X2793" s="29" t="s">
        <v>11773</v>
      </c>
      <c r="Y2793" s="29">
        <v>45252</v>
      </c>
      <c r="Z2793" s="41" t="s">
        <v>11759</v>
      </c>
      <c r="AA2793" s="42" t="s">
        <v>1349</v>
      </c>
      <c r="AB2793" s="29" t="s">
        <v>258</v>
      </c>
      <c r="AC2793" s="29" t="s">
        <v>258</v>
      </c>
      <c r="AD2793" s="29" t="s">
        <v>265</v>
      </c>
      <c r="AE2793" s="29" t="s">
        <v>1353</v>
      </c>
      <c r="AF2793" s="29" t="s">
        <v>1368</v>
      </c>
      <c r="AG2793" s="183" t="s">
        <v>1369</v>
      </c>
      <c r="AH2793" s="29" t="s">
        <v>1356</v>
      </c>
      <c r="AI2793" s="29" t="s">
        <v>1357</v>
      </c>
      <c r="AJ2793" s="29" t="s">
        <v>258</v>
      </c>
      <c r="AK2793" s="29" t="s">
        <v>258</v>
      </c>
      <c r="AL2793" s="29" t="s">
        <v>13327</v>
      </c>
    </row>
    <row r="2794" spans="1:38" x14ac:dyDescent="0.2">
      <c r="A2794" s="35" t="s">
        <v>16</v>
      </c>
      <c r="B2794" s="36">
        <v>8456</v>
      </c>
      <c r="C2794" s="36"/>
      <c r="D2794" s="36" t="s">
        <v>1349</v>
      </c>
      <c r="E2794" s="37" t="s">
        <v>4865</v>
      </c>
      <c r="F2794" s="38" t="s">
        <v>1262</v>
      </c>
      <c r="G2794" s="38" t="s">
        <v>1265</v>
      </c>
      <c r="H2794" s="35" t="s">
        <v>4161</v>
      </c>
      <c r="I2794" s="35"/>
      <c r="J2794" s="29" t="s">
        <v>382</v>
      </c>
      <c r="K2794" s="29" t="s">
        <v>1906</v>
      </c>
      <c r="L2794" s="29" t="s">
        <v>1907</v>
      </c>
      <c r="M2794" s="39">
        <v>446.71111790707232</v>
      </c>
      <c r="N2794" s="39">
        <v>1970.2987214236825</v>
      </c>
      <c r="O2794" s="29">
        <v>44197</v>
      </c>
      <c r="P2794" s="29">
        <v>45808</v>
      </c>
      <c r="Q2794" s="40">
        <v>4.4106775999999996</v>
      </c>
      <c r="R2794" s="39">
        <v>446.12843258042437</v>
      </c>
      <c r="S2794" s="39">
        <v>446.12843258042437</v>
      </c>
      <c r="T2794" s="39">
        <v>446.12843258042437</v>
      </c>
      <c r="U2794" s="39">
        <v>447.35070225872693</v>
      </c>
      <c r="V2794" s="39">
        <v>184.56272142368243</v>
      </c>
      <c r="W2794" s="29" t="s">
        <v>1357</v>
      </c>
      <c r="X2794" s="29" t="s">
        <v>258</v>
      </c>
      <c r="Y2794" s="29" t="s">
        <v>1349</v>
      </c>
      <c r="Z2794" s="41" t="s">
        <v>1349</v>
      </c>
      <c r="AA2794" s="42" t="s">
        <v>1349</v>
      </c>
      <c r="AB2794" s="29" t="s">
        <v>258</v>
      </c>
      <c r="AC2794" s="29" t="s">
        <v>258</v>
      </c>
      <c r="AD2794" s="29" t="s">
        <v>258</v>
      </c>
      <c r="AE2794" s="29" t="s">
        <v>1353</v>
      </c>
      <c r="AF2794" s="29" t="s">
        <v>1368</v>
      </c>
      <c r="AG2794" s="183" t="s">
        <v>1369</v>
      </c>
      <c r="AH2794" s="29" t="s">
        <v>1413</v>
      </c>
      <c r="AI2794" s="29" t="s">
        <v>1357</v>
      </c>
      <c r="AJ2794" s="29" t="s">
        <v>258</v>
      </c>
      <c r="AK2794" s="29" t="s">
        <v>258</v>
      </c>
      <c r="AL2794" s="29" t="s">
        <v>13326</v>
      </c>
    </row>
    <row r="2795" spans="1:38" x14ac:dyDescent="0.2">
      <c r="A2795" s="35" t="s">
        <v>16</v>
      </c>
      <c r="B2795" s="36">
        <v>8459</v>
      </c>
      <c r="C2795" s="36"/>
      <c r="D2795" s="36" t="s">
        <v>1349</v>
      </c>
      <c r="E2795" s="37" t="s">
        <v>4866</v>
      </c>
      <c r="F2795" s="38" t="s">
        <v>1269</v>
      </c>
      <c r="G2795" s="38" t="s">
        <v>1273</v>
      </c>
      <c r="H2795" s="35" t="s">
        <v>1393</v>
      </c>
      <c r="I2795" s="35"/>
      <c r="J2795" s="29" t="s">
        <v>1371</v>
      </c>
      <c r="K2795" s="29" t="s">
        <v>1371</v>
      </c>
      <c r="L2795" s="29" t="s">
        <v>1384</v>
      </c>
      <c r="M2795" s="39">
        <v>38.692003205240646</v>
      </c>
      <c r="N2795" s="39">
        <v>77.225106091718004</v>
      </c>
      <c r="O2795" s="29">
        <v>44197</v>
      </c>
      <c r="P2795" s="29">
        <v>44926</v>
      </c>
      <c r="Q2795" s="40">
        <v>1.9958932</v>
      </c>
      <c r="R2795" s="39">
        <v>38.612553045859002</v>
      </c>
      <c r="S2795" s="39">
        <v>38.612553045859002</v>
      </c>
      <c r="T2795" s="39">
        <v>0</v>
      </c>
      <c r="U2795" s="39">
        <v>0</v>
      </c>
      <c r="V2795" s="39">
        <v>0</v>
      </c>
      <c r="W2795" s="29" t="s">
        <v>1357</v>
      </c>
      <c r="X2795" s="29" t="s">
        <v>258</v>
      </c>
      <c r="Y2795" s="29" t="s">
        <v>1349</v>
      </c>
      <c r="Z2795" s="41" t="s">
        <v>1349</v>
      </c>
      <c r="AA2795" s="42" t="s">
        <v>1349</v>
      </c>
      <c r="AB2795" s="29" t="s">
        <v>258</v>
      </c>
      <c r="AC2795" s="29" t="s">
        <v>258</v>
      </c>
      <c r="AD2795" s="29" t="s">
        <v>265</v>
      </c>
      <c r="AE2795" s="29" t="s">
        <v>1353</v>
      </c>
      <c r="AF2795" s="29" t="s">
        <v>1368</v>
      </c>
      <c r="AG2795" s="183" t="s">
        <v>1369</v>
      </c>
      <c r="AH2795" s="29" t="s">
        <v>1413</v>
      </c>
      <c r="AI2795" s="29" t="s">
        <v>1357</v>
      </c>
      <c r="AJ2795" s="29" t="s">
        <v>258</v>
      </c>
      <c r="AK2795" s="29" t="s">
        <v>258</v>
      </c>
      <c r="AL2795" s="29" t="s">
        <v>13326</v>
      </c>
    </row>
    <row r="2796" spans="1:38" x14ac:dyDescent="0.2">
      <c r="A2796" s="35" t="s">
        <v>16</v>
      </c>
      <c r="B2796" s="36">
        <v>8468</v>
      </c>
      <c r="C2796" s="36"/>
      <c r="D2796" s="36" t="s">
        <v>1349</v>
      </c>
      <c r="E2796" s="37" t="s">
        <v>4867</v>
      </c>
      <c r="F2796" s="38" t="s">
        <v>1269</v>
      </c>
      <c r="G2796" s="38" t="s">
        <v>1271</v>
      </c>
      <c r="H2796" s="35" t="s">
        <v>1440</v>
      </c>
      <c r="I2796" s="35"/>
      <c r="J2796" s="29" t="s">
        <v>484</v>
      </c>
      <c r="K2796" s="29" t="s">
        <v>1365</v>
      </c>
      <c r="L2796" s="29" t="s">
        <v>1384</v>
      </c>
      <c r="M2796" s="39">
        <v>46.879489868499064</v>
      </c>
      <c r="N2796" s="39">
        <v>99.342162902121828</v>
      </c>
      <c r="O2796" s="29">
        <v>44197</v>
      </c>
      <c r="P2796" s="29">
        <v>44971</v>
      </c>
      <c r="Q2796" s="40">
        <v>2.1190964999999999</v>
      </c>
      <c r="R2796" s="39">
        <v>46.78695414099932</v>
      </c>
      <c r="S2796" s="39">
        <v>46.78695414099932</v>
      </c>
      <c r="T2796" s="39">
        <v>5.7682546201232032</v>
      </c>
      <c r="U2796" s="39">
        <v>0</v>
      </c>
      <c r="V2796" s="39">
        <v>0</v>
      </c>
      <c r="W2796" s="29" t="s">
        <v>1357</v>
      </c>
      <c r="X2796" s="29" t="s">
        <v>258</v>
      </c>
      <c r="Y2796" s="29" t="s">
        <v>1349</v>
      </c>
      <c r="Z2796" s="41" t="s">
        <v>1349</v>
      </c>
      <c r="AA2796" s="42" t="s">
        <v>1349</v>
      </c>
      <c r="AB2796" s="29" t="s">
        <v>258</v>
      </c>
      <c r="AC2796" s="29" t="s">
        <v>258</v>
      </c>
      <c r="AD2796" s="29" t="s">
        <v>265</v>
      </c>
      <c r="AE2796" s="29" t="s">
        <v>1353</v>
      </c>
      <c r="AF2796" s="29" t="s">
        <v>1368</v>
      </c>
      <c r="AG2796" s="183" t="s">
        <v>1369</v>
      </c>
      <c r="AH2796" s="29" t="s">
        <v>1413</v>
      </c>
      <c r="AI2796" s="29" t="s">
        <v>1357</v>
      </c>
      <c r="AJ2796" s="29" t="s">
        <v>258</v>
      </c>
      <c r="AK2796" s="29" t="s">
        <v>258</v>
      </c>
      <c r="AL2796" s="29" t="s">
        <v>13326</v>
      </c>
    </row>
    <row r="2797" spans="1:38" x14ac:dyDescent="0.2">
      <c r="A2797" s="35" t="s">
        <v>16</v>
      </c>
      <c r="B2797" s="36">
        <v>8471</v>
      </c>
      <c r="C2797" s="36"/>
      <c r="D2797" s="36" t="s">
        <v>1349</v>
      </c>
      <c r="E2797" s="37" t="s">
        <v>4868</v>
      </c>
      <c r="F2797" s="38" t="s">
        <v>1269</v>
      </c>
      <c r="G2797" s="38" t="s">
        <v>1271</v>
      </c>
      <c r="H2797" s="35" t="s">
        <v>1440</v>
      </c>
      <c r="I2797" s="35"/>
      <c r="J2797" s="29" t="s">
        <v>281</v>
      </c>
      <c r="K2797" s="29" t="s">
        <v>282</v>
      </c>
      <c r="L2797" s="29" t="s">
        <v>1366</v>
      </c>
      <c r="M2797" s="39">
        <v>7.181933131303551</v>
      </c>
      <c r="N2797" s="39">
        <v>35.88508692676249</v>
      </c>
      <c r="O2797" s="29">
        <v>44197</v>
      </c>
      <c r="P2797" s="29">
        <v>46022</v>
      </c>
      <c r="Q2797" s="40">
        <v>4.9965776999999996</v>
      </c>
      <c r="R2797" s="39">
        <v>7.1730869267624913</v>
      </c>
      <c r="S2797" s="39">
        <v>7.1730869267624913</v>
      </c>
      <c r="T2797" s="39">
        <v>7.1730869267624913</v>
      </c>
      <c r="U2797" s="39">
        <v>7.1927392197125251</v>
      </c>
      <c r="V2797" s="39">
        <v>7.1730869267624913</v>
      </c>
      <c r="W2797" s="29" t="s">
        <v>265</v>
      </c>
      <c r="X2797" s="29" t="s">
        <v>11773</v>
      </c>
      <c r="Y2797" s="29">
        <v>45257</v>
      </c>
      <c r="Z2797" s="41" t="s">
        <v>11759</v>
      </c>
      <c r="AA2797" s="42" t="s">
        <v>1349</v>
      </c>
      <c r="AB2797" s="29" t="s">
        <v>258</v>
      </c>
      <c r="AC2797" s="29" t="s">
        <v>258</v>
      </c>
      <c r="AD2797" s="29" t="s">
        <v>265</v>
      </c>
      <c r="AE2797" s="29" t="s">
        <v>1367</v>
      </c>
      <c r="AF2797" s="29" t="s">
        <v>1368</v>
      </c>
      <c r="AG2797" s="183" t="s">
        <v>1369</v>
      </c>
      <c r="AH2797" s="29" t="s">
        <v>1356</v>
      </c>
      <c r="AI2797" s="29" t="s">
        <v>1357</v>
      </c>
      <c r="AJ2797" s="29" t="s">
        <v>258</v>
      </c>
      <c r="AK2797" s="29" t="s">
        <v>258</v>
      </c>
      <c r="AL2797" s="29" t="s">
        <v>13327</v>
      </c>
    </row>
    <row r="2798" spans="1:38" x14ac:dyDescent="0.2">
      <c r="A2798" s="35" t="s">
        <v>16</v>
      </c>
      <c r="B2798" s="36">
        <v>8472</v>
      </c>
      <c r="C2798" s="36"/>
      <c r="D2798" s="36" t="s">
        <v>1349</v>
      </c>
      <c r="E2798" s="37" t="s">
        <v>4869</v>
      </c>
      <c r="F2798" s="38" t="s">
        <v>1269</v>
      </c>
      <c r="G2798" s="38" t="s">
        <v>1271</v>
      </c>
      <c r="H2798" s="35" t="s">
        <v>1440</v>
      </c>
      <c r="I2798" s="35"/>
      <c r="J2798" s="29" t="s">
        <v>1506</v>
      </c>
      <c r="K2798" s="29" t="s">
        <v>1642</v>
      </c>
      <c r="L2798" s="29" t="s">
        <v>2220</v>
      </c>
      <c r="M2798" s="39">
        <v>90.828423580531251</v>
      </c>
      <c r="N2798" s="39">
        <v>181.28383299110197</v>
      </c>
      <c r="O2798" s="29">
        <v>44197</v>
      </c>
      <c r="P2798" s="29">
        <v>44926</v>
      </c>
      <c r="Q2798" s="40">
        <v>1.9958932</v>
      </c>
      <c r="R2798" s="39">
        <v>90.641916495550987</v>
      </c>
      <c r="S2798" s="39">
        <v>90.641916495550987</v>
      </c>
      <c r="T2798" s="39">
        <v>0</v>
      </c>
      <c r="U2798" s="39">
        <v>0</v>
      </c>
      <c r="V2798" s="39">
        <v>0</v>
      </c>
      <c r="W2798" s="29" t="s">
        <v>1357</v>
      </c>
      <c r="X2798" s="29" t="s">
        <v>258</v>
      </c>
      <c r="Y2798" s="29" t="s">
        <v>1349</v>
      </c>
      <c r="Z2798" s="41" t="s">
        <v>1349</v>
      </c>
      <c r="AA2798" s="42" t="s">
        <v>1349</v>
      </c>
      <c r="AB2798" s="29" t="s">
        <v>258</v>
      </c>
      <c r="AC2798" s="29" t="s">
        <v>258</v>
      </c>
      <c r="AD2798" s="29" t="s">
        <v>258</v>
      </c>
      <c r="AE2798" s="29" t="s">
        <v>1353</v>
      </c>
      <c r="AF2798" s="29" t="s">
        <v>2221</v>
      </c>
      <c r="AG2798" s="183" t="s">
        <v>2222</v>
      </c>
      <c r="AH2798" s="29" t="s">
        <v>1413</v>
      </c>
      <c r="AI2798" s="29" t="s">
        <v>1357</v>
      </c>
      <c r="AJ2798" s="29" t="s">
        <v>258</v>
      </c>
      <c r="AK2798" s="29" t="s">
        <v>258</v>
      </c>
      <c r="AL2798" s="29" t="s">
        <v>13326</v>
      </c>
    </row>
    <row r="2799" spans="1:38" x14ac:dyDescent="0.2">
      <c r="A2799" s="35" t="s">
        <v>16</v>
      </c>
      <c r="B2799" s="36">
        <v>8474</v>
      </c>
      <c r="C2799" s="36"/>
      <c r="D2799" s="36" t="s">
        <v>1349</v>
      </c>
      <c r="E2799" s="37" t="s">
        <v>4870</v>
      </c>
      <c r="F2799" s="38" t="s">
        <v>1266</v>
      </c>
      <c r="G2799" s="38" t="s">
        <v>1268</v>
      </c>
      <c r="H2799" s="35" t="s">
        <v>1359</v>
      </c>
      <c r="I2799" s="35"/>
      <c r="J2799" s="29" t="s">
        <v>484</v>
      </c>
      <c r="K2799" s="29" t="s">
        <v>1365</v>
      </c>
      <c r="L2799" s="29" t="s">
        <v>1366</v>
      </c>
      <c r="M2799" s="39">
        <v>14.168759413818556</v>
      </c>
      <c r="N2799" s="39">
        <v>70.795307323750862</v>
      </c>
      <c r="O2799" s="29">
        <v>44197</v>
      </c>
      <c r="P2799" s="29">
        <v>46022</v>
      </c>
      <c r="Q2799" s="40">
        <v>4.9965776999999996</v>
      </c>
      <c r="R2799" s="39">
        <v>14.151307323750855</v>
      </c>
      <c r="S2799" s="39">
        <v>14.151307323750855</v>
      </c>
      <c r="T2799" s="39">
        <v>14.151307323750855</v>
      </c>
      <c r="U2799" s="39">
        <v>14.190078028747433</v>
      </c>
      <c r="V2799" s="39">
        <v>14.151307323750855</v>
      </c>
      <c r="W2799" s="29" t="s">
        <v>265</v>
      </c>
      <c r="X2799" s="29" t="s">
        <v>11773</v>
      </c>
      <c r="Y2799" s="29">
        <v>45371</v>
      </c>
      <c r="Z2799" s="41" t="s">
        <v>11761</v>
      </c>
      <c r="AA2799" s="42" t="s">
        <v>1349</v>
      </c>
      <c r="AB2799" s="29" t="s">
        <v>258</v>
      </c>
      <c r="AC2799" s="29" t="s">
        <v>258</v>
      </c>
      <c r="AD2799" s="29" t="s">
        <v>265</v>
      </c>
      <c r="AE2799" s="29" t="s">
        <v>1367</v>
      </c>
      <c r="AF2799" s="29" t="s">
        <v>1368</v>
      </c>
      <c r="AG2799" s="183" t="s">
        <v>1369</v>
      </c>
      <c r="AH2799" s="29" t="s">
        <v>1356</v>
      </c>
      <c r="AI2799" s="29" t="s">
        <v>1357</v>
      </c>
      <c r="AJ2799" s="29" t="s">
        <v>258</v>
      </c>
      <c r="AK2799" s="29" t="s">
        <v>258</v>
      </c>
      <c r="AL2799" s="29" t="s">
        <v>13327</v>
      </c>
    </row>
    <row r="2800" spans="1:38" x14ac:dyDescent="0.2">
      <c r="A2800" s="35" t="s">
        <v>16</v>
      </c>
      <c r="B2800" s="36">
        <v>8478</v>
      </c>
      <c r="C2800" s="36"/>
      <c r="D2800" s="36" t="s">
        <v>1349</v>
      </c>
      <c r="E2800" s="37" t="s">
        <v>4871</v>
      </c>
      <c r="F2800" s="38" t="s">
        <v>1269</v>
      </c>
      <c r="G2800" s="38" t="s">
        <v>1273</v>
      </c>
      <c r="H2800" s="35" t="s">
        <v>1393</v>
      </c>
      <c r="I2800" s="35"/>
      <c r="J2800" s="29" t="s">
        <v>1371</v>
      </c>
      <c r="K2800" s="29" t="s">
        <v>1371</v>
      </c>
      <c r="L2800" s="29" t="s">
        <v>1366</v>
      </c>
      <c r="M2800" s="39">
        <v>3.3176530225560588</v>
      </c>
      <c r="N2800" s="39">
        <v>6.467266255989049</v>
      </c>
      <c r="O2800" s="29">
        <v>44197</v>
      </c>
      <c r="P2800" s="29">
        <v>44909</v>
      </c>
      <c r="Q2800" s="40">
        <v>1.9493498</v>
      </c>
      <c r="R2800" s="39">
        <v>3.310732375085558</v>
      </c>
      <c r="S2800" s="39">
        <v>3.1565338809034911</v>
      </c>
      <c r="T2800" s="39">
        <v>0</v>
      </c>
      <c r="U2800" s="39">
        <v>0</v>
      </c>
      <c r="V2800" s="39">
        <v>0</v>
      </c>
      <c r="W2800" s="29" t="s">
        <v>265</v>
      </c>
      <c r="X2800" s="29" t="s">
        <v>11773</v>
      </c>
      <c r="Y2800" s="29">
        <v>45260</v>
      </c>
      <c r="Z2800" s="41" t="s">
        <v>11759</v>
      </c>
      <c r="AA2800" s="42" t="s">
        <v>1349</v>
      </c>
      <c r="AB2800" s="29" t="s">
        <v>258</v>
      </c>
      <c r="AC2800" s="29" t="s">
        <v>258</v>
      </c>
      <c r="AD2800" s="29" t="s">
        <v>265</v>
      </c>
      <c r="AE2800" s="29" t="s">
        <v>1367</v>
      </c>
      <c r="AF2800" s="29" t="s">
        <v>1368</v>
      </c>
      <c r="AG2800" s="183" t="s">
        <v>1369</v>
      </c>
      <c r="AH2800" s="29" t="s">
        <v>1413</v>
      </c>
      <c r="AI2800" s="29" t="s">
        <v>1357</v>
      </c>
      <c r="AJ2800" s="29" t="s">
        <v>258</v>
      </c>
      <c r="AK2800" s="29" t="s">
        <v>258</v>
      </c>
      <c r="AL2800" s="29" t="s">
        <v>13327</v>
      </c>
    </row>
    <row r="2801" spans="1:38" x14ac:dyDescent="0.2">
      <c r="A2801" s="35" t="s">
        <v>17</v>
      </c>
      <c r="B2801" s="36">
        <v>8480</v>
      </c>
      <c r="C2801" s="36"/>
      <c r="D2801" s="36" t="s">
        <v>1349</v>
      </c>
      <c r="E2801" s="37" t="s">
        <v>4872</v>
      </c>
      <c r="F2801" s="38" t="s">
        <v>1266</v>
      </c>
      <c r="G2801" s="38" t="s">
        <v>1267</v>
      </c>
      <c r="H2801" s="35" t="s">
        <v>1477</v>
      </c>
      <c r="I2801" s="35" t="s">
        <v>1349</v>
      </c>
      <c r="J2801" s="29" t="s">
        <v>263</v>
      </c>
      <c r="K2801" s="29" t="s">
        <v>264</v>
      </c>
      <c r="L2801" s="29" t="s">
        <v>2577</v>
      </c>
      <c r="M2801" s="39">
        <v>0</v>
      </c>
      <c r="N2801" s="39"/>
      <c r="O2801" s="29">
        <v>44197</v>
      </c>
      <c r="P2801" s="29">
        <v>46022</v>
      </c>
      <c r="Q2801" s="40">
        <v>4.9965776999999996</v>
      </c>
      <c r="R2801" s="39"/>
      <c r="S2801" s="39"/>
      <c r="T2801" s="39"/>
      <c r="U2801" s="39"/>
      <c r="V2801" s="39"/>
      <c r="W2801" s="29" t="s">
        <v>265</v>
      </c>
      <c r="X2801" s="29" t="s">
        <v>11773</v>
      </c>
      <c r="Y2801" s="29">
        <v>45230</v>
      </c>
      <c r="Z2801" s="41" t="s">
        <v>11758</v>
      </c>
      <c r="AA2801" s="42" t="s">
        <v>4873</v>
      </c>
      <c r="AB2801" s="29" t="s">
        <v>258</v>
      </c>
      <c r="AC2801" s="29" t="s">
        <v>265</v>
      </c>
      <c r="AD2801" s="29" t="s">
        <v>265</v>
      </c>
      <c r="AE2801" s="29" t="s">
        <v>1367</v>
      </c>
      <c r="AF2801" s="29" t="s">
        <v>2409</v>
      </c>
      <c r="AG2801" s="183" t="s">
        <v>2410</v>
      </c>
      <c r="AH2801" s="29" t="s">
        <v>1356</v>
      </c>
      <c r="AI2801" s="29" t="s">
        <v>1357</v>
      </c>
      <c r="AJ2801" s="29" t="s">
        <v>258</v>
      </c>
      <c r="AK2801" s="29" t="s">
        <v>258</v>
      </c>
      <c r="AL2801" s="29" t="s">
        <v>13327</v>
      </c>
    </row>
    <row r="2802" spans="1:38" x14ac:dyDescent="0.2">
      <c r="A2802" s="35" t="s">
        <v>18</v>
      </c>
      <c r="B2802" s="36">
        <v>8480</v>
      </c>
      <c r="C2802" s="36">
        <v>3</v>
      </c>
      <c r="D2802" s="36" t="s">
        <v>4873</v>
      </c>
      <c r="E2802" s="37" t="s">
        <v>4874</v>
      </c>
      <c r="F2802" s="38" t="s">
        <v>1266</v>
      </c>
      <c r="G2802" s="38" t="s">
        <v>1267</v>
      </c>
      <c r="H2802" s="35" t="s">
        <v>1477</v>
      </c>
      <c r="I2802" s="35"/>
      <c r="J2802" s="29" t="s">
        <v>263</v>
      </c>
      <c r="K2802" s="29" t="s">
        <v>264</v>
      </c>
      <c r="L2802" s="29" t="s">
        <v>2577</v>
      </c>
      <c r="M2802" s="39">
        <v>42.798705019834962</v>
      </c>
      <c r="N2802" s="39">
        <v>194.9816427104723</v>
      </c>
      <c r="O2802" s="29">
        <v>44197</v>
      </c>
      <c r="P2802" s="29">
        <v>45861</v>
      </c>
      <c r="Q2802" s="40">
        <v>4.5557837000000001</v>
      </c>
      <c r="R2802" s="39">
        <v>42.743723477070503</v>
      </c>
      <c r="S2802" s="39">
        <v>42.743723477070503</v>
      </c>
      <c r="T2802" s="39">
        <v>42.743723477070503</v>
      </c>
      <c r="U2802" s="39">
        <v>42.860829568788496</v>
      </c>
      <c r="V2802" s="39">
        <v>23.88964271047228</v>
      </c>
      <c r="W2802" s="29" t="s">
        <v>265</v>
      </c>
      <c r="X2802" s="29" t="s">
        <v>11773</v>
      </c>
      <c r="Y2802" s="29">
        <v>45230</v>
      </c>
      <c r="Z2802" s="41" t="s">
        <v>11758</v>
      </c>
      <c r="AA2802" s="42" t="s">
        <v>1349</v>
      </c>
      <c r="AB2802" s="29" t="s">
        <v>258</v>
      </c>
      <c r="AC2802" s="29" t="s">
        <v>265</v>
      </c>
      <c r="AD2802" s="29" t="s">
        <v>265</v>
      </c>
      <c r="AE2802" s="29" t="s">
        <v>1367</v>
      </c>
      <c r="AF2802" s="29" t="s">
        <v>2409</v>
      </c>
      <c r="AG2802" s="183" t="s">
        <v>2410</v>
      </c>
      <c r="AH2802" s="29" t="s">
        <v>1356</v>
      </c>
      <c r="AI2802" s="29" t="s">
        <v>1357</v>
      </c>
      <c r="AJ2802" s="29" t="s">
        <v>258</v>
      </c>
      <c r="AK2802" s="29" t="s">
        <v>258</v>
      </c>
      <c r="AL2802" s="29" t="s">
        <v>13327</v>
      </c>
    </row>
    <row r="2803" spans="1:38" x14ac:dyDescent="0.2">
      <c r="A2803" s="35" t="s">
        <v>18</v>
      </c>
      <c r="B2803" s="36">
        <v>8480</v>
      </c>
      <c r="C2803" s="36">
        <v>2</v>
      </c>
      <c r="D2803" s="36" t="s">
        <v>4875</v>
      </c>
      <c r="E2803" s="37" t="s">
        <v>4876</v>
      </c>
      <c r="F2803" s="38" t="s">
        <v>1266</v>
      </c>
      <c r="G2803" s="38" t="s">
        <v>1267</v>
      </c>
      <c r="H2803" s="35" t="s">
        <v>1477</v>
      </c>
      <c r="I2803" s="35"/>
      <c r="J2803" s="29" t="s">
        <v>263</v>
      </c>
      <c r="K2803" s="29" t="s">
        <v>264</v>
      </c>
      <c r="L2803" s="29" t="s">
        <v>2577</v>
      </c>
      <c r="M2803" s="39">
        <v>42.808555238437556</v>
      </c>
      <c r="N2803" s="39">
        <v>140.99573442847367</v>
      </c>
      <c r="O2803" s="29">
        <v>44197</v>
      </c>
      <c r="P2803" s="29">
        <v>45400</v>
      </c>
      <c r="Q2803" s="40">
        <v>3.2936345</v>
      </c>
      <c r="R2803" s="39">
        <v>42.743723477070503</v>
      </c>
      <c r="S2803" s="39">
        <v>42.743723477070503</v>
      </c>
      <c r="T2803" s="39">
        <v>42.743723477070503</v>
      </c>
      <c r="U2803" s="39">
        <v>12.764563997262151</v>
      </c>
      <c r="V2803" s="39">
        <v>0</v>
      </c>
      <c r="W2803" s="29" t="s">
        <v>1357</v>
      </c>
      <c r="X2803" s="29" t="s">
        <v>11773</v>
      </c>
      <c r="Y2803" s="29">
        <v>45230</v>
      </c>
      <c r="Z2803" s="41" t="s">
        <v>11758</v>
      </c>
      <c r="AA2803" s="42" t="s">
        <v>1349</v>
      </c>
      <c r="AB2803" s="29" t="s">
        <v>258</v>
      </c>
      <c r="AC2803" s="29" t="s">
        <v>265</v>
      </c>
      <c r="AD2803" s="29" t="s">
        <v>265</v>
      </c>
      <c r="AE2803" s="29" t="s">
        <v>1367</v>
      </c>
      <c r="AF2803" s="29" t="s">
        <v>2409</v>
      </c>
      <c r="AG2803" s="183" t="s">
        <v>2410</v>
      </c>
      <c r="AH2803" s="29" t="s">
        <v>1356</v>
      </c>
      <c r="AI2803" s="29" t="s">
        <v>1357</v>
      </c>
      <c r="AJ2803" s="29" t="s">
        <v>258</v>
      </c>
      <c r="AK2803" s="29" t="s">
        <v>258</v>
      </c>
      <c r="AL2803" s="29" t="s">
        <v>13326</v>
      </c>
    </row>
    <row r="2804" spans="1:38" x14ac:dyDescent="0.2">
      <c r="A2804" s="35" t="s">
        <v>16</v>
      </c>
      <c r="B2804" s="36">
        <v>8482</v>
      </c>
      <c r="C2804" s="36"/>
      <c r="D2804" s="36" t="s">
        <v>1349</v>
      </c>
      <c r="E2804" s="37" t="s">
        <v>4877</v>
      </c>
      <c r="F2804" s="38" t="s">
        <v>1269</v>
      </c>
      <c r="G2804" s="38" t="s">
        <v>1273</v>
      </c>
      <c r="H2804" s="35" t="s">
        <v>1471</v>
      </c>
      <c r="I2804" s="35"/>
      <c r="J2804" s="29" t="s">
        <v>1405</v>
      </c>
      <c r="K2804" s="29" t="s">
        <v>1558</v>
      </c>
      <c r="L2804" s="29" t="s">
        <v>1394</v>
      </c>
      <c r="M2804" s="39">
        <v>38.649945591570003</v>
      </c>
      <c r="N2804" s="39">
        <v>77.14116358658454</v>
      </c>
      <c r="O2804" s="29">
        <v>44197</v>
      </c>
      <c r="P2804" s="29">
        <v>44926</v>
      </c>
      <c r="Q2804" s="40">
        <v>1.9958932</v>
      </c>
      <c r="R2804" s="39">
        <v>38.57058179329227</v>
      </c>
      <c r="S2804" s="39">
        <v>38.57058179329227</v>
      </c>
      <c r="T2804" s="39">
        <v>0</v>
      </c>
      <c r="U2804" s="39">
        <v>0</v>
      </c>
      <c r="V2804" s="39">
        <v>0</v>
      </c>
      <c r="W2804" s="29" t="s">
        <v>1357</v>
      </c>
      <c r="X2804" s="29" t="s">
        <v>258</v>
      </c>
      <c r="Y2804" s="29" t="s">
        <v>1349</v>
      </c>
      <c r="Z2804" s="41" t="s">
        <v>1349</v>
      </c>
      <c r="AA2804" s="42" t="s">
        <v>1349</v>
      </c>
      <c r="AB2804" s="29" t="s">
        <v>258</v>
      </c>
      <c r="AC2804" s="29" t="s">
        <v>258</v>
      </c>
      <c r="AD2804" s="29" t="s">
        <v>265</v>
      </c>
      <c r="AE2804" s="29" t="s">
        <v>1367</v>
      </c>
      <c r="AF2804" s="29" t="s">
        <v>1368</v>
      </c>
      <c r="AG2804" s="183" t="s">
        <v>1369</v>
      </c>
      <c r="AH2804" s="29" t="s">
        <v>1413</v>
      </c>
      <c r="AI2804" s="29" t="s">
        <v>1357</v>
      </c>
      <c r="AJ2804" s="29" t="s">
        <v>258</v>
      </c>
      <c r="AK2804" s="29" t="s">
        <v>258</v>
      </c>
      <c r="AL2804" s="29" t="s">
        <v>13326</v>
      </c>
    </row>
    <row r="2805" spans="1:38" x14ac:dyDescent="0.2">
      <c r="A2805" s="35" t="s">
        <v>16</v>
      </c>
      <c r="B2805" s="36">
        <v>8484</v>
      </c>
      <c r="C2805" s="36"/>
      <c r="D2805" s="36" t="s">
        <v>1349</v>
      </c>
      <c r="E2805" s="37" t="s">
        <v>4878</v>
      </c>
      <c r="F2805" s="38" t="s">
        <v>1269</v>
      </c>
      <c r="G2805" s="38" t="s">
        <v>1271</v>
      </c>
      <c r="H2805" s="35" t="s">
        <v>1440</v>
      </c>
      <c r="I2805" s="35"/>
      <c r="J2805" s="29" t="s">
        <v>484</v>
      </c>
      <c r="K2805" s="29" t="s">
        <v>1365</v>
      </c>
      <c r="L2805" s="29" t="s">
        <v>1384</v>
      </c>
      <c r="M2805" s="39">
        <v>69.696569733315741</v>
      </c>
      <c r="N2805" s="39">
        <v>28.622819986310745</v>
      </c>
      <c r="O2805" s="29">
        <v>44197</v>
      </c>
      <c r="P2805" s="29">
        <v>44347</v>
      </c>
      <c r="Q2805" s="40">
        <v>0.41067759999999998</v>
      </c>
      <c r="R2805" s="39">
        <v>28.622819986310745</v>
      </c>
      <c r="S2805" s="39">
        <v>0</v>
      </c>
      <c r="T2805" s="39">
        <v>0</v>
      </c>
      <c r="U2805" s="39">
        <v>0</v>
      </c>
      <c r="V2805" s="39">
        <v>0</v>
      </c>
      <c r="W2805" s="29" t="s">
        <v>1357</v>
      </c>
      <c r="X2805" s="29" t="s">
        <v>258</v>
      </c>
      <c r="Y2805" s="29" t="s">
        <v>1349</v>
      </c>
      <c r="Z2805" s="41" t="s">
        <v>1349</v>
      </c>
      <c r="AA2805" s="42" t="s">
        <v>1349</v>
      </c>
      <c r="AB2805" s="29" t="s">
        <v>258</v>
      </c>
      <c r="AC2805" s="29" t="s">
        <v>258</v>
      </c>
      <c r="AD2805" s="29" t="s">
        <v>265</v>
      </c>
      <c r="AE2805" s="29" t="s">
        <v>1353</v>
      </c>
      <c r="AF2805" s="29" t="s">
        <v>1368</v>
      </c>
      <c r="AG2805" s="183" t="s">
        <v>1369</v>
      </c>
      <c r="AH2805" s="29" t="s">
        <v>1356</v>
      </c>
      <c r="AI2805" s="29" t="s">
        <v>1357</v>
      </c>
      <c r="AJ2805" s="29" t="s">
        <v>258</v>
      </c>
      <c r="AK2805" s="29" t="s">
        <v>258</v>
      </c>
      <c r="AL2805" s="29" t="s">
        <v>13326</v>
      </c>
    </row>
    <row r="2806" spans="1:38" x14ac:dyDescent="0.2">
      <c r="A2806" s="35" t="s">
        <v>16</v>
      </c>
      <c r="B2806" s="36">
        <v>8485</v>
      </c>
      <c r="C2806" s="36"/>
      <c r="D2806" s="36" t="s">
        <v>1349</v>
      </c>
      <c r="E2806" s="37" t="s">
        <v>4879</v>
      </c>
      <c r="F2806" s="38" t="s">
        <v>1269</v>
      </c>
      <c r="G2806" s="38" t="s">
        <v>1271</v>
      </c>
      <c r="H2806" s="35" t="s">
        <v>1440</v>
      </c>
      <c r="I2806" s="35"/>
      <c r="J2806" s="29" t="s">
        <v>484</v>
      </c>
      <c r="K2806" s="29" t="s">
        <v>1551</v>
      </c>
      <c r="L2806" s="29" t="s">
        <v>1384</v>
      </c>
      <c r="M2806" s="39">
        <v>1985.3905302380927</v>
      </c>
      <c r="N2806" s="39">
        <v>1478.5111950718685</v>
      </c>
      <c r="O2806" s="29">
        <v>44197</v>
      </c>
      <c r="P2806" s="29">
        <v>44469</v>
      </c>
      <c r="Q2806" s="40">
        <v>0.74469540000000001</v>
      </c>
      <c r="R2806" s="39">
        <v>1478.5111950718685</v>
      </c>
      <c r="S2806" s="39">
        <v>0</v>
      </c>
      <c r="T2806" s="39">
        <v>0</v>
      </c>
      <c r="U2806" s="39">
        <v>0</v>
      </c>
      <c r="V2806" s="39">
        <v>0</v>
      </c>
      <c r="W2806" s="29" t="s">
        <v>1357</v>
      </c>
      <c r="X2806" s="29" t="s">
        <v>258</v>
      </c>
      <c r="Y2806" s="29" t="s">
        <v>1349</v>
      </c>
      <c r="Z2806" s="41" t="s">
        <v>1349</v>
      </c>
      <c r="AA2806" s="42" t="s">
        <v>1349</v>
      </c>
      <c r="AB2806" s="29" t="s">
        <v>258</v>
      </c>
      <c r="AC2806" s="29" t="s">
        <v>258</v>
      </c>
      <c r="AD2806" s="29" t="s">
        <v>265</v>
      </c>
      <c r="AE2806" s="29" t="s">
        <v>1353</v>
      </c>
      <c r="AF2806" s="29" t="s">
        <v>1368</v>
      </c>
      <c r="AG2806" s="183" t="s">
        <v>1369</v>
      </c>
      <c r="AH2806" s="29" t="s">
        <v>1356</v>
      </c>
      <c r="AI2806" s="29" t="s">
        <v>1357</v>
      </c>
      <c r="AJ2806" s="29" t="s">
        <v>258</v>
      </c>
      <c r="AK2806" s="29" t="s">
        <v>258</v>
      </c>
      <c r="AL2806" s="29" t="s">
        <v>13326</v>
      </c>
    </row>
    <row r="2807" spans="1:38" x14ac:dyDescent="0.2">
      <c r="A2807" s="35" t="s">
        <v>17</v>
      </c>
      <c r="B2807" s="36">
        <v>8486</v>
      </c>
      <c r="C2807" s="36"/>
      <c r="D2807" s="36" t="s">
        <v>1349</v>
      </c>
      <c r="E2807" s="37" t="s">
        <v>4880</v>
      </c>
      <c r="F2807" s="38" t="s">
        <v>1262</v>
      </c>
      <c r="G2807" s="38" t="s">
        <v>1488</v>
      </c>
      <c r="H2807" s="35" t="s">
        <v>1489</v>
      </c>
      <c r="I2807" s="35" t="s">
        <v>1349</v>
      </c>
      <c r="J2807" s="29" t="s">
        <v>4881</v>
      </c>
      <c r="K2807" s="29" t="s">
        <v>1434</v>
      </c>
      <c r="L2807" s="29" t="s">
        <v>1425</v>
      </c>
      <c r="M2807" s="39">
        <v>0</v>
      </c>
      <c r="N2807" s="39"/>
      <c r="O2807" s="29">
        <v>44197</v>
      </c>
      <c r="P2807" s="29">
        <v>44257</v>
      </c>
      <c r="Q2807" s="40">
        <v>0.164271</v>
      </c>
      <c r="R2807" s="39"/>
      <c r="S2807" s="39"/>
      <c r="T2807" s="39"/>
      <c r="U2807" s="39"/>
      <c r="V2807" s="39"/>
      <c r="W2807" s="29" t="s">
        <v>265</v>
      </c>
      <c r="X2807" s="29" t="s">
        <v>11774</v>
      </c>
      <c r="Y2807" s="29">
        <v>45254</v>
      </c>
      <c r="Z2807" s="41" t="s">
        <v>11759</v>
      </c>
      <c r="AA2807" s="42" t="s">
        <v>4882</v>
      </c>
      <c r="AB2807" s="43" t="s">
        <v>265</v>
      </c>
      <c r="AC2807" s="29" t="s">
        <v>258</v>
      </c>
      <c r="AD2807" s="29" t="s">
        <v>258</v>
      </c>
      <c r="AE2807" s="29" t="s">
        <v>1353</v>
      </c>
      <c r="AF2807" s="29" t="s">
        <v>1368</v>
      </c>
      <c r="AG2807" s="183" t="s">
        <v>1369</v>
      </c>
      <c r="AH2807" s="29" t="s">
        <v>1356</v>
      </c>
      <c r="AI2807" s="29" t="s">
        <v>1357</v>
      </c>
      <c r="AJ2807" s="29" t="s">
        <v>258</v>
      </c>
      <c r="AK2807" s="29" t="s">
        <v>258</v>
      </c>
      <c r="AL2807" s="29" t="s">
        <v>13327</v>
      </c>
    </row>
    <row r="2808" spans="1:38" x14ac:dyDescent="0.2">
      <c r="A2808" s="35" t="s">
        <v>18</v>
      </c>
      <c r="B2808" s="36">
        <v>8486</v>
      </c>
      <c r="C2808" s="36">
        <v>1</v>
      </c>
      <c r="D2808" s="36" t="s">
        <v>4882</v>
      </c>
      <c r="E2808" s="37" t="s">
        <v>4883</v>
      </c>
      <c r="F2808" s="38" t="s">
        <v>1262</v>
      </c>
      <c r="G2808" s="38" t="s">
        <v>1488</v>
      </c>
      <c r="H2808" s="35" t="s">
        <v>1489</v>
      </c>
      <c r="I2808" s="35"/>
      <c r="J2808" s="29" t="s">
        <v>4881</v>
      </c>
      <c r="K2808" s="29" t="s">
        <v>1434</v>
      </c>
      <c r="L2808" s="29" t="s">
        <v>1425</v>
      </c>
      <c r="M2808" s="39">
        <v>274.45127890474271</v>
      </c>
      <c r="N2808" s="39">
        <v>45.084386036960986</v>
      </c>
      <c r="O2808" s="29">
        <v>44197</v>
      </c>
      <c r="P2808" s="29">
        <v>44257</v>
      </c>
      <c r="Q2808" s="40">
        <v>0.164271</v>
      </c>
      <c r="R2808" s="39">
        <v>45.084386036960986</v>
      </c>
      <c r="S2808" s="39">
        <v>0</v>
      </c>
      <c r="T2808" s="39">
        <v>0</v>
      </c>
      <c r="U2808" s="39">
        <v>0</v>
      </c>
      <c r="V2808" s="39">
        <v>0</v>
      </c>
      <c r="W2808" s="29" t="s">
        <v>265</v>
      </c>
      <c r="X2808" s="29" t="s">
        <v>11774</v>
      </c>
      <c r="Y2808" s="29">
        <v>45254</v>
      </c>
      <c r="Z2808" s="41" t="s">
        <v>11759</v>
      </c>
      <c r="AA2808" s="42" t="s">
        <v>1349</v>
      </c>
      <c r="AB2808" s="43" t="s">
        <v>265</v>
      </c>
      <c r="AC2808" s="29" t="s">
        <v>258</v>
      </c>
      <c r="AD2808" s="29" t="s">
        <v>258</v>
      </c>
      <c r="AE2808" s="29" t="s">
        <v>1353</v>
      </c>
      <c r="AF2808" s="29" t="s">
        <v>1368</v>
      </c>
      <c r="AG2808" s="183" t="s">
        <v>1369</v>
      </c>
      <c r="AH2808" s="29" t="s">
        <v>1356</v>
      </c>
      <c r="AI2808" s="29" t="s">
        <v>1357</v>
      </c>
      <c r="AJ2808" s="29" t="s">
        <v>258</v>
      </c>
      <c r="AK2808" s="29" t="s">
        <v>258</v>
      </c>
      <c r="AL2808" s="29" t="s">
        <v>13327</v>
      </c>
    </row>
    <row r="2809" spans="1:38" x14ac:dyDescent="0.2">
      <c r="A2809" s="35" t="s">
        <v>16</v>
      </c>
      <c r="B2809" s="36">
        <v>8487</v>
      </c>
      <c r="C2809" s="36"/>
      <c r="D2809" s="36" t="s">
        <v>1349</v>
      </c>
      <c r="E2809" s="37" t="s">
        <v>4884</v>
      </c>
      <c r="F2809" s="38" t="s">
        <v>1269</v>
      </c>
      <c r="G2809" s="38" t="s">
        <v>1445</v>
      </c>
      <c r="H2809" s="35" t="s">
        <v>330</v>
      </c>
      <c r="I2809" s="35"/>
      <c r="J2809" s="29" t="s">
        <v>281</v>
      </c>
      <c r="K2809" s="29" t="s">
        <v>282</v>
      </c>
      <c r="L2809" s="29" t="s">
        <v>1384</v>
      </c>
      <c r="M2809" s="39">
        <v>77.17807309763657</v>
      </c>
      <c r="N2809" s="39">
        <v>70.363581108829578</v>
      </c>
      <c r="O2809" s="29">
        <v>44197</v>
      </c>
      <c r="P2809" s="29">
        <v>44530</v>
      </c>
      <c r="Q2809" s="40">
        <v>0.91170430000000002</v>
      </c>
      <c r="R2809" s="39">
        <v>70.363581108829578</v>
      </c>
      <c r="S2809" s="39">
        <v>0</v>
      </c>
      <c r="T2809" s="39">
        <v>0</v>
      </c>
      <c r="U2809" s="39">
        <v>0</v>
      </c>
      <c r="V2809" s="39">
        <v>0</v>
      </c>
      <c r="W2809" s="29" t="s">
        <v>1357</v>
      </c>
      <c r="X2809" s="29" t="s">
        <v>258</v>
      </c>
      <c r="Y2809" s="29" t="s">
        <v>1349</v>
      </c>
      <c r="Z2809" s="41" t="s">
        <v>1349</v>
      </c>
      <c r="AA2809" s="42" t="s">
        <v>1349</v>
      </c>
      <c r="AB2809" s="29" t="s">
        <v>258</v>
      </c>
      <c r="AC2809" s="29" t="s">
        <v>258</v>
      </c>
      <c r="AD2809" s="29" t="s">
        <v>265</v>
      </c>
      <c r="AE2809" s="29" t="s">
        <v>1353</v>
      </c>
      <c r="AF2809" s="29" t="s">
        <v>1368</v>
      </c>
      <c r="AG2809" s="183" t="s">
        <v>1369</v>
      </c>
      <c r="AH2809" s="29" t="s">
        <v>1356</v>
      </c>
      <c r="AI2809" s="29" t="s">
        <v>1357</v>
      </c>
      <c r="AJ2809" s="29" t="s">
        <v>258</v>
      </c>
      <c r="AK2809" s="29" t="s">
        <v>258</v>
      </c>
      <c r="AL2809" s="29" t="s">
        <v>13326</v>
      </c>
    </row>
    <row r="2810" spans="1:38" x14ac:dyDescent="0.2">
      <c r="A2810" s="35" t="s">
        <v>16</v>
      </c>
      <c r="B2810" s="36">
        <v>8491</v>
      </c>
      <c r="C2810" s="36"/>
      <c r="D2810" s="36" t="s">
        <v>1349</v>
      </c>
      <c r="E2810" s="37" t="s">
        <v>4885</v>
      </c>
      <c r="F2810" s="38" t="s">
        <v>1269</v>
      </c>
      <c r="G2810" s="38" t="s">
        <v>1274</v>
      </c>
      <c r="H2810" s="35" t="s">
        <v>1120</v>
      </c>
      <c r="I2810" s="35"/>
      <c r="J2810" s="29" t="s">
        <v>484</v>
      </c>
      <c r="K2810" s="29" t="s">
        <v>1365</v>
      </c>
      <c r="L2810" s="29" t="s">
        <v>1384</v>
      </c>
      <c r="M2810" s="39">
        <v>259.37104258772473</v>
      </c>
      <c r="N2810" s="39">
        <v>1295.9675674195755</v>
      </c>
      <c r="O2810" s="29">
        <v>44197</v>
      </c>
      <c r="P2810" s="29">
        <v>46022</v>
      </c>
      <c r="Q2810" s="40">
        <v>4.9965776999999996</v>
      </c>
      <c r="R2810" s="39">
        <v>259.05156741957563</v>
      </c>
      <c r="S2810" s="39">
        <v>259.05156741957563</v>
      </c>
      <c r="T2810" s="39">
        <v>259.05156741957563</v>
      </c>
      <c r="U2810" s="39">
        <v>259.7612977412731</v>
      </c>
      <c r="V2810" s="39">
        <v>259.05156741957563</v>
      </c>
      <c r="W2810" s="29" t="s">
        <v>265</v>
      </c>
      <c r="X2810" s="29" t="s">
        <v>11773</v>
      </c>
      <c r="Y2810" s="29">
        <v>45517</v>
      </c>
      <c r="Z2810" s="41" t="s">
        <v>11761</v>
      </c>
      <c r="AA2810" s="42" t="s">
        <v>1349</v>
      </c>
      <c r="AB2810" s="29" t="s">
        <v>258</v>
      </c>
      <c r="AC2810" s="29" t="s">
        <v>258</v>
      </c>
      <c r="AD2810" s="29" t="s">
        <v>265</v>
      </c>
      <c r="AE2810" s="29" t="s">
        <v>1353</v>
      </c>
      <c r="AF2810" s="29" t="s">
        <v>1368</v>
      </c>
      <c r="AG2810" s="183" t="s">
        <v>1369</v>
      </c>
      <c r="AH2810" s="29" t="s">
        <v>1413</v>
      </c>
      <c r="AI2810" s="29" t="s">
        <v>1357</v>
      </c>
      <c r="AJ2810" s="29" t="s">
        <v>258</v>
      </c>
      <c r="AK2810" s="29" t="s">
        <v>258</v>
      </c>
      <c r="AL2810" s="29" t="s">
        <v>13327</v>
      </c>
    </row>
    <row r="2811" spans="1:38" x14ac:dyDescent="0.2">
      <c r="A2811" s="35" t="s">
        <v>16</v>
      </c>
      <c r="B2811" s="36">
        <v>8495</v>
      </c>
      <c r="C2811" s="36"/>
      <c r="D2811" s="36" t="s">
        <v>1349</v>
      </c>
      <c r="E2811" s="37" t="s">
        <v>4886</v>
      </c>
      <c r="F2811" s="38" t="s">
        <v>1269</v>
      </c>
      <c r="G2811" s="38" t="s">
        <v>1273</v>
      </c>
      <c r="H2811" s="35" t="s">
        <v>1393</v>
      </c>
      <c r="I2811" s="35"/>
      <c r="J2811" s="29" t="s">
        <v>1371</v>
      </c>
      <c r="K2811" s="29" t="s">
        <v>1371</v>
      </c>
      <c r="L2811" s="29" t="s">
        <v>1384</v>
      </c>
      <c r="M2811" s="39">
        <v>100.0012468197698</v>
      </c>
      <c r="N2811" s="39">
        <v>192.19952635181383</v>
      </c>
      <c r="O2811" s="29">
        <v>44197</v>
      </c>
      <c r="P2811" s="29">
        <v>44899</v>
      </c>
      <c r="Q2811" s="40">
        <v>1.9219713</v>
      </c>
      <c r="R2811" s="39">
        <v>99.790650239561941</v>
      </c>
      <c r="S2811" s="39">
        <v>92.408876112251875</v>
      </c>
      <c r="T2811" s="39">
        <v>0</v>
      </c>
      <c r="U2811" s="39">
        <v>0</v>
      </c>
      <c r="V2811" s="39">
        <v>0</v>
      </c>
      <c r="W2811" s="29" t="s">
        <v>1357</v>
      </c>
      <c r="X2811" s="29" t="s">
        <v>258</v>
      </c>
      <c r="Y2811" s="29" t="s">
        <v>1349</v>
      </c>
      <c r="Z2811" s="41" t="s">
        <v>1349</v>
      </c>
      <c r="AA2811" s="42" t="s">
        <v>1349</v>
      </c>
      <c r="AB2811" s="29" t="s">
        <v>258</v>
      </c>
      <c r="AC2811" s="29" t="s">
        <v>258</v>
      </c>
      <c r="AD2811" s="29" t="s">
        <v>265</v>
      </c>
      <c r="AE2811" s="29" t="s">
        <v>1353</v>
      </c>
      <c r="AF2811" s="29" t="s">
        <v>1368</v>
      </c>
      <c r="AG2811" s="183" t="s">
        <v>1369</v>
      </c>
      <c r="AH2811" s="29" t="s">
        <v>1413</v>
      </c>
      <c r="AI2811" s="29" t="s">
        <v>1357</v>
      </c>
      <c r="AJ2811" s="29" t="s">
        <v>258</v>
      </c>
      <c r="AK2811" s="29" t="s">
        <v>258</v>
      </c>
      <c r="AL2811" s="29" t="s">
        <v>13326</v>
      </c>
    </row>
    <row r="2812" spans="1:38" x14ac:dyDescent="0.2">
      <c r="A2812" s="35" t="s">
        <v>16</v>
      </c>
      <c r="B2812" s="36">
        <v>8496</v>
      </c>
      <c r="C2812" s="36"/>
      <c r="D2812" s="36" t="s">
        <v>1349</v>
      </c>
      <c r="E2812" s="37" t="s">
        <v>4887</v>
      </c>
      <c r="F2812" s="38" t="s">
        <v>1269</v>
      </c>
      <c r="G2812" s="38" t="s">
        <v>1273</v>
      </c>
      <c r="H2812" s="35" t="s">
        <v>1393</v>
      </c>
      <c r="I2812" s="35"/>
      <c r="J2812" s="29" t="s">
        <v>281</v>
      </c>
      <c r="K2812" s="29" t="s">
        <v>282</v>
      </c>
      <c r="L2812" s="29" t="s">
        <v>1366</v>
      </c>
      <c r="M2812" s="39">
        <v>22.087256779367809</v>
      </c>
      <c r="N2812" s="39">
        <v>44.083805612594112</v>
      </c>
      <c r="O2812" s="29">
        <v>44197</v>
      </c>
      <c r="P2812" s="29">
        <v>44926</v>
      </c>
      <c r="Q2812" s="40">
        <v>1.9958932</v>
      </c>
      <c r="R2812" s="39">
        <v>22.041902806297056</v>
      </c>
      <c r="S2812" s="39">
        <v>22.041902806297056</v>
      </c>
      <c r="T2812" s="39">
        <v>0</v>
      </c>
      <c r="U2812" s="39">
        <v>0</v>
      </c>
      <c r="V2812" s="39">
        <v>0</v>
      </c>
      <c r="W2812" s="29" t="s">
        <v>1357</v>
      </c>
      <c r="X2812" s="29" t="s">
        <v>258</v>
      </c>
      <c r="Y2812" s="29" t="s">
        <v>1349</v>
      </c>
      <c r="Z2812" s="41" t="s">
        <v>1349</v>
      </c>
      <c r="AA2812" s="42" t="s">
        <v>1349</v>
      </c>
      <c r="AB2812" s="29" t="s">
        <v>258</v>
      </c>
      <c r="AC2812" s="29" t="s">
        <v>258</v>
      </c>
      <c r="AD2812" s="29" t="s">
        <v>265</v>
      </c>
      <c r="AE2812" s="29" t="s">
        <v>1367</v>
      </c>
      <c r="AF2812" s="29" t="s">
        <v>1368</v>
      </c>
      <c r="AG2812" s="183" t="s">
        <v>1369</v>
      </c>
      <c r="AH2812" s="29" t="s">
        <v>1413</v>
      </c>
      <c r="AI2812" s="29" t="s">
        <v>1357</v>
      </c>
      <c r="AJ2812" s="29" t="s">
        <v>258</v>
      </c>
      <c r="AK2812" s="29" t="s">
        <v>258</v>
      </c>
      <c r="AL2812" s="29" t="s">
        <v>13326</v>
      </c>
    </row>
    <row r="2813" spans="1:38" x14ac:dyDescent="0.2">
      <c r="A2813" s="35" t="s">
        <v>16</v>
      </c>
      <c r="B2813" s="36">
        <v>8505</v>
      </c>
      <c r="C2813" s="36"/>
      <c r="D2813" s="36" t="s">
        <v>1349</v>
      </c>
      <c r="E2813" s="37" t="s">
        <v>4888</v>
      </c>
      <c r="F2813" s="38" t="s">
        <v>1269</v>
      </c>
      <c r="G2813" s="38" t="s">
        <v>1271</v>
      </c>
      <c r="H2813" s="35" t="s">
        <v>1440</v>
      </c>
      <c r="I2813" s="35"/>
      <c r="J2813" s="29" t="s">
        <v>1371</v>
      </c>
      <c r="K2813" s="29" t="s">
        <v>1371</v>
      </c>
      <c r="L2813" s="29" t="s">
        <v>1384</v>
      </c>
      <c r="M2813" s="39">
        <v>90.707675371651902</v>
      </c>
      <c r="N2813" s="39">
        <v>453.2279479808351</v>
      </c>
      <c r="O2813" s="29">
        <v>44197</v>
      </c>
      <c r="P2813" s="29">
        <v>46022</v>
      </c>
      <c r="Q2813" s="40">
        <v>4.9965776999999996</v>
      </c>
      <c r="R2813" s="39">
        <v>90.595947980835049</v>
      </c>
      <c r="S2813" s="39">
        <v>90.595947980835049</v>
      </c>
      <c r="T2813" s="39">
        <v>90.595947980835049</v>
      </c>
      <c r="U2813" s="39">
        <v>90.844156057494871</v>
      </c>
      <c r="V2813" s="39">
        <v>90.595947980835049</v>
      </c>
      <c r="W2813" s="29" t="s">
        <v>265</v>
      </c>
      <c r="X2813" s="29" t="s">
        <v>11773</v>
      </c>
      <c r="Y2813" s="29">
        <v>45257</v>
      </c>
      <c r="Z2813" s="41" t="s">
        <v>11759</v>
      </c>
      <c r="AA2813" s="42" t="s">
        <v>1349</v>
      </c>
      <c r="AB2813" s="29" t="s">
        <v>258</v>
      </c>
      <c r="AC2813" s="29" t="s">
        <v>258</v>
      </c>
      <c r="AD2813" s="29" t="s">
        <v>265</v>
      </c>
      <c r="AE2813" s="29" t="s">
        <v>1353</v>
      </c>
      <c r="AF2813" s="29" t="s">
        <v>1368</v>
      </c>
      <c r="AG2813" s="183" t="s">
        <v>1369</v>
      </c>
      <c r="AH2813" s="29" t="s">
        <v>1356</v>
      </c>
      <c r="AI2813" s="29" t="s">
        <v>1357</v>
      </c>
      <c r="AJ2813" s="29" t="s">
        <v>258</v>
      </c>
      <c r="AK2813" s="29" t="s">
        <v>258</v>
      </c>
      <c r="AL2813" s="29" t="s">
        <v>13327</v>
      </c>
    </row>
    <row r="2814" spans="1:38" x14ac:dyDescent="0.2">
      <c r="A2814" s="35" t="s">
        <v>16</v>
      </c>
      <c r="B2814" s="36">
        <v>8506</v>
      </c>
      <c r="C2814" s="36"/>
      <c r="D2814" s="36" t="s">
        <v>1349</v>
      </c>
      <c r="E2814" s="37" t="s">
        <v>4889</v>
      </c>
      <c r="F2814" s="38" t="s">
        <v>1269</v>
      </c>
      <c r="G2814" s="38" t="s">
        <v>1271</v>
      </c>
      <c r="H2814" s="35" t="s">
        <v>1440</v>
      </c>
      <c r="I2814" s="35"/>
      <c r="J2814" s="29" t="s">
        <v>1371</v>
      </c>
      <c r="K2814" s="29" t="s">
        <v>1371</v>
      </c>
      <c r="L2814" s="29" t="s">
        <v>1384</v>
      </c>
      <c r="M2814" s="39">
        <v>78.435954856823528</v>
      </c>
      <c r="N2814" s="39">
        <v>391.91134291581113</v>
      </c>
      <c r="O2814" s="29">
        <v>44197</v>
      </c>
      <c r="P2814" s="29">
        <v>46022</v>
      </c>
      <c r="Q2814" s="40">
        <v>4.9965776999999996</v>
      </c>
      <c r="R2814" s="39">
        <v>78.339342915811088</v>
      </c>
      <c r="S2814" s="39">
        <v>78.339342915811088</v>
      </c>
      <c r="T2814" s="39">
        <v>78.339342915811088</v>
      </c>
      <c r="U2814" s="39">
        <v>78.55397125256674</v>
      </c>
      <c r="V2814" s="39">
        <v>78.339342915811088</v>
      </c>
      <c r="W2814" s="29" t="s">
        <v>265</v>
      </c>
      <c r="X2814" s="29" t="s">
        <v>11773</v>
      </c>
      <c r="Y2814" s="29">
        <v>45597</v>
      </c>
      <c r="Z2814" s="41" t="s">
        <v>11761</v>
      </c>
      <c r="AA2814" s="42" t="s">
        <v>1349</v>
      </c>
      <c r="AB2814" s="29" t="s">
        <v>258</v>
      </c>
      <c r="AC2814" s="29" t="s">
        <v>258</v>
      </c>
      <c r="AD2814" s="29" t="s">
        <v>265</v>
      </c>
      <c r="AE2814" s="29" t="s">
        <v>1353</v>
      </c>
      <c r="AF2814" s="29" t="s">
        <v>1368</v>
      </c>
      <c r="AG2814" s="183" t="s">
        <v>1369</v>
      </c>
      <c r="AH2814" s="29" t="s">
        <v>1356</v>
      </c>
      <c r="AI2814" s="29" t="s">
        <v>1357</v>
      </c>
      <c r="AJ2814" s="29" t="s">
        <v>258</v>
      </c>
      <c r="AK2814" s="29" t="s">
        <v>258</v>
      </c>
      <c r="AL2814" s="29" t="s">
        <v>13327</v>
      </c>
    </row>
    <row r="2815" spans="1:38" x14ac:dyDescent="0.2">
      <c r="A2815" s="35" t="s">
        <v>16</v>
      </c>
      <c r="B2815" s="36">
        <v>8508</v>
      </c>
      <c r="C2815" s="36"/>
      <c r="D2815" s="36" t="s">
        <v>1349</v>
      </c>
      <c r="E2815" s="37" t="s">
        <v>4890</v>
      </c>
      <c r="F2815" s="38" t="s">
        <v>1266</v>
      </c>
      <c r="G2815" s="38" t="s">
        <v>1267</v>
      </c>
      <c r="H2815" s="35" t="s">
        <v>1177</v>
      </c>
      <c r="I2815" s="35"/>
      <c r="J2815" s="29" t="s">
        <v>274</v>
      </c>
      <c r="K2815" s="29" t="s">
        <v>1446</v>
      </c>
      <c r="L2815" s="29" t="s">
        <v>2255</v>
      </c>
      <c r="M2815" s="39">
        <v>206.06428229459434</v>
      </c>
      <c r="N2815" s="39">
        <v>411.28229979466124</v>
      </c>
      <c r="O2815" s="29">
        <v>44197</v>
      </c>
      <c r="P2815" s="29">
        <v>44926</v>
      </c>
      <c r="Q2815" s="40">
        <v>1.9958932</v>
      </c>
      <c r="R2815" s="39">
        <v>205.64114989733062</v>
      </c>
      <c r="S2815" s="39">
        <v>205.64114989733062</v>
      </c>
      <c r="T2815" s="39">
        <v>0</v>
      </c>
      <c r="U2815" s="39">
        <v>0</v>
      </c>
      <c r="V2815" s="39">
        <v>0</v>
      </c>
      <c r="W2815" s="29" t="s">
        <v>1357</v>
      </c>
      <c r="X2815" s="29" t="s">
        <v>258</v>
      </c>
      <c r="Y2815" s="29" t="s">
        <v>1349</v>
      </c>
      <c r="Z2815" s="41" t="s">
        <v>1349</v>
      </c>
      <c r="AA2815" s="42" t="s">
        <v>1349</v>
      </c>
      <c r="AB2815" s="29" t="s">
        <v>258</v>
      </c>
      <c r="AC2815" s="29" t="s">
        <v>258</v>
      </c>
      <c r="AD2815" s="29" t="s">
        <v>258</v>
      </c>
      <c r="AE2815" s="29" t="s">
        <v>1353</v>
      </c>
      <c r="AF2815" s="29" t="s">
        <v>1448</v>
      </c>
      <c r="AG2815" s="183" t="s">
        <v>1449</v>
      </c>
      <c r="AH2815" s="29" t="s">
        <v>1413</v>
      </c>
      <c r="AI2815" s="29" t="s">
        <v>1357</v>
      </c>
      <c r="AJ2815" s="29" t="s">
        <v>258</v>
      </c>
      <c r="AK2815" s="29" t="s">
        <v>258</v>
      </c>
      <c r="AL2815" s="29" t="s">
        <v>13326</v>
      </c>
    </row>
    <row r="2816" spans="1:38" x14ac:dyDescent="0.2">
      <c r="A2816" s="35" t="s">
        <v>16</v>
      </c>
      <c r="B2816" s="36">
        <v>8509</v>
      </c>
      <c r="C2816" s="36"/>
      <c r="D2816" s="36" t="s">
        <v>1349</v>
      </c>
      <c r="E2816" s="37" t="s">
        <v>4891</v>
      </c>
      <c r="F2816" s="38" t="s">
        <v>1269</v>
      </c>
      <c r="G2816" s="38" t="s">
        <v>1445</v>
      </c>
      <c r="H2816" s="35" t="s">
        <v>330</v>
      </c>
      <c r="I2816" s="35"/>
      <c r="J2816" s="29" t="s">
        <v>1405</v>
      </c>
      <c r="K2816" s="29" t="s">
        <v>1406</v>
      </c>
      <c r="L2816" s="29" t="s">
        <v>1366</v>
      </c>
      <c r="M2816" s="39">
        <v>37.99328574578233</v>
      </c>
      <c r="N2816" s="39">
        <v>74.06220396988364</v>
      </c>
      <c r="O2816" s="29">
        <v>44197</v>
      </c>
      <c r="P2816" s="29">
        <v>44909</v>
      </c>
      <c r="Q2816" s="40">
        <v>1.9493498</v>
      </c>
      <c r="R2816" s="39">
        <v>37.914031485284049</v>
      </c>
      <c r="S2816" s="39">
        <v>36.148172484599591</v>
      </c>
      <c r="T2816" s="39">
        <v>0</v>
      </c>
      <c r="U2816" s="39">
        <v>0</v>
      </c>
      <c r="V2816" s="39">
        <v>0</v>
      </c>
      <c r="W2816" s="29" t="s">
        <v>1357</v>
      </c>
      <c r="X2816" s="29" t="s">
        <v>258</v>
      </c>
      <c r="Y2816" s="29" t="s">
        <v>1349</v>
      </c>
      <c r="Z2816" s="41" t="s">
        <v>1349</v>
      </c>
      <c r="AA2816" s="42" t="s">
        <v>1349</v>
      </c>
      <c r="AB2816" s="29" t="s">
        <v>258</v>
      </c>
      <c r="AC2816" s="29" t="s">
        <v>258</v>
      </c>
      <c r="AD2816" s="29" t="s">
        <v>265</v>
      </c>
      <c r="AE2816" s="29" t="s">
        <v>1367</v>
      </c>
      <c r="AF2816" s="29" t="s">
        <v>1368</v>
      </c>
      <c r="AG2816" s="183" t="s">
        <v>1369</v>
      </c>
      <c r="AH2816" s="29" t="s">
        <v>1413</v>
      </c>
      <c r="AI2816" s="29" t="s">
        <v>1357</v>
      </c>
      <c r="AJ2816" s="29" t="s">
        <v>258</v>
      </c>
      <c r="AK2816" s="29" t="s">
        <v>258</v>
      </c>
      <c r="AL2816" s="29" t="s">
        <v>13326</v>
      </c>
    </row>
    <row r="2817" spans="1:38" x14ac:dyDescent="0.2">
      <c r="A2817" s="35" t="s">
        <v>16</v>
      </c>
      <c r="B2817" s="36">
        <v>8512</v>
      </c>
      <c r="C2817" s="36"/>
      <c r="D2817" s="36" t="s">
        <v>1349</v>
      </c>
      <c r="E2817" s="37" t="s">
        <v>4892</v>
      </c>
      <c r="F2817" s="38" t="s">
        <v>1266</v>
      </c>
      <c r="G2817" s="38" t="s">
        <v>1268</v>
      </c>
      <c r="H2817" s="35" t="s">
        <v>1359</v>
      </c>
      <c r="I2817" s="35"/>
      <c r="J2817" s="29" t="s">
        <v>484</v>
      </c>
      <c r="K2817" s="29" t="s">
        <v>1365</v>
      </c>
      <c r="L2817" s="29" t="s">
        <v>1384</v>
      </c>
      <c r="M2817" s="39">
        <v>46.545546363869562</v>
      </c>
      <c r="N2817" s="39">
        <v>139.28619301848047</v>
      </c>
      <c r="O2817" s="29">
        <v>44197</v>
      </c>
      <c r="P2817" s="29">
        <v>45290</v>
      </c>
      <c r="Q2817" s="40">
        <v>2.9924708999999998</v>
      </c>
      <c r="R2817" s="39">
        <v>46.471170431211497</v>
      </c>
      <c r="S2817" s="39">
        <v>46.471170431211497</v>
      </c>
      <c r="T2817" s="39">
        <v>46.343852156057494</v>
      </c>
      <c r="U2817" s="39">
        <v>0</v>
      </c>
      <c r="V2817" s="39">
        <v>0</v>
      </c>
      <c r="W2817" s="29" t="s">
        <v>1357</v>
      </c>
      <c r="X2817" s="29" t="s">
        <v>258</v>
      </c>
      <c r="Y2817" s="29" t="s">
        <v>1349</v>
      </c>
      <c r="Z2817" s="41" t="s">
        <v>1349</v>
      </c>
      <c r="AA2817" s="42" t="s">
        <v>1349</v>
      </c>
      <c r="AB2817" s="29" t="s">
        <v>258</v>
      </c>
      <c r="AC2817" s="29" t="s">
        <v>258</v>
      </c>
      <c r="AD2817" s="29" t="s">
        <v>265</v>
      </c>
      <c r="AE2817" s="29" t="s">
        <v>1353</v>
      </c>
      <c r="AF2817" s="29" t="s">
        <v>1368</v>
      </c>
      <c r="AG2817" s="183" t="s">
        <v>1369</v>
      </c>
      <c r="AH2817" s="29" t="s">
        <v>1356</v>
      </c>
      <c r="AI2817" s="29" t="s">
        <v>1357</v>
      </c>
      <c r="AJ2817" s="29" t="s">
        <v>258</v>
      </c>
      <c r="AK2817" s="29" t="s">
        <v>258</v>
      </c>
      <c r="AL2817" s="29" t="s">
        <v>13326</v>
      </c>
    </row>
    <row r="2818" spans="1:38" x14ac:dyDescent="0.2">
      <c r="A2818" s="35" t="s">
        <v>16</v>
      </c>
      <c r="B2818" s="36">
        <v>8513</v>
      </c>
      <c r="C2818" s="36"/>
      <c r="D2818" s="36" t="s">
        <v>1349</v>
      </c>
      <c r="E2818" s="37" t="s">
        <v>4893</v>
      </c>
      <c r="F2818" s="38" t="s">
        <v>1269</v>
      </c>
      <c r="G2818" s="38" t="s">
        <v>1271</v>
      </c>
      <c r="H2818" s="35" t="s">
        <v>1440</v>
      </c>
      <c r="I2818" s="35"/>
      <c r="J2818" s="29" t="s">
        <v>1371</v>
      </c>
      <c r="K2818" s="29" t="s">
        <v>1371</v>
      </c>
      <c r="L2818" s="29" t="s">
        <v>1384</v>
      </c>
      <c r="M2818" s="39">
        <v>67.138768037995391</v>
      </c>
      <c r="N2818" s="39">
        <v>335.46407118412048</v>
      </c>
      <c r="O2818" s="29">
        <v>44197</v>
      </c>
      <c r="P2818" s="29">
        <v>46022</v>
      </c>
      <c r="Q2818" s="40">
        <v>4.9965776999999996</v>
      </c>
      <c r="R2818" s="39">
        <v>67.056071184120469</v>
      </c>
      <c r="S2818" s="39">
        <v>67.056071184120469</v>
      </c>
      <c r="T2818" s="39">
        <v>67.056071184120469</v>
      </c>
      <c r="U2818" s="39">
        <v>67.239786447638608</v>
      </c>
      <c r="V2818" s="39">
        <v>67.056071184120469</v>
      </c>
      <c r="W2818" s="29" t="s">
        <v>265</v>
      </c>
      <c r="X2818" s="29" t="s">
        <v>11773</v>
      </c>
      <c r="Y2818" s="29">
        <v>45275</v>
      </c>
      <c r="Z2818" s="41" t="s">
        <v>11760</v>
      </c>
      <c r="AA2818" s="42" t="s">
        <v>1349</v>
      </c>
      <c r="AB2818" s="29" t="s">
        <v>258</v>
      </c>
      <c r="AC2818" s="29" t="s">
        <v>258</v>
      </c>
      <c r="AD2818" s="29" t="s">
        <v>265</v>
      </c>
      <c r="AE2818" s="29" t="s">
        <v>1353</v>
      </c>
      <c r="AF2818" s="29" t="s">
        <v>1368</v>
      </c>
      <c r="AG2818" s="183" t="s">
        <v>1369</v>
      </c>
      <c r="AH2818" s="29" t="s">
        <v>1356</v>
      </c>
      <c r="AI2818" s="29" t="s">
        <v>1357</v>
      </c>
      <c r="AJ2818" s="29" t="s">
        <v>258</v>
      </c>
      <c r="AK2818" s="29" t="s">
        <v>258</v>
      </c>
      <c r="AL2818" s="29" t="s">
        <v>13327</v>
      </c>
    </row>
    <row r="2819" spans="1:38" x14ac:dyDescent="0.2">
      <c r="A2819" s="35" t="s">
        <v>16</v>
      </c>
      <c r="B2819" s="36">
        <v>8515</v>
      </c>
      <c r="C2819" s="36"/>
      <c r="D2819" s="36" t="s">
        <v>1349</v>
      </c>
      <c r="E2819" s="37" t="s">
        <v>4894</v>
      </c>
      <c r="F2819" s="38" t="s">
        <v>1269</v>
      </c>
      <c r="G2819" s="38" t="s">
        <v>1271</v>
      </c>
      <c r="H2819" s="35" t="s">
        <v>1440</v>
      </c>
      <c r="I2819" s="35"/>
      <c r="J2819" s="29" t="s">
        <v>1371</v>
      </c>
      <c r="K2819" s="29" t="s">
        <v>1371</v>
      </c>
      <c r="L2819" s="29" t="s">
        <v>1384</v>
      </c>
      <c r="M2819" s="39">
        <v>85.502824974738971</v>
      </c>
      <c r="N2819" s="39">
        <v>427.22150855578377</v>
      </c>
      <c r="O2819" s="29">
        <v>44197</v>
      </c>
      <c r="P2819" s="29">
        <v>46022</v>
      </c>
      <c r="Q2819" s="40">
        <v>4.9965776999999996</v>
      </c>
      <c r="R2819" s="39">
        <v>85.397508555783716</v>
      </c>
      <c r="S2819" s="39">
        <v>85.397508555783716</v>
      </c>
      <c r="T2819" s="39">
        <v>85.397508555783716</v>
      </c>
      <c r="U2819" s="39">
        <v>85.631474332648878</v>
      </c>
      <c r="V2819" s="39">
        <v>85.397508555783716</v>
      </c>
      <c r="W2819" s="29" t="s">
        <v>265</v>
      </c>
      <c r="X2819" s="29" t="s">
        <v>11773</v>
      </c>
      <c r="Y2819" s="29">
        <v>45257</v>
      </c>
      <c r="Z2819" s="41" t="s">
        <v>11759</v>
      </c>
      <c r="AA2819" s="42" t="s">
        <v>1349</v>
      </c>
      <c r="AB2819" s="29" t="s">
        <v>258</v>
      </c>
      <c r="AC2819" s="29" t="s">
        <v>258</v>
      </c>
      <c r="AD2819" s="29" t="s">
        <v>265</v>
      </c>
      <c r="AE2819" s="29" t="s">
        <v>1353</v>
      </c>
      <c r="AF2819" s="29" t="s">
        <v>1368</v>
      </c>
      <c r="AG2819" s="183" t="s">
        <v>1369</v>
      </c>
      <c r="AH2819" s="29" t="s">
        <v>1356</v>
      </c>
      <c r="AI2819" s="29" t="s">
        <v>1357</v>
      </c>
      <c r="AJ2819" s="29" t="s">
        <v>258</v>
      </c>
      <c r="AK2819" s="29" t="s">
        <v>258</v>
      </c>
      <c r="AL2819" s="29" t="s">
        <v>13327</v>
      </c>
    </row>
    <row r="2820" spans="1:38" x14ac:dyDescent="0.2">
      <c r="A2820" s="35" t="s">
        <v>16</v>
      </c>
      <c r="B2820" s="36">
        <v>8518</v>
      </c>
      <c r="C2820" s="36"/>
      <c r="D2820" s="36" t="s">
        <v>1349</v>
      </c>
      <c r="E2820" s="37" t="s">
        <v>4895</v>
      </c>
      <c r="F2820" s="38" t="s">
        <v>1269</v>
      </c>
      <c r="G2820" s="38" t="s">
        <v>1271</v>
      </c>
      <c r="H2820" s="35" t="s">
        <v>1440</v>
      </c>
      <c r="I2820" s="35"/>
      <c r="J2820" s="29" t="s">
        <v>484</v>
      </c>
      <c r="K2820" s="29" t="s">
        <v>1551</v>
      </c>
      <c r="L2820" s="29" t="s">
        <v>1384</v>
      </c>
      <c r="M2820" s="39">
        <v>1964.297587016543</v>
      </c>
      <c r="N2820" s="39">
        <v>2930.9848049281313</v>
      </c>
      <c r="O2820" s="29">
        <v>44197</v>
      </c>
      <c r="P2820" s="29">
        <v>44742</v>
      </c>
      <c r="Q2820" s="40">
        <v>1.4921287000000001</v>
      </c>
      <c r="R2820" s="39">
        <v>1959.3579739904176</v>
      </c>
      <c r="S2820" s="39">
        <v>971.62683093771386</v>
      </c>
      <c r="T2820" s="39">
        <v>0</v>
      </c>
      <c r="U2820" s="39">
        <v>0</v>
      </c>
      <c r="V2820" s="39">
        <v>0</v>
      </c>
      <c r="W2820" s="29" t="s">
        <v>1357</v>
      </c>
      <c r="X2820" s="29" t="s">
        <v>258</v>
      </c>
      <c r="Y2820" s="29" t="s">
        <v>1349</v>
      </c>
      <c r="Z2820" s="41" t="s">
        <v>1349</v>
      </c>
      <c r="AA2820" s="42" t="s">
        <v>1349</v>
      </c>
      <c r="AB2820" s="29" t="s">
        <v>258</v>
      </c>
      <c r="AC2820" s="29" t="s">
        <v>258</v>
      </c>
      <c r="AD2820" s="29" t="s">
        <v>265</v>
      </c>
      <c r="AE2820" s="29" t="s">
        <v>1353</v>
      </c>
      <c r="AF2820" s="29" t="s">
        <v>1368</v>
      </c>
      <c r="AG2820" s="183" t="s">
        <v>1369</v>
      </c>
      <c r="AH2820" s="29" t="s">
        <v>1356</v>
      </c>
      <c r="AI2820" s="29" t="s">
        <v>1357</v>
      </c>
      <c r="AJ2820" s="29" t="s">
        <v>258</v>
      </c>
      <c r="AK2820" s="29" t="s">
        <v>258</v>
      </c>
      <c r="AL2820" s="29" t="s">
        <v>13326</v>
      </c>
    </row>
    <row r="2821" spans="1:38" x14ac:dyDescent="0.2">
      <c r="A2821" s="35" t="s">
        <v>16</v>
      </c>
      <c r="B2821" s="36">
        <v>8520</v>
      </c>
      <c r="C2821" s="36"/>
      <c r="D2821" s="36" t="s">
        <v>1349</v>
      </c>
      <c r="E2821" s="37" t="s">
        <v>4896</v>
      </c>
      <c r="F2821" s="38" t="s">
        <v>1269</v>
      </c>
      <c r="G2821" s="38" t="s">
        <v>1271</v>
      </c>
      <c r="H2821" s="35" t="s">
        <v>1440</v>
      </c>
      <c r="I2821" s="35"/>
      <c r="J2821" s="29" t="s">
        <v>274</v>
      </c>
      <c r="K2821" s="29" t="s">
        <v>303</v>
      </c>
      <c r="L2821" s="29" t="s">
        <v>2659</v>
      </c>
      <c r="M2821" s="39">
        <v>43.257257032013904</v>
      </c>
      <c r="N2821" s="39">
        <v>86.336865160848731</v>
      </c>
      <c r="O2821" s="29">
        <v>44197</v>
      </c>
      <c r="P2821" s="29">
        <v>44926</v>
      </c>
      <c r="Q2821" s="40">
        <v>1.9958932</v>
      </c>
      <c r="R2821" s="39">
        <v>43.168432580424366</v>
      </c>
      <c r="S2821" s="39">
        <v>43.168432580424366</v>
      </c>
      <c r="T2821" s="39">
        <v>0</v>
      </c>
      <c r="U2821" s="39">
        <v>0</v>
      </c>
      <c r="V2821" s="39">
        <v>0</v>
      </c>
      <c r="W2821" s="29" t="s">
        <v>1357</v>
      </c>
      <c r="X2821" s="29" t="s">
        <v>258</v>
      </c>
      <c r="Y2821" s="29" t="s">
        <v>1349</v>
      </c>
      <c r="Z2821" s="41" t="s">
        <v>1349</v>
      </c>
      <c r="AA2821" s="42" t="s">
        <v>1349</v>
      </c>
      <c r="AB2821" s="29" t="s">
        <v>258</v>
      </c>
      <c r="AC2821" s="29" t="s">
        <v>258</v>
      </c>
      <c r="AD2821" s="29" t="s">
        <v>265</v>
      </c>
      <c r="AE2821" s="29" t="s">
        <v>1367</v>
      </c>
      <c r="AF2821" s="29" t="s">
        <v>1966</v>
      </c>
      <c r="AG2821" s="183" t="s">
        <v>1967</v>
      </c>
      <c r="AH2821" s="29" t="s">
        <v>1413</v>
      </c>
      <c r="AI2821" s="29" t="s">
        <v>1357</v>
      </c>
      <c r="AJ2821" s="29" t="s">
        <v>258</v>
      </c>
      <c r="AK2821" s="29" t="s">
        <v>258</v>
      </c>
      <c r="AL2821" s="29" t="s">
        <v>13326</v>
      </c>
    </row>
    <row r="2822" spans="1:38" x14ac:dyDescent="0.2">
      <c r="A2822" s="35" t="s">
        <v>16</v>
      </c>
      <c r="B2822" s="36">
        <v>8522</v>
      </c>
      <c r="C2822" s="36"/>
      <c r="D2822" s="36" t="s">
        <v>1349</v>
      </c>
      <c r="E2822" s="37" t="s">
        <v>4897</v>
      </c>
      <c r="F2822" s="38" t="s">
        <v>1269</v>
      </c>
      <c r="G2822" s="38" t="s">
        <v>1273</v>
      </c>
      <c r="H2822" s="35" t="s">
        <v>1393</v>
      </c>
      <c r="I2822" s="35"/>
      <c r="J2822" s="29" t="s">
        <v>263</v>
      </c>
      <c r="K2822" s="29" t="s">
        <v>264</v>
      </c>
      <c r="L2822" s="29" t="s">
        <v>2577</v>
      </c>
      <c r="M2822" s="39">
        <v>12.66175816999662</v>
      </c>
      <c r="N2822" s="39">
        <v>24.682195756331279</v>
      </c>
      <c r="O2822" s="29">
        <v>44197</v>
      </c>
      <c r="P2822" s="29">
        <v>44909</v>
      </c>
      <c r="Q2822" s="40">
        <v>1.9493498</v>
      </c>
      <c r="R2822" s="39">
        <v>12.635345653661876</v>
      </c>
      <c r="S2822" s="39">
        <v>12.046850102669405</v>
      </c>
      <c r="T2822" s="39">
        <v>0</v>
      </c>
      <c r="U2822" s="39">
        <v>0</v>
      </c>
      <c r="V2822" s="39">
        <v>0</v>
      </c>
      <c r="W2822" s="29" t="s">
        <v>1357</v>
      </c>
      <c r="X2822" s="29" t="s">
        <v>258</v>
      </c>
      <c r="Y2822" s="29" t="s">
        <v>1349</v>
      </c>
      <c r="Z2822" s="41" t="s">
        <v>1349</v>
      </c>
      <c r="AA2822" s="42" t="s">
        <v>1349</v>
      </c>
      <c r="AB2822" s="29" t="s">
        <v>258</v>
      </c>
      <c r="AC2822" s="29" t="s">
        <v>265</v>
      </c>
      <c r="AD2822" s="29" t="s">
        <v>265</v>
      </c>
      <c r="AE2822" s="29" t="s">
        <v>1367</v>
      </c>
      <c r="AF2822" s="29" t="s">
        <v>2409</v>
      </c>
      <c r="AG2822" s="183" t="s">
        <v>2410</v>
      </c>
      <c r="AH2822" s="29" t="s">
        <v>1413</v>
      </c>
      <c r="AI2822" s="29" t="s">
        <v>1357</v>
      </c>
      <c r="AJ2822" s="29" t="s">
        <v>258</v>
      </c>
      <c r="AK2822" s="29" t="s">
        <v>258</v>
      </c>
      <c r="AL2822" s="29" t="s">
        <v>13326</v>
      </c>
    </row>
    <row r="2823" spans="1:38" x14ac:dyDescent="0.2">
      <c r="A2823" s="35" t="s">
        <v>16</v>
      </c>
      <c r="B2823" s="36">
        <v>8524</v>
      </c>
      <c r="C2823" s="36"/>
      <c r="D2823" s="36" t="s">
        <v>1349</v>
      </c>
      <c r="E2823" s="37" t="s">
        <v>4898</v>
      </c>
      <c r="F2823" s="38" t="s">
        <v>1269</v>
      </c>
      <c r="G2823" s="38" t="s">
        <v>1273</v>
      </c>
      <c r="H2823" s="35" t="s">
        <v>1393</v>
      </c>
      <c r="I2823" s="35"/>
      <c r="J2823" s="29" t="s">
        <v>1371</v>
      </c>
      <c r="K2823" s="29" t="s">
        <v>1371</v>
      </c>
      <c r="L2823" s="29" t="s">
        <v>1384</v>
      </c>
      <c r="M2823" s="39">
        <v>186.53533727674542</v>
      </c>
      <c r="N2823" s="39">
        <v>358.51556468172487</v>
      </c>
      <c r="O2823" s="29">
        <v>44197</v>
      </c>
      <c r="P2823" s="29">
        <v>44899</v>
      </c>
      <c r="Q2823" s="40">
        <v>1.9219713</v>
      </c>
      <c r="R2823" s="39">
        <v>186.14250513347025</v>
      </c>
      <c r="S2823" s="39">
        <v>172.37305954825464</v>
      </c>
      <c r="T2823" s="39">
        <v>0</v>
      </c>
      <c r="U2823" s="39">
        <v>0</v>
      </c>
      <c r="V2823" s="39">
        <v>0</v>
      </c>
      <c r="W2823" s="29" t="s">
        <v>1357</v>
      </c>
      <c r="X2823" s="29" t="s">
        <v>258</v>
      </c>
      <c r="Y2823" s="29" t="s">
        <v>1349</v>
      </c>
      <c r="Z2823" s="41" t="s">
        <v>1349</v>
      </c>
      <c r="AA2823" s="42" t="s">
        <v>1349</v>
      </c>
      <c r="AB2823" s="29" t="s">
        <v>258</v>
      </c>
      <c r="AC2823" s="29" t="s">
        <v>258</v>
      </c>
      <c r="AD2823" s="29" t="s">
        <v>265</v>
      </c>
      <c r="AE2823" s="29" t="s">
        <v>1353</v>
      </c>
      <c r="AF2823" s="29" t="s">
        <v>1368</v>
      </c>
      <c r="AG2823" s="183" t="s">
        <v>1369</v>
      </c>
      <c r="AH2823" s="29" t="s">
        <v>1413</v>
      </c>
      <c r="AI2823" s="29" t="s">
        <v>1357</v>
      </c>
      <c r="AJ2823" s="29" t="s">
        <v>258</v>
      </c>
      <c r="AK2823" s="29" t="s">
        <v>258</v>
      </c>
      <c r="AL2823" s="29" t="s">
        <v>13326</v>
      </c>
    </row>
    <row r="2824" spans="1:38" x14ac:dyDescent="0.2">
      <c r="A2824" s="35" t="s">
        <v>16</v>
      </c>
      <c r="B2824" s="36">
        <v>8525</v>
      </c>
      <c r="C2824" s="36"/>
      <c r="D2824" s="36" t="s">
        <v>1349</v>
      </c>
      <c r="E2824" s="37" t="s">
        <v>4899</v>
      </c>
      <c r="F2824" s="38" t="s">
        <v>1262</v>
      </c>
      <c r="G2824" s="38" t="s">
        <v>1488</v>
      </c>
      <c r="H2824" s="35" t="s">
        <v>1489</v>
      </c>
      <c r="I2824" s="35"/>
      <c r="J2824" s="29" t="s">
        <v>1506</v>
      </c>
      <c r="K2824" s="29" t="s">
        <v>1507</v>
      </c>
      <c r="L2824" s="29" t="s">
        <v>2220</v>
      </c>
      <c r="M2824" s="39">
        <v>189.85560873182541</v>
      </c>
      <c r="N2824" s="39">
        <v>727.19507186858311</v>
      </c>
      <c r="O2824" s="29">
        <v>44197</v>
      </c>
      <c r="P2824" s="29">
        <v>45596</v>
      </c>
      <c r="Q2824" s="40">
        <v>3.8302532999999999</v>
      </c>
      <c r="R2824" s="39">
        <v>189.59014373716633</v>
      </c>
      <c r="S2824" s="39">
        <v>189.59014373716633</v>
      </c>
      <c r="T2824" s="39">
        <v>189.59014373716633</v>
      </c>
      <c r="U2824" s="39">
        <v>158.42464065708418</v>
      </c>
      <c r="V2824" s="39">
        <v>0</v>
      </c>
      <c r="W2824" s="29" t="s">
        <v>1357</v>
      </c>
      <c r="X2824" s="29" t="s">
        <v>258</v>
      </c>
      <c r="Y2824" s="29" t="s">
        <v>1349</v>
      </c>
      <c r="Z2824" s="41" t="s">
        <v>1349</v>
      </c>
      <c r="AA2824" s="42" t="s">
        <v>1349</v>
      </c>
      <c r="AB2824" s="29" t="s">
        <v>258</v>
      </c>
      <c r="AC2824" s="29" t="s">
        <v>258</v>
      </c>
      <c r="AD2824" s="29" t="s">
        <v>258</v>
      </c>
      <c r="AE2824" s="29" t="s">
        <v>1353</v>
      </c>
      <c r="AF2824" s="29" t="s">
        <v>1368</v>
      </c>
      <c r="AG2824" s="183" t="s">
        <v>1369</v>
      </c>
      <c r="AH2824" s="29" t="s">
        <v>1413</v>
      </c>
      <c r="AI2824" s="29" t="s">
        <v>1357</v>
      </c>
      <c r="AJ2824" s="29" t="s">
        <v>258</v>
      </c>
      <c r="AK2824" s="29" t="s">
        <v>258</v>
      </c>
      <c r="AL2824" s="29" t="s">
        <v>13326</v>
      </c>
    </row>
    <row r="2825" spans="1:38" x14ac:dyDescent="0.2">
      <c r="A2825" s="35" t="s">
        <v>17</v>
      </c>
      <c r="B2825" s="36">
        <v>8526</v>
      </c>
      <c r="C2825" s="36"/>
      <c r="D2825" s="36" t="s">
        <v>1349</v>
      </c>
      <c r="E2825" s="37" t="s">
        <v>4900</v>
      </c>
      <c r="F2825" s="38" t="s">
        <v>1269</v>
      </c>
      <c r="G2825" s="38" t="s">
        <v>1271</v>
      </c>
      <c r="H2825" s="35" t="s">
        <v>1440</v>
      </c>
      <c r="I2825" s="35" t="s">
        <v>1349</v>
      </c>
      <c r="J2825" s="29" t="s">
        <v>1420</v>
      </c>
      <c r="K2825" s="29" t="s">
        <v>2813</v>
      </c>
      <c r="L2825" s="29" t="s">
        <v>4901</v>
      </c>
      <c r="M2825" s="39">
        <v>0</v>
      </c>
      <c r="N2825" s="39"/>
      <c r="O2825" s="29">
        <v>44197</v>
      </c>
      <c r="P2825" s="29">
        <v>46022</v>
      </c>
      <c r="Q2825" s="40">
        <v>4.9965776999999996</v>
      </c>
      <c r="R2825" s="39"/>
      <c r="S2825" s="39"/>
      <c r="T2825" s="39"/>
      <c r="U2825" s="39"/>
      <c r="V2825" s="39"/>
      <c r="W2825" s="29" t="s">
        <v>265</v>
      </c>
      <c r="X2825" s="29" t="s">
        <v>11773</v>
      </c>
      <c r="Y2825" s="29">
        <v>45282</v>
      </c>
      <c r="Z2825" s="41" t="s">
        <v>11760</v>
      </c>
      <c r="AA2825" s="42" t="s">
        <v>1349</v>
      </c>
      <c r="AB2825" s="29" t="s">
        <v>258</v>
      </c>
      <c r="AC2825" s="29" t="s">
        <v>258</v>
      </c>
      <c r="AD2825" s="29" t="s">
        <v>265</v>
      </c>
      <c r="AE2825" s="29" t="s">
        <v>1367</v>
      </c>
      <c r="AF2825" s="29" t="s">
        <v>4058</v>
      </c>
      <c r="AG2825" s="183" t="s">
        <v>4059</v>
      </c>
      <c r="AH2825" s="29" t="s">
        <v>1356</v>
      </c>
      <c r="AI2825" s="29" t="s">
        <v>1357</v>
      </c>
      <c r="AJ2825" s="29" t="s">
        <v>258</v>
      </c>
      <c r="AK2825" s="29" t="s">
        <v>258</v>
      </c>
      <c r="AL2825" s="29" t="s">
        <v>13327</v>
      </c>
    </row>
    <row r="2826" spans="1:38" x14ac:dyDescent="0.2">
      <c r="A2826" s="35" t="s">
        <v>18</v>
      </c>
      <c r="B2826" s="36">
        <v>8526</v>
      </c>
      <c r="C2826" s="36">
        <v>1</v>
      </c>
      <c r="D2826" s="36" t="s">
        <v>4902</v>
      </c>
      <c r="E2826" s="37" t="s">
        <v>4903</v>
      </c>
      <c r="F2826" s="38" t="s">
        <v>1269</v>
      </c>
      <c r="G2826" s="38" t="s">
        <v>1271</v>
      </c>
      <c r="H2826" s="35" t="s">
        <v>1440</v>
      </c>
      <c r="I2826" s="35"/>
      <c r="J2826" s="29" t="s">
        <v>1420</v>
      </c>
      <c r="K2826" s="29" t="s">
        <v>2813</v>
      </c>
      <c r="L2826" s="29" t="s">
        <v>4901</v>
      </c>
      <c r="M2826" s="39">
        <v>0.89722738586056983</v>
      </c>
      <c r="N2826" s="39">
        <v>1.7932265571526351</v>
      </c>
      <c r="O2826" s="29">
        <v>44197</v>
      </c>
      <c r="P2826" s="29">
        <v>44927</v>
      </c>
      <c r="Q2826" s="40">
        <v>1.9986311000000001</v>
      </c>
      <c r="R2826" s="39">
        <v>0.89538672142368236</v>
      </c>
      <c r="S2826" s="39">
        <v>0.89538672142368236</v>
      </c>
      <c r="T2826" s="39">
        <v>2.4531143052703625E-3</v>
      </c>
      <c r="U2826" s="39">
        <v>0</v>
      </c>
      <c r="V2826" s="39">
        <v>0</v>
      </c>
      <c r="W2826" s="29" t="s">
        <v>1357</v>
      </c>
      <c r="X2826" s="29" t="s">
        <v>11773</v>
      </c>
      <c r="Y2826" s="29">
        <v>45282</v>
      </c>
      <c r="Z2826" s="41" t="s">
        <v>11760</v>
      </c>
      <c r="AA2826" s="42" t="s">
        <v>1349</v>
      </c>
      <c r="AB2826" s="29" t="s">
        <v>258</v>
      </c>
      <c r="AC2826" s="29" t="s">
        <v>258</v>
      </c>
      <c r="AD2826" s="29" t="s">
        <v>265</v>
      </c>
      <c r="AE2826" s="29" t="s">
        <v>1367</v>
      </c>
      <c r="AF2826" s="29" t="s">
        <v>4058</v>
      </c>
      <c r="AG2826" s="183" t="s">
        <v>4059</v>
      </c>
      <c r="AH2826" s="29" t="s">
        <v>1356</v>
      </c>
      <c r="AI2826" s="29" t="s">
        <v>1357</v>
      </c>
      <c r="AJ2826" s="29" t="s">
        <v>258</v>
      </c>
      <c r="AK2826" s="29" t="s">
        <v>258</v>
      </c>
      <c r="AL2826" s="29" t="s">
        <v>13326</v>
      </c>
    </row>
    <row r="2827" spans="1:38" x14ac:dyDescent="0.2">
      <c r="A2827" s="35" t="s">
        <v>16</v>
      </c>
      <c r="B2827" s="36">
        <v>8528</v>
      </c>
      <c r="C2827" s="36"/>
      <c r="D2827" s="36" t="s">
        <v>1349</v>
      </c>
      <c r="E2827" s="37" t="s">
        <v>4904</v>
      </c>
      <c r="F2827" s="38" t="s">
        <v>1269</v>
      </c>
      <c r="G2827" s="38" t="s">
        <v>1273</v>
      </c>
      <c r="H2827" s="35" t="s">
        <v>1393</v>
      </c>
      <c r="I2827" s="35"/>
      <c r="J2827" s="29" t="s">
        <v>281</v>
      </c>
      <c r="K2827" s="29" t="s">
        <v>282</v>
      </c>
      <c r="L2827" s="29" t="s">
        <v>1366</v>
      </c>
      <c r="M2827" s="39">
        <v>17.243183638814603</v>
      </c>
      <c r="N2827" s="39">
        <v>33.612996577686516</v>
      </c>
      <c r="O2827" s="29">
        <v>44197</v>
      </c>
      <c r="P2827" s="29">
        <v>44909</v>
      </c>
      <c r="Q2827" s="40">
        <v>1.9493498</v>
      </c>
      <c r="R2827" s="39">
        <v>17.207214236824093</v>
      </c>
      <c r="S2827" s="39">
        <v>16.405782340862423</v>
      </c>
      <c r="T2827" s="39">
        <v>0</v>
      </c>
      <c r="U2827" s="39">
        <v>0</v>
      </c>
      <c r="V2827" s="39">
        <v>0</v>
      </c>
      <c r="W2827" s="29" t="s">
        <v>1357</v>
      </c>
      <c r="X2827" s="29" t="s">
        <v>258</v>
      </c>
      <c r="Y2827" s="29" t="s">
        <v>1349</v>
      </c>
      <c r="Z2827" s="41" t="s">
        <v>1349</v>
      </c>
      <c r="AA2827" s="42" t="s">
        <v>1349</v>
      </c>
      <c r="AB2827" s="29" t="s">
        <v>258</v>
      </c>
      <c r="AC2827" s="29" t="s">
        <v>258</v>
      </c>
      <c r="AD2827" s="29" t="s">
        <v>265</v>
      </c>
      <c r="AE2827" s="29" t="s">
        <v>1367</v>
      </c>
      <c r="AF2827" s="29" t="s">
        <v>1368</v>
      </c>
      <c r="AG2827" s="183" t="s">
        <v>1369</v>
      </c>
      <c r="AH2827" s="29" t="s">
        <v>1413</v>
      </c>
      <c r="AI2827" s="29" t="s">
        <v>1357</v>
      </c>
      <c r="AJ2827" s="29" t="s">
        <v>258</v>
      </c>
      <c r="AK2827" s="29" t="s">
        <v>258</v>
      </c>
      <c r="AL2827" s="29" t="s">
        <v>13326</v>
      </c>
    </row>
    <row r="2828" spans="1:38" x14ac:dyDescent="0.2">
      <c r="A2828" s="35" t="s">
        <v>16</v>
      </c>
      <c r="B2828" s="36">
        <v>8529</v>
      </c>
      <c r="C2828" s="36"/>
      <c r="D2828" s="36" t="s">
        <v>1349</v>
      </c>
      <c r="E2828" s="37" t="s">
        <v>4905</v>
      </c>
      <c r="F2828" s="38" t="s">
        <v>1269</v>
      </c>
      <c r="G2828" s="38" t="s">
        <v>1271</v>
      </c>
      <c r="H2828" s="35" t="s">
        <v>1440</v>
      </c>
      <c r="I2828" s="35"/>
      <c r="J2828" s="29" t="s">
        <v>1371</v>
      </c>
      <c r="K2828" s="29" t="s">
        <v>1371</v>
      </c>
      <c r="L2828" s="29" t="s">
        <v>1384</v>
      </c>
      <c r="M2828" s="39">
        <v>75.344261714481931</v>
      </c>
      <c r="N2828" s="39">
        <v>376.46345790554415</v>
      </c>
      <c r="O2828" s="29">
        <v>44197</v>
      </c>
      <c r="P2828" s="29">
        <v>46022</v>
      </c>
      <c r="Q2828" s="40">
        <v>4.9965776999999996</v>
      </c>
      <c r="R2828" s="39">
        <v>75.251457905544143</v>
      </c>
      <c r="S2828" s="39">
        <v>75.251457905544143</v>
      </c>
      <c r="T2828" s="39">
        <v>75.251457905544143</v>
      </c>
      <c r="U2828" s="39">
        <v>75.457626283367546</v>
      </c>
      <c r="V2828" s="39">
        <v>75.251457905544143</v>
      </c>
      <c r="W2828" s="29" t="s">
        <v>265</v>
      </c>
      <c r="X2828" s="29" t="s">
        <v>11773</v>
      </c>
      <c r="Y2828" s="29">
        <v>45597</v>
      </c>
      <c r="Z2828" s="41" t="s">
        <v>11761</v>
      </c>
      <c r="AA2828" s="42" t="s">
        <v>1349</v>
      </c>
      <c r="AB2828" s="29" t="s">
        <v>258</v>
      </c>
      <c r="AC2828" s="29" t="s">
        <v>258</v>
      </c>
      <c r="AD2828" s="29" t="s">
        <v>265</v>
      </c>
      <c r="AE2828" s="29" t="s">
        <v>1353</v>
      </c>
      <c r="AF2828" s="29" t="s">
        <v>1368</v>
      </c>
      <c r="AG2828" s="183" t="s">
        <v>1369</v>
      </c>
      <c r="AH2828" s="29" t="s">
        <v>1356</v>
      </c>
      <c r="AI2828" s="29" t="s">
        <v>1357</v>
      </c>
      <c r="AJ2828" s="29" t="s">
        <v>258</v>
      </c>
      <c r="AK2828" s="29" t="s">
        <v>258</v>
      </c>
      <c r="AL2828" s="29" t="s">
        <v>13327</v>
      </c>
    </row>
    <row r="2829" spans="1:38" x14ac:dyDescent="0.2">
      <c r="A2829" s="35" t="s">
        <v>16</v>
      </c>
      <c r="B2829" s="36">
        <v>8530</v>
      </c>
      <c r="C2829" s="36"/>
      <c r="D2829" s="36" t="s">
        <v>1349</v>
      </c>
      <c r="E2829" s="37" t="s">
        <v>4906</v>
      </c>
      <c r="F2829" s="38" t="s">
        <v>1266</v>
      </c>
      <c r="G2829" s="38" t="s">
        <v>1278</v>
      </c>
      <c r="H2829" s="35" t="s">
        <v>1090</v>
      </c>
      <c r="I2829" s="35"/>
      <c r="J2829" s="29" t="s">
        <v>281</v>
      </c>
      <c r="K2829" s="29" t="s">
        <v>282</v>
      </c>
      <c r="L2829" s="29" t="s">
        <v>1384</v>
      </c>
      <c r="M2829" s="39">
        <v>48.055829456976923</v>
      </c>
      <c r="N2829" s="39">
        <v>211.82720328542098</v>
      </c>
      <c r="O2829" s="29">
        <v>44197</v>
      </c>
      <c r="P2829" s="29">
        <v>45807</v>
      </c>
      <c r="Q2829" s="40">
        <v>4.4079398000000003</v>
      </c>
      <c r="R2829" s="39">
        <v>47.993127994524301</v>
      </c>
      <c r="S2829" s="39">
        <v>47.993127994524301</v>
      </c>
      <c r="T2829" s="39">
        <v>47.993127994524301</v>
      </c>
      <c r="U2829" s="39">
        <v>48.124616016427105</v>
      </c>
      <c r="V2829" s="39">
        <v>19.723203285420944</v>
      </c>
      <c r="W2829" s="29" t="s">
        <v>1357</v>
      </c>
      <c r="X2829" s="29" t="s">
        <v>258</v>
      </c>
      <c r="Y2829" s="29" t="s">
        <v>1349</v>
      </c>
      <c r="Z2829" s="41" t="s">
        <v>1349</v>
      </c>
      <c r="AA2829" s="42" t="s">
        <v>1349</v>
      </c>
      <c r="AB2829" s="29" t="s">
        <v>258</v>
      </c>
      <c r="AC2829" s="29" t="s">
        <v>258</v>
      </c>
      <c r="AD2829" s="29" t="s">
        <v>265</v>
      </c>
      <c r="AE2829" s="29" t="s">
        <v>1353</v>
      </c>
      <c r="AF2829" s="29" t="s">
        <v>1368</v>
      </c>
      <c r="AG2829" s="183" t="s">
        <v>1369</v>
      </c>
      <c r="AH2829" s="29" t="s">
        <v>1413</v>
      </c>
      <c r="AI2829" s="29" t="s">
        <v>1357</v>
      </c>
      <c r="AJ2829" s="29" t="s">
        <v>258</v>
      </c>
      <c r="AK2829" s="29" t="s">
        <v>258</v>
      </c>
      <c r="AL2829" s="29" t="s">
        <v>13326</v>
      </c>
    </row>
    <row r="2830" spans="1:38" x14ac:dyDescent="0.2">
      <c r="A2830" s="35" t="s">
        <v>16</v>
      </c>
      <c r="B2830" s="36">
        <v>8531</v>
      </c>
      <c r="C2830" s="36"/>
      <c r="D2830" s="36" t="s">
        <v>1349</v>
      </c>
      <c r="E2830" s="37" t="s">
        <v>4907</v>
      </c>
      <c r="F2830" s="38" t="s">
        <v>1269</v>
      </c>
      <c r="G2830" s="38" t="s">
        <v>1273</v>
      </c>
      <c r="H2830" s="35" t="s">
        <v>1393</v>
      </c>
      <c r="I2830" s="35"/>
      <c r="J2830" s="29" t="s">
        <v>1371</v>
      </c>
      <c r="K2830" s="29" t="s">
        <v>1371</v>
      </c>
      <c r="L2830" s="29" t="s">
        <v>1366</v>
      </c>
      <c r="M2830" s="39">
        <v>7.7640755157472121</v>
      </c>
      <c r="N2830" s="39">
        <v>14.879816563997263</v>
      </c>
      <c r="O2830" s="29">
        <v>44197</v>
      </c>
      <c r="P2830" s="29">
        <v>44897</v>
      </c>
      <c r="Q2830" s="40">
        <v>1.9164956</v>
      </c>
      <c r="R2830" s="39">
        <v>7.7476933607118417</v>
      </c>
      <c r="S2830" s="39">
        <v>7.1321232032854205</v>
      </c>
      <c r="T2830" s="39">
        <v>0</v>
      </c>
      <c r="U2830" s="39">
        <v>0</v>
      </c>
      <c r="V2830" s="39">
        <v>0</v>
      </c>
      <c r="W2830" s="29" t="s">
        <v>1357</v>
      </c>
      <c r="X2830" s="29" t="s">
        <v>258</v>
      </c>
      <c r="Y2830" s="29" t="s">
        <v>1349</v>
      </c>
      <c r="Z2830" s="41" t="s">
        <v>1349</v>
      </c>
      <c r="AA2830" s="42" t="s">
        <v>1349</v>
      </c>
      <c r="AB2830" s="29" t="s">
        <v>258</v>
      </c>
      <c r="AC2830" s="29" t="s">
        <v>258</v>
      </c>
      <c r="AD2830" s="29" t="s">
        <v>265</v>
      </c>
      <c r="AE2830" s="29" t="s">
        <v>1367</v>
      </c>
      <c r="AF2830" s="29" t="s">
        <v>1368</v>
      </c>
      <c r="AG2830" s="183" t="s">
        <v>1369</v>
      </c>
      <c r="AH2830" s="29" t="s">
        <v>1413</v>
      </c>
      <c r="AI2830" s="29" t="s">
        <v>1357</v>
      </c>
      <c r="AJ2830" s="29" t="s">
        <v>258</v>
      </c>
      <c r="AK2830" s="29" t="s">
        <v>258</v>
      </c>
      <c r="AL2830" s="29" t="s">
        <v>13326</v>
      </c>
    </row>
    <row r="2831" spans="1:38" x14ac:dyDescent="0.2">
      <c r="A2831" s="35" t="s">
        <v>16</v>
      </c>
      <c r="B2831" s="36">
        <v>8532</v>
      </c>
      <c r="C2831" s="36"/>
      <c r="D2831" s="36" t="s">
        <v>1349</v>
      </c>
      <c r="E2831" s="37" t="s">
        <v>4908</v>
      </c>
      <c r="F2831" s="38" t="s">
        <v>1269</v>
      </c>
      <c r="G2831" s="38" t="s">
        <v>1445</v>
      </c>
      <c r="H2831" s="35" t="s">
        <v>788</v>
      </c>
      <c r="I2831" s="35"/>
      <c r="J2831" s="29" t="s">
        <v>1420</v>
      </c>
      <c r="K2831" s="29" t="s">
        <v>1421</v>
      </c>
      <c r="L2831" s="29" t="s">
        <v>1384</v>
      </c>
      <c r="M2831" s="39">
        <v>280.06794101005238</v>
      </c>
      <c r="N2831" s="39">
        <v>417.89741273100617</v>
      </c>
      <c r="O2831" s="29">
        <v>44197</v>
      </c>
      <c r="P2831" s="29">
        <v>44742</v>
      </c>
      <c r="Q2831" s="40">
        <v>1.4921287000000001</v>
      </c>
      <c r="R2831" s="39">
        <v>279.36365503080083</v>
      </c>
      <c r="S2831" s="39">
        <v>138.53375770020534</v>
      </c>
      <c r="T2831" s="39">
        <v>0</v>
      </c>
      <c r="U2831" s="39">
        <v>0</v>
      </c>
      <c r="V2831" s="39">
        <v>0</v>
      </c>
      <c r="W2831" s="29" t="s">
        <v>1357</v>
      </c>
      <c r="X2831" s="29" t="s">
        <v>258</v>
      </c>
      <c r="Y2831" s="29" t="s">
        <v>1349</v>
      </c>
      <c r="Z2831" s="41" t="s">
        <v>1349</v>
      </c>
      <c r="AA2831" s="42" t="s">
        <v>1349</v>
      </c>
      <c r="AB2831" s="29" t="s">
        <v>258</v>
      </c>
      <c r="AC2831" s="29" t="s">
        <v>258</v>
      </c>
      <c r="AD2831" s="29" t="s">
        <v>265</v>
      </c>
      <c r="AE2831" s="29" t="s">
        <v>1353</v>
      </c>
      <c r="AF2831" s="29" t="s">
        <v>1368</v>
      </c>
      <c r="AG2831" s="183" t="s">
        <v>1369</v>
      </c>
      <c r="AH2831" s="29" t="s">
        <v>1356</v>
      </c>
      <c r="AI2831" s="29" t="s">
        <v>1357</v>
      </c>
      <c r="AJ2831" s="29" t="s">
        <v>258</v>
      </c>
      <c r="AK2831" s="29" t="s">
        <v>258</v>
      </c>
      <c r="AL2831" s="29" t="s">
        <v>13326</v>
      </c>
    </row>
    <row r="2832" spans="1:38" x14ac:dyDescent="0.2">
      <c r="A2832" s="35" t="s">
        <v>16</v>
      </c>
      <c r="B2832" s="36">
        <v>8534</v>
      </c>
      <c r="C2832" s="36"/>
      <c r="D2832" s="36" t="s">
        <v>1349</v>
      </c>
      <c r="E2832" s="37" t="s">
        <v>4909</v>
      </c>
      <c r="F2832" s="38" t="s">
        <v>1269</v>
      </c>
      <c r="G2832" s="38" t="s">
        <v>1271</v>
      </c>
      <c r="H2832" s="35" t="s">
        <v>1440</v>
      </c>
      <c r="I2832" s="35"/>
      <c r="J2832" s="29" t="s">
        <v>484</v>
      </c>
      <c r="K2832" s="29" t="s">
        <v>1551</v>
      </c>
      <c r="L2832" s="29" t="s">
        <v>1384</v>
      </c>
      <c r="M2832" s="39">
        <v>236.08941296841959</v>
      </c>
      <c r="N2832" s="39">
        <v>471.20925393566051</v>
      </c>
      <c r="O2832" s="29">
        <v>44197</v>
      </c>
      <c r="P2832" s="29">
        <v>44926</v>
      </c>
      <c r="Q2832" s="40">
        <v>1.9958932</v>
      </c>
      <c r="R2832" s="39">
        <v>235.60462696783026</v>
      </c>
      <c r="S2832" s="39">
        <v>235.60462696783026</v>
      </c>
      <c r="T2832" s="39">
        <v>0</v>
      </c>
      <c r="U2832" s="39">
        <v>0</v>
      </c>
      <c r="V2832" s="39">
        <v>0</v>
      </c>
      <c r="W2832" s="29" t="s">
        <v>1357</v>
      </c>
      <c r="X2832" s="29" t="s">
        <v>258</v>
      </c>
      <c r="Y2832" s="29" t="s">
        <v>1349</v>
      </c>
      <c r="Z2832" s="41" t="s">
        <v>1349</v>
      </c>
      <c r="AA2832" s="42" t="s">
        <v>1349</v>
      </c>
      <c r="AB2832" s="29" t="s">
        <v>258</v>
      </c>
      <c r="AC2832" s="29" t="s">
        <v>258</v>
      </c>
      <c r="AD2832" s="29" t="s">
        <v>265</v>
      </c>
      <c r="AE2832" s="29" t="s">
        <v>1353</v>
      </c>
      <c r="AF2832" s="29" t="s">
        <v>1368</v>
      </c>
      <c r="AG2832" s="183" t="s">
        <v>1369</v>
      </c>
      <c r="AH2832" s="29" t="s">
        <v>1356</v>
      </c>
      <c r="AI2832" s="29" t="s">
        <v>1357</v>
      </c>
      <c r="AJ2832" s="29" t="s">
        <v>258</v>
      </c>
      <c r="AK2832" s="29" t="s">
        <v>258</v>
      </c>
      <c r="AL2832" s="29" t="s">
        <v>13326</v>
      </c>
    </row>
    <row r="2833" spans="1:38" x14ac:dyDescent="0.2">
      <c r="A2833" s="35" t="s">
        <v>16</v>
      </c>
      <c r="B2833" s="36">
        <v>8536</v>
      </c>
      <c r="C2833" s="36"/>
      <c r="D2833" s="36" t="s">
        <v>1349</v>
      </c>
      <c r="E2833" s="37" t="s">
        <v>4910</v>
      </c>
      <c r="F2833" s="38" t="s">
        <v>1269</v>
      </c>
      <c r="G2833" s="38" t="s">
        <v>1271</v>
      </c>
      <c r="H2833" s="35" t="s">
        <v>1440</v>
      </c>
      <c r="I2833" s="35"/>
      <c r="J2833" s="29" t="s">
        <v>274</v>
      </c>
      <c r="K2833" s="29" t="s">
        <v>1583</v>
      </c>
      <c r="L2833" s="29" t="s">
        <v>2161</v>
      </c>
      <c r="M2833" s="39">
        <v>148.7547754378142</v>
      </c>
      <c r="N2833" s="39">
        <v>296.89864476386037</v>
      </c>
      <c r="O2833" s="29">
        <v>44197</v>
      </c>
      <c r="P2833" s="29">
        <v>44926</v>
      </c>
      <c r="Q2833" s="40">
        <v>1.9958932</v>
      </c>
      <c r="R2833" s="39">
        <v>148.44932238193019</v>
      </c>
      <c r="S2833" s="39">
        <v>148.44932238193019</v>
      </c>
      <c r="T2833" s="39">
        <v>0</v>
      </c>
      <c r="U2833" s="39">
        <v>0</v>
      </c>
      <c r="V2833" s="39">
        <v>0</v>
      </c>
      <c r="W2833" s="29" t="s">
        <v>1357</v>
      </c>
      <c r="X2833" s="29" t="s">
        <v>258</v>
      </c>
      <c r="Y2833" s="29" t="s">
        <v>1349</v>
      </c>
      <c r="Z2833" s="41" t="s">
        <v>1349</v>
      </c>
      <c r="AA2833" s="42" t="s">
        <v>1349</v>
      </c>
      <c r="AB2833" s="29" t="s">
        <v>258</v>
      </c>
      <c r="AC2833" s="29" t="s">
        <v>258</v>
      </c>
      <c r="AD2833" s="29" t="s">
        <v>258</v>
      </c>
      <c r="AE2833" s="29" t="s">
        <v>1353</v>
      </c>
      <c r="AF2833" s="29" t="s">
        <v>1361</v>
      </c>
      <c r="AG2833" s="183" t="s">
        <v>1362</v>
      </c>
      <c r="AH2833" s="29" t="s">
        <v>1413</v>
      </c>
      <c r="AI2833" s="29" t="s">
        <v>1357</v>
      </c>
      <c r="AJ2833" s="29" t="s">
        <v>258</v>
      </c>
      <c r="AK2833" s="29" t="s">
        <v>258</v>
      </c>
      <c r="AL2833" s="29" t="s">
        <v>13326</v>
      </c>
    </row>
    <row r="2834" spans="1:38" x14ac:dyDescent="0.2">
      <c r="A2834" s="35" t="s">
        <v>16</v>
      </c>
      <c r="B2834" s="36">
        <v>8540</v>
      </c>
      <c r="C2834" s="36"/>
      <c r="D2834" s="36" t="s">
        <v>1349</v>
      </c>
      <c r="E2834" s="37" t="s">
        <v>4911</v>
      </c>
      <c r="F2834" s="38" t="s">
        <v>1269</v>
      </c>
      <c r="G2834" s="38" t="s">
        <v>1271</v>
      </c>
      <c r="H2834" s="35" t="s">
        <v>1440</v>
      </c>
      <c r="I2834" s="35"/>
      <c r="J2834" s="29" t="s">
        <v>1506</v>
      </c>
      <c r="K2834" s="29" t="s">
        <v>4427</v>
      </c>
      <c r="L2834" s="29" t="s">
        <v>2337</v>
      </c>
      <c r="M2834" s="39">
        <v>28.453978391700428</v>
      </c>
      <c r="N2834" s="39">
        <v>56.791101984941818</v>
      </c>
      <c r="O2834" s="29">
        <v>44197</v>
      </c>
      <c r="P2834" s="29">
        <v>44926</v>
      </c>
      <c r="Q2834" s="40">
        <v>1.9958932</v>
      </c>
      <c r="R2834" s="39">
        <v>28.395550992470909</v>
      </c>
      <c r="S2834" s="39">
        <v>28.395550992470909</v>
      </c>
      <c r="T2834" s="39">
        <v>0</v>
      </c>
      <c r="U2834" s="39">
        <v>0</v>
      </c>
      <c r="V2834" s="39">
        <v>0</v>
      </c>
      <c r="W2834" s="29" t="s">
        <v>1357</v>
      </c>
      <c r="X2834" s="29" t="s">
        <v>258</v>
      </c>
      <c r="Y2834" s="29" t="s">
        <v>1349</v>
      </c>
      <c r="Z2834" s="41" t="s">
        <v>1349</v>
      </c>
      <c r="AA2834" s="42" t="s">
        <v>1349</v>
      </c>
      <c r="AB2834" s="29" t="s">
        <v>258</v>
      </c>
      <c r="AC2834" s="29" t="s">
        <v>258</v>
      </c>
      <c r="AD2834" s="29" t="s">
        <v>258</v>
      </c>
      <c r="AE2834" s="29" t="s">
        <v>1367</v>
      </c>
      <c r="AF2834" s="29" t="s">
        <v>1462</v>
      </c>
      <c r="AG2834" s="183" t="s">
        <v>1463</v>
      </c>
      <c r="AH2834" s="29" t="s">
        <v>1413</v>
      </c>
      <c r="AI2834" s="29" t="s">
        <v>1357</v>
      </c>
      <c r="AJ2834" s="29" t="s">
        <v>258</v>
      </c>
      <c r="AK2834" s="29" t="s">
        <v>258</v>
      </c>
      <c r="AL2834" s="29" t="s">
        <v>13326</v>
      </c>
    </row>
    <row r="2835" spans="1:38" x14ac:dyDescent="0.2">
      <c r="A2835" s="35" t="s">
        <v>16</v>
      </c>
      <c r="B2835" s="36">
        <v>8541</v>
      </c>
      <c r="C2835" s="36"/>
      <c r="D2835" s="36" t="s">
        <v>1349</v>
      </c>
      <c r="E2835" s="37" t="s">
        <v>4912</v>
      </c>
      <c r="F2835" s="38" t="s">
        <v>1269</v>
      </c>
      <c r="G2835" s="38" t="s">
        <v>1271</v>
      </c>
      <c r="H2835" s="35" t="s">
        <v>1440</v>
      </c>
      <c r="I2835" s="35"/>
      <c r="J2835" s="29" t="s">
        <v>484</v>
      </c>
      <c r="K2835" s="29" t="s">
        <v>1365</v>
      </c>
      <c r="L2835" s="29" t="s">
        <v>1384</v>
      </c>
      <c r="M2835" s="39">
        <v>429.16949443255129</v>
      </c>
      <c r="N2835" s="39">
        <v>316.07556468172481</v>
      </c>
      <c r="O2835" s="29">
        <v>44197</v>
      </c>
      <c r="P2835" s="29">
        <v>44466</v>
      </c>
      <c r="Q2835" s="40">
        <v>0.73648190000000002</v>
      </c>
      <c r="R2835" s="39">
        <v>316.07556468172481</v>
      </c>
      <c r="S2835" s="39">
        <v>0</v>
      </c>
      <c r="T2835" s="39">
        <v>0</v>
      </c>
      <c r="U2835" s="39">
        <v>0</v>
      </c>
      <c r="V2835" s="39">
        <v>0</v>
      </c>
      <c r="W2835" s="29" t="s">
        <v>1357</v>
      </c>
      <c r="X2835" s="29" t="s">
        <v>258</v>
      </c>
      <c r="Y2835" s="29" t="s">
        <v>1349</v>
      </c>
      <c r="Z2835" s="41" t="s">
        <v>1349</v>
      </c>
      <c r="AA2835" s="42" t="s">
        <v>1349</v>
      </c>
      <c r="AB2835" s="29" t="s">
        <v>258</v>
      </c>
      <c r="AC2835" s="29" t="s">
        <v>258</v>
      </c>
      <c r="AD2835" s="29" t="s">
        <v>265</v>
      </c>
      <c r="AE2835" s="29" t="s">
        <v>1353</v>
      </c>
      <c r="AF2835" s="29" t="s">
        <v>1368</v>
      </c>
      <c r="AG2835" s="183" t="s">
        <v>1369</v>
      </c>
      <c r="AH2835" s="29" t="s">
        <v>1356</v>
      </c>
      <c r="AI2835" s="29" t="s">
        <v>1357</v>
      </c>
      <c r="AJ2835" s="29" t="s">
        <v>258</v>
      </c>
      <c r="AK2835" s="29" t="s">
        <v>258</v>
      </c>
      <c r="AL2835" s="29" t="s">
        <v>13326</v>
      </c>
    </row>
    <row r="2836" spans="1:38" x14ac:dyDescent="0.2">
      <c r="A2836" s="35" t="s">
        <v>16</v>
      </c>
      <c r="B2836" s="36">
        <v>8545</v>
      </c>
      <c r="C2836" s="36"/>
      <c r="D2836" s="36" t="s">
        <v>1349</v>
      </c>
      <c r="E2836" s="37" t="s">
        <v>4913</v>
      </c>
      <c r="F2836" s="38" t="s">
        <v>1269</v>
      </c>
      <c r="G2836" s="38" t="s">
        <v>1445</v>
      </c>
      <c r="H2836" s="35" t="s">
        <v>357</v>
      </c>
      <c r="I2836" s="35"/>
      <c r="J2836" s="29" t="s">
        <v>359</v>
      </c>
      <c r="K2836" s="29" t="s">
        <v>3759</v>
      </c>
      <c r="L2836" s="29" t="s">
        <v>2337</v>
      </c>
      <c r="M2836" s="39">
        <v>56.506697907479534</v>
      </c>
      <c r="N2836" s="39">
        <v>109.53249281314169</v>
      </c>
      <c r="O2836" s="29">
        <v>44197</v>
      </c>
      <c r="P2836" s="29">
        <v>44905</v>
      </c>
      <c r="Q2836" s="40">
        <v>1.9383984000000001</v>
      </c>
      <c r="R2836" s="39">
        <v>56.388377823408625</v>
      </c>
      <c r="S2836" s="39">
        <v>53.144114989733062</v>
      </c>
      <c r="T2836" s="39">
        <v>0</v>
      </c>
      <c r="U2836" s="39">
        <v>0</v>
      </c>
      <c r="V2836" s="39">
        <v>0</v>
      </c>
      <c r="W2836" s="29" t="s">
        <v>1357</v>
      </c>
      <c r="X2836" s="29" t="s">
        <v>258</v>
      </c>
      <c r="Y2836" s="29" t="s">
        <v>1349</v>
      </c>
      <c r="Z2836" s="41" t="s">
        <v>1349</v>
      </c>
      <c r="AA2836" s="42" t="s">
        <v>1349</v>
      </c>
      <c r="AB2836" s="29" t="s">
        <v>258</v>
      </c>
      <c r="AC2836" s="29" t="s">
        <v>258</v>
      </c>
      <c r="AD2836" s="29" t="s">
        <v>258</v>
      </c>
      <c r="AE2836" s="29" t="s">
        <v>1367</v>
      </c>
      <c r="AF2836" s="29" t="s">
        <v>1462</v>
      </c>
      <c r="AG2836" s="183" t="s">
        <v>1463</v>
      </c>
      <c r="AH2836" s="29" t="s">
        <v>1413</v>
      </c>
      <c r="AI2836" s="29" t="s">
        <v>1357</v>
      </c>
      <c r="AJ2836" s="29" t="s">
        <v>258</v>
      </c>
      <c r="AK2836" s="29" t="s">
        <v>258</v>
      </c>
      <c r="AL2836" s="29" t="s">
        <v>13326</v>
      </c>
    </row>
    <row r="2837" spans="1:38" x14ac:dyDescent="0.2">
      <c r="A2837" s="35" t="s">
        <v>16</v>
      </c>
      <c r="B2837" s="36">
        <v>8546</v>
      </c>
      <c r="C2837" s="36"/>
      <c r="D2837" s="36" t="s">
        <v>1349</v>
      </c>
      <c r="E2837" s="37" t="s">
        <v>4914</v>
      </c>
      <c r="F2837" s="38" t="s">
        <v>1269</v>
      </c>
      <c r="G2837" s="38" t="s">
        <v>1273</v>
      </c>
      <c r="H2837" s="35" t="s">
        <v>1393</v>
      </c>
      <c r="I2837" s="35"/>
      <c r="J2837" s="29" t="s">
        <v>1405</v>
      </c>
      <c r="K2837" s="29" t="s">
        <v>2765</v>
      </c>
      <c r="L2837" s="29" t="s">
        <v>1394</v>
      </c>
      <c r="M2837" s="39">
        <v>17.709302117014044</v>
      </c>
      <c r="N2837" s="39">
        <v>36.800438056125941</v>
      </c>
      <c r="O2837" s="29">
        <v>44197</v>
      </c>
      <c r="P2837" s="29">
        <v>44956</v>
      </c>
      <c r="Q2837" s="40">
        <v>2.0780287</v>
      </c>
      <c r="R2837" s="39">
        <v>17.673894592744695</v>
      </c>
      <c r="S2837" s="39">
        <v>17.673894592744695</v>
      </c>
      <c r="T2837" s="39">
        <v>1.4526488706365501</v>
      </c>
      <c r="U2837" s="39">
        <v>0</v>
      </c>
      <c r="V2837" s="39">
        <v>0</v>
      </c>
      <c r="W2837" s="29" t="s">
        <v>1357</v>
      </c>
      <c r="X2837" s="29" t="s">
        <v>258</v>
      </c>
      <c r="Y2837" s="29" t="s">
        <v>1349</v>
      </c>
      <c r="Z2837" s="41" t="s">
        <v>1349</v>
      </c>
      <c r="AA2837" s="42" t="s">
        <v>1349</v>
      </c>
      <c r="AB2837" s="29" t="s">
        <v>258</v>
      </c>
      <c r="AC2837" s="29" t="s">
        <v>258</v>
      </c>
      <c r="AD2837" s="29" t="s">
        <v>265</v>
      </c>
      <c r="AE2837" s="29" t="s">
        <v>1367</v>
      </c>
      <c r="AF2837" s="29" t="s">
        <v>1368</v>
      </c>
      <c r="AG2837" s="183" t="s">
        <v>1369</v>
      </c>
      <c r="AH2837" s="29" t="s">
        <v>1413</v>
      </c>
      <c r="AI2837" s="29" t="s">
        <v>1357</v>
      </c>
      <c r="AJ2837" s="29" t="s">
        <v>258</v>
      </c>
      <c r="AK2837" s="29" t="s">
        <v>258</v>
      </c>
      <c r="AL2837" s="29" t="s">
        <v>13326</v>
      </c>
    </row>
    <row r="2838" spans="1:38" x14ac:dyDescent="0.2">
      <c r="A2838" s="35" t="s">
        <v>16</v>
      </c>
      <c r="B2838" s="36">
        <v>8548</v>
      </c>
      <c r="C2838" s="36"/>
      <c r="D2838" s="36" t="s">
        <v>1349</v>
      </c>
      <c r="E2838" s="37" t="s">
        <v>4915</v>
      </c>
      <c r="F2838" s="38" t="s">
        <v>1269</v>
      </c>
      <c r="G2838" s="38" t="s">
        <v>1271</v>
      </c>
      <c r="H2838" s="35" t="s">
        <v>1440</v>
      </c>
      <c r="I2838" s="35"/>
      <c r="J2838" s="29" t="s">
        <v>274</v>
      </c>
      <c r="K2838" s="29" t="s">
        <v>1583</v>
      </c>
      <c r="L2838" s="29" t="s">
        <v>1811</v>
      </c>
      <c r="M2838" s="39">
        <v>51.868052745201723</v>
      </c>
      <c r="N2838" s="39">
        <v>103.52309377138945</v>
      </c>
      <c r="O2838" s="29">
        <v>44197</v>
      </c>
      <c r="P2838" s="29">
        <v>44926</v>
      </c>
      <c r="Q2838" s="40">
        <v>1.9958932</v>
      </c>
      <c r="R2838" s="39">
        <v>51.761546885694727</v>
      </c>
      <c r="S2838" s="39">
        <v>51.761546885694727</v>
      </c>
      <c r="T2838" s="39">
        <v>0</v>
      </c>
      <c r="U2838" s="39">
        <v>0</v>
      </c>
      <c r="V2838" s="39">
        <v>0</v>
      </c>
      <c r="W2838" s="29" t="s">
        <v>1357</v>
      </c>
      <c r="X2838" s="29" t="s">
        <v>258</v>
      </c>
      <c r="Y2838" s="29" t="s">
        <v>1349</v>
      </c>
      <c r="Z2838" s="41" t="s">
        <v>1349</v>
      </c>
      <c r="AA2838" s="42" t="s">
        <v>1349</v>
      </c>
      <c r="AB2838" s="29" t="s">
        <v>258</v>
      </c>
      <c r="AC2838" s="29" t="s">
        <v>258</v>
      </c>
      <c r="AD2838" s="29" t="s">
        <v>265</v>
      </c>
      <c r="AE2838" s="29" t="s">
        <v>1367</v>
      </c>
      <c r="AF2838" s="29" t="s">
        <v>1378</v>
      </c>
      <c r="AG2838" s="183" t="s">
        <v>1379</v>
      </c>
      <c r="AH2838" s="29" t="s">
        <v>1413</v>
      </c>
      <c r="AI2838" s="29" t="s">
        <v>1357</v>
      </c>
      <c r="AJ2838" s="29" t="s">
        <v>258</v>
      </c>
      <c r="AK2838" s="29" t="s">
        <v>258</v>
      </c>
      <c r="AL2838" s="29" t="s">
        <v>13326</v>
      </c>
    </row>
    <row r="2839" spans="1:38" x14ac:dyDescent="0.2">
      <c r="A2839" s="35" t="s">
        <v>16</v>
      </c>
      <c r="B2839" s="36">
        <v>8550</v>
      </c>
      <c r="C2839" s="36"/>
      <c r="D2839" s="36" t="s">
        <v>1349</v>
      </c>
      <c r="E2839" s="37" t="s">
        <v>4916</v>
      </c>
      <c r="F2839" s="38" t="s">
        <v>1269</v>
      </c>
      <c r="G2839" s="38" t="s">
        <v>1271</v>
      </c>
      <c r="H2839" s="35" t="s">
        <v>1440</v>
      </c>
      <c r="I2839" s="35"/>
      <c r="J2839" s="29" t="s">
        <v>1371</v>
      </c>
      <c r="K2839" s="29" t="s">
        <v>1371</v>
      </c>
      <c r="L2839" s="29" t="s">
        <v>1384</v>
      </c>
      <c r="M2839" s="39">
        <v>96.614746808692558</v>
      </c>
      <c r="N2839" s="39">
        <v>47.348501026694045</v>
      </c>
      <c r="O2839" s="29">
        <v>44197</v>
      </c>
      <c r="P2839" s="29">
        <v>44376</v>
      </c>
      <c r="Q2839" s="40">
        <v>0.49007529999999999</v>
      </c>
      <c r="R2839" s="39">
        <v>47.348501026694045</v>
      </c>
      <c r="S2839" s="39">
        <v>0</v>
      </c>
      <c r="T2839" s="39">
        <v>0</v>
      </c>
      <c r="U2839" s="39">
        <v>0</v>
      </c>
      <c r="V2839" s="39">
        <v>0</v>
      </c>
      <c r="W2839" s="29" t="s">
        <v>265</v>
      </c>
      <c r="X2839" s="29" t="s">
        <v>11773</v>
      </c>
      <c r="Y2839" s="29">
        <v>45275</v>
      </c>
      <c r="Z2839" s="41" t="s">
        <v>11760</v>
      </c>
      <c r="AA2839" s="42" t="s">
        <v>1349</v>
      </c>
      <c r="AB2839" s="29" t="s">
        <v>258</v>
      </c>
      <c r="AC2839" s="29" t="s">
        <v>258</v>
      </c>
      <c r="AD2839" s="29" t="s">
        <v>265</v>
      </c>
      <c r="AE2839" s="29" t="s">
        <v>1353</v>
      </c>
      <c r="AF2839" s="29" t="s">
        <v>1368</v>
      </c>
      <c r="AG2839" s="183" t="s">
        <v>1369</v>
      </c>
      <c r="AH2839" s="29" t="s">
        <v>1356</v>
      </c>
      <c r="AI2839" s="29" t="s">
        <v>1357</v>
      </c>
      <c r="AJ2839" s="29" t="s">
        <v>258</v>
      </c>
      <c r="AK2839" s="29" t="s">
        <v>258</v>
      </c>
      <c r="AL2839" s="29" t="s">
        <v>13327</v>
      </c>
    </row>
    <row r="2840" spans="1:38" x14ac:dyDescent="0.2">
      <c r="A2840" s="35" t="s">
        <v>16</v>
      </c>
      <c r="B2840" s="36">
        <v>8551</v>
      </c>
      <c r="C2840" s="36"/>
      <c r="D2840" s="36" t="s">
        <v>1349</v>
      </c>
      <c r="E2840" s="37" t="s">
        <v>4917</v>
      </c>
      <c r="F2840" s="38" t="s">
        <v>1269</v>
      </c>
      <c r="G2840" s="38" t="s">
        <v>1273</v>
      </c>
      <c r="H2840" s="35" t="s">
        <v>1393</v>
      </c>
      <c r="I2840" s="35"/>
      <c r="J2840" s="29" t="s">
        <v>1371</v>
      </c>
      <c r="K2840" s="29" t="s">
        <v>1371</v>
      </c>
      <c r="L2840" s="29" t="s">
        <v>1384</v>
      </c>
      <c r="M2840" s="39">
        <v>48.060319870302976</v>
      </c>
      <c r="N2840" s="39">
        <v>240.13712251882274</v>
      </c>
      <c r="O2840" s="29">
        <v>44197</v>
      </c>
      <c r="P2840" s="29">
        <v>46022</v>
      </c>
      <c r="Q2840" s="40">
        <v>4.9965776999999996</v>
      </c>
      <c r="R2840" s="39">
        <v>48.001122518822726</v>
      </c>
      <c r="S2840" s="39">
        <v>48.001122518822726</v>
      </c>
      <c r="T2840" s="39">
        <v>48.001122518822726</v>
      </c>
      <c r="U2840" s="39">
        <v>48.132632443531826</v>
      </c>
      <c r="V2840" s="39">
        <v>48.001122518822726</v>
      </c>
      <c r="W2840" s="29" t="s">
        <v>265</v>
      </c>
      <c r="X2840" s="29" t="s">
        <v>11774</v>
      </c>
      <c r="Y2840" s="29">
        <v>45261</v>
      </c>
      <c r="Z2840" s="41" t="s">
        <v>11760</v>
      </c>
      <c r="AA2840" s="42" t="s">
        <v>1349</v>
      </c>
      <c r="AB2840" s="29" t="s">
        <v>258</v>
      </c>
      <c r="AC2840" s="29" t="s">
        <v>258</v>
      </c>
      <c r="AD2840" s="29" t="s">
        <v>265</v>
      </c>
      <c r="AE2840" s="29" t="s">
        <v>1353</v>
      </c>
      <c r="AF2840" s="29" t="s">
        <v>1368</v>
      </c>
      <c r="AG2840" s="183" t="s">
        <v>1369</v>
      </c>
      <c r="AH2840" s="29" t="s">
        <v>1356</v>
      </c>
      <c r="AI2840" s="29" t="s">
        <v>1357</v>
      </c>
      <c r="AJ2840" s="29" t="s">
        <v>258</v>
      </c>
      <c r="AK2840" s="29" t="s">
        <v>258</v>
      </c>
      <c r="AL2840" s="29" t="s">
        <v>13327</v>
      </c>
    </row>
    <row r="2841" spans="1:38" x14ac:dyDescent="0.2">
      <c r="A2841" s="35" t="s">
        <v>16</v>
      </c>
      <c r="B2841" s="36">
        <v>8553</v>
      </c>
      <c r="C2841" s="36"/>
      <c r="D2841" s="36" t="s">
        <v>1349</v>
      </c>
      <c r="E2841" s="37" t="s">
        <v>4918</v>
      </c>
      <c r="F2841" s="38" t="s">
        <v>1269</v>
      </c>
      <c r="G2841" s="38" t="s">
        <v>1273</v>
      </c>
      <c r="H2841" s="35" t="s">
        <v>1393</v>
      </c>
      <c r="I2841" s="35"/>
      <c r="J2841" s="29" t="s">
        <v>1371</v>
      </c>
      <c r="K2841" s="29" t="s">
        <v>1371</v>
      </c>
      <c r="L2841" s="29" t="s">
        <v>1366</v>
      </c>
      <c r="M2841" s="39">
        <v>13.877768914437304</v>
      </c>
      <c r="N2841" s="39">
        <v>26.634677618069816</v>
      </c>
      <c r="O2841" s="29">
        <v>44197</v>
      </c>
      <c r="P2841" s="29">
        <v>44898</v>
      </c>
      <c r="Q2841" s="40">
        <v>1.9192334</v>
      </c>
      <c r="R2841" s="39">
        <v>13.848514715947982</v>
      </c>
      <c r="S2841" s="39">
        <v>12.786162902121834</v>
      </c>
      <c r="T2841" s="39">
        <v>0</v>
      </c>
      <c r="U2841" s="39">
        <v>0</v>
      </c>
      <c r="V2841" s="39">
        <v>0</v>
      </c>
      <c r="W2841" s="29" t="s">
        <v>265</v>
      </c>
      <c r="X2841" s="29" t="s">
        <v>11773</v>
      </c>
      <c r="Y2841" s="29">
        <v>45258</v>
      </c>
      <c r="Z2841" s="41" t="s">
        <v>11759</v>
      </c>
      <c r="AA2841" s="42" t="s">
        <v>1349</v>
      </c>
      <c r="AB2841" s="29" t="s">
        <v>258</v>
      </c>
      <c r="AC2841" s="29" t="s">
        <v>258</v>
      </c>
      <c r="AD2841" s="29" t="s">
        <v>265</v>
      </c>
      <c r="AE2841" s="29" t="s">
        <v>1367</v>
      </c>
      <c r="AF2841" s="29" t="s">
        <v>1368</v>
      </c>
      <c r="AG2841" s="183" t="s">
        <v>1369</v>
      </c>
      <c r="AH2841" s="29" t="s">
        <v>1413</v>
      </c>
      <c r="AI2841" s="29" t="s">
        <v>1357</v>
      </c>
      <c r="AJ2841" s="29" t="s">
        <v>258</v>
      </c>
      <c r="AK2841" s="29" t="s">
        <v>258</v>
      </c>
      <c r="AL2841" s="29" t="s">
        <v>13327</v>
      </c>
    </row>
    <row r="2842" spans="1:38" x14ac:dyDescent="0.2">
      <c r="A2842" s="35" t="s">
        <v>16</v>
      </c>
      <c r="B2842" s="36">
        <v>8555</v>
      </c>
      <c r="C2842" s="36"/>
      <c r="D2842" s="36" t="s">
        <v>1349</v>
      </c>
      <c r="E2842" s="37" t="s">
        <v>4919</v>
      </c>
      <c r="F2842" s="38" t="s">
        <v>1269</v>
      </c>
      <c r="G2842" s="38" t="s">
        <v>1271</v>
      </c>
      <c r="H2842" s="35" t="s">
        <v>1440</v>
      </c>
      <c r="I2842" s="35"/>
      <c r="J2842" s="29" t="s">
        <v>1371</v>
      </c>
      <c r="K2842" s="29" t="s">
        <v>1371</v>
      </c>
      <c r="L2842" s="29" t="s">
        <v>1384</v>
      </c>
      <c r="M2842" s="39">
        <v>386.73669937814583</v>
      </c>
      <c r="N2842" s="39">
        <v>190.58891170431212</v>
      </c>
      <c r="O2842" s="29">
        <v>44197</v>
      </c>
      <c r="P2842" s="29">
        <v>44377</v>
      </c>
      <c r="Q2842" s="40">
        <v>0.4928131</v>
      </c>
      <c r="R2842" s="39">
        <v>190.58891170431212</v>
      </c>
      <c r="S2842" s="39">
        <v>0</v>
      </c>
      <c r="T2842" s="39">
        <v>0</v>
      </c>
      <c r="U2842" s="39">
        <v>0</v>
      </c>
      <c r="V2842" s="39">
        <v>0</v>
      </c>
      <c r="W2842" s="29" t="s">
        <v>265</v>
      </c>
      <c r="X2842" s="29" t="s">
        <v>11773</v>
      </c>
      <c r="Y2842" s="29">
        <v>45273</v>
      </c>
      <c r="Z2842" s="41" t="s">
        <v>11760</v>
      </c>
      <c r="AA2842" s="42" t="s">
        <v>1349</v>
      </c>
      <c r="AB2842" s="29" t="s">
        <v>258</v>
      </c>
      <c r="AC2842" s="29" t="s">
        <v>258</v>
      </c>
      <c r="AD2842" s="29" t="s">
        <v>265</v>
      </c>
      <c r="AE2842" s="29" t="s">
        <v>1353</v>
      </c>
      <c r="AF2842" s="29" t="s">
        <v>1368</v>
      </c>
      <c r="AG2842" s="183" t="s">
        <v>1369</v>
      </c>
      <c r="AH2842" s="29" t="s">
        <v>1356</v>
      </c>
      <c r="AI2842" s="29" t="s">
        <v>1357</v>
      </c>
      <c r="AJ2842" s="29" t="s">
        <v>258</v>
      </c>
      <c r="AK2842" s="29" t="s">
        <v>258</v>
      </c>
      <c r="AL2842" s="29" t="s">
        <v>13327</v>
      </c>
    </row>
    <row r="2843" spans="1:38" x14ac:dyDescent="0.2">
      <c r="A2843" s="35" t="s">
        <v>16</v>
      </c>
      <c r="B2843" s="36">
        <v>8556</v>
      </c>
      <c r="C2843" s="36"/>
      <c r="D2843" s="36" t="s">
        <v>1349</v>
      </c>
      <c r="E2843" s="37" t="s">
        <v>4920</v>
      </c>
      <c r="F2843" s="38" t="s">
        <v>1269</v>
      </c>
      <c r="G2843" s="38" t="s">
        <v>1273</v>
      </c>
      <c r="H2843" s="35" t="s">
        <v>1393</v>
      </c>
      <c r="I2843" s="35"/>
      <c r="J2843" s="29" t="s">
        <v>484</v>
      </c>
      <c r="K2843" s="29" t="s">
        <v>1365</v>
      </c>
      <c r="L2843" s="29" t="s">
        <v>1384</v>
      </c>
      <c r="M2843" s="39">
        <v>263.01174540552756</v>
      </c>
      <c r="N2843" s="39">
        <v>589.75118412046538</v>
      </c>
      <c r="O2843" s="29">
        <v>44197</v>
      </c>
      <c r="P2843" s="29">
        <v>45016</v>
      </c>
      <c r="Q2843" s="40">
        <v>2.2422998000000001</v>
      </c>
      <c r="R2843" s="39">
        <v>262.51119780971936</v>
      </c>
      <c r="S2843" s="39">
        <v>262.51119780971936</v>
      </c>
      <c r="T2843" s="39">
        <v>64.728788501026685</v>
      </c>
      <c r="U2843" s="39">
        <v>0</v>
      </c>
      <c r="V2843" s="39">
        <v>0</v>
      </c>
      <c r="W2843" s="29" t="s">
        <v>1357</v>
      </c>
      <c r="X2843" s="29" t="s">
        <v>258</v>
      </c>
      <c r="Y2843" s="29" t="s">
        <v>1349</v>
      </c>
      <c r="Z2843" s="41" t="s">
        <v>1349</v>
      </c>
      <c r="AA2843" s="42" t="s">
        <v>1349</v>
      </c>
      <c r="AB2843" s="29" t="s">
        <v>258</v>
      </c>
      <c r="AC2843" s="29" t="s">
        <v>258</v>
      </c>
      <c r="AD2843" s="29" t="s">
        <v>265</v>
      </c>
      <c r="AE2843" s="29" t="s">
        <v>1353</v>
      </c>
      <c r="AF2843" s="29" t="s">
        <v>1368</v>
      </c>
      <c r="AG2843" s="183" t="s">
        <v>1369</v>
      </c>
      <c r="AH2843" s="29" t="s">
        <v>1413</v>
      </c>
      <c r="AI2843" s="29" t="s">
        <v>1357</v>
      </c>
      <c r="AJ2843" s="29" t="s">
        <v>258</v>
      </c>
      <c r="AK2843" s="29" t="s">
        <v>258</v>
      </c>
      <c r="AL2843" s="29" t="s">
        <v>13326</v>
      </c>
    </row>
    <row r="2844" spans="1:38" x14ac:dyDescent="0.2">
      <c r="A2844" s="35" t="s">
        <v>16</v>
      </c>
      <c r="B2844" s="36">
        <v>8557</v>
      </c>
      <c r="C2844" s="36"/>
      <c r="D2844" s="36" t="s">
        <v>1349</v>
      </c>
      <c r="E2844" s="37" t="s">
        <v>4921</v>
      </c>
      <c r="F2844" s="38" t="s">
        <v>1269</v>
      </c>
      <c r="G2844" s="38" t="s">
        <v>1271</v>
      </c>
      <c r="H2844" s="35" t="s">
        <v>1440</v>
      </c>
      <c r="I2844" s="35"/>
      <c r="J2844" s="29" t="s">
        <v>484</v>
      </c>
      <c r="K2844" s="29" t="s">
        <v>1365</v>
      </c>
      <c r="L2844" s="29" t="s">
        <v>1384</v>
      </c>
      <c r="M2844" s="39">
        <v>189.32158861551275</v>
      </c>
      <c r="N2844" s="39">
        <v>46.13174537987679</v>
      </c>
      <c r="O2844" s="29">
        <v>44197</v>
      </c>
      <c r="P2844" s="29">
        <v>44286</v>
      </c>
      <c r="Q2844" s="40">
        <v>0.24366869999999999</v>
      </c>
      <c r="R2844" s="39">
        <v>46.13174537987679</v>
      </c>
      <c r="S2844" s="39">
        <v>0</v>
      </c>
      <c r="T2844" s="39">
        <v>0</v>
      </c>
      <c r="U2844" s="39">
        <v>0</v>
      </c>
      <c r="V2844" s="39">
        <v>0</v>
      </c>
      <c r="W2844" s="29" t="s">
        <v>1357</v>
      </c>
      <c r="X2844" s="29" t="s">
        <v>258</v>
      </c>
      <c r="Y2844" s="29" t="s">
        <v>1349</v>
      </c>
      <c r="Z2844" s="41" t="s">
        <v>1349</v>
      </c>
      <c r="AA2844" s="42" t="s">
        <v>1349</v>
      </c>
      <c r="AB2844" s="29" t="s">
        <v>258</v>
      </c>
      <c r="AC2844" s="29" t="s">
        <v>258</v>
      </c>
      <c r="AD2844" s="29" t="s">
        <v>265</v>
      </c>
      <c r="AE2844" s="29" t="s">
        <v>1353</v>
      </c>
      <c r="AF2844" s="29" t="s">
        <v>1368</v>
      </c>
      <c r="AG2844" s="183" t="s">
        <v>1369</v>
      </c>
      <c r="AH2844" s="29" t="s">
        <v>1356</v>
      </c>
      <c r="AI2844" s="29" t="s">
        <v>1357</v>
      </c>
      <c r="AJ2844" s="29" t="s">
        <v>258</v>
      </c>
      <c r="AK2844" s="29" t="s">
        <v>258</v>
      </c>
      <c r="AL2844" s="29" t="s">
        <v>13326</v>
      </c>
    </row>
    <row r="2845" spans="1:38" x14ac:dyDescent="0.2">
      <c r="A2845" s="35" t="s">
        <v>16</v>
      </c>
      <c r="B2845" s="36">
        <v>8558</v>
      </c>
      <c r="C2845" s="36"/>
      <c r="D2845" s="36" t="s">
        <v>1349</v>
      </c>
      <c r="E2845" s="37" t="s">
        <v>4922</v>
      </c>
      <c r="F2845" s="38" t="s">
        <v>1269</v>
      </c>
      <c r="G2845" s="38" t="s">
        <v>1271</v>
      </c>
      <c r="H2845" s="35" t="s">
        <v>1440</v>
      </c>
      <c r="I2845" s="35"/>
      <c r="J2845" s="29" t="s">
        <v>484</v>
      </c>
      <c r="K2845" s="29" t="s">
        <v>1551</v>
      </c>
      <c r="L2845" s="29" t="s">
        <v>1384</v>
      </c>
      <c r="M2845" s="39">
        <v>184.29792333058441</v>
      </c>
      <c r="N2845" s="39">
        <v>183.66720054757016</v>
      </c>
      <c r="O2845" s="29">
        <v>44197</v>
      </c>
      <c r="P2845" s="29">
        <v>44561</v>
      </c>
      <c r="Q2845" s="40">
        <v>0.99657770000000001</v>
      </c>
      <c r="R2845" s="39">
        <v>183.66720054757016</v>
      </c>
      <c r="S2845" s="39">
        <v>0</v>
      </c>
      <c r="T2845" s="39">
        <v>0</v>
      </c>
      <c r="U2845" s="39">
        <v>0</v>
      </c>
      <c r="V2845" s="39">
        <v>0</v>
      </c>
      <c r="W2845" s="29" t="s">
        <v>1357</v>
      </c>
      <c r="X2845" s="29" t="s">
        <v>258</v>
      </c>
      <c r="Y2845" s="29" t="s">
        <v>1349</v>
      </c>
      <c r="Z2845" s="41" t="s">
        <v>1349</v>
      </c>
      <c r="AA2845" s="42" t="s">
        <v>1349</v>
      </c>
      <c r="AB2845" s="29" t="s">
        <v>258</v>
      </c>
      <c r="AC2845" s="29" t="s">
        <v>258</v>
      </c>
      <c r="AD2845" s="29" t="s">
        <v>265</v>
      </c>
      <c r="AE2845" s="29" t="s">
        <v>1353</v>
      </c>
      <c r="AF2845" s="29" t="s">
        <v>1368</v>
      </c>
      <c r="AG2845" s="183" t="s">
        <v>1369</v>
      </c>
      <c r="AH2845" s="29" t="s">
        <v>1356</v>
      </c>
      <c r="AI2845" s="29" t="s">
        <v>1357</v>
      </c>
      <c r="AJ2845" s="29" t="s">
        <v>258</v>
      </c>
      <c r="AK2845" s="29" t="s">
        <v>258</v>
      </c>
      <c r="AL2845" s="29" t="s">
        <v>13326</v>
      </c>
    </row>
    <row r="2846" spans="1:38" x14ac:dyDescent="0.2">
      <c r="A2846" s="35" t="s">
        <v>16</v>
      </c>
      <c r="B2846" s="36">
        <v>8564</v>
      </c>
      <c r="C2846" s="36"/>
      <c r="D2846" s="36" t="s">
        <v>1349</v>
      </c>
      <c r="E2846" s="37" t="s">
        <v>4923</v>
      </c>
      <c r="F2846" s="38" t="s">
        <v>1269</v>
      </c>
      <c r="G2846" s="38" t="s">
        <v>1271</v>
      </c>
      <c r="H2846" s="35" t="s">
        <v>1440</v>
      </c>
      <c r="I2846" s="35"/>
      <c r="J2846" s="29" t="s">
        <v>1371</v>
      </c>
      <c r="K2846" s="29" t="s">
        <v>1371</v>
      </c>
      <c r="L2846" s="29" t="s">
        <v>1384</v>
      </c>
      <c r="M2846" s="39">
        <v>97.329329007908314</v>
      </c>
      <c r="N2846" s="39">
        <v>194.25894592744694</v>
      </c>
      <c r="O2846" s="29">
        <v>44197</v>
      </c>
      <c r="P2846" s="29">
        <v>44926</v>
      </c>
      <c r="Q2846" s="40">
        <v>1.9958932</v>
      </c>
      <c r="R2846" s="39">
        <v>97.129472963723472</v>
      </c>
      <c r="S2846" s="39">
        <v>97.129472963723472</v>
      </c>
      <c r="T2846" s="39">
        <v>0</v>
      </c>
      <c r="U2846" s="39">
        <v>0</v>
      </c>
      <c r="V2846" s="39">
        <v>0</v>
      </c>
      <c r="W2846" s="29" t="s">
        <v>1357</v>
      </c>
      <c r="X2846" s="29" t="s">
        <v>258</v>
      </c>
      <c r="Y2846" s="29" t="s">
        <v>1349</v>
      </c>
      <c r="Z2846" s="41" t="s">
        <v>1349</v>
      </c>
      <c r="AA2846" s="42" t="s">
        <v>1349</v>
      </c>
      <c r="AB2846" s="29" t="s">
        <v>258</v>
      </c>
      <c r="AC2846" s="29" t="s">
        <v>258</v>
      </c>
      <c r="AD2846" s="29" t="s">
        <v>265</v>
      </c>
      <c r="AE2846" s="29" t="s">
        <v>1353</v>
      </c>
      <c r="AF2846" s="29" t="s">
        <v>1368</v>
      </c>
      <c r="AG2846" s="183" t="s">
        <v>1369</v>
      </c>
      <c r="AH2846" s="29" t="s">
        <v>1413</v>
      </c>
      <c r="AI2846" s="29" t="s">
        <v>1357</v>
      </c>
      <c r="AJ2846" s="29" t="s">
        <v>258</v>
      </c>
      <c r="AK2846" s="29" t="s">
        <v>258</v>
      </c>
      <c r="AL2846" s="29" t="s">
        <v>13326</v>
      </c>
    </row>
    <row r="2847" spans="1:38" x14ac:dyDescent="0.2">
      <c r="A2847" s="35" t="s">
        <v>16</v>
      </c>
      <c r="B2847" s="36">
        <v>8566</v>
      </c>
      <c r="C2847" s="36"/>
      <c r="D2847" s="36" t="s">
        <v>1349</v>
      </c>
      <c r="E2847" s="37" t="s">
        <v>4924</v>
      </c>
      <c r="F2847" s="38" t="s">
        <v>1262</v>
      </c>
      <c r="G2847" s="38" t="s">
        <v>1488</v>
      </c>
      <c r="H2847" s="35" t="s">
        <v>1489</v>
      </c>
      <c r="I2847" s="35"/>
      <c r="J2847" s="29" t="s">
        <v>1506</v>
      </c>
      <c r="K2847" s="29" t="s">
        <v>1507</v>
      </c>
      <c r="L2847" s="29" t="s">
        <v>2220</v>
      </c>
      <c r="M2847" s="39">
        <v>141.99542349459011</v>
      </c>
      <c r="N2847" s="39">
        <v>543.87843942505128</v>
      </c>
      <c r="O2847" s="29">
        <v>44197</v>
      </c>
      <c r="P2847" s="29">
        <v>45596</v>
      </c>
      <c r="Q2847" s="40">
        <v>3.8302532999999999</v>
      </c>
      <c r="R2847" s="39">
        <v>141.79687885010267</v>
      </c>
      <c r="S2847" s="39">
        <v>141.79687885010267</v>
      </c>
      <c r="T2847" s="39">
        <v>141.79687885010267</v>
      </c>
      <c r="U2847" s="39">
        <v>118.48780287474334</v>
      </c>
      <c r="V2847" s="39">
        <v>0</v>
      </c>
      <c r="W2847" s="29" t="s">
        <v>1357</v>
      </c>
      <c r="X2847" s="29" t="s">
        <v>258</v>
      </c>
      <c r="Y2847" s="29" t="s">
        <v>1349</v>
      </c>
      <c r="Z2847" s="41" t="s">
        <v>1349</v>
      </c>
      <c r="AA2847" s="42" t="s">
        <v>1349</v>
      </c>
      <c r="AB2847" s="29" t="s">
        <v>258</v>
      </c>
      <c r="AC2847" s="29" t="s">
        <v>258</v>
      </c>
      <c r="AD2847" s="29" t="s">
        <v>258</v>
      </c>
      <c r="AE2847" s="29" t="s">
        <v>1353</v>
      </c>
      <c r="AF2847" s="29" t="s">
        <v>2221</v>
      </c>
      <c r="AG2847" s="183" t="s">
        <v>2222</v>
      </c>
      <c r="AH2847" s="29" t="s">
        <v>1413</v>
      </c>
      <c r="AI2847" s="29" t="s">
        <v>1357</v>
      </c>
      <c r="AJ2847" s="29" t="s">
        <v>258</v>
      </c>
      <c r="AK2847" s="29" t="s">
        <v>258</v>
      </c>
      <c r="AL2847" s="29" t="s">
        <v>13326</v>
      </c>
    </row>
    <row r="2848" spans="1:38" x14ac:dyDescent="0.2">
      <c r="A2848" s="35" t="s">
        <v>16</v>
      </c>
      <c r="B2848" s="36">
        <v>8569</v>
      </c>
      <c r="C2848" s="36"/>
      <c r="D2848" s="36" t="s">
        <v>1349</v>
      </c>
      <c r="E2848" s="37" t="s">
        <v>4925</v>
      </c>
      <c r="F2848" s="38" t="s">
        <v>1269</v>
      </c>
      <c r="G2848" s="38" t="s">
        <v>1273</v>
      </c>
      <c r="H2848" s="35" t="s">
        <v>1393</v>
      </c>
      <c r="I2848" s="35"/>
      <c r="J2848" s="29" t="s">
        <v>1371</v>
      </c>
      <c r="K2848" s="29" t="s">
        <v>1371</v>
      </c>
      <c r="L2848" s="29" t="s">
        <v>1384</v>
      </c>
      <c r="M2848" s="39">
        <v>47.7995135976292</v>
      </c>
      <c r="N2848" s="39">
        <v>92.523630390143737</v>
      </c>
      <c r="O2848" s="29">
        <v>44197</v>
      </c>
      <c r="P2848" s="29">
        <v>44904</v>
      </c>
      <c r="Q2848" s="40">
        <v>1.9356605</v>
      </c>
      <c r="R2848" s="39">
        <v>47.699329226557154</v>
      </c>
      <c r="S2848" s="39">
        <v>44.824301163586583</v>
      </c>
      <c r="T2848" s="39">
        <v>0</v>
      </c>
      <c r="U2848" s="39">
        <v>0</v>
      </c>
      <c r="V2848" s="39">
        <v>0</v>
      </c>
      <c r="W2848" s="29" t="s">
        <v>1357</v>
      </c>
      <c r="X2848" s="29" t="s">
        <v>258</v>
      </c>
      <c r="Y2848" s="29" t="s">
        <v>1349</v>
      </c>
      <c r="Z2848" s="41" t="s">
        <v>1349</v>
      </c>
      <c r="AA2848" s="42" t="s">
        <v>1349</v>
      </c>
      <c r="AB2848" s="29" t="s">
        <v>258</v>
      </c>
      <c r="AC2848" s="29" t="s">
        <v>258</v>
      </c>
      <c r="AD2848" s="29" t="s">
        <v>265</v>
      </c>
      <c r="AE2848" s="29" t="s">
        <v>1353</v>
      </c>
      <c r="AF2848" s="29" t="s">
        <v>1368</v>
      </c>
      <c r="AG2848" s="183" t="s">
        <v>1369</v>
      </c>
      <c r="AH2848" s="29" t="s">
        <v>1413</v>
      </c>
      <c r="AI2848" s="29" t="s">
        <v>1357</v>
      </c>
      <c r="AJ2848" s="29" t="s">
        <v>258</v>
      </c>
      <c r="AK2848" s="29" t="s">
        <v>258</v>
      </c>
      <c r="AL2848" s="29" t="s">
        <v>13326</v>
      </c>
    </row>
    <row r="2849" spans="1:38" x14ac:dyDescent="0.2">
      <c r="A2849" s="35" t="s">
        <v>16</v>
      </c>
      <c r="B2849" s="36">
        <v>8572</v>
      </c>
      <c r="C2849" s="36"/>
      <c r="D2849" s="36" t="s">
        <v>1349</v>
      </c>
      <c r="E2849" s="37" t="s">
        <v>4926</v>
      </c>
      <c r="F2849" s="38" t="s">
        <v>1269</v>
      </c>
      <c r="G2849" s="38" t="s">
        <v>1273</v>
      </c>
      <c r="H2849" s="35" t="s">
        <v>1393</v>
      </c>
      <c r="I2849" s="35"/>
      <c r="J2849" s="29" t="s">
        <v>1371</v>
      </c>
      <c r="K2849" s="29" t="s">
        <v>1371</v>
      </c>
      <c r="L2849" s="29" t="s">
        <v>1366</v>
      </c>
      <c r="M2849" s="39">
        <v>13.107513481089597</v>
      </c>
      <c r="N2849" s="39">
        <v>25.37169609856263</v>
      </c>
      <c r="O2849" s="29">
        <v>44197</v>
      </c>
      <c r="P2849" s="29">
        <v>44904</v>
      </c>
      <c r="Q2849" s="40">
        <v>1.9356605</v>
      </c>
      <c r="R2849" s="39">
        <v>13.080041067761808</v>
      </c>
      <c r="S2849" s="39">
        <v>12.291655030800822</v>
      </c>
      <c r="T2849" s="39">
        <v>0</v>
      </c>
      <c r="U2849" s="39">
        <v>0</v>
      </c>
      <c r="V2849" s="39">
        <v>0</v>
      </c>
      <c r="W2849" s="29" t="s">
        <v>1357</v>
      </c>
      <c r="X2849" s="29" t="s">
        <v>258</v>
      </c>
      <c r="Y2849" s="29" t="s">
        <v>1349</v>
      </c>
      <c r="Z2849" s="41" t="s">
        <v>1349</v>
      </c>
      <c r="AA2849" s="42" t="s">
        <v>1349</v>
      </c>
      <c r="AB2849" s="29" t="s">
        <v>258</v>
      </c>
      <c r="AC2849" s="29" t="s">
        <v>258</v>
      </c>
      <c r="AD2849" s="29" t="s">
        <v>265</v>
      </c>
      <c r="AE2849" s="29" t="s">
        <v>1367</v>
      </c>
      <c r="AF2849" s="29" t="s">
        <v>1368</v>
      </c>
      <c r="AG2849" s="183" t="s">
        <v>1369</v>
      </c>
      <c r="AH2849" s="29" t="s">
        <v>1413</v>
      </c>
      <c r="AI2849" s="29" t="s">
        <v>1357</v>
      </c>
      <c r="AJ2849" s="29" t="s">
        <v>258</v>
      </c>
      <c r="AK2849" s="29" t="s">
        <v>258</v>
      </c>
      <c r="AL2849" s="29" t="s">
        <v>13326</v>
      </c>
    </row>
    <row r="2850" spans="1:38" x14ac:dyDescent="0.2">
      <c r="A2850" s="35" t="s">
        <v>16</v>
      </c>
      <c r="B2850" s="36">
        <v>8579</v>
      </c>
      <c r="C2850" s="36"/>
      <c r="D2850" s="36" t="s">
        <v>1349</v>
      </c>
      <c r="E2850" s="37" t="s">
        <v>4927</v>
      </c>
      <c r="F2850" s="38" t="s">
        <v>1269</v>
      </c>
      <c r="G2850" s="38" t="s">
        <v>1445</v>
      </c>
      <c r="H2850" s="35" t="s">
        <v>12095</v>
      </c>
      <c r="I2850" s="35"/>
      <c r="J2850" s="29" t="s">
        <v>1405</v>
      </c>
      <c r="K2850" s="29" t="s">
        <v>1434</v>
      </c>
      <c r="L2850" s="29" t="s">
        <v>1394</v>
      </c>
      <c r="M2850" s="39">
        <v>33.306059365935262</v>
      </c>
      <c r="N2850" s="39">
        <v>108.1478056125941</v>
      </c>
      <c r="O2850" s="29">
        <v>44197</v>
      </c>
      <c r="P2850" s="29">
        <v>45383</v>
      </c>
      <c r="Q2850" s="40">
        <v>3.2470910000000002</v>
      </c>
      <c r="R2850" s="39">
        <v>33.255222450376451</v>
      </c>
      <c r="S2850" s="39">
        <v>33.255222450376451</v>
      </c>
      <c r="T2850" s="39">
        <v>33.255222450376451</v>
      </c>
      <c r="U2850" s="39">
        <v>8.3821382614647497</v>
      </c>
      <c r="V2850" s="39">
        <v>0</v>
      </c>
      <c r="W2850" s="29" t="s">
        <v>1357</v>
      </c>
      <c r="X2850" s="29" t="s">
        <v>258</v>
      </c>
      <c r="Y2850" s="29" t="s">
        <v>1349</v>
      </c>
      <c r="Z2850" s="41" t="s">
        <v>1349</v>
      </c>
      <c r="AA2850" s="42" t="s">
        <v>1349</v>
      </c>
      <c r="AB2850" s="29" t="s">
        <v>258</v>
      </c>
      <c r="AC2850" s="29" t="s">
        <v>258</v>
      </c>
      <c r="AD2850" s="29" t="s">
        <v>265</v>
      </c>
      <c r="AE2850" s="29" t="s">
        <v>1367</v>
      </c>
      <c r="AF2850" s="29" t="s">
        <v>1368</v>
      </c>
      <c r="AG2850" s="183" t="s">
        <v>1369</v>
      </c>
      <c r="AH2850" s="29" t="s">
        <v>1413</v>
      </c>
      <c r="AI2850" s="29" t="s">
        <v>1357</v>
      </c>
      <c r="AJ2850" s="29" t="s">
        <v>258</v>
      </c>
      <c r="AK2850" s="29" t="s">
        <v>258</v>
      </c>
      <c r="AL2850" s="29" t="s">
        <v>13326</v>
      </c>
    </row>
    <row r="2851" spans="1:38" x14ac:dyDescent="0.2">
      <c r="A2851" s="35" t="s">
        <v>16</v>
      </c>
      <c r="B2851" s="36">
        <v>8587</v>
      </c>
      <c r="C2851" s="36"/>
      <c r="D2851" s="36" t="s">
        <v>1349</v>
      </c>
      <c r="E2851" s="37" t="s">
        <v>4928</v>
      </c>
      <c r="F2851" s="38" t="s">
        <v>1269</v>
      </c>
      <c r="G2851" s="38" t="s">
        <v>1271</v>
      </c>
      <c r="H2851" s="35" t="s">
        <v>1440</v>
      </c>
      <c r="I2851" s="35"/>
      <c r="J2851" s="29" t="s">
        <v>484</v>
      </c>
      <c r="K2851" s="29" t="s">
        <v>1551</v>
      </c>
      <c r="L2851" s="29" t="s">
        <v>1384</v>
      </c>
      <c r="M2851" s="39">
        <v>330.27389259660157</v>
      </c>
      <c r="N2851" s="39">
        <v>492.81115400410675</v>
      </c>
      <c r="O2851" s="29">
        <v>44197</v>
      </c>
      <c r="P2851" s="29">
        <v>44742</v>
      </c>
      <c r="Q2851" s="40">
        <v>1.4921287000000001</v>
      </c>
      <c r="R2851" s="39">
        <v>329.44335386721423</v>
      </c>
      <c r="S2851" s="39">
        <v>163.36780013689253</v>
      </c>
      <c r="T2851" s="39">
        <v>0</v>
      </c>
      <c r="U2851" s="39">
        <v>0</v>
      </c>
      <c r="V2851" s="39">
        <v>0</v>
      </c>
      <c r="W2851" s="29" t="s">
        <v>1357</v>
      </c>
      <c r="X2851" s="29" t="s">
        <v>258</v>
      </c>
      <c r="Y2851" s="29" t="s">
        <v>1349</v>
      </c>
      <c r="Z2851" s="41" t="s">
        <v>1349</v>
      </c>
      <c r="AA2851" s="42" t="s">
        <v>1349</v>
      </c>
      <c r="AB2851" s="29" t="s">
        <v>258</v>
      </c>
      <c r="AC2851" s="29" t="s">
        <v>258</v>
      </c>
      <c r="AD2851" s="29" t="s">
        <v>265</v>
      </c>
      <c r="AE2851" s="29" t="s">
        <v>1353</v>
      </c>
      <c r="AF2851" s="29" t="s">
        <v>1368</v>
      </c>
      <c r="AG2851" s="183" t="s">
        <v>1369</v>
      </c>
      <c r="AH2851" s="29" t="s">
        <v>1356</v>
      </c>
      <c r="AI2851" s="29" t="s">
        <v>1357</v>
      </c>
      <c r="AJ2851" s="29" t="s">
        <v>258</v>
      </c>
      <c r="AK2851" s="29" t="s">
        <v>258</v>
      </c>
      <c r="AL2851" s="29" t="s">
        <v>13326</v>
      </c>
    </row>
    <row r="2852" spans="1:38" x14ac:dyDescent="0.2">
      <c r="A2852" s="35" t="s">
        <v>16</v>
      </c>
      <c r="B2852" s="36">
        <v>8588</v>
      </c>
      <c r="C2852" s="36"/>
      <c r="D2852" s="36" t="s">
        <v>1349</v>
      </c>
      <c r="E2852" s="37" t="s">
        <v>4929</v>
      </c>
      <c r="F2852" s="38" t="s">
        <v>1269</v>
      </c>
      <c r="G2852" s="38" t="s">
        <v>1271</v>
      </c>
      <c r="H2852" s="35" t="s">
        <v>1440</v>
      </c>
      <c r="I2852" s="35"/>
      <c r="J2852" s="29" t="s">
        <v>484</v>
      </c>
      <c r="K2852" s="29" t="s">
        <v>1551</v>
      </c>
      <c r="L2852" s="29" t="s">
        <v>1384</v>
      </c>
      <c r="M2852" s="39">
        <v>61.459892698805774</v>
      </c>
      <c r="N2852" s="39">
        <v>14.975852156057494</v>
      </c>
      <c r="O2852" s="29">
        <v>44197</v>
      </c>
      <c r="P2852" s="29">
        <v>44286</v>
      </c>
      <c r="Q2852" s="40">
        <v>0.24366869999999999</v>
      </c>
      <c r="R2852" s="39">
        <v>14.975852156057494</v>
      </c>
      <c r="S2852" s="39">
        <v>0</v>
      </c>
      <c r="T2852" s="39">
        <v>0</v>
      </c>
      <c r="U2852" s="39">
        <v>0</v>
      </c>
      <c r="V2852" s="39">
        <v>0</v>
      </c>
      <c r="W2852" s="29" t="s">
        <v>1357</v>
      </c>
      <c r="X2852" s="29" t="s">
        <v>258</v>
      </c>
      <c r="Y2852" s="29" t="s">
        <v>1349</v>
      </c>
      <c r="Z2852" s="41" t="s">
        <v>1349</v>
      </c>
      <c r="AA2852" s="42" t="s">
        <v>1349</v>
      </c>
      <c r="AB2852" s="29" t="s">
        <v>258</v>
      </c>
      <c r="AC2852" s="29" t="s">
        <v>258</v>
      </c>
      <c r="AD2852" s="29" t="s">
        <v>265</v>
      </c>
      <c r="AE2852" s="29" t="s">
        <v>1353</v>
      </c>
      <c r="AF2852" s="29" t="s">
        <v>1368</v>
      </c>
      <c r="AG2852" s="183" t="s">
        <v>1369</v>
      </c>
      <c r="AH2852" s="29" t="s">
        <v>1356</v>
      </c>
      <c r="AI2852" s="29" t="s">
        <v>1357</v>
      </c>
      <c r="AJ2852" s="29" t="s">
        <v>258</v>
      </c>
      <c r="AK2852" s="29" t="s">
        <v>258</v>
      </c>
      <c r="AL2852" s="29" t="s">
        <v>13326</v>
      </c>
    </row>
    <row r="2853" spans="1:38" x14ac:dyDescent="0.2">
      <c r="A2853" s="35" t="s">
        <v>16</v>
      </c>
      <c r="B2853" s="36">
        <v>8589</v>
      </c>
      <c r="C2853" s="36"/>
      <c r="D2853" s="36" t="s">
        <v>1349</v>
      </c>
      <c r="E2853" s="37" t="s">
        <v>4930</v>
      </c>
      <c r="F2853" s="38" t="s">
        <v>1269</v>
      </c>
      <c r="G2853" s="38" t="s">
        <v>1273</v>
      </c>
      <c r="H2853" s="35" t="s">
        <v>1393</v>
      </c>
      <c r="I2853" s="35"/>
      <c r="J2853" s="29" t="s">
        <v>484</v>
      </c>
      <c r="K2853" s="29" t="s">
        <v>1383</v>
      </c>
      <c r="L2853" s="29" t="s">
        <v>1366</v>
      </c>
      <c r="M2853" s="39">
        <v>14.579447737818791</v>
      </c>
      <c r="N2853" s="39">
        <v>28.420443531827512</v>
      </c>
      <c r="O2853" s="29">
        <v>44197</v>
      </c>
      <c r="P2853" s="29">
        <v>44909</v>
      </c>
      <c r="Q2853" s="40">
        <v>1.9493498</v>
      </c>
      <c r="R2853" s="39">
        <v>14.549034907597536</v>
      </c>
      <c r="S2853" s="39">
        <v>13.871408624229979</v>
      </c>
      <c r="T2853" s="39">
        <v>0</v>
      </c>
      <c r="U2853" s="39">
        <v>0</v>
      </c>
      <c r="V2853" s="39">
        <v>0</v>
      </c>
      <c r="W2853" s="29" t="s">
        <v>265</v>
      </c>
      <c r="X2853" s="29" t="s">
        <v>11773</v>
      </c>
      <c r="Y2853" s="29">
        <v>45280</v>
      </c>
      <c r="Z2853" s="41" t="s">
        <v>11760</v>
      </c>
      <c r="AA2853" s="42" t="s">
        <v>1349</v>
      </c>
      <c r="AB2853" s="29" t="s">
        <v>258</v>
      </c>
      <c r="AC2853" s="29" t="s">
        <v>258</v>
      </c>
      <c r="AD2853" s="29" t="s">
        <v>265</v>
      </c>
      <c r="AE2853" s="29" t="s">
        <v>1367</v>
      </c>
      <c r="AF2853" s="29" t="s">
        <v>1368</v>
      </c>
      <c r="AG2853" s="183" t="s">
        <v>1369</v>
      </c>
      <c r="AH2853" s="29" t="s">
        <v>1413</v>
      </c>
      <c r="AI2853" s="29" t="s">
        <v>1357</v>
      </c>
      <c r="AJ2853" s="29" t="s">
        <v>258</v>
      </c>
      <c r="AK2853" s="29" t="s">
        <v>258</v>
      </c>
      <c r="AL2853" s="29" t="s">
        <v>13327</v>
      </c>
    </row>
    <row r="2854" spans="1:38" x14ac:dyDescent="0.2">
      <c r="A2854" s="35" t="s">
        <v>16</v>
      </c>
      <c r="B2854" s="36">
        <v>8591</v>
      </c>
      <c r="C2854" s="36"/>
      <c r="D2854" s="36" t="s">
        <v>1349</v>
      </c>
      <c r="E2854" s="37" t="s">
        <v>4931</v>
      </c>
      <c r="F2854" s="38" t="s">
        <v>1269</v>
      </c>
      <c r="G2854" s="38" t="s">
        <v>1273</v>
      </c>
      <c r="H2854" s="35" t="s">
        <v>1393</v>
      </c>
      <c r="I2854" s="35"/>
      <c r="J2854" s="29" t="s">
        <v>1371</v>
      </c>
      <c r="K2854" s="29" t="s">
        <v>1371</v>
      </c>
      <c r="L2854" s="29" t="s">
        <v>1384</v>
      </c>
      <c r="M2854" s="39">
        <v>70.7740828336199</v>
      </c>
      <c r="N2854" s="39">
        <v>141.06374537987682</v>
      </c>
      <c r="O2854" s="29">
        <v>44197</v>
      </c>
      <c r="P2854" s="29">
        <v>44925</v>
      </c>
      <c r="Q2854" s="40">
        <v>1.9931554</v>
      </c>
      <c r="R2854" s="39">
        <v>70.628624229979479</v>
      </c>
      <c r="S2854" s="39">
        <v>70.435121149897341</v>
      </c>
      <c r="T2854" s="39">
        <v>0</v>
      </c>
      <c r="U2854" s="39">
        <v>0</v>
      </c>
      <c r="V2854" s="39">
        <v>0</v>
      </c>
      <c r="W2854" s="29" t="s">
        <v>1357</v>
      </c>
      <c r="X2854" s="29" t="s">
        <v>258</v>
      </c>
      <c r="Y2854" s="29" t="s">
        <v>1349</v>
      </c>
      <c r="Z2854" s="41" t="s">
        <v>1349</v>
      </c>
      <c r="AA2854" s="42" t="s">
        <v>1349</v>
      </c>
      <c r="AB2854" s="29" t="s">
        <v>258</v>
      </c>
      <c r="AC2854" s="29" t="s">
        <v>258</v>
      </c>
      <c r="AD2854" s="29" t="s">
        <v>265</v>
      </c>
      <c r="AE2854" s="29" t="s">
        <v>1353</v>
      </c>
      <c r="AF2854" s="29" t="s">
        <v>1368</v>
      </c>
      <c r="AG2854" s="183" t="s">
        <v>1369</v>
      </c>
      <c r="AH2854" s="29" t="s">
        <v>1413</v>
      </c>
      <c r="AI2854" s="29" t="s">
        <v>1357</v>
      </c>
      <c r="AJ2854" s="29" t="s">
        <v>258</v>
      </c>
      <c r="AK2854" s="29" t="s">
        <v>258</v>
      </c>
      <c r="AL2854" s="29" t="s">
        <v>13326</v>
      </c>
    </row>
    <row r="2855" spans="1:38" x14ac:dyDescent="0.2">
      <c r="A2855" s="35" t="s">
        <v>16</v>
      </c>
      <c r="B2855" s="36">
        <v>8592</v>
      </c>
      <c r="C2855" s="36"/>
      <c r="D2855" s="36" t="s">
        <v>1349</v>
      </c>
      <c r="E2855" s="37" t="s">
        <v>4932</v>
      </c>
      <c r="F2855" s="38" t="s">
        <v>1269</v>
      </c>
      <c r="G2855" s="38" t="s">
        <v>1273</v>
      </c>
      <c r="H2855" s="35" t="s">
        <v>1393</v>
      </c>
      <c r="I2855" s="35"/>
      <c r="J2855" s="29" t="s">
        <v>1371</v>
      </c>
      <c r="K2855" s="29" t="s">
        <v>1371</v>
      </c>
      <c r="L2855" s="29" t="s">
        <v>1384</v>
      </c>
      <c r="M2855" s="39">
        <v>68.702626715131032</v>
      </c>
      <c r="N2855" s="39">
        <v>133.54925667351128</v>
      </c>
      <c r="O2855" s="29">
        <v>44197</v>
      </c>
      <c r="P2855" s="29">
        <v>44907</v>
      </c>
      <c r="Q2855" s="40">
        <v>1.9438740999999999</v>
      </c>
      <c r="R2855" s="39">
        <v>68.559041752224502</v>
      </c>
      <c r="S2855" s="39">
        <v>64.990214921286778</v>
      </c>
      <c r="T2855" s="39">
        <v>0</v>
      </c>
      <c r="U2855" s="39">
        <v>0</v>
      </c>
      <c r="V2855" s="39">
        <v>0</v>
      </c>
      <c r="W2855" s="29" t="s">
        <v>1357</v>
      </c>
      <c r="X2855" s="29" t="s">
        <v>258</v>
      </c>
      <c r="Y2855" s="29" t="s">
        <v>1349</v>
      </c>
      <c r="Z2855" s="41" t="s">
        <v>1349</v>
      </c>
      <c r="AA2855" s="42" t="s">
        <v>1349</v>
      </c>
      <c r="AB2855" s="29" t="s">
        <v>258</v>
      </c>
      <c r="AC2855" s="29" t="s">
        <v>258</v>
      </c>
      <c r="AD2855" s="29" t="s">
        <v>265</v>
      </c>
      <c r="AE2855" s="29" t="s">
        <v>1353</v>
      </c>
      <c r="AF2855" s="29" t="s">
        <v>1368</v>
      </c>
      <c r="AG2855" s="183" t="s">
        <v>1369</v>
      </c>
      <c r="AH2855" s="29" t="s">
        <v>1413</v>
      </c>
      <c r="AI2855" s="29" t="s">
        <v>1357</v>
      </c>
      <c r="AJ2855" s="29" t="s">
        <v>258</v>
      </c>
      <c r="AK2855" s="29" t="s">
        <v>258</v>
      </c>
      <c r="AL2855" s="29" t="s">
        <v>13326</v>
      </c>
    </row>
    <row r="2856" spans="1:38" x14ac:dyDescent="0.2">
      <c r="A2856" s="35" t="s">
        <v>16</v>
      </c>
      <c r="B2856" s="36">
        <v>8595</v>
      </c>
      <c r="C2856" s="36"/>
      <c r="D2856" s="36" t="s">
        <v>1349</v>
      </c>
      <c r="E2856" s="37" t="s">
        <v>4933</v>
      </c>
      <c r="F2856" s="38" t="s">
        <v>1269</v>
      </c>
      <c r="G2856" s="38" t="s">
        <v>1273</v>
      </c>
      <c r="H2856" s="35" t="s">
        <v>1393</v>
      </c>
      <c r="I2856" s="35"/>
      <c r="J2856" s="29" t="s">
        <v>1387</v>
      </c>
      <c r="K2856" s="29" t="s">
        <v>1457</v>
      </c>
      <c r="L2856" s="29" t="s">
        <v>3010</v>
      </c>
      <c r="M2856" s="39">
        <v>127.44658588310742</v>
      </c>
      <c r="N2856" s="39">
        <v>254.36977412731008</v>
      </c>
      <c r="O2856" s="29">
        <v>44197</v>
      </c>
      <c r="P2856" s="29">
        <v>44926</v>
      </c>
      <c r="Q2856" s="40">
        <v>1.9958932</v>
      </c>
      <c r="R2856" s="39">
        <v>127.18488706365504</v>
      </c>
      <c r="S2856" s="39">
        <v>127.18488706365504</v>
      </c>
      <c r="T2856" s="39">
        <v>0</v>
      </c>
      <c r="U2856" s="39">
        <v>0</v>
      </c>
      <c r="V2856" s="39">
        <v>0</v>
      </c>
      <c r="W2856" s="29" t="s">
        <v>1357</v>
      </c>
      <c r="X2856" s="29" t="s">
        <v>258</v>
      </c>
      <c r="Y2856" s="29" t="s">
        <v>1349</v>
      </c>
      <c r="Z2856" s="41" t="s">
        <v>1349</v>
      </c>
      <c r="AA2856" s="42" t="s">
        <v>1349</v>
      </c>
      <c r="AB2856" s="29" t="s">
        <v>258</v>
      </c>
      <c r="AC2856" s="29" t="s">
        <v>258</v>
      </c>
      <c r="AD2856" s="29" t="s">
        <v>258</v>
      </c>
      <c r="AE2856" s="29" t="s">
        <v>1353</v>
      </c>
      <c r="AF2856" s="29" t="s">
        <v>1390</v>
      </c>
      <c r="AG2856" s="183" t="s">
        <v>1391</v>
      </c>
      <c r="AH2856" s="29" t="s">
        <v>1413</v>
      </c>
      <c r="AI2856" s="29" t="s">
        <v>1357</v>
      </c>
      <c r="AJ2856" s="29" t="s">
        <v>258</v>
      </c>
      <c r="AK2856" s="29" t="s">
        <v>258</v>
      </c>
      <c r="AL2856" s="29" t="s">
        <v>13326</v>
      </c>
    </row>
    <row r="2857" spans="1:38" x14ac:dyDescent="0.2">
      <c r="A2857" s="35" t="s">
        <v>16</v>
      </c>
      <c r="B2857" s="36">
        <v>8596</v>
      </c>
      <c r="C2857" s="36"/>
      <c r="D2857" s="36" t="s">
        <v>1349</v>
      </c>
      <c r="E2857" s="37" t="s">
        <v>4934</v>
      </c>
      <c r="F2857" s="38" t="s">
        <v>1269</v>
      </c>
      <c r="G2857" s="38" t="s">
        <v>1273</v>
      </c>
      <c r="H2857" s="35" t="s">
        <v>1393</v>
      </c>
      <c r="I2857" s="35"/>
      <c r="J2857" s="29" t="s">
        <v>1371</v>
      </c>
      <c r="K2857" s="29" t="s">
        <v>1371</v>
      </c>
      <c r="L2857" s="29" t="s">
        <v>1366</v>
      </c>
      <c r="M2857" s="39">
        <v>6.3249714404214892</v>
      </c>
      <c r="N2857" s="39">
        <v>12.191047227926077</v>
      </c>
      <c r="O2857" s="29">
        <v>44197</v>
      </c>
      <c r="P2857" s="29">
        <v>44901</v>
      </c>
      <c r="Q2857" s="40">
        <v>1.9274469999999999</v>
      </c>
      <c r="R2857" s="39">
        <v>6.3116769336071181</v>
      </c>
      <c r="S2857" s="39">
        <v>5.8793702943189592</v>
      </c>
      <c r="T2857" s="39">
        <v>0</v>
      </c>
      <c r="U2857" s="39">
        <v>0</v>
      </c>
      <c r="V2857" s="39">
        <v>0</v>
      </c>
      <c r="W2857" s="29" t="s">
        <v>1357</v>
      </c>
      <c r="X2857" s="29" t="s">
        <v>258</v>
      </c>
      <c r="Y2857" s="29" t="s">
        <v>1349</v>
      </c>
      <c r="Z2857" s="41" t="s">
        <v>1349</v>
      </c>
      <c r="AA2857" s="42" t="s">
        <v>1349</v>
      </c>
      <c r="AB2857" s="29" t="s">
        <v>258</v>
      </c>
      <c r="AC2857" s="29" t="s">
        <v>258</v>
      </c>
      <c r="AD2857" s="29" t="s">
        <v>265</v>
      </c>
      <c r="AE2857" s="29" t="s">
        <v>1367</v>
      </c>
      <c r="AF2857" s="29" t="s">
        <v>1368</v>
      </c>
      <c r="AG2857" s="183" t="s">
        <v>1369</v>
      </c>
      <c r="AH2857" s="29" t="s">
        <v>1413</v>
      </c>
      <c r="AI2857" s="29" t="s">
        <v>1357</v>
      </c>
      <c r="AJ2857" s="29" t="s">
        <v>258</v>
      </c>
      <c r="AK2857" s="29" t="s">
        <v>258</v>
      </c>
      <c r="AL2857" s="29" t="s">
        <v>13326</v>
      </c>
    </row>
    <row r="2858" spans="1:38" x14ac:dyDescent="0.2">
      <c r="A2858" s="35" t="s">
        <v>16</v>
      </c>
      <c r="B2858" s="36">
        <v>8597</v>
      </c>
      <c r="C2858" s="36"/>
      <c r="D2858" s="36" t="s">
        <v>1349</v>
      </c>
      <c r="E2858" s="37" t="s">
        <v>4935</v>
      </c>
      <c r="F2858" s="38" t="s">
        <v>1269</v>
      </c>
      <c r="G2858" s="38" t="s">
        <v>1273</v>
      </c>
      <c r="H2858" s="35" t="s">
        <v>1393</v>
      </c>
      <c r="I2858" s="35"/>
      <c r="J2858" s="29" t="s">
        <v>281</v>
      </c>
      <c r="K2858" s="29" t="s">
        <v>282</v>
      </c>
      <c r="L2858" s="29" t="s">
        <v>1366</v>
      </c>
      <c r="M2858" s="39">
        <v>3.0923370158928791</v>
      </c>
      <c r="N2858" s="39">
        <v>6.0280465434633808</v>
      </c>
      <c r="O2858" s="29">
        <v>44197</v>
      </c>
      <c r="P2858" s="29">
        <v>44909</v>
      </c>
      <c r="Q2858" s="40">
        <v>1.9493498</v>
      </c>
      <c r="R2858" s="39">
        <v>3.0858863791923343</v>
      </c>
      <c r="S2858" s="39">
        <v>2.9421601642710473</v>
      </c>
      <c r="T2858" s="39">
        <v>0</v>
      </c>
      <c r="U2858" s="39">
        <v>0</v>
      </c>
      <c r="V2858" s="39">
        <v>0</v>
      </c>
      <c r="W2858" s="29" t="s">
        <v>1357</v>
      </c>
      <c r="X2858" s="29" t="s">
        <v>258</v>
      </c>
      <c r="Y2858" s="29" t="s">
        <v>1349</v>
      </c>
      <c r="Z2858" s="41" t="s">
        <v>1349</v>
      </c>
      <c r="AA2858" s="42" t="s">
        <v>1349</v>
      </c>
      <c r="AB2858" s="29" t="s">
        <v>258</v>
      </c>
      <c r="AC2858" s="29" t="s">
        <v>258</v>
      </c>
      <c r="AD2858" s="29" t="s">
        <v>265</v>
      </c>
      <c r="AE2858" s="29" t="s">
        <v>1367</v>
      </c>
      <c r="AF2858" s="29" t="s">
        <v>1368</v>
      </c>
      <c r="AG2858" s="183" t="s">
        <v>1369</v>
      </c>
      <c r="AH2858" s="29" t="s">
        <v>1413</v>
      </c>
      <c r="AI2858" s="29" t="s">
        <v>1357</v>
      </c>
      <c r="AJ2858" s="29" t="s">
        <v>258</v>
      </c>
      <c r="AK2858" s="29" t="s">
        <v>258</v>
      </c>
      <c r="AL2858" s="29" t="s">
        <v>13326</v>
      </c>
    </row>
    <row r="2859" spans="1:38" x14ac:dyDescent="0.2">
      <c r="A2859" s="35" t="s">
        <v>16</v>
      </c>
      <c r="B2859" s="36">
        <v>8598</v>
      </c>
      <c r="C2859" s="36"/>
      <c r="D2859" s="36" t="s">
        <v>1349</v>
      </c>
      <c r="E2859" s="37" t="s">
        <v>4936</v>
      </c>
      <c r="F2859" s="38" t="s">
        <v>1269</v>
      </c>
      <c r="G2859" s="38" t="s">
        <v>1271</v>
      </c>
      <c r="H2859" s="35" t="s">
        <v>1440</v>
      </c>
      <c r="I2859" s="35"/>
      <c r="J2859" s="29" t="s">
        <v>1492</v>
      </c>
      <c r="K2859" s="29" t="s">
        <v>1493</v>
      </c>
      <c r="L2859" s="29" t="s">
        <v>1494</v>
      </c>
      <c r="M2859" s="39">
        <v>302.15958798128821</v>
      </c>
      <c r="N2859" s="39">
        <v>582.39659137576996</v>
      </c>
      <c r="O2859" s="29">
        <v>44197</v>
      </c>
      <c r="P2859" s="29">
        <v>44901</v>
      </c>
      <c r="Q2859" s="40">
        <v>1.9274469999999999</v>
      </c>
      <c r="R2859" s="39">
        <v>301.52447638603695</v>
      </c>
      <c r="S2859" s="39">
        <v>280.87211498973306</v>
      </c>
      <c r="T2859" s="39">
        <v>0</v>
      </c>
      <c r="U2859" s="39">
        <v>0</v>
      </c>
      <c r="V2859" s="39">
        <v>0</v>
      </c>
      <c r="W2859" s="29" t="s">
        <v>1357</v>
      </c>
      <c r="X2859" s="29" t="s">
        <v>258</v>
      </c>
      <c r="Y2859" s="29" t="s">
        <v>1349</v>
      </c>
      <c r="Z2859" s="41" t="s">
        <v>1349</v>
      </c>
      <c r="AA2859" s="42" t="s">
        <v>1349</v>
      </c>
      <c r="AB2859" s="29" t="s">
        <v>258</v>
      </c>
      <c r="AC2859" s="29" t="s">
        <v>258</v>
      </c>
      <c r="AD2859" s="29" t="s">
        <v>258</v>
      </c>
      <c r="AE2859" s="29" t="s">
        <v>1353</v>
      </c>
      <c r="AF2859" s="29" t="s">
        <v>1495</v>
      </c>
      <c r="AG2859" s="183" t="s">
        <v>1496</v>
      </c>
      <c r="AH2859" s="29" t="s">
        <v>1413</v>
      </c>
      <c r="AI2859" s="29" t="s">
        <v>1357</v>
      </c>
      <c r="AJ2859" s="29" t="s">
        <v>258</v>
      </c>
      <c r="AK2859" s="29" t="s">
        <v>258</v>
      </c>
      <c r="AL2859" s="29" t="s">
        <v>13326</v>
      </c>
    </row>
    <row r="2860" spans="1:38" x14ac:dyDescent="0.2">
      <c r="A2860" s="35" t="s">
        <v>16</v>
      </c>
      <c r="B2860" s="36">
        <v>8606</v>
      </c>
      <c r="C2860" s="36"/>
      <c r="D2860" s="36" t="s">
        <v>1349</v>
      </c>
      <c r="E2860" s="37" t="s">
        <v>4937</v>
      </c>
      <c r="F2860" s="38" t="s">
        <v>1269</v>
      </c>
      <c r="G2860" s="38" t="s">
        <v>1273</v>
      </c>
      <c r="H2860" s="35" t="s">
        <v>1393</v>
      </c>
      <c r="I2860" s="35"/>
      <c r="J2860" s="29" t="s">
        <v>1371</v>
      </c>
      <c r="K2860" s="29" t="s">
        <v>1371</v>
      </c>
      <c r="L2860" s="29" t="s">
        <v>1384</v>
      </c>
      <c r="M2860" s="39">
        <v>94.476739471069621</v>
      </c>
      <c r="N2860" s="39">
        <v>472.06036960985625</v>
      </c>
      <c r="O2860" s="29">
        <v>44197</v>
      </c>
      <c r="P2860" s="29">
        <v>46022</v>
      </c>
      <c r="Q2860" s="40">
        <v>4.9965776999999996</v>
      </c>
      <c r="R2860" s="39">
        <v>94.360369609856264</v>
      </c>
      <c r="S2860" s="39">
        <v>94.360369609856264</v>
      </c>
      <c r="T2860" s="39">
        <v>94.360369609856264</v>
      </c>
      <c r="U2860" s="39">
        <v>94.618891170431212</v>
      </c>
      <c r="V2860" s="39">
        <v>94.360369609856264</v>
      </c>
      <c r="W2860" s="29" t="s">
        <v>265</v>
      </c>
      <c r="X2860" s="29" t="s">
        <v>11773</v>
      </c>
      <c r="Y2860" s="29">
        <v>45251</v>
      </c>
      <c r="Z2860" s="41" t="s">
        <v>11759</v>
      </c>
      <c r="AA2860" s="42" t="s">
        <v>1349</v>
      </c>
      <c r="AB2860" s="29" t="s">
        <v>258</v>
      </c>
      <c r="AC2860" s="29" t="s">
        <v>258</v>
      </c>
      <c r="AD2860" s="29" t="s">
        <v>265</v>
      </c>
      <c r="AE2860" s="29" t="s">
        <v>1353</v>
      </c>
      <c r="AF2860" s="29" t="s">
        <v>1368</v>
      </c>
      <c r="AG2860" s="183" t="s">
        <v>1369</v>
      </c>
      <c r="AH2860" s="29" t="s">
        <v>1356</v>
      </c>
      <c r="AI2860" s="29" t="s">
        <v>1357</v>
      </c>
      <c r="AJ2860" s="29" t="s">
        <v>258</v>
      </c>
      <c r="AK2860" s="29" t="s">
        <v>258</v>
      </c>
      <c r="AL2860" s="29" t="s">
        <v>13327</v>
      </c>
    </row>
    <row r="2861" spans="1:38" x14ac:dyDescent="0.2">
      <c r="A2861" s="35" t="s">
        <v>16</v>
      </c>
      <c r="B2861" s="36">
        <v>8609</v>
      </c>
      <c r="C2861" s="36"/>
      <c r="D2861" s="36" t="s">
        <v>1349</v>
      </c>
      <c r="E2861" s="37" t="s">
        <v>4938</v>
      </c>
      <c r="F2861" s="38" t="s">
        <v>1266</v>
      </c>
      <c r="G2861" s="38" t="s">
        <v>1268</v>
      </c>
      <c r="H2861" s="35" t="s">
        <v>1359</v>
      </c>
      <c r="I2861" s="35"/>
      <c r="J2861" s="29" t="s">
        <v>1492</v>
      </c>
      <c r="K2861" s="29" t="s">
        <v>4939</v>
      </c>
      <c r="L2861" s="29" t="s">
        <v>4940</v>
      </c>
      <c r="M2861" s="39">
        <v>204.72595428802242</v>
      </c>
      <c r="N2861" s="39">
        <v>449.52830390143731</v>
      </c>
      <c r="O2861" s="29">
        <v>44197</v>
      </c>
      <c r="P2861" s="29">
        <v>44999</v>
      </c>
      <c r="Q2861" s="40">
        <v>2.1957563000000002</v>
      </c>
      <c r="R2861" s="39">
        <v>204.33104722792609</v>
      </c>
      <c r="S2861" s="39">
        <v>204.33104722792609</v>
      </c>
      <c r="T2861" s="39">
        <v>40.86620944558522</v>
      </c>
      <c r="U2861" s="39">
        <v>0</v>
      </c>
      <c r="V2861" s="39">
        <v>0</v>
      </c>
      <c r="W2861" s="29" t="s">
        <v>1357</v>
      </c>
      <c r="X2861" s="29" t="s">
        <v>258</v>
      </c>
      <c r="Y2861" s="29" t="s">
        <v>1349</v>
      </c>
      <c r="Z2861" s="41" t="s">
        <v>1349</v>
      </c>
      <c r="AA2861" s="42" t="s">
        <v>1349</v>
      </c>
      <c r="AB2861" s="29" t="s">
        <v>258</v>
      </c>
      <c r="AC2861" s="29" t="s">
        <v>258</v>
      </c>
      <c r="AD2861" s="29" t="s">
        <v>258</v>
      </c>
      <c r="AE2861" s="29" t="s">
        <v>1353</v>
      </c>
      <c r="AF2861" s="29" t="s">
        <v>1462</v>
      </c>
      <c r="AG2861" s="183" t="s">
        <v>1463</v>
      </c>
      <c r="AH2861" s="29" t="s">
        <v>1413</v>
      </c>
      <c r="AI2861" s="29" t="s">
        <v>1357</v>
      </c>
      <c r="AJ2861" s="29" t="s">
        <v>258</v>
      </c>
      <c r="AK2861" s="29" t="s">
        <v>258</v>
      </c>
      <c r="AL2861" s="29" t="s">
        <v>13326</v>
      </c>
    </row>
    <row r="2862" spans="1:38" x14ac:dyDescent="0.2">
      <c r="A2862" s="35" t="s">
        <v>16</v>
      </c>
      <c r="B2862" s="36">
        <v>8612</v>
      </c>
      <c r="C2862" s="36"/>
      <c r="D2862" s="36" t="s">
        <v>1349</v>
      </c>
      <c r="E2862" s="37" t="s">
        <v>4941</v>
      </c>
      <c r="F2862" s="38" t="s">
        <v>1269</v>
      </c>
      <c r="G2862" s="38" t="s">
        <v>1273</v>
      </c>
      <c r="H2862" s="35" t="s">
        <v>1393</v>
      </c>
      <c r="I2862" s="35"/>
      <c r="J2862" s="29" t="s">
        <v>263</v>
      </c>
      <c r="K2862" s="29" t="s">
        <v>264</v>
      </c>
      <c r="L2862" s="29" t="s">
        <v>2577</v>
      </c>
      <c r="M2862" s="39">
        <v>15.185802650365545</v>
      </c>
      <c r="N2862" s="39">
        <v>30.309240246406571</v>
      </c>
      <c r="O2862" s="29">
        <v>44197</v>
      </c>
      <c r="P2862" s="29">
        <v>44926</v>
      </c>
      <c r="Q2862" s="40">
        <v>1.9958932</v>
      </c>
      <c r="R2862" s="39">
        <v>15.154620123203285</v>
      </c>
      <c r="S2862" s="39">
        <v>15.154620123203285</v>
      </c>
      <c r="T2862" s="39">
        <v>0</v>
      </c>
      <c r="U2862" s="39">
        <v>0</v>
      </c>
      <c r="V2862" s="39">
        <v>0</v>
      </c>
      <c r="W2862" s="29" t="s">
        <v>1357</v>
      </c>
      <c r="X2862" s="29" t="s">
        <v>258</v>
      </c>
      <c r="Y2862" s="29" t="s">
        <v>1349</v>
      </c>
      <c r="Z2862" s="41" t="s">
        <v>1349</v>
      </c>
      <c r="AA2862" s="42" t="s">
        <v>1349</v>
      </c>
      <c r="AB2862" s="29" t="s">
        <v>258</v>
      </c>
      <c r="AC2862" s="29" t="s">
        <v>265</v>
      </c>
      <c r="AD2862" s="29" t="s">
        <v>265</v>
      </c>
      <c r="AE2862" s="29" t="s">
        <v>1367</v>
      </c>
      <c r="AF2862" s="29" t="s">
        <v>2409</v>
      </c>
      <c r="AG2862" s="183" t="s">
        <v>2410</v>
      </c>
      <c r="AH2862" s="29" t="s">
        <v>1413</v>
      </c>
      <c r="AI2862" s="29" t="s">
        <v>1357</v>
      </c>
      <c r="AJ2862" s="29" t="s">
        <v>258</v>
      </c>
      <c r="AK2862" s="29" t="s">
        <v>258</v>
      </c>
      <c r="AL2862" s="29" t="s">
        <v>13326</v>
      </c>
    </row>
    <row r="2863" spans="1:38" x14ac:dyDescent="0.2">
      <c r="A2863" s="35" t="s">
        <v>16</v>
      </c>
      <c r="B2863" s="36">
        <v>8614</v>
      </c>
      <c r="C2863" s="36"/>
      <c r="D2863" s="36" t="s">
        <v>1349</v>
      </c>
      <c r="E2863" s="37" t="s">
        <v>4942</v>
      </c>
      <c r="F2863" s="38" t="s">
        <v>1269</v>
      </c>
      <c r="G2863" s="38" t="s">
        <v>1271</v>
      </c>
      <c r="H2863" s="35" t="s">
        <v>1440</v>
      </c>
      <c r="I2863" s="35"/>
      <c r="J2863" s="29" t="s">
        <v>274</v>
      </c>
      <c r="K2863" s="29" t="s">
        <v>303</v>
      </c>
      <c r="L2863" s="29" t="s">
        <v>2659</v>
      </c>
      <c r="M2863" s="39">
        <v>44.027311910888358</v>
      </c>
      <c r="N2863" s="39">
        <v>87.873812457221078</v>
      </c>
      <c r="O2863" s="29">
        <v>44197</v>
      </c>
      <c r="P2863" s="29">
        <v>44926</v>
      </c>
      <c r="Q2863" s="40">
        <v>1.9958932</v>
      </c>
      <c r="R2863" s="39">
        <v>43.936906228610539</v>
      </c>
      <c r="S2863" s="39">
        <v>43.936906228610539</v>
      </c>
      <c r="T2863" s="39">
        <v>0</v>
      </c>
      <c r="U2863" s="39">
        <v>0</v>
      </c>
      <c r="V2863" s="39">
        <v>0</v>
      </c>
      <c r="W2863" s="29" t="s">
        <v>1357</v>
      </c>
      <c r="X2863" s="29" t="s">
        <v>258</v>
      </c>
      <c r="Y2863" s="29" t="s">
        <v>1349</v>
      </c>
      <c r="Z2863" s="41" t="s">
        <v>1349</v>
      </c>
      <c r="AA2863" s="42" t="s">
        <v>1349</v>
      </c>
      <c r="AB2863" s="29" t="s">
        <v>258</v>
      </c>
      <c r="AC2863" s="29" t="s">
        <v>258</v>
      </c>
      <c r="AD2863" s="29" t="s">
        <v>265</v>
      </c>
      <c r="AE2863" s="29" t="s">
        <v>1367</v>
      </c>
      <c r="AF2863" s="29" t="s">
        <v>1966</v>
      </c>
      <c r="AG2863" s="183" t="s">
        <v>1967</v>
      </c>
      <c r="AH2863" s="29" t="s">
        <v>1413</v>
      </c>
      <c r="AI2863" s="29" t="s">
        <v>1357</v>
      </c>
      <c r="AJ2863" s="29" t="s">
        <v>258</v>
      </c>
      <c r="AK2863" s="29" t="s">
        <v>258</v>
      </c>
      <c r="AL2863" s="29" t="s">
        <v>13326</v>
      </c>
    </row>
    <row r="2864" spans="1:38" x14ac:dyDescent="0.2">
      <c r="A2864" s="35" t="s">
        <v>16</v>
      </c>
      <c r="B2864" s="36">
        <v>8621</v>
      </c>
      <c r="C2864" s="36"/>
      <c r="D2864" s="36" t="s">
        <v>1349</v>
      </c>
      <c r="E2864" s="37" t="s">
        <v>4943</v>
      </c>
      <c r="F2864" s="38" t="s">
        <v>1269</v>
      </c>
      <c r="G2864" s="38" t="s">
        <v>1271</v>
      </c>
      <c r="H2864" s="35" t="s">
        <v>1440</v>
      </c>
      <c r="I2864" s="35"/>
      <c r="J2864" s="29" t="s">
        <v>359</v>
      </c>
      <c r="K2864" s="29" t="s">
        <v>570</v>
      </c>
      <c r="L2864" s="29" t="s">
        <v>4944</v>
      </c>
      <c r="M2864" s="39">
        <v>64.328544562631663</v>
      </c>
      <c r="N2864" s="39">
        <v>132.26758658453113</v>
      </c>
      <c r="O2864" s="29">
        <v>44197</v>
      </c>
      <c r="P2864" s="29">
        <v>44948</v>
      </c>
      <c r="Q2864" s="40">
        <v>2.0561259000000001</v>
      </c>
      <c r="R2864" s="39">
        <v>64.199028062970569</v>
      </c>
      <c r="S2864" s="39">
        <v>64.199028062970569</v>
      </c>
      <c r="T2864" s="39">
        <v>3.8695304585900065</v>
      </c>
      <c r="U2864" s="39">
        <v>0</v>
      </c>
      <c r="V2864" s="39">
        <v>0</v>
      </c>
      <c r="W2864" s="29" t="s">
        <v>1357</v>
      </c>
      <c r="X2864" s="29" t="s">
        <v>258</v>
      </c>
      <c r="Y2864" s="29" t="s">
        <v>1349</v>
      </c>
      <c r="Z2864" s="41" t="s">
        <v>1349</v>
      </c>
      <c r="AA2864" s="42" t="s">
        <v>1349</v>
      </c>
      <c r="AB2864" s="29" t="s">
        <v>258</v>
      </c>
      <c r="AC2864" s="29" t="s">
        <v>258</v>
      </c>
      <c r="AD2864" s="29" t="s">
        <v>258</v>
      </c>
      <c r="AE2864" s="29" t="s">
        <v>1353</v>
      </c>
      <c r="AF2864" s="29" t="s">
        <v>2409</v>
      </c>
      <c r="AG2864" s="183" t="s">
        <v>2410</v>
      </c>
      <c r="AH2864" s="29" t="s">
        <v>1413</v>
      </c>
      <c r="AI2864" s="29" t="s">
        <v>1357</v>
      </c>
      <c r="AJ2864" s="29" t="s">
        <v>258</v>
      </c>
      <c r="AK2864" s="29" t="s">
        <v>258</v>
      </c>
      <c r="AL2864" s="29" t="s">
        <v>13326</v>
      </c>
    </row>
    <row r="2865" spans="1:38" x14ac:dyDescent="0.2">
      <c r="A2865" s="35" t="s">
        <v>16</v>
      </c>
      <c r="B2865" s="36">
        <v>8624</v>
      </c>
      <c r="C2865" s="36"/>
      <c r="D2865" s="36" t="s">
        <v>1349</v>
      </c>
      <c r="E2865" s="37" t="s">
        <v>4945</v>
      </c>
      <c r="F2865" s="38" t="s">
        <v>1269</v>
      </c>
      <c r="G2865" s="38" t="s">
        <v>1445</v>
      </c>
      <c r="H2865" s="35" t="s">
        <v>330</v>
      </c>
      <c r="I2865" s="35"/>
      <c r="J2865" s="29" t="s">
        <v>274</v>
      </c>
      <c r="K2865" s="29" t="s">
        <v>1583</v>
      </c>
      <c r="L2865" s="29" t="s">
        <v>4328</v>
      </c>
      <c r="M2865" s="39">
        <v>55.728940723126023</v>
      </c>
      <c r="N2865" s="39">
        <v>166.76723340177958</v>
      </c>
      <c r="O2865" s="29">
        <v>44197</v>
      </c>
      <c r="P2865" s="29">
        <v>45290</v>
      </c>
      <c r="Q2865" s="40">
        <v>2.9924708999999998</v>
      </c>
      <c r="R2865" s="39">
        <v>55.639890485968515</v>
      </c>
      <c r="S2865" s="39">
        <v>55.639890485968515</v>
      </c>
      <c r="T2865" s="39">
        <v>55.48745242984257</v>
      </c>
      <c r="U2865" s="39">
        <v>0</v>
      </c>
      <c r="V2865" s="39">
        <v>0</v>
      </c>
      <c r="W2865" s="29" t="s">
        <v>1357</v>
      </c>
      <c r="X2865" s="29" t="s">
        <v>258</v>
      </c>
      <c r="Y2865" s="29" t="s">
        <v>1349</v>
      </c>
      <c r="Z2865" s="41" t="s">
        <v>1349</v>
      </c>
      <c r="AA2865" s="42" t="s">
        <v>1349</v>
      </c>
      <c r="AB2865" s="29" t="s">
        <v>258</v>
      </c>
      <c r="AC2865" s="29" t="s">
        <v>258</v>
      </c>
      <c r="AD2865" s="29" t="s">
        <v>265</v>
      </c>
      <c r="AE2865" s="29" t="s">
        <v>1367</v>
      </c>
      <c r="AF2865" s="29" t="s">
        <v>1378</v>
      </c>
      <c r="AG2865" s="183" t="s">
        <v>1379</v>
      </c>
      <c r="AH2865" s="29" t="s">
        <v>1413</v>
      </c>
      <c r="AI2865" s="29" t="s">
        <v>1357</v>
      </c>
      <c r="AJ2865" s="29" t="s">
        <v>258</v>
      </c>
      <c r="AK2865" s="29" t="s">
        <v>258</v>
      </c>
      <c r="AL2865" s="29" t="s">
        <v>13326</v>
      </c>
    </row>
    <row r="2866" spans="1:38" x14ac:dyDescent="0.2">
      <c r="A2866" s="35" t="s">
        <v>16</v>
      </c>
      <c r="B2866" s="36">
        <v>8636</v>
      </c>
      <c r="C2866" s="36"/>
      <c r="D2866" s="36" t="s">
        <v>1349</v>
      </c>
      <c r="E2866" s="37" t="s">
        <v>4946</v>
      </c>
      <c r="F2866" s="38" t="s">
        <v>1269</v>
      </c>
      <c r="G2866" s="38" t="s">
        <v>1271</v>
      </c>
      <c r="H2866" s="35" t="s">
        <v>1440</v>
      </c>
      <c r="I2866" s="35"/>
      <c r="J2866" s="29" t="s">
        <v>484</v>
      </c>
      <c r="K2866" s="29" t="s">
        <v>1365</v>
      </c>
      <c r="L2866" s="29" t="s">
        <v>1384</v>
      </c>
      <c r="M2866" s="39">
        <v>704.62524846397764</v>
      </c>
      <c r="N2866" s="39">
        <v>1406.3567419575634</v>
      </c>
      <c r="O2866" s="29">
        <v>44197</v>
      </c>
      <c r="P2866" s="29">
        <v>44926</v>
      </c>
      <c r="Q2866" s="40">
        <v>1.9958932</v>
      </c>
      <c r="R2866" s="39">
        <v>703.17837097878169</v>
      </c>
      <c r="S2866" s="39">
        <v>703.17837097878169</v>
      </c>
      <c r="T2866" s="39">
        <v>0</v>
      </c>
      <c r="U2866" s="39">
        <v>0</v>
      </c>
      <c r="V2866" s="39">
        <v>0</v>
      </c>
      <c r="W2866" s="29" t="s">
        <v>1357</v>
      </c>
      <c r="X2866" s="29" t="s">
        <v>258</v>
      </c>
      <c r="Y2866" s="29" t="s">
        <v>1349</v>
      </c>
      <c r="Z2866" s="41" t="s">
        <v>1349</v>
      </c>
      <c r="AA2866" s="42" t="s">
        <v>1349</v>
      </c>
      <c r="AB2866" s="29" t="s">
        <v>258</v>
      </c>
      <c r="AC2866" s="29" t="s">
        <v>258</v>
      </c>
      <c r="AD2866" s="29" t="s">
        <v>265</v>
      </c>
      <c r="AE2866" s="29" t="s">
        <v>1353</v>
      </c>
      <c r="AF2866" s="29" t="s">
        <v>1368</v>
      </c>
      <c r="AG2866" s="183" t="s">
        <v>1369</v>
      </c>
      <c r="AH2866" s="29" t="s">
        <v>1356</v>
      </c>
      <c r="AI2866" s="29" t="s">
        <v>1357</v>
      </c>
      <c r="AJ2866" s="29" t="s">
        <v>258</v>
      </c>
      <c r="AK2866" s="29" t="s">
        <v>258</v>
      </c>
      <c r="AL2866" s="29" t="s">
        <v>13326</v>
      </c>
    </row>
    <row r="2867" spans="1:38" x14ac:dyDescent="0.2">
      <c r="A2867" s="35" t="s">
        <v>16</v>
      </c>
      <c r="B2867" s="36">
        <v>8641</v>
      </c>
      <c r="C2867" s="36"/>
      <c r="D2867" s="36" t="s">
        <v>1349</v>
      </c>
      <c r="E2867" s="37" t="s">
        <v>4947</v>
      </c>
      <c r="F2867" s="38" t="s">
        <v>1269</v>
      </c>
      <c r="G2867" s="38" t="s">
        <v>1273</v>
      </c>
      <c r="H2867" s="35" t="s">
        <v>1393</v>
      </c>
      <c r="I2867" s="35"/>
      <c r="J2867" s="29" t="s">
        <v>429</v>
      </c>
      <c r="K2867" s="29" t="s">
        <v>430</v>
      </c>
      <c r="L2867" s="29" t="s">
        <v>4948</v>
      </c>
      <c r="M2867" s="39">
        <v>30.972428353168898</v>
      </c>
      <c r="N2867" s="39">
        <v>61.817659137577003</v>
      </c>
      <c r="O2867" s="29">
        <v>44197</v>
      </c>
      <c r="P2867" s="29">
        <v>44926</v>
      </c>
      <c r="Q2867" s="40">
        <v>1.9958932</v>
      </c>
      <c r="R2867" s="39">
        <v>30.908829568788502</v>
      </c>
      <c r="S2867" s="39">
        <v>30.908829568788502</v>
      </c>
      <c r="T2867" s="39">
        <v>0</v>
      </c>
      <c r="U2867" s="39">
        <v>0</v>
      </c>
      <c r="V2867" s="39">
        <v>0</v>
      </c>
      <c r="W2867" s="29" t="s">
        <v>1357</v>
      </c>
      <c r="X2867" s="29" t="s">
        <v>258</v>
      </c>
      <c r="Y2867" s="29" t="s">
        <v>1349</v>
      </c>
      <c r="Z2867" s="41" t="s">
        <v>1349</v>
      </c>
      <c r="AA2867" s="42" t="s">
        <v>1349</v>
      </c>
      <c r="AB2867" s="29" t="s">
        <v>258</v>
      </c>
      <c r="AC2867" s="29" t="s">
        <v>258</v>
      </c>
      <c r="AD2867" s="29" t="s">
        <v>258</v>
      </c>
      <c r="AE2867" s="29" t="s">
        <v>1367</v>
      </c>
      <c r="AF2867" s="29" t="s">
        <v>4702</v>
      </c>
      <c r="AG2867" s="183" t="s">
        <v>4703</v>
      </c>
      <c r="AH2867" s="29" t="s">
        <v>1413</v>
      </c>
      <c r="AI2867" s="29" t="s">
        <v>1357</v>
      </c>
      <c r="AJ2867" s="29" t="s">
        <v>258</v>
      </c>
      <c r="AK2867" s="29" t="s">
        <v>258</v>
      </c>
      <c r="AL2867" s="29" t="s">
        <v>13326</v>
      </c>
    </row>
    <row r="2868" spans="1:38" x14ac:dyDescent="0.2">
      <c r="A2868" s="35" t="s">
        <v>16</v>
      </c>
      <c r="B2868" s="36">
        <v>8643</v>
      </c>
      <c r="C2868" s="36"/>
      <c r="D2868" s="36" t="s">
        <v>1349</v>
      </c>
      <c r="E2868" s="37" t="s">
        <v>4949</v>
      </c>
      <c r="F2868" s="38" t="s">
        <v>1262</v>
      </c>
      <c r="G2868" s="38" t="s">
        <v>1263</v>
      </c>
      <c r="H2868" s="35" t="s">
        <v>482</v>
      </c>
      <c r="I2868" s="35"/>
      <c r="J2868" s="29" t="s">
        <v>1420</v>
      </c>
      <c r="K2868" s="29" t="s">
        <v>1421</v>
      </c>
      <c r="L2868" s="29" t="s">
        <v>1384</v>
      </c>
      <c r="M2868" s="39">
        <v>636.79363149393225</v>
      </c>
      <c r="N2868" s="39">
        <v>634.61433264887057</v>
      </c>
      <c r="O2868" s="29">
        <v>44197</v>
      </c>
      <c r="P2868" s="29">
        <v>44561</v>
      </c>
      <c r="Q2868" s="40">
        <v>0.99657770000000001</v>
      </c>
      <c r="R2868" s="39">
        <v>634.61433264887057</v>
      </c>
      <c r="S2868" s="39">
        <v>0</v>
      </c>
      <c r="T2868" s="39">
        <v>0</v>
      </c>
      <c r="U2868" s="39">
        <v>0</v>
      </c>
      <c r="V2868" s="39">
        <v>0</v>
      </c>
      <c r="W2868" s="29" t="s">
        <v>265</v>
      </c>
      <c r="X2868" s="29" t="s">
        <v>11773</v>
      </c>
      <c r="Y2868" s="29">
        <v>45240</v>
      </c>
      <c r="Z2868" s="41" t="s">
        <v>11759</v>
      </c>
      <c r="AA2868" s="42" t="s">
        <v>1349</v>
      </c>
      <c r="AB2868" s="29" t="s">
        <v>258</v>
      </c>
      <c r="AC2868" s="29" t="s">
        <v>258</v>
      </c>
      <c r="AD2868" s="29" t="s">
        <v>265</v>
      </c>
      <c r="AE2868" s="29" t="s">
        <v>1353</v>
      </c>
      <c r="AF2868" s="29" t="s">
        <v>1368</v>
      </c>
      <c r="AG2868" s="183" t="s">
        <v>1369</v>
      </c>
      <c r="AH2868" s="29" t="s">
        <v>1356</v>
      </c>
      <c r="AI2868" s="29" t="s">
        <v>1357</v>
      </c>
      <c r="AJ2868" s="29" t="s">
        <v>258</v>
      </c>
      <c r="AK2868" s="29" t="s">
        <v>258</v>
      </c>
      <c r="AL2868" s="29" t="s">
        <v>13327</v>
      </c>
    </row>
    <row r="2869" spans="1:38" x14ac:dyDescent="0.2">
      <c r="A2869" s="35" t="s">
        <v>16</v>
      </c>
      <c r="B2869" s="36">
        <v>8646</v>
      </c>
      <c r="C2869" s="36"/>
      <c r="D2869" s="36" t="s">
        <v>1349</v>
      </c>
      <c r="E2869" s="37" t="s">
        <v>4950</v>
      </c>
      <c r="F2869" s="38" t="s">
        <v>1262</v>
      </c>
      <c r="G2869" s="38" t="s">
        <v>1263</v>
      </c>
      <c r="H2869" s="35" t="s">
        <v>482</v>
      </c>
      <c r="I2869" s="35"/>
      <c r="J2869" s="29" t="s">
        <v>1420</v>
      </c>
      <c r="K2869" s="29" t="s">
        <v>1421</v>
      </c>
      <c r="L2869" s="29" t="s">
        <v>1384</v>
      </c>
      <c r="M2869" s="39">
        <v>654.04051540169098</v>
      </c>
      <c r="N2869" s="39">
        <v>433.34101848049283</v>
      </c>
      <c r="O2869" s="29">
        <v>44197</v>
      </c>
      <c r="P2869" s="29">
        <v>44439</v>
      </c>
      <c r="Q2869" s="40">
        <v>0.66255989999999998</v>
      </c>
      <c r="R2869" s="39">
        <v>433.34101848049283</v>
      </c>
      <c r="S2869" s="39">
        <v>0</v>
      </c>
      <c r="T2869" s="39">
        <v>0</v>
      </c>
      <c r="U2869" s="39">
        <v>0</v>
      </c>
      <c r="V2869" s="39">
        <v>0</v>
      </c>
      <c r="W2869" s="29" t="s">
        <v>265</v>
      </c>
      <c r="X2869" s="29" t="s">
        <v>11773</v>
      </c>
      <c r="Y2869" s="29">
        <v>45240</v>
      </c>
      <c r="Z2869" s="41" t="s">
        <v>11759</v>
      </c>
      <c r="AA2869" s="42" t="s">
        <v>1349</v>
      </c>
      <c r="AB2869" s="29" t="s">
        <v>258</v>
      </c>
      <c r="AC2869" s="29" t="s">
        <v>258</v>
      </c>
      <c r="AD2869" s="29" t="s">
        <v>265</v>
      </c>
      <c r="AE2869" s="29" t="s">
        <v>1353</v>
      </c>
      <c r="AF2869" s="29" t="s">
        <v>1368</v>
      </c>
      <c r="AG2869" s="183" t="s">
        <v>1369</v>
      </c>
      <c r="AH2869" s="29" t="s">
        <v>1356</v>
      </c>
      <c r="AI2869" s="29" t="s">
        <v>1357</v>
      </c>
      <c r="AJ2869" s="29" t="s">
        <v>258</v>
      </c>
      <c r="AK2869" s="29" t="s">
        <v>258</v>
      </c>
      <c r="AL2869" s="29" t="s">
        <v>13327</v>
      </c>
    </row>
    <row r="2870" spans="1:38" x14ac:dyDescent="0.2">
      <c r="A2870" s="35" t="s">
        <v>16</v>
      </c>
      <c r="B2870" s="36">
        <v>8647</v>
      </c>
      <c r="C2870" s="36"/>
      <c r="D2870" s="36" t="s">
        <v>1349</v>
      </c>
      <c r="E2870" s="37" t="s">
        <v>4951</v>
      </c>
      <c r="F2870" s="38" t="s">
        <v>1269</v>
      </c>
      <c r="G2870" s="38" t="s">
        <v>1271</v>
      </c>
      <c r="H2870" s="35" t="s">
        <v>1440</v>
      </c>
      <c r="I2870" s="35"/>
      <c r="J2870" s="29" t="s">
        <v>274</v>
      </c>
      <c r="K2870" s="29" t="s">
        <v>303</v>
      </c>
      <c r="L2870" s="29" t="s">
        <v>2659</v>
      </c>
      <c r="M2870" s="39">
        <v>40.145994992140132</v>
      </c>
      <c r="N2870" s="39">
        <v>80.127118412046542</v>
      </c>
      <c r="O2870" s="29">
        <v>44197</v>
      </c>
      <c r="P2870" s="29">
        <v>44926</v>
      </c>
      <c r="Q2870" s="40">
        <v>1.9958932</v>
      </c>
      <c r="R2870" s="39">
        <v>40.063559206023271</v>
      </c>
      <c r="S2870" s="39">
        <v>40.063559206023271</v>
      </c>
      <c r="T2870" s="39">
        <v>0</v>
      </c>
      <c r="U2870" s="39">
        <v>0</v>
      </c>
      <c r="V2870" s="39">
        <v>0</v>
      </c>
      <c r="W2870" s="29" t="s">
        <v>1357</v>
      </c>
      <c r="X2870" s="29" t="s">
        <v>258</v>
      </c>
      <c r="Y2870" s="29" t="s">
        <v>1349</v>
      </c>
      <c r="Z2870" s="41" t="s">
        <v>1349</v>
      </c>
      <c r="AA2870" s="42" t="s">
        <v>1349</v>
      </c>
      <c r="AB2870" s="29" t="s">
        <v>258</v>
      </c>
      <c r="AC2870" s="29" t="s">
        <v>258</v>
      </c>
      <c r="AD2870" s="29" t="s">
        <v>265</v>
      </c>
      <c r="AE2870" s="29" t="s">
        <v>1367</v>
      </c>
      <c r="AF2870" s="29" t="s">
        <v>1966</v>
      </c>
      <c r="AG2870" s="183" t="s">
        <v>1967</v>
      </c>
      <c r="AH2870" s="29" t="s">
        <v>1413</v>
      </c>
      <c r="AI2870" s="29" t="s">
        <v>1357</v>
      </c>
      <c r="AJ2870" s="29" t="s">
        <v>258</v>
      </c>
      <c r="AK2870" s="29" t="s">
        <v>258</v>
      </c>
      <c r="AL2870" s="29" t="s">
        <v>13326</v>
      </c>
    </row>
    <row r="2871" spans="1:38" x14ac:dyDescent="0.2">
      <c r="A2871" s="35" t="s">
        <v>16</v>
      </c>
      <c r="B2871" s="36">
        <v>8650</v>
      </c>
      <c r="C2871" s="36"/>
      <c r="D2871" s="36" t="s">
        <v>1349</v>
      </c>
      <c r="E2871" s="37" t="s">
        <v>4952</v>
      </c>
      <c r="F2871" s="38" t="s">
        <v>1269</v>
      </c>
      <c r="G2871" s="38" t="s">
        <v>1271</v>
      </c>
      <c r="H2871" s="35" t="s">
        <v>1440</v>
      </c>
      <c r="I2871" s="35"/>
      <c r="J2871" s="29" t="s">
        <v>281</v>
      </c>
      <c r="K2871" s="29" t="s">
        <v>282</v>
      </c>
      <c r="L2871" s="29" t="s">
        <v>1384</v>
      </c>
      <c r="M2871" s="39">
        <v>21.069538573278095</v>
      </c>
      <c r="N2871" s="39">
        <v>105.27558658453114</v>
      </c>
      <c r="O2871" s="29">
        <v>44197</v>
      </c>
      <c r="P2871" s="29">
        <v>46022</v>
      </c>
      <c r="Q2871" s="40">
        <v>4.9965776999999996</v>
      </c>
      <c r="R2871" s="39">
        <v>21.043586584531145</v>
      </c>
      <c r="S2871" s="39">
        <v>21.043586584531145</v>
      </c>
      <c r="T2871" s="39">
        <v>21.043586584531145</v>
      </c>
      <c r="U2871" s="39">
        <v>21.101240246406569</v>
      </c>
      <c r="V2871" s="39">
        <v>21.043586584531145</v>
      </c>
      <c r="W2871" s="29" t="s">
        <v>1357</v>
      </c>
      <c r="X2871" s="29" t="s">
        <v>258</v>
      </c>
      <c r="Y2871" s="29" t="s">
        <v>1349</v>
      </c>
      <c r="Z2871" s="41" t="s">
        <v>1349</v>
      </c>
      <c r="AA2871" s="42" t="s">
        <v>1349</v>
      </c>
      <c r="AB2871" s="29" t="s">
        <v>258</v>
      </c>
      <c r="AC2871" s="29" t="s">
        <v>258</v>
      </c>
      <c r="AD2871" s="29" t="s">
        <v>265</v>
      </c>
      <c r="AE2871" s="29" t="s">
        <v>1353</v>
      </c>
      <c r="AF2871" s="29" t="s">
        <v>1368</v>
      </c>
      <c r="AG2871" s="183" t="s">
        <v>1369</v>
      </c>
      <c r="AH2871" s="29" t="s">
        <v>1356</v>
      </c>
      <c r="AI2871" s="29" t="s">
        <v>1357</v>
      </c>
      <c r="AJ2871" s="29" t="s">
        <v>258</v>
      </c>
      <c r="AK2871" s="29" t="s">
        <v>258</v>
      </c>
      <c r="AL2871" s="29" t="s">
        <v>13326</v>
      </c>
    </row>
    <row r="2872" spans="1:38" x14ac:dyDescent="0.2">
      <c r="A2872" s="35" t="s">
        <v>16</v>
      </c>
      <c r="B2872" s="36">
        <v>8651</v>
      </c>
      <c r="C2872" s="36"/>
      <c r="D2872" s="36" t="s">
        <v>1349</v>
      </c>
      <c r="E2872" s="37" t="s">
        <v>4953</v>
      </c>
      <c r="F2872" s="38" t="s">
        <v>1269</v>
      </c>
      <c r="G2872" s="38" t="s">
        <v>1271</v>
      </c>
      <c r="H2872" s="35" t="s">
        <v>1440</v>
      </c>
      <c r="I2872" s="35"/>
      <c r="J2872" s="29" t="s">
        <v>1371</v>
      </c>
      <c r="K2872" s="29" t="s">
        <v>1371</v>
      </c>
      <c r="L2872" s="29" t="s">
        <v>1384</v>
      </c>
      <c r="M2872" s="39">
        <v>85.543847440381683</v>
      </c>
      <c r="N2872" s="39">
        <v>427.42648049281314</v>
      </c>
      <c r="O2872" s="29">
        <v>44197</v>
      </c>
      <c r="P2872" s="29">
        <v>46022</v>
      </c>
      <c r="Q2872" s="40">
        <v>4.9965776999999996</v>
      </c>
      <c r="R2872" s="39">
        <v>85.438480492813142</v>
      </c>
      <c r="S2872" s="39">
        <v>85.438480492813142</v>
      </c>
      <c r="T2872" s="39">
        <v>85.438480492813142</v>
      </c>
      <c r="U2872" s="39">
        <v>85.672558521560575</v>
      </c>
      <c r="V2872" s="39">
        <v>85.438480492813142</v>
      </c>
      <c r="W2872" s="29" t="s">
        <v>265</v>
      </c>
      <c r="X2872" s="29" t="s">
        <v>11773</v>
      </c>
      <c r="Y2872" s="29">
        <v>45275</v>
      </c>
      <c r="Z2872" s="41" t="s">
        <v>11760</v>
      </c>
      <c r="AA2872" s="42" t="s">
        <v>1349</v>
      </c>
      <c r="AB2872" s="29" t="s">
        <v>258</v>
      </c>
      <c r="AC2872" s="29" t="s">
        <v>258</v>
      </c>
      <c r="AD2872" s="29" t="s">
        <v>265</v>
      </c>
      <c r="AE2872" s="29" t="s">
        <v>1353</v>
      </c>
      <c r="AF2872" s="29" t="s">
        <v>1368</v>
      </c>
      <c r="AG2872" s="183" t="s">
        <v>1369</v>
      </c>
      <c r="AH2872" s="29" t="s">
        <v>1356</v>
      </c>
      <c r="AI2872" s="29" t="s">
        <v>1357</v>
      </c>
      <c r="AJ2872" s="29" t="s">
        <v>258</v>
      </c>
      <c r="AK2872" s="29" t="s">
        <v>258</v>
      </c>
      <c r="AL2872" s="29" t="s">
        <v>13327</v>
      </c>
    </row>
    <row r="2873" spans="1:38" x14ac:dyDescent="0.2">
      <c r="A2873" s="35" t="s">
        <v>16</v>
      </c>
      <c r="B2873" s="36">
        <v>8653</v>
      </c>
      <c r="C2873" s="36"/>
      <c r="D2873" s="36" t="s">
        <v>1349</v>
      </c>
      <c r="E2873" s="37" t="s">
        <v>4954</v>
      </c>
      <c r="F2873" s="38" t="s">
        <v>1269</v>
      </c>
      <c r="G2873" s="38" t="s">
        <v>1271</v>
      </c>
      <c r="H2873" s="35" t="s">
        <v>1440</v>
      </c>
      <c r="I2873" s="35"/>
      <c r="J2873" s="29" t="s">
        <v>281</v>
      </c>
      <c r="K2873" s="29" t="s">
        <v>282</v>
      </c>
      <c r="L2873" s="29" t="s">
        <v>1384</v>
      </c>
      <c r="M2873" s="39">
        <v>19.710794467355804</v>
      </c>
      <c r="N2873" s="39">
        <v>98.486516084873372</v>
      </c>
      <c r="O2873" s="29">
        <v>44197</v>
      </c>
      <c r="P2873" s="29">
        <v>46022</v>
      </c>
      <c r="Q2873" s="40">
        <v>4.9965776999999996</v>
      </c>
      <c r="R2873" s="39">
        <v>19.686516084873375</v>
      </c>
      <c r="S2873" s="39">
        <v>19.686516084873375</v>
      </c>
      <c r="T2873" s="39">
        <v>19.686516084873375</v>
      </c>
      <c r="U2873" s="39">
        <v>19.740451745379875</v>
      </c>
      <c r="V2873" s="39">
        <v>19.686516084873375</v>
      </c>
      <c r="W2873" s="29" t="s">
        <v>1357</v>
      </c>
      <c r="X2873" s="29" t="s">
        <v>258</v>
      </c>
      <c r="Y2873" s="29" t="s">
        <v>1349</v>
      </c>
      <c r="Z2873" s="41" t="s">
        <v>1349</v>
      </c>
      <c r="AA2873" s="42" t="s">
        <v>1349</v>
      </c>
      <c r="AB2873" s="29" t="s">
        <v>258</v>
      </c>
      <c r="AC2873" s="29" t="s">
        <v>258</v>
      </c>
      <c r="AD2873" s="29" t="s">
        <v>265</v>
      </c>
      <c r="AE2873" s="29" t="s">
        <v>1353</v>
      </c>
      <c r="AF2873" s="29" t="s">
        <v>1368</v>
      </c>
      <c r="AG2873" s="183" t="s">
        <v>1369</v>
      </c>
      <c r="AH2873" s="29" t="s">
        <v>1356</v>
      </c>
      <c r="AI2873" s="29" t="s">
        <v>1357</v>
      </c>
      <c r="AJ2873" s="29" t="s">
        <v>258</v>
      </c>
      <c r="AK2873" s="29" t="s">
        <v>258</v>
      </c>
      <c r="AL2873" s="29" t="s">
        <v>13326</v>
      </c>
    </row>
    <row r="2874" spans="1:38" x14ac:dyDescent="0.2">
      <c r="A2874" s="35" t="s">
        <v>16</v>
      </c>
      <c r="B2874" s="36">
        <v>8654</v>
      </c>
      <c r="C2874" s="36"/>
      <c r="D2874" s="36" t="s">
        <v>1349</v>
      </c>
      <c r="E2874" s="37" t="s">
        <v>4955</v>
      </c>
      <c r="F2874" s="38" t="s">
        <v>1269</v>
      </c>
      <c r="G2874" s="38" t="s">
        <v>1273</v>
      </c>
      <c r="H2874" s="35" t="s">
        <v>1393</v>
      </c>
      <c r="I2874" s="35"/>
      <c r="J2874" s="29" t="s">
        <v>263</v>
      </c>
      <c r="K2874" s="29" t="s">
        <v>264</v>
      </c>
      <c r="L2874" s="29" t="s">
        <v>2577</v>
      </c>
      <c r="M2874" s="39">
        <v>13.143433722018795</v>
      </c>
      <c r="N2874" s="39">
        <v>25.621149897330593</v>
      </c>
      <c r="O2874" s="29">
        <v>44197</v>
      </c>
      <c r="P2874" s="29">
        <v>44909</v>
      </c>
      <c r="Q2874" s="40">
        <v>1.9493498</v>
      </c>
      <c r="R2874" s="39">
        <v>13.116016427104723</v>
      </c>
      <c r="S2874" s="39">
        <v>12.505133470225873</v>
      </c>
      <c r="T2874" s="39">
        <v>0</v>
      </c>
      <c r="U2874" s="39">
        <v>0</v>
      </c>
      <c r="V2874" s="39">
        <v>0</v>
      </c>
      <c r="W2874" s="29" t="s">
        <v>1357</v>
      </c>
      <c r="X2874" s="29" t="s">
        <v>258</v>
      </c>
      <c r="Y2874" s="29" t="s">
        <v>1349</v>
      </c>
      <c r="Z2874" s="41" t="s">
        <v>1349</v>
      </c>
      <c r="AA2874" s="42" t="s">
        <v>1349</v>
      </c>
      <c r="AB2874" s="29" t="s">
        <v>258</v>
      </c>
      <c r="AC2874" s="29" t="s">
        <v>265</v>
      </c>
      <c r="AD2874" s="29" t="s">
        <v>265</v>
      </c>
      <c r="AE2874" s="29" t="s">
        <v>1367</v>
      </c>
      <c r="AF2874" s="29" t="s">
        <v>2409</v>
      </c>
      <c r="AG2874" s="183" t="s">
        <v>2410</v>
      </c>
      <c r="AH2874" s="29" t="s">
        <v>1413</v>
      </c>
      <c r="AI2874" s="29" t="s">
        <v>1357</v>
      </c>
      <c r="AJ2874" s="29" t="s">
        <v>258</v>
      </c>
      <c r="AK2874" s="29" t="s">
        <v>258</v>
      </c>
      <c r="AL2874" s="29" t="s">
        <v>13326</v>
      </c>
    </row>
    <row r="2875" spans="1:38" x14ac:dyDescent="0.2">
      <c r="A2875" s="35" t="s">
        <v>17</v>
      </c>
      <c r="B2875" s="36">
        <v>8655</v>
      </c>
      <c r="C2875" s="36"/>
      <c r="D2875" s="36" t="s">
        <v>1349</v>
      </c>
      <c r="E2875" s="37" t="s">
        <v>4956</v>
      </c>
      <c r="F2875" s="38" t="s">
        <v>1266</v>
      </c>
      <c r="G2875" s="38" t="s">
        <v>1267</v>
      </c>
      <c r="H2875" s="35" t="s">
        <v>1477</v>
      </c>
      <c r="I2875" s="35" t="s">
        <v>1349</v>
      </c>
      <c r="J2875" s="29" t="s">
        <v>484</v>
      </c>
      <c r="K2875" s="29" t="s">
        <v>1365</v>
      </c>
      <c r="L2875" s="29" t="s">
        <v>1366</v>
      </c>
      <c r="M2875" s="39">
        <v>0</v>
      </c>
      <c r="N2875" s="39"/>
      <c r="O2875" s="29">
        <v>44197</v>
      </c>
      <c r="P2875" s="29">
        <v>46022</v>
      </c>
      <c r="Q2875" s="40">
        <v>4.9965776999999996</v>
      </c>
      <c r="R2875" s="39"/>
      <c r="S2875" s="39"/>
      <c r="T2875" s="39"/>
      <c r="U2875" s="39"/>
      <c r="V2875" s="39"/>
      <c r="W2875" s="29" t="s">
        <v>1357</v>
      </c>
      <c r="X2875" s="29" t="s">
        <v>258</v>
      </c>
      <c r="Y2875" s="29" t="s">
        <v>1349</v>
      </c>
      <c r="Z2875" s="41" t="s">
        <v>1349</v>
      </c>
      <c r="AA2875" s="42" t="s">
        <v>1349</v>
      </c>
      <c r="AB2875" s="29" t="s">
        <v>258</v>
      </c>
      <c r="AC2875" s="29" t="s">
        <v>258</v>
      </c>
      <c r="AD2875" s="29" t="s">
        <v>265</v>
      </c>
      <c r="AE2875" s="29" t="s">
        <v>1367</v>
      </c>
      <c r="AF2875" s="29" t="s">
        <v>1368</v>
      </c>
      <c r="AG2875" s="183" t="s">
        <v>1369</v>
      </c>
      <c r="AH2875" s="29" t="s">
        <v>1356</v>
      </c>
      <c r="AI2875" s="29" t="s">
        <v>1357</v>
      </c>
      <c r="AJ2875" s="29" t="s">
        <v>258</v>
      </c>
      <c r="AK2875" s="29" t="s">
        <v>258</v>
      </c>
      <c r="AL2875" s="29" t="s">
        <v>13326</v>
      </c>
    </row>
    <row r="2876" spans="1:38" x14ac:dyDescent="0.2">
      <c r="A2876" s="35" t="s">
        <v>16</v>
      </c>
      <c r="B2876" s="36">
        <v>8658</v>
      </c>
      <c r="C2876" s="36"/>
      <c r="D2876" s="36" t="s">
        <v>1349</v>
      </c>
      <c r="E2876" s="37" t="s">
        <v>4957</v>
      </c>
      <c r="F2876" s="38" t="s">
        <v>1269</v>
      </c>
      <c r="G2876" s="38" t="s">
        <v>1271</v>
      </c>
      <c r="H2876" s="35" t="s">
        <v>1440</v>
      </c>
      <c r="I2876" s="35"/>
      <c r="J2876" s="29" t="s">
        <v>274</v>
      </c>
      <c r="K2876" s="29" t="s">
        <v>1583</v>
      </c>
      <c r="L2876" s="29" t="s">
        <v>1838</v>
      </c>
      <c r="M2876" s="39">
        <v>57.615926613523406</v>
      </c>
      <c r="N2876" s="39">
        <v>114.99523613963039</v>
      </c>
      <c r="O2876" s="29">
        <v>44197</v>
      </c>
      <c r="P2876" s="29">
        <v>44926</v>
      </c>
      <c r="Q2876" s="40">
        <v>1.9958932</v>
      </c>
      <c r="R2876" s="39">
        <v>57.497618069815196</v>
      </c>
      <c r="S2876" s="39">
        <v>57.497618069815196</v>
      </c>
      <c r="T2876" s="39">
        <v>0</v>
      </c>
      <c r="U2876" s="39">
        <v>0</v>
      </c>
      <c r="V2876" s="39">
        <v>0</v>
      </c>
      <c r="W2876" s="29" t="s">
        <v>1357</v>
      </c>
      <c r="X2876" s="29" t="s">
        <v>258</v>
      </c>
      <c r="Y2876" s="29" t="s">
        <v>1349</v>
      </c>
      <c r="Z2876" s="41" t="s">
        <v>1349</v>
      </c>
      <c r="AA2876" s="42" t="s">
        <v>1349</v>
      </c>
      <c r="AB2876" s="29" t="s">
        <v>258</v>
      </c>
      <c r="AC2876" s="29" t="s">
        <v>258</v>
      </c>
      <c r="AD2876" s="29" t="s">
        <v>265</v>
      </c>
      <c r="AE2876" s="29" t="s">
        <v>1367</v>
      </c>
      <c r="AF2876" s="29" t="s">
        <v>1378</v>
      </c>
      <c r="AG2876" s="183" t="s">
        <v>1379</v>
      </c>
      <c r="AH2876" s="29" t="s">
        <v>1413</v>
      </c>
      <c r="AI2876" s="29" t="s">
        <v>1357</v>
      </c>
      <c r="AJ2876" s="29" t="s">
        <v>258</v>
      </c>
      <c r="AK2876" s="29" t="s">
        <v>258</v>
      </c>
      <c r="AL2876" s="29" t="s">
        <v>13326</v>
      </c>
    </row>
    <row r="2877" spans="1:38" x14ac:dyDescent="0.2">
      <c r="A2877" s="35" t="s">
        <v>16</v>
      </c>
      <c r="B2877" s="36">
        <v>8666</v>
      </c>
      <c r="C2877" s="36"/>
      <c r="D2877" s="36" t="s">
        <v>1349</v>
      </c>
      <c r="E2877" s="37" t="s">
        <v>4958</v>
      </c>
      <c r="F2877" s="38" t="s">
        <v>1269</v>
      </c>
      <c r="G2877" s="38" t="s">
        <v>1273</v>
      </c>
      <c r="H2877" s="35" t="s">
        <v>1393</v>
      </c>
      <c r="I2877" s="35"/>
      <c r="J2877" s="29" t="s">
        <v>1405</v>
      </c>
      <c r="K2877" s="29" t="s">
        <v>1558</v>
      </c>
      <c r="L2877" s="29" t="s">
        <v>1394</v>
      </c>
      <c r="M2877" s="39">
        <v>11.134616347057294</v>
      </c>
      <c r="N2877" s="39">
        <v>21.705262149212867</v>
      </c>
      <c r="O2877" s="29">
        <v>44197</v>
      </c>
      <c r="P2877" s="29">
        <v>44909</v>
      </c>
      <c r="Q2877" s="40">
        <v>1.9493498</v>
      </c>
      <c r="R2877" s="39">
        <v>11.11138945927447</v>
      </c>
      <c r="S2877" s="39">
        <v>10.593872689938399</v>
      </c>
      <c r="T2877" s="39">
        <v>0</v>
      </c>
      <c r="U2877" s="39">
        <v>0</v>
      </c>
      <c r="V2877" s="39">
        <v>0</v>
      </c>
      <c r="W2877" s="29" t="s">
        <v>1357</v>
      </c>
      <c r="X2877" s="29" t="s">
        <v>258</v>
      </c>
      <c r="Y2877" s="29" t="s">
        <v>1349</v>
      </c>
      <c r="Z2877" s="41" t="s">
        <v>1349</v>
      </c>
      <c r="AA2877" s="42" t="s">
        <v>1349</v>
      </c>
      <c r="AB2877" s="29" t="s">
        <v>258</v>
      </c>
      <c r="AC2877" s="29" t="s">
        <v>258</v>
      </c>
      <c r="AD2877" s="29" t="s">
        <v>265</v>
      </c>
      <c r="AE2877" s="29" t="s">
        <v>1367</v>
      </c>
      <c r="AF2877" s="29" t="s">
        <v>1368</v>
      </c>
      <c r="AG2877" s="183" t="s">
        <v>1369</v>
      </c>
      <c r="AH2877" s="29" t="s">
        <v>1413</v>
      </c>
      <c r="AI2877" s="29" t="s">
        <v>1357</v>
      </c>
      <c r="AJ2877" s="29" t="s">
        <v>258</v>
      </c>
      <c r="AK2877" s="29" t="s">
        <v>258</v>
      </c>
      <c r="AL2877" s="29" t="s">
        <v>13326</v>
      </c>
    </row>
    <row r="2878" spans="1:38" x14ac:dyDescent="0.2">
      <c r="A2878" s="35" t="s">
        <v>16</v>
      </c>
      <c r="B2878" s="36">
        <v>8667</v>
      </c>
      <c r="C2878" s="36"/>
      <c r="D2878" s="36" t="s">
        <v>1349</v>
      </c>
      <c r="E2878" s="37" t="s">
        <v>4959</v>
      </c>
      <c r="F2878" s="38" t="s">
        <v>1269</v>
      </c>
      <c r="G2878" s="38" t="s">
        <v>1273</v>
      </c>
      <c r="H2878" s="35" t="s">
        <v>1393</v>
      </c>
      <c r="I2878" s="35"/>
      <c r="J2878" s="29" t="s">
        <v>429</v>
      </c>
      <c r="K2878" s="29" t="s">
        <v>430</v>
      </c>
      <c r="L2878" s="29" t="s">
        <v>4948</v>
      </c>
      <c r="M2878" s="39">
        <v>29.146927645512029</v>
      </c>
      <c r="N2878" s="39">
        <v>58.174154688569473</v>
      </c>
      <c r="O2878" s="29">
        <v>44197</v>
      </c>
      <c r="P2878" s="29">
        <v>44926</v>
      </c>
      <c r="Q2878" s="40">
        <v>1.9958932</v>
      </c>
      <c r="R2878" s="39">
        <v>29.087077344284737</v>
      </c>
      <c r="S2878" s="39">
        <v>29.087077344284737</v>
      </c>
      <c r="T2878" s="39">
        <v>0</v>
      </c>
      <c r="U2878" s="39">
        <v>0</v>
      </c>
      <c r="V2878" s="39">
        <v>0</v>
      </c>
      <c r="W2878" s="29" t="s">
        <v>1357</v>
      </c>
      <c r="X2878" s="29" t="s">
        <v>258</v>
      </c>
      <c r="Y2878" s="29" t="s">
        <v>1349</v>
      </c>
      <c r="Z2878" s="41" t="s">
        <v>1349</v>
      </c>
      <c r="AA2878" s="42" t="s">
        <v>1349</v>
      </c>
      <c r="AB2878" s="29" t="s">
        <v>258</v>
      </c>
      <c r="AC2878" s="29" t="s">
        <v>258</v>
      </c>
      <c r="AD2878" s="29" t="s">
        <v>258</v>
      </c>
      <c r="AE2878" s="29" t="s">
        <v>1367</v>
      </c>
      <c r="AF2878" s="29" t="s">
        <v>4702</v>
      </c>
      <c r="AG2878" s="183" t="s">
        <v>4703</v>
      </c>
      <c r="AH2878" s="29" t="s">
        <v>1413</v>
      </c>
      <c r="AI2878" s="29" t="s">
        <v>1357</v>
      </c>
      <c r="AJ2878" s="29" t="s">
        <v>258</v>
      </c>
      <c r="AK2878" s="29" t="s">
        <v>258</v>
      </c>
      <c r="AL2878" s="29" t="s">
        <v>13326</v>
      </c>
    </row>
    <row r="2879" spans="1:38" x14ac:dyDescent="0.2">
      <c r="A2879" s="35" t="s">
        <v>16</v>
      </c>
      <c r="B2879" s="36">
        <v>8668</v>
      </c>
      <c r="C2879" s="36"/>
      <c r="D2879" s="36" t="s">
        <v>1349</v>
      </c>
      <c r="E2879" s="37" t="s">
        <v>4960</v>
      </c>
      <c r="F2879" s="38" t="s">
        <v>1262</v>
      </c>
      <c r="G2879" s="38" t="s">
        <v>1264</v>
      </c>
      <c r="H2879" s="35" t="s">
        <v>1456</v>
      </c>
      <c r="I2879" s="35"/>
      <c r="J2879" s="29" t="s">
        <v>1387</v>
      </c>
      <c r="K2879" s="29" t="s">
        <v>1457</v>
      </c>
      <c r="L2879" s="29" t="s">
        <v>1458</v>
      </c>
      <c r="M2879" s="39">
        <v>120.76028179634736</v>
      </c>
      <c r="N2879" s="39">
        <v>361.7022587268994</v>
      </c>
      <c r="O2879" s="29">
        <v>44197</v>
      </c>
      <c r="P2879" s="29">
        <v>45291</v>
      </c>
      <c r="Q2879" s="40">
        <v>2.9952087999999999</v>
      </c>
      <c r="R2879" s="39">
        <v>120.56741957563314</v>
      </c>
      <c r="S2879" s="39">
        <v>120.56741957563314</v>
      </c>
      <c r="T2879" s="39">
        <v>120.56741957563314</v>
      </c>
      <c r="U2879" s="39">
        <v>0</v>
      </c>
      <c r="V2879" s="39">
        <v>0</v>
      </c>
      <c r="W2879" s="29" t="s">
        <v>1357</v>
      </c>
      <c r="X2879" s="29" t="s">
        <v>258</v>
      </c>
      <c r="Y2879" s="29" t="s">
        <v>1349</v>
      </c>
      <c r="Z2879" s="41" t="s">
        <v>1349</v>
      </c>
      <c r="AA2879" s="42" t="s">
        <v>1349</v>
      </c>
      <c r="AB2879" s="29" t="s">
        <v>258</v>
      </c>
      <c r="AC2879" s="29" t="s">
        <v>258</v>
      </c>
      <c r="AD2879" s="29" t="s">
        <v>258</v>
      </c>
      <c r="AE2879" s="29" t="s">
        <v>1353</v>
      </c>
      <c r="AF2879" s="29" t="s">
        <v>1390</v>
      </c>
      <c r="AG2879" s="183" t="s">
        <v>1391</v>
      </c>
      <c r="AH2879" s="29" t="s">
        <v>1413</v>
      </c>
      <c r="AI2879" s="29" t="s">
        <v>1357</v>
      </c>
      <c r="AJ2879" s="29" t="s">
        <v>258</v>
      </c>
      <c r="AK2879" s="29" t="s">
        <v>258</v>
      </c>
      <c r="AL2879" s="29" t="s">
        <v>13326</v>
      </c>
    </row>
    <row r="2880" spans="1:38" x14ac:dyDescent="0.2">
      <c r="A2880" s="35" t="s">
        <v>16</v>
      </c>
      <c r="B2880" s="36">
        <v>8671</v>
      </c>
      <c r="C2880" s="36"/>
      <c r="D2880" s="36" t="s">
        <v>1349</v>
      </c>
      <c r="E2880" s="37" t="s">
        <v>4961</v>
      </c>
      <c r="F2880" s="38" t="s">
        <v>1269</v>
      </c>
      <c r="G2880" s="38" t="s">
        <v>1273</v>
      </c>
      <c r="H2880" s="35" t="s">
        <v>1393</v>
      </c>
      <c r="I2880" s="35"/>
      <c r="J2880" s="29" t="s">
        <v>281</v>
      </c>
      <c r="K2880" s="29" t="s">
        <v>282</v>
      </c>
      <c r="L2880" s="29" t="s">
        <v>1366</v>
      </c>
      <c r="M2880" s="39">
        <v>24.357339112350747</v>
      </c>
      <c r="N2880" s="39">
        <v>121.70333744010952</v>
      </c>
      <c r="O2880" s="29">
        <v>44197</v>
      </c>
      <c r="P2880" s="29">
        <v>46022</v>
      </c>
      <c r="Q2880" s="40">
        <v>4.9965776999999996</v>
      </c>
      <c r="R2880" s="39">
        <v>24.327337440109517</v>
      </c>
      <c r="S2880" s="39">
        <v>24.327337440109517</v>
      </c>
      <c r="T2880" s="39">
        <v>24.327337440109517</v>
      </c>
      <c r="U2880" s="39">
        <v>24.393987679671458</v>
      </c>
      <c r="V2880" s="39">
        <v>24.327337440109517</v>
      </c>
      <c r="W2880" s="29" t="s">
        <v>265</v>
      </c>
      <c r="X2880" s="29" t="s">
        <v>11773</v>
      </c>
      <c r="Y2880" s="29">
        <v>45273</v>
      </c>
      <c r="Z2880" s="41" t="s">
        <v>11760</v>
      </c>
      <c r="AA2880" s="42" t="s">
        <v>1349</v>
      </c>
      <c r="AB2880" s="29" t="s">
        <v>258</v>
      </c>
      <c r="AC2880" s="29" t="s">
        <v>258</v>
      </c>
      <c r="AD2880" s="29" t="s">
        <v>265</v>
      </c>
      <c r="AE2880" s="29" t="s">
        <v>1367</v>
      </c>
      <c r="AF2880" s="29" t="s">
        <v>1368</v>
      </c>
      <c r="AG2880" s="183" t="s">
        <v>1369</v>
      </c>
      <c r="AH2880" s="29" t="s">
        <v>1356</v>
      </c>
      <c r="AI2880" s="29" t="s">
        <v>1357</v>
      </c>
      <c r="AJ2880" s="29" t="s">
        <v>258</v>
      </c>
      <c r="AK2880" s="29" t="s">
        <v>258</v>
      </c>
      <c r="AL2880" s="29" t="s">
        <v>13327</v>
      </c>
    </row>
    <row r="2881" spans="1:38" x14ac:dyDescent="0.2">
      <c r="A2881" s="35" t="s">
        <v>16</v>
      </c>
      <c r="B2881" s="36">
        <v>8672</v>
      </c>
      <c r="C2881" s="36"/>
      <c r="D2881" s="36" t="s">
        <v>1349</v>
      </c>
      <c r="E2881" s="37" t="s">
        <v>4962</v>
      </c>
      <c r="F2881" s="38" t="s">
        <v>1269</v>
      </c>
      <c r="G2881" s="38" t="s">
        <v>1273</v>
      </c>
      <c r="H2881" s="35" t="s">
        <v>1393</v>
      </c>
      <c r="I2881" s="35"/>
      <c r="J2881" s="29" t="s">
        <v>1371</v>
      </c>
      <c r="K2881" s="29" t="s">
        <v>1371</v>
      </c>
      <c r="L2881" s="29" t="s">
        <v>1384</v>
      </c>
      <c r="M2881" s="39">
        <v>61.414590442716779</v>
      </c>
      <c r="N2881" s="39">
        <v>188.99383983572895</v>
      </c>
      <c r="O2881" s="29">
        <v>44197</v>
      </c>
      <c r="P2881" s="29">
        <v>45321</v>
      </c>
      <c r="Q2881" s="40">
        <v>3.0773443</v>
      </c>
      <c r="R2881" s="39">
        <v>61.318001368925394</v>
      </c>
      <c r="S2881" s="39">
        <v>61.318001368925394</v>
      </c>
      <c r="T2881" s="39">
        <v>61.318001368925394</v>
      </c>
      <c r="U2881" s="39">
        <v>5.039835728952772</v>
      </c>
      <c r="V2881" s="39">
        <v>0</v>
      </c>
      <c r="W2881" s="29" t="s">
        <v>265</v>
      </c>
      <c r="X2881" s="29" t="s">
        <v>11773</v>
      </c>
      <c r="Y2881" s="29">
        <v>45383</v>
      </c>
      <c r="Z2881" s="41" t="s">
        <v>11761</v>
      </c>
      <c r="AA2881" s="42" t="s">
        <v>1349</v>
      </c>
      <c r="AB2881" s="29" t="s">
        <v>258</v>
      </c>
      <c r="AC2881" s="29" t="s">
        <v>258</v>
      </c>
      <c r="AD2881" s="29" t="s">
        <v>265</v>
      </c>
      <c r="AE2881" s="29" t="s">
        <v>1353</v>
      </c>
      <c r="AF2881" s="29" t="s">
        <v>1368</v>
      </c>
      <c r="AG2881" s="183" t="s">
        <v>1369</v>
      </c>
      <c r="AH2881" s="29" t="s">
        <v>1413</v>
      </c>
      <c r="AI2881" s="29" t="s">
        <v>1357</v>
      </c>
      <c r="AJ2881" s="29" t="s">
        <v>258</v>
      </c>
      <c r="AK2881" s="29" t="s">
        <v>258</v>
      </c>
      <c r="AL2881" s="29" t="s">
        <v>13327</v>
      </c>
    </row>
    <row r="2882" spans="1:38" x14ac:dyDescent="0.2">
      <c r="A2882" s="35" t="s">
        <v>16</v>
      </c>
      <c r="B2882" s="36">
        <v>8673</v>
      </c>
      <c r="C2882" s="36"/>
      <c r="D2882" s="36" t="s">
        <v>1349</v>
      </c>
      <c r="E2882" s="37" t="s">
        <v>4963</v>
      </c>
      <c r="F2882" s="38" t="s">
        <v>1269</v>
      </c>
      <c r="G2882" s="38" t="s">
        <v>1445</v>
      </c>
      <c r="H2882" s="35" t="s">
        <v>330</v>
      </c>
      <c r="I2882" s="35"/>
      <c r="J2882" s="29" t="s">
        <v>281</v>
      </c>
      <c r="K2882" s="29" t="s">
        <v>282</v>
      </c>
      <c r="L2882" s="29" t="s">
        <v>1366</v>
      </c>
      <c r="M2882" s="39">
        <v>6.1143759303087393</v>
      </c>
      <c r="N2882" s="39">
        <v>12.203641341546886</v>
      </c>
      <c r="O2882" s="29">
        <v>44197</v>
      </c>
      <c r="P2882" s="29">
        <v>44926</v>
      </c>
      <c r="Q2882" s="40">
        <v>1.9958932</v>
      </c>
      <c r="R2882" s="39">
        <v>6.101820670773443</v>
      </c>
      <c r="S2882" s="39">
        <v>6.101820670773443</v>
      </c>
      <c r="T2882" s="39">
        <v>0</v>
      </c>
      <c r="U2882" s="39">
        <v>0</v>
      </c>
      <c r="V2882" s="39">
        <v>0</v>
      </c>
      <c r="W2882" s="29" t="s">
        <v>1357</v>
      </c>
      <c r="X2882" s="29" t="s">
        <v>258</v>
      </c>
      <c r="Y2882" s="29" t="s">
        <v>1349</v>
      </c>
      <c r="Z2882" s="41" t="s">
        <v>1349</v>
      </c>
      <c r="AA2882" s="42" t="s">
        <v>1349</v>
      </c>
      <c r="AB2882" s="29" t="s">
        <v>258</v>
      </c>
      <c r="AC2882" s="29" t="s">
        <v>258</v>
      </c>
      <c r="AD2882" s="29" t="s">
        <v>265</v>
      </c>
      <c r="AE2882" s="29" t="s">
        <v>1367</v>
      </c>
      <c r="AF2882" s="29" t="s">
        <v>1368</v>
      </c>
      <c r="AG2882" s="183" t="s">
        <v>1369</v>
      </c>
      <c r="AH2882" s="29" t="s">
        <v>1413</v>
      </c>
      <c r="AI2882" s="29" t="s">
        <v>1357</v>
      </c>
      <c r="AJ2882" s="29" t="s">
        <v>258</v>
      </c>
      <c r="AK2882" s="29" t="s">
        <v>258</v>
      </c>
      <c r="AL2882" s="29" t="s">
        <v>13326</v>
      </c>
    </row>
    <row r="2883" spans="1:38" x14ac:dyDescent="0.2">
      <c r="A2883" s="35" t="s">
        <v>16</v>
      </c>
      <c r="B2883" s="36">
        <v>8675</v>
      </c>
      <c r="C2883" s="36"/>
      <c r="D2883" s="36" t="s">
        <v>1349</v>
      </c>
      <c r="E2883" s="37" t="s">
        <v>4964</v>
      </c>
      <c r="F2883" s="38" t="s">
        <v>1269</v>
      </c>
      <c r="G2883" s="38" t="s">
        <v>1445</v>
      </c>
      <c r="H2883" s="35" t="s">
        <v>357</v>
      </c>
      <c r="I2883" s="35"/>
      <c r="J2883" s="29" t="s">
        <v>1405</v>
      </c>
      <c r="K2883" s="29" t="s">
        <v>1608</v>
      </c>
      <c r="L2883" s="29" t="s">
        <v>1394</v>
      </c>
      <c r="M2883" s="39">
        <v>16.445715234728716</v>
      </c>
      <c r="N2883" s="39">
        <v>32.553735797399035</v>
      </c>
      <c r="O2883" s="29">
        <v>44197</v>
      </c>
      <c r="P2883" s="29">
        <v>44920</v>
      </c>
      <c r="Q2883" s="40">
        <v>1.9794661</v>
      </c>
      <c r="R2883" s="39">
        <v>16.411759069130731</v>
      </c>
      <c r="S2883" s="39">
        <v>16.141976728268308</v>
      </c>
      <c r="T2883" s="39">
        <v>0</v>
      </c>
      <c r="U2883" s="39">
        <v>0</v>
      </c>
      <c r="V2883" s="39">
        <v>0</v>
      </c>
      <c r="W2883" s="29" t="s">
        <v>1357</v>
      </c>
      <c r="X2883" s="29" t="s">
        <v>258</v>
      </c>
      <c r="Y2883" s="29" t="s">
        <v>1349</v>
      </c>
      <c r="Z2883" s="41" t="s">
        <v>1349</v>
      </c>
      <c r="AA2883" s="42" t="s">
        <v>1349</v>
      </c>
      <c r="AB2883" s="29" t="s">
        <v>258</v>
      </c>
      <c r="AC2883" s="29" t="s">
        <v>258</v>
      </c>
      <c r="AD2883" s="29" t="s">
        <v>265</v>
      </c>
      <c r="AE2883" s="29" t="s">
        <v>1367</v>
      </c>
      <c r="AF2883" s="29" t="s">
        <v>1368</v>
      </c>
      <c r="AG2883" s="183" t="s">
        <v>1369</v>
      </c>
      <c r="AH2883" s="29" t="s">
        <v>1413</v>
      </c>
      <c r="AI2883" s="29" t="s">
        <v>1357</v>
      </c>
      <c r="AJ2883" s="29" t="s">
        <v>258</v>
      </c>
      <c r="AK2883" s="29" t="s">
        <v>258</v>
      </c>
      <c r="AL2883" s="29" t="s">
        <v>13326</v>
      </c>
    </row>
    <row r="2884" spans="1:38" x14ac:dyDescent="0.2">
      <c r="A2884" s="35" t="s">
        <v>16</v>
      </c>
      <c r="B2884" s="36">
        <v>8677</v>
      </c>
      <c r="C2884" s="36"/>
      <c r="D2884" s="36" t="s">
        <v>1349</v>
      </c>
      <c r="E2884" s="37" t="s">
        <v>4965</v>
      </c>
      <c r="F2884" s="38" t="s">
        <v>1269</v>
      </c>
      <c r="G2884" s="38" t="s">
        <v>1271</v>
      </c>
      <c r="H2884" s="35" t="s">
        <v>1440</v>
      </c>
      <c r="I2884" s="35"/>
      <c r="J2884" s="29" t="s">
        <v>274</v>
      </c>
      <c r="K2884" s="29" t="s">
        <v>303</v>
      </c>
      <c r="L2884" s="29" t="s">
        <v>2659</v>
      </c>
      <c r="M2884" s="39">
        <v>42.253882534442766</v>
      </c>
      <c r="N2884" s="39">
        <v>84.334236824093082</v>
      </c>
      <c r="O2884" s="29">
        <v>44197</v>
      </c>
      <c r="P2884" s="29">
        <v>44926</v>
      </c>
      <c r="Q2884" s="40">
        <v>1.9958932</v>
      </c>
      <c r="R2884" s="39">
        <v>42.167118412046541</v>
      </c>
      <c r="S2884" s="39">
        <v>42.167118412046541</v>
      </c>
      <c r="T2884" s="39">
        <v>0</v>
      </c>
      <c r="U2884" s="39">
        <v>0</v>
      </c>
      <c r="V2884" s="39">
        <v>0</v>
      </c>
      <c r="W2884" s="29" t="s">
        <v>1357</v>
      </c>
      <c r="X2884" s="29" t="s">
        <v>258</v>
      </c>
      <c r="Y2884" s="29" t="s">
        <v>1349</v>
      </c>
      <c r="Z2884" s="41" t="s">
        <v>1349</v>
      </c>
      <c r="AA2884" s="42" t="s">
        <v>1349</v>
      </c>
      <c r="AB2884" s="29" t="s">
        <v>258</v>
      </c>
      <c r="AC2884" s="29" t="s">
        <v>258</v>
      </c>
      <c r="AD2884" s="29" t="s">
        <v>265</v>
      </c>
      <c r="AE2884" s="29" t="s">
        <v>1367</v>
      </c>
      <c r="AF2884" s="29" t="s">
        <v>1966</v>
      </c>
      <c r="AG2884" s="183" t="s">
        <v>1967</v>
      </c>
      <c r="AH2884" s="29" t="s">
        <v>1413</v>
      </c>
      <c r="AI2884" s="29" t="s">
        <v>1357</v>
      </c>
      <c r="AJ2884" s="29" t="s">
        <v>258</v>
      </c>
      <c r="AK2884" s="29" t="s">
        <v>258</v>
      </c>
      <c r="AL2884" s="29" t="s">
        <v>13326</v>
      </c>
    </row>
    <row r="2885" spans="1:38" x14ac:dyDescent="0.2">
      <c r="A2885" s="35" t="s">
        <v>16</v>
      </c>
      <c r="B2885" s="36">
        <v>8681</v>
      </c>
      <c r="C2885" s="36"/>
      <c r="D2885" s="36" t="s">
        <v>1349</v>
      </c>
      <c r="E2885" s="37" t="s">
        <v>4966</v>
      </c>
      <c r="F2885" s="38" t="s">
        <v>1269</v>
      </c>
      <c r="G2885" s="38" t="s">
        <v>1273</v>
      </c>
      <c r="H2885" s="35" t="s">
        <v>1393</v>
      </c>
      <c r="I2885" s="35"/>
      <c r="J2885" s="29" t="s">
        <v>1371</v>
      </c>
      <c r="K2885" s="29" t="s">
        <v>1371</v>
      </c>
      <c r="L2885" s="29" t="s">
        <v>1366</v>
      </c>
      <c r="M2885" s="39">
        <v>13.757160491248385</v>
      </c>
      <c r="N2885" s="39">
        <v>27.005842573579738</v>
      </c>
      <c r="O2885" s="29">
        <v>44197</v>
      </c>
      <c r="P2885" s="29">
        <v>44914</v>
      </c>
      <c r="Q2885" s="40">
        <v>1.963039</v>
      </c>
      <c r="R2885" s="39">
        <v>13.728596851471595</v>
      </c>
      <c r="S2885" s="39">
        <v>13.277245722108145</v>
      </c>
      <c r="T2885" s="39">
        <v>0</v>
      </c>
      <c r="U2885" s="39">
        <v>0</v>
      </c>
      <c r="V2885" s="39">
        <v>0</v>
      </c>
      <c r="W2885" s="29" t="s">
        <v>1357</v>
      </c>
      <c r="X2885" s="29" t="s">
        <v>258</v>
      </c>
      <c r="Y2885" s="29" t="s">
        <v>1349</v>
      </c>
      <c r="Z2885" s="41" t="s">
        <v>1349</v>
      </c>
      <c r="AA2885" s="42" t="s">
        <v>1349</v>
      </c>
      <c r="AB2885" s="29" t="s">
        <v>258</v>
      </c>
      <c r="AC2885" s="29" t="s">
        <v>258</v>
      </c>
      <c r="AD2885" s="29" t="s">
        <v>265</v>
      </c>
      <c r="AE2885" s="29" t="s">
        <v>1367</v>
      </c>
      <c r="AF2885" s="29" t="s">
        <v>1368</v>
      </c>
      <c r="AG2885" s="183" t="s">
        <v>1369</v>
      </c>
      <c r="AH2885" s="29" t="s">
        <v>1413</v>
      </c>
      <c r="AI2885" s="29" t="s">
        <v>1357</v>
      </c>
      <c r="AJ2885" s="29" t="s">
        <v>258</v>
      </c>
      <c r="AK2885" s="29" t="s">
        <v>258</v>
      </c>
      <c r="AL2885" s="29" t="s">
        <v>13326</v>
      </c>
    </row>
    <row r="2886" spans="1:38" x14ac:dyDescent="0.2">
      <c r="A2886" s="35" t="s">
        <v>16</v>
      </c>
      <c r="B2886" s="36">
        <v>8682</v>
      </c>
      <c r="C2886" s="36"/>
      <c r="D2886" s="36" t="s">
        <v>1349</v>
      </c>
      <c r="E2886" s="37" t="s">
        <v>4967</v>
      </c>
      <c r="F2886" s="38" t="s">
        <v>1269</v>
      </c>
      <c r="G2886" s="38" t="s">
        <v>1271</v>
      </c>
      <c r="H2886" s="35" t="s">
        <v>1440</v>
      </c>
      <c r="I2886" s="35"/>
      <c r="J2886" s="29" t="s">
        <v>1371</v>
      </c>
      <c r="K2886" s="29" t="s">
        <v>1371</v>
      </c>
      <c r="L2886" s="29" t="s">
        <v>1366</v>
      </c>
      <c r="M2886" s="39">
        <v>13.005122156684807</v>
      </c>
      <c r="N2886" s="39">
        <v>64.981103353867212</v>
      </c>
      <c r="O2886" s="29">
        <v>44197</v>
      </c>
      <c r="P2886" s="29">
        <v>46022</v>
      </c>
      <c r="Q2886" s="40">
        <v>4.9965776999999996</v>
      </c>
      <c r="R2886" s="39">
        <v>12.989103353867213</v>
      </c>
      <c r="S2886" s="39">
        <v>12.989103353867213</v>
      </c>
      <c r="T2886" s="39">
        <v>12.989103353867213</v>
      </c>
      <c r="U2886" s="39">
        <v>13.024689938398357</v>
      </c>
      <c r="V2886" s="39">
        <v>12.989103353867213</v>
      </c>
      <c r="W2886" s="29" t="s">
        <v>265</v>
      </c>
      <c r="X2886" s="29" t="s">
        <v>11773</v>
      </c>
      <c r="Y2886" s="29">
        <v>45275</v>
      </c>
      <c r="Z2886" s="41" t="s">
        <v>11760</v>
      </c>
      <c r="AA2886" s="42" t="s">
        <v>1349</v>
      </c>
      <c r="AB2886" s="29" t="s">
        <v>258</v>
      </c>
      <c r="AC2886" s="29" t="s">
        <v>258</v>
      </c>
      <c r="AD2886" s="29" t="s">
        <v>265</v>
      </c>
      <c r="AE2886" s="29" t="s">
        <v>1367</v>
      </c>
      <c r="AF2886" s="29" t="s">
        <v>1368</v>
      </c>
      <c r="AG2886" s="183" t="s">
        <v>1369</v>
      </c>
      <c r="AH2886" s="29" t="s">
        <v>1356</v>
      </c>
      <c r="AI2886" s="29" t="s">
        <v>1357</v>
      </c>
      <c r="AJ2886" s="29" t="s">
        <v>258</v>
      </c>
      <c r="AK2886" s="29" t="s">
        <v>258</v>
      </c>
      <c r="AL2886" s="29" t="s">
        <v>13327</v>
      </c>
    </row>
    <row r="2887" spans="1:38" x14ac:dyDescent="0.2">
      <c r="A2887" s="35" t="s">
        <v>16</v>
      </c>
      <c r="B2887" s="36">
        <v>8687</v>
      </c>
      <c r="C2887" s="36"/>
      <c r="D2887" s="36" t="s">
        <v>1349</v>
      </c>
      <c r="E2887" s="37" t="s">
        <v>4968</v>
      </c>
      <c r="F2887" s="38" t="s">
        <v>1269</v>
      </c>
      <c r="G2887" s="38" t="s">
        <v>1273</v>
      </c>
      <c r="H2887" s="35" t="s">
        <v>1393</v>
      </c>
      <c r="I2887" s="35"/>
      <c r="J2887" s="29" t="s">
        <v>263</v>
      </c>
      <c r="K2887" s="29" t="s">
        <v>264</v>
      </c>
      <c r="L2887" s="29" t="s">
        <v>2577</v>
      </c>
      <c r="M2887" s="39">
        <v>12.927130355622145</v>
      </c>
      <c r="N2887" s="39">
        <v>25.199498973305957</v>
      </c>
      <c r="O2887" s="29">
        <v>44197</v>
      </c>
      <c r="P2887" s="29">
        <v>44909</v>
      </c>
      <c r="Q2887" s="40">
        <v>1.9493498</v>
      </c>
      <c r="R2887" s="39">
        <v>12.900164271047229</v>
      </c>
      <c r="S2887" s="39">
        <v>12.299334702258728</v>
      </c>
      <c r="T2887" s="39">
        <v>0</v>
      </c>
      <c r="U2887" s="39">
        <v>0</v>
      </c>
      <c r="V2887" s="39">
        <v>0</v>
      </c>
      <c r="W2887" s="29" t="s">
        <v>1357</v>
      </c>
      <c r="X2887" s="29" t="s">
        <v>258</v>
      </c>
      <c r="Y2887" s="29" t="s">
        <v>1349</v>
      </c>
      <c r="Z2887" s="41" t="s">
        <v>1349</v>
      </c>
      <c r="AA2887" s="42" t="s">
        <v>1349</v>
      </c>
      <c r="AB2887" s="29" t="s">
        <v>258</v>
      </c>
      <c r="AC2887" s="29" t="s">
        <v>265</v>
      </c>
      <c r="AD2887" s="29" t="s">
        <v>265</v>
      </c>
      <c r="AE2887" s="29" t="s">
        <v>1367</v>
      </c>
      <c r="AF2887" s="29" t="s">
        <v>2409</v>
      </c>
      <c r="AG2887" s="183" t="s">
        <v>2410</v>
      </c>
      <c r="AH2887" s="29" t="s">
        <v>1413</v>
      </c>
      <c r="AI2887" s="29" t="s">
        <v>1357</v>
      </c>
      <c r="AJ2887" s="29" t="s">
        <v>258</v>
      </c>
      <c r="AK2887" s="29" t="s">
        <v>258</v>
      </c>
      <c r="AL2887" s="29" t="s">
        <v>13326</v>
      </c>
    </row>
    <row r="2888" spans="1:38" x14ac:dyDescent="0.2">
      <c r="A2888" s="35" t="s">
        <v>16</v>
      </c>
      <c r="B2888" s="36">
        <v>8691</v>
      </c>
      <c r="C2888" s="36"/>
      <c r="D2888" s="36" t="s">
        <v>1349</v>
      </c>
      <c r="E2888" s="37" t="s">
        <v>4969</v>
      </c>
      <c r="F2888" s="38" t="s">
        <v>1269</v>
      </c>
      <c r="G2888" s="38" t="s">
        <v>1271</v>
      </c>
      <c r="H2888" s="35" t="s">
        <v>1440</v>
      </c>
      <c r="I2888" s="35"/>
      <c r="J2888" s="29" t="s">
        <v>1371</v>
      </c>
      <c r="K2888" s="29" t="s">
        <v>1371</v>
      </c>
      <c r="L2888" s="29" t="s">
        <v>1384</v>
      </c>
      <c r="M2888" s="39">
        <v>70.210450221486866</v>
      </c>
      <c r="N2888" s="39">
        <v>350.81196988364132</v>
      </c>
      <c r="O2888" s="29">
        <v>44197</v>
      </c>
      <c r="P2888" s="29">
        <v>46022</v>
      </c>
      <c r="Q2888" s="40">
        <v>4.9965776999999996</v>
      </c>
      <c r="R2888" s="39">
        <v>70.123969883641337</v>
      </c>
      <c r="S2888" s="39">
        <v>70.123969883641337</v>
      </c>
      <c r="T2888" s="39">
        <v>70.123969883641337</v>
      </c>
      <c r="U2888" s="39">
        <v>70.316090349075964</v>
      </c>
      <c r="V2888" s="39">
        <v>70.123969883641337</v>
      </c>
      <c r="W2888" s="29" t="s">
        <v>265</v>
      </c>
      <c r="X2888" s="29" t="s">
        <v>11773</v>
      </c>
      <c r="Y2888" s="29">
        <v>45275</v>
      </c>
      <c r="Z2888" s="41" t="s">
        <v>11760</v>
      </c>
      <c r="AA2888" s="42" t="s">
        <v>1349</v>
      </c>
      <c r="AB2888" s="29" t="s">
        <v>258</v>
      </c>
      <c r="AC2888" s="29" t="s">
        <v>258</v>
      </c>
      <c r="AD2888" s="29" t="s">
        <v>265</v>
      </c>
      <c r="AE2888" s="29" t="s">
        <v>1353</v>
      </c>
      <c r="AF2888" s="29" t="s">
        <v>1368</v>
      </c>
      <c r="AG2888" s="183" t="s">
        <v>1369</v>
      </c>
      <c r="AH2888" s="29" t="s">
        <v>1356</v>
      </c>
      <c r="AI2888" s="29" t="s">
        <v>1357</v>
      </c>
      <c r="AJ2888" s="29" t="s">
        <v>258</v>
      </c>
      <c r="AK2888" s="29" t="s">
        <v>258</v>
      </c>
      <c r="AL2888" s="29" t="s">
        <v>13327</v>
      </c>
    </row>
    <row r="2889" spans="1:38" x14ac:dyDescent="0.2">
      <c r="A2889" s="35" t="s">
        <v>16</v>
      </c>
      <c r="B2889" s="36">
        <v>8692</v>
      </c>
      <c r="C2889" s="36"/>
      <c r="D2889" s="36" t="s">
        <v>1349</v>
      </c>
      <c r="E2889" s="37" t="s">
        <v>4970</v>
      </c>
      <c r="F2889" s="38" t="s">
        <v>1269</v>
      </c>
      <c r="G2889" s="38" t="s">
        <v>1273</v>
      </c>
      <c r="H2889" s="35" t="s">
        <v>1393</v>
      </c>
      <c r="I2889" s="35"/>
      <c r="J2889" s="29" t="s">
        <v>1371</v>
      </c>
      <c r="K2889" s="29" t="s">
        <v>1371</v>
      </c>
      <c r="L2889" s="29" t="s">
        <v>1384</v>
      </c>
      <c r="M2889" s="39">
        <v>109.7200632131072</v>
      </c>
      <c r="N2889" s="39">
        <v>236.71296098562627</v>
      </c>
      <c r="O2889" s="29">
        <v>44197</v>
      </c>
      <c r="P2889" s="29">
        <v>44985</v>
      </c>
      <c r="Q2889" s="40">
        <v>2.1574263999999999</v>
      </c>
      <c r="R2889" s="39">
        <v>109.50599589322383</v>
      </c>
      <c r="S2889" s="39">
        <v>109.50599589322383</v>
      </c>
      <c r="T2889" s="39">
        <v>17.700969199178644</v>
      </c>
      <c r="U2889" s="39">
        <v>0</v>
      </c>
      <c r="V2889" s="39">
        <v>0</v>
      </c>
      <c r="W2889" s="29" t="s">
        <v>265</v>
      </c>
      <c r="X2889" s="29" t="s">
        <v>11773</v>
      </c>
      <c r="Y2889" s="29">
        <v>45283</v>
      </c>
      <c r="Z2889" s="41" t="s">
        <v>11760</v>
      </c>
      <c r="AA2889" s="42" t="s">
        <v>1349</v>
      </c>
      <c r="AB2889" s="29" t="s">
        <v>258</v>
      </c>
      <c r="AC2889" s="29" t="s">
        <v>258</v>
      </c>
      <c r="AD2889" s="29" t="s">
        <v>265</v>
      </c>
      <c r="AE2889" s="29" t="s">
        <v>1353</v>
      </c>
      <c r="AF2889" s="29" t="s">
        <v>1368</v>
      </c>
      <c r="AG2889" s="183" t="s">
        <v>1369</v>
      </c>
      <c r="AH2889" s="29" t="s">
        <v>1413</v>
      </c>
      <c r="AI2889" s="29" t="s">
        <v>1357</v>
      </c>
      <c r="AJ2889" s="29" t="s">
        <v>258</v>
      </c>
      <c r="AK2889" s="29" t="s">
        <v>258</v>
      </c>
      <c r="AL2889" s="29" t="s">
        <v>13327</v>
      </c>
    </row>
    <row r="2890" spans="1:38" x14ac:dyDescent="0.2">
      <c r="A2890" s="35" t="s">
        <v>16</v>
      </c>
      <c r="B2890" s="36">
        <v>8694</v>
      </c>
      <c r="C2890" s="36"/>
      <c r="D2890" s="36" t="s">
        <v>1349</v>
      </c>
      <c r="E2890" s="37" t="s">
        <v>4971</v>
      </c>
      <c r="F2890" s="38" t="s">
        <v>1269</v>
      </c>
      <c r="G2890" s="38" t="s">
        <v>1271</v>
      </c>
      <c r="H2890" s="35" t="s">
        <v>1440</v>
      </c>
      <c r="I2890" s="35"/>
      <c r="J2890" s="29" t="s">
        <v>382</v>
      </c>
      <c r="K2890" s="29" t="s">
        <v>741</v>
      </c>
      <c r="L2890" s="29" t="s">
        <v>4972</v>
      </c>
      <c r="M2890" s="39">
        <v>412.00064988397531</v>
      </c>
      <c r="N2890" s="39">
        <v>992.63675017111564</v>
      </c>
      <c r="O2890" s="29">
        <v>44197</v>
      </c>
      <c r="P2890" s="29">
        <v>45077</v>
      </c>
      <c r="Q2890" s="40">
        <v>2.4093087</v>
      </c>
      <c r="R2890" s="39">
        <v>411.25132101300483</v>
      </c>
      <c r="S2890" s="39">
        <v>411.25132101300483</v>
      </c>
      <c r="T2890" s="39">
        <v>170.1341081451061</v>
      </c>
      <c r="U2890" s="39">
        <v>0</v>
      </c>
      <c r="V2890" s="39">
        <v>0</v>
      </c>
      <c r="W2890" s="29" t="s">
        <v>1357</v>
      </c>
      <c r="X2890" s="29" t="s">
        <v>258</v>
      </c>
      <c r="Y2890" s="29" t="s">
        <v>1349</v>
      </c>
      <c r="Z2890" s="41" t="s">
        <v>1349</v>
      </c>
      <c r="AA2890" s="42" t="s">
        <v>1349</v>
      </c>
      <c r="AB2890" s="29" t="s">
        <v>258</v>
      </c>
      <c r="AC2890" s="29" t="s">
        <v>258</v>
      </c>
      <c r="AD2890" s="29" t="s">
        <v>258</v>
      </c>
      <c r="AE2890" s="29" t="s">
        <v>1353</v>
      </c>
      <c r="AF2890" s="29" t="s">
        <v>1368</v>
      </c>
      <c r="AG2890" s="183" t="s">
        <v>1369</v>
      </c>
      <c r="AH2890" s="29" t="s">
        <v>1413</v>
      </c>
      <c r="AI2890" s="29" t="s">
        <v>1357</v>
      </c>
      <c r="AJ2890" s="29" t="s">
        <v>258</v>
      </c>
      <c r="AK2890" s="29" t="s">
        <v>258</v>
      </c>
      <c r="AL2890" s="29" t="s">
        <v>13326</v>
      </c>
    </row>
    <row r="2891" spans="1:38" x14ac:dyDescent="0.2">
      <c r="A2891" s="35" t="s">
        <v>16</v>
      </c>
      <c r="B2891" s="36">
        <v>8695</v>
      </c>
      <c r="C2891" s="36"/>
      <c r="D2891" s="36" t="s">
        <v>1349</v>
      </c>
      <c r="E2891" s="37" t="s">
        <v>4973</v>
      </c>
      <c r="F2891" s="38" t="s">
        <v>1269</v>
      </c>
      <c r="G2891" s="38" t="s">
        <v>1271</v>
      </c>
      <c r="H2891" s="35" t="s">
        <v>1440</v>
      </c>
      <c r="I2891" s="35"/>
      <c r="J2891" s="29" t="s">
        <v>1371</v>
      </c>
      <c r="K2891" s="29" t="s">
        <v>1371</v>
      </c>
      <c r="L2891" s="29" t="s">
        <v>1384</v>
      </c>
      <c r="M2891" s="39">
        <v>91.226959753812196</v>
      </c>
      <c r="N2891" s="39">
        <v>455.82259274469544</v>
      </c>
      <c r="O2891" s="29">
        <v>44197</v>
      </c>
      <c r="P2891" s="29">
        <v>46022</v>
      </c>
      <c r="Q2891" s="40">
        <v>4.9965776999999996</v>
      </c>
      <c r="R2891" s="39">
        <v>91.114592744695415</v>
      </c>
      <c r="S2891" s="39">
        <v>91.114592744695415</v>
      </c>
      <c r="T2891" s="39">
        <v>91.114592744695415</v>
      </c>
      <c r="U2891" s="39">
        <v>91.364221765913769</v>
      </c>
      <c r="V2891" s="39">
        <v>91.114592744695415</v>
      </c>
      <c r="W2891" s="29" t="s">
        <v>265</v>
      </c>
      <c r="X2891" s="29" t="s">
        <v>11773</v>
      </c>
      <c r="Y2891" s="29">
        <v>45257</v>
      </c>
      <c r="Z2891" s="41" t="s">
        <v>11759</v>
      </c>
      <c r="AA2891" s="42" t="s">
        <v>1349</v>
      </c>
      <c r="AB2891" s="29" t="s">
        <v>258</v>
      </c>
      <c r="AC2891" s="29" t="s">
        <v>258</v>
      </c>
      <c r="AD2891" s="29" t="s">
        <v>265</v>
      </c>
      <c r="AE2891" s="29" t="s">
        <v>1353</v>
      </c>
      <c r="AF2891" s="29" t="s">
        <v>1368</v>
      </c>
      <c r="AG2891" s="183" t="s">
        <v>1369</v>
      </c>
      <c r="AH2891" s="29" t="s">
        <v>1356</v>
      </c>
      <c r="AI2891" s="29" t="s">
        <v>1357</v>
      </c>
      <c r="AJ2891" s="29" t="s">
        <v>258</v>
      </c>
      <c r="AK2891" s="29" t="s">
        <v>258</v>
      </c>
      <c r="AL2891" s="29" t="s">
        <v>13327</v>
      </c>
    </row>
    <row r="2892" spans="1:38" x14ac:dyDescent="0.2">
      <c r="A2892" s="35" t="s">
        <v>16</v>
      </c>
      <c r="B2892" s="36">
        <v>8698</v>
      </c>
      <c r="C2892" s="36"/>
      <c r="D2892" s="36" t="s">
        <v>1349</v>
      </c>
      <c r="E2892" s="37" t="s">
        <v>4974</v>
      </c>
      <c r="F2892" s="38" t="s">
        <v>1269</v>
      </c>
      <c r="G2892" s="38" t="s">
        <v>1271</v>
      </c>
      <c r="H2892" s="35" t="s">
        <v>1440</v>
      </c>
      <c r="I2892" s="35"/>
      <c r="J2892" s="29" t="s">
        <v>1371</v>
      </c>
      <c r="K2892" s="29" t="s">
        <v>1371</v>
      </c>
      <c r="L2892" s="29" t="s">
        <v>1384</v>
      </c>
      <c r="M2892" s="39">
        <v>86.588745737000906</v>
      </c>
      <c r="N2892" s="39">
        <v>186.80884599589319</v>
      </c>
      <c r="O2892" s="29">
        <v>44197</v>
      </c>
      <c r="P2892" s="29">
        <v>44985</v>
      </c>
      <c r="Q2892" s="40">
        <v>2.1574263999999999</v>
      </c>
      <c r="R2892" s="39">
        <v>86.419808350444896</v>
      </c>
      <c r="S2892" s="39">
        <v>86.419808350444896</v>
      </c>
      <c r="T2892" s="39">
        <v>13.969229295003421</v>
      </c>
      <c r="U2892" s="39">
        <v>0</v>
      </c>
      <c r="V2892" s="39">
        <v>0</v>
      </c>
      <c r="W2892" s="29" t="s">
        <v>1357</v>
      </c>
      <c r="X2892" s="29" t="s">
        <v>258</v>
      </c>
      <c r="Y2892" s="29" t="s">
        <v>1349</v>
      </c>
      <c r="Z2892" s="41" t="s">
        <v>1349</v>
      </c>
      <c r="AA2892" s="42" t="s">
        <v>1349</v>
      </c>
      <c r="AB2892" s="29" t="s">
        <v>258</v>
      </c>
      <c r="AC2892" s="29" t="s">
        <v>258</v>
      </c>
      <c r="AD2892" s="29" t="s">
        <v>265</v>
      </c>
      <c r="AE2892" s="29" t="s">
        <v>1353</v>
      </c>
      <c r="AF2892" s="29" t="s">
        <v>1368</v>
      </c>
      <c r="AG2892" s="183" t="s">
        <v>1369</v>
      </c>
      <c r="AH2892" s="29" t="s">
        <v>1413</v>
      </c>
      <c r="AI2892" s="29" t="s">
        <v>1357</v>
      </c>
      <c r="AJ2892" s="29" t="s">
        <v>258</v>
      </c>
      <c r="AK2892" s="29" t="s">
        <v>258</v>
      </c>
      <c r="AL2892" s="29" t="s">
        <v>13326</v>
      </c>
    </row>
    <row r="2893" spans="1:38" x14ac:dyDescent="0.2">
      <c r="A2893" s="35" t="s">
        <v>16</v>
      </c>
      <c r="B2893" s="36">
        <v>8700</v>
      </c>
      <c r="C2893" s="36"/>
      <c r="D2893" s="36" t="s">
        <v>1349</v>
      </c>
      <c r="E2893" s="37" t="s">
        <v>4975</v>
      </c>
      <c r="F2893" s="38" t="s">
        <v>1269</v>
      </c>
      <c r="G2893" s="38" t="s">
        <v>1271</v>
      </c>
      <c r="H2893" s="35" t="s">
        <v>1440</v>
      </c>
      <c r="I2893" s="35"/>
      <c r="J2893" s="29" t="s">
        <v>1371</v>
      </c>
      <c r="K2893" s="29" t="s">
        <v>1371</v>
      </c>
      <c r="L2893" s="29" t="s">
        <v>1384</v>
      </c>
      <c r="M2893" s="39">
        <v>94.200588238938153</v>
      </c>
      <c r="N2893" s="39">
        <v>470.68055852156061</v>
      </c>
      <c r="O2893" s="29">
        <v>44197</v>
      </c>
      <c r="P2893" s="29">
        <v>46022</v>
      </c>
      <c r="Q2893" s="40">
        <v>4.9965776999999996</v>
      </c>
      <c r="R2893" s="39">
        <v>94.084558521560581</v>
      </c>
      <c r="S2893" s="39">
        <v>94.084558521560581</v>
      </c>
      <c r="T2893" s="39">
        <v>94.084558521560581</v>
      </c>
      <c r="U2893" s="39">
        <v>94.342324435318275</v>
      </c>
      <c r="V2893" s="39">
        <v>94.084558521560581</v>
      </c>
      <c r="W2893" s="29" t="s">
        <v>1357</v>
      </c>
      <c r="X2893" s="29" t="s">
        <v>258</v>
      </c>
      <c r="Y2893" s="29" t="s">
        <v>1349</v>
      </c>
      <c r="Z2893" s="41" t="s">
        <v>1349</v>
      </c>
      <c r="AA2893" s="42" t="s">
        <v>1349</v>
      </c>
      <c r="AB2893" s="29" t="s">
        <v>258</v>
      </c>
      <c r="AC2893" s="29" t="s">
        <v>258</v>
      </c>
      <c r="AD2893" s="29" t="s">
        <v>265</v>
      </c>
      <c r="AE2893" s="29" t="s">
        <v>1353</v>
      </c>
      <c r="AF2893" s="29" t="s">
        <v>1368</v>
      </c>
      <c r="AG2893" s="183" t="s">
        <v>1369</v>
      </c>
      <c r="AH2893" s="29" t="s">
        <v>1356</v>
      </c>
      <c r="AI2893" s="29" t="s">
        <v>1357</v>
      </c>
      <c r="AJ2893" s="29" t="s">
        <v>258</v>
      </c>
      <c r="AK2893" s="29" t="s">
        <v>258</v>
      </c>
      <c r="AL2893" s="29" t="s">
        <v>13326</v>
      </c>
    </row>
    <row r="2894" spans="1:38" x14ac:dyDescent="0.2">
      <c r="A2894" s="35" t="s">
        <v>16</v>
      </c>
      <c r="B2894" s="36">
        <v>8701</v>
      </c>
      <c r="C2894" s="36"/>
      <c r="D2894" s="36" t="s">
        <v>1349</v>
      </c>
      <c r="E2894" s="37" t="s">
        <v>4976</v>
      </c>
      <c r="F2894" s="38" t="s">
        <v>1269</v>
      </c>
      <c r="G2894" s="38" t="s">
        <v>1271</v>
      </c>
      <c r="H2894" s="35" t="s">
        <v>1440</v>
      </c>
      <c r="I2894" s="35"/>
      <c r="J2894" s="29" t="s">
        <v>1371</v>
      </c>
      <c r="K2894" s="29" t="s">
        <v>1371</v>
      </c>
      <c r="L2894" s="29" t="s">
        <v>1384</v>
      </c>
      <c r="M2894" s="39">
        <v>95.382235359036983</v>
      </c>
      <c r="N2894" s="39">
        <v>476.58475017111567</v>
      </c>
      <c r="O2894" s="29">
        <v>44197</v>
      </c>
      <c r="P2894" s="29">
        <v>46022</v>
      </c>
      <c r="Q2894" s="40">
        <v>4.9965776999999996</v>
      </c>
      <c r="R2894" s="39">
        <v>95.264750171115679</v>
      </c>
      <c r="S2894" s="39">
        <v>95.264750171115679</v>
      </c>
      <c r="T2894" s="39">
        <v>95.264750171115679</v>
      </c>
      <c r="U2894" s="39">
        <v>95.52574948665297</v>
      </c>
      <c r="V2894" s="39">
        <v>95.264750171115679</v>
      </c>
      <c r="W2894" s="29" t="s">
        <v>1357</v>
      </c>
      <c r="X2894" s="29" t="s">
        <v>258</v>
      </c>
      <c r="Y2894" s="29" t="s">
        <v>1349</v>
      </c>
      <c r="Z2894" s="41" t="s">
        <v>1349</v>
      </c>
      <c r="AA2894" s="42" t="s">
        <v>1349</v>
      </c>
      <c r="AB2894" s="29" t="s">
        <v>258</v>
      </c>
      <c r="AC2894" s="29" t="s">
        <v>258</v>
      </c>
      <c r="AD2894" s="29" t="s">
        <v>265</v>
      </c>
      <c r="AE2894" s="29" t="s">
        <v>1353</v>
      </c>
      <c r="AF2894" s="29" t="s">
        <v>1368</v>
      </c>
      <c r="AG2894" s="183" t="s">
        <v>1369</v>
      </c>
      <c r="AH2894" s="29" t="s">
        <v>1356</v>
      </c>
      <c r="AI2894" s="29" t="s">
        <v>1357</v>
      </c>
      <c r="AJ2894" s="29" t="s">
        <v>258</v>
      </c>
      <c r="AK2894" s="29" t="s">
        <v>258</v>
      </c>
      <c r="AL2894" s="29" t="s">
        <v>13326</v>
      </c>
    </row>
    <row r="2895" spans="1:38" x14ac:dyDescent="0.2">
      <c r="A2895" s="35" t="s">
        <v>16</v>
      </c>
      <c r="B2895" s="36">
        <v>8709</v>
      </c>
      <c r="C2895" s="36"/>
      <c r="D2895" s="36" t="s">
        <v>1349</v>
      </c>
      <c r="E2895" s="37" t="s">
        <v>4977</v>
      </c>
      <c r="F2895" s="38" t="s">
        <v>1269</v>
      </c>
      <c r="G2895" s="38" t="s">
        <v>1445</v>
      </c>
      <c r="H2895" s="35" t="s">
        <v>330</v>
      </c>
      <c r="I2895" s="35"/>
      <c r="J2895" s="29" t="s">
        <v>1405</v>
      </c>
      <c r="K2895" s="29" t="s">
        <v>1558</v>
      </c>
      <c r="L2895" s="29" t="s">
        <v>1366</v>
      </c>
      <c r="M2895" s="39">
        <v>35.56171510203967</v>
      </c>
      <c r="N2895" s="39">
        <v>70.977385352498288</v>
      </c>
      <c r="O2895" s="29">
        <v>44197</v>
      </c>
      <c r="P2895" s="29">
        <v>44926</v>
      </c>
      <c r="Q2895" s="40">
        <v>1.9958932</v>
      </c>
      <c r="R2895" s="39">
        <v>35.488692676249144</v>
      </c>
      <c r="S2895" s="39">
        <v>35.488692676249144</v>
      </c>
      <c r="T2895" s="39">
        <v>0</v>
      </c>
      <c r="U2895" s="39">
        <v>0</v>
      </c>
      <c r="V2895" s="39">
        <v>0</v>
      </c>
      <c r="W2895" s="29" t="s">
        <v>1357</v>
      </c>
      <c r="X2895" s="29" t="s">
        <v>258</v>
      </c>
      <c r="Y2895" s="29" t="s">
        <v>1349</v>
      </c>
      <c r="Z2895" s="41" t="s">
        <v>1349</v>
      </c>
      <c r="AA2895" s="42" t="s">
        <v>1349</v>
      </c>
      <c r="AB2895" s="29" t="s">
        <v>258</v>
      </c>
      <c r="AC2895" s="29" t="s">
        <v>258</v>
      </c>
      <c r="AD2895" s="29" t="s">
        <v>265</v>
      </c>
      <c r="AE2895" s="29" t="s">
        <v>1367</v>
      </c>
      <c r="AF2895" s="29" t="s">
        <v>1368</v>
      </c>
      <c r="AG2895" s="183" t="s">
        <v>1369</v>
      </c>
      <c r="AH2895" s="29" t="s">
        <v>1413</v>
      </c>
      <c r="AI2895" s="29" t="s">
        <v>1357</v>
      </c>
      <c r="AJ2895" s="29" t="s">
        <v>258</v>
      </c>
      <c r="AK2895" s="29" t="s">
        <v>258</v>
      </c>
      <c r="AL2895" s="29" t="s">
        <v>13326</v>
      </c>
    </row>
    <row r="2896" spans="1:38" x14ac:dyDescent="0.2">
      <c r="A2896" s="35" t="s">
        <v>16</v>
      </c>
      <c r="B2896" s="36">
        <v>8712</v>
      </c>
      <c r="C2896" s="36"/>
      <c r="D2896" s="36" t="s">
        <v>1349</v>
      </c>
      <c r="E2896" s="37" t="s">
        <v>4978</v>
      </c>
      <c r="F2896" s="38" t="s">
        <v>1269</v>
      </c>
      <c r="G2896" s="38" t="s">
        <v>1445</v>
      </c>
      <c r="H2896" s="35" t="s">
        <v>330</v>
      </c>
      <c r="I2896" s="35"/>
      <c r="J2896" s="29" t="s">
        <v>274</v>
      </c>
      <c r="K2896" s="29" t="s">
        <v>1583</v>
      </c>
      <c r="L2896" s="29" t="s">
        <v>2324</v>
      </c>
      <c r="M2896" s="39">
        <v>53.270173006928452</v>
      </c>
      <c r="N2896" s="39">
        <v>266.16855852156061</v>
      </c>
      <c r="O2896" s="29">
        <v>44197</v>
      </c>
      <c r="P2896" s="29">
        <v>46022</v>
      </c>
      <c r="Q2896" s="40">
        <v>4.9965776999999996</v>
      </c>
      <c r="R2896" s="39">
        <v>53.204558521560578</v>
      </c>
      <c r="S2896" s="39">
        <v>53.204558521560578</v>
      </c>
      <c r="T2896" s="39">
        <v>53.204558521560578</v>
      </c>
      <c r="U2896" s="39">
        <v>53.350324435318271</v>
      </c>
      <c r="V2896" s="39">
        <v>53.204558521560578</v>
      </c>
      <c r="W2896" s="29" t="s">
        <v>265</v>
      </c>
      <c r="X2896" s="29" t="s">
        <v>11773</v>
      </c>
      <c r="Y2896" s="29">
        <v>45272</v>
      </c>
      <c r="Z2896" s="41" t="s">
        <v>11760</v>
      </c>
      <c r="AA2896" s="42" t="s">
        <v>1349</v>
      </c>
      <c r="AB2896" s="29" t="s">
        <v>258</v>
      </c>
      <c r="AC2896" s="29" t="s">
        <v>258</v>
      </c>
      <c r="AD2896" s="29" t="s">
        <v>265</v>
      </c>
      <c r="AE2896" s="29" t="s">
        <v>1367</v>
      </c>
      <c r="AF2896" s="29" t="s">
        <v>1378</v>
      </c>
      <c r="AG2896" s="183" t="s">
        <v>1379</v>
      </c>
      <c r="AH2896" s="29" t="s">
        <v>1356</v>
      </c>
      <c r="AI2896" s="29" t="s">
        <v>1357</v>
      </c>
      <c r="AJ2896" s="29" t="s">
        <v>258</v>
      </c>
      <c r="AK2896" s="29" t="s">
        <v>258</v>
      </c>
      <c r="AL2896" s="29" t="s">
        <v>13327</v>
      </c>
    </row>
    <row r="2897" spans="1:38" x14ac:dyDescent="0.2">
      <c r="A2897" s="35" t="s">
        <v>16</v>
      </c>
      <c r="B2897" s="36">
        <v>8713</v>
      </c>
      <c r="C2897" s="36"/>
      <c r="D2897" s="36" t="s">
        <v>1349</v>
      </c>
      <c r="E2897" s="37" t="s">
        <v>4979</v>
      </c>
      <c r="F2897" s="38" t="s">
        <v>1269</v>
      </c>
      <c r="G2897" s="38" t="s">
        <v>1271</v>
      </c>
      <c r="H2897" s="35" t="s">
        <v>1440</v>
      </c>
      <c r="I2897" s="35"/>
      <c r="J2897" s="29" t="s">
        <v>1371</v>
      </c>
      <c r="K2897" s="29" t="s">
        <v>1371</v>
      </c>
      <c r="L2897" s="29" t="s">
        <v>1384</v>
      </c>
      <c r="M2897" s="39">
        <v>341.08347065979092</v>
      </c>
      <c r="N2897" s="39">
        <v>339.91618069815195</v>
      </c>
      <c r="O2897" s="29">
        <v>44197</v>
      </c>
      <c r="P2897" s="29">
        <v>44561</v>
      </c>
      <c r="Q2897" s="40">
        <v>0.99657770000000001</v>
      </c>
      <c r="R2897" s="39">
        <v>339.91618069815195</v>
      </c>
      <c r="S2897" s="39">
        <v>0</v>
      </c>
      <c r="T2897" s="39">
        <v>0</v>
      </c>
      <c r="U2897" s="39">
        <v>0</v>
      </c>
      <c r="V2897" s="39">
        <v>0</v>
      </c>
      <c r="W2897" s="29" t="s">
        <v>1357</v>
      </c>
      <c r="X2897" s="29" t="s">
        <v>258</v>
      </c>
      <c r="Y2897" s="29" t="s">
        <v>1349</v>
      </c>
      <c r="Z2897" s="41" t="s">
        <v>1349</v>
      </c>
      <c r="AA2897" s="42" t="s">
        <v>1349</v>
      </c>
      <c r="AB2897" s="29" t="s">
        <v>258</v>
      </c>
      <c r="AC2897" s="29" t="s">
        <v>258</v>
      </c>
      <c r="AD2897" s="29" t="s">
        <v>265</v>
      </c>
      <c r="AE2897" s="29" t="s">
        <v>1353</v>
      </c>
      <c r="AF2897" s="29" t="s">
        <v>1368</v>
      </c>
      <c r="AG2897" s="183" t="s">
        <v>1369</v>
      </c>
      <c r="AH2897" s="29" t="s">
        <v>1356</v>
      </c>
      <c r="AI2897" s="29" t="s">
        <v>1357</v>
      </c>
      <c r="AJ2897" s="29" t="s">
        <v>258</v>
      </c>
      <c r="AK2897" s="29" t="s">
        <v>258</v>
      </c>
      <c r="AL2897" s="29" t="s">
        <v>13326</v>
      </c>
    </row>
    <row r="2898" spans="1:38" x14ac:dyDescent="0.2">
      <c r="A2898" s="35" t="s">
        <v>16</v>
      </c>
      <c r="B2898" s="36">
        <v>8717</v>
      </c>
      <c r="C2898" s="36"/>
      <c r="D2898" s="36" t="s">
        <v>1349</v>
      </c>
      <c r="E2898" s="37" t="s">
        <v>4980</v>
      </c>
      <c r="F2898" s="38" t="s">
        <v>1266</v>
      </c>
      <c r="G2898" s="38" t="s">
        <v>1268</v>
      </c>
      <c r="H2898" s="35" t="s">
        <v>310</v>
      </c>
      <c r="I2898" s="35"/>
      <c r="J2898" s="29" t="s">
        <v>1405</v>
      </c>
      <c r="K2898" s="29" t="s">
        <v>1416</v>
      </c>
      <c r="L2898" s="29" t="s">
        <v>1425</v>
      </c>
      <c r="M2898" s="39">
        <v>37.106918700895356</v>
      </c>
      <c r="N2898" s="39">
        <v>111.04137440109514</v>
      </c>
      <c r="O2898" s="29">
        <v>44197</v>
      </c>
      <c r="P2898" s="29">
        <v>45290</v>
      </c>
      <c r="Q2898" s="40">
        <v>2.9924708999999998</v>
      </c>
      <c r="R2898" s="39">
        <v>37.04762491444216</v>
      </c>
      <c r="S2898" s="39">
        <v>37.04762491444216</v>
      </c>
      <c r="T2898" s="39">
        <v>36.946124572210813</v>
      </c>
      <c r="U2898" s="39">
        <v>0</v>
      </c>
      <c r="V2898" s="39">
        <v>0</v>
      </c>
      <c r="W2898" s="29" t="s">
        <v>1357</v>
      </c>
      <c r="X2898" s="29" t="s">
        <v>258</v>
      </c>
      <c r="Y2898" s="29" t="s">
        <v>1349</v>
      </c>
      <c r="Z2898" s="41" t="s">
        <v>1349</v>
      </c>
      <c r="AA2898" s="42" t="s">
        <v>1349</v>
      </c>
      <c r="AB2898" s="43" t="s">
        <v>265</v>
      </c>
      <c r="AC2898" s="29" t="s">
        <v>258</v>
      </c>
      <c r="AD2898" s="29" t="s">
        <v>258</v>
      </c>
      <c r="AE2898" s="29" t="s">
        <v>1353</v>
      </c>
      <c r="AF2898" s="29" t="s">
        <v>1368</v>
      </c>
      <c r="AG2898" s="183" t="s">
        <v>1369</v>
      </c>
      <c r="AH2898" s="29" t="s">
        <v>1413</v>
      </c>
      <c r="AI2898" s="29" t="s">
        <v>1357</v>
      </c>
      <c r="AJ2898" s="29" t="s">
        <v>258</v>
      </c>
      <c r="AK2898" s="29" t="s">
        <v>258</v>
      </c>
      <c r="AL2898" s="29" t="s">
        <v>13326</v>
      </c>
    </row>
    <row r="2899" spans="1:38" x14ac:dyDescent="0.2">
      <c r="A2899" s="35" t="s">
        <v>16</v>
      </c>
      <c r="B2899" s="36">
        <v>8722</v>
      </c>
      <c r="C2899" s="36"/>
      <c r="D2899" s="36" t="s">
        <v>1349</v>
      </c>
      <c r="E2899" s="37" t="s">
        <v>4981</v>
      </c>
      <c r="F2899" s="38" t="s">
        <v>1269</v>
      </c>
      <c r="G2899" s="38" t="s">
        <v>1445</v>
      </c>
      <c r="H2899" s="35" t="s">
        <v>330</v>
      </c>
      <c r="I2899" s="35"/>
      <c r="J2899" s="29" t="s">
        <v>1405</v>
      </c>
      <c r="K2899" s="29" t="s">
        <v>1558</v>
      </c>
      <c r="L2899" s="29" t="s">
        <v>1366</v>
      </c>
      <c r="M2899" s="39">
        <v>35.56171510203967</v>
      </c>
      <c r="N2899" s="39">
        <v>70.977385352498288</v>
      </c>
      <c r="O2899" s="29">
        <v>44197</v>
      </c>
      <c r="P2899" s="29">
        <v>44926</v>
      </c>
      <c r="Q2899" s="40">
        <v>1.9958932</v>
      </c>
      <c r="R2899" s="39">
        <v>35.488692676249144</v>
      </c>
      <c r="S2899" s="39">
        <v>35.488692676249144</v>
      </c>
      <c r="T2899" s="39">
        <v>0</v>
      </c>
      <c r="U2899" s="39">
        <v>0</v>
      </c>
      <c r="V2899" s="39">
        <v>0</v>
      </c>
      <c r="W2899" s="29" t="s">
        <v>1357</v>
      </c>
      <c r="X2899" s="29" t="s">
        <v>258</v>
      </c>
      <c r="Y2899" s="29" t="s">
        <v>1349</v>
      </c>
      <c r="Z2899" s="41" t="s">
        <v>1349</v>
      </c>
      <c r="AA2899" s="42" t="s">
        <v>1349</v>
      </c>
      <c r="AB2899" s="29" t="s">
        <v>258</v>
      </c>
      <c r="AC2899" s="29" t="s">
        <v>258</v>
      </c>
      <c r="AD2899" s="29" t="s">
        <v>265</v>
      </c>
      <c r="AE2899" s="29" t="s">
        <v>1367</v>
      </c>
      <c r="AF2899" s="29" t="s">
        <v>1368</v>
      </c>
      <c r="AG2899" s="183" t="s">
        <v>1369</v>
      </c>
      <c r="AH2899" s="29" t="s">
        <v>1413</v>
      </c>
      <c r="AI2899" s="29" t="s">
        <v>1357</v>
      </c>
      <c r="AJ2899" s="29" t="s">
        <v>258</v>
      </c>
      <c r="AK2899" s="29" t="s">
        <v>258</v>
      </c>
      <c r="AL2899" s="29" t="s">
        <v>13326</v>
      </c>
    </row>
    <row r="2900" spans="1:38" x14ac:dyDescent="0.2">
      <c r="A2900" s="35" t="s">
        <v>16</v>
      </c>
      <c r="B2900" s="36">
        <v>8723</v>
      </c>
      <c r="C2900" s="36"/>
      <c r="D2900" s="36" t="s">
        <v>1349</v>
      </c>
      <c r="E2900" s="37" t="s">
        <v>4982</v>
      </c>
      <c r="F2900" s="38" t="s">
        <v>1269</v>
      </c>
      <c r="G2900" s="38" t="s">
        <v>1271</v>
      </c>
      <c r="H2900" s="35" t="s">
        <v>1440</v>
      </c>
      <c r="I2900" s="35"/>
      <c r="J2900" s="29" t="s">
        <v>1371</v>
      </c>
      <c r="K2900" s="29" t="s">
        <v>1371</v>
      </c>
      <c r="L2900" s="29" t="s">
        <v>1384</v>
      </c>
      <c r="M2900" s="39">
        <v>99.651573429707412</v>
      </c>
      <c r="N2900" s="39">
        <v>497.9168295687885</v>
      </c>
      <c r="O2900" s="29">
        <v>44197</v>
      </c>
      <c r="P2900" s="29">
        <v>46022</v>
      </c>
      <c r="Q2900" s="40">
        <v>4.9965776999999996</v>
      </c>
      <c r="R2900" s="39">
        <v>99.528829568788495</v>
      </c>
      <c r="S2900" s="39">
        <v>99.528829568788495</v>
      </c>
      <c r="T2900" s="39">
        <v>99.528829568788495</v>
      </c>
      <c r="U2900" s="39">
        <v>99.801511293634491</v>
      </c>
      <c r="V2900" s="39">
        <v>99.528829568788495</v>
      </c>
      <c r="W2900" s="29" t="s">
        <v>265</v>
      </c>
      <c r="X2900" s="29" t="s">
        <v>11773</v>
      </c>
      <c r="Y2900" s="29">
        <v>45281</v>
      </c>
      <c r="Z2900" s="41" t="s">
        <v>11760</v>
      </c>
      <c r="AA2900" s="42" t="s">
        <v>1349</v>
      </c>
      <c r="AB2900" s="29" t="s">
        <v>258</v>
      </c>
      <c r="AC2900" s="29" t="s">
        <v>258</v>
      </c>
      <c r="AD2900" s="29" t="s">
        <v>265</v>
      </c>
      <c r="AE2900" s="29" t="s">
        <v>1353</v>
      </c>
      <c r="AF2900" s="29" t="s">
        <v>1368</v>
      </c>
      <c r="AG2900" s="183" t="s">
        <v>1369</v>
      </c>
      <c r="AH2900" s="29" t="s">
        <v>1356</v>
      </c>
      <c r="AI2900" s="29" t="s">
        <v>1357</v>
      </c>
      <c r="AJ2900" s="29" t="s">
        <v>258</v>
      </c>
      <c r="AK2900" s="29" t="s">
        <v>258</v>
      </c>
      <c r="AL2900" s="29" t="s">
        <v>13327</v>
      </c>
    </row>
    <row r="2901" spans="1:38" x14ac:dyDescent="0.2">
      <c r="A2901" s="35" t="s">
        <v>16</v>
      </c>
      <c r="B2901" s="36">
        <v>8724</v>
      </c>
      <c r="C2901" s="36"/>
      <c r="D2901" s="36" t="s">
        <v>1349</v>
      </c>
      <c r="E2901" s="37" t="s">
        <v>4983</v>
      </c>
      <c r="F2901" s="38" t="s">
        <v>1269</v>
      </c>
      <c r="G2901" s="38" t="s">
        <v>1271</v>
      </c>
      <c r="H2901" s="35" t="s">
        <v>1440</v>
      </c>
      <c r="I2901" s="35"/>
      <c r="J2901" s="29" t="s">
        <v>382</v>
      </c>
      <c r="K2901" s="29" t="s">
        <v>741</v>
      </c>
      <c r="L2901" s="29" t="s">
        <v>4972</v>
      </c>
      <c r="M2901" s="39">
        <v>152.6135776703442</v>
      </c>
      <c r="N2901" s="39">
        <v>762.54559890485973</v>
      </c>
      <c r="O2901" s="29">
        <v>44197</v>
      </c>
      <c r="P2901" s="29">
        <v>46022</v>
      </c>
      <c r="Q2901" s="40">
        <v>4.9965776999999996</v>
      </c>
      <c r="R2901" s="39">
        <v>152.4255989048597</v>
      </c>
      <c r="S2901" s="39">
        <v>152.4255989048597</v>
      </c>
      <c r="T2901" s="39">
        <v>152.4255989048597</v>
      </c>
      <c r="U2901" s="39">
        <v>152.84320328542094</v>
      </c>
      <c r="V2901" s="39">
        <v>152.4255989048597</v>
      </c>
      <c r="W2901" s="29" t="s">
        <v>1357</v>
      </c>
      <c r="X2901" s="29" t="s">
        <v>258</v>
      </c>
      <c r="Y2901" s="29" t="s">
        <v>1349</v>
      </c>
      <c r="Z2901" s="41" t="s">
        <v>1349</v>
      </c>
      <c r="AA2901" s="42" t="s">
        <v>1349</v>
      </c>
      <c r="AB2901" s="29" t="s">
        <v>258</v>
      </c>
      <c r="AC2901" s="29" t="s">
        <v>258</v>
      </c>
      <c r="AD2901" s="29" t="s">
        <v>258</v>
      </c>
      <c r="AE2901" s="29" t="s">
        <v>1353</v>
      </c>
      <c r="AF2901" s="29" t="s">
        <v>1368</v>
      </c>
      <c r="AG2901" s="183" t="s">
        <v>1369</v>
      </c>
      <c r="AH2901" s="29" t="s">
        <v>1356</v>
      </c>
      <c r="AI2901" s="29" t="s">
        <v>1357</v>
      </c>
      <c r="AJ2901" s="29" t="s">
        <v>258</v>
      </c>
      <c r="AK2901" s="29" t="s">
        <v>258</v>
      </c>
      <c r="AL2901" s="29" t="s">
        <v>13326</v>
      </c>
    </row>
    <row r="2902" spans="1:38" x14ac:dyDescent="0.2">
      <c r="A2902" s="35" t="s">
        <v>16</v>
      </c>
      <c r="B2902" s="36">
        <v>8725</v>
      </c>
      <c r="C2902" s="36"/>
      <c r="D2902" s="36" t="s">
        <v>1349</v>
      </c>
      <c r="E2902" s="37" t="s">
        <v>4984</v>
      </c>
      <c r="F2902" s="38" t="s">
        <v>1269</v>
      </c>
      <c r="G2902" s="38" t="s">
        <v>1273</v>
      </c>
      <c r="H2902" s="35" t="s">
        <v>1393</v>
      </c>
      <c r="I2902" s="35"/>
      <c r="J2902" s="29" t="s">
        <v>263</v>
      </c>
      <c r="K2902" s="29" t="s">
        <v>264</v>
      </c>
      <c r="L2902" s="29" t="s">
        <v>2577</v>
      </c>
      <c r="M2902" s="39">
        <v>13.080345240153106</v>
      </c>
      <c r="N2902" s="39">
        <v>25.498168377823408</v>
      </c>
      <c r="O2902" s="29">
        <v>44197</v>
      </c>
      <c r="P2902" s="29">
        <v>44909</v>
      </c>
      <c r="Q2902" s="40">
        <v>1.9493498</v>
      </c>
      <c r="R2902" s="39">
        <v>13.05305954825462</v>
      </c>
      <c r="S2902" s="39">
        <v>12.445108829568788</v>
      </c>
      <c r="T2902" s="39">
        <v>0</v>
      </c>
      <c r="U2902" s="39">
        <v>0</v>
      </c>
      <c r="V2902" s="39">
        <v>0</v>
      </c>
      <c r="W2902" s="29" t="s">
        <v>1357</v>
      </c>
      <c r="X2902" s="29" t="s">
        <v>258</v>
      </c>
      <c r="Y2902" s="29" t="s">
        <v>1349</v>
      </c>
      <c r="Z2902" s="41" t="s">
        <v>1349</v>
      </c>
      <c r="AA2902" s="42" t="s">
        <v>1349</v>
      </c>
      <c r="AB2902" s="29" t="s">
        <v>258</v>
      </c>
      <c r="AC2902" s="29" t="s">
        <v>265</v>
      </c>
      <c r="AD2902" s="29" t="s">
        <v>265</v>
      </c>
      <c r="AE2902" s="29" t="s">
        <v>1367</v>
      </c>
      <c r="AF2902" s="29" t="s">
        <v>2409</v>
      </c>
      <c r="AG2902" s="183" t="s">
        <v>2410</v>
      </c>
      <c r="AH2902" s="29" t="s">
        <v>1413</v>
      </c>
      <c r="AI2902" s="29" t="s">
        <v>1357</v>
      </c>
      <c r="AJ2902" s="29" t="s">
        <v>258</v>
      </c>
      <c r="AK2902" s="29" t="s">
        <v>258</v>
      </c>
      <c r="AL2902" s="29" t="s">
        <v>13326</v>
      </c>
    </row>
    <row r="2903" spans="1:38" x14ac:dyDescent="0.2">
      <c r="A2903" s="35" t="s">
        <v>16</v>
      </c>
      <c r="B2903" s="36">
        <v>8726</v>
      </c>
      <c r="C2903" s="36"/>
      <c r="D2903" s="36" t="s">
        <v>1349</v>
      </c>
      <c r="E2903" s="37" t="s">
        <v>4985</v>
      </c>
      <c r="F2903" s="38" t="s">
        <v>1269</v>
      </c>
      <c r="G2903" s="38" t="s">
        <v>1271</v>
      </c>
      <c r="H2903" s="35" t="s">
        <v>1440</v>
      </c>
      <c r="I2903" s="35"/>
      <c r="J2903" s="29" t="s">
        <v>631</v>
      </c>
      <c r="K2903" s="29" t="s">
        <v>3844</v>
      </c>
      <c r="L2903" s="29" t="s">
        <v>3845</v>
      </c>
      <c r="M2903" s="39">
        <v>75.842080752950949</v>
      </c>
      <c r="N2903" s="39">
        <v>221.34882135523614</v>
      </c>
      <c r="O2903" s="29">
        <v>44197</v>
      </c>
      <c r="P2903" s="29">
        <v>45263</v>
      </c>
      <c r="Q2903" s="40">
        <v>2.9185488999999998</v>
      </c>
      <c r="R2903" s="39">
        <v>75.719137577002058</v>
      </c>
      <c r="S2903" s="39">
        <v>75.719137577002058</v>
      </c>
      <c r="T2903" s="39">
        <v>69.910546201232023</v>
      </c>
      <c r="U2903" s="39">
        <v>0</v>
      </c>
      <c r="V2903" s="39">
        <v>0</v>
      </c>
      <c r="W2903" s="29" t="s">
        <v>1357</v>
      </c>
      <c r="X2903" s="29" t="s">
        <v>258</v>
      </c>
      <c r="Y2903" s="29" t="s">
        <v>1349</v>
      </c>
      <c r="Z2903" s="41" t="s">
        <v>1349</v>
      </c>
      <c r="AA2903" s="42" t="s">
        <v>1349</v>
      </c>
      <c r="AB2903" s="43" t="s">
        <v>265</v>
      </c>
      <c r="AC2903" s="29" t="s">
        <v>258</v>
      </c>
      <c r="AD2903" s="29" t="s">
        <v>258</v>
      </c>
      <c r="AE2903" s="29" t="s">
        <v>1353</v>
      </c>
      <c r="AF2903" s="29" t="s">
        <v>1462</v>
      </c>
      <c r="AG2903" s="183" t="s">
        <v>1463</v>
      </c>
      <c r="AH2903" s="29" t="s">
        <v>1413</v>
      </c>
      <c r="AI2903" s="29" t="s">
        <v>1357</v>
      </c>
      <c r="AJ2903" s="29" t="s">
        <v>258</v>
      </c>
      <c r="AK2903" s="29" t="s">
        <v>258</v>
      </c>
      <c r="AL2903" s="29" t="s">
        <v>13326</v>
      </c>
    </row>
    <row r="2904" spans="1:38" x14ac:dyDescent="0.2">
      <c r="A2904" s="35" t="s">
        <v>16</v>
      </c>
      <c r="B2904" s="36">
        <v>8727</v>
      </c>
      <c r="C2904" s="36"/>
      <c r="D2904" s="36" t="s">
        <v>1349</v>
      </c>
      <c r="E2904" s="37" t="s">
        <v>4986</v>
      </c>
      <c r="F2904" s="38" t="s">
        <v>1262</v>
      </c>
      <c r="G2904" s="38" t="s">
        <v>1264</v>
      </c>
      <c r="H2904" s="35" t="s">
        <v>306</v>
      </c>
      <c r="I2904" s="35"/>
      <c r="J2904" s="29" t="s">
        <v>1405</v>
      </c>
      <c r="K2904" s="29" t="s">
        <v>1434</v>
      </c>
      <c r="L2904" s="29" t="s">
        <v>1394</v>
      </c>
      <c r="M2904" s="39">
        <v>11.076193531455347</v>
      </c>
      <c r="N2904" s="39">
        <v>22.076574948665296</v>
      </c>
      <c r="O2904" s="29">
        <v>44197</v>
      </c>
      <c r="P2904" s="29">
        <v>44925</v>
      </c>
      <c r="Q2904" s="40">
        <v>1.9931554</v>
      </c>
      <c r="R2904" s="39">
        <v>11.053429158110882</v>
      </c>
      <c r="S2904" s="39">
        <v>11.023145790554414</v>
      </c>
      <c r="T2904" s="39">
        <v>0</v>
      </c>
      <c r="U2904" s="39">
        <v>0</v>
      </c>
      <c r="V2904" s="39">
        <v>0</v>
      </c>
      <c r="W2904" s="29" t="s">
        <v>1357</v>
      </c>
      <c r="X2904" s="29" t="s">
        <v>258</v>
      </c>
      <c r="Y2904" s="29" t="s">
        <v>1349</v>
      </c>
      <c r="Z2904" s="41" t="s">
        <v>1349</v>
      </c>
      <c r="AA2904" s="42" t="s">
        <v>1349</v>
      </c>
      <c r="AB2904" s="29" t="s">
        <v>258</v>
      </c>
      <c r="AC2904" s="29" t="s">
        <v>258</v>
      </c>
      <c r="AD2904" s="29" t="s">
        <v>265</v>
      </c>
      <c r="AE2904" s="29" t="s">
        <v>1367</v>
      </c>
      <c r="AF2904" s="29" t="s">
        <v>1368</v>
      </c>
      <c r="AG2904" s="183" t="s">
        <v>1369</v>
      </c>
      <c r="AH2904" s="29" t="s">
        <v>1413</v>
      </c>
      <c r="AI2904" s="29" t="s">
        <v>1357</v>
      </c>
      <c r="AJ2904" s="29" t="s">
        <v>258</v>
      </c>
      <c r="AK2904" s="29" t="s">
        <v>258</v>
      </c>
      <c r="AL2904" s="29" t="s">
        <v>13326</v>
      </c>
    </row>
    <row r="2905" spans="1:38" x14ac:dyDescent="0.2">
      <c r="A2905" s="35" t="s">
        <v>16</v>
      </c>
      <c r="B2905" s="36">
        <v>8729</v>
      </c>
      <c r="C2905" s="36"/>
      <c r="D2905" s="36" t="s">
        <v>1349</v>
      </c>
      <c r="E2905" s="37" t="s">
        <v>4987</v>
      </c>
      <c r="F2905" s="38" t="s">
        <v>1269</v>
      </c>
      <c r="G2905" s="38" t="s">
        <v>1273</v>
      </c>
      <c r="H2905" s="35" t="s">
        <v>1393</v>
      </c>
      <c r="I2905" s="35"/>
      <c r="J2905" s="29" t="s">
        <v>1387</v>
      </c>
      <c r="K2905" s="29" t="s">
        <v>1457</v>
      </c>
      <c r="L2905" s="29" t="s">
        <v>3010</v>
      </c>
      <c r="M2905" s="39">
        <v>50.977833255839712</v>
      </c>
      <c r="N2905" s="39">
        <v>101.74631074606434</v>
      </c>
      <c r="O2905" s="29">
        <v>44197</v>
      </c>
      <c r="P2905" s="29">
        <v>44926</v>
      </c>
      <c r="Q2905" s="40">
        <v>1.9958932</v>
      </c>
      <c r="R2905" s="39">
        <v>50.873155373032169</v>
      </c>
      <c r="S2905" s="39">
        <v>50.873155373032169</v>
      </c>
      <c r="T2905" s="39">
        <v>0</v>
      </c>
      <c r="U2905" s="39">
        <v>0</v>
      </c>
      <c r="V2905" s="39">
        <v>0</v>
      </c>
      <c r="W2905" s="29" t="s">
        <v>1357</v>
      </c>
      <c r="X2905" s="29" t="s">
        <v>258</v>
      </c>
      <c r="Y2905" s="29" t="s">
        <v>1349</v>
      </c>
      <c r="Z2905" s="41" t="s">
        <v>1349</v>
      </c>
      <c r="AA2905" s="42" t="s">
        <v>1349</v>
      </c>
      <c r="AB2905" s="29" t="s">
        <v>258</v>
      </c>
      <c r="AC2905" s="29" t="s">
        <v>258</v>
      </c>
      <c r="AD2905" s="29" t="s">
        <v>258</v>
      </c>
      <c r="AE2905" s="29" t="s">
        <v>1353</v>
      </c>
      <c r="AF2905" s="29" t="s">
        <v>1390</v>
      </c>
      <c r="AG2905" s="183" t="s">
        <v>1391</v>
      </c>
      <c r="AH2905" s="29" t="s">
        <v>1413</v>
      </c>
      <c r="AI2905" s="29" t="s">
        <v>1357</v>
      </c>
      <c r="AJ2905" s="29" t="s">
        <v>258</v>
      </c>
      <c r="AK2905" s="29" t="s">
        <v>258</v>
      </c>
      <c r="AL2905" s="29" t="s">
        <v>13326</v>
      </c>
    </row>
    <row r="2906" spans="1:38" x14ac:dyDescent="0.2">
      <c r="A2906" s="35" t="s">
        <v>16</v>
      </c>
      <c r="B2906" s="36">
        <v>8730</v>
      </c>
      <c r="C2906" s="36"/>
      <c r="D2906" s="36" t="s">
        <v>1349</v>
      </c>
      <c r="E2906" s="37" t="s">
        <v>4988</v>
      </c>
      <c r="F2906" s="38" t="s">
        <v>1269</v>
      </c>
      <c r="G2906" s="38" t="s">
        <v>1271</v>
      </c>
      <c r="H2906" s="35" t="s">
        <v>11597</v>
      </c>
      <c r="I2906" s="35"/>
      <c r="J2906" s="29" t="s">
        <v>1466</v>
      </c>
      <c r="K2906" s="29" t="s">
        <v>1466</v>
      </c>
      <c r="L2906" s="29" t="s">
        <v>1672</v>
      </c>
      <c r="M2906" s="39">
        <v>0.62134027229583522</v>
      </c>
      <c r="N2906" s="39">
        <v>3.1045749486652978</v>
      </c>
      <c r="O2906" s="29">
        <v>44197</v>
      </c>
      <c r="P2906" s="29">
        <v>46022</v>
      </c>
      <c r="Q2906" s="40">
        <v>4.9965776999999996</v>
      </c>
      <c r="R2906" s="39">
        <v>0.62057494866529772</v>
      </c>
      <c r="S2906" s="39">
        <v>0.62057494866529772</v>
      </c>
      <c r="T2906" s="39">
        <v>0.62057494866529772</v>
      </c>
      <c r="U2906" s="39">
        <v>0.62227515400410671</v>
      </c>
      <c r="V2906" s="39">
        <v>0.62057494866529772</v>
      </c>
      <c r="W2906" s="29" t="s">
        <v>265</v>
      </c>
      <c r="X2906" s="29" t="s">
        <v>11773</v>
      </c>
      <c r="Y2906" s="29">
        <v>45321</v>
      </c>
      <c r="Z2906" s="41" t="s">
        <v>11761</v>
      </c>
      <c r="AA2906" s="42" t="s">
        <v>1349</v>
      </c>
      <c r="AB2906" s="29" t="s">
        <v>258</v>
      </c>
      <c r="AC2906" s="29" t="s">
        <v>258</v>
      </c>
      <c r="AD2906" s="29" t="s">
        <v>258</v>
      </c>
      <c r="AE2906" s="29" t="s">
        <v>1367</v>
      </c>
      <c r="AF2906" s="29" t="s">
        <v>1468</v>
      </c>
      <c r="AG2906" s="183" t="s">
        <v>1469</v>
      </c>
      <c r="AH2906" s="29" t="s">
        <v>1356</v>
      </c>
      <c r="AI2906" s="29" t="s">
        <v>1357</v>
      </c>
      <c r="AJ2906" s="29" t="s">
        <v>258</v>
      </c>
      <c r="AK2906" s="29" t="s">
        <v>258</v>
      </c>
      <c r="AL2906" s="29" t="s">
        <v>13327</v>
      </c>
    </row>
    <row r="2907" spans="1:38" x14ac:dyDescent="0.2">
      <c r="A2907" s="35" t="s">
        <v>16</v>
      </c>
      <c r="B2907" s="36">
        <v>8731</v>
      </c>
      <c r="C2907" s="36"/>
      <c r="D2907" s="36" t="s">
        <v>1349</v>
      </c>
      <c r="E2907" s="37" t="s">
        <v>4989</v>
      </c>
      <c r="F2907" s="38" t="s">
        <v>1269</v>
      </c>
      <c r="G2907" s="38" t="s">
        <v>1273</v>
      </c>
      <c r="H2907" s="35" t="s">
        <v>1393</v>
      </c>
      <c r="I2907" s="35"/>
      <c r="J2907" s="29" t="s">
        <v>1387</v>
      </c>
      <c r="K2907" s="29" t="s">
        <v>1457</v>
      </c>
      <c r="L2907" s="29" t="s">
        <v>3010</v>
      </c>
      <c r="M2907" s="39">
        <v>82.022360375301133</v>
      </c>
      <c r="N2907" s="39">
        <v>163.70787132101299</v>
      </c>
      <c r="O2907" s="29">
        <v>44197</v>
      </c>
      <c r="P2907" s="29">
        <v>44926</v>
      </c>
      <c r="Q2907" s="40">
        <v>1.9958932</v>
      </c>
      <c r="R2907" s="39">
        <v>81.853935660506494</v>
      </c>
      <c r="S2907" s="39">
        <v>81.853935660506494</v>
      </c>
      <c r="T2907" s="39">
        <v>0</v>
      </c>
      <c r="U2907" s="39">
        <v>0</v>
      </c>
      <c r="V2907" s="39">
        <v>0</v>
      </c>
      <c r="W2907" s="29" t="s">
        <v>1357</v>
      </c>
      <c r="X2907" s="29" t="s">
        <v>258</v>
      </c>
      <c r="Y2907" s="29" t="s">
        <v>1349</v>
      </c>
      <c r="Z2907" s="41" t="s">
        <v>1349</v>
      </c>
      <c r="AA2907" s="42" t="s">
        <v>1349</v>
      </c>
      <c r="AB2907" s="29" t="s">
        <v>258</v>
      </c>
      <c r="AC2907" s="29" t="s">
        <v>258</v>
      </c>
      <c r="AD2907" s="29" t="s">
        <v>258</v>
      </c>
      <c r="AE2907" s="29" t="s">
        <v>1353</v>
      </c>
      <c r="AF2907" s="29" t="s">
        <v>1390</v>
      </c>
      <c r="AG2907" s="183" t="s">
        <v>1391</v>
      </c>
      <c r="AH2907" s="29" t="s">
        <v>1413</v>
      </c>
      <c r="AI2907" s="29" t="s">
        <v>1357</v>
      </c>
      <c r="AJ2907" s="29" t="s">
        <v>258</v>
      </c>
      <c r="AK2907" s="29" t="s">
        <v>258</v>
      </c>
      <c r="AL2907" s="29" t="s">
        <v>13326</v>
      </c>
    </row>
    <row r="2908" spans="1:38" x14ac:dyDescent="0.2">
      <c r="A2908" s="35" t="s">
        <v>16</v>
      </c>
      <c r="B2908" s="36">
        <v>8732</v>
      </c>
      <c r="C2908" s="36"/>
      <c r="D2908" s="36" t="s">
        <v>1349</v>
      </c>
      <c r="E2908" s="37" t="s">
        <v>4990</v>
      </c>
      <c r="F2908" s="38" t="s">
        <v>1269</v>
      </c>
      <c r="G2908" s="38" t="s">
        <v>1273</v>
      </c>
      <c r="H2908" s="35" t="s">
        <v>1393</v>
      </c>
      <c r="I2908" s="35"/>
      <c r="J2908" s="29" t="s">
        <v>263</v>
      </c>
      <c r="K2908" s="29" t="s">
        <v>264</v>
      </c>
      <c r="L2908" s="29" t="s">
        <v>2577</v>
      </c>
      <c r="M2908" s="39">
        <v>13.008244118020889</v>
      </c>
      <c r="N2908" s="39">
        <v>25.357618069815196</v>
      </c>
      <c r="O2908" s="29">
        <v>44197</v>
      </c>
      <c r="P2908" s="29">
        <v>44909</v>
      </c>
      <c r="Q2908" s="40">
        <v>1.9493498</v>
      </c>
      <c r="R2908" s="39">
        <v>12.98110882956879</v>
      </c>
      <c r="S2908" s="39">
        <v>12.376509240246406</v>
      </c>
      <c r="T2908" s="39">
        <v>0</v>
      </c>
      <c r="U2908" s="39">
        <v>0</v>
      </c>
      <c r="V2908" s="39">
        <v>0</v>
      </c>
      <c r="W2908" s="29" t="s">
        <v>1357</v>
      </c>
      <c r="X2908" s="29" t="s">
        <v>258</v>
      </c>
      <c r="Y2908" s="29" t="s">
        <v>1349</v>
      </c>
      <c r="Z2908" s="41" t="s">
        <v>1349</v>
      </c>
      <c r="AA2908" s="42" t="s">
        <v>1349</v>
      </c>
      <c r="AB2908" s="29" t="s">
        <v>258</v>
      </c>
      <c r="AC2908" s="29" t="s">
        <v>265</v>
      </c>
      <c r="AD2908" s="29" t="s">
        <v>265</v>
      </c>
      <c r="AE2908" s="29" t="s">
        <v>1367</v>
      </c>
      <c r="AF2908" s="29" t="s">
        <v>2409</v>
      </c>
      <c r="AG2908" s="183" t="s">
        <v>2410</v>
      </c>
      <c r="AH2908" s="29" t="s">
        <v>1413</v>
      </c>
      <c r="AI2908" s="29" t="s">
        <v>1357</v>
      </c>
      <c r="AJ2908" s="29" t="s">
        <v>258</v>
      </c>
      <c r="AK2908" s="29" t="s">
        <v>258</v>
      </c>
      <c r="AL2908" s="29" t="s">
        <v>13326</v>
      </c>
    </row>
    <row r="2909" spans="1:38" x14ac:dyDescent="0.2">
      <c r="A2909" s="35" t="s">
        <v>17</v>
      </c>
      <c r="B2909" s="36">
        <v>8734</v>
      </c>
      <c r="C2909" s="36"/>
      <c r="D2909" s="36" t="s">
        <v>1349</v>
      </c>
      <c r="E2909" s="37" t="s">
        <v>4991</v>
      </c>
      <c r="F2909" s="38" t="s">
        <v>1269</v>
      </c>
      <c r="G2909" s="38" t="s">
        <v>1273</v>
      </c>
      <c r="H2909" s="35" t="s">
        <v>1393</v>
      </c>
      <c r="I2909" s="35" t="s">
        <v>1349</v>
      </c>
      <c r="J2909" s="29" t="s">
        <v>1371</v>
      </c>
      <c r="K2909" s="29" t="s">
        <v>1371</v>
      </c>
      <c r="L2909" s="29" t="s">
        <v>1384</v>
      </c>
      <c r="M2909" s="39">
        <v>0</v>
      </c>
      <c r="N2909" s="39"/>
      <c r="O2909" s="29">
        <v>44197</v>
      </c>
      <c r="P2909" s="29">
        <v>46022</v>
      </c>
      <c r="Q2909" s="40">
        <v>4.9965776999999996</v>
      </c>
      <c r="R2909" s="39"/>
      <c r="S2909" s="39"/>
      <c r="T2909" s="39"/>
      <c r="U2909" s="39"/>
      <c r="V2909" s="39"/>
      <c r="W2909" s="29" t="s">
        <v>265</v>
      </c>
      <c r="X2909" s="29" t="s">
        <v>11773</v>
      </c>
      <c r="Y2909" s="29">
        <v>45280</v>
      </c>
      <c r="Z2909" s="41" t="s">
        <v>11760</v>
      </c>
      <c r="AA2909" s="42" t="s">
        <v>13351</v>
      </c>
      <c r="AB2909" s="29" t="s">
        <v>258</v>
      </c>
      <c r="AC2909" s="29" t="s">
        <v>258</v>
      </c>
      <c r="AD2909" s="29" t="s">
        <v>265</v>
      </c>
      <c r="AE2909" s="29" t="s">
        <v>1353</v>
      </c>
      <c r="AF2909" s="29" t="s">
        <v>1368</v>
      </c>
      <c r="AG2909" s="183" t="s">
        <v>1369</v>
      </c>
      <c r="AH2909" s="29" t="s">
        <v>1356</v>
      </c>
      <c r="AI2909" s="29" t="s">
        <v>1357</v>
      </c>
      <c r="AJ2909" s="29" t="s">
        <v>258</v>
      </c>
      <c r="AK2909" s="29" t="s">
        <v>258</v>
      </c>
      <c r="AL2909" s="29" t="s">
        <v>13327</v>
      </c>
    </row>
    <row r="2910" spans="1:38" x14ac:dyDescent="0.2">
      <c r="A2910" s="35" t="s">
        <v>18</v>
      </c>
      <c r="B2910" s="36">
        <v>8734</v>
      </c>
      <c r="C2910" s="44">
        <v>2</v>
      </c>
      <c r="D2910" s="36" t="s">
        <v>4992</v>
      </c>
      <c r="E2910" s="37" t="s">
        <v>4993</v>
      </c>
      <c r="F2910" s="38" t="s">
        <v>1269</v>
      </c>
      <c r="G2910" s="38" t="s">
        <v>1273</v>
      </c>
      <c r="H2910" s="35" t="s">
        <v>1393</v>
      </c>
      <c r="I2910" s="35"/>
      <c r="J2910" s="29" t="s">
        <v>1371</v>
      </c>
      <c r="K2910" s="29" t="s">
        <v>1371</v>
      </c>
      <c r="L2910" s="29" t="s">
        <v>1384</v>
      </c>
      <c r="M2910" s="39">
        <v>502.87662527323937</v>
      </c>
      <c r="N2910" s="39">
        <v>2146.4330266940451</v>
      </c>
      <c r="O2910" s="29">
        <v>44463</v>
      </c>
      <c r="P2910" s="29">
        <v>46022</v>
      </c>
      <c r="Q2910" s="40">
        <v>4.2683093999999997</v>
      </c>
      <c r="R2910" s="39">
        <v>135.24902669404514</v>
      </c>
      <c r="S2910" s="39">
        <v>502.79599999999999</v>
      </c>
      <c r="T2910" s="39">
        <v>502.79599999999999</v>
      </c>
      <c r="U2910" s="39">
        <v>502.79599999999999</v>
      </c>
      <c r="V2910" s="39">
        <v>502.79599999999999</v>
      </c>
      <c r="W2910" s="29" t="s">
        <v>265</v>
      </c>
      <c r="X2910" s="29" t="s">
        <v>11773</v>
      </c>
      <c r="Y2910" s="29">
        <v>45280</v>
      </c>
      <c r="Z2910" s="41" t="s">
        <v>11760</v>
      </c>
      <c r="AA2910" s="42" t="s">
        <v>1349</v>
      </c>
      <c r="AB2910" s="29" t="s">
        <v>258</v>
      </c>
      <c r="AC2910" s="29" t="s">
        <v>258</v>
      </c>
      <c r="AD2910" s="29" t="s">
        <v>265</v>
      </c>
      <c r="AE2910" s="29" t="s">
        <v>1353</v>
      </c>
      <c r="AF2910" s="29" t="s">
        <v>1368</v>
      </c>
      <c r="AG2910" s="183" t="s">
        <v>1369</v>
      </c>
      <c r="AH2910" s="29" t="s">
        <v>1356</v>
      </c>
      <c r="AI2910" s="29" t="s">
        <v>1357</v>
      </c>
      <c r="AJ2910" s="29" t="s">
        <v>258</v>
      </c>
      <c r="AK2910" s="29" t="s">
        <v>258</v>
      </c>
      <c r="AL2910" s="29" t="s">
        <v>13327</v>
      </c>
    </row>
    <row r="2911" spans="1:38" x14ac:dyDescent="0.2">
      <c r="A2911" s="35" t="s">
        <v>18</v>
      </c>
      <c r="B2911" s="36">
        <v>8734</v>
      </c>
      <c r="C2911" s="44">
        <v>3</v>
      </c>
      <c r="D2911" s="36" t="s">
        <v>4994</v>
      </c>
      <c r="E2911" s="37" t="s">
        <v>4995</v>
      </c>
      <c r="F2911" s="38" t="s">
        <v>1269</v>
      </c>
      <c r="G2911" s="38" t="s">
        <v>1273</v>
      </c>
      <c r="H2911" s="35" t="s">
        <v>1393</v>
      </c>
      <c r="I2911" s="35"/>
      <c r="J2911" s="29" t="s">
        <v>1371</v>
      </c>
      <c r="K2911" s="29" t="s">
        <v>1371</v>
      </c>
      <c r="L2911" s="29" t="s">
        <v>1384</v>
      </c>
      <c r="M2911" s="39">
        <v>885.95732761434056</v>
      </c>
      <c r="N2911" s="39">
        <v>3774.2630903490763</v>
      </c>
      <c r="O2911" s="29">
        <v>44466</v>
      </c>
      <c r="P2911" s="29">
        <v>46022</v>
      </c>
      <c r="Q2911" s="40">
        <v>4.2600958000000002</v>
      </c>
      <c r="R2911" s="39">
        <v>231.00309034907593</v>
      </c>
      <c r="S2911" s="39">
        <v>885.81500000000005</v>
      </c>
      <c r="T2911" s="39">
        <v>885.81500000000005</v>
      </c>
      <c r="U2911" s="39">
        <v>885.81500000000005</v>
      </c>
      <c r="V2911" s="39">
        <v>885.81500000000005</v>
      </c>
      <c r="W2911" s="29" t="s">
        <v>265</v>
      </c>
      <c r="X2911" s="29" t="s">
        <v>11773</v>
      </c>
      <c r="Y2911" s="29">
        <v>45280</v>
      </c>
      <c r="Z2911" s="41" t="s">
        <v>11760</v>
      </c>
      <c r="AA2911" s="42" t="s">
        <v>1349</v>
      </c>
      <c r="AB2911" s="29" t="s">
        <v>258</v>
      </c>
      <c r="AC2911" s="29" t="s">
        <v>258</v>
      </c>
      <c r="AD2911" s="29" t="s">
        <v>265</v>
      </c>
      <c r="AE2911" s="29" t="s">
        <v>1353</v>
      </c>
      <c r="AF2911" s="29" t="s">
        <v>1368</v>
      </c>
      <c r="AG2911" s="183" t="s">
        <v>1369</v>
      </c>
      <c r="AH2911" s="29" t="s">
        <v>1356</v>
      </c>
      <c r="AI2911" s="29" t="s">
        <v>1357</v>
      </c>
      <c r="AJ2911" s="29" t="s">
        <v>258</v>
      </c>
      <c r="AK2911" s="29" t="s">
        <v>258</v>
      </c>
      <c r="AL2911" s="29" t="s">
        <v>13327</v>
      </c>
    </row>
    <row r="2912" spans="1:38" x14ac:dyDescent="0.2">
      <c r="A2912" s="35" t="s">
        <v>18</v>
      </c>
      <c r="B2912" s="36">
        <v>8734</v>
      </c>
      <c r="C2912" s="44">
        <v>4</v>
      </c>
      <c r="D2912" s="36" t="s">
        <v>4996</v>
      </c>
      <c r="E2912" s="37" t="s">
        <v>4997</v>
      </c>
      <c r="F2912" s="38" t="s">
        <v>1269</v>
      </c>
      <c r="G2912" s="38" t="s">
        <v>1273</v>
      </c>
      <c r="H2912" s="35" t="s">
        <v>1393</v>
      </c>
      <c r="I2912" s="35"/>
      <c r="J2912" s="29" t="s">
        <v>1371</v>
      </c>
      <c r="K2912" s="29" t="s">
        <v>1371</v>
      </c>
      <c r="L2912" s="29" t="s">
        <v>1384</v>
      </c>
      <c r="M2912" s="39">
        <v>22.003999809695138</v>
      </c>
      <c r="N2912" s="39">
        <v>78.015550992470921</v>
      </c>
      <c r="O2912" s="29">
        <v>44727</v>
      </c>
      <c r="P2912" s="29">
        <v>46022</v>
      </c>
      <c r="Q2912" s="40">
        <v>3.5455168000000001</v>
      </c>
      <c r="R2912" s="39">
        <v>0</v>
      </c>
      <c r="S2912" s="39">
        <v>12.003550992470911</v>
      </c>
      <c r="T2912" s="39">
        <v>22.004000000000001</v>
      </c>
      <c r="U2912" s="39">
        <v>22.004000000000001</v>
      </c>
      <c r="V2912" s="39">
        <v>22.004000000000001</v>
      </c>
      <c r="W2912" s="29" t="s">
        <v>265</v>
      </c>
      <c r="X2912" s="29" t="s">
        <v>11773</v>
      </c>
      <c r="Y2912" s="29">
        <v>45280</v>
      </c>
      <c r="Z2912" s="41" t="s">
        <v>11760</v>
      </c>
      <c r="AA2912" s="42" t="s">
        <v>1349</v>
      </c>
      <c r="AB2912" s="29" t="s">
        <v>258</v>
      </c>
      <c r="AC2912" s="29" t="s">
        <v>258</v>
      </c>
      <c r="AD2912" s="29" t="s">
        <v>265</v>
      </c>
      <c r="AE2912" s="29" t="s">
        <v>1353</v>
      </c>
      <c r="AF2912" s="29" t="s">
        <v>1368</v>
      </c>
      <c r="AG2912" s="183" t="s">
        <v>1369</v>
      </c>
      <c r="AH2912" s="29" t="s">
        <v>1356</v>
      </c>
      <c r="AI2912" s="29" t="s">
        <v>1357</v>
      </c>
      <c r="AJ2912" s="29" t="s">
        <v>258</v>
      </c>
      <c r="AK2912" s="29" t="s">
        <v>258</v>
      </c>
      <c r="AL2912" s="29" t="s">
        <v>13327</v>
      </c>
    </row>
    <row r="2913" spans="1:38" x14ac:dyDescent="0.2">
      <c r="A2913" s="35" t="s">
        <v>16</v>
      </c>
      <c r="B2913" s="36">
        <v>8738</v>
      </c>
      <c r="C2913" s="36"/>
      <c r="D2913" s="36" t="s">
        <v>1349</v>
      </c>
      <c r="E2913" s="37" t="s">
        <v>4998</v>
      </c>
      <c r="F2913" s="38" t="s">
        <v>1269</v>
      </c>
      <c r="G2913" s="38" t="s">
        <v>1271</v>
      </c>
      <c r="H2913" s="35" t="s">
        <v>1440</v>
      </c>
      <c r="I2913" s="35"/>
      <c r="J2913" s="29" t="s">
        <v>484</v>
      </c>
      <c r="K2913" s="29" t="s">
        <v>1551</v>
      </c>
      <c r="L2913" s="29" t="s">
        <v>1384</v>
      </c>
      <c r="M2913" s="39">
        <v>288.80764665053567</v>
      </c>
      <c r="N2913" s="39">
        <v>142.32819164955509</v>
      </c>
      <c r="O2913" s="29">
        <v>44197</v>
      </c>
      <c r="P2913" s="29">
        <v>44377</v>
      </c>
      <c r="Q2913" s="40">
        <v>0.4928131</v>
      </c>
      <c r="R2913" s="39">
        <v>142.32819164955509</v>
      </c>
      <c r="S2913" s="39">
        <v>0</v>
      </c>
      <c r="T2913" s="39">
        <v>0</v>
      </c>
      <c r="U2913" s="39">
        <v>0</v>
      </c>
      <c r="V2913" s="39">
        <v>0</v>
      </c>
      <c r="W2913" s="29" t="s">
        <v>1357</v>
      </c>
      <c r="X2913" s="29" t="s">
        <v>258</v>
      </c>
      <c r="Y2913" s="29" t="s">
        <v>1349</v>
      </c>
      <c r="Z2913" s="41" t="s">
        <v>1349</v>
      </c>
      <c r="AA2913" s="42" t="s">
        <v>1349</v>
      </c>
      <c r="AB2913" s="29" t="s">
        <v>258</v>
      </c>
      <c r="AC2913" s="29" t="s">
        <v>258</v>
      </c>
      <c r="AD2913" s="29" t="s">
        <v>265</v>
      </c>
      <c r="AE2913" s="29" t="s">
        <v>1353</v>
      </c>
      <c r="AF2913" s="29" t="s">
        <v>1368</v>
      </c>
      <c r="AG2913" s="183" t="s">
        <v>1369</v>
      </c>
      <c r="AH2913" s="29" t="s">
        <v>1356</v>
      </c>
      <c r="AI2913" s="29" t="s">
        <v>1357</v>
      </c>
      <c r="AJ2913" s="29" t="s">
        <v>258</v>
      </c>
      <c r="AK2913" s="29" t="s">
        <v>258</v>
      </c>
      <c r="AL2913" s="29" t="s">
        <v>13326</v>
      </c>
    </row>
    <row r="2914" spans="1:38" x14ac:dyDescent="0.2">
      <c r="A2914" s="35" t="s">
        <v>16</v>
      </c>
      <c r="B2914" s="36">
        <v>8740</v>
      </c>
      <c r="C2914" s="36"/>
      <c r="D2914" s="36" t="s">
        <v>1349</v>
      </c>
      <c r="E2914" s="37" t="s">
        <v>4999</v>
      </c>
      <c r="F2914" s="38" t="s">
        <v>1269</v>
      </c>
      <c r="G2914" s="38" t="s">
        <v>1271</v>
      </c>
      <c r="H2914" s="35" t="s">
        <v>1440</v>
      </c>
      <c r="I2914" s="35"/>
      <c r="J2914" s="29" t="s">
        <v>274</v>
      </c>
      <c r="K2914" s="29" t="s">
        <v>303</v>
      </c>
      <c r="L2914" s="29" t="s">
        <v>2659</v>
      </c>
      <c r="M2914" s="39">
        <v>49.284513619719164</v>
      </c>
      <c r="N2914" s="39">
        <v>98.366625598904861</v>
      </c>
      <c r="O2914" s="29">
        <v>44197</v>
      </c>
      <c r="P2914" s="29">
        <v>44926</v>
      </c>
      <c r="Q2914" s="40">
        <v>1.9958932</v>
      </c>
      <c r="R2914" s="39">
        <v>49.18331279945243</v>
      </c>
      <c r="S2914" s="39">
        <v>49.18331279945243</v>
      </c>
      <c r="T2914" s="39">
        <v>0</v>
      </c>
      <c r="U2914" s="39">
        <v>0</v>
      </c>
      <c r="V2914" s="39">
        <v>0</v>
      </c>
      <c r="W2914" s="29" t="s">
        <v>1357</v>
      </c>
      <c r="X2914" s="29" t="s">
        <v>258</v>
      </c>
      <c r="Y2914" s="29" t="s">
        <v>1349</v>
      </c>
      <c r="Z2914" s="41" t="s">
        <v>1349</v>
      </c>
      <c r="AA2914" s="42" t="s">
        <v>1349</v>
      </c>
      <c r="AB2914" s="29" t="s">
        <v>258</v>
      </c>
      <c r="AC2914" s="29" t="s">
        <v>258</v>
      </c>
      <c r="AD2914" s="29" t="s">
        <v>265</v>
      </c>
      <c r="AE2914" s="29" t="s">
        <v>1367</v>
      </c>
      <c r="AF2914" s="29" t="s">
        <v>1966</v>
      </c>
      <c r="AG2914" s="183" t="s">
        <v>1967</v>
      </c>
      <c r="AH2914" s="29" t="s">
        <v>1413</v>
      </c>
      <c r="AI2914" s="29" t="s">
        <v>1357</v>
      </c>
      <c r="AJ2914" s="29" t="s">
        <v>258</v>
      </c>
      <c r="AK2914" s="29" t="s">
        <v>258</v>
      </c>
      <c r="AL2914" s="29" t="s">
        <v>13326</v>
      </c>
    </row>
    <row r="2915" spans="1:38" x14ac:dyDescent="0.2">
      <c r="A2915" s="35" t="s">
        <v>16</v>
      </c>
      <c r="B2915" s="36">
        <v>8744</v>
      </c>
      <c r="C2915" s="36"/>
      <c r="D2915" s="36" t="s">
        <v>1349</v>
      </c>
      <c r="E2915" s="37" t="s">
        <v>5000</v>
      </c>
      <c r="F2915" s="38" t="s">
        <v>1269</v>
      </c>
      <c r="G2915" s="38" t="s">
        <v>1273</v>
      </c>
      <c r="H2915" s="35" t="s">
        <v>1393</v>
      </c>
      <c r="I2915" s="35"/>
      <c r="J2915" s="29" t="s">
        <v>1371</v>
      </c>
      <c r="K2915" s="29" t="s">
        <v>1371</v>
      </c>
      <c r="L2915" s="29" t="s">
        <v>1366</v>
      </c>
      <c r="M2915" s="39">
        <v>7.0609029465870119</v>
      </c>
      <c r="N2915" s="39">
        <v>13.764169746748802</v>
      </c>
      <c r="O2915" s="29">
        <v>44197</v>
      </c>
      <c r="P2915" s="29">
        <v>44909</v>
      </c>
      <c r="Q2915" s="40">
        <v>1.9493498</v>
      </c>
      <c r="R2915" s="39">
        <v>7.0461738535249827</v>
      </c>
      <c r="S2915" s="39">
        <v>6.7179958932238195</v>
      </c>
      <c r="T2915" s="39">
        <v>0</v>
      </c>
      <c r="U2915" s="39">
        <v>0</v>
      </c>
      <c r="V2915" s="39">
        <v>0</v>
      </c>
      <c r="W2915" s="29" t="s">
        <v>265</v>
      </c>
      <c r="X2915" s="29" t="s">
        <v>11773</v>
      </c>
      <c r="Y2915" s="29">
        <v>45288</v>
      </c>
      <c r="Z2915" s="41" t="s">
        <v>11760</v>
      </c>
      <c r="AA2915" s="42" t="s">
        <v>1349</v>
      </c>
      <c r="AB2915" s="29" t="s">
        <v>258</v>
      </c>
      <c r="AC2915" s="29" t="s">
        <v>258</v>
      </c>
      <c r="AD2915" s="29" t="s">
        <v>265</v>
      </c>
      <c r="AE2915" s="29" t="s">
        <v>1367</v>
      </c>
      <c r="AF2915" s="29" t="s">
        <v>1368</v>
      </c>
      <c r="AG2915" s="183" t="s">
        <v>1369</v>
      </c>
      <c r="AH2915" s="29" t="s">
        <v>1413</v>
      </c>
      <c r="AI2915" s="29" t="s">
        <v>1357</v>
      </c>
      <c r="AJ2915" s="29" t="s">
        <v>258</v>
      </c>
      <c r="AK2915" s="29" t="s">
        <v>258</v>
      </c>
      <c r="AL2915" s="29" t="s">
        <v>13327</v>
      </c>
    </row>
    <row r="2916" spans="1:38" x14ac:dyDescent="0.2">
      <c r="A2916" s="35" t="s">
        <v>16</v>
      </c>
      <c r="B2916" s="36">
        <v>8745</v>
      </c>
      <c r="C2916" s="36"/>
      <c r="D2916" s="36" t="s">
        <v>1349</v>
      </c>
      <c r="E2916" s="37" t="s">
        <v>5001</v>
      </c>
      <c r="F2916" s="38" t="s">
        <v>1269</v>
      </c>
      <c r="G2916" s="38" t="s">
        <v>1273</v>
      </c>
      <c r="H2916" s="35" t="s">
        <v>1393</v>
      </c>
      <c r="I2916" s="35"/>
      <c r="J2916" s="29" t="s">
        <v>263</v>
      </c>
      <c r="K2916" s="29" t="s">
        <v>264</v>
      </c>
      <c r="L2916" s="29" t="s">
        <v>2577</v>
      </c>
      <c r="M2916" s="39">
        <v>13.017256758287417</v>
      </c>
      <c r="N2916" s="39">
        <v>25.375186858316223</v>
      </c>
      <c r="O2916" s="29">
        <v>44197</v>
      </c>
      <c r="P2916" s="29">
        <v>44909</v>
      </c>
      <c r="Q2916" s="40">
        <v>1.9493498</v>
      </c>
      <c r="R2916" s="39">
        <v>12.990102669404518</v>
      </c>
      <c r="S2916" s="39">
        <v>12.385084188911705</v>
      </c>
      <c r="T2916" s="39">
        <v>0</v>
      </c>
      <c r="U2916" s="39">
        <v>0</v>
      </c>
      <c r="V2916" s="39">
        <v>0</v>
      </c>
      <c r="W2916" s="29" t="s">
        <v>1357</v>
      </c>
      <c r="X2916" s="29" t="s">
        <v>258</v>
      </c>
      <c r="Y2916" s="29" t="s">
        <v>1349</v>
      </c>
      <c r="Z2916" s="41" t="s">
        <v>1349</v>
      </c>
      <c r="AA2916" s="42" t="s">
        <v>1349</v>
      </c>
      <c r="AB2916" s="29" t="s">
        <v>258</v>
      </c>
      <c r="AC2916" s="29" t="s">
        <v>265</v>
      </c>
      <c r="AD2916" s="29" t="s">
        <v>265</v>
      </c>
      <c r="AE2916" s="29" t="s">
        <v>1367</v>
      </c>
      <c r="AF2916" s="29" t="s">
        <v>2409</v>
      </c>
      <c r="AG2916" s="183" t="s">
        <v>2410</v>
      </c>
      <c r="AH2916" s="29" t="s">
        <v>1413</v>
      </c>
      <c r="AI2916" s="29" t="s">
        <v>1357</v>
      </c>
      <c r="AJ2916" s="29" t="s">
        <v>258</v>
      </c>
      <c r="AK2916" s="29" t="s">
        <v>258</v>
      </c>
      <c r="AL2916" s="29" t="s">
        <v>13326</v>
      </c>
    </row>
    <row r="2917" spans="1:38" x14ac:dyDescent="0.2">
      <c r="A2917" s="35" t="s">
        <v>16</v>
      </c>
      <c r="B2917" s="36">
        <v>8746</v>
      </c>
      <c r="C2917" s="36"/>
      <c r="D2917" s="36" t="s">
        <v>1349</v>
      </c>
      <c r="E2917" s="37" t="s">
        <v>5002</v>
      </c>
      <c r="F2917" s="38" t="s">
        <v>1269</v>
      </c>
      <c r="G2917" s="38" t="s">
        <v>1273</v>
      </c>
      <c r="H2917" s="35" t="s">
        <v>1393</v>
      </c>
      <c r="I2917" s="35"/>
      <c r="J2917" s="29" t="s">
        <v>263</v>
      </c>
      <c r="K2917" s="29" t="s">
        <v>264</v>
      </c>
      <c r="L2917" s="29" t="s">
        <v>2577</v>
      </c>
      <c r="M2917" s="39">
        <v>12.644734293937624</v>
      </c>
      <c r="N2917" s="39">
        <v>24.649010266940451</v>
      </c>
      <c r="O2917" s="29">
        <v>44197</v>
      </c>
      <c r="P2917" s="29">
        <v>44909</v>
      </c>
      <c r="Q2917" s="40">
        <v>1.9493498</v>
      </c>
      <c r="R2917" s="39">
        <v>12.618357289527722</v>
      </c>
      <c r="S2917" s="39">
        <v>12.030652977412732</v>
      </c>
      <c r="T2917" s="39">
        <v>0</v>
      </c>
      <c r="U2917" s="39">
        <v>0</v>
      </c>
      <c r="V2917" s="39">
        <v>0</v>
      </c>
      <c r="W2917" s="29" t="s">
        <v>1357</v>
      </c>
      <c r="X2917" s="29" t="s">
        <v>258</v>
      </c>
      <c r="Y2917" s="29" t="s">
        <v>1349</v>
      </c>
      <c r="Z2917" s="41" t="s">
        <v>1349</v>
      </c>
      <c r="AA2917" s="42" t="s">
        <v>1349</v>
      </c>
      <c r="AB2917" s="29" t="s">
        <v>258</v>
      </c>
      <c r="AC2917" s="29" t="s">
        <v>265</v>
      </c>
      <c r="AD2917" s="29" t="s">
        <v>265</v>
      </c>
      <c r="AE2917" s="29" t="s">
        <v>1367</v>
      </c>
      <c r="AF2917" s="29" t="s">
        <v>2409</v>
      </c>
      <c r="AG2917" s="183" t="s">
        <v>2410</v>
      </c>
      <c r="AH2917" s="29" t="s">
        <v>1413</v>
      </c>
      <c r="AI2917" s="29" t="s">
        <v>1357</v>
      </c>
      <c r="AJ2917" s="29" t="s">
        <v>258</v>
      </c>
      <c r="AK2917" s="29" t="s">
        <v>258</v>
      </c>
      <c r="AL2917" s="29" t="s">
        <v>13326</v>
      </c>
    </row>
    <row r="2918" spans="1:38" x14ac:dyDescent="0.2">
      <c r="A2918" s="35" t="s">
        <v>16</v>
      </c>
      <c r="B2918" s="36">
        <v>8747</v>
      </c>
      <c r="C2918" s="36"/>
      <c r="D2918" s="36" t="s">
        <v>1349</v>
      </c>
      <c r="E2918" s="37" t="s">
        <v>5003</v>
      </c>
      <c r="F2918" s="38" t="s">
        <v>1262</v>
      </c>
      <c r="G2918" s="38" t="s">
        <v>1265</v>
      </c>
      <c r="H2918" s="35" t="s">
        <v>2327</v>
      </c>
      <c r="I2918" s="35"/>
      <c r="J2918" s="29" t="s">
        <v>1405</v>
      </c>
      <c r="K2918" s="29" t="s">
        <v>1424</v>
      </c>
      <c r="L2918" s="29" t="s">
        <v>1461</v>
      </c>
      <c r="M2918" s="39">
        <v>166.78547524147274</v>
      </c>
      <c r="N2918" s="39">
        <v>332.88599589322382</v>
      </c>
      <c r="O2918" s="29">
        <v>44197</v>
      </c>
      <c r="P2918" s="29">
        <v>44926</v>
      </c>
      <c r="Q2918" s="40">
        <v>1.9958932</v>
      </c>
      <c r="R2918" s="39">
        <v>166.44299794661191</v>
      </c>
      <c r="S2918" s="39">
        <v>166.44299794661191</v>
      </c>
      <c r="T2918" s="39">
        <v>0</v>
      </c>
      <c r="U2918" s="39">
        <v>0</v>
      </c>
      <c r="V2918" s="39">
        <v>0</v>
      </c>
      <c r="W2918" s="29" t="s">
        <v>1357</v>
      </c>
      <c r="X2918" s="29" t="s">
        <v>258</v>
      </c>
      <c r="Y2918" s="29" t="s">
        <v>1349</v>
      </c>
      <c r="Z2918" s="41" t="s">
        <v>1349</v>
      </c>
      <c r="AA2918" s="42" t="s">
        <v>1349</v>
      </c>
      <c r="AB2918" s="29" t="s">
        <v>258</v>
      </c>
      <c r="AC2918" s="29" t="s">
        <v>258</v>
      </c>
      <c r="AD2918" s="29" t="s">
        <v>258</v>
      </c>
      <c r="AE2918" s="29" t="s">
        <v>1353</v>
      </c>
      <c r="AF2918" s="29" t="s">
        <v>1462</v>
      </c>
      <c r="AG2918" s="183" t="s">
        <v>1463</v>
      </c>
      <c r="AH2918" s="29" t="s">
        <v>1413</v>
      </c>
      <c r="AI2918" s="29" t="s">
        <v>1357</v>
      </c>
      <c r="AJ2918" s="29" t="s">
        <v>258</v>
      </c>
      <c r="AK2918" s="29" t="s">
        <v>258</v>
      </c>
      <c r="AL2918" s="29" t="s">
        <v>13326</v>
      </c>
    </row>
    <row r="2919" spans="1:38" x14ac:dyDescent="0.2">
      <c r="A2919" s="35" t="s">
        <v>16</v>
      </c>
      <c r="B2919" s="36">
        <v>8748</v>
      </c>
      <c r="C2919" s="36"/>
      <c r="D2919" s="36" t="s">
        <v>1349</v>
      </c>
      <c r="E2919" s="37" t="s">
        <v>5004</v>
      </c>
      <c r="F2919" s="38" t="s">
        <v>1269</v>
      </c>
      <c r="G2919" s="38" t="s">
        <v>1271</v>
      </c>
      <c r="H2919" s="35" t="s">
        <v>1440</v>
      </c>
      <c r="I2919" s="35"/>
      <c r="J2919" s="29" t="s">
        <v>631</v>
      </c>
      <c r="K2919" s="29" t="s">
        <v>3844</v>
      </c>
      <c r="L2919" s="29" t="s">
        <v>3845</v>
      </c>
      <c r="M2919" s="39">
        <v>125.03910581229214</v>
      </c>
      <c r="N2919" s="39">
        <v>290.64531143052704</v>
      </c>
      <c r="O2919" s="29">
        <v>44197</v>
      </c>
      <c r="P2919" s="29">
        <v>45046</v>
      </c>
      <c r="Q2919" s="40">
        <v>2.3244353000000002</v>
      </c>
      <c r="R2919" s="39">
        <v>124.80651608487337</v>
      </c>
      <c r="S2919" s="39">
        <v>124.80651608487337</v>
      </c>
      <c r="T2919" s="39">
        <v>41.032279260780285</v>
      </c>
      <c r="U2919" s="39">
        <v>0</v>
      </c>
      <c r="V2919" s="39">
        <v>0</v>
      </c>
      <c r="W2919" s="29" t="s">
        <v>1357</v>
      </c>
      <c r="X2919" s="29" t="s">
        <v>258</v>
      </c>
      <c r="Y2919" s="29" t="s">
        <v>1349</v>
      </c>
      <c r="Z2919" s="41" t="s">
        <v>1349</v>
      </c>
      <c r="AA2919" s="42" t="s">
        <v>1349</v>
      </c>
      <c r="AB2919" s="43" t="s">
        <v>265</v>
      </c>
      <c r="AC2919" s="29" t="s">
        <v>258</v>
      </c>
      <c r="AD2919" s="29" t="s">
        <v>258</v>
      </c>
      <c r="AE2919" s="29" t="s">
        <v>1353</v>
      </c>
      <c r="AF2919" s="29" t="s">
        <v>1462</v>
      </c>
      <c r="AG2919" s="183" t="s">
        <v>1463</v>
      </c>
      <c r="AH2919" s="29" t="s">
        <v>1413</v>
      </c>
      <c r="AI2919" s="29" t="s">
        <v>1357</v>
      </c>
      <c r="AJ2919" s="29" t="s">
        <v>258</v>
      </c>
      <c r="AK2919" s="29" t="s">
        <v>258</v>
      </c>
      <c r="AL2919" s="29" t="s">
        <v>13326</v>
      </c>
    </row>
    <row r="2920" spans="1:38" x14ac:dyDescent="0.2">
      <c r="A2920" s="35" t="s">
        <v>16</v>
      </c>
      <c r="B2920" s="36">
        <v>8751</v>
      </c>
      <c r="C2920" s="36"/>
      <c r="D2920" s="36" t="s">
        <v>1349</v>
      </c>
      <c r="E2920" s="37" t="s">
        <v>5005</v>
      </c>
      <c r="F2920" s="38" t="s">
        <v>1266</v>
      </c>
      <c r="G2920" s="38" t="s">
        <v>1268</v>
      </c>
      <c r="H2920" s="35" t="s">
        <v>1359</v>
      </c>
      <c r="I2920" s="35"/>
      <c r="J2920" s="29" t="s">
        <v>322</v>
      </c>
      <c r="K2920" s="29" t="s">
        <v>2251</v>
      </c>
      <c r="L2920" s="29" t="s">
        <v>1402</v>
      </c>
      <c r="M2920" s="39">
        <v>115.41194462373343</v>
      </c>
      <c r="N2920" s="39">
        <v>76.467326488706362</v>
      </c>
      <c r="O2920" s="29">
        <v>44197</v>
      </c>
      <c r="P2920" s="29">
        <v>44439</v>
      </c>
      <c r="Q2920" s="40">
        <v>0.66255989999999998</v>
      </c>
      <c r="R2920" s="39">
        <v>76.467326488706362</v>
      </c>
      <c r="S2920" s="39">
        <v>0</v>
      </c>
      <c r="T2920" s="39">
        <v>0</v>
      </c>
      <c r="U2920" s="39">
        <v>0</v>
      </c>
      <c r="V2920" s="39">
        <v>0</v>
      </c>
      <c r="W2920" s="29" t="s">
        <v>265</v>
      </c>
      <c r="X2920" s="29" t="s">
        <v>11773</v>
      </c>
      <c r="Y2920" s="29">
        <v>45153</v>
      </c>
      <c r="Z2920" s="41" t="s">
        <v>11756</v>
      </c>
      <c r="AA2920" s="42" t="s">
        <v>1349</v>
      </c>
      <c r="AB2920" s="29" t="s">
        <v>258</v>
      </c>
      <c r="AC2920" s="29" t="s">
        <v>258</v>
      </c>
      <c r="AD2920" s="29" t="s">
        <v>265</v>
      </c>
      <c r="AE2920" s="29" t="s">
        <v>1353</v>
      </c>
      <c r="AF2920" s="29" t="s">
        <v>1361</v>
      </c>
      <c r="AG2920" s="183" t="s">
        <v>1362</v>
      </c>
      <c r="AH2920" s="29" t="s">
        <v>1356</v>
      </c>
      <c r="AI2920" s="29" t="s">
        <v>1357</v>
      </c>
      <c r="AJ2920" s="29" t="s">
        <v>258</v>
      </c>
      <c r="AK2920" s="29" t="s">
        <v>258</v>
      </c>
      <c r="AL2920" s="29" t="s">
        <v>13327</v>
      </c>
    </row>
    <row r="2921" spans="1:38" x14ac:dyDescent="0.2">
      <c r="A2921" s="35" t="s">
        <v>16</v>
      </c>
      <c r="B2921" s="36">
        <v>8752</v>
      </c>
      <c r="C2921" s="36"/>
      <c r="D2921" s="36" t="s">
        <v>1349</v>
      </c>
      <c r="E2921" s="37" t="s">
        <v>5006</v>
      </c>
      <c r="F2921" s="38" t="s">
        <v>1269</v>
      </c>
      <c r="G2921" s="38" t="s">
        <v>1445</v>
      </c>
      <c r="H2921" s="35" t="s">
        <v>12095</v>
      </c>
      <c r="I2921" s="35"/>
      <c r="J2921" s="29" t="s">
        <v>274</v>
      </c>
      <c r="K2921" s="29" t="s">
        <v>1583</v>
      </c>
      <c r="L2921" s="29" t="s">
        <v>1838</v>
      </c>
      <c r="M2921" s="39">
        <v>22.687904543948388</v>
      </c>
      <c r="N2921" s="39">
        <v>56.525648186173861</v>
      </c>
      <c r="O2921" s="29">
        <v>44197</v>
      </c>
      <c r="P2921" s="29">
        <v>45107</v>
      </c>
      <c r="Q2921" s="40">
        <v>2.4914442000000001</v>
      </c>
      <c r="R2921" s="39">
        <v>22.647488021902806</v>
      </c>
      <c r="S2921" s="39">
        <v>22.647488021902806</v>
      </c>
      <c r="T2921" s="39">
        <v>11.230672142368242</v>
      </c>
      <c r="U2921" s="39">
        <v>0</v>
      </c>
      <c r="V2921" s="39">
        <v>0</v>
      </c>
      <c r="W2921" s="29" t="s">
        <v>1357</v>
      </c>
      <c r="X2921" s="29" t="s">
        <v>258</v>
      </c>
      <c r="Y2921" s="29" t="s">
        <v>1349</v>
      </c>
      <c r="Z2921" s="41" t="s">
        <v>1349</v>
      </c>
      <c r="AA2921" s="42" t="s">
        <v>1349</v>
      </c>
      <c r="AB2921" s="29" t="s">
        <v>258</v>
      </c>
      <c r="AC2921" s="29" t="s">
        <v>258</v>
      </c>
      <c r="AD2921" s="29" t="s">
        <v>265</v>
      </c>
      <c r="AE2921" s="29" t="s">
        <v>1367</v>
      </c>
      <c r="AF2921" s="29" t="s">
        <v>1361</v>
      </c>
      <c r="AG2921" s="183" t="s">
        <v>1362</v>
      </c>
      <c r="AH2921" s="29" t="s">
        <v>1413</v>
      </c>
      <c r="AI2921" s="29" t="s">
        <v>1357</v>
      </c>
      <c r="AJ2921" s="29" t="s">
        <v>258</v>
      </c>
      <c r="AK2921" s="29" t="s">
        <v>258</v>
      </c>
      <c r="AL2921" s="29" t="s">
        <v>13326</v>
      </c>
    </row>
    <row r="2922" spans="1:38" x14ac:dyDescent="0.2">
      <c r="A2922" s="35" t="s">
        <v>16</v>
      </c>
      <c r="B2922" s="36">
        <v>8755</v>
      </c>
      <c r="C2922" s="36"/>
      <c r="D2922" s="36" t="s">
        <v>1349</v>
      </c>
      <c r="E2922" s="37" t="s">
        <v>5007</v>
      </c>
      <c r="F2922" s="38" t="s">
        <v>1266</v>
      </c>
      <c r="G2922" s="38" t="s">
        <v>1268</v>
      </c>
      <c r="H2922" s="35" t="s">
        <v>1452</v>
      </c>
      <c r="I2922" s="35"/>
      <c r="J2922" s="29" t="s">
        <v>484</v>
      </c>
      <c r="K2922" s="29" t="s">
        <v>1365</v>
      </c>
      <c r="L2922" s="29" t="s">
        <v>1384</v>
      </c>
      <c r="M2922" s="39">
        <v>172.02495896467298</v>
      </c>
      <c r="N2922" s="39">
        <v>260.92217659137577</v>
      </c>
      <c r="O2922" s="29">
        <v>44197</v>
      </c>
      <c r="P2922" s="29">
        <v>44751</v>
      </c>
      <c r="Q2922" s="40">
        <v>1.5167693</v>
      </c>
      <c r="R2922" s="39">
        <v>171.59746748802192</v>
      </c>
      <c r="S2922" s="39">
        <v>89.324709103353868</v>
      </c>
      <c r="T2922" s="39">
        <v>0</v>
      </c>
      <c r="U2922" s="39">
        <v>0</v>
      </c>
      <c r="V2922" s="39">
        <v>0</v>
      </c>
      <c r="W2922" s="29" t="s">
        <v>1357</v>
      </c>
      <c r="X2922" s="29" t="s">
        <v>258</v>
      </c>
      <c r="Y2922" s="29" t="s">
        <v>1349</v>
      </c>
      <c r="Z2922" s="41" t="s">
        <v>1349</v>
      </c>
      <c r="AA2922" s="42" t="s">
        <v>1349</v>
      </c>
      <c r="AB2922" s="29" t="s">
        <v>258</v>
      </c>
      <c r="AC2922" s="29" t="s">
        <v>258</v>
      </c>
      <c r="AD2922" s="29" t="s">
        <v>265</v>
      </c>
      <c r="AE2922" s="29" t="s">
        <v>1353</v>
      </c>
      <c r="AF2922" s="29" t="s">
        <v>1368</v>
      </c>
      <c r="AG2922" s="183" t="s">
        <v>1369</v>
      </c>
      <c r="AH2922" s="29" t="s">
        <v>1356</v>
      </c>
      <c r="AI2922" s="29" t="s">
        <v>1357</v>
      </c>
      <c r="AJ2922" s="29" t="s">
        <v>258</v>
      </c>
      <c r="AK2922" s="29" t="s">
        <v>258</v>
      </c>
      <c r="AL2922" s="29" t="s">
        <v>13326</v>
      </c>
    </row>
    <row r="2923" spans="1:38" x14ac:dyDescent="0.2">
      <c r="A2923" s="35" t="s">
        <v>16</v>
      </c>
      <c r="B2923" s="36">
        <v>8756</v>
      </c>
      <c r="C2923" s="36"/>
      <c r="D2923" s="36" t="s">
        <v>1349</v>
      </c>
      <c r="E2923" s="37" t="s">
        <v>5008</v>
      </c>
      <c r="F2923" s="38" t="s">
        <v>1266</v>
      </c>
      <c r="G2923" s="38" t="s">
        <v>1268</v>
      </c>
      <c r="H2923" s="35" t="s">
        <v>1133</v>
      </c>
      <c r="I2923" s="35"/>
      <c r="J2923" s="29" t="s">
        <v>484</v>
      </c>
      <c r="K2923" s="29" t="s">
        <v>4360</v>
      </c>
      <c r="L2923" s="29" t="s">
        <v>2416</v>
      </c>
      <c r="M2923" s="39">
        <v>6.3945019005518242</v>
      </c>
      <c r="N2923" s="39">
        <v>31.95062559890486</v>
      </c>
      <c r="O2923" s="29">
        <v>44197</v>
      </c>
      <c r="P2923" s="29">
        <v>46022</v>
      </c>
      <c r="Q2923" s="40">
        <v>4.9965776999999996</v>
      </c>
      <c r="R2923" s="39">
        <v>6.3866255989048595</v>
      </c>
      <c r="S2923" s="39">
        <v>6.3866255989048595</v>
      </c>
      <c r="T2923" s="39">
        <v>6.3866255989048595</v>
      </c>
      <c r="U2923" s="39">
        <v>6.4041232032854207</v>
      </c>
      <c r="V2923" s="39">
        <v>6.3866255989048595</v>
      </c>
      <c r="W2923" s="29" t="s">
        <v>265</v>
      </c>
      <c r="X2923" s="29" t="s">
        <v>11773</v>
      </c>
      <c r="Y2923" s="29">
        <v>45150</v>
      </c>
      <c r="Z2923" s="41" t="s">
        <v>11756</v>
      </c>
      <c r="AA2923" s="42" t="s">
        <v>1349</v>
      </c>
      <c r="AB2923" s="29" t="s">
        <v>258</v>
      </c>
      <c r="AC2923" s="29" t="s">
        <v>258</v>
      </c>
      <c r="AD2923" s="29" t="s">
        <v>258</v>
      </c>
      <c r="AE2923" s="29" t="s">
        <v>1367</v>
      </c>
      <c r="AF2923" s="29" t="s">
        <v>1368</v>
      </c>
      <c r="AG2923" s="183" t="s">
        <v>1369</v>
      </c>
      <c r="AH2923" s="29" t="s">
        <v>1356</v>
      </c>
      <c r="AI2923" s="29" t="s">
        <v>1357</v>
      </c>
      <c r="AJ2923" s="29" t="s">
        <v>258</v>
      </c>
      <c r="AK2923" s="29" t="s">
        <v>258</v>
      </c>
      <c r="AL2923" s="29" t="s">
        <v>13327</v>
      </c>
    </row>
    <row r="2924" spans="1:38" x14ac:dyDescent="0.2">
      <c r="A2924" s="35" t="s">
        <v>16</v>
      </c>
      <c r="B2924" s="36">
        <v>8759</v>
      </c>
      <c r="C2924" s="36"/>
      <c r="D2924" s="36" t="s">
        <v>1349</v>
      </c>
      <c r="E2924" s="37" t="s">
        <v>5009</v>
      </c>
      <c r="F2924" s="38" t="s">
        <v>1266</v>
      </c>
      <c r="G2924" s="38" t="s">
        <v>1268</v>
      </c>
      <c r="H2924" s="35" t="s">
        <v>1133</v>
      </c>
      <c r="I2924" s="35"/>
      <c r="J2924" s="29" t="s">
        <v>484</v>
      </c>
      <c r="K2924" s="29" t="s">
        <v>1365</v>
      </c>
      <c r="L2924" s="29" t="s">
        <v>2416</v>
      </c>
      <c r="M2924" s="39">
        <v>18.685956875637203</v>
      </c>
      <c r="N2924" s="39">
        <v>22.203162217659141</v>
      </c>
      <c r="O2924" s="29">
        <v>44197</v>
      </c>
      <c r="P2924" s="29">
        <v>44631</v>
      </c>
      <c r="Q2924" s="40">
        <v>1.1882272</v>
      </c>
      <c r="R2924" s="39">
        <v>18.630239561943874</v>
      </c>
      <c r="S2924" s="39">
        <v>3.5729226557152636</v>
      </c>
      <c r="T2924" s="39">
        <v>0</v>
      </c>
      <c r="U2924" s="39">
        <v>0</v>
      </c>
      <c r="V2924" s="39">
        <v>0</v>
      </c>
      <c r="W2924" s="29" t="s">
        <v>265</v>
      </c>
      <c r="X2924" s="29" t="s">
        <v>11773</v>
      </c>
      <c r="Y2924" s="29">
        <v>45150</v>
      </c>
      <c r="Z2924" s="41" t="s">
        <v>11756</v>
      </c>
      <c r="AA2924" s="42" t="s">
        <v>1349</v>
      </c>
      <c r="AB2924" s="29" t="s">
        <v>258</v>
      </c>
      <c r="AC2924" s="29" t="s">
        <v>258</v>
      </c>
      <c r="AD2924" s="29" t="s">
        <v>258</v>
      </c>
      <c r="AE2924" s="29" t="s">
        <v>1367</v>
      </c>
      <c r="AF2924" s="29" t="s">
        <v>1368</v>
      </c>
      <c r="AG2924" s="183" t="s">
        <v>1369</v>
      </c>
      <c r="AH2924" s="29" t="s">
        <v>1356</v>
      </c>
      <c r="AI2924" s="29" t="s">
        <v>1357</v>
      </c>
      <c r="AJ2924" s="29" t="s">
        <v>258</v>
      </c>
      <c r="AK2924" s="29" t="s">
        <v>258</v>
      </c>
      <c r="AL2924" s="29" t="s">
        <v>13327</v>
      </c>
    </row>
    <row r="2925" spans="1:38" x14ac:dyDescent="0.2">
      <c r="A2925" s="35" t="s">
        <v>16</v>
      </c>
      <c r="B2925" s="36">
        <v>8761</v>
      </c>
      <c r="C2925" s="36"/>
      <c r="D2925" s="36" t="s">
        <v>1349</v>
      </c>
      <c r="E2925" s="37" t="s">
        <v>5010</v>
      </c>
      <c r="F2925" s="38" t="s">
        <v>1269</v>
      </c>
      <c r="G2925" s="38" t="s">
        <v>1445</v>
      </c>
      <c r="H2925" s="35" t="s">
        <v>510</v>
      </c>
      <c r="I2925" s="35"/>
      <c r="J2925" s="29" t="s">
        <v>484</v>
      </c>
      <c r="K2925" s="29" t="s">
        <v>1365</v>
      </c>
      <c r="L2925" s="29" t="s">
        <v>1384</v>
      </c>
      <c r="M2925" s="39">
        <v>393.54452167769495</v>
      </c>
      <c r="N2925" s="39">
        <v>1966.375780971937</v>
      </c>
      <c r="O2925" s="29">
        <v>44197</v>
      </c>
      <c r="P2925" s="29">
        <v>46022</v>
      </c>
      <c r="Q2925" s="40">
        <v>4.9965776999999996</v>
      </c>
      <c r="R2925" s="39">
        <v>393.05978097193702</v>
      </c>
      <c r="S2925" s="39">
        <v>393.05978097193702</v>
      </c>
      <c r="T2925" s="39">
        <v>393.05978097193702</v>
      </c>
      <c r="U2925" s="39">
        <v>394.13665708418893</v>
      </c>
      <c r="V2925" s="39">
        <v>393.05978097193702</v>
      </c>
      <c r="W2925" s="29" t="s">
        <v>265</v>
      </c>
      <c r="X2925" s="29" t="s">
        <v>11773</v>
      </c>
      <c r="Y2925" s="29">
        <v>45279</v>
      </c>
      <c r="Z2925" s="41" t="s">
        <v>11760</v>
      </c>
      <c r="AA2925" s="42" t="s">
        <v>1349</v>
      </c>
      <c r="AB2925" s="29" t="s">
        <v>258</v>
      </c>
      <c r="AC2925" s="29" t="s">
        <v>258</v>
      </c>
      <c r="AD2925" s="29" t="s">
        <v>265</v>
      </c>
      <c r="AE2925" s="29" t="s">
        <v>1353</v>
      </c>
      <c r="AF2925" s="29" t="s">
        <v>1368</v>
      </c>
      <c r="AG2925" s="183" t="s">
        <v>1369</v>
      </c>
      <c r="AH2925" s="29" t="s">
        <v>1356</v>
      </c>
      <c r="AI2925" s="29" t="s">
        <v>1357</v>
      </c>
      <c r="AJ2925" s="29" t="s">
        <v>258</v>
      </c>
      <c r="AK2925" s="29" t="s">
        <v>258</v>
      </c>
      <c r="AL2925" s="29" t="s">
        <v>13327</v>
      </c>
    </row>
    <row r="2926" spans="1:38" x14ac:dyDescent="0.2">
      <c r="A2926" s="35" t="s">
        <v>16</v>
      </c>
      <c r="B2926" s="36">
        <v>8765</v>
      </c>
      <c r="C2926" s="36"/>
      <c r="D2926" s="36" t="s">
        <v>1349</v>
      </c>
      <c r="E2926" s="37" t="s">
        <v>5011</v>
      </c>
      <c r="F2926" s="38" t="s">
        <v>1269</v>
      </c>
      <c r="G2926" s="38" t="s">
        <v>1271</v>
      </c>
      <c r="H2926" s="35" t="s">
        <v>1440</v>
      </c>
      <c r="I2926" s="35"/>
      <c r="J2926" s="29" t="s">
        <v>281</v>
      </c>
      <c r="K2926" s="29" t="s">
        <v>282</v>
      </c>
      <c r="L2926" s="29" t="s">
        <v>1384</v>
      </c>
      <c r="M2926" s="39">
        <v>28.036353896942991</v>
      </c>
      <c r="N2926" s="39">
        <v>140.08582067077344</v>
      </c>
      <c r="O2926" s="29">
        <v>44197</v>
      </c>
      <c r="P2926" s="29">
        <v>46022</v>
      </c>
      <c r="Q2926" s="40">
        <v>4.9965776999999996</v>
      </c>
      <c r="R2926" s="39">
        <v>28.001820670773444</v>
      </c>
      <c r="S2926" s="39">
        <v>28.001820670773444</v>
      </c>
      <c r="T2926" s="39">
        <v>28.001820670773444</v>
      </c>
      <c r="U2926" s="39">
        <v>28.07853798767967</v>
      </c>
      <c r="V2926" s="39">
        <v>28.001820670773444</v>
      </c>
      <c r="W2926" s="29" t="s">
        <v>265</v>
      </c>
      <c r="X2926" s="29" t="s">
        <v>11773</v>
      </c>
      <c r="Y2926" s="29">
        <v>45275</v>
      </c>
      <c r="Z2926" s="41" t="s">
        <v>11760</v>
      </c>
      <c r="AA2926" s="42" t="s">
        <v>1349</v>
      </c>
      <c r="AB2926" s="29" t="s">
        <v>258</v>
      </c>
      <c r="AC2926" s="29" t="s">
        <v>258</v>
      </c>
      <c r="AD2926" s="29" t="s">
        <v>265</v>
      </c>
      <c r="AE2926" s="29" t="s">
        <v>1353</v>
      </c>
      <c r="AF2926" s="29" t="s">
        <v>1368</v>
      </c>
      <c r="AG2926" s="183" t="s">
        <v>1369</v>
      </c>
      <c r="AH2926" s="29" t="s">
        <v>1356</v>
      </c>
      <c r="AI2926" s="29" t="s">
        <v>1357</v>
      </c>
      <c r="AJ2926" s="29" t="s">
        <v>258</v>
      </c>
      <c r="AK2926" s="29" t="s">
        <v>258</v>
      </c>
      <c r="AL2926" s="29" t="s">
        <v>13327</v>
      </c>
    </row>
    <row r="2927" spans="1:38" x14ac:dyDescent="0.2">
      <c r="A2927" s="35" t="s">
        <v>16</v>
      </c>
      <c r="B2927" s="36">
        <v>8766</v>
      </c>
      <c r="C2927" s="36"/>
      <c r="D2927" s="36" t="s">
        <v>1349</v>
      </c>
      <c r="E2927" s="37" t="s">
        <v>5012</v>
      </c>
      <c r="F2927" s="38" t="s">
        <v>1269</v>
      </c>
      <c r="G2927" s="38" t="s">
        <v>1273</v>
      </c>
      <c r="H2927" s="35" t="s">
        <v>1393</v>
      </c>
      <c r="I2927" s="35"/>
      <c r="J2927" s="29" t="s">
        <v>1371</v>
      </c>
      <c r="K2927" s="29" t="s">
        <v>1371</v>
      </c>
      <c r="L2927" s="29" t="s">
        <v>1366</v>
      </c>
      <c r="M2927" s="39">
        <v>6.0314354570221749</v>
      </c>
      <c r="N2927" s="39">
        <v>11.790403832991101</v>
      </c>
      <c r="O2927" s="29">
        <v>44197</v>
      </c>
      <c r="P2927" s="29">
        <v>44911</v>
      </c>
      <c r="Q2927" s="40">
        <v>1.9548255000000001</v>
      </c>
      <c r="R2927" s="39">
        <v>6.0188774811772756</v>
      </c>
      <c r="S2927" s="39">
        <v>5.7715263518138258</v>
      </c>
      <c r="T2927" s="39">
        <v>0</v>
      </c>
      <c r="U2927" s="39">
        <v>0</v>
      </c>
      <c r="V2927" s="39">
        <v>0</v>
      </c>
      <c r="W2927" s="29" t="s">
        <v>1357</v>
      </c>
      <c r="X2927" s="29" t="s">
        <v>258</v>
      </c>
      <c r="Y2927" s="29" t="s">
        <v>1349</v>
      </c>
      <c r="Z2927" s="41" t="s">
        <v>1349</v>
      </c>
      <c r="AA2927" s="42" t="s">
        <v>1349</v>
      </c>
      <c r="AB2927" s="29" t="s">
        <v>258</v>
      </c>
      <c r="AC2927" s="29" t="s">
        <v>258</v>
      </c>
      <c r="AD2927" s="29" t="s">
        <v>265</v>
      </c>
      <c r="AE2927" s="29" t="s">
        <v>1367</v>
      </c>
      <c r="AF2927" s="29" t="s">
        <v>1368</v>
      </c>
      <c r="AG2927" s="183" t="s">
        <v>1369</v>
      </c>
      <c r="AH2927" s="29" t="s">
        <v>1413</v>
      </c>
      <c r="AI2927" s="29" t="s">
        <v>1357</v>
      </c>
      <c r="AJ2927" s="29" t="s">
        <v>258</v>
      </c>
      <c r="AK2927" s="29" t="s">
        <v>258</v>
      </c>
      <c r="AL2927" s="29" t="s">
        <v>13326</v>
      </c>
    </row>
    <row r="2928" spans="1:38" x14ac:dyDescent="0.2">
      <c r="A2928" s="35" t="s">
        <v>16</v>
      </c>
      <c r="B2928" s="36">
        <v>8767</v>
      </c>
      <c r="C2928" s="36"/>
      <c r="D2928" s="36" t="s">
        <v>1349</v>
      </c>
      <c r="E2928" s="37" t="s">
        <v>5013</v>
      </c>
      <c r="F2928" s="38" t="s">
        <v>1266</v>
      </c>
      <c r="G2928" s="38" t="s">
        <v>1268</v>
      </c>
      <c r="H2928" s="35" t="s">
        <v>669</v>
      </c>
      <c r="I2928" s="35"/>
      <c r="J2928" s="29" t="s">
        <v>1420</v>
      </c>
      <c r="K2928" s="29" t="s">
        <v>1421</v>
      </c>
      <c r="L2928" s="29" t="s">
        <v>1384</v>
      </c>
      <c r="M2928" s="39">
        <v>376.41627237953259</v>
      </c>
      <c r="N2928" s="39">
        <v>375.12806297056812</v>
      </c>
      <c r="O2928" s="29">
        <v>44197</v>
      </c>
      <c r="P2928" s="29">
        <v>44561</v>
      </c>
      <c r="Q2928" s="40">
        <v>0.99657770000000001</v>
      </c>
      <c r="R2928" s="39">
        <v>375.12806297056812</v>
      </c>
      <c r="S2928" s="39">
        <v>0</v>
      </c>
      <c r="T2928" s="39">
        <v>0</v>
      </c>
      <c r="U2928" s="39">
        <v>0</v>
      </c>
      <c r="V2928" s="39">
        <v>0</v>
      </c>
      <c r="W2928" s="29" t="s">
        <v>265</v>
      </c>
      <c r="X2928" s="29" t="s">
        <v>11773</v>
      </c>
      <c r="Y2928" s="29">
        <v>45251</v>
      </c>
      <c r="Z2928" s="41" t="s">
        <v>11759</v>
      </c>
      <c r="AA2928" s="42" t="s">
        <v>1349</v>
      </c>
      <c r="AB2928" s="29" t="s">
        <v>258</v>
      </c>
      <c r="AC2928" s="29" t="s">
        <v>258</v>
      </c>
      <c r="AD2928" s="29" t="s">
        <v>265</v>
      </c>
      <c r="AE2928" s="29" t="s">
        <v>1353</v>
      </c>
      <c r="AF2928" s="29" t="s">
        <v>1368</v>
      </c>
      <c r="AG2928" s="183" t="s">
        <v>1369</v>
      </c>
      <c r="AH2928" s="29" t="s">
        <v>1356</v>
      </c>
      <c r="AI2928" s="29" t="s">
        <v>1357</v>
      </c>
      <c r="AJ2928" s="29" t="s">
        <v>258</v>
      </c>
      <c r="AK2928" s="29" t="s">
        <v>258</v>
      </c>
      <c r="AL2928" s="29" t="s">
        <v>13327</v>
      </c>
    </row>
    <row r="2929" spans="1:38" x14ac:dyDescent="0.2">
      <c r="A2929" s="35" t="s">
        <v>16</v>
      </c>
      <c r="B2929" s="36">
        <v>8768</v>
      </c>
      <c r="C2929" s="36"/>
      <c r="D2929" s="36" t="s">
        <v>1349</v>
      </c>
      <c r="E2929" s="37" t="s">
        <v>5014</v>
      </c>
      <c r="F2929" s="38" t="s">
        <v>1269</v>
      </c>
      <c r="G2929" s="38" t="s">
        <v>1271</v>
      </c>
      <c r="H2929" s="35" t="s">
        <v>1440</v>
      </c>
      <c r="I2929" s="35"/>
      <c r="J2929" s="29" t="s">
        <v>359</v>
      </c>
      <c r="K2929" s="29" t="s">
        <v>2472</v>
      </c>
      <c r="L2929" s="29" t="s">
        <v>5015</v>
      </c>
      <c r="M2929" s="39">
        <v>87.476495964677909</v>
      </c>
      <c r="N2929" s="39">
        <v>182.73666803559206</v>
      </c>
      <c r="O2929" s="29">
        <v>44197</v>
      </c>
      <c r="P2929" s="29">
        <v>44960</v>
      </c>
      <c r="Q2929" s="40">
        <v>2.0889802</v>
      </c>
      <c r="R2929" s="39">
        <v>87.302203969883635</v>
      </c>
      <c r="S2929" s="39">
        <v>87.302203969883635</v>
      </c>
      <c r="T2929" s="39">
        <v>8.1322600958247779</v>
      </c>
      <c r="U2929" s="39">
        <v>0</v>
      </c>
      <c r="V2929" s="39">
        <v>0</v>
      </c>
      <c r="W2929" s="29" t="s">
        <v>1357</v>
      </c>
      <c r="X2929" s="29" t="s">
        <v>258</v>
      </c>
      <c r="Y2929" s="29" t="s">
        <v>1349</v>
      </c>
      <c r="Z2929" s="41" t="s">
        <v>1349</v>
      </c>
      <c r="AA2929" s="42" t="s">
        <v>1349</v>
      </c>
      <c r="AB2929" s="29" t="s">
        <v>258</v>
      </c>
      <c r="AC2929" s="29" t="s">
        <v>258</v>
      </c>
      <c r="AD2929" s="29" t="s">
        <v>258</v>
      </c>
      <c r="AE2929" s="29" t="s">
        <v>1353</v>
      </c>
      <c r="AF2929" s="29" t="s">
        <v>2474</v>
      </c>
      <c r="AG2929" s="183" t="s">
        <v>2475</v>
      </c>
      <c r="AH2929" s="29" t="s">
        <v>1413</v>
      </c>
      <c r="AI2929" s="29" t="s">
        <v>1357</v>
      </c>
      <c r="AJ2929" s="29" t="s">
        <v>258</v>
      </c>
      <c r="AK2929" s="29" t="s">
        <v>258</v>
      </c>
      <c r="AL2929" s="29" t="s">
        <v>13326</v>
      </c>
    </row>
    <row r="2930" spans="1:38" x14ac:dyDescent="0.2">
      <c r="A2930" s="35" t="s">
        <v>16</v>
      </c>
      <c r="B2930" s="36">
        <v>8769</v>
      </c>
      <c r="C2930" s="36"/>
      <c r="D2930" s="36" t="s">
        <v>1349</v>
      </c>
      <c r="E2930" s="37" t="s">
        <v>5016</v>
      </c>
      <c r="F2930" s="38" t="s">
        <v>1269</v>
      </c>
      <c r="G2930" s="38" t="s">
        <v>1273</v>
      </c>
      <c r="H2930" s="35" t="s">
        <v>1393</v>
      </c>
      <c r="I2930" s="35"/>
      <c r="J2930" s="29" t="s">
        <v>263</v>
      </c>
      <c r="K2930" s="29" t="s">
        <v>264</v>
      </c>
      <c r="L2930" s="29" t="s">
        <v>2577</v>
      </c>
      <c r="M2930" s="39">
        <v>13.214533439676954</v>
      </c>
      <c r="N2930" s="39">
        <v>25.759748117727582</v>
      </c>
      <c r="O2930" s="29">
        <v>44197</v>
      </c>
      <c r="P2930" s="29">
        <v>44909</v>
      </c>
      <c r="Q2930" s="40">
        <v>1.9493498</v>
      </c>
      <c r="R2930" s="39">
        <v>13.18696783025325</v>
      </c>
      <c r="S2930" s="39">
        <v>12.572780287474332</v>
      </c>
      <c r="T2930" s="39">
        <v>0</v>
      </c>
      <c r="U2930" s="39">
        <v>0</v>
      </c>
      <c r="V2930" s="39">
        <v>0</v>
      </c>
      <c r="W2930" s="29" t="s">
        <v>1357</v>
      </c>
      <c r="X2930" s="29" t="s">
        <v>258</v>
      </c>
      <c r="Y2930" s="29" t="s">
        <v>1349</v>
      </c>
      <c r="Z2930" s="41" t="s">
        <v>1349</v>
      </c>
      <c r="AA2930" s="42" t="s">
        <v>1349</v>
      </c>
      <c r="AB2930" s="29" t="s">
        <v>258</v>
      </c>
      <c r="AC2930" s="29" t="s">
        <v>265</v>
      </c>
      <c r="AD2930" s="29" t="s">
        <v>265</v>
      </c>
      <c r="AE2930" s="29" t="s">
        <v>1367</v>
      </c>
      <c r="AF2930" s="29" t="s">
        <v>2409</v>
      </c>
      <c r="AG2930" s="183" t="s">
        <v>2410</v>
      </c>
      <c r="AH2930" s="29" t="s">
        <v>1413</v>
      </c>
      <c r="AI2930" s="29" t="s">
        <v>1357</v>
      </c>
      <c r="AJ2930" s="29" t="s">
        <v>258</v>
      </c>
      <c r="AK2930" s="29" t="s">
        <v>258</v>
      </c>
      <c r="AL2930" s="29" t="s">
        <v>13326</v>
      </c>
    </row>
    <row r="2931" spans="1:38" x14ac:dyDescent="0.2">
      <c r="A2931" s="35" t="s">
        <v>16</v>
      </c>
      <c r="B2931" s="36">
        <v>8771</v>
      </c>
      <c r="C2931" s="36"/>
      <c r="D2931" s="36" t="s">
        <v>1349</v>
      </c>
      <c r="E2931" s="37" t="s">
        <v>5017</v>
      </c>
      <c r="F2931" s="38" t="s">
        <v>1269</v>
      </c>
      <c r="G2931" s="38" t="s">
        <v>1273</v>
      </c>
      <c r="H2931" s="35" t="s">
        <v>1393</v>
      </c>
      <c r="I2931" s="35"/>
      <c r="J2931" s="29" t="s">
        <v>263</v>
      </c>
      <c r="K2931" s="29" t="s">
        <v>264</v>
      </c>
      <c r="L2931" s="29" t="s">
        <v>2577</v>
      </c>
      <c r="M2931" s="39">
        <v>12.636723058145156</v>
      </c>
      <c r="N2931" s="39">
        <v>24.63339356605065</v>
      </c>
      <c r="O2931" s="29">
        <v>44197</v>
      </c>
      <c r="P2931" s="29">
        <v>44909</v>
      </c>
      <c r="Q2931" s="40">
        <v>1.9493498</v>
      </c>
      <c r="R2931" s="39">
        <v>12.610362765229295</v>
      </c>
      <c r="S2931" s="39">
        <v>12.023030800821354</v>
      </c>
      <c r="T2931" s="39">
        <v>0</v>
      </c>
      <c r="U2931" s="39">
        <v>0</v>
      </c>
      <c r="V2931" s="39">
        <v>0</v>
      </c>
      <c r="W2931" s="29" t="s">
        <v>1357</v>
      </c>
      <c r="X2931" s="29" t="s">
        <v>258</v>
      </c>
      <c r="Y2931" s="29" t="s">
        <v>1349</v>
      </c>
      <c r="Z2931" s="41" t="s">
        <v>1349</v>
      </c>
      <c r="AA2931" s="42" t="s">
        <v>1349</v>
      </c>
      <c r="AB2931" s="29" t="s">
        <v>258</v>
      </c>
      <c r="AC2931" s="29" t="s">
        <v>265</v>
      </c>
      <c r="AD2931" s="29" t="s">
        <v>265</v>
      </c>
      <c r="AE2931" s="29" t="s">
        <v>1367</v>
      </c>
      <c r="AF2931" s="29" t="s">
        <v>2409</v>
      </c>
      <c r="AG2931" s="183" t="s">
        <v>2410</v>
      </c>
      <c r="AH2931" s="29" t="s">
        <v>1413</v>
      </c>
      <c r="AI2931" s="29" t="s">
        <v>1357</v>
      </c>
      <c r="AJ2931" s="29" t="s">
        <v>258</v>
      </c>
      <c r="AK2931" s="29" t="s">
        <v>258</v>
      </c>
      <c r="AL2931" s="29" t="s">
        <v>13326</v>
      </c>
    </row>
    <row r="2932" spans="1:38" x14ac:dyDescent="0.2">
      <c r="A2932" s="35" t="s">
        <v>16</v>
      </c>
      <c r="B2932" s="36">
        <v>8772</v>
      </c>
      <c r="C2932" s="36"/>
      <c r="D2932" s="36" t="s">
        <v>1349</v>
      </c>
      <c r="E2932" s="37" t="s">
        <v>5018</v>
      </c>
      <c r="F2932" s="38" t="s">
        <v>1269</v>
      </c>
      <c r="G2932" s="38" t="s">
        <v>1273</v>
      </c>
      <c r="H2932" s="35" t="s">
        <v>1393</v>
      </c>
      <c r="I2932" s="35"/>
      <c r="J2932" s="29" t="s">
        <v>1513</v>
      </c>
      <c r="K2932" s="29" t="s">
        <v>1514</v>
      </c>
      <c r="L2932" s="29" t="s">
        <v>2147</v>
      </c>
      <c r="M2932" s="39">
        <v>13.240161908769787</v>
      </c>
      <c r="N2932" s="39">
        <v>26.389700205338809</v>
      </c>
      <c r="O2932" s="29">
        <v>44197</v>
      </c>
      <c r="P2932" s="29">
        <v>44925</v>
      </c>
      <c r="Q2932" s="40">
        <v>1.9931554</v>
      </c>
      <c r="R2932" s="39">
        <v>13.212950034223134</v>
      </c>
      <c r="S2932" s="39">
        <v>13.176750171115675</v>
      </c>
      <c r="T2932" s="39">
        <v>0</v>
      </c>
      <c r="U2932" s="39">
        <v>0</v>
      </c>
      <c r="V2932" s="39">
        <v>0</v>
      </c>
      <c r="W2932" s="29" t="s">
        <v>1357</v>
      </c>
      <c r="X2932" s="29" t="s">
        <v>258</v>
      </c>
      <c r="Y2932" s="29" t="s">
        <v>1349</v>
      </c>
      <c r="Z2932" s="41" t="s">
        <v>1349</v>
      </c>
      <c r="AA2932" s="42" t="s">
        <v>1349</v>
      </c>
      <c r="AB2932" s="29" t="s">
        <v>258</v>
      </c>
      <c r="AC2932" s="29" t="s">
        <v>258</v>
      </c>
      <c r="AD2932" s="29" t="s">
        <v>258</v>
      </c>
      <c r="AE2932" s="29" t="s">
        <v>1367</v>
      </c>
      <c r="AF2932" s="29" t="s">
        <v>1462</v>
      </c>
      <c r="AG2932" s="183" t="s">
        <v>1463</v>
      </c>
      <c r="AH2932" s="29" t="s">
        <v>1413</v>
      </c>
      <c r="AI2932" s="29" t="s">
        <v>1357</v>
      </c>
      <c r="AJ2932" s="29" t="s">
        <v>258</v>
      </c>
      <c r="AK2932" s="29" t="s">
        <v>258</v>
      </c>
      <c r="AL2932" s="29" t="s">
        <v>13326</v>
      </c>
    </row>
    <row r="2933" spans="1:38" x14ac:dyDescent="0.2">
      <c r="A2933" s="35" t="s">
        <v>16</v>
      </c>
      <c r="B2933" s="36">
        <v>8775</v>
      </c>
      <c r="C2933" s="36"/>
      <c r="D2933" s="36" t="s">
        <v>1349</v>
      </c>
      <c r="E2933" s="37" t="s">
        <v>5019</v>
      </c>
      <c r="F2933" s="38" t="s">
        <v>1262</v>
      </c>
      <c r="G2933" s="38" t="s">
        <v>1263</v>
      </c>
      <c r="H2933" s="35" t="s">
        <v>482</v>
      </c>
      <c r="I2933" s="35"/>
      <c r="J2933" s="29" t="s">
        <v>1371</v>
      </c>
      <c r="K2933" s="29" t="s">
        <v>1371</v>
      </c>
      <c r="L2933" s="29" t="s">
        <v>1384</v>
      </c>
      <c r="M2933" s="39">
        <v>255.32939099554582</v>
      </c>
      <c r="N2933" s="39">
        <v>147.50034223134838</v>
      </c>
      <c r="O2933" s="29">
        <v>44197</v>
      </c>
      <c r="P2933" s="29">
        <v>44408</v>
      </c>
      <c r="Q2933" s="40">
        <v>0.57768649999999999</v>
      </c>
      <c r="R2933" s="39">
        <v>147.50034223134838</v>
      </c>
      <c r="S2933" s="39">
        <v>0</v>
      </c>
      <c r="T2933" s="39">
        <v>0</v>
      </c>
      <c r="U2933" s="39">
        <v>0</v>
      </c>
      <c r="V2933" s="39">
        <v>0</v>
      </c>
      <c r="W2933" s="29" t="s">
        <v>1357</v>
      </c>
      <c r="X2933" s="29" t="s">
        <v>258</v>
      </c>
      <c r="Y2933" s="29" t="s">
        <v>1349</v>
      </c>
      <c r="Z2933" s="41" t="s">
        <v>1349</v>
      </c>
      <c r="AA2933" s="42" t="s">
        <v>1349</v>
      </c>
      <c r="AB2933" s="29" t="s">
        <v>258</v>
      </c>
      <c r="AC2933" s="29" t="s">
        <v>258</v>
      </c>
      <c r="AD2933" s="29" t="s">
        <v>265</v>
      </c>
      <c r="AE2933" s="29" t="s">
        <v>1353</v>
      </c>
      <c r="AF2933" s="29" t="s">
        <v>1368</v>
      </c>
      <c r="AG2933" s="183" t="s">
        <v>1369</v>
      </c>
      <c r="AH2933" s="29" t="s">
        <v>1356</v>
      </c>
      <c r="AI2933" s="29" t="s">
        <v>1357</v>
      </c>
      <c r="AJ2933" s="29" t="s">
        <v>258</v>
      </c>
      <c r="AK2933" s="29" t="s">
        <v>258</v>
      </c>
      <c r="AL2933" s="29" t="s">
        <v>13326</v>
      </c>
    </row>
    <row r="2934" spans="1:38" x14ac:dyDescent="0.2">
      <c r="A2934" s="35" t="s">
        <v>16</v>
      </c>
      <c r="B2934" s="36">
        <v>8780</v>
      </c>
      <c r="C2934" s="36"/>
      <c r="D2934" s="36" t="s">
        <v>1349</v>
      </c>
      <c r="E2934" s="37" t="s">
        <v>5020</v>
      </c>
      <c r="F2934" s="38" t="s">
        <v>1269</v>
      </c>
      <c r="G2934" s="38" t="s">
        <v>1273</v>
      </c>
      <c r="H2934" s="35" t="s">
        <v>1471</v>
      </c>
      <c r="I2934" s="35"/>
      <c r="J2934" s="29" t="s">
        <v>1405</v>
      </c>
      <c r="K2934" s="29" t="s">
        <v>1434</v>
      </c>
      <c r="L2934" s="29" t="s">
        <v>1461</v>
      </c>
      <c r="M2934" s="39">
        <v>191.75065313937134</v>
      </c>
      <c r="N2934" s="39">
        <v>481.93592881587955</v>
      </c>
      <c r="O2934" s="29">
        <v>44197</v>
      </c>
      <c r="P2934" s="29">
        <v>45115</v>
      </c>
      <c r="Q2934" s="40">
        <v>2.513347</v>
      </c>
      <c r="R2934" s="39">
        <v>191.41089664613278</v>
      </c>
      <c r="S2934" s="39">
        <v>191.41089664613278</v>
      </c>
      <c r="T2934" s="39">
        <v>99.114135523613967</v>
      </c>
      <c r="U2934" s="39">
        <v>0</v>
      </c>
      <c r="V2934" s="39">
        <v>0</v>
      </c>
      <c r="W2934" s="29" t="s">
        <v>1357</v>
      </c>
      <c r="X2934" s="29" t="s">
        <v>258</v>
      </c>
      <c r="Y2934" s="29" t="s">
        <v>1349</v>
      </c>
      <c r="Z2934" s="41" t="s">
        <v>1349</v>
      </c>
      <c r="AA2934" s="42" t="s">
        <v>1349</v>
      </c>
      <c r="AB2934" s="29" t="s">
        <v>258</v>
      </c>
      <c r="AC2934" s="29" t="s">
        <v>258</v>
      </c>
      <c r="AD2934" s="29" t="s">
        <v>258</v>
      </c>
      <c r="AE2934" s="29" t="s">
        <v>1353</v>
      </c>
      <c r="AF2934" s="29" t="s">
        <v>1462</v>
      </c>
      <c r="AG2934" s="183" t="s">
        <v>1463</v>
      </c>
      <c r="AH2934" s="29" t="s">
        <v>1413</v>
      </c>
      <c r="AI2934" s="29" t="s">
        <v>1357</v>
      </c>
      <c r="AJ2934" s="29" t="s">
        <v>258</v>
      </c>
      <c r="AK2934" s="29" t="s">
        <v>258</v>
      </c>
      <c r="AL2934" s="29" t="s">
        <v>13326</v>
      </c>
    </row>
    <row r="2935" spans="1:38" x14ac:dyDescent="0.2">
      <c r="A2935" s="35" t="s">
        <v>16</v>
      </c>
      <c r="B2935" s="36">
        <v>8781</v>
      </c>
      <c r="C2935" s="36"/>
      <c r="D2935" s="36" t="s">
        <v>1349</v>
      </c>
      <c r="E2935" s="37" t="s">
        <v>5021</v>
      </c>
      <c r="F2935" s="38" t="s">
        <v>1275</v>
      </c>
      <c r="G2935" s="38" t="s">
        <v>1893</v>
      </c>
      <c r="H2935" s="35" t="s">
        <v>3028</v>
      </c>
      <c r="I2935" s="35"/>
      <c r="J2935" s="29" t="s">
        <v>322</v>
      </c>
      <c r="K2935" s="29" t="s">
        <v>336</v>
      </c>
      <c r="L2935" s="29" t="s">
        <v>2384</v>
      </c>
      <c r="M2935" s="39">
        <v>13.427262165752172</v>
      </c>
      <c r="N2935" s="39">
        <v>40.217453798767963</v>
      </c>
      <c r="O2935" s="29">
        <v>44197</v>
      </c>
      <c r="P2935" s="29">
        <v>45291</v>
      </c>
      <c r="Q2935" s="40">
        <v>2.9952087999999999</v>
      </c>
      <c r="R2935" s="39">
        <v>13.405817932922655</v>
      </c>
      <c r="S2935" s="39">
        <v>13.405817932922655</v>
      </c>
      <c r="T2935" s="39">
        <v>13.405817932922655</v>
      </c>
      <c r="U2935" s="39">
        <v>0</v>
      </c>
      <c r="V2935" s="39">
        <v>0</v>
      </c>
      <c r="W2935" s="29" t="s">
        <v>1357</v>
      </c>
      <c r="X2935" s="29" t="s">
        <v>258</v>
      </c>
      <c r="Y2935" s="29" t="s">
        <v>1349</v>
      </c>
      <c r="Z2935" s="41" t="s">
        <v>1349</v>
      </c>
      <c r="AA2935" s="42" t="s">
        <v>1349</v>
      </c>
      <c r="AB2935" s="29" t="s">
        <v>258</v>
      </c>
      <c r="AC2935" s="29" t="s">
        <v>258</v>
      </c>
      <c r="AD2935" s="29" t="s">
        <v>265</v>
      </c>
      <c r="AE2935" s="29" t="s">
        <v>1367</v>
      </c>
      <c r="AF2935" s="29" t="s">
        <v>1378</v>
      </c>
      <c r="AG2935" s="183" t="s">
        <v>1379</v>
      </c>
      <c r="AH2935" s="29" t="s">
        <v>1413</v>
      </c>
      <c r="AI2935" s="29" t="s">
        <v>1357</v>
      </c>
      <c r="AJ2935" s="29" t="s">
        <v>258</v>
      </c>
      <c r="AK2935" s="29" t="s">
        <v>258</v>
      </c>
      <c r="AL2935" s="29" t="s">
        <v>13326</v>
      </c>
    </row>
    <row r="2936" spans="1:38" x14ac:dyDescent="0.2">
      <c r="A2936" s="35" t="s">
        <v>16</v>
      </c>
      <c r="B2936" s="36">
        <v>8782</v>
      </c>
      <c r="C2936" s="36"/>
      <c r="D2936" s="36" t="s">
        <v>1349</v>
      </c>
      <c r="E2936" s="37" t="s">
        <v>5022</v>
      </c>
      <c r="F2936" s="38" t="s">
        <v>1266</v>
      </c>
      <c r="G2936" s="38" t="s">
        <v>1267</v>
      </c>
      <c r="H2936" s="35" t="s">
        <v>609</v>
      </c>
      <c r="I2936" s="35"/>
      <c r="J2936" s="29" t="s">
        <v>484</v>
      </c>
      <c r="K2936" s="29" t="s">
        <v>1551</v>
      </c>
      <c r="L2936" s="29" t="s">
        <v>1384</v>
      </c>
      <c r="M2936" s="39">
        <v>71.332475919802349</v>
      </c>
      <c r="N2936" s="39">
        <v>41.2078083504449</v>
      </c>
      <c r="O2936" s="29">
        <v>44197</v>
      </c>
      <c r="P2936" s="29">
        <v>44408</v>
      </c>
      <c r="Q2936" s="40">
        <v>0.57768649999999999</v>
      </c>
      <c r="R2936" s="39">
        <v>41.2078083504449</v>
      </c>
      <c r="S2936" s="39">
        <v>0</v>
      </c>
      <c r="T2936" s="39">
        <v>0</v>
      </c>
      <c r="U2936" s="39">
        <v>0</v>
      </c>
      <c r="V2936" s="39">
        <v>0</v>
      </c>
      <c r="W2936" s="29" t="s">
        <v>1357</v>
      </c>
      <c r="X2936" s="29" t="s">
        <v>258</v>
      </c>
      <c r="Y2936" s="29" t="s">
        <v>1349</v>
      </c>
      <c r="Z2936" s="41" t="s">
        <v>1349</v>
      </c>
      <c r="AA2936" s="42" t="s">
        <v>1349</v>
      </c>
      <c r="AB2936" s="29" t="s">
        <v>258</v>
      </c>
      <c r="AC2936" s="29" t="s">
        <v>258</v>
      </c>
      <c r="AD2936" s="29" t="s">
        <v>265</v>
      </c>
      <c r="AE2936" s="29" t="s">
        <v>1353</v>
      </c>
      <c r="AF2936" s="29" t="s">
        <v>1368</v>
      </c>
      <c r="AG2936" s="183" t="s">
        <v>1369</v>
      </c>
      <c r="AH2936" s="29" t="s">
        <v>1356</v>
      </c>
      <c r="AI2936" s="29" t="s">
        <v>1357</v>
      </c>
      <c r="AJ2936" s="29" t="s">
        <v>258</v>
      </c>
      <c r="AK2936" s="29" t="s">
        <v>258</v>
      </c>
      <c r="AL2936" s="29" t="s">
        <v>13326</v>
      </c>
    </row>
    <row r="2937" spans="1:38" x14ac:dyDescent="0.2">
      <c r="A2937" s="35" t="s">
        <v>16</v>
      </c>
      <c r="B2937" s="36">
        <v>8784</v>
      </c>
      <c r="C2937" s="36"/>
      <c r="D2937" s="36" t="s">
        <v>1349</v>
      </c>
      <c r="E2937" s="37" t="s">
        <v>5023</v>
      </c>
      <c r="F2937" s="38" t="s">
        <v>1269</v>
      </c>
      <c r="G2937" s="38" t="s">
        <v>1273</v>
      </c>
      <c r="H2937" s="35" t="s">
        <v>1393</v>
      </c>
      <c r="I2937" s="35"/>
      <c r="J2937" s="29" t="s">
        <v>274</v>
      </c>
      <c r="K2937" s="29" t="s">
        <v>303</v>
      </c>
      <c r="L2937" s="29" t="s">
        <v>2271</v>
      </c>
      <c r="M2937" s="39">
        <v>15.241346808184314</v>
      </c>
      <c r="N2937" s="39">
        <v>76.154573579739917</v>
      </c>
      <c r="O2937" s="29">
        <v>44197</v>
      </c>
      <c r="P2937" s="29">
        <v>46022</v>
      </c>
      <c r="Q2937" s="40">
        <v>4.9965776999999996</v>
      </c>
      <c r="R2937" s="39">
        <v>15.222573579739905</v>
      </c>
      <c r="S2937" s="39">
        <v>15.222573579739905</v>
      </c>
      <c r="T2937" s="39">
        <v>15.222573579739905</v>
      </c>
      <c r="U2937" s="39">
        <v>15.264279260780288</v>
      </c>
      <c r="V2937" s="39">
        <v>15.222573579739905</v>
      </c>
      <c r="W2937" s="29" t="s">
        <v>265</v>
      </c>
      <c r="X2937" s="29" t="s">
        <v>11773</v>
      </c>
      <c r="Y2937" s="29">
        <v>45168</v>
      </c>
      <c r="Z2937" s="41" t="s">
        <v>11756</v>
      </c>
      <c r="AA2937" s="42" t="s">
        <v>1349</v>
      </c>
      <c r="AB2937" s="29" t="s">
        <v>258</v>
      </c>
      <c r="AC2937" s="29" t="s">
        <v>265</v>
      </c>
      <c r="AD2937" s="29" t="s">
        <v>265</v>
      </c>
      <c r="AE2937" s="29" t="s">
        <v>1367</v>
      </c>
      <c r="AF2937" s="29" t="s">
        <v>1368</v>
      </c>
      <c r="AG2937" s="183" t="s">
        <v>1369</v>
      </c>
      <c r="AH2937" s="29" t="s">
        <v>1356</v>
      </c>
      <c r="AI2937" s="29" t="s">
        <v>1357</v>
      </c>
      <c r="AJ2937" s="29" t="s">
        <v>258</v>
      </c>
      <c r="AK2937" s="29" t="s">
        <v>258</v>
      </c>
      <c r="AL2937" s="29" t="s">
        <v>13327</v>
      </c>
    </row>
    <row r="2938" spans="1:38" x14ac:dyDescent="0.2">
      <c r="A2938" s="35" t="s">
        <v>16</v>
      </c>
      <c r="B2938" s="36">
        <v>8786</v>
      </c>
      <c r="C2938" s="36"/>
      <c r="D2938" s="36" t="s">
        <v>1349</v>
      </c>
      <c r="E2938" s="37" t="s">
        <v>5024</v>
      </c>
      <c r="F2938" s="38" t="s">
        <v>1269</v>
      </c>
      <c r="G2938" s="38" t="s">
        <v>1273</v>
      </c>
      <c r="H2938" s="35" t="s">
        <v>1393</v>
      </c>
      <c r="I2938" s="35"/>
      <c r="J2938" s="29" t="s">
        <v>484</v>
      </c>
      <c r="K2938" s="29" t="s">
        <v>1365</v>
      </c>
      <c r="L2938" s="29" t="s">
        <v>1366</v>
      </c>
      <c r="M2938" s="39">
        <v>53.533373033108617</v>
      </c>
      <c r="N2938" s="39">
        <v>146.85952087611224</v>
      </c>
      <c r="O2938" s="29">
        <v>44197</v>
      </c>
      <c r="P2938" s="29">
        <v>45199</v>
      </c>
      <c r="Q2938" s="40">
        <v>2.7433264999999998</v>
      </c>
      <c r="R2938" s="39">
        <v>53.443394934976041</v>
      </c>
      <c r="S2938" s="39">
        <v>53.443394934976041</v>
      </c>
      <c r="T2938" s="39">
        <v>39.97273100616016</v>
      </c>
      <c r="U2938" s="39">
        <v>0</v>
      </c>
      <c r="V2938" s="39">
        <v>0</v>
      </c>
      <c r="W2938" s="29" t="s">
        <v>1357</v>
      </c>
      <c r="X2938" s="29" t="s">
        <v>258</v>
      </c>
      <c r="Y2938" s="29" t="s">
        <v>1349</v>
      </c>
      <c r="Z2938" s="41" t="s">
        <v>1349</v>
      </c>
      <c r="AA2938" s="42" t="s">
        <v>1349</v>
      </c>
      <c r="AB2938" s="29" t="s">
        <v>258</v>
      </c>
      <c r="AC2938" s="29" t="s">
        <v>258</v>
      </c>
      <c r="AD2938" s="29" t="s">
        <v>265</v>
      </c>
      <c r="AE2938" s="29" t="s">
        <v>1367</v>
      </c>
      <c r="AF2938" s="29" t="s">
        <v>1368</v>
      </c>
      <c r="AG2938" s="183" t="s">
        <v>1369</v>
      </c>
      <c r="AH2938" s="29" t="s">
        <v>1413</v>
      </c>
      <c r="AI2938" s="29" t="s">
        <v>1357</v>
      </c>
      <c r="AJ2938" s="29" t="s">
        <v>258</v>
      </c>
      <c r="AK2938" s="29" t="s">
        <v>258</v>
      </c>
      <c r="AL2938" s="29" t="s">
        <v>13326</v>
      </c>
    </row>
    <row r="2939" spans="1:38" x14ac:dyDescent="0.2">
      <c r="A2939" s="35" t="s">
        <v>16</v>
      </c>
      <c r="B2939" s="36">
        <v>8788</v>
      </c>
      <c r="C2939" s="36"/>
      <c r="D2939" s="36" t="s">
        <v>1349</v>
      </c>
      <c r="E2939" s="37" t="s">
        <v>5025</v>
      </c>
      <c r="F2939" s="38" t="s">
        <v>1269</v>
      </c>
      <c r="G2939" s="38" t="s">
        <v>1271</v>
      </c>
      <c r="H2939" s="35" t="s">
        <v>1440</v>
      </c>
      <c r="I2939" s="35"/>
      <c r="J2939" s="29" t="s">
        <v>1492</v>
      </c>
      <c r="K2939" s="29" t="s">
        <v>1493</v>
      </c>
      <c r="L2939" s="29" t="s">
        <v>1494</v>
      </c>
      <c r="M2939" s="39">
        <v>57.983430047264527</v>
      </c>
      <c r="N2939" s="39">
        <v>115.72873374401095</v>
      </c>
      <c r="O2939" s="29">
        <v>44197</v>
      </c>
      <c r="P2939" s="29">
        <v>44926</v>
      </c>
      <c r="Q2939" s="40">
        <v>1.9958932</v>
      </c>
      <c r="R2939" s="39">
        <v>57.864366872005476</v>
      </c>
      <c r="S2939" s="39">
        <v>57.864366872005476</v>
      </c>
      <c r="T2939" s="39">
        <v>0</v>
      </c>
      <c r="U2939" s="39">
        <v>0</v>
      </c>
      <c r="V2939" s="39">
        <v>0</v>
      </c>
      <c r="W2939" s="29" t="s">
        <v>1357</v>
      </c>
      <c r="X2939" s="29" t="s">
        <v>258</v>
      </c>
      <c r="Y2939" s="29" t="s">
        <v>1349</v>
      </c>
      <c r="Z2939" s="41" t="s">
        <v>1349</v>
      </c>
      <c r="AA2939" s="42" t="s">
        <v>1349</v>
      </c>
      <c r="AB2939" s="29" t="s">
        <v>258</v>
      </c>
      <c r="AC2939" s="29" t="s">
        <v>258</v>
      </c>
      <c r="AD2939" s="29" t="s">
        <v>258</v>
      </c>
      <c r="AE2939" s="29" t="s">
        <v>1353</v>
      </c>
      <c r="AF2939" s="29" t="s">
        <v>1495</v>
      </c>
      <c r="AG2939" s="183" t="s">
        <v>1496</v>
      </c>
      <c r="AH2939" s="29" t="s">
        <v>1413</v>
      </c>
      <c r="AI2939" s="29" t="s">
        <v>1357</v>
      </c>
      <c r="AJ2939" s="29" t="s">
        <v>258</v>
      </c>
      <c r="AK2939" s="29" t="s">
        <v>258</v>
      </c>
      <c r="AL2939" s="29" t="s">
        <v>13326</v>
      </c>
    </row>
    <row r="2940" spans="1:38" x14ac:dyDescent="0.2">
      <c r="A2940" s="35" t="s">
        <v>16</v>
      </c>
      <c r="B2940" s="36">
        <v>8791</v>
      </c>
      <c r="C2940" s="36"/>
      <c r="D2940" s="36" t="s">
        <v>1349</v>
      </c>
      <c r="E2940" s="37" t="s">
        <v>5026</v>
      </c>
      <c r="F2940" s="38" t="s">
        <v>1269</v>
      </c>
      <c r="G2940" s="38" t="s">
        <v>1273</v>
      </c>
      <c r="H2940" s="35" t="s">
        <v>1393</v>
      </c>
      <c r="I2940" s="35"/>
      <c r="J2940" s="29" t="s">
        <v>1371</v>
      </c>
      <c r="K2940" s="29" t="s">
        <v>1371</v>
      </c>
      <c r="L2940" s="29" t="s">
        <v>1384</v>
      </c>
      <c r="M2940" s="39">
        <v>100.75438753258354</v>
      </c>
      <c r="N2940" s="39">
        <v>223.16303901437371</v>
      </c>
      <c r="O2940" s="29">
        <v>44197</v>
      </c>
      <c r="P2940" s="29">
        <v>45006</v>
      </c>
      <c r="Q2940" s="40">
        <v>2.2149212999999999</v>
      </c>
      <c r="R2940" s="39">
        <v>100.56112251882271</v>
      </c>
      <c r="S2940" s="39">
        <v>100.56112251882271</v>
      </c>
      <c r="T2940" s="39">
        <v>22.040793976728267</v>
      </c>
      <c r="U2940" s="39">
        <v>0</v>
      </c>
      <c r="V2940" s="39">
        <v>0</v>
      </c>
      <c r="W2940" s="29" t="s">
        <v>265</v>
      </c>
      <c r="X2940" s="29" t="s">
        <v>11773</v>
      </c>
      <c r="Y2940" s="29">
        <v>45283</v>
      </c>
      <c r="Z2940" s="41" t="s">
        <v>11760</v>
      </c>
      <c r="AA2940" s="42" t="s">
        <v>1349</v>
      </c>
      <c r="AB2940" s="29" t="s">
        <v>258</v>
      </c>
      <c r="AC2940" s="29" t="s">
        <v>258</v>
      </c>
      <c r="AD2940" s="29" t="s">
        <v>265</v>
      </c>
      <c r="AE2940" s="29" t="s">
        <v>1353</v>
      </c>
      <c r="AF2940" s="29" t="s">
        <v>1368</v>
      </c>
      <c r="AG2940" s="183" t="s">
        <v>1369</v>
      </c>
      <c r="AH2940" s="29" t="s">
        <v>1413</v>
      </c>
      <c r="AI2940" s="29" t="s">
        <v>1357</v>
      </c>
      <c r="AJ2940" s="29" t="s">
        <v>258</v>
      </c>
      <c r="AK2940" s="29" t="s">
        <v>258</v>
      </c>
      <c r="AL2940" s="29" t="s">
        <v>13327</v>
      </c>
    </row>
    <row r="2941" spans="1:38" x14ac:dyDescent="0.2">
      <c r="A2941" s="35" t="s">
        <v>16</v>
      </c>
      <c r="B2941" s="36">
        <v>8792</v>
      </c>
      <c r="C2941" s="36"/>
      <c r="D2941" s="36" t="s">
        <v>1349</v>
      </c>
      <c r="E2941" s="37" t="s">
        <v>5027</v>
      </c>
      <c r="F2941" s="38" t="s">
        <v>1269</v>
      </c>
      <c r="G2941" s="38" t="s">
        <v>1273</v>
      </c>
      <c r="H2941" s="35" t="s">
        <v>1393</v>
      </c>
      <c r="I2941" s="35"/>
      <c r="J2941" s="29" t="s">
        <v>1371</v>
      </c>
      <c r="K2941" s="29" t="s">
        <v>1371</v>
      </c>
      <c r="L2941" s="29" t="s">
        <v>1366</v>
      </c>
      <c r="M2941" s="39">
        <v>14.838724572546905</v>
      </c>
      <c r="N2941" s="39">
        <v>29.047742642026009</v>
      </c>
      <c r="O2941" s="29">
        <v>44197</v>
      </c>
      <c r="P2941" s="29">
        <v>44912</v>
      </c>
      <c r="Q2941" s="40">
        <v>1.9575632999999999</v>
      </c>
      <c r="R2941" s="39">
        <v>14.807857631759068</v>
      </c>
      <c r="S2941" s="39">
        <v>14.23988501026694</v>
      </c>
      <c r="T2941" s="39">
        <v>0</v>
      </c>
      <c r="U2941" s="39">
        <v>0</v>
      </c>
      <c r="V2941" s="39">
        <v>0</v>
      </c>
      <c r="W2941" s="29" t="s">
        <v>1357</v>
      </c>
      <c r="X2941" s="29" t="s">
        <v>258</v>
      </c>
      <c r="Y2941" s="29" t="s">
        <v>1349</v>
      </c>
      <c r="Z2941" s="41" t="s">
        <v>1349</v>
      </c>
      <c r="AA2941" s="42" t="s">
        <v>1349</v>
      </c>
      <c r="AB2941" s="29" t="s">
        <v>258</v>
      </c>
      <c r="AC2941" s="29" t="s">
        <v>258</v>
      </c>
      <c r="AD2941" s="29" t="s">
        <v>265</v>
      </c>
      <c r="AE2941" s="29" t="s">
        <v>1367</v>
      </c>
      <c r="AF2941" s="29" t="s">
        <v>1368</v>
      </c>
      <c r="AG2941" s="183" t="s">
        <v>1369</v>
      </c>
      <c r="AH2941" s="29" t="s">
        <v>1413</v>
      </c>
      <c r="AI2941" s="29" t="s">
        <v>1357</v>
      </c>
      <c r="AJ2941" s="29" t="s">
        <v>258</v>
      </c>
      <c r="AK2941" s="29" t="s">
        <v>258</v>
      </c>
      <c r="AL2941" s="29" t="s">
        <v>13326</v>
      </c>
    </row>
    <row r="2942" spans="1:38" x14ac:dyDescent="0.2">
      <c r="A2942" s="35" t="s">
        <v>16</v>
      </c>
      <c r="B2942" s="36">
        <v>8794</v>
      </c>
      <c r="C2942" s="36"/>
      <c r="D2942" s="36" t="s">
        <v>1349</v>
      </c>
      <c r="E2942" s="37" t="s">
        <v>5028</v>
      </c>
      <c r="F2942" s="38" t="s">
        <v>1269</v>
      </c>
      <c r="G2942" s="38" t="s">
        <v>1271</v>
      </c>
      <c r="H2942" s="35" t="s">
        <v>1440</v>
      </c>
      <c r="I2942" s="35"/>
      <c r="J2942" s="29" t="s">
        <v>1371</v>
      </c>
      <c r="K2942" s="29" t="s">
        <v>1371</v>
      </c>
      <c r="L2942" s="29" t="s">
        <v>1384</v>
      </c>
      <c r="M2942" s="39">
        <v>346.7248462608726</v>
      </c>
      <c r="N2942" s="39">
        <v>229.7259794661191</v>
      </c>
      <c r="O2942" s="29">
        <v>44197</v>
      </c>
      <c r="P2942" s="29">
        <v>44439</v>
      </c>
      <c r="Q2942" s="40">
        <v>0.66255989999999998</v>
      </c>
      <c r="R2942" s="39">
        <v>229.7259794661191</v>
      </c>
      <c r="S2942" s="39">
        <v>0</v>
      </c>
      <c r="T2942" s="39">
        <v>0</v>
      </c>
      <c r="U2942" s="39">
        <v>0</v>
      </c>
      <c r="V2942" s="39">
        <v>0</v>
      </c>
      <c r="W2942" s="29" t="s">
        <v>1357</v>
      </c>
      <c r="X2942" s="29" t="s">
        <v>258</v>
      </c>
      <c r="Y2942" s="29" t="s">
        <v>1349</v>
      </c>
      <c r="Z2942" s="41" t="s">
        <v>1349</v>
      </c>
      <c r="AA2942" s="42" t="s">
        <v>1349</v>
      </c>
      <c r="AB2942" s="29" t="s">
        <v>258</v>
      </c>
      <c r="AC2942" s="29" t="s">
        <v>258</v>
      </c>
      <c r="AD2942" s="29" t="s">
        <v>265</v>
      </c>
      <c r="AE2942" s="29" t="s">
        <v>1353</v>
      </c>
      <c r="AF2942" s="29" t="s">
        <v>1368</v>
      </c>
      <c r="AG2942" s="183" t="s">
        <v>1369</v>
      </c>
      <c r="AH2942" s="29" t="s">
        <v>1356</v>
      </c>
      <c r="AI2942" s="29" t="s">
        <v>1357</v>
      </c>
      <c r="AJ2942" s="29" t="s">
        <v>258</v>
      </c>
      <c r="AK2942" s="29" t="s">
        <v>258</v>
      </c>
      <c r="AL2942" s="29" t="s">
        <v>13326</v>
      </c>
    </row>
    <row r="2943" spans="1:38" x14ac:dyDescent="0.2">
      <c r="A2943" s="35" t="s">
        <v>16</v>
      </c>
      <c r="B2943" s="36">
        <v>8795</v>
      </c>
      <c r="C2943" s="36"/>
      <c r="D2943" s="36" t="s">
        <v>1349</v>
      </c>
      <c r="E2943" s="37" t="s">
        <v>5029</v>
      </c>
      <c r="F2943" s="38" t="s">
        <v>1269</v>
      </c>
      <c r="G2943" s="38" t="s">
        <v>1271</v>
      </c>
      <c r="H2943" s="35" t="s">
        <v>1440</v>
      </c>
      <c r="I2943" s="35"/>
      <c r="J2943" s="29" t="s">
        <v>1371</v>
      </c>
      <c r="K2943" s="29" t="s">
        <v>1371</v>
      </c>
      <c r="L2943" s="29" t="s">
        <v>1384</v>
      </c>
      <c r="M2943" s="39">
        <v>393.99681110334137</v>
      </c>
      <c r="N2943" s="39">
        <v>194.16678986995208</v>
      </c>
      <c r="O2943" s="29">
        <v>44197</v>
      </c>
      <c r="P2943" s="29">
        <v>44377</v>
      </c>
      <c r="Q2943" s="40">
        <v>0.4928131</v>
      </c>
      <c r="R2943" s="39">
        <v>194.16678986995208</v>
      </c>
      <c r="S2943" s="39">
        <v>0</v>
      </c>
      <c r="T2943" s="39">
        <v>0</v>
      </c>
      <c r="U2943" s="39">
        <v>0</v>
      </c>
      <c r="V2943" s="39">
        <v>0</v>
      </c>
      <c r="W2943" s="29" t="s">
        <v>1357</v>
      </c>
      <c r="X2943" s="29" t="s">
        <v>258</v>
      </c>
      <c r="Y2943" s="29" t="s">
        <v>1349</v>
      </c>
      <c r="Z2943" s="41" t="s">
        <v>1349</v>
      </c>
      <c r="AA2943" s="42" t="s">
        <v>1349</v>
      </c>
      <c r="AB2943" s="29" t="s">
        <v>258</v>
      </c>
      <c r="AC2943" s="29" t="s">
        <v>258</v>
      </c>
      <c r="AD2943" s="29" t="s">
        <v>265</v>
      </c>
      <c r="AE2943" s="29" t="s">
        <v>1353</v>
      </c>
      <c r="AF2943" s="29" t="s">
        <v>1368</v>
      </c>
      <c r="AG2943" s="183" t="s">
        <v>1369</v>
      </c>
      <c r="AH2943" s="29" t="s">
        <v>1356</v>
      </c>
      <c r="AI2943" s="29" t="s">
        <v>1357</v>
      </c>
      <c r="AJ2943" s="29" t="s">
        <v>258</v>
      </c>
      <c r="AK2943" s="29" t="s">
        <v>258</v>
      </c>
      <c r="AL2943" s="29" t="s">
        <v>13326</v>
      </c>
    </row>
    <row r="2944" spans="1:38" x14ac:dyDescent="0.2">
      <c r="A2944" s="35" t="s">
        <v>16</v>
      </c>
      <c r="B2944" s="36">
        <v>8797</v>
      </c>
      <c r="C2944" s="36"/>
      <c r="D2944" s="36" t="s">
        <v>1349</v>
      </c>
      <c r="E2944" s="37" t="s">
        <v>5030</v>
      </c>
      <c r="F2944" s="38" t="s">
        <v>1269</v>
      </c>
      <c r="G2944" s="38" t="s">
        <v>1271</v>
      </c>
      <c r="H2944" s="35" t="s">
        <v>1440</v>
      </c>
      <c r="I2944" s="35"/>
      <c r="J2944" s="29" t="s">
        <v>484</v>
      </c>
      <c r="K2944" s="29" t="s">
        <v>1551</v>
      </c>
      <c r="L2944" s="29" t="s">
        <v>1384</v>
      </c>
      <c r="M2944" s="39">
        <v>1020.6437266618115</v>
      </c>
      <c r="N2944" s="39">
        <v>1780.0138863791924</v>
      </c>
      <c r="O2944" s="29">
        <v>44197</v>
      </c>
      <c r="P2944" s="29">
        <v>44834</v>
      </c>
      <c r="Q2944" s="40">
        <v>1.744011</v>
      </c>
      <c r="R2944" s="39">
        <v>1018.3465023956194</v>
      </c>
      <c r="S2944" s="39">
        <v>761.6673839835729</v>
      </c>
      <c r="T2944" s="39">
        <v>0</v>
      </c>
      <c r="U2944" s="39">
        <v>0</v>
      </c>
      <c r="V2944" s="39">
        <v>0</v>
      </c>
      <c r="W2944" s="29" t="s">
        <v>1357</v>
      </c>
      <c r="X2944" s="29" t="s">
        <v>258</v>
      </c>
      <c r="Y2944" s="29" t="s">
        <v>1349</v>
      </c>
      <c r="Z2944" s="41" t="s">
        <v>1349</v>
      </c>
      <c r="AA2944" s="42" t="s">
        <v>1349</v>
      </c>
      <c r="AB2944" s="29" t="s">
        <v>258</v>
      </c>
      <c r="AC2944" s="29" t="s">
        <v>258</v>
      </c>
      <c r="AD2944" s="29" t="s">
        <v>265</v>
      </c>
      <c r="AE2944" s="29" t="s">
        <v>1353</v>
      </c>
      <c r="AF2944" s="29" t="s">
        <v>1368</v>
      </c>
      <c r="AG2944" s="183" t="s">
        <v>1369</v>
      </c>
      <c r="AH2944" s="29" t="s">
        <v>1356</v>
      </c>
      <c r="AI2944" s="29" t="s">
        <v>1357</v>
      </c>
      <c r="AJ2944" s="29" t="s">
        <v>258</v>
      </c>
      <c r="AK2944" s="29" t="s">
        <v>258</v>
      </c>
      <c r="AL2944" s="29" t="s">
        <v>13326</v>
      </c>
    </row>
    <row r="2945" spans="1:38" x14ac:dyDescent="0.2">
      <c r="A2945" s="35" t="s">
        <v>16</v>
      </c>
      <c r="B2945" s="36">
        <v>8801</v>
      </c>
      <c r="C2945" s="36"/>
      <c r="D2945" s="36" t="s">
        <v>1349</v>
      </c>
      <c r="E2945" s="37" t="s">
        <v>5031</v>
      </c>
      <c r="F2945" s="38" t="s">
        <v>1269</v>
      </c>
      <c r="G2945" s="38" t="s">
        <v>1273</v>
      </c>
      <c r="H2945" s="35" t="s">
        <v>1393</v>
      </c>
      <c r="I2945" s="35"/>
      <c r="J2945" s="29" t="s">
        <v>1513</v>
      </c>
      <c r="K2945" s="29" t="s">
        <v>1514</v>
      </c>
      <c r="L2945" s="29" t="s">
        <v>2205</v>
      </c>
      <c r="M2945" s="39">
        <v>4.1668113751136993</v>
      </c>
      <c r="N2945" s="39">
        <v>8.1682053388090345</v>
      </c>
      <c r="O2945" s="29">
        <v>44197</v>
      </c>
      <c r="P2945" s="29">
        <v>44913</v>
      </c>
      <c r="Q2945" s="40">
        <v>1.9603012</v>
      </c>
      <c r="R2945" s="39">
        <v>4.1581519507186853</v>
      </c>
      <c r="S2945" s="39">
        <v>4.0100533880903484</v>
      </c>
      <c r="T2945" s="39">
        <v>0</v>
      </c>
      <c r="U2945" s="39">
        <v>0</v>
      </c>
      <c r="V2945" s="39">
        <v>0</v>
      </c>
      <c r="W2945" s="29" t="s">
        <v>1357</v>
      </c>
      <c r="X2945" s="29" t="s">
        <v>258</v>
      </c>
      <c r="Y2945" s="29" t="s">
        <v>1349</v>
      </c>
      <c r="Z2945" s="41" t="s">
        <v>1349</v>
      </c>
      <c r="AA2945" s="42" t="s">
        <v>1349</v>
      </c>
      <c r="AB2945" s="29" t="s">
        <v>258</v>
      </c>
      <c r="AC2945" s="29" t="s">
        <v>258</v>
      </c>
      <c r="AD2945" s="29" t="s">
        <v>258</v>
      </c>
      <c r="AE2945" s="29" t="s">
        <v>1367</v>
      </c>
      <c r="AF2945" s="29" t="s">
        <v>1368</v>
      </c>
      <c r="AG2945" s="183" t="s">
        <v>1369</v>
      </c>
      <c r="AH2945" s="29" t="s">
        <v>1413</v>
      </c>
      <c r="AI2945" s="29" t="s">
        <v>1357</v>
      </c>
      <c r="AJ2945" s="29" t="s">
        <v>258</v>
      </c>
      <c r="AK2945" s="29" t="s">
        <v>258</v>
      </c>
      <c r="AL2945" s="29" t="s">
        <v>13326</v>
      </c>
    </row>
    <row r="2946" spans="1:38" x14ac:dyDescent="0.2">
      <c r="A2946" s="35" t="s">
        <v>16</v>
      </c>
      <c r="B2946" s="36">
        <v>8802</v>
      </c>
      <c r="C2946" s="36"/>
      <c r="D2946" s="36" t="s">
        <v>1349</v>
      </c>
      <c r="E2946" s="37" t="s">
        <v>5032</v>
      </c>
      <c r="F2946" s="38" t="s">
        <v>1269</v>
      </c>
      <c r="G2946" s="38" t="s">
        <v>1273</v>
      </c>
      <c r="H2946" s="35" t="s">
        <v>1393</v>
      </c>
      <c r="I2946" s="35"/>
      <c r="J2946" s="29" t="s">
        <v>1513</v>
      </c>
      <c r="K2946" s="29" t="s">
        <v>1514</v>
      </c>
      <c r="L2946" s="29" t="s">
        <v>4734</v>
      </c>
      <c r="M2946" s="39">
        <v>14.061078660107141</v>
      </c>
      <c r="N2946" s="39">
        <v>28.333891854893906</v>
      </c>
      <c r="O2946" s="29">
        <v>44197</v>
      </c>
      <c r="P2946" s="29">
        <v>44933</v>
      </c>
      <c r="Q2946" s="40">
        <v>2.0150581999999999</v>
      </c>
      <c r="R2946" s="39">
        <v>14.032388774811773</v>
      </c>
      <c r="S2946" s="39">
        <v>14.032388774811773</v>
      </c>
      <c r="T2946" s="39">
        <v>0.26911430527036273</v>
      </c>
      <c r="U2946" s="39">
        <v>0</v>
      </c>
      <c r="V2946" s="39">
        <v>0</v>
      </c>
      <c r="W2946" s="29" t="s">
        <v>1357</v>
      </c>
      <c r="X2946" s="29" t="s">
        <v>258</v>
      </c>
      <c r="Y2946" s="29" t="s">
        <v>1349</v>
      </c>
      <c r="Z2946" s="41" t="s">
        <v>1349</v>
      </c>
      <c r="AA2946" s="42" t="s">
        <v>1349</v>
      </c>
      <c r="AB2946" s="29" t="s">
        <v>258</v>
      </c>
      <c r="AC2946" s="29" t="s">
        <v>258</v>
      </c>
      <c r="AD2946" s="29" t="s">
        <v>258</v>
      </c>
      <c r="AE2946" s="29" t="s">
        <v>1367</v>
      </c>
      <c r="AF2946" s="29" t="s">
        <v>1368</v>
      </c>
      <c r="AG2946" s="183" t="s">
        <v>1369</v>
      </c>
      <c r="AH2946" s="29" t="s">
        <v>1413</v>
      </c>
      <c r="AI2946" s="29" t="s">
        <v>1357</v>
      </c>
      <c r="AJ2946" s="29" t="s">
        <v>258</v>
      </c>
      <c r="AK2946" s="29" t="s">
        <v>258</v>
      </c>
      <c r="AL2946" s="29" t="s">
        <v>13326</v>
      </c>
    </row>
    <row r="2947" spans="1:38" x14ac:dyDescent="0.2">
      <c r="A2947" s="35" t="s">
        <v>16</v>
      </c>
      <c r="B2947" s="36">
        <v>8803</v>
      </c>
      <c r="C2947" s="36"/>
      <c r="D2947" s="36" t="s">
        <v>1349</v>
      </c>
      <c r="E2947" s="37" t="s">
        <v>5033</v>
      </c>
      <c r="F2947" s="38" t="s">
        <v>1269</v>
      </c>
      <c r="G2947" s="38" t="s">
        <v>1445</v>
      </c>
      <c r="H2947" s="35" t="s">
        <v>12095</v>
      </c>
      <c r="I2947" s="35"/>
      <c r="J2947" s="29" t="s">
        <v>484</v>
      </c>
      <c r="K2947" s="29" t="s">
        <v>1365</v>
      </c>
      <c r="L2947" s="29" t="s">
        <v>1384</v>
      </c>
      <c r="M2947" s="39">
        <v>60.057308313705434</v>
      </c>
      <c r="N2947" s="39">
        <v>14.634086242299794</v>
      </c>
      <c r="O2947" s="29">
        <v>44197</v>
      </c>
      <c r="P2947" s="29">
        <v>44286</v>
      </c>
      <c r="Q2947" s="40">
        <v>0.24366869999999999</v>
      </c>
      <c r="R2947" s="39">
        <v>14.634086242299794</v>
      </c>
      <c r="S2947" s="39">
        <v>0</v>
      </c>
      <c r="T2947" s="39">
        <v>0</v>
      </c>
      <c r="U2947" s="39">
        <v>0</v>
      </c>
      <c r="V2947" s="39">
        <v>0</v>
      </c>
      <c r="W2947" s="29" t="s">
        <v>1357</v>
      </c>
      <c r="X2947" s="29" t="s">
        <v>258</v>
      </c>
      <c r="Y2947" s="29" t="s">
        <v>1349</v>
      </c>
      <c r="Z2947" s="41" t="s">
        <v>1349</v>
      </c>
      <c r="AA2947" s="42" t="s">
        <v>1349</v>
      </c>
      <c r="AB2947" s="29" t="s">
        <v>258</v>
      </c>
      <c r="AC2947" s="29" t="s">
        <v>258</v>
      </c>
      <c r="AD2947" s="29" t="s">
        <v>265</v>
      </c>
      <c r="AE2947" s="29" t="s">
        <v>1353</v>
      </c>
      <c r="AF2947" s="29" t="s">
        <v>1368</v>
      </c>
      <c r="AG2947" s="183" t="s">
        <v>1369</v>
      </c>
      <c r="AH2947" s="29" t="s">
        <v>1356</v>
      </c>
      <c r="AI2947" s="29" t="s">
        <v>1357</v>
      </c>
      <c r="AJ2947" s="29" t="s">
        <v>258</v>
      </c>
      <c r="AK2947" s="29" t="s">
        <v>258</v>
      </c>
      <c r="AL2947" s="29" t="s">
        <v>13326</v>
      </c>
    </row>
    <row r="2948" spans="1:38" x14ac:dyDescent="0.2">
      <c r="A2948" s="35" t="s">
        <v>16</v>
      </c>
      <c r="B2948" s="36">
        <v>8804</v>
      </c>
      <c r="C2948" s="36"/>
      <c r="D2948" s="36" t="s">
        <v>1349</v>
      </c>
      <c r="E2948" s="37" t="s">
        <v>5034</v>
      </c>
      <c r="F2948" s="38" t="s">
        <v>1269</v>
      </c>
      <c r="G2948" s="38" t="s">
        <v>1445</v>
      </c>
      <c r="H2948" s="35" t="s">
        <v>12095</v>
      </c>
      <c r="I2948" s="35"/>
      <c r="J2948" s="29" t="s">
        <v>484</v>
      </c>
      <c r="K2948" s="29" t="s">
        <v>1551</v>
      </c>
      <c r="L2948" s="29" t="s">
        <v>1384</v>
      </c>
      <c r="M2948" s="39">
        <v>187.30757757671793</v>
      </c>
      <c r="N2948" s="39">
        <v>935.89686516084885</v>
      </c>
      <c r="O2948" s="29">
        <v>44197</v>
      </c>
      <c r="P2948" s="29">
        <v>46022</v>
      </c>
      <c r="Q2948" s="40">
        <v>4.9965776999999996</v>
      </c>
      <c r="R2948" s="39">
        <v>187.07686516084874</v>
      </c>
      <c r="S2948" s="39">
        <v>187.07686516084874</v>
      </c>
      <c r="T2948" s="39">
        <v>187.07686516084874</v>
      </c>
      <c r="U2948" s="39">
        <v>187.5894045174538</v>
      </c>
      <c r="V2948" s="39">
        <v>187.07686516084874</v>
      </c>
      <c r="W2948" s="29" t="s">
        <v>1357</v>
      </c>
      <c r="X2948" s="29" t="s">
        <v>258</v>
      </c>
      <c r="Y2948" s="29" t="s">
        <v>1349</v>
      </c>
      <c r="Z2948" s="41" t="s">
        <v>1349</v>
      </c>
      <c r="AA2948" s="42" t="s">
        <v>1349</v>
      </c>
      <c r="AB2948" s="29" t="s">
        <v>258</v>
      </c>
      <c r="AC2948" s="29" t="s">
        <v>258</v>
      </c>
      <c r="AD2948" s="29" t="s">
        <v>265</v>
      </c>
      <c r="AE2948" s="29" t="s">
        <v>1353</v>
      </c>
      <c r="AF2948" s="29" t="s">
        <v>1368</v>
      </c>
      <c r="AG2948" s="183" t="s">
        <v>1369</v>
      </c>
      <c r="AH2948" s="29" t="s">
        <v>1413</v>
      </c>
      <c r="AI2948" s="29" t="s">
        <v>1357</v>
      </c>
      <c r="AJ2948" s="29" t="s">
        <v>258</v>
      </c>
      <c r="AK2948" s="29" t="s">
        <v>258</v>
      </c>
      <c r="AL2948" s="29" t="s">
        <v>13326</v>
      </c>
    </row>
    <row r="2949" spans="1:38" x14ac:dyDescent="0.2">
      <c r="A2949" s="35" t="s">
        <v>16</v>
      </c>
      <c r="B2949" s="36">
        <v>8805</v>
      </c>
      <c r="C2949" s="36"/>
      <c r="D2949" s="36" t="s">
        <v>1349</v>
      </c>
      <c r="E2949" s="37" t="s">
        <v>5035</v>
      </c>
      <c r="F2949" s="38" t="s">
        <v>1269</v>
      </c>
      <c r="G2949" s="38" t="s">
        <v>1273</v>
      </c>
      <c r="H2949" s="35" t="s">
        <v>1393</v>
      </c>
      <c r="I2949" s="35"/>
      <c r="J2949" s="29" t="s">
        <v>1371</v>
      </c>
      <c r="K2949" s="29" t="s">
        <v>1371</v>
      </c>
      <c r="L2949" s="29" t="s">
        <v>1366</v>
      </c>
      <c r="M2949" s="39">
        <v>11.842222363549157</v>
      </c>
      <c r="N2949" s="39">
        <v>23.635811088295689</v>
      </c>
      <c r="O2949" s="29">
        <v>44197</v>
      </c>
      <c r="P2949" s="29">
        <v>44926</v>
      </c>
      <c r="Q2949" s="40">
        <v>1.9958932</v>
      </c>
      <c r="R2949" s="39">
        <v>11.817905544147845</v>
      </c>
      <c r="S2949" s="39">
        <v>11.817905544147845</v>
      </c>
      <c r="T2949" s="39">
        <v>0</v>
      </c>
      <c r="U2949" s="39">
        <v>0</v>
      </c>
      <c r="V2949" s="39">
        <v>0</v>
      </c>
      <c r="W2949" s="29" t="s">
        <v>1357</v>
      </c>
      <c r="X2949" s="29" t="s">
        <v>258</v>
      </c>
      <c r="Y2949" s="29" t="s">
        <v>1349</v>
      </c>
      <c r="Z2949" s="41" t="s">
        <v>1349</v>
      </c>
      <c r="AA2949" s="42" t="s">
        <v>1349</v>
      </c>
      <c r="AB2949" s="29" t="s">
        <v>258</v>
      </c>
      <c r="AC2949" s="29" t="s">
        <v>258</v>
      </c>
      <c r="AD2949" s="29" t="s">
        <v>265</v>
      </c>
      <c r="AE2949" s="29" t="s">
        <v>1367</v>
      </c>
      <c r="AF2949" s="29" t="s">
        <v>1368</v>
      </c>
      <c r="AG2949" s="183" t="s">
        <v>1369</v>
      </c>
      <c r="AH2949" s="29" t="s">
        <v>1413</v>
      </c>
      <c r="AI2949" s="29" t="s">
        <v>1357</v>
      </c>
      <c r="AJ2949" s="29" t="s">
        <v>258</v>
      </c>
      <c r="AK2949" s="29" t="s">
        <v>258</v>
      </c>
      <c r="AL2949" s="29" t="s">
        <v>13326</v>
      </c>
    </row>
    <row r="2950" spans="1:38" x14ac:dyDescent="0.2">
      <c r="A2950" s="35" t="s">
        <v>16</v>
      </c>
      <c r="B2950" s="36">
        <v>8806</v>
      </c>
      <c r="C2950" s="36"/>
      <c r="D2950" s="36" t="s">
        <v>1349</v>
      </c>
      <c r="E2950" s="37" t="s">
        <v>5036</v>
      </c>
      <c r="F2950" s="38" t="s">
        <v>1269</v>
      </c>
      <c r="G2950" s="38" t="s">
        <v>1273</v>
      </c>
      <c r="H2950" s="35" t="s">
        <v>1393</v>
      </c>
      <c r="I2950" s="35"/>
      <c r="J2950" s="29" t="s">
        <v>263</v>
      </c>
      <c r="K2950" s="29" t="s">
        <v>264</v>
      </c>
      <c r="L2950" s="29" t="s">
        <v>2577</v>
      </c>
      <c r="M2950" s="39">
        <v>12.773840642961826</v>
      </c>
      <c r="N2950" s="39">
        <v>25.005601642710474</v>
      </c>
      <c r="O2950" s="29">
        <v>44197</v>
      </c>
      <c r="P2950" s="29">
        <v>44912</v>
      </c>
      <c r="Q2950" s="40">
        <v>1.9575632999999999</v>
      </c>
      <c r="R2950" s="39">
        <v>12.747268993839835</v>
      </c>
      <c r="S2950" s="39">
        <v>12.258332648870637</v>
      </c>
      <c r="T2950" s="39">
        <v>0</v>
      </c>
      <c r="U2950" s="39">
        <v>0</v>
      </c>
      <c r="V2950" s="39">
        <v>0</v>
      </c>
      <c r="W2950" s="29" t="s">
        <v>1357</v>
      </c>
      <c r="X2950" s="29" t="s">
        <v>258</v>
      </c>
      <c r="Y2950" s="29" t="s">
        <v>1349</v>
      </c>
      <c r="Z2950" s="41" t="s">
        <v>1349</v>
      </c>
      <c r="AA2950" s="42" t="s">
        <v>1349</v>
      </c>
      <c r="AB2950" s="29" t="s">
        <v>258</v>
      </c>
      <c r="AC2950" s="29" t="s">
        <v>265</v>
      </c>
      <c r="AD2950" s="29" t="s">
        <v>265</v>
      </c>
      <c r="AE2950" s="29" t="s">
        <v>1367</v>
      </c>
      <c r="AF2950" s="29" t="s">
        <v>2409</v>
      </c>
      <c r="AG2950" s="183" t="s">
        <v>2410</v>
      </c>
      <c r="AH2950" s="29" t="s">
        <v>1413</v>
      </c>
      <c r="AI2950" s="29" t="s">
        <v>1357</v>
      </c>
      <c r="AJ2950" s="29" t="s">
        <v>258</v>
      </c>
      <c r="AK2950" s="29" t="s">
        <v>258</v>
      </c>
      <c r="AL2950" s="29" t="s">
        <v>13326</v>
      </c>
    </row>
    <row r="2951" spans="1:38" x14ac:dyDescent="0.2">
      <c r="A2951" s="35" t="s">
        <v>16</v>
      </c>
      <c r="B2951" s="36">
        <v>8807</v>
      </c>
      <c r="C2951" s="36"/>
      <c r="D2951" s="36" t="s">
        <v>1349</v>
      </c>
      <c r="E2951" s="37" t="s">
        <v>5037</v>
      </c>
      <c r="F2951" s="38" t="s">
        <v>1269</v>
      </c>
      <c r="G2951" s="38" t="s">
        <v>1273</v>
      </c>
      <c r="H2951" s="35" t="s">
        <v>1393</v>
      </c>
      <c r="I2951" s="35"/>
      <c r="J2951" s="29" t="s">
        <v>263</v>
      </c>
      <c r="K2951" s="29" t="s">
        <v>264</v>
      </c>
      <c r="L2951" s="29" t="s">
        <v>2577</v>
      </c>
      <c r="M2951" s="39">
        <v>13.251202348921623</v>
      </c>
      <c r="N2951" s="39">
        <v>26.375425051334705</v>
      </c>
      <c r="O2951" s="29">
        <v>44197</v>
      </c>
      <c r="P2951" s="29">
        <v>44924</v>
      </c>
      <c r="Q2951" s="40">
        <v>1.9904175</v>
      </c>
      <c r="R2951" s="39">
        <v>13.22394250513347</v>
      </c>
      <c r="S2951" s="39">
        <v>13.151482546201231</v>
      </c>
      <c r="T2951" s="39">
        <v>0</v>
      </c>
      <c r="U2951" s="39">
        <v>0</v>
      </c>
      <c r="V2951" s="39">
        <v>0</v>
      </c>
      <c r="W2951" s="29" t="s">
        <v>1357</v>
      </c>
      <c r="X2951" s="29" t="s">
        <v>258</v>
      </c>
      <c r="Y2951" s="29" t="s">
        <v>1349</v>
      </c>
      <c r="Z2951" s="41" t="s">
        <v>1349</v>
      </c>
      <c r="AA2951" s="42" t="s">
        <v>1349</v>
      </c>
      <c r="AB2951" s="29" t="s">
        <v>258</v>
      </c>
      <c r="AC2951" s="29" t="s">
        <v>265</v>
      </c>
      <c r="AD2951" s="29" t="s">
        <v>265</v>
      </c>
      <c r="AE2951" s="29" t="s">
        <v>1367</v>
      </c>
      <c r="AF2951" s="29" t="s">
        <v>2409</v>
      </c>
      <c r="AG2951" s="183" t="s">
        <v>2410</v>
      </c>
      <c r="AH2951" s="29" t="s">
        <v>1413</v>
      </c>
      <c r="AI2951" s="29" t="s">
        <v>1357</v>
      </c>
      <c r="AJ2951" s="29" t="s">
        <v>258</v>
      </c>
      <c r="AK2951" s="29" t="s">
        <v>258</v>
      </c>
      <c r="AL2951" s="29" t="s">
        <v>13326</v>
      </c>
    </row>
    <row r="2952" spans="1:38" x14ac:dyDescent="0.2">
      <c r="A2952" s="35" t="s">
        <v>16</v>
      </c>
      <c r="B2952" s="36">
        <v>8808</v>
      </c>
      <c r="C2952" s="36"/>
      <c r="D2952" s="36" t="s">
        <v>1349</v>
      </c>
      <c r="E2952" s="37" t="s">
        <v>5038</v>
      </c>
      <c r="F2952" s="38" t="s">
        <v>1269</v>
      </c>
      <c r="G2952" s="38" t="s">
        <v>1273</v>
      </c>
      <c r="H2952" s="35" t="s">
        <v>1393</v>
      </c>
      <c r="I2952" s="35"/>
      <c r="J2952" s="29" t="s">
        <v>263</v>
      </c>
      <c r="K2952" s="29" t="s">
        <v>264</v>
      </c>
      <c r="L2952" s="29" t="s">
        <v>2577</v>
      </c>
      <c r="M2952" s="39">
        <v>12.765535218321835</v>
      </c>
      <c r="N2952" s="39">
        <v>25.4087446954141</v>
      </c>
      <c r="O2952" s="29">
        <v>44197</v>
      </c>
      <c r="P2952" s="29">
        <v>44924</v>
      </c>
      <c r="Q2952" s="40">
        <v>1.9904175</v>
      </c>
      <c r="R2952" s="39">
        <v>12.73927446954141</v>
      </c>
      <c r="S2952" s="39">
        <v>12.669470225872688</v>
      </c>
      <c r="T2952" s="39">
        <v>0</v>
      </c>
      <c r="U2952" s="39">
        <v>0</v>
      </c>
      <c r="V2952" s="39">
        <v>0</v>
      </c>
      <c r="W2952" s="29" t="s">
        <v>1357</v>
      </c>
      <c r="X2952" s="29" t="s">
        <v>258</v>
      </c>
      <c r="Y2952" s="29" t="s">
        <v>1349</v>
      </c>
      <c r="Z2952" s="41" t="s">
        <v>1349</v>
      </c>
      <c r="AA2952" s="42" t="s">
        <v>1349</v>
      </c>
      <c r="AB2952" s="29" t="s">
        <v>258</v>
      </c>
      <c r="AC2952" s="29" t="s">
        <v>265</v>
      </c>
      <c r="AD2952" s="29" t="s">
        <v>265</v>
      </c>
      <c r="AE2952" s="29" t="s">
        <v>1367</v>
      </c>
      <c r="AF2952" s="29" t="s">
        <v>2409</v>
      </c>
      <c r="AG2952" s="183" t="s">
        <v>2410</v>
      </c>
      <c r="AH2952" s="29" t="s">
        <v>1413</v>
      </c>
      <c r="AI2952" s="29" t="s">
        <v>1357</v>
      </c>
      <c r="AJ2952" s="29" t="s">
        <v>258</v>
      </c>
      <c r="AK2952" s="29" t="s">
        <v>258</v>
      </c>
      <c r="AL2952" s="29" t="s">
        <v>13326</v>
      </c>
    </row>
    <row r="2953" spans="1:38" x14ac:dyDescent="0.2">
      <c r="A2953" s="35" t="s">
        <v>16</v>
      </c>
      <c r="B2953" s="36">
        <v>8809</v>
      </c>
      <c r="C2953" s="36"/>
      <c r="D2953" s="36" t="s">
        <v>1349</v>
      </c>
      <c r="E2953" s="37" t="s">
        <v>5039</v>
      </c>
      <c r="F2953" s="38" t="s">
        <v>1269</v>
      </c>
      <c r="G2953" s="38" t="s">
        <v>1273</v>
      </c>
      <c r="H2953" s="35" t="s">
        <v>1393</v>
      </c>
      <c r="I2953" s="35"/>
      <c r="J2953" s="29" t="s">
        <v>263</v>
      </c>
      <c r="K2953" s="29" t="s">
        <v>264</v>
      </c>
      <c r="L2953" s="29" t="s">
        <v>2577</v>
      </c>
      <c r="M2953" s="39">
        <v>13.067950627478817</v>
      </c>
      <c r="N2953" s="39">
        <v>26.010677618069817</v>
      </c>
      <c r="O2953" s="29">
        <v>44197</v>
      </c>
      <c r="P2953" s="29">
        <v>44924</v>
      </c>
      <c r="Q2953" s="40">
        <v>1.9904175</v>
      </c>
      <c r="R2953" s="39">
        <v>13.041067761806982</v>
      </c>
      <c r="S2953" s="39">
        <v>12.969609856262833</v>
      </c>
      <c r="T2953" s="39">
        <v>0</v>
      </c>
      <c r="U2953" s="39">
        <v>0</v>
      </c>
      <c r="V2953" s="39">
        <v>0</v>
      </c>
      <c r="W2953" s="29" t="s">
        <v>1357</v>
      </c>
      <c r="X2953" s="29" t="s">
        <v>258</v>
      </c>
      <c r="Y2953" s="29" t="s">
        <v>1349</v>
      </c>
      <c r="Z2953" s="41" t="s">
        <v>1349</v>
      </c>
      <c r="AA2953" s="42" t="s">
        <v>1349</v>
      </c>
      <c r="AB2953" s="29" t="s">
        <v>258</v>
      </c>
      <c r="AC2953" s="29" t="s">
        <v>265</v>
      </c>
      <c r="AD2953" s="29" t="s">
        <v>265</v>
      </c>
      <c r="AE2953" s="29" t="s">
        <v>1367</v>
      </c>
      <c r="AF2953" s="29" t="s">
        <v>2409</v>
      </c>
      <c r="AG2953" s="183" t="s">
        <v>2410</v>
      </c>
      <c r="AH2953" s="29" t="s">
        <v>1413</v>
      </c>
      <c r="AI2953" s="29" t="s">
        <v>1357</v>
      </c>
      <c r="AJ2953" s="29" t="s">
        <v>258</v>
      </c>
      <c r="AK2953" s="29" t="s">
        <v>258</v>
      </c>
      <c r="AL2953" s="29" t="s">
        <v>13326</v>
      </c>
    </row>
    <row r="2954" spans="1:38" x14ac:dyDescent="0.2">
      <c r="A2954" s="35" t="s">
        <v>16</v>
      </c>
      <c r="B2954" s="36">
        <v>8810</v>
      </c>
      <c r="C2954" s="36"/>
      <c r="D2954" s="36" t="s">
        <v>1349</v>
      </c>
      <c r="E2954" s="37" t="s">
        <v>5040</v>
      </c>
      <c r="F2954" s="38" t="s">
        <v>1269</v>
      </c>
      <c r="G2954" s="38" t="s">
        <v>1273</v>
      </c>
      <c r="H2954" s="35" t="s">
        <v>1393</v>
      </c>
      <c r="I2954" s="35"/>
      <c r="J2954" s="29" t="s">
        <v>263</v>
      </c>
      <c r="K2954" s="29" t="s">
        <v>264</v>
      </c>
      <c r="L2954" s="29" t="s">
        <v>2577</v>
      </c>
      <c r="M2954" s="39">
        <v>12.860665893387772</v>
      </c>
      <c r="N2954" s="39">
        <v>25.598094455852156</v>
      </c>
      <c r="O2954" s="29">
        <v>44197</v>
      </c>
      <c r="P2954" s="29">
        <v>44924</v>
      </c>
      <c r="Q2954" s="40">
        <v>1.9904175</v>
      </c>
      <c r="R2954" s="39">
        <v>12.834209445585216</v>
      </c>
      <c r="S2954" s="39">
        <v>12.763885010266939</v>
      </c>
      <c r="T2954" s="39">
        <v>0</v>
      </c>
      <c r="U2954" s="39">
        <v>0</v>
      </c>
      <c r="V2954" s="39">
        <v>0</v>
      </c>
      <c r="W2954" s="29" t="s">
        <v>1357</v>
      </c>
      <c r="X2954" s="29" t="s">
        <v>258</v>
      </c>
      <c r="Y2954" s="29" t="s">
        <v>1349</v>
      </c>
      <c r="Z2954" s="41" t="s">
        <v>1349</v>
      </c>
      <c r="AA2954" s="42" t="s">
        <v>1349</v>
      </c>
      <c r="AB2954" s="29" t="s">
        <v>258</v>
      </c>
      <c r="AC2954" s="29" t="s">
        <v>265</v>
      </c>
      <c r="AD2954" s="29" t="s">
        <v>265</v>
      </c>
      <c r="AE2954" s="29" t="s">
        <v>1367</v>
      </c>
      <c r="AF2954" s="29" t="s">
        <v>2409</v>
      </c>
      <c r="AG2954" s="183" t="s">
        <v>2410</v>
      </c>
      <c r="AH2954" s="29" t="s">
        <v>1413</v>
      </c>
      <c r="AI2954" s="29" t="s">
        <v>1357</v>
      </c>
      <c r="AJ2954" s="29" t="s">
        <v>258</v>
      </c>
      <c r="AK2954" s="29" t="s">
        <v>258</v>
      </c>
      <c r="AL2954" s="29" t="s">
        <v>13326</v>
      </c>
    </row>
    <row r="2955" spans="1:38" x14ac:dyDescent="0.2">
      <c r="A2955" s="35" t="s">
        <v>16</v>
      </c>
      <c r="B2955" s="36">
        <v>8811</v>
      </c>
      <c r="C2955" s="36"/>
      <c r="D2955" s="36" t="s">
        <v>1349</v>
      </c>
      <c r="E2955" s="37" t="s">
        <v>5041</v>
      </c>
      <c r="F2955" s="38" t="s">
        <v>1269</v>
      </c>
      <c r="G2955" s="38" t="s">
        <v>1271</v>
      </c>
      <c r="H2955" s="35" t="s">
        <v>1440</v>
      </c>
      <c r="I2955" s="35"/>
      <c r="J2955" s="29" t="s">
        <v>281</v>
      </c>
      <c r="K2955" s="29" t="s">
        <v>282</v>
      </c>
      <c r="L2955" s="29" t="s">
        <v>1384</v>
      </c>
      <c r="M2955" s="39">
        <v>27.821598723892663</v>
      </c>
      <c r="N2955" s="39">
        <v>6.7030828199863111</v>
      </c>
      <c r="O2955" s="29">
        <v>44197</v>
      </c>
      <c r="P2955" s="29">
        <v>44285</v>
      </c>
      <c r="Q2955" s="40">
        <v>0.2409309</v>
      </c>
      <c r="R2955" s="39">
        <v>6.7030828199863111</v>
      </c>
      <c r="S2955" s="39">
        <v>0</v>
      </c>
      <c r="T2955" s="39">
        <v>0</v>
      </c>
      <c r="U2955" s="39">
        <v>0</v>
      </c>
      <c r="V2955" s="39">
        <v>0</v>
      </c>
      <c r="W2955" s="29" t="s">
        <v>265</v>
      </c>
      <c r="X2955" s="29" t="s">
        <v>11773</v>
      </c>
      <c r="Y2955" s="29">
        <v>45264</v>
      </c>
      <c r="Z2955" s="41" t="s">
        <v>11760</v>
      </c>
      <c r="AA2955" s="42" t="s">
        <v>1349</v>
      </c>
      <c r="AB2955" s="29" t="s">
        <v>258</v>
      </c>
      <c r="AC2955" s="29" t="s">
        <v>258</v>
      </c>
      <c r="AD2955" s="29" t="s">
        <v>265</v>
      </c>
      <c r="AE2955" s="29" t="s">
        <v>1353</v>
      </c>
      <c r="AF2955" s="29" t="s">
        <v>1368</v>
      </c>
      <c r="AG2955" s="183" t="s">
        <v>1369</v>
      </c>
      <c r="AH2955" s="29" t="s">
        <v>1356</v>
      </c>
      <c r="AI2955" s="29" t="s">
        <v>1357</v>
      </c>
      <c r="AJ2955" s="29" t="s">
        <v>258</v>
      </c>
      <c r="AK2955" s="29" t="s">
        <v>258</v>
      </c>
      <c r="AL2955" s="29" t="s">
        <v>13327</v>
      </c>
    </row>
    <row r="2956" spans="1:38" x14ac:dyDescent="0.2">
      <c r="A2956" s="35" t="s">
        <v>16</v>
      </c>
      <c r="B2956" s="36">
        <v>8814</v>
      </c>
      <c r="C2956" s="36"/>
      <c r="D2956" s="36" t="s">
        <v>1349</v>
      </c>
      <c r="E2956" s="37" t="s">
        <v>5042</v>
      </c>
      <c r="F2956" s="38" t="s">
        <v>1269</v>
      </c>
      <c r="G2956" s="38" t="s">
        <v>1445</v>
      </c>
      <c r="H2956" s="35" t="s">
        <v>330</v>
      </c>
      <c r="I2956" s="35"/>
      <c r="J2956" s="29" t="s">
        <v>1405</v>
      </c>
      <c r="K2956" s="29" t="s">
        <v>1406</v>
      </c>
      <c r="L2956" s="29" t="s">
        <v>1366</v>
      </c>
      <c r="M2956" s="39">
        <v>28.470217086896533</v>
      </c>
      <c r="N2956" s="39">
        <v>87.924449007529091</v>
      </c>
      <c r="O2956" s="29">
        <v>44197</v>
      </c>
      <c r="P2956" s="29">
        <v>45325</v>
      </c>
      <c r="Q2956" s="40">
        <v>3.0882957000000002</v>
      </c>
      <c r="R2956" s="39">
        <v>28.425530458590007</v>
      </c>
      <c r="S2956" s="39">
        <v>28.425530458590007</v>
      </c>
      <c r="T2956" s="39">
        <v>28.425530458590007</v>
      </c>
      <c r="U2956" s="39">
        <v>2.6478576317590692</v>
      </c>
      <c r="V2956" s="39">
        <v>0</v>
      </c>
      <c r="W2956" s="29" t="s">
        <v>265</v>
      </c>
      <c r="X2956" s="29" t="s">
        <v>11773</v>
      </c>
      <c r="Y2956" s="29">
        <v>45260</v>
      </c>
      <c r="Z2956" s="41" t="s">
        <v>11759</v>
      </c>
      <c r="AA2956" s="42" t="s">
        <v>1349</v>
      </c>
      <c r="AB2956" s="29" t="s">
        <v>258</v>
      </c>
      <c r="AC2956" s="29" t="s">
        <v>258</v>
      </c>
      <c r="AD2956" s="29" t="s">
        <v>265</v>
      </c>
      <c r="AE2956" s="29" t="s">
        <v>1367</v>
      </c>
      <c r="AF2956" s="29" t="s">
        <v>1368</v>
      </c>
      <c r="AG2956" s="183" t="s">
        <v>1369</v>
      </c>
      <c r="AH2956" s="29" t="s">
        <v>1413</v>
      </c>
      <c r="AI2956" s="29" t="s">
        <v>1357</v>
      </c>
      <c r="AJ2956" s="29" t="s">
        <v>258</v>
      </c>
      <c r="AK2956" s="29" t="s">
        <v>258</v>
      </c>
      <c r="AL2956" s="29" t="s">
        <v>13327</v>
      </c>
    </row>
    <row r="2957" spans="1:38" x14ac:dyDescent="0.2">
      <c r="A2957" s="35" t="s">
        <v>16</v>
      </c>
      <c r="B2957" s="36">
        <v>8818</v>
      </c>
      <c r="C2957" s="36"/>
      <c r="D2957" s="36" t="s">
        <v>1349</v>
      </c>
      <c r="E2957" s="37" t="s">
        <v>5043</v>
      </c>
      <c r="F2957" s="38" t="s">
        <v>1269</v>
      </c>
      <c r="G2957" s="38" t="s">
        <v>1273</v>
      </c>
      <c r="H2957" s="35" t="s">
        <v>1393</v>
      </c>
      <c r="I2957" s="35"/>
      <c r="J2957" s="29" t="s">
        <v>1371</v>
      </c>
      <c r="K2957" s="29" t="s">
        <v>1371</v>
      </c>
      <c r="L2957" s="29" t="s">
        <v>1384</v>
      </c>
      <c r="M2957" s="39">
        <v>21.156020318149999</v>
      </c>
      <c r="N2957" s="39">
        <v>42.16723613963039</v>
      </c>
      <c r="O2957" s="29">
        <v>44197</v>
      </c>
      <c r="P2957" s="29">
        <v>44925</v>
      </c>
      <c r="Q2957" s="40">
        <v>1.9931554</v>
      </c>
      <c r="R2957" s="39">
        <v>21.112539356605065</v>
      </c>
      <c r="S2957" s="39">
        <v>21.054696783025324</v>
      </c>
      <c r="T2957" s="39">
        <v>0</v>
      </c>
      <c r="U2957" s="39">
        <v>0</v>
      </c>
      <c r="V2957" s="39">
        <v>0</v>
      </c>
      <c r="W2957" s="29" t="s">
        <v>1357</v>
      </c>
      <c r="X2957" s="29" t="s">
        <v>258</v>
      </c>
      <c r="Y2957" s="29" t="s">
        <v>1349</v>
      </c>
      <c r="Z2957" s="41" t="s">
        <v>1349</v>
      </c>
      <c r="AA2957" s="42" t="s">
        <v>1349</v>
      </c>
      <c r="AB2957" s="29" t="s">
        <v>258</v>
      </c>
      <c r="AC2957" s="29" t="s">
        <v>258</v>
      </c>
      <c r="AD2957" s="29" t="s">
        <v>265</v>
      </c>
      <c r="AE2957" s="29" t="s">
        <v>1353</v>
      </c>
      <c r="AF2957" s="29" t="s">
        <v>1368</v>
      </c>
      <c r="AG2957" s="183" t="s">
        <v>1369</v>
      </c>
      <c r="AH2957" s="29" t="s">
        <v>1413</v>
      </c>
      <c r="AI2957" s="29" t="s">
        <v>1357</v>
      </c>
      <c r="AJ2957" s="29" t="s">
        <v>258</v>
      </c>
      <c r="AK2957" s="29" t="s">
        <v>258</v>
      </c>
      <c r="AL2957" s="29" t="s">
        <v>13326</v>
      </c>
    </row>
    <row r="2958" spans="1:38" x14ac:dyDescent="0.2">
      <c r="A2958" s="35" t="s">
        <v>16</v>
      </c>
      <c r="B2958" s="36">
        <v>8819</v>
      </c>
      <c r="C2958" s="36"/>
      <c r="D2958" s="36" t="s">
        <v>1349</v>
      </c>
      <c r="E2958" s="37" t="s">
        <v>5044</v>
      </c>
      <c r="F2958" s="38" t="s">
        <v>1262</v>
      </c>
      <c r="G2958" s="38" t="s">
        <v>1265</v>
      </c>
      <c r="H2958" s="35" t="s">
        <v>4161</v>
      </c>
      <c r="I2958" s="35"/>
      <c r="J2958" s="29" t="s">
        <v>1405</v>
      </c>
      <c r="K2958" s="29" t="s">
        <v>1608</v>
      </c>
      <c r="L2958" s="29" t="s">
        <v>2619</v>
      </c>
      <c r="M2958" s="39">
        <v>159.35089833852112</v>
      </c>
      <c r="N2958" s="39">
        <v>756.07147433264879</v>
      </c>
      <c r="O2958" s="29">
        <v>44197</v>
      </c>
      <c r="P2958" s="29">
        <v>45930</v>
      </c>
      <c r="Q2958" s="40">
        <v>4.7446954000000003</v>
      </c>
      <c r="R2958" s="39">
        <v>159.14999315537301</v>
      </c>
      <c r="S2958" s="39">
        <v>159.14999315537301</v>
      </c>
      <c r="T2958" s="39">
        <v>159.14999315537301</v>
      </c>
      <c r="U2958" s="39">
        <v>159.58602053388088</v>
      </c>
      <c r="V2958" s="39">
        <v>119.03547433264886</v>
      </c>
      <c r="W2958" s="29" t="s">
        <v>1357</v>
      </c>
      <c r="X2958" s="29" t="s">
        <v>258</v>
      </c>
      <c r="Y2958" s="29" t="s">
        <v>1349</v>
      </c>
      <c r="Z2958" s="41" t="s">
        <v>1349</v>
      </c>
      <c r="AA2958" s="42" t="s">
        <v>1349</v>
      </c>
      <c r="AB2958" s="29" t="s">
        <v>265</v>
      </c>
      <c r="AC2958" s="29" t="s">
        <v>258</v>
      </c>
      <c r="AD2958" s="29" t="s">
        <v>258</v>
      </c>
      <c r="AE2958" s="29" t="s">
        <v>1353</v>
      </c>
      <c r="AF2958" s="29" t="s">
        <v>1368</v>
      </c>
      <c r="AG2958" s="183" t="s">
        <v>1369</v>
      </c>
      <c r="AH2958" s="29" t="s">
        <v>1413</v>
      </c>
      <c r="AI2958" s="29" t="s">
        <v>1357</v>
      </c>
      <c r="AJ2958" s="29" t="s">
        <v>258</v>
      </c>
      <c r="AK2958" s="29" t="s">
        <v>258</v>
      </c>
      <c r="AL2958" s="29" t="s">
        <v>13326</v>
      </c>
    </row>
    <row r="2959" spans="1:38" x14ac:dyDescent="0.2">
      <c r="A2959" s="35" t="s">
        <v>16</v>
      </c>
      <c r="B2959" s="36">
        <v>8823</v>
      </c>
      <c r="C2959" s="36"/>
      <c r="D2959" s="36" t="s">
        <v>1349</v>
      </c>
      <c r="E2959" s="37" t="s">
        <v>5045</v>
      </c>
      <c r="F2959" s="38" t="s">
        <v>1269</v>
      </c>
      <c r="G2959" s="38" t="s">
        <v>1273</v>
      </c>
      <c r="H2959" s="35" t="s">
        <v>1393</v>
      </c>
      <c r="I2959" s="35"/>
      <c r="J2959" s="29" t="s">
        <v>1371</v>
      </c>
      <c r="K2959" s="29" t="s">
        <v>1371</v>
      </c>
      <c r="L2959" s="29" t="s">
        <v>1384</v>
      </c>
      <c r="M2959" s="39">
        <v>48.339768101203163</v>
      </c>
      <c r="N2959" s="39">
        <v>95.686932238193023</v>
      </c>
      <c r="O2959" s="29">
        <v>44197</v>
      </c>
      <c r="P2959" s="29">
        <v>44920</v>
      </c>
      <c r="Q2959" s="40">
        <v>1.9794661</v>
      </c>
      <c r="R2959" s="39">
        <v>48.239958932238196</v>
      </c>
      <c r="S2959" s="39">
        <v>47.446973305954828</v>
      </c>
      <c r="T2959" s="39">
        <v>0</v>
      </c>
      <c r="U2959" s="39">
        <v>0</v>
      </c>
      <c r="V2959" s="39">
        <v>0</v>
      </c>
      <c r="W2959" s="29" t="s">
        <v>1357</v>
      </c>
      <c r="X2959" s="29" t="s">
        <v>258</v>
      </c>
      <c r="Y2959" s="29" t="s">
        <v>1349</v>
      </c>
      <c r="Z2959" s="41" t="s">
        <v>1349</v>
      </c>
      <c r="AA2959" s="42" t="s">
        <v>1349</v>
      </c>
      <c r="AB2959" s="29" t="s">
        <v>258</v>
      </c>
      <c r="AC2959" s="29" t="s">
        <v>258</v>
      </c>
      <c r="AD2959" s="29" t="s">
        <v>265</v>
      </c>
      <c r="AE2959" s="29" t="s">
        <v>1353</v>
      </c>
      <c r="AF2959" s="29" t="s">
        <v>1368</v>
      </c>
      <c r="AG2959" s="183" t="s">
        <v>1369</v>
      </c>
      <c r="AH2959" s="29" t="s">
        <v>1413</v>
      </c>
      <c r="AI2959" s="29" t="s">
        <v>1357</v>
      </c>
      <c r="AJ2959" s="29" t="s">
        <v>258</v>
      </c>
      <c r="AK2959" s="29" t="s">
        <v>258</v>
      </c>
      <c r="AL2959" s="29" t="s">
        <v>13326</v>
      </c>
    </row>
    <row r="2960" spans="1:38" x14ac:dyDescent="0.2">
      <c r="A2960" s="35" t="s">
        <v>16</v>
      </c>
      <c r="B2960" s="36">
        <v>8827</v>
      </c>
      <c r="C2960" s="36"/>
      <c r="D2960" s="36" t="s">
        <v>1349</v>
      </c>
      <c r="E2960" s="37" t="s">
        <v>5046</v>
      </c>
      <c r="F2960" s="38" t="s">
        <v>1269</v>
      </c>
      <c r="G2960" s="38" t="s">
        <v>1273</v>
      </c>
      <c r="H2960" s="35" t="s">
        <v>1393</v>
      </c>
      <c r="I2960" s="35"/>
      <c r="J2960" s="29" t="s">
        <v>1371</v>
      </c>
      <c r="K2960" s="29" t="s">
        <v>1371</v>
      </c>
      <c r="L2960" s="29" t="s">
        <v>1366</v>
      </c>
      <c r="M2960" s="39">
        <v>6.6751441125840243</v>
      </c>
      <c r="N2960" s="39">
        <v>13.322874743326489</v>
      </c>
      <c r="O2960" s="29">
        <v>44197</v>
      </c>
      <c r="P2960" s="29">
        <v>44926</v>
      </c>
      <c r="Q2960" s="40">
        <v>1.9958932</v>
      </c>
      <c r="R2960" s="39">
        <v>6.6614373716632445</v>
      </c>
      <c r="S2960" s="39">
        <v>6.6614373716632445</v>
      </c>
      <c r="T2960" s="39">
        <v>0</v>
      </c>
      <c r="U2960" s="39">
        <v>0</v>
      </c>
      <c r="V2960" s="39">
        <v>0</v>
      </c>
      <c r="W2960" s="29" t="s">
        <v>1357</v>
      </c>
      <c r="X2960" s="29" t="s">
        <v>258</v>
      </c>
      <c r="Y2960" s="29" t="s">
        <v>1349</v>
      </c>
      <c r="Z2960" s="41" t="s">
        <v>1349</v>
      </c>
      <c r="AA2960" s="42" t="s">
        <v>1349</v>
      </c>
      <c r="AB2960" s="29" t="s">
        <v>258</v>
      </c>
      <c r="AC2960" s="29" t="s">
        <v>258</v>
      </c>
      <c r="AD2960" s="29" t="s">
        <v>265</v>
      </c>
      <c r="AE2960" s="29" t="s">
        <v>1367</v>
      </c>
      <c r="AF2960" s="29" t="s">
        <v>1368</v>
      </c>
      <c r="AG2960" s="183" t="s">
        <v>1369</v>
      </c>
      <c r="AH2960" s="29" t="s">
        <v>1413</v>
      </c>
      <c r="AI2960" s="29" t="s">
        <v>1357</v>
      </c>
      <c r="AJ2960" s="29" t="s">
        <v>258</v>
      </c>
      <c r="AK2960" s="29" t="s">
        <v>258</v>
      </c>
      <c r="AL2960" s="29" t="s">
        <v>13326</v>
      </c>
    </row>
    <row r="2961" spans="1:38" x14ac:dyDescent="0.2">
      <c r="A2961" s="35" t="s">
        <v>16</v>
      </c>
      <c r="B2961" s="36">
        <v>8829</v>
      </c>
      <c r="C2961" s="36"/>
      <c r="D2961" s="36" t="s">
        <v>1349</v>
      </c>
      <c r="E2961" s="37" t="s">
        <v>5047</v>
      </c>
      <c r="F2961" s="38" t="s">
        <v>1269</v>
      </c>
      <c r="G2961" s="38" t="s">
        <v>1273</v>
      </c>
      <c r="H2961" s="35" t="s">
        <v>1393</v>
      </c>
      <c r="I2961" s="35"/>
      <c r="J2961" s="29" t="s">
        <v>1371</v>
      </c>
      <c r="K2961" s="29" t="s">
        <v>1371</v>
      </c>
      <c r="L2961" s="29" t="s">
        <v>1366</v>
      </c>
      <c r="M2961" s="39">
        <v>6.0384452608075243</v>
      </c>
      <c r="N2961" s="39">
        <v>11.804106776180699</v>
      </c>
      <c r="O2961" s="29">
        <v>44197</v>
      </c>
      <c r="P2961" s="29">
        <v>44911</v>
      </c>
      <c r="Q2961" s="40">
        <v>1.9548255000000001</v>
      </c>
      <c r="R2961" s="39">
        <v>6.0258726899383985</v>
      </c>
      <c r="S2961" s="39">
        <v>5.7782340862422998</v>
      </c>
      <c r="T2961" s="39">
        <v>0</v>
      </c>
      <c r="U2961" s="39">
        <v>0</v>
      </c>
      <c r="V2961" s="39">
        <v>0</v>
      </c>
      <c r="W2961" s="29" t="s">
        <v>1357</v>
      </c>
      <c r="X2961" s="29" t="s">
        <v>258</v>
      </c>
      <c r="Y2961" s="29" t="s">
        <v>1349</v>
      </c>
      <c r="Z2961" s="41" t="s">
        <v>1349</v>
      </c>
      <c r="AA2961" s="42" t="s">
        <v>1349</v>
      </c>
      <c r="AB2961" s="29" t="s">
        <v>258</v>
      </c>
      <c r="AC2961" s="29" t="s">
        <v>258</v>
      </c>
      <c r="AD2961" s="29" t="s">
        <v>265</v>
      </c>
      <c r="AE2961" s="29" t="s">
        <v>1367</v>
      </c>
      <c r="AF2961" s="29" t="s">
        <v>1368</v>
      </c>
      <c r="AG2961" s="183" t="s">
        <v>1369</v>
      </c>
      <c r="AH2961" s="29" t="s">
        <v>1413</v>
      </c>
      <c r="AI2961" s="29" t="s">
        <v>1357</v>
      </c>
      <c r="AJ2961" s="29" t="s">
        <v>258</v>
      </c>
      <c r="AK2961" s="29" t="s">
        <v>258</v>
      </c>
      <c r="AL2961" s="29" t="s">
        <v>13326</v>
      </c>
    </row>
    <row r="2962" spans="1:38" x14ac:dyDescent="0.2">
      <c r="A2962" s="35" t="s">
        <v>16</v>
      </c>
      <c r="B2962" s="36">
        <v>8833</v>
      </c>
      <c r="C2962" s="36"/>
      <c r="D2962" s="36" t="s">
        <v>1349</v>
      </c>
      <c r="E2962" s="37" t="s">
        <v>5048</v>
      </c>
      <c r="F2962" s="38" t="s">
        <v>1269</v>
      </c>
      <c r="G2962" s="38" t="s">
        <v>1273</v>
      </c>
      <c r="H2962" s="35" t="s">
        <v>1393</v>
      </c>
      <c r="I2962" s="35"/>
      <c r="J2962" s="29" t="s">
        <v>1371</v>
      </c>
      <c r="K2962" s="29" t="s">
        <v>1371</v>
      </c>
      <c r="L2962" s="29" t="s">
        <v>1366</v>
      </c>
      <c r="M2962" s="39">
        <v>14.014675030672727</v>
      </c>
      <c r="N2962" s="39">
        <v>70.025412731006156</v>
      </c>
      <c r="O2962" s="29">
        <v>44197</v>
      </c>
      <c r="P2962" s="29">
        <v>46022</v>
      </c>
      <c r="Q2962" s="40">
        <v>4.9965776999999996</v>
      </c>
      <c r="R2962" s="39">
        <v>13.997412731006159</v>
      </c>
      <c r="S2962" s="39">
        <v>13.997412731006159</v>
      </c>
      <c r="T2962" s="39">
        <v>13.997412731006159</v>
      </c>
      <c r="U2962" s="39">
        <v>14.035761806981519</v>
      </c>
      <c r="V2962" s="39">
        <v>13.997412731006159</v>
      </c>
      <c r="W2962" s="29" t="s">
        <v>265</v>
      </c>
      <c r="X2962" s="29" t="s">
        <v>11773</v>
      </c>
      <c r="Y2962" s="29">
        <v>45273</v>
      </c>
      <c r="Z2962" s="41" t="s">
        <v>11760</v>
      </c>
      <c r="AA2962" s="42" t="s">
        <v>1349</v>
      </c>
      <c r="AB2962" s="29" t="s">
        <v>258</v>
      </c>
      <c r="AC2962" s="29" t="s">
        <v>258</v>
      </c>
      <c r="AD2962" s="29" t="s">
        <v>265</v>
      </c>
      <c r="AE2962" s="29" t="s">
        <v>1367</v>
      </c>
      <c r="AF2962" s="29" t="s">
        <v>1368</v>
      </c>
      <c r="AG2962" s="183" t="s">
        <v>1369</v>
      </c>
      <c r="AH2962" s="29" t="s">
        <v>1356</v>
      </c>
      <c r="AI2962" s="29" t="s">
        <v>1357</v>
      </c>
      <c r="AJ2962" s="29" t="s">
        <v>258</v>
      </c>
      <c r="AK2962" s="29" t="s">
        <v>258</v>
      </c>
      <c r="AL2962" s="29" t="s">
        <v>13327</v>
      </c>
    </row>
    <row r="2963" spans="1:38" x14ac:dyDescent="0.2">
      <c r="A2963" s="35" t="s">
        <v>16</v>
      </c>
      <c r="B2963" s="36">
        <v>8835</v>
      </c>
      <c r="C2963" s="36"/>
      <c r="D2963" s="36" t="s">
        <v>1349</v>
      </c>
      <c r="E2963" s="37" t="s">
        <v>5049</v>
      </c>
      <c r="F2963" s="38" t="s">
        <v>1269</v>
      </c>
      <c r="G2963" s="38" t="s">
        <v>1271</v>
      </c>
      <c r="H2963" s="35" t="s">
        <v>1440</v>
      </c>
      <c r="I2963" s="35"/>
      <c r="J2963" s="29" t="s">
        <v>281</v>
      </c>
      <c r="K2963" s="29" t="s">
        <v>282</v>
      </c>
      <c r="L2963" s="29" t="s">
        <v>1384</v>
      </c>
      <c r="M2963" s="39">
        <v>25.999238286002061</v>
      </c>
      <c r="N2963" s="39">
        <v>129.9072142368241</v>
      </c>
      <c r="O2963" s="29">
        <v>44197</v>
      </c>
      <c r="P2963" s="29">
        <v>46022</v>
      </c>
      <c r="Q2963" s="40">
        <v>4.9965776999999996</v>
      </c>
      <c r="R2963" s="39">
        <v>25.967214236824091</v>
      </c>
      <c r="S2963" s="39">
        <v>25.967214236824091</v>
      </c>
      <c r="T2963" s="39">
        <v>25.967214236824091</v>
      </c>
      <c r="U2963" s="39">
        <v>26.03835728952772</v>
      </c>
      <c r="V2963" s="39">
        <v>25.967214236824091</v>
      </c>
      <c r="W2963" s="29" t="s">
        <v>265</v>
      </c>
      <c r="X2963" s="29" t="s">
        <v>11773</v>
      </c>
      <c r="Y2963" s="29">
        <v>45264</v>
      </c>
      <c r="Z2963" s="41" t="s">
        <v>11760</v>
      </c>
      <c r="AA2963" s="42" t="s">
        <v>1349</v>
      </c>
      <c r="AB2963" s="29" t="s">
        <v>258</v>
      </c>
      <c r="AC2963" s="29" t="s">
        <v>258</v>
      </c>
      <c r="AD2963" s="29" t="s">
        <v>265</v>
      </c>
      <c r="AE2963" s="29" t="s">
        <v>1353</v>
      </c>
      <c r="AF2963" s="29" t="s">
        <v>1368</v>
      </c>
      <c r="AG2963" s="183" t="s">
        <v>1369</v>
      </c>
      <c r="AH2963" s="29" t="s">
        <v>1356</v>
      </c>
      <c r="AI2963" s="29" t="s">
        <v>1357</v>
      </c>
      <c r="AJ2963" s="29" t="s">
        <v>258</v>
      </c>
      <c r="AK2963" s="29" t="s">
        <v>258</v>
      </c>
      <c r="AL2963" s="29" t="s">
        <v>13327</v>
      </c>
    </row>
    <row r="2964" spans="1:38" x14ac:dyDescent="0.2">
      <c r="A2964" s="35" t="s">
        <v>16</v>
      </c>
      <c r="B2964" s="36">
        <v>8837</v>
      </c>
      <c r="C2964" s="36"/>
      <c r="D2964" s="36" t="s">
        <v>1349</v>
      </c>
      <c r="E2964" s="37" t="s">
        <v>5050</v>
      </c>
      <c r="F2964" s="38" t="s">
        <v>1269</v>
      </c>
      <c r="G2964" s="38" t="s">
        <v>1271</v>
      </c>
      <c r="H2964" s="35" t="s">
        <v>1440</v>
      </c>
      <c r="I2964" s="35"/>
      <c r="J2964" s="29" t="s">
        <v>1371</v>
      </c>
      <c r="K2964" s="29" t="s">
        <v>1371</v>
      </c>
      <c r="L2964" s="29" t="s">
        <v>1384</v>
      </c>
      <c r="M2964" s="39">
        <v>62.716346132121657</v>
      </c>
      <c r="N2964" s="39">
        <v>313.3670965092403</v>
      </c>
      <c r="O2964" s="29">
        <v>44197</v>
      </c>
      <c r="P2964" s="29">
        <v>46022</v>
      </c>
      <c r="Q2964" s="40">
        <v>4.9965776999999996</v>
      </c>
      <c r="R2964" s="39">
        <v>62.639096509240247</v>
      </c>
      <c r="S2964" s="39">
        <v>62.639096509240247</v>
      </c>
      <c r="T2964" s="39">
        <v>62.639096509240247</v>
      </c>
      <c r="U2964" s="39">
        <v>62.810710472279261</v>
      </c>
      <c r="V2964" s="39">
        <v>62.639096509240247</v>
      </c>
      <c r="W2964" s="29" t="s">
        <v>1357</v>
      </c>
      <c r="X2964" s="29" t="s">
        <v>258</v>
      </c>
      <c r="Y2964" s="29" t="s">
        <v>1349</v>
      </c>
      <c r="Z2964" s="41" t="s">
        <v>1349</v>
      </c>
      <c r="AA2964" s="42" t="s">
        <v>1349</v>
      </c>
      <c r="AB2964" s="29" t="s">
        <v>258</v>
      </c>
      <c r="AC2964" s="29" t="s">
        <v>258</v>
      </c>
      <c r="AD2964" s="29" t="s">
        <v>265</v>
      </c>
      <c r="AE2964" s="29" t="s">
        <v>1353</v>
      </c>
      <c r="AF2964" s="29" t="s">
        <v>1368</v>
      </c>
      <c r="AG2964" s="183" t="s">
        <v>1369</v>
      </c>
      <c r="AH2964" s="29" t="s">
        <v>1356</v>
      </c>
      <c r="AI2964" s="29" t="s">
        <v>1357</v>
      </c>
      <c r="AJ2964" s="29" t="s">
        <v>258</v>
      </c>
      <c r="AK2964" s="29" t="s">
        <v>258</v>
      </c>
      <c r="AL2964" s="29" t="s">
        <v>13326</v>
      </c>
    </row>
    <row r="2965" spans="1:38" x14ac:dyDescent="0.2">
      <c r="A2965" s="35" t="s">
        <v>16</v>
      </c>
      <c r="B2965" s="36">
        <v>8840</v>
      </c>
      <c r="C2965" s="36"/>
      <c r="D2965" s="36" t="s">
        <v>1349</v>
      </c>
      <c r="E2965" s="37" t="s">
        <v>5051</v>
      </c>
      <c r="F2965" s="38" t="s">
        <v>1269</v>
      </c>
      <c r="G2965" s="38" t="s">
        <v>1271</v>
      </c>
      <c r="H2965" s="35" t="s">
        <v>1440</v>
      </c>
      <c r="I2965" s="35"/>
      <c r="J2965" s="29" t="s">
        <v>274</v>
      </c>
      <c r="K2965" s="29" t="s">
        <v>303</v>
      </c>
      <c r="L2965" s="29" t="s">
        <v>2659</v>
      </c>
      <c r="M2965" s="39">
        <v>23.919767089303118</v>
      </c>
      <c r="N2965" s="39">
        <v>47.741300479123886</v>
      </c>
      <c r="O2965" s="29">
        <v>44197</v>
      </c>
      <c r="P2965" s="29">
        <v>44926</v>
      </c>
      <c r="Q2965" s="40">
        <v>1.9958932</v>
      </c>
      <c r="R2965" s="39">
        <v>23.870650239561943</v>
      </c>
      <c r="S2965" s="39">
        <v>23.870650239561943</v>
      </c>
      <c r="T2965" s="39">
        <v>0</v>
      </c>
      <c r="U2965" s="39">
        <v>0</v>
      </c>
      <c r="V2965" s="39">
        <v>0</v>
      </c>
      <c r="W2965" s="29" t="s">
        <v>1357</v>
      </c>
      <c r="X2965" s="29" t="s">
        <v>258</v>
      </c>
      <c r="Y2965" s="29" t="s">
        <v>1349</v>
      </c>
      <c r="Z2965" s="41" t="s">
        <v>1349</v>
      </c>
      <c r="AA2965" s="42" t="s">
        <v>1349</v>
      </c>
      <c r="AB2965" s="29" t="s">
        <v>258</v>
      </c>
      <c r="AC2965" s="29" t="s">
        <v>258</v>
      </c>
      <c r="AD2965" s="29" t="s">
        <v>265</v>
      </c>
      <c r="AE2965" s="29" t="s">
        <v>1367</v>
      </c>
      <c r="AF2965" s="29" t="s">
        <v>1966</v>
      </c>
      <c r="AG2965" s="183" t="s">
        <v>1967</v>
      </c>
      <c r="AH2965" s="29" t="s">
        <v>1413</v>
      </c>
      <c r="AI2965" s="29" t="s">
        <v>1357</v>
      </c>
      <c r="AJ2965" s="29" t="s">
        <v>258</v>
      </c>
      <c r="AK2965" s="29" t="s">
        <v>258</v>
      </c>
      <c r="AL2965" s="29" t="s">
        <v>13326</v>
      </c>
    </row>
    <row r="2966" spans="1:38" x14ac:dyDescent="0.2">
      <c r="A2966" s="35" t="s">
        <v>16</v>
      </c>
      <c r="B2966" s="36">
        <v>8841</v>
      </c>
      <c r="C2966" s="36"/>
      <c r="D2966" s="36" t="s">
        <v>1349</v>
      </c>
      <c r="E2966" s="37" t="s">
        <v>5052</v>
      </c>
      <c r="F2966" s="38" t="s">
        <v>1269</v>
      </c>
      <c r="G2966" s="38" t="s">
        <v>1274</v>
      </c>
      <c r="H2966" s="35" t="s">
        <v>5053</v>
      </c>
      <c r="I2966" s="35"/>
      <c r="J2966" s="29" t="s">
        <v>281</v>
      </c>
      <c r="K2966" s="29" t="s">
        <v>4829</v>
      </c>
      <c r="L2966" s="29" t="s">
        <v>1394</v>
      </c>
      <c r="M2966" s="39">
        <v>1.6873114055961718</v>
      </c>
      <c r="N2966" s="39">
        <v>3.3676933607118413</v>
      </c>
      <c r="O2966" s="29">
        <v>44197</v>
      </c>
      <c r="P2966" s="29">
        <v>44926</v>
      </c>
      <c r="Q2966" s="40">
        <v>1.9958932</v>
      </c>
      <c r="R2966" s="39">
        <v>1.6838466803559207</v>
      </c>
      <c r="S2966" s="39">
        <v>1.6838466803559207</v>
      </c>
      <c r="T2966" s="39">
        <v>0</v>
      </c>
      <c r="U2966" s="39">
        <v>0</v>
      </c>
      <c r="V2966" s="39">
        <v>0</v>
      </c>
      <c r="W2966" s="29" t="s">
        <v>1357</v>
      </c>
      <c r="X2966" s="29" t="s">
        <v>258</v>
      </c>
      <c r="Y2966" s="29" t="s">
        <v>1349</v>
      </c>
      <c r="Z2966" s="41" t="s">
        <v>1349</v>
      </c>
      <c r="AA2966" s="42" t="s">
        <v>1349</v>
      </c>
      <c r="AB2966" s="29" t="s">
        <v>258</v>
      </c>
      <c r="AC2966" s="29" t="s">
        <v>258</v>
      </c>
      <c r="AD2966" s="29" t="s">
        <v>265</v>
      </c>
      <c r="AE2966" s="29" t="s">
        <v>1367</v>
      </c>
      <c r="AF2966" s="29" t="s">
        <v>1368</v>
      </c>
      <c r="AG2966" s="183" t="s">
        <v>1369</v>
      </c>
      <c r="AH2966" s="29" t="s">
        <v>1413</v>
      </c>
      <c r="AI2966" s="29" t="s">
        <v>1357</v>
      </c>
      <c r="AJ2966" s="29" t="s">
        <v>258</v>
      </c>
      <c r="AK2966" s="29" t="s">
        <v>258</v>
      </c>
      <c r="AL2966" s="29" t="s">
        <v>13326</v>
      </c>
    </row>
    <row r="2967" spans="1:38" x14ac:dyDescent="0.2">
      <c r="A2967" s="35" t="s">
        <v>16</v>
      </c>
      <c r="B2967" s="36">
        <v>8842</v>
      </c>
      <c r="C2967" s="36"/>
      <c r="D2967" s="36" t="s">
        <v>1349</v>
      </c>
      <c r="E2967" s="37" t="s">
        <v>5054</v>
      </c>
      <c r="F2967" s="38" t="s">
        <v>1269</v>
      </c>
      <c r="G2967" s="38" t="s">
        <v>1271</v>
      </c>
      <c r="H2967" s="35" t="s">
        <v>1440</v>
      </c>
      <c r="I2967" s="35"/>
      <c r="J2967" s="29" t="s">
        <v>1371</v>
      </c>
      <c r="K2967" s="29" t="s">
        <v>1371</v>
      </c>
      <c r="L2967" s="29" t="s">
        <v>1384</v>
      </c>
      <c r="M2967" s="39">
        <v>85.027564702048906</v>
      </c>
      <c r="N2967" s="39">
        <v>424.84683367556465</v>
      </c>
      <c r="O2967" s="29">
        <v>44197</v>
      </c>
      <c r="P2967" s="29">
        <v>46022</v>
      </c>
      <c r="Q2967" s="40">
        <v>4.9965776999999996</v>
      </c>
      <c r="R2967" s="39">
        <v>84.922833675564675</v>
      </c>
      <c r="S2967" s="39">
        <v>84.922833675564675</v>
      </c>
      <c r="T2967" s="39">
        <v>84.922833675564675</v>
      </c>
      <c r="U2967" s="39">
        <v>85.155498973305953</v>
      </c>
      <c r="V2967" s="39">
        <v>84.922833675564675</v>
      </c>
      <c r="W2967" s="29" t="s">
        <v>265</v>
      </c>
      <c r="X2967" s="29" t="s">
        <v>11773</v>
      </c>
      <c r="Y2967" s="29">
        <v>45275</v>
      </c>
      <c r="Z2967" s="41" t="s">
        <v>11760</v>
      </c>
      <c r="AA2967" s="42" t="s">
        <v>1349</v>
      </c>
      <c r="AB2967" s="29" t="s">
        <v>258</v>
      </c>
      <c r="AC2967" s="29" t="s">
        <v>258</v>
      </c>
      <c r="AD2967" s="29" t="s">
        <v>265</v>
      </c>
      <c r="AE2967" s="29" t="s">
        <v>1353</v>
      </c>
      <c r="AF2967" s="29" t="s">
        <v>1368</v>
      </c>
      <c r="AG2967" s="183" t="s">
        <v>1369</v>
      </c>
      <c r="AH2967" s="29" t="s">
        <v>1356</v>
      </c>
      <c r="AI2967" s="29" t="s">
        <v>1357</v>
      </c>
      <c r="AJ2967" s="29" t="s">
        <v>258</v>
      </c>
      <c r="AK2967" s="29" t="s">
        <v>258</v>
      </c>
      <c r="AL2967" s="29" t="s">
        <v>13327</v>
      </c>
    </row>
    <row r="2968" spans="1:38" x14ac:dyDescent="0.2">
      <c r="A2968" s="35" t="s">
        <v>16</v>
      </c>
      <c r="B2968" s="36">
        <v>8845</v>
      </c>
      <c r="C2968" s="36"/>
      <c r="D2968" s="36" t="s">
        <v>1349</v>
      </c>
      <c r="E2968" s="37" t="s">
        <v>5055</v>
      </c>
      <c r="F2968" s="38" t="s">
        <v>1269</v>
      </c>
      <c r="G2968" s="38" t="s">
        <v>1271</v>
      </c>
      <c r="H2968" s="35" t="s">
        <v>1440</v>
      </c>
      <c r="I2968" s="35"/>
      <c r="J2968" s="29" t="s">
        <v>274</v>
      </c>
      <c r="K2968" s="29" t="s">
        <v>303</v>
      </c>
      <c r="L2968" s="29" t="s">
        <v>2659</v>
      </c>
      <c r="M2968" s="39">
        <v>45.692593137895152</v>
      </c>
      <c r="N2968" s="39">
        <v>91.197535934291594</v>
      </c>
      <c r="O2968" s="29">
        <v>44197</v>
      </c>
      <c r="P2968" s="29">
        <v>44926</v>
      </c>
      <c r="Q2968" s="40">
        <v>1.9958932</v>
      </c>
      <c r="R2968" s="39">
        <v>45.598767967145797</v>
      </c>
      <c r="S2968" s="39">
        <v>45.598767967145797</v>
      </c>
      <c r="T2968" s="39">
        <v>0</v>
      </c>
      <c r="U2968" s="39">
        <v>0</v>
      </c>
      <c r="V2968" s="39">
        <v>0</v>
      </c>
      <c r="W2968" s="29" t="s">
        <v>1357</v>
      </c>
      <c r="X2968" s="29" t="s">
        <v>258</v>
      </c>
      <c r="Y2968" s="29" t="s">
        <v>1349</v>
      </c>
      <c r="Z2968" s="41" t="s">
        <v>1349</v>
      </c>
      <c r="AA2968" s="42" t="s">
        <v>1349</v>
      </c>
      <c r="AB2968" s="29" t="s">
        <v>258</v>
      </c>
      <c r="AC2968" s="29" t="s">
        <v>258</v>
      </c>
      <c r="AD2968" s="29" t="s">
        <v>265</v>
      </c>
      <c r="AE2968" s="29" t="s">
        <v>1367</v>
      </c>
      <c r="AF2968" s="29" t="s">
        <v>1966</v>
      </c>
      <c r="AG2968" s="183" t="s">
        <v>1967</v>
      </c>
      <c r="AH2968" s="29" t="s">
        <v>1413</v>
      </c>
      <c r="AI2968" s="29" t="s">
        <v>1357</v>
      </c>
      <c r="AJ2968" s="29" t="s">
        <v>258</v>
      </c>
      <c r="AK2968" s="29" t="s">
        <v>258</v>
      </c>
      <c r="AL2968" s="29" t="s">
        <v>13326</v>
      </c>
    </row>
    <row r="2969" spans="1:38" x14ac:dyDescent="0.2">
      <c r="A2969" s="35" t="s">
        <v>16</v>
      </c>
      <c r="B2969" s="36">
        <v>8850</v>
      </c>
      <c r="C2969" s="36"/>
      <c r="D2969" s="36" t="s">
        <v>1349</v>
      </c>
      <c r="E2969" s="37" t="s">
        <v>5056</v>
      </c>
      <c r="F2969" s="38" t="s">
        <v>1266</v>
      </c>
      <c r="G2969" s="38" t="s">
        <v>1268</v>
      </c>
      <c r="H2969" s="35" t="s">
        <v>310</v>
      </c>
      <c r="I2969" s="35"/>
      <c r="J2969" s="29" t="s">
        <v>484</v>
      </c>
      <c r="K2969" s="29" t="s">
        <v>1551</v>
      </c>
      <c r="L2969" s="29" t="s">
        <v>1384</v>
      </c>
      <c r="M2969" s="39">
        <v>1975.075696484392</v>
      </c>
      <c r="N2969" s="39">
        <v>5915.7641067761797</v>
      </c>
      <c r="O2969" s="29">
        <v>44197</v>
      </c>
      <c r="P2969" s="29">
        <v>45291</v>
      </c>
      <c r="Q2969" s="40">
        <v>2.9952087999999999</v>
      </c>
      <c r="R2969" s="39">
        <v>1971.9213689253936</v>
      </c>
      <c r="S2969" s="39">
        <v>1971.9213689253936</v>
      </c>
      <c r="T2969" s="39">
        <v>1971.9213689253936</v>
      </c>
      <c r="U2969" s="39">
        <v>0</v>
      </c>
      <c r="V2969" s="39">
        <v>0</v>
      </c>
      <c r="W2969" s="29" t="s">
        <v>1357</v>
      </c>
      <c r="X2969" s="29" t="s">
        <v>258</v>
      </c>
      <c r="Y2969" s="29" t="s">
        <v>1349</v>
      </c>
      <c r="Z2969" s="41" t="s">
        <v>1349</v>
      </c>
      <c r="AA2969" s="42" t="s">
        <v>1349</v>
      </c>
      <c r="AB2969" s="29" t="s">
        <v>258</v>
      </c>
      <c r="AC2969" s="29" t="s">
        <v>258</v>
      </c>
      <c r="AD2969" s="29" t="s">
        <v>265</v>
      </c>
      <c r="AE2969" s="29" t="s">
        <v>1353</v>
      </c>
      <c r="AF2969" s="29" t="s">
        <v>1368</v>
      </c>
      <c r="AG2969" s="183" t="s">
        <v>1369</v>
      </c>
      <c r="AH2969" s="29" t="s">
        <v>1356</v>
      </c>
      <c r="AI2969" s="29" t="s">
        <v>1357</v>
      </c>
      <c r="AJ2969" s="29" t="s">
        <v>258</v>
      </c>
      <c r="AK2969" s="29" t="s">
        <v>258</v>
      </c>
      <c r="AL2969" s="29" t="s">
        <v>13326</v>
      </c>
    </row>
    <row r="2970" spans="1:38" x14ac:dyDescent="0.2">
      <c r="A2970" s="35" t="s">
        <v>16</v>
      </c>
      <c r="B2970" s="36">
        <v>8854</v>
      </c>
      <c r="C2970" s="36"/>
      <c r="D2970" s="36" t="s">
        <v>1349</v>
      </c>
      <c r="E2970" s="37" t="s">
        <v>5057</v>
      </c>
      <c r="F2970" s="38" t="s">
        <v>1266</v>
      </c>
      <c r="G2970" s="38" t="s">
        <v>1268</v>
      </c>
      <c r="H2970" s="35" t="s">
        <v>669</v>
      </c>
      <c r="I2970" s="35"/>
      <c r="J2970" s="29" t="s">
        <v>1506</v>
      </c>
      <c r="K2970" s="29" t="s">
        <v>2146</v>
      </c>
      <c r="L2970" s="29" t="s">
        <v>2220</v>
      </c>
      <c r="M2970" s="39">
        <v>90.806511081307661</v>
      </c>
      <c r="N2970" s="39">
        <v>196.90282272416152</v>
      </c>
      <c r="O2970" s="29">
        <v>44197</v>
      </c>
      <c r="P2970" s="29">
        <v>44989</v>
      </c>
      <c r="Q2970" s="40">
        <v>2.1683778</v>
      </c>
      <c r="R2970" s="39">
        <v>90.629924709103349</v>
      </c>
      <c r="S2970" s="39">
        <v>90.629924709103349</v>
      </c>
      <c r="T2970" s="39">
        <v>15.642973305954824</v>
      </c>
      <c r="U2970" s="39">
        <v>0</v>
      </c>
      <c r="V2970" s="39">
        <v>0</v>
      </c>
      <c r="W2970" s="29" t="s">
        <v>265</v>
      </c>
      <c r="X2970" s="29" t="s">
        <v>11773</v>
      </c>
      <c r="Y2970" s="29">
        <v>45246</v>
      </c>
      <c r="Z2970" s="41" t="s">
        <v>11759</v>
      </c>
      <c r="AA2970" s="42" t="s">
        <v>1349</v>
      </c>
      <c r="AB2970" s="29" t="s">
        <v>258</v>
      </c>
      <c r="AC2970" s="29" t="s">
        <v>258</v>
      </c>
      <c r="AD2970" s="29" t="s">
        <v>258</v>
      </c>
      <c r="AE2970" s="29" t="s">
        <v>1353</v>
      </c>
      <c r="AF2970" s="29" t="s">
        <v>2221</v>
      </c>
      <c r="AG2970" s="183" t="s">
        <v>2222</v>
      </c>
      <c r="AH2970" s="29" t="s">
        <v>1413</v>
      </c>
      <c r="AI2970" s="29" t="s">
        <v>1357</v>
      </c>
      <c r="AJ2970" s="29" t="s">
        <v>258</v>
      </c>
      <c r="AK2970" s="29" t="s">
        <v>258</v>
      </c>
      <c r="AL2970" s="29" t="s">
        <v>13327</v>
      </c>
    </row>
    <row r="2971" spans="1:38" x14ac:dyDescent="0.2">
      <c r="A2971" s="35" t="s">
        <v>17</v>
      </c>
      <c r="B2971" s="36">
        <v>8855</v>
      </c>
      <c r="C2971" s="36"/>
      <c r="D2971" s="36" t="s">
        <v>1349</v>
      </c>
      <c r="E2971" s="37" t="s">
        <v>5058</v>
      </c>
      <c r="F2971" s="38" t="s">
        <v>1269</v>
      </c>
      <c r="G2971" s="38" t="s">
        <v>1273</v>
      </c>
      <c r="H2971" s="35" t="s">
        <v>1393</v>
      </c>
      <c r="I2971" s="35" t="s">
        <v>1349</v>
      </c>
      <c r="J2971" s="29" t="s">
        <v>281</v>
      </c>
      <c r="K2971" s="29" t="s">
        <v>5059</v>
      </c>
      <c r="L2971" s="29" t="s">
        <v>1394</v>
      </c>
      <c r="M2971" s="39">
        <v>0</v>
      </c>
      <c r="N2971" s="39"/>
      <c r="O2971" s="29">
        <v>44197</v>
      </c>
      <c r="P2971" s="29">
        <v>46022</v>
      </c>
      <c r="Q2971" s="40">
        <v>4.9965776999999996</v>
      </c>
      <c r="R2971" s="39"/>
      <c r="S2971" s="39"/>
      <c r="T2971" s="39"/>
      <c r="U2971" s="39"/>
      <c r="V2971" s="39"/>
      <c r="W2971" s="29" t="s">
        <v>265</v>
      </c>
      <c r="X2971" s="29" t="s">
        <v>11773</v>
      </c>
      <c r="Y2971" s="29">
        <v>45210</v>
      </c>
      <c r="Z2971" s="41" t="s">
        <v>11758</v>
      </c>
      <c r="AA2971" s="42" t="s">
        <v>13352</v>
      </c>
      <c r="AB2971" s="29" t="s">
        <v>258</v>
      </c>
      <c r="AC2971" s="29" t="s">
        <v>258</v>
      </c>
      <c r="AD2971" s="29" t="s">
        <v>265</v>
      </c>
      <c r="AE2971" s="29" t="s">
        <v>1367</v>
      </c>
      <c r="AF2971" s="29" t="s">
        <v>1368</v>
      </c>
      <c r="AG2971" s="183" t="s">
        <v>1369</v>
      </c>
      <c r="AH2971" s="29" t="s">
        <v>1356</v>
      </c>
      <c r="AI2971" s="29" t="s">
        <v>1357</v>
      </c>
      <c r="AJ2971" s="29" t="s">
        <v>258</v>
      </c>
      <c r="AK2971" s="29" t="s">
        <v>258</v>
      </c>
      <c r="AL2971" s="29" t="s">
        <v>13327</v>
      </c>
    </row>
    <row r="2972" spans="1:38" x14ac:dyDescent="0.2">
      <c r="A2972" s="35" t="s">
        <v>18</v>
      </c>
      <c r="B2972" s="36">
        <v>8855</v>
      </c>
      <c r="C2972" s="36">
        <v>1</v>
      </c>
      <c r="D2972" s="36" t="s">
        <v>5060</v>
      </c>
      <c r="E2972" s="37" t="s">
        <v>5061</v>
      </c>
      <c r="F2972" s="38" t="s">
        <v>1269</v>
      </c>
      <c r="G2972" s="38" t="s">
        <v>1273</v>
      </c>
      <c r="H2972" s="35" t="s">
        <v>1393</v>
      </c>
      <c r="I2972" s="35"/>
      <c r="J2972" s="29" t="s">
        <v>281</v>
      </c>
      <c r="K2972" s="29" t="s">
        <v>5059</v>
      </c>
      <c r="L2972" s="29" t="s">
        <v>1394</v>
      </c>
      <c r="M2972" s="39">
        <v>31.517260188919177</v>
      </c>
      <c r="N2972" s="39">
        <v>157.47843942505133</v>
      </c>
      <c r="O2972" s="29">
        <v>44197</v>
      </c>
      <c r="P2972" s="29">
        <v>46022</v>
      </c>
      <c r="Q2972" s="40">
        <v>4.9965776999999996</v>
      </c>
      <c r="R2972" s="39">
        <v>31.478439425051334</v>
      </c>
      <c r="S2972" s="39">
        <v>31.478439425051334</v>
      </c>
      <c r="T2972" s="39">
        <v>31.478439425051334</v>
      </c>
      <c r="U2972" s="39">
        <v>31.564681724845997</v>
      </c>
      <c r="V2972" s="39">
        <v>31.478439425051334</v>
      </c>
      <c r="W2972" s="29" t="s">
        <v>265</v>
      </c>
      <c r="X2972" s="29" t="s">
        <v>11773</v>
      </c>
      <c r="Y2972" s="29">
        <v>45210</v>
      </c>
      <c r="Z2972" s="41" t="s">
        <v>11758</v>
      </c>
      <c r="AA2972" s="42" t="s">
        <v>1349</v>
      </c>
      <c r="AB2972" s="29" t="s">
        <v>258</v>
      </c>
      <c r="AC2972" s="29" t="s">
        <v>258</v>
      </c>
      <c r="AD2972" s="29" t="s">
        <v>265</v>
      </c>
      <c r="AE2972" s="29" t="s">
        <v>1367</v>
      </c>
      <c r="AF2972" s="29" t="s">
        <v>1368</v>
      </c>
      <c r="AG2972" s="183" t="s">
        <v>1369</v>
      </c>
      <c r="AH2972" s="29" t="s">
        <v>1356</v>
      </c>
      <c r="AI2972" s="29" t="s">
        <v>1357</v>
      </c>
      <c r="AJ2972" s="29" t="s">
        <v>258</v>
      </c>
      <c r="AK2972" s="29" t="s">
        <v>258</v>
      </c>
      <c r="AL2972" s="29" t="s">
        <v>13327</v>
      </c>
    </row>
    <row r="2973" spans="1:38" x14ac:dyDescent="0.2">
      <c r="A2973" s="35" t="s">
        <v>18</v>
      </c>
      <c r="B2973" s="36">
        <v>8855</v>
      </c>
      <c r="C2973" s="36">
        <v>2</v>
      </c>
      <c r="D2973" s="36" t="s">
        <v>5062</v>
      </c>
      <c r="E2973" s="37" t="s">
        <v>5063</v>
      </c>
      <c r="F2973" s="38" t="s">
        <v>1269</v>
      </c>
      <c r="G2973" s="38" t="s">
        <v>1273</v>
      </c>
      <c r="H2973" s="35" t="s">
        <v>1393</v>
      </c>
      <c r="I2973" s="35"/>
      <c r="J2973" s="29" t="s">
        <v>281</v>
      </c>
      <c r="K2973" s="29" t="s">
        <v>5059</v>
      </c>
      <c r="L2973" s="29" t="s">
        <v>1394</v>
      </c>
      <c r="M2973" s="39">
        <v>38.621881934943147</v>
      </c>
      <c r="N2973" s="39">
        <v>48.006392881587956</v>
      </c>
      <c r="O2973" s="29">
        <v>44197</v>
      </c>
      <c r="P2973" s="29">
        <v>44651</v>
      </c>
      <c r="Q2973" s="40">
        <v>1.2429843</v>
      </c>
      <c r="R2973" s="39">
        <v>38.510622861054074</v>
      </c>
      <c r="S2973" s="39">
        <v>9.4957700205338806</v>
      </c>
      <c r="T2973" s="39">
        <v>0</v>
      </c>
      <c r="U2973" s="39">
        <v>0</v>
      </c>
      <c r="V2973" s="39">
        <v>0</v>
      </c>
      <c r="W2973" s="29" t="s">
        <v>265</v>
      </c>
      <c r="X2973" s="29" t="s">
        <v>11773</v>
      </c>
      <c r="Y2973" s="29">
        <v>45210</v>
      </c>
      <c r="Z2973" s="41" t="s">
        <v>11758</v>
      </c>
      <c r="AA2973" s="42" t="s">
        <v>1349</v>
      </c>
      <c r="AB2973" s="29" t="s">
        <v>258</v>
      </c>
      <c r="AC2973" s="29" t="s">
        <v>258</v>
      </c>
      <c r="AD2973" s="29" t="s">
        <v>265</v>
      </c>
      <c r="AE2973" s="29" t="s">
        <v>1367</v>
      </c>
      <c r="AF2973" s="29" t="s">
        <v>1368</v>
      </c>
      <c r="AG2973" s="183" t="s">
        <v>1369</v>
      </c>
      <c r="AH2973" s="29" t="s">
        <v>1356</v>
      </c>
      <c r="AI2973" s="29" t="s">
        <v>1357</v>
      </c>
      <c r="AJ2973" s="29" t="s">
        <v>258</v>
      </c>
      <c r="AK2973" s="29" t="s">
        <v>258</v>
      </c>
      <c r="AL2973" s="29" t="s">
        <v>13327</v>
      </c>
    </row>
    <row r="2974" spans="1:38" x14ac:dyDescent="0.2">
      <c r="A2974" s="35" t="s">
        <v>18</v>
      </c>
      <c r="B2974" s="36">
        <v>8855</v>
      </c>
      <c r="C2974" s="36">
        <v>3</v>
      </c>
      <c r="D2974" s="36" t="s">
        <v>5064</v>
      </c>
      <c r="E2974" s="37" t="s">
        <v>5065</v>
      </c>
      <c r="F2974" s="38" t="s">
        <v>1269</v>
      </c>
      <c r="G2974" s="38" t="s">
        <v>1273</v>
      </c>
      <c r="H2974" s="35" t="s">
        <v>1393</v>
      </c>
      <c r="I2974" s="35"/>
      <c r="J2974" s="29" t="s">
        <v>281</v>
      </c>
      <c r="K2974" s="29" t="s">
        <v>5059</v>
      </c>
      <c r="L2974" s="29" t="s">
        <v>1394</v>
      </c>
      <c r="M2974" s="39">
        <v>38.221844499056083</v>
      </c>
      <c r="N2974" s="39">
        <v>48.764900752908972</v>
      </c>
      <c r="O2974" s="29">
        <v>44197</v>
      </c>
      <c r="P2974" s="29">
        <v>44663</v>
      </c>
      <c r="Q2974" s="40">
        <v>1.2758385000000001</v>
      </c>
      <c r="R2974" s="39">
        <v>38.1138945927447</v>
      </c>
      <c r="S2974" s="39">
        <v>10.65100616016427</v>
      </c>
      <c r="T2974" s="39">
        <v>0</v>
      </c>
      <c r="U2974" s="39">
        <v>0</v>
      </c>
      <c r="V2974" s="39">
        <v>0</v>
      </c>
      <c r="W2974" s="29" t="s">
        <v>265</v>
      </c>
      <c r="X2974" s="29" t="s">
        <v>11773</v>
      </c>
      <c r="Y2974" s="29">
        <v>45210</v>
      </c>
      <c r="Z2974" s="41" t="s">
        <v>11758</v>
      </c>
      <c r="AA2974" s="42" t="s">
        <v>1349</v>
      </c>
      <c r="AB2974" s="29" t="s">
        <v>258</v>
      </c>
      <c r="AC2974" s="29" t="s">
        <v>258</v>
      </c>
      <c r="AD2974" s="29" t="s">
        <v>265</v>
      </c>
      <c r="AE2974" s="29" t="s">
        <v>1367</v>
      </c>
      <c r="AF2974" s="29" t="s">
        <v>1368</v>
      </c>
      <c r="AG2974" s="183" t="s">
        <v>1369</v>
      </c>
      <c r="AH2974" s="29" t="s">
        <v>1356</v>
      </c>
      <c r="AI2974" s="29" t="s">
        <v>1357</v>
      </c>
      <c r="AJ2974" s="29" t="s">
        <v>258</v>
      </c>
      <c r="AK2974" s="29" t="s">
        <v>258</v>
      </c>
      <c r="AL2974" s="29" t="s">
        <v>13327</v>
      </c>
    </row>
    <row r="2975" spans="1:38" x14ac:dyDescent="0.2">
      <c r="A2975" s="35" t="s">
        <v>18</v>
      </c>
      <c r="B2975" s="36">
        <v>8855</v>
      </c>
      <c r="C2975" s="36">
        <v>4</v>
      </c>
      <c r="D2975" s="36" t="s">
        <v>5066</v>
      </c>
      <c r="E2975" s="37" t="s">
        <v>5067</v>
      </c>
      <c r="F2975" s="38" t="s">
        <v>1269</v>
      </c>
      <c r="G2975" s="38" t="s">
        <v>1273</v>
      </c>
      <c r="H2975" s="35" t="s">
        <v>1393</v>
      </c>
      <c r="I2975" s="35"/>
      <c r="J2975" s="29" t="s">
        <v>281</v>
      </c>
      <c r="K2975" s="29" t="s">
        <v>5059</v>
      </c>
      <c r="L2975" s="29" t="s">
        <v>1394</v>
      </c>
      <c r="M2975" s="39">
        <v>38.206812310606011</v>
      </c>
      <c r="N2975" s="39">
        <v>48.74572210814511</v>
      </c>
      <c r="O2975" s="29">
        <v>44197</v>
      </c>
      <c r="P2975" s="29">
        <v>44663</v>
      </c>
      <c r="Q2975" s="40">
        <v>1.2758385000000001</v>
      </c>
      <c r="R2975" s="39">
        <v>38.098904859685149</v>
      </c>
      <c r="S2975" s="39">
        <v>10.646817248459959</v>
      </c>
      <c r="T2975" s="39">
        <v>0</v>
      </c>
      <c r="U2975" s="39">
        <v>0</v>
      </c>
      <c r="V2975" s="39">
        <v>0</v>
      </c>
      <c r="W2975" s="29" t="s">
        <v>265</v>
      </c>
      <c r="X2975" s="29" t="s">
        <v>11773</v>
      </c>
      <c r="Y2975" s="29">
        <v>45210</v>
      </c>
      <c r="Z2975" s="41" t="s">
        <v>11758</v>
      </c>
      <c r="AA2975" s="42" t="s">
        <v>1349</v>
      </c>
      <c r="AB2975" s="29" t="s">
        <v>258</v>
      </c>
      <c r="AC2975" s="29" t="s">
        <v>258</v>
      </c>
      <c r="AD2975" s="29" t="s">
        <v>265</v>
      </c>
      <c r="AE2975" s="29" t="s">
        <v>1367</v>
      </c>
      <c r="AF2975" s="29" t="s">
        <v>1368</v>
      </c>
      <c r="AG2975" s="183" t="s">
        <v>1369</v>
      </c>
      <c r="AH2975" s="29" t="s">
        <v>1356</v>
      </c>
      <c r="AI2975" s="29" t="s">
        <v>1357</v>
      </c>
      <c r="AJ2975" s="29" t="s">
        <v>258</v>
      </c>
      <c r="AK2975" s="29" t="s">
        <v>258</v>
      </c>
      <c r="AL2975" s="29" t="s">
        <v>13327</v>
      </c>
    </row>
    <row r="2976" spans="1:38" x14ac:dyDescent="0.2">
      <c r="A2976" s="35" t="s">
        <v>18</v>
      </c>
      <c r="B2976" s="36">
        <v>8855</v>
      </c>
      <c r="C2976" s="36">
        <v>5</v>
      </c>
      <c r="D2976" s="36" t="s">
        <v>5068</v>
      </c>
      <c r="E2976" s="37" t="s">
        <v>5069</v>
      </c>
      <c r="F2976" s="38" t="s">
        <v>1269</v>
      </c>
      <c r="G2976" s="38" t="s">
        <v>1273</v>
      </c>
      <c r="H2976" s="35" t="s">
        <v>1393</v>
      </c>
      <c r="I2976" s="35"/>
      <c r="J2976" s="29" t="s">
        <v>281</v>
      </c>
      <c r="K2976" s="29" t="s">
        <v>5059</v>
      </c>
      <c r="L2976" s="29" t="s">
        <v>1394</v>
      </c>
      <c r="M2976" s="39">
        <v>41.575894036202769</v>
      </c>
      <c r="N2976" s="39">
        <v>206.59889938398359</v>
      </c>
      <c r="O2976" s="29">
        <v>44197</v>
      </c>
      <c r="P2976" s="29">
        <v>46012</v>
      </c>
      <c r="Q2976" s="40">
        <v>4.9691992000000003</v>
      </c>
      <c r="R2976" s="39">
        <v>41.524558521560579</v>
      </c>
      <c r="S2976" s="39">
        <v>41.524558521560579</v>
      </c>
      <c r="T2976" s="39">
        <v>41.524558521560579</v>
      </c>
      <c r="U2976" s="39">
        <v>41.638324435318275</v>
      </c>
      <c r="V2976" s="39">
        <v>40.386899383983575</v>
      </c>
      <c r="W2976" s="29" t="s">
        <v>265</v>
      </c>
      <c r="X2976" s="29" t="s">
        <v>11773</v>
      </c>
      <c r="Y2976" s="29">
        <v>45210</v>
      </c>
      <c r="Z2976" s="41" t="s">
        <v>11758</v>
      </c>
      <c r="AA2976" s="42" t="s">
        <v>1349</v>
      </c>
      <c r="AB2976" s="29" t="s">
        <v>258</v>
      </c>
      <c r="AC2976" s="29" t="s">
        <v>258</v>
      </c>
      <c r="AD2976" s="29" t="s">
        <v>265</v>
      </c>
      <c r="AE2976" s="29" t="s">
        <v>1367</v>
      </c>
      <c r="AF2976" s="29" t="s">
        <v>1368</v>
      </c>
      <c r="AG2976" s="183" t="s">
        <v>1369</v>
      </c>
      <c r="AH2976" s="29" t="s">
        <v>1356</v>
      </c>
      <c r="AI2976" s="29" t="s">
        <v>1357</v>
      </c>
      <c r="AJ2976" s="29" t="s">
        <v>258</v>
      </c>
      <c r="AK2976" s="29" t="s">
        <v>258</v>
      </c>
      <c r="AL2976" s="29" t="s">
        <v>13327</v>
      </c>
    </row>
    <row r="2977" spans="1:38" x14ac:dyDescent="0.2">
      <c r="A2977" s="35" t="s">
        <v>18</v>
      </c>
      <c r="B2977" s="36">
        <v>8855</v>
      </c>
      <c r="C2977" s="36">
        <v>6</v>
      </c>
      <c r="D2977" s="36" t="s">
        <v>5070</v>
      </c>
      <c r="E2977" s="37" t="s">
        <v>5071</v>
      </c>
      <c r="F2977" s="38" t="s">
        <v>1269</v>
      </c>
      <c r="G2977" s="38" t="s">
        <v>1273</v>
      </c>
      <c r="H2977" s="35" t="s">
        <v>1393</v>
      </c>
      <c r="I2977" s="35"/>
      <c r="J2977" s="29" t="s">
        <v>281</v>
      </c>
      <c r="K2977" s="29" t="s">
        <v>5059</v>
      </c>
      <c r="L2977" s="29" t="s">
        <v>1394</v>
      </c>
      <c r="M2977" s="39">
        <v>41.379661258194616</v>
      </c>
      <c r="N2977" s="39">
        <v>206.75669267624914</v>
      </c>
      <c r="O2977" s="29">
        <v>44197</v>
      </c>
      <c r="P2977" s="29">
        <v>46022</v>
      </c>
      <c r="Q2977" s="40">
        <v>4.9965776999999996</v>
      </c>
      <c r="R2977" s="39">
        <v>41.32869267624914</v>
      </c>
      <c r="S2977" s="39">
        <v>41.32869267624914</v>
      </c>
      <c r="T2977" s="39">
        <v>41.32869267624914</v>
      </c>
      <c r="U2977" s="39">
        <v>41.441921971252569</v>
      </c>
      <c r="V2977" s="39">
        <v>41.32869267624914</v>
      </c>
      <c r="W2977" s="29" t="s">
        <v>265</v>
      </c>
      <c r="X2977" s="29" t="s">
        <v>11773</v>
      </c>
      <c r="Y2977" s="29">
        <v>45210</v>
      </c>
      <c r="Z2977" s="41" t="s">
        <v>11758</v>
      </c>
      <c r="AA2977" s="42" t="s">
        <v>1349</v>
      </c>
      <c r="AB2977" s="29" t="s">
        <v>258</v>
      </c>
      <c r="AC2977" s="29" t="s">
        <v>258</v>
      </c>
      <c r="AD2977" s="29" t="s">
        <v>265</v>
      </c>
      <c r="AE2977" s="29" t="s">
        <v>1367</v>
      </c>
      <c r="AF2977" s="29" t="s">
        <v>1368</v>
      </c>
      <c r="AG2977" s="183" t="s">
        <v>1369</v>
      </c>
      <c r="AH2977" s="29" t="s">
        <v>1356</v>
      </c>
      <c r="AI2977" s="29" t="s">
        <v>1357</v>
      </c>
      <c r="AJ2977" s="29" t="s">
        <v>258</v>
      </c>
      <c r="AK2977" s="29" t="s">
        <v>258</v>
      </c>
      <c r="AL2977" s="29" t="s">
        <v>13327</v>
      </c>
    </row>
    <row r="2978" spans="1:38" x14ac:dyDescent="0.2">
      <c r="A2978" s="35" t="s">
        <v>18</v>
      </c>
      <c r="B2978" s="36">
        <v>8855</v>
      </c>
      <c r="C2978" s="36">
        <v>7</v>
      </c>
      <c r="D2978" s="36" t="s">
        <v>5072</v>
      </c>
      <c r="E2978" s="37" t="s">
        <v>5073</v>
      </c>
      <c r="F2978" s="38" t="s">
        <v>1269</v>
      </c>
      <c r="G2978" s="38" t="s">
        <v>1273</v>
      </c>
      <c r="H2978" s="35" t="s">
        <v>1393</v>
      </c>
      <c r="I2978" s="35"/>
      <c r="J2978" s="29" t="s">
        <v>281</v>
      </c>
      <c r="K2978" s="29" t="s">
        <v>5059</v>
      </c>
      <c r="L2978" s="29" t="s">
        <v>1394</v>
      </c>
      <c r="M2978" s="39">
        <v>43.99409303196115</v>
      </c>
      <c r="N2978" s="39">
        <v>219.81990417522246</v>
      </c>
      <c r="O2978" s="29">
        <v>44197</v>
      </c>
      <c r="P2978" s="29">
        <v>46022</v>
      </c>
      <c r="Q2978" s="40">
        <v>4.9965776999999996</v>
      </c>
      <c r="R2978" s="39">
        <v>43.939904175222452</v>
      </c>
      <c r="S2978" s="39">
        <v>43.939904175222452</v>
      </c>
      <c r="T2978" s="39">
        <v>43.939904175222452</v>
      </c>
      <c r="U2978" s="39">
        <v>44.060287474332647</v>
      </c>
      <c r="V2978" s="39">
        <v>43.939904175222452</v>
      </c>
      <c r="W2978" s="29" t="s">
        <v>265</v>
      </c>
      <c r="X2978" s="29" t="s">
        <v>11773</v>
      </c>
      <c r="Y2978" s="29">
        <v>45210</v>
      </c>
      <c r="Z2978" s="41" t="s">
        <v>11758</v>
      </c>
      <c r="AA2978" s="42" t="s">
        <v>1349</v>
      </c>
      <c r="AB2978" s="29" t="s">
        <v>258</v>
      </c>
      <c r="AC2978" s="29" t="s">
        <v>258</v>
      </c>
      <c r="AD2978" s="29" t="s">
        <v>265</v>
      </c>
      <c r="AE2978" s="29" t="s">
        <v>1367</v>
      </c>
      <c r="AF2978" s="29" t="s">
        <v>1368</v>
      </c>
      <c r="AG2978" s="183" t="s">
        <v>1369</v>
      </c>
      <c r="AH2978" s="29" t="s">
        <v>1356</v>
      </c>
      <c r="AI2978" s="29" t="s">
        <v>1357</v>
      </c>
      <c r="AJ2978" s="29" t="s">
        <v>258</v>
      </c>
      <c r="AK2978" s="29" t="s">
        <v>258</v>
      </c>
      <c r="AL2978" s="29" t="s">
        <v>13327</v>
      </c>
    </row>
    <row r="2979" spans="1:38" x14ac:dyDescent="0.2">
      <c r="A2979" s="35" t="s">
        <v>18</v>
      </c>
      <c r="B2979" s="36">
        <v>8855</v>
      </c>
      <c r="C2979" s="36">
        <v>8</v>
      </c>
      <c r="D2979" s="36" t="s">
        <v>5074</v>
      </c>
      <c r="E2979" s="37" t="s">
        <v>5075</v>
      </c>
      <c r="F2979" s="38" t="s">
        <v>1269</v>
      </c>
      <c r="G2979" s="38" t="s">
        <v>1273</v>
      </c>
      <c r="H2979" s="35" t="s">
        <v>1393</v>
      </c>
      <c r="I2979" s="35"/>
      <c r="J2979" s="29" t="s">
        <v>281</v>
      </c>
      <c r="K2979" s="29" t="s">
        <v>5059</v>
      </c>
      <c r="L2979" s="29" t="s">
        <v>1394</v>
      </c>
      <c r="M2979" s="39">
        <v>43.357354603770261</v>
      </c>
      <c r="N2979" s="39">
        <v>175.21000958247777</v>
      </c>
      <c r="O2979" s="29">
        <v>44546</v>
      </c>
      <c r="P2979" s="29">
        <v>46022</v>
      </c>
      <c r="Q2979" s="40">
        <v>4.0410678000000004</v>
      </c>
      <c r="R2979" s="39">
        <v>1.898009582477755</v>
      </c>
      <c r="S2979" s="39">
        <v>43.298343600273789</v>
      </c>
      <c r="T2979" s="39">
        <v>43.298343600273789</v>
      </c>
      <c r="U2979" s="39">
        <v>43.416969199178645</v>
      </c>
      <c r="V2979" s="39">
        <v>43.298343600273789</v>
      </c>
      <c r="W2979" s="29" t="s">
        <v>265</v>
      </c>
      <c r="X2979" s="29" t="s">
        <v>11773</v>
      </c>
      <c r="Y2979" s="29">
        <v>45210</v>
      </c>
      <c r="Z2979" s="41" t="s">
        <v>11758</v>
      </c>
      <c r="AA2979" s="42" t="s">
        <v>1349</v>
      </c>
      <c r="AB2979" s="29" t="s">
        <v>258</v>
      </c>
      <c r="AC2979" s="29" t="s">
        <v>258</v>
      </c>
      <c r="AD2979" s="29" t="s">
        <v>265</v>
      </c>
      <c r="AE2979" s="29" t="s">
        <v>1367</v>
      </c>
      <c r="AF2979" s="29" t="s">
        <v>1368</v>
      </c>
      <c r="AG2979" s="183" t="s">
        <v>1369</v>
      </c>
      <c r="AH2979" s="29" t="s">
        <v>1356</v>
      </c>
      <c r="AI2979" s="29" t="s">
        <v>1357</v>
      </c>
      <c r="AJ2979" s="29" t="s">
        <v>258</v>
      </c>
      <c r="AK2979" s="29" t="s">
        <v>258</v>
      </c>
      <c r="AL2979" s="29" t="s">
        <v>13327</v>
      </c>
    </row>
    <row r="2980" spans="1:38" x14ac:dyDescent="0.2">
      <c r="A2980" s="35" t="s">
        <v>16</v>
      </c>
      <c r="B2980" s="36">
        <v>8859</v>
      </c>
      <c r="C2980" s="36"/>
      <c r="D2980" s="36" t="s">
        <v>1349</v>
      </c>
      <c r="E2980" s="37" t="s">
        <v>5076</v>
      </c>
      <c r="F2980" s="38" t="s">
        <v>1266</v>
      </c>
      <c r="G2980" s="38" t="s">
        <v>1268</v>
      </c>
      <c r="H2980" s="35" t="s">
        <v>1102</v>
      </c>
      <c r="I2980" s="35"/>
      <c r="J2980" s="29" t="s">
        <v>1371</v>
      </c>
      <c r="K2980" s="29" t="s">
        <v>1371</v>
      </c>
      <c r="L2980" s="29" t="s">
        <v>1384</v>
      </c>
      <c r="M2980" s="39">
        <v>180.75002795300122</v>
      </c>
      <c r="N2980" s="39">
        <v>74.229987679671453</v>
      </c>
      <c r="O2980" s="29">
        <v>44197</v>
      </c>
      <c r="P2980" s="29">
        <v>44347</v>
      </c>
      <c r="Q2980" s="40">
        <v>0.41067759999999998</v>
      </c>
      <c r="R2980" s="39">
        <v>74.229987679671453</v>
      </c>
      <c r="S2980" s="39">
        <v>0</v>
      </c>
      <c r="T2980" s="39">
        <v>0</v>
      </c>
      <c r="U2980" s="39">
        <v>0</v>
      </c>
      <c r="V2980" s="39">
        <v>0</v>
      </c>
      <c r="W2980" s="29" t="s">
        <v>1357</v>
      </c>
      <c r="X2980" s="29" t="s">
        <v>258</v>
      </c>
      <c r="Y2980" s="29" t="s">
        <v>1349</v>
      </c>
      <c r="Z2980" s="41" t="s">
        <v>1349</v>
      </c>
      <c r="AA2980" s="42" t="s">
        <v>1349</v>
      </c>
      <c r="AB2980" s="29" t="s">
        <v>258</v>
      </c>
      <c r="AC2980" s="29" t="s">
        <v>258</v>
      </c>
      <c r="AD2980" s="29" t="s">
        <v>265</v>
      </c>
      <c r="AE2980" s="29" t="s">
        <v>1353</v>
      </c>
      <c r="AF2980" s="29" t="s">
        <v>1368</v>
      </c>
      <c r="AG2980" s="183" t="s">
        <v>1369</v>
      </c>
      <c r="AH2980" s="29" t="s">
        <v>1356</v>
      </c>
      <c r="AI2980" s="29" t="s">
        <v>1357</v>
      </c>
      <c r="AJ2980" s="29" t="s">
        <v>258</v>
      </c>
      <c r="AK2980" s="29" t="s">
        <v>258</v>
      </c>
      <c r="AL2980" s="29" t="s">
        <v>13326</v>
      </c>
    </row>
    <row r="2981" spans="1:38" x14ac:dyDescent="0.2">
      <c r="A2981" s="35" t="s">
        <v>16</v>
      </c>
      <c r="B2981" s="36">
        <v>8860</v>
      </c>
      <c r="C2981" s="36"/>
      <c r="D2981" s="36" t="s">
        <v>1349</v>
      </c>
      <c r="E2981" s="37" t="s">
        <v>5077</v>
      </c>
      <c r="F2981" s="38" t="s">
        <v>1269</v>
      </c>
      <c r="G2981" s="38" t="s">
        <v>1445</v>
      </c>
      <c r="H2981" s="35" t="s">
        <v>12095</v>
      </c>
      <c r="I2981" s="35"/>
      <c r="J2981" s="29" t="s">
        <v>484</v>
      </c>
      <c r="K2981" s="29" t="s">
        <v>1551</v>
      </c>
      <c r="L2981" s="29" t="s">
        <v>1366</v>
      </c>
      <c r="M2981" s="39">
        <v>13.175795558897153</v>
      </c>
      <c r="N2981" s="39">
        <v>6.4932046543463384</v>
      </c>
      <c r="O2981" s="29">
        <v>44197</v>
      </c>
      <c r="P2981" s="29">
        <v>44377</v>
      </c>
      <c r="Q2981" s="40">
        <v>0.4928131</v>
      </c>
      <c r="R2981" s="39">
        <v>6.4932046543463384</v>
      </c>
      <c r="S2981" s="39">
        <v>0</v>
      </c>
      <c r="T2981" s="39">
        <v>0</v>
      </c>
      <c r="U2981" s="39">
        <v>0</v>
      </c>
      <c r="V2981" s="39">
        <v>0</v>
      </c>
      <c r="W2981" s="29" t="s">
        <v>1357</v>
      </c>
      <c r="X2981" s="29" t="s">
        <v>258</v>
      </c>
      <c r="Y2981" s="29" t="s">
        <v>1349</v>
      </c>
      <c r="Z2981" s="41" t="s">
        <v>1349</v>
      </c>
      <c r="AA2981" s="42" t="s">
        <v>1349</v>
      </c>
      <c r="AB2981" s="29" t="s">
        <v>258</v>
      </c>
      <c r="AC2981" s="29" t="s">
        <v>258</v>
      </c>
      <c r="AD2981" s="29" t="s">
        <v>265</v>
      </c>
      <c r="AE2981" s="29" t="s">
        <v>1367</v>
      </c>
      <c r="AF2981" s="29" t="s">
        <v>1368</v>
      </c>
      <c r="AG2981" s="183" t="s">
        <v>1369</v>
      </c>
      <c r="AH2981" s="29" t="s">
        <v>1356</v>
      </c>
      <c r="AI2981" s="29" t="s">
        <v>1357</v>
      </c>
      <c r="AJ2981" s="29" t="s">
        <v>258</v>
      </c>
      <c r="AK2981" s="29" t="s">
        <v>258</v>
      </c>
      <c r="AL2981" s="29" t="s">
        <v>13326</v>
      </c>
    </row>
    <row r="2982" spans="1:38" x14ac:dyDescent="0.2">
      <c r="A2982" s="35" t="s">
        <v>16</v>
      </c>
      <c r="B2982" s="36">
        <v>8861</v>
      </c>
      <c r="C2982" s="36"/>
      <c r="D2982" s="36" t="s">
        <v>1349</v>
      </c>
      <c r="E2982" s="37" t="s">
        <v>5078</v>
      </c>
      <c r="F2982" s="38" t="s">
        <v>1266</v>
      </c>
      <c r="G2982" s="38" t="s">
        <v>1267</v>
      </c>
      <c r="H2982" s="35" t="s">
        <v>1177</v>
      </c>
      <c r="I2982" s="35"/>
      <c r="J2982" s="29" t="s">
        <v>1420</v>
      </c>
      <c r="K2982" s="29" t="s">
        <v>1421</v>
      </c>
      <c r="L2982" s="29" t="s">
        <v>1384</v>
      </c>
      <c r="M2982" s="39">
        <v>86.613649867680053</v>
      </c>
      <c r="N2982" s="39">
        <v>172.87159479808352</v>
      </c>
      <c r="O2982" s="29">
        <v>44197</v>
      </c>
      <c r="P2982" s="29">
        <v>44926</v>
      </c>
      <c r="Q2982" s="40">
        <v>1.9958932</v>
      </c>
      <c r="R2982" s="39">
        <v>86.435797399041761</v>
      </c>
      <c r="S2982" s="39">
        <v>86.435797399041761</v>
      </c>
      <c r="T2982" s="39">
        <v>0</v>
      </c>
      <c r="U2982" s="39">
        <v>0</v>
      </c>
      <c r="V2982" s="39">
        <v>0</v>
      </c>
      <c r="W2982" s="29" t="s">
        <v>1357</v>
      </c>
      <c r="X2982" s="29" t="s">
        <v>258</v>
      </c>
      <c r="Y2982" s="29" t="s">
        <v>1349</v>
      </c>
      <c r="Z2982" s="41" t="s">
        <v>1349</v>
      </c>
      <c r="AA2982" s="42" t="s">
        <v>1349</v>
      </c>
      <c r="AB2982" s="29" t="s">
        <v>258</v>
      </c>
      <c r="AC2982" s="29" t="s">
        <v>258</v>
      </c>
      <c r="AD2982" s="29" t="s">
        <v>265</v>
      </c>
      <c r="AE2982" s="29" t="s">
        <v>1353</v>
      </c>
      <c r="AF2982" s="29" t="s">
        <v>1368</v>
      </c>
      <c r="AG2982" s="183" t="s">
        <v>1369</v>
      </c>
      <c r="AH2982" s="29" t="s">
        <v>1413</v>
      </c>
      <c r="AI2982" s="29" t="s">
        <v>1357</v>
      </c>
      <c r="AJ2982" s="29" t="s">
        <v>258</v>
      </c>
      <c r="AK2982" s="29" t="s">
        <v>258</v>
      </c>
      <c r="AL2982" s="29" t="s">
        <v>13326</v>
      </c>
    </row>
    <row r="2983" spans="1:38" x14ac:dyDescent="0.2">
      <c r="A2983" s="35" t="s">
        <v>16</v>
      </c>
      <c r="B2983" s="36">
        <v>8869</v>
      </c>
      <c r="C2983" s="36"/>
      <c r="D2983" s="36" t="s">
        <v>1349</v>
      </c>
      <c r="E2983" s="37" t="s">
        <v>5079</v>
      </c>
      <c r="F2983" s="38" t="s">
        <v>1269</v>
      </c>
      <c r="G2983" s="38" t="s">
        <v>1271</v>
      </c>
      <c r="H2983" s="35" t="s">
        <v>1440</v>
      </c>
      <c r="I2983" s="35"/>
      <c r="J2983" s="29" t="s">
        <v>274</v>
      </c>
      <c r="K2983" s="29" t="s">
        <v>1583</v>
      </c>
      <c r="L2983" s="29" t="s">
        <v>1838</v>
      </c>
      <c r="M2983" s="39">
        <v>36.977654762284772</v>
      </c>
      <c r="N2983" s="39">
        <v>73.803449691991787</v>
      </c>
      <c r="O2983" s="29">
        <v>44197</v>
      </c>
      <c r="P2983" s="29">
        <v>44926</v>
      </c>
      <c r="Q2983" s="40">
        <v>1.9958932</v>
      </c>
      <c r="R2983" s="39">
        <v>36.901724845995894</v>
      </c>
      <c r="S2983" s="39">
        <v>36.901724845995894</v>
      </c>
      <c r="T2983" s="39">
        <v>0</v>
      </c>
      <c r="U2983" s="39">
        <v>0</v>
      </c>
      <c r="V2983" s="39">
        <v>0</v>
      </c>
      <c r="W2983" s="29" t="s">
        <v>1357</v>
      </c>
      <c r="X2983" s="29" t="s">
        <v>258</v>
      </c>
      <c r="Y2983" s="29" t="s">
        <v>1349</v>
      </c>
      <c r="Z2983" s="41" t="s">
        <v>1349</v>
      </c>
      <c r="AA2983" s="42" t="s">
        <v>1349</v>
      </c>
      <c r="AB2983" s="29" t="s">
        <v>258</v>
      </c>
      <c r="AC2983" s="29" t="s">
        <v>258</v>
      </c>
      <c r="AD2983" s="29" t="s">
        <v>265</v>
      </c>
      <c r="AE2983" s="29" t="s">
        <v>1367</v>
      </c>
      <c r="AF2983" s="29" t="s">
        <v>1378</v>
      </c>
      <c r="AG2983" s="183" t="s">
        <v>1379</v>
      </c>
      <c r="AH2983" s="29" t="s">
        <v>1413</v>
      </c>
      <c r="AI2983" s="29" t="s">
        <v>1357</v>
      </c>
      <c r="AJ2983" s="29" t="s">
        <v>258</v>
      </c>
      <c r="AK2983" s="29" t="s">
        <v>258</v>
      </c>
      <c r="AL2983" s="29" t="s">
        <v>13326</v>
      </c>
    </row>
    <row r="2984" spans="1:38" x14ac:dyDescent="0.2">
      <c r="A2984" s="35" t="s">
        <v>16</v>
      </c>
      <c r="B2984" s="36">
        <v>8874</v>
      </c>
      <c r="C2984" s="36"/>
      <c r="D2984" s="36" t="s">
        <v>1349</v>
      </c>
      <c r="E2984" s="37" t="s">
        <v>5080</v>
      </c>
      <c r="F2984" s="38" t="s">
        <v>1269</v>
      </c>
      <c r="G2984" s="38" t="s">
        <v>1445</v>
      </c>
      <c r="H2984" s="35" t="s">
        <v>12095</v>
      </c>
      <c r="I2984" s="35"/>
      <c r="J2984" s="29" t="s">
        <v>274</v>
      </c>
      <c r="K2984" s="29" t="s">
        <v>1583</v>
      </c>
      <c r="L2984" s="29" t="s">
        <v>2161</v>
      </c>
      <c r="M2984" s="39">
        <v>86.408368658097146</v>
      </c>
      <c r="N2984" s="39">
        <v>172.46187542778921</v>
      </c>
      <c r="O2984" s="29">
        <v>44197</v>
      </c>
      <c r="P2984" s="29">
        <v>44926</v>
      </c>
      <c r="Q2984" s="40">
        <v>1.9958932</v>
      </c>
      <c r="R2984" s="39">
        <v>86.230937713894605</v>
      </c>
      <c r="S2984" s="39">
        <v>86.230937713894605</v>
      </c>
      <c r="T2984" s="39">
        <v>0</v>
      </c>
      <c r="U2984" s="39">
        <v>0</v>
      </c>
      <c r="V2984" s="39">
        <v>0</v>
      </c>
      <c r="W2984" s="29" t="s">
        <v>1357</v>
      </c>
      <c r="X2984" s="29" t="s">
        <v>258</v>
      </c>
      <c r="Y2984" s="29" t="s">
        <v>1349</v>
      </c>
      <c r="Z2984" s="41" t="s">
        <v>1349</v>
      </c>
      <c r="AA2984" s="42" t="s">
        <v>1349</v>
      </c>
      <c r="AB2984" s="29" t="s">
        <v>258</v>
      </c>
      <c r="AC2984" s="29" t="s">
        <v>258</v>
      </c>
      <c r="AD2984" s="29" t="s">
        <v>258</v>
      </c>
      <c r="AE2984" s="29" t="s">
        <v>1353</v>
      </c>
      <c r="AF2984" s="29" t="s">
        <v>1361</v>
      </c>
      <c r="AG2984" s="183" t="s">
        <v>1362</v>
      </c>
      <c r="AH2984" s="29" t="s">
        <v>1413</v>
      </c>
      <c r="AI2984" s="29" t="s">
        <v>1357</v>
      </c>
      <c r="AJ2984" s="29" t="s">
        <v>258</v>
      </c>
      <c r="AK2984" s="29" t="s">
        <v>258</v>
      </c>
      <c r="AL2984" s="29" t="s">
        <v>13326</v>
      </c>
    </row>
    <row r="2985" spans="1:38" x14ac:dyDescent="0.2">
      <c r="A2985" s="35" t="s">
        <v>16</v>
      </c>
      <c r="B2985" s="36">
        <v>8879</v>
      </c>
      <c r="C2985" s="36"/>
      <c r="D2985" s="36" t="s">
        <v>1349</v>
      </c>
      <c r="E2985" s="37" t="s">
        <v>5081</v>
      </c>
      <c r="F2985" s="38" t="s">
        <v>1266</v>
      </c>
      <c r="G2985" s="38" t="s">
        <v>1268</v>
      </c>
      <c r="H2985" s="35" t="s">
        <v>1133</v>
      </c>
      <c r="I2985" s="35"/>
      <c r="J2985" s="29" t="s">
        <v>484</v>
      </c>
      <c r="K2985" s="29" t="s">
        <v>1365</v>
      </c>
      <c r="L2985" s="29" t="s">
        <v>1384</v>
      </c>
      <c r="M2985" s="39">
        <v>45.535370406561157</v>
      </c>
      <c r="N2985" s="39">
        <v>122.30033675564681</v>
      </c>
      <c r="O2985" s="29">
        <v>44197</v>
      </c>
      <c r="P2985" s="29">
        <v>45178</v>
      </c>
      <c r="Q2985" s="40">
        <v>2.6858316000000002</v>
      </c>
      <c r="R2985" s="39">
        <v>45.457864476386035</v>
      </c>
      <c r="S2985" s="39">
        <v>45.457864476386035</v>
      </c>
      <c r="T2985" s="39">
        <v>31.384607802874743</v>
      </c>
      <c r="U2985" s="39">
        <v>0</v>
      </c>
      <c r="V2985" s="39">
        <v>0</v>
      </c>
      <c r="W2985" s="29" t="s">
        <v>265</v>
      </c>
      <c r="X2985" s="29" t="s">
        <v>11773</v>
      </c>
      <c r="Y2985" s="29">
        <v>45278</v>
      </c>
      <c r="Z2985" s="41" t="s">
        <v>11760</v>
      </c>
      <c r="AA2985" s="42" t="s">
        <v>1349</v>
      </c>
      <c r="AB2985" s="29" t="s">
        <v>258</v>
      </c>
      <c r="AC2985" s="29" t="s">
        <v>258</v>
      </c>
      <c r="AD2985" s="29" t="s">
        <v>265</v>
      </c>
      <c r="AE2985" s="29" t="s">
        <v>1353</v>
      </c>
      <c r="AF2985" s="29" t="s">
        <v>1368</v>
      </c>
      <c r="AG2985" s="183" t="s">
        <v>1369</v>
      </c>
      <c r="AH2985" s="29" t="s">
        <v>1356</v>
      </c>
      <c r="AI2985" s="29" t="s">
        <v>1357</v>
      </c>
      <c r="AJ2985" s="29" t="s">
        <v>258</v>
      </c>
      <c r="AK2985" s="29" t="s">
        <v>258</v>
      </c>
      <c r="AL2985" s="29" t="s">
        <v>13327</v>
      </c>
    </row>
    <row r="2986" spans="1:38" x14ac:dyDescent="0.2">
      <c r="A2986" s="35" t="s">
        <v>16</v>
      </c>
      <c r="B2986" s="36">
        <v>8880</v>
      </c>
      <c r="C2986" s="36"/>
      <c r="D2986" s="36" t="s">
        <v>1349</v>
      </c>
      <c r="E2986" s="37" t="s">
        <v>5082</v>
      </c>
      <c r="F2986" s="38" t="s">
        <v>1269</v>
      </c>
      <c r="G2986" s="38" t="s">
        <v>1271</v>
      </c>
      <c r="H2986" s="35" t="s">
        <v>1440</v>
      </c>
      <c r="I2986" s="35"/>
      <c r="J2986" s="29" t="s">
        <v>484</v>
      </c>
      <c r="K2986" s="29" t="s">
        <v>1365</v>
      </c>
      <c r="L2986" s="29" t="s">
        <v>1384</v>
      </c>
      <c r="M2986" s="39">
        <v>42.086339686029554</v>
      </c>
      <c r="N2986" s="39">
        <v>6.6831129363449691</v>
      </c>
      <c r="O2986" s="29">
        <v>44197</v>
      </c>
      <c r="P2986" s="29">
        <v>44255</v>
      </c>
      <c r="Q2986" s="40">
        <v>0.1587953</v>
      </c>
      <c r="R2986" s="39">
        <v>6.6831129363449691</v>
      </c>
      <c r="S2986" s="39">
        <v>0</v>
      </c>
      <c r="T2986" s="39">
        <v>0</v>
      </c>
      <c r="U2986" s="39">
        <v>0</v>
      </c>
      <c r="V2986" s="39">
        <v>0</v>
      </c>
      <c r="W2986" s="29" t="s">
        <v>1357</v>
      </c>
      <c r="X2986" s="29" t="s">
        <v>258</v>
      </c>
      <c r="Y2986" s="29" t="s">
        <v>1349</v>
      </c>
      <c r="Z2986" s="41" t="s">
        <v>1349</v>
      </c>
      <c r="AA2986" s="42" t="s">
        <v>1349</v>
      </c>
      <c r="AB2986" s="29" t="s">
        <v>258</v>
      </c>
      <c r="AC2986" s="29" t="s">
        <v>258</v>
      </c>
      <c r="AD2986" s="29" t="s">
        <v>265</v>
      </c>
      <c r="AE2986" s="29" t="s">
        <v>1353</v>
      </c>
      <c r="AF2986" s="29" t="s">
        <v>1368</v>
      </c>
      <c r="AG2986" s="183" t="s">
        <v>1369</v>
      </c>
      <c r="AH2986" s="29" t="s">
        <v>1356</v>
      </c>
      <c r="AI2986" s="29" t="s">
        <v>1357</v>
      </c>
      <c r="AJ2986" s="29" t="s">
        <v>258</v>
      </c>
      <c r="AK2986" s="29" t="s">
        <v>258</v>
      </c>
      <c r="AL2986" s="29" t="s">
        <v>13326</v>
      </c>
    </row>
    <row r="2987" spans="1:38" x14ac:dyDescent="0.2">
      <c r="A2987" s="35" t="s">
        <v>16</v>
      </c>
      <c r="B2987" s="36">
        <v>8882</v>
      </c>
      <c r="C2987" s="36"/>
      <c r="D2987" s="36" t="s">
        <v>1349</v>
      </c>
      <c r="E2987" s="37" t="s">
        <v>5083</v>
      </c>
      <c r="F2987" s="38" t="s">
        <v>1269</v>
      </c>
      <c r="G2987" s="38" t="s">
        <v>1271</v>
      </c>
      <c r="H2987" s="35" t="s">
        <v>1440</v>
      </c>
      <c r="I2987" s="35"/>
      <c r="J2987" s="29" t="s">
        <v>1506</v>
      </c>
      <c r="K2987" s="29" t="s">
        <v>1642</v>
      </c>
      <c r="L2987" s="29" t="s">
        <v>2337</v>
      </c>
      <c r="M2987" s="39">
        <v>48.97813998544212</v>
      </c>
      <c r="N2987" s="39">
        <v>139.19044216290212</v>
      </c>
      <c r="O2987" s="29">
        <v>44197</v>
      </c>
      <c r="P2987" s="29">
        <v>45235</v>
      </c>
      <c r="Q2987" s="40">
        <v>2.8418890999999999</v>
      </c>
      <c r="R2987" s="39">
        <v>48.897508555783709</v>
      </c>
      <c r="S2987" s="39">
        <v>48.897508555783709</v>
      </c>
      <c r="T2987" s="39">
        <v>41.395425051334698</v>
      </c>
      <c r="U2987" s="39">
        <v>0</v>
      </c>
      <c r="V2987" s="39">
        <v>0</v>
      </c>
      <c r="W2987" s="29" t="s">
        <v>265</v>
      </c>
      <c r="X2987" s="29" t="s">
        <v>11773</v>
      </c>
      <c r="Y2987" s="29">
        <v>45283</v>
      </c>
      <c r="Z2987" s="41" t="s">
        <v>11760</v>
      </c>
      <c r="AA2987" s="42" t="s">
        <v>1349</v>
      </c>
      <c r="AB2987" s="29" t="s">
        <v>258</v>
      </c>
      <c r="AC2987" s="29" t="s">
        <v>258</v>
      </c>
      <c r="AD2987" s="29" t="s">
        <v>258</v>
      </c>
      <c r="AE2987" s="29" t="s">
        <v>1367</v>
      </c>
      <c r="AF2987" s="29" t="s">
        <v>1462</v>
      </c>
      <c r="AG2987" s="183" t="s">
        <v>1463</v>
      </c>
      <c r="AH2987" s="29" t="s">
        <v>1413</v>
      </c>
      <c r="AI2987" s="29" t="s">
        <v>1357</v>
      </c>
      <c r="AJ2987" s="29" t="s">
        <v>258</v>
      </c>
      <c r="AK2987" s="29" t="s">
        <v>258</v>
      </c>
      <c r="AL2987" s="29" t="s">
        <v>13327</v>
      </c>
    </row>
    <row r="2988" spans="1:38" x14ac:dyDescent="0.2">
      <c r="A2988" s="35" t="s">
        <v>16</v>
      </c>
      <c r="B2988" s="36">
        <v>8888</v>
      </c>
      <c r="C2988" s="36"/>
      <c r="D2988" s="36" t="s">
        <v>1349</v>
      </c>
      <c r="E2988" s="37" t="s">
        <v>5084</v>
      </c>
      <c r="F2988" s="38" t="s">
        <v>1269</v>
      </c>
      <c r="G2988" s="38" t="s">
        <v>1271</v>
      </c>
      <c r="H2988" s="35" t="s">
        <v>1440</v>
      </c>
      <c r="I2988" s="35"/>
      <c r="J2988" s="29" t="s">
        <v>382</v>
      </c>
      <c r="K2988" s="29" t="s">
        <v>741</v>
      </c>
      <c r="L2988" s="29" t="s">
        <v>4972</v>
      </c>
      <c r="M2988" s="39">
        <v>493.78652210229535</v>
      </c>
      <c r="N2988" s="39">
        <v>1560.1085420944557</v>
      </c>
      <c r="O2988" s="29">
        <v>44197</v>
      </c>
      <c r="P2988" s="29">
        <v>45351</v>
      </c>
      <c r="Q2988" s="40">
        <v>3.1594798000000002</v>
      </c>
      <c r="R2988" s="39">
        <v>493.02131416837778</v>
      </c>
      <c r="S2988" s="39">
        <v>493.02131416837778</v>
      </c>
      <c r="T2988" s="39">
        <v>493.02131416837778</v>
      </c>
      <c r="U2988" s="39">
        <v>81.044599589322374</v>
      </c>
      <c r="V2988" s="39">
        <v>0</v>
      </c>
      <c r="W2988" s="29" t="s">
        <v>1357</v>
      </c>
      <c r="X2988" s="29" t="s">
        <v>258</v>
      </c>
      <c r="Y2988" s="29" t="s">
        <v>1349</v>
      </c>
      <c r="Z2988" s="41" t="s">
        <v>1349</v>
      </c>
      <c r="AA2988" s="42" t="s">
        <v>1349</v>
      </c>
      <c r="AB2988" s="29" t="s">
        <v>258</v>
      </c>
      <c r="AC2988" s="29" t="s">
        <v>258</v>
      </c>
      <c r="AD2988" s="29" t="s">
        <v>258</v>
      </c>
      <c r="AE2988" s="29" t="s">
        <v>1353</v>
      </c>
      <c r="AF2988" s="29" t="s">
        <v>1368</v>
      </c>
      <c r="AG2988" s="183" t="s">
        <v>1369</v>
      </c>
      <c r="AH2988" s="29" t="s">
        <v>1413</v>
      </c>
      <c r="AI2988" s="29" t="s">
        <v>1357</v>
      </c>
      <c r="AJ2988" s="29" t="s">
        <v>258</v>
      </c>
      <c r="AK2988" s="29" t="s">
        <v>258</v>
      </c>
      <c r="AL2988" s="29" t="s">
        <v>13326</v>
      </c>
    </row>
    <row r="2989" spans="1:38" x14ac:dyDescent="0.2">
      <c r="A2989" s="35" t="s">
        <v>16</v>
      </c>
      <c r="B2989" s="36">
        <v>8890</v>
      </c>
      <c r="C2989" s="36"/>
      <c r="D2989" s="36" t="s">
        <v>1349</v>
      </c>
      <c r="E2989" s="37" t="s">
        <v>5085</v>
      </c>
      <c r="F2989" s="38" t="s">
        <v>1269</v>
      </c>
      <c r="G2989" s="38" t="s">
        <v>1273</v>
      </c>
      <c r="H2989" s="35" t="s">
        <v>1393</v>
      </c>
      <c r="I2989" s="35"/>
      <c r="J2989" s="29" t="s">
        <v>1371</v>
      </c>
      <c r="K2989" s="29" t="s">
        <v>1371</v>
      </c>
      <c r="L2989" s="29" t="s">
        <v>1366</v>
      </c>
      <c r="M2989" s="39">
        <v>8.2275057312216653</v>
      </c>
      <c r="N2989" s="39">
        <v>41.10937166324436</v>
      </c>
      <c r="O2989" s="29">
        <v>44197</v>
      </c>
      <c r="P2989" s="29">
        <v>46022</v>
      </c>
      <c r="Q2989" s="40">
        <v>4.9965776999999996</v>
      </c>
      <c r="R2989" s="39">
        <v>8.2173716632443536</v>
      </c>
      <c r="S2989" s="39">
        <v>8.2173716632443536</v>
      </c>
      <c r="T2989" s="39">
        <v>8.2173716632443536</v>
      </c>
      <c r="U2989" s="39">
        <v>8.2398850102669403</v>
      </c>
      <c r="V2989" s="39">
        <v>8.2173716632443536</v>
      </c>
      <c r="W2989" s="29" t="s">
        <v>1357</v>
      </c>
      <c r="X2989" s="29" t="s">
        <v>258</v>
      </c>
      <c r="Y2989" s="29" t="s">
        <v>1349</v>
      </c>
      <c r="Z2989" s="41" t="s">
        <v>1349</v>
      </c>
      <c r="AA2989" s="42" t="s">
        <v>1349</v>
      </c>
      <c r="AB2989" s="29" t="s">
        <v>258</v>
      </c>
      <c r="AC2989" s="29" t="s">
        <v>258</v>
      </c>
      <c r="AD2989" s="29" t="s">
        <v>265</v>
      </c>
      <c r="AE2989" s="29" t="s">
        <v>1367</v>
      </c>
      <c r="AF2989" s="29" t="s">
        <v>1368</v>
      </c>
      <c r="AG2989" s="183" t="s">
        <v>1369</v>
      </c>
      <c r="AH2989" s="29" t="s">
        <v>1356</v>
      </c>
      <c r="AI2989" s="29" t="s">
        <v>1357</v>
      </c>
      <c r="AJ2989" s="29" t="s">
        <v>258</v>
      </c>
      <c r="AK2989" s="29" t="s">
        <v>258</v>
      </c>
      <c r="AL2989" s="29" t="s">
        <v>13326</v>
      </c>
    </row>
    <row r="2990" spans="1:38" x14ac:dyDescent="0.2">
      <c r="A2990" s="35" t="s">
        <v>16</v>
      </c>
      <c r="B2990" s="36">
        <v>8892</v>
      </c>
      <c r="C2990" s="36"/>
      <c r="D2990" s="36" t="s">
        <v>1349</v>
      </c>
      <c r="E2990" s="37" t="s">
        <v>5086</v>
      </c>
      <c r="F2990" s="38" t="s">
        <v>1269</v>
      </c>
      <c r="G2990" s="38" t="s">
        <v>1273</v>
      </c>
      <c r="H2990" s="35" t="s">
        <v>1393</v>
      </c>
      <c r="I2990" s="35"/>
      <c r="J2990" s="29" t="s">
        <v>1405</v>
      </c>
      <c r="K2990" s="29" t="s">
        <v>1434</v>
      </c>
      <c r="L2990" s="29" t="s">
        <v>1366</v>
      </c>
      <c r="M2990" s="39">
        <v>50.49477580695828</v>
      </c>
      <c r="N2990" s="39">
        <v>129.67583572895279</v>
      </c>
      <c r="O2990" s="29">
        <v>44197</v>
      </c>
      <c r="P2990" s="29">
        <v>45135</v>
      </c>
      <c r="Q2990" s="40">
        <v>2.5681039999999999</v>
      </c>
      <c r="R2990" s="39">
        <v>50.406475017111568</v>
      </c>
      <c r="S2990" s="39">
        <v>50.406475017111568</v>
      </c>
      <c r="T2990" s="39">
        <v>28.862885694729638</v>
      </c>
      <c r="U2990" s="39">
        <v>0</v>
      </c>
      <c r="V2990" s="39">
        <v>0</v>
      </c>
      <c r="W2990" s="29" t="s">
        <v>265</v>
      </c>
      <c r="X2990" s="29" t="s">
        <v>11773</v>
      </c>
      <c r="Y2990" s="29">
        <v>45278</v>
      </c>
      <c r="Z2990" s="41" t="s">
        <v>11760</v>
      </c>
      <c r="AA2990" s="42" t="s">
        <v>1349</v>
      </c>
      <c r="AB2990" s="29" t="s">
        <v>258</v>
      </c>
      <c r="AC2990" s="29" t="s">
        <v>258</v>
      </c>
      <c r="AD2990" s="29" t="s">
        <v>265</v>
      </c>
      <c r="AE2990" s="29" t="s">
        <v>1367</v>
      </c>
      <c r="AF2990" s="29" t="s">
        <v>1368</v>
      </c>
      <c r="AG2990" s="183" t="s">
        <v>1369</v>
      </c>
      <c r="AH2990" s="29" t="s">
        <v>1413</v>
      </c>
      <c r="AI2990" s="29" t="s">
        <v>1357</v>
      </c>
      <c r="AJ2990" s="29" t="s">
        <v>258</v>
      </c>
      <c r="AK2990" s="29" t="s">
        <v>258</v>
      </c>
      <c r="AL2990" s="29" t="s">
        <v>13327</v>
      </c>
    </row>
    <row r="2991" spans="1:38" x14ac:dyDescent="0.2">
      <c r="A2991" s="35" t="s">
        <v>16</v>
      </c>
      <c r="B2991" s="36">
        <v>8896</v>
      </c>
      <c r="C2991" s="36"/>
      <c r="D2991" s="36" t="s">
        <v>1349</v>
      </c>
      <c r="E2991" s="37" t="s">
        <v>5087</v>
      </c>
      <c r="F2991" s="38" t="s">
        <v>1262</v>
      </c>
      <c r="G2991" s="38" t="s">
        <v>1265</v>
      </c>
      <c r="H2991" s="35" t="s">
        <v>262</v>
      </c>
      <c r="I2991" s="35"/>
      <c r="J2991" s="29" t="s">
        <v>1492</v>
      </c>
      <c r="K2991" s="29" t="s">
        <v>1493</v>
      </c>
      <c r="L2991" s="29" t="s">
        <v>1494</v>
      </c>
      <c r="M2991" s="39">
        <v>2605.0102525717057</v>
      </c>
      <c r="N2991" s="39">
        <v>10405.776755646817</v>
      </c>
      <c r="O2991" s="29">
        <v>44197</v>
      </c>
      <c r="P2991" s="29">
        <v>45656</v>
      </c>
      <c r="Q2991" s="40">
        <v>3.9945243000000001</v>
      </c>
      <c r="R2991" s="39">
        <v>2601.4441889117043</v>
      </c>
      <c r="S2991" s="39">
        <v>2601.4441889117043</v>
      </c>
      <c r="T2991" s="39">
        <v>2601.4441889117043</v>
      </c>
      <c r="U2991" s="39">
        <v>2601.4441889117043</v>
      </c>
      <c r="V2991" s="39">
        <v>0</v>
      </c>
      <c r="W2991" s="29" t="s">
        <v>1357</v>
      </c>
      <c r="X2991" s="29" t="s">
        <v>258</v>
      </c>
      <c r="Y2991" s="29" t="s">
        <v>1349</v>
      </c>
      <c r="Z2991" s="41" t="s">
        <v>1349</v>
      </c>
      <c r="AA2991" s="42" t="s">
        <v>1349</v>
      </c>
      <c r="AB2991" s="29" t="s">
        <v>258</v>
      </c>
      <c r="AC2991" s="29" t="s">
        <v>258</v>
      </c>
      <c r="AD2991" s="29" t="s">
        <v>258</v>
      </c>
      <c r="AE2991" s="29" t="s">
        <v>1353</v>
      </c>
      <c r="AF2991" s="29" t="s">
        <v>1495</v>
      </c>
      <c r="AG2991" s="183" t="s">
        <v>1496</v>
      </c>
      <c r="AH2991" s="29" t="s">
        <v>1413</v>
      </c>
      <c r="AI2991" s="29" t="s">
        <v>1357</v>
      </c>
      <c r="AJ2991" s="29" t="s">
        <v>258</v>
      </c>
      <c r="AK2991" s="29" t="s">
        <v>258</v>
      </c>
      <c r="AL2991" s="29" t="s">
        <v>13326</v>
      </c>
    </row>
    <row r="2992" spans="1:38" x14ac:dyDescent="0.2">
      <c r="A2992" s="35" t="s">
        <v>16</v>
      </c>
      <c r="B2992" s="36">
        <v>8900</v>
      </c>
      <c r="C2992" s="36"/>
      <c r="D2992" s="36" t="s">
        <v>1349</v>
      </c>
      <c r="E2992" s="37" t="s">
        <v>5088</v>
      </c>
      <c r="F2992" s="38" t="s">
        <v>1269</v>
      </c>
      <c r="G2992" s="38" t="s">
        <v>1445</v>
      </c>
      <c r="H2992" s="35" t="s">
        <v>330</v>
      </c>
      <c r="I2992" s="35"/>
      <c r="J2992" s="29" t="s">
        <v>1405</v>
      </c>
      <c r="K2992" s="29" t="s">
        <v>1406</v>
      </c>
      <c r="L2992" s="29" t="s">
        <v>1366</v>
      </c>
      <c r="M2992" s="39">
        <v>37.992547867363243</v>
      </c>
      <c r="N2992" s="39">
        <v>75.100944558521562</v>
      </c>
      <c r="O2992" s="29">
        <v>44197</v>
      </c>
      <c r="P2992" s="29">
        <v>44919</v>
      </c>
      <c r="Q2992" s="40">
        <v>1.9767283</v>
      </c>
      <c r="R2992" s="39">
        <v>37.914031485284049</v>
      </c>
      <c r="S2992" s="39">
        <v>37.186913073237506</v>
      </c>
      <c r="T2992" s="39">
        <v>0</v>
      </c>
      <c r="U2992" s="39">
        <v>0</v>
      </c>
      <c r="V2992" s="39">
        <v>0</v>
      </c>
      <c r="W2992" s="29" t="s">
        <v>1357</v>
      </c>
      <c r="X2992" s="29" t="s">
        <v>258</v>
      </c>
      <c r="Y2992" s="29" t="s">
        <v>1349</v>
      </c>
      <c r="Z2992" s="41" t="s">
        <v>1349</v>
      </c>
      <c r="AA2992" s="42" t="s">
        <v>1349</v>
      </c>
      <c r="AB2992" s="29" t="s">
        <v>258</v>
      </c>
      <c r="AC2992" s="29" t="s">
        <v>258</v>
      </c>
      <c r="AD2992" s="29" t="s">
        <v>265</v>
      </c>
      <c r="AE2992" s="29" t="s">
        <v>1367</v>
      </c>
      <c r="AF2992" s="29" t="s">
        <v>1368</v>
      </c>
      <c r="AG2992" s="183" t="s">
        <v>1369</v>
      </c>
      <c r="AH2992" s="29" t="s">
        <v>1413</v>
      </c>
      <c r="AI2992" s="29" t="s">
        <v>1357</v>
      </c>
      <c r="AJ2992" s="29" t="s">
        <v>258</v>
      </c>
      <c r="AK2992" s="29" t="s">
        <v>258</v>
      </c>
      <c r="AL2992" s="29" t="s">
        <v>13326</v>
      </c>
    </row>
    <row r="2993" spans="1:38" x14ac:dyDescent="0.2">
      <c r="A2993" s="35" t="s">
        <v>16</v>
      </c>
      <c r="B2993" s="36">
        <v>8907</v>
      </c>
      <c r="C2993" s="36"/>
      <c r="D2993" s="36" t="s">
        <v>1349</v>
      </c>
      <c r="E2993" s="37" t="s">
        <v>5089</v>
      </c>
      <c r="F2993" s="38" t="s">
        <v>1269</v>
      </c>
      <c r="G2993" s="38" t="s">
        <v>1271</v>
      </c>
      <c r="H2993" s="35" t="s">
        <v>1440</v>
      </c>
      <c r="I2993" s="35"/>
      <c r="J2993" s="29" t="s">
        <v>281</v>
      </c>
      <c r="K2993" s="29" t="s">
        <v>282</v>
      </c>
      <c r="L2993" s="29" t="s">
        <v>1384</v>
      </c>
      <c r="M2993" s="39">
        <v>25.872701245215097</v>
      </c>
      <c r="N2993" s="39">
        <v>6.2335331964407938</v>
      </c>
      <c r="O2993" s="29">
        <v>44197</v>
      </c>
      <c r="P2993" s="29">
        <v>44285</v>
      </c>
      <c r="Q2993" s="40">
        <v>0.2409309</v>
      </c>
      <c r="R2993" s="39">
        <v>6.2335331964407938</v>
      </c>
      <c r="S2993" s="39">
        <v>0</v>
      </c>
      <c r="T2993" s="39">
        <v>0</v>
      </c>
      <c r="U2993" s="39">
        <v>0</v>
      </c>
      <c r="V2993" s="39">
        <v>0</v>
      </c>
      <c r="W2993" s="29" t="s">
        <v>265</v>
      </c>
      <c r="X2993" s="29" t="s">
        <v>11773</v>
      </c>
      <c r="Y2993" s="29">
        <v>45264</v>
      </c>
      <c r="Z2993" s="41" t="s">
        <v>11760</v>
      </c>
      <c r="AA2993" s="42" t="s">
        <v>1349</v>
      </c>
      <c r="AB2993" s="29" t="s">
        <v>258</v>
      </c>
      <c r="AC2993" s="29" t="s">
        <v>258</v>
      </c>
      <c r="AD2993" s="29" t="s">
        <v>265</v>
      </c>
      <c r="AE2993" s="29" t="s">
        <v>1353</v>
      </c>
      <c r="AF2993" s="29" t="s">
        <v>1368</v>
      </c>
      <c r="AG2993" s="183" t="s">
        <v>1369</v>
      </c>
      <c r="AH2993" s="29" t="s">
        <v>1356</v>
      </c>
      <c r="AI2993" s="29" t="s">
        <v>1357</v>
      </c>
      <c r="AJ2993" s="29" t="s">
        <v>258</v>
      </c>
      <c r="AK2993" s="29" t="s">
        <v>258</v>
      </c>
      <c r="AL2993" s="29" t="s">
        <v>13327</v>
      </c>
    </row>
    <row r="2994" spans="1:38" x14ac:dyDescent="0.2">
      <c r="A2994" s="35" t="s">
        <v>16</v>
      </c>
      <c r="B2994" s="36">
        <v>8910</v>
      </c>
      <c r="C2994" s="36"/>
      <c r="D2994" s="36" t="s">
        <v>1349</v>
      </c>
      <c r="E2994" s="37" t="s">
        <v>5090</v>
      </c>
      <c r="F2994" s="38" t="s">
        <v>1269</v>
      </c>
      <c r="G2994" s="38" t="s">
        <v>1273</v>
      </c>
      <c r="H2994" s="35" t="s">
        <v>1393</v>
      </c>
      <c r="I2994" s="35"/>
      <c r="J2994" s="29" t="s">
        <v>1371</v>
      </c>
      <c r="K2994" s="29" t="s">
        <v>1371</v>
      </c>
      <c r="L2994" s="29" t="s">
        <v>1366</v>
      </c>
      <c r="M2994" s="39">
        <v>17.270458035585204</v>
      </c>
      <c r="N2994" s="39">
        <v>86.293185489390822</v>
      </c>
      <c r="O2994" s="29">
        <v>44197</v>
      </c>
      <c r="P2994" s="29">
        <v>46022</v>
      </c>
      <c r="Q2994" s="40">
        <v>4.9965776999999996</v>
      </c>
      <c r="R2994" s="39">
        <v>17.249185489390829</v>
      </c>
      <c r="S2994" s="39">
        <v>17.249185489390829</v>
      </c>
      <c r="T2994" s="39">
        <v>17.249185489390829</v>
      </c>
      <c r="U2994" s="39">
        <v>17.296443531827514</v>
      </c>
      <c r="V2994" s="39">
        <v>17.249185489390829</v>
      </c>
      <c r="W2994" s="29" t="s">
        <v>1357</v>
      </c>
      <c r="X2994" s="29" t="s">
        <v>258</v>
      </c>
      <c r="Y2994" s="29" t="s">
        <v>1349</v>
      </c>
      <c r="Z2994" s="41" t="s">
        <v>1349</v>
      </c>
      <c r="AA2994" s="42" t="s">
        <v>1349</v>
      </c>
      <c r="AB2994" s="29" t="s">
        <v>258</v>
      </c>
      <c r="AC2994" s="29" t="s">
        <v>258</v>
      </c>
      <c r="AD2994" s="29" t="s">
        <v>265</v>
      </c>
      <c r="AE2994" s="29" t="s">
        <v>1367</v>
      </c>
      <c r="AF2994" s="29" t="s">
        <v>1368</v>
      </c>
      <c r="AG2994" s="183" t="s">
        <v>1369</v>
      </c>
      <c r="AH2994" s="29" t="s">
        <v>1356</v>
      </c>
      <c r="AI2994" s="29" t="s">
        <v>1357</v>
      </c>
      <c r="AJ2994" s="29" t="s">
        <v>258</v>
      </c>
      <c r="AK2994" s="29" t="s">
        <v>258</v>
      </c>
      <c r="AL2994" s="29" t="s">
        <v>13326</v>
      </c>
    </row>
    <row r="2995" spans="1:38" x14ac:dyDescent="0.2">
      <c r="A2995" s="35" t="s">
        <v>16</v>
      </c>
      <c r="B2995" s="36">
        <v>8913</v>
      </c>
      <c r="C2995" s="36"/>
      <c r="D2995" s="36" t="s">
        <v>1349</v>
      </c>
      <c r="E2995" s="37" t="s">
        <v>5091</v>
      </c>
      <c r="F2995" s="38" t="s">
        <v>1269</v>
      </c>
      <c r="G2995" s="38" t="s">
        <v>1445</v>
      </c>
      <c r="H2995" s="35" t="s">
        <v>330</v>
      </c>
      <c r="I2995" s="35"/>
      <c r="J2995" s="29" t="s">
        <v>1405</v>
      </c>
      <c r="K2995" s="29" t="s">
        <v>1406</v>
      </c>
      <c r="L2995" s="29" t="s">
        <v>1366</v>
      </c>
      <c r="M2995" s="39">
        <v>37.992547867363243</v>
      </c>
      <c r="N2995" s="39">
        <v>75.100944558521562</v>
      </c>
      <c r="O2995" s="29">
        <v>44197</v>
      </c>
      <c r="P2995" s="29">
        <v>44919</v>
      </c>
      <c r="Q2995" s="40">
        <v>1.9767283</v>
      </c>
      <c r="R2995" s="39">
        <v>37.914031485284049</v>
      </c>
      <c r="S2995" s="39">
        <v>37.186913073237506</v>
      </c>
      <c r="T2995" s="39">
        <v>0</v>
      </c>
      <c r="U2995" s="39">
        <v>0</v>
      </c>
      <c r="V2995" s="39">
        <v>0</v>
      </c>
      <c r="W2995" s="29" t="s">
        <v>1357</v>
      </c>
      <c r="X2995" s="29" t="s">
        <v>258</v>
      </c>
      <c r="Y2995" s="29" t="s">
        <v>1349</v>
      </c>
      <c r="Z2995" s="41" t="s">
        <v>1349</v>
      </c>
      <c r="AA2995" s="42" t="s">
        <v>1349</v>
      </c>
      <c r="AB2995" s="29" t="s">
        <v>258</v>
      </c>
      <c r="AC2995" s="29" t="s">
        <v>258</v>
      </c>
      <c r="AD2995" s="29" t="s">
        <v>265</v>
      </c>
      <c r="AE2995" s="29" t="s">
        <v>1367</v>
      </c>
      <c r="AF2995" s="29" t="s">
        <v>1368</v>
      </c>
      <c r="AG2995" s="183" t="s">
        <v>1369</v>
      </c>
      <c r="AH2995" s="29" t="s">
        <v>1413</v>
      </c>
      <c r="AI2995" s="29" t="s">
        <v>1357</v>
      </c>
      <c r="AJ2995" s="29" t="s">
        <v>258</v>
      </c>
      <c r="AK2995" s="29" t="s">
        <v>258</v>
      </c>
      <c r="AL2995" s="29" t="s">
        <v>13326</v>
      </c>
    </row>
    <row r="2996" spans="1:38" x14ac:dyDescent="0.2">
      <c r="A2996" s="35" t="s">
        <v>16</v>
      </c>
      <c r="B2996" s="36">
        <v>8917</v>
      </c>
      <c r="C2996" s="36"/>
      <c r="D2996" s="36" t="s">
        <v>1349</v>
      </c>
      <c r="E2996" s="37" t="s">
        <v>5092</v>
      </c>
      <c r="F2996" s="38" t="s">
        <v>1269</v>
      </c>
      <c r="G2996" s="38" t="s">
        <v>1273</v>
      </c>
      <c r="H2996" s="35" t="s">
        <v>1393</v>
      </c>
      <c r="I2996" s="35"/>
      <c r="J2996" s="29" t="s">
        <v>281</v>
      </c>
      <c r="K2996" s="29" t="s">
        <v>282</v>
      </c>
      <c r="L2996" s="29" t="s">
        <v>1366</v>
      </c>
      <c r="M2996" s="39">
        <v>16.519660490771077</v>
      </c>
      <c r="N2996" s="39">
        <v>32.926250513347021</v>
      </c>
      <c r="O2996" s="29">
        <v>44197</v>
      </c>
      <c r="P2996" s="29">
        <v>44925</v>
      </c>
      <c r="Q2996" s="40">
        <v>1.9931554</v>
      </c>
      <c r="R2996" s="39">
        <v>16.485708418891171</v>
      </c>
      <c r="S2996" s="39">
        <v>16.440542094455854</v>
      </c>
      <c r="T2996" s="39">
        <v>0</v>
      </c>
      <c r="U2996" s="39">
        <v>0</v>
      </c>
      <c r="V2996" s="39">
        <v>0</v>
      </c>
      <c r="W2996" s="29" t="s">
        <v>265</v>
      </c>
      <c r="X2996" s="29" t="s">
        <v>11773</v>
      </c>
      <c r="Y2996" s="29">
        <v>45281</v>
      </c>
      <c r="Z2996" s="41" t="s">
        <v>11760</v>
      </c>
      <c r="AA2996" s="42" t="s">
        <v>1349</v>
      </c>
      <c r="AB2996" s="29" t="s">
        <v>258</v>
      </c>
      <c r="AC2996" s="29" t="s">
        <v>258</v>
      </c>
      <c r="AD2996" s="29" t="s">
        <v>265</v>
      </c>
      <c r="AE2996" s="29" t="s">
        <v>1367</v>
      </c>
      <c r="AF2996" s="29" t="s">
        <v>1368</v>
      </c>
      <c r="AG2996" s="183" t="s">
        <v>1369</v>
      </c>
      <c r="AH2996" s="29" t="s">
        <v>1413</v>
      </c>
      <c r="AI2996" s="29" t="s">
        <v>1357</v>
      </c>
      <c r="AJ2996" s="29" t="s">
        <v>258</v>
      </c>
      <c r="AK2996" s="29" t="s">
        <v>258</v>
      </c>
      <c r="AL2996" s="29" t="s">
        <v>13327</v>
      </c>
    </row>
    <row r="2997" spans="1:38" x14ac:dyDescent="0.2">
      <c r="A2997" s="35" t="s">
        <v>16</v>
      </c>
      <c r="B2997" s="36">
        <v>8920</v>
      </c>
      <c r="C2997" s="36"/>
      <c r="D2997" s="36" t="s">
        <v>1349</v>
      </c>
      <c r="E2997" s="37" t="s">
        <v>5093</v>
      </c>
      <c r="F2997" s="38" t="s">
        <v>1269</v>
      </c>
      <c r="G2997" s="38" t="s">
        <v>1271</v>
      </c>
      <c r="H2997" s="35" t="s">
        <v>1440</v>
      </c>
      <c r="I2997" s="35"/>
      <c r="J2997" s="29" t="s">
        <v>1513</v>
      </c>
      <c r="K2997" s="29" t="s">
        <v>1514</v>
      </c>
      <c r="L2997" s="29" t="s">
        <v>4718</v>
      </c>
      <c r="M2997" s="39">
        <v>82.402881641845099</v>
      </c>
      <c r="N2997" s="39">
        <v>164.46735112936346</v>
      </c>
      <c r="O2997" s="29">
        <v>44197</v>
      </c>
      <c r="P2997" s="29">
        <v>44926</v>
      </c>
      <c r="Q2997" s="40">
        <v>1.9958932</v>
      </c>
      <c r="R2997" s="39">
        <v>82.233675564681732</v>
      </c>
      <c r="S2997" s="39">
        <v>82.233675564681732</v>
      </c>
      <c r="T2997" s="39">
        <v>0</v>
      </c>
      <c r="U2997" s="39">
        <v>0</v>
      </c>
      <c r="V2997" s="39">
        <v>0</v>
      </c>
      <c r="W2997" s="29" t="s">
        <v>1357</v>
      </c>
      <c r="X2997" s="29" t="s">
        <v>258</v>
      </c>
      <c r="Y2997" s="29" t="s">
        <v>1349</v>
      </c>
      <c r="Z2997" s="41" t="s">
        <v>1349</v>
      </c>
      <c r="AA2997" s="42" t="s">
        <v>1349</v>
      </c>
      <c r="AB2997" s="29" t="s">
        <v>258</v>
      </c>
      <c r="AC2997" s="29" t="s">
        <v>258</v>
      </c>
      <c r="AD2997" s="29" t="s">
        <v>258</v>
      </c>
      <c r="AE2997" s="29" t="s">
        <v>1353</v>
      </c>
      <c r="AF2997" s="29" t="s">
        <v>1368</v>
      </c>
      <c r="AG2997" s="183" t="s">
        <v>1369</v>
      </c>
      <c r="AH2997" s="29" t="s">
        <v>1413</v>
      </c>
      <c r="AI2997" s="29" t="s">
        <v>1357</v>
      </c>
      <c r="AJ2997" s="29" t="s">
        <v>258</v>
      </c>
      <c r="AK2997" s="29" t="s">
        <v>258</v>
      </c>
      <c r="AL2997" s="29" t="s">
        <v>13326</v>
      </c>
    </row>
    <row r="2998" spans="1:38" x14ac:dyDescent="0.2">
      <c r="A2998" s="35" t="s">
        <v>16</v>
      </c>
      <c r="B2998" s="36">
        <v>8922</v>
      </c>
      <c r="C2998" s="36"/>
      <c r="D2998" s="36" t="s">
        <v>1349</v>
      </c>
      <c r="E2998" s="37" t="s">
        <v>5094</v>
      </c>
      <c r="F2998" s="38" t="s">
        <v>1269</v>
      </c>
      <c r="G2998" s="38" t="s">
        <v>1445</v>
      </c>
      <c r="H2998" s="35" t="s">
        <v>330</v>
      </c>
      <c r="I2998" s="35"/>
      <c r="J2998" s="29" t="s">
        <v>1405</v>
      </c>
      <c r="K2998" s="29" t="s">
        <v>1406</v>
      </c>
      <c r="L2998" s="29" t="s">
        <v>1366</v>
      </c>
      <c r="M2998" s="39">
        <v>37.990926852723923</v>
      </c>
      <c r="N2998" s="39">
        <v>77.490047912388761</v>
      </c>
      <c r="O2998" s="29">
        <v>44197</v>
      </c>
      <c r="P2998" s="29">
        <v>44942</v>
      </c>
      <c r="Q2998" s="40">
        <v>2.0396988</v>
      </c>
      <c r="R2998" s="39">
        <v>37.914031485284049</v>
      </c>
      <c r="S2998" s="39">
        <v>37.914031485284049</v>
      </c>
      <c r="T2998" s="39">
        <v>1.6619849418206707</v>
      </c>
      <c r="U2998" s="39">
        <v>0</v>
      </c>
      <c r="V2998" s="39">
        <v>0</v>
      </c>
      <c r="W2998" s="29" t="s">
        <v>1357</v>
      </c>
      <c r="X2998" s="29" t="s">
        <v>258</v>
      </c>
      <c r="Y2998" s="29" t="s">
        <v>1349</v>
      </c>
      <c r="Z2998" s="41" t="s">
        <v>1349</v>
      </c>
      <c r="AA2998" s="42" t="s">
        <v>1349</v>
      </c>
      <c r="AB2998" s="29" t="s">
        <v>258</v>
      </c>
      <c r="AC2998" s="29" t="s">
        <v>258</v>
      </c>
      <c r="AD2998" s="29" t="s">
        <v>265</v>
      </c>
      <c r="AE2998" s="29" t="s">
        <v>1367</v>
      </c>
      <c r="AF2998" s="29" t="s">
        <v>1368</v>
      </c>
      <c r="AG2998" s="183" t="s">
        <v>1369</v>
      </c>
      <c r="AH2998" s="29" t="s">
        <v>1413</v>
      </c>
      <c r="AI2998" s="29" t="s">
        <v>1357</v>
      </c>
      <c r="AJ2998" s="29" t="s">
        <v>258</v>
      </c>
      <c r="AK2998" s="29" t="s">
        <v>258</v>
      </c>
      <c r="AL2998" s="29" t="s">
        <v>13326</v>
      </c>
    </row>
    <row r="2999" spans="1:38" x14ac:dyDescent="0.2">
      <c r="A2999" s="35" t="s">
        <v>16</v>
      </c>
      <c r="B2999" s="36">
        <v>8924</v>
      </c>
      <c r="C2999" s="36"/>
      <c r="D2999" s="36" t="s">
        <v>1349</v>
      </c>
      <c r="E2999" s="37" t="s">
        <v>5095</v>
      </c>
      <c r="F2999" s="38" t="s">
        <v>1275</v>
      </c>
      <c r="G2999" s="38" t="s">
        <v>1893</v>
      </c>
      <c r="H2999" s="35" t="s">
        <v>5096</v>
      </c>
      <c r="I2999" s="35"/>
      <c r="J2999" s="29" t="s">
        <v>484</v>
      </c>
      <c r="K2999" s="29" t="s">
        <v>1365</v>
      </c>
      <c r="L2999" s="29" t="s">
        <v>1366</v>
      </c>
      <c r="M2999" s="39">
        <v>13.273334456036206</v>
      </c>
      <c r="N2999" s="39">
        <v>6.5412731006160163</v>
      </c>
      <c r="O2999" s="29">
        <v>44197</v>
      </c>
      <c r="P2999" s="29">
        <v>44377</v>
      </c>
      <c r="Q2999" s="40">
        <v>0.4928131</v>
      </c>
      <c r="R2999" s="39">
        <v>6.5412731006160163</v>
      </c>
      <c r="S2999" s="39">
        <v>0</v>
      </c>
      <c r="T2999" s="39">
        <v>0</v>
      </c>
      <c r="U2999" s="39">
        <v>0</v>
      </c>
      <c r="V2999" s="39">
        <v>0</v>
      </c>
      <c r="W2999" s="29" t="s">
        <v>1357</v>
      </c>
      <c r="X2999" s="29" t="s">
        <v>258</v>
      </c>
      <c r="Y2999" s="29" t="s">
        <v>1349</v>
      </c>
      <c r="Z2999" s="41" t="s">
        <v>1349</v>
      </c>
      <c r="AA2999" s="42" t="s">
        <v>1349</v>
      </c>
      <c r="AB2999" s="29" t="s">
        <v>258</v>
      </c>
      <c r="AC2999" s="29" t="s">
        <v>258</v>
      </c>
      <c r="AD2999" s="29" t="s">
        <v>265</v>
      </c>
      <c r="AE2999" s="29" t="s">
        <v>1367</v>
      </c>
      <c r="AF2999" s="29" t="s">
        <v>1368</v>
      </c>
      <c r="AG2999" s="183" t="s">
        <v>1369</v>
      </c>
      <c r="AH2999" s="29" t="s">
        <v>1356</v>
      </c>
      <c r="AI2999" s="29" t="s">
        <v>1357</v>
      </c>
      <c r="AJ2999" s="29" t="s">
        <v>258</v>
      </c>
      <c r="AK2999" s="29" t="s">
        <v>258</v>
      </c>
      <c r="AL2999" s="29" t="s">
        <v>13326</v>
      </c>
    </row>
    <row r="3000" spans="1:38" x14ac:dyDescent="0.2">
      <c r="A3000" s="35" t="s">
        <v>16</v>
      </c>
      <c r="B3000" s="36">
        <v>8925</v>
      </c>
      <c r="C3000" s="36"/>
      <c r="D3000" s="36" t="s">
        <v>1349</v>
      </c>
      <c r="E3000" s="37" t="s">
        <v>5097</v>
      </c>
      <c r="F3000" s="38" t="s">
        <v>1269</v>
      </c>
      <c r="G3000" s="38" t="s">
        <v>1273</v>
      </c>
      <c r="H3000" s="35" t="s">
        <v>1393</v>
      </c>
      <c r="I3000" s="35"/>
      <c r="J3000" s="29" t="s">
        <v>1371</v>
      </c>
      <c r="K3000" s="29" t="s">
        <v>1371</v>
      </c>
      <c r="L3000" s="29" t="s">
        <v>1366</v>
      </c>
      <c r="M3000" s="39">
        <v>3.5239010517525888</v>
      </c>
      <c r="N3000" s="39">
        <v>6.9272032854209442</v>
      </c>
      <c r="O3000" s="29">
        <v>44197</v>
      </c>
      <c r="P3000" s="29">
        <v>44915</v>
      </c>
      <c r="Q3000" s="40">
        <v>1.9657769</v>
      </c>
      <c r="R3000" s="39">
        <v>3.5165913757700209</v>
      </c>
      <c r="S3000" s="39">
        <v>3.4106119096509242</v>
      </c>
      <c r="T3000" s="39">
        <v>0</v>
      </c>
      <c r="U3000" s="39">
        <v>0</v>
      </c>
      <c r="V3000" s="39">
        <v>0</v>
      </c>
      <c r="W3000" s="29" t="s">
        <v>1357</v>
      </c>
      <c r="X3000" s="29" t="s">
        <v>258</v>
      </c>
      <c r="Y3000" s="29" t="s">
        <v>1349</v>
      </c>
      <c r="Z3000" s="41" t="s">
        <v>1349</v>
      </c>
      <c r="AA3000" s="42" t="s">
        <v>1349</v>
      </c>
      <c r="AB3000" s="29" t="s">
        <v>258</v>
      </c>
      <c r="AC3000" s="29" t="s">
        <v>258</v>
      </c>
      <c r="AD3000" s="29" t="s">
        <v>265</v>
      </c>
      <c r="AE3000" s="29" t="s">
        <v>1367</v>
      </c>
      <c r="AF3000" s="29" t="s">
        <v>1368</v>
      </c>
      <c r="AG3000" s="183" t="s">
        <v>1369</v>
      </c>
      <c r="AH3000" s="29" t="s">
        <v>1413</v>
      </c>
      <c r="AI3000" s="29" t="s">
        <v>1357</v>
      </c>
      <c r="AJ3000" s="29" t="s">
        <v>258</v>
      </c>
      <c r="AK3000" s="29" t="s">
        <v>258</v>
      </c>
      <c r="AL3000" s="29" t="s">
        <v>13326</v>
      </c>
    </row>
    <row r="3001" spans="1:38" x14ac:dyDescent="0.2">
      <c r="A3001" s="35" t="s">
        <v>16</v>
      </c>
      <c r="B3001" s="36">
        <v>8926</v>
      </c>
      <c r="C3001" s="36"/>
      <c r="D3001" s="36" t="s">
        <v>1349</v>
      </c>
      <c r="E3001" s="37" t="s">
        <v>5098</v>
      </c>
      <c r="F3001" s="38" t="s">
        <v>1269</v>
      </c>
      <c r="G3001" s="38" t="s">
        <v>1271</v>
      </c>
      <c r="H3001" s="35" t="s">
        <v>1440</v>
      </c>
      <c r="I3001" s="35"/>
      <c r="J3001" s="29" t="s">
        <v>1371</v>
      </c>
      <c r="K3001" s="29" t="s">
        <v>1371</v>
      </c>
      <c r="L3001" s="29" t="s">
        <v>1384</v>
      </c>
      <c r="M3001" s="39">
        <v>77.153252394531648</v>
      </c>
      <c r="N3001" s="39">
        <v>385.50222039698838</v>
      </c>
      <c r="O3001" s="29">
        <v>44197</v>
      </c>
      <c r="P3001" s="29">
        <v>46022</v>
      </c>
      <c r="Q3001" s="40">
        <v>4.9965776999999996</v>
      </c>
      <c r="R3001" s="39">
        <v>77.058220396988375</v>
      </c>
      <c r="S3001" s="39">
        <v>77.058220396988375</v>
      </c>
      <c r="T3001" s="39">
        <v>77.058220396988375</v>
      </c>
      <c r="U3001" s="39">
        <v>77.269338809034906</v>
      </c>
      <c r="V3001" s="39">
        <v>77.058220396988375</v>
      </c>
      <c r="W3001" s="29" t="s">
        <v>265</v>
      </c>
      <c r="X3001" s="29" t="s">
        <v>11773</v>
      </c>
      <c r="Y3001" s="29">
        <v>45266</v>
      </c>
      <c r="Z3001" s="41" t="s">
        <v>11760</v>
      </c>
      <c r="AA3001" s="42" t="s">
        <v>1349</v>
      </c>
      <c r="AB3001" s="29" t="s">
        <v>258</v>
      </c>
      <c r="AC3001" s="29" t="s">
        <v>258</v>
      </c>
      <c r="AD3001" s="29" t="s">
        <v>265</v>
      </c>
      <c r="AE3001" s="29" t="s">
        <v>1353</v>
      </c>
      <c r="AF3001" s="29" t="s">
        <v>1368</v>
      </c>
      <c r="AG3001" s="183" t="s">
        <v>1369</v>
      </c>
      <c r="AH3001" s="29" t="s">
        <v>1356</v>
      </c>
      <c r="AI3001" s="29" t="s">
        <v>1357</v>
      </c>
      <c r="AJ3001" s="29" t="s">
        <v>258</v>
      </c>
      <c r="AK3001" s="29" t="s">
        <v>258</v>
      </c>
      <c r="AL3001" s="29" t="s">
        <v>13327</v>
      </c>
    </row>
    <row r="3002" spans="1:38" x14ac:dyDescent="0.2">
      <c r="A3002" s="35" t="s">
        <v>16</v>
      </c>
      <c r="B3002" s="36">
        <v>8927</v>
      </c>
      <c r="C3002" s="36"/>
      <c r="D3002" s="36" t="s">
        <v>1349</v>
      </c>
      <c r="E3002" s="37" t="s">
        <v>5099</v>
      </c>
      <c r="F3002" s="38" t="s">
        <v>1269</v>
      </c>
      <c r="G3002" s="38" t="s">
        <v>1273</v>
      </c>
      <c r="H3002" s="35" t="s">
        <v>1393</v>
      </c>
      <c r="I3002" s="35"/>
      <c r="J3002" s="29" t="s">
        <v>1371</v>
      </c>
      <c r="K3002" s="29" t="s">
        <v>1371</v>
      </c>
      <c r="L3002" s="29" t="s">
        <v>1366</v>
      </c>
      <c r="M3002" s="39">
        <v>23.741019077848929</v>
      </c>
      <c r="N3002" s="39">
        <v>46.669546885694729</v>
      </c>
      <c r="O3002" s="29">
        <v>44197</v>
      </c>
      <c r="P3002" s="29">
        <v>44915</v>
      </c>
      <c r="Q3002" s="40">
        <v>1.9657769</v>
      </c>
      <c r="R3002" s="39">
        <v>23.691772758384666</v>
      </c>
      <c r="S3002" s="39">
        <v>22.97777412731006</v>
      </c>
      <c r="T3002" s="39">
        <v>0</v>
      </c>
      <c r="U3002" s="39">
        <v>0</v>
      </c>
      <c r="V3002" s="39">
        <v>0</v>
      </c>
      <c r="W3002" s="29" t="s">
        <v>1357</v>
      </c>
      <c r="X3002" s="29" t="s">
        <v>258</v>
      </c>
      <c r="Y3002" s="29" t="s">
        <v>1349</v>
      </c>
      <c r="Z3002" s="41" t="s">
        <v>1349</v>
      </c>
      <c r="AA3002" s="42" t="s">
        <v>1349</v>
      </c>
      <c r="AB3002" s="29" t="s">
        <v>258</v>
      </c>
      <c r="AC3002" s="29" t="s">
        <v>258</v>
      </c>
      <c r="AD3002" s="29" t="s">
        <v>265</v>
      </c>
      <c r="AE3002" s="29" t="s">
        <v>1367</v>
      </c>
      <c r="AF3002" s="29" t="s">
        <v>1368</v>
      </c>
      <c r="AG3002" s="183" t="s">
        <v>1369</v>
      </c>
      <c r="AH3002" s="29" t="s">
        <v>1413</v>
      </c>
      <c r="AI3002" s="29" t="s">
        <v>1357</v>
      </c>
      <c r="AJ3002" s="29" t="s">
        <v>258</v>
      </c>
      <c r="AK3002" s="29" t="s">
        <v>258</v>
      </c>
      <c r="AL3002" s="29" t="s">
        <v>13326</v>
      </c>
    </row>
    <row r="3003" spans="1:38" x14ac:dyDescent="0.2">
      <c r="A3003" s="35" t="s">
        <v>16</v>
      </c>
      <c r="B3003" s="36">
        <v>8928</v>
      </c>
      <c r="C3003" s="36"/>
      <c r="D3003" s="36" t="s">
        <v>1349</v>
      </c>
      <c r="E3003" s="37" t="s">
        <v>5100</v>
      </c>
      <c r="F3003" s="38" t="s">
        <v>1262</v>
      </c>
      <c r="G3003" s="38" t="s">
        <v>1488</v>
      </c>
      <c r="H3003" s="35" t="s">
        <v>1489</v>
      </c>
      <c r="I3003" s="35"/>
      <c r="J3003" s="29" t="s">
        <v>1506</v>
      </c>
      <c r="K3003" s="29" t="s">
        <v>2146</v>
      </c>
      <c r="L3003" s="29" t="s">
        <v>2337</v>
      </c>
      <c r="M3003" s="39">
        <v>34.821133575731459</v>
      </c>
      <c r="N3003" s="39">
        <v>75.124032854209446</v>
      </c>
      <c r="O3003" s="29">
        <v>44197</v>
      </c>
      <c r="P3003" s="29">
        <v>44985</v>
      </c>
      <c r="Q3003" s="40">
        <v>2.1574263999999999</v>
      </c>
      <c r="R3003" s="39">
        <v>34.753196440793978</v>
      </c>
      <c r="S3003" s="39">
        <v>34.753196440793978</v>
      </c>
      <c r="T3003" s="39">
        <v>5.6176399726214923</v>
      </c>
      <c r="U3003" s="39">
        <v>0</v>
      </c>
      <c r="V3003" s="39">
        <v>0</v>
      </c>
      <c r="W3003" s="29" t="s">
        <v>1357</v>
      </c>
      <c r="X3003" s="29" t="s">
        <v>258</v>
      </c>
      <c r="Y3003" s="29" t="s">
        <v>1349</v>
      </c>
      <c r="Z3003" s="41" t="s">
        <v>1349</v>
      </c>
      <c r="AA3003" s="42" t="s">
        <v>1349</v>
      </c>
      <c r="AB3003" s="29" t="s">
        <v>258</v>
      </c>
      <c r="AC3003" s="29" t="s">
        <v>258</v>
      </c>
      <c r="AD3003" s="29" t="s">
        <v>258</v>
      </c>
      <c r="AE3003" s="29" t="s">
        <v>1367</v>
      </c>
      <c r="AF3003" s="29" t="s">
        <v>1462</v>
      </c>
      <c r="AG3003" s="183" t="s">
        <v>1463</v>
      </c>
      <c r="AH3003" s="29" t="s">
        <v>1413</v>
      </c>
      <c r="AI3003" s="29" t="s">
        <v>1357</v>
      </c>
      <c r="AJ3003" s="29" t="s">
        <v>258</v>
      </c>
      <c r="AK3003" s="29" t="s">
        <v>258</v>
      </c>
      <c r="AL3003" s="29" t="s">
        <v>13326</v>
      </c>
    </row>
    <row r="3004" spans="1:38" x14ac:dyDescent="0.2">
      <c r="A3004" s="35" t="s">
        <v>16</v>
      </c>
      <c r="B3004" s="36">
        <v>8932</v>
      </c>
      <c r="C3004" s="36"/>
      <c r="D3004" s="36" t="s">
        <v>1349</v>
      </c>
      <c r="E3004" s="37" t="s">
        <v>5101</v>
      </c>
      <c r="F3004" s="38" t="s">
        <v>1266</v>
      </c>
      <c r="G3004" s="38" t="s">
        <v>1268</v>
      </c>
      <c r="H3004" s="35" t="s">
        <v>669</v>
      </c>
      <c r="I3004" s="35"/>
      <c r="J3004" s="29" t="s">
        <v>1371</v>
      </c>
      <c r="K3004" s="29" t="s">
        <v>1371</v>
      </c>
      <c r="L3004" s="29" t="s">
        <v>1384</v>
      </c>
      <c r="M3004" s="39">
        <v>82.524945869123897</v>
      </c>
      <c r="N3004" s="39">
        <v>40.669374401095141</v>
      </c>
      <c r="O3004" s="29">
        <v>44197</v>
      </c>
      <c r="P3004" s="29">
        <v>44377</v>
      </c>
      <c r="Q3004" s="40">
        <v>0.4928131</v>
      </c>
      <c r="R3004" s="39">
        <v>40.669374401095141</v>
      </c>
      <c r="S3004" s="39">
        <v>0</v>
      </c>
      <c r="T3004" s="39">
        <v>0</v>
      </c>
      <c r="U3004" s="39">
        <v>0</v>
      </c>
      <c r="V3004" s="39">
        <v>0</v>
      </c>
      <c r="W3004" s="29" t="s">
        <v>1357</v>
      </c>
      <c r="X3004" s="29" t="s">
        <v>258</v>
      </c>
      <c r="Y3004" s="29" t="s">
        <v>1349</v>
      </c>
      <c r="Z3004" s="41" t="s">
        <v>1349</v>
      </c>
      <c r="AA3004" s="42" t="s">
        <v>1349</v>
      </c>
      <c r="AB3004" s="29" t="s">
        <v>258</v>
      </c>
      <c r="AC3004" s="29" t="s">
        <v>258</v>
      </c>
      <c r="AD3004" s="29" t="s">
        <v>265</v>
      </c>
      <c r="AE3004" s="29" t="s">
        <v>1353</v>
      </c>
      <c r="AF3004" s="29" t="s">
        <v>1368</v>
      </c>
      <c r="AG3004" s="183" t="s">
        <v>1369</v>
      </c>
      <c r="AH3004" s="29" t="s">
        <v>1356</v>
      </c>
      <c r="AI3004" s="29" t="s">
        <v>1357</v>
      </c>
      <c r="AJ3004" s="29" t="s">
        <v>258</v>
      </c>
      <c r="AK3004" s="29" t="s">
        <v>258</v>
      </c>
      <c r="AL3004" s="29" t="s">
        <v>13326</v>
      </c>
    </row>
    <row r="3005" spans="1:38" x14ac:dyDescent="0.2">
      <c r="A3005" s="35" t="s">
        <v>16</v>
      </c>
      <c r="B3005" s="36">
        <v>8935</v>
      </c>
      <c r="C3005" s="36"/>
      <c r="D3005" s="36" t="s">
        <v>1349</v>
      </c>
      <c r="E3005" s="37" t="s">
        <v>5102</v>
      </c>
      <c r="F3005" s="38" t="s">
        <v>1269</v>
      </c>
      <c r="G3005" s="38" t="s">
        <v>1273</v>
      </c>
      <c r="H3005" s="35" t="s">
        <v>1393</v>
      </c>
      <c r="I3005" s="35"/>
      <c r="J3005" s="29" t="s">
        <v>274</v>
      </c>
      <c r="K3005" s="29" t="s">
        <v>1446</v>
      </c>
      <c r="L3005" s="29" t="s">
        <v>2153</v>
      </c>
      <c r="M3005" s="39">
        <v>12.832847961980514</v>
      </c>
      <c r="N3005" s="39">
        <v>25.226516084873374</v>
      </c>
      <c r="O3005" s="29">
        <v>44197</v>
      </c>
      <c r="P3005" s="29">
        <v>44915</v>
      </c>
      <c r="Q3005" s="40">
        <v>1.9657769</v>
      </c>
      <c r="R3005" s="39">
        <v>12.806228610540725</v>
      </c>
      <c r="S3005" s="39">
        <v>12.42028747433265</v>
      </c>
      <c r="T3005" s="39">
        <v>0</v>
      </c>
      <c r="U3005" s="39">
        <v>0</v>
      </c>
      <c r="V3005" s="39">
        <v>0</v>
      </c>
      <c r="W3005" s="29" t="s">
        <v>1357</v>
      </c>
      <c r="X3005" s="29" t="s">
        <v>258</v>
      </c>
      <c r="Y3005" s="29" t="s">
        <v>1349</v>
      </c>
      <c r="Z3005" s="41" t="s">
        <v>1349</v>
      </c>
      <c r="AA3005" s="42" t="s">
        <v>1349</v>
      </c>
      <c r="AB3005" s="29" t="s">
        <v>258</v>
      </c>
      <c r="AC3005" s="29" t="s">
        <v>258</v>
      </c>
      <c r="AD3005" s="29" t="s">
        <v>258</v>
      </c>
      <c r="AE3005" s="29" t="s">
        <v>1367</v>
      </c>
      <c r="AF3005" s="29" t="s">
        <v>2154</v>
      </c>
      <c r="AG3005" s="183" t="s">
        <v>2155</v>
      </c>
      <c r="AH3005" s="29" t="s">
        <v>1413</v>
      </c>
      <c r="AI3005" s="29" t="s">
        <v>1357</v>
      </c>
      <c r="AJ3005" s="29" t="s">
        <v>258</v>
      </c>
      <c r="AK3005" s="29" t="s">
        <v>258</v>
      </c>
      <c r="AL3005" s="29" t="s">
        <v>13326</v>
      </c>
    </row>
    <row r="3006" spans="1:38" x14ac:dyDescent="0.2">
      <c r="A3006" s="35" t="s">
        <v>16</v>
      </c>
      <c r="B3006" s="36">
        <v>8937</v>
      </c>
      <c r="C3006" s="36"/>
      <c r="D3006" s="36" t="s">
        <v>1349</v>
      </c>
      <c r="E3006" s="37" t="s">
        <v>5103</v>
      </c>
      <c r="F3006" s="38" t="s">
        <v>1269</v>
      </c>
      <c r="G3006" s="38" t="s">
        <v>1271</v>
      </c>
      <c r="H3006" s="35" t="s">
        <v>1440</v>
      </c>
      <c r="I3006" s="35"/>
      <c r="J3006" s="29" t="s">
        <v>281</v>
      </c>
      <c r="K3006" s="29" t="s">
        <v>282</v>
      </c>
      <c r="L3006" s="29" t="s">
        <v>1384</v>
      </c>
      <c r="M3006" s="39">
        <v>21.472759394107761</v>
      </c>
      <c r="N3006" s="39">
        <v>107.29031074606434</v>
      </c>
      <c r="O3006" s="29">
        <v>44197</v>
      </c>
      <c r="P3006" s="29">
        <v>46022</v>
      </c>
      <c r="Q3006" s="40">
        <v>4.9965776999999996</v>
      </c>
      <c r="R3006" s="39">
        <v>21.446310746064338</v>
      </c>
      <c r="S3006" s="39">
        <v>21.446310746064338</v>
      </c>
      <c r="T3006" s="39">
        <v>21.446310746064338</v>
      </c>
      <c r="U3006" s="39">
        <v>21.505067761806981</v>
      </c>
      <c r="V3006" s="39">
        <v>21.446310746064338</v>
      </c>
      <c r="W3006" s="29" t="s">
        <v>265</v>
      </c>
      <c r="X3006" s="29" t="s">
        <v>11773</v>
      </c>
      <c r="Y3006" s="29">
        <v>45252</v>
      </c>
      <c r="Z3006" s="41" t="s">
        <v>11759</v>
      </c>
      <c r="AA3006" s="42" t="s">
        <v>1349</v>
      </c>
      <c r="AB3006" s="29" t="s">
        <v>258</v>
      </c>
      <c r="AC3006" s="29" t="s">
        <v>258</v>
      </c>
      <c r="AD3006" s="29" t="s">
        <v>265</v>
      </c>
      <c r="AE3006" s="29" t="s">
        <v>1353</v>
      </c>
      <c r="AF3006" s="29" t="s">
        <v>1368</v>
      </c>
      <c r="AG3006" s="183" t="s">
        <v>1369</v>
      </c>
      <c r="AH3006" s="29" t="s">
        <v>1356</v>
      </c>
      <c r="AI3006" s="29" t="s">
        <v>1357</v>
      </c>
      <c r="AJ3006" s="29" t="s">
        <v>258</v>
      </c>
      <c r="AK3006" s="29" t="s">
        <v>258</v>
      </c>
      <c r="AL3006" s="29" t="s">
        <v>13327</v>
      </c>
    </row>
    <row r="3007" spans="1:38" x14ac:dyDescent="0.2">
      <c r="A3007" s="35" t="s">
        <v>16</v>
      </c>
      <c r="B3007" s="36">
        <v>8941</v>
      </c>
      <c r="C3007" s="36"/>
      <c r="D3007" s="36" t="s">
        <v>1349</v>
      </c>
      <c r="E3007" s="37" t="s">
        <v>5104</v>
      </c>
      <c r="F3007" s="38" t="s">
        <v>1269</v>
      </c>
      <c r="G3007" s="38" t="s">
        <v>1271</v>
      </c>
      <c r="H3007" s="35" t="s">
        <v>1440</v>
      </c>
      <c r="I3007" s="35"/>
      <c r="J3007" s="29" t="s">
        <v>382</v>
      </c>
      <c r="K3007" s="29" t="s">
        <v>1897</v>
      </c>
      <c r="L3007" s="29" t="s">
        <v>4038</v>
      </c>
      <c r="M3007" s="39">
        <v>52.163447528652028</v>
      </c>
      <c r="N3007" s="39">
        <v>147.52865708418892</v>
      </c>
      <c r="O3007" s="29">
        <v>44197</v>
      </c>
      <c r="P3007" s="29">
        <v>45230</v>
      </c>
      <c r="Q3007" s="40">
        <v>2.8281999</v>
      </c>
      <c r="R3007" s="39">
        <v>52.077330595482543</v>
      </c>
      <c r="S3007" s="39">
        <v>52.077330595482543</v>
      </c>
      <c r="T3007" s="39">
        <v>43.373995893223821</v>
      </c>
      <c r="U3007" s="39">
        <v>0</v>
      </c>
      <c r="V3007" s="39">
        <v>0</v>
      </c>
      <c r="W3007" s="29" t="s">
        <v>1357</v>
      </c>
      <c r="X3007" s="29" t="s">
        <v>258</v>
      </c>
      <c r="Y3007" s="29" t="s">
        <v>1349</v>
      </c>
      <c r="Z3007" s="41" t="s">
        <v>1349</v>
      </c>
      <c r="AA3007" s="42" t="s">
        <v>1349</v>
      </c>
      <c r="AB3007" s="29" t="s">
        <v>258</v>
      </c>
      <c r="AC3007" s="29" t="s">
        <v>258</v>
      </c>
      <c r="AD3007" s="29" t="s">
        <v>258</v>
      </c>
      <c r="AE3007" s="29" t="s">
        <v>1367</v>
      </c>
      <c r="AF3007" s="29" t="s">
        <v>1368</v>
      </c>
      <c r="AG3007" s="183" t="s">
        <v>1369</v>
      </c>
      <c r="AH3007" s="29" t="s">
        <v>1413</v>
      </c>
      <c r="AI3007" s="29" t="s">
        <v>1357</v>
      </c>
      <c r="AJ3007" s="29" t="s">
        <v>258</v>
      </c>
      <c r="AK3007" s="29" t="s">
        <v>258</v>
      </c>
      <c r="AL3007" s="29" t="s">
        <v>13326</v>
      </c>
    </row>
    <row r="3008" spans="1:38" x14ac:dyDescent="0.2">
      <c r="A3008" s="35" t="s">
        <v>16</v>
      </c>
      <c r="B3008" s="36">
        <v>8944</v>
      </c>
      <c r="C3008" s="36"/>
      <c r="D3008" s="36" t="s">
        <v>1349</v>
      </c>
      <c r="E3008" s="37" t="s">
        <v>5105</v>
      </c>
      <c r="F3008" s="38" t="s">
        <v>1269</v>
      </c>
      <c r="G3008" s="38" t="s">
        <v>1445</v>
      </c>
      <c r="H3008" s="35" t="s">
        <v>357</v>
      </c>
      <c r="I3008" s="35"/>
      <c r="J3008" s="29" t="s">
        <v>274</v>
      </c>
      <c r="K3008" s="29" t="s">
        <v>294</v>
      </c>
      <c r="L3008" s="29" t="s">
        <v>1679</v>
      </c>
      <c r="M3008" s="39">
        <v>30.484760308940213</v>
      </c>
      <c r="N3008" s="39">
        <v>60.844325804243674</v>
      </c>
      <c r="O3008" s="29">
        <v>44197</v>
      </c>
      <c r="P3008" s="29">
        <v>44926</v>
      </c>
      <c r="Q3008" s="40">
        <v>1.9958932</v>
      </c>
      <c r="R3008" s="39">
        <v>30.422162902121837</v>
      </c>
      <c r="S3008" s="39">
        <v>30.422162902121837</v>
      </c>
      <c r="T3008" s="39">
        <v>0</v>
      </c>
      <c r="U3008" s="39">
        <v>0</v>
      </c>
      <c r="V3008" s="39">
        <v>0</v>
      </c>
      <c r="W3008" s="29" t="s">
        <v>1357</v>
      </c>
      <c r="X3008" s="29" t="s">
        <v>258</v>
      </c>
      <c r="Y3008" s="29" t="s">
        <v>1349</v>
      </c>
      <c r="Z3008" s="41" t="s">
        <v>1349</v>
      </c>
      <c r="AA3008" s="42" t="s">
        <v>1349</v>
      </c>
      <c r="AB3008" s="29" t="s">
        <v>258</v>
      </c>
      <c r="AC3008" s="29" t="s">
        <v>258</v>
      </c>
      <c r="AD3008" s="29" t="s">
        <v>258</v>
      </c>
      <c r="AE3008" s="29" t="s">
        <v>1367</v>
      </c>
      <c r="AF3008" s="29" t="s">
        <v>1361</v>
      </c>
      <c r="AG3008" s="183" t="s">
        <v>1362</v>
      </c>
      <c r="AH3008" s="29" t="s">
        <v>1413</v>
      </c>
      <c r="AI3008" s="29" t="s">
        <v>1357</v>
      </c>
      <c r="AJ3008" s="29" t="s">
        <v>258</v>
      </c>
      <c r="AK3008" s="29" t="s">
        <v>258</v>
      </c>
      <c r="AL3008" s="29" t="s">
        <v>13326</v>
      </c>
    </row>
    <row r="3009" spans="1:38" x14ac:dyDescent="0.2">
      <c r="A3009" s="35" t="s">
        <v>16</v>
      </c>
      <c r="B3009" s="36">
        <v>8946</v>
      </c>
      <c r="C3009" s="36"/>
      <c r="D3009" s="36" t="s">
        <v>1349</v>
      </c>
      <c r="E3009" s="37" t="s">
        <v>5106</v>
      </c>
      <c r="F3009" s="38" t="s">
        <v>1262</v>
      </c>
      <c r="G3009" s="38" t="s">
        <v>1264</v>
      </c>
      <c r="H3009" s="35" t="s">
        <v>306</v>
      </c>
      <c r="I3009" s="35"/>
      <c r="J3009" s="29" t="s">
        <v>281</v>
      </c>
      <c r="K3009" s="29" t="s">
        <v>2559</v>
      </c>
      <c r="L3009" s="29" t="s">
        <v>1384</v>
      </c>
      <c r="M3009" s="39">
        <v>278.84770883653431</v>
      </c>
      <c r="N3009" s="39">
        <v>1393.2842436687201</v>
      </c>
      <c r="O3009" s="29">
        <v>44197</v>
      </c>
      <c r="P3009" s="29">
        <v>46022</v>
      </c>
      <c r="Q3009" s="40">
        <v>4.9965776999999996</v>
      </c>
      <c r="R3009" s="39">
        <v>278.50424366872005</v>
      </c>
      <c r="S3009" s="39">
        <v>278.50424366872005</v>
      </c>
      <c r="T3009" s="39">
        <v>278.50424366872005</v>
      </c>
      <c r="U3009" s="39">
        <v>279.26726899383982</v>
      </c>
      <c r="V3009" s="39">
        <v>278.50424366872005</v>
      </c>
      <c r="W3009" s="29" t="s">
        <v>265</v>
      </c>
      <c r="X3009" s="29" t="s">
        <v>11773</v>
      </c>
      <c r="Y3009" s="29">
        <v>45405</v>
      </c>
      <c r="Z3009" s="41" t="s">
        <v>11761</v>
      </c>
      <c r="AA3009" s="42" t="s">
        <v>1349</v>
      </c>
      <c r="AB3009" s="29" t="s">
        <v>258</v>
      </c>
      <c r="AC3009" s="29" t="s">
        <v>258</v>
      </c>
      <c r="AD3009" s="29" t="s">
        <v>265</v>
      </c>
      <c r="AE3009" s="29" t="s">
        <v>1353</v>
      </c>
      <c r="AF3009" s="29" t="s">
        <v>1368</v>
      </c>
      <c r="AG3009" s="183" t="s">
        <v>1369</v>
      </c>
      <c r="AH3009" s="29" t="s">
        <v>1413</v>
      </c>
      <c r="AI3009" s="29" t="s">
        <v>1357</v>
      </c>
      <c r="AJ3009" s="29" t="s">
        <v>258</v>
      </c>
      <c r="AK3009" s="29" t="s">
        <v>258</v>
      </c>
      <c r="AL3009" s="29" t="s">
        <v>13327</v>
      </c>
    </row>
    <row r="3010" spans="1:38" x14ac:dyDescent="0.2">
      <c r="A3010" s="35" t="s">
        <v>16</v>
      </c>
      <c r="B3010" s="36">
        <v>8951</v>
      </c>
      <c r="C3010" s="36"/>
      <c r="D3010" s="36" t="s">
        <v>1349</v>
      </c>
      <c r="E3010" s="37" t="s">
        <v>5107</v>
      </c>
      <c r="F3010" s="38" t="s">
        <v>1262</v>
      </c>
      <c r="G3010" s="38" t="s">
        <v>1488</v>
      </c>
      <c r="H3010" s="35" t="s">
        <v>1489</v>
      </c>
      <c r="I3010" s="35"/>
      <c r="J3010" s="29" t="s">
        <v>1371</v>
      </c>
      <c r="K3010" s="29" t="s">
        <v>1371</v>
      </c>
      <c r="L3010" s="29" t="s">
        <v>1384</v>
      </c>
      <c r="M3010" s="39">
        <v>443.86359725507901</v>
      </c>
      <c r="N3010" s="39">
        <v>698.7585708418892</v>
      </c>
      <c r="O3010" s="29">
        <v>44197</v>
      </c>
      <c r="P3010" s="29">
        <v>44772</v>
      </c>
      <c r="Q3010" s="40">
        <v>1.5742642</v>
      </c>
      <c r="R3010" s="39">
        <v>442.78971937029434</v>
      </c>
      <c r="S3010" s="39">
        <v>255.96885147159483</v>
      </c>
      <c r="T3010" s="39">
        <v>0</v>
      </c>
      <c r="U3010" s="39">
        <v>0</v>
      </c>
      <c r="V3010" s="39">
        <v>0</v>
      </c>
      <c r="W3010" s="29" t="s">
        <v>1357</v>
      </c>
      <c r="X3010" s="29" t="s">
        <v>258</v>
      </c>
      <c r="Y3010" s="29" t="s">
        <v>1349</v>
      </c>
      <c r="Z3010" s="41" t="s">
        <v>1349</v>
      </c>
      <c r="AA3010" s="42" t="s">
        <v>1349</v>
      </c>
      <c r="AB3010" s="29" t="s">
        <v>258</v>
      </c>
      <c r="AC3010" s="29" t="s">
        <v>258</v>
      </c>
      <c r="AD3010" s="29" t="s">
        <v>265</v>
      </c>
      <c r="AE3010" s="29" t="s">
        <v>1353</v>
      </c>
      <c r="AF3010" s="29" t="s">
        <v>1368</v>
      </c>
      <c r="AG3010" s="183" t="s">
        <v>1369</v>
      </c>
      <c r="AH3010" s="29" t="s">
        <v>1356</v>
      </c>
      <c r="AI3010" s="29" t="s">
        <v>1357</v>
      </c>
      <c r="AJ3010" s="29" t="s">
        <v>258</v>
      </c>
      <c r="AK3010" s="29" t="s">
        <v>258</v>
      </c>
      <c r="AL3010" s="29" t="s">
        <v>13326</v>
      </c>
    </row>
    <row r="3011" spans="1:38" x14ac:dyDescent="0.2">
      <c r="A3011" s="35" t="s">
        <v>16</v>
      </c>
      <c r="B3011" s="36">
        <v>8954</v>
      </c>
      <c r="C3011" s="36"/>
      <c r="D3011" s="36" t="s">
        <v>1349</v>
      </c>
      <c r="E3011" s="37" t="s">
        <v>5108</v>
      </c>
      <c r="F3011" s="38" t="s">
        <v>1262</v>
      </c>
      <c r="G3011" s="38" t="s">
        <v>1488</v>
      </c>
      <c r="H3011" s="35" t="s">
        <v>1489</v>
      </c>
      <c r="I3011" s="35"/>
      <c r="J3011" s="29" t="s">
        <v>1371</v>
      </c>
      <c r="K3011" s="29" t="s">
        <v>1371</v>
      </c>
      <c r="L3011" s="29" t="s">
        <v>1384</v>
      </c>
      <c r="M3011" s="39">
        <v>5.4319747798616582</v>
      </c>
      <c r="N3011" s="39">
        <v>27.141284052019166</v>
      </c>
      <c r="O3011" s="29">
        <v>44197</v>
      </c>
      <c r="P3011" s="29">
        <v>46022</v>
      </c>
      <c r="Q3011" s="40">
        <v>4.9965776999999996</v>
      </c>
      <c r="R3011" s="39">
        <v>5.4252840520191654</v>
      </c>
      <c r="S3011" s="39">
        <v>5.4252840520191654</v>
      </c>
      <c r="T3011" s="39">
        <v>5.4252840520191654</v>
      </c>
      <c r="U3011" s="39">
        <v>5.4401478439425048</v>
      </c>
      <c r="V3011" s="39">
        <v>5.4252840520191654</v>
      </c>
      <c r="W3011" s="29" t="s">
        <v>265</v>
      </c>
      <c r="X3011" s="29" t="s">
        <v>11773</v>
      </c>
      <c r="Y3011" s="29">
        <v>45281</v>
      </c>
      <c r="Z3011" s="41" t="s">
        <v>11760</v>
      </c>
      <c r="AA3011" s="42" t="s">
        <v>1349</v>
      </c>
      <c r="AB3011" s="29" t="s">
        <v>258</v>
      </c>
      <c r="AC3011" s="29" t="s">
        <v>258</v>
      </c>
      <c r="AD3011" s="29" t="s">
        <v>265</v>
      </c>
      <c r="AE3011" s="29" t="s">
        <v>1353</v>
      </c>
      <c r="AF3011" s="29" t="s">
        <v>1368</v>
      </c>
      <c r="AG3011" s="183" t="s">
        <v>1369</v>
      </c>
      <c r="AH3011" s="29" t="s">
        <v>1356</v>
      </c>
      <c r="AI3011" s="29" t="s">
        <v>1357</v>
      </c>
      <c r="AJ3011" s="29" t="s">
        <v>258</v>
      </c>
      <c r="AK3011" s="29" t="s">
        <v>258</v>
      </c>
      <c r="AL3011" s="29" t="s">
        <v>13327</v>
      </c>
    </row>
    <row r="3012" spans="1:38" x14ac:dyDescent="0.2">
      <c r="A3012" s="35" t="s">
        <v>16</v>
      </c>
      <c r="B3012" s="36">
        <v>8955</v>
      </c>
      <c r="C3012" s="36"/>
      <c r="D3012" s="36" t="s">
        <v>1349</v>
      </c>
      <c r="E3012" s="37" t="s">
        <v>5109</v>
      </c>
      <c r="F3012" s="38" t="s">
        <v>1269</v>
      </c>
      <c r="G3012" s="38" t="s">
        <v>1273</v>
      </c>
      <c r="H3012" s="35" t="s">
        <v>1393</v>
      </c>
      <c r="I3012" s="35"/>
      <c r="J3012" s="29" t="s">
        <v>1371</v>
      </c>
      <c r="K3012" s="29" t="s">
        <v>1371</v>
      </c>
      <c r="L3012" s="29" t="s">
        <v>1384</v>
      </c>
      <c r="M3012" s="39">
        <v>105.44774766064103</v>
      </c>
      <c r="N3012" s="39">
        <v>526.87786447638609</v>
      </c>
      <c r="O3012" s="29">
        <v>44197</v>
      </c>
      <c r="P3012" s="29">
        <v>46022</v>
      </c>
      <c r="Q3012" s="40">
        <v>4.9965776999999996</v>
      </c>
      <c r="R3012" s="39">
        <v>105.31786447638603</v>
      </c>
      <c r="S3012" s="39">
        <v>105.31786447638603</v>
      </c>
      <c r="T3012" s="39">
        <v>105.31786447638603</v>
      </c>
      <c r="U3012" s="39">
        <v>105.60640657084188</v>
      </c>
      <c r="V3012" s="39">
        <v>105.31786447638603</v>
      </c>
      <c r="W3012" s="29" t="s">
        <v>265</v>
      </c>
      <c r="X3012" s="29" t="s">
        <v>11773</v>
      </c>
      <c r="Y3012" s="29">
        <v>45208</v>
      </c>
      <c r="Z3012" s="41" t="s">
        <v>11758</v>
      </c>
      <c r="AA3012" s="42" t="s">
        <v>1349</v>
      </c>
      <c r="AB3012" s="29" t="s">
        <v>258</v>
      </c>
      <c r="AC3012" s="29" t="s">
        <v>258</v>
      </c>
      <c r="AD3012" s="29" t="s">
        <v>265</v>
      </c>
      <c r="AE3012" s="29" t="s">
        <v>1353</v>
      </c>
      <c r="AF3012" s="29" t="s">
        <v>1368</v>
      </c>
      <c r="AG3012" s="183" t="s">
        <v>1369</v>
      </c>
      <c r="AH3012" s="29" t="s">
        <v>1356</v>
      </c>
      <c r="AI3012" s="29" t="s">
        <v>1357</v>
      </c>
      <c r="AJ3012" s="29" t="s">
        <v>258</v>
      </c>
      <c r="AK3012" s="29" t="s">
        <v>258</v>
      </c>
      <c r="AL3012" s="29" t="s">
        <v>13327</v>
      </c>
    </row>
    <row r="3013" spans="1:38" x14ac:dyDescent="0.2">
      <c r="A3013" s="35" t="s">
        <v>16</v>
      </c>
      <c r="B3013" s="36">
        <v>8956</v>
      </c>
      <c r="C3013" s="36"/>
      <c r="D3013" s="36" t="s">
        <v>1349</v>
      </c>
      <c r="E3013" s="37" t="s">
        <v>5110</v>
      </c>
      <c r="F3013" s="38" t="s">
        <v>1262</v>
      </c>
      <c r="G3013" s="38" t="s">
        <v>1488</v>
      </c>
      <c r="H3013" s="35" t="s">
        <v>1489</v>
      </c>
      <c r="I3013" s="35"/>
      <c r="J3013" s="29" t="s">
        <v>1506</v>
      </c>
      <c r="K3013" s="29" t="s">
        <v>1507</v>
      </c>
      <c r="L3013" s="29" t="s">
        <v>2220</v>
      </c>
      <c r="M3013" s="39">
        <v>152.41851395760622</v>
      </c>
      <c r="N3013" s="39">
        <v>494.49949349760436</v>
      </c>
      <c r="O3013" s="29">
        <v>44197</v>
      </c>
      <c r="P3013" s="29">
        <v>45382</v>
      </c>
      <c r="Q3013" s="40">
        <v>3.2443531999999999</v>
      </c>
      <c r="R3013" s="39">
        <v>152.18576317590691</v>
      </c>
      <c r="S3013" s="39">
        <v>152.18576317590691</v>
      </c>
      <c r="T3013" s="39">
        <v>152.18576317590691</v>
      </c>
      <c r="U3013" s="39">
        <v>37.942203969883643</v>
      </c>
      <c r="V3013" s="39">
        <v>0</v>
      </c>
      <c r="W3013" s="29" t="s">
        <v>1357</v>
      </c>
      <c r="X3013" s="29" t="s">
        <v>258</v>
      </c>
      <c r="Y3013" s="29" t="s">
        <v>1349</v>
      </c>
      <c r="Z3013" s="41" t="s">
        <v>1349</v>
      </c>
      <c r="AA3013" s="42" t="s">
        <v>1349</v>
      </c>
      <c r="AB3013" s="29" t="s">
        <v>258</v>
      </c>
      <c r="AC3013" s="29" t="s">
        <v>258</v>
      </c>
      <c r="AD3013" s="29" t="s">
        <v>258</v>
      </c>
      <c r="AE3013" s="29" t="s">
        <v>1353</v>
      </c>
      <c r="AF3013" s="29" t="s">
        <v>2221</v>
      </c>
      <c r="AG3013" s="183" t="s">
        <v>2222</v>
      </c>
      <c r="AH3013" s="29" t="s">
        <v>1413</v>
      </c>
      <c r="AI3013" s="29" t="s">
        <v>1357</v>
      </c>
      <c r="AJ3013" s="29" t="s">
        <v>258</v>
      </c>
      <c r="AK3013" s="29" t="s">
        <v>258</v>
      </c>
      <c r="AL3013" s="29" t="s">
        <v>13326</v>
      </c>
    </row>
    <row r="3014" spans="1:38" x14ac:dyDescent="0.2">
      <c r="A3014" s="35" t="s">
        <v>16</v>
      </c>
      <c r="B3014" s="36">
        <v>8958</v>
      </c>
      <c r="C3014" s="36"/>
      <c r="D3014" s="36" t="s">
        <v>1349</v>
      </c>
      <c r="E3014" s="37" t="s">
        <v>5111</v>
      </c>
      <c r="F3014" s="38" t="s">
        <v>1269</v>
      </c>
      <c r="G3014" s="38" t="s">
        <v>1273</v>
      </c>
      <c r="H3014" s="35" t="s">
        <v>1393</v>
      </c>
      <c r="I3014" s="35"/>
      <c r="J3014" s="29" t="s">
        <v>1405</v>
      </c>
      <c r="K3014" s="29" t="s">
        <v>2904</v>
      </c>
      <c r="L3014" s="29" t="s">
        <v>1394</v>
      </c>
      <c r="M3014" s="39">
        <v>5.2471977312020641</v>
      </c>
      <c r="N3014" s="39">
        <v>10.458480492813143</v>
      </c>
      <c r="O3014" s="29">
        <v>44197</v>
      </c>
      <c r="P3014" s="29">
        <v>44925</v>
      </c>
      <c r="Q3014" s="40">
        <v>1.9931554</v>
      </c>
      <c r="R3014" s="39">
        <v>5.2364134154688573</v>
      </c>
      <c r="S3014" s="39">
        <v>5.2220670773442848</v>
      </c>
      <c r="T3014" s="39">
        <v>0</v>
      </c>
      <c r="U3014" s="39">
        <v>0</v>
      </c>
      <c r="V3014" s="39">
        <v>0</v>
      </c>
      <c r="W3014" s="29" t="s">
        <v>265</v>
      </c>
      <c r="X3014" s="29" t="s">
        <v>11773</v>
      </c>
      <c r="Y3014" s="29">
        <v>45287</v>
      </c>
      <c r="Z3014" s="41" t="s">
        <v>11760</v>
      </c>
      <c r="AA3014" s="42" t="s">
        <v>1349</v>
      </c>
      <c r="AB3014" s="29" t="s">
        <v>258</v>
      </c>
      <c r="AC3014" s="29" t="s">
        <v>258</v>
      </c>
      <c r="AD3014" s="29" t="s">
        <v>265</v>
      </c>
      <c r="AE3014" s="29" t="s">
        <v>1367</v>
      </c>
      <c r="AF3014" s="29" t="s">
        <v>1368</v>
      </c>
      <c r="AG3014" s="183" t="s">
        <v>1369</v>
      </c>
      <c r="AH3014" s="29" t="s">
        <v>1413</v>
      </c>
      <c r="AI3014" s="29" t="s">
        <v>1357</v>
      </c>
      <c r="AJ3014" s="29" t="s">
        <v>258</v>
      </c>
      <c r="AK3014" s="29" t="s">
        <v>258</v>
      </c>
      <c r="AL3014" s="29" t="s">
        <v>13327</v>
      </c>
    </row>
    <row r="3015" spans="1:38" x14ac:dyDescent="0.2">
      <c r="A3015" s="35" t="s">
        <v>16</v>
      </c>
      <c r="B3015" s="36">
        <v>8959</v>
      </c>
      <c r="C3015" s="36"/>
      <c r="D3015" s="36" t="s">
        <v>1349</v>
      </c>
      <c r="E3015" s="37" t="s">
        <v>5112</v>
      </c>
      <c r="F3015" s="38" t="s">
        <v>1269</v>
      </c>
      <c r="G3015" s="38" t="s">
        <v>1271</v>
      </c>
      <c r="H3015" s="35" t="s">
        <v>1440</v>
      </c>
      <c r="I3015" s="35"/>
      <c r="J3015" s="29" t="s">
        <v>382</v>
      </c>
      <c r="K3015" s="29" t="s">
        <v>741</v>
      </c>
      <c r="L3015" s="29" t="s">
        <v>4972</v>
      </c>
      <c r="M3015" s="39">
        <v>579.95563232598727</v>
      </c>
      <c r="N3015" s="39">
        <v>1737.0882135523614</v>
      </c>
      <c r="O3015" s="29">
        <v>44197</v>
      </c>
      <c r="P3015" s="29">
        <v>45291</v>
      </c>
      <c r="Q3015" s="40">
        <v>2.9952087999999999</v>
      </c>
      <c r="R3015" s="39">
        <v>579.02940451745383</v>
      </c>
      <c r="S3015" s="39">
        <v>579.02940451745383</v>
      </c>
      <c r="T3015" s="39">
        <v>579.02940451745383</v>
      </c>
      <c r="U3015" s="39">
        <v>0</v>
      </c>
      <c r="V3015" s="39">
        <v>0</v>
      </c>
      <c r="W3015" s="29" t="s">
        <v>1357</v>
      </c>
      <c r="X3015" s="29" t="s">
        <v>258</v>
      </c>
      <c r="Y3015" s="29" t="s">
        <v>1349</v>
      </c>
      <c r="Z3015" s="41" t="s">
        <v>1349</v>
      </c>
      <c r="AA3015" s="42" t="s">
        <v>1349</v>
      </c>
      <c r="AB3015" s="29" t="s">
        <v>258</v>
      </c>
      <c r="AC3015" s="29" t="s">
        <v>258</v>
      </c>
      <c r="AD3015" s="29" t="s">
        <v>258</v>
      </c>
      <c r="AE3015" s="29" t="s">
        <v>1353</v>
      </c>
      <c r="AF3015" s="29" t="s">
        <v>1368</v>
      </c>
      <c r="AG3015" s="183" t="s">
        <v>1369</v>
      </c>
      <c r="AH3015" s="29" t="s">
        <v>1413</v>
      </c>
      <c r="AI3015" s="29" t="s">
        <v>1357</v>
      </c>
      <c r="AJ3015" s="29" t="s">
        <v>258</v>
      </c>
      <c r="AK3015" s="29" t="s">
        <v>258</v>
      </c>
      <c r="AL3015" s="29" t="s">
        <v>13326</v>
      </c>
    </row>
    <row r="3016" spans="1:38" x14ac:dyDescent="0.2">
      <c r="A3016" s="35" t="s">
        <v>16</v>
      </c>
      <c r="B3016" s="36">
        <v>8960</v>
      </c>
      <c r="C3016" s="36"/>
      <c r="D3016" s="36" t="s">
        <v>1349</v>
      </c>
      <c r="E3016" s="37" t="s">
        <v>5113</v>
      </c>
      <c r="F3016" s="38" t="s">
        <v>1269</v>
      </c>
      <c r="G3016" s="38" t="s">
        <v>1445</v>
      </c>
      <c r="H3016" s="35" t="s">
        <v>788</v>
      </c>
      <c r="I3016" s="35"/>
      <c r="J3016" s="29" t="s">
        <v>1420</v>
      </c>
      <c r="K3016" s="29" t="s">
        <v>1421</v>
      </c>
      <c r="L3016" s="29" t="s">
        <v>1384</v>
      </c>
      <c r="M3016" s="39">
        <v>161.39238531788632</v>
      </c>
      <c r="N3016" s="39">
        <v>806.40959342915812</v>
      </c>
      <c r="O3016" s="29">
        <v>44197</v>
      </c>
      <c r="P3016" s="29">
        <v>46022</v>
      </c>
      <c r="Q3016" s="40">
        <v>4.9965776999999996</v>
      </c>
      <c r="R3016" s="39">
        <v>161.19359342915811</v>
      </c>
      <c r="S3016" s="39">
        <v>161.19359342915811</v>
      </c>
      <c r="T3016" s="39">
        <v>161.19359342915811</v>
      </c>
      <c r="U3016" s="39">
        <v>161.63521971252567</v>
      </c>
      <c r="V3016" s="39">
        <v>161.19359342915811</v>
      </c>
      <c r="W3016" s="29" t="s">
        <v>265</v>
      </c>
      <c r="X3016" s="29" t="s">
        <v>11773</v>
      </c>
      <c r="Y3016" s="29">
        <v>45279</v>
      </c>
      <c r="Z3016" s="41" t="s">
        <v>11760</v>
      </c>
      <c r="AA3016" s="42" t="s">
        <v>1349</v>
      </c>
      <c r="AB3016" s="29" t="s">
        <v>258</v>
      </c>
      <c r="AC3016" s="29" t="s">
        <v>258</v>
      </c>
      <c r="AD3016" s="29" t="s">
        <v>265</v>
      </c>
      <c r="AE3016" s="29" t="s">
        <v>1353</v>
      </c>
      <c r="AF3016" s="29" t="s">
        <v>1368</v>
      </c>
      <c r="AG3016" s="183" t="s">
        <v>1369</v>
      </c>
      <c r="AH3016" s="29" t="s">
        <v>1356</v>
      </c>
      <c r="AI3016" s="29" t="s">
        <v>1357</v>
      </c>
      <c r="AJ3016" s="29" t="s">
        <v>258</v>
      </c>
      <c r="AK3016" s="29" t="s">
        <v>258</v>
      </c>
      <c r="AL3016" s="29" t="s">
        <v>13327</v>
      </c>
    </row>
    <row r="3017" spans="1:38" x14ac:dyDescent="0.2">
      <c r="A3017" s="35" t="s">
        <v>16</v>
      </c>
      <c r="B3017" s="36">
        <v>8961</v>
      </c>
      <c r="C3017" s="36"/>
      <c r="D3017" s="36" t="s">
        <v>1349</v>
      </c>
      <c r="E3017" s="37" t="s">
        <v>5114</v>
      </c>
      <c r="F3017" s="38" t="s">
        <v>1266</v>
      </c>
      <c r="G3017" s="38" t="s">
        <v>1267</v>
      </c>
      <c r="H3017" s="35" t="s">
        <v>1415</v>
      </c>
      <c r="I3017" s="35"/>
      <c r="J3017" s="29" t="s">
        <v>359</v>
      </c>
      <c r="K3017" s="29" t="s">
        <v>693</v>
      </c>
      <c r="L3017" s="29" t="s">
        <v>2161</v>
      </c>
      <c r="M3017" s="39">
        <v>86.444215291522056</v>
      </c>
      <c r="N3017" s="39">
        <v>158.09646817248461</v>
      </c>
      <c r="O3017" s="29">
        <v>44197</v>
      </c>
      <c r="P3017" s="29">
        <v>44865</v>
      </c>
      <c r="Q3017" s="40">
        <v>1.8288842999999999</v>
      </c>
      <c r="R3017" s="39">
        <v>86.255920602327166</v>
      </c>
      <c r="S3017" s="39">
        <v>71.840547570157426</v>
      </c>
      <c r="T3017" s="39">
        <v>0</v>
      </c>
      <c r="U3017" s="39">
        <v>0</v>
      </c>
      <c r="V3017" s="39">
        <v>0</v>
      </c>
      <c r="W3017" s="29" t="s">
        <v>1357</v>
      </c>
      <c r="X3017" s="29" t="s">
        <v>258</v>
      </c>
      <c r="Y3017" s="29" t="s">
        <v>1349</v>
      </c>
      <c r="Z3017" s="41" t="s">
        <v>1349</v>
      </c>
      <c r="AA3017" s="42" t="s">
        <v>1349</v>
      </c>
      <c r="AB3017" s="29" t="s">
        <v>258</v>
      </c>
      <c r="AC3017" s="29" t="s">
        <v>258</v>
      </c>
      <c r="AD3017" s="29" t="s">
        <v>258</v>
      </c>
      <c r="AE3017" s="29" t="s">
        <v>1353</v>
      </c>
      <c r="AF3017" s="29" t="s">
        <v>1361</v>
      </c>
      <c r="AG3017" s="183" t="s">
        <v>1362</v>
      </c>
      <c r="AH3017" s="29" t="s">
        <v>1356</v>
      </c>
      <c r="AI3017" s="29" t="s">
        <v>1357</v>
      </c>
      <c r="AJ3017" s="29" t="s">
        <v>258</v>
      </c>
      <c r="AK3017" s="29" t="s">
        <v>258</v>
      </c>
      <c r="AL3017" s="29" t="s">
        <v>13326</v>
      </c>
    </row>
    <row r="3018" spans="1:38" x14ac:dyDescent="0.2">
      <c r="A3018" s="35" t="s">
        <v>16</v>
      </c>
      <c r="B3018" s="36">
        <v>8967</v>
      </c>
      <c r="C3018" s="36"/>
      <c r="D3018" s="36" t="s">
        <v>1349</v>
      </c>
      <c r="E3018" s="37" t="s">
        <v>5115</v>
      </c>
      <c r="F3018" s="38" t="s">
        <v>1262</v>
      </c>
      <c r="G3018" s="38" t="s">
        <v>1488</v>
      </c>
      <c r="H3018" s="35" t="s">
        <v>1489</v>
      </c>
      <c r="I3018" s="35"/>
      <c r="J3018" s="29" t="s">
        <v>1506</v>
      </c>
      <c r="K3018" s="29" t="s">
        <v>1507</v>
      </c>
      <c r="L3018" s="29" t="s">
        <v>2220</v>
      </c>
      <c r="M3018" s="39">
        <v>262.03450121067408</v>
      </c>
      <c r="N3018" s="39">
        <v>1309.275745379877</v>
      </c>
      <c r="O3018" s="29">
        <v>44197</v>
      </c>
      <c r="P3018" s="29">
        <v>46022</v>
      </c>
      <c r="Q3018" s="40">
        <v>4.9965776999999996</v>
      </c>
      <c r="R3018" s="39">
        <v>261.71174537987685</v>
      </c>
      <c r="S3018" s="39">
        <v>261.71174537987685</v>
      </c>
      <c r="T3018" s="39">
        <v>261.71174537987685</v>
      </c>
      <c r="U3018" s="39">
        <v>262.4287638603696</v>
      </c>
      <c r="V3018" s="39">
        <v>261.71174537987685</v>
      </c>
      <c r="W3018" s="29" t="s">
        <v>1357</v>
      </c>
      <c r="X3018" s="29" t="s">
        <v>258</v>
      </c>
      <c r="Y3018" s="29" t="s">
        <v>1349</v>
      </c>
      <c r="Z3018" s="41" t="s">
        <v>1349</v>
      </c>
      <c r="AA3018" s="42" t="s">
        <v>1349</v>
      </c>
      <c r="AB3018" s="29" t="s">
        <v>258</v>
      </c>
      <c r="AC3018" s="29" t="s">
        <v>258</v>
      </c>
      <c r="AD3018" s="29" t="s">
        <v>258</v>
      </c>
      <c r="AE3018" s="29" t="s">
        <v>1353</v>
      </c>
      <c r="AF3018" s="29" t="s">
        <v>2221</v>
      </c>
      <c r="AG3018" s="183" t="s">
        <v>2222</v>
      </c>
      <c r="AH3018" s="29" t="s">
        <v>1413</v>
      </c>
      <c r="AI3018" s="29" t="s">
        <v>1357</v>
      </c>
      <c r="AJ3018" s="29" t="s">
        <v>258</v>
      </c>
      <c r="AK3018" s="29" t="s">
        <v>258</v>
      </c>
      <c r="AL3018" s="29" t="s">
        <v>13326</v>
      </c>
    </row>
    <row r="3019" spans="1:38" x14ac:dyDescent="0.2">
      <c r="A3019" s="35" t="s">
        <v>16</v>
      </c>
      <c r="B3019" s="36">
        <v>8970</v>
      </c>
      <c r="C3019" s="36"/>
      <c r="D3019" s="36" t="s">
        <v>1349</v>
      </c>
      <c r="E3019" s="37" t="s">
        <v>5116</v>
      </c>
      <c r="F3019" s="38" t="s">
        <v>1269</v>
      </c>
      <c r="G3019" s="38" t="s">
        <v>1271</v>
      </c>
      <c r="H3019" s="35" t="s">
        <v>1440</v>
      </c>
      <c r="I3019" s="35"/>
      <c r="J3019" s="29" t="s">
        <v>274</v>
      </c>
      <c r="K3019" s="29" t="s">
        <v>303</v>
      </c>
      <c r="L3019" s="29" t="s">
        <v>2659</v>
      </c>
      <c r="M3019" s="39">
        <v>42.99790174771158</v>
      </c>
      <c r="N3019" s="39">
        <v>85.819219712525665</v>
      </c>
      <c r="O3019" s="29">
        <v>44197</v>
      </c>
      <c r="P3019" s="29">
        <v>44926</v>
      </c>
      <c r="Q3019" s="40">
        <v>1.9958932</v>
      </c>
      <c r="R3019" s="39">
        <v>42.909609856262833</v>
      </c>
      <c r="S3019" s="39">
        <v>42.909609856262833</v>
      </c>
      <c r="T3019" s="39">
        <v>0</v>
      </c>
      <c r="U3019" s="39">
        <v>0</v>
      </c>
      <c r="V3019" s="39">
        <v>0</v>
      </c>
      <c r="W3019" s="29" t="s">
        <v>1357</v>
      </c>
      <c r="X3019" s="29" t="s">
        <v>258</v>
      </c>
      <c r="Y3019" s="29" t="s">
        <v>1349</v>
      </c>
      <c r="Z3019" s="41" t="s">
        <v>1349</v>
      </c>
      <c r="AA3019" s="42" t="s">
        <v>1349</v>
      </c>
      <c r="AB3019" s="29" t="s">
        <v>258</v>
      </c>
      <c r="AC3019" s="29" t="s">
        <v>258</v>
      </c>
      <c r="AD3019" s="29" t="s">
        <v>265</v>
      </c>
      <c r="AE3019" s="29" t="s">
        <v>1367</v>
      </c>
      <c r="AF3019" s="29" t="s">
        <v>1966</v>
      </c>
      <c r="AG3019" s="183" t="s">
        <v>1967</v>
      </c>
      <c r="AH3019" s="29" t="s">
        <v>1413</v>
      </c>
      <c r="AI3019" s="29" t="s">
        <v>1357</v>
      </c>
      <c r="AJ3019" s="29" t="s">
        <v>258</v>
      </c>
      <c r="AK3019" s="29" t="s">
        <v>258</v>
      </c>
      <c r="AL3019" s="29" t="s">
        <v>13326</v>
      </c>
    </row>
    <row r="3020" spans="1:38" x14ac:dyDescent="0.2">
      <c r="A3020" s="35" t="s">
        <v>16</v>
      </c>
      <c r="B3020" s="36">
        <v>8971</v>
      </c>
      <c r="C3020" s="36"/>
      <c r="D3020" s="36" t="s">
        <v>1349</v>
      </c>
      <c r="E3020" s="37" t="s">
        <v>5117</v>
      </c>
      <c r="F3020" s="38" t="s">
        <v>1269</v>
      </c>
      <c r="G3020" s="38" t="s">
        <v>1273</v>
      </c>
      <c r="H3020" s="35" t="s">
        <v>1393</v>
      </c>
      <c r="I3020" s="35"/>
      <c r="J3020" s="29" t="s">
        <v>1371</v>
      </c>
      <c r="K3020" s="29" t="s">
        <v>1371</v>
      </c>
      <c r="L3020" s="29" t="s">
        <v>1366</v>
      </c>
      <c r="M3020" s="39">
        <v>5.0127451919519075</v>
      </c>
      <c r="N3020" s="39">
        <v>25.046570841889118</v>
      </c>
      <c r="O3020" s="29">
        <v>44197</v>
      </c>
      <c r="P3020" s="29">
        <v>46022</v>
      </c>
      <c r="Q3020" s="40">
        <v>4.9965776999999996</v>
      </c>
      <c r="R3020" s="39">
        <v>5.0065708418891166</v>
      </c>
      <c r="S3020" s="39">
        <v>5.0065708418891166</v>
      </c>
      <c r="T3020" s="39">
        <v>5.0065708418891166</v>
      </c>
      <c r="U3020" s="39">
        <v>5.0202874743326484</v>
      </c>
      <c r="V3020" s="39">
        <v>5.0065708418891166</v>
      </c>
      <c r="W3020" s="29" t="s">
        <v>265</v>
      </c>
      <c r="X3020" s="29" t="s">
        <v>11773</v>
      </c>
      <c r="Y3020" s="29">
        <v>45260</v>
      </c>
      <c r="Z3020" s="41" t="s">
        <v>11759</v>
      </c>
      <c r="AA3020" s="42" t="s">
        <v>1349</v>
      </c>
      <c r="AB3020" s="29" t="s">
        <v>258</v>
      </c>
      <c r="AC3020" s="29" t="s">
        <v>258</v>
      </c>
      <c r="AD3020" s="29" t="s">
        <v>265</v>
      </c>
      <c r="AE3020" s="29" t="s">
        <v>1367</v>
      </c>
      <c r="AF3020" s="29" t="s">
        <v>1368</v>
      </c>
      <c r="AG3020" s="183" t="s">
        <v>1369</v>
      </c>
      <c r="AH3020" s="29" t="s">
        <v>1356</v>
      </c>
      <c r="AI3020" s="29" t="s">
        <v>1357</v>
      </c>
      <c r="AJ3020" s="29" t="s">
        <v>258</v>
      </c>
      <c r="AK3020" s="29" t="s">
        <v>258</v>
      </c>
      <c r="AL3020" s="29" t="s">
        <v>13327</v>
      </c>
    </row>
    <row r="3021" spans="1:38" x14ac:dyDescent="0.2">
      <c r="A3021" s="35" t="s">
        <v>16</v>
      </c>
      <c r="B3021" s="36">
        <v>8974</v>
      </c>
      <c r="C3021" s="36"/>
      <c r="D3021" s="36" t="s">
        <v>1349</v>
      </c>
      <c r="E3021" s="37" t="s">
        <v>5118</v>
      </c>
      <c r="F3021" s="38" t="s">
        <v>1269</v>
      </c>
      <c r="G3021" s="38" t="s">
        <v>1273</v>
      </c>
      <c r="H3021" s="35" t="s">
        <v>1393</v>
      </c>
      <c r="I3021" s="35"/>
      <c r="J3021" s="29" t="s">
        <v>1371</v>
      </c>
      <c r="K3021" s="29" t="s">
        <v>1371</v>
      </c>
      <c r="L3021" s="29" t="s">
        <v>1366</v>
      </c>
      <c r="M3021" s="39">
        <v>8.1902504354137342</v>
      </c>
      <c r="N3021" s="39">
        <v>16.302017796030118</v>
      </c>
      <c r="O3021" s="29">
        <v>44197</v>
      </c>
      <c r="P3021" s="29">
        <v>44924</v>
      </c>
      <c r="Q3021" s="40">
        <v>1.9904175</v>
      </c>
      <c r="R3021" s="39">
        <v>8.1734017796030116</v>
      </c>
      <c r="S3021" s="39">
        <v>8.1286160164271042</v>
      </c>
      <c r="T3021" s="39">
        <v>0</v>
      </c>
      <c r="U3021" s="39">
        <v>0</v>
      </c>
      <c r="V3021" s="39">
        <v>0</v>
      </c>
      <c r="W3021" s="29" t="s">
        <v>1357</v>
      </c>
      <c r="X3021" s="29" t="s">
        <v>258</v>
      </c>
      <c r="Y3021" s="29" t="s">
        <v>1349</v>
      </c>
      <c r="Z3021" s="41" t="s">
        <v>1349</v>
      </c>
      <c r="AA3021" s="42" t="s">
        <v>1349</v>
      </c>
      <c r="AB3021" s="29" t="s">
        <v>258</v>
      </c>
      <c r="AC3021" s="29" t="s">
        <v>258</v>
      </c>
      <c r="AD3021" s="29" t="s">
        <v>265</v>
      </c>
      <c r="AE3021" s="29" t="s">
        <v>1367</v>
      </c>
      <c r="AF3021" s="29" t="s">
        <v>1368</v>
      </c>
      <c r="AG3021" s="183" t="s">
        <v>1369</v>
      </c>
      <c r="AH3021" s="29" t="s">
        <v>1413</v>
      </c>
      <c r="AI3021" s="29" t="s">
        <v>1357</v>
      </c>
      <c r="AJ3021" s="29" t="s">
        <v>258</v>
      </c>
      <c r="AK3021" s="29" t="s">
        <v>258</v>
      </c>
      <c r="AL3021" s="29" t="s">
        <v>13326</v>
      </c>
    </row>
    <row r="3022" spans="1:38" x14ac:dyDescent="0.2">
      <c r="A3022" s="35" t="s">
        <v>16</v>
      </c>
      <c r="B3022" s="36">
        <v>8979</v>
      </c>
      <c r="C3022" s="36"/>
      <c r="D3022" s="36" t="s">
        <v>1349</v>
      </c>
      <c r="E3022" s="37" t="s">
        <v>5119</v>
      </c>
      <c r="F3022" s="38" t="s">
        <v>1269</v>
      </c>
      <c r="G3022" s="38" t="s">
        <v>1271</v>
      </c>
      <c r="H3022" s="35" t="s">
        <v>1440</v>
      </c>
      <c r="I3022" s="35"/>
      <c r="J3022" s="29" t="s">
        <v>382</v>
      </c>
      <c r="K3022" s="29" t="s">
        <v>741</v>
      </c>
      <c r="L3022" s="29" t="s">
        <v>4205</v>
      </c>
      <c r="M3022" s="39">
        <v>928.39683895499525</v>
      </c>
      <c r="N3022" s="39">
        <v>2780.7423819301844</v>
      </c>
      <c r="O3022" s="29">
        <v>44197</v>
      </c>
      <c r="P3022" s="29">
        <v>45291</v>
      </c>
      <c r="Q3022" s="40">
        <v>2.9952087999999999</v>
      </c>
      <c r="R3022" s="39">
        <v>926.91412731006153</v>
      </c>
      <c r="S3022" s="39">
        <v>926.91412731006153</v>
      </c>
      <c r="T3022" s="39">
        <v>926.91412731006153</v>
      </c>
      <c r="U3022" s="39">
        <v>0</v>
      </c>
      <c r="V3022" s="39">
        <v>0</v>
      </c>
      <c r="W3022" s="29" t="s">
        <v>1357</v>
      </c>
      <c r="X3022" s="29" t="s">
        <v>258</v>
      </c>
      <c r="Y3022" s="29" t="s">
        <v>1349</v>
      </c>
      <c r="Z3022" s="41" t="s">
        <v>1349</v>
      </c>
      <c r="AA3022" s="42" t="s">
        <v>1349</v>
      </c>
      <c r="AB3022" s="29" t="s">
        <v>258</v>
      </c>
      <c r="AC3022" s="29" t="s">
        <v>258</v>
      </c>
      <c r="AD3022" s="29" t="s">
        <v>258</v>
      </c>
      <c r="AE3022" s="29" t="s">
        <v>1353</v>
      </c>
      <c r="AF3022" s="29" t="s">
        <v>1368</v>
      </c>
      <c r="AG3022" s="183" t="s">
        <v>1369</v>
      </c>
      <c r="AH3022" s="29" t="s">
        <v>1413</v>
      </c>
      <c r="AI3022" s="29" t="s">
        <v>1357</v>
      </c>
      <c r="AJ3022" s="29" t="s">
        <v>258</v>
      </c>
      <c r="AK3022" s="29" t="s">
        <v>258</v>
      </c>
      <c r="AL3022" s="29" t="s">
        <v>13326</v>
      </c>
    </row>
    <row r="3023" spans="1:38" x14ac:dyDescent="0.2">
      <c r="A3023" s="35" t="s">
        <v>16</v>
      </c>
      <c r="B3023" s="36">
        <v>8980</v>
      </c>
      <c r="C3023" s="36"/>
      <c r="D3023" s="36" t="s">
        <v>1349</v>
      </c>
      <c r="E3023" s="37" t="s">
        <v>5120</v>
      </c>
      <c r="F3023" s="38" t="s">
        <v>1269</v>
      </c>
      <c r="G3023" s="38" t="s">
        <v>1274</v>
      </c>
      <c r="H3023" s="35" t="s">
        <v>2334</v>
      </c>
      <c r="I3023" s="35"/>
      <c r="J3023" s="29" t="s">
        <v>322</v>
      </c>
      <c r="K3023" s="29" t="s">
        <v>336</v>
      </c>
      <c r="L3023" s="29" t="s">
        <v>1402</v>
      </c>
      <c r="M3023" s="39">
        <v>59.759863538972304</v>
      </c>
      <c r="N3023" s="39">
        <v>119.27430527036276</v>
      </c>
      <c r="O3023" s="29">
        <v>44197</v>
      </c>
      <c r="P3023" s="29">
        <v>44926</v>
      </c>
      <c r="Q3023" s="40">
        <v>1.9958932</v>
      </c>
      <c r="R3023" s="39">
        <v>59.63715263518138</v>
      </c>
      <c r="S3023" s="39">
        <v>59.63715263518138</v>
      </c>
      <c r="T3023" s="39">
        <v>0</v>
      </c>
      <c r="U3023" s="39">
        <v>0</v>
      </c>
      <c r="V3023" s="39">
        <v>0</v>
      </c>
      <c r="W3023" s="29" t="s">
        <v>1357</v>
      </c>
      <c r="X3023" s="29" t="s">
        <v>258</v>
      </c>
      <c r="Y3023" s="29" t="s">
        <v>1349</v>
      </c>
      <c r="Z3023" s="41" t="s">
        <v>1349</v>
      </c>
      <c r="AA3023" s="42" t="s">
        <v>1349</v>
      </c>
      <c r="AB3023" s="29" t="s">
        <v>258</v>
      </c>
      <c r="AC3023" s="29" t="s">
        <v>258</v>
      </c>
      <c r="AD3023" s="29" t="s">
        <v>265</v>
      </c>
      <c r="AE3023" s="29" t="s">
        <v>1353</v>
      </c>
      <c r="AF3023" s="29" t="s">
        <v>1361</v>
      </c>
      <c r="AG3023" s="183" t="s">
        <v>1362</v>
      </c>
      <c r="AH3023" s="29" t="s">
        <v>1413</v>
      </c>
      <c r="AI3023" s="29" t="s">
        <v>1357</v>
      </c>
      <c r="AJ3023" s="29" t="s">
        <v>258</v>
      </c>
      <c r="AK3023" s="29" t="s">
        <v>258</v>
      </c>
      <c r="AL3023" s="29" t="s">
        <v>13326</v>
      </c>
    </row>
    <row r="3024" spans="1:38" x14ac:dyDescent="0.2">
      <c r="A3024" s="35" t="s">
        <v>16</v>
      </c>
      <c r="B3024" s="36">
        <v>8983</v>
      </c>
      <c r="C3024" s="36"/>
      <c r="D3024" s="36" t="s">
        <v>1349</v>
      </c>
      <c r="E3024" s="37" t="s">
        <v>5121</v>
      </c>
      <c r="F3024" s="38" t="s">
        <v>1269</v>
      </c>
      <c r="G3024" s="38" t="s">
        <v>1271</v>
      </c>
      <c r="H3024" s="35" t="s">
        <v>1440</v>
      </c>
      <c r="I3024" s="35"/>
      <c r="J3024" s="29" t="s">
        <v>1506</v>
      </c>
      <c r="K3024" s="29" t="s">
        <v>1507</v>
      </c>
      <c r="L3024" s="29" t="s">
        <v>2220</v>
      </c>
      <c r="M3024" s="39">
        <v>452.32362679727783</v>
      </c>
      <c r="N3024" s="39">
        <v>902.78965092402461</v>
      </c>
      <c r="O3024" s="29">
        <v>44197</v>
      </c>
      <c r="P3024" s="29">
        <v>44926</v>
      </c>
      <c r="Q3024" s="40">
        <v>1.9958932</v>
      </c>
      <c r="R3024" s="39">
        <v>451.39482546201231</v>
      </c>
      <c r="S3024" s="39">
        <v>451.39482546201231</v>
      </c>
      <c r="T3024" s="39">
        <v>0</v>
      </c>
      <c r="U3024" s="39">
        <v>0</v>
      </c>
      <c r="V3024" s="39">
        <v>0</v>
      </c>
      <c r="W3024" s="29" t="s">
        <v>1357</v>
      </c>
      <c r="X3024" s="29" t="s">
        <v>258</v>
      </c>
      <c r="Y3024" s="29" t="s">
        <v>1349</v>
      </c>
      <c r="Z3024" s="41" t="s">
        <v>1349</v>
      </c>
      <c r="AA3024" s="42" t="s">
        <v>1349</v>
      </c>
      <c r="AB3024" s="29" t="s">
        <v>258</v>
      </c>
      <c r="AC3024" s="29" t="s">
        <v>258</v>
      </c>
      <c r="AD3024" s="29" t="s">
        <v>258</v>
      </c>
      <c r="AE3024" s="29" t="s">
        <v>1353</v>
      </c>
      <c r="AF3024" s="29" t="s">
        <v>1368</v>
      </c>
      <c r="AG3024" s="183" t="s">
        <v>1369</v>
      </c>
      <c r="AH3024" s="29" t="s">
        <v>1413</v>
      </c>
      <c r="AI3024" s="29" t="s">
        <v>1357</v>
      </c>
      <c r="AJ3024" s="29" t="s">
        <v>258</v>
      </c>
      <c r="AK3024" s="29" t="s">
        <v>258</v>
      </c>
      <c r="AL3024" s="29" t="s">
        <v>13326</v>
      </c>
    </row>
    <row r="3025" spans="1:38" x14ac:dyDescent="0.2">
      <c r="A3025" s="35" t="s">
        <v>16</v>
      </c>
      <c r="B3025" s="36">
        <v>8985</v>
      </c>
      <c r="C3025" s="36"/>
      <c r="D3025" s="36" t="s">
        <v>1349</v>
      </c>
      <c r="E3025" s="37" t="s">
        <v>5122</v>
      </c>
      <c r="F3025" s="38" t="s">
        <v>1269</v>
      </c>
      <c r="G3025" s="38" t="s">
        <v>1271</v>
      </c>
      <c r="H3025" s="35" t="s">
        <v>1440</v>
      </c>
      <c r="I3025" s="35"/>
      <c r="J3025" s="29" t="s">
        <v>274</v>
      </c>
      <c r="K3025" s="29" t="s">
        <v>303</v>
      </c>
      <c r="L3025" s="29" t="s">
        <v>2659</v>
      </c>
      <c r="M3025" s="39">
        <v>41.21546002547943</v>
      </c>
      <c r="N3025" s="39">
        <v>82.26165639972622</v>
      </c>
      <c r="O3025" s="29">
        <v>44197</v>
      </c>
      <c r="P3025" s="29">
        <v>44926</v>
      </c>
      <c r="Q3025" s="40">
        <v>1.9958932</v>
      </c>
      <c r="R3025" s="39">
        <v>41.13082819986311</v>
      </c>
      <c r="S3025" s="39">
        <v>41.13082819986311</v>
      </c>
      <c r="T3025" s="39">
        <v>0</v>
      </c>
      <c r="U3025" s="39">
        <v>0</v>
      </c>
      <c r="V3025" s="39">
        <v>0</v>
      </c>
      <c r="W3025" s="29" t="s">
        <v>1357</v>
      </c>
      <c r="X3025" s="29" t="s">
        <v>258</v>
      </c>
      <c r="Y3025" s="29" t="s">
        <v>1349</v>
      </c>
      <c r="Z3025" s="41" t="s">
        <v>1349</v>
      </c>
      <c r="AA3025" s="42" t="s">
        <v>1349</v>
      </c>
      <c r="AB3025" s="29" t="s">
        <v>258</v>
      </c>
      <c r="AC3025" s="29" t="s">
        <v>258</v>
      </c>
      <c r="AD3025" s="29" t="s">
        <v>265</v>
      </c>
      <c r="AE3025" s="29" t="s">
        <v>1367</v>
      </c>
      <c r="AF3025" s="29" t="s">
        <v>1966</v>
      </c>
      <c r="AG3025" s="183" t="s">
        <v>1967</v>
      </c>
      <c r="AH3025" s="29" t="s">
        <v>1413</v>
      </c>
      <c r="AI3025" s="29" t="s">
        <v>1357</v>
      </c>
      <c r="AJ3025" s="29" t="s">
        <v>258</v>
      </c>
      <c r="AK3025" s="29" t="s">
        <v>258</v>
      </c>
      <c r="AL3025" s="29" t="s">
        <v>13326</v>
      </c>
    </row>
    <row r="3026" spans="1:38" x14ac:dyDescent="0.2">
      <c r="A3026" s="35" t="s">
        <v>16</v>
      </c>
      <c r="B3026" s="36">
        <v>8987</v>
      </c>
      <c r="C3026" s="36"/>
      <c r="D3026" s="36" t="s">
        <v>1349</v>
      </c>
      <c r="E3026" s="37" t="s">
        <v>5123</v>
      </c>
      <c r="F3026" s="38" t="s">
        <v>1269</v>
      </c>
      <c r="G3026" s="38" t="s">
        <v>1273</v>
      </c>
      <c r="H3026" s="35" t="s">
        <v>1393</v>
      </c>
      <c r="I3026" s="35"/>
      <c r="J3026" s="29" t="s">
        <v>1371</v>
      </c>
      <c r="K3026" s="29" t="s">
        <v>1371</v>
      </c>
      <c r="L3026" s="29" t="s">
        <v>1366</v>
      </c>
      <c r="M3026" s="39">
        <v>6.8924938648804535</v>
      </c>
      <c r="N3026" s="39">
        <v>13.681199178644764</v>
      </c>
      <c r="O3026" s="29">
        <v>44197</v>
      </c>
      <c r="P3026" s="29">
        <v>44922</v>
      </c>
      <c r="Q3026" s="40">
        <v>1.9849418000000001</v>
      </c>
      <c r="R3026" s="39">
        <v>6.8782888432580425</v>
      </c>
      <c r="S3026" s="39">
        <v>6.8029103353867217</v>
      </c>
      <c r="T3026" s="39">
        <v>0</v>
      </c>
      <c r="U3026" s="39">
        <v>0</v>
      </c>
      <c r="V3026" s="39">
        <v>0</v>
      </c>
      <c r="W3026" s="29" t="s">
        <v>1357</v>
      </c>
      <c r="X3026" s="29" t="s">
        <v>258</v>
      </c>
      <c r="Y3026" s="29" t="s">
        <v>1349</v>
      </c>
      <c r="Z3026" s="41" t="s">
        <v>1349</v>
      </c>
      <c r="AA3026" s="42" t="s">
        <v>1349</v>
      </c>
      <c r="AB3026" s="29" t="s">
        <v>258</v>
      </c>
      <c r="AC3026" s="29" t="s">
        <v>258</v>
      </c>
      <c r="AD3026" s="29" t="s">
        <v>265</v>
      </c>
      <c r="AE3026" s="29" t="s">
        <v>1367</v>
      </c>
      <c r="AF3026" s="29" t="s">
        <v>1368</v>
      </c>
      <c r="AG3026" s="183" t="s">
        <v>1369</v>
      </c>
      <c r="AH3026" s="29" t="s">
        <v>1413</v>
      </c>
      <c r="AI3026" s="29" t="s">
        <v>1357</v>
      </c>
      <c r="AJ3026" s="29" t="s">
        <v>258</v>
      </c>
      <c r="AK3026" s="29" t="s">
        <v>258</v>
      </c>
      <c r="AL3026" s="29" t="s">
        <v>13326</v>
      </c>
    </row>
    <row r="3027" spans="1:38" x14ac:dyDescent="0.2">
      <c r="A3027" s="35" t="s">
        <v>16</v>
      </c>
      <c r="B3027" s="36">
        <v>8988</v>
      </c>
      <c r="C3027" s="36"/>
      <c r="D3027" s="36" t="s">
        <v>1349</v>
      </c>
      <c r="E3027" s="37" t="s">
        <v>5124</v>
      </c>
      <c r="F3027" s="38" t="s">
        <v>1269</v>
      </c>
      <c r="G3027" s="38" t="s">
        <v>1273</v>
      </c>
      <c r="H3027" s="35" t="s">
        <v>1393</v>
      </c>
      <c r="I3027" s="35"/>
      <c r="J3027" s="29" t="s">
        <v>1371</v>
      </c>
      <c r="K3027" s="29" t="s">
        <v>1371</v>
      </c>
      <c r="L3027" s="29" t="s">
        <v>1366</v>
      </c>
      <c r="M3027" s="39">
        <v>18.639493405110958</v>
      </c>
      <c r="N3027" s="39">
        <v>38.78443531827515</v>
      </c>
      <c r="O3027" s="29">
        <v>44197</v>
      </c>
      <c r="P3027" s="29">
        <v>44957</v>
      </c>
      <c r="Q3027" s="40">
        <v>2.0807666</v>
      </c>
      <c r="R3027" s="39">
        <v>18.602258726899382</v>
      </c>
      <c r="S3027" s="39">
        <v>18.602258726899382</v>
      </c>
      <c r="T3027" s="39">
        <v>1.579917864476386</v>
      </c>
      <c r="U3027" s="39">
        <v>0</v>
      </c>
      <c r="V3027" s="39">
        <v>0</v>
      </c>
      <c r="W3027" s="29" t="s">
        <v>1357</v>
      </c>
      <c r="X3027" s="29" t="s">
        <v>258</v>
      </c>
      <c r="Y3027" s="29" t="s">
        <v>1349</v>
      </c>
      <c r="Z3027" s="41" t="s">
        <v>1349</v>
      </c>
      <c r="AA3027" s="42" t="s">
        <v>1349</v>
      </c>
      <c r="AB3027" s="29" t="s">
        <v>258</v>
      </c>
      <c r="AC3027" s="29" t="s">
        <v>258</v>
      </c>
      <c r="AD3027" s="29" t="s">
        <v>265</v>
      </c>
      <c r="AE3027" s="29" t="s">
        <v>1367</v>
      </c>
      <c r="AF3027" s="29" t="s">
        <v>1368</v>
      </c>
      <c r="AG3027" s="183" t="s">
        <v>1369</v>
      </c>
      <c r="AH3027" s="29" t="s">
        <v>1413</v>
      </c>
      <c r="AI3027" s="29" t="s">
        <v>1357</v>
      </c>
      <c r="AJ3027" s="29" t="s">
        <v>258</v>
      </c>
      <c r="AK3027" s="29" t="s">
        <v>258</v>
      </c>
      <c r="AL3027" s="29" t="s">
        <v>13326</v>
      </c>
    </row>
    <row r="3028" spans="1:38" x14ac:dyDescent="0.2">
      <c r="A3028" s="35" t="s">
        <v>16</v>
      </c>
      <c r="B3028" s="36">
        <v>8992</v>
      </c>
      <c r="C3028" s="36"/>
      <c r="D3028" s="36" t="s">
        <v>1349</v>
      </c>
      <c r="E3028" s="37" t="s">
        <v>5125</v>
      </c>
      <c r="F3028" s="38" t="s">
        <v>1266</v>
      </c>
      <c r="G3028" s="38" t="s">
        <v>1267</v>
      </c>
      <c r="H3028" s="35" t="s">
        <v>1364</v>
      </c>
      <c r="I3028" s="35"/>
      <c r="J3028" s="29" t="s">
        <v>1420</v>
      </c>
      <c r="K3028" s="29" t="s">
        <v>1421</v>
      </c>
      <c r="L3028" s="29" t="s">
        <v>1384</v>
      </c>
      <c r="M3028" s="39">
        <v>143.83722963955663</v>
      </c>
      <c r="N3028" s="39">
        <v>634.41964681724846</v>
      </c>
      <c r="O3028" s="29">
        <v>44197</v>
      </c>
      <c r="P3028" s="29">
        <v>45808</v>
      </c>
      <c r="Q3028" s="40">
        <v>4.4106775999999996</v>
      </c>
      <c r="R3028" s="39">
        <v>143.64960985626283</v>
      </c>
      <c r="S3028" s="39">
        <v>143.64960985626283</v>
      </c>
      <c r="T3028" s="39">
        <v>143.64960985626283</v>
      </c>
      <c r="U3028" s="39">
        <v>144.04317043121148</v>
      </c>
      <c r="V3028" s="39">
        <v>59.427646817248458</v>
      </c>
      <c r="W3028" s="29" t="s">
        <v>1357</v>
      </c>
      <c r="X3028" s="29" t="s">
        <v>258</v>
      </c>
      <c r="Y3028" s="29" t="s">
        <v>1349</v>
      </c>
      <c r="Z3028" s="41" t="s">
        <v>1349</v>
      </c>
      <c r="AA3028" s="42" t="s">
        <v>1349</v>
      </c>
      <c r="AB3028" s="29" t="s">
        <v>258</v>
      </c>
      <c r="AC3028" s="29" t="s">
        <v>258</v>
      </c>
      <c r="AD3028" s="29" t="s">
        <v>265</v>
      </c>
      <c r="AE3028" s="29" t="s">
        <v>1353</v>
      </c>
      <c r="AF3028" s="29" t="s">
        <v>1368</v>
      </c>
      <c r="AG3028" s="183" t="s">
        <v>1369</v>
      </c>
      <c r="AH3028" s="29" t="s">
        <v>1413</v>
      </c>
      <c r="AI3028" s="29" t="s">
        <v>1357</v>
      </c>
      <c r="AJ3028" s="29" t="s">
        <v>258</v>
      </c>
      <c r="AK3028" s="29" t="s">
        <v>258</v>
      </c>
      <c r="AL3028" s="29" t="s">
        <v>13326</v>
      </c>
    </row>
    <row r="3029" spans="1:38" x14ac:dyDescent="0.2">
      <c r="A3029" s="35" t="s">
        <v>16</v>
      </c>
      <c r="B3029" s="36">
        <v>8993</v>
      </c>
      <c r="C3029" s="36"/>
      <c r="D3029" s="36" t="s">
        <v>1349</v>
      </c>
      <c r="E3029" s="37" t="s">
        <v>5126</v>
      </c>
      <c r="F3029" s="38" t="s">
        <v>1269</v>
      </c>
      <c r="G3029" s="38" t="s">
        <v>1271</v>
      </c>
      <c r="H3029" s="35" t="s">
        <v>1440</v>
      </c>
      <c r="I3029" s="35"/>
      <c r="J3029" s="29" t="s">
        <v>274</v>
      </c>
      <c r="K3029" s="29" t="s">
        <v>303</v>
      </c>
      <c r="L3029" s="29" t="s">
        <v>2659</v>
      </c>
      <c r="M3029" s="39">
        <v>38.601879747374973</v>
      </c>
      <c r="N3029" s="39">
        <v>77.045229295003423</v>
      </c>
      <c r="O3029" s="29">
        <v>44197</v>
      </c>
      <c r="P3029" s="29">
        <v>44926</v>
      </c>
      <c r="Q3029" s="40">
        <v>1.9958932</v>
      </c>
      <c r="R3029" s="39">
        <v>38.522614647501712</v>
      </c>
      <c r="S3029" s="39">
        <v>38.522614647501712</v>
      </c>
      <c r="T3029" s="39">
        <v>0</v>
      </c>
      <c r="U3029" s="39">
        <v>0</v>
      </c>
      <c r="V3029" s="39">
        <v>0</v>
      </c>
      <c r="W3029" s="29" t="s">
        <v>1357</v>
      </c>
      <c r="X3029" s="29" t="s">
        <v>258</v>
      </c>
      <c r="Y3029" s="29" t="s">
        <v>1349</v>
      </c>
      <c r="Z3029" s="41" t="s">
        <v>1349</v>
      </c>
      <c r="AA3029" s="42" t="s">
        <v>1349</v>
      </c>
      <c r="AB3029" s="29" t="s">
        <v>258</v>
      </c>
      <c r="AC3029" s="29" t="s">
        <v>258</v>
      </c>
      <c r="AD3029" s="29" t="s">
        <v>265</v>
      </c>
      <c r="AE3029" s="29" t="s">
        <v>1367</v>
      </c>
      <c r="AF3029" s="29" t="s">
        <v>1966</v>
      </c>
      <c r="AG3029" s="183" t="s">
        <v>1967</v>
      </c>
      <c r="AH3029" s="29" t="s">
        <v>1413</v>
      </c>
      <c r="AI3029" s="29" t="s">
        <v>1357</v>
      </c>
      <c r="AJ3029" s="29" t="s">
        <v>258</v>
      </c>
      <c r="AK3029" s="29" t="s">
        <v>258</v>
      </c>
      <c r="AL3029" s="29" t="s">
        <v>13326</v>
      </c>
    </row>
    <row r="3030" spans="1:38" x14ac:dyDescent="0.2">
      <c r="A3030" s="35" t="s">
        <v>16</v>
      </c>
      <c r="B3030" s="36">
        <v>9001</v>
      </c>
      <c r="C3030" s="36"/>
      <c r="D3030" s="36" t="s">
        <v>1349</v>
      </c>
      <c r="E3030" s="37" t="s">
        <v>5127</v>
      </c>
      <c r="F3030" s="38" t="s">
        <v>1262</v>
      </c>
      <c r="G3030" s="38" t="s">
        <v>1264</v>
      </c>
      <c r="H3030" s="35" t="s">
        <v>1456</v>
      </c>
      <c r="I3030" s="35"/>
      <c r="J3030" s="29" t="s">
        <v>359</v>
      </c>
      <c r="K3030" s="29" t="s">
        <v>631</v>
      </c>
      <c r="L3030" s="29" t="s">
        <v>1461</v>
      </c>
      <c r="M3030" s="39">
        <v>32.355516695071792</v>
      </c>
      <c r="N3030" s="39">
        <v>80.61196440793978</v>
      </c>
      <c r="O3030" s="29">
        <v>44197</v>
      </c>
      <c r="P3030" s="29">
        <v>45107</v>
      </c>
      <c r="Q3030" s="40">
        <v>2.4914442000000001</v>
      </c>
      <c r="R3030" s="39">
        <v>32.297878165639972</v>
      </c>
      <c r="S3030" s="39">
        <v>32.297878165639972</v>
      </c>
      <c r="T3030" s="39">
        <v>16.016208076659822</v>
      </c>
      <c r="U3030" s="39">
        <v>0</v>
      </c>
      <c r="V3030" s="39">
        <v>0</v>
      </c>
      <c r="W3030" s="29" t="s">
        <v>1357</v>
      </c>
      <c r="X3030" s="29" t="s">
        <v>258</v>
      </c>
      <c r="Y3030" s="29" t="s">
        <v>1349</v>
      </c>
      <c r="Z3030" s="41" t="s">
        <v>1349</v>
      </c>
      <c r="AA3030" s="42" t="s">
        <v>1349</v>
      </c>
      <c r="AB3030" s="29" t="s">
        <v>258</v>
      </c>
      <c r="AC3030" s="29" t="s">
        <v>258</v>
      </c>
      <c r="AD3030" s="29" t="s">
        <v>258</v>
      </c>
      <c r="AE3030" s="29" t="s">
        <v>1353</v>
      </c>
      <c r="AF3030" s="29" t="s">
        <v>1462</v>
      </c>
      <c r="AG3030" s="183" t="s">
        <v>1463</v>
      </c>
      <c r="AH3030" s="29" t="s">
        <v>1413</v>
      </c>
      <c r="AI3030" s="29" t="s">
        <v>1357</v>
      </c>
      <c r="AJ3030" s="29" t="s">
        <v>258</v>
      </c>
      <c r="AK3030" s="29" t="s">
        <v>258</v>
      </c>
      <c r="AL3030" s="29" t="s">
        <v>13326</v>
      </c>
    </row>
    <row r="3031" spans="1:38" x14ac:dyDescent="0.2">
      <c r="A3031" s="35" t="s">
        <v>16</v>
      </c>
      <c r="B3031" s="36">
        <v>9003</v>
      </c>
      <c r="C3031" s="36"/>
      <c r="D3031" s="36" t="s">
        <v>1349</v>
      </c>
      <c r="E3031" s="37" t="s">
        <v>5128</v>
      </c>
      <c r="F3031" s="38" t="s">
        <v>1269</v>
      </c>
      <c r="G3031" s="38" t="s">
        <v>1273</v>
      </c>
      <c r="H3031" s="35" t="s">
        <v>1393</v>
      </c>
      <c r="I3031" s="35"/>
      <c r="J3031" s="29" t="s">
        <v>1506</v>
      </c>
      <c r="K3031" s="29" t="s">
        <v>1507</v>
      </c>
      <c r="L3031" s="29" t="s">
        <v>2220</v>
      </c>
      <c r="M3031" s="39">
        <v>114.79905099932181</v>
      </c>
      <c r="N3031" s="39">
        <v>275.01483367556472</v>
      </c>
      <c r="O3031" s="29">
        <v>44197</v>
      </c>
      <c r="P3031" s="29">
        <v>45072</v>
      </c>
      <c r="Q3031" s="40">
        <v>2.3956194000000002</v>
      </c>
      <c r="R3031" s="39">
        <v>114.58951403148529</v>
      </c>
      <c r="S3031" s="39">
        <v>114.58951403148529</v>
      </c>
      <c r="T3031" s="39">
        <v>45.835805612594115</v>
      </c>
      <c r="U3031" s="39">
        <v>0</v>
      </c>
      <c r="V3031" s="39">
        <v>0</v>
      </c>
      <c r="W3031" s="29" t="s">
        <v>1357</v>
      </c>
      <c r="X3031" s="29" t="s">
        <v>258</v>
      </c>
      <c r="Y3031" s="29" t="s">
        <v>1349</v>
      </c>
      <c r="Z3031" s="41" t="s">
        <v>1349</v>
      </c>
      <c r="AA3031" s="42" t="s">
        <v>1349</v>
      </c>
      <c r="AB3031" s="29" t="s">
        <v>258</v>
      </c>
      <c r="AC3031" s="29" t="s">
        <v>258</v>
      </c>
      <c r="AD3031" s="29" t="s">
        <v>258</v>
      </c>
      <c r="AE3031" s="29" t="s">
        <v>1353</v>
      </c>
      <c r="AF3031" s="29" t="s">
        <v>2221</v>
      </c>
      <c r="AG3031" s="183" t="s">
        <v>2222</v>
      </c>
      <c r="AH3031" s="29" t="s">
        <v>1413</v>
      </c>
      <c r="AI3031" s="29" t="s">
        <v>1357</v>
      </c>
      <c r="AJ3031" s="29" t="s">
        <v>258</v>
      </c>
      <c r="AK3031" s="29" t="s">
        <v>258</v>
      </c>
      <c r="AL3031" s="29" t="s">
        <v>13326</v>
      </c>
    </row>
    <row r="3032" spans="1:38" x14ac:dyDescent="0.2">
      <c r="A3032" s="35" t="s">
        <v>16</v>
      </c>
      <c r="B3032" s="36">
        <v>9005</v>
      </c>
      <c r="C3032" s="36"/>
      <c r="D3032" s="36" t="s">
        <v>1349</v>
      </c>
      <c r="E3032" s="37" t="s">
        <v>5129</v>
      </c>
      <c r="F3032" s="38" t="s">
        <v>1269</v>
      </c>
      <c r="G3032" s="38" t="s">
        <v>1273</v>
      </c>
      <c r="H3032" s="35" t="s">
        <v>1393</v>
      </c>
      <c r="I3032" s="35"/>
      <c r="J3032" s="29" t="s">
        <v>1371</v>
      </c>
      <c r="K3032" s="29" t="s">
        <v>1371</v>
      </c>
      <c r="L3032" s="29" t="s">
        <v>1366</v>
      </c>
      <c r="M3032" s="39">
        <v>16.548669607645301</v>
      </c>
      <c r="N3032" s="39">
        <v>33.029377138945925</v>
      </c>
      <c r="O3032" s="29">
        <v>44197</v>
      </c>
      <c r="P3032" s="29">
        <v>44926</v>
      </c>
      <c r="Q3032" s="40">
        <v>1.9958932</v>
      </c>
      <c r="R3032" s="39">
        <v>16.514688569472963</v>
      </c>
      <c r="S3032" s="39">
        <v>16.514688569472963</v>
      </c>
      <c r="T3032" s="39">
        <v>0</v>
      </c>
      <c r="U3032" s="39">
        <v>0</v>
      </c>
      <c r="V3032" s="39">
        <v>0</v>
      </c>
      <c r="W3032" s="29" t="s">
        <v>265</v>
      </c>
      <c r="X3032" s="29" t="s">
        <v>11773</v>
      </c>
      <c r="Y3032" s="29">
        <v>45250</v>
      </c>
      <c r="Z3032" s="41" t="s">
        <v>11759</v>
      </c>
      <c r="AA3032" s="42" t="s">
        <v>1349</v>
      </c>
      <c r="AB3032" s="29" t="s">
        <v>258</v>
      </c>
      <c r="AC3032" s="29" t="s">
        <v>258</v>
      </c>
      <c r="AD3032" s="29" t="s">
        <v>265</v>
      </c>
      <c r="AE3032" s="29" t="s">
        <v>1367</v>
      </c>
      <c r="AF3032" s="29" t="s">
        <v>1368</v>
      </c>
      <c r="AG3032" s="183" t="s">
        <v>1369</v>
      </c>
      <c r="AH3032" s="29" t="s">
        <v>1413</v>
      </c>
      <c r="AI3032" s="29" t="s">
        <v>1357</v>
      </c>
      <c r="AJ3032" s="29" t="s">
        <v>258</v>
      </c>
      <c r="AK3032" s="29" t="s">
        <v>258</v>
      </c>
      <c r="AL3032" s="29" t="s">
        <v>13327</v>
      </c>
    </row>
    <row r="3033" spans="1:38" x14ac:dyDescent="0.2">
      <c r="A3033" s="35" t="s">
        <v>17</v>
      </c>
      <c r="B3033" s="36">
        <v>9007</v>
      </c>
      <c r="C3033" s="36"/>
      <c r="D3033" s="36" t="s">
        <v>1349</v>
      </c>
      <c r="E3033" s="37" t="s">
        <v>5130</v>
      </c>
      <c r="F3033" s="38" t="s">
        <v>1262</v>
      </c>
      <c r="G3033" s="38" t="s">
        <v>3261</v>
      </c>
      <c r="H3033" s="35" t="s">
        <v>3261</v>
      </c>
      <c r="I3033" s="35" t="s">
        <v>5131</v>
      </c>
      <c r="J3033" s="29" t="s">
        <v>263</v>
      </c>
      <c r="K3033" s="29" t="s">
        <v>264</v>
      </c>
      <c r="L3033" s="29" t="s">
        <v>2577</v>
      </c>
      <c r="M3033" s="39">
        <v>0</v>
      </c>
      <c r="N3033" s="39"/>
      <c r="O3033" s="29">
        <v>44197</v>
      </c>
      <c r="P3033" s="29">
        <v>46022</v>
      </c>
      <c r="Q3033" s="40">
        <v>4.9965776999999996</v>
      </c>
      <c r="R3033" s="39"/>
      <c r="S3033" s="39"/>
      <c r="T3033" s="39"/>
      <c r="U3033" s="39"/>
      <c r="V3033" s="39"/>
      <c r="W3033" s="29" t="s">
        <v>265</v>
      </c>
      <c r="X3033" s="29" t="s">
        <v>11773</v>
      </c>
      <c r="Y3033" s="29">
        <v>45230</v>
      </c>
      <c r="Z3033" s="41" t="s">
        <v>11758</v>
      </c>
      <c r="AA3033" s="42" t="s">
        <v>13353</v>
      </c>
      <c r="AB3033" s="29" t="s">
        <v>258</v>
      </c>
      <c r="AC3033" s="29" t="s">
        <v>265</v>
      </c>
      <c r="AD3033" s="29" t="s">
        <v>265</v>
      </c>
      <c r="AE3033" s="29" t="s">
        <v>1367</v>
      </c>
      <c r="AF3033" s="29" t="s">
        <v>2409</v>
      </c>
      <c r="AG3033" s="183" t="s">
        <v>2410</v>
      </c>
      <c r="AH3033" s="29" t="s">
        <v>1356</v>
      </c>
      <c r="AI3033" s="29" t="s">
        <v>1357</v>
      </c>
      <c r="AJ3033" s="29" t="s">
        <v>258</v>
      </c>
      <c r="AK3033" s="29" t="s">
        <v>258</v>
      </c>
      <c r="AL3033" s="29" t="s">
        <v>13327</v>
      </c>
    </row>
    <row r="3034" spans="1:38" x14ac:dyDescent="0.2">
      <c r="A3034" s="35" t="s">
        <v>18</v>
      </c>
      <c r="B3034" s="36">
        <v>9007</v>
      </c>
      <c r="C3034" s="36">
        <v>2</v>
      </c>
      <c r="D3034" s="36" t="s">
        <v>5132</v>
      </c>
      <c r="E3034" s="37" t="s">
        <v>5133</v>
      </c>
      <c r="F3034" s="38" t="s">
        <v>1262</v>
      </c>
      <c r="G3034" s="38" t="s">
        <v>1263</v>
      </c>
      <c r="H3034" s="35" t="s">
        <v>302</v>
      </c>
      <c r="I3034" s="35"/>
      <c r="J3034" s="29" t="s">
        <v>263</v>
      </c>
      <c r="K3034" s="29" t="s">
        <v>264</v>
      </c>
      <c r="L3034" s="29" t="s">
        <v>2577</v>
      </c>
      <c r="M3034" s="39">
        <v>75.860726863897682</v>
      </c>
      <c r="N3034" s="39">
        <v>344.35889117043121</v>
      </c>
      <c r="O3034" s="29">
        <v>44197</v>
      </c>
      <c r="P3034" s="29">
        <v>45855</v>
      </c>
      <c r="Q3034" s="40">
        <v>4.5393565999999996</v>
      </c>
      <c r="R3034" s="39">
        <v>75.763107460643397</v>
      </c>
      <c r="S3034" s="39">
        <v>75.763107460643397</v>
      </c>
      <c r="T3034" s="39">
        <v>75.763107460643397</v>
      </c>
      <c r="U3034" s="39">
        <v>75.9706776180698</v>
      </c>
      <c r="V3034" s="39">
        <v>41.098891170431209</v>
      </c>
      <c r="W3034" s="29" t="s">
        <v>265</v>
      </c>
      <c r="X3034" s="29" t="s">
        <v>11773</v>
      </c>
      <c r="Y3034" s="29">
        <v>45230</v>
      </c>
      <c r="Z3034" s="41" t="s">
        <v>11758</v>
      </c>
      <c r="AA3034" s="42" t="s">
        <v>1349</v>
      </c>
      <c r="AB3034" s="29" t="s">
        <v>258</v>
      </c>
      <c r="AC3034" s="29" t="s">
        <v>265</v>
      </c>
      <c r="AD3034" s="29" t="s">
        <v>265</v>
      </c>
      <c r="AE3034" s="29" t="s">
        <v>1367</v>
      </c>
      <c r="AF3034" s="29" t="s">
        <v>2409</v>
      </c>
      <c r="AG3034" s="183" t="s">
        <v>2410</v>
      </c>
      <c r="AH3034" s="29" t="s">
        <v>1356</v>
      </c>
      <c r="AI3034" s="29" t="s">
        <v>1357</v>
      </c>
      <c r="AJ3034" s="29" t="s">
        <v>258</v>
      </c>
      <c r="AK3034" s="29" t="s">
        <v>258</v>
      </c>
      <c r="AL3034" s="29" t="s">
        <v>13327</v>
      </c>
    </row>
    <row r="3035" spans="1:38" x14ac:dyDescent="0.2">
      <c r="A3035" s="35" t="s">
        <v>18</v>
      </c>
      <c r="B3035" s="36">
        <v>9007</v>
      </c>
      <c r="C3035" s="36">
        <v>4</v>
      </c>
      <c r="D3035" s="36" t="s">
        <v>5134</v>
      </c>
      <c r="E3035" s="37" t="s">
        <v>5135</v>
      </c>
      <c r="F3035" s="38" t="s">
        <v>1262</v>
      </c>
      <c r="G3035" s="38" t="s">
        <v>1263</v>
      </c>
      <c r="H3035" s="35" t="s">
        <v>302</v>
      </c>
      <c r="I3035" s="35"/>
      <c r="J3035" s="29" t="s">
        <v>263</v>
      </c>
      <c r="K3035" s="29" t="s">
        <v>264</v>
      </c>
      <c r="L3035" s="29" t="s">
        <v>2577</v>
      </c>
      <c r="M3035" s="39">
        <v>75.856542261044666</v>
      </c>
      <c r="N3035" s="39">
        <v>379.02310746064336</v>
      </c>
      <c r="O3035" s="29">
        <v>44197</v>
      </c>
      <c r="P3035" s="29">
        <v>46022</v>
      </c>
      <c r="Q3035" s="40">
        <v>4.9965776999999996</v>
      </c>
      <c r="R3035" s="39">
        <v>75.763107460643397</v>
      </c>
      <c r="S3035" s="39">
        <v>75.763107460643397</v>
      </c>
      <c r="T3035" s="39">
        <v>75.763107460643397</v>
      </c>
      <c r="U3035" s="39">
        <v>75.9706776180698</v>
      </c>
      <c r="V3035" s="39">
        <v>75.763107460643397</v>
      </c>
      <c r="W3035" s="29" t="s">
        <v>265</v>
      </c>
      <c r="X3035" s="29" t="s">
        <v>11773</v>
      </c>
      <c r="Y3035" s="29">
        <v>45230</v>
      </c>
      <c r="Z3035" s="41" t="s">
        <v>11758</v>
      </c>
      <c r="AA3035" s="42" t="s">
        <v>1349</v>
      </c>
      <c r="AB3035" s="29" t="s">
        <v>258</v>
      </c>
      <c r="AC3035" s="29" t="s">
        <v>265</v>
      </c>
      <c r="AD3035" s="29" t="s">
        <v>265</v>
      </c>
      <c r="AE3035" s="29" t="s">
        <v>1367</v>
      </c>
      <c r="AF3035" s="29" t="s">
        <v>2409</v>
      </c>
      <c r="AG3035" s="183" t="s">
        <v>2410</v>
      </c>
      <c r="AH3035" s="29" t="s">
        <v>1356</v>
      </c>
      <c r="AI3035" s="29" t="s">
        <v>1357</v>
      </c>
      <c r="AJ3035" s="29" t="s">
        <v>258</v>
      </c>
      <c r="AK3035" s="29" t="s">
        <v>258</v>
      </c>
      <c r="AL3035" s="29" t="s">
        <v>13327</v>
      </c>
    </row>
    <row r="3036" spans="1:38" x14ac:dyDescent="0.2">
      <c r="A3036" s="35" t="s">
        <v>18</v>
      </c>
      <c r="B3036" s="36">
        <v>9007</v>
      </c>
      <c r="C3036" s="36">
        <v>5</v>
      </c>
      <c r="D3036" s="36" t="s">
        <v>5136</v>
      </c>
      <c r="E3036" s="37" t="s">
        <v>5137</v>
      </c>
      <c r="F3036" s="38" t="s">
        <v>1262</v>
      </c>
      <c r="G3036" s="38" t="s">
        <v>1263</v>
      </c>
      <c r="H3036" s="35" t="s">
        <v>999</v>
      </c>
      <c r="I3036" s="35"/>
      <c r="J3036" s="29" t="s">
        <v>263</v>
      </c>
      <c r="K3036" s="29" t="s">
        <v>264</v>
      </c>
      <c r="L3036" s="29" t="s">
        <v>2577</v>
      </c>
      <c r="M3036" s="39">
        <v>83.847918677835082</v>
      </c>
      <c r="N3036" s="39">
        <v>418.9526406570842</v>
      </c>
      <c r="O3036" s="29">
        <v>44197</v>
      </c>
      <c r="P3036" s="29">
        <v>46022</v>
      </c>
      <c r="Q3036" s="40">
        <v>4.9965776999999996</v>
      </c>
      <c r="R3036" s="39">
        <v>83.74464065708419</v>
      </c>
      <c r="S3036" s="39">
        <v>83.74464065708419</v>
      </c>
      <c r="T3036" s="39">
        <v>83.74464065708419</v>
      </c>
      <c r="U3036" s="39">
        <v>83.974078028747428</v>
      </c>
      <c r="V3036" s="39">
        <v>83.74464065708419</v>
      </c>
      <c r="W3036" s="29" t="s">
        <v>265</v>
      </c>
      <c r="X3036" s="29" t="s">
        <v>11773</v>
      </c>
      <c r="Y3036" s="29">
        <v>45230</v>
      </c>
      <c r="Z3036" s="41" t="s">
        <v>11758</v>
      </c>
      <c r="AA3036" s="42" t="s">
        <v>1349</v>
      </c>
      <c r="AB3036" s="29" t="s">
        <v>258</v>
      </c>
      <c r="AC3036" s="29" t="s">
        <v>265</v>
      </c>
      <c r="AD3036" s="29" t="s">
        <v>265</v>
      </c>
      <c r="AE3036" s="29" t="s">
        <v>1367</v>
      </c>
      <c r="AF3036" s="29" t="s">
        <v>2409</v>
      </c>
      <c r="AG3036" s="183" t="s">
        <v>2410</v>
      </c>
      <c r="AH3036" s="29" t="s">
        <v>1356</v>
      </c>
      <c r="AI3036" s="29" t="s">
        <v>1357</v>
      </c>
      <c r="AJ3036" s="29" t="s">
        <v>258</v>
      </c>
      <c r="AK3036" s="29" t="s">
        <v>258</v>
      </c>
      <c r="AL3036" s="29" t="s">
        <v>13327</v>
      </c>
    </row>
    <row r="3037" spans="1:38" x14ac:dyDescent="0.2">
      <c r="A3037" s="35" t="s">
        <v>18</v>
      </c>
      <c r="B3037" s="36">
        <v>9007</v>
      </c>
      <c r="C3037" s="36">
        <v>6</v>
      </c>
      <c r="D3037" s="36" t="s">
        <v>5138</v>
      </c>
      <c r="E3037" s="37" t="s">
        <v>5139</v>
      </c>
      <c r="F3037" s="38" t="s">
        <v>1262</v>
      </c>
      <c r="G3037" s="38" t="s">
        <v>1263</v>
      </c>
      <c r="H3037" s="35" t="s">
        <v>302</v>
      </c>
      <c r="I3037" s="35"/>
      <c r="J3037" s="29" t="s">
        <v>263</v>
      </c>
      <c r="K3037" s="29" t="s">
        <v>264</v>
      </c>
      <c r="L3037" s="29" t="s">
        <v>2577</v>
      </c>
      <c r="M3037" s="39">
        <v>75.856542261044666</v>
      </c>
      <c r="N3037" s="39">
        <v>379.02310746064336</v>
      </c>
      <c r="O3037" s="29">
        <v>44197</v>
      </c>
      <c r="P3037" s="29">
        <v>46022</v>
      </c>
      <c r="Q3037" s="40">
        <v>4.9965776999999996</v>
      </c>
      <c r="R3037" s="39">
        <v>75.763107460643397</v>
      </c>
      <c r="S3037" s="39">
        <v>75.763107460643397</v>
      </c>
      <c r="T3037" s="39">
        <v>75.763107460643397</v>
      </c>
      <c r="U3037" s="39">
        <v>75.9706776180698</v>
      </c>
      <c r="V3037" s="39">
        <v>75.763107460643397</v>
      </c>
      <c r="W3037" s="29" t="s">
        <v>265</v>
      </c>
      <c r="X3037" s="29" t="s">
        <v>11773</v>
      </c>
      <c r="Y3037" s="29">
        <v>45230</v>
      </c>
      <c r="Z3037" s="41" t="s">
        <v>11758</v>
      </c>
      <c r="AA3037" s="42" t="s">
        <v>1349</v>
      </c>
      <c r="AB3037" s="29" t="s">
        <v>258</v>
      </c>
      <c r="AC3037" s="29" t="s">
        <v>265</v>
      </c>
      <c r="AD3037" s="29" t="s">
        <v>265</v>
      </c>
      <c r="AE3037" s="29" t="s">
        <v>1367</v>
      </c>
      <c r="AF3037" s="29" t="s">
        <v>2409</v>
      </c>
      <c r="AG3037" s="183" t="s">
        <v>2410</v>
      </c>
      <c r="AH3037" s="29" t="s">
        <v>1356</v>
      </c>
      <c r="AI3037" s="29" t="s">
        <v>1357</v>
      </c>
      <c r="AJ3037" s="29" t="s">
        <v>258</v>
      </c>
      <c r="AK3037" s="29" t="s">
        <v>258</v>
      </c>
      <c r="AL3037" s="29" t="s">
        <v>13327</v>
      </c>
    </row>
    <row r="3038" spans="1:38" x14ac:dyDescent="0.2">
      <c r="A3038" s="35" t="s">
        <v>18</v>
      </c>
      <c r="B3038" s="36">
        <v>9007</v>
      </c>
      <c r="C3038" s="36">
        <v>7</v>
      </c>
      <c r="D3038" s="36" t="s">
        <v>5140</v>
      </c>
      <c r="E3038" s="37" t="s">
        <v>5141</v>
      </c>
      <c r="F3038" s="38" t="s">
        <v>1262</v>
      </c>
      <c r="G3038" s="38" t="s">
        <v>1263</v>
      </c>
      <c r="H3038" s="35" t="s">
        <v>999</v>
      </c>
      <c r="I3038" s="35"/>
      <c r="J3038" s="29" t="s">
        <v>263</v>
      </c>
      <c r="K3038" s="29" t="s">
        <v>264</v>
      </c>
      <c r="L3038" s="29" t="s">
        <v>2577</v>
      </c>
      <c r="M3038" s="39">
        <v>83.847918677835082</v>
      </c>
      <c r="N3038" s="39">
        <v>418.9526406570842</v>
      </c>
      <c r="O3038" s="29">
        <v>44197</v>
      </c>
      <c r="P3038" s="29">
        <v>46022</v>
      </c>
      <c r="Q3038" s="40">
        <v>4.9965776999999996</v>
      </c>
      <c r="R3038" s="39">
        <v>83.74464065708419</v>
      </c>
      <c r="S3038" s="39">
        <v>83.74464065708419</v>
      </c>
      <c r="T3038" s="39">
        <v>83.74464065708419</v>
      </c>
      <c r="U3038" s="39">
        <v>83.974078028747428</v>
      </c>
      <c r="V3038" s="39">
        <v>83.74464065708419</v>
      </c>
      <c r="W3038" s="29" t="s">
        <v>265</v>
      </c>
      <c r="X3038" s="29" t="s">
        <v>11773</v>
      </c>
      <c r="Y3038" s="29">
        <v>45230</v>
      </c>
      <c r="Z3038" s="41" t="s">
        <v>11758</v>
      </c>
      <c r="AA3038" s="42" t="s">
        <v>1349</v>
      </c>
      <c r="AB3038" s="29" t="s">
        <v>258</v>
      </c>
      <c r="AC3038" s="29" t="s">
        <v>265</v>
      </c>
      <c r="AD3038" s="29" t="s">
        <v>265</v>
      </c>
      <c r="AE3038" s="29" t="s">
        <v>1367</v>
      </c>
      <c r="AF3038" s="29" t="s">
        <v>2409</v>
      </c>
      <c r="AG3038" s="183" t="s">
        <v>2410</v>
      </c>
      <c r="AH3038" s="29" t="s">
        <v>1356</v>
      </c>
      <c r="AI3038" s="29" t="s">
        <v>1357</v>
      </c>
      <c r="AJ3038" s="29" t="s">
        <v>258</v>
      </c>
      <c r="AK3038" s="29" t="s">
        <v>258</v>
      </c>
      <c r="AL3038" s="29" t="s">
        <v>13327</v>
      </c>
    </row>
    <row r="3039" spans="1:38" x14ac:dyDescent="0.2">
      <c r="A3039" s="35" t="s">
        <v>18</v>
      </c>
      <c r="B3039" s="36">
        <v>9007</v>
      </c>
      <c r="C3039" s="36">
        <v>8</v>
      </c>
      <c r="D3039" s="36" t="s">
        <v>5142</v>
      </c>
      <c r="E3039" s="37" t="s">
        <v>5143</v>
      </c>
      <c r="F3039" s="38" t="s">
        <v>1262</v>
      </c>
      <c r="G3039" s="38" t="s">
        <v>1263</v>
      </c>
      <c r="H3039" s="35" t="s">
        <v>4181</v>
      </c>
      <c r="I3039" s="35"/>
      <c r="J3039" s="29" t="s">
        <v>263</v>
      </c>
      <c r="K3039" s="29" t="s">
        <v>264</v>
      </c>
      <c r="L3039" s="29" t="s">
        <v>2577</v>
      </c>
      <c r="M3039" s="39">
        <v>94.651835361008068</v>
      </c>
      <c r="N3039" s="39">
        <v>472.93524982888431</v>
      </c>
      <c r="O3039" s="29">
        <v>44197</v>
      </c>
      <c r="P3039" s="29">
        <v>46022</v>
      </c>
      <c r="Q3039" s="40">
        <v>4.9965776999999996</v>
      </c>
      <c r="R3039" s="39">
        <v>94.535249828884318</v>
      </c>
      <c r="S3039" s="39">
        <v>94.535249828884318</v>
      </c>
      <c r="T3039" s="39">
        <v>94.535249828884318</v>
      </c>
      <c r="U3039" s="39">
        <v>94.794250513347023</v>
      </c>
      <c r="V3039" s="39">
        <v>94.535249828884318</v>
      </c>
      <c r="W3039" s="29" t="s">
        <v>265</v>
      </c>
      <c r="X3039" s="29" t="s">
        <v>11773</v>
      </c>
      <c r="Y3039" s="29">
        <v>45230</v>
      </c>
      <c r="Z3039" s="41" t="s">
        <v>11758</v>
      </c>
      <c r="AA3039" s="42" t="s">
        <v>1349</v>
      </c>
      <c r="AB3039" s="29" t="s">
        <v>258</v>
      </c>
      <c r="AC3039" s="29" t="s">
        <v>265</v>
      </c>
      <c r="AD3039" s="29" t="s">
        <v>265</v>
      </c>
      <c r="AE3039" s="29" t="s">
        <v>1367</v>
      </c>
      <c r="AF3039" s="29" t="s">
        <v>2409</v>
      </c>
      <c r="AG3039" s="183" t="s">
        <v>2410</v>
      </c>
      <c r="AH3039" s="29" t="s">
        <v>1356</v>
      </c>
      <c r="AI3039" s="29" t="s">
        <v>1357</v>
      </c>
      <c r="AJ3039" s="29" t="s">
        <v>258</v>
      </c>
      <c r="AK3039" s="29" t="s">
        <v>258</v>
      </c>
      <c r="AL3039" s="29" t="s">
        <v>13327</v>
      </c>
    </row>
    <row r="3040" spans="1:38" x14ac:dyDescent="0.2">
      <c r="A3040" s="35" t="s">
        <v>18</v>
      </c>
      <c r="B3040" s="36">
        <v>9007</v>
      </c>
      <c r="C3040" s="36">
        <v>3</v>
      </c>
      <c r="D3040" s="36" t="s">
        <v>5144</v>
      </c>
      <c r="E3040" s="37" t="s">
        <v>5145</v>
      </c>
      <c r="F3040" s="38" t="s">
        <v>1262</v>
      </c>
      <c r="G3040" s="38" t="s">
        <v>1265</v>
      </c>
      <c r="H3040" s="35" t="s">
        <v>2327</v>
      </c>
      <c r="I3040" s="35"/>
      <c r="J3040" s="29" t="s">
        <v>263</v>
      </c>
      <c r="K3040" s="29" t="s">
        <v>264</v>
      </c>
      <c r="L3040" s="29" t="s">
        <v>2577</v>
      </c>
      <c r="M3040" s="39">
        <v>117.88205622320979</v>
      </c>
      <c r="N3040" s="39">
        <v>535.10868993839836</v>
      </c>
      <c r="O3040" s="29">
        <v>44197</v>
      </c>
      <c r="P3040" s="29">
        <v>45855</v>
      </c>
      <c r="Q3040" s="40">
        <v>4.5393565999999996</v>
      </c>
      <c r="R3040" s="39">
        <v>117.73036276522929</v>
      </c>
      <c r="S3040" s="39">
        <v>117.73036276522929</v>
      </c>
      <c r="T3040" s="39">
        <v>117.73036276522929</v>
      </c>
      <c r="U3040" s="39">
        <v>118.05291170431211</v>
      </c>
      <c r="V3040" s="39">
        <v>63.864689938398364</v>
      </c>
      <c r="W3040" s="29" t="s">
        <v>1357</v>
      </c>
      <c r="X3040" s="29" t="s">
        <v>11773</v>
      </c>
      <c r="Y3040" s="29">
        <v>45230</v>
      </c>
      <c r="Z3040" s="41" t="s">
        <v>11758</v>
      </c>
      <c r="AA3040" s="42" t="s">
        <v>1349</v>
      </c>
      <c r="AB3040" s="29" t="s">
        <v>258</v>
      </c>
      <c r="AC3040" s="29" t="s">
        <v>265</v>
      </c>
      <c r="AD3040" s="29" t="s">
        <v>265</v>
      </c>
      <c r="AE3040" s="29" t="s">
        <v>1367</v>
      </c>
      <c r="AF3040" s="29" t="s">
        <v>2409</v>
      </c>
      <c r="AG3040" s="183" t="s">
        <v>2410</v>
      </c>
      <c r="AH3040" s="29" t="s">
        <v>1356</v>
      </c>
      <c r="AI3040" s="29" t="s">
        <v>1357</v>
      </c>
      <c r="AJ3040" s="29" t="s">
        <v>258</v>
      </c>
      <c r="AK3040" s="29" t="s">
        <v>258</v>
      </c>
      <c r="AL3040" s="29" t="s">
        <v>13326</v>
      </c>
    </row>
    <row r="3041" spans="1:38" x14ac:dyDescent="0.2">
      <c r="A3041" s="35" t="s">
        <v>16</v>
      </c>
      <c r="B3041" s="36">
        <v>9013</v>
      </c>
      <c r="C3041" s="36"/>
      <c r="D3041" s="36" t="s">
        <v>1349</v>
      </c>
      <c r="E3041" s="37" t="s">
        <v>5146</v>
      </c>
      <c r="F3041" s="38" t="s">
        <v>1262</v>
      </c>
      <c r="G3041" s="38" t="s">
        <v>1264</v>
      </c>
      <c r="H3041" s="35" t="s">
        <v>3843</v>
      </c>
      <c r="I3041" s="35"/>
      <c r="J3041" s="29" t="s">
        <v>281</v>
      </c>
      <c r="K3041" s="29" t="s">
        <v>282</v>
      </c>
      <c r="L3041" s="29" t="s">
        <v>1366</v>
      </c>
      <c r="M3041" s="39">
        <v>18.111557899490435</v>
      </c>
      <c r="N3041" s="39">
        <v>43.636334017796031</v>
      </c>
      <c r="O3041" s="29">
        <v>44197</v>
      </c>
      <c r="P3041" s="29">
        <v>45077</v>
      </c>
      <c r="Q3041" s="40">
        <v>2.4093087</v>
      </c>
      <c r="R3041" s="39">
        <v>18.078617385352498</v>
      </c>
      <c r="S3041" s="39">
        <v>18.078617385352498</v>
      </c>
      <c r="T3041" s="39">
        <v>7.4790992470910345</v>
      </c>
      <c r="U3041" s="39">
        <v>0</v>
      </c>
      <c r="V3041" s="39">
        <v>0</v>
      </c>
      <c r="W3041" s="29" t="s">
        <v>1357</v>
      </c>
      <c r="X3041" s="29" t="s">
        <v>258</v>
      </c>
      <c r="Y3041" s="29" t="s">
        <v>1349</v>
      </c>
      <c r="Z3041" s="41" t="s">
        <v>1349</v>
      </c>
      <c r="AA3041" s="42" t="s">
        <v>1349</v>
      </c>
      <c r="AB3041" s="29" t="s">
        <v>258</v>
      </c>
      <c r="AC3041" s="29" t="s">
        <v>258</v>
      </c>
      <c r="AD3041" s="29" t="s">
        <v>265</v>
      </c>
      <c r="AE3041" s="29" t="s">
        <v>1367</v>
      </c>
      <c r="AF3041" s="29" t="s">
        <v>1368</v>
      </c>
      <c r="AG3041" s="183" t="s">
        <v>1369</v>
      </c>
      <c r="AH3041" s="29" t="s">
        <v>1413</v>
      </c>
      <c r="AI3041" s="29" t="s">
        <v>1357</v>
      </c>
      <c r="AJ3041" s="29" t="s">
        <v>258</v>
      </c>
      <c r="AK3041" s="29" t="s">
        <v>258</v>
      </c>
      <c r="AL3041" s="29" t="s">
        <v>13326</v>
      </c>
    </row>
    <row r="3042" spans="1:38" x14ac:dyDescent="0.2">
      <c r="A3042" s="35" t="s">
        <v>16</v>
      </c>
      <c r="B3042" s="36">
        <v>9015</v>
      </c>
      <c r="C3042" s="36"/>
      <c r="D3042" s="36" t="s">
        <v>1349</v>
      </c>
      <c r="E3042" s="37" t="s">
        <v>5147</v>
      </c>
      <c r="F3042" s="38" t="s">
        <v>1269</v>
      </c>
      <c r="G3042" s="38" t="s">
        <v>1271</v>
      </c>
      <c r="H3042" s="35" t="s">
        <v>1440</v>
      </c>
      <c r="I3042" s="35"/>
      <c r="J3042" s="29" t="s">
        <v>281</v>
      </c>
      <c r="K3042" s="29" t="s">
        <v>282</v>
      </c>
      <c r="L3042" s="29" t="s">
        <v>1384</v>
      </c>
      <c r="M3042" s="39">
        <v>22.944565417533159</v>
      </c>
      <c r="N3042" s="39">
        <v>114.64430390143737</v>
      </c>
      <c r="O3042" s="29">
        <v>44197</v>
      </c>
      <c r="P3042" s="29">
        <v>46022</v>
      </c>
      <c r="Q3042" s="40">
        <v>4.9965776999999996</v>
      </c>
      <c r="R3042" s="39">
        <v>22.91630390143737</v>
      </c>
      <c r="S3042" s="39">
        <v>22.91630390143737</v>
      </c>
      <c r="T3042" s="39">
        <v>22.91630390143737</v>
      </c>
      <c r="U3042" s="39">
        <v>22.979088295687884</v>
      </c>
      <c r="V3042" s="39">
        <v>22.91630390143737</v>
      </c>
      <c r="W3042" s="29" t="s">
        <v>1357</v>
      </c>
      <c r="X3042" s="29" t="s">
        <v>258</v>
      </c>
      <c r="Y3042" s="29" t="s">
        <v>1349</v>
      </c>
      <c r="Z3042" s="41" t="s">
        <v>1349</v>
      </c>
      <c r="AA3042" s="42" t="s">
        <v>1349</v>
      </c>
      <c r="AB3042" s="29" t="s">
        <v>258</v>
      </c>
      <c r="AC3042" s="29" t="s">
        <v>258</v>
      </c>
      <c r="AD3042" s="29" t="s">
        <v>265</v>
      </c>
      <c r="AE3042" s="29" t="s">
        <v>1353</v>
      </c>
      <c r="AF3042" s="29" t="s">
        <v>1368</v>
      </c>
      <c r="AG3042" s="183" t="s">
        <v>1369</v>
      </c>
      <c r="AH3042" s="29" t="s">
        <v>1356</v>
      </c>
      <c r="AI3042" s="29" t="s">
        <v>1357</v>
      </c>
      <c r="AJ3042" s="29" t="s">
        <v>258</v>
      </c>
      <c r="AK3042" s="29" t="s">
        <v>258</v>
      </c>
      <c r="AL3042" s="29" t="s">
        <v>13326</v>
      </c>
    </row>
    <row r="3043" spans="1:38" x14ac:dyDescent="0.2">
      <c r="A3043" s="35" t="s">
        <v>16</v>
      </c>
      <c r="B3043" s="36">
        <v>9019</v>
      </c>
      <c r="C3043" s="36"/>
      <c r="D3043" s="36" t="s">
        <v>1349</v>
      </c>
      <c r="E3043" s="37" t="s">
        <v>5148</v>
      </c>
      <c r="F3043" s="38" t="s">
        <v>1269</v>
      </c>
      <c r="G3043" s="38" t="s">
        <v>1271</v>
      </c>
      <c r="H3043" s="35" t="s">
        <v>1440</v>
      </c>
      <c r="I3043" s="35"/>
      <c r="J3043" s="29" t="s">
        <v>1528</v>
      </c>
      <c r="K3043" s="29" t="s">
        <v>1529</v>
      </c>
      <c r="L3043" s="29" t="s">
        <v>1530</v>
      </c>
      <c r="M3043" s="39">
        <v>228.54771641190348</v>
      </c>
      <c r="N3043" s="39">
        <v>684.54813141683769</v>
      </c>
      <c r="O3043" s="29">
        <v>44197</v>
      </c>
      <c r="P3043" s="29">
        <v>45291</v>
      </c>
      <c r="Q3043" s="40">
        <v>2.9952087999999999</v>
      </c>
      <c r="R3043" s="39">
        <v>228.18271047227927</v>
      </c>
      <c r="S3043" s="39">
        <v>228.18271047227927</v>
      </c>
      <c r="T3043" s="39">
        <v>228.18271047227927</v>
      </c>
      <c r="U3043" s="39">
        <v>0</v>
      </c>
      <c r="V3043" s="39">
        <v>0</v>
      </c>
      <c r="W3043" s="29" t="s">
        <v>1357</v>
      </c>
      <c r="X3043" s="29" t="s">
        <v>258</v>
      </c>
      <c r="Y3043" s="29" t="s">
        <v>1349</v>
      </c>
      <c r="Z3043" s="41" t="s">
        <v>1349</v>
      </c>
      <c r="AA3043" s="42" t="s">
        <v>1349</v>
      </c>
      <c r="AB3043" s="29" t="s">
        <v>258</v>
      </c>
      <c r="AC3043" s="29" t="s">
        <v>258</v>
      </c>
      <c r="AD3043" s="29" t="s">
        <v>258</v>
      </c>
      <c r="AE3043" s="29" t="s">
        <v>1353</v>
      </c>
      <c r="AF3043" s="29" t="s">
        <v>1531</v>
      </c>
      <c r="AG3043" s="183" t="s">
        <v>1532</v>
      </c>
      <c r="AH3043" s="29" t="s">
        <v>1413</v>
      </c>
      <c r="AI3043" s="29" t="s">
        <v>1357</v>
      </c>
      <c r="AJ3043" s="29" t="s">
        <v>258</v>
      </c>
      <c r="AK3043" s="29" t="s">
        <v>258</v>
      </c>
      <c r="AL3043" s="29" t="s">
        <v>13326</v>
      </c>
    </row>
    <row r="3044" spans="1:38" x14ac:dyDescent="0.2">
      <c r="A3044" s="35" t="s">
        <v>16</v>
      </c>
      <c r="B3044" s="36">
        <v>9021</v>
      </c>
      <c r="C3044" s="36"/>
      <c r="D3044" s="36" t="s">
        <v>1349</v>
      </c>
      <c r="E3044" s="37" t="s">
        <v>5149</v>
      </c>
      <c r="F3044" s="38" t="s">
        <v>1269</v>
      </c>
      <c r="G3044" s="38" t="s">
        <v>1273</v>
      </c>
      <c r="H3044" s="35" t="s">
        <v>1393</v>
      </c>
      <c r="I3044" s="35"/>
      <c r="J3044" s="29" t="s">
        <v>281</v>
      </c>
      <c r="K3044" s="29" t="s">
        <v>282</v>
      </c>
      <c r="L3044" s="29" t="s">
        <v>1366</v>
      </c>
      <c r="M3044" s="39">
        <v>7.5834023699223723</v>
      </c>
      <c r="N3044" s="39">
        <v>15.114899383983573</v>
      </c>
      <c r="O3044" s="29">
        <v>44197</v>
      </c>
      <c r="P3044" s="29">
        <v>44925</v>
      </c>
      <c r="Q3044" s="40">
        <v>1.9931554</v>
      </c>
      <c r="R3044" s="39">
        <v>7.5678165639972628</v>
      </c>
      <c r="S3044" s="39">
        <v>7.5470828199863114</v>
      </c>
      <c r="T3044" s="39">
        <v>0</v>
      </c>
      <c r="U3044" s="39">
        <v>0</v>
      </c>
      <c r="V3044" s="39">
        <v>0</v>
      </c>
      <c r="W3044" s="29" t="s">
        <v>1357</v>
      </c>
      <c r="X3044" s="29" t="s">
        <v>258</v>
      </c>
      <c r="Y3044" s="29" t="s">
        <v>1349</v>
      </c>
      <c r="Z3044" s="41" t="s">
        <v>1349</v>
      </c>
      <c r="AA3044" s="42" t="s">
        <v>1349</v>
      </c>
      <c r="AB3044" s="29" t="s">
        <v>258</v>
      </c>
      <c r="AC3044" s="29" t="s">
        <v>258</v>
      </c>
      <c r="AD3044" s="29" t="s">
        <v>265</v>
      </c>
      <c r="AE3044" s="29" t="s">
        <v>1367</v>
      </c>
      <c r="AF3044" s="29" t="s">
        <v>1368</v>
      </c>
      <c r="AG3044" s="183" t="s">
        <v>1369</v>
      </c>
      <c r="AH3044" s="29" t="s">
        <v>1413</v>
      </c>
      <c r="AI3044" s="29" t="s">
        <v>1357</v>
      </c>
      <c r="AJ3044" s="29" t="s">
        <v>258</v>
      </c>
      <c r="AK3044" s="29" t="s">
        <v>258</v>
      </c>
      <c r="AL3044" s="29" t="s">
        <v>13326</v>
      </c>
    </row>
    <row r="3045" spans="1:38" x14ac:dyDescent="0.2">
      <c r="A3045" s="35" t="s">
        <v>16</v>
      </c>
      <c r="B3045" s="36">
        <v>9023</v>
      </c>
      <c r="C3045" s="36"/>
      <c r="D3045" s="36" t="s">
        <v>1349</v>
      </c>
      <c r="E3045" s="37" t="s">
        <v>5150</v>
      </c>
      <c r="F3045" s="38" t="s">
        <v>1269</v>
      </c>
      <c r="G3045" s="38" t="s">
        <v>1445</v>
      </c>
      <c r="H3045" s="35" t="s">
        <v>357</v>
      </c>
      <c r="I3045" s="35"/>
      <c r="J3045" s="29" t="s">
        <v>1492</v>
      </c>
      <c r="K3045" s="29" t="s">
        <v>1493</v>
      </c>
      <c r="L3045" s="29" t="s">
        <v>1494</v>
      </c>
      <c r="M3045" s="39">
        <v>41.515618410172053</v>
      </c>
      <c r="N3045" s="39">
        <v>89.566891170431205</v>
      </c>
      <c r="O3045" s="29">
        <v>44197</v>
      </c>
      <c r="P3045" s="29">
        <v>44985</v>
      </c>
      <c r="Q3045" s="40">
        <v>2.1574263999999999</v>
      </c>
      <c r="R3045" s="39">
        <v>41.434620123203288</v>
      </c>
      <c r="S3045" s="39">
        <v>41.434620123203288</v>
      </c>
      <c r="T3045" s="39">
        <v>6.6976509240246411</v>
      </c>
      <c r="U3045" s="39">
        <v>0</v>
      </c>
      <c r="V3045" s="39">
        <v>0</v>
      </c>
      <c r="W3045" s="29" t="s">
        <v>1357</v>
      </c>
      <c r="X3045" s="29" t="s">
        <v>258</v>
      </c>
      <c r="Y3045" s="29" t="s">
        <v>1349</v>
      </c>
      <c r="Z3045" s="41" t="s">
        <v>1349</v>
      </c>
      <c r="AA3045" s="42" t="s">
        <v>1349</v>
      </c>
      <c r="AB3045" s="29" t="s">
        <v>258</v>
      </c>
      <c r="AC3045" s="29" t="s">
        <v>258</v>
      </c>
      <c r="AD3045" s="29" t="s">
        <v>258</v>
      </c>
      <c r="AE3045" s="29" t="s">
        <v>1353</v>
      </c>
      <c r="AF3045" s="29" t="s">
        <v>1495</v>
      </c>
      <c r="AG3045" s="183" t="s">
        <v>1496</v>
      </c>
      <c r="AH3045" s="29" t="s">
        <v>1413</v>
      </c>
      <c r="AI3045" s="29" t="s">
        <v>1357</v>
      </c>
      <c r="AJ3045" s="29" t="s">
        <v>258</v>
      </c>
      <c r="AK3045" s="29" t="s">
        <v>258</v>
      </c>
      <c r="AL3045" s="29" t="s">
        <v>13326</v>
      </c>
    </row>
    <row r="3046" spans="1:38" x14ac:dyDescent="0.2">
      <c r="A3046" s="35" t="s">
        <v>16</v>
      </c>
      <c r="B3046" s="36">
        <v>9025</v>
      </c>
      <c r="C3046" s="36"/>
      <c r="D3046" s="36" t="s">
        <v>1349</v>
      </c>
      <c r="E3046" s="37" t="s">
        <v>5151</v>
      </c>
      <c r="F3046" s="38" t="s">
        <v>1269</v>
      </c>
      <c r="G3046" s="38" t="s">
        <v>1445</v>
      </c>
      <c r="H3046" s="35" t="s">
        <v>330</v>
      </c>
      <c r="I3046" s="35"/>
      <c r="J3046" s="29" t="s">
        <v>274</v>
      </c>
      <c r="K3046" s="29" t="s">
        <v>1583</v>
      </c>
      <c r="L3046" s="29" t="s">
        <v>1838</v>
      </c>
      <c r="M3046" s="39">
        <v>26.624472197027309</v>
      </c>
      <c r="N3046" s="39">
        <v>53.13960301163587</v>
      </c>
      <c r="O3046" s="29">
        <v>44197</v>
      </c>
      <c r="P3046" s="29">
        <v>44926</v>
      </c>
      <c r="Q3046" s="40">
        <v>1.9958932</v>
      </c>
      <c r="R3046" s="39">
        <v>26.569801505817935</v>
      </c>
      <c r="S3046" s="39">
        <v>26.569801505817935</v>
      </c>
      <c r="T3046" s="39">
        <v>0</v>
      </c>
      <c r="U3046" s="39">
        <v>0</v>
      </c>
      <c r="V3046" s="39">
        <v>0</v>
      </c>
      <c r="W3046" s="29" t="s">
        <v>1357</v>
      </c>
      <c r="X3046" s="29" t="s">
        <v>258</v>
      </c>
      <c r="Y3046" s="29" t="s">
        <v>1349</v>
      </c>
      <c r="Z3046" s="41" t="s">
        <v>1349</v>
      </c>
      <c r="AA3046" s="42" t="s">
        <v>1349</v>
      </c>
      <c r="AB3046" s="29" t="s">
        <v>258</v>
      </c>
      <c r="AC3046" s="29" t="s">
        <v>258</v>
      </c>
      <c r="AD3046" s="29" t="s">
        <v>265</v>
      </c>
      <c r="AE3046" s="29" t="s">
        <v>1367</v>
      </c>
      <c r="AF3046" s="29" t="s">
        <v>1378</v>
      </c>
      <c r="AG3046" s="183" t="s">
        <v>1379</v>
      </c>
      <c r="AH3046" s="29" t="s">
        <v>1413</v>
      </c>
      <c r="AI3046" s="29" t="s">
        <v>1357</v>
      </c>
      <c r="AJ3046" s="29" t="s">
        <v>258</v>
      </c>
      <c r="AK3046" s="29" t="s">
        <v>258</v>
      </c>
      <c r="AL3046" s="29" t="s">
        <v>13326</v>
      </c>
    </row>
    <row r="3047" spans="1:38" x14ac:dyDescent="0.2">
      <c r="A3047" s="35" t="s">
        <v>16</v>
      </c>
      <c r="B3047" s="36">
        <v>9026</v>
      </c>
      <c r="C3047" s="36"/>
      <c r="D3047" s="36" t="s">
        <v>1349</v>
      </c>
      <c r="E3047" s="37" t="s">
        <v>5152</v>
      </c>
      <c r="F3047" s="38" t="s">
        <v>1269</v>
      </c>
      <c r="G3047" s="38" t="s">
        <v>1273</v>
      </c>
      <c r="H3047" s="35" t="s">
        <v>1393</v>
      </c>
      <c r="I3047" s="35"/>
      <c r="J3047" s="29" t="s">
        <v>281</v>
      </c>
      <c r="K3047" s="29" t="s">
        <v>282</v>
      </c>
      <c r="L3047" s="29" t="s">
        <v>1366</v>
      </c>
      <c r="M3047" s="39">
        <v>3.1683461109777347</v>
      </c>
      <c r="N3047" s="39">
        <v>6.3150061601642715</v>
      </c>
      <c r="O3047" s="29">
        <v>44197</v>
      </c>
      <c r="P3047" s="29">
        <v>44925</v>
      </c>
      <c r="Q3047" s="40">
        <v>1.9931554</v>
      </c>
      <c r="R3047" s="39">
        <v>3.1618343600273788</v>
      </c>
      <c r="S3047" s="39">
        <v>3.1531718001368927</v>
      </c>
      <c r="T3047" s="39">
        <v>0</v>
      </c>
      <c r="U3047" s="39">
        <v>0</v>
      </c>
      <c r="V3047" s="39">
        <v>0</v>
      </c>
      <c r="W3047" s="29" t="s">
        <v>1357</v>
      </c>
      <c r="X3047" s="29" t="s">
        <v>258</v>
      </c>
      <c r="Y3047" s="29" t="s">
        <v>1349</v>
      </c>
      <c r="Z3047" s="41" t="s">
        <v>1349</v>
      </c>
      <c r="AA3047" s="42" t="s">
        <v>1349</v>
      </c>
      <c r="AB3047" s="29" t="s">
        <v>258</v>
      </c>
      <c r="AC3047" s="29" t="s">
        <v>258</v>
      </c>
      <c r="AD3047" s="29" t="s">
        <v>265</v>
      </c>
      <c r="AE3047" s="29" t="s">
        <v>1367</v>
      </c>
      <c r="AF3047" s="29" t="s">
        <v>1368</v>
      </c>
      <c r="AG3047" s="183" t="s">
        <v>1369</v>
      </c>
      <c r="AH3047" s="29" t="s">
        <v>1413</v>
      </c>
      <c r="AI3047" s="29" t="s">
        <v>1357</v>
      </c>
      <c r="AJ3047" s="29" t="s">
        <v>258</v>
      </c>
      <c r="AK3047" s="29" t="s">
        <v>258</v>
      </c>
      <c r="AL3047" s="29" t="s">
        <v>13326</v>
      </c>
    </row>
    <row r="3048" spans="1:38" x14ac:dyDescent="0.2">
      <c r="A3048" s="35" t="s">
        <v>16</v>
      </c>
      <c r="B3048" s="36">
        <v>9027</v>
      </c>
      <c r="C3048" s="36"/>
      <c r="D3048" s="36" t="s">
        <v>1349</v>
      </c>
      <c r="E3048" s="37" t="s">
        <v>5153</v>
      </c>
      <c r="F3048" s="38" t="s">
        <v>1269</v>
      </c>
      <c r="G3048" s="38" t="s">
        <v>1271</v>
      </c>
      <c r="H3048" s="35" t="s">
        <v>1440</v>
      </c>
      <c r="I3048" s="35"/>
      <c r="J3048" s="29" t="s">
        <v>274</v>
      </c>
      <c r="K3048" s="29" t="s">
        <v>303</v>
      </c>
      <c r="L3048" s="29" t="s">
        <v>2659</v>
      </c>
      <c r="M3048" s="39">
        <v>42.180782396396168</v>
      </c>
      <c r="N3048" s="39">
        <v>84.188336755646816</v>
      </c>
      <c r="O3048" s="29">
        <v>44197</v>
      </c>
      <c r="P3048" s="29">
        <v>44926</v>
      </c>
      <c r="Q3048" s="40">
        <v>1.9958932</v>
      </c>
      <c r="R3048" s="39">
        <v>42.094168377823408</v>
      </c>
      <c r="S3048" s="39">
        <v>42.094168377823408</v>
      </c>
      <c r="T3048" s="39">
        <v>0</v>
      </c>
      <c r="U3048" s="39">
        <v>0</v>
      </c>
      <c r="V3048" s="39">
        <v>0</v>
      </c>
      <c r="W3048" s="29" t="s">
        <v>1357</v>
      </c>
      <c r="X3048" s="29" t="s">
        <v>258</v>
      </c>
      <c r="Y3048" s="29" t="s">
        <v>1349</v>
      </c>
      <c r="Z3048" s="41" t="s">
        <v>1349</v>
      </c>
      <c r="AA3048" s="42" t="s">
        <v>1349</v>
      </c>
      <c r="AB3048" s="29" t="s">
        <v>258</v>
      </c>
      <c r="AC3048" s="29" t="s">
        <v>258</v>
      </c>
      <c r="AD3048" s="29" t="s">
        <v>265</v>
      </c>
      <c r="AE3048" s="29" t="s">
        <v>1367</v>
      </c>
      <c r="AF3048" s="29" t="s">
        <v>1966</v>
      </c>
      <c r="AG3048" s="183" t="s">
        <v>1967</v>
      </c>
      <c r="AH3048" s="29" t="s">
        <v>1413</v>
      </c>
      <c r="AI3048" s="29" t="s">
        <v>1357</v>
      </c>
      <c r="AJ3048" s="29" t="s">
        <v>258</v>
      </c>
      <c r="AK3048" s="29" t="s">
        <v>258</v>
      </c>
      <c r="AL3048" s="29" t="s">
        <v>13326</v>
      </c>
    </row>
    <row r="3049" spans="1:38" x14ac:dyDescent="0.2">
      <c r="A3049" s="35" t="s">
        <v>16</v>
      </c>
      <c r="B3049" s="36">
        <v>9029</v>
      </c>
      <c r="C3049" s="36"/>
      <c r="D3049" s="36" t="s">
        <v>1349</v>
      </c>
      <c r="E3049" s="37" t="s">
        <v>5154</v>
      </c>
      <c r="F3049" s="38" t="s">
        <v>1269</v>
      </c>
      <c r="G3049" s="38" t="s">
        <v>1271</v>
      </c>
      <c r="H3049" s="35" t="s">
        <v>1440</v>
      </c>
      <c r="I3049" s="35"/>
      <c r="J3049" s="29" t="s">
        <v>382</v>
      </c>
      <c r="K3049" s="29" t="s">
        <v>741</v>
      </c>
      <c r="L3049" s="29" t="s">
        <v>4972</v>
      </c>
      <c r="M3049" s="39">
        <v>278.20911168781794</v>
      </c>
      <c r="N3049" s="39">
        <v>555.27567419575632</v>
      </c>
      <c r="O3049" s="29">
        <v>44197</v>
      </c>
      <c r="P3049" s="29">
        <v>44926</v>
      </c>
      <c r="Q3049" s="40">
        <v>1.9958932</v>
      </c>
      <c r="R3049" s="39">
        <v>277.63783709787816</v>
      </c>
      <c r="S3049" s="39">
        <v>277.63783709787816</v>
      </c>
      <c r="T3049" s="39">
        <v>0</v>
      </c>
      <c r="U3049" s="39">
        <v>0</v>
      </c>
      <c r="V3049" s="39">
        <v>0</v>
      </c>
      <c r="W3049" s="29" t="s">
        <v>1357</v>
      </c>
      <c r="X3049" s="29" t="s">
        <v>258</v>
      </c>
      <c r="Y3049" s="29" t="s">
        <v>1349</v>
      </c>
      <c r="Z3049" s="41" t="s">
        <v>1349</v>
      </c>
      <c r="AA3049" s="42" t="s">
        <v>1349</v>
      </c>
      <c r="AB3049" s="29" t="s">
        <v>258</v>
      </c>
      <c r="AC3049" s="29" t="s">
        <v>258</v>
      </c>
      <c r="AD3049" s="29" t="s">
        <v>258</v>
      </c>
      <c r="AE3049" s="29" t="s">
        <v>1353</v>
      </c>
      <c r="AF3049" s="29" t="s">
        <v>1368</v>
      </c>
      <c r="AG3049" s="183" t="s">
        <v>1369</v>
      </c>
      <c r="AH3049" s="29" t="s">
        <v>1413</v>
      </c>
      <c r="AI3049" s="29" t="s">
        <v>1357</v>
      </c>
      <c r="AJ3049" s="29" t="s">
        <v>258</v>
      </c>
      <c r="AK3049" s="29" t="s">
        <v>258</v>
      </c>
      <c r="AL3049" s="29" t="s">
        <v>13326</v>
      </c>
    </row>
    <row r="3050" spans="1:38" x14ac:dyDescent="0.2">
      <c r="A3050" s="35" t="s">
        <v>16</v>
      </c>
      <c r="B3050" s="36">
        <v>9036</v>
      </c>
      <c r="C3050" s="36"/>
      <c r="D3050" s="36" t="s">
        <v>1349</v>
      </c>
      <c r="E3050" s="37" t="s">
        <v>5155</v>
      </c>
      <c r="F3050" s="38" t="s">
        <v>1269</v>
      </c>
      <c r="G3050" s="38" t="s">
        <v>1445</v>
      </c>
      <c r="H3050" s="35" t="s">
        <v>12095</v>
      </c>
      <c r="I3050" s="35"/>
      <c r="J3050" s="29" t="s">
        <v>484</v>
      </c>
      <c r="K3050" s="29" t="s">
        <v>1365</v>
      </c>
      <c r="L3050" s="29" t="s">
        <v>1384</v>
      </c>
      <c r="M3050" s="39">
        <v>242.6978766921749</v>
      </c>
      <c r="N3050" s="39">
        <v>571.44469815195077</v>
      </c>
      <c r="O3050" s="29">
        <v>44197</v>
      </c>
      <c r="P3050" s="29">
        <v>45057</v>
      </c>
      <c r="Q3050" s="40">
        <v>2.3545517</v>
      </c>
      <c r="R3050" s="39">
        <v>242.25007529089663</v>
      </c>
      <c r="S3050" s="39">
        <v>242.25007529089663</v>
      </c>
      <c r="T3050" s="39">
        <v>86.944547570157425</v>
      </c>
      <c r="U3050" s="39">
        <v>0</v>
      </c>
      <c r="V3050" s="39">
        <v>0</v>
      </c>
      <c r="W3050" s="29" t="s">
        <v>1357</v>
      </c>
      <c r="X3050" s="29" t="s">
        <v>258</v>
      </c>
      <c r="Y3050" s="29" t="s">
        <v>1349</v>
      </c>
      <c r="Z3050" s="41" t="s">
        <v>1349</v>
      </c>
      <c r="AA3050" s="42" t="s">
        <v>1349</v>
      </c>
      <c r="AB3050" s="29" t="s">
        <v>258</v>
      </c>
      <c r="AC3050" s="29" t="s">
        <v>258</v>
      </c>
      <c r="AD3050" s="29" t="s">
        <v>265</v>
      </c>
      <c r="AE3050" s="29" t="s">
        <v>1353</v>
      </c>
      <c r="AF3050" s="29" t="s">
        <v>1368</v>
      </c>
      <c r="AG3050" s="183" t="s">
        <v>1369</v>
      </c>
      <c r="AH3050" s="29" t="s">
        <v>1413</v>
      </c>
      <c r="AI3050" s="29" t="s">
        <v>1357</v>
      </c>
      <c r="AJ3050" s="29" t="s">
        <v>258</v>
      </c>
      <c r="AK3050" s="29" t="s">
        <v>258</v>
      </c>
      <c r="AL3050" s="29" t="s">
        <v>13326</v>
      </c>
    </row>
    <row r="3051" spans="1:38" x14ac:dyDescent="0.2">
      <c r="A3051" s="35" t="s">
        <v>16</v>
      </c>
      <c r="B3051" s="36">
        <v>9037</v>
      </c>
      <c r="C3051" s="36"/>
      <c r="D3051" s="36" t="s">
        <v>1349</v>
      </c>
      <c r="E3051" s="37" t="s">
        <v>5156</v>
      </c>
      <c r="F3051" s="38" t="s">
        <v>1269</v>
      </c>
      <c r="G3051" s="38" t="s">
        <v>1271</v>
      </c>
      <c r="H3051" s="35" t="s">
        <v>1440</v>
      </c>
      <c r="I3051" s="35"/>
      <c r="J3051" s="29" t="s">
        <v>274</v>
      </c>
      <c r="K3051" s="29" t="s">
        <v>303</v>
      </c>
      <c r="L3051" s="29" t="s">
        <v>2659</v>
      </c>
      <c r="M3051" s="39">
        <v>36.347791928979142</v>
      </c>
      <c r="N3051" s="39">
        <v>72.54631074606435</v>
      </c>
      <c r="O3051" s="29">
        <v>44197</v>
      </c>
      <c r="P3051" s="29">
        <v>44926</v>
      </c>
      <c r="Q3051" s="40">
        <v>1.9958932</v>
      </c>
      <c r="R3051" s="39">
        <v>36.273155373032175</v>
      </c>
      <c r="S3051" s="39">
        <v>36.273155373032175</v>
      </c>
      <c r="T3051" s="39">
        <v>0</v>
      </c>
      <c r="U3051" s="39">
        <v>0</v>
      </c>
      <c r="V3051" s="39">
        <v>0</v>
      </c>
      <c r="W3051" s="29" t="s">
        <v>1357</v>
      </c>
      <c r="X3051" s="29" t="s">
        <v>258</v>
      </c>
      <c r="Y3051" s="29" t="s">
        <v>1349</v>
      </c>
      <c r="Z3051" s="41" t="s">
        <v>1349</v>
      </c>
      <c r="AA3051" s="42" t="s">
        <v>1349</v>
      </c>
      <c r="AB3051" s="29" t="s">
        <v>258</v>
      </c>
      <c r="AC3051" s="29" t="s">
        <v>258</v>
      </c>
      <c r="AD3051" s="29" t="s">
        <v>265</v>
      </c>
      <c r="AE3051" s="29" t="s">
        <v>1367</v>
      </c>
      <c r="AF3051" s="29" t="s">
        <v>1966</v>
      </c>
      <c r="AG3051" s="183" t="s">
        <v>1967</v>
      </c>
      <c r="AH3051" s="29" t="s">
        <v>1413</v>
      </c>
      <c r="AI3051" s="29" t="s">
        <v>1357</v>
      </c>
      <c r="AJ3051" s="29" t="s">
        <v>258</v>
      </c>
      <c r="AK3051" s="29" t="s">
        <v>258</v>
      </c>
      <c r="AL3051" s="29" t="s">
        <v>13326</v>
      </c>
    </row>
    <row r="3052" spans="1:38" x14ac:dyDescent="0.2">
      <c r="A3052" s="35" t="s">
        <v>16</v>
      </c>
      <c r="B3052" s="36">
        <v>9038</v>
      </c>
      <c r="C3052" s="36"/>
      <c r="D3052" s="36" t="s">
        <v>1349</v>
      </c>
      <c r="E3052" s="37" t="s">
        <v>5157</v>
      </c>
      <c r="F3052" s="38" t="s">
        <v>1269</v>
      </c>
      <c r="G3052" s="38" t="s">
        <v>1271</v>
      </c>
      <c r="H3052" s="35" t="s">
        <v>13138</v>
      </c>
      <c r="I3052" s="35"/>
      <c r="J3052" s="29" t="s">
        <v>484</v>
      </c>
      <c r="K3052" s="29" t="s">
        <v>1551</v>
      </c>
      <c r="L3052" s="29" t="s">
        <v>1384</v>
      </c>
      <c r="M3052" s="39">
        <v>237.53108209871755</v>
      </c>
      <c r="N3052" s="39">
        <v>1186.8425078713212</v>
      </c>
      <c r="O3052" s="29">
        <v>44197</v>
      </c>
      <c r="P3052" s="29">
        <v>46022</v>
      </c>
      <c r="Q3052" s="40">
        <v>4.9965776999999996</v>
      </c>
      <c r="R3052" s="39">
        <v>237.23850787132102</v>
      </c>
      <c r="S3052" s="39">
        <v>237.23850787132102</v>
      </c>
      <c r="T3052" s="39">
        <v>237.23850787132102</v>
      </c>
      <c r="U3052" s="39">
        <v>237.88847638603696</v>
      </c>
      <c r="V3052" s="39">
        <v>237.23850787132102</v>
      </c>
      <c r="W3052" s="29" t="s">
        <v>265</v>
      </c>
      <c r="X3052" s="29" t="s">
        <v>11773</v>
      </c>
      <c r="Y3052" s="29">
        <v>45289</v>
      </c>
      <c r="Z3052" s="41" t="s">
        <v>11760</v>
      </c>
      <c r="AA3052" s="42" t="s">
        <v>1349</v>
      </c>
      <c r="AB3052" s="29" t="s">
        <v>258</v>
      </c>
      <c r="AC3052" s="29" t="s">
        <v>258</v>
      </c>
      <c r="AD3052" s="29" t="s">
        <v>265</v>
      </c>
      <c r="AE3052" s="29" t="s">
        <v>1353</v>
      </c>
      <c r="AF3052" s="29" t="s">
        <v>1368</v>
      </c>
      <c r="AG3052" s="183" t="s">
        <v>1369</v>
      </c>
      <c r="AH3052" s="29" t="s">
        <v>1356</v>
      </c>
      <c r="AI3052" s="29" t="s">
        <v>1357</v>
      </c>
      <c r="AJ3052" s="29" t="s">
        <v>258</v>
      </c>
      <c r="AK3052" s="29" t="s">
        <v>258</v>
      </c>
      <c r="AL3052" s="29" t="s">
        <v>13327</v>
      </c>
    </row>
    <row r="3053" spans="1:38" x14ac:dyDescent="0.2">
      <c r="A3053" s="35" t="s">
        <v>16</v>
      </c>
      <c r="B3053" s="36">
        <v>9039</v>
      </c>
      <c r="C3053" s="36"/>
      <c r="D3053" s="36" t="s">
        <v>1349</v>
      </c>
      <c r="E3053" s="37" t="s">
        <v>5158</v>
      </c>
      <c r="F3053" s="38" t="s">
        <v>1269</v>
      </c>
      <c r="G3053" s="38" t="s">
        <v>1273</v>
      </c>
      <c r="H3053" s="35" t="s">
        <v>1471</v>
      </c>
      <c r="I3053" s="35"/>
      <c r="J3053" s="29" t="s">
        <v>1371</v>
      </c>
      <c r="K3053" s="29" t="s">
        <v>1371</v>
      </c>
      <c r="L3053" s="29" t="s">
        <v>1384</v>
      </c>
      <c r="M3053" s="39">
        <v>85.802989357490574</v>
      </c>
      <c r="N3053" s="39">
        <v>428.72130321697472</v>
      </c>
      <c r="O3053" s="29">
        <v>44197</v>
      </c>
      <c r="P3053" s="29">
        <v>46022</v>
      </c>
      <c r="Q3053" s="40">
        <v>4.9965776999999996</v>
      </c>
      <c r="R3053" s="39">
        <v>85.697303216974674</v>
      </c>
      <c r="S3053" s="39">
        <v>85.697303216974674</v>
      </c>
      <c r="T3053" s="39">
        <v>85.697303216974674</v>
      </c>
      <c r="U3053" s="39">
        <v>85.932090349075978</v>
      </c>
      <c r="V3053" s="39">
        <v>85.697303216974674</v>
      </c>
      <c r="W3053" s="29" t="s">
        <v>265</v>
      </c>
      <c r="X3053" s="29" t="s">
        <v>11773</v>
      </c>
      <c r="Y3053" s="29">
        <v>45282</v>
      </c>
      <c r="Z3053" s="41" t="s">
        <v>11760</v>
      </c>
      <c r="AA3053" s="42" t="s">
        <v>1349</v>
      </c>
      <c r="AB3053" s="29" t="s">
        <v>258</v>
      </c>
      <c r="AC3053" s="29" t="s">
        <v>258</v>
      </c>
      <c r="AD3053" s="29" t="s">
        <v>265</v>
      </c>
      <c r="AE3053" s="29" t="s">
        <v>1353</v>
      </c>
      <c r="AF3053" s="29" t="s">
        <v>1368</v>
      </c>
      <c r="AG3053" s="183" t="s">
        <v>1369</v>
      </c>
      <c r="AH3053" s="29" t="s">
        <v>1413</v>
      </c>
      <c r="AI3053" s="29" t="s">
        <v>1357</v>
      </c>
      <c r="AJ3053" s="29" t="s">
        <v>258</v>
      </c>
      <c r="AK3053" s="29" t="s">
        <v>258</v>
      </c>
      <c r="AL3053" s="29" t="s">
        <v>13327</v>
      </c>
    </row>
    <row r="3054" spans="1:38" x14ac:dyDescent="0.2">
      <c r="A3054" s="35" t="s">
        <v>16</v>
      </c>
      <c r="B3054" s="36">
        <v>9041</v>
      </c>
      <c r="C3054" s="36"/>
      <c r="D3054" s="36" t="s">
        <v>1349</v>
      </c>
      <c r="E3054" s="37" t="s">
        <v>5159</v>
      </c>
      <c r="F3054" s="38" t="s">
        <v>1269</v>
      </c>
      <c r="G3054" s="38" t="s">
        <v>1271</v>
      </c>
      <c r="H3054" s="35" t="s">
        <v>1440</v>
      </c>
      <c r="I3054" s="35"/>
      <c r="J3054" s="29" t="s">
        <v>1371</v>
      </c>
      <c r="K3054" s="29" t="s">
        <v>1371</v>
      </c>
      <c r="L3054" s="29" t="s">
        <v>1384</v>
      </c>
      <c r="M3054" s="39">
        <v>73.581296239787463</v>
      </c>
      <c r="N3054" s="39">
        <v>367.65466392881586</v>
      </c>
      <c r="O3054" s="29">
        <v>44197</v>
      </c>
      <c r="P3054" s="29">
        <v>46022</v>
      </c>
      <c r="Q3054" s="40">
        <v>4.9965776999999996</v>
      </c>
      <c r="R3054" s="39">
        <v>73.490663928815877</v>
      </c>
      <c r="S3054" s="39">
        <v>73.490663928815877</v>
      </c>
      <c r="T3054" s="39">
        <v>73.490663928815877</v>
      </c>
      <c r="U3054" s="39">
        <v>73.692008213552356</v>
      </c>
      <c r="V3054" s="39">
        <v>73.490663928815877</v>
      </c>
      <c r="W3054" s="29" t="s">
        <v>1357</v>
      </c>
      <c r="X3054" s="29" t="s">
        <v>258</v>
      </c>
      <c r="Y3054" s="29" t="s">
        <v>1349</v>
      </c>
      <c r="Z3054" s="41" t="s">
        <v>1349</v>
      </c>
      <c r="AA3054" s="42" t="s">
        <v>1349</v>
      </c>
      <c r="AB3054" s="29" t="s">
        <v>258</v>
      </c>
      <c r="AC3054" s="29" t="s">
        <v>258</v>
      </c>
      <c r="AD3054" s="29" t="s">
        <v>265</v>
      </c>
      <c r="AE3054" s="29" t="s">
        <v>1353</v>
      </c>
      <c r="AF3054" s="29" t="s">
        <v>1368</v>
      </c>
      <c r="AG3054" s="183" t="s">
        <v>1369</v>
      </c>
      <c r="AH3054" s="29" t="s">
        <v>1356</v>
      </c>
      <c r="AI3054" s="29" t="s">
        <v>1357</v>
      </c>
      <c r="AJ3054" s="29" t="s">
        <v>258</v>
      </c>
      <c r="AK3054" s="29" t="s">
        <v>258</v>
      </c>
      <c r="AL3054" s="29" t="s">
        <v>13326</v>
      </c>
    </row>
    <row r="3055" spans="1:38" x14ac:dyDescent="0.2">
      <c r="A3055" s="35" t="s">
        <v>16</v>
      </c>
      <c r="B3055" s="36">
        <v>9043</v>
      </c>
      <c r="C3055" s="36"/>
      <c r="D3055" s="36" t="s">
        <v>1349</v>
      </c>
      <c r="E3055" s="37" t="s">
        <v>5160</v>
      </c>
      <c r="F3055" s="38" t="s">
        <v>1269</v>
      </c>
      <c r="G3055" s="38" t="s">
        <v>1271</v>
      </c>
      <c r="H3055" s="35" t="s">
        <v>1440</v>
      </c>
      <c r="I3055" s="35"/>
      <c r="J3055" s="29" t="s">
        <v>281</v>
      </c>
      <c r="K3055" s="29" t="s">
        <v>282</v>
      </c>
      <c r="L3055" s="29" t="s">
        <v>1384</v>
      </c>
      <c r="M3055" s="39">
        <v>21.286657476801761</v>
      </c>
      <c r="N3055" s="39">
        <v>106.36043805612594</v>
      </c>
      <c r="O3055" s="29">
        <v>44197</v>
      </c>
      <c r="P3055" s="29">
        <v>46022</v>
      </c>
      <c r="Q3055" s="40">
        <v>4.9965776999999996</v>
      </c>
      <c r="R3055" s="39">
        <v>21.260438056125938</v>
      </c>
      <c r="S3055" s="39">
        <v>21.260438056125938</v>
      </c>
      <c r="T3055" s="39">
        <v>21.260438056125938</v>
      </c>
      <c r="U3055" s="39">
        <v>21.318685831622176</v>
      </c>
      <c r="V3055" s="39">
        <v>21.260438056125938</v>
      </c>
      <c r="W3055" s="29" t="s">
        <v>265</v>
      </c>
      <c r="X3055" s="29" t="s">
        <v>11773</v>
      </c>
      <c r="Y3055" s="29">
        <v>45252</v>
      </c>
      <c r="Z3055" s="41" t="s">
        <v>11759</v>
      </c>
      <c r="AA3055" s="42" t="s">
        <v>1349</v>
      </c>
      <c r="AB3055" s="29" t="s">
        <v>258</v>
      </c>
      <c r="AC3055" s="29" t="s">
        <v>258</v>
      </c>
      <c r="AD3055" s="29" t="s">
        <v>265</v>
      </c>
      <c r="AE3055" s="29" t="s">
        <v>1353</v>
      </c>
      <c r="AF3055" s="29" t="s">
        <v>1368</v>
      </c>
      <c r="AG3055" s="183" t="s">
        <v>1369</v>
      </c>
      <c r="AH3055" s="29" t="s">
        <v>1356</v>
      </c>
      <c r="AI3055" s="29" t="s">
        <v>1357</v>
      </c>
      <c r="AJ3055" s="29" t="s">
        <v>258</v>
      </c>
      <c r="AK3055" s="29" t="s">
        <v>258</v>
      </c>
      <c r="AL3055" s="29" t="s">
        <v>13327</v>
      </c>
    </row>
    <row r="3056" spans="1:38" x14ac:dyDescent="0.2">
      <c r="A3056" s="35" t="s">
        <v>16</v>
      </c>
      <c r="B3056" s="36">
        <v>9044</v>
      </c>
      <c r="C3056" s="36"/>
      <c r="D3056" s="36" t="s">
        <v>1349</v>
      </c>
      <c r="E3056" s="37" t="s">
        <v>5161</v>
      </c>
      <c r="F3056" s="38" t="s">
        <v>1266</v>
      </c>
      <c r="G3056" s="38" t="s">
        <v>1268</v>
      </c>
      <c r="H3056" s="35" t="s">
        <v>669</v>
      </c>
      <c r="I3056" s="35"/>
      <c r="J3056" s="29" t="s">
        <v>484</v>
      </c>
      <c r="K3056" s="29" t="s">
        <v>1365</v>
      </c>
      <c r="L3056" s="29" t="s">
        <v>1384</v>
      </c>
      <c r="M3056" s="39">
        <v>53.576820400779113</v>
      </c>
      <c r="N3056" s="39">
        <v>19.509152635181383</v>
      </c>
      <c r="O3056" s="29">
        <v>44197</v>
      </c>
      <c r="P3056" s="29">
        <v>44330</v>
      </c>
      <c r="Q3056" s="40">
        <v>0.36413420000000002</v>
      </c>
      <c r="R3056" s="39">
        <v>19.509152635181383</v>
      </c>
      <c r="S3056" s="39">
        <v>0</v>
      </c>
      <c r="T3056" s="39">
        <v>0</v>
      </c>
      <c r="U3056" s="39">
        <v>0</v>
      </c>
      <c r="V3056" s="39">
        <v>0</v>
      </c>
      <c r="W3056" s="29" t="s">
        <v>265</v>
      </c>
      <c r="X3056" s="29" t="s">
        <v>11774</v>
      </c>
      <c r="Y3056" s="29">
        <v>45278</v>
      </c>
      <c r="Z3056" s="41" t="s">
        <v>11760</v>
      </c>
      <c r="AA3056" s="42" t="s">
        <v>1349</v>
      </c>
      <c r="AB3056" s="29" t="s">
        <v>258</v>
      </c>
      <c r="AC3056" s="29" t="s">
        <v>258</v>
      </c>
      <c r="AD3056" s="29" t="s">
        <v>265</v>
      </c>
      <c r="AE3056" s="29" t="s">
        <v>1353</v>
      </c>
      <c r="AF3056" s="29" t="s">
        <v>1368</v>
      </c>
      <c r="AG3056" s="183" t="s">
        <v>1369</v>
      </c>
      <c r="AH3056" s="29" t="s">
        <v>1356</v>
      </c>
      <c r="AI3056" s="29" t="s">
        <v>1357</v>
      </c>
      <c r="AJ3056" s="29" t="s">
        <v>258</v>
      </c>
      <c r="AK3056" s="29" t="s">
        <v>258</v>
      </c>
      <c r="AL3056" s="29" t="s">
        <v>13327</v>
      </c>
    </row>
    <row r="3057" spans="1:38" x14ac:dyDescent="0.2">
      <c r="A3057" s="35" t="s">
        <v>16</v>
      </c>
      <c r="B3057" s="36">
        <v>9045</v>
      </c>
      <c r="C3057" s="36"/>
      <c r="D3057" s="36" t="s">
        <v>1349</v>
      </c>
      <c r="E3057" s="37" t="s">
        <v>5162</v>
      </c>
      <c r="F3057" s="38" t="s">
        <v>1269</v>
      </c>
      <c r="G3057" s="38" t="s">
        <v>1445</v>
      </c>
      <c r="H3057" s="35" t="s">
        <v>330</v>
      </c>
      <c r="I3057" s="35"/>
      <c r="J3057" s="29" t="s">
        <v>274</v>
      </c>
      <c r="K3057" s="29" t="s">
        <v>1583</v>
      </c>
      <c r="L3057" s="29" t="s">
        <v>2161</v>
      </c>
      <c r="M3057" s="39">
        <v>101.2224258816956</v>
      </c>
      <c r="N3057" s="39">
        <v>200.92062422997947</v>
      </c>
      <c r="O3057" s="29">
        <v>44197</v>
      </c>
      <c r="P3057" s="29">
        <v>44922</v>
      </c>
      <c r="Q3057" s="40">
        <v>1.9849418000000001</v>
      </c>
      <c r="R3057" s="39">
        <v>101.01381245722108</v>
      </c>
      <c r="S3057" s="39">
        <v>99.906811772758388</v>
      </c>
      <c r="T3057" s="39">
        <v>0</v>
      </c>
      <c r="U3057" s="39">
        <v>0</v>
      </c>
      <c r="V3057" s="39">
        <v>0</v>
      </c>
      <c r="W3057" s="29" t="s">
        <v>265</v>
      </c>
      <c r="X3057" s="29" t="s">
        <v>11773</v>
      </c>
      <c r="Y3057" s="29">
        <v>45260</v>
      </c>
      <c r="Z3057" s="41" t="s">
        <v>11759</v>
      </c>
      <c r="AA3057" s="42" t="s">
        <v>1349</v>
      </c>
      <c r="AB3057" s="29" t="s">
        <v>258</v>
      </c>
      <c r="AC3057" s="29" t="s">
        <v>258</v>
      </c>
      <c r="AD3057" s="29" t="s">
        <v>258</v>
      </c>
      <c r="AE3057" s="29" t="s">
        <v>1353</v>
      </c>
      <c r="AF3057" s="29" t="s">
        <v>1361</v>
      </c>
      <c r="AG3057" s="183" t="s">
        <v>1362</v>
      </c>
      <c r="AH3057" s="29" t="s">
        <v>1413</v>
      </c>
      <c r="AI3057" s="29" t="s">
        <v>1357</v>
      </c>
      <c r="AJ3057" s="29" t="s">
        <v>258</v>
      </c>
      <c r="AK3057" s="29" t="s">
        <v>258</v>
      </c>
      <c r="AL3057" s="29" t="s">
        <v>13327</v>
      </c>
    </row>
    <row r="3058" spans="1:38" x14ac:dyDescent="0.2">
      <c r="A3058" s="35" t="s">
        <v>16</v>
      </c>
      <c r="B3058" s="36">
        <v>9046</v>
      </c>
      <c r="C3058" s="36"/>
      <c r="D3058" s="36" t="s">
        <v>1349</v>
      </c>
      <c r="E3058" s="37" t="s">
        <v>5163</v>
      </c>
      <c r="F3058" s="38" t="s">
        <v>1269</v>
      </c>
      <c r="G3058" s="38" t="s">
        <v>1445</v>
      </c>
      <c r="H3058" s="35" t="s">
        <v>330</v>
      </c>
      <c r="I3058" s="35"/>
      <c r="J3058" s="29" t="s">
        <v>274</v>
      </c>
      <c r="K3058" s="29" t="s">
        <v>1446</v>
      </c>
      <c r="L3058" s="29" t="s">
        <v>5164</v>
      </c>
      <c r="M3058" s="39">
        <v>53.600033712116513</v>
      </c>
      <c r="N3058" s="39">
        <v>106.09944969199179</v>
      </c>
      <c r="O3058" s="29">
        <v>44197</v>
      </c>
      <c r="P3058" s="29">
        <v>44920</v>
      </c>
      <c r="Q3058" s="40">
        <v>1.9794661</v>
      </c>
      <c r="R3058" s="39">
        <v>53.489363449691993</v>
      </c>
      <c r="S3058" s="39">
        <v>52.610086242299801</v>
      </c>
      <c r="T3058" s="39">
        <v>0</v>
      </c>
      <c r="U3058" s="39">
        <v>0</v>
      </c>
      <c r="V3058" s="39">
        <v>0</v>
      </c>
      <c r="W3058" s="29" t="s">
        <v>1357</v>
      </c>
      <c r="X3058" s="29" t="s">
        <v>258</v>
      </c>
      <c r="Y3058" s="29" t="s">
        <v>1349</v>
      </c>
      <c r="Z3058" s="41" t="s">
        <v>1349</v>
      </c>
      <c r="AA3058" s="42" t="s">
        <v>1349</v>
      </c>
      <c r="AB3058" s="29" t="s">
        <v>258</v>
      </c>
      <c r="AC3058" s="29" t="s">
        <v>258</v>
      </c>
      <c r="AD3058" s="29" t="s">
        <v>258</v>
      </c>
      <c r="AE3058" s="29" t="s">
        <v>1367</v>
      </c>
      <c r="AF3058" s="29" t="s">
        <v>1966</v>
      </c>
      <c r="AG3058" s="183" t="s">
        <v>1967</v>
      </c>
      <c r="AH3058" s="29" t="s">
        <v>1413</v>
      </c>
      <c r="AI3058" s="29" t="s">
        <v>1357</v>
      </c>
      <c r="AJ3058" s="29" t="s">
        <v>258</v>
      </c>
      <c r="AK3058" s="29" t="s">
        <v>258</v>
      </c>
      <c r="AL3058" s="29" t="s">
        <v>13326</v>
      </c>
    </row>
    <row r="3059" spans="1:38" x14ac:dyDescent="0.2">
      <c r="A3059" s="35" t="s">
        <v>16</v>
      </c>
      <c r="B3059" s="36">
        <v>9047</v>
      </c>
      <c r="C3059" s="36"/>
      <c r="D3059" s="36" t="s">
        <v>1349</v>
      </c>
      <c r="E3059" s="37" t="s">
        <v>5165</v>
      </c>
      <c r="F3059" s="38" t="s">
        <v>1262</v>
      </c>
      <c r="G3059" s="38" t="s">
        <v>1264</v>
      </c>
      <c r="H3059" s="35" t="s">
        <v>306</v>
      </c>
      <c r="I3059" s="35"/>
      <c r="J3059" s="29" t="s">
        <v>1371</v>
      </c>
      <c r="K3059" s="29" t="s">
        <v>1371</v>
      </c>
      <c r="L3059" s="29" t="s">
        <v>1384</v>
      </c>
      <c r="M3059" s="39">
        <v>145.16976735678816</v>
      </c>
      <c r="N3059" s="39">
        <v>47.296919917864479</v>
      </c>
      <c r="O3059" s="29">
        <v>44197</v>
      </c>
      <c r="P3059" s="29">
        <v>44316</v>
      </c>
      <c r="Q3059" s="40">
        <v>0.32580419999999999</v>
      </c>
      <c r="R3059" s="39">
        <v>47.296919917864479</v>
      </c>
      <c r="S3059" s="39">
        <v>0</v>
      </c>
      <c r="T3059" s="39">
        <v>0</v>
      </c>
      <c r="U3059" s="39">
        <v>0</v>
      </c>
      <c r="V3059" s="39">
        <v>0</v>
      </c>
      <c r="W3059" s="29" t="s">
        <v>1357</v>
      </c>
      <c r="X3059" s="29" t="s">
        <v>258</v>
      </c>
      <c r="Y3059" s="29" t="s">
        <v>1349</v>
      </c>
      <c r="Z3059" s="41" t="s">
        <v>1349</v>
      </c>
      <c r="AA3059" s="42" t="s">
        <v>1349</v>
      </c>
      <c r="AB3059" s="29" t="s">
        <v>258</v>
      </c>
      <c r="AC3059" s="29" t="s">
        <v>258</v>
      </c>
      <c r="AD3059" s="29" t="s">
        <v>265</v>
      </c>
      <c r="AE3059" s="29" t="s">
        <v>1353</v>
      </c>
      <c r="AF3059" s="29" t="s">
        <v>1368</v>
      </c>
      <c r="AG3059" s="183" t="s">
        <v>1369</v>
      </c>
      <c r="AH3059" s="29" t="s">
        <v>1356</v>
      </c>
      <c r="AI3059" s="29" t="s">
        <v>1357</v>
      </c>
      <c r="AJ3059" s="29" t="s">
        <v>258</v>
      </c>
      <c r="AK3059" s="29" t="s">
        <v>258</v>
      </c>
      <c r="AL3059" s="29" t="s">
        <v>13326</v>
      </c>
    </row>
    <row r="3060" spans="1:38" x14ac:dyDescent="0.2">
      <c r="A3060" s="35" t="s">
        <v>16</v>
      </c>
      <c r="B3060" s="36">
        <v>9048</v>
      </c>
      <c r="C3060" s="36"/>
      <c r="D3060" s="36" t="s">
        <v>1349</v>
      </c>
      <c r="E3060" s="37" t="s">
        <v>5166</v>
      </c>
      <c r="F3060" s="38" t="s">
        <v>1269</v>
      </c>
      <c r="G3060" s="38" t="s">
        <v>1273</v>
      </c>
      <c r="H3060" s="35" t="s">
        <v>1393</v>
      </c>
      <c r="I3060" s="35"/>
      <c r="J3060" s="29" t="s">
        <v>1371</v>
      </c>
      <c r="K3060" s="29" t="s">
        <v>1371</v>
      </c>
      <c r="L3060" s="29" t="s">
        <v>1366</v>
      </c>
      <c r="M3060" s="39">
        <v>4.0355816527536597</v>
      </c>
      <c r="N3060" s="39">
        <v>7.9772484599589326</v>
      </c>
      <c r="O3060" s="29">
        <v>44197</v>
      </c>
      <c r="P3060" s="29">
        <v>44919</v>
      </c>
      <c r="Q3060" s="40">
        <v>1.9767283</v>
      </c>
      <c r="R3060" s="39">
        <v>4.027241615331965</v>
      </c>
      <c r="S3060" s="39">
        <v>3.950006844626968</v>
      </c>
      <c r="T3060" s="39">
        <v>0</v>
      </c>
      <c r="U3060" s="39">
        <v>0</v>
      </c>
      <c r="V3060" s="39">
        <v>0</v>
      </c>
      <c r="W3060" s="29" t="s">
        <v>1357</v>
      </c>
      <c r="X3060" s="29" t="s">
        <v>258</v>
      </c>
      <c r="Y3060" s="29" t="s">
        <v>1349</v>
      </c>
      <c r="Z3060" s="41" t="s">
        <v>1349</v>
      </c>
      <c r="AA3060" s="42" t="s">
        <v>1349</v>
      </c>
      <c r="AB3060" s="29" t="s">
        <v>258</v>
      </c>
      <c r="AC3060" s="29" t="s">
        <v>258</v>
      </c>
      <c r="AD3060" s="29" t="s">
        <v>265</v>
      </c>
      <c r="AE3060" s="29" t="s">
        <v>1367</v>
      </c>
      <c r="AF3060" s="29" t="s">
        <v>1368</v>
      </c>
      <c r="AG3060" s="183" t="s">
        <v>1369</v>
      </c>
      <c r="AH3060" s="29" t="s">
        <v>1413</v>
      </c>
      <c r="AI3060" s="29" t="s">
        <v>1357</v>
      </c>
      <c r="AJ3060" s="29" t="s">
        <v>258</v>
      </c>
      <c r="AK3060" s="29" t="s">
        <v>258</v>
      </c>
      <c r="AL3060" s="29" t="s">
        <v>13326</v>
      </c>
    </row>
    <row r="3061" spans="1:38" x14ac:dyDescent="0.2">
      <c r="A3061" s="35" t="s">
        <v>16</v>
      </c>
      <c r="B3061" s="36">
        <v>9049</v>
      </c>
      <c r="C3061" s="36"/>
      <c r="D3061" s="36" t="s">
        <v>1349</v>
      </c>
      <c r="E3061" s="37" t="s">
        <v>5167</v>
      </c>
      <c r="F3061" s="38" t="s">
        <v>1269</v>
      </c>
      <c r="G3061" s="38" t="s">
        <v>1445</v>
      </c>
      <c r="H3061" s="35" t="s">
        <v>975</v>
      </c>
      <c r="I3061" s="35"/>
      <c r="J3061" s="29" t="s">
        <v>1405</v>
      </c>
      <c r="K3061" s="29" t="s">
        <v>1608</v>
      </c>
      <c r="L3061" s="29" t="s">
        <v>5168</v>
      </c>
      <c r="M3061" s="39">
        <v>33.063222438072891</v>
      </c>
      <c r="N3061" s="39">
        <v>98.940731006160163</v>
      </c>
      <c r="O3061" s="29">
        <v>44197</v>
      </c>
      <c r="P3061" s="29">
        <v>45290</v>
      </c>
      <c r="Q3061" s="40">
        <v>2.9924708999999998</v>
      </c>
      <c r="R3061" s="39">
        <v>33.010390143737169</v>
      </c>
      <c r="S3061" s="39">
        <v>33.010390143737169</v>
      </c>
      <c r="T3061" s="39">
        <v>32.919950718685833</v>
      </c>
      <c r="U3061" s="39">
        <v>0</v>
      </c>
      <c r="V3061" s="39">
        <v>0</v>
      </c>
      <c r="W3061" s="29" t="s">
        <v>1357</v>
      </c>
      <c r="X3061" s="29" t="s">
        <v>258</v>
      </c>
      <c r="Y3061" s="29" t="s">
        <v>1349</v>
      </c>
      <c r="Z3061" s="41" t="s">
        <v>1349</v>
      </c>
      <c r="AA3061" s="42" t="s">
        <v>1349</v>
      </c>
      <c r="AB3061" s="29" t="s">
        <v>258</v>
      </c>
      <c r="AC3061" s="29" t="s">
        <v>258</v>
      </c>
      <c r="AD3061" s="29" t="s">
        <v>258</v>
      </c>
      <c r="AE3061" s="29" t="s">
        <v>1367</v>
      </c>
      <c r="AF3061" s="29" t="s">
        <v>1361</v>
      </c>
      <c r="AG3061" s="183" t="s">
        <v>1362</v>
      </c>
      <c r="AH3061" s="29" t="s">
        <v>1413</v>
      </c>
      <c r="AI3061" s="29" t="s">
        <v>1357</v>
      </c>
      <c r="AJ3061" s="29" t="s">
        <v>258</v>
      </c>
      <c r="AK3061" s="29" t="s">
        <v>258</v>
      </c>
      <c r="AL3061" s="29" t="s">
        <v>13326</v>
      </c>
    </row>
    <row r="3062" spans="1:38" x14ac:dyDescent="0.2">
      <c r="A3062" s="35" t="s">
        <v>16</v>
      </c>
      <c r="B3062" s="36">
        <v>9050</v>
      </c>
      <c r="C3062" s="36"/>
      <c r="D3062" s="36" t="s">
        <v>1349</v>
      </c>
      <c r="E3062" s="37" t="s">
        <v>5169</v>
      </c>
      <c r="F3062" s="38" t="s">
        <v>1269</v>
      </c>
      <c r="G3062" s="38" t="s">
        <v>1445</v>
      </c>
      <c r="H3062" s="35" t="s">
        <v>12095</v>
      </c>
      <c r="I3062" s="35"/>
      <c r="J3062" s="29" t="s">
        <v>1371</v>
      </c>
      <c r="K3062" s="29" t="s">
        <v>1371</v>
      </c>
      <c r="L3062" s="29" t="s">
        <v>2416</v>
      </c>
      <c r="M3062" s="39">
        <v>18.312085266550262</v>
      </c>
      <c r="N3062" s="39">
        <v>36.548966461327858</v>
      </c>
      <c r="O3062" s="29">
        <v>44197</v>
      </c>
      <c r="P3062" s="29">
        <v>44926</v>
      </c>
      <c r="Q3062" s="40">
        <v>1.9958932</v>
      </c>
      <c r="R3062" s="39">
        <v>18.274483230663929</v>
      </c>
      <c r="S3062" s="39">
        <v>18.274483230663929</v>
      </c>
      <c r="T3062" s="39">
        <v>0</v>
      </c>
      <c r="U3062" s="39">
        <v>0</v>
      </c>
      <c r="V3062" s="39">
        <v>0</v>
      </c>
      <c r="W3062" s="29" t="s">
        <v>1357</v>
      </c>
      <c r="X3062" s="29" t="s">
        <v>258</v>
      </c>
      <c r="Y3062" s="29" t="s">
        <v>1349</v>
      </c>
      <c r="Z3062" s="41" t="s">
        <v>1349</v>
      </c>
      <c r="AA3062" s="42" t="s">
        <v>1349</v>
      </c>
      <c r="AB3062" s="29" t="s">
        <v>258</v>
      </c>
      <c r="AC3062" s="29" t="s">
        <v>258</v>
      </c>
      <c r="AD3062" s="29" t="s">
        <v>258</v>
      </c>
      <c r="AE3062" s="29" t="s">
        <v>1367</v>
      </c>
      <c r="AF3062" s="29" t="s">
        <v>1368</v>
      </c>
      <c r="AG3062" s="183" t="s">
        <v>1369</v>
      </c>
      <c r="AH3062" s="29" t="s">
        <v>1413</v>
      </c>
      <c r="AI3062" s="29" t="s">
        <v>1357</v>
      </c>
      <c r="AJ3062" s="29" t="s">
        <v>258</v>
      </c>
      <c r="AK3062" s="29" t="s">
        <v>258</v>
      </c>
      <c r="AL3062" s="29" t="s">
        <v>13326</v>
      </c>
    </row>
    <row r="3063" spans="1:38" x14ac:dyDescent="0.2">
      <c r="A3063" s="35" t="s">
        <v>16</v>
      </c>
      <c r="B3063" s="36">
        <v>9052</v>
      </c>
      <c r="C3063" s="36"/>
      <c r="D3063" s="36" t="s">
        <v>1349</v>
      </c>
      <c r="E3063" s="37" t="s">
        <v>5170</v>
      </c>
      <c r="F3063" s="38" t="s">
        <v>1269</v>
      </c>
      <c r="G3063" s="38" t="s">
        <v>1271</v>
      </c>
      <c r="H3063" s="35" t="s">
        <v>1440</v>
      </c>
      <c r="I3063" s="35"/>
      <c r="J3063" s="29" t="s">
        <v>281</v>
      </c>
      <c r="K3063" s="29" t="s">
        <v>282</v>
      </c>
      <c r="L3063" s="29" t="s">
        <v>1384</v>
      </c>
      <c r="M3063" s="39">
        <v>23.875075004063156</v>
      </c>
      <c r="N3063" s="39">
        <v>119.29366735112936</v>
      </c>
      <c r="O3063" s="29">
        <v>44197</v>
      </c>
      <c r="P3063" s="29">
        <v>46022</v>
      </c>
      <c r="Q3063" s="40">
        <v>4.9965776999999996</v>
      </c>
      <c r="R3063" s="39">
        <v>23.845667351129361</v>
      </c>
      <c r="S3063" s="39">
        <v>23.845667351129361</v>
      </c>
      <c r="T3063" s="39">
        <v>23.845667351129361</v>
      </c>
      <c r="U3063" s="39">
        <v>23.910997946611907</v>
      </c>
      <c r="V3063" s="39">
        <v>23.845667351129361</v>
      </c>
      <c r="W3063" s="29" t="s">
        <v>265</v>
      </c>
      <c r="X3063" s="29" t="s">
        <v>11773</v>
      </c>
      <c r="Y3063" s="29">
        <v>45252</v>
      </c>
      <c r="Z3063" s="41" t="s">
        <v>11759</v>
      </c>
      <c r="AA3063" s="42" t="s">
        <v>1349</v>
      </c>
      <c r="AB3063" s="29" t="s">
        <v>258</v>
      </c>
      <c r="AC3063" s="29" t="s">
        <v>258</v>
      </c>
      <c r="AD3063" s="29" t="s">
        <v>265</v>
      </c>
      <c r="AE3063" s="29" t="s">
        <v>1353</v>
      </c>
      <c r="AF3063" s="29" t="s">
        <v>1368</v>
      </c>
      <c r="AG3063" s="183" t="s">
        <v>1369</v>
      </c>
      <c r="AH3063" s="29" t="s">
        <v>1356</v>
      </c>
      <c r="AI3063" s="29" t="s">
        <v>1357</v>
      </c>
      <c r="AJ3063" s="29" t="s">
        <v>258</v>
      </c>
      <c r="AK3063" s="29" t="s">
        <v>258</v>
      </c>
      <c r="AL3063" s="29" t="s">
        <v>13327</v>
      </c>
    </row>
    <row r="3064" spans="1:38" x14ac:dyDescent="0.2">
      <c r="A3064" s="35" t="s">
        <v>16</v>
      </c>
      <c r="B3064" s="36">
        <v>9053</v>
      </c>
      <c r="C3064" s="36"/>
      <c r="D3064" s="36" t="s">
        <v>1349</v>
      </c>
      <c r="E3064" s="37" t="s">
        <v>5171</v>
      </c>
      <c r="F3064" s="38" t="s">
        <v>1269</v>
      </c>
      <c r="G3064" s="38" t="s">
        <v>1273</v>
      </c>
      <c r="H3064" s="35" t="s">
        <v>1393</v>
      </c>
      <c r="I3064" s="35"/>
      <c r="J3064" s="29" t="s">
        <v>1371</v>
      </c>
      <c r="K3064" s="29" t="s">
        <v>1371</v>
      </c>
      <c r="L3064" s="29" t="s">
        <v>1366</v>
      </c>
      <c r="M3064" s="39">
        <v>12.246706816265739</v>
      </c>
      <c r="N3064" s="39">
        <v>61.19162217659138</v>
      </c>
      <c r="O3064" s="29">
        <v>44197</v>
      </c>
      <c r="P3064" s="29">
        <v>46022</v>
      </c>
      <c r="Q3064" s="40">
        <v>4.9965776999999996</v>
      </c>
      <c r="R3064" s="39">
        <v>12.231622176591376</v>
      </c>
      <c r="S3064" s="39">
        <v>12.231622176591376</v>
      </c>
      <c r="T3064" s="39">
        <v>12.231622176591376</v>
      </c>
      <c r="U3064" s="39">
        <v>12.265133470225873</v>
      </c>
      <c r="V3064" s="39">
        <v>12.231622176591376</v>
      </c>
      <c r="W3064" s="29" t="s">
        <v>265</v>
      </c>
      <c r="X3064" s="29" t="s">
        <v>11773</v>
      </c>
      <c r="Y3064" s="29">
        <v>45260</v>
      </c>
      <c r="Z3064" s="41" t="s">
        <v>11759</v>
      </c>
      <c r="AA3064" s="42" t="s">
        <v>1349</v>
      </c>
      <c r="AB3064" s="29" t="s">
        <v>258</v>
      </c>
      <c r="AC3064" s="29" t="s">
        <v>258</v>
      </c>
      <c r="AD3064" s="29" t="s">
        <v>265</v>
      </c>
      <c r="AE3064" s="29" t="s">
        <v>1367</v>
      </c>
      <c r="AF3064" s="29" t="s">
        <v>1368</v>
      </c>
      <c r="AG3064" s="183" t="s">
        <v>1369</v>
      </c>
      <c r="AH3064" s="29" t="s">
        <v>1356</v>
      </c>
      <c r="AI3064" s="29" t="s">
        <v>1357</v>
      </c>
      <c r="AJ3064" s="29" t="s">
        <v>258</v>
      </c>
      <c r="AK3064" s="29" t="s">
        <v>258</v>
      </c>
      <c r="AL3064" s="29" t="s">
        <v>13327</v>
      </c>
    </row>
    <row r="3065" spans="1:38" x14ac:dyDescent="0.2">
      <c r="A3065" s="35" t="s">
        <v>16</v>
      </c>
      <c r="B3065" s="36">
        <v>9062</v>
      </c>
      <c r="C3065" s="36"/>
      <c r="D3065" s="36" t="s">
        <v>1349</v>
      </c>
      <c r="E3065" s="37" t="s">
        <v>5172</v>
      </c>
      <c r="F3065" s="38" t="s">
        <v>1269</v>
      </c>
      <c r="G3065" s="38" t="s">
        <v>1271</v>
      </c>
      <c r="H3065" s="35" t="s">
        <v>1440</v>
      </c>
      <c r="I3065" s="35"/>
      <c r="J3065" s="29" t="s">
        <v>1371</v>
      </c>
      <c r="K3065" s="29" t="s">
        <v>1371</v>
      </c>
      <c r="L3065" s="29" t="s">
        <v>1384</v>
      </c>
      <c r="M3065" s="39">
        <v>88.308361405524025</v>
      </c>
      <c r="N3065" s="39">
        <v>441.23958932238196</v>
      </c>
      <c r="O3065" s="29">
        <v>44197</v>
      </c>
      <c r="P3065" s="29">
        <v>46022</v>
      </c>
      <c r="Q3065" s="40">
        <v>4.9965776999999996</v>
      </c>
      <c r="R3065" s="39">
        <v>88.199589322381939</v>
      </c>
      <c r="S3065" s="39">
        <v>88.199589322381939</v>
      </c>
      <c r="T3065" s="39">
        <v>88.199589322381939</v>
      </c>
      <c r="U3065" s="39">
        <v>88.441232032854217</v>
      </c>
      <c r="V3065" s="39">
        <v>88.199589322381939</v>
      </c>
      <c r="W3065" s="29" t="s">
        <v>265</v>
      </c>
      <c r="X3065" s="29" t="s">
        <v>11773</v>
      </c>
      <c r="Y3065" s="29">
        <v>45278</v>
      </c>
      <c r="Z3065" s="41" t="s">
        <v>11760</v>
      </c>
      <c r="AA3065" s="42" t="s">
        <v>1349</v>
      </c>
      <c r="AB3065" s="29" t="s">
        <v>258</v>
      </c>
      <c r="AC3065" s="29" t="s">
        <v>258</v>
      </c>
      <c r="AD3065" s="29" t="s">
        <v>265</v>
      </c>
      <c r="AE3065" s="29" t="s">
        <v>1353</v>
      </c>
      <c r="AF3065" s="29" t="s">
        <v>1368</v>
      </c>
      <c r="AG3065" s="183" t="s">
        <v>1369</v>
      </c>
      <c r="AH3065" s="29" t="s">
        <v>1356</v>
      </c>
      <c r="AI3065" s="29" t="s">
        <v>1357</v>
      </c>
      <c r="AJ3065" s="29" t="s">
        <v>258</v>
      </c>
      <c r="AK3065" s="29" t="s">
        <v>258</v>
      </c>
      <c r="AL3065" s="29" t="s">
        <v>13327</v>
      </c>
    </row>
    <row r="3066" spans="1:38" x14ac:dyDescent="0.2">
      <c r="A3066" s="35" t="s">
        <v>16</v>
      </c>
      <c r="B3066" s="36">
        <v>9063</v>
      </c>
      <c r="C3066" s="36"/>
      <c r="D3066" s="36" t="s">
        <v>1349</v>
      </c>
      <c r="E3066" s="37" t="s">
        <v>5173</v>
      </c>
      <c r="F3066" s="38" t="s">
        <v>1266</v>
      </c>
      <c r="G3066" s="38" t="s">
        <v>1268</v>
      </c>
      <c r="H3066" s="35" t="s">
        <v>1359</v>
      </c>
      <c r="I3066" s="35"/>
      <c r="J3066" s="29" t="s">
        <v>322</v>
      </c>
      <c r="K3066" s="29" t="s">
        <v>336</v>
      </c>
      <c r="L3066" s="29" t="s">
        <v>1402</v>
      </c>
      <c r="M3066" s="39">
        <v>539.92368511828829</v>
      </c>
      <c r="N3066" s="39">
        <v>2697.7706447638607</v>
      </c>
      <c r="O3066" s="29">
        <v>44197</v>
      </c>
      <c r="P3066" s="29">
        <v>46022</v>
      </c>
      <c r="Q3066" s="40">
        <v>4.9965776999999996</v>
      </c>
      <c r="R3066" s="39">
        <v>539.25864476386039</v>
      </c>
      <c r="S3066" s="39">
        <v>539.25864476386039</v>
      </c>
      <c r="T3066" s="39">
        <v>539.25864476386039</v>
      </c>
      <c r="U3066" s="39">
        <v>540.73606570841889</v>
      </c>
      <c r="V3066" s="39">
        <v>539.25864476386039</v>
      </c>
      <c r="W3066" s="29" t="s">
        <v>265</v>
      </c>
      <c r="X3066" s="29" t="s">
        <v>11773</v>
      </c>
      <c r="Y3066" s="29">
        <v>45287</v>
      </c>
      <c r="Z3066" s="41" t="s">
        <v>11760</v>
      </c>
      <c r="AA3066" s="42" t="s">
        <v>1349</v>
      </c>
      <c r="AB3066" s="29" t="s">
        <v>258</v>
      </c>
      <c r="AC3066" s="29" t="s">
        <v>258</v>
      </c>
      <c r="AD3066" s="29" t="s">
        <v>265</v>
      </c>
      <c r="AE3066" s="29" t="s">
        <v>1353</v>
      </c>
      <c r="AF3066" s="29" t="s">
        <v>1361</v>
      </c>
      <c r="AG3066" s="183" t="s">
        <v>1362</v>
      </c>
      <c r="AH3066" s="29" t="s">
        <v>1356</v>
      </c>
      <c r="AI3066" s="29" t="s">
        <v>1357</v>
      </c>
      <c r="AJ3066" s="29" t="s">
        <v>258</v>
      </c>
      <c r="AK3066" s="29" t="s">
        <v>258</v>
      </c>
      <c r="AL3066" s="29" t="s">
        <v>13327</v>
      </c>
    </row>
    <row r="3067" spans="1:38" x14ac:dyDescent="0.2">
      <c r="A3067" s="35" t="s">
        <v>16</v>
      </c>
      <c r="B3067" s="36">
        <v>9064</v>
      </c>
      <c r="C3067" s="36"/>
      <c r="D3067" s="36" t="s">
        <v>1349</v>
      </c>
      <c r="E3067" s="37" t="s">
        <v>5174</v>
      </c>
      <c r="F3067" s="38" t="s">
        <v>1266</v>
      </c>
      <c r="G3067" s="38" t="s">
        <v>1268</v>
      </c>
      <c r="H3067" s="35" t="s">
        <v>1359</v>
      </c>
      <c r="I3067" s="35"/>
      <c r="J3067" s="29" t="s">
        <v>1371</v>
      </c>
      <c r="K3067" s="29" t="s">
        <v>1371</v>
      </c>
      <c r="L3067" s="29" t="s">
        <v>1384</v>
      </c>
      <c r="M3067" s="39">
        <v>152.55754698556387</v>
      </c>
      <c r="N3067" s="39">
        <v>762.26563723477068</v>
      </c>
      <c r="O3067" s="29">
        <v>44197</v>
      </c>
      <c r="P3067" s="29">
        <v>46022</v>
      </c>
      <c r="Q3067" s="40">
        <v>4.9965776999999996</v>
      </c>
      <c r="R3067" s="39">
        <v>152.36963723477069</v>
      </c>
      <c r="S3067" s="39">
        <v>152.36963723477069</v>
      </c>
      <c r="T3067" s="39">
        <v>152.36963723477069</v>
      </c>
      <c r="U3067" s="39">
        <v>152.78708829568788</v>
      </c>
      <c r="V3067" s="39">
        <v>152.36963723477069</v>
      </c>
      <c r="W3067" s="29" t="s">
        <v>265</v>
      </c>
      <c r="X3067" s="29" t="s">
        <v>11773</v>
      </c>
      <c r="Y3067" s="29">
        <v>45275</v>
      </c>
      <c r="Z3067" s="41" t="s">
        <v>11760</v>
      </c>
      <c r="AA3067" s="42" t="s">
        <v>1349</v>
      </c>
      <c r="AB3067" s="29" t="s">
        <v>258</v>
      </c>
      <c r="AC3067" s="29" t="s">
        <v>258</v>
      </c>
      <c r="AD3067" s="29" t="s">
        <v>265</v>
      </c>
      <c r="AE3067" s="29" t="s">
        <v>1353</v>
      </c>
      <c r="AF3067" s="29" t="s">
        <v>1368</v>
      </c>
      <c r="AG3067" s="183" t="s">
        <v>1369</v>
      </c>
      <c r="AH3067" s="29" t="s">
        <v>1356</v>
      </c>
      <c r="AI3067" s="29" t="s">
        <v>1357</v>
      </c>
      <c r="AJ3067" s="29" t="s">
        <v>258</v>
      </c>
      <c r="AK3067" s="29" t="s">
        <v>258</v>
      </c>
      <c r="AL3067" s="29" t="s">
        <v>13327</v>
      </c>
    </row>
    <row r="3068" spans="1:38" x14ac:dyDescent="0.2">
      <c r="A3068" s="35" t="s">
        <v>16</v>
      </c>
      <c r="B3068" s="36">
        <v>9069</v>
      </c>
      <c r="C3068" s="36"/>
      <c r="D3068" s="36" t="s">
        <v>1349</v>
      </c>
      <c r="E3068" s="37" t="s">
        <v>5175</v>
      </c>
      <c r="F3068" s="38" t="s">
        <v>1266</v>
      </c>
      <c r="G3068" s="38" t="s">
        <v>1268</v>
      </c>
      <c r="H3068" s="35" t="s">
        <v>1359</v>
      </c>
      <c r="I3068" s="35"/>
      <c r="J3068" s="29" t="s">
        <v>1371</v>
      </c>
      <c r="K3068" s="29" t="s">
        <v>1371</v>
      </c>
      <c r="L3068" s="29" t="s">
        <v>1384</v>
      </c>
      <c r="M3068" s="39">
        <v>88.591516473253051</v>
      </c>
      <c r="N3068" s="39">
        <v>442.65439561943879</v>
      </c>
      <c r="O3068" s="29">
        <v>44197</v>
      </c>
      <c r="P3068" s="29">
        <v>46022</v>
      </c>
      <c r="Q3068" s="40">
        <v>4.9965776999999996</v>
      </c>
      <c r="R3068" s="39">
        <v>88.482395619438748</v>
      </c>
      <c r="S3068" s="39">
        <v>88.482395619438748</v>
      </c>
      <c r="T3068" s="39">
        <v>88.482395619438748</v>
      </c>
      <c r="U3068" s="39">
        <v>88.724813141683782</v>
      </c>
      <c r="V3068" s="39">
        <v>88.482395619438748</v>
      </c>
      <c r="W3068" s="29" t="s">
        <v>265</v>
      </c>
      <c r="X3068" s="29" t="s">
        <v>11773</v>
      </c>
      <c r="Y3068" s="29">
        <v>45274</v>
      </c>
      <c r="Z3068" s="41" t="s">
        <v>11760</v>
      </c>
      <c r="AA3068" s="42" t="s">
        <v>1349</v>
      </c>
      <c r="AB3068" s="29" t="s">
        <v>258</v>
      </c>
      <c r="AC3068" s="29" t="s">
        <v>258</v>
      </c>
      <c r="AD3068" s="29" t="s">
        <v>265</v>
      </c>
      <c r="AE3068" s="29" t="s">
        <v>1353</v>
      </c>
      <c r="AF3068" s="29" t="s">
        <v>1368</v>
      </c>
      <c r="AG3068" s="183" t="s">
        <v>1369</v>
      </c>
      <c r="AH3068" s="29" t="s">
        <v>1356</v>
      </c>
      <c r="AI3068" s="29" t="s">
        <v>1357</v>
      </c>
      <c r="AJ3068" s="29" t="s">
        <v>258</v>
      </c>
      <c r="AK3068" s="29" t="s">
        <v>258</v>
      </c>
      <c r="AL3068" s="29" t="s">
        <v>13327</v>
      </c>
    </row>
    <row r="3069" spans="1:38" x14ac:dyDescent="0.2">
      <c r="A3069" s="35" t="s">
        <v>16</v>
      </c>
      <c r="B3069" s="36">
        <v>9070</v>
      </c>
      <c r="C3069" s="36"/>
      <c r="D3069" s="36" t="s">
        <v>1349</v>
      </c>
      <c r="E3069" s="37" t="s">
        <v>5176</v>
      </c>
      <c r="F3069" s="38" t="s">
        <v>1266</v>
      </c>
      <c r="G3069" s="38" t="s">
        <v>1267</v>
      </c>
      <c r="H3069" s="35" t="s">
        <v>1177</v>
      </c>
      <c r="I3069" s="35"/>
      <c r="J3069" s="29" t="s">
        <v>1371</v>
      </c>
      <c r="K3069" s="29" t="s">
        <v>1371</v>
      </c>
      <c r="L3069" s="29" t="s">
        <v>1384</v>
      </c>
      <c r="M3069" s="39">
        <v>37.889610363344673</v>
      </c>
      <c r="N3069" s="39">
        <v>110.27147433264886</v>
      </c>
      <c r="O3069" s="29">
        <v>44197</v>
      </c>
      <c r="P3069" s="29">
        <v>45260</v>
      </c>
      <c r="Q3069" s="40">
        <v>2.9103354000000001</v>
      </c>
      <c r="R3069" s="39">
        <v>37.828090349075978</v>
      </c>
      <c r="S3069" s="39">
        <v>37.828090349075978</v>
      </c>
      <c r="T3069" s="39">
        <v>34.615293634496922</v>
      </c>
      <c r="U3069" s="39">
        <v>0</v>
      </c>
      <c r="V3069" s="39">
        <v>0</v>
      </c>
      <c r="W3069" s="29" t="s">
        <v>1357</v>
      </c>
      <c r="X3069" s="29" t="s">
        <v>258</v>
      </c>
      <c r="Y3069" s="29" t="s">
        <v>1349</v>
      </c>
      <c r="Z3069" s="41" t="s">
        <v>1349</v>
      </c>
      <c r="AA3069" s="42" t="s">
        <v>1349</v>
      </c>
      <c r="AB3069" s="29" t="s">
        <v>258</v>
      </c>
      <c r="AC3069" s="29" t="s">
        <v>258</v>
      </c>
      <c r="AD3069" s="29" t="s">
        <v>265</v>
      </c>
      <c r="AE3069" s="29" t="s">
        <v>1353</v>
      </c>
      <c r="AF3069" s="29" t="s">
        <v>1368</v>
      </c>
      <c r="AG3069" s="183" t="s">
        <v>1369</v>
      </c>
      <c r="AH3069" s="29" t="s">
        <v>1413</v>
      </c>
      <c r="AI3069" s="29" t="s">
        <v>1357</v>
      </c>
      <c r="AJ3069" s="29" t="s">
        <v>258</v>
      </c>
      <c r="AK3069" s="29" t="s">
        <v>258</v>
      </c>
      <c r="AL3069" s="29" t="s">
        <v>13326</v>
      </c>
    </row>
    <row r="3070" spans="1:38" x14ac:dyDescent="0.2">
      <c r="A3070" s="35" t="s">
        <v>16</v>
      </c>
      <c r="B3070" s="36">
        <v>9072</v>
      </c>
      <c r="C3070" s="36"/>
      <c r="D3070" s="36" t="s">
        <v>1349</v>
      </c>
      <c r="E3070" s="37" t="s">
        <v>5177</v>
      </c>
      <c r="F3070" s="38" t="s">
        <v>1266</v>
      </c>
      <c r="G3070" s="38" t="s">
        <v>1268</v>
      </c>
      <c r="H3070" s="35" t="s">
        <v>1359</v>
      </c>
      <c r="I3070" s="35"/>
      <c r="J3070" s="29" t="s">
        <v>1371</v>
      </c>
      <c r="K3070" s="29" t="s">
        <v>1371</v>
      </c>
      <c r="L3070" s="29" t="s">
        <v>1384</v>
      </c>
      <c r="M3070" s="39">
        <v>145.20151851226444</v>
      </c>
      <c r="N3070" s="39">
        <v>725.51066940451756</v>
      </c>
      <c r="O3070" s="29">
        <v>44197</v>
      </c>
      <c r="P3070" s="29">
        <v>46022</v>
      </c>
      <c r="Q3070" s="40">
        <v>4.9965776999999996</v>
      </c>
      <c r="R3070" s="39">
        <v>145.02266940451747</v>
      </c>
      <c r="S3070" s="39">
        <v>145.02266940451747</v>
      </c>
      <c r="T3070" s="39">
        <v>145.02266940451747</v>
      </c>
      <c r="U3070" s="39">
        <v>145.41999178644764</v>
      </c>
      <c r="V3070" s="39">
        <v>145.02266940451747</v>
      </c>
      <c r="W3070" s="29" t="s">
        <v>1357</v>
      </c>
      <c r="X3070" s="29" t="s">
        <v>258</v>
      </c>
      <c r="Y3070" s="29" t="s">
        <v>1349</v>
      </c>
      <c r="Z3070" s="41" t="s">
        <v>1349</v>
      </c>
      <c r="AA3070" s="42" t="s">
        <v>1349</v>
      </c>
      <c r="AB3070" s="29" t="s">
        <v>258</v>
      </c>
      <c r="AC3070" s="29" t="s">
        <v>258</v>
      </c>
      <c r="AD3070" s="29" t="s">
        <v>265</v>
      </c>
      <c r="AE3070" s="29" t="s">
        <v>1353</v>
      </c>
      <c r="AF3070" s="29" t="s">
        <v>1368</v>
      </c>
      <c r="AG3070" s="183" t="s">
        <v>1369</v>
      </c>
      <c r="AH3070" s="29" t="s">
        <v>1356</v>
      </c>
      <c r="AI3070" s="29" t="s">
        <v>1357</v>
      </c>
      <c r="AJ3070" s="29" t="s">
        <v>258</v>
      </c>
      <c r="AK3070" s="29" t="s">
        <v>258</v>
      </c>
      <c r="AL3070" s="29" t="s">
        <v>13326</v>
      </c>
    </row>
    <row r="3071" spans="1:38" x14ac:dyDescent="0.2">
      <c r="A3071" s="35" t="s">
        <v>16</v>
      </c>
      <c r="B3071" s="36">
        <v>9074</v>
      </c>
      <c r="C3071" s="36"/>
      <c r="D3071" s="36" t="s">
        <v>1349</v>
      </c>
      <c r="E3071" s="37" t="s">
        <v>5178</v>
      </c>
      <c r="F3071" s="38" t="s">
        <v>1269</v>
      </c>
      <c r="G3071" s="38" t="s">
        <v>1273</v>
      </c>
      <c r="H3071" s="35" t="s">
        <v>1080</v>
      </c>
      <c r="I3071" s="35"/>
      <c r="J3071" s="29" t="s">
        <v>1371</v>
      </c>
      <c r="K3071" s="29" t="s">
        <v>1371</v>
      </c>
      <c r="L3071" s="29" t="s">
        <v>1366</v>
      </c>
      <c r="M3071" s="39">
        <v>18.793745080254574</v>
      </c>
      <c r="N3071" s="39">
        <v>37.510308008213556</v>
      </c>
      <c r="O3071" s="29">
        <v>44197</v>
      </c>
      <c r="P3071" s="29">
        <v>44926</v>
      </c>
      <c r="Q3071" s="40">
        <v>1.9958932</v>
      </c>
      <c r="R3071" s="39">
        <v>18.755154004106778</v>
      </c>
      <c r="S3071" s="39">
        <v>18.755154004106778</v>
      </c>
      <c r="T3071" s="39">
        <v>0</v>
      </c>
      <c r="U3071" s="39">
        <v>0</v>
      </c>
      <c r="V3071" s="39">
        <v>0</v>
      </c>
      <c r="W3071" s="29" t="s">
        <v>265</v>
      </c>
      <c r="X3071" s="29" t="s">
        <v>11774</v>
      </c>
      <c r="Y3071" s="29">
        <v>45260</v>
      </c>
      <c r="Z3071" s="41" t="s">
        <v>11759</v>
      </c>
      <c r="AA3071" s="42" t="s">
        <v>1349</v>
      </c>
      <c r="AB3071" s="29" t="s">
        <v>258</v>
      </c>
      <c r="AC3071" s="29" t="s">
        <v>258</v>
      </c>
      <c r="AD3071" s="29" t="s">
        <v>265</v>
      </c>
      <c r="AE3071" s="29" t="s">
        <v>1367</v>
      </c>
      <c r="AF3071" s="29" t="s">
        <v>1368</v>
      </c>
      <c r="AG3071" s="183" t="s">
        <v>1369</v>
      </c>
      <c r="AH3071" s="29" t="s">
        <v>1413</v>
      </c>
      <c r="AI3071" s="29" t="s">
        <v>1357</v>
      </c>
      <c r="AJ3071" s="29" t="s">
        <v>258</v>
      </c>
      <c r="AK3071" s="29" t="s">
        <v>258</v>
      </c>
      <c r="AL3071" s="29" t="s">
        <v>13327</v>
      </c>
    </row>
    <row r="3072" spans="1:38" x14ac:dyDescent="0.2">
      <c r="A3072" s="35" t="s">
        <v>16</v>
      </c>
      <c r="B3072" s="36">
        <v>9075</v>
      </c>
      <c r="C3072" s="36"/>
      <c r="D3072" s="36" t="s">
        <v>1349</v>
      </c>
      <c r="E3072" s="37" t="s">
        <v>5179</v>
      </c>
      <c r="F3072" s="38" t="s">
        <v>1266</v>
      </c>
      <c r="G3072" s="38" t="s">
        <v>1268</v>
      </c>
      <c r="H3072" s="35" t="s">
        <v>1359</v>
      </c>
      <c r="I3072" s="35"/>
      <c r="J3072" s="29" t="s">
        <v>1371</v>
      </c>
      <c r="K3072" s="29" t="s">
        <v>1371</v>
      </c>
      <c r="L3072" s="29" t="s">
        <v>1384</v>
      </c>
      <c r="M3072" s="39">
        <v>150.84025894810912</v>
      </c>
      <c r="N3072" s="39">
        <v>150.32403832991102</v>
      </c>
      <c r="O3072" s="29">
        <v>44197</v>
      </c>
      <c r="P3072" s="29">
        <v>44561</v>
      </c>
      <c r="Q3072" s="40">
        <v>0.99657770000000001</v>
      </c>
      <c r="R3072" s="39">
        <v>150.32403832991102</v>
      </c>
      <c r="S3072" s="39">
        <v>0</v>
      </c>
      <c r="T3072" s="39">
        <v>0</v>
      </c>
      <c r="U3072" s="39">
        <v>0</v>
      </c>
      <c r="V3072" s="39">
        <v>0</v>
      </c>
      <c r="W3072" s="29" t="s">
        <v>1357</v>
      </c>
      <c r="X3072" s="29" t="s">
        <v>258</v>
      </c>
      <c r="Y3072" s="29" t="s">
        <v>1349</v>
      </c>
      <c r="Z3072" s="41" t="s">
        <v>1349</v>
      </c>
      <c r="AA3072" s="42" t="s">
        <v>1349</v>
      </c>
      <c r="AB3072" s="29" t="s">
        <v>258</v>
      </c>
      <c r="AC3072" s="29" t="s">
        <v>258</v>
      </c>
      <c r="AD3072" s="29" t="s">
        <v>265</v>
      </c>
      <c r="AE3072" s="29" t="s">
        <v>1353</v>
      </c>
      <c r="AF3072" s="29" t="s">
        <v>1368</v>
      </c>
      <c r="AG3072" s="183" t="s">
        <v>1369</v>
      </c>
      <c r="AH3072" s="29" t="s">
        <v>1356</v>
      </c>
      <c r="AI3072" s="29" t="s">
        <v>1357</v>
      </c>
      <c r="AJ3072" s="29" t="s">
        <v>258</v>
      </c>
      <c r="AK3072" s="29" t="s">
        <v>258</v>
      </c>
      <c r="AL3072" s="29" t="s">
        <v>13326</v>
      </c>
    </row>
    <row r="3073" spans="1:38" x14ac:dyDescent="0.2">
      <c r="A3073" s="35" t="s">
        <v>16</v>
      </c>
      <c r="B3073" s="36">
        <v>9077</v>
      </c>
      <c r="C3073" s="36"/>
      <c r="D3073" s="36" t="s">
        <v>1349</v>
      </c>
      <c r="E3073" s="37" t="s">
        <v>5180</v>
      </c>
      <c r="F3073" s="38" t="s">
        <v>1266</v>
      </c>
      <c r="G3073" s="38" t="s">
        <v>1268</v>
      </c>
      <c r="H3073" s="35" t="s">
        <v>1359</v>
      </c>
      <c r="I3073" s="35"/>
      <c r="J3073" s="29" t="s">
        <v>1371</v>
      </c>
      <c r="K3073" s="29" t="s">
        <v>1371</v>
      </c>
      <c r="L3073" s="29" t="s">
        <v>1384</v>
      </c>
      <c r="M3073" s="39">
        <v>91.790268245442704</v>
      </c>
      <c r="N3073" s="39">
        <v>458.63720739219713</v>
      </c>
      <c r="O3073" s="29">
        <v>44197</v>
      </c>
      <c r="P3073" s="29">
        <v>46022</v>
      </c>
      <c r="Q3073" s="40">
        <v>4.9965776999999996</v>
      </c>
      <c r="R3073" s="39">
        <v>91.677207392197118</v>
      </c>
      <c r="S3073" s="39">
        <v>91.677207392197118</v>
      </c>
      <c r="T3073" s="39">
        <v>91.677207392197118</v>
      </c>
      <c r="U3073" s="39">
        <v>91.92837782340861</v>
      </c>
      <c r="V3073" s="39">
        <v>91.677207392197118</v>
      </c>
      <c r="W3073" s="29" t="s">
        <v>265</v>
      </c>
      <c r="X3073" s="29" t="s">
        <v>11773</v>
      </c>
      <c r="Y3073" s="29">
        <v>45275</v>
      </c>
      <c r="Z3073" s="41" t="s">
        <v>11760</v>
      </c>
      <c r="AA3073" s="42" t="s">
        <v>1349</v>
      </c>
      <c r="AB3073" s="29" t="s">
        <v>258</v>
      </c>
      <c r="AC3073" s="29" t="s">
        <v>258</v>
      </c>
      <c r="AD3073" s="29" t="s">
        <v>265</v>
      </c>
      <c r="AE3073" s="29" t="s">
        <v>1353</v>
      </c>
      <c r="AF3073" s="29" t="s">
        <v>1368</v>
      </c>
      <c r="AG3073" s="183" t="s">
        <v>1369</v>
      </c>
      <c r="AH3073" s="29" t="s">
        <v>1356</v>
      </c>
      <c r="AI3073" s="29" t="s">
        <v>1357</v>
      </c>
      <c r="AJ3073" s="29" t="s">
        <v>258</v>
      </c>
      <c r="AK3073" s="29" t="s">
        <v>258</v>
      </c>
      <c r="AL3073" s="29" t="s">
        <v>13327</v>
      </c>
    </row>
    <row r="3074" spans="1:38" x14ac:dyDescent="0.2">
      <c r="A3074" s="35" t="s">
        <v>16</v>
      </c>
      <c r="B3074" s="36">
        <v>9080</v>
      </c>
      <c r="C3074" s="36"/>
      <c r="D3074" s="36" t="s">
        <v>1349</v>
      </c>
      <c r="E3074" s="37" t="s">
        <v>5181</v>
      </c>
      <c r="F3074" s="38" t="s">
        <v>1269</v>
      </c>
      <c r="G3074" s="38" t="s">
        <v>1271</v>
      </c>
      <c r="H3074" s="35" t="s">
        <v>1440</v>
      </c>
      <c r="I3074" s="35"/>
      <c r="J3074" s="29" t="s">
        <v>1506</v>
      </c>
      <c r="K3074" s="29" t="s">
        <v>2336</v>
      </c>
      <c r="L3074" s="29" t="s">
        <v>2220</v>
      </c>
      <c r="M3074" s="39">
        <v>286.67971535543694</v>
      </c>
      <c r="N3074" s="39">
        <v>572.18209445585217</v>
      </c>
      <c r="O3074" s="29">
        <v>44197</v>
      </c>
      <c r="P3074" s="29">
        <v>44926</v>
      </c>
      <c r="Q3074" s="40">
        <v>1.9958932</v>
      </c>
      <c r="R3074" s="39">
        <v>286.09104722792608</v>
      </c>
      <c r="S3074" s="39">
        <v>286.09104722792608</v>
      </c>
      <c r="T3074" s="39">
        <v>0</v>
      </c>
      <c r="U3074" s="39">
        <v>0</v>
      </c>
      <c r="V3074" s="39">
        <v>0</v>
      </c>
      <c r="W3074" s="29" t="s">
        <v>1357</v>
      </c>
      <c r="X3074" s="29" t="s">
        <v>258</v>
      </c>
      <c r="Y3074" s="29" t="s">
        <v>1349</v>
      </c>
      <c r="Z3074" s="41" t="s">
        <v>1349</v>
      </c>
      <c r="AA3074" s="42" t="s">
        <v>1349</v>
      </c>
      <c r="AB3074" s="29" t="s">
        <v>258</v>
      </c>
      <c r="AC3074" s="29" t="s">
        <v>258</v>
      </c>
      <c r="AD3074" s="29" t="s">
        <v>258</v>
      </c>
      <c r="AE3074" s="29" t="s">
        <v>1353</v>
      </c>
      <c r="AF3074" s="29" t="s">
        <v>2221</v>
      </c>
      <c r="AG3074" s="183" t="s">
        <v>2222</v>
      </c>
      <c r="AH3074" s="29" t="s">
        <v>1413</v>
      </c>
      <c r="AI3074" s="29" t="s">
        <v>1357</v>
      </c>
      <c r="AJ3074" s="29" t="s">
        <v>258</v>
      </c>
      <c r="AK3074" s="29" t="s">
        <v>258</v>
      </c>
      <c r="AL3074" s="29" t="s">
        <v>13326</v>
      </c>
    </row>
    <row r="3075" spans="1:38" x14ac:dyDescent="0.2">
      <c r="A3075" s="35" t="s">
        <v>16</v>
      </c>
      <c r="B3075" s="36">
        <v>9081</v>
      </c>
      <c r="C3075" s="36"/>
      <c r="D3075" s="36" t="s">
        <v>1349</v>
      </c>
      <c r="E3075" s="37" t="s">
        <v>5182</v>
      </c>
      <c r="F3075" s="38" t="s">
        <v>1269</v>
      </c>
      <c r="G3075" s="38" t="s">
        <v>1445</v>
      </c>
      <c r="H3075" s="35" t="s">
        <v>330</v>
      </c>
      <c r="I3075" s="35"/>
      <c r="J3075" s="29" t="s">
        <v>274</v>
      </c>
      <c r="K3075" s="29" t="s">
        <v>1583</v>
      </c>
      <c r="L3075" s="29" t="s">
        <v>1811</v>
      </c>
      <c r="M3075" s="39">
        <v>10.73270246004734</v>
      </c>
      <c r="N3075" s="39">
        <v>21.421327857631759</v>
      </c>
      <c r="O3075" s="29">
        <v>44197</v>
      </c>
      <c r="P3075" s="29">
        <v>44926</v>
      </c>
      <c r="Q3075" s="40">
        <v>1.9958932</v>
      </c>
      <c r="R3075" s="39">
        <v>10.71066392881588</v>
      </c>
      <c r="S3075" s="39">
        <v>10.71066392881588</v>
      </c>
      <c r="T3075" s="39">
        <v>0</v>
      </c>
      <c r="U3075" s="39">
        <v>0</v>
      </c>
      <c r="V3075" s="39">
        <v>0</v>
      </c>
      <c r="W3075" s="29" t="s">
        <v>1357</v>
      </c>
      <c r="X3075" s="29" t="s">
        <v>258</v>
      </c>
      <c r="Y3075" s="29" t="s">
        <v>1349</v>
      </c>
      <c r="Z3075" s="41" t="s">
        <v>1349</v>
      </c>
      <c r="AA3075" s="42" t="s">
        <v>1349</v>
      </c>
      <c r="AB3075" s="29" t="s">
        <v>258</v>
      </c>
      <c r="AC3075" s="29" t="s">
        <v>258</v>
      </c>
      <c r="AD3075" s="29" t="s">
        <v>265</v>
      </c>
      <c r="AE3075" s="29" t="s">
        <v>1367</v>
      </c>
      <c r="AF3075" s="29" t="s">
        <v>1378</v>
      </c>
      <c r="AG3075" s="183" t="s">
        <v>1379</v>
      </c>
      <c r="AH3075" s="29" t="s">
        <v>1413</v>
      </c>
      <c r="AI3075" s="29" t="s">
        <v>1357</v>
      </c>
      <c r="AJ3075" s="29" t="s">
        <v>258</v>
      </c>
      <c r="AK3075" s="29" t="s">
        <v>258</v>
      </c>
      <c r="AL3075" s="29" t="s">
        <v>13326</v>
      </c>
    </row>
    <row r="3076" spans="1:38" x14ac:dyDescent="0.2">
      <c r="A3076" s="35" t="s">
        <v>16</v>
      </c>
      <c r="B3076" s="36">
        <v>9082</v>
      </c>
      <c r="C3076" s="36"/>
      <c r="D3076" s="36" t="s">
        <v>1349</v>
      </c>
      <c r="E3076" s="37" t="s">
        <v>5183</v>
      </c>
      <c r="F3076" s="38" t="s">
        <v>1269</v>
      </c>
      <c r="G3076" s="38" t="s">
        <v>1271</v>
      </c>
      <c r="H3076" s="35" t="s">
        <v>1440</v>
      </c>
      <c r="I3076" s="35"/>
      <c r="J3076" s="29" t="s">
        <v>274</v>
      </c>
      <c r="K3076" s="29" t="s">
        <v>1583</v>
      </c>
      <c r="L3076" s="29" t="s">
        <v>5184</v>
      </c>
      <c r="M3076" s="39">
        <v>56.906818813042506</v>
      </c>
      <c r="N3076" s="39">
        <v>112.33351403148529</v>
      </c>
      <c r="O3076" s="29">
        <v>44197</v>
      </c>
      <c r="P3076" s="29">
        <v>44918</v>
      </c>
      <c r="Q3076" s="40">
        <v>1.9739903999999999</v>
      </c>
      <c r="R3076" s="39">
        <v>56.789103353867219</v>
      </c>
      <c r="S3076" s="39">
        <v>55.544410677618075</v>
      </c>
      <c r="T3076" s="39">
        <v>0</v>
      </c>
      <c r="U3076" s="39">
        <v>0</v>
      </c>
      <c r="V3076" s="39">
        <v>0</v>
      </c>
      <c r="W3076" s="29" t="s">
        <v>1357</v>
      </c>
      <c r="X3076" s="29" t="s">
        <v>258</v>
      </c>
      <c r="Y3076" s="29" t="s">
        <v>1349</v>
      </c>
      <c r="Z3076" s="41" t="s">
        <v>1349</v>
      </c>
      <c r="AA3076" s="42" t="s">
        <v>1349</v>
      </c>
      <c r="AB3076" s="29" t="s">
        <v>258</v>
      </c>
      <c r="AC3076" s="29" t="s">
        <v>258</v>
      </c>
      <c r="AD3076" s="29" t="s">
        <v>258</v>
      </c>
      <c r="AE3076" s="29" t="s">
        <v>1367</v>
      </c>
      <c r="AF3076" s="29" t="s">
        <v>5185</v>
      </c>
      <c r="AG3076" s="183" t="s">
        <v>5186</v>
      </c>
      <c r="AH3076" s="29" t="s">
        <v>1413</v>
      </c>
      <c r="AI3076" s="29" t="s">
        <v>1357</v>
      </c>
      <c r="AJ3076" s="29" t="s">
        <v>258</v>
      </c>
      <c r="AK3076" s="29" t="s">
        <v>258</v>
      </c>
      <c r="AL3076" s="29" t="s">
        <v>13326</v>
      </c>
    </row>
    <row r="3077" spans="1:38" x14ac:dyDescent="0.2">
      <c r="A3077" s="35" t="s">
        <v>16</v>
      </c>
      <c r="B3077" s="36">
        <v>9083</v>
      </c>
      <c r="C3077" s="36"/>
      <c r="D3077" s="36" t="s">
        <v>1349</v>
      </c>
      <c r="E3077" s="37" t="s">
        <v>5187</v>
      </c>
      <c r="F3077" s="38" t="s">
        <v>1269</v>
      </c>
      <c r="G3077" s="38" t="s">
        <v>1273</v>
      </c>
      <c r="H3077" s="35" t="s">
        <v>1393</v>
      </c>
      <c r="I3077" s="35"/>
      <c r="J3077" s="29" t="s">
        <v>1371</v>
      </c>
      <c r="K3077" s="29" t="s">
        <v>1371</v>
      </c>
      <c r="L3077" s="29" t="s">
        <v>1384</v>
      </c>
      <c r="M3077" s="39">
        <v>181.68557011856296</v>
      </c>
      <c r="N3077" s="39">
        <v>361.63013826146477</v>
      </c>
      <c r="O3077" s="29">
        <v>44197</v>
      </c>
      <c r="P3077" s="29">
        <v>44924</v>
      </c>
      <c r="Q3077" s="40">
        <v>1.9904175</v>
      </c>
      <c r="R3077" s="39">
        <v>181.31181382614648</v>
      </c>
      <c r="S3077" s="39">
        <v>180.31832443531829</v>
      </c>
      <c r="T3077" s="39">
        <v>0</v>
      </c>
      <c r="U3077" s="39">
        <v>0</v>
      </c>
      <c r="V3077" s="39">
        <v>0</v>
      </c>
      <c r="W3077" s="29" t="s">
        <v>265</v>
      </c>
      <c r="X3077" s="29" t="s">
        <v>11773</v>
      </c>
      <c r="Y3077" s="29">
        <v>45282</v>
      </c>
      <c r="Z3077" s="41" t="s">
        <v>11760</v>
      </c>
      <c r="AA3077" s="42" t="s">
        <v>1349</v>
      </c>
      <c r="AB3077" s="29" t="s">
        <v>258</v>
      </c>
      <c r="AC3077" s="29" t="s">
        <v>258</v>
      </c>
      <c r="AD3077" s="29" t="s">
        <v>265</v>
      </c>
      <c r="AE3077" s="29" t="s">
        <v>1353</v>
      </c>
      <c r="AF3077" s="29" t="s">
        <v>1368</v>
      </c>
      <c r="AG3077" s="183" t="s">
        <v>1369</v>
      </c>
      <c r="AH3077" s="29" t="s">
        <v>1413</v>
      </c>
      <c r="AI3077" s="29" t="s">
        <v>1357</v>
      </c>
      <c r="AJ3077" s="29" t="s">
        <v>258</v>
      </c>
      <c r="AK3077" s="29" t="s">
        <v>258</v>
      </c>
      <c r="AL3077" s="29" t="s">
        <v>13327</v>
      </c>
    </row>
    <row r="3078" spans="1:38" x14ac:dyDescent="0.2">
      <c r="A3078" s="35" t="s">
        <v>16</v>
      </c>
      <c r="B3078" s="36">
        <v>9084</v>
      </c>
      <c r="C3078" s="36"/>
      <c r="D3078" s="36" t="s">
        <v>1349</v>
      </c>
      <c r="E3078" s="37" t="s">
        <v>5188</v>
      </c>
      <c r="F3078" s="38" t="s">
        <v>1269</v>
      </c>
      <c r="G3078" s="38" t="s">
        <v>1271</v>
      </c>
      <c r="H3078" s="35" t="s">
        <v>1440</v>
      </c>
      <c r="I3078" s="35"/>
      <c r="J3078" s="29" t="s">
        <v>1506</v>
      </c>
      <c r="K3078" s="29" t="s">
        <v>2259</v>
      </c>
      <c r="L3078" s="29" t="s">
        <v>2220</v>
      </c>
      <c r="M3078" s="39">
        <v>469.36296856441402</v>
      </c>
      <c r="N3078" s="39">
        <v>936.79835728952776</v>
      </c>
      <c r="O3078" s="29">
        <v>44197</v>
      </c>
      <c r="P3078" s="29">
        <v>44926</v>
      </c>
      <c r="Q3078" s="40">
        <v>1.9958932</v>
      </c>
      <c r="R3078" s="39">
        <v>468.39917864476388</v>
      </c>
      <c r="S3078" s="39">
        <v>468.39917864476388</v>
      </c>
      <c r="T3078" s="39">
        <v>0</v>
      </c>
      <c r="U3078" s="39">
        <v>0</v>
      </c>
      <c r="V3078" s="39">
        <v>0</v>
      </c>
      <c r="W3078" s="29" t="s">
        <v>1357</v>
      </c>
      <c r="X3078" s="29" t="s">
        <v>258</v>
      </c>
      <c r="Y3078" s="29" t="s">
        <v>1349</v>
      </c>
      <c r="Z3078" s="41" t="s">
        <v>1349</v>
      </c>
      <c r="AA3078" s="42" t="s">
        <v>1349</v>
      </c>
      <c r="AB3078" s="29" t="s">
        <v>258</v>
      </c>
      <c r="AC3078" s="29" t="s">
        <v>258</v>
      </c>
      <c r="AD3078" s="29" t="s">
        <v>258</v>
      </c>
      <c r="AE3078" s="29" t="s">
        <v>1353</v>
      </c>
      <c r="AF3078" s="29" t="s">
        <v>2221</v>
      </c>
      <c r="AG3078" s="183" t="s">
        <v>2222</v>
      </c>
      <c r="AH3078" s="29" t="s">
        <v>1413</v>
      </c>
      <c r="AI3078" s="29" t="s">
        <v>1357</v>
      </c>
      <c r="AJ3078" s="29" t="s">
        <v>258</v>
      </c>
      <c r="AK3078" s="29" t="s">
        <v>258</v>
      </c>
      <c r="AL3078" s="29" t="s">
        <v>13326</v>
      </c>
    </row>
    <row r="3079" spans="1:38" x14ac:dyDescent="0.2">
      <c r="A3079" s="35" t="s">
        <v>16</v>
      </c>
      <c r="B3079" s="36">
        <v>9085</v>
      </c>
      <c r="C3079" s="36"/>
      <c r="D3079" s="36" t="s">
        <v>1349</v>
      </c>
      <c r="E3079" s="37" t="s">
        <v>5189</v>
      </c>
      <c r="F3079" s="38" t="s">
        <v>1269</v>
      </c>
      <c r="G3079" s="38" t="s">
        <v>1271</v>
      </c>
      <c r="H3079" s="35" t="s">
        <v>1440</v>
      </c>
      <c r="I3079" s="35"/>
      <c r="J3079" s="29" t="s">
        <v>484</v>
      </c>
      <c r="K3079" s="29" t="s">
        <v>1551</v>
      </c>
      <c r="L3079" s="29" t="s">
        <v>1384</v>
      </c>
      <c r="M3079" s="39">
        <v>55.583200727328155</v>
      </c>
      <c r="N3079" s="39">
        <v>18.109240246406568</v>
      </c>
      <c r="O3079" s="29">
        <v>44197</v>
      </c>
      <c r="P3079" s="29">
        <v>44316</v>
      </c>
      <c r="Q3079" s="40">
        <v>0.32580419999999999</v>
      </c>
      <c r="R3079" s="39">
        <v>18.109240246406568</v>
      </c>
      <c r="S3079" s="39">
        <v>0</v>
      </c>
      <c r="T3079" s="39">
        <v>0</v>
      </c>
      <c r="U3079" s="39">
        <v>0</v>
      </c>
      <c r="V3079" s="39">
        <v>0</v>
      </c>
      <c r="W3079" s="29" t="s">
        <v>1357</v>
      </c>
      <c r="X3079" s="29" t="s">
        <v>258</v>
      </c>
      <c r="Y3079" s="29" t="s">
        <v>1349</v>
      </c>
      <c r="Z3079" s="41" t="s">
        <v>1349</v>
      </c>
      <c r="AA3079" s="42" t="s">
        <v>1349</v>
      </c>
      <c r="AB3079" s="29" t="s">
        <v>258</v>
      </c>
      <c r="AC3079" s="29" t="s">
        <v>258</v>
      </c>
      <c r="AD3079" s="29" t="s">
        <v>265</v>
      </c>
      <c r="AE3079" s="29" t="s">
        <v>1353</v>
      </c>
      <c r="AF3079" s="29" t="s">
        <v>1368</v>
      </c>
      <c r="AG3079" s="183" t="s">
        <v>1369</v>
      </c>
      <c r="AH3079" s="29" t="s">
        <v>1356</v>
      </c>
      <c r="AI3079" s="29" t="s">
        <v>1357</v>
      </c>
      <c r="AJ3079" s="29" t="s">
        <v>258</v>
      </c>
      <c r="AK3079" s="29" t="s">
        <v>258</v>
      </c>
      <c r="AL3079" s="29" t="s">
        <v>13326</v>
      </c>
    </row>
    <row r="3080" spans="1:38" x14ac:dyDescent="0.2">
      <c r="A3080" s="35" t="s">
        <v>16</v>
      </c>
      <c r="B3080" s="36">
        <v>9086</v>
      </c>
      <c r="C3080" s="36"/>
      <c r="D3080" s="36" t="s">
        <v>1349</v>
      </c>
      <c r="E3080" s="37" t="s">
        <v>5190</v>
      </c>
      <c r="F3080" s="38" t="s">
        <v>1266</v>
      </c>
      <c r="G3080" s="38" t="s">
        <v>1268</v>
      </c>
      <c r="H3080" s="35" t="s">
        <v>1452</v>
      </c>
      <c r="I3080" s="35"/>
      <c r="J3080" s="29" t="s">
        <v>484</v>
      </c>
      <c r="K3080" s="29" t="s">
        <v>1365</v>
      </c>
      <c r="L3080" s="29" t="s">
        <v>1384</v>
      </c>
      <c r="M3080" s="39">
        <v>189.22611484701983</v>
      </c>
      <c r="N3080" s="39">
        <v>221.21711704312114</v>
      </c>
      <c r="O3080" s="29">
        <v>44197</v>
      </c>
      <c r="P3080" s="29">
        <v>44624</v>
      </c>
      <c r="Q3080" s="40">
        <v>1.1690623</v>
      </c>
      <c r="R3080" s="39">
        <v>188.6547843942505</v>
      </c>
      <c r="S3080" s="39">
        <v>32.562332648870637</v>
      </c>
      <c r="T3080" s="39">
        <v>0</v>
      </c>
      <c r="U3080" s="39">
        <v>0</v>
      </c>
      <c r="V3080" s="39">
        <v>0</v>
      </c>
      <c r="W3080" s="29" t="s">
        <v>1357</v>
      </c>
      <c r="X3080" s="29" t="s">
        <v>258</v>
      </c>
      <c r="Y3080" s="29" t="s">
        <v>1349</v>
      </c>
      <c r="Z3080" s="41" t="s">
        <v>1349</v>
      </c>
      <c r="AA3080" s="42" t="s">
        <v>1349</v>
      </c>
      <c r="AB3080" s="29" t="s">
        <v>258</v>
      </c>
      <c r="AC3080" s="29" t="s">
        <v>258</v>
      </c>
      <c r="AD3080" s="29" t="s">
        <v>265</v>
      </c>
      <c r="AE3080" s="29" t="s">
        <v>1353</v>
      </c>
      <c r="AF3080" s="29" t="s">
        <v>1368</v>
      </c>
      <c r="AG3080" s="183" t="s">
        <v>1369</v>
      </c>
      <c r="AH3080" s="29" t="s">
        <v>1356</v>
      </c>
      <c r="AI3080" s="29" t="s">
        <v>1357</v>
      </c>
      <c r="AJ3080" s="29" t="s">
        <v>258</v>
      </c>
      <c r="AK3080" s="29" t="s">
        <v>258</v>
      </c>
      <c r="AL3080" s="29" t="s">
        <v>13326</v>
      </c>
    </row>
    <row r="3081" spans="1:38" x14ac:dyDescent="0.2">
      <c r="A3081" s="35" t="s">
        <v>16</v>
      </c>
      <c r="B3081" s="36">
        <v>9093</v>
      </c>
      <c r="C3081" s="36"/>
      <c r="D3081" s="36" t="s">
        <v>1349</v>
      </c>
      <c r="E3081" s="37" t="s">
        <v>5191</v>
      </c>
      <c r="F3081" s="38" t="s">
        <v>1269</v>
      </c>
      <c r="G3081" s="38" t="s">
        <v>1445</v>
      </c>
      <c r="H3081" s="35" t="s">
        <v>330</v>
      </c>
      <c r="I3081" s="35"/>
      <c r="J3081" s="29" t="s">
        <v>274</v>
      </c>
      <c r="K3081" s="29" t="s">
        <v>1583</v>
      </c>
      <c r="L3081" s="29" t="s">
        <v>1838</v>
      </c>
      <c r="M3081" s="39">
        <v>30.804197898486315</v>
      </c>
      <c r="N3081" s="39">
        <v>61.481889117043124</v>
      </c>
      <c r="O3081" s="29">
        <v>44197</v>
      </c>
      <c r="P3081" s="29">
        <v>44926</v>
      </c>
      <c r="Q3081" s="40">
        <v>1.9958932</v>
      </c>
      <c r="R3081" s="39">
        <v>30.740944558521562</v>
      </c>
      <c r="S3081" s="39">
        <v>30.740944558521562</v>
      </c>
      <c r="T3081" s="39">
        <v>0</v>
      </c>
      <c r="U3081" s="39">
        <v>0</v>
      </c>
      <c r="V3081" s="39">
        <v>0</v>
      </c>
      <c r="W3081" s="29" t="s">
        <v>1357</v>
      </c>
      <c r="X3081" s="29" t="s">
        <v>258</v>
      </c>
      <c r="Y3081" s="29" t="s">
        <v>1349</v>
      </c>
      <c r="Z3081" s="41" t="s">
        <v>1349</v>
      </c>
      <c r="AA3081" s="42" t="s">
        <v>1349</v>
      </c>
      <c r="AB3081" s="29" t="s">
        <v>258</v>
      </c>
      <c r="AC3081" s="29" t="s">
        <v>258</v>
      </c>
      <c r="AD3081" s="29" t="s">
        <v>265</v>
      </c>
      <c r="AE3081" s="29" t="s">
        <v>1367</v>
      </c>
      <c r="AF3081" s="29" t="s">
        <v>1378</v>
      </c>
      <c r="AG3081" s="183" t="s">
        <v>1379</v>
      </c>
      <c r="AH3081" s="29" t="s">
        <v>1413</v>
      </c>
      <c r="AI3081" s="29" t="s">
        <v>1357</v>
      </c>
      <c r="AJ3081" s="29" t="s">
        <v>258</v>
      </c>
      <c r="AK3081" s="29" t="s">
        <v>258</v>
      </c>
      <c r="AL3081" s="29" t="s">
        <v>13326</v>
      </c>
    </row>
    <row r="3082" spans="1:38" x14ac:dyDescent="0.2">
      <c r="A3082" s="35" t="s">
        <v>16</v>
      </c>
      <c r="B3082" s="36">
        <v>9095</v>
      </c>
      <c r="C3082" s="36"/>
      <c r="D3082" s="36" t="s">
        <v>1349</v>
      </c>
      <c r="E3082" s="37" t="s">
        <v>5192</v>
      </c>
      <c r="F3082" s="38" t="s">
        <v>1266</v>
      </c>
      <c r="G3082" s="38" t="s">
        <v>1268</v>
      </c>
      <c r="H3082" s="35" t="s">
        <v>1102</v>
      </c>
      <c r="I3082" s="35"/>
      <c r="J3082" s="29" t="s">
        <v>1371</v>
      </c>
      <c r="K3082" s="29" t="s">
        <v>1371</v>
      </c>
      <c r="L3082" s="29" t="s">
        <v>1384</v>
      </c>
      <c r="M3082" s="39">
        <v>96.952954171425361</v>
      </c>
      <c r="N3082" s="39">
        <v>31.587679671457902</v>
      </c>
      <c r="O3082" s="29">
        <v>44197</v>
      </c>
      <c r="P3082" s="29">
        <v>44316</v>
      </c>
      <c r="Q3082" s="40">
        <v>0.32580419999999999</v>
      </c>
      <c r="R3082" s="39">
        <v>31.587679671457902</v>
      </c>
      <c r="S3082" s="39">
        <v>0</v>
      </c>
      <c r="T3082" s="39">
        <v>0</v>
      </c>
      <c r="U3082" s="39">
        <v>0</v>
      </c>
      <c r="V3082" s="39">
        <v>0</v>
      </c>
      <c r="W3082" s="29" t="s">
        <v>265</v>
      </c>
      <c r="X3082" s="29" t="s">
        <v>11774</v>
      </c>
      <c r="Y3082" s="29">
        <v>45287</v>
      </c>
      <c r="Z3082" s="41" t="s">
        <v>11760</v>
      </c>
      <c r="AA3082" s="42" t="s">
        <v>1349</v>
      </c>
      <c r="AB3082" s="29" t="s">
        <v>258</v>
      </c>
      <c r="AC3082" s="29" t="s">
        <v>258</v>
      </c>
      <c r="AD3082" s="29" t="s">
        <v>265</v>
      </c>
      <c r="AE3082" s="29" t="s">
        <v>1353</v>
      </c>
      <c r="AF3082" s="29" t="s">
        <v>1368</v>
      </c>
      <c r="AG3082" s="183" t="s">
        <v>1369</v>
      </c>
      <c r="AH3082" s="29" t="s">
        <v>1356</v>
      </c>
      <c r="AI3082" s="29" t="s">
        <v>1357</v>
      </c>
      <c r="AJ3082" s="29" t="s">
        <v>258</v>
      </c>
      <c r="AK3082" s="29" t="s">
        <v>258</v>
      </c>
      <c r="AL3082" s="29" t="s">
        <v>13327</v>
      </c>
    </row>
    <row r="3083" spans="1:38" x14ac:dyDescent="0.2">
      <c r="A3083" s="35" t="s">
        <v>16</v>
      </c>
      <c r="B3083" s="36">
        <v>9101</v>
      </c>
      <c r="C3083" s="36"/>
      <c r="D3083" s="36" t="s">
        <v>1349</v>
      </c>
      <c r="E3083" s="37" t="s">
        <v>5193</v>
      </c>
      <c r="F3083" s="38" t="s">
        <v>1269</v>
      </c>
      <c r="G3083" s="38" t="s">
        <v>1273</v>
      </c>
      <c r="H3083" s="35" t="s">
        <v>1393</v>
      </c>
      <c r="I3083" s="35"/>
      <c r="J3083" s="29" t="s">
        <v>1371</v>
      </c>
      <c r="K3083" s="29" t="s">
        <v>1371</v>
      </c>
      <c r="L3083" s="29" t="s">
        <v>1366</v>
      </c>
      <c r="M3083" s="39">
        <v>16.563070640233907</v>
      </c>
      <c r="N3083" s="39">
        <v>82.758669404517448</v>
      </c>
      <c r="O3083" s="29">
        <v>44197</v>
      </c>
      <c r="P3083" s="29">
        <v>46022</v>
      </c>
      <c r="Q3083" s="40">
        <v>4.9965776999999996</v>
      </c>
      <c r="R3083" s="39">
        <v>16.542669404517451</v>
      </c>
      <c r="S3083" s="39">
        <v>16.542669404517451</v>
      </c>
      <c r="T3083" s="39">
        <v>16.542669404517451</v>
      </c>
      <c r="U3083" s="39">
        <v>16.587991786447638</v>
      </c>
      <c r="V3083" s="39">
        <v>16.542669404517451</v>
      </c>
      <c r="W3083" s="29" t="s">
        <v>265</v>
      </c>
      <c r="X3083" s="29" t="s">
        <v>11773</v>
      </c>
      <c r="Y3083" s="29">
        <v>45281</v>
      </c>
      <c r="Z3083" s="41" t="s">
        <v>11760</v>
      </c>
      <c r="AA3083" s="42" t="s">
        <v>1349</v>
      </c>
      <c r="AB3083" s="29" t="s">
        <v>258</v>
      </c>
      <c r="AC3083" s="29" t="s">
        <v>258</v>
      </c>
      <c r="AD3083" s="29" t="s">
        <v>265</v>
      </c>
      <c r="AE3083" s="29" t="s">
        <v>1367</v>
      </c>
      <c r="AF3083" s="29" t="s">
        <v>1368</v>
      </c>
      <c r="AG3083" s="183" t="s">
        <v>1369</v>
      </c>
      <c r="AH3083" s="29" t="s">
        <v>1356</v>
      </c>
      <c r="AI3083" s="29" t="s">
        <v>1357</v>
      </c>
      <c r="AJ3083" s="29" t="s">
        <v>258</v>
      </c>
      <c r="AK3083" s="29" t="s">
        <v>258</v>
      </c>
      <c r="AL3083" s="29" t="s">
        <v>13327</v>
      </c>
    </row>
    <row r="3084" spans="1:38" x14ac:dyDescent="0.2">
      <c r="A3084" s="35" t="s">
        <v>16</v>
      </c>
      <c r="B3084" s="36">
        <v>9102</v>
      </c>
      <c r="C3084" s="36"/>
      <c r="D3084" s="36" t="s">
        <v>1349</v>
      </c>
      <c r="E3084" s="37" t="s">
        <v>5194</v>
      </c>
      <c r="F3084" s="38" t="s">
        <v>1269</v>
      </c>
      <c r="G3084" s="38" t="s">
        <v>1271</v>
      </c>
      <c r="H3084" s="35" t="s">
        <v>1440</v>
      </c>
      <c r="I3084" s="35"/>
      <c r="J3084" s="29" t="s">
        <v>1513</v>
      </c>
      <c r="K3084" s="29" t="s">
        <v>1611</v>
      </c>
      <c r="L3084" s="29" t="s">
        <v>4972</v>
      </c>
      <c r="M3084" s="39">
        <v>115.5623059058876</v>
      </c>
      <c r="N3084" s="39">
        <v>230.65002053388091</v>
      </c>
      <c r="O3084" s="29">
        <v>44197</v>
      </c>
      <c r="P3084" s="29">
        <v>44926</v>
      </c>
      <c r="Q3084" s="40">
        <v>1.9958932</v>
      </c>
      <c r="R3084" s="39">
        <v>115.32501026694045</v>
      </c>
      <c r="S3084" s="39">
        <v>115.32501026694045</v>
      </c>
      <c r="T3084" s="39">
        <v>0</v>
      </c>
      <c r="U3084" s="39">
        <v>0</v>
      </c>
      <c r="V3084" s="39">
        <v>0</v>
      </c>
      <c r="W3084" s="29" t="s">
        <v>1357</v>
      </c>
      <c r="X3084" s="29" t="s">
        <v>258</v>
      </c>
      <c r="Y3084" s="29" t="s">
        <v>1349</v>
      </c>
      <c r="Z3084" s="41" t="s">
        <v>1349</v>
      </c>
      <c r="AA3084" s="42" t="s">
        <v>1349</v>
      </c>
      <c r="AB3084" s="29" t="s">
        <v>258</v>
      </c>
      <c r="AC3084" s="29" t="s">
        <v>258</v>
      </c>
      <c r="AD3084" s="29" t="s">
        <v>258</v>
      </c>
      <c r="AE3084" s="29" t="s">
        <v>1353</v>
      </c>
      <c r="AF3084" s="29" t="s">
        <v>1368</v>
      </c>
      <c r="AG3084" s="183" t="s">
        <v>1369</v>
      </c>
      <c r="AH3084" s="29" t="s">
        <v>1413</v>
      </c>
      <c r="AI3084" s="29" t="s">
        <v>1357</v>
      </c>
      <c r="AJ3084" s="29" t="s">
        <v>258</v>
      </c>
      <c r="AK3084" s="29" t="s">
        <v>258</v>
      </c>
      <c r="AL3084" s="29" t="s">
        <v>13326</v>
      </c>
    </row>
    <row r="3085" spans="1:38" x14ac:dyDescent="0.2">
      <c r="A3085" s="35" t="s">
        <v>16</v>
      </c>
      <c r="B3085" s="36">
        <v>9104</v>
      </c>
      <c r="C3085" s="36"/>
      <c r="D3085" s="36" t="s">
        <v>1349</v>
      </c>
      <c r="E3085" s="37" t="s">
        <v>5195</v>
      </c>
      <c r="F3085" s="38" t="s">
        <v>1269</v>
      </c>
      <c r="G3085" s="38" t="s">
        <v>1273</v>
      </c>
      <c r="H3085" s="35" t="s">
        <v>1080</v>
      </c>
      <c r="I3085" s="35"/>
      <c r="J3085" s="29" t="s">
        <v>322</v>
      </c>
      <c r="K3085" s="29" t="s">
        <v>336</v>
      </c>
      <c r="L3085" s="29" t="s">
        <v>4824</v>
      </c>
      <c r="M3085" s="39">
        <v>140.04850787148976</v>
      </c>
      <c r="N3085" s="39">
        <v>244.24613826146475</v>
      </c>
      <c r="O3085" s="29">
        <v>44197</v>
      </c>
      <c r="P3085" s="29">
        <v>44834</v>
      </c>
      <c r="Q3085" s="40">
        <v>1.744011</v>
      </c>
      <c r="R3085" s="39">
        <v>139.73329226557155</v>
      </c>
      <c r="S3085" s="39">
        <v>104.51284599589323</v>
      </c>
      <c r="T3085" s="39">
        <v>0</v>
      </c>
      <c r="U3085" s="39">
        <v>0</v>
      </c>
      <c r="V3085" s="39">
        <v>0</v>
      </c>
      <c r="W3085" s="29" t="s">
        <v>265</v>
      </c>
      <c r="X3085" s="29" t="s">
        <v>11774</v>
      </c>
      <c r="Y3085" s="29">
        <v>45281</v>
      </c>
      <c r="Z3085" s="41" t="s">
        <v>11760</v>
      </c>
      <c r="AA3085" s="42" t="s">
        <v>1349</v>
      </c>
      <c r="AB3085" s="29" t="s">
        <v>265</v>
      </c>
      <c r="AC3085" s="29" t="s">
        <v>258</v>
      </c>
      <c r="AD3085" s="29" t="s">
        <v>258</v>
      </c>
      <c r="AE3085" s="29" t="s">
        <v>1353</v>
      </c>
      <c r="AF3085" s="29" t="s">
        <v>1378</v>
      </c>
      <c r="AG3085" s="183" t="s">
        <v>1379</v>
      </c>
      <c r="AH3085" s="29" t="s">
        <v>1413</v>
      </c>
      <c r="AI3085" s="29" t="s">
        <v>1357</v>
      </c>
      <c r="AJ3085" s="29" t="s">
        <v>258</v>
      </c>
      <c r="AK3085" s="29" t="s">
        <v>258</v>
      </c>
      <c r="AL3085" s="29" t="s">
        <v>13327</v>
      </c>
    </row>
    <row r="3086" spans="1:38" x14ac:dyDescent="0.2">
      <c r="A3086" s="35" t="s">
        <v>16</v>
      </c>
      <c r="B3086" s="36">
        <v>9105</v>
      </c>
      <c r="C3086" s="36"/>
      <c r="D3086" s="36" t="s">
        <v>1349</v>
      </c>
      <c r="E3086" s="37" t="s">
        <v>5196</v>
      </c>
      <c r="F3086" s="38" t="s">
        <v>1269</v>
      </c>
      <c r="G3086" s="38" t="s">
        <v>1273</v>
      </c>
      <c r="H3086" s="35" t="s">
        <v>1393</v>
      </c>
      <c r="I3086" s="35"/>
      <c r="J3086" s="29" t="s">
        <v>1371</v>
      </c>
      <c r="K3086" s="29" t="s">
        <v>1371</v>
      </c>
      <c r="L3086" s="29" t="s">
        <v>1366</v>
      </c>
      <c r="M3086" s="39">
        <v>13.473713600117359</v>
      </c>
      <c r="N3086" s="39">
        <v>26.523203285420944</v>
      </c>
      <c r="O3086" s="29">
        <v>44197</v>
      </c>
      <c r="P3086" s="29">
        <v>44916</v>
      </c>
      <c r="Q3086" s="40">
        <v>1.9685147000000001</v>
      </c>
      <c r="R3086" s="39">
        <v>13.445790554414785</v>
      </c>
      <c r="S3086" s="39">
        <v>13.077412731006161</v>
      </c>
      <c r="T3086" s="39">
        <v>0</v>
      </c>
      <c r="U3086" s="39">
        <v>0</v>
      </c>
      <c r="V3086" s="39">
        <v>0</v>
      </c>
      <c r="W3086" s="29" t="s">
        <v>1357</v>
      </c>
      <c r="X3086" s="29" t="s">
        <v>258</v>
      </c>
      <c r="Y3086" s="29" t="s">
        <v>1349</v>
      </c>
      <c r="Z3086" s="41" t="s">
        <v>1349</v>
      </c>
      <c r="AA3086" s="42" t="s">
        <v>1349</v>
      </c>
      <c r="AB3086" s="29" t="s">
        <v>258</v>
      </c>
      <c r="AC3086" s="29" t="s">
        <v>258</v>
      </c>
      <c r="AD3086" s="29" t="s">
        <v>265</v>
      </c>
      <c r="AE3086" s="29" t="s">
        <v>1367</v>
      </c>
      <c r="AF3086" s="29" t="s">
        <v>1368</v>
      </c>
      <c r="AG3086" s="183" t="s">
        <v>1369</v>
      </c>
      <c r="AH3086" s="29" t="s">
        <v>1413</v>
      </c>
      <c r="AI3086" s="29" t="s">
        <v>1357</v>
      </c>
      <c r="AJ3086" s="29" t="s">
        <v>258</v>
      </c>
      <c r="AK3086" s="29" t="s">
        <v>258</v>
      </c>
      <c r="AL3086" s="29" t="s">
        <v>13326</v>
      </c>
    </row>
    <row r="3087" spans="1:38" x14ac:dyDescent="0.2">
      <c r="A3087" s="35" t="s">
        <v>16</v>
      </c>
      <c r="B3087" s="36">
        <v>9107</v>
      </c>
      <c r="C3087" s="36"/>
      <c r="D3087" s="36" t="s">
        <v>1349</v>
      </c>
      <c r="E3087" s="37" t="s">
        <v>5197</v>
      </c>
      <c r="F3087" s="38" t="s">
        <v>1269</v>
      </c>
      <c r="G3087" s="38" t="s">
        <v>1271</v>
      </c>
      <c r="H3087" s="35" t="s">
        <v>1440</v>
      </c>
      <c r="I3087" s="35"/>
      <c r="J3087" s="29" t="s">
        <v>274</v>
      </c>
      <c r="K3087" s="29" t="s">
        <v>1446</v>
      </c>
      <c r="L3087" s="29" t="s">
        <v>2563</v>
      </c>
      <c r="M3087" s="39">
        <v>89.676846063358795</v>
      </c>
      <c r="N3087" s="39">
        <v>178.98540725530458</v>
      </c>
      <c r="O3087" s="29">
        <v>44197</v>
      </c>
      <c r="P3087" s="29">
        <v>44926</v>
      </c>
      <c r="Q3087" s="40">
        <v>1.9958932</v>
      </c>
      <c r="R3087" s="39">
        <v>89.49270362765229</v>
      </c>
      <c r="S3087" s="39">
        <v>89.49270362765229</v>
      </c>
      <c r="T3087" s="39">
        <v>0</v>
      </c>
      <c r="U3087" s="39">
        <v>0</v>
      </c>
      <c r="V3087" s="39">
        <v>0</v>
      </c>
      <c r="W3087" s="29" t="s">
        <v>1357</v>
      </c>
      <c r="X3087" s="29" t="s">
        <v>258</v>
      </c>
      <c r="Y3087" s="29" t="s">
        <v>1349</v>
      </c>
      <c r="Z3087" s="41" t="s">
        <v>1349</v>
      </c>
      <c r="AA3087" s="42" t="s">
        <v>1349</v>
      </c>
      <c r="AB3087" s="29" t="s">
        <v>258</v>
      </c>
      <c r="AC3087" s="29" t="s">
        <v>258</v>
      </c>
      <c r="AD3087" s="29" t="s">
        <v>265</v>
      </c>
      <c r="AE3087" s="29" t="s">
        <v>1367</v>
      </c>
      <c r="AF3087" s="29" t="s">
        <v>1966</v>
      </c>
      <c r="AG3087" s="183" t="s">
        <v>1967</v>
      </c>
      <c r="AH3087" s="29" t="s">
        <v>1413</v>
      </c>
      <c r="AI3087" s="29" t="s">
        <v>1357</v>
      </c>
      <c r="AJ3087" s="29" t="s">
        <v>258</v>
      </c>
      <c r="AK3087" s="29" t="s">
        <v>258</v>
      </c>
      <c r="AL3087" s="29" t="s">
        <v>13326</v>
      </c>
    </row>
    <row r="3088" spans="1:38" x14ac:dyDescent="0.2">
      <c r="A3088" s="35" t="s">
        <v>16</v>
      </c>
      <c r="B3088" s="36">
        <v>9108</v>
      </c>
      <c r="C3088" s="36"/>
      <c r="D3088" s="36" t="s">
        <v>1349</v>
      </c>
      <c r="E3088" s="37" t="s">
        <v>5198</v>
      </c>
      <c r="F3088" s="38" t="s">
        <v>1269</v>
      </c>
      <c r="G3088" s="38" t="s">
        <v>1273</v>
      </c>
      <c r="H3088" s="35" t="s">
        <v>1393</v>
      </c>
      <c r="I3088" s="35"/>
      <c r="J3088" s="29" t="s">
        <v>1405</v>
      </c>
      <c r="K3088" s="29" t="s">
        <v>1434</v>
      </c>
      <c r="L3088" s="29" t="s">
        <v>1366</v>
      </c>
      <c r="M3088" s="39">
        <v>35.525604987038825</v>
      </c>
      <c r="N3088" s="39">
        <v>87.14836960985626</v>
      </c>
      <c r="O3088" s="29">
        <v>44197</v>
      </c>
      <c r="P3088" s="29">
        <v>45093</v>
      </c>
      <c r="Q3088" s="40">
        <v>2.4531143000000002</v>
      </c>
      <c r="R3088" s="39">
        <v>35.461711156741956</v>
      </c>
      <c r="S3088" s="39">
        <v>35.461711156741956</v>
      </c>
      <c r="T3088" s="39">
        <v>16.224947296372346</v>
      </c>
      <c r="U3088" s="39">
        <v>0</v>
      </c>
      <c r="V3088" s="39">
        <v>0</v>
      </c>
      <c r="W3088" s="29" t="s">
        <v>1357</v>
      </c>
      <c r="X3088" s="29" t="s">
        <v>258</v>
      </c>
      <c r="Y3088" s="29" t="s">
        <v>1349</v>
      </c>
      <c r="Z3088" s="41" t="s">
        <v>1349</v>
      </c>
      <c r="AA3088" s="42" t="s">
        <v>1349</v>
      </c>
      <c r="AB3088" s="29" t="s">
        <v>258</v>
      </c>
      <c r="AC3088" s="29" t="s">
        <v>258</v>
      </c>
      <c r="AD3088" s="29" t="s">
        <v>265</v>
      </c>
      <c r="AE3088" s="29" t="s">
        <v>1367</v>
      </c>
      <c r="AF3088" s="29" t="s">
        <v>1368</v>
      </c>
      <c r="AG3088" s="183" t="s">
        <v>1369</v>
      </c>
      <c r="AH3088" s="29" t="s">
        <v>1413</v>
      </c>
      <c r="AI3088" s="29" t="s">
        <v>1357</v>
      </c>
      <c r="AJ3088" s="29" t="s">
        <v>258</v>
      </c>
      <c r="AK3088" s="29" t="s">
        <v>258</v>
      </c>
      <c r="AL3088" s="29" t="s">
        <v>13326</v>
      </c>
    </row>
    <row r="3089" spans="1:38" x14ac:dyDescent="0.2">
      <c r="A3089" s="35" t="s">
        <v>16</v>
      </c>
      <c r="B3089" s="36">
        <v>9109</v>
      </c>
      <c r="C3089" s="36"/>
      <c r="D3089" s="36" t="s">
        <v>1349</v>
      </c>
      <c r="E3089" s="37" t="s">
        <v>5199</v>
      </c>
      <c r="F3089" s="38" t="s">
        <v>1269</v>
      </c>
      <c r="G3089" s="38" t="s">
        <v>1273</v>
      </c>
      <c r="H3089" s="35" t="s">
        <v>1393</v>
      </c>
      <c r="I3089" s="35"/>
      <c r="J3089" s="29" t="s">
        <v>1405</v>
      </c>
      <c r="K3089" s="29" t="s">
        <v>1434</v>
      </c>
      <c r="L3089" s="29" t="s">
        <v>1366</v>
      </c>
      <c r="M3089" s="39">
        <v>23.634465188486978</v>
      </c>
      <c r="N3089" s="39">
        <v>47.042453114305275</v>
      </c>
      <c r="O3089" s="29">
        <v>44197</v>
      </c>
      <c r="P3089" s="29">
        <v>44924</v>
      </c>
      <c r="Q3089" s="40">
        <v>1.9904175</v>
      </c>
      <c r="R3089" s="39">
        <v>23.585845311430528</v>
      </c>
      <c r="S3089" s="39">
        <v>23.456607802874743</v>
      </c>
      <c r="T3089" s="39">
        <v>0</v>
      </c>
      <c r="U3089" s="39">
        <v>0</v>
      </c>
      <c r="V3089" s="39">
        <v>0</v>
      </c>
      <c r="W3089" s="29" t="s">
        <v>1357</v>
      </c>
      <c r="X3089" s="29" t="s">
        <v>258</v>
      </c>
      <c r="Y3089" s="29" t="s">
        <v>1349</v>
      </c>
      <c r="Z3089" s="41" t="s">
        <v>1349</v>
      </c>
      <c r="AA3089" s="42" t="s">
        <v>1349</v>
      </c>
      <c r="AB3089" s="29" t="s">
        <v>258</v>
      </c>
      <c r="AC3089" s="29" t="s">
        <v>258</v>
      </c>
      <c r="AD3089" s="29" t="s">
        <v>265</v>
      </c>
      <c r="AE3089" s="29" t="s">
        <v>1367</v>
      </c>
      <c r="AF3089" s="29" t="s">
        <v>1368</v>
      </c>
      <c r="AG3089" s="183" t="s">
        <v>1369</v>
      </c>
      <c r="AH3089" s="29" t="s">
        <v>1413</v>
      </c>
      <c r="AI3089" s="29" t="s">
        <v>1357</v>
      </c>
      <c r="AJ3089" s="29" t="s">
        <v>258</v>
      </c>
      <c r="AK3089" s="29" t="s">
        <v>258</v>
      </c>
      <c r="AL3089" s="29" t="s">
        <v>13326</v>
      </c>
    </row>
    <row r="3090" spans="1:38" x14ac:dyDescent="0.2">
      <c r="A3090" s="35" t="s">
        <v>16</v>
      </c>
      <c r="B3090" s="36">
        <v>9111</v>
      </c>
      <c r="C3090" s="36"/>
      <c r="D3090" s="36" t="s">
        <v>1349</v>
      </c>
      <c r="E3090" s="37" t="s">
        <v>5200</v>
      </c>
      <c r="F3090" s="38" t="s">
        <v>1269</v>
      </c>
      <c r="G3090" s="38" t="s">
        <v>1273</v>
      </c>
      <c r="H3090" s="35" t="s">
        <v>1393</v>
      </c>
      <c r="I3090" s="35"/>
      <c r="J3090" s="29" t="s">
        <v>484</v>
      </c>
      <c r="K3090" s="29" t="s">
        <v>1365</v>
      </c>
      <c r="L3090" s="29" t="s">
        <v>1366</v>
      </c>
      <c r="M3090" s="39">
        <v>19.720013952762855</v>
      </c>
      <c r="N3090" s="39">
        <v>39.359041752224506</v>
      </c>
      <c r="O3090" s="29">
        <v>44197</v>
      </c>
      <c r="P3090" s="29">
        <v>44926</v>
      </c>
      <c r="Q3090" s="40">
        <v>1.9958932</v>
      </c>
      <c r="R3090" s="39">
        <v>19.679520876112253</v>
      </c>
      <c r="S3090" s="39">
        <v>19.679520876112253</v>
      </c>
      <c r="T3090" s="39">
        <v>0</v>
      </c>
      <c r="U3090" s="39">
        <v>0</v>
      </c>
      <c r="V3090" s="39">
        <v>0</v>
      </c>
      <c r="W3090" s="29" t="s">
        <v>1357</v>
      </c>
      <c r="X3090" s="29" t="s">
        <v>258</v>
      </c>
      <c r="Y3090" s="29" t="s">
        <v>1349</v>
      </c>
      <c r="Z3090" s="41" t="s">
        <v>1349</v>
      </c>
      <c r="AA3090" s="42" t="s">
        <v>1349</v>
      </c>
      <c r="AB3090" s="29" t="s">
        <v>258</v>
      </c>
      <c r="AC3090" s="29" t="s">
        <v>258</v>
      </c>
      <c r="AD3090" s="29" t="s">
        <v>265</v>
      </c>
      <c r="AE3090" s="29" t="s">
        <v>1367</v>
      </c>
      <c r="AF3090" s="29" t="s">
        <v>1368</v>
      </c>
      <c r="AG3090" s="183" t="s">
        <v>1369</v>
      </c>
      <c r="AH3090" s="29" t="s">
        <v>1413</v>
      </c>
      <c r="AI3090" s="29" t="s">
        <v>1357</v>
      </c>
      <c r="AJ3090" s="29" t="s">
        <v>258</v>
      </c>
      <c r="AK3090" s="29" t="s">
        <v>258</v>
      </c>
      <c r="AL3090" s="29" t="s">
        <v>13326</v>
      </c>
    </row>
    <row r="3091" spans="1:38" x14ac:dyDescent="0.2">
      <c r="A3091" s="35" t="s">
        <v>16</v>
      </c>
      <c r="B3091" s="36">
        <v>9112</v>
      </c>
      <c r="C3091" s="36"/>
      <c r="D3091" s="36" t="s">
        <v>1349</v>
      </c>
      <c r="E3091" s="37" t="s">
        <v>5201</v>
      </c>
      <c r="F3091" s="38" t="s">
        <v>1269</v>
      </c>
      <c r="G3091" s="38" t="s">
        <v>1273</v>
      </c>
      <c r="H3091" s="35" t="s">
        <v>1393</v>
      </c>
      <c r="I3091" s="35"/>
      <c r="J3091" s="29" t="s">
        <v>484</v>
      </c>
      <c r="K3091" s="29" t="s">
        <v>1365</v>
      </c>
      <c r="L3091" s="29" t="s">
        <v>1384</v>
      </c>
      <c r="M3091" s="39">
        <v>85.259765780889992</v>
      </c>
      <c r="N3091" s="39">
        <v>297.85478713210131</v>
      </c>
      <c r="O3091" s="29">
        <v>44197</v>
      </c>
      <c r="P3091" s="29">
        <v>45473</v>
      </c>
      <c r="Q3091" s="40">
        <v>3.4934976</v>
      </c>
      <c r="R3091" s="39">
        <v>85.134688569472956</v>
      </c>
      <c r="S3091" s="39">
        <v>85.134688569472956</v>
      </c>
      <c r="T3091" s="39">
        <v>85.134688569472956</v>
      </c>
      <c r="U3091" s="39">
        <v>42.45072142368241</v>
      </c>
      <c r="V3091" s="39">
        <v>0</v>
      </c>
      <c r="W3091" s="29" t="s">
        <v>1357</v>
      </c>
      <c r="X3091" s="29" t="s">
        <v>258</v>
      </c>
      <c r="Y3091" s="29" t="s">
        <v>1349</v>
      </c>
      <c r="Z3091" s="41" t="s">
        <v>1349</v>
      </c>
      <c r="AA3091" s="42" t="s">
        <v>1349</v>
      </c>
      <c r="AB3091" s="29" t="s">
        <v>258</v>
      </c>
      <c r="AC3091" s="29" t="s">
        <v>258</v>
      </c>
      <c r="AD3091" s="29" t="s">
        <v>265</v>
      </c>
      <c r="AE3091" s="29" t="s">
        <v>1353</v>
      </c>
      <c r="AF3091" s="29" t="s">
        <v>1368</v>
      </c>
      <c r="AG3091" s="183" t="s">
        <v>1369</v>
      </c>
      <c r="AH3091" s="29" t="s">
        <v>1413</v>
      </c>
      <c r="AI3091" s="29" t="s">
        <v>1357</v>
      </c>
      <c r="AJ3091" s="29" t="s">
        <v>258</v>
      </c>
      <c r="AK3091" s="29" t="s">
        <v>258</v>
      </c>
      <c r="AL3091" s="29" t="s">
        <v>13326</v>
      </c>
    </row>
    <row r="3092" spans="1:38" x14ac:dyDescent="0.2">
      <c r="A3092" s="35" t="s">
        <v>16</v>
      </c>
      <c r="B3092" s="36">
        <v>9113</v>
      </c>
      <c r="C3092" s="36"/>
      <c r="D3092" s="36" t="s">
        <v>1349</v>
      </c>
      <c r="E3092" s="37" t="s">
        <v>5202</v>
      </c>
      <c r="F3092" s="38" t="s">
        <v>1269</v>
      </c>
      <c r="G3092" s="38" t="s">
        <v>1273</v>
      </c>
      <c r="H3092" s="35" t="s">
        <v>1393</v>
      </c>
      <c r="I3092" s="35"/>
      <c r="J3092" s="29" t="s">
        <v>1371</v>
      </c>
      <c r="K3092" s="29" t="s">
        <v>1371</v>
      </c>
      <c r="L3092" s="29" t="s">
        <v>1366</v>
      </c>
      <c r="M3092" s="39">
        <v>30.414664286155801</v>
      </c>
      <c r="N3092" s="39">
        <v>60.704421629021219</v>
      </c>
      <c r="O3092" s="29">
        <v>44197</v>
      </c>
      <c r="P3092" s="29">
        <v>44926</v>
      </c>
      <c r="Q3092" s="40">
        <v>1.9958932</v>
      </c>
      <c r="R3092" s="39">
        <v>30.35221081451061</v>
      </c>
      <c r="S3092" s="39">
        <v>30.35221081451061</v>
      </c>
      <c r="T3092" s="39">
        <v>0</v>
      </c>
      <c r="U3092" s="39">
        <v>0</v>
      </c>
      <c r="V3092" s="39">
        <v>0</v>
      </c>
      <c r="W3092" s="29" t="s">
        <v>265</v>
      </c>
      <c r="X3092" s="29" t="s">
        <v>11773</v>
      </c>
      <c r="Y3092" s="29">
        <v>45260</v>
      </c>
      <c r="Z3092" s="41" t="s">
        <v>11759</v>
      </c>
      <c r="AA3092" s="42" t="s">
        <v>1349</v>
      </c>
      <c r="AB3092" s="29" t="s">
        <v>258</v>
      </c>
      <c r="AC3092" s="29" t="s">
        <v>258</v>
      </c>
      <c r="AD3092" s="29" t="s">
        <v>265</v>
      </c>
      <c r="AE3092" s="29" t="s">
        <v>1367</v>
      </c>
      <c r="AF3092" s="29" t="s">
        <v>1368</v>
      </c>
      <c r="AG3092" s="183" t="s">
        <v>1369</v>
      </c>
      <c r="AH3092" s="29" t="s">
        <v>1413</v>
      </c>
      <c r="AI3092" s="29" t="s">
        <v>1357</v>
      </c>
      <c r="AJ3092" s="29" t="s">
        <v>258</v>
      </c>
      <c r="AK3092" s="29" t="s">
        <v>258</v>
      </c>
      <c r="AL3092" s="29" t="s">
        <v>13327</v>
      </c>
    </row>
    <row r="3093" spans="1:38" x14ac:dyDescent="0.2">
      <c r="A3093" s="35" t="s">
        <v>16</v>
      </c>
      <c r="B3093" s="36">
        <v>9114</v>
      </c>
      <c r="C3093" s="36"/>
      <c r="D3093" s="36" t="s">
        <v>1349</v>
      </c>
      <c r="E3093" s="37" t="s">
        <v>5203</v>
      </c>
      <c r="F3093" s="38" t="s">
        <v>1262</v>
      </c>
      <c r="G3093" s="38" t="s">
        <v>1264</v>
      </c>
      <c r="H3093" s="35" t="s">
        <v>1456</v>
      </c>
      <c r="I3093" s="35"/>
      <c r="J3093" s="29" t="s">
        <v>359</v>
      </c>
      <c r="K3093" s="29" t="s">
        <v>631</v>
      </c>
      <c r="L3093" s="29" t="s">
        <v>1461</v>
      </c>
      <c r="M3093" s="39">
        <v>42.661829949272409</v>
      </c>
      <c r="N3093" s="39">
        <v>106.28956878850104</v>
      </c>
      <c r="O3093" s="29">
        <v>44197</v>
      </c>
      <c r="P3093" s="29">
        <v>45107</v>
      </c>
      <c r="Q3093" s="40">
        <v>2.4914442000000001</v>
      </c>
      <c r="R3093" s="39">
        <v>42.585831622176592</v>
      </c>
      <c r="S3093" s="39">
        <v>42.585831622176592</v>
      </c>
      <c r="T3093" s="39">
        <v>21.117905544147845</v>
      </c>
      <c r="U3093" s="39">
        <v>0</v>
      </c>
      <c r="V3093" s="39">
        <v>0</v>
      </c>
      <c r="W3093" s="29" t="s">
        <v>1357</v>
      </c>
      <c r="X3093" s="29" t="s">
        <v>258</v>
      </c>
      <c r="Y3093" s="29" t="s">
        <v>1349</v>
      </c>
      <c r="Z3093" s="41" t="s">
        <v>1349</v>
      </c>
      <c r="AA3093" s="42" t="s">
        <v>1349</v>
      </c>
      <c r="AB3093" s="29" t="s">
        <v>258</v>
      </c>
      <c r="AC3093" s="29" t="s">
        <v>258</v>
      </c>
      <c r="AD3093" s="29" t="s">
        <v>258</v>
      </c>
      <c r="AE3093" s="29" t="s">
        <v>1353</v>
      </c>
      <c r="AF3093" s="29" t="s">
        <v>1462</v>
      </c>
      <c r="AG3093" s="183" t="s">
        <v>1463</v>
      </c>
      <c r="AH3093" s="29" t="s">
        <v>1413</v>
      </c>
      <c r="AI3093" s="29" t="s">
        <v>1357</v>
      </c>
      <c r="AJ3093" s="29" t="s">
        <v>258</v>
      </c>
      <c r="AK3093" s="29" t="s">
        <v>258</v>
      </c>
      <c r="AL3093" s="29" t="s">
        <v>13326</v>
      </c>
    </row>
    <row r="3094" spans="1:38" x14ac:dyDescent="0.2">
      <c r="A3094" s="35" t="s">
        <v>16</v>
      </c>
      <c r="B3094" s="36">
        <v>9116</v>
      </c>
      <c r="C3094" s="36"/>
      <c r="D3094" s="36" t="s">
        <v>1349</v>
      </c>
      <c r="E3094" s="37" t="s">
        <v>5204</v>
      </c>
      <c r="F3094" s="38" t="s">
        <v>1266</v>
      </c>
      <c r="G3094" s="38" t="s">
        <v>1268</v>
      </c>
      <c r="H3094" s="35" t="s">
        <v>310</v>
      </c>
      <c r="I3094" s="35"/>
      <c r="J3094" s="29" t="s">
        <v>484</v>
      </c>
      <c r="K3094" s="29" t="s">
        <v>1551</v>
      </c>
      <c r="L3094" s="29" t="s">
        <v>1384</v>
      </c>
      <c r="M3094" s="39">
        <v>1817.1022027555407</v>
      </c>
      <c r="N3094" s="39">
        <v>3626.7419301848049</v>
      </c>
      <c r="O3094" s="29">
        <v>44197</v>
      </c>
      <c r="P3094" s="29">
        <v>44926</v>
      </c>
      <c r="Q3094" s="40">
        <v>1.9958932</v>
      </c>
      <c r="R3094" s="39">
        <v>1813.3709650924025</v>
      </c>
      <c r="S3094" s="39">
        <v>1813.3709650924025</v>
      </c>
      <c r="T3094" s="39">
        <v>0</v>
      </c>
      <c r="U3094" s="39">
        <v>0</v>
      </c>
      <c r="V3094" s="39">
        <v>0</v>
      </c>
      <c r="W3094" s="29" t="s">
        <v>265</v>
      </c>
      <c r="X3094" s="29" t="s">
        <v>11773</v>
      </c>
      <c r="Y3094" s="29">
        <v>45265</v>
      </c>
      <c r="Z3094" s="41" t="s">
        <v>11760</v>
      </c>
      <c r="AA3094" s="42" t="s">
        <v>1349</v>
      </c>
      <c r="AB3094" s="29" t="s">
        <v>258</v>
      </c>
      <c r="AC3094" s="29" t="s">
        <v>258</v>
      </c>
      <c r="AD3094" s="29" t="s">
        <v>265</v>
      </c>
      <c r="AE3094" s="29" t="s">
        <v>1353</v>
      </c>
      <c r="AF3094" s="29" t="s">
        <v>1368</v>
      </c>
      <c r="AG3094" s="183" t="s">
        <v>1369</v>
      </c>
      <c r="AH3094" s="29" t="s">
        <v>1356</v>
      </c>
      <c r="AI3094" s="29" t="s">
        <v>1357</v>
      </c>
      <c r="AJ3094" s="29" t="s">
        <v>258</v>
      </c>
      <c r="AK3094" s="29" t="s">
        <v>258</v>
      </c>
      <c r="AL3094" s="29" t="s">
        <v>13327</v>
      </c>
    </row>
    <row r="3095" spans="1:38" x14ac:dyDescent="0.2">
      <c r="A3095" s="35" t="s">
        <v>16</v>
      </c>
      <c r="B3095" s="36">
        <v>9117</v>
      </c>
      <c r="C3095" s="36"/>
      <c r="D3095" s="36" t="s">
        <v>1349</v>
      </c>
      <c r="E3095" s="37" t="s">
        <v>5205</v>
      </c>
      <c r="F3095" s="38" t="s">
        <v>1269</v>
      </c>
      <c r="G3095" s="38" t="s">
        <v>1271</v>
      </c>
      <c r="H3095" s="35" t="s">
        <v>1440</v>
      </c>
      <c r="I3095" s="35"/>
      <c r="J3095" s="29" t="s">
        <v>1371</v>
      </c>
      <c r="K3095" s="29" t="s">
        <v>1371</v>
      </c>
      <c r="L3095" s="29" t="s">
        <v>1384</v>
      </c>
      <c r="M3095" s="39">
        <v>86.972063284987158</v>
      </c>
      <c r="N3095" s="39">
        <v>195.01744010951404</v>
      </c>
      <c r="O3095" s="29">
        <v>44197</v>
      </c>
      <c r="P3095" s="29">
        <v>45016</v>
      </c>
      <c r="Q3095" s="40">
        <v>2.2422998000000001</v>
      </c>
      <c r="R3095" s="39">
        <v>86.806543463381246</v>
      </c>
      <c r="S3095" s="39">
        <v>86.806543463381246</v>
      </c>
      <c r="T3095" s="39">
        <v>21.404353182751539</v>
      </c>
      <c r="U3095" s="39">
        <v>0</v>
      </c>
      <c r="V3095" s="39">
        <v>0</v>
      </c>
      <c r="W3095" s="29" t="s">
        <v>1357</v>
      </c>
      <c r="X3095" s="29" t="s">
        <v>258</v>
      </c>
      <c r="Y3095" s="29" t="s">
        <v>1349</v>
      </c>
      <c r="Z3095" s="41" t="s">
        <v>1349</v>
      </c>
      <c r="AA3095" s="42" t="s">
        <v>1349</v>
      </c>
      <c r="AB3095" s="29" t="s">
        <v>258</v>
      </c>
      <c r="AC3095" s="29" t="s">
        <v>258</v>
      </c>
      <c r="AD3095" s="29" t="s">
        <v>265</v>
      </c>
      <c r="AE3095" s="29" t="s">
        <v>1353</v>
      </c>
      <c r="AF3095" s="29" t="s">
        <v>1368</v>
      </c>
      <c r="AG3095" s="183" t="s">
        <v>1369</v>
      </c>
      <c r="AH3095" s="29" t="s">
        <v>1413</v>
      </c>
      <c r="AI3095" s="29" t="s">
        <v>1357</v>
      </c>
      <c r="AJ3095" s="29" t="s">
        <v>258</v>
      </c>
      <c r="AK3095" s="29" t="s">
        <v>258</v>
      </c>
      <c r="AL3095" s="29" t="s">
        <v>13326</v>
      </c>
    </row>
    <row r="3096" spans="1:38" x14ac:dyDescent="0.2">
      <c r="A3096" s="35" t="s">
        <v>16</v>
      </c>
      <c r="B3096" s="36">
        <v>9118</v>
      </c>
      <c r="C3096" s="36"/>
      <c r="D3096" s="36" t="s">
        <v>1349</v>
      </c>
      <c r="E3096" s="37" t="s">
        <v>5206</v>
      </c>
      <c r="F3096" s="38" t="s">
        <v>1266</v>
      </c>
      <c r="G3096" s="38" t="s">
        <v>1267</v>
      </c>
      <c r="H3096" s="35" t="s">
        <v>1415</v>
      </c>
      <c r="I3096" s="35"/>
      <c r="J3096" s="29" t="s">
        <v>484</v>
      </c>
      <c r="K3096" s="29" t="s">
        <v>1365</v>
      </c>
      <c r="L3096" s="29" t="s">
        <v>1366</v>
      </c>
      <c r="M3096" s="39">
        <v>30.878910601600747</v>
      </c>
      <c r="N3096" s="39">
        <v>154.28887611225187</v>
      </c>
      <c r="O3096" s="29">
        <v>44197</v>
      </c>
      <c r="P3096" s="29">
        <v>46022</v>
      </c>
      <c r="Q3096" s="40">
        <v>4.9965776999999996</v>
      </c>
      <c r="R3096" s="39">
        <v>30.84087611225188</v>
      </c>
      <c r="S3096" s="39">
        <v>30.84087611225188</v>
      </c>
      <c r="T3096" s="39">
        <v>30.84087611225188</v>
      </c>
      <c r="U3096" s="39">
        <v>30.925371663244352</v>
      </c>
      <c r="V3096" s="39">
        <v>30.84087611225188</v>
      </c>
      <c r="W3096" s="29" t="s">
        <v>265</v>
      </c>
      <c r="X3096" s="29" t="s">
        <v>11773</v>
      </c>
      <c r="Y3096" s="29">
        <v>45223</v>
      </c>
      <c r="Z3096" s="41" t="s">
        <v>11758</v>
      </c>
      <c r="AA3096" s="42" t="s">
        <v>1349</v>
      </c>
      <c r="AB3096" s="29" t="s">
        <v>258</v>
      </c>
      <c r="AC3096" s="29" t="s">
        <v>258</v>
      </c>
      <c r="AD3096" s="29" t="s">
        <v>265</v>
      </c>
      <c r="AE3096" s="29" t="s">
        <v>1367</v>
      </c>
      <c r="AF3096" s="29" t="s">
        <v>1368</v>
      </c>
      <c r="AG3096" s="183" t="s">
        <v>1369</v>
      </c>
      <c r="AH3096" s="29" t="s">
        <v>1356</v>
      </c>
      <c r="AI3096" s="29" t="s">
        <v>1357</v>
      </c>
      <c r="AJ3096" s="29" t="s">
        <v>258</v>
      </c>
      <c r="AK3096" s="29" t="s">
        <v>258</v>
      </c>
      <c r="AL3096" s="29" t="s">
        <v>13327</v>
      </c>
    </row>
    <row r="3097" spans="1:38" x14ac:dyDescent="0.2">
      <c r="A3097" s="35" t="s">
        <v>16</v>
      </c>
      <c r="B3097" s="36">
        <v>9122</v>
      </c>
      <c r="C3097" s="36"/>
      <c r="D3097" s="36" t="s">
        <v>1349</v>
      </c>
      <c r="E3097" s="37" t="s">
        <v>5207</v>
      </c>
      <c r="F3097" s="38" t="s">
        <v>1269</v>
      </c>
      <c r="G3097" s="38" t="s">
        <v>1445</v>
      </c>
      <c r="H3097" s="35" t="s">
        <v>975</v>
      </c>
      <c r="I3097" s="35"/>
      <c r="J3097" s="29" t="s">
        <v>274</v>
      </c>
      <c r="K3097" s="29" t="s">
        <v>294</v>
      </c>
      <c r="L3097" s="29" t="s">
        <v>1811</v>
      </c>
      <c r="M3097" s="39">
        <v>50.170860191578221</v>
      </c>
      <c r="N3097" s="39">
        <v>150.13483915126625</v>
      </c>
      <c r="O3097" s="29">
        <v>44197</v>
      </c>
      <c r="P3097" s="29">
        <v>45290</v>
      </c>
      <c r="Q3097" s="40">
        <v>2.9924708999999998</v>
      </c>
      <c r="R3097" s="39">
        <v>50.090691307323752</v>
      </c>
      <c r="S3097" s="39">
        <v>50.090691307323752</v>
      </c>
      <c r="T3097" s="39">
        <v>49.953456536618759</v>
      </c>
      <c r="U3097" s="39">
        <v>0</v>
      </c>
      <c r="V3097" s="39">
        <v>0</v>
      </c>
      <c r="W3097" s="29" t="s">
        <v>1357</v>
      </c>
      <c r="X3097" s="29" t="s">
        <v>258</v>
      </c>
      <c r="Y3097" s="29" t="s">
        <v>1349</v>
      </c>
      <c r="Z3097" s="41" t="s">
        <v>1349</v>
      </c>
      <c r="AA3097" s="42" t="s">
        <v>1349</v>
      </c>
      <c r="AB3097" s="29" t="s">
        <v>258</v>
      </c>
      <c r="AC3097" s="29" t="s">
        <v>258</v>
      </c>
      <c r="AD3097" s="29" t="s">
        <v>265</v>
      </c>
      <c r="AE3097" s="29" t="s">
        <v>1367</v>
      </c>
      <c r="AF3097" s="29" t="s">
        <v>1378</v>
      </c>
      <c r="AG3097" s="183" t="s">
        <v>1379</v>
      </c>
      <c r="AH3097" s="29" t="s">
        <v>1413</v>
      </c>
      <c r="AI3097" s="29" t="s">
        <v>1357</v>
      </c>
      <c r="AJ3097" s="29" t="s">
        <v>258</v>
      </c>
      <c r="AK3097" s="29" t="s">
        <v>258</v>
      </c>
      <c r="AL3097" s="29" t="s">
        <v>13326</v>
      </c>
    </row>
    <row r="3098" spans="1:38" x14ac:dyDescent="0.2">
      <c r="A3098" s="35" t="s">
        <v>16</v>
      </c>
      <c r="B3098" s="36">
        <v>9123</v>
      </c>
      <c r="C3098" s="36"/>
      <c r="D3098" s="36" t="s">
        <v>1349</v>
      </c>
      <c r="E3098" s="37" t="s">
        <v>5208</v>
      </c>
      <c r="F3098" s="38" t="s">
        <v>1269</v>
      </c>
      <c r="G3098" s="38" t="s">
        <v>1445</v>
      </c>
      <c r="H3098" s="35" t="s">
        <v>330</v>
      </c>
      <c r="I3098" s="35"/>
      <c r="J3098" s="29" t="s">
        <v>274</v>
      </c>
      <c r="K3098" s="29" t="s">
        <v>1583</v>
      </c>
      <c r="L3098" s="29" t="s">
        <v>5209</v>
      </c>
      <c r="M3098" s="39">
        <v>35.951583783680086</v>
      </c>
      <c r="N3098" s="39">
        <v>72.739822039698836</v>
      </c>
      <c r="O3098" s="29">
        <v>44197</v>
      </c>
      <c r="P3098" s="29">
        <v>44936</v>
      </c>
      <c r="Q3098" s="40">
        <v>2.0232717</v>
      </c>
      <c r="R3098" s="39">
        <v>35.8784257357974</v>
      </c>
      <c r="S3098" s="39">
        <v>35.8784257357974</v>
      </c>
      <c r="T3098" s="39">
        <v>0.98297056810403827</v>
      </c>
      <c r="U3098" s="39">
        <v>0</v>
      </c>
      <c r="V3098" s="39">
        <v>0</v>
      </c>
      <c r="W3098" s="29" t="s">
        <v>1357</v>
      </c>
      <c r="X3098" s="29" t="s">
        <v>258</v>
      </c>
      <c r="Y3098" s="29" t="s">
        <v>1349</v>
      </c>
      <c r="Z3098" s="41" t="s">
        <v>1349</v>
      </c>
      <c r="AA3098" s="42" t="s">
        <v>1349</v>
      </c>
      <c r="AB3098" s="29" t="s">
        <v>258</v>
      </c>
      <c r="AC3098" s="29" t="s">
        <v>258</v>
      </c>
      <c r="AD3098" s="29" t="s">
        <v>258</v>
      </c>
      <c r="AE3098" s="29" t="s">
        <v>1367</v>
      </c>
      <c r="AF3098" s="29" t="s">
        <v>1361</v>
      </c>
      <c r="AG3098" s="183" t="s">
        <v>1362</v>
      </c>
      <c r="AH3098" s="29" t="s">
        <v>1413</v>
      </c>
      <c r="AI3098" s="29" t="s">
        <v>1357</v>
      </c>
      <c r="AJ3098" s="29" t="s">
        <v>258</v>
      </c>
      <c r="AK3098" s="29" t="s">
        <v>258</v>
      </c>
      <c r="AL3098" s="29" t="s">
        <v>13326</v>
      </c>
    </row>
    <row r="3099" spans="1:38" x14ac:dyDescent="0.2">
      <c r="A3099" s="35" t="s">
        <v>16</v>
      </c>
      <c r="B3099" s="36">
        <v>9124</v>
      </c>
      <c r="C3099" s="36"/>
      <c r="D3099" s="36" t="s">
        <v>1349</v>
      </c>
      <c r="E3099" s="37" t="s">
        <v>5210</v>
      </c>
      <c r="F3099" s="38" t="s">
        <v>1269</v>
      </c>
      <c r="G3099" s="38" t="s">
        <v>1273</v>
      </c>
      <c r="H3099" s="35" t="s">
        <v>1393</v>
      </c>
      <c r="I3099" s="35"/>
      <c r="J3099" s="29" t="s">
        <v>1513</v>
      </c>
      <c r="K3099" s="29" t="s">
        <v>4092</v>
      </c>
      <c r="L3099" s="29" t="s">
        <v>1618</v>
      </c>
      <c r="M3099" s="39">
        <v>1329.4010364124385</v>
      </c>
      <c r="N3099" s="39">
        <v>6642.4555728952773</v>
      </c>
      <c r="O3099" s="29">
        <v>44197</v>
      </c>
      <c r="P3099" s="29">
        <v>46022</v>
      </c>
      <c r="Q3099" s="40">
        <v>4.9965776999999996</v>
      </c>
      <c r="R3099" s="39">
        <v>1327.7635728952773</v>
      </c>
      <c r="S3099" s="39">
        <v>1327.7635728952773</v>
      </c>
      <c r="T3099" s="39">
        <v>1327.7635728952773</v>
      </c>
      <c r="U3099" s="39">
        <v>1331.4012813141683</v>
      </c>
      <c r="V3099" s="39">
        <v>1327.7635728952773</v>
      </c>
      <c r="W3099" s="29" t="s">
        <v>1357</v>
      </c>
      <c r="X3099" s="29" t="s">
        <v>258</v>
      </c>
      <c r="Y3099" s="29" t="s">
        <v>1349</v>
      </c>
      <c r="Z3099" s="41" t="s">
        <v>1349</v>
      </c>
      <c r="AA3099" s="42" t="s">
        <v>1349</v>
      </c>
      <c r="AB3099" s="29" t="s">
        <v>258</v>
      </c>
      <c r="AC3099" s="29" t="s">
        <v>258</v>
      </c>
      <c r="AD3099" s="29" t="s">
        <v>258</v>
      </c>
      <c r="AE3099" s="29" t="s">
        <v>1353</v>
      </c>
      <c r="AF3099" s="29" t="s">
        <v>1368</v>
      </c>
      <c r="AG3099" s="183" t="s">
        <v>1369</v>
      </c>
      <c r="AH3099" s="29" t="s">
        <v>1413</v>
      </c>
      <c r="AI3099" s="29" t="s">
        <v>1357</v>
      </c>
      <c r="AJ3099" s="29" t="s">
        <v>258</v>
      </c>
      <c r="AK3099" s="29" t="s">
        <v>258</v>
      </c>
      <c r="AL3099" s="29" t="s">
        <v>13326</v>
      </c>
    </row>
    <row r="3100" spans="1:38" x14ac:dyDescent="0.2">
      <c r="A3100" s="35" t="s">
        <v>16</v>
      </c>
      <c r="B3100" s="36">
        <v>9135</v>
      </c>
      <c r="C3100" s="36"/>
      <c r="D3100" s="36" t="s">
        <v>1349</v>
      </c>
      <c r="E3100" s="37" t="s">
        <v>5211</v>
      </c>
      <c r="F3100" s="38" t="s">
        <v>1269</v>
      </c>
      <c r="G3100" s="38" t="s">
        <v>1271</v>
      </c>
      <c r="H3100" s="35" t="s">
        <v>1440</v>
      </c>
      <c r="I3100" s="35"/>
      <c r="J3100" s="29" t="s">
        <v>274</v>
      </c>
      <c r="K3100" s="29" t="s">
        <v>303</v>
      </c>
      <c r="L3100" s="29" t="s">
        <v>2659</v>
      </c>
      <c r="M3100" s="39">
        <v>52.341701584873533</v>
      </c>
      <c r="N3100" s="39">
        <v>104.46844626967831</v>
      </c>
      <c r="O3100" s="29">
        <v>44197</v>
      </c>
      <c r="P3100" s="29">
        <v>44926</v>
      </c>
      <c r="Q3100" s="40">
        <v>1.9958932</v>
      </c>
      <c r="R3100" s="39">
        <v>52.234223134839155</v>
      </c>
      <c r="S3100" s="39">
        <v>52.234223134839155</v>
      </c>
      <c r="T3100" s="39">
        <v>0</v>
      </c>
      <c r="U3100" s="39">
        <v>0</v>
      </c>
      <c r="V3100" s="39">
        <v>0</v>
      </c>
      <c r="W3100" s="29" t="s">
        <v>1357</v>
      </c>
      <c r="X3100" s="29" t="s">
        <v>258</v>
      </c>
      <c r="Y3100" s="29" t="s">
        <v>1349</v>
      </c>
      <c r="Z3100" s="41" t="s">
        <v>1349</v>
      </c>
      <c r="AA3100" s="42" t="s">
        <v>1349</v>
      </c>
      <c r="AB3100" s="29" t="s">
        <v>258</v>
      </c>
      <c r="AC3100" s="29" t="s">
        <v>258</v>
      </c>
      <c r="AD3100" s="29" t="s">
        <v>265</v>
      </c>
      <c r="AE3100" s="29" t="s">
        <v>1367</v>
      </c>
      <c r="AF3100" s="29" t="s">
        <v>1966</v>
      </c>
      <c r="AG3100" s="183" t="s">
        <v>1967</v>
      </c>
      <c r="AH3100" s="29" t="s">
        <v>1413</v>
      </c>
      <c r="AI3100" s="29" t="s">
        <v>1357</v>
      </c>
      <c r="AJ3100" s="29" t="s">
        <v>258</v>
      </c>
      <c r="AK3100" s="29" t="s">
        <v>258</v>
      </c>
      <c r="AL3100" s="29" t="s">
        <v>13326</v>
      </c>
    </row>
    <row r="3101" spans="1:38" x14ac:dyDescent="0.2">
      <c r="A3101" s="35" t="s">
        <v>17</v>
      </c>
      <c r="B3101" s="36">
        <v>9136</v>
      </c>
      <c r="C3101" s="36"/>
      <c r="D3101" s="36" t="s">
        <v>1349</v>
      </c>
      <c r="E3101" s="37" t="s">
        <v>5212</v>
      </c>
      <c r="F3101" s="38" t="s">
        <v>1262</v>
      </c>
      <c r="G3101" s="38" t="s">
        <v>1265</v>
      </c>
      <c r="H3101" s="35" t="s">
        <v>262</v>
      </c>
      <c r="I3101" s="35" t="s">
        <v>1349</v>
      </c>
      <c r="J3101" s="29" t="s">
        <v>322</v>
      </c>
      <c r="K3101" s="29" t="s">
        <v>336</v>
      </c>
      <c r="L3101" s="29" t="s">
        <v>1402</v>
      </c>
      <c r="M3101" s="39">
        <v>0</v>
      </c>
      <c r="N3101" s="39"/>
      <c r="O3101" s="29">
        <v>44197</v>
      </c>
      <c r="P3101" s="29">
        <v>44331</v>
      </c>
      <c r="Q3101" s="40">
        <v>0.36687199999999998</v>
      </c>
      <c r="R3101" s="39"/>
      <c r="S3101" s="39"/>
      <c r="T3101" s="39"/>
      <c r="U3101" s="39"/>
      <c r="V3101" s="39"/>
      <c r="W3101" s="29" t="s">
        <v>1357</v>
      </c>
      <c r="X3101" s="29" t="s">
        <v>258</v>
      </c>
      <c r="Y3101" s="29" t="s">
        <v>1349</v>
      </c>
      <c r="Z3101" s="41" t="s">
        <v>1349</v>
      </c>
      <c r="AA3101" s="42" t="s">
        <v>1349</v>
      </c>
      <c r="AB3101" s="29" t="s">
        <v>258</v>
      </c>
      <c r="AC3101" s="29" t="s">
        <v>258</v>
      </c>
      <c r="AD3101" s="29" t="s">
        <v>265</v>
      </c>
      <c r="AE3101" s="29" t="s">
        <v>1353</v>
      </c>
      <c r="AF3101" s="29" t="s">
        <v>1361</v>
      </c>
      <c r="AG3101" s="183" t="s">
        <v>1362</v>
      </c>
      <c r="AH3101" s="29" t="s">
        <v>1356</v>
      </c>
      <c r="AI3101" s="29" t="s">
        <v>1357</v>
      </c>
      <c r="AJ3101" s="29" t="s">
        <v>258</v>
      </c>
      <c r="AK3101" s="29" t="s">
        <v>258</v>
      </c>
      <c r="AL3101" s="29" t="s">
        <v>13326</v>
      </c>
    </row>
    <row r="3102" spans="1:38" x14ac:dyDescent="0.2">
      <c r="A3102" s="35" t="s">
        <v>18</v>
      </c>
      <c r="B3102" s="36">
        <v>9136</v>
      </c>
      <c r="C3102" s="36">
        <v>1</v>
      </c>
      <c r="D3102" s="36" t="s">
        <v>5213</v>
      </c>
      <c r="E3102" s="37" t="s">
        <v>5214</v>
      </c>
      <c r="F3102" s="38" t="s">
        <v>1262</v>
      </c>
      <c r="G3102" s="38" t="s">
        <v>1265</v>
      </c>
      <c r="H3102" s="35" t="s">
        <v>262</v>
      </c>
      <c r="I3102" s="35"/>
      <c r="J3102" s="29" t="s">
        <v>322</v>
      </c>
      <c r="K3102" s="29" t="s">
        <v>336</v>
      </c>
      <c r="L3102" s="29" t="s">
        <v>1402</v>
      </c>
      <c r="M3102" s="39">
        <v>104.01951647790322</v>
      </c>
      <c r="N3102" s="39">
        <v>38.161848049281311</v>
      </c>
      <c r="O3102" s="29">
        <v>44197</v>
      </c>
      <c r="P3102" s="29">
        <v>44331</v>
      </c>
      <c r="Q3102" s="40">
        <v>0.36687199999999998</v>
      </c>
      <c r="R3102" s="39">
        <v>38.161848049281311</v>
      </c>
      <c r="S3102" s="39">
        <v>0</v>
      </c>
      <c r="T3102" s="39">
        <v>0</v>
      </c>
      <c r="U3102" s="39">
        <v>0</v>
      </c>
      <c r="V3102" s="39">
        <v>0</v>
      </c>
      <c r="W3102" s="29" t="s">
        <v>1357</v>
      </c>
      <c r="X3102" s="29" t="s">
        <v>258</v>
      </c>
      <c r="Y3102" s="29" t="s">
        <v>1349</v>
      </c>
      <c r="Z3102" s="41" t="s">
        <v>1349</v>
      </c>
      <c r="AA3102" s="42" t="s">
        <v>1349</v>
      </c>
      <c r="AB3102" s="29" t="s">
        <v>258</v>
      </c>
      <c r="AC3102" s="29" t="s">
        <v>258</v>
      </c>
      <c r="AD3102" s="29" t="s">
        <v>265</v>
      </c>
      <c r="AE3102" s="29" t="s">
        <v>1353</v>
      </c>
      <c r="AF3102" s="29" t="s">
        <v>1361</v>
      </c>
      <c r="AG3102" s="183" t="s">
        <v>1362</v>
      </c>
      <c r="AH3102" s="29" t="s">
        <v>1356</v>
      </c>
      <c r="AI3102" s="29" t="s">
        <v>1357</v>
      </c>
      <c r="AJ3102" s="29" t="s">
        <v>258</v>
      </c>
      <c r="AK3102" s="29" t="s">
        <v>258</v>
      </c>
      <c r="AL3102" s="29" t="s">
        <v>13326</v>
      </c>
    </row>
    <row r="3103" spans="1:38" x14ac:dyDescent="0.2">
      <c r="A3103" s="35" t="s">
        <v>16</v>
      </c>
      <c r="B3103" s="36">
        <v>9138</v>
      </c>
      <c r="C3103" s="36"/>
      <c r="D3103" s="36" t="s">
        <v>1349</v>
      </c>
      <c r="E3103" s="37" t="s">
        <v>5215</v>
      </c>
      <c r="F3103" s="38" t="s">
        <v>1269</v>
      </c>
      <c r="G3103" s="38" t="s">
        <v>1271</v>
      </c>
      <c r="H3103" s="35" t="s">
        <v>1440</v>
      </c>
      <c r="I3103" s="35"/>
      <c r="J3103" s="29" t="s">
        <v>359</v>
      </c>
      <c r="K3103" s="29" t="s">
        <v>5216</v>
      </c>
      <c r="L3103" s="29" t="s">
        <v>5217</v>
      </c>
      <c r="M3103" s="39">
        <v>40.486461388521555</v>
      </c>
      <c r="N3103" s="39">
        <v>80.806652977412725</v>
      </c>
      <c r="O3103" s="29">
        <v>44197</v>
      </c>
      <c r="P3103" s="29">
        <v>44926</v>
      </c>
      <c r="Q3103" s="40">
        <v>1.9958932</v>
      </c>
      <c r="R3103" s="39">
        <v>40.403326488706362</v>
      </c>
      <c r="S3103" s="39">
        <v>40.403326488706362</v>
      </c>
      <c r="T3103" s="39">
        <v>0</v>
      </c>
      <c r="U3103" s="39">
        <v>0</v>
      </c>
      <c r="V3103" s="39">
        <v>0</v>
      </c>
      <c r="W3103" s="29" t="s">
        <v>1357</v>
      </c>
      <c r="X3103" s="29" t="s">
        <v>258</v>
      </c>
      <c r="Y3103" s="29" t="s">
        <v>1349</v>
      </c>
      <c r="Z3103" s="41" t="s">
        <v>1349</v>
      </c>
      <c r="AA3103" s="42" t="s">
        <v>1349</v>
      </c>
      <c r="AB3103" s="29" t="s">
        <v>258</v>
      </c>
      <c r="AC3103" s="29" t="s">
        <v>258</v>
      </c>
      <c r="AD3103" s="29" t="s">
        <v>258</v>
      </c>
      <c r="AE3103" s="29" t="s">
        <v>1367</v>
      </c>
      <c r="AF3103" s="29" t="s">
        <v>1390</v>
      </c>
      <c r="AG3103" s="183" t="s">
        <v>1391</v>
      </c>
      <c r="AH3103" s="29" t="s">
        <v>1413</v>
      </c>
      <c r="AI3103" s="29" t="s">
        <v>1357</v>
      </c>
      <c r="AJ3103" s="29" t="s">
        <v>258</v>
      </c>
      <c r="AK3103" s="29" t="s">
        <v>258</v>
      </c>
      <c r="AL3103" s="29" t="s">
        <v>13326</v>
      </c>
    </row>
    <row r="3104" spans="1:38" x14ac:dyDescent="0.2">
      <c r="A3104" s="35" t="s">
        <v>16</v>
      </c>
      <c r="B3104" s="36">
        <v>9139</v>
      </c>
      <c r="C3104" s="36"/>
      <c r="D3104" s="36" t="s">
        <v>1349</v>
      </c>
      <c r="E3104" s="37" t="s">
        <v>5218</v>
      </c>
      <c r="F3104" s="38" t="s">
        <v>1262</v>
      </c>
      <c r="G3104" s="38" t="s">
        <v>1264</v>
      </c>
      <c r="H3104" s="35" t="s">
        <v>306</v>
      </c>
      <c r="I3104" s="35"/>
      <c r="J3104" s="29" t="s">
        <v>1405</v>
      </c>
      <c r="K3104" s="29" t="s">
        <v>1434</v>
      </c>
      <c r="L3104" s="29" t="s">
        <v>5219</v>
      </c>
      <c r="M3104" s="39">
        <v>10.477568419760996</v>
      </c>
      <c r="N3104" s="39">
        <v>31.382505133470225</v>
      </c>
      <c r="O3104" s="29">
        <v>44197</v>
      </c>
      <c r="P3104" s="29">
        <v>45291</v>
      </c>
      <c r="Q3104" s="40">
        <v>2.9952087999999999</v>
      </c>
      <c r="R3104" s="39">
        <v>10.460835044490075</v>
      </c>
      <c r="S3104" s="39">
        <v>10.460835044490075</v>
      </c>
      <c r="T3104" s="39">
        <v>10.460835044490075</v>
      </c>
      <c r="U3104" s="39">
        <v>0</v>
      </c>
      <c r="V3104" s="39">
        <v>0</v>
      </c>
      <c r="W3104" s="29" t="s">
        <v>1357</v>
      </c>
      <c r="X3104" s="29" t="s">
        <v>258</v>
      </c>
      <c r="Y3104" s="29" t="s">
        <v>1349</v>
      </c>
      <c r="Z3104" s="41" t="s">
        <v>1349</v>
      </c>
      <c r="AA3104" s="42" t="s">
        <v>1349</v>
      </c>
      <c r="AB3104" s="29" t="s">
        <v>258</v>
      </c>
      <c r="AC3104" s="29" t="s">
        <v>258</v>
      </c>
      <c r="AD3104" s="29" t="s">
        <v>265</v>
      </c>
      <c r="AE3104" s="29" t="s">
        <v>1367</v>
      </c>
      <c r="AF3104" s="29" t="s">
        <v>2221</v>
      </c>
      <c r="AG3104" s="183" t="s">
        <v>2222</v>
      </c>
      <c r="AH3104" s="29" t="s">
        <v>1413</v>
      </c>
      <c r="AI3104" s="29" t="s">
        <v>1357</v>
      </c>
      <c r="AJ3104" s="29" t="s">
        <v>258</v>
      </c>
      <c r="AK3104" s="29" t="s">
        <v>258</v>
      </c>
      <c r="AL3104" s="29" t="s">
        <v>13326</v>
      </c>
    </row>
    <row r="3105" spans="1:38" x14ac:dyDescent="0.2">
      <c r="A3105" s="35" t="s">
        <v>16</v>
      </c>
      <c r="B3105" s="36">
        <v>9142</v>
      </c>
      <c r="C3105" s="36"/>
      <c r="D3105" s="36" t="s">
        <v>1349</v>
      </c>
      <c r="E3105" s="37" t="s">
        <v>5220</v>
      </c>
      <c r="F3105" s="38" t="s">
        <v>1269</v>
      </c>
      <c r="G3105" s="38" t="s">
        <v>1445</v>
      </c>
      <c r="H3105" s="35" t="s">
        <v>975</v>
      </c>
      <c r="I3105" s="35"/>
      <c r="J3105" s="29" t="s">
        <v>274</v>
      </c>
      <c r="K3105" s="29" t="s">
        <v>294</v>
      </c>
      <c r="L3105" s="29" t="s">
        <v>1829</v>
      </c>
      <c r="M3105" s="39">
        <v>31.218765804668397</v>
      </c>
      <c r="N3105" s="39">
        <v>62.30932238193018</v>
      </c>
      <c r="O3105" s="29">
        <v>44197</v>
      </c>
      <c r="P3105" s="29">
        <v>44926</v>
      </c>
      <c r="Q3105" s="40">
        <v>1.9958932</v>
      </c>
      <c r="R3105" s="39">
        <v>31.15466119096509</v>
      </c>
      <c r="S3105" s="39">
        <v>31.15466119096509</v>
      </c>
      <c r="T3105" s="39">
        <v>0</v>
      </c>
      <c r="U3105" s="39">
        <v>0</v>
      </c>
      <c r="V3105" s="39">
        <v>0</v>
      </c>
      <c r="W3105" s="29" t="s">
        <v>1357</v>
      </c>
      <c r="X3105" s="29" t="s">
        <v>258</v>
      </c>
      <c r="Y3105" s="29" t="s">
        <v>1349</v>
      </c>
      <c r="Z3105" s="41" t="s">
        <v>1349</v>
      </c>
      <c r="AA3105" s="42" t="s">
        <v>1349</v>
      </c>
      <c r="AB3105" s="29" t="s">
        <v>258</v>
      </c>
      <c r="AC3105" s="29" t="s">
        <v>258</v>
      </c>
      <c r="AD3105" s="29" t="s">
        <v>258</v>
      </c>
      <c r="AE3105" s="29" t="s">
        <v>1367</v>
      </c>
      <c r="AF3105" s="29" t="s">
        <v>1361</v>
      </c>
      <c r="AG3105" s="183" t="s">
        <v>1362</v>
      </c>
      <c r="AH3105" s="29" t="s">
        <v>1413</v>
      </c>
      <c r="AI3105" s="29" t="s">
        <v>1357</v>
      </c>
      <c r="AJ3105" s="29" t="s">
        <v>258</v>
      </c>
      <c r="AK3105" s="29" t="s">
        <v>258</v>
      </c>
      <c r="AL3105" s="29" t="s">
        <v>13326</v>
      </c>
    </row>
    <row r="3106" spans="1:38" x14ac:dyDescent="0.2">
      <c r="A3106" s="35" t="s">
        <v>16</v>
      </c>
      <c r="B3106" s="36">
        <v>9144</v>
      </c>
      <c r="C3106" s="36"/>
      <c r="D3106" s="36" t="s">
        <v>1349</v>
      </c>
      <c r="E3106" s="37" t="s">
        <v>5221</v>
      </c>
      <c r="F3106" s="38" t="s">
        <v>1269</v>
      </c>
      <c r="G3106" s="38" t="s">
        <v>1273</v>
      </c>
      <c r="H3106" s="35" t="s">
        <v>1393</v>
      </c>
      <c r="I3106" s="35"/>
      <c r="J3106" s="29" t="s">
        <v>1371</v>
      </c>
      <c r="K3106" s="29" t="s">
        <v>1371</v>
      </c>
      <c r="L3106" s="29" t="s">
        <v>1366</v>
      </c>
      <c r="M3106" s="39">
        <v>6.4318227151738281</v>
      </c>
      <c r="N3106" s="39">
        <v>12.819622176591377</v>
      </c>
      <c r="O3106" s="29">
        <v>44197</v>
      </c>
      <c r="P3106" s="29">
        <v>44925</v>
      </c>
      <c r="Q3106" s="40">
        <v>1.9931554</v>
      </c>
      <c r="R3106" s="39">
        <v>6.4186036960985628</v>
      </c>
      <c r="S3106" s="39">
        <v>6.4010184804928132</v>
      </c>
      <c r="T3106" s="39">
        <v>0</v>
      </c>
      <c r="U3106" s="39">
        <v>0</v>
      </c>
      <c r="V3106" s="39">
        <v>0</v>
      </c>
      <c r="W3106" s="29" t="s">
        <v>1357</v>
      </c>
      <c r="X3106" s="29" t="s">
        <v>258</v>
      </c>
      <c r="Y3106" s="29" t="s">
        <v>1349</v>
      </c>
      <c r="Z3106" s="41" t="s">
        <v>1349</v>
      </c>
      <c r="AA3106" s="42" t="s">
        <v>1349</v>
      </c>
      <c r="AB3106" s="29" t="s">
        <v>258</v>
      </c>
      <c r="AC3106" s="29" t="s">
        <v>258</v>
      </c>
      <c r="AD3106" s="29" t="s">
        <v>265</v>
      </c>
      <c r="AE3106" s="29" t="s">
        <v>1367</v>
      </c>
      <c r="AF3106" s="29" t="s">
        <v>1368</v>
      </c>
      <c r="AG3106" s="183" t="s">
        <v>1369</v>
      </c>
      <c r="AH3106" s="29" t="s">
        <v>1413</v>
      </c>
      <c r="AI3106" s="29" t="s">
        <v>1357</v>
      </c>
      <c r="AJ3106" s="29" t="s">
        <v>258</v>
      </c>
      <c r="AK3106" s="29" t="s">
        <v>258</v>
      </c>
      <c r="AL3106" s="29" t="s">
        <v>13326</v>
      </c>
    </row>
    <row r="3107" spans="1:38" x14ac:dyDescent="0.2">
      <c r="A3107" s="35" t="s">
        <v>16</v>
      </c>
      <c r="B3107" s="36">
        <v>9145</v>
      </c>
      <c r="C3107" s="36"/>
      <c r="D3107" s="36" t="s">
        <v>1349</v>
      </c>
      <c r="E3107" s="37" t="s">
        <v>5222</v>
      </c>
      <c r="F3107" s="38" t="s">
        <v>1269</v>
      </c>
      <c r="G3107" s="38" t="s">
        <v>1271</v>
      </c>
      <c r="H3107" s="35" t="s">
        <v>1440</v>
      </c>
      <c r="I3107" s="35"/>
      <c r="J3107" s="29" t="s">
        <v>1506</v>
      </c>
      <c r="K3107" s="29" t="s">
        <v>2259</v>
      </c>
      <c r="L3107" s="29" t="s">
        <v>2220</v>
      </c>
      <c r="M3107" s="39">
        <v>242.70848026277611</v>
      </c>
      <c r="N3107" s="39">
        <v>484.42020533880907</v>
      </c>
      <c r="O3107" s="29">
        <v>44197</v>
      </c>
      <c r="P3107" s="29">
        <v>44926</v>
      </c>
      <c r="Q3107" s="40">
        <v>1.9958932</v>
      </c>
      <c r="R3107" s="39">
        <v>242.21010266940453</v>
      </c>
      <c r="S3107" s="39">
        <v>242.21010266940453</v>
      </c>
      <c r="T3107" s="39">
        <v>0</v>
      </c>
      <c r="U3107" s="39">
        <v>0</v>
      </c>
      <c r="V3107" s="39">
        <v>0</v>
      </c>
      <c r="W3107" s="29" t="s">
        <v>1357</v>
      </c>
      <c r="X3107" s="29" t="s">
        <v>258</v>
      </c>
      <c r="Y3107" s="29" t="s">
        <v>1349</v>
      </c>
      <c r="Z3107" s="41" t="s">
        <v>1349</v>
      </c>
      <c r="AA3107" s="42" t="s">
        <v>1349</v>
      </c>
      <c r="AB3107" s="29" t="s">
        <v>258</v>
      </c>
      <c r="AC3107" s="29" t="s">
        <v>258</v>
      </c>
      <c r="AD3107" s="29" t="s">
        <v>258</v>
      </c>
      <c r="AE3107" s="29" t="s">
        <v>1353</v>
      </c>
      <c r="AF3107" s="29" t="s">
        <v>2221</v>
      </c>
      <c r="AG3107" s="183" t="s">
        <v>2222</v>
      </c>
      <c r="AH3107" s="29" t="s">
        <v>1413</v>
      </c>
      <c r="AI3107" s="29" t="s">
        <v>1357</v>
      </c>
      <c r="AJ3107" s="29" t="s">
        <v>258</v>
      </c>
      <c r="AK3107" s="29" t="s">
        <v>258</v>
      </c>
      <c r="AL3107" s="29" t="s">
        <v>13326</v>
      </c>
    </row>
    <row r="3108" spans="1:38" x14ac:dyDescent="0.2">
      <c r="A3108" s="35" t="s">
        <v>16</v>
      </c>
      <c r="B3108" s="36">
        <v>9147</v>
      </c>
      <c r="C3108" s="36"/>
      <c r="D3108" s="36" t="s">
        <v>1349</v>
      </c>
      <c r="E3108" s="37" t="s">
        <v>5223</v>
      </c>
      <c r="F3108" s="38" t="s">
        <v>1269</v>
      </c>
      <c r="G3108" s="38" t="s">
        <v>1271</v>
      </c>
      <c r="H3108" s="35" t="s">
        <v>1440</v>
      </c>
      <c r="I3108" s="35"/>
      <c r="J3108" s="29" t="s">
        <v>1528</v>
      </c>
      <c r="K3108" s="29" t="s">
        <v>1529</v>
      </c>
      <c r="L3108" s="29" t="s">
        <v>1530</v>
      </c>
      <c r="M3108" s="39">
        <v>175.16495407947204</v>
      </c>
      <c r="N3108" s="39">
        <v>349.61054072553048</v>
      </c>
      <c r="O3108" s="29">
        <v>44197</v>
      </c>
      <c r="P3108" s="29">
        <v>44926</v>
      </c>
      <c r="Q3108" s="40">
        <v>1.9958932</v>
      </c>
      <c r="R3108" s="39">
        <v>174.80527036276524</v>
      </c>
      <c r="S3108" s="39">
        <v>174.80527036276524</v>
      </c>
      <c r="T3108" s="39">
        <v>0</v>
      </c>
      <c r="U3108" s="39">
        <v>0</v>
      </c>
      <c r="V3108" s="39">
        <v>0</v>
      </c>
      <c r="W3108" s="29" t="s">
        <v>1357</v>
      </c>
      <c r="X3108" s="29" t="s">
        <v>258</v>
      </c>
      <c r="Y3108" s="29" t="s">
        <v>1349</v>
      </c>
      <c r="Z3108" s="41" t="s">
        <v>1349</v>
      </c>
      <c r="AA3108" s="42" t="s">
        <v>1349</v>
      </c>
      <c r="AB3108" s="29" t="s">
        <v>258</v>
      </c>
      <c r="AC3108" s="29" t="s">
        <v>258</v>
      </c>
      <c r="AD3108" s="29" t="s">
        <v>258</v>
      </c>
      <c r="AE3108" s="29" t="s">
        <v>1353</v>
      </c>
      <c r="AF3108" s="29" t="s">
        <v>1531</v>
      </c>
      <c r="AG3108" s="183" t="s">
        <v>1532</v>
      </c>
      <c r="AH3108" s="29" t="s">
        <v>1413</v>
      </c>
      <c r="AI3108" s="29" t="s">
        <v>1357</v>
      </c>
      <c r="AJ3108" s="29" t="s">
        <v>258</v>
      </c>
      <c r="AK3108" s="29" t="s">
        <v>258</v>
      </c>
      <c r="AL3108" s="29" t="s">
        <v>13326</v>
      </c>
    </row>
    <row r="3109" spans="1:38" x14ac:dyDescent="0.2">
      <c r="A3109" s="35" t="s">
        <v>16</v>
      </c>
      <c r="B3109" s="36">
        <v>9148</v>
      </c>
      <c r="C3109" s="36"/>
      <c r="D3109" s="36" t="s">
        <v>1349</v>
      </c>
      <c r="E3109" s="37" t="s">
        <v>5224</v>
      </c>
      <c r="F3109" s="38" t="s">
        <v>1269</v>
      </c>
      <c r="G3109" s="38" t="s">
        <v>1445</v>
      </c>
      <c r="H3109" s="35" t="s">
        <v>12095</v>
      </c>
      <c r="I3109" s="35"/>
      <c r="J3109" s="29" t="s">
        <v>484</v>
      </c>
      <c r="K3109" s="29" t="s">
        <v>1551</v>
      </c>
      <c r="L3109" s="29" t="s">
        <v>1384</v>
      </c>
      <c r="M3109" s="39">
        <v>104.84258268381514</v>
      </c>
      <c r="N3109" s="39">
        <v>392.67530184804929</v>
      </c>
      <c r="O3109" s="29">
        <v>44197</v>
      </c>
      <c r="P3109" s="29">
        <v>45565</v>
      </c>
      <c r="Q3109" s="40">
        <v>3.7453799000000001</v>
      </c>
      <c r="R3109" s="39">
        <v>104.69429158110884</v>
      </c>
      <c r="S3109" s="39">
        <v>104.69429158110884</v>
      </c>
      <c r="T3109" s="39">
        <v>104.69429158110884</v>
      </c>
      <c r="U3109" s="39">
        <v>78.592427104722802</v>
      </c>
      <c r="V3109" s="39">
        <v>0</v>
      </c>
      <c r="W3109" s="29" t="s">
        <v>1357</v>
      </c>
      <c r="X3109" s="29" t="s">
        <v>258</v>
      </c>
      <c r="Y3109" s="29" t="s">
        <v>1349</v>
      </c>
      <c r="Z3109" s="41" t="s">
        <v>1349</v>
      </c>
      <c r="AA3109" s="42" t="s">
        <v>1349</v>
      </c>
      <c r="AB3109" s="29" t="s">
        <v>258</v>
      </c>
      <c r="AC3109" s="29" t="s">
        <v>258</v>
      </c>
      <c r="AD3109" s="29" t="s">
        <v>265</v>
      </c>
      <c r="AE3109" s="29" t="s">
        <v>1353</v>
      </c>
      <c r="AF3109" s="29" t="s">
        <v>1368</v>
      </c>
      <c r="AG3109" s="183" t="s">
        <v>1369</v>
      </c>
      <c r="AH3109" s="29" t="s">
        <v>1413</v>
      </c>
      <c r="AI3109" s="29" t="s">
        <v>1357</v>
      </c>
      <c r="AJ3109" s="29" t="s">
        <v>258</v>
      </c>
      <c r="AK3109" s="29" t="s">
        <v>258</v>
      </c>
      <c r="AL3109" s="29" t="s">
        <v>13326</v>
      </c>
    </row>
    <row r="3110" spans="1:38" x14ac:dyDescent="0.2">
      <c r="A3110" s="35" t="s">
        <v>16</v>
      </c>
      <c r="B3110" s="36">
        <v>9149</v>
      </c>
      <c r="C3110" s="36"/>
      <c r="D3110" s="36" t="s">
        <v>1349</v>
      </c>
      <c r="E3110" s="37" t="s">
        <v>5225</v>
      </c>
      <c r="F3110" s="38" t="s">
        <v>1266</v>
      </c>
      <c r="G3110" s="38" t="s">
        <v>1268</v>
      </c>
      <c r="H3110" s="35" t="s">
        <v>1359</v>
      </c>
      <c r="I3110" s="35"/>
      <c r="J3110" s="29" t="s">
        <v>1371</v>
      </c>
      <c r="K3110" s="29" t="s">
        <v>1371</v>
      </c>
      <c r="L3110" s="29" t="s">
        <v>1384</v>
      </c>
      <c r="M3110" s="39">
        <v>55.68478068562203</v>
      </c>
      <c r="N3110" s="39">
        <v>46.041897330595482</v>
      </c>
      <c r="O3110" s="29">
        <v>44197</v>
      </c>
      <c r="P3110" s="29">
        <v>44499</v>
      </c>
      <c r="Q3110" s="40">
        <v>0.82683090000000004</v>
      </c>
      <c r="R3110" s="39">
        <v>46.041897330595482</v>
      </c>
      <c r="S3110" s="39">
        <v>0</v>
      </c>
      <c r="T3110" s="39">
        <v>0</v>
      </c>
      <c r="U3110" s="39">
        <v>0</v>
      </c>
      <c r="V3110" s="39">
        <v>0</v>
      </c>
      <c r="W3110" s="29" t="s">
        <v>1357</v>
      </c>
      <c r="X3110" s="29" t="s">
        <v>258</v>
      </c>
      <c r="Y3110" s="29" t="s">
        <v>1349</v>
      </c>
      <c r="Z3110" s="41" t="s">
        <v>1349</v>
      </c>
      <c r="AA3110" s="42" t="s">
        <v>1349</v>
      </c>
      <c r="AB3110" s="29" t="s">
        <v>258</v>
      </c>
      <c r="AC3110" s="29" t="s">
        <v>258</v>
      </c>
      <c r="AD3110" s="29" t="s">
        <v>265</v>
      </c>
      <c r="AE3110" s="29" t="s">
        <v>1353</v>
      </c>
      <c r="AF3110" s="29" t="s">
        <v>1368</v>
      </c>
      <c r="AG3110" s="183" t="s">
        <v>1369</v>
      </c>
      <c r="AH3110" s="29" t="s">
        <v>1356</v>
      </c>
      <c r="AI3110" s="29" t="s">
        <v>1357</v>
      </c>
      <c r="AJ3110" s="29" t="s">
        <v>258</v>
      </c>
      <c r="AK3110" s="29" t="s">
        <v>258</v>
      </c>
      <c r="AL3110" s="29" t="s">
        <v>13326</v>
      </c>
    </row>
    <row r="3111" spans="1:38" x14ac:dyDescent="0.2">
      <c r="A3111" s="35" t="s">
        <v>16</v>
      </c>
      <c r="B3111" s="36">
        <v>9151</v>
      </c>
      <c r="C3111" s="36"/>
      <c r="D3111" s="36" t="s">
        <v>1349</v>
      </c>
      <c r="E3111" s="37" t="s">
        <v>5226</v>
      </c>
      <c r="F3111" s="38" t="s">
        <v>1269</v>
      </c>
      <c r="G3111" s="38" t="s">
        <v>1271</v>
      </c>
      <c r="H3111" s="35" t="s">
        <v>1440</v>
      </c>
      <c r="I3111" s="35"/>
      <c r="J3111" s="29" t="s">
        <v>484</v>
      </c>
      <c r="K3111" s="29" t="s">
        <v>1365</v>
      </c>
      <c r="L3111" s="29" t="s">
        <v>1384</v>
      </c>
      <c r="M3111" s="39">
        <v>168.61388187630891</v>
      </c>
      <c r="N3111" s="39">
        <v>111.71679671457905</v>
      </c>
      <c r="O3111" s="29">
        <v>44197</v>
      </c>
      <c r="P3111" s="29">
        <v>44439</v>
      </c>
      <c r="Q3111" s="40">
        <v>0.66255989999999998</v>
      </c>
      <c r="R3111" s="39">
        <v>111.71679671457905</v>
      </c>
      <c r="S3111" s="39">
        <v>0</v>
      </c>
      <c r="T3111" s="39">
        <v>0</v>
      </c>
      <c r="U3111" s="39">
        <v>0</v>
      </c>
      <c r="V3111" s="39">
        <v>0</v>
      </c>
      <c r="W3111" s="29" t="s">
        <v>1357</v>
      </c>
      <c r="X3111" s="29" t="s">
        <v>258</v>
      </c>
      <c r="Y3111" s="29" t="s">
        <v>1349</v>
      </c>
      <c r="Z3111" s="41" t="s">
        <v>1349</v>
      </c>
      <c r="AA3111" s="42" t="s">
        <v>1349</v>
      </c>
      <c r="AB3111" s="29" t="s">
        <v>258</v>
      </c>
      <c r="AC3111" s="29" t="s">
        <v>258</v>
      </c>
      <c r="AD3111" s="29" t="s">
        <v>265</v>
      </c>
      <c r="AE3111" s="29" t="s">
        <v>1353</v>
      </c>
      <c r="AF3111" s="29" t="s">
        <v>1368</v>
      </c>
      <c r="AG3111" s="183" t="s">
        <v>1369</v>
      </c>
      <c r="AH3111" s="29" t="s">
        <v>1356</v>
      </c>
      <c r="AI3111" s="29" t="s">
        <v>1357</v>
      </c>
      <c r="AJ3111" s="29" t="s">
        <v>258</v>
      </c>
      <c r="AK3111" s="29" t="s">
        <v>258</v>
      </c>
      <c r="AL3111" s="29" t="s">
        <v>13326</v>
      </c>
    </row>
    <row r="3112" spans="1:38" x14ac:dyDescent="0.2">
      <c r="A3112" s="35" t="s">
        <v>17</v>
      </c>
      <c r="B3112" s="36">
        <v>9153</v>
      </c>
      <c r="C3112" s="36"/>
      <c r="D3112" s="36" t="s">
        <v>1349</v>
      </c>
      <c r="E3112" s="37" t="s">
        <v>5227</v>
      </c>
      <c r="F3112" s="38" t="s">
        <v>3261</v>
      </c>
      <c r="G3112" s="38" t="s">
        <v>3261</v>
      </c>
      <c r="H3112" s="35" t="s">
        <v>3261</v>
      </c>
      <c r="I3112" s="35" t="s">
        <v>5228</v>
      </c>
      <c r="J3112" s="29" t="s">
        <v>398</v>
      </c>
      <c r="K3112" s="29" t="s">
        <v>447</v>
      </c>
      <c r="L3112" s="29" t="s">
        <v>5229</v>
      </c>
      <c r="M3112" s="39">
        <v>0</v>
      </c>
      <c r="N3112" s="39"/>
      <c r="O3112" s="29">
        <v>44197</v>
      </c>
      <c r="P3112" s="29">
        <v>44282</v>
      </c>
      <c r="Q3112" s="40">
        <v>0.23271729999999999</v>
      </c>
      <c r="R3112" s="39"/>
      <c r="S3112" s="39"/>
      <c r="T3112" s="39"/>
      <c r="U3112" s="39"/>
      <c r="V3112" s="39"/>
      <c r="W3112" s="29" t="s">
        <v>1357</v>
      </c>
      <c r="X3112" s="29" t="s">
        <v>258</v>
      </c>
      <c r="Y3112" s="29" t="s">
        <v>1349</v>
      </c>
      <c r="Z3112" s="41" t="s">
        <v>1349</v>
      </c>
      <c r="AA3112" s="42" t="s">
        <v>1349</v>
      </c>
      <c r="AB3112" s="29" t="s">
        <v>258</v>
      </c>
      <c r="AC3112" s="29" t="s">
        <v>258</v>
      </c>
      <c r="AD3112" s="29" t="s">
        <v>258</v>
      </c>
      <c r="AE3112" s="29" t="s">
        <v>1367</v>
      </c>
      <c r="AF3112" s="29" t="s">
        <v>2409</v>
      </c>
      <c r="AG3112" s="183" t="s">
        <v>2410</v>
      </c>
      <c r="AH3112" s="29" t="s">
        <v>1356</v>
      </c>
      <c r="AI3112" s="29" t="s">
        <v>1357</v>
      </c>
      <c r="AJ3112" s="29" t="s">
        <v>258</v>
      </c>
      <c r="AK3112" s="29" t="s">
        <v>258</v>
      </c>
      <c r="AL3112" s="29" t="s">
        <v>13326</v>
      </c>
    </row>
    <row r="3113" spans="1:38" x14ac:dyDescent="0.2">
      <c r="A3113" s="35" t="s">
        <v>18</v>
      </c>
      <c r="B3113" s="36">
        <v>9153</v>
      </c>
      <c r="C3113" s="36">
        <v>1</v>
      </c>
      <c r="D3113" s="36" t="s">
        <v>5230</v>
      </c>
      <c r="E3113" s="37" t="s">
        <v>5231</v>
      </c>
      <c r="F3113" s="38" t="s">
        <v>1269</v>
      </c>
      <c r="G3113" s="38" t="s">
        <v>1274</v>
      </c>
      <c r="H3113" s="35" t="s">
        <v>568</v>
      </c>
      <c r="I3113" s="35"/>
      <c r="J3113" s="29" t="s">
        <v>398</v>
      </c>
      <c r="K3113" s="29" t="s">
        <v>447</v>
      </c>
      <c r="L3113" s="29" t="s">
        <v>5229</v>
      </c>
      <c r="M3113" s="39">
        <v>6.084753383215908</v>
      </c>
      <c r="N3113" s="39">
        <v>1.4160273785078714</v>
      </c>
      <c r="O3113" s="29">
        <v>44197</v>
      </c>
      <c r="P3113" s="29">
        <v>44282</v>
      </c>
      <c r="Q3113" s="40">
        <v>0.23271729999999999</v>
      </c>
      <c r="R3113" s="39">
        <v>1.4160273785078714</v>
      </c>
      <c r="S3113" s="39">
        <v>0</v>
      </c>
      <c r="T3113" s="39">
        <v>0</v>
      </c>
      <c r="U3113" s="39">
        <v>0</v>
      </c>
      <c r="V3113" s="39">
        <v>0</v>
      </c>
      <c r="W3113" s="29" t="s">
        <v>1357</v>
      </c>
      <c r="X3113" s="29" t="s">
        <v>258</v>
      </c>
      <c r="Y3113" s="29" t="s">
        <v>1349</v>
      </c>
      <c r="Z3113" s="41" t="s">
        <v>1349</v>
      </c>
      <c r="AA3113" s="42" t="s">
        <v>1349</v>
      </c>
      <c r="AB3113" s="29" t="s">
        <v>258</v>
      </c>
      <c r="AC3113" s="29" t="s">
        <v>258</v>
      </c>
      <c r="AD3113" s="29" t="s">
        <v>258</v>
      </c>
      <c r="AE3113" s="29" t="s">
        <v>1367</v>
      </c>
      <c r="AF3113" s="29" t="s">
        <v>2409</v>
      </c>
      <c r="AG3113" s="183" t="s">
        <v>2410</v>
      </c>
      <c r="AH3113" s="29" t="s">
        <v>1356</v>
      </c>
      <c r="AI3113" s="29" t="s">
        <v>1357</v>
      </c>
      <c r="AJ3113" s="29" t="s">
        <v>258</v>
      </c>
      <c r="AK3113" s="29" t="s">
        <v>258</v>
      </c>
      <c r="AL3113" s="29" t="s">
        <v>13326</v>
      </c>
    </row>
    <row r="3114" spans="1:38" x14ac:dyDescent="0.2">
      <c r="A3114" s="35" t="s">
        <v>16</v>
      </c>
      <c r="B3114" s="36">
        <v>9154</v>
      </c>
      <c r="C3114" s="36"/>
      <c r="D3114" s="36" t="s">
        <v>1349</v>
      </c>
      <c r="E3114" s="37" t="s">
        <v>5232</v>
      </c>
      <c r="F3114" s="38" t="s">
        <v>1269</v>
      </c>
      <c r="G3114" s="38" t="s">
        <v>1273</v>
      </c>
      <c r="H3114" s="35" t="s">
        <v>1393</v>
      </c>
      <c r="I3114" s="35"/>
      <c r="J3114" s="29" t="s">
        <v>1371</v>
      </c>
      <c r="K3114" s="29" t="s">
        <v>1371</v>
      </c>
      <c r="L3114" s="29" t="s">
        <v>1384</v>
      </c>
      <c r="M3114" s="39">
        <v>159.8605464179106</v>
      </c>
      <c r="N3114" s="39">
        <v>798.75564134154695</v>
      </c>
      <c r="O3114" s="29">
        <v>44197</v>
      </c>
      <c r="P3114" s="29">
        <v>46022</v>
      </c>
      <c r="Q3114" s="40">
        <v>4.9965776999999996</v>
      </c>
      <c r="R3114" s="39">
        <v>159.66364134154688</v>
      </c>
      <c r="S3114" s="39">
        <v>159.66364134154688</v>
      </c>
      <c r="T3114" s="39">
        <v>159.66364134154688</v>
      </c>
      <c r="U3114" s="39">
        <v>160.10107597535932</v>
      </c>
      <c r="V3114" s="39">
        <v>159.66364134154688</v>
      </c>
      <c r="W3114" s="29" t="s">
        <v>265</v>
      </c>
      <c r="X3114" s="29" t="s">
        <v>11773</v>
      </c>
      <c r="Y3114" s="29">
        <v>45251</v>
      </c>
      <c r="Z3114" s="41" t="s">
        <v>11759</v>
      </c>
      <c r="AA3114" s="42" t="s">
        <v>1349</v>
      </c>
      <c r="AB3114" s="29" t="s">
        <v>258</v>
      </c>
      <c r="AC3114" s="29" t="s">
        <v>258</v>
      </c>
      <c r="AD3114" s="29" t="s">
        <v>265</v>
      </c>
      <c r="AE3114" s="29" t="s">
        <v>1353</v>
      </c>
      <c r="AF3114" s="29" t="s">
        <v>1368</v>
      </c>
      <c r="AG3114" s="183" t="s">
        <v>1369</v>
      </c>
      <c r="AH3114" s="29" t="s">
        <v>1356</v>
      </c>
      <c r="AI3114" s="29" t="s">
        <v>1357</v>
      </c>
      <c r="AJ3114" s="29" t="s">
        <v>258</v>
      </c>
      <c r="AK3114" s="29" t="s">
        <v>258</v>
      </c>
      <c r="AL3114" s="29" t="s">
        <v>13327</v>
      </c>
    </row>
    <row r="3115" spans="1:38" x14ac:dyDescent="0.2">
      <c r="A3115" s="35" t="s">
        <v>16</v>
      </c>
      <c r="B3115" s="36">
        <v>9155</v>
      </c>
      <c r="C3115" s="36"/>
      <c r="D3115" s="36" t="s">
        <v>1349</v>
      </c>
      <c r="E3115" s="37" t="s">
        <v>5233</v>
      </c>
      <c r="F3115" s="38" t="s">
        <v>1269</v>
      </c>
      <c r="G3115" s="38" t="s">
        <v>1271</v>
      </c>
      <c r="H3115" s="35" t="s">
        <v>1440</v>
      </c>
      <c r="I3115" s="35"/>
      <c r="J3115" s="29" t="s">
        <v>382</v>
      </c>
      <c r="K3115" s="29" t="s">
        <v>1906</v>
      </c>
      <c r="L3115" s="29" t="s">
        <v>2220</v>
      </c>
      <c r="M3115" s="39">
        <v>103.4046514398086</v>
      </c>
      <c r="N3115" s="39">
        <v>206.38464065708419</v>
      </c>
      <c r="O3115" s="29">
        <v>44197</v>
      </c>
      <c r="P3115" s="29">
        <v>44926</v>
      </c>
      <c r="Q3115" s="40">
        <v>1.9958932</v>
      </c>
      <c r="R3115" s="39">
        <v>103.1923203285421</v>
      </c>
      <c r="S3115" s="39">
        <v>103.1923203285421</v>
      </c>
      <c r="T3115" s="39">
        <v>0</v>
      </c>
      <c r="U3115" s="39">
        <v>0</v>
      </c>
      <c r="V3115" s="39">
        <v>0</v>
      </c>
      <c r="W3115" s="29" t="s">
        <v>1357</v>
      </c>
      <c r="X3115" s="29" t="s">
        <v>258</v>
      </c>
      <c r="Y3115" s="29" t="s">
        <v>1349</v>
      </c>
      <c r="Z3115" s="41" t="s">
        <v>1349</v>
      </c>
      <c r="AA3115" s="42" t="s">
        <v>1349</v>
      </c>
      <c r="AB3115" s="29" t="s">
        <v>258</v>
      </c>
      <c r="AC3115" s="29" t="s">
        <v>258</v>
      </c>
      <c r="AD3115" s="29" t="s">
        <v>258</v>
      </c>
      <c r="AE3115" s="29" t="s">
        <v>1353</v>
      </c>
      <c r="AF3115" s="29" t="s">
        <v>2221</v>
      </c>
      <c r="AG3115" s="183" t="s">
        <v>2222</v>
      </c>
      <c r="AH3115" s="29" t="s">
        <v>1413</v>
      </c>
      <c r="AI3115" s="29" t="s">
        <v>1357</v>
      </c>
      <c r="AJ3115" s="29" t="s">
        <v>258</v>
      </c>
      <c r="AK3115" s="29" t="s">
        <v>258</v>
      </c>
      <c r="AL3115" s="29" t="s">
        <v>13326</v>
      </c>
    </row>
    <row r="3116" spans="1:38" x14ac:dyDescent="0.2">
      <c r="A3116" s="35" t="s">
        <v>16</v>
      </c>
      <c r="B3116" s="36">
        <v>9156</v>
      </c>
      <c r="C3116" s="36"/>
      <c r="D3116" s="36" t="s">
        <v>1349</v>
      </c>
      <c r="E3116" s="37" t="s">
        <v>5234</v>
      </c>
      <c r="F3116" s="38" t="s">
        <v>1269</v>
      </c>
      <c r="G3116" s="38" t="s">
        <v>1273</v>
      </c>
      <c r="H3116" s="35" t="s">
        <v>1393</v>
      </c>
      <c r="I3116" s="35"/>
      <c r="J3116" s="29" t="s">
        <v>1371</v>
      </c>
      <c r="K3116" s="29" t="s">
        <v>1371</v>
      </c>
      <c r="L3116" s="29" t="s">
        <v>1366</v>
      </c>
      <c r="M3116" s="39">
        <v>6.1244708159407892</v>
      </c>
      <c r="N3116" s="39">
        <v>12.10641478439425</v>
      </c>
      <c r="O3116" s="29">
        <v>44197</v>
      </c>
      <c r="P3116" s="29">
        <v>44919</v>
      </c>
      <c r="Q3116" s="40">
        <v>1.9767283</v>
      </c>
      <c r="R3116" s="39">
        <v>6.1118138261464745</v>
      </c>
      <c r="S3116" s="39">
        <v>5.9946009582477755</v>
      </c>
      <c r="T3116" s="39">
        <v>0</v>
      </c>
      <c r="U3116" s="39">
        <v>0</v>
      </c>
      <c r="V3116" s="39">
        <v>0</v>
      </c>
      <c r="W3116" s="29" t="s">
        <v>1357</v>
      </c>
      <c r="X3116" s="29" t="s">
        <v>258</v>
      </c>
      <c r="Y3116" s="29" t="s">
        <v>1349</v>
      </c>
      <c r="Z3116" s="41" t="s">
        <v>1349</v>
      </c>
      <c r="AA3116" s="42" t="s">
        <v>1349</v>
      </c>
      <c r="AB3116" s="29" t="s">
        <v>258</v>
      </c>
      <c r="AC3116" s="29" t="s">
        <v>258</v>
      </c>
      <c r="AD3116" s="29" t="s">
        <v>265</v>
      </c>
      <c r="AE3116" s="29" t="s">
        <v>1367</v>
      </c>
      <c r="AF3116" s="29" t="s">
        <v>1368</v>
      </c>
      <c r="AG3116" s="183" t="s">
        <v>1369</v>
      </c>
      <c r="AH3116" s="29" t="s">
        <v>1413</v>
      </c>
      <c r="AI3116" s="29" t="s">
        <v>1357</v>
      </c>
      <c r="AJ3116" s="29" t="s">
        <v>258</v>
      </c>
      <c r="AK3116" s="29" t="s">
        <v>258</v>
      </c>
      <c r="AL3116" s="29" t="s">
        <v>13326</v>
      </c>
    </row>
    <row r="3117" spans="1:38" x14ac:dyDescent="0.2">
      <c r="A3117" s="35" t="s">
        <v>16</v>
      </c>
      <c r="B3117" s="36">
        <v>9163</v>
      </c>
      <c r="C3117" s="36"/>
      <c r="D3117" s="36" t="s">
        <v>1349</v>
      </c>
      <c r="E3117" s="37" t="s">
        <v>5235</v>
      </c>
      <c r="F3117" s="38" t="s">
        <v>1262</v>
      </c>
      <c r="G3117" s="38" t="s">
        <v>1265</v>
      </c>
      <c r="H3117" s="35" t="s">
        <v>2327</v>
      </c>
      <c r="I3117" s="35"/>
      <c r="J3117" s="29" t="s">
        <v>1492</v>
      </c>
      <c r="K3117" s="29" t="s">
        <v>1493</v>
      </c>
      <c r="L3117" s="29" t="s">
        <v>1494</v>
      </c>
      <c r="M3117" s="39">
        <v>288.37282089451139</v>
      </c>
      <c r="N3117" s="39">
        <v>1007.4297577002053</v>
      </c>
      <c r="O3117" s="29">
        <v>44197</v>
      </c>
      <c r="P3117" s="29">
        <v>45473</v>
      </c>
      <c r="Q3117" s="40">
        <v>3.4934976</v>
      </c>
      <c r="R3117" s="39">
        <v>287.94977412731004</v>
      </c>
      <c r="S3117" s="39">
        <v>287.94977412731004</v>
      </c>
      <c r="T3117" s="39">
        <v>287.94977412731004</v>
      </c>
      <c r="U3117" s="39">
        <v>143.58043531827516</v>
      </c>
      <c r="V3117" s="39">
        <v>0</v>
      </c>
      <c r="W3117" s="29" t="s">
        <v>1357</v>
      </c>
      <c r="X3117" s="29" t="s">
        <v>258</v>
      </c>
      <c r="Y3117" s="29" t="s">
        <v>1349</v>
      </c>
      <c r="Z3117" s="41" t="s">
        <v>1349</v>
      </c>
      <c r="AA3117" s="42" t="s">
        <v>1349</v>
      </c>
      <c r="AB3117" s="29" t="s">
        <v>258</v>
      </c>
      <c r="AC3117" s="29" t="s">
        <v>258</v>
      </c>
      <c r="AD3117" s="29" t="s">
        <v>258</v>
      </c>
      <c r="AE3117" s="29" t="s">
        <v>1353</v>
      </c>
      <c r="AF3117" s="29" t="s">
        <v>1495</v>
      </c>
      <c r="AG3117" s="183" t="s">
        <v>1496</v>
      </c>
      <c r="AH3117" s="29" t="s">
        <v>1413</v>
      </c>
      <c r="AI3117" s="29" t="s">
        <v>1357</v>
      </c>
      <c r="AJ3117" s="29" t="s">
        <v>258</v>
      </c>
      <c r="AK3117" s="29" t="s">
        <v>258</v>
      </c>
      <c r="AL3117" s="29" t="s">
        <v>13326</v>
      </c>
    </row>
    <row r="3118" spans="1:38" x14ac:dyDescent="0.2">
      <c r="A3118" s="35" t="s">
        <v>17</v>
      </c>
      <c r="B3118" s="36">
        <v>9164</v>
      </c>
      <c r="C3118" s="36"/>
      <c r="D3118" s="36" t="s">
        <v>1349</v>
      </c>
      <c r="E3118" s="37" t="s">
        <v>5236</v>
      </c>
      <c r="F3118" s="38" t="s">
        <v>1262</v>
      </c>
      <c r="G3118" s="38" t="s">
        <v>1263</v>
      </c>
      <c r="H3118" s="35" t="s">
        <v>482</v>
      </c>
      <c r="I3118" s="35" t="s">
        <v>1349</v>
      </c>
      <c r="J3118" s="29" t="s">
        <v>429</v>
      </c>
      <c r="K3118" s="29" t="s">
        <v>430</v>
      </c>
      <c r="L3118" s="29" t="s">
        <v>5237</v>
      </c>
      <c r="M3118" s="39">
        <v>0</v>
      </c>
      <c r="N3118" s="39"/>
      <c r="O3118" s="29">
        <v>44197</v>
      </c>
      <c r="P3118" s="29">
        <v>44365</v>
      </c>
      <c r="Q3118" s="40">
        <v>0.4599589</v>
      </c>
      <c r="R3118" s="39"/>
      <c r="S3118" s="39"/>
      <c r="T3118" s="39"/>
      <c r="U3118" s="39"/>
      <c r="V3118" s="39"/>
      <c r="W3118" s="29" t="s">
        <v>265</v>
      </c>
      <c r="X3118" s="29" t="s">
        <v>11774</v>
      </c>
      <c r="Y3118" s="29">
        <v>45254</v>
      </c>
      <c r="Z3118" s="41" t="s">
        <v>11759</v>
      </c>
      <c r="AA3118" s="42" t="s">
        <v>5238</v>
      </c>
      <c r="AB3118" s="29" t="s">
        <v>258</v>
      </c>
      <c r="AC3118" s="29" t="s">
        <v>258</v>
      </c>
      <c r="AD3118" s="29" t="s">
        <v>258</v>
      </c>
      <c r="AE3118" s="29" t="s">
        <v>1353</v>
      </c>
      <c r="AF3118" s="29" t="s">
        <v>4702</v>
      </c>
      <c r="AG3118" s="183" t="s">
        <v>4703</v>
      </c>
      <c r="AH3118" s="29" t="s">
        <v>1356</v>
      </c>
      <c r="AI3118" s="29" t="s">
        <v>1357</v>
      </c>
      <c r="AJ3118" s="29" t="s">
        <v>258</v>
      </c>
      <c r="AK3118" s="29" t="s">
        <v>258</v>
      </c>
      <c r="AL3118" s="29" t="s">
        <v>13327</v>
      </c>
    </row>
    <row r="3119" spans="1:38" x14ac:dyDescent="0.2">
      <c r="A3119" s="35" t="s">
        <v>18</v>
      </c>
      <c r="B3119" s="36">
        <v>9164</v>
      </c>
      <c r="C3119" s="36">
        <v>1</v>
      </c>
      <c r="D3119" s="36" t="s">
        <v>5238</v>
      </c>
      <c r="E3119" s="37" t="s">
        <v>5239</v>
      </c>
      <c r="F3119" s="38" t="s">
        <v>1262</v>
      </c>
      <c r="G3119" s="38" t="s">
        <v>1263</v>
      </c>
      <c r="H3119" s="35" t="s">
        <v>482</v>
      </c>
      <c r="I3119" s="35"/>
      <c r="J3119" s="29" t="s">
        <v>429</v>
      </c>
      <c r="K3119" s="29" t="s">
        <v>430</v>
      </c>
      <c r="L3119" s="29" t="s">
        <v>5237</v>
      </c>
      <c r="M3119" s="39">
        <v>23.15803138503464</v>
      </c>
      <c r="N3119" s="39">
        <v>10.65174264202601</v>
      </c>
      <c r="O3119" s="29">
        <v>44197</v>
      </c>
      <c r="P3119" s="29">
        <v>44365</v>
      </c>
      <c r="Q3119" s="40">
        <v>0.4599589</v>
      </c>
      <c r="R3119" s="39">
        <v>10.65174264202601</v>
      </c>
      <c r="S3119" s="39">
        <v>0</v>
      </c>
      <c r="T3119" s="39">
        <v>0</v>
      </c>
      <c r="U3119" s="39">
        <v>0</v>
      </c>
      <c r="V3119" s="39">
        <v>0</v>
      </c>
      <c r="W3119" s="29" t="s">
        <v>265</v>
      </c>
      <c r="X3119" s="29" t="s">
        <v>11774</v>
      </c>
      <c r="Y3119" s="29">
        <v>45254</v>
      </c>
      <c r="Z3119" s="41" t="s">
        <v>11759</v>
      </c>
      <c r="AA3119" s="42" t="s">
        <v>1349</v>
      </c>
      <c r="AB3119" s="29" t="s">
        <v>258</v>
      </c>
      <c r="AC3119" s="29" t="s">
        <v>258</v>
      </c>
      <c r="AD3119" s="29" t="s">
        <v>258</v>
      </c>
      <c r="AE3119" s="29" t="s">
        <v>1353</v>
      </c>
      <c r="AF3119" s="29" t="s">
        <v>4702</v>
      </c>
      <c r="AG3119" s="183" t="s">
        <v>4703</v>
      </c>
      <c r="AH3119" s="29" t="s">
        <v>1356</v>
      </c>
      <c r="AI3119" s="29" t="s">
        <v>1357</v>
      </c>
      <c r="AJ3119" s="29" t="s">
        <v>258</v>
      </c>
      <c r="AK3119" s="29" t="s">
        <v>258</v>
      </c>
      <c r="AL3119" s="29" t="s">
        <v>13327</v>
      </c>
    </row>
    <row r="3120" spans="1:38" x14ac:dyDescent="0.2">
      <c r="A3120" s="35" t="s">
        <v>16</v>
      </c>
      <c r="B3120" s="36">
        <v>9165</v>
      </c>
      <c r="C3120" s="36"/>
      <c r="D3120" s="36" t="s">
        <v>1349</v>
      </c>
      <c r="E3120" s="37" t="s">
        <v>5240</v>
      </c>
      <c r="F3120" s="38" t="s">
        <v>1269</v>
      </c>
      <c r="G3120" s="38" t="s">
        <v>1271</v>
      </c>
      <c r="H3120" s="35" t="s">
        <v>11597</v>
      </c>
      <c r="I3120" s="35"/>
      <c r="J3120" s="29" t="s">
        <v>1371</v>
      </c>
      <c r="K3120" s="29" t="s">
        <v>1371</v>
      </c>
      <c r="L3120" s="29" t="s">
        <v>1384</v>
      </c>
      <c r="M3120" s="39">
        <v>30.298849531582952</v>
      </c>
      <c r="N3120" s="39">
        <v>59.975545516769337</v>
      </c>
      <c r="O3120" s="29">
        <v>44197</v>
      </c>
      <c r="P3120" s="29">
        <v>44920</v>
      </c>
      <c r="Q3120" s="40">
        <v>1.9794661</v>
      </c>
      <c r="R3120" s="39">
        <v>30.236290212183437</v>
      </c>
      <c r="S3120" s="39">
        <v>29.7392553045859</v>
      </c>
      <c r="T3120" s="39">
        <v>0</v>
      </c>
      <c r="U3120" s="39">
        <v>0</v>
      </c>
      <c r="V3120" s="39">
        <v>0</v>
      </c>
      <c r="W3120" s="29" t="s">
        <v>265</v>
      </c>
      <c r="X3120" s="29" t="s">
        <v>11773</v>
      </c>
      <c r="Y3120" s="29">
        <v>45243</v>
      </c>
      <c r="Z3120" s="41" t="s">
        <v>11759</v>
      </c>
      <c r="AA3120" s="42" t="s">
        <v>1349</v>
      </c>
      <c r="AB3120" s="29" t="s">
        <v>258</v>
      </c>
      <c r="AC3120" s="29" t="s">
        <v>258</v>
      </c>
      <c r="AD3120" s="29" t="s">
        <v>265</v>
      </c>
      <c r="AE3120" s="29" t="s">
        <v>1353</v>
      </c>
      <c r="AF3120" s="29" t="s">
        <v>1368</v>
      </c>
      <c r="AG3120" s="183" t="s">
        <v>1369</v>
      </c>
      <c r="AH3120" s="29" t="s">
        <v>1413</v>
      </c>
      <c r="AI3120" s="29" t="s">
        <v>1357</v>
      </c>
      <c r="AJ3120" s="29" t="s">
        <v>258</v>
      </c>
      <c r="AK3120" s="29" t="s">
        <v>258</v>
      </c>
      <c r="AL3120" s="29" t="s">
        <v>13327</v>
      </c>
    </row>
    <row r="3121" spans="1:38" x14ac:dyDescent="0.2">
      <c r="A3121" s="35" t="s">
        <v>16</v>
      </c>
      <c r="B3121" s="36">
        <v>9166</v>
      </c>
      <c r="C3121" s="36"/>
      <c r="D3121" s="36" t="s">
        <v>1349</v>
      </c>
      <c r="E3121" s="37" t="s">
        <v>5241</v>
      </c>
      <c r="F3121" s="38" t="s">
        <v>1269</v>
      </c>
      <c r="G3121" s="38" t="s">
        <v>1273</v>
      </c>
      <c r="H3121" s="35" t="s">
        <v>1393</v>
      </c>
      <c r="I3121" s="35"/>
      <c r="J3121" s="29" t="s">
        <v>1371</v>
      </c>
      <c r="K3121" s="29" t="s">
        <v>1371</v>
      </c>
      <c r="L3121" s="29" t="s">
        <v>1384</v>
      </c>
      <c r="M3121" s="39">
        <v>41.718847010703939</v>
      </c>
      <c r="N3121" s="39">
        <v>208.45146064339494</v>
      </c>
      <c r="O3121" s="29">
        <v>44197</v>
      </c>
      <c r="P3121" s="29">
        <v>46022</v>
      </c>
      <c r="Q3121" s="40">
        <v>4.9965776999999996</v>
      </c>
      <c r="R3121" s="39">
        <v>41.667460643394932</v>
      </c>
      <c r="S3121" s="39">
        <v>41.667460643394932</v>
      </c>
      <c r="T3121" s="39">
        <v>41.667460643394932</v>
      </c>
      <c r="U3121" s="39">
        <v>41.781618069815195</v>
      </c>
      <c r="V3121" s="39">
        <v>41.667460643394932</v>
      </c>
      <c r="W3121" s="29" t="s">
        <v>265</v>
      </c>
      <c r="X3121" s="29" t="s">
        <v>11773</v>
      </c>
      <c r="Y3121" s="29">
        <v>45440</v>
      </c>
      <c r="Z3121" s="41" t="s">
        <v>11761</v>
      </c>
      <c r="AA3121" s="42" t="s">
        <v>1349</v>
      </c>
      <c r="AB3121" s="29" t="s">
        <v>258</v>
      </c>
      <c r="AC3121" s="29" t="s">
        <v>258</v>
      </c>
      <c r="AD3121" s="29" t="s">
        <v>265</v>
      </c>
      <c r="AE3121" s="29" t="s">
        <v>1353</v>
      </c>
      <c r="AF3121" s="29" t="s">
        <v>1368</v>
      </c>
      <c r="AG3121" s="183" t="s">
        <v>1369</v>
      </c>
      <c r="AH3121" s="29" t="s">
        <v>1356</v>
      </c>
      <c r="AI3121" s="29" t="s">
        <v>1357</v>
      </c>
      <c r="AJ3121" s="29" t="s">
        <v>258</v>
      </c>
      <c r="AK3121" s="29" t="s">
        <v>258</v>
      </c>
      <c r="AL3121" s="29" t="s">
        <v>13327</v>
      </c>
    </row>
    <row r="3122" spans="1:38" x14ac:dyDescent="0.2">
      <c r="A3122" s="35" t="s">
        <v>16</v>
      </c>
      <c r="B3122" s="36">
        <v>9167</v>
      </c>
      <c r="C3122" s="36"/>
      <c r="D3122" s="36" t="s">
        <v>1349</v>
      </c>
      <c r="E3122" s="37" t="s">
        <v>5242</v>
      </c>
      <c r="F3122" s="38" t="s">
        <v>1269</v>
      </c>
      <c r="G3122" s="38" t="s">
        <v>1273</v>
      </c>
      <c r="H3122" s="35" t="s">
        <v>1393</v>
      </c>
      <c r="I3122" s="35"/>
      <c r="J3122" s="29" t="s">
        <v>484</v>
      </c>
      <c r="K3122" s="29" t="s">
        <v>1365</v>
      </c>
      <c r="L3122" s="29" t="s">
        <v>1366</v>
      </c>
      <c r="M3122" s="39">
        <v>18.752269538435659</v>
      </c>
      <c r="N3122" s="39">
        <v>93.6971718001369</v>
      </c>
      <c r="O3122" s="29">
        <v>44197</v>
      </c>
      <c r="P3122" s="29">
        <v>46022</v>
      </c>
      <c r="Q3122" s="40">
        <v>4.9965776999999996</v>
      </c>
      <c r="R3122" s="39">
        <v>18.729171800136893</v>
      </c>
      <c r="S3122" s="39">
        <v>18.729171800136893</v>
      </c>
      <c r="T3122" s="39">
        <v>18.729171800136893</v>
      </c>
      <c r="U3122" s="39">
        <v>18.780484599589322</v>
      </c>
      <c r="V3122" s="39">
        <v>18.729171800136893</v>
      </c>
      <c r="W3122" s="29" t="s">
        <v>265</v>
      </c>
      <c r="X3122" s="29" t="s">
        <v>11773</v>
      </c>
      <c r="Y3122" s="29">
        <v>45275</v>
      </c>
      <c r="Z3122" s="41" t="s">
        <v>11760</v>
      </c>
      <c r="AA3122" s="42" t="s">
        <v>1349</v>
      </c>
      <c r="AB3122" s="29" t="s">
        <v>258</v>
      </c>
      <c r="AC3122" s="29" t="s">
        <v>258</v>
      </c>
      <c r="AD3122" s="29" t="s">
        <v>265</v>
      </c>
      <c r="AE3122" s="29" t="s">
        <v>1367</v>
      </c>
      <c r="AF3122" s="29" t="s">
        <v>1368</v>
      </c>
      <c r="AG3122" s="183" t="s">
        <v>1369</v>
      </c>
      <c r="AH3122" s="29" t="s">
        <v>1356</v>
      </c>
      <c r="AI3122" s="29" t="s">
        <v>1357</v>
      </c>
      <c r="AJ3122" s="29" t="s">
        <v>258</v>
      </c>
      <c r="AK3122" s="29" t="s">
        <v>258</v>
      </c>
      <c r="AL3122" s="29" t="s">
        <v>13327</v>
      </c>
    </row>
    <row r="3123" spans="1:38" x14ac:dyDescent="0.2">
      <c r="A3123" s="35" t="s">
        <v>16</v>
      </c>
      <c r="B3123" s="36">
        <v>9171</v>
      </c>
      <c r="C3123" s="36"/>
      <c r="D3123" s="36" t="s">
        <v>1349</v>
      </c>
      <c r="E3123" s="37" t="s">
        <v>5243</v>
      </c>
      <c r="F3123" s="38" t="s">
        <v>1269</v>
      </c>
      <c r="G3123" s="38" t="s">
        <v>1445</v>
      </c>
      <c r="H3123" s="35" t="s">
        <v>975</v>
      </c>
      <c r="I3123" s="35"/>
      <c r="J3123" s="29" t="s">
        <v>274</v>
      </c>
      <c r="K3123" s="29" t="s">
        <v>294</v>
      </c>
      <c r="L3123" s="29" t="s">
        <v>1829</v>
      </c>
      <c r="M3123" s="39">
        <v>31.59650186593257</v>
      </c>
      <c r="N3123" s="39">
        <v>86.679520876112264</v>
      </c>
      <c r="O3123" s="29">
        <v>44197</v>
      </c>
      <c r="P3123" s="29">
        <v>45199</v>
      </c>
      <c r="Q3123" s="40">
        <v>2.7433264999999998</v>
      </c>
      <c r="R3123" s="39">
        <v>31.543394934976046</v>
      </c>
      <c r="S3123" s="39">
        <v>31.543394934976046</v>
      </c>
      <c r="T3123" s="39">
        <v>23.592731006160164</v>
      </c>
      <c r="U3123" s="39">
        <v>0</v>
      </c>
      <c r="V3123" s="39">
        <v>0</v>
      </c>
      <c r="W3123" s="29" t="s">
        <v>1357</v>
      </c>
      <c r="X3123" s="29" t="s">
        <v>258</v>
      </c>
      <c r="Y3123" s="29" t="s">
        <v>1349</v>
      </c>
      <c r="Z3123" s="41" t="s">
        <v>1349</v>
      </c>
      <c r="AA3123" s="42" t="s">
        <v>1349</v>
      </c>
      <c r="AB3123" s="29" t="s">
        <v>258</v>
      </c>
      <c r="AC3123" s="29" t="s">
        <v>258</v>
      </c>
      <c r="AD3123" s="29" t="s">
        <v>258</v>
      </c>
      <c r="AE3123" s="29" t="s">
        <v>1367</v>
      </c>
      <c r="AF3123" s="29" t="s">
        <v>1361</v>
      </c>
      <c r="AG3123" s="183" t="s">
        <v>1362</v>
      </c>
      <c r="AH3123" s="29" t="s">
        <v>1413</v>
      </c>
      <c r="AI3123" s="29" t="s">
        <v>1357</v>
      </c>
      <c r="AJ3123" s="29" t="s">
        <v>258</v>
      </c>
      <c r="AK3123" s="29" t="s">
        <v>258</v>
      </c>
      <c r="AL3123" s="29" t="s">
        <v>13326</v>
      </c>
    </row>
    <row r="3124" spans="1:38" x14ac:dyDescent="0.2">
      <c r="A3124" s="35" t="s">
        <v>17</v>
      </c>
      <c r="B3124" s="36">
        <v>9176</v>
      </c>
      <c r="C3124" s="36"/>
      <c r="D3124" s="36" t="s">
        <v>1349</v>
      </c>
      <c r="E3124" s="37" t="s">
        <v>5244</v>
      </c>
      <c r="F3124" s="38" t="s">
        <v>1266</v>
      </c>
      <c r="G3124" s="38" t="s">
        <v>1267</v>
      </c>
      <c r="H3124" s="35" t="s">
        <v>1364</v>
      </c>
      <c r="I3124" s="35" t="s">
        <v>1349</v>
      </c>
      <c r="J3124" s="29" t="s">
        <v>263</v>
      </c>
      <c r="K3124" s="29" t="s">
        <v>264</v>
      </c>
      <c r="L3124" s="29" t="s">
        <v>2577</v>
      </c>
      <c r="M3124" s="39">
        <v>0</v>
      </c>
      <c r="N3124" s="39"/>
      <c r="O3124" s="29">
        <v>44197</v>
      </c>
      <c r="P3124" s="29">
        <v>44726</v>
      </c>
      <c r="Q3124" s="40">
        <v>1.4483231000000001</v>
      </c>
      <c r="R3124" s="39"/>
      <c r="S3124" s="39"/>
      <c r="T3124" s="39"/>
      <c r="U3124" s="39"/>
      <c r="V3124" s="39"/>
      <c r="W3124" s="29" t="s">
        <v>1357</v>
      </c>
      <c r="X3124" s="29" t="s">
        <v>258</v>
      </c>
      <c r="Y3124" s="29" t="s">
        <v>1349</v>
      </c>
      <c r="Z3124" s="41" t="s">
        <v>1349</v>
      </c>
      <c r="AA3124" s="42" t="s">
        <v>1349</v>
      </c>
      <c r="AB3124" s="29" t="s">
        <v>258</v>
      </c>
      <c r="AC3124" s="29" t="s">
        <v>265</v>
      </c>
      <c r="AD3124" s="29" t="s">
        <v>265</v>
      </c>
      <c r="AE3124" s="29" t="s">
        <v>1367</v>
      </c>
      <c r="AF3124" s="29" t="s">
        <v>2409</v>
      </c>
      <c r="AG3124" s="183" t="s">
        <v>2410</v>
      </c>
      <c r="AH3124" s="29" t="s">
        <v>1356</v>
      </c>
      <c r="AI3124" s="29" t="s">
        <v>1357</v>
      </c>
      <c r="AJ3124" s="29" t="s">
        <v>258</v>
      </c>
      <c r="AK3124" s="29" t="s">
        <v>258</v>
      </c>
      <c r="AL3124" s="29" t="s">
        <v>13326</v>
      </c>
    </row>
    <row r="3125" spans="1:38" x14ac:dyDescent="0.2">
      <c r="A3125" s="35" t="s">
        <v>18</v>
      </c>
      <c r="B3125" s="36">
        <v>9176</v>
      </c>
      <c r="C3125" s="36">
        <v>1</v>
      </c>
      <c r="D3125" s="36" t="s">
        <v>5245</v>
      </c>
      <c r="E3125" s="37" t="s">
        <v>5246</v>
      </c>
      <c r="F3125" s="38" t="s">
        <v>1266</v>
      </c>
      <c r="G3125" s="38" t="s">
        <v>1267</v>
      </c>
      <c r="H3125" s="35" t="s">
        <v>1364</v>
      </c>
      <c r="I3125" s="35"/>
      <c r="J3125" s="29" t="s">
        <v>263</v>
      </c>
      <c r="K3125" s="29" t="s">
        <v>264</v>
      </c>
      <c r="L3125" s="29" t="s">
        <v>2577</v>
      </c>
      <c r="M3125" s="39">
        <v>42.3018137632235</v>
      </c>
      <c r="N3125" s="39">
        <v>61.266694045174532</v>
      </c>
      <c r="O3125" s="29">
        <v>44197</v>
      </c>
      <c r="P3125" s="29">
        <v>44726</v>
      </c>
      <c r="Q3125" s="40">
        <v>1.4483231000000001</v>
      </c>
      <c r="R3125" s="39">
        <v>42.193100616016423</v>
      </c>
      <c r="S3125" s="39">
        <v>19.073593429158112</v>
      </c>
      <c r="T3125" s="39">
        <v>0</v>
      </c>
      <c r="U3125" s="39">
        <v>0</v>
      </c>
      <c r="V3125" s="39">
        <v>0</v>
      </c>
      <c r="W3125" s="29" t="s">
        <v>1357</v>
      </c>
      <c r="X3125" s="29" t="s">
        <v>258</v>
      </c>
      <c r="Y3125" s="29" t="s">
        <v>1349</v>
      </c>
      <c r="Z3125" s="41" t="s">
        <v>1349</v>
      </c>
      <c r="AA3125" s="42" t="s">
        <v>1349</v>
      </c>
      <c r="AB3125" s="29" t="s">
        <v>258</v>
      </c>
      <c r="AC3125" s="29" t="s">
        <v>265</v>
      </c>
      <c r="AD3125" s="29" t="s">
        <v>265</v>
      </c>
      <c r="AE3125" s="29" t="s">
        <v>1367</v>
      </c>
      <c r="AF3125" s="29" t="s">
        <v>2409</v>
      </c>
      <c r="AG3125" s="183" t="s">
        <v>2410</v>
      </c>
      <c r="AH3125" s="29" t="s">
        <v>1356</v>
      </c>
      <c r="AI3125" s="29" t="s">
        <v>1357</v>
      </c>
      <c r="AJ3125" s="29" t="s">
        <v>258</v>
      </c>
      <c r="AK3125" s="29" t="s">
        <v>258</v>
      </c>
      <c r="AL3125" s="29" t="s">
        <v>13326</v>
      </c>
    </row>
    <row r="3126" spans="1:38" x14ac:dyDescent="0.2">
      <c r="A3126" s="35" t="s">
        <v>18</v>
      </c>
      <c r="B3126" s="36">
        <v>9176</v>
      </c>
      <c r="C3126" s="36">
        <v>2</v>
      </c>
      <c r="D3126" s="36" t="s">
        <v>5247</v>
      </c>
      <c r="E3126" s="37" t="s">
        <v>5248</v>
      </c>
      <c r="F3126" s="38" t="s">
        <v>1266</v>
      </c>
      <c r="G3126" s="38" t="s">
        <v>1267</v>
      </c>
      <c r="H3126" s="35" t="s">
        <v>1364</v>
      </c>
      <c r="I3126" s="35"/>
      <c r="J3126" s="29" t="s">
        <v>263</v>
      </c>
      <c r="K3126" s="29" t="s">
        <v>264</v>
      </c>
      <c r="L3126" s="29" t="s">
        <v>2577</v>
      </c>
      <c r="M3126" s="39">
        <v>42.3018137632235</v>
      </c>
      <c r="N3126" s="39">
        <v>61.266694045174532</v>
      </c>
      <c r="O3126" s="29">
        <v>44197</v>
      </c>
      <c r="P3126" s="29">
        <v>44726</v>
      </c>
      <c r="Q3126" s="40">
        <v>1.4483231000000001</v>
      </c>
      <c r="R3126" s="39">
        <v>42.193100616016423</v>
      </c>
      <c r="S3126" s="39">
        <v>19.073593429158112</v>
      </c>
      <c r="T3126" s="39">
        <v>0</v>
      </c>
      <c r="U3126" s="39">
        <v>0</v>
      </c>
      <c r="V3126" s="39">
        <v>0</v>
      </c>
      <c r="W3126" s="29" t="s">
        <v>1357</v>
      </c>
      <c r="X3126" s="29" t="s">
        <v>258</v>
      </c>
      <c r="Y3126" s="29" t="s">
        <v>1349</v>
      </c>
      <c r="Z3126" s="41" t="s">
        <v>1349</v>
      </c>
      <c r="AA3126" s="42" t="s">
        <v>1349</v>
      </c>
      <c r="AB3126" s="29" t="s">
        <v>258</v>
      </c>
      <c r="AC3126" s="29" t="s">
        <v>265</v>
      </c>
      <c r="AD3126" s="29" t="s">
        <v>265</v>
      </c>
      <c r="AE3126" s="29" t="s">
        <v>1367</v>
      </c>
      <c r="AF3126" s="29" t="s">
        <v>2409</v>
      </c>
      <c r="AG3126" s="183" t="s">
        <v>2410</v>
      </c>
      <c r="AH3126" s="29" t="s">
        <v>1356</v>
      </c>
      <c r="AI3126" s="29" t="s">
        <v>1357</v>
      </c>
      <c r="AJ3126" s="29" t="s">
        <v>258</v>
      </c>
      <c r="AK3126" s="29" t="s">
        <v>258</v>
      </c>
      <c r="AL3126" s="29" t="s">
        <v>13326</v>
      </c>
    </row>
    <row r="3127" spans="1:38" x14ac:dyDescent="0.2">
      <c r="A3127" s="35" t="s">
        <v>18</v>
      </c>
      <c r="B3127" s="36">
        <v>9176</v>
      </c>
      <c r="C3127" s="36">
        <v>3</v>
      </c>
      <c r="D3127" s="36" t="s">
        <v>5249</v>
      </c>
      <c r="E3127" s="37" t="s">
        <v>5250</v>
      </c>
      <c r="F3127" s="38" t="s">
        <v>1266</v>
      </c>
      <c r="G3127" s="38" t="s">
        <v>1267</v>
      </c>
      <c r="H3127" s="35" t="s">
        <v>1364</v>
      </c>
      <c r="I3127" s="35"/>
      <c r="J3127" s="29" t="s">
        <v>263</v>
      </c>
      <c r="K3127" s="29" t="s">
        <v>264</v>
      </c>
      <c r="L3127" s="29" t="s">
        <v>2577</v>
      </c>
      <c r="M3127" s="39">
        <v>42.3018137632235</v>
      </c>
      <c r="N3127" s="39">
        <v>61.266694045174532</v>
      </c>
      <c r="O3127" s="29">
        <v>44197</v>
      </c>
      <c r="P3127" s="29">
        <v>44726</v>
      </c>
      <c r="Q3127" s="40">
        <v>1.4483231000000001</v>
      </c>
      <c r="R3127" s="39">
        <v>42.193100616016423</v>
      </c>
      <c r="S3127" s="39">
        <v>19.073593429158112</v>
      </c>
      <c r="T3127" s="39">
        <v>0</v>
      </c>
      <c r="U3127" s="39">
        <v>0</v>
      </c>
      <c r="V3127" s="39">
        <v>0</v>
      </c>
      <c r="W3127" s="29" t="s">
        <v>1357</v>
      </c>
      <c r="X3127" s="29" t="s">
        <v>258</v>
      </c>
      <c r="Y3127" s="29" t="s">
        <v>1349</v>
      </c>
      <c r="Z3127" s="41" t="s">
        <v>1349</v>
      </c>
      <c r="AA3127" s="42" t="s">
        <v>1349</v>
      </c>
      <c r="AB3127" s="29" t="s">
        <v>258</v>
      </c>
      <c r="AC3127" s="29" t="s">
        <v>265</v>
      </c>
      <c r="AD3127" s="29" t="s">
        <v>265</v>
      </c>
      <c r="AE3127" s="29" t="s">
        <v>1367</v>
      </c>
      <c r="AF3127" s="29" t="s">
        <v>2409</v>
      </c>
      <c r="AG3127" s="183" t="s">
        <v>2410</v>
      </c>
      <c r="AH3127" s="29" t="s">
        <v>1356</v>
      </c>
      <c r="AI3127" s="29" t="s">
        <v>1357</v>
      </c>
      <c r="AJ3127" s="29" t="s">
        <v>258</v>
      </c>
      <c r="AK3127" s="29" t="s">
        <v>258</v>
      </c>
      <c r="AL3127" s="29" t="s">
        <v>13326</v>
      </c>
    </row>
    <row r="3128" spans="1:38" x14ac:dyDescent="0.2">
      <c r="A3128" s="35" t="s">
        <v>18</v>
      </c>
      <c r="B3128" s="36">
        <v>9176</v>
      </c>
      <c r="C3128" s="36">
        <v>4</v>
      </c>
      <c r="D3128" s="36" t="s">
        <v>5251</v>
      </c>
      <c r="E3128" s="37" t="s">
        <v>5252</v>
      </c>
      <c r="F3128" s="38" t="s">
        <v>1266</v>
      </c>
      <c r="G3128" s="38" t="s">
        <v>1267</v>
      </c>
      <c r="H3128" s="35" t="s">
        <v>1364</v>
      </c>
      <c r="I3128" s="35"/>
      <c r="J3128" s="29" t="s">
        <v>263</v>
      </c>
      <c r="K3128" s="29" t="s">
        <v>264</v>
      </c>
      <c r="L3128" s="29" t="s">
        <v>2577</v>
      </c>
      <c r="M3128" s="39">
        <v>42.3018137632235</v>
      </c>
      <c r="N3128" s="39">
        <v>61.266694045174532</v>
      </c>
      <c r="O3128" s="29">
        <v>44197</v>
      </c>
      <c r="P3128" s="29">
        <v>44726</v>
      </c>
      <c r="Q3128" s="40">
        <v>1.4483231000000001</v>
      </c>
      <c r="R3128" s="39">
        <v>42.193100616016423</v>
      </c>
      <c r="S3128" s="39">
        <v>19.073593429158112</v>
      </c>
      <c r="T3128" s="39">
        <v>0</v>
      </c>
      <c r="U3128" s="39">
        <v>0</v>
      </c>
      <c r="V3128" s="39">
        <v>0</v>
      </c>
      <c r="W3128" s="29" t="s">
        <v>1357</v>
      </c>
      <c r="X3128" s="29" t="s">
        <v>258</v>
      </c>
      <c r="Y3128" s="29" t="s">
        <v>1349</v>
      </c>
      <c r="Z3128" s="41" t="s">
        <v>1349</v>
      </c>
      <c r="AA3128" s="42" t="s">
        <v>1349</v>
      </c>
      <c r="AB3128" s="29" t="s">
        <v>258</v>
      </c>
      <c r="AC3128" s="29" t="s">
        <v>265</v>
      </c>
      <c r="AD3128" s="29" t="s">
        <v>265</v>
      </c>
      <c r="AE3128" s="29" t="s">
        <v>1367</v>
      </c>
      <c r="AF3128" s="29" t="s">
        <v>2409</v>
      </c>
      <c r="AG3128" s="183" t="s">
        <v>2410</v>
      </c>
      <c r="AH3128" s="29" t="s">
        <v>1356</v>
      </c>
      <c r="AI3128" s="29" t="s">
        <v>1357</v>
      </c>
      <c r="AJ3128" s="29" t="s">
        <v>258</v>
      </c>
      <c r="AK3128" s="29" t="s">
        <v>258</v>
      </c>
      <c r="AL3128" s="29" t="s">
        <v>13326</v>
      </c>
    </row>
    <row r="3129" spans="1:38" x14ac:dyDescent="0.2">
      <c r="A3129" s="35" t="s">
        <v>18</v>
      </c>
      <c r="B3129" s="36">
        <v>9176</v>
      </c>
      <c r="C3129" s="36">
        <v>5</v>
      </c>
      <c r="D3129" s="36" t="s">
        <v>5253</v>
      </c>
      <c r="E3129" s="37" t="s">
        <v>5254</v>
      </c>
      <c r="F3129" s="38" t="s">
        <v>1266</v>
      </c>
      <c r="G3129" s="38" t="s">
        <v>1267</v>
      </c>
      <c r="H3129" s="35" t="s">
        <v>1364</v>
      </c>
      <c r="I3129" s="35"/>
      <c r="J3129" s="29" t="s">
        <v>263</v>
      </c>
      <c r="K3129" s="29" t="s">
        <v>264</v>
      </c>
      <c r="L3129" s="29" t="s">
        <v>2577</v>
      </c>
      <c r="M3129" s="39">
        <v>42.3018137632235</v>
      </c>
      <c r="N3129" s="39">
        <v>61.266694045174532</v>
      </c>
      <c r="O3129" s="29">
        <v>44197</v>
      </c>
      <c r="P3129" s="29">
        <v>44726</v>
      </c>
      <c r="Q3129" s="40">
        <v>1.4483231000000001</v>
      </c>
      <c r="R3129" s="39">
        <v>42.193100616016423</v>
      </c>
      <c r="S3129" s="39">
        <v>19.073593429158112</v>
      </c>
      <c r="T3129" s="39">
        <v>0</v>
      </c>
      <c r="U3129" s="39">
        <v>0</v>
      </c>
      <c r="V3129" s="39">
        <v>0</v>
      </c>
      <c r="W3129" s="29" t="s">
        <v>1357</v>
      </c>
      <c r="X3129" s="29" t="s">
        <v>258</v>
      </c>
      <c r="Y3129" s="29" t="s">
        <v>1349</v>
      </c>
      <c r="Z3129" s="41" t="s">
        <v>1349</v>
      </c>
      <c r="AA3129" s="42" t="s">
        <v>1349</v>
      </c>
      <c r="AB3129" s="29" t="s">
        <v>258</v>
      </c>
      <c r="AC3129" s="29" t="s">
        <v>265</v>
      </c>
      <c r="AD3129" s="29" t="s">
        <v>265</v>
      </c>
      <c r="AE3129" s="29" t="s">
        <v>1367</v>
      </c>
      <c r="AF3129" s="29" t="s">
        <v>2409</v>
      </c>
      <c r="AG3129" s="183" t="s">
        <v>2410</v>
      </c>
      <c r="AH3129" s="29" t="s">
        <v>1356</v>
      </c>
      <c r="AI3129" s="29" t="s">
        <v>1357</v>
      </c>
      <c r="AJ3129" s="29" t="s">
        <v>258</v>
      </c>
      <c r="AK3129" s="29" t="s">
        <v>258</v>
      </c>
      <c r="AL3129" s="29" t="s">
        <v>13326</v>
      </c>
    </row>
    <row r="3130" spans="1:38" x14ac:dyDescent="0.2">
      <c r="A3130" s="35" t="s">
        <v>18</v>
      </c>
      <c r="B3130" s="36">
        <v>9176</v>
      </c>
      <c r="C3130" s="36">
        <v>6</v>
      </c>
      <c r="D3130" s="36" t="s">
        <v>5255</v>
      </c>
      <c r="E3130" s="37" t="s">
        <v>5256</v>
      </c>
      <c r="F3130" s="38" t="s">
        <v>1266</v>
      </c>
      <c r="G3130" s="38" t="s">
        <v>1267</v>
      </c>
      <c r="H3130" s="35" t="s">
        <v>1364</v>
      </c>
      <c r="I3130" s="35"/>
      <c r="J3130" s="29" t="s">
        <v>263</v>
      </c>
      <c r="K3130" s="29" t="s">
        <v>264</v>
      </c>
      <c r="L3130" s="29" t="s">
        <v>2577</v>
      </c>
      <c r="M3130" s="39">
        <v>42.3018137632235</v>
      </c>
      <c r="N3130" s="39">
        <v>61.266694045174532</v>
      </c>
      <c r="O3130" s="29">
        <v>44197</v>
      </c>
      <c r="P3130" s="29">
        <v>44726</v>
      </c>
      <c r="Q3130" s="40">
        <v>1.4483231000000001</v>
      </c>
      <c r="R3130" s="39">
        <v>42.193100616016423</v>
      </c>
      <c r="S3130" s="39">
        <v>19.073593429158112</v>
      </c>
      <c r="T3130" s="39">
        <v>0</v>
      </c>
      <c r="U3130" s="39">
        <v>0</v>
      </c>
      <c r="V3130" s="39">
        <v>0</v>
      </c>
      <c r="W3130" s="29" t="s">
        <v>1357</v>
      </c>
      <c r="X3130" s="29" t="s">
        <v>258</v>
      </c>
      <c r="Y3130" s="29" t="s">
        <v>1349</v>
      </c>
      <c r="Z3130" s="41" t="s">
        <v>1349</v>
      </c>
      <c r="AA3130" s="42" t="s">
        <v>1349</v>
      </c>
      <c r="AB3130" s="29" t="s">
        <v>258</v>
      </c>
      <c r="AC3130" s="29" t="s">
        <v>265</v>
      </c>
      <c r="AD3130" s="29" t="s">
        <v>265</v>
      </c>
      <c r="AE3130" s="29" t="s">
        <v>1367</v>
      </c>
      <c r="AF3130" s="29" t="s">
        <v>2409</v>
      </c>
      <c r="AG3130" s="183" t="s">
        <v>2410</v>
      </c>
      <c r="AH3130" s="29" t="s">
        <v>1356</v>
      </c>
      <c r="AI3130" s="29" t="s">
        <v>1357</v>
      </c>
      <c r="AJ3130" s="29" t="s">
        <v>258</v>
      </c>
      <c r="AK3130" s="29" t="s">
        <v>258</v>
      </c>
      <c r="AL3130" s="29" t="s">
        <v>13326</v>
      </c>
    </row>
    <row r="3131" spans="1:38" x14ac:dyDescent="0.2">
      <c r="A3131" s="35" t="s">
        <v>18</v>
      </c>
      <c r="B3131" s="36">
        <v>9176</v>
      </c>
      <c r="C3131" s="36">
        <v>7</v>
      </c>
      <c r="D3131" s="36" t="s">
        <v>5257</v>
      </c>
      <c r="E3131" s="37" t="s">
        <v>5258</v>
      </c>
      <c r="F3131" s="38" t="s">
        <v>1266</v>
      </c>
      <c r="G3131" s="38" t="s">
        <v>1267</v>
      </c>
      <c r="H3131" s="35" t="s">
        <v>1364</v>
      </c>
      <c r="I3131" s="35"/>
      <c r="J3131" s="29" t="s">
        <v>263</v>
      </c>
      <c r="K3131" s="29" t="s">
        <v>264</v>
      </c>
      <c r="L3131" s="29" t="s">
        <v>2577</v>
      </c>
      <c r="M3131" s="39">
        <v>42.3018137632235</v>
      </c>
      <c r="N3131" s="39">
        <v>61.266694045174532</v>
      </c>
      <c r="O3131" s="29">
        <v>44197</v>
      </c>
      <c r="P3131" s="29">
        <v>44726</v>
      </c>
      <c r="Q3131" s="40">
        <v>1.4483231000000001</v>
      </c>
      <c r="R3131" s="39">
        <v>42.193100616016423</v>
      </c>
      <c r="S3131" s="39">
        <v>19.073593429158112</v>
      </c>
      <c r="T3131" s="39">
        <v>0</v>
      </c>
      <c r="U3131" s="39">
        <v>0</v>
      </c>
      <c r="V3131" s="39">
        <v>0</v>
      </c>
      <c r="W3131" s="29" t="s">
        <v>1357</v>
      </c>
      <c r="X3131" s="29" t="s">
        <v>258</v>
      </c>
      <c r="Y3131" s="29" t="s">
        <v>1349</v>
      </c>
      <c r="Z3131" s="41" t="s">
        <v>1349</v>
      </c>
      <c r="AA3131" s="42" t="s">
        <v>1349</v>
      </c>
      <c r="AB3131" s="29" t="s">
        <v>258</v>
      </c>
      <c r="AC3131" s="29" t="s">
        <v>265</v>
      </c>
      <c r="AD3131" s="29" t="s">
        <v>265</v>
      </c>
      <c r="AE3131" s="29" t="s">
        <v>1367</v>
      </c>
      <c r="AF3131" s="29" t="s">
        <v>2409</v>
      </c>
      <c r="AG3131" s="183" t="s">
        <v>2410</v>
      </c>
      <c r="AH3131" s="29" t="s">
        <v>1356</v>
      </c>
      <c r="AI3131" s="29" t="s">
        <v>1357</v>
      </c>
      <c r="AJ3131" s="29" t="s">
        <v>258</v>
      </c>
      <c r="AK3131" s="29" t="s">
        <v>258</v>
      </c>
      <c r="AL3131" s="29" t="s">
        <v>13326</v>
      </c>
    </row>
    <row r="3132" spans="1:38" x14ac:dyDescent="0.2">
      <c r="A3132" s="35" t="s">
        <v>18</v>
      </c>
      <c r="B3132" s="36">
        <v>9176</v>
      </c>
      <c r="C3132" s="36">
        <v>8</v>
      </c>
      <c r="D3132" s="36" t="s">
        <v>5259</v>
      </c>
      <c r="E3132" s="37" t="s">
        <v>5260</v>
      </c>
      <c r="F3132" s="38" t="s">
        <v>1266</v>
      </c>
      <c r="G3132" s="38" t="s">
        <v>1267</v>
      </c>
      <c r="H3132" s="35" t="s">
        <v>1364</v>
      </c>
      <c r="I3132" s="35"/>
      <c r="J3132" s="29" t="s">
        <v>263</v>
      </c>
      <c r="K3132" s="29" t="s">
        <v>264</v>
      </c>
      <c r="L3132" s="29" t="s">
        <v>2577</v>
      </c>
      <c r="M3132" s="39">
        <v>42.3018137632235</v>
      </c>
      <c r="N3132" s="39">
        <v>61.266694045174532</v>
      </c>
      <c r="O3132" s="29">
        <v>44197</v>
      </c>
      <c r="P3132" s="29">
        <v>44726</v>
      </c>
      <c r="Q3132" s="40">
        <v>1.4483231000000001</v>
      </c>
      <c r="R3132" s="39">
        <v>42.193100616016423</v>
      </c>
      <c r="S3132" s="39">
        <v>19.073593429158112</v>
      </c>
      <c r="T3132" s="39">
        <v>0</v>
      </c>
      <c r="U3132" s="39">
        <v>0</v>
      </c>
      <c r="V3132" s="39">
        <v>0</v>
      </c>
      <c r="W3132" s="29" t="s">
        <v>1357</v>
      </c>
      <c r="X3132" s="29" t="s">
        <v>258</v>
      </c>
      <c r="Y3132" s="29" t="s">
        <v>1349</v>
      </c>
      <c r="Z3132" s="41" t="s">
        <v>1349</v>
      </c>
      <c r="AA3132" s="42" t="s">
        <v>1349</v>
      </c>
      <c r="AB3132" s="29" t="s">
        <v>258</v>
      </c>
      <c r="AC3132" s="29" t="s">
        <v>265</v>
      </c>
      <c r="AD3132" s="29" t="s">
        <v>265</v>
      </c>
      <c r="AE3132" s="29" t="s">
        <v>1367</v>
      </c>
      <c r="AF3132" s="29" t="s">
        <v>2409</v>
      </c>
      <c r="AG3132" s="183" t="s">
        <v>2410</v>
      </c>
      <c r="AH3132" s="29" t="s">
        <v>1356</v>
      </c>
      <c r="AI3132" s="29" t="s">
        <v>1357</v>
      </c>
      <c r="AJ3132" s="29" t="s">
        <v>258</v>
      </c>
      <c r="AK3132" s="29" t="s">
        <v>258</v>
      </c>
      <c r="AL3132" s="29" t="s">
        <v>13326</v>
      </c>
    </row>
    <row r="3133" spans="1:38" x14ac:dyDescent="0.2">
      <c r="A3133" s="35" t="s">
        <v>18</v>
      </c>
      <c r="B3133" s="36">
        <v>9176</v>
      </c>
      <c r="C3133" s="36">
        <v>9</v>
      </c>
      <c r="D3133" s="36" t="s">
        <v>5261</v>
      </c>
      <c r="E3133" s="37" t="s">
        <v>5262</v>
      </c>
      <c r="F3133" s="38" t="s">
        <v>1266</v>
      </c>
      <c r="G3133" s="38" t="s">
        <v>1267</v>
      </c>
      <c r="H3133" s="35" t="s">
        <v>1364</v>
      </c>
      <c r="I3133" s="35"/>
      <c r="J3133" s="29" t="s">
        <v>263</v>
      </c>
      <c r="K3133" s="29" t="s">
        <v>264</v>
      </c>
      <c r="L3133" s="29" t="s">
        <v>2577</v>
      </c>
      <c r="M3133" s="39">
        <v>42.3018137632235</v>
      </c>
      <c r="N3133" s="39">
        <v>61.266694045174532</v>
      </c>
      <c r="O3133" s="29">
        <v>44197</v>
      </c>
      <c r="P3133" s="29">
        <v>44726</v>
      </c>
      <c r="Q3133" s="40">
        <v>1.4483231000000001</v>
      </c>
      <c r="R3133" s="39">
        <v>42.193100616016423</v>
      </c>
      <c r="S3133" s="39">
        <v>19.073593429158112</v>
      </c>
      <c r="T3133" s="39">
        <v>0</v>
      </c>
      <c r="U3133" s="39">
        <v>0</v>
      </c>
      <c r="V3133" s="39">
        <v>0</v>
      </c>
      <c r="W3133" s="29" t="s">
        <v>1357</v>
      </c>
      <c r="X3133" s="29" t="s">
        <v>258</v>
      </c>
      <c r="Y3133" s="29" t="s">
        <v>1349</v>
      </c>
      <c r="Z3133" s="41" t="s">
        <v>1349</v>
      </c>
      <c r="AA3133" s="42" t="s">
        <v>1349</v>
      </c>
      <c r="AB3133" s="29" t="s">
        <v>258</v>
      </c>
      <c r="AC3133" s="29" t="s">
        <v>265</v>
      </c>
      <c r="AD3133" s="29" t="s">
        <v>265</v>
      </c>
      <c r="AE3133" s="29" t="s">
        <v>1367</v>
      </c>
      <c r="AF3133" s="29" t="s">
        <v>2409</v>
      </c>
      <c r="AG3133" s="183" t="s">
        <v>2410</v>
      </c>
      <c r="AH3133" s="29" t="s">
        <v>1356</v>
      </c>
      <c r="AI3133" s="29" t="s">
        <v>1357</v>
      </c>
      <c r="AJ3133" s="29" t="s">
        <v>258</v>
      </c>
      <c r="AK3133" s="29" t="s">
        <v>258</v>
      </c>
      <c r="AL3133" s="29" t="s">
        <v>13326</v>
      </c>
    </row>
    <row r="3134" spans="1:38" x14ac:dyDescent="0.2">
      <c r="A3134" s="35" t="s">
        <v>16</v>
      </c>
      <c r="B3134" s="36">
        <v>9177</v>
      </c>
      <c r="C3134" s="36"/>
      <c r="D3134" s="36" t="s">
        <v>1349</v>
      </c>
      <c r="E3134" s="37" t="s">
        <v>5263</v>
      </c>
      <c r="F3134" s="38" t="s">
        <v>1269</v>
      </c>
      <c r="G3134" s="38" t="s">
        <v>1273</v>
      </c>
      <c r="H3134" s="35" t="s">
        <v>1393</v>
      </c>
      <c r="I3134" s="35"/>
      <c r="J3134" s="29" t="s">
        <v>1371</v>
      </c>
      <c r="K3134" s="29" t="s">
        <v>1371</v>
      </c>
      <c r="L3134" s="29" t="s">
        <v>1366</v>
      </c>
      <c r="M3134" s="39">
        <v>2.759806587903491</v>
      </c>
      <c r="N3134" s="39">
        <v>5.4704996577686513</v>
      </c>
      <c r="O3134" s="29">
        <v>44197</v>
      </c>
      <c r="P3134" s="29">
        <v>44921</v>
      </c>
      <c r="Q3134" s="40">
        <v>1.9822040000000001</v>
      </c>
      <c r="R3134" s="39">
        <v>2.754113620807666</v>
      </c>
      <c r="S3134" s="39">
        <v>2.7163860369609854</v>
      </c>
      <c r="T3134" s="39">
        <v>0</v>
      </c>
      <c r="U3134" s="39">
        <v>0</v>
      </c>
      <c r="V3134" s="39">
        <v>0</v>
      </c>
      <c r="W3134" s="29" t="s">
        <v>1357</v>
      </c>
      <c r="X3134" s="29" t="s">
        <v>258</v>
      </c>
      <c r="Y3134" s="29" t="s">
        <v>1349</v>
      </c>
      <c r="Z3134" s="41" t="s">
        <v>1349</v>
      </c>
      <c r="AA3134" s="42" t="s">
        <v>1349</v>
      </c>
      <c r="AB3134" s="29" t="s">
        <v>258</v>
      </c>
      <c r="AC3134" s="29" t="s">
        <v>258</v>
      </c>
      <c r="AD3134" s="29" t="s">
        <v>265</v>
      </c>
      <c r="AE3134" s="29" t="s">
        <v>1367</v>
      </c>
      <c r="AF3134" s="29" t="s">
        <v>1368</v>
      </c>
      <c r="AG3134" s="183" t="s">
        <v>1369</v>
      </c>
      <c r="AH3134" s="29" t="s">
        <v>1413</v>
      </c>
      <c r="AI3134" s="29" t="s">
        <v>1357</v>
      </c>
      <c r="AJ3134" s="29" t="s">
        <v>258</v>
      </c>
      <c r="AK3134" s="29" t="s">
        <v>258</v>
      </c>
      <c r="AL3134" s="29" t="s">
        <v>13326</v>
      </c>
    </row>
    <row r="3135" spans="1:38" x14ac:dyDescent="0.2">
      <c r="A3135" s="35" t="s">
        <v>16</v>
      </c>
      <c r="B3135" s="36">
        <v>9178</v>
      </c>
      <c r="C3135" s="36"/>
      <c r="D3135" s="36" t="s">
        <v>1349</v>
      </c>
      <c r="E3135" s="37" t="s">
        <v>5264</v>
      </c>
      <c r="F3135" s="38" t="s">
        <v>1269</v>
      </c>
      <c r="G3135" s="38" t="s">
        <v>1445</v>
      </c>
      <c r="H3135" s="35" t="s">
        <v>975</v>
      </c>
      <c r="I3135" s="35"/>
      <c r="J3135" s="29" t="s">
        <v>274</v>
      </c>
      <c r="K3135" s="29" t="s">
        <v>294</v>
      </c>
      <c r="L3135" s="29" t="s">
        <v>1829</v>
      </c>
      <c r="M3135" s="39">
        <v>27.886200607146701</v>
      </c>
      <c r="N3135" s="39">
        <v>55.657878165639971</v>
      </c>
      <c r="O3135" s="29">
        <v>44197</v>
      </c>
      <c r="P3135" s="29">
        <v>44926</v>
      </c>
      <c r="Q3135" s="40">
        <v>1.9958932</v>
      </c>
      <c r="R3135" s="39">
        <v>27.828939082819986</v>
      </c>
      <c r="S3135" s="39">
        <v>27.828939082819986</v>
      </c>
      <c r="T3135" s="39">
        <v>0</v>
      </c>
      <c r="U3135" s="39">
        <v>0</v>
      </c>
      <c r="V3135" s="39">
        <v>0</v>
      </c>
      <c r="W3135" s="29" t="s">
        <v>1357</v>
      </c>
      <c r="X3135" s="29" t="s">
        <v>258</v>
      </c>
      <c r="Y3135" s="29" t="s">
        <v>1349</v>
      </c>
      <c r="Z3135" s="41" t="s">
        <v>1349</v>
      </c>
      <c r="AA3135" s="42" t="s">
        <v>1349</v>
      </c>
      <c r="AB3135" s="29" t="s">
        <v>258</v>
      </c>
      <c r="AC3135" s="29" t="s">
        <v>258</v>
      </c>
      <c r="AD3135" s="29" t="s">
        <v>258</v>
      </c>
      <c r="AE3135" s="29" t="s">
        <v>1367</v>
      </c>
      <c r="AF3135" s="29" t="s">
        <v>1361</v>
      </c>
      <c r="AG3135" s="183" t="s">
        <v>1362</v>
      </c>
      <c r="AH3135" s="29" t="s">
        <v>1413</v>
      </c>
      <c r="AI3135" s="29" t="s">
        <v>1357</v>
      </c>
      <c r="AJ3135" s="29" t="s">
        <v>258</v>
      </c>
      <c r="AK3135" s="29" t="s">
        <v>258</v>
      </c>
      <c r="AL3135" s="29" t="s">
        <v>13326</v>
      </c>
    </row>
    <row r="3136" spans="1:38" x14ac:dyDescent="0.2">
      <c r="A3136" s="35" t="s">
        <v>16</v>
      </c>
      <c r="B3136" s="36">
        <v>9180</v>
      </c>
      <c r="C3136" s="36"/>
      <c r="D3136" s="36" t="s">
        <v>1349</v>
      </c>
      <c r="E3136" s="37" t="s">
        <v>5265</v>
      </c>
      <c r="F3136" s="38" t="s">
        <v>1269</v>
      </c>
      <c r="G3136" s="38" t="s">
        <v>1273</v>
      </c>
      <c r="H3136" s="35" t="s">
        <v>1393</v>
      </c>
      <c r="I3136" s="35"/>
      <c r="J3136" s="29" t="s">
        <v>1371</v>
      </c>
      <c r="K3136" s="29" t="s">
        <v>1371</v>
      </c>
      <c r="L3136" s="29" t="s">
        <v>1366</v>
      </c>
      <c r="M3136" s="39">
        <v>16.311344501932371</v>
      </c>
      <c r="N3136" s="39">
        <v>32.555701574264205</v>
      </c>
      <c r="O3136" s="29">
        <v>44197</v>
      </c>
      <c r="P3136" s="29">
        <v>44926</v>
      </c>
      <c r="Q3136" s="40">
        <v>1.9958932</v>
      </c>
      <c r="R3136" s="39">
        <v>16.277850787132103</v>
      </c>
      <c r="S3136" s="39">
        <v>16.277850787132103</v>
      </c>
      <c r="T3136" s="39">
        <v>0</v>
      </c>
      <c r="U3136" s="39">
        <v>0</v>
      </c>
      <c r="V3136" s="39">
        <v>0</v>
      </c>
      <c r="W3136" s="29" t="s">
        <v>1357</v>
      </c>
      <c r="X3136" s="29" t="s">
        <v>258</v>
      </c>
      <c r="Y3136" s="29" t="s">
        <v>1349</v>
      </c>
      <c r="Z3136" s="41" t="s">
        <v>1349</v>
      </c>
      <c r="AA3136" s="42" t="s">
        <v>1349</v>
      </c>
      <c r="AB3136" s="29" t="s">
        <v>258</v>
      </c>
      <c r="AC3136" s="29" t="s">
        <v>258</v>
      </c>
      <c r="AD3136" s="29" t="s">
        <v>265</v>
      </c>
      <c r="AE3136" s="29" t="s">
        <v>1367</v>
      </c>
      <c r="AF3136" s="29" t="s">
        <v>1368</v>
      </c>
      <c r="AG3136" s="183" t="s">
        <v>1369</v>
      </c>
      <c r="AH3136" s="29" t="s">
        <v>1413</v>
      </c>
      <c r="AI3136" s="29" t="s">
        <v>1357</v>
      </c>
      <c r="AJ3136" s="29" t="s">
        <v>258</v>
      </c>
      <c r="AK3136" s="29" t="s">
        <v>258</v>
      </c>
      <c r="AL3136" s="29" t="s">
        <v>13326</v>
      </c>
    </row>
    <row r="3137" spans="1:38" x14ac:dyDescent="0.2">
      <c r="A3137" s="35" t="s">
        <v>17</v>
      </c>
      <c r="B3137" s="36">
        <v>9181</v>
      </c>
      <c r="C3137" s="36"/>
      <c r="D3137" s="36" t="s">
        <v>1349</v>
      </c>
      <c r="E3137" s="37" t="s">
        <v>5266</v>
      </c>
      <c r="F3137" s="38" t="s">
        <v>1269</v>
      </c>
      <c r="G3137" s="38" t="s">
        <v>1273</v>
      </c>
      <c r="H3137" s="35" t="s">
        <v>1393</v>
      </c>
      <c r="I3137" s="35" t="s">
        <v>1349</v>
      </c>
      <c r="J3137" s="29" t="s">
        <v>263</v>
      </c>
      <c r="K3137" s="29" t="s">
        <v>3896</v>
      </c>
      <c r="L3137" s="29" t="s">
        <v>5267</v>
      </c>
      <c r="M3137" s="39">
        <v>0</v>
      </c>
      <c r="N3137" s="39"/>
      <c r="O3137" s="29">
        <v>44197</v>
      </c>
      <c r="P3137" s="29">
        <v>46022</v>
      </c>
      <c r="Q3137" s="40">
        <v>4.9965776999999996</v>
      </c>
      <c r="R3137" s="39"/>
      <c r="S3137" s="39"/>
      <c r="T3137" s="39"/>
      <c r="U3137" s="39"/>
      <c r="V3137" s="39"/>
      <c r="W3137" s="29" t="s">
        <v>265</v>
      </c>
      <c r="X3137" s="29" t="s">
        <v>11773</v>
      </c>
      <c r="Y3137" s="29">
        <v>45268</v>
      </c>
      <c r="Z3137" s="41" t="s">
        <v>11760</v>
      </c>
      <c r="AA3137" s="42" t="s">
        <v>13354</v>
      </c>
      <c r="AB3137" s="29" t="s">
        <v>258</v>
      </c>
      <c r="AC3137" s="29" t="s">
        <v>265</v>
      </c>
      <c r="AD3137" s="29" t="s">
        <v>265</v>
      </c>
      <c r="AE3137" s="29" t="s">
        <v>1367</v>
      </c>
      <c r="AF3137" s="29" t="s">
        <v>4058</v>
      </c>
      <c r="AG3137" s="183" t="s">
        <v>4059</v>
      </c>
      <c r="AH3137" s="29" t="s">
        <v>1356</v>
      </c>
      <c r="AI3137" s="29" t="s">
        <v>1357</v>
      </c>
      <c r="AJ3137" s="29" t="s">
        <v>258</v>
      </c>
      <c r="AK3137" s="29" t="s">
        <v>258</v>
      </c>
      <c r="AL3137" s="29" t="s">
        <v>13327</v>
      </c>
    </row>
    <row r="3138" spans="1:38" x14ac:dyDescent="0.2">
      <c r="A3138" s="35" t="s">
        <v>18</v>
      </c>
      <c r="B3138" s="36">
        <v>9181</v>
      </c>
      <c r="C3138" s="36">
        <v>2</v>
      </c>
      <c r="D3138" s="36" t="s">
        <v>5268</v>
      </c>
      <c r="E3138" s="37" t="s">
        <v>5269</v>
      </c>
      <c r="F3138" s="38" t="s">
        <v>1269</v>
      </c>
      <c r="G3138" s="38" t="s">
        <v>1273</v>
      </c>
      <c r="H3138" s="35" t="s">
        <v>1393</v>
      </c>
      <c r="I3138" s="35"/>
      <c r="J3138" s="29" t="s">
        <v>263</v>
      </c>
      <c r="K3138" s="29" t="s">
        <v>3896</v>
      </c>
      <c r="L3138" s="29" t="s">
        <v>5267</v>
      </c>
      <c r="M3138" s="39">
        <v>59.124103558090489</v>
      </c>
      <c r="N3138" s="39">
        <v>68.148522929500345</v>
      </c>
      <c r="O3138" s="29">
        <v>44197</v>
      </c>
      <c r="P3138" s="29">
        <v>44618</v>
      </c>
      <c r="Q3138" s="40">
        <v>1.1526352</v>
      </c>
      <c r="R3138" s="39">
        <v>58.943627652292946</v>
      </c>
      <c r="S3138" s="39">
        <v>9.2048952772073935</v>
      </c>
      <c r="T3138" s="39">
        <v>0</v>
      </c>
      <c r="U3138" s="39">
        <v>0</v>
      </c>
      <c r="V3138" s="39">
        <v>0</v>
      </c>
      <c r="W3138" s="29" t="s">
        <v>265</v>
      </c>
      <c r="X3138" s="29" t="s">
        <v>11773</v>
      </c>
      <c r="Y3138" s="29">
        <v>45268</v>
      </c>
      <c r="Z3138" s="41" t="s">
        <v>11760</v>
      </c>
      <c r="AA3138" s="42" t="s">
        <v>1349</v>
      </c>
      <c r="AB3138" s="29" t="s">
        <v>258</v>
      </c>
      <c r="AC3138" s="29" t="s">
        <v>265</v>
      </c>
      <c r="AD3138" s="29" t="s">
        <v>265</v>
      </c>
      <c r="AE3138" s="29" t="s">
        <v>1367</v>
      </c>
      <c r="AF3138" s="29" t="s">
        <v>4058</v>
      </c>
      <c r="AG3138" s="183" t="s">
        <v>4059</v>
      </c>
      <c r="AH3138" s="29" t="s">
        <v>1356</v>
      </c>
      <c r="AI3138" s="29" t="s">
        <v>1357</v>
      </c>
      <c r="AJ3138" s="29" t="s">
        <v>258</v>
      </c>
      <c r="AK3138" s="29" t="s">
        <v>258</v>
      </c>
      <c r="AL3138" s="29" t="s">
        <v>13327</v>
      </c>
    </row>
    <row r="3139" spans="1:38" x14ac:dyDescent="0.2">
      <c r="A3139" s="35" t="s">
        <v>18</v>
      </c>
      <c r="B3139" s="36">
        <v>9181</v>
      </c>
      <c r="C3139" s="36">
        <v>3</v>
      </c>
      <c r="D3139" s="36" t="s">
        <v>5270</v>
      </c>
      <c r="E3139" s="37" t="s">
        <v>5271</v>
      </c>
      <c r="F3139" s="38" t="s">
        <v>1269</v>
      </c>
      <c r="G3139" s="38" t="s">
        <v>1273</v>
      </c>
      <c r="H3139" s="35" t="s">
        <v>1393</v>
      </c>
      <c r="I3139" s="35"/>
      <c r="J3139" s="29" t="s">
        <v>263</v>
      </c>
      <c r="K3139" s="29" t="s">
        <v>3896</v>
      </c>
      <c r="L3139" s="29" t="s">
        <v>5267</v>
      </c>
      <c r="M3139" s="39">
        <v>61.591034112767197</v>
      </c>
      <c r="N3139" s="39">
        <v>74.533158110882965</v>
      </c>
      <c r="O3139" s="29">
        <v>44197</v>
      </c>
      <c r="P3139" s="29">
        <v>44639</v>
      </c>
      <c r="Q3139" s="40">
        <v>1.2101299999999999</v>
      </c>
      <c r="R3139" s="39">
        <v>61.409938398357291</v>
      </c>
      <c r="S3139" s="39">
        <v>13.123219712525668</v>
      </c>
      <c r="T3139" s="39">
        <v>0</v>
      </c>
      <c r="U3139" s="39">
        <v>0</v>
      </c>
      <c r="V3139" s="39">
        <v>0</v>
      </c>
      <c r="W3139" s="29" t="s">
        <v>265</v>
      </c>
      <c r="X3139" s="29" t="s">
        <v>11773</v>
      </c>
      <c r="Y3139" s="29">
        <v>45268</v>
      </c>
      <c r="Z3139" s="41" t="s">
        <v>11760</v>
      </c>
      <c r="AA3139" s="42" t="s">
        <v>1349</v>
      </c>
      <c r="AB3139" s="29" t="s">
        <v>258</v>
      </c>
      <c r="AC3139" s="29" t="s">
        <v>265</v>
      </c>
      <c r="AD3139" s="29" t="s">
        <v>265</v>
      </c>
      <c r="AE3139" s="29" t="s">
        <v>1367</v>
      </c>
      <c r="AF3139" s="29" t="s">
        <v>4058</v>
      </c>
      <c r="AG3139" s="183" t="s">
        <v>4059</v>
      </c>
      <c r="AH3139" s="29" t="s">
        <v>1356</v>
      </c>
      <c r="AI3139" s="29" t="s">
        <v>1357</v>
      </c>
      <c r="AJ3139" s="29" t="s">
        <v>258</v>
      </c>
      <c r="AK3139" s="29" t="s">
        <v>258</v>
      </c>
      <c r="AL3139" s="29" t="s">
        <v>13327</v>
      </c>
    </row>
    <row r="3140" spans="1:38" x14ac:dyDescent="0.2">
      <c r="A3140" s="35" t="s">
        <v>18</v>
      </c>
      <c r="B3140" s="36">
        <v>9181</v>
      </c>
      <c r="C3140" s="36">
        <v>4</v>
      </c>
      <c r="D3140" s="36" t="s">
        <v>5272</v>
      </c>
      <c r="E3140" s="37" t="s">
        <v>5273</v>
      </c>
      <c r="F3140" s="38" t="s">
        <v>1269</v>
      </c>
      <c r="G3140" s="38" t="s">
        <v>1273</v>
      </c>
      <c r="H3140" s="35" t="s">
        <v>1393</v>
      </c>
      <c r="I3140" s="35"/>
      <c r="J3140" s="29" t="s">
        <v>263</v>
      </c>
      <c r="K3140" s="29" t="s">
        <v>3896</v>
      </c>
      <c r="L3140" s="29" t="s">
        <v>5267</v>
      </c>
      <c r="M3140" s="39">
        <v>55.892169633739748</v>
      </c>
      <c r="N3140" s="39">
        <v>67.636791238877478</v>
      </c>
      <c r="O3140" s="29">
        <v>44197</v>
      </c>
      <c r="P3140" s="29">
        <v>44639</v>
      </c>
      <c r="Q3140" s="40">
        <v>1.2101299999999999</v>
      </c>
      <c r="R3140" s="39">
        <v>55.727830253251199</v>
      </c>
      <c r="S3140" s="39">
        <v>11.908960985626283</v>
      </c>
      <c r="T3140" s="39">
        <v>0</v>
      </c>
      <c r="U3140" s="39">
        <v>0</v>
      </c>
      <c r="V3140" s="39">
        <v>0</v>
      </c>
      <c r="W3140" s="29" t="s">
        <v>265</v>
      </c>
      <c r="X3140" s="29" t="s">
        <v>11773</v>
      </c>
      <c r="Y3140" s="29">
        <v>45268</v>
      </c>
      <c r="Z3140" s="41" t="s">
        <v>11760</v>
      </c>
      <c r="AA3140" s="42" t="s">
        <v>1349</v>
      </c>
      <c r="AB3140" s="29" t="s">
        <v>258</v>
      </c>
      <c r="AC3140" s="29" t="s">
        <v>265</v>
      </c>
      <c r="AD3140" s="29" t="s">
        <v>265</v>
      </c>
      <c r="AE3140" s="29" t="s">
        <v>1367</v>
      </c>
      <c r="AF3140" s="29" t="s">
        <v>4058</v>
      </c>
      <c r="AG3140" s="183" t="s">
        <v>4059</v>
      </c>
      <c r="AH3140" s="29" t="s">
        <v>1356</v>
      </c>
      <c r="AI3140" s="29" t="s">
        <v>1357</v>
      </c>
      <c r="AJ3140" s="29" t="s">
        <v>258</v>
      </c>
      <c r="AK3140" s="29" t="s">
        <v>258</v>
      </c>
      <c r="AL3140" s="29" t="s">
        <v>13327</v>
      </c>
    </row>
    <row r="3141" spans="1:38" x14ac:dyDescent="0.2">
      <c r="A3141" s="35" t="s">
        <v>18</v>
      </c>
      <c r="B3141" s="36">
        <v>9181</v>
      </c>
      <c r="C3141" s="36">
        <v>5</v>
      </c>
      <c r="D3141" s="36" t="s">
        <v>5274</v>
      </c>
      <c r="E3141" s="37" t="s">
        <v>5275</v>
      </c>
      <c r="F3141" s="38" t="s">
        <v>1269</v>
      </c>
      <c r="G3141" s="38" t="s">
        <v>1273</v>
      </c>
      <c r="H3141" s="35" t="s">
        <v>1393</v>
      </c>
      <c r="I3141" s="35"/>
      <c r="J3141" s="29" t="s">
        <v>263</v>
      </c>
      <c r="K3141" s="29" t="s">
        <v>3896</v>
      </c>
      <c r="L3141" s="29" t="s">
        <v>5267</v>
      </c>
      <c r="M3141" s="39">
        <v>52.470445516363796</v>
      </c>
      <c r="N3141" s="39">
        <v>63.496060232717319</v>
      </c>
      <c r="O3141" s="29">
        <v>44197</v>
      </c>
      <c r="P3141" s="29">
        <v>44639</v>
      </c>
      <c r="Q3141" s="40">
        <v>1.2101299999999999</v>
      </c>
      <c r="R3141" s="39">
        <v>52.31616700889802</v>
      </c>
      <c r="S3141" s="39">
        <v>11.179893223819301</v>
      </c>
      <c r="T3141" s="39">
        <v>0</v>
      </c>
      <c r="U3141" s="39">
        <v>0</v>
      </c>
      <c r="V3141" s="39">
        <v>0</v>
      </c>
      <c r="W3141" s="29" t="s">
        <v>265</v>
      </c>
      <c r="X3141" s="29" t="s">
        <v>11773</v>
      </c>
      <c r="Y3141" s="29">
        <v>45268</v>
      </c>
      <c r="Z3141" s="41" t="s">
        <v>11760</v>
      </c>
      <c r="AA3141" s="42" t="s">
        <v>1349</v>
      </c>
      <c r="AB3141" s="29" t="s">
        <v>258</v>
      </c>
      <c r="AC3141" s="29" t="s">
        <v>265</v>
      </c>
      <c r="AD3141" s="29" t="s">
        <v>265</v>
      </c>
      <c r="AE3141" s="29" t="s">
        <v>1367</v>
      </c>
      <c r="AF3141" s="29" t="s">
        <v>4058</v>
      </c>
      <c r="AG3141" s="183" t="s">
        <v>4059</v>
      </c>
      <c r="AH3141" s="29" t="s">
        <v>1356</v>
      </c>
      <c r="AI3141" s="29" t="s">
        <v>1357</v>
      </c>
      <c r="AJ3141" s="29" t="s">
        <v>258</v>
      </c>
      <c r="AK3141" s="29" t="s">
        <v>258</v>
      </c>
      <c r="AL3141" s="29" t="s">
        <v>13327</v>
      </c>
    </row>
    <row r="3142" spans="1:38" x14ac:dyDescent="0.2">
      <c r="A3142" s="35" t="s">
        <v>18</v>
      </c>
      <c r="B3142" s="36">
        <v>9181</v>
      </c>
      <c r="C3142" s="36">
        <v>6</v>
      </c>
      <c r="D3142" s="36" t="s">
        <v>5276</v>
      </c>
      <c r="E3142" s="37" t="s">
        <v>5277</v>
      </c>
      <c r="F3142" s="38" t="s">
        <v>1269</v>
      </c>
      <c r="G3142" s="38" t="s">
        <v>1273</v>
      </c>
      <c r="H3142" s="35" t="s">
        <v>1393</v>
      </c>
      <c r="I3142" s="35"/>
      <c r="J3142" s="29" t="s">
        <v>263</v>
      </c>
      <c r="K3142" s="29" t="s">
        <v>3896</v>
      </c>
      <c r="L3142" s="29" t="s">
        <v>5267</v>
      </c>
      <c r="M3142" s="39">
        <v>72.50396319430719</v>
      </c>
      <c r="N3142" s="39">
        <v>93.892878850102662</v>
      </c>
      <c r="O3142" s="29">
        <v>44197</v>
      </c>
      <c r="P3142" s="29">
        <v>44670</v>
      </c>
      <c r="Q3142" s="40">
        <v>1.2950033999999999</v>
      </c>
      <c r="R3142" s="39">
        <v>72.30147843942504</v>
      </c>
      <c r="S3142" s="39">
        <v>21.591400410677618</v>
      </c>
      <c r="T3142" s="39">
        <v>0</v>
      </c>
      <c r="U3142" s="39">
        <v>0</v>
      </c>
      <c r="V3142" s="39">
        <v>0</v>
      </c>
      <c r="W3142" s="29" t="s">
        <v>265</v>
      </c>
      <c r="X3142" s="29" t="s">
        <v>11773</v>
      </c>
      <c r="Y3142" s="29">
        <v>45268</v>
      </c>
      <c r="Z3142" s="41" t="s">
        <v>11760</v>
      </c>
      <c r="AA3142" s="42" t="s">
        <v>1349</v>
      </c>
      <c r="AB3142" s="29" t="s">
        <v>258</v>
      </c>
      <c r="AC3142" s="29" t="s">
        <v>265</v>
      </c>
      <c r="AD3142" s="29" t="s">
        <v>265</v>
      </c>
      <c r="AE3142" s="29" t="s">
        <v>1367</v>
      </c>
      <c r="AF3142" s="29" t="s">
        <v>4058</v>
      </c>
      <c r="AG3142" s="183" t="s">
        <v>4059</v>
      </c>
      <c r="AH3142" s="29" t="s">
        <v>1356</v>
      </c>
      <c r="AI3142" s="29" t="s">
        <v>1357</v>
      </c>
      <c r="AJ3142" s="29" t="s">
        <v>258</v>
      </c>
      <c r="AK3142" s="29" t="s">
        <v>258</v>
      </c>
      <c r="AL3142" s="29" t="s">
        <v>13327</v>
      </c>
    </row>
    <row r="3143" spans="1:38" x14ac:dyDescent="0.2">
      <c r="A3143" s="35" t="s">
        <v>18</v>
      </c>
      <c r="B3143" s="36">
        <v>9181</v>
      </c>
      <c r="C3143" s="36">
        <v>7</v>
      </c>
      <c r="D3143" s="36" t="s">
        <v>5278</v>
      </c>
      <c r="E3143" s="37" t="s">
        <v>5279</v>
      </c>
      <c r="F3143" s="38" t="s">
        <v>1269</v>
      </c>
      <c r="G3143" s="38" t="s">
        <v>1273</v>
      </c>
      <c r="H3143" s="35" t="s">
        <v>1393</v>
      </c>
      <c r="I3143" s="35"/>
      <c r="J3143" s="29" t="s">
        <v>263</v>
      </c>
      <c r="K3143" s="29" t="s">
        <v>3896</v>
      </c>
      <c r="L3143" s="29" t="s">
        <v>5267</v>
      </c>
      <c r="M3143" s="39">
        <v>53.715753360899825</v>
      </c>
      <c r="N3143" s="39">
        <v>71.179808350444901</v>
      </c>
      <c r="O3143" s="29">
        <v>44197</v>
      </c>
      <c r="P3143" s="29">
        <v>44681</v>
      </c>
      <c r="Q3143" s="40">
        <v>1.3251198</v>
      </c>
      <c r="R3143" s="39">
        <v>53.568309377138945</v>
      </c>
      <c r="S3143" s="39">
        <v>17.611498973305956</v>
      </c>
      <c r="T3143" s="39">
        <v>0</v>
      </c>
      <c r="U3143" s="39">
        <v>0</v>
      </c>
      <c r="V3143" s="39">
        <v>0</v>
      </c>
      <c r="W3143" s="29" t="s">
        <v>265</v>
      </c>
      <c r="X3143" s="29" t="s">
        <v>11773</v>
      </c>
      <c r="Y3143" s="29">
        <v>45268</v>
      </c>
      <c r="Z3143" s="41" t="s">
        <v>11760</v>
      </c>
      <c r="AA3143" s="42" t="s">
        <v>1349</v>
      </c>
      <c r="AB3143" s="29" t="s">
        <v>258</v>
      </c>
      <c r="AC3143" s="29" t="s">
        <v>265</v>
      </c>
      <c r="AD3143" s="29" t="s">
        <v>265</v>
      </c>
      <c r="AE3143" s="29" t="s">
        <v>1367</v>
      </c>
      <c r="AF3143" s="29" t="s">
        <v>4058</v>
      </c>
      <c r="AG3143" s="183" t="s">
        <v>4059</v>
      </c>
      <c r="AH3143" s="29" t="s">
        <v>1356</v>
      </c>
      <c r="AI3143" s="29" t="s">
        <v>1357</v>
      </c>
      <c r="AJ3143" s="29" t="s">
        <v>258</v>
      </c>
      <c r="AK3143" s="29" t="s">
        <v>258</v>
      </c>
      <c r="AL3143" s="29" t="s">
        <v>13327</v>
      </c>
    </row>
    <row r="3144" spans="1:38" x14ac:dyDescent="0.2">
      <c r="A3144" s="35" t="s">
        <v>18</v>
      </c>
      <c r="B3144" s="36">
        <v>9181</v>
      </c>
      <c r="C3144" s="36">
        <v>8</v>
      </c>
      <c r="D3144" s="36" t="s">
        <v>5280</v>
      </c>
      <c r="E3144" s="37" t="s">
        <v>5281</v>
      </c>
      <c r="F3144" s="38" t="s">
        <v>1269</v>
      </c>
      <c r="G3144" s="38" t="s">
        <v>1273</v>
      </c>
      <c r="H3144" s="35" t="s">
        <v>1393</v>
      </c>
      <c r="I3144" s="35"/>
      <c r="J3144" s="29" t="s">
        <v>263</v>
      </c>
      <c r="K3144" s="29" t="s">
        <v>3896</v>
      </c>
      <c r="L3144" s="29" t="s">
        <v>5267</v>
      </c>
      <c r="M3144" s="39">
        <v>53.715753360899825</v>
      </c>
      <c r="N3144" s="39">
        <v>71.179808350444901</v>
      </c>
      <c r="O3144" s="29">
        <v>44197</v>
      </c>
      <c r="P3144" s="29">
        <v>44681</v>
      </c>
      <c r="Q3144" s="40">
        <v>1.3251198</v>
      </c>
      <c r="R3144" s="39">
        <v>53.568309377138945</v>
      </c>
      <c r="S3144" s="39">
        <v>17.611498973305956</v>
      </c>
      <c r="T3144" s="39">
        <v>0</v>
      </c>
      <c r="U3144" s="39">
        <v>0</v>
      </c>
      <c r="V3144" s="39">
        <v>0</v>
      </c>
      <c r="W3144" s="29" t="s">
        <v>265</v>
      </c>
      <c r="X3144" s="29" t="s">
        <v>11773</v>
      </c>
      <c r="Y3144" s="29">
        <v>45268</v>
      </c>
      <c r="Z3144" s="41" t="s">
        <v>11760</v>
      </c>
      <c r="AA3144" s="42" t="s">
        <v>1349</v>
      </c>
      <c r="AB3144" s="29" t="s">
        <v>258</v>
      </c>
      <c r="AC3144" s="29" t="s">
        <v>265</v>
      </c>
      <c r="AD3144" s="29" t="s">
        <v>265</v>
      </c>
      <c r="AE3144" s="29" t="s">
        <v>1367</v>
      </c>
      <c r="AF3144" s="29" t="s">
        <v>4058</v>
      </c>
      <c r="AG3144" s="183" t="s">
        <v>4059</v>
      </c>
      <c r="AH3144" s="29" t="s">
        <v>1356</v>
      </c>
      <c r="AI3144" s="29" t="s">
        <v>1357</v>
      </c>
      <c r="AJ3144" s="29" t="s">
        <v>258</v>
      </c>
      <c r="AK3144" s="29" t="s">
        <v>258</v>
      </c>
      <c r="AL3144" s="29" t="s">
        <v>13327</v>
      </c>
    </row>
    <row r="3145" spans="1:38" x14ac:dyDescent="0.2">
      <c r="A3145" s="35" t="s">
        <v>18</v>
      </c>
      <c r="B3145" s="36">
        <v>9181</v>
      </c>
      <c r="C3145" s="36">
        <v>9</v>
      </c>
      <c r="D3145" s="36" t="s">
        <v>5282</v>
      </c>
      <c r="E3145" s="37" t="s">
        <v>5283</v>
      </c>
      <c r="F3145" s="38" t="s">
        <v>1269</v>
      </c>
      <c r="G3145" s="38" t="s">
        <v>1273</v>
      </c>
      <c r="H3145" s="35" t="s">
        <v>1393</v>
      </c>
      <c r="I3145" s="35"/>
      <c r="J3145" s="29" t="s">
        <v>263</v>
      </c>
      <c r="K3145" s="29" t="s">
        <v>3896</v>
      </c>
      <c r="L3145" s="29" t="s">
        <v>5267</v>
      </c>
      <c r="M3145" s="39">
        <v>106.81883037061847</v>
      </c>
      <c r="N3145" s="39">
        <v>312.63334702258726</v>
      </c>
      <c r="O3145" s="29">
        <v>44197</v>
      </c>
      <c r="P3145" s="29">
        <v>45266</v>
      </c>
      <c r="Q3145" s="40">
        <v>2.9267625000000002</v>
      </c>
      <c r="R3145" s="39">
        <v>106.64595482546201</v>
      </c>
      <c r="S3145" s="39">
        <v>106.64595482546201</v>
      </c>
      <c r="T3145" s="39">
        <v>99.341437371663247</v>
      </c>
      <c r="U3145" s="39">
        <v>0</v>
      </c>
      <c r="V3145" s="39">
        <v>0</v>
      </c>
      <c r="W3145" s="29" t="s">
        <v>265</v>
      </c>
      <c r="X3145" s="29" t="s">
        <v>11773</v>
      </c>
      <c r="Y3145" s="29">
        <v>45268</v>
      </c>
      <c r="Z3145" s="41" t="s">
        <v>11760</v>
      </c>
      <c r="AA3145" s="42" t="s">
        <v>1349</v>
      </c>
      <c r="AB3145" s="29" t="s">
        <v>258</v>
      </c>
      <c r="AC3145" s="29" t="s">
        <v>265</v>
      </c>
      <c r="AD3145" s="29" t="s">
        <v>265</v>
      </c>
      <c r="AE3145" s="29" t="s">
        <v>1367</v>
      </c>
      <c r="AF3145" s="29" t="s">
        <v>4058</v>
      </c>
      <c r="AG3145" s="183" t="s">
        <v>4059</v>
      </c>
      <c r="AH3145" s="29" t="s">
        <v>1356</v>
      </c>
      <c r="AI3145" s="29" t="s">
        <v>1357</v>
      </c>
      <c r="AJ3145" s="29" t="s">
        <v>258</v>
      </c>
      <c r="AK3145" s="29" t="s">
        <v>258</v>
      </c>
      <c r="AL3145" s="29" t="s">
        <v>13327</v>
      </c>
    </row>
    <row r="3146" spans="1:38" x14ac:dyDescent="0.2">
      <c r="A3146" s="35" t="s">
        <v>18</v>
      </c>
      <c r="B3146" s="36">
        <v>9181</v>
      </c>
      <c r="C3146" s="36">
        <v>10</v>
      </c>
      <c r="D3146" s="36" t="s">
        <v>5284</v>
      </c>
      <c r="E3146" s="37" t="s">
        <v>5285</v>
      </c>
      <c r="F3146" s="38" t="s">
        <v>1269</v>
      </c>
      <c r="G3146" s="38" t="s">
        <v>1273</v>
      </c>
      <c r="H3146" s="35" t="s">
        <v>1393</v>
      </c>
      <c r="I3146" s="35"/>
      <c r="J3146" s="29" t="s">
        <v>263</v>
      </c>
      <c r="K3146" s="29" t="s">
        <v>3896</v>
      </c>
      <c r="L3146" s="29" t="s">
        <v>5267</v>
      </c>
      <c r="M3146" s="39">
        <v>111.36908292981441</v>
      </c>
      <c r="N3146" s="39">
        <v>325.95085557837098</v>
      </c>
      <c r="O3146" s="29">
        <v>44197</v>
      </c>
      <c r="P3146" s="29">
        <v>45266</v>
      </c>
      <c r="Q3146" s="40">
        <v>2.9267625000000002</v>
      </c>
      <c r="R3146" s="39">
        <v>111.18884325804244</v>
      </c>
      <c r="S3146" s="39">
        <v>111.18884325804244</v>
      </c>
      <c r="T3146" s="39">
        <v>103.57316906228611</v>
      </c>
      <c r="U3146" s="39">
        <v>0</v>
      </c>
      <c r="V3146" s="39">
        <v>0</v>
      </c>
      <c r="W3146" s="29" t="s">
        <v>265</v>
      </c>
      <c r="X3146" s="29" t="s">
        <v>11773</v>
      </c>
      <c r="Y3146" s="29">
        <v>45268</v>
      </c>
      <c r="Z3146" s="41" t="s">
        <v>11760</v>
      </c>
      <c r="AA3146" s="42" t="s">
        <v>1349</v>
      </c>
      <c r="AB3146" s="29" t="s">
        <v>258</v>
      </c>
      <c r="AC3146" s="29" t="s">
        <v>265</v>
      </c>
      <c r="AD3146" s="29" t="s">
        <v>265</v>
      </c>
      <c r="AE3146" s="29" t="s">
        <v>1367</v>
      </c>
      <c r="AF3146" s="29" t="s">
        <v>4058</v>
      </c>
      <c r="AG3146" s="183" t="s">
        <v>4059</v>
      </c>
      <c r="AH3146" s="29" t="s">
        <v>1356</v>
      </c>
      <c r="AI3146" s="29" t="s">
        <v>1357</v>
      </c>
      <c r="AJ3146" s="29" t="s">
        <v>258</v>
      </c>
      <c r="AK3146" s="29" t="s">
        <v>258</v>
      </c>
      <c r="AL3146" s="29" t="s">
        <v>13327</v>
      </c>
    </row>
    <row r="3147" spans="1:38" x14ac:dyDescent="0.2">
      <c r="A3147" s="35" t="s">
        <v>18</v>
      </c>
      <c r="B3147" s="36">
        <v>9181</v>
      </c>
      <c r="C3147" s="36">
        <v>11</v>
      </c>
      <c r="D3147" s="36" t="s">
        <v>5286</v>
      </c>
      <c r="E3147" s="37" t="s">
        <v>5287</v>
      </c>
      <c r="F3147" s="38" t="s">
        <v>1269</v>
      </c>
      <c r="G3147" s="38" t="s">
        <v>1273</v>
      </c>
      <c r="H3147" s="35" t="s">
        <v>1393</v>
      </c>
      <c r="I3147" s="35"/>
      <c r="J3147" s="29" t="s">
        <v>263</v>
      </c>
      <c r="K3147" s="29" t="s">
        <v>3896</v>
      </c>
      <c r="L3147" s="29" t="s">
        <v>5267</v>
      </c>
      <c r="M3147" s="39">
        <v>108.49739912155809</v>
      </c>
      <c r="N3147" s="39">
        <v>317.54611909650919</v>
      </c>
      <c r="O3147" s="29">
        <v>44197</v>
      </c>
      <c r="P3147" s="29">
        <v>45266</v>
      </c>
      <c r="Q3147" s="40">
        <v>2.9267625000000002</v>
      </c>
      <c r="R3147" s="39">
        <v>108.3218069815195</v>
      </c>
      <c r="S3147" s="39">
        <v>108.3218069815195</v>
      </c>
      <c r="T3147" s="39">
        <v>100.90250513347021</v>
      </c>
      <c r="U3147" s="39">
        <v>0</v>
      </c>
      <c r="V3147" s="39">
        <v>0</v>
      </c>
      <c r="W3147" s="29" t="s">
        <v>265</v>
      </c>
      <c r="X3147" s="29" t="s">
        <v>11773</v>
      </c>
      <c r="Y3147" s="29">
        <v>45268</v>
      </c>
      <c r="Z3147" s="41" t="s">
        <v>11760</v>
      </c>
      <c r="AA3147" s="42" t="s">
        <v>1349</v>
      </c>
      <c r="AB3147" s="29" t="s">
        <v>258</v>
      </c>
      <c r="AC3147" s="29" t="s">
        <v>265</v>
      </c>
      <c r="AD3147" s="29" t="s">
        <v>265</v>
      </c>
      <c r="AE3147" s="29" t="s">
        <v>1367</v>
      </c>
      <c r="AF3147" s="29" t="s">
        <v>4058</v>
      </c>
      <c r="AG3147" s="183" t="s">
        <v>4059</v>
      </c>
      <c r="AH3147" s="29" t="s">
        <v>1356</v>
      </c>
      <c r="AI3147" s="29" t="s">
        <v>1357</v>
      </c>
      <c r="AJ3147" s="29" t="s">
        <v>258</v>
      </c>
      <c r="AK3147" s="29" t="s">
        <v>258</v>
      </c>
      <c r="AL3147" s="29" t="s">
        <v>13327</v>
      </c>
    </row>
    <row r="3148" spans="1:38" x14ac:dyDescent="0.2">
      <c r="A3148" s="35" t="s">
        <v>18</v>
      </c>
      <c r="B3148" s="36">
        <v>9181</v>
      </c>
      <c r="C3148" s="36">
        <v>12</v>
      </c>
      <c r="D3148" s="36" t="s">
        <v>5288</v>
      </c>
      <c r="E3148" s="37" t="s">
        <v>5289</v>
      </c>
      <c r="F3148" s="38" t="s">
        <v>1269</v>
      </c>
      <c r="G3148" s="38" t="s">
        <v>1273</v>
      </c>
      <c r="H3148" s="35" t="s">
        <v>1393</v>
      </c>
      <c r="I3148" s="35"/>
      <c r="J3148" s="29" t="s">
        <v>263</v>
      </c>
      <c r="K3148" s="29" t="s">
        <v>3896</v>
      </c>
      <c r="L3148" s="29" t="s">
        <v>5267</v>
      </c>
      <c r="M3148" s="39">
        <v>1078.6846502241726</v>
      </c>
      <c r="N3148" s="39">
        <v>5008.7588035592062</v>
      </c>
      <c r="O3148" s="29">
        <v>44197</v>
      </c>
      <c r="P3148" s="29">
        <v>45893</v>
      </c>
      <c r="Q3148" s="40">
        <v>4.6433948999999997</v>
      </c>
      <c r="R3148" s="39">
        <v>1077.3111156741959</v>
      </c>
      <c r="S3148" s="39">
        <v>1077.3111156741959</v>
      </c>
      <c r="T3148" s="39">
        <v>1077.3111156741959</v>
      </c>
      <c r="U3148" s="39">
        <v>1080.2626529774127</v>
      </c>
      <c r="V3148" s="39">
        <v>696.56280355920592</v>
      </c>
      <c r="W3148" s="29" t="s">
        <v>265</v>
      </c>
      <c r="X3148" s="29" t="s">
        <v>11773</v>
      </c>
      <c r="Y3148" s="29">
        <v>45268</v>
      </c>
      <c r="Z3148" s="41" t="s">
        <v>11760</v>
      </c>
      <c r="AA3148" s="42" t="s">
        <v>1349</v>
      </c>
      <c r="AB3148" s="29" t="s">
        <v>258</v>
      </c>
      <c r="AC3148" s="29" t="s">
        <v>265</v>
      </c>
      <c r="AD3148" s="29" t="s">
        <v>265</v>
      </c>
      <c r="AE3148" s="29" t="s">
        <v>1367</v>
      </c>
      <c r="AF3148" s="29" t="s">
        <v>4058</v>
      </c>
      <c r="AG3148" s="183" t="s">
        <v>4059</v>
      </c>
      <c r="AH3148" s="29" t="s">
        <v>1356</v>
      </c>
      <c r="AI3148" s="29" t="s">
        <v>1357</v>
      </c>
      <c r="AJ3148" s="29" t="s">
        <v>258</v>
      </c>
      <c r="AK3148" s="29" t="s">
        <v>258</v>
      </c>
      <c r="AL3148" s="29" t="s">
        <v>13327</v>
      </c>
    </row>
    <row r="3149" spans="1:38" x14ac:dyDescent="0.2">
      <c r="A3149" s="35" t="s">
        <v>18</v>
      </c>
      <c r="B3149" s="36">
        <v>9181</v>
      </c>
      <c r="C3149" s="36">
        <v>13</v>
      </c>
      <c r="D3149" s="36" t="s">
        <v>5290</v>
      </c>
      <c r="E3149" s="37" t="s">
        <v>5291</v>
      </c>
      <c r="F3149" s="38" t="s">
        <v>1269</v>
      </c>
      <c r="G3149" s="38" t="s">
        <v>1273</v>
      </c>
      <c r="H3149" s="35" t="s">
        <v>1393</v>
      </c>
      <c r="I3149" s="35"/>
      <c r="J3149" s="29" t="s">
        <v>263</v>
      </c>
      <c r="K3149" s="29" t="s">
        <v>3896</v>
      </c>
      <c r="L3149" s="29" t="s">
        <v>5267</v>
      </c>
      <c r="M3149" s="39">
        <v>491.19845476123845</v>
      </c>
      <c r="N3149" s="39">
        <v>2280.8283997262151</v>
      </c>
      <c r="O3149" s="29">
        <v>44197</v>
      </c>
      <c r="P3149" s="29">
        <v>45893</v>
      </c>
      <c r="Q3149" s="40">
        <v>4.6433948999999997</v>
      </c>
      <c r="R3149" s="39">
        <v>490.57299110198494</v>
      </c>
      <c r="S3149" s="39">
        <v>490.57299110198494</v>
      </c>
      <c r="T3149" s="39">
        <v>490.57299110198494</v>
      </c>
      <c r="U3149" s="39">
        <v>491.91702669404515</v>
      </c>
      <c r="V3149" s="39">
        <v>317.19239972621494</v>
      </c>
      <c r="W3149" s="29" t="s">
        <v>265</v>
      </c>
      <c r="X3149" s="29" t="s">
        <v>11773</v>
      </c>
      <c r="Y3149" s="29">
        <v>45268</v>
      </c>
      <c r="Z3149" s="41" t="s">
        <v>11760</v>
      </c>
      <c r="AA3149" s="42" t="s">
        <v>1349</v>
      </c>
      <c r="AB3149" s="29" t="s">
        <v>258</v>
      </c>
      <c r="AC3149" s="29" t="s">
        <v>265</v>
      </c>
      <c r="AD3149" s="29" t="s">
        <v>265</v>
      </c>
      <c r="AE3149" s="29" t="s">
        <v>1367</v>
      </c>
      <c r="AF3149" s="29" t="s">
        <v>4058</v>
      </c>
      <c r="AG3149" s="183" t="s">
        <v>4059</v>
      </c>
      <c r="AH3149" s="29" t="s">
        <v>1356</v>
      </c>
      <c r="AI3149" s="29" t="s">
        <v>1357</v>
      </c>
      <c r="AJ3149" s="29" t="s">
        <v>258</v>
      </c>
      <c r="AK3149" s="29" t="s">
        <v>258</v>
      </c>
      <c r="AL3149" s="29" t="s">
        <v>13327</v>
      </c>
    </row>
    <row r="3150" spans="1:38" x14ac:dyDescent="0.2">
      <c r="A3150" s="35" t="s">
        <v>18</v>
      </c>
      <c r="B3150" s="36">
        <v>9181</v>
      </c>
      <c r="C3150" s="36">
        <v>14</v>
      </c>
      <c r="D3150" s="36" t="s">
        <v>5292</v>
      </c>
      <c r="E3150" s="37" t="s">
        <v>5293</v>
      </c>
      <c r="F3150" s="38" t="s">
        <v>1269</v>
      </c>
      <c r="G3150" s="38" t="s">
        <v>1273</v>
      </c>
      <c r="H3150" s="35" t="s">
        <v>1393</v>
      </c>
      <c r="I3150" s="35"/>
      <c r="J3150" s="29" t="s">
        <v>263</v>
      </c>
      <c r="K3150" s="29" t="s">
        <v>3896</v>
      </c>
      <c r="L3150" s="29" t="s">
        <v>5267</v>
      </c>
      <c r="M3150" s="39">
        <v>483.3128078858025</v>
      </c>
      <c r="N3150" s="39">
        <v>2244.212227241615</v>
      </c>
      <c r="O3150" s="29">
        <v>44197</v>
      </c>
      <c r="P3150" s="29">
        <v>45893</v>
      </c>
      <c r="Q3150" s="40">
        <v>4.6433948999999997</v>
      </c>
      <c r="R3150" s="39">
        <v>482.69738535249826</v>
      </c>
      <c r="S3150" s="39">
        <v>482.69738535249826</v>
      </c>
      <c r="T3150" s="39">
        <v>482.69738535249826</v>
      </c>
      <c r="U3150" s="39">
        <v>484.01984394250513</v>
      </c>
      <c r="V3150" s="39">
        <v>312.1002272416153</v>
      </c>
      <c r="W3150" s="29" t="s">
        <v>265</v>
      </c>
      <c r="X3150" s="29" t="s">
        <v>11773</v>
      </c>
      <c r="Y3150" s="29">
        <v>45268</v>
      </c>
      <c r="Z3150" s="41" t="s">
        <v>11760</v>
      </c>
      <c r="AA3150" s="42" t="s">
        <v>1349</v>
      </c>
      <c r="AB3150" s="29" t="s">
        <v>258</v>
      </c>
      <c r="AC3150" s="29" t="s">
        <v>265</v>
      </c>
      <c r="AD3150" s="29" t="s">
        <v>265</v>
      </c>
      <c r="AE3150" s="29" t="s">
        <v>1367</v>
      </c>
      <c r="AF3150" s="29" t="s">
        <v>4058</v>
      </c>
      <c r="AG3150" s="183" t="s">
        <v>4059</v>
      </c>
      <c r="AH3150" s="29" t="s">
        <v>1356</v>
      </c>
      <c r="AI3150" s="29" t="s">
        <v>1357</v>
      </c>
      <c r="AJ3150" s="29" t="s">
        <v>258</v>
      </c>
      <c r="AK3150" s="29" t="s">
        <v>258</v>
      </c>
      <c r="AL3150" s="29" t="s">
        <v>13327</v>
      </c>
    </row>
    <row r="3151" spans="1:38" x14ac:dyDescent="0.2">
      <c r="A3151" s="35" t="s">
        <v>18</v>
      </c>
      <c r="B3151" s="36">
        <v>9181</v>
      </c>
      <c r="C3151" s="36">
        <v>15</v>
      </c>
      <c r="D3151" s="36" t="s">
        <v>5294</v>
      </c>
      <c r="E3151" s="37" t="s">
        <v>5295</v>
      </c>
      <c r="F3151" s="38" t="s">
        <v>1269</v>
      </c>
      <c r="G3151" s="38" t="s">
        <v>1273</v>
      </c>
      <c r="H3151" s="35" t="s">
        <v>1393</v>
      </c>
      <c r="I3151" s="35"/>
      <c r="J3151" s="29" t="s">
        <v>263</v>
      </c>
      <c r="K3151" s="29" t="s">
        <v>3896</v>
      </c>
      <c r="L3151" s="29" t="s">
        <v>5267</v>
      </c>
      <c r="M3151" s="39">
        <v>185.9705892545839</v>
      </c>
      <c r="N3151" s="39">
        <v>863.53488569472961</v>
      </c>
      <c r="O3151" s="29">
        <v>44197</v>
      </c>
      <c r="P3151" s="29">
        <v>45893</v>
      </c>
      <c r="Q3151" s="40">
        <v>4.6433948999999997</v>
      </c>
      <c r="R3151" s="39">
        <v>185.7337850787132</v>
      </c>
      <c r="S3151" s="39">
        <v>185.7337850787132</v>
      </c>
      <c r="T3151" s="39">
        <v>185.7337850787132</v>
      </c>
      <c r="U3151" s="39">
        <v>186.24264476386037</v>
      </c>
      <c r="V3151" s="39">
        <v>120.09088569472964</v>
      </c>
      <c r="W3151" s="29" t="s">
        <v>265</v>
      </c>
      <c r="X3151" s="29" t="s">
        <v>11773</v>
      </c>
      <c r="Y3151" s="29">
        <v>45268</v>
      </c>
      <c r="Z3151" s="41" t="s">
        <v>11760</v>
      </c>
      <c r="AA3151" s="42" t="s">
        <v>1349</v>
      </c>
      <c r="AB3151" s="29" t="s">
        <v>258</v>
      </c>
      <c r="AC3151" s="29" t="s">
        <v>265</v>
      </c>
      <c r="AD3151" s="29" t="s">
        <v>265</v>
      </c>
      <c r="AE3151" s="29" t="s">
        <v>1367</v>
      </c>
      <c r="AF3151" s="29" t="s">
        <v>4058</v>
      </c>
      <c r="AG3151" s="183" t="s">
        <v>4059</v>
      </c>
      <c r="AH3151" s="29" t="s">
        <v>1356</v>
      </c>
      <c r="AI3151" s="29" t="s">
        <v>1357</v>
      </c>
      <c r="AJ3151" s="29" t="s">
        <v>258</v>
      </c>
      <c r="AK3151" s="29" t="s">
        <v>258</v>
      </c>
      <c r="AL3151" s="29" t="s">
        <v>13327</v>
      </c>
    </row>
    <row r="3152" spans="1:38" x14ac:dyDescent="0.2">
      <c r="A3152" s="35" t="s">
        <v>18</v>
      </c>
      <c r="B3152" s="36">
        <v>9181</v>
      </c>
      <c r="C3152" s="36">
        <v>16</v>
      </c>
      <c r="D3152" s="36" t="s">
        <v>5296</v>
      </c>
      <c r="E3152" s="37" t="s">
        <v>5297</v>
      </c>
      <c r="F3152" s="38" t="s">
        <v>1269</v>
      </c>
      <c r="G3152" s="38" t="s">
        <v>1273</v>
      </c>
      <c r="H3152" s="35" t="s">
        <v>1393</v>
      </c>
      <c r="I3152" s="35"/>
      <c r="J3152" s="29" t="s">
        <v>263</v>
      </c>
      <c r="K3152" s="29" t="s">
        <v>3896</v>
      </c>
      <c r="L3152" s="29" t="s">
        <v>5267</v>
      </c>
      <c r="M3152" s="39">
        <v>218.96002936156509</v>
      </c>
      <c r="N3152" s="39">
        <v>1016.7178836413416</v>
      </c>
      <c r="O3152" s="29">
        <v>44197</v>
      </c>
      <c r="P3152" s="29">
        <v>45893</v>
      </c>
      <c r="Q3152" s="40">
        <v>4.6433948999999997</v>
      </c>
      <c r="R3152" s="39">
        <v>218.68121834360028</v>
      </c>
      <c r="S3152" s="39">
        <v>218.68121834360028</v>
      </c>
      <c r="T3152" s="39">
        <v>218.68121834360028</v>
      </c>
      <c r="U3152" s="39">
        <v>219.28034496919918</v>
      </c>
      <c r="V3152" s="39">
        <v>141.39388364134155</v>
      </c>
      <c r="W3152" s="29" t="s">
        <v>265</v>
      </c>
      <c r="X3152" s="29" t="s">
        <v>11773</v>
      </c>
      <c r="Y3152" s="29">
        <v>45268</v>
      </c>
      <c r="Z3152" s="41" t="s">
        <v>11760</v>
      </c>
      <c r="AA3152" s="42" t="s">
        <v>1349</v>
      </c>
      <c r="AB3152" s="29" t="s">
        <v>258</v>
      </c>
      <c r="AC3152" s="29" t="s">
        <v>265</v>
      </c>
      <c r="AD3152" s="29" t="s">
        <v>265</v>
      </c>
      <c r="AE3152" s="29" t="s">
        <v>1367</v>
      </c>
      <c r="AF3152" s="29" t="s">
        <v>4058</v>
      </c>
      <c r="AG3152" s="183" t="s">
        <v>4059</v>
      </c>
      <c r="AH3152" s="29" t="s">
        <v>1356</v>
      </c>
      <c r="AI3152" s="29" t="s">
        <v>1357</v>
      </c>
      <c r="AJ3152" s="29" t="s">
        <v>258</v>
      </c>
      <c r="AK3152" s="29" t="s">
        <v>258</v>
      </c>
      <c r="AL3152" s="29" t="s">
        <v>13327</v>
      </c>
    </row>
    <row r="3153" spans="1:38" x14ac:dyDescent="0.2">
      <c r="A3153" s="35" t="s">
        <v>18</v>
      </c>
      <c r="B3153" s="36">
        <v>9181</v>
      </c>
      <c r="C3153" s="36">
        <v>17</v>
      </c>
      <c r="D3153" s="36" t="s">
        <v>5298</v>
      </c>
      <c r="E3153" s="37" t="s">
        <v>5299</v>
      </c>
      <c r="F3153" s="38" t="s">
        <v>1269</v>
      </c>
      <c r="G3153" s="38" t="s">
        <v>1273</v>
      </c>
      <c r="H3153" s="35" t="s">
        <v>1393</v>
      </c>
      <c r="I3153" s="35"/>
      <c r="J3153" s="29" t="s">
        <v>263</v>
      </c>
      <c r="K3153" s="29" t="s">
        <v>3896</v>
      </c>
      <c r="L3153" s="29" t="s">
        <v>5267</v>
      </c>
      <c r="M3153" s="39">
        <v>128.51638102304486</v>
      </c>
      <c r="N3153" s="39">
        <v>642.14208350444903</v>
      </c>
      <c r="O3153" s="29">
        <v>44197</v>
      </c>
      <c r="P3153" s="29">
        <v>46022</v>
      </c>
      <c r="Q3153" s="40">
        <v>4.9965776999999996</v>
      </c>
      <c r="R3153" s="39">
        <v>128.35808350444901</v>
      </c>
      <c r="S3153" s="39">
        <v>128.35808350444901</v>
      </c>
      <c r="T3153" s="39">
        <v>128.35808350444901</v>
      </c>
      <c r="U3153" s="39">
        <v>128.70974948665298</v>
      </c>
      <c r="V3153" s="39">
        <v>128.35808350444901</v>
      </c>
      <c r="W3153" s="29" t="s">
        <v>265</v>
      </c>
      <c r="X3153" s="29" t="s">
        <v>11773</v>
      </c>
      <c r="Y3153" s="29">
        <v>45268</v>
      </c>
      <c r="Z3153" s="41" t="s">
        <v>11760</v>
      </c>
      <c r="AA3153" s="42" t="s">
        <v>1349</v>
      </c>
      <c r="AB3153" s="29" t="s">
        <v>258</v>
      </c>
      <c r="AC3153" s="29" t="s">
        <v>265</v>
      </c>
      <c r="AD3153" s="29" t="s">
        <v>265</v>
      </c>
      <c r="AE3153" s="29" t="s">
        <v>1367</v>
      </c>
      <c r="AF3153" s="29" t="s">
        <v>4058</v>
      </c>
      <c r="AG3153" s="183" t="s">
        <v>4059</v>
      </c>
      <c r="AH3153" s="29" t="s">
        <v>1356</v>
      </c>
      <c r="AI3153" s="29" t="s">
        <v>1357</v>
      </c>
      <c r="AJ3153" s="29" t="s">
        <v>258</v>
      </c>
      <c r="AK3153" s="29" t="s">
        <v>258</v>
      </c>
      <c r="AL3153" s="29" t="s">
        <v>13327</v>
      </c>
    </row>
    <row r="3154" spans="1:38" x14ac:dyDescent="0.2">
      <c r="A3154" s="35" t="s">
        <v>18</v>
      </c>
      <c r="B3154" s="36">
        <v>9181</v>
      </c>
      <c r="C3154" s="36">
        <v>18</v>
      </c>
      <c r="D3154" s="36" t="s">
        <v>5300</v>
      </c>
      <c r="E3154" s="37" t="s">
        <v>5301</v>
      </c>
      <c r="F3154" s="38" t="s">
        <v>1269</v>
      </c>
      <c r="G3154" s="38" t="s">
        <v>1273</v>
      </c>
      <c r="H3154" s="35" t="s">
        <v>1393</v>
      </c>
      <c r="I3154" s="35"/>
      <c r="J3154" s="29" t="s">
        <v>263</v>
      </c>
      <c r="K3154" s="29" t="s">
        <v>3896</v>
      </c>
      <c r="L3154" s="29" t="s">
        <v>5267</v>
      </c>
      <c r="M3154" s="39">
        <v>537.75249608305148</v>
      </c>
      <c r="N3154" s="39">
        <v>2686.9221300479121</v>
      </c>
      <c r="O3154" s="29">
        <v>44197</v>
      </c>
      <c r="P3154" s="29">
        <v>46022</v>
      </c>
      <c r="Q3154" s="40">
        <v>4.9965776999999996</v>
      </c>
      <c r="R3154" s="39">
        <v>537.09013004791234</v>
      </c>
      <c r="S3154" s="39">
        <v>537.09013004791234</v>
      </c>
      <c r="T3154" s="39">
        <v>537.09013004791234</v>
      </c>
      <c r="U3154" s="39">
        <v>538.56160985626275</v>
      </c>
      <c r="V3154" s="39">
        <v>537.09013004791234</v>
      </c>
      <c r="W3154" s="29" t="s">
        <v>265</v>
      </c>
      <c r="X3154" s="29" t="s">
        <v>11773</v>
      </c>
      <c r="Y3154" s="29">
        <v>45268</v>
      </c>
      <c r="Z3154" s="41" t="s">
        <v>11760</v>
      </c>
      <c r="AA3154" s="42" t="s">
        <v>1349</v>
      </c>
      <c r="AB3154" s="29" t="s">
        <v>258</v>
      </c>
      <c r="AC3154" s="29" t="s">
        <v>265</v>
      </c>
      <c r="AD3154" s="29" t="s">
        <v>265</v>
      </c>
      <c r="AE3154" s="29" t="s">
        <v>1367</v>
      </c>
      <c r="AF3154" s="29" t="s">
        <v>4058</v>
      </c>
      <c r="AG3154" s="183" t="s">
        <v>4059</v>
      </c>
      <c r="AH3154" s="29" t="s">
        <v>1356</v>
      </c>
      <c r="AI3154" s="29" t="s">
        <v>1357</v>
      </c>
      <c r="AJ3154" s="29" t="s">
        <v>258</v>
      </c>
      <c r="AK3154" s="29" t="s">
        <v>258</v>
      </c>
      <c r="AL3154" s="29" t="s">
        <v>13327</v>
      </c>
    </row>
    <row r="3155" spans="1:38" x14ac:dyDescent="0.2">
      <c r="A3155" s="35" t="s">
        <v>18</v>
      </c>
      <c r="B3155" s="36">
        <v>9181</v>
      </c>
      <c r="C3155" s="36">
        <v>19</v>
      </c>
      <c r="D3155" s="36" t="s">
        <v>5302</v>
      </c>
      <c r="E3155" s="37" t="s">
        <v>5303</v>
      </c>
      <c r="F3155" s="38" t="s">
        <v>1269</v>
      </c>
      <c r="G3155" s="38" t="s">
        <v>1273</v>
      </c>
      <c r="H3155" s="35" t="s">
        <v>1393</v>
      </c>
      <c r="I3155" s="35"/>
      <c r="J3155" s="29" t="s">
        <v>263</v>
      </c>
      <c r="K3155" s="29" t="s">
        <v>3896</v>
      </c>
      <c r="L3155" s="29" t="s">
        <v>5267</v>
      </c>
      <c r="M3155" s="39">
        <v>158.33471080558991</v>
      </c>
      <c r="N3155" s="39">
        <v>791.13168514715949</v>
      </c>
      <c r="O3155" s="29">
        <v>44197</v>
      </c>
      <c r="P3155" s="29">
        <v>46022</v>
      </c>
      <c r="Q3155" s="40">
        <v>4.9965776999999996</v>
      </c>
      <c r="R3155" s="39">
        <v>158.13968514715947</v>
      </c>
      <c r="S3155" s="39">
        <v>158.13968514715947</v>
      </c>
      <c r="T3155" s="39">
        <v>158.13968514715947</v>
      </c>
      <c r="U3155" s="39">
        <v>158.57294455852156</v>
      </c>
      <c r="V3155" s="39">
        <v>158.13968514715947</v>
      </c>
      <c r="W3155" s="29" t="s">
        <v>265</v>
      </c>
      <c r="X3155" s="29" t="s">
        <v>11773</v>
      </c>
      <c r="Y3155" s="29">
        <v>45268</v>
      </c>
      <c r="Z3155" s="41" t="s">
        <v>11760</v>
      </c>
      <c r="AA3155" s="42" t="s">
        <v>1349</v>
      </c>
      <c r="AB3155" s="29" t="s">
        <v>258</v>
      </c>
      <c r="AC3155" s="29" t="s">
        <v>265</v>
      </c>
      <c r="AD3155" s="29" t="s">
        <v>265</v>
      </c>
      <c r="AE3155" s="29" t="s">
        <v>1367</v>
      </c>
      <c r="AF3155" s="29" t="s">
        <v>4058</v>
      </c>
      <c r="AG3155" s="183" t="s">
        <v>4059</v>
      </c>
      <c r="AH3155" s="29" t="s">
        <v>1356</v>
      </c>
      <c r="AI3155" s="29" t="s">
        <v>1357</v>
      </c>
      <c r="AJ3155" s="29" t="s">
        <v>258</v>
      </c>
      <c r="AK3155" s="29" t="s">
        <v>258</v>
      </c>
      <c r="AL3155" s="29" t="s">
        <v>13327</v>
      </c>
    </row>
    <row r="3156" spans="1:38" x14ac:dyDescent="0.2">
      <c r="A3156" s="35" t="s">
        <v>18</v>
      </c>
      <c r="B3156" s="36">
        <v>9181</v>
      </c>
      <c r="C3156" s="36">
        <v>20</v>
      </c>
      <c r="D3156" s="36" t="s">
        <v>5304</v>
      </c>
      <c r="E3156" s="37" t="s">
        <v>5305</v>
      </c>
      <c r="F3156" s="38" t="s">
        <v>1269</v>
      </c>
      <c r="G3156" s="38" t="s">
        <v>1273</v>
      </c>
      <c r="H3156" s="35" t="s">
        <v>1393</v>
      </c>
      <c r="I3156" s="35"/>
      <c r="J3156" s="29" t="s">
        <v>263</v>
      </c>
      <c r="K3156" s="29" t="s">
        <v>3896</v>
      </c>
      <c r="L3156" s="29" t="s">
        <v>5267</v>
      </c>
      <c r="M3156" s="39">
        <v>235.73910073369041</v>
      </c>
      <c r="N3156" s="39">
        <v>1177.888733744011</v>
      </c>
      <c r="O3156" s="29">
        <v>44197</v>
      </c>
      <c r="P3156" s="29">
        <v>46022</v>
      </c>
      <c r="Q3156" s="40">
        <v>4.9965776999999996</v>
      </c>
      <c r="R3156" s="39">
        <v>235.44873374401095</v>
      </c>
      <c r="S3156" s="39">
        <v>235.44873374401095</v>
      </c>
      <c r="T3156" s="39">
        <v>235.44873374401095</v>
      </c>
      <c r="U3156" s="39">
        <v>236.09379876796714</v>
      </c>
      <c r="V3156" s="39">
        <v>235.44873374401095</v>
      </c>
      <c r="W3156" s="29" t="s">
        <v>265</v>
      </c>
      <c r="X3156" s="29" t="s">
        <v>11773</v>
      </c>
      <c r="Y3156" s="29">
        <v>45268</v>
      </c>
      <c r="Z3156" s="41" t="s">
        <v>11760</v>
      </c>
      <c r="AA3156" s="42" t="s">
        <v>1349</v>
      </c>
      <c r="AB3156" s="29" t="s">
        <v>258</v>
      </c>
      <c r="AC3156" s="29" t="s">
        <v>265</v>
      </c>
      <c r="AD3156" s="29" t="s">
        <v>265</v>
      </c>
      <c r="AE3156" s="29" t="s">
        <v>1367</v>
      </c>
      <c r="AF3156" s="29" t="s">
        <v>4058</v>
      </c>
      <c r="AG3156" s="183" t="s">
        <v>4059</v>
      </c>
      <c r="AH3156" s="29" t="s">
        <v>1356</v>
      </c>
      <c r="AI3156" s="29" t="s">
        <v>1357</v>
      </c>
      <c r="AJ3156" s="29" t="s">
        <v>258</v>
      </c>
      <c r="AK3156" s="29" t="s">
        <v>258</v>
      </c>
      <c r="AL3156" s="29" t="s">
        <v>13327</v>
      </c>
    </row>
    <row r="3157" spans="1:38" x14ac:dyDescent="0.2">
      <c r="A3157" s="35" t="s">
        <v>18</v>
      </c>
      <c r="B3157" s="36">
        <v>9181</v>
      </c>
      <c r="C3157" s="36">
        <v>21</v>
      </c>
      <c r="D3157" s="36" t="s">
        <v>5306</v>
      </c>
      <c r="E3157" s="37" t="s">
        <v>5307</v>
      </c>
      <c r="F3157" s="38" t="s">
        <v>1269</v>
      </c>
      <c r="G3157" s="38" t="s">
        <v>1273</v>
      </c>
      <c r="H3157" s="35" t="s">
        <v>1393</v>
      </c>
      <c r="I3157" s="35"/>
      <c r="J3157" s="29" t="s">
        <v>263</v>
      </c>
      <c r="K3157" s="29" t="s">
        <v>3896</v>
      </c>
      <c r="L3157" s="29" t="s">
        <v>5267</v>
      </c>
      <c r="M3157" s="39">
        <v>291.91886715742447</v>
      </c>
      <c r="N3157" s="39">
        <v>1458.5953018480493</v>
      </c>
      <c r="O3157" s="29">
        <v>44197</v>
      </c>
      <c r="P3157" s="29">
        <v>46022</v>
      </c>
      <c r="Q3157" s="40">
        <v>4.9965776999999996</v>
      </c>
      <c r="R3157" s="39">
        <v>291.5593018480493</v>
      </c>
      <c r="S3157" s="39">
        <v>291.5593018480493</v>
      </c>
      <c r="T3157" s="39">
        <v>291.5593018480493</v>
      </c>
      <c r="U3157" s="39">
        <v>292.35809445585215</v>
      </c>
      <c r="V3157" s="39">
        <v>291.5593018480493</v>
      </c>
      <c r="W3157" s="29" t="s">
        <v>265</v>
      </c>
      <c r="X3157" s="29" t="s">
        <v>11773</v>
      </c>
      <c r="Y3157" s="29">
        <v>45268</v>
      </c>
      <c r="Z3157" s="41" t="s">
        <v>11760</v>
      </c>
      <c r="AA3157" s="42" t="s">
        <v>1349</v>
      </c>
      <c r="AB3157" s="29" t="s">
        <v>258</v>
      </c>
      <c r="AC3157" s="29" t="s">
        <v>265</v>
      </c>
      <c r="AD3157" s="29" t="s">
        <v>265</v>
      </c>
      <c r="AE3157" s="29" t="s">
        <v>1367</v>
      </c>
      <c r="AF3157" s="29" t="s">
        <v>4058</v>
      </c>
      <c r="AG3157" s="183" t="s">
        <v>4059</v>
      </c>
      <c r="AH3157" s="29" t="s">
        <v>1356</v>
      </c>
      <c r="AI3157" s="29" t="s">
        <v>1357</v>
      </c>
      <c r="AJ3157" s="29" t="s">
        <v>258</v>
      </c>
      <c r="AK3157" s="29" t="s">
        <v>258</v>
      </c>
      <c r="AL3157" s="29" t="s">
        <v>13327</v>
      </c>
    </row>
    <row r="3158" spans="1:38" x14ac:dyDescent="0.2">
      <c r="A3158" s="35" t="s">
        <v>18</v>
      </c>
      <c r="B3158" s="36">
        <v>9181</v>
      </c>
      <c r="C3158" s="36">
        <v>22</v>
      </c>
      <c r="D3158" s="36" t="s">
        <v>5308</v>
      </c>
      <c r="E3158" s="37" t="s">
        <v>5309</v>
      </c>
      <c r="F3158" s="38" t="s">
        <v>1269</v>
      </c>
      <c r="G3158" s="38" t="s">
        <v>1273</v>
      </c>
      <c r="H3158" s="35" t="s">
        <v>1393</v>
      </c>
      <c r="I3158" s="35"/>
      <c r="J3158" s="29" t="s">
        <v>263</v>
      </c>
      <c r="K3158" s="29" t="s">
        <v>3896</v>
      </c>
      <c r="L3158" s="29" t="s">
        <v>5267</v>
      </c>
      <c r="M3158" s="39">
        <v>560.31585273449014</v>
      </c>
      <c r="N3158" s="39">
        <v>2799.661694729637</v>
      </c>
      <c r="O3158" s="29">
        <v>44197</v>
      </c>
      <c r="P3158" s="29">
        <v>46022</v>
      </c>
      <c r="Q3158" s="40">
        <v>4.9965776999999996</v>
      </c>
      <c r="R3158" s="39">
        <v>559.62569472963719</v>
      </c>
      <c r="S3158" s="39">
        <v>559.62569472963719</v>
      </c>
      <c r="T3158" s="39">
        <v>559.62569472963719</v>
      </c>
      <c r="U3158" s="39">
        <v>561.15891581108826</v>
      </c>
      <c r="V3158" s="39">
        <v>559.62569472963719</v>
      </c>
      <c r="W3158" s="29" t="s">
        <v>265</v>
      </c>
      <c r="X3158" s="29" t="s">
        <v>11773</v>
      </c>
      <c r="Y3158" s="29">
        <v>45268</v>
      </c>
      <c r="Z3158" s="41" t="s">
        <v>11760</v>
      </c>
      <c r="AA3158" s="42" t="s">
        <v>1349</v>
      </c>
      <c r="AB3158" s="29" t="s">
        <v>258</v>
      </c>
      <c r="AC3158" s="29" t="s">
        <v>265</v>
      </c>
      <c r="AD3158" s="29" t="s">
        <v>265</v>
      </c>
      <c r="AE3158" s="29" t="s">
        <v>1367</v>
      </c>
      <c r="AF3158" s="29" t="s">
        <v>4058</v>
      </c>
      <c r="AG3158" s="183" t="s">
        <v>4059</v>
      </c>
      <c r="AH3158" s="29" t="s">
        <v>1356</v>
      </c>
      <c r="AI3158" s="29" t="s">
        <v>1357</v>
      </c>
      <c r="AJ3158" s="29" t="s">
        <v>258</v>
      </c>
      <c r="AK3158" s="29" t="s">
        <v>258</v>
      </c>
      <c r="AL3158" s="29" t="s">
        <v>13327</v>
      </c>
    </row>
    <row r="3159" spans="1:38" x14ac:dyDescent="0.2">
      <c r="A3159" s="35" t="s">
        <v>18</v>
      </c>
      <c r="B3159" s="36">
        <v>9181</v>
      </c>
      <c r="C3159" s="36">
        <v>23</v>
      </c>
      <c r="D3159" s="36" t="s">
        <v>5310</v>
      </c>
      <c r="E3159" s="37" t="s">
        <v>5311</v>
      </c>
      <c r="F3159" s="38" t="s">
        <v>1269</v>
      </c>
      <c r="G3159" s="38" t="s">
        <v>1273</v>
      </c>
      <c r="H3159" s="35" t="s">
        <v>1393</v>
      </c>
      <c r="I3159" s="35"/>
      <c r="J3159" s="29" t="s">
        <v>263</v>
      </c>
      <c r="K3159" s="29" t="s">
        <v>3896</v>
      </c>
      <c r="L3159" s="29" t="s">
        <v>5267</v>
      </c>
      <c r="M3159" s="39">
        <v>254.77252424397005</v>
      </c>
      <c r="N3159" s="39">
        <v>1272.99071321013</v>
      </c>
      <c r="O3159" s="29">
        <v>44197</v>
      </c>
      <c r="P3159" s="29">
        <v>46022</v>
      </c>
      <c r="Q3159" s="40">
        <v>4.9965776999999996</v>
      </c>
      <c r="R3159" s="39">
        <v>254.45871321013004</v>
      </c>
      <c r="S3159" s="39">
        <v>254.45871321013004</v>
      </c>
      <c r="T3159" s="39">
        <v>254.45871321013004</v>
      </c>
      <c r="U3159" s="39">
        <v>255.15586036960985</v>
      </c>
      <c r="V3159" s="39">
        <v>254.45871321013004</v>
      </c>
      <c r="W3159" s="29" t="s">
        <v>265</v>
      </c>
      <c r="X3159" s="29" t="s">
        <v>11773</v>
      </c>
      <c r="Y3159" s="29">
        <v>45268</v>
      </c>
      <c r="Z3159" s="41" t="s">
        <v>11760</v>
      </c>
      <c r="AA3159" s="42" t="s">
        <v>1349</v>
      </c>
      <c r="AB3159" s="29" t="s">
        <v>258</v>
      </c>
      <c r="AC3159" s="29" t="s">
        <v>265</v>
      </c>
      <c r="AD3159" s="29" t="s">
        <v>265</v>
      </c>
      <c r="AE3159" s="29" t="s">
        <v>1367</v>
      </c>
      <c r="AF3159" s="29" t="s">
        <v>4058</v>
      </c>
      <c r="AG3159" s="183" t="s">
        <v>4059</v>
      </c>
      <c r="AH3159" s="29" t="s">
        <v>1356</v>
      </c>
      <c r="AI3159" s="29" t="s">
        <v>1357</v>
      </c>
      <c r="AJ3159" s="29" t="s">
        <v>258</v>
      </c>
      <c r="AK3159" s="29" t="s">
        <v>258</v>
      </c>
      <c r="AL3159" s="29" t="s">
        <v>13327</v>
      </c>
    </row>
    <row r="3160" spans="1:38" x14ac:dyDescent="0.2">
      <c r="A3160" s="35" t="s">
        <v>18</v>
      </c>
      <c r="B3160" s="36">
        <v>9181</v>
      </c>
      <c r="C3160" s="36">
        <v>24</v>
      </c>
      <c r="D3160" s="36" t="s">
        <v>5312</v>
      </c>
      <c r="E3160" s="37" t="s">
        <v>5313</v>
      </c>
      <c r="F3160" s="38" t="s">
        <v>1269</v>
      </c>
      <c r="G3160" s="38" t="s">
        <v>1273</v>
      </c>
      <c r="H3160" s="35" t="s">
        <v>1393</v>
      </c>
      <c r="I3160" s="35"/>
      <c r="J3160" s="29" t="s">
        <v>263</v>
      </c>
      <c r="K3160" s="29" t="s">
        <v>3896</v>
      </c>
      <c r="L3160" s="29" t="s">
        <v>5267</v>
      </c>
      <c r="M3160" s="39">
        <v>158.33471080558991</v>
      </c>
      <c r="N3160" s="39">
        <v>791.13168514715949</v>
      </c>
      <c r="O3160" s="29">
        <v>44197</v>
      </c>
      <c r="P3160" s="29">
        <v>46022</v>
      </c>
      <c r="Q3160" s="40">
        <v>4.9965776999999996</v>
      </c>
      <c r="R3160" s="39">
        <v>158.13968514715947</v>
      </c>
      <c r="S3160" s="39">
        <v>158.13968514715947</v>
      </c>
      <c r="T3160" s="39">
        <v>158.13968514715947</v>
      </c>
      <c r="U3160" s="39">
        <v>158.57294455852156</v>
      </c>
      <c r="V3160" s="39">
        <v>158.13968514715947</v>
      </c>
      <c r="W3160" s="29" t="s">
        <v>265</v>
      </c>
      <c r="X3160" s="29" t="s">
        <v>11773</v>
      </c>
      <c r="Y3160" s="29">
        <v>45268</v>
      </c>
      <c r="Z3160" s="41" t="s">
        <v>11760</v>
      </c>
      <c r="AA3160" s="42" t="s">
        <v>1349</v>
      </c>
      <c r="AB3160" s="29" t="s">
        <v>258</v>
      </c>
      <c r="AC3160" s="29" t="s">
        <v>265</v>
      </c>
      <c r="AD3160" s="29" t="s">
        <v>265</v>
      </c>
      <c r="AE3160" s="29" t="s">
        <v>1367</v>
      </c>
      <c r="AF3160" s="29" t="s">
        <v>4058</v>
      </c>
      <c r="AG3160" s="183" t="s">
        <v>4059</v>
      </c>
      <c r="AH3160" s="29" t="s">
        <v>1356</v>
      </c>
      <c r="AI3160" s="29" t="s">
        <v>1357</v>
      </c>
      <c r="AJ3160" s="29" t="s">
        <v>258</v>
      </c>
      <c r="AK3160" s="29" t="s">
        <v>258</v>
      </c>
      <c r="AL3160" s="29" t="s">
        <v>13327</v>
      </c>
    </row>
    <row r="3161" spans="1:38" x14ac:dyDescent="0.2">
      <c r="A3161" s="35" t="s">
        <v>18</v>
      </c>
      <c r="B3161" s="36">
        <v>9181</v>
      </c>
      <c r="C3161" s="36">
        <v>25</v>
      </c>
      <c r="D3161" s="36" t="s">
        <v>5314</v>
      </c>
      <c r="E3161" s="37" t="s">
        <v>5315</v>
      </c>
      <c r="F3161" s="38" t="s">
        <v>1269</v>
      </c>
      <c r="G3161" s="38" t="s">
        <v>1273</v>
      </c>
      <c r="H3161" s="35" t="s">
        <v>1393</v>
      </c>
      <c r="I3161" s="35"/>
      <c r="J3161" s="29" t="s">
        <v>263</v>
      </c>
      <c r="K3161" s="29" t="s">
        <v>3896</v>
      </c>
      <c r="L3161" s="29" t="s">
        <v>5267</v>
      </c>
      <c r="M3161" s="39">
        <v>235.73910073369041</v>
      </c>
      <c r="N3161" s="39">
        <v>1177.888733744011</v>
      </c>
      <c r="O3161" s="29">
        <v>44197</v>
      </c>
      <c r="P3161" s="29">
        <v>46022</v>
      </c>
      <c r="Q3161" s="40">
        <v>4.9965776999999996</v>
      </c>
      <c r="R3161" s="39">
        <v>235.44873374401095</v>
      </c>
      <c r="S3161" s="39">
        <v>235.44873374401095</v>
      </c>
      <c r="T3161" s="39">
        <v>235.44873374401095</v>
      </c>
      <c r="U3161" s="39">
        <v>236.09379876796714</v>
      </c>
      <c r="V3161" s="39">
        <v>235.44873374401095</v>
      </c>
      <c r="W3161" s="29" t="s">
        <v>265</v>
      </c>
      <c r="X3161" s="29" t="s">
        <v>11773</v>
      </c>
      <c r="Y3161" s="29">
        <v>45268</v>
      </c>
      <c r="Z3161" s="41" t="s">
        <v>11760</v>
      </c>
      <c r="AA3161" s="42" t="s">
        <v>1349</v>
      </c>
      <c r="AB3161" s="29" t="s">
        <v>258</v>
      </c>
      <c r="AC3161" s="29" t="s">
        <v>265</v>
      </c>
      <c r="AD3161" s="29" t="s">
        <v>265</v>
      </c>
      <c r="AE3161" s="29" t="s">
        <v>1367</v>
      </c>
      <c r="AF3161" s="29" t="s">
        <v>4058</v>
      </c>
      <c r="AG3161" s="183" t="s">
        <v>4059</v>
      </c>
      <c r="AH3161" s="29" t="s">
        <v>1356</v>
      </c>
      <c r="AI3161" s="29" t="s">
        <v>1357</v>
      </c>
      <c r="AJ3161" s="29" t="s">
        <v>258</v>
      </c>
      <c r="AK3161" s="29" t="s">
        <v>258</v>
      </c>
      <c r="AL3161" s="29" t="s">
        <v>13327</v>
      </c>
    </row>
    <row r="3162" spans="1:38" x14ac:dyDescent="0.2">
      <c r="A3162" s="35" t="s">
        <v>18</v>
      </c>
      <c r="B3162" s="36">
        <v>9181</v>
      </c>
      <c r="C3162" s="36">
        <v>26</v>
      </c>
      <c r="D3162" s="36" t="s">
        <v>5316</v>
      </c>
      <c r="E3162" s="37" t="s">
        <v>5317</v>
      </c>
      <c r="F3162" s="38" t="s">
        <v>1269</v>
      </c>
      <c r="G3162" s="38" t="s">
        <v>1273</v>
      </c>
      <c r="H3162" s="35" t="s">
        <v>1393</v>
      </c>
      <c r="I3162" s="35"/>
      <c r="J3162" s="29" t="s">
        <v>263</v>
      </c>
      <c r="K3162" s="29" t="s">
        <v>3896</v>
      </c>
      <c r="L3162" s="29" t="s">
        <v>5267</v>
      </c>
      <c r="M3162" s="39">
        <v>291.91886715742447</v>
      </c>
      <c r="N3162" s="39">
        <v>1458.5953018480493</v>
      </c>
      <c r="O3162" s="29">
        <v>44197</v>
      </c>
      <c r="P3162" s="29">
        <v>46022</v>
      </c>
      <c r="Q3162" s="40">
        <v>4.9965776999999996</v>
      </c>
      <c r="R3162" s="39">
        <v>291.5593018480493</v>
      </c>
      <c r="S3162" s="39">
        <v>291.5593018480493</v>
      </c>
      <c r="T3162" s="39">
        <v>291.5593018480493</v>
      </c>
      <c r="U3162" s="39">
        <v>292.35809445585215</v>
      </c>
      <c r="V3162" s="39">
        <v>291.5593018480493</v>
      </c>
      <c r="W3162" s="29" t="s">
        <v>265</v>
      </c>
      <c r="X3162" s="29" t="s">
        <v>11773</v>
      </c>
      <c r="Y3162" s="29">
        <v>45268</v>
      </c>
      <c r="Z3162" s="41" t="s">
        <v>11760</v>
      </c>
      <c r="AA3162" s="42" t="s">
        <v>1349</v>
      </c>
      <c r="AB3162" s="29" t="s">
        <v>258</v>
      </c>
      <c r="AC3162" s="29" t="s">
        <v>265</v>
      </c>
      <c r="AD3162" s="29" t="s">
        <v>265</v>
      </c>
      <c r="AE3162" s="29" t="s">
        <v>1367</v>
      </c>
      <c r="AF3162" s="29" t="s">
        <v>4058</v>
      </c>
      <c r="AG3162" s="183" t="s">
        <v>4059</v>
      </c>
      <c r="AH3162" s="29" t="s">
        <v>1356</v>
      </c>
      <c r="AI3162" s="29" t="s">
        <v>1357</v>
      </c>
      <c r="AJ3162" s="29" t="s">
        <v>258</v>
      </c>
      <c r="AK3162" s="29" t="s">
        <v>258</v>
      </c>
      <c r="AL3162" s="29" t="s">
        <v>13327</v>
      </c>
    </row>
    <row r="3163" spans="1:38" x14ac:dyDescent="0.2">
      <c r="A3163" s="35" t="s">
        <v>18</v>
      </c>
      <c r="B3163" s="36">
        <v>9181</v>
      </c>
      <c r="C3163" s="36">
        <v>27</v>
      </c>
      <c r="D3163" s="36" t="s">
        <v>5318</v>
      </c>
      <c r="E3163" s="37" t="s">
        <v>5319</v>
      </c>
      <c r="F3163" s="38" t="s">
        <v>1269</v>
      </c>
      <c r="G3163" s="38" t="s">
        <v>1273</v>
      </c>
      <c r="H3163" s="35" t="s">
        <v>1393</v>
      </c>
      <c r="I3163" s="35"/>
      <c r="J3163" s="29" t="s">
        <v>263</v>
      </c>
      <c r="K3163" s="29" t="s">
        <v>3896</v>
      </c>
      <c r="L3163" s="29" t="s">
        <v>5267</v>
      </c>
      <c r="M3163" s="39">
        <v>560.31585273449014</v>
      </c>
      <c r="N3163" s="39">
        <v>2799.661694729637</v>
      </c>
      <c r="O3163" s="29">
        <v>44197</v>
      </c>
      <c r="P3163" s="29">
        <v>46022</v>
      </c>
      <c r="Q3163" s="40">
        <v>4.9965776999999996</v>
      </c>
      <c r="R3163" s="39">
        <v>559.62569472963719</v>
      </c>
      <c r="S3163" s="39">
        <v>559.62569472963719</v>
      </c>
      <c r="T3163" s="39">
        <v>559.62569472963719</v>
      </c>
      <c r="U3163" s="39">
        <v>561.15891581108826</v>
      </c>
      <c r="V3163" s="39">
        <v>559.62569472963719</v>
      </c>
      <c r="W3163" s="29" t="s">
        <v>265</v>
      </c>
      <c r="X3163" s="29" t="s">
        <v>11773</v>
      </c>
      <c r="Y3163" s="29">
        <v>45268</v>
      </c>
      <c r="Z3163" s="41" t="s">
        <v>11760</v>
      </c>
      <c r="AA3163" s="42" t="s">
        <v>1349</v>
      </c>
      <c r="AB3163" s="29" t="s">
        <v>258</v>
      </c>
      <c r="AC3163" s="29" t="s">
        <v>265</v>
      </c>
      <c r="AD3163" s="29" t="s">
        <v>265</v>
      </c>
      <c r="AE3163" s="29" t="s">
        <v>1367</v>
      </c>
      <c r="AF3163" s="29" t="s">
        <v>4058</v>
      </c>
      <c r="AG3163" s="183" t="s">
        <v>4059</v>
      </c>
      <c r="AH3163" s="29" t="s">
        <v>1356</v>
      </c>
      <c r="AI3163" s="29" t="s">
        <v>1357</v>
      </c>
      <c r="AJ3163" s="29" t="s">
        <v>258</v>
      </c>
      <c r="AK3163" s="29" t="s">
        <v>258</v>
      </c>
      <c r="AL3163" s="29" t="s">
        <v>13327</v>
      </c>
    </row>
    <row r="3164" spans="1:38" x14ac:dyDescent="0.2">
      <c r="A3164" s="35" t="s">
        <v>18</v>
      </c>
      <c r="B3164" s="36">
        <v>9181</v>
      </c>
      <c r="C3164" s="36">
        <v>28</v>
      </c>
      <c r="D3164" s="36" t="s">
        <v>5320</v>
      </c>
      <c r="E3164" s="37" t="s">
        <v>5321</v>
      </c>
      <c r="F3164" s="38" t="s">
        <v>1269</v>
      </c>
      <c r="G3164" s="38" t="s">
        <v>1273</v>
      </c>
      <c r="H3164" s="35" t="s">
        <v>1393</v>
      </c>
      <c r="I3164" s="35"/>
      <c r="J3164" s="29" t="s">
        <v>263</v>
      </c>
      <c r="K3164" s="29" t="s">
        <v>3896</v>
      </c>
      <c r="L3164" s="29" t="s">
        <v>5267</v>
      </c>
      <c r="M3164" s="39">
        <v>254.77252424397005</v>
      </c>
      <c r="N3164" s="39">
        <v>1272.99071321013</v>
      </c>
      <c r="O3164" s="29">
        <v>44197</v>
      </c>
      <c r="P3164" s="29">
        <v>46022</v>
      </c>
      <c r="Q3164" s="40">
        <v>4.9965776999999996</v>
      </c>
      <c r="R3164" s="39">
        <v>254.45871321013004</v>
      </c>
      <c r="S3164" s="39">
        <v>254.45871321013004</v>
      </c>
      <c r="T3164" s="39">
        <v>254.45871321013004</v>
      </c>
      <c r="U3164" s="39">
        <v>255.15586036960985</v>
      </c>
      <c r="V3164" s="39">
        <v>254.45871321013004</v>
      </c>
      <c r="W3164" s="29" t="s">
        <v>265</v>
      </c>
      <c r="X3164" s="29" t="s">
        <v>11773</v>
      </c>
      <c r="Y3164" s="29">
        <v>45268</v>
      </c>
      <c r="Z3164" s="41" t="s">
        <v>11760</v>
      </c>
      <c r="AA3164" s="42" t="s">
        <v>1349</v>
      </c>
      <c r="AB3164" s="29" t="s">
        <v>258</v>
      </c>
      <c r="AC3164" s="29" t="s">
        <v>265</v>
      </c>
      <c r="AD3164" s="29" t="s">
        <v>265</v>
      </c>
      <c r="AE3164" s="29" t="s">
        <v>1367</v>
      </c>
      <c r="AF3164" s="29" t="s">
        <v>4058</v>
      </c>
      <c r="AG3164" s="183" t="s">
        <v>4059</v>
      </c>
      <c r="AH3164" s="29" t="s">
        <v>1356</v>
      </c>
      <c r="AI3164" s="29" t="s">
        <v>1357</v>
      </c>
      <c r="AJ3164" s="29" t="s">
        <v>258</v>
      </c>
      <c r="AK3164" s="29" t="s">
        <v>258</v>
      </c>
      <c r="AL3164" s="29" t="s">
        <v>13327</v>
      </c>
    </row>
    <row r="3165" spans="1:38" x14ac:dyDescent="0.2">
      <c r="A3165" s="35" t="s">
        <v>18</v>
      </c>
      <c r="B3165" s="36">
        <v>9181</v>
      </c>
      <c r="C3165" s="36">
        <v>29</v>
      </c>
      <c r="D3165" s="36" t="s">
        <v>5322</v>
      </c>
      <c r="E3165" s="37" t="s">
        <v>5323</v>
      </c>
      <c r="F3165" s="38" t="s">
        <v>1269</v>
      </c>
      <c r="G3165" s="38" t="s">
        <v>1273</v>
      </c>
      <c r="H3165" s="35" t="s">
        <v>1393</v>
      </c>
      <c r="I3165" s="35"/>
      <c r="J3165" s="29" t="s">
        <v>263</v>
      </c>
      <c r="K3165" s="29" t="s">
        <v>3896</v>
      </c>
      <c r="L3165" s="29" t="s">
        <v>5267</v>
      </c>
      <c r="M3165" s="39">
        <v>158.33471080558991</v>
      </c>
      <c r="N3165" s="39">
        <v>791.13168514715949</v>
      </c>
      <c r="O3165" s="29">
        <v>44197</v>
      </c>
      <c r="P3165" s="29">
        <v>46022</v>
      </c>
      <c r="Q3165" s="40">
        <v>4.9965776999999996</v>
      </c>
      <c r="R3165" s="39">
        <v>158.13968514715947</v>
      </c>
      <c r="S3165" s="39">
        <v>158.13968514715947</v>
      </c>
      <c r="T3165" s="39">
        <v>158.13968514715947</v>
      </c>
      <c r="U3165" s="39">
        <v>158.57294455852156</v>
      </c>
      <c r="V3165" s="39">
        <v>158.13968514715947</v>
      </c>
      <c r="W3165" s="29" t="s">
        <v>265</v>
      </c>
      <c r="X3165" s="29" t="s">
        <v>11773</v>
      </c>
      <c r="Y3165" s="29">
        <v>45268</v>
      </c>
      <c r="Z3165" s="41" t="s">
        <v>11760</v>
      </c>
      <c r="AA3165" s="42" t="s">
        <v>1349</v>
      </c>
      <c r="AB3165" s="29" t="s">
        <v>258</v>
      </c>
      <c r="AC3165" s="29" t="s">
        <v>265</v>
      </c>
      <c r="AD3165" s="29" t="s">
        <v>265</v>
      </c>
      <c r="AE3165" s="29" t="s">
        <v>1367</v>
      </c>
      <c r="AF3165" s="29" t="s">
        <v>4058</v>
      </c>
      <c r="AG3165" s="183" t="s">
        <v>4059</v>
      </c>
      <c r="AH3165" s="29" t="s">
        <v>1356</v>
      </c>
      <c r="AI3165" s="29" t="s">
        <v>1357</v>
      </c>
      <c r="AJ3165" s="29" t="s">
        <v>258</v>
      </c>
      <c r="AK3165" s="29" t="s">
        <v>258</v>
      </c>
      <c r="AL3165" s="29" t="s">
        <v>13327</v>
      </c>
    </row>
    <row r="3166" spans="1:38" x14ac:dyDescent="0.2">
      <c r="A3166" s="35" t="s">
        <v>18</v>
      </c>
      <c r="B3166" s="36">
        <v>9181</v>
      </c>
      <c r="C3166" s="36">
        <v>30</v>
      </c>
      <c r="D3166" s="36" t="s">
        <v>5324</v>
      </c>
      <c r="E3166" s="37" t="s">
        <v>5325</v>
      </c>
      <c r="F3166" s="38" t="s">
        <v>1269</v>
      </c>
      <c r="G3166" s="38" t="s">
        <v>1273</v>
      </c>
      <c r="H3166" s="35" t="s">
        <v>1393</v>
      </c>
      <c r="I3166" s="35"/>
      <c r="J3166" s="29" t="s">
        <v>263</v>
      </c>
      <c r="K3166" s="29" t="s">
        <v>3896</v>
      </c>
      <c r="L3166" s="29" t="s">
        <v>5267</v>
      </c>
      <c r="M3166" s="39">
        <v>235.73910073369041</v>
      </c>
      <c r="N3166" s="39">
        <v>1177.888733744011</v>
      </c>
      <c r="O3166" s="29">
        <v>44197</v>
      </c>
      <c r="P3166" s="29">
        <v>46022</v>
      </c>
      <c r="Q3166" s="40">
        <v>4.9965776999999996</v>
      </c>
      <c r="R3166" s="39">
        <v>235.44873374401095</v>
      </c>
      <c r="S3166" s="39">
        <v>235.44873374401095</v>
      </c>
      <c r="T3166" s="39">
        <v>235.44873374401095</v>
      </c>
      <c r="U3166" s="39">
        <v>236.09379876796714</v>
      </c>
      <c r="V3166" s="39">
        <v>235.44873374401095</v>
      </c>
      <c r="W3166" s="29" t="s">
        <v>265</v>
      </c>
      <c r="X3166" s="29" t="s">
        <v>11773</v>
      </c>
      <c r="Y3166" s="29">
        <v>45268</v>
      </c>
      <c r="Z3166" s="41" t="s">
        <v>11760</v>
      </c>
      <c r="AA3166" s="42" t="s">
        <v>1349</v>
      </c>
      <c r="AB3166" s="29" t="s">
        <v>258</v>
      </c>
      <c r="AC3166" s="29" t="s">
        <v>265</v>
      </c>
      <c r="AD3166" s="29" t="s">
        <v>265</v>
      </c>
      <c r="AE3166" s="29" t="s">
        <v>1367</v>
      </c>
      <c r="AF3166" s="29" t="s">
        <v>4058</v>
      </c>
      <c r="AG3166" s="183" t="s">
        <v>4059</v>
      </c>
      <c r="AH3166" s="29" t="s">
        <v>1356</v>
      </c>
      <c r="AI3166" s="29" t="s">
        <v>1357</v>
      </c>
      <c r="AJ3166" s="29" t="s">
        <v>258</v>
      </c>
      <c r="AK3166" s="29" t="s">
        <v>258</v>
      </c>
      <c r="AL3166" s="29" t="s">
        <v>13327</v>
      </c>
    </row>
    <row r="3167" spans="1:38" x14ac:dyDescent="0.2">
      <c r="A3167" s="35" t="s">
        <v>18</v>
      </c>
      <c r="B3167" s="36">
        <v>9181</v>
      </c>
      <c r="C3167" s="36">
        <v>31</v>
      </c>
      <c r="D3167" s="36" t="s">
        <v>5326</v>
      </c>
      <c r="E3167" s="37" t="s">
        <v>5327</v>
      </c>
      <c r="F3167" s="38" t="s">
        <v>1269</v>
      </c>
      <c r="G3167" s="38" t="s">
        <v>1273</v>
      </c>
      <c r="H3167" s="35" t="s">
        <v>1393</v>
      </c>
      <c r="I3167" s="35"/>
      <c r="J3167" s="29" t="s">
        <v>263</v>
      </c>
      <c r="K3167" s="29" t="s">
        <v>3896</v>
      </c>
      <c r="L3167" s="29" t="s">
        <v>5267</v>
      </c>
      <c r="M3167" s="39">
        <v>185.59363895120623</v>
      </c>
      <c r="N3167" s="39">
        <v>927.33303764544837</v>
      </c>
      <c r="O3167" s="29">
        <v>44197</v>
      </c>
      <c r="P3167" s="29">
        <v>46022</v>
      </c>
      <c r="Q3167" s="40">
        <v>4.9965776999999996</v>
      </c>
      <c r="R3167" s="39">
        <v>185.36503764544833</v>
      </c>
      <c r="S3167" s="39">
        <v>185.36503764544833</v>
      </c>
      <c r="T3167" s="39">
        <v>185.36503764544833</v>
      </c>
      <c r="U3167" s="39">
        <v>185.87288706365501</v>
      </c>
      <c r="V3167" s="39">
        <v>185.36503764544833</v>
      </c>
      <c r="W3167" s="29" t="s">
        <v>265</v>
      </c>
      <c r="X3167" s="29" t="s">
        <v>11773</v>
      </c>
      <c r="Y3167" s="29">
        <v>45268</v>
      </c>
      <c r="Z3167" s="41" t="s">
        <v>11760</v>
      </c>
      <c r="AA3167" s="42" t="s">
        <v>1349</v>
      </c>
      <c r="AB3167" s="29" t="s">
        <v>258</v>
      </c>
      <c r="AC3167" s="29" t="s">
        <v>265</v>
      </c>
      <c r="AD3167" s="29" t="s">
        <v>265</v>
      </c>
      <c r="AE3167" s="29" t="s">
        <v>1367</v>
      </c>
      <c r="AF3167" s="29" t="s">
        <v>4058</v>
      </c>
      <c r="AG3167" s="183" t="s">
        <v>4059</v>
      </c>
      <c r="AH3167" s="29" t="s">
        <v>1356</v>
      </c>
      <c r="AI3167" s="29" t="s">
        <v>1357</v>
      </c>
      <c r="AJ3167" s="29" t="s">
        <v>258</v>
      </c>
      <c r="AK3167" s="29" t="s">
        <v>258</v>
      </c>
      <c r="AL3167" s="29" t="s">
        <v>13327</v>
      </c>
    </row>
    <row r="3168" spans="1:38" x14ac:dyDescent="0.2">
      <c r="A3168" s="35" t="s">
        <v>18</v>
      </c>
      <c r="B3168" s="36">
        <v>9181</v>
      </c>
      <c r="C3168" s="36">
        <v>32</v>
      </c>
      <c r="D3168" s="36" t="s">
        <v>5328</v>
      </c>
      <c r="E3168" s="37" t="s">
        <v>5329</v>
      </c>
      <c r="F3168" s="38" t="s">
        <v>1269</v>
      </c>
      <c r="G3168" s="38" t="s">
        <v>1273</v>
      </c>
      <c r="H3168" s="35" t="s">
        <v>1393</v>
      </c>
      <c r="I3168" s="35"/>
      <c r="J3168" s="29" t="s">
        <v>263</v>
      </c>
      <c r="K3168" s="29" t="s">
        <v>3896</v>
      </c>
      <c r="L3168" s="29" t="s">
        <v>5267</v>
      </c>
      <c r="M3168" s="39">
        <v>526.86853556447818</v>
      </c>
      <c r="N3168" s="39">
        <v>2632.5395756331282</v>
      </c>
      <c r="O3168" s="29">
        <v>44197</v>
      </c>
      <c r="P3168" s="29">
        <v>46022</v>
      </c>
      <c r="Q3168" s="40">
        <v>4.9965776999999996</v>
      </c>
      <c r="R3168" s="39">
        <v>526.21957563312799</v>
      </c>
      <c r="S3168" s="39">
        <v>526.21957563312799</v>
      </c>
      <c r="T3168" s="39">
        <v>526.21957563312799</v>
      </c>
      <c r="U3168" s="39">
        <v>527.66127310061609</v>
      </c>
      <c r="V3168" s="39">
        <v>526.21957563312799</v>
      </c>
      <c r="W3168" s="29" t="s">
        <v>265</v>
      </c>
      <c r="X3168" s="29" t="s">
        <v>11773</v>
      </c>
      <c r="Y3168" s="29">
        <v>45268</v>
      </c>
      <c r="Z3168" s="41" t="s">
        <v>11760</v>
      </c>
      <c r="AA3168" s="42" t="s">
        <v>1349</v>
      </c>
      <c r="AB3168" s="29" t="s">
        <v>258</v>
      </c>
      <c r="AC3168" s="29" t="s">
        <v>265</v>
      </c>
      <c r="AD3168" s="29" t="s">
        <v>265</v>
      </c>
      <c r="AE3168" s="29" t="s">
        <v>1367</v>
      </c>
      <c r="AF3168" s="29" t="s">
        <v>4058</v>
      </c>
      <c r="AG3168" s="183" t="s">
        <v>4059</v>
      </c>
      <c r="AH3168" s="29" t="s">
        <v>1356</v>
      </c>
      <c r="AI3168" s="29" t="s">
        <v>1357</v>
      </c>
      <c r="AJ3168" s="29" t="s">
        <v>258</v>
      </c>
      <c r="AK3168" s="29" t="s">
        <v>258</v>
      </c>
      <c r="AL3168" s="29" t="s">
        <v>13327</v>
      </c>
    </row>
    <row r="3169" spans="1:38" x14ac:dyDescent="0.2">
      <c r="A3169" s="35" t="s">
        <v>18</v>
      </c>
      <c r="B3169" s="36">
        <v>9181</v>
      </c>
      <c r="C3169" s="36">
        <v>33</v>
      </c>
      <c r="D3169" s="36" t="s">
        <v>5330</v>
      </c>
      <c r="E3169" s="37" t="s">
        <v>5331</v>
      </c>
      <c r="F3169" s="38" t="s">
        <v>1269</v>
      </c>
      <c r="G3169" s="38" t="s">
        <v>1273</v>
      </c>
      <c r="H3169" s="35" t="s">
        <v>1393</v>
      </c>
      <c r="I3169" s="35"/>
      <c r="J3169" s="29" t="s">
        <v>263</v>
      </c>
      <c r="K3169" s="29" t="s">
        <v>3896</v>
      </c>
      <c r="L3169" s="29" t="s">
        <v>5267</v>
      </c>
      <c r="M3169" s="39">
        <v>526.86853556447818</v>
      </c>
      <c r="N3169" s="39">
        <v>2632.5395756331282</v>
      </c>
      <c r="O3169" s="29">
        <v>44197</v>
      </c>
      <c r="P3169" s="29">
        <v>46022</v>
      </c>
      <c r="Q3169" s="40">
        <v>4.9965776999999996</v>
      </c>
      <c r="R3169" s="39">
        <v>526.21957563312799</v>
      </c>
      <c r="S3169" s="39">
        <v>526.21957563312799</v>
      </c>
      <c r="T3169" s="39">
        <v>526.21957563312799</v>
      </c>
      <c r="U3169" s="39">
        <v>527.66127310061609</v>
      </c>
      <c r="V3169" s="39">
        <v>526.21957563312799</v>
      </c>
      <c r="W3169" s="29" t="s">
        <v>265</v>
      </c>
      <c r="X3169" s="29" t="s">
        <v>11773</v>
      </c>
      <c r="Y3169" s="29">
        <v>45268</v>
      </c>
      <c r="Z3169" s="41" t="s">
        <v>11760</v>
      </c>
      <c r="AA3169" s="42" t="s">
        <v>1349</v>
      </c>
      <c r="AB3169" s="29" t="s">
        <v>258</v>
      </c>
      <c r="AC3169" s="29" t="s">
        <v>265</v>
      </c>
      <c r="AD3169" s="29" t="s">
        <v>265</v>
      </c>
      <c r="AE3169" s="29" t="s">
        <v>1367</v>
      </c>
      <c r="AF3169" s="29" t="s">
        <v>4058</v>
      </c>
      <c r="AG3169" s="183" t="s">
        <v>4059</v>
      </c>
      <c r="AH3169" s="29" t="s">
        <v>1356</v>
      </c>
      <c r="AI3169" s="29" t="s">
        <v>1357</v>
      </c>
      <c r="AJ3169" s="29" t="s">
        <v>258</v>
      </c>
      <c r="AK3169" s="29" t="s">
        <v>258</v>
      </c>
      <c r="AL3169" s="29" t="s">
        <v>13327</v>
      </c>
    </row>
    <row r="3170" spans="1:38" x14ac:dyDescent="0.2">
      <c r="A3170" s="35" t="s">
        <v>18</v>
      </c>
      <c r="B3170" s="36">
        <v>9181</v>
      </c>
      <c r="C3170" s="36">
        <v>34</v>
      </c>
      <c r="D3170" s="36" t="s">
        <v>5332</v>
      </c>
      <c r="E3170" s="37" t="s">
        <v>5333</v>
      </c>
      <c r="F3170" s="38" t="s">
        <v>1269</v>
      </c>
      <c r="G3170" s="38" t="s">
        <v>1273</v>
      </c>
      <c r="H3170" s="35" t="s">
        <v>1393</v>
      </c>
      <c r="I3170" s="35"/>
      <c r="J3170" s="29" t="s">
        <v>263</v>
      </c>
      <c r="K3170" s="29" t="s">
        <v>3896</v>
      </c>
      <c r="L3170" s="29" t="s">
        <v>5267</v>
      </c>
      <c r="M3170" s="39">
        <v>526.86853556447818</v>
      </c>
      <c r="N3170" s="39">
        <v>2632.5395756331282</v>
      </c>
      <c r="O3170" s="29">
        <v>44197</v>
      </c>
      <c r="P3170" s="29">
        <v>46022</v>
      </c>
      <c r="Q3170" s="40">
        <v>4.9965776999999996</v>
      </c>
      <c r="R3170" s="39">
        <v>526.21957563312799</v>
      </c>
      <c r="S3170" s="39">
        <v>526.21957563312799</v>
      </c>
      <c r="T3170" s="39">
        <v>526.21957563312799</v>
      </c>
      <c r="U3170" s="39">
        <v>527.66127310061609</v>
      </c>
      <c r="V3170" s="39">
        <v>526.21957563312799</v>
      </c>
      <c r="W3170" s="29" t="s">
        <v>265</v>
      </c>
      <c r="X3170" s="29" t="s">
        <v>11773</v>
      </c>
      <c r="Y3170" s="29">
        <v>45268</v>
      </c>
      <c r="Z3170" s="41" t="s">
        <v>11760</v>
      </c>
      <c r="AA3170" s="42" t="s">
        <v>1349</v>
      </c>
      <c r="AB3170" s="29" t="s">
        <v>258</v>
      </c>
      <c r="AC3170" s="29" t="s">
        <v>265</v>
      </c>
      <c r="AD3170" s="29" t="s">
        <v>265</v>
      </c>
      <c r="AE3170" s="29" t="s">
        <v>1367</v>
      </c>
      <c r="AF3170" s="29" t="s">
        <v>4058</v>
      </c>
      <c r="AG3170" s="183" t="s">
        <v>4059</v>
      </c>
      <c r="AH3170" s="29" t="s">
        <v>1356</v>
      </c>
      <c r="AI3170" s="29" t="s">
        <v>1357</v>
      </c>
      <c r="AJ3170" s="29" t="s">
        <v>258</v>
      </c>
      <c r="AK3170" s="29" t="s">
        <v>258</v>
      </c>
      <c r="AL3170" s="29" t="s">
        <v>13327</v>
      </c>
    </row>
    <row r="3171" spans="1:38" x14ac:dyDescent="0.2">
      <c r="A3171" s="35" t="s">
        <v>18</v>
      </c>
      <c r="B3171" s="36">
        <v>9181</v>
      </c>
      <c r="C3171" s="36">
        <v>35</v>
      </c>
      <c r="D3171" s="36" t="s">
        <v>5334</v>
      </c>
      <c r="E3171" s="37" t="s">
        <v>5335</v>
      </c>
      <c r="F3171" s="38" t="s">
        <v>1269</v>
      </c>
      <c r="G3171" s="38" t="s">
        <v>1273</v>
      </c>
      <c r="H3171" s="35" t="s">
        <v>1393</v>
      </c>
      <c r="I3171" s="35"/>
      <c r="J3171" s="29" t="s">
        <v>263</v>
      </c>
      <c r="K3171" s="29" t="s">
        <v>3896</v>
      </c>
      <c r="L3171" s="29" t="s">
        <v>5267</v>
      </c>
      <c r="M3171" s="39">
        <v>283.11104361954966</v>
      </c>
      <c r="N3171" s="39">
        <v>1414.5863271731691</v>
      </c>
      <c r="O3171" s="29">
        <v>44197</v>
      </c>
      <c r="P3171" s="29">
        <v>46022</v>
      </c>
      <c r="Q3171" s="40">
        <v>4.9965776999999996</v>
      </c>
      <c r="R3171" s="39">
        <v>282.76232717316907</v>
      </c>
      <c r="S3171" s="39">
        <v>282.76232717316907</v>
      </c>
      <c r="T3171" s="39">
        <v>282.76232717316907</v>
      </c>
      <c r="U3171" s="39">
        <v>283.5370184804928</v>
      </c>
      <c r="V3171" s="39">
        <v>282.76232717316907</v>
      </c>
      <c r="W3171" s="29" t="s">
        <v>265</v>
      </c>
      <c r="X3171" s="29" t="s">
        <v>11773</v>
      </c>
      <c r="Y3171" s="29">
        <v>45268</v>
      </c>
      <c r="Z3171" s="41" t="s">
        <v>11760</v>
      </c>
      <c r="AA3171" s="42" t="s">
        <v>1349</v>
      </c>
      <c r="AB3171" s="29" t="s">
        <v>258</v>
      </c>
      <c r="AC3171" s="29" t="s">
        <v>265</v>
      </c>
      <c r="AD3171" s="29" t="s">
        <v>265</v>
      </c>
      <c r="AE3171" s="29" t="s">
        <v>1367</v>
      </c>
      <c r="AF3171" s="29" t="s">
        <v>4058</v>
      </c>
      <c r="AG3171" s="183" t="s">
        <v>4059</v>
      </c>
      <c r="AH3171" s="29" t="s">
        <v>1356</v>
      </c>
      <c r="AI3171" s="29" t="s">
        <v>1357</v>
      </c>
      <c r="AJ3171" s="29" t="s">
        <v>258</v>
      </c>
      <c r="AK3171" s="29" t="s">
        <v>258</v>
      </c>
      <c r="AL3171" s="29" t="s">
        <v>13327</v>
      </c>
    </row>
    <row r="3172" spans="1:38" x14ac:dyDescent="0.2">
      <c r="A3172" s="35" t="s">
        <v>18</v>
      </c>
      <c r="B3172" s="36">
        <v>9181</v>
      </c>
      <c r="C3172" s="36">
        <v>36</v>
      </c>
      <c r="D3172" s="36" t="s">
        <v>5336</v>
      </c>
      <c r="E3172" s="37" t="s">
        <v>5337</v>
      </c>
      <c r="F3172" s="38" t="s">
        <v>1269</v>
      </c>
      <c r="G3172" s="38" t="s">
        <v>1273</v>
      </c>
      <c r="H3172" s="35" t="s">
        <v>1393</v>
      </c>
      <c r="I3172" s="35"/>
      <c r="J3172" s="29" t="s">
        <v>263</v>
      </c>
      <c r="K3172" s="29" t="s">
        <v>3896</v>
      </c>
      <c r="L3172" s="29" t="s">
        <v>5267</v>
      </c>
      <c r="M3172" s="39">
        <v>283.11104361954966</v>
      </c>
      <c r="N3172" s="39">
        <v>1414.5863271731691</v>
      </c>
      <c r="O3172" s="29">
        <v>44197</v>
      </c>
      <c r="P3172" s="29">
        <v>46022</v>
      </c>
      <c r="Q3172" s="40">
        <v>4.9965776999999996</v>
      </c>
      <c r="R3172" s="39">
        <v>282.76232717316907</v>
      </c>
      <c r="S3172" s="39">
        <v>282.76232717316907</v>
      </c>
      <c r="T3172" s="39">
        <v>282.76232717316907</v>
      </c>
      <c r="U3172" s="39">
        <v>283.5370184804928</v>
      </c>
      <c r="V3172" s="39">
        <v>282.76232717316907</v>
      </c>
      <c r="W3172" s="29" t="s">
        <v>265</v>
      </c>
      <c r="X3172" s="29" t="s">
        <v>11773</v>
      </c>
      <c r="Y3172" s="29">
        <v>45268</v>
      </c>
      <c r="Z3172" s="41" t="s">
        <v>11760</v>
      </c>
      <c r="AA3172" s="42" t="s">
        <v>1349</v>
      </c>
      <c r="AB3172" s="29" t="s">
        <v>258</v>
      </c>
      <c r="AC3172" s="29" t="s">
        <v>265</v>
      </c>
      <c r="AD3172" s="29" t="s">
        <v>265</v>
      </c>
      <c r="AE3172" s="29" t="s">
        <v>1367</v>
      </c>
      <c r="AF3172" s="29" t="s">
        <v>4058</v>
      </c>
      <c r="AG3172" s="183" t="s">
        <v>4059</v>
      </c>
      <c r="AH3172" s="29" t="s">
        <v>1356</v>
      </c>
      <c r="AI3172" s="29" t="s">
        <v>1357</v>
      </c>
      <c r="AJ3172" s="29" t="s">
        <v>258</v>
      </c>
      <c r="AK3172" s="29" t="s">
        <v>258</v>
      </c>
      <c r="AL3172" s="29" t="s">
        <v>13327</v>
      </c>
    </row>
    <row r="3173" spans="1:38" x14ac:dyDescent="0.2">
      <c r="A3173" s="35" t="s">
        <v>18</v>
      </c>
      <c r="B3173" s="36">
        <v>9181</v>
      </c>
      <c r="C3173" s="36">
        <v>37</v>
      </c>
      <c r="D3173" s="36" t="s">
        <v>5338</v>
      </c>
      <c r="E3173" s="37" t="s">
        <v>5339</v>
      </c>
      <c r="F3173" s="38" t="s">
        <v>1269</v>
      </c>
      <c r="G3173" s="38" t="s">
        <v>1273</v>
      </c>
      <c r="H3173" s="35" t="s">
        <v>1393</v>
      </c>
      <c r="I3173" s="35"/>
      <c r="J3173" s="29" t="s">
        <v>263</v>
      </c>
      <c r="K3173" s="29" t="s">
        <v>3896</v>
      </c>
      <c r="L3173" s="29" t="s">
        <v>5267</v>
      </c>
      <c r="M3173" s="39">
        <v>283.11104361954966</v>
      </c>
      <c r="N3173" s="39">
        <v>1414.5863271731691</v>
      </c>
      <c r="O3173" s="29">
        <v>44197</v>
      </c>
      <c r="P3173" s="29">
        <v>46022</v>
      </c>
      <c r="Q3173" s="40">
        <v>4.9965776999999996</v>
      </c>
      <c r="R3173" s="39">
        <v>282.76232717316907</v>
      </c>
      <c r="S3173" s="39">
        <v>282.76232717316907</v>
      </c>
      <c r="T3173" s="39">
        <v>282.76232717316907</v>
      </c>
      <c r="U3173" s="39">
        <v>283.5370184804928</v>
      </c>
      <c r="V3173" s="39">
        <v>282.76232717316907</v>
      </c>
      <c r="W3173" s="29" t="s">
        <v>265</v>
      </c>
      <c r="X3173" s="29" t="s">
        <v>11773</v>
      </c>
      <c r="Y3173" s="29">
        <v>45268</v>
      </c>
      <c r="Z3173" s="41" t="s">
        <v>11760</v>
      </c>
      <c r="AA3173" s="42" t="s">
        <v>1349</v>
      </c>
      <c r="AB3173" s="29" t="s">
        <v>258</v>
      </c>
      <c r="AC3173" s="29" t="s">
        <v>265</v>
      </c>
      <c r="AD3173" s="29" t="s">
        <v>265</v>
      </c>
      <c r="AE3173" s="29" t="s">
        <v>1367</v>
      </c>
      <c r="AF3173" s="29" t="s">
        <v>4058</v>
      </c>
      <c r="AG3173" s="183" t="s">
        <v>4059</v>
      </c>
      <c r="AH3173" s="29" t="s">
        <v>1356</v>
      </c>
      <c r="AI3173" s="29" t="s">
        <v>1357</v>
      </c>
      <c r="AJ3173" s="29" t="s">
        <v>258</v>
      </c>
      <c r="AK3173" s="29" t="s">
        <v>258</v>
      </c>
      <c r="AL3173" s="29" t="s">
        <v>13327</v>
      </c>
    </row>
    <row r="3174" spans="1:38" x14ac:dyDescent="0.2">
      <c r="A3174" s="35" t="s">
        <v>18</v>
      </c>
      <c r="B3174" s="36">
        <v>9181</v>
      </c>
      <c r="C3174" s="36">
        <v>38</v>
      </c>
      <c r="D3174" s="36" t="s">
        <v>5340</v>
      </c>
      <c r="E3174" s="37" t="s">
        <v>5341</v>
      </c>
      <c r="F3174" s="38" t="s">
        <v>1269</v>
      </c>
      <c r="G3174" s="38" t="s">
        <v>1273</v>
      </c>
      <c r="H3174" s="35" t="s">
        <v>1393</v>
      </c>
      <c r="I3174" s="35"/>
      <c r="J3174" s="29" t="s">
        <v>263</v>
      </c>
      <c r="K3174" s="29" t="s">
        <v>3896</v>
      </c>
      <c r="L3174" s="29" t="s">
        <v>5267</v>
      </c>
      <c r="M3174" s="39">
        <v>247.10332426466638</v>
      </c>
      <c r="N3174" s="39">
        <v>1234.6709596167009</v>
      </c>
      <c r="O3174" s="29">
        <v>44197</v>
      </c>
      <c r="P3174" s="29">
        <v>46022</v>
      </c>
      <c r="Q3174" s="40">
        <v>4.9965776999999996</v>
      </c>
      <c r="R3174" s="39">
        <v>246.7989596167009</v>
      </c>
      <c r="S3174" s="39">
        <v>246.7989596167009</v>
      </c>
      <c r="T3174" s="39">
        <v>246.7989596167009</v>
      </c>
      <c r="U3174" s="39">
        <v>247.47512114989732</v>
      </c>
      <c r="V3174" s="39">
        <v>246.7989596167009</v>
      </c>
      <c r="W3174" s="29" t="s">
        <v>265</v>
      </c>
      <c r="X3174" s="29" t="s">
        <v>11773</v>
      </c>
      <c r="Y3174" s="29">
        <v>45268</v>
      </c>
      <c r="Z3174" s="41" t="s">
        <v>11760</v>
      </c>
      <c r="AA3174" s="42" t="s">
        <v>1349</v>
      </c>
      <c r="AB3174" s="29" t="s">
        <v>258</v>
      </c>
      <c r="AC3174" s="29" t="s">
        <v>265</v>
      </c>
      <c r="AD3174" s="29" t="s">
        <v>265</v>
      </c>
      <c r="AE3174" s="29" t="s">
        <v>1367</v>
      </c>
      <c r="AF3174" s="29" t="s">
        <v>4058</v>
      </c>
      <c r="AG3174" s="183" t="s">
        <v>4059</v>
      </c>
      <c r="AH3174" s="29" t="s">
        <v>1356</v>
      </c>
      <c r="AI3174" s="29" t="s">
        <v>1357</v>
      </c>
      <c r="AJ3174" s="29" t="s">
        <v>258</v>
      </c>
      <c r="AK3174" s="29" t="s">
        <v>258</v>
      </c>
      <c r="AL3174" s="29" t="s">
        <v>13327</v>
      </c>
    </row>
    <row r="3175" spans="1:38" x14ac:dyDescent="0.2">
      <c r="A3175" s="35" t="s">
        <v>18</v>
      </c>
      <c r="B3175" s="36">
        <v>9181</v>
      </c>
      <c r="C3175" s="36">
        <v>39</v>
      </c>
      <c r="D3175" s="36" t="s">
        <v>5342</v>
      </c>
      <c r="E3175" s="37" t="s">
        <v>5343</v>
      </c>
      <c r="F3175" s="38" t="s">
        <v>1269</v>
      </c>
      <c r="G3175" s="38" t="s">
        <v>1273</v>
      </c>
      <c r="H3175" s="35" t="s">
        <v>1393</v>
      </c>
      <c r="I3175" s="35"/>
      <c r="J3175" s="29" t="s">
        <v>263</v>
      </c>
      <c r="K3175" s="29" t="s">
        <v>3896</v>
      </c>
      <c r="L3175" s="29" t="s">
        <v>5267</v>
      </c>
      <c r="M3175" s="39">
        <v>247.10332426466638</v>
      </c>
      <c r="N3175" s="39">
        <v>1234.6709596167009</v>
      </c>
      <c r="O3175" s="29">
        <v>44197</v>
      </c>
      <c r="P3175" s="29">
        <v>46022</v>
      </c>
      <c r="Q3175" s="40">
        <v>4.9965776999999996</v>
      </c>
      <c r="R3175" s="39">
        <v>246.7989596167009</v>
      </c>
      <c r="S3175" s="39">
        <v>246.7989596167009</v>
      </c>
      <c r="T3175" s="39">
        <v>246.7989596167009</v>
      </c>
      <c r="U3175" s="39">
        <v>247.47512114989732</v>
      </c>
      <c r="V3175" s="39">
        <v>246.7989596167009</v>
      </c>
      <c r="W3175" s="29" t="s">
        <v>265</v>
      </c>
      <c r="X3175" s="29" t="s">
        <v>11773</v>
      </c>
      <c r="Y3175" s="29">
        <v>45268</v>
      </c>
      <c r="Z3175" s="41" t="s">
        <v>11760</v>
      </c>
      <c r="AA3175" s="42" t="s">
        <v>1349</v>
      </c>
      <c r="AB3175" s="29" t="s">
        <v>258</v>
      </c>
      <c r="AC3175" s="29" t="s">
        <v>265</v>
      </c>
      <c r="AD3175" s="29" t="s">
        <v>265</v>
      </c>
      <c r="AE3175" s="29" t="s">
        <v>1367</v>
      </c>
      <c r="AF3175" s="29" t="s">
        <v>4058</v>
      </c>
      <c r="AG3175" s="183" t="s">
        <v>4059</v>
      </c>
      <c r="AH3175" s="29" t="s">
        <v>1356</v>
      </c>
      <c r="AI3175" s="29" t="s">
        <v>1357</v>
      </c>
      <c r="AJ3175" s="29" t="s">
        <v>258</v>
      </c>
      <c r="AK3175" s="29" t="s">
        <v>258</v>
      </c>
      <c r="AL3175" s="29" t="s">
        <v>13327</v>
      </c>
    </row>
    <row r="3176" spans="1:38" x14ac:dyDescent="0.2">
      <c r="A3176" s="35" t="s">
        <v>16</v>
      </c>
      <c r="B3176" s="36">
        <v>9183</v>
      </c>
      <c r="C3176" s="36"/>
      <c r="D3176" s="36" t="s">
        <v>1349</v>
      </c>
      <c r="E3176" s="37" t="s">
        <v>5344</v>
      </c>
      <c r="F3176" s="38" t="s">
        <v>1269</v>
      </c>
      <c r="G3176" s="38" t="s">
        <v>1445</v>
      </c>
      <c r="H3176" s="35" t="s">
        <v>975</v>
      </c>
      <c r="I3176" s="35"/>
      <c r="J3176" s="29" t="s">
        <v>274</v>
      </c>
      <c r="K3176" s="29" t="s">
        <v>294</v>
      </c>
      <c r="L3176" s="29" t="s">
        <v>1829</v>
      </c>
      <c r="M3176" s="39">
        <v>31.608299416998911</v>
      </c>
      <c r="N3176" s="39">
        <v>63.086789869952092</v>
      </c>
      <c r="O3176" s="29">
        <v>44197</v>
      </c>
      <c r="P3176" s="29">
        <v>44926</v>
      </c>
      <c r="Q3176" s="40">
        <v>1.9958932</v>
      </c>
      <c r="R3176" s="39">
        <v>31.543394934976046</v>
      </c>
      <c r="S3176" s="39">
        <v>31.543394934976046</v>
      </c>
      <c r="T3176" s="39">
        <v>0</v>
      </c>
      <c r="U3176" s="39">
        <v>0</v>
      </c>
      <c r="V3176" s="39">
        <v>0</v>
      </c>
      <c r="W3176" s="29" t="s">
        <v>1357</v>
      </c>
      <c r="X3176" s="29" t="s">
        <v>258</v>
      </c>
      <c r="Y3176" s="29" t="s">
        <v>1349</v>
      </c>
      <c r="Z3176" s="41" t="s">
        <v>1349</v>
      </c>
      <c r="AA3176" s="42" t="s">
        <v>1349</v>
      </c>
      <c r="AB3176" s="29" t="s">
        <v>258</v>
      </c>
      <c r="AC3176" s="29" t="s">
        <v>258</v>
      </c>
      <c r="AD3176" s="29" t="s">
        <v>258</v>
      </c>
      <c r="AE3176" s="29" t="s">
        <v>1367</v>
      </c>
      <c r="AF3176" s="29" t="s">
        <v>1361</v>
      </c>
      <c r="AG3176" s="183" t="s">
        <v>1362</v>
      </c>
      <c r="AH3176" s="29" t="s">
        <v>1413</v>
      </c>
      <c r="AI3176" s="29" t="s">
        <v>1357</v>
      </c>
      <c r="AJ3176" s="29" t="s">
        <v>258</v>
      </c>
      <c r="AK3176" s="29" t="s">
        <v>258</v>
      </c>
      <c r="AL3176" s="29" t="s">
        <v>13326</v>
      </c>
    </row>
    <row r="3177" spans="1:38" x14ac:dyDescent="0.2">
      <c r="A3177" s="35" t="s">
        <v>16</v>
      </c>
      <c r="B3177" s="36">
        <v>9185</v>
      </c>
      <c r="C3177" s="36"/>
      <c r="D3177" s="36" t="s">
        <v>1349</v>
      </c>
      <c r="E3177" s="37" t="s">
        <v>5345</v>
      </c>
      <c r="F3177" s="38" t="s">
        <v>1269</v>
      </c>
      <c r="G3177" s="38" t="s">
        <v>1273</v>
      </c>
      <c r="H3177" s="35" t="s">
        <v>1393</v>
      </c>
      <c r="I3177" s="35"/>
      <c r="J3177" s="29" t="s">
        <v>281</v>
      </c>
      <c r="K3177" s="29" t="s">
        <v>282</v>
      </c>
      <c r="L3177" s="29" t="s">
        <v>1366</v>
      </c>
      <c r="M3177" s="39">
        <v>17.190871080811512</v>
      </c>
      <c r="N3177" s="39">
        <v>36.946841889117046</v>
      </c>
      <c r="O3177" s="29">
        <v>44197</v>
      </c>
      <c r="P3177" s="29">
        <v>44982</v>
      </c>
      <c r="Q3177" s="40">
        <v>2.1492129000000002</v>
      </c>
      <c r="R3177" s="39">
        <v>17.157248459958932</v>
      </c>
      <c r="S3177" s="39">
        <v>17.157248459958932</v>
      </c>
      <c r="T3177" s="39">
        <v>2.6323449691991785</v>
      </c>
      <c r="U3177" s="39">
        <v>0</v>
      </c>
      <c r="V3177" s="39">
        <v>0</v>
      </c>
      <c r="W3177" s="29" t="s">
        <v>265</v>
      </c>
      <c r="X3177" s="29" t="s">
        <v>11773</v>
      </c>
      <c r="Y3177" s="29">
        <v>45273</v>
      </c>
      <c r="Z3177" s="41" t="s">
        <v>11760</v>
      </c>
      <c r="AA3177" s="42" t="s">
        <v>1349</v>
      </c>
      <c r="AB3177" s="29" t="s">
        <v>258</v>
      </c>
      <c r="AC3177" s="29" t="s">
        <v>258</v>
      </c>
      <c r="AD3177" s="29" t="s">
        <v>265</v>
      </c>
      <c r="AE3177" s="29" t="s">
        <v>1367</v>
      </c>
      <c r="AF3177" s="29" t="s">
        <v>1368</v>
      </c>
      <c r="AG3177" s="183" t="s">
        <v>1369</v>
      </c>
      <c r="AH3177" s="29" t="s">
        <v>1413</v>
      </c>
      <c r="AI3177" s="29" t="s">
        <v>1357</v>
      </c>
      <c r="AJ3177" s="29" t="s">
        <v>258</v>
      </c>
      <c r="AK3177" s="29" t="s">
        <v>258</v>
      </c>
      <c r="AL3177" s="29" t="s">
        <v>13327</v>
      </c>
    </row>
    <row r="3178" spans="1:38" x14ac:dyDescent="0.2">
      <c r="A3178" s="35" t="s">
        <v>16</v>
      </c>
      <c r="B3178" s="36">
        <v>9186</v>
      </c>
      <c r="C3178" s="36"/>
      <c r="D3178" s="36" t="s">
        <v>1349</v>
      </c>
      <c r="E3178" s="37" t="s">
        <v>5346</v>
      </c>
      <c r="F3178" s="38" t="s">
        <v>1269</v>
      </c>
      <c r="G3178" s="38" t="s">
        <v>1273</v>
      </c>
      <c r="H3178" s="35" t="s">
        <v>1393</v>
      </c>
      <c r="I3178" s="35"/>
      <c r="J3178" s="29" t="s">
        <v>1371</v>
      </c>
      <c r="K3178" s="29" t="s">
        <v>1371</v>
      </c>
      <c r="L3178" s="29" t="s">
        <v>1366</v>
      </c>
      <c r="M3178" s="39">
        <v>17.587124762042336</v>
      </c>
      <c r="N3178" s="39">
        <v>35.053872689938395</v>
      </c>
      <c r="O3178" s="29">
        <v>44197</v>
      </c>
      <c r="P3178" s="29">
        <v>44925</v>
      </c>
      <c r="Q3178" s="40">
        <v>1.9931554</v>
      </c>
      <c r="R3178" s="39">
        <v>17.550978781656397</v>
      </c>
      <c r="S3178" s="39">
        <v>17.502893908281997</v>
      </c>
      <c r="T3178" s="39">
        <v>0</v>
      </c>
      <c r="U3178" s="39">
        <v>0</v>
      </c>
      <c r="V3178" s="39">
        <v>0</v>
      </c>
      <c r="W3178" s="29" t="s">
        <v>1357</v>
      </c>
      <c r="X3178" s="29" t="s">
        <v>258</v>
      </c>
      <c r="Y3178" s="29" t="s">
        <v>1349</v>
      </c>
      <c r="Z3178" s="41" t="s">
        <v>1349</v>
      </c>
      <c r="AA3178" s="42" t="s">
        <v>1349</v>
      </c>
      <c r="AB3178" s="29" t="s">
        <v>258</v>
      </c>
      <c r="AC3178" s="29" t="s">
        <v>258</v>
      </c>
      <c r="AD3178" s="29" t="s">
        <v>265</v>
      </c>
      <c r="AE3178" s="29" t="s">
        <v>1367</v>
      </c>
      <c r="AF3178" s="29" t="s">
        <v>1368</v>
      </c>
      <c r="AG3178" s="183" t="s">
        <v>1369</v>
      </c>
      <c r="AH3178" s="29" t="s">
        <v>1413</v>
      </c>
      <c r="AI3178" s="29" t="s">
        <v>1357</v>
      </c>
      <c r="AJ3178" s="29" t="s">
        <v>258</v>
      </c>
      <c r="AK3178" s="29" t="s">
        <v>258</v>
      </c>
      <c r="AL3178" s="29" t="s">
        <v>13326</v>
      </c>
    </row>
    <row r="3179" spans="1:38" x14ac:dyDescent="0.2">
      <c r="A3179" s="35" t="s">
        <v>16</v>
      </c>
      <c r="B3179" s="36">
        <v>9187</v>
      </c>
      <c r="C3179" s="36"/>
      <c r="D3179" s="36" t="s">
        <v>1349</v>
      </c>
      <c r="E3179" s="37" t="s">
        <v>5347</v>
      </c>
      <c r="F3179" s="38" t="s">
        <v>1262</v>
      </c>
      <c r="G3179" s="38" t="s">
        <v>1488</v>
      </c>
      <c r="H3179" s="35" t="s">
        <v>1489</v>
      </c>
      <c r="I3179" s="35"/>
      <c r="J3179" s="29" t="s">
        <v>359</v>
      </c>
      <c r="K3179" s="29" t="s">
        <v>693</v>
      </c>
      <c r="L3179" s="29" t="s">
        <v>5348</v>
      </c>
      <c r="M3179" s="39">
        <v>96.873761826750638</v>
      </c>
      <c r="N3179" s="39">
        <v>362.82904038329912</v>
      </c>
      <c r="O3179" s="29">
        <v>44197</v>
      </c>
      <c r="P3179" s="29">
        <v>45565</v>
      </c>
      <c r="Q3179" s="40">
        <v>3.7453799000000001</v>
      </c>
      <c r="R3179" s="39">
        <v>96.736741957563311</v>
      </c>
      <c r="S3179" s="39">
        <v>96.736741957563311</v>
      </c>
      <c r="T3179" s="39">
        <v>96.736741957563311</v>
      </c>
      <c r="U3179" s="39">
        <v>72.61881451060917</v>
      </c>
      <c r="V3179" s="39">
        <v>0</v>
      </c>
      <c r="W3179" s="29" t="s">
        <v>1357</v>
      </c>
      <c r="X3179" s="29" t="s">
        <v>258</v>
      </c>
      <c r="Y3179" s="29" t="s">
        <v>1349</v>
      </c>
      <c r="Z3179" s="41" t="s">
        <v>1349</v>
      </c>
      <c r="AA3179" s="42" t="s">
        <v>1349</v>
      </c>
      <c r="AB3179" s="29" t="s">
        <v>258</v>
      </c>
      <c r="AC3179" s="29" t="s">
        <v>258</v>
      </c>
      <c r="AD3179" s="29" t="s">
        <v>258</v>
      </c>
      <c r="AE3179" s="29" t="s">
        <v>1353</v>
      </c>
      <c r="AF3179" s="29" t="s">
        <v>2409</v>
      </c>
      <c r="AG3179" s="183" t="s">
        <v>2410</v>
      </c>
      <c r="AH3179" s="29" t="s">
        <v>1413</v>
      </c>
      <c r="AI3179" s="29" t="s">
        <v>1357</v>
      </c>
      <c r="AJ3179" s="29" t="s">
        <v>258</v>
      </c>
      <c r="AK3179" s="29" t="s">
        <v>258</v>
      </c>
      <c r="AL3179" s="29" t="s">
        <v>13326</v>
      </c>
    </row>
    <row r="3180" spans="1:38" x14ac:dyDescent="0.2">
      <c r="A3180" s="35" t="s">
        <v>16</v>
      </c>
      <c r="B3180" s="36">
        <v>9192</v>
      </c>
      <c r="C3180" s="36"/>
      <c r="D3180" s="36" t="s">
        <v>1349</v>
      </c>
      <c r="E3180" s="37" t="s">
        <v>5349</v>
      </c>
      <c r="F3180" s="38" t="s">
        <v>1266</v>
      </c>
      <c r="G3180" s="38" t="s">
        <v>1268</v>
      </c>
      <c r="H3180" s="35" t="s">
        <v>1359</v>
      </c>
      <c r="I3180" s="35"/>
      <c r="J3180" s="29" t="s">
        <v>1371</v>
      </c>
      <c r="K3180" s="29" t="s">
        <v>1371</v>
      </c>
      <c r="L3180" s="29" t="s">
        <v>1384</v>
      </c>
      <c r="M3180" s="39">
        <v>92.875452040078017</v>
      </c>
      <c r="N3180" s="39">
        <v>92.557604380561258</v>
      </c>
      <c r="O3180" s="29">
        <v>44197</v>
      </c>
      <c r="P3180" s="29">
        <v>44561</v>
      </c>
      <c r="Q3180" s="40">
        <v>0.99657770000000001</v>
      </c>
      <c r="R3180" s="39">
        <v>92.557604380561258</v>
      </c>
      <c r="S3180" s="39">
        <v>0</v>
      </c>
      <c r="T3180" s="39">
        <v>0</v>
      </c>
      <c r="U3180" s="39">
        <v>0</v>
      </c>
      <c r="V3180" s="39">
        <v>0</v>
      </c>
      <c r="W3180" s="29" t="s">
        <v>1357</v>
      </c>
      <c r="X3180" s="29" t="s">
        <v>258</v>
      </c>
      <c r="Y3180" s="29" t="s">
        <v>1349</v>
      </c>
      <c r="Z3180" s="41" t="s">
        <v>1349</v>
      </c>
      <c r="AA3180" s="42" t="s">
        <v>1349</v>
      </c>
      <c r="AB3180" s="29" t="s">
        <v>258</v>
      </c>
      <c r="AC3180" s="29" t="s">
        <v>258</v>
      </c>
      <c r="AD3180" s="29" t="s">
        <v>265</v>
      </c>
      <c r="AE3180" s="29" t="s">
        <v>1353</v>
      </c>
      <c r="AF3180" s="29" t="s">
        <v>1368</v>
      </c>
      <c r="AG3180" s="183" t="s">
        <v>1369</v>
      </c>
      <c r="AH3180" s="29" t="s">
        <v>1356</v>
      </c>
      <c r="AI3180" s="29" t="s">
        <v>1357</v>
      </c>
      <c r="AJ3180" s="29" t="s">
        <v>258</v>
      </c>
      <c r="AK3180" s="29" t="s">
        <v>258</v>
      </c>
      <c r="AL3180" s="29" t="s">
        <v>13326</v>
      </c>
    </row>
    <row r="3181" spans="1:38" x14ac:dyDescent="0.2">
      <c r="A3181" s="35" t="s">
        <v>16</v>
      </c>
      <c r="B3181" s="36">
        <v>9194</v>
      </c>
      <c r="C3181" s="36"/>
      <c r="D3181" s="36" t="s">
        <v>1349</v>
      </c>
      <c r="E3181" s="37" t="s">
        <v>5350</v>
      </c>
      <c r="F3181" s="38" t="s">
        <v>1269</v>
      </c>
      <c r="G3181" s="38" t="s">
        <v>1271</v>
      </c>
      <c r="H3181" s="35" t="s">
        <v>1440</v>
      </c>
      <c r="I3181" s="35"/>
      <c r="J3181" s="29" t="s">
        <v>484</v>
      </c>
      <c r="K3181" s="29" t="s">
        <v>1365</v>
      </c>
      <c r="L3181" s="29" t="s">
        <v>1384</v>
      </c>
      <c r="M3181" s="39">
        <v>662.00504936400694</v>
      </c>
      <c r="N3181" s="39">
        <v>1428.2271704312116</v>
      </c>
      <c r="O3181" s="29">
        <v>44197</v>
      </c>
      <c r="P3181" s="29">
        <v>44985</v>
      </c>
      <c r="Q3181" s="40">
        <v>2.1574263999999999</v>
      </c>
      <c r="R3181" s="39">
        <v>660.71345653661876</v>
      </c>
      <c r="S3181" s="39">
        <v>660.71345653661876</v>
      </c>
      <c r="T3181" s="39">
        <v>106.800257357974</v>
      </c>
      <c r="U3181" s="39">
        <v>0</v>
      </c>
      <c r="V3181" s="39">
        <v>0</v>
      </c>
      <c r="W3181" s="29" t="s">
        <v>1357</v>
      </c>
      <c r="X3181" s="29" t="s">
        <v>258</v>
      </c>
      <c r="Y3181" s="29" t="s">
        <v>1349</v>
      </c>
      <c r="Z3181" s="41" t="s">
        <v>1349</v>
      </c>
      <c r="AA3181" s="42" t="s">
        <v>1349</v>
      </c>
      <c r="AB3181" s="29" t="s">
        <v>258</v>
      </c>
      <c r="AC3181" s="29" t="s">
        <v>258</v>
      </c>
      <c r="AD3181" s="29" t="s">
        <v>265</v>
      </c>
      <c r="AE3181" s="29" t="s">
        <v>1353</v>
      </c>
      <c r="AF3181" s="29" t="s">
        <v>1368</v>
      </c>
      <c r="AG3181" s="183" t="s">
        <v>1369</v>
      </c>
      <c r="AH3181" s="29" t="s">
        <v>1413</v>
      </c>
      <c r="AI3181" s="29" t="s">
        <v>1357</v>
      </c>
      <c r="AJ3181" s="29" t="s">
        <v>258</v>
      </c>
      <c r="AK3181" s="29" t="s">
        <v>258</v>
      </c>
      <c r="AL3181" s="29" t="s">
        <v>13326</v>
      </c>
    </row>
    <row r="3182" spans="1:38" x14ac:dyDescent="0.2">
      <c r="A3182" s="35" t="s">
        <v>16</v>
      </c>
      <c r="B3182" s="36">
        <v>9195</v>
      </c>
      <c r="C3182" s="36"/>
      <c r="D3182" s="36" t="s">
        <v>1349</v>
      </c>
      <c r="E3182" s="37" t="s">
        <v>5351</v>
      </c>
      <c r="F3182" s="38" t="s">
        <v>1269</v>
      </c>
      <c r="G3182" s="38" t="s">
        <v>1273</v>
      </c>
      <c r="H3182" s="35" t="s">
        <v>1393</v>
      </c>
      <c r="I3182" s="35"/>
      <c r="J3182" s="29" t="s">
        <v>1371</v>
      </c>
      <c r="K3182" s="29" t="s">
        <v>1371</v>
      </c>
      <c r="L3182" s="29" t="s">
        <v>1366</v>
      </c>
      <c r="M3182" s="39">
        <v>4.8656836857409633</v>
      </c>
      <c r="N3182" s="39">
        <v>9.6847419575633129</v>
      </c>
      <c r="O3182" s="29">
        <v>44197</v>
      </c>
      <c r="P3182" s="29">
        <v>44924</v>
      </c>
      <c r="Q3182" s="40">
        <v>1.9904175</v>
      </c>
      <c r="R3182" s="39">
        <v>4.8556741957563316</v>
      </c>
      <c r="S3182" s="39">
        <v>4.8290677618069813</v>
      </c>
      <c r="T3182" s="39">
        <v>0</v>
      </c>
      <c r="U3182" s="39">
        <v>0</v>
      </c>
      <c r="V3182" s="39">
        <v>0</v>
      </c>
      <c r="W3182" s="29" t="s">
        <v>1357</v>
      </c>
      <c r="X3182" s="29" t="s">
        <v>258</v>
      </c>
      <c r="Y3182" s="29" t="s">
        <v>1349</v>
      </c>
      <c r="Z3182" s="41" t="s">
        <v>1349</v>
      </c>
      <c r="AA3182" s="42" t="s">
        <v>1349</v>
      </c>
      <c r="AB3182" s="29" t="s">
        <v>258</v>
      </c>
      <c r="AC3182" s="29" t="s">
        <v>258</v>
      </c>
      <c r="AD3182" s="29" t="s">
        <v>265</v>
      </c>
      <c r="AE3182" s="29" t="s">
        <v>1367</v>
      </c>
      <c r="AF3182" s="29" t="s">
        <v>1368</v>
      </c>
      <c r="AG3182" s="183" t="s">
        <v>1369</v>
      </c>
      <c r="AH3182" s="29" t="s">
        <v>1413</v>
      </c>
      <c r="AI3182" s="29" t="s">
        <v>1357</v>
      </c>
      <c r="AJ3182" s="29" t="s">
        <v>258</v>
      </c>
      <c r="AK3182" s="29" t="s">
        <v>258</v>
      </c>
      <c r="AL3182" s="29" t="s">
        <v>13326</v>
      </c>
    </row>
    <row r="3183" spans="1:38" x14ac:dyDescent="0.2">
      <c r="A3183" s="35" t="s">
        <v>16</v>
      </c>
      <c r="B3183" s="36">
        <v>9196</v>
      </c>
      <c r="C3183" s="36"/>
      <c r="D3183" s="36" t="s">
        <v>1349</v>
      </c>
      <c r="E3183" s="37" t="s">
        <v>5352</v>
      </c>
      <c r="F3183" s="38" t="s">
        <v>1269</v>
      </c>
      <c r="G3183" s="38" t="s">
        <v>1273</v>
      </c>
      <c r="H3183" s="35" t="s">
        <v>1393</v>
      </c>
      <c r="I3183" s="35"/>
      <c r="J3183" s="29" t="s">
        <v>1371</v>
      </c>
      <c r="K3183" s="29" t="s">
        <v>1371</v>
      </c>
      <c r="L3183" s="29" t="s">
        <v>1366</v>
      </c>
      <c r="M3183" s="39">
        <v>8.0120055916059769</v>
      </c>
      <c r="N3183" s="39">
        <v>15.947236139630389</v>
      </c>
      <c r="O3183" s="29">
        <v>44197</v>
      </c>
      <c r="P3183" s="29">
        <v>44924</v>
      </c>
      <c r="Q3183" s="40">
        <v>1.9904175</v>
      </c>
      <c r="R3183" s="39">
        <v>7.9955236139630381</v>
      </c>
      <c r="S3183" s="39">
        <v>7.9517125256673502</v>
      </c>
      <c r="T3183" s="39">
        <v>0</v>
      </c>
      <c r="U3183" s="39">
        <v>0</v>
      </c>
      <c r="V3183" s="39">
        <v>0</v>
      </c>
      <c r="W3183" s="29" t="s">
        <v>1357</v>
      </c>
      <c r="X3183" s="29" t="s">
        <v>258</v>
      </c>
      <c r="Y3183" s="29" t="s">
        <v>1349</v>
      </c>
      <c r="Z3183" s="41" t="s">
        <v>1349</v>
      </c>
      <c r="AA3183" s="42" t="s">
        <v>1349</v>
      </c>
      <c r="AB3183" s="29" t="s">
        <v>258</v>
      </c>
      <c r="AC3183" s="29" t="s">
        <v>258</v>
      </c>
      <c r="AD3183" s="29" t="s">
        <v>265</v>
      </c>
      <c r="AE3183" s="29" t="s">
        <v>1367</v>
      </c>
      <c r="AF3183" s="29" t="s">
        <v>1368</v>
      </c>
      <c r="AG3183" s="183" t="s">
        <v>1369</v>
      </c>
      <c r="AH3183" s="29" t="s">
        <v>1413</v>
      </c>
      <c r="AI3183" s="29" t="s">
        <v>1357</v>
      </c>
      <c r="AJ3183" s="29" t="s">
        <v>258</v>
      </c>
      <c r="AK3183" s="29" t="s">
        <v>258</v>
      </c>
      <c r="AL3183" s="29" t="s">
        <v>13326</v>
      </c>
    </row>
    <row r="3184" spans="1:38" x14ac:dyDescent="0.2">
      <c r="A3184" s="35" t="s">
        <v>16</v>
      </c>
      <c r="B3184" s="36">
        <v>9197</v>
      </c>
      <c r="C3184" s="36"/>
      <c r="D3184" s="36" t="s">
        <v>1349</v>
      </c>
      <c r="E3184" s="37" t="s">
        <v>5353</v>
      </c>
      <c r="F3184" s="38" t="s">
        <v>1269</v>
      </c>
      <c r="G3184" s="38" t="s">
        <v>1445</v>
      </c>
      <c r="H3184" s="35" t="s">
        <v>357</v>
      </c>
      <c r="I3184" s="35"/>
      <c r="J3184" s="29" t="s">
        <v>274</v>
      </c>
      <c r="K3184" s="29" t="s">
        <v>294</v>
      </c>
      <c r="L3184" s="29" t="s">
        <v>1679</v>
      </c>
      <c r="M3184" s="39">
        <v>57.67683042676741</v>
      </c>
      <c r="N3184" s="39">
        <v>247.1300205338809</v>
      </c>
      <c r="O3184" s="29">
        <v>44197</v>
      </c>
      <c r="P3184" s="29">
        <v>45762</v>
      </c>
      <c r="Q3184" s="40">
        <v>4.2847365000000002</v>
      </c>
      <c r="R3184" s="39">
        <v>57.600547570157424</v>
      </c>
      <c r="S3184" s="39">
        <v>57.600547570157424</v>
      </c>
      <c r="T3184" s="39">
        <v>57.600547570157424</v>
      </c>
      <c r="U3184" s="39">
        <v>57.758357289527723</v>
      </c>
      <c r="V3184" s="39">
        <v>16.570020533880903</v>
      </c>
      <c r="W3184" s="29" t="s">
        <v>1357</v>
      </c>
      <c r="X3184" s="29" t="s">
        <v>258</v>
      </c>
      <c r="Y3184" s="29" t="s">
        <v>1349</v>
      </c>
      <c r="Z3184" s="41" t="s">
        <v>1349</v>
      </c>
      <c r="AA3184" s="42" t="s">
        <v>1349</v>
      </c>
      <c r="AB3184" s="29" t="s">
        <v>258</v>
      </c>
      <c r="AC3184" s="29" t="s">
        <v>258</v>
      </c>
      <c r="AD3184" s="29" t="s">
        <v>258</v>
      </c>
      <c r="AE3184" s="29" t="s">
        <v>1367</v>
      </c>
      <c r="AF3184" s="29" t="s">
        <v>1361</v>
      </c>
      <c r="AG3184" s="183" t="s">
        <v>1362</v>
      </c>
      <c r="AH3184" s="29" t="s">
        <v>1413</v>
      </c>
      <c r="AI3184" s="29" t="s">
        <v>1357</v>
      </c>
      <c r="AJ3184" s="29" t="s">
        <v>258</v>
      </c>
      <c r="AK3184" s="29" t="s">
        <v>258</v>
      </c>
      <c r="AL3184" s="29" t="s">
        <v>13326</v>
      </c>
    </row>
    <row r="3185" spans="1:38" x14ac:dyDescent="0.2">
      <c r="A3185" s="35" t="s">
        <v>16</v>
      </c>
      <c r="B3185" s="36">
        <v>9199</v>
      </c>
      <c r="C3185" s="36"/>
      <c r="D3185" s="36" t="s">
        <v>1349</v>
      </c>
      <c r="E3185" s="37" t="s">
        <v>5354</v>
      </c>
      <c r="F3185" s="38" t="s">
        <v>1266</v>
      </c>
      <c r="G3185" s="38" t="s">
        <v>1268</v>
      </c>
      <c r="H3185" s="35" t="s">
        <v>1133</v>
      </c>
      <c r="I3185" s="35"/>
      <c r="J3185" s="29" t="s">
        <v>1813</v>
      </c>
      <c r="K3185" s="29" t="s">
        <v>1813</v>
      </c>
      <c r="L3185" s="29" t="s">
        <v>2168</v>
      </c>
      <c r="M3185" s="39">
        <v>256.70047376455744</v>
      </c>
      <c r="N3185" s="39">
        <v>304.31569062286098</v>
      </c>
      <c r="O3185" s="29">
        <v>44197</v>
      </c>
      <c r="P3185" s="29">
        <v>44630</v>
      </c>
      <c r="Q3185" s="40">
        <v>1.1854894</v>
      </c>
      <c r="R3185" s="39">
        <v>255.93370294318959</v>
      </c>
      <c r="S3185" s="39">
        <v>48.381987679671454</v>
      </c>
      <c r="T3185" s="39">
        <v>0</v>
      </c>
      <c r="U3185" s="39">
        <v>0</v>
      </c>
      <c r="V3185" s="39">
        <v>0</v>
      </c>
      <c r="W3185" s="29" t="s">
        <v>1357</v>
      </c>
      <c r="X3185" s="29" t="s">
        <v>258</v>
      </c>
      <c r="Y3185" s="29" t="s">
        <v>1349</v>
      </c>
      <c r="Z3185" s="41" t="s">
        <v>1349</v>
      </c>
      <c r="AA3185" s="42" t="s">
        <v>1349</v>
      </c>
      <c r="AB3185" s="29" t="s">
        <v>258</v>
      </c>
      <c r="AC3185" s="29" t="s">
        <v>258</v>
      </c>
      <c r="AD3185" s="29" t="s">
        <v>258</v>
      </c>
      <c r="AE3185" s="29" t="s">
        <v>1353</v>
      </c>
      <c r="AF3185" s="29" t="s">
        <v>1468</v>
      </c>
      <c r="AG3185" s="183" t="s">
        <v>1469</v>
      </c>
      <c r="AH3185" s="29" t="s">
        <v>1356</v>
      </c>
      <c r="AI3185" s="29" t="s">
        <v>1357</v>
      </c>
      <c r="AJ3185" s="29" t="s">
        <v>258</v>
      </c>
      <c r="AK3185" s="29" t="s">
        <v>258</v>
      </c>
      <c r="AL3185" s="29" t="s">
        <v>13326</v>
      </c>
    </row>
    <row r="3186" spans="1:38" x14ac:dyDescent="0.2">
      <c r="A3186" s="35" t="s">
        <v>16</v>
      </c>
      <c r="B3186" s="36">
        <v>9200</v>
      </c>
      <c r="C3186" s="36"/>
      <c r="D3186" s="36" t="s">
        <v>1349</v>
      </c>
      <c r="E3186" s="37" t="s">
        <v>5355</v>
      </c>
      <c r="F3186" s="38" t="s">
        <v>1269</v>
      </c>
      <c r="G3186" s="38" t="s">
        <v>1271</v>
      </c>
      <c r="H3186" s="35" t="s">
        <v>11597</v>
      </c>
      <c r="I3186" s="35"/>
      <c r="J3186" s="29" t="s">
        <v>281</v>
      </c>
      <c r="K3186" s="29" t="s">
        <v>282</v>
      </c>
      <c r="L3186" s="29" t="s">
        <v>1366</v>
      </c>
      <c r="M3186" s="39">
        <v>1.5099261658023369</v>
      </c>
      <c r="N3186" s="39">
        <v>2.1289856262833675</v>
      </c>
      <c r="O3186" s="29">
        <v>44197</v>
      </c>
      <c r="P3186" s="29">
        <v>44712</v>
      </c>
      <c r="Q3186" s="40">
        <v>1.4099931999999999</v>
      </c>
      <c r="R3186" s="39">
        <v>1.5059685147159478</v>
      </c>
      <c r="S3186" s="39">
        <v>0.62301711156741957</v>
      </c>
      <c r="T3186" s="39">
        <v>0</v>
      </c>
      <c r="U3186" s="39">
        <v>0</v>
      </c>
      <c r="V3186" s="39">
        <v>0</v>
      </c>
      <c r="W3186" s="29" t="s">
        <v>1357</v>
      </c>
      <c r="X3186" s="29" t="s">
        <v>258</v>
      </c>
      <c r="Y3186" s="29" t="s">
        <v>1349</v>
      </c>
      <c r="Z3186" s="41" t="s">
        <v>1349</v>
      </c>
      <c r="AA3186" s="42" t="s">
        <v>1349</v>
      </c>
      <c r="AB3186" s="29" t="s">
        <v>258</v>
      </c>
      <c r="AC3186" s="29" t="s">
        <v>258</v>
      </c>
      <c r="AD3186" s="29" t="s">
        <v>265</v>
      </c>
      <c r="AE3186" s="29" t="s">
        <v>1367</v>
      </c>
      <c r="AF3186" s="29" t="s">
        <v>1368</v>
      </c>
      <c r="AG3186" s="183" t="s">
        <v>1369</v>
      </c>
      <c r="AH3186" s="29" t="s">
        <v>1413</v>
      </c>
      <c r="AI3186" s="29" t="s">
        <v>1357</v>
      </c>
      <c r="AJ3186" s="29" t="s">
        <v>258</v>
      </c>
      <c r="AK3186" s="29" t="s">
        <v>258</v>
      </c>
      <c r="AL3186" s="29" t="s">
        <v>13326</v>
      </c>
    </row>
    <row r="3187" spans="1:38" x14ac:dyDescent="0.2">
      <c r="A3187" s="35" t="s">
        <v>16</v>
      </c>
      <c r="B3187" s="36">
        <v>9201</v>
      </c>
      <c r="C3187" s="36"/>
      <c r="D3187" s="36" t="s">
        <v>1349</v>
      </c>
      <c r="E3187" s="37" t="s">
        <v>5356</v>
      </c>
      <c r="F3187" s="38" t="s">
        <v>1269</v>
      </c>
      <c r="G3187" s="38" t="s">
        <v>1271</v>
      </c>
      <c r="H3187" s="35" t="s">
        <v>1440</v>
      </c>
      <c r="I3187" s="35"/>
      <c r="J3187" s="29" t="s">
        <v>1506</v>
      </c>
      <c r="K3187" s="29" t="s">
        <v>1507</v>
      </c>
      <c r="L3187" s="29" t="s">
        <v>2220</v>
      </c>
      <c r="M3187" s="39">
        <v>116.4547443034626</v>
      </c>
      <c r="N3187" s="39">
        <v>232.11240246406572</v>
      </c>
      <c r="O3187" s="29">
        <v>44197</v>
      </c>
      <c r="P3187" s="29">
        <v>44925</v>
      </c>
      <c r="Q3187" s="40">
        <v>1.9931554</v>
      </c>
      <c r="R3187" s="39">
        <v>116.21540041067762</v>
      </c>
      <c r="S3187" s="39">
        <v>115.89700205338809</v>
      </c>
      <c r="T3187" s="39">
        <v>0</v>
      </c>
      <c r="U3187" s="39">
        <v>0</v>
      </c>
      <c r="V3187" s="39">
        <v>0</v>
      </c>
      <c r="W3187" s="29" t="s">
        <v>1357</v>
      </c>
      <c r="X3187" s="29" t="s">
        <v>258</v>
      </c>
      <c r="Y3187" s="29" t="s">
        <v>1349</v>
      </c>
      <c r="Z3187" s="41" t="s">
        <v>1349</v>
      </c>
      <c r="AA3187" s="42" t="s">
        <v>1349</v>
      </c>
      <c r="AB3187" s="29" t="s">
        <v>258</v>
      </c>
      <c r="AC3187" s="29" t="s">
        <v>258</v>
      </c>
      <c r="AD3187" s="29" t="s">
        <v>258</v>
      </c>
      <c r="AE3187" s="29" t="s">
        <v>1353</v>
      </c>
      <c r="AF3187" s="29" t="s">
        <v>2221</v>
      </c>
      <c r="AG3187" s="183" t="s">
        <v>2222</v>
      </c>
      <c r="AH3187" s="29" t="s">
        <v>1413</v>
      </c>
      <c r="AI3187" s="29" t="s">
        <v>1357</v>
      </c>
      <c r="AJ3187" s="29" t="s">
        <v>258</v>
      </c>
      <c r="AK3187" s="29" t="s">
        <v>258</v>
      </c>
      <c r="AL3187" s="29" t="s">
        <v>13326</v>
      </c>
    </row>
    <row r="3188" spans="1:38" x14ac:dyDescent="0.2">
      <c r="A3188" s="35" t="s">
        <v>16</v>
      </c>
      <c r="B3188" s="36">
        <v>9204</v>
      </c>
      <c r="C3188" s="36"/>
      <c r="D3188" s="36" t="s">
        <v>1349</v>
      </c>
      <c r="E3188" s="37" t="s">
        <v>5357</v>
      </c>
      <c r="F3188" s="38" t="s">
        <v>1269</v>
      </c>
      <c r="G3188" s="38" t="s">
        <v>1271</v>
      </c>
      <c r="H3188" s="35" t="s">
        <v>1440</v>
      </c>
      <c r="I3188" s="35"/>
      <c r="J3188" s="29" t="s">
        <v>1528</v>
      </c>
      <c r="K3188" s="29" t="s">
        <v>1529</v>
      </c>
      <c r="L3188" s="29" t="s">
        <v>1530</v>
      </c>
      <c r="M3188" s="39">
        <v>479.57916392673036</v>
      </c>
      <c r="N3188" s="39">
        <v>1190.9057029431895</v>
      </c>
      <c r="O3188" s="29">
        <v>44197</v>
      </c>
      <c r="P3188" s="29">
        <v>45104</v>
      </c>
      <c r="Q3188" s="40">
        <v>2.4832307</v>
      </c>
      <c r="R3188" s="39">
        <v>478.7231074606434</v>
      </c>
      <c r="S3188" s="39">
        <v>478.7231074606434</v>
      </c>
      <c r="T3188" s="39">
        <v>233.45948802190279</v>
      </c>
      <c r="U3188" s="39">
        <v>0</v>
      </c>
      <c r="V3188" s="39">
        <v>0</v>
      </c>
      <c r="W3188" s="29" t="s">
        <v>1357</v>
      </c>
      <c r="X3188" s="29" t="s">
        <v>258</v>
      </c>
      <c r="Y3188" s="29" t="s">
        <v>1349</v>
      </c>
      <c r="Z3188" s="41" t="s">
        <v>1349</v>
      </c>
      <c r="AA3188" s="42" t="s">
        <v>1349</v>
      </c>
      <c r="AB3188" s="29" t="s">
        <v>258</v>
      </c>
      <c r="AC3188" s="29" t="s">
        <v>258</v>
      </c>
      <c r="AD3188" s="29" t="s">
        <v>258</v>
      </c>
      <c r="AE3188" s="29" t="s">
        <v>1353</v>
      </c>
      <c r="AF3188" s="29" t="s">
        <v>1531</v>
      </c>
      <c r="AG3188" s="183" t="s">
        <v>1532</v>
      </c>
      <c r="AH3188" s="29" t="s">
        <v>1413</v>
      </c>
      <c r="AI3188" s="29" t="s">
        <v>1357</v>
      </c>
      <c r="AJ3188" s="29" t="s">
        <v>258</v>
      </c>
      <c r="AK3188" s="29" t="s">
        <v>258</v>
      </c>
      <c r="AL3188" s="29" t="s">
        <v>13326</v>
      </c>
    </row>
    <row r="3189" spans="1:38" x14ac:dyDescent="0.2">
      <c r="A3189" s="35" t="s">
        <v>16</v>
      </c>
      <c r="B3189" s="36">
        <v>9208</v>
      </c>
      <c r="C3189" s="36"/>
      <c r="D3189" s="36" t="s">
        <v>1349</v>
      </c>
      <c r="E3189" s="37" t="s">
        <v>5358</v>
      </c>
      <c r="F3189" s="38" t="s">
        <v>1269</v>
      </c>
      <c r="G3189" s="38" t="s">
        <v>1271</v>
      </c>
      <c r="H3189" s="35" t="s">
        <v>1440</v>
      </c>
      <c r="I3189" s="35"/>
      <c r="J3189" s="29" t="s">
        <v>1405</v>
      </c>
      <c r="K3189" s="29" t="s">
        <v>1558</v>
      </c>
      <c r="L3189" s="29" t="s">
        <v>2370</v>
      </c>
      <c r="M3189" s="39">
        <v>186.98915175144805</v>
      </c>
      <c r="N3189" s="39">
        <v>373.21037645448325</v>
      </c>
      <c r="O3189" s="29">
        <v>44197</v>
      </c>
      <c r="P3189" s="29">
        <v>44926</v>
      </c>
      <c r="Q3189" s="40">
        <v>1.9958932</v>
      </c>
      <c r="R3189" s="39">
        <v>186.60518822724163</v>
      </c>
      <c r="S3189" s="39">
        <v>186.60518822724163</v>
      </c>
      <c r="T3189" s="39">
        <v>0</v>
      </c>
      <c r="U3189" s="39">
        <v>0</v>
      </c>
      <c r="V3189" s="39">
        <v>0</v>
      </c>
      <c r="W3189" s="29" t="s">
        <v>1357</v>
      </c>
      <c r="X3189" s="29" t="s">
        <v>258</v>
      </c>
      <c r="Y3189" s="29" t="s">
        <v>1349</v>
      </c>
      <c r="Z3189" s="41" t="s">
        <v>1349</v>
      </c>
      <c r="AA3189" s="42" t="s">
        <v>1349</v>
      </c>
      <c r="AB3189" s="29" t="s">
        <v>265</v>
      </c>
      <c r="AC3189" s="29" t="s">
        <v>258</v>
      </c>
      <c r="AD3189" s="29" t="s">
        <v>258</v>
      </c>
      <c r="AE3189" s="29" t="s">
        <v>1353</v>
      </c>
      <c r="AF3189" s="29" t="s">
        <v>2221</v>
      </c>
      <c r="AG3189" s="183" t="s">
        <v>2222</v>
      </c>
      <c r="AH3189" s="29" t="s">
        <v>1413</v>
      </c>
      <c r="AI3189" s="29" t="s">
        <v>1357</v>
      </c>
      <c r="AJ3189" s="29" t="s">
        <v>258</v>
      </c>
      <c r="AK3189" s="29" t="s">
        <v>258</v>
      </c>
      <c r="AL3189" s="29" t="s">
        <v>13326</v>
      </c>
    </row>
    <row r="3190" spans="1:38" x14ac:dyDescent="0.2">
      <c r="A3190" s="35" t="s">
        <v>16</v>
      </c>
      <c r="B3190" s="36">
        <v>9210</v>
      </c>
      <c r="C3190" s="36"/>
      <c r="D3190" s="36" t="s">
        <v>1349</v>
      </c>
      <c r="E3190" s="37" t="s">
        <v>5359</v>
      </c>
      <c r="F3190" s="38" t="s">
        <v>1269</v>
      </c>
      <c r="G3190" s="38" t="s">
        <v>1273</v>
      </c>
      <c r="H3190" s="35" t="s">
        <v>1052</v>
      </c>
      <c r="I3190" s="35"/>
      <c r="J3190" s="29" t="s">
        <v>484</v>
      </c>
      <c r="K3190" s="29" t="s">
        <v>1365</v>
      </c>
      <c r="L3190" s="29" t="s">
        <v>1384</v>
      </c>
      <c r="M3190" s="39">
        <v>4180.5334706473213</v>
      </c>
      <c r="N3190" s="39">
        <v>16710.687999999998</v>
      </c>
      <c r="O3190" s="29">
        <v>44197</v>
      </c>
      <c r="P3190" s="29">
        <v>45657</v>
      </c>
      <c r="Q3190" s="40">
        <v>3.9972620999999999</v>
      </c>
      <c r="R3190" s="39">
        <v>4174.8125393566042</v>
      </c>
      <c r="S3190" s="39">
        <v>4174.8125393566042</v>
      </c>
      <c r="T3190" s="39">
        <v>4174.8125393566042</v>
      </c>
      <c r="U3190" s="39">
        <v>4186.2503819301846</v>
      </c>
      <c r="V3190" s="39">
        <v>0</v>
      </c>
      <c r="W3190" s="29" t="s">
        <v>265</v>
      </c>
      <c r="X3190" s="29" t="s">
        <v>11773</v>
      </c>
      <c r="Y3190" s="29">
        <v>45351</v>
      </c>
      <c r="Z3190" s="41" t="s">
        <v>11761</v>
      </c>
      <c r="AA3190" s="42" t="s">
        <v>1349</v>
      </c>
      <c r="AB3190" s="29" t="s">
        <v>258</v>
      </c>
      <c r="AC3190" s="29" t="s">
        <v>258</v>
      </c>
      <c r="AD3190" s="29" t="s">
        <v>265</v>
      </c>
      <c r="AE3190" s="29" t="s">
        <v>1353</v>
      </c>
      <c r="AF3190" s="29" t="s">
        <v>1368</v>
      </c>
      <c r="AG3190" s="183" t="s">
        <v>1369</v>
      </c>
      <c r="AH3190" s="29" t="s">
        <v>1413</v>
      </c>
      <c r="AI3190" s="29" t="s">
        <v>1357</v>
      </c>
      <c r="AJ3190" s="29" t="s">
        <v>265</v>
      </c>
      <c r="AK3190" s="29" t="s">
        <v>258</v>
      </c>
      <c r="AL3190" s="29" t="s">
        <v>12221</v>
      </c>
    </row>
    <row r="3191" spans="1:38" x14ac:dyDescent="0.2">
      <c r="A3191" s="35" t="s">
        <v>16</v>
      </c>
      <c r="B3191" s="36">
        <v>9212</v>
      </c>
      <c r="C3191" s="36"/>
      <c r="D3191" s="36" t="s">
        <v>1349</v>
      </c>
      <c r="E3191" s="37" t="s">
        <v>5360</v>
      </c>
      <c r="F3191" s="38" t="s">
        <v>1269</v>
      </c>
      <c r="G3191" s="38" t="s">
        <v>1273</v>
      </c>
      <c r="H3191" s="35" t="s">
        <v>1393</v>
      </c>
      <c r="I3191" s="35"/>
      <c r="J3191" s="29" t="s">
        <v>484</v>
      </c>
      <c r="K3191" s="29" t="s">
        <v>1365</v>
      </c>
      <c r="L3191" s="29" t="s">
        <v>1366</v>
      </c>
      <c r="M3191" s="39">
        <v>18.220338591832391</v>
      </c>
      <c r="N3191" s="39">
        <v>1.4466529774127308</v>
      </c>
      <c r="O3191" s="29">
        <v>44197</v>
      </c>
      <c r="P3191" s="29">
        <v>44226</v>
      </c>
      <c r="Q3191" s="40">
        <v>7.9397700000000002E-2</v>
      </c>
      <c r="R3191" s="39">
        <v>1.4466529774127308</v>
      </c>
      <c r="S3191" s="39">
        <v>0</v>
      </c>
      <c r="T3191" s="39">
        <v>0</v>
      </c>
      <c r="U3191" s="39">
        <v>0</v>
      </c>
      <c r="V3191" s="39">
        <v>0</v>
      </c>
      <c r="W3191" s="29" t="s">
        <v>265</v>
      </c>
      <c r="X3191" s="29" t="s">
        <v>11773</v>
      </c>
      <c r="Y3191" s="29">
        <v>45159</v>
      </c>
      <c r="Z3191" s="41" t="s">
        <v>11756</v>
      </c>
      <c r="AA3191" s="42" t="s">
        <v>1349</v>
      </c>
      <c r="AB3191" s="29" t="s">
        <v>258</v>
      </c>
      <c r="AC3191" s="29" t="s">
        <v>258</v>
      </c>
      <c r="AD3191" s="29" t="s">
        <v>265</v>
      </c>
      <c r="AE3191" s="29" t="s">
        <v>1367</v>
      </c>
      <c r="AF3191" s="29" t="s">
        <v>1368</v>
      </c>
      <c r="AG3191" s="183" t="s">
        <v>1369</v>
      </c>
      <c r="AH3191" s="29" t="s">
        <v>1356</v>
      </c>
      <c r="AI3191" s="29" t="s">
        <v>1357</v>
      </c>
      <c r="AJ3191" s="29" t="s">
        <v>258</v>
      </c>
      <c r="AK3191" s="29" t="s">
        <v>258</v>
      </c>
      <c r="AL3191" s="29" t="s">
        <v>13327</v>
      </c>
    </row>
    <row r="3192" spans="1:38" x14ac:dyDescent="0.2">
      <c r="A3192" s="35" t="s">
        <v>16</v>
      </c>
      <c r="B3192" s="36">
        <v>9216</v>
      </c>
      <c r="C3192" s="36"/>
      <c r="D3192" s="36" t="s">
        <v>1349</v>
      </c>
      <c r="E3192" s="37" t="s">
        <v>5361</v>
      </c>
      <c r="F3192" s="38" t="s">
        <v>1269</v>
      </c>
      <c r="G3192" s="38" t="s">
        <v>1273</v>
      </c>
      <c r="H3192" s="35" t="s">
        <v>1393</v>
      </c>
      <c r="I3192" s="35"/>
      <c r="J3192" s="29" t="s">
        <v>484</v>
      </c>
      <c r="K3192" s="29" t="s">
        <v>1365</v>
      </c>
      <c r="L3192" s="29" t="s">
        <v>1366</v>
      </c>
      <c r="M3192" s="39">
        <v>43.648680837186305</v>
      </c>
      <c r="N3192" s="39">
        <v>131.33442847364819</v>
      </c>
      <c r="O3192" s="29">
        <v>44197</v>
      </c>
      <c r="P3192" s="29">
        <v>45296</v>
      </c>
      <c r="Q3192" s="40">
        <v>3.0088979999999999</v>
      </c>
      <c r="R3192" s="39">
        <v>43.579151266255991</v>
      </c>
      <c r="S3192" s="39">
        <v>43.579151266255991</v>
      </c>
      <c r="T3192" s="39">
        <v>43.579151266255991</v>
      </c>
      <c r="U3192" s="39">
        <v>0.59697467488021905</v>
      </c>
      <c r="V3192" s="39">
        <v>0</v>
      </c>
      <c r="W3192" s="29" t="s">
        <v>265</v>
      </c>
      <c r="X3192" s="29" t="s">
        <v>11773</v>
      </c>
      <c r="Y3192" s="29">
        <v>45236</v>
      </c>
      <c r="Z3192" s="41" t="s">
        <v>11759</v>
      </c>
      <c r="AA3192" s="42" t="s">
        <v>1349</v>
      </c>
      <c r="AB3192" s="29" t="s">
        <v>258</v>
      </c>
      <c r="AC3192" s="29" t="s">
        <v>258</v>
      </c>
      <c r="AD3192" s="29" t="s">
        <v>265</v>
      </c>
      <c r="AE3192" s="29" t="s">
        <v>1367</v>
      </c>
      <c r="AF3192" s="29" t="s">
        <v>1368</v>
      </c>
      <c r="AG3192" s="183" t="s">
        <v>1369</v>
      </c>
      <c r="AH3192" s="29" t="s">
        <v>1413</v>
      </c>
      <c r="AI3192" s="29" t="s">
        <v>1357</v>
      </c>
      <c r="AJ3192" s="29" t="s">
        <v>258</v>
      </c>
      <c r="AK3192" s="29" t="s">
        <v>258</v>
      </c>
      <c r="AL3192" s="29" t="s">
        <v>13327</v>
      </c>
    </row>
    <row r="3193" spans="1:38" x14ac:dyDescent="0.2">
      <c r="A3193" s="35" t="s">
        <v>16</v>
      </c>
      <c r="B3193" s="36">
        <v>9223</v>
      </c>
      <c r="C3193" s="36"/>
      <c r="D3193" s="36" t="s">
        <v>1349</v>
      </c>
      <c r="E3193" s="37" t="s">
        <v>5362</v>
      </c>
      <c r="F3193" s="38" t="s">
        <v>1269</v>
      </c>
      <c r="G3193" s="38" t="s">
        <v>1445</v>
      </c>
      <c r="H3193" s="35" t="s">
        <v>788</v>
      </c>
      <c r="I3193" s="35"/>
      <c r="J3193" s="29" t="s">
        <v>274</v>
      </c>
      <c r="K3193" s="29" t="s">
        <v>1446</v>
      </c>
      <c r="L3193" s="29" t="s">
        <v>2153</v>
      </c>
      <c r="M3193" s="39">
        <v>46.978619160121063</v>
      </c>
      <c r="N3193" s="39">
        <v>93.378447638603689</v>
      </c>
      <c r="O3193" s="29">
        <v>44197</v>
      </c>
      <c r="P3193" s="29">
        <v>44923</v>
      </c>
      <c r="Q3193" s="40">
        <v>1.9876796999999999</v>
      </c>
      <c r="R3193" s="39">
        <v>46.881889117043123</v>
      </c>
      <c r="S3193" s="39">
        <v>46.496558521560573</v>
      </c>
      <c r="T3193" s="39">
        <v>0</v>
      </c>
      <c r="U3193" s="39">
        <v>0</v>
      </c>
      <c r="V3193" s="39">
        <v>0</v>
      </c>
      <c r="W3193" s="29" t="s">
        <v>1357</v>
      </c>
      <c r="X3193" s="29" t="s">
        <v>258</v>
      </c>
      <c r="Y3193" s="29" t="s">
        <v>1349</v>
      </c>
      <c r="Z3193" s="41" t="s">
        <v>1349</v>
      </c>
      <c r="AA3193" s="42" t="s">
        <v>1349</v>
      </c>
      <c r="AB3193" s="29" t="s">
        <v>258</v>
      </c>
      <c r="AC3193" s="29" t="s">
        <v>258</v>
      </c>
      <c r="AD3193" s="29" t="s">
        <v>258</v>
      </c>
      <c r="AE3193" s="29" t="s">
        <v>1367</v>
      </c>
      <c r="AF3193" s="29" t="s">
        <v>2154</v>
      </c>
      <c r="AG3193" s="183" t="s">
        <v>2155</v>
      </c>
      <c r="AH3193" s="29" t="s">
        <v>1413</v>
      </c>
      <c r="AI3193" s="29" t="s">
        <v>1357</v>
      </c>
      <c r="AJ3193" s="29" t="s">
        <v>258</v>
      </c>
      <c r="AK3193" s="29" t="s">
        <v>258</v>
      </c>
      <c r="AL3193" s="29" t="s">
        <v>13326</v>
      </c>
    </row>
    <row r="3194" spans="1:38" x14ac:dyDescent="0.2">
      <c r="A3194" s="35" t="s">
        <v>16</v>
      </c>
      <c r="B3194" s="36">
        <v>9225</v>
      </c>
      <c r="C3194" s="36"/>
      <c r="D3194" s="36" t="s">
        <v>1349</v>
      </c>
      <c r="E3194" s="37" t="s">
        <v>5363</v>
      </c>
      <c r="F3194" s="38" t="s">
        <v>1269</v>
      </c>
      <c r="G3194" s="38" t="s">
        <v>1273</v>
      </c>
      <c r="H3194" s="35" t="s">
        <v>1393</v>
      </c>
      <c r="I3194" s="35"/>
      <c r="J3194" s="29" t="s">
        <v>1371</v>
      </c>
      <c r="K3194" s="29" t="s">
        <v>1371</v>
      </c>
      <c r="L3194" s="29" t="s">
        <v>1384</v>
      </c>
      <c r="M3194" s="39">
        <v>74.89125231202253</v>
      </c>
      <c r="N3194" s="39">
        <v>242.56359206023274</v>
      </c>
      <c r="O3194" s="29">
        <v>44197</v>
      </c>
      <c r="P3194" s="29">
        <v>45380</v>
      </c>
      <c r="Q3194" s="40">
        <v>3.2388775000000001</v>
      </c>
      <c r="R3194" s="39">
        <v>74.77678302532513</v>
      </c>
      <c r="S3194" s="39">
        <v>74.77678302532513</v>
      </c>
      <c r="T3194" s="39">
        <v>74.77678302532513</v>
      </c>
      <c r="U3194" s="39">
        <v>18.233242984257359</v>
      </c>
      <c r="V3194" s="39">
        <v>0</v>
      </c>
      <c r="W3194" s="29" t="s">
        <v>265</v>
      </c>
      <c r="X3194" s="29" t="s">
        <v>11774</v>
      </c>
      <c r="Y3194" s="29">
        <v>45559</v>
      </c>
      <c r="Z3194" s="41" t="s">
        <v>11761</v>
      </c>
      <c r="AA3194" s="42" t="s">
        <v>1349</v>
      </c>
      <c r="AB3194" s="29" t="s">
        <v>258</v>
      </c>
      <c r="AC3194" s="29" t="s">
        <v>258</v>
      </c>
      <c r="AD3194" s="29" t="s">
        <v>265</v>
      </c>
      <c r="AE3194" s="29" t="s">
        <v>1353</v>
      </c>
      <c r="AF3194" s="29" t="s">
        <v>1368</v>
      </c>
      <c r="AG3194" s="183" t="s">
        <v>1369</v>
      </c>
      <c r="AH3194" s="29" t="s">
        <v>1413</v>
      </c>
      <c r="AI3194" s="29" t="s">
        <v>1357</v>
      </c>
      <c r="AJ3194" s="29" t="s">
        <v>258</v>
      </c>
      <c r="AK3194" s="29" t="s">
        <v>258</v>
      </c>
      <c r="AL3194" s="29" t="s">
        <v>13327</v>
      </c>
    </row>
    <row r="3195" spans="1:38" x14ac:dyDescent="0.2">
      <c r="A3195" s="35" t="s">
        <v>16</v>
      </c>
      <c r="B3195" s="36">
        <v>9226</v>
      </c>
      <c r="C3195" s="36"/>
      <c r="D3195" s="36" t="s">
        <v>1349</v>
      </c>
      <c r="E3195" s="37" t="s">
        <v>5364</v>
      </c>
      <c r="F3195" s="38" t="s">
        <v>1266</v>
      </c>
      <c r="G3195" s="38" t="s">
        <v>1268</v>
      </c>
      <c r="H3195" s="35" t="s">
        <v>1359</v>
      </c>
      <c r="I3195" s="35"/>
      <c r="J3195" s="29" t="s">
        <v>484</v>
      </c>
      <c r="K3195" s="29" t="s">
        <v>1365</v>
      </c>
      <c r="L3195" s="29" t="s">
        <v>1384</v>
      </c>
      <c r="M3195" s="39">
        <v>6214.9573034595833</v>
      </c>
      <c r="N3195" s="39">
        <v>3062.812375085558</v>
      </c>
      <c r="O3195" s="29">
        <v>44197</v>
      </c>
      <c r="P3195" s="29">
        <v>44377</v>
      </c>
      <c r="Q3195" s="40">
        <v>0.4928131</v>
      </c>
      <c r="R3195" s="39">
        <v>3062.812375085558</v>
      </c>
      <c r="S3195" s="39">
        <v>0</v>
      </c>
      <c r="T3195" s="39">
        <v>0</v>
      </c>
      <c r="U3195" s="39">
        <v>0</v>
      </c>
      <c r="V3195" s="39">
        <v>0</v>
      </c>
      <c r="W3195" s="29" t="s">
        <v>265</v>
      </c>
      <c r="X3195" s="29" t="s">
        <v>11774</v>
      </c>
      <c r="Y3195" s="29">
        <v>45174</v>
      </c>
      <c r="Z3195" s="41" t="s">
        <v>11757</v>
      </c>
      <c r="AA3195" s="42" t="s">
        <v>1349</v>
      </c>
      <c r="AB3195" s="29" t="s">
        <v>258</v>
      </c>
      <c r="AC3195" s="29" t="s">
        <v>258</v>
      </c>
      <c r="AD3195" s="29" t="s">
        <v>265</v>
      </c>
      <c r="AE3195" s="29" t="s">
        <v>1353</v>
      </c>
      <c r="AF3195" s="29" t="s">
        <v>1368</v>
      </c>
      <c r="AG3195" s="183" t="s">
        <v>1369</v>
      </c>
      <c r="AH3195" s="29" t="s">
        <v>1356</v>
      </c>
      <c r="AI3195" s="29" t="s">
        <v>1357</v>
      </c>
      <c r="AJ3195" s="29" t="s">
        <v>258</v>
      </c>
      <c r="AK3195" s="29" t="s">
        <v>258</v>
      </c>
      <c r="AL3195" s="29" t="s">
        <v>13327</v>
      </c>
    </row>
    <row r="3196" spans="1:38" x14ac:dyDescent="0.2">
      <c r="A3196" s="35" t="s">
        <v>16</v>
      </c>
      <c r="B3196" s="36">
        <v>9227</v>
      </c>
      <c r="C3196" s="36"/>
      <c r="D3196" s="36" t="s">
        <v>1349</v>
      </c>
      <c r="E3196" s="37" t="s">
        <v>5365</v>
      </c>
      <c r="F3196" s="38" t="s">
        <v>1269</v>
      </c>
      <c r="G3196" s="38" t="s">
        <v>1273</v>
      </c>
      <c r="H3196" s="35" t="s">
        <v>1393</v>
      </c>
      <c r="I3196" s="35"/>
      <c r="J3196" s="29" t="s">
        <v>1371</v>
      </c>
      <c r="K3196" s="29" t="s">
        <v>1371</v>
      </c>
      <c r="L3196" s="29" t="s">
        <v>1366</v>
      </c>
      <c r="M3196" s="39">
        <v>10.268085025905718</v>
      </c>
      <c r="N3196" s="39">
        <v>20.465889117043123</v>
      </c>
      <c r="O3196" s="29">
        <v>44197</v>
      </c>
      <c r="P3196" s="29">
        <v>44925</v>
      </c>
      <c r="Q3196" s="40">
        <v>1.9931554</v>
      </c>
      <c r="R3196" s="39">
        <v>10.246981519507187</v>
      </c>
      <c r="S3196" s="39">
        <v>10.218907597535935</v>
      </c>
      <c r="T3196" s="39">
        <v>0</v>
      </c>
      <c r="U3196" s="39">
        <v>0</v>
      </c>
      <c r="V3196" s="39">
        <v>0</v>
      </c>
      <c r="W3196" s="29" t="s">
        <v>1357</v>
      </c>
      <c r="X3196" s="29" t="s">
        <v>258</v>
      </c>
      <c r="Y3196" s="29" t="s">
        <v>1349</v>
      </c>
      <c r="Z3196" s="41" t="s">
        <v>1349</v>
      </c>
      <c r="AA3196" s="42" t="s">
        <v>1349</v>
      </c>
      <c r="AB3196" s="29" t="s">
        <v>258</v>
      </c>
      <c r="AC3196" s="29" t="s">
        <v>258</v>
      </c>
      <c r="AD3196" s="29" t="s">
        <v>265</v>
      </c>
      <c r="AE3196" s="29" t="s">
        <v>1367</v>
      </c>
      <c r="AF3196" s="29" t="s">
        <v>1368</v>
      </c>
      <c r="AG3196" s="183" t="s">
        <v>1369</v>
      </c>
      <c r="AH3196" s="29" t="s">
        <v>1413</v>
      </c>
      <c r="AI3196" s="29" t="s">
        <v>1357</v>
      </c>
      <c r="AJ3196" s="29" t="s">
        <v>258</v>
      </c>
      <c r="AK3196" s="29" t="s">
        <v>258</v>
      </c>
      <c r="AL3196" s="29" t="s">
        <v>13326</v>
      </c>
    </row>
    <row r="3197" spans="1:38" x14ac:dyDescent="0.2">
      <c r="A3197" s="35" t="s">
        <v>16</v>
      </c>
      <c r="B3197" s="36">
        <v>9230</v>
      </c>
      <c r="C3197" s="36"/>
      <c r="D3197" s="36" t="s">
        <v>1349</v>
      </c>
      <c r="E3197" s="37" t="s">
        <v>5366</v>
      </c>
      <c r="F3197" s="38" t="s">
        <v>1269</v>
      </c>
      <c r="G3197" s="38" t="s">
        <v>1273</v>
      </c>
      <c r="H3197" s="35" t="s">
        <v>1393</v>
      </c>
      <c r="I3197" s="35"/>
      <c r="J3197" s="29" t="s">
        <v>1371</v>
      </c>
      <c r="K3197" s="29" t="s">
        <v>1371</v>
      </c>
      <c r="L3197" s="29" t="s">
        <v>1384</v>
      </c>
      <c r="M3197" s="39">
        <v>184.64597314651036</v>
      </c>
      <c r="N3197" s="39">
        <v>811.38065982203966</v>
      </c>
      <c r="O3197" s="29">
        <v>44197</v>
      </c>
      <c r="P3197" s="29">
        <v>45802</v>
      </c>
      <c r="Q3197" s="40">
        <v>4.3942505000000001</v>
      </c>
      <c r="R3197" s="39">
        <v>184.40469541409993</v>
      </c>
      <c r="S3197" s="39">
        <v>184.40469541409993</v>
      </c>
      <c r="T3197" s="39">
        <v>184.40469541409993</v>
      </c>
      <c r="U3197" s="39">
        <v>184.9099137577002</v>
      </c>
      <c r="V3197" s="39">
        <v>73.256659822039694</v>
      </c>
      <c r="W3197" s="29" t="s">
        <v>265</v>
      </c>
      <c r="X3197" s="29" t="s">
        <v>11773</v>
      </c>
      <c r="Y3197" s="29">
        <v>45289</v>
      </c>
      <c r="Z3197" s="41" t="s">
        <v>11760</v>
      </c>
      <c r="AA3197" s="42" t="s">
        <v>1349</v>
      </c>
      <c r="AB3197" s="29" t="s">
        <v>258</v>
      </c>
      <c r="AC3197" s="29" t="s">
        <v>258</v>
      </c>
      <c r="AD3197" s="29" t="s">
        <v>265</v>
      </c>
      <c r="AE3197" s="29" t="s">
        <v>1353</v>
      </c>
      <c r="AF3197" s="29" t="s">
        <v>1368</v>
      </c>
      <c r="AG3197" s="183" t="s">
        <v>1369</v>
      </c>
      <c r="AH3197" s="29" t="s">
        <v>1413</v>
      </c>
      <c r="AI3197" s="29" t="s">
        <v>1357</v>
      </c>
      <c r="AJ3197" s="29" t="s">
        <v>258</v>
      </c>
      <c r="AK3197" s="29" t="s">
        <v>258</v>
      </c>
      <c r="AL3197" s="29" t="s">
        <v>13327</v>
      </c>
    </row>
    <row r="3198" spans="1:38" x14ac:dyDescent="0.2">
      <c r="A3198" s="35" t="s">
        <v>16</v>
      </c>
      <c r="B3198" s="36">
        <v>9232</v>
      </c>
      <c r="C3198" s="36"/>
      <c r="D3198" s="36" t="s">
        <v>1349</v>
      </c>
      <c r="E3198" s="37" t="s">
        <v>5367</v>
      </c>
      <c r="F3198" s="38" t="s">
        <v>1269</v>
      </c>
      <c r="G3198" s="38" t="s">
        <v>1273</v>
      </c>
      <c r="H3198" s="35" t="s">
        <v>1393</v>
      </c>
      <c r="I3198" s="35"/>
      <c r="J3198" s="29" t="s">
        <v>1371</v>
      </c>
      <c r="K3198" s="29" t="s">
        <v>1371</v>
      </c>
      <c r="L3198" s="29" t="s">
        <v>1366</v>
      </c>
      <c r="M3198" s="39">
        <v>15.974883592567197</v>
      </c>
      <c r="N3198" s="39">
        <v>31.884161533196441</v>
      </c>
      <c r="O3198" s="29">
        <v>44197</v>
      </c>
      <c r="P3198" s="29">
        <v>44926</v>
      </c>
      <c r="Q3198" s="40">
        <v>1.9958932</v>
      </c>
      <c r="R3198" s="39">
        <v>15.94208076659822</v>
      </c>
      <c r="S3198" s="39">
        <v>15.94208076659822</v>
      </c>
      <c r="T3198" s="39">
        <v>0</v>
      </c>
      <c r="U3198" s="39">
        <v>0</v>
      </c>
      <c r="V3198" s="39">
        <v>0</v>
      </c>
      <c r="W3198" s="29" t="s">
        <v>265</v>
      </c>
      <c r="X3198" s="29" t="s">
        <v>11773</v>
      </c>
      <c r="Y3198" s="29">
        <v>45290</v>
      </c>
      <c r="Z3198" s="41" t="s">
        <v>11760</v>
      </c>
      <c r="AA3198" s="42" t="s">
        <v>1349</v>
      </c>
      <c r="AB3198" s="29" t="s">
        <v>258</v>
      </c>
      <c r="AC3198" s="29" t="s">
        <v>258</v>
      </c>
      <c r="AD3198" s="29" t="s">
        <v>265</v>
      </c>
      <c r="AE3198" s="29" t="s">
        <v>1367</v>
      </c>
      <c r="AF3198" s="29" t="s">
        <v>1368</v>
      </c>
      <c r="AG3198" s="183" t="s">
        <v>1369</v>
      </c>
      <c r="AH3198" s="29" t="s">
        <v>1413</v>
      </c>
      <c r="AI3198" s="29" t="s">
        <v>1357</v>
      </c>
      <c r="AJ3198" s="29" t="s">
        <v>258</v>
      </c>
      <c r="AK3198" s="29" t="s">
        <v>258</v>
      </c>
      <c r="AL3198" s="29" t="s">
        <v>13327</v>
      </c>
    </row>
    <row r="3199" spans="1:38" x14ac:dyDescent="0.2">
      <c r="A3199" s="35" t="s">
        <v>16</v>
      </c>
      <c r="B3199" s="36">
        <v>9233</v>
      </c>
      <c r="C3199" s="36"/>
      <c r="D3199" s="36" t="s">
        <v>1349</v>
      </c>
      <c r="E3199" s="37" t="s">
        <v>5368</v>
      </c>
      <c r="F3199" s="38" t="s">
        <v>1269</v>
      </c>
      <c r="G3199" s="38" t="s">
        <v>1445</v>
      </c>
      <c r="H3199" s="35" t="s">
        <v>357</v>
      </c>
      <c r="I3199" s="35"/>
      <c r="J3199" s="29" t="s">
        <v>274</v>
      </c>
      <c r="K3199" s="29" t="s">
        <v>1583</v>
      </c>
      <c r="L3199" s="29" t="s">
        <v>1811</v>
      </c>
      <c r="M3199" s="39">
        <v>46.031894022074297</v>
      </c>
      <c r="N3199" s="39">
        <v>126.28051471594799</v>
      </c>
      <c r="O3199" s="29">
        <v>44197</v>
      </c>
      <c r="P3199" s="29">
        <v>45199</v>
      </c>
      <c r="Q3199" s="40">
        <v>2.7433264999999998</v>
      </c>
      <c r="R3199" s="39">
        <v>45.954524298425731</v>
      </c>
      <c r="S3199" s="39">
        <v>45.954524298425731</v>
      </c>
      <c r="T3199" s="39">
        <v>34.371466119096503</v>
      </c>
      <c r="U3199" s="39">
        <v>0</v>
      </c>
      <c r="V3199" s="39">
        <v>0</v>
      </c>
      <c r="W3199" s="29" t="s">
        <v>1357</v>
      </c>
      <c r="X3199" s="29" t="s">
        <v>258</v>
      </c>
      <c r="Y3199" s="29" t="s">
        <v>1349</v>
      </c>
      <c r="Z3199" s="41" t="s">
        <v>1349</v>
      </c>
      <c r="AA3199" s="42" t="s">
        <v>1349</v>
      </c>
      <c r="AB3199" s="29" t="s">
        <v>258</v>
      </c>
      <c r="AC3199" s="29" t="s">
        <v>258</v>
      </c>
      <c r="AD3199" s="29" t="s">
        <v>265</v>
      </c>
      <c r="AE3199" s="29" t="s">
        <v>1367</v>
      </c>
      <c r="AF3199" s="29" t="s">
        <v>1378</v>
      </c>
      <c r="AG3199" s="183" t="s">
        <v>1379</v>
      </c>
      <c r="AH3199" s="29" t="s">
        <v>1413</v>
      </c>
      <c r="AI3199" s="29" t="s">
        <v>1357</v>
      </c>
      <c r="AJ3199" s="29" t="s">
        <v>258</v>
      </c>
      <c r="AK3199" s="29" t="s">
        <v>258</v>
      </c>
      <c r="AL3199" s="29" t="s">
        <v>13326</v>
      </c>
    </row>
    <row r="3200" spans="1:38" x14ac:dyDescent="0.2">
      <c r="A3200" s="35" t="s">
        <v>16</v>
      </c>
      <c r="B3200" s="36">
        <v>9234</v>
      </c>
      <c r="C3200" s="36"/>
      <c r="D3200" s="36" t="s">
        <v>1349</v>
      </c>
      <c r="E3200" s="37" t="s">
        <v>5369</v>
      </c>
      <c r="F3200" s="38" t="s">
        <v>1269</v>
      </c>
      <c r="G3200" s="38" t="s">
        <v>1445</v>
      </c>
      <c r="H3200" s="35" t="s">
        <v>357</v>
      </c>
      <c r="I3200" s="35"/>
      <c r="J3200" s="29" t="s">
        <v>274</v>
      </c>
      <c r="K3200" s="29" t="s">
        <v>1583</v>
      </c>
      <c r="L3200" s="29" t="s">
        <v>1679</v>
      </c>
      <c r="M3200" s="39">
        <v>38.974858122982752</v>
      </c>
      <c r="N3200" s="39">
        <v>106.92076112251883</v>
      </c>
      <c r="O3200" s="29">
        <v>44197</v>
      </c>
      <c r="P3200" s="29">
        <v>45199</v>
      </c>
      <c r="Q3200" s="40">
        <v>2.7433264999999998</v>
      </c>
      <c r="R3200" s="39">
        <v>38.909349760438054</v>
      </c>
      <c r="S3200" s="39">
        <v>38.909349760438054</v>
      </c>
      <c r="T3200" s="39">
        <v>29.10206160164271</v>
      </c>
      <c r="U3200" s="39">
        <v>0</v>
      </c>
      <c r="V3200" s="39">
        <v>0</v>
      </c>
      <c r="W3200" s="29" t="s">
        <v>1357</v>
      </c>
      <c r="X3200" s="29" t="s">
        <v>258</v>
      </c>
      <c r="Y3200" s="29" t="s">
        <v>1349</v>
      </c>
      <c r="Z3200" s="41" t="s">
        <v>1349</v>
      </c>
      <c r="AA3200" s="42" t="s">
        <v>1349</v>
      </c>
      <c r="AB3200" s="29" t="s">
        <v>258</v>
      </c>
      <c r="AC3200" s="29" t="s">
        <v>258</v>
      </c>
      <c r="AD3200" s="29" t="s">
        <v>258</v>
      </c>
      <c r="AE3200" s="29" t="s">
        <v>1367</v>
      </c>
      <c r="AF3200" s="29" t="s">
        <v>1361</v>
      </c>
      <c r="AG3200" s="183" t="s">
        <v>1362</v>
      </c>
      <c r="AH3200" s="29" t="s">
        <v>1413</v>
      </c>
      <c r="AI3200" s="29" t="s">
        <v>1357</v>
      </c>
      <c r="AJ3200" s="29" t="s">
        <v>258</v>
      </c>
      <c r="AK3200" s="29" t="s">
        <v>258</v>
      </c>
      <c r="AL3200" s="29" t="s">
        <v>13326</v>
      </c>
    </row>
    <row r="3201" spans="1:38" x14ac:dyDescent="0.2">
      <c r="A3201" s="35" t="s">
        <v>16</v>
      </c>
      <c r="B3201" s="36">
        <v>9235</v>
      </c>
      <c r="C3201" s="36"/>
      <c r="D3201" s="36" t="s">
        <v>1349</v>
      </c>
      <c r="E3201" s="37" t="s">
        <v>5370</v>
      </c>
      <c r="F3201" s="38" t="s">
        <v>1269</v>
      </c>
      <c r="G3201" s="38" t="s">
        <v>1273</v>
      </c>
      <c r="H3201" s="35" t="s">
        <v>1393</v>
      </c>
      <c r="I3201" s="35"/>
      <c r="J3201" s="29" t="s">
        <v>484</v>
      </c>
      <c r="K3201" s="29" t="s">
        <v>1365</v>
      </c>
      <c r="L3201" s="29" t="s">
        <v>1384</v>
      </c>
      <c r="M3201" s="39">
        <v>71.41150955386442</v>
      </c>
      <c r="N3201" s="39">
        <v>154.06507597535932</v>
      </c>
      <c r="O3201" s="29">
        <v>44197</v>
      </c>
      <c r="P3201" s="29">
        <v>44985</v>
      </c>
      <c r="Q3201" s="40">
        <v>2.1574263999999999</v>
      </c>
      <c r="R3201" s="39">
        <v>71.272183436002734</v>
      </c>
      <c r="S3201" s="39">
        <v>71.272183436002734</v>
      </c>
      <c r="T3201" s="39">
        <v>11.520709103353866</v>
      </c>
      <c r="U3201" s="39">
        <v>0</v>
      </c>
      <c r="V3201" s="39">
        <v>0</v>
      </c>
      <c r="W3201" s="29" t="s">
        <v>265</v>
      </c>
      <c r="X3201" s="29" t="s">
        <v>11773</v>
      </c>
      <c r="Y3201" s="29">
        <v>45259</v>
      </c>
      <c r="Z3201" s="41" t="s">
        <v>11759</v>
      </c>
      <c r="AA3201" s="42" t="s">
        <v>1349</v>
      </c>
      <c r="AB3201" s="29" t="s">
        <v>258</v>
      </c>
      <c r="AC3201" s="29" t="s">
        <v>258</v>
      </c>
      <c r="AD3201" s="29" t="s">
        <v>265</v>
      </c>
      <c r="AE3201" s="29" t="s">
        <v>1353</v>
      </c>
      <c r="AF3201" s="29" t="s">
        <v>1368</v>
      </c>
      <c r="AG3201" s="183" t="s">
        <v>1369</v>
      </c>
      <c r="AH3201" s="29" t="s">
        <v>1413</v>
      </c>
      <c r="AI3201" s="29" t="s">
        <v>1357</v>
      </c>
      <c r="AJ3201" s="29" t="s">
        <v>258</v>
      </c>
      <c r="AK3201" s="29" t="s">
        <v>258</v>
      </c>
      <c r="AL3201" s="29" t="s">
        <v>13327</v>
      </c>
    </row>
    <row r="3202" spans="1:38" x14ac:dyDescent="0.2">
      <c r="A3202" s="35" t="s">
        <v>16</v>
      </c>
      <c r="B3202" s="36">
        <v>9238</v>
      </c>
      <c r="C3202" s="36"/>
      <c r="D3202" s="36" t="s">
        <v>1349</v>
      </c>
      <c r="E3202" s="37" t="s">
        <v>5371</v>
      </c>
      <c r="F3202" s="38" t="s">
        <v>1262</v>
      </c>
      <c r="G3202" s="38" t="s">
        <v>1488</v>
      </c>
      <c r="H3202" s="35" t="s">
        <v>1489</v>
      </c>
      <c r="I3202" s="35"/>
      <c r="J3202" s="29" t="s">
        <v>359</v>
      </c>
      <c r="K3202" s="29" t="s">
        <v>5372</v>
      </c>
      <c r="L3202" s="29" t="s">
        <v>3671</v>
      </c>
      <c r="M3202" s="39">
        <v>22.26249683632884</v>
      </c>
      <c r="N3202" s="39">
        <v>44.433566050650242</v>
      </c>
      <c r="O3202" s="29">
        <v>44197</v>
      </c>
      <c r="P3202" s="29">
        <v>44926</v>
      </c>
      <c r="Q3202" s="40">
        <v>1.9958932</v>
      </c>
      <c r="R3202" s="39">
        <v>22.216783025325121</v>
      </c>
      <c r="S3202" s="39">
        <v>22.216783025325121</v>
      </c>
      <c r="T3202" s="39">
        <v>0</v>
      </c>
      <c r="U3202" s="39">
        <v>0</v>
      </c>
      <c r="V3202" s="39">
        <v>0</v>
      </c>
      <c r="W3202" s="29" t="s">
        <v>1357</v>
      </c>
      <c r="X3202" s="29" t="s">
        <v>258</v>
      </c>
      <c r="Y3202" s="29" t="s">
        <v>1349</v>
      </c>
      <c r="Z3202" s="41" t="s">
        <v>1349</v>
      </c>
      <c r="AA3202" s="42" t="s">
        <v>1349</v>
      </c>
      <c r="AB3202" s="29" t="s">
        <v>258</v>
      </c>
      <c r="AC3202" s="29" t="s">
        <v>258</v>
      </c>
      <c r="AD3202" s="29" t="s">
        <v>258</v>
      </c>
      <c r="AE3202" s="29" t="s">
        <v>1367</v>
      </c>
      <c r="AF3202" s="29" t="s">
        <v>2409</v>
      </c>
      <c r="AG3202" s="183" t="s">
        <v>2410</v>
      </c>
      <c r="AH3202" s="29" t="s">
        <v>1413</v>
      </c>
      <c r="AI3202" s="29" t="s">
        <v>1357</v>
      </c>
      <c r="AJ3202" s="29" t="s">
        <v>258</v>
      </c>
      <c r="AK3202" s="29" t="s">
        <v>258</v>
      </c>
      <c r="AL3202" s="29" t="s">
        <v>13326</v>
      </c>
    </row>
    <row r="3203" spans="1:38" x14ac:dyDescent="0.2">
      <c r="A3203" s="35" t="s">
        <v>16</v>
      </c>
      <c r="B3203" s="36">
        <v>9242</v>
      </c>
      <c r="C3203" s="36"/>
      <c r="D3203" s="36" t="s">
        <v>1349</v>
      </c>
      <c r="E3203" s="37" t="s">
        <v>5373</v>
      </c>
      <c r="F3203" s="38" t="s">
        <v>1269</v>
      </c>
      <c r="G3203" s="38" t="s">
        <v>1271</v>
      </c>
      <c r="H3203" s="35" t="s">
        <v>1440</v>
      </c>
      <c r="I3203" s="35"/>
      <c r="J3203" s="29" t="s">
        <v>1371</v>
      </c>
      <c r="K3203" s="29" t="s">
        <v>1371</v>
      </c>
      <c r="L3203" s="29" t="s">
        <v>1384</v>
      </c>
      <c r="M3203" s="39">
        <v>99.125285211949588</v>
      </c>
      <c r="N3203" s="39">
        <v>495.28718959616702</v>
      </c>
      <c r="O3203" s="29">
        <v>44197</v>
      </c>
      <c r="P3203" s="29">
        <v>46022</v>
      </c>
      <c r="Q3203" s="40">
        <v>4.9965776999999996</v>
      </c>
      <c r="R3203" s="39">
        <v>99.003189596167005</v>
      </c>
      <c r="S3203" s="39">
        <v>99.003189596167005</v>
      </c>
      <c r="T3203" s="39">
        <v>99.003189596167005</v>
      </c>
      <c r="U3203" s="39">
        <v>99.274431211498964</v>
      </c>
      <c r="V3203" s="39">
        <v>99.003189596167005</v>
      </c>
      <c r="W3203" s="29" t="s">
        <v>1357</v>
      </c>
      <c r="X3203" s="29" t="s">
        <v>258</v>
      </c>
      <c r="Y3203" s="29" t="s">
        <v>1349</v>
      </c>
      <c r="Z3203" s="41" t="s">
        <v>1349</v>
      </c>
      <c r="AA3203" s="42" t="s">
        <v>1349</v>
      </c>
      <c r="AB3203" s="29" t="s">
        <v>258</v>
      </c>
      <c r="AC3203" s="29" t="s">
        <v>258</v>
      </c>
      <c r="AD3203" s="29" t="s">
        <v>265</v>
      </c>
      <c r="AE3203" s="29" t="s">
        <v>1353</v>
      </c>
      <c r="AF3203" s="29" t="s">
        <v>1368</v>
      </c>
      <c r="AG3203" s="183" t="s">
        <v>1369</v>
      </c>
      <c r="AH3203" s="29" t="s">
        <v>1356</v>
      </c>
      <c r="AI3203" s="29" t="s">
        <v>1357</v>
      </c>
      <c r="AJ3203" s="29" t="s">
        <v>258</v>
      </c>
      <c r="AK3203" s="29" t="s">
        <v>258</v>
      </c>
      <c r="AL3203" s="29" t="s">
        <v>13326</v>
      </c>
    </row>
    <row r="3204" spans="1:38" x14ac:dyDescent="0.2">
      <c r="A3204" s="35" t="s">
        <v>16</v>
      </c>
      <c r="B3204" s="36">
        <v>9244</v>
      </c>
      <c r="C3204" s="36"/>
      <c r="D3204" s="36" t="s">
        <v>1349</v>
      </c>
      <c r="E3204" s="37" t="s">
        <v>5374</v>
      </c>
      <c r="F3204" s="38" t="s">
        <v>1269</v>
      </c>
      <c r="G3204" s="38" t="s">
        <v>1273</v>
      </c>
      <c r="H3204" s="35" t="s">
        <v>1393</v>
      </c>
      <c r="I3204" s="35"/>
      <c r="J3204" s="29" t="s">
        <v>484</v>
      </c>
      <c r="K3204" s="29" t="s">
        <v>1365</v>
      </c>
      <c r="L3204" s="29" t="s">
        <v>1366</v>
      </c>
      <c r="M3204" s="39">
        <v>39.26171070094901</v>
      </c>
      <c r="N3204" s="39">
        <v>3.1172895277207395</v>
      </c>
      <c r="O3204" s="29">
        <v>44197</v>
      </c>
      <c r="P3204" s="29">
        <v>44226</v>
      </c>
      <c r="Q3204" s="40">
        <v>7.9397700000000002E-2</v>
      </c>
      <c r="R3204" s="39">
        <v>3.1172895277207395</v>
      </c>
      <c r="S3204" s="39">
        <v>0</v>
      </c>
      <c r="T3204" s="39">
        <v>0</v>
      </c>
      <c r="U3204" s="39">
        <v>0</v>
      </c>
      <c r="V3204" s="39">
        <v>0</v>
      </c>
      <c r="W3204" s="29" t="s">
        <v>265</v>
      </c>
      <c r="X3204" s="29" t="s">
        <v>11773</v>
      </c>
      <c r="Y3204" s="29">
        <v>45244</v>
      </c>
      <c r="Z3204" s="41" t="s">
        <v>11759</v>
      </c>
      <c r="AA3204" s="42" t="s">
        <v>1349</v>
      </c>
      <c r="AB3204" s="29" t="s">
        <v>258</v>
      </c>
      <c r="AC3204" s="29" t="s">
        <v>258</v>
      </c>
      <c r="AD3204" s="29" t="s">
        <v>265</v>
      </c>
      <c r="AE3204" s="29" t="s">
        <v>1367</v>
      </c>
      <c r="AF3204" s="29" t="s">
        <v>1368</v>
      </c>
      <c r="AG3204" s="183" t="s">
        <v>1369</v>
      </c>
      <c r="AH3204" s="29" t="s">
        <v>1356</v>
      </c>
      <c r="AI3204" s="29" t="s">
        <v>1357</v>
      </c>
      <c r="AJ3204" s="29" t="s">
        <v>258</v>
      </c>
      <c r="AK3204" s="29" t="s">
        <v>258</v>
      </c>
      <c r="AL3204" s="29" t="s">
        <v>13327</v>
      </c>
    </row>
    <row r="3205" spans="1:38" x14ac:dyDescent="0.2">
      <c r="A3205" s="35" t="s">
        <v>16</v>
      </c>
      <c r="B3205" s="36">
        <v>9245</v>
      </c>
      <c r="C3205" s="36"/>
      <c r="D3205" s="36" t="s">
        <v>1349</v>
      </c>
      <c r="E3205" s="37" t="s">
        <v>5375</v>
      </c>
      <c r="F3205" s="38" t="s">
        <v>1269</v>
      </c>
      <c r="G3205" s="38" t="s">
        <v>1445</v>
      </c>
      <c r="H3205" s="35" t="s">
        <v>975</v>
      </c>
      <c r="I3205" s="35"/>
      <c r="J3205" s="29" t="s">
        <v>1405</v>
      </c>
      <c r="K3205" s="29" t="s">
        <v>1608</v>
      </c>
      <c r="L3205" s="29" t="s">
        <v>2161</v>
      </c>
      <c r="M3205" s="39">
        <v>81.548472433283081</v>
      </c>
      <c r="N3205" s="39">
        <v>244.25470225872689</v>
      </c>
      <c r="O3205" s="29">
        <v>44197</v>
      </c>
      <c r="P3205" s="29">
        <v>45291</v>
      </c>
      <c r="Q3205" s="40">
        <v>2.9952087999999999</v>
      </c>
      <c r="R3205" s="39">
        <v>81.418234086242308</v>
      </c>
      <c r="S3205" s="39">
        <v>81.418234086242308</v>
      </c>
      <c r="T3205" s="39">
        <v>81.418234086242308</v>
      </c>
      <c r="U3205" s="39">
        <v>0</v>
      </c>
      <c r="V3205" s="39">
        <v>0</v>
      </c>
      <c r="W3205" s="29" t="s">
        <v>1357</v>
      </c>
      <c r="X3205" s="29" t="s">
        <v>258</v>
      </c>
      <c r="Y3205" s="29" t="s">
        <v>1349</v>
      </c>
      <c r="Z3205" s="41" t="s">
        <v>1349</v>
      </c>
      <c r="AA3205" s="42" t="s">
        <v>1349</v>
      </c>
      <c r="AB3205" s="29" t="s">
        <v>258</v>
      </c>
      <c r="AC3205" s="29" t="s">
        <v>258</v>
      </c>
      <c r="AD3205" s="29" t="s">
        <v>258</v>
      </c>
      <c r="AE3205" s="29" t="s">
        <v>1353</v>
      </c>
      <c r="AF3205" s="29" t="s">
        <v>1361</v>
      </c>
      <c r="AG3205" s="183" t="s">
        <v>1362</v>
      </c>
      <c r="AH3205" s="29" t="s">
        <v>1413</v>
      </c>
      <c r="AI3205" s="29" t="s">
        <v>1357</v>
      </c>
      <c r="AJ3205" s="29" t="s">
        <v>258</v>
      </c>
      <c r="AK3205" s="29" t="s">
        <v>258</v>
      </c>
      <c r="AL3205" s="29" t="s">
        <v>13326</v>
      </c>
    </row>
    <row r="3206" spans="1:38" x14ac:dyDescent="0.2">
      <c r="A3206" s="35" t="s">
        <v>17</v>
      </c>
      <c r="B3206" s="36">
        <v>9247</v>
      </c>
      <c r="C3206" s="36"/>
      <c r="D3206" s="36" t="s">
        <v>1349</v>
      </c>
      <c r="E3206" s="37" t="s">
        <v>5376</v>
      </c>
      <c r="F3206" s="38" t="s">
        <v>1269</v>
      </c>
      <c r="G3206" s="38" t="s">
        <v>1271</v>
      </c>
      <c r="H3206" s="35" t="s">
        <v>11597</v>
      </c>
      <c r="I3206" s="35" t="s">
        <v>1349</v>
      </c>
      <c r="J3206" s="29" t="s">
        <v>281</v>
      </c>
      <c r="K3206" s="29" t="s">
        <v>282</v>
      </c>
      <c r="L3206" s="29" t="s">
        <v>2416</v>
      </c>
      <c r="M3206" s="39">
        <v>0</v>
      </c>
      <c r="N3206" s="39"/>
      <c r="O3206" s="29">
        <v>44197</v>
      </c>
      <c r="P3206" s="29">
        <v>46022</v>
      </c>
      <c r="Q3206" s="40">
        <v>4.9965776999999996</v>
      </c>
      <c r="R3206" s="39"/>
      <c r="S3206" s="39"/>
      <c r="T3206" s="39"/>
      <c r="U3206" s="39"/>
      <c r="V3206" s="39"/>
      <c r="W3206" s="29" t="s">
        <v>265</v>
      </c>
      <c r="X3206" s="29" t="s">
        <v>11774</v>
      </c>
      <c r="Y3206" s="29">
        <v>45209</v>
      </c>
      <c r="Z3206" s="41" t="s">
        <v>11758</v>
      </c>
      <c r="AA3206" s="42" t="s">
        <v>13355</v>
      </c>
      <c r="AB3206" s="29" t="s">
        <v>258</v>
      </c>
      <c r="AC3206" s="29" t="s">
        <v>258</v>
      </c>
      <c r="AD3206" s="29" t="s">
        <v>258</v>
      </c>
      <c r="AE3206" s="29" t="s">
        <v>1367</v>
      </c>
      <c r="AF3206" s="29" t="s">
        <v>1368</v>
      </c>
      <c r="AG3206" s="183" t="s">
        <v>1369</v>
      </c>
      <c r="AH3206" s="29" t="s">
        <v>1356</v>
      </c>
      <c r="AI3206" s="29" t="s">
        <v>1357</v>
      </c>
      <c r="AJ3206" s="29" t="s">
        <v>258</v>
      </c>
      <c r="AK3206" s="29" t="s">
        <v>258</v>
      </c>
      <c r="AL3206" s="29" t="s">
        <v>13327</v>
      </c>
    </row>
    <row r="3207" spans="1:38" x14ac:dyDescent="0.2">
      <c r="A3207" s="35" t="s">
        <v>18</v>
      </c>
      <c r="B3207" s="36">
        <v>9247</v>
      </c>
      <c r="C3207" s="36">
        <v>1</v>
      </c>
      <c r="D3207" s="36" t="s">
        <v>5377</v>
      </c>
      <c r="E3207" s="37" t="s">
        <v>5378</v>
      </c>
      <c r="F3207" s="38" t="s">
        <v>1269</v>
      </c>
      <c r="G3207" s="38" t="s">
        <v>1271</v>
      </c>
      <c r="H3207" s="35" t="s">
        <v>11597</v>
      </c>
      <c r="I3207" s="35"/>
      <c r="J3207" s="29" t="s">
        <v>281</v>
      </c>
      <c r="K3207" s="29" t="s">
        <v>282</v>
      </c>
      <c r="L3207" s="29" t="s">
        <v>2416</v>
      </c>
      <c r="M3207" s="39">
        <v>1.3267265717621215</v>
      </c>
      <c r="N3207" s="39">
        <v>6.6290924024640656</v>
      </c>
      <c r="O3207" s="29">
        <v>44197</v>
      </c>
      <c r="P3207" s="29">
        <v>46022</v>
      </c>
      <c r="Q3207" s="40">
        <v>4.9965776999999996</v>
      </c>
      <c r="R3207" s="39">
        <v>1.3250924024640658</v>
      </c>
      <c r="S3207" s="39">
        <v>1.3250924024640658</v>
      </c>
      <c r="T3207" s="39">
        <v>1.3250924024640658</v>
      </c>
      <c r="U3207" s="39">
        <v>1.3287227926078029</v>
      </c>
      <c r="V3207" s="39">
        <v>1.3250924024640658</v>
      </c>
      <c r="W3207" s="29" t="s">
        <v>265</v>
      </c>
      <c r="X3207" s="29" t="s">
        <v>11774</v>
      </c>
      <c r="Y3207" s="29">
        <v>45209</v>
      </c>
      <c r="Z3207" s="41" t="s">
        <v>11758</v>
      </c>
      <c r="AA3207" s="42" t="s">
        <v>1349</v>
      </c>
      <c r="AB3207" s="29" t="s">
        <v>258</v>
      </c>
      <c r="AC3207" s="29" t="s">
        <v>258</v>
      </c>
      <c r="AD3207" s="29" t="s">
        <v>258</v>
      </c>
      <c r="AE3207" s="29" t="s">
        <v>1367</v>
      </c>
      <c r="AF3207" s="29" t="s">
        <v>1368</v>
      </c>
      <c r="AG3207" s="183" t="s">
        <v>1369</v>
      </c>
      <c r="AH3207" s="29" t="s">
        <v>1356</v>
      </c>
      <c r="AI3207" s="29" t="s">
        <v>1357</v>
      </c>
      <c r="AJ3207" s="29" t="s">
        <v>258</v>
      </c>
      <c r="AK3207" s="29" t="s">
        <v>258</v>
      </c>
      <c r="AL3207" s="29" t="s">
        <v>13327</v>
      </c>
    </row>
    <row r="3208" spans="1:38" x14ac:dyDescent="0.2">
      <c r="A3208" s="35" t="s">
        <v>18</v>
      </c>
      <c r="B3208" s="36">
        <v>9247</v>
      </c>
      <c r="C3208" s="36">
        <v>2</v>
      </c>
      <c r="D3208" s="36" t="s">
        <v>5379</v>
      </c>
      <c r="E3208" s="37" t="s">
        <v>5380</v>
      </c>
      <c r="F3208" s="38" t="s">
        <v>1269</v>
      </c>
      <c r="G3208" s="38" t="s">
        <v>1271</v>
      </c>
      <c r="H3208" s="35" t="s">
        <v>11597</v>
      </c>
      <c r="I3208" s="35"/>
      <c r="J3208" s="29" t="s">
        <v>281</v>
      </c>
      <c r="K3208" s="29" t="s">
        <v>282</v>
      </c>
      <c r="L3208" s="29" t="s">
        <v>2416</v>
      </c>
      <c r="M3208" s="39">
        <v>5.3062538014826544</v>
      </c>
      <c r="N3208" s="39">
        <v>14.65848049281314</v>
      </c>
      <c r="O3208" s="29">
        <v>44197</v>
      </c>
      <c r="P3208" s="29">
        <v>45206</v>
      </c>
      <c r="Q3208" s="40">
        <v>2.7624914</v>
      </c>
      <c r="R3208" s="39">
        <v>5.2973716632443528</v>
      </c>
      <c r="S3208" s="39">
        <v>5.2973716632443528</v>
      </c>
      <c r="T3208" s="39">
        <v>4.0637371663244357</v>
      </c>
      <c r="U3208" s="39">
        <v>0</v>
      </c>
      <c r="V3208" s="39">
        <v>0</v>
      </c>
      <c r="W3208" s="29" t="s">
        <v>265</v>
      </c>
      <c r="X3208" s="29" t="s">
        <v>11774</v>
      </c>
      <c r="Y3208" s="29">
        <v>45209</v>
      </c>
      <c r="Z3208" s="41" t="s">
        <v>11758</v>
      </c>
      <c r="AA3208" s="42" t="s">
        <v>1349</v>
      </c>
      <c r="AB3208" s="29" t="s">
        <v>258</v>
      </c>
      <c r="AC3208" s="29" t="s">
        <v>258</v>
      </c>
      <c r="AD3208" s="29" t="s">
        <v>258</v>
      </c>
      <c r="AE3208" s="29" t="s">
        <v>1367</v>
      </c>
      <c r="AF3208" s="29" t="s">
        <v>1368</v>
      </c>
      <c r="AG3208" s="183" t="s">
        <v>1369</v>
      </c>
      <c r="AH3208" s="29" t="s">
        <v>1356</v>
      </c>
      <c r="AI3208" s="29" t="s">
        <v>1357</v>
      </c>
      <c r="AJ3208" s="29" t="s">
        <v>258</v>
      </c>
      <c r="AK3208" s="29" t="s">
        <v>258</v>
      </c>
      <c r="AL3208" s="29" t="s">
        <v>13327</v>
      </c>
    </row>
    <row r="3209" spans="1:38" x14ac:dyDescent="0.2">
      <c r="A3209" s="35" t="s">
        <v>18</v>
      </c>
      <c r="B3209" s="36">
        <v>9247</v>
      </c>
      <c r="C3209" s="36">
        <v>3</v>
      </c>
      <c r="D3209" s="36" t="s">
        <v>5381</v>
      </c>
      <c r="E3209" s="37" t="s">
        <v>5382</v>
      </c>
      <c r="F3209" s="38" t="s">
        <v>1269</v>
      </c>
      <c r="G3209" s="38" t="s">
        <v>1271</v>
      </c>
      <c r="H3209" s="35" t="s">
        <v>11597</v>
      </c>
      <c r="I3209" s="35"/>
      <c r="J3209" s="29" t="s">
        <v>281</v>
      </c>
      <c r="K3209" s="29" t="s">
        <v>282</v>
      </c>
      <c r="L3209" s="29" t="s">
        <v>2416</v>
      </c>
      <c r="M3209" s="39">
        <v>2.1811945146617084</v>
      </c>
      <c r="N3209" s="39">
        <v>10.898507871321014</v>
      </c>
      <c r="O3209" s="29">
        <v>44197</v>
      </c>
      <c r="P3209" s="29">
        <v>46022</v>
      </c>
      <c r="Q3209" s="40">
        <v>4.9965776999999996</v>
      </c>
      <c r="R3209" s="39">
        <v>2.1785078713210133</v>
      </c>
      <c r="S3209" s="39">
        <v>2.1785078713210133</v>
      </c>
      <c r="T3209" s="39">
        <v>2.1785078713210133</v>
      </c>
      <c r="U3209" s="39">
        <v>2.1844763860369607</v>
      </c>
      <c r="V3209" s="39">
        <v>2.1785078713210133</v>
      </c>
      <c r="W3209" s="29" t="s">
        <v>265</v>
      </c>
      <c r="X3209" s="29" t="s">
        <v>11774</v>
      </c>
      <c r="Y3209" s="29">
        <v>45209</v>
      </c>
      <c r="Z3209" s="41" t="s">
        <v>11758</v>
      </c>
      <c r="AA3209" s="42" t="s">
        <v>1349</v>
      </c>
      <c r="AB3209" s="29" t="s">
        <v>258</v>
      </c>
      <c r="AC3209" s="29" t="s">
        <v>258</v>
      </c>
      <c r="AD3209" s="29" t="s">
        <v>258</v>
      </c>
      <c r="AE3209" s="29" t="s">
        <v>1367</v>
      </c>
      <c r="AF3209" s="29" t="s">
        <v>1368</v>
      </c>
      <c r="AG3209" s="183" t="s">
        <v>1369</v>
      </c>
      <c r="AH3209" s="29" t="s">
        <v>1356</v>
      </c>
      <c r="AI3209" s="29" t="s">
        <v>1357</v>
      </c>
      <c r="AJ3209" s="29" t="s">
        <v>258</v>
      </c>
      <c r="AK3209" s="29" t="s">
        <v>258</v>
      </c>
      <c r="AL3209" s="29" t="s">
        <v>13327</v>
      </c>
    </row>
    <row r="3210" spans="1:38" x14ac:dyDescent="0.2">
      <c r="A3210" s="35" t="s">
        <v>16</v>
      </c>
      <c r="B3210" s="36">
        <v>9250</v>
      </c>
      <c r="C3210" s="36"/>
      <c r="D3210" s="36" t="s">
        <v>1349</v>
      </c>
      <c r="E3210" s="37" t="s">
        <v>5383</v>
      </c>
      <c r="F3210" s="38" t="s">
        <v>1269</v>
      </c>
      <c r="G3210" s="38" t="s">
        <v>1273</v>
      </c>
      <c r="H3210" s="35" t="s">
        <v>1393</v>
      </c>
      <c r="I3210" s="35"/>
      <c r="J3210" s="29" t="s">
        <v>1371</v>
      </c>
      <c r="K3210" s="29" t="s">
        <v>1371</v>
      </c>
      <c r="L3210" s="29" t="s">
        <v>1366</v>
      </c>
      <c r="M3210" s="39">
        <v>9.0684394377415813</v>
      </c>
      <c r="N3210" s="39">
        <v>18.074809034907595</v>
      </c>
      <c r="O3210" s="29">
        <v>44197</v>
      </c>
      <c r="P3210" s="29">
        <v>44925</v>
      </c>
      <c r="Q3210" s="40">
        <v>1.9931554</v>
      </c>
      <c r="R3210" s="39">
        <v>9.049801505817932</v>
      </c>
      <c r="S3210" s="39">
        <v>9.025007529089665</v>
      </c>
      <c r="T3210" s="39">
        <v>0</v>
      </c>
      <c r="U3210" s="39">
        <v>0</v>
      </c>
      <c r="V3210" s="39">
        <v>0</v>
      </c>
      <c r="W3210" s="29" t="s">
        <v>1357</v>
      </c>
      <c r="X3210" s="29" t="s">
        <v>258</v>
      </c>
      <c r="Y3210" s="29" t="s">
        <v>1349</v>
      </c>
      <c r="Z3210" s="41" t="s">
        <v>1349</v>
      </c>
      <c r="AA3210" s="42" t="s">
        <v>1349</v>
      </c>
      <c r="AB3210" s="29" t="s">
        <v>258</v>
      </c>
      <c r="AC3210" s="29" t="s">
        <v>258</v>
      </c>
      <c r="AD3210" s="29" t="s">
        <v>265</v>
      </c>
      <c r="AE3210" s="29" t="s">
        <v>1367</v>
      </c>
      <c r="AF3210" s="29" t="s">
        <v>1368</v>
      </c>
      <c r="AG3210" s="183" t="s">
        <v>1369</v>
      </c>
      <c r="AH3210" s="29" t="s">
        <v>1413</v>
      </c>
      <c r="AI3210" s="29" t="s">
        <v>1357</v>
      </c>
      <c r="AJ3210" s="29" t="s">
        <v>258</v>
      </c>
      <c r="AK3210" s="29" t="s">
        <v>258</v>
      </c>
      <c r="AL3210" s="29" t="s">
        <v>13326</v>
      </c>
    </row>
    <row r="3211" spans="1:38" x14ac:dyDescent="0.2">
      <c r="A3211" s="35" t="s">
        <v>16</v>
      </c>
      <c r="B3211" s="36">
        <v>9252</v>
      </c>
      <c r="C3211" s="36"/>
      <c r="D3211" s="36" t="s">
        <v>1349</v>
      </c>
      <c r="E3211" s="37" t="s">
        <v>5384</v>
      </c>
      <c r="F3211" s="38" t="s">
        <v>1269</v>
      </c>
      <c r="G3211" s="38" t="s">
        <v>1273</v>
      </c>
      <c r="H3211" s="35" t="s">
        <v>1080</v>
      </c>
      <c r="I3211" s="35"/>
      <c r="J3211" s="29" t="s">
        <v>484</v>
      </c>
      <c r="K3211" s="29" t="s">
        <v>1365</v>
      </c>
      <c r="L3211" s="29" t="s">
        <v>1384</v>
      </c>
      <c r="M3211" s="39">
        <v>83.120520323633684</v>
      </c>
      <c r="N3211" s="39">
        <v>415.31813826146481</v>
      </c>
      <c r="O3211" s="29">
        <v>44197</v>
      </c>
      <c r="P3211" s="29">
        <v>46022</v>
      </c>
      <c r="Q3211" s="40">
        <v>4.9965776999999996</v>
      </c>
      <c r="R3211" s="39">
        <v>83.018138261464756</v>
      </c>
      <c r="S3211" s="39">
        <v>83.018138261464756</v>
      </c>
      <c r="T3211" s="39">
        <v>83.018138261464756</v>
      </c>
      <c r="U3211" s="39">
        <v>83.245585215605743</v>
      </c>
      <c r="V3211" s="39">
        <v>83.018138261464756</v>
      </c>
      <c r="W3211" s="29" t="s">
        <v>265</v>
      </c>
      <c r="X3211" s="29" t="s">
        <v>11773</v>
      </c>
      <c r="Y3211" s="29">
        <v>45138</v>
      </c>
      <c r="Z3211" s="41" t="s">
        <v>11755</v>
      </c>
      <c r="AA3211" s="42" t="s">
        <v>1349</v>
      </c>
      <c r="AB3211" s="29" t="s">
        <v>258</v>
      </c>
      <c r="AC3211" s="29" t="s">
        <v>258</v>
      </c>
      <c r="AD3211" s="29" t="s">
        <v>265</v>
      </c>
      <c r="AE3211" s="29" t="s">
        <v>1353</v>
      </c>
      <c r="AF3211" s="29" t="s">
        <v>1368</v>
      </c>
      <c r="AG3211" s="183" t="s">
        <v>1369</v>
      </c>
      <c r="AH3211" s="29" t="s">
        <v>1356</v>
      </c>
      <c r="AI3211" s="29" t="s">
        <v>1357</v>
      </c>
      <c r="AJ3211" s="29" t="s">
        <v>258</v>
      </c>
      <c r="AK3211" s="29" t="s">
        <v>258</v>
      </c>
      <c r="AL3211" s="29" t="s">
        <v>13327</v>
      </c>
    </row>
    <row r="3212" spans="1:38" x14ac:dyDescent="0.2">
      <c r="A3212" s="35" t="s">
        <v>16</v>
      </c>
      <c r="B3212" s="36">
        <v>9253</v>
      </c>
      <c r="C3212" s="36"/>
      <c r="D3212" s="36" t="s">
        <v>1349</v>
      </c>
      <c r="E3212" s="37" t="s">
        <v>5385</v>
      </c>
      <c r="F3212" s="38" t="s">
        <v>1269</v>
      </c>
      <c r="G3212" s="38" t="s">
        <v>1445</v>
      </c>
      <c r="H3212" s="35" t="s">
        <v>12095</v>
      </c>
      <c r="I3212" s="35"/>
      <c r="J3212" s="29" t="s">
        <v>322</v>
      </c>
      <c r="K3212" s="29" t="s">
        <v>336</v>
      </c>
      <c r="L3212" s="29" t="s">
        <v>1402</v>
      </c>
      <c r="M3212" s="39">
        <v>365.34598200657189</v>
      </c>
      <c r="N3212" s="39">
        <v>103.02705544147845</v>
      </c>
      <c r="O3212" s="29">
        <v>44197</v>
      </c>
      <c r="P3212" s="29">
        <v>44300</v>
      </c>
      <c r="Q3212" s="40">
        <v>0.28199859999999999</v>
      </c>
      <c r="R3212" s="39">
        <v>103.02705544147845</v>
      </c>
      <c r="S3212" s="39">
        <v>0</v>
      </c>
      <c r="T3212" s="39">
        <v>0</v>
      </c>
      <c r="U3212" s="39">
        <v>0</v>
      </c>
      <c r="V3212" s="39">
        <v>0</v>
      </c>
      <c r="W3212" s="29" t="s">
        <v>1357</v>
      </c>
      <c r="X3212" s="29" t="s">
        <v>258</v>
      </c>
      <c r="Y3212" s="29" t="s">
        <v>1349</v>
      </c>
      <c r="Z3212" s="41" t="s">
        <v>1349</v>
      </c>
      <c r="AA3212" s="42" t="s">
        <v>1349</v>
      </c>
      <c r="AB3212" s="29" t="s">
        <v>258</v>
      </c>
      <c r="AC3212" s="29" t="s">
        <v>258</v>
      </c>
      <c r="AD3212" s="29" t="s">
        <v>265</v>
      </c>
      <c r="AE3212" s="29" t="s">
        <v>1353</v>
      </c>
      <c r="AF3212" s="29" t="s">
        <v>1361</v>
      </c>
      <c r="AG3212" s="183" t="s">
        <v>1362</v>
      </c>
      <c r="AH3212" s="29" t="s">
        <v>1356</v>
      </c>
      <c r="AI3212" s="29" t="s">
        <v>1357</v>
      </c>
      <c r="AJ3212" s="29" t="s">
        <v>258</v>
      </c>
      <c r="AK3212" s="29" t="s">
        <v>258</v>
      </c>
      <c r="AL3212" s="29" t="s">
        <v>13326</v>
      </c>
    </row>
    <row r="3213" spans="1:38" x14ac:dyDescent="0.2">
      <c r="A3213" s="35" t="s">
        <v>16</v>
      </c>
      <c r="B3213" s="36">
        <v>9254</v>
      </c>
      <c r="C3213" s="36"/>
      <c r="D3213" s="36" t="s">
        <v>1349</v>
      </c>
      <c r="E3213" s="37" t="s">
        <v>5386</v>
      </c>
      <c r="F3213" s="38" t="s">
        <v>1269</v>
      </c>
      <c r="G3213" s="38" t="s">
        <v>1273</v>
      </c>
      <c r="H3213" s="35" t="s">
        <v>1393</v>
      </c>
      <c r="I3213" s="35"/>
      <c r="J3213" s="29" t="s">
        <v>274</v>
      </c>
      <c r="K3213" s="29" t="s">
        <v>1583</v>
      </c>
      <c r="L3213" s="29" t="s">
        <v>1394</v>
      </c>
      <c r="M3213" s="39">
        <v>6.788311721339463</v>
      </c>
      <c r="N3213" s="39">
        <v>13.530160164271047</v>
      </c>
      <c r="O3213" s="29">
        <v>44197</v>
      </c>
      <c r="P3213" s="29">
        <v>44925</v>
      </c>
      <c r="Q3213" s="40">
        <v>1.9931554</v>
      </c>
      <c r="R3213" s="39">
        <v>6.7743600273785081</v>
      </c>
      <c r="S3213" s="39">
        <v>6.7558001368925398</v>
      </c>
      <c r="T3213" s="39">
        <v>0</v>
      </c>
      <c r="U3213" s="39">
        <v>0</v>
      </c>
      <c r="V3213" s="39">
        <v>0</v>
      </c>
      <c r="W3213" s="29" t="s">
        <v>265</v>
      </c>
      <c r="X3213" s="29" t="s">
        <v>11773</v>
      </c>
      <c r="Y3213" s="29">
        <v>45379</v>
      </c>
      <c r="Z3213" s="41" t="s">
        <v>11761</v>
      </c>
      <c r="AA3213" s="42" t="s">
        <v>1349</v>
      </c>
      <c r="AB3213" s="29" t="s">
        <v>258</v>
      </c>
      <c r="AC3213" s="29" t="s">
        <v>258</v>
      </c>
      <c r="AD3213" s="29" t="s">
        <v>265</v>
      </c>
      <c r="AE3213" s="29" t="s">
        <v>1367</v>
      </c>
      <c r="AF3213" s="29" t="s">
        <v>1368</v>
      </c>
      <c r="AG3213" s="183" t="s">
        <v>1369</v>
      </c>
      <c r="AH3213" s="29" t="s">
        <v>1413</v>
      </c>
      <c r="AI3213" s="29" t="s">
        <v>1357</v>
      </c>
      <c r="AJ3213" s="29" t="s">
        <v>258</v>
      </c>
      <c r="AK3213" s="29" t="s">
        <v>258</v>
      </c>
      <c r="AL3213" s="29" t="s">
        <v>13327</v>
      </c>
    </row>
    <row r="3214" spans="1:38" x14ac:dyDescent="0.2">
      <c r="A3214" s="35" t="s">
        <v>16</v>
      </c>
      <c r="B3214" s="36">
        <v>9256</v>
      </c>
      <c r="C3214" s="36"/>
      <c r="D3214" s="36" t="s">
        <v>1349</v>
      </c>
      <c r="E3214" s="37" t="s">
        <v>5387</v>
      </c>
      <c r="F3214" s="38" t="s">
        <v>1269</v>
      </c>
      <c r="G3214" s="38" t="s">
        <v>1273</v>
      </c>
      <c r="H3214" s="35" t="s">
        <v>1393</v>
      </c>
      <c r="I3214" s="35"/>
      <c r="J3214" s="29" t="s">
        <v>1371</v>
      </c>
      <c r="K3214" s="29" t="s">
        <v>1371</v>
      </c>
      <c r="L3214" s="29" t="s">
        <v>1366</v>
      </c>
      <c r="M3214" s="39">
        <v>19.052196274198327</v>
      </c>
      <c r="N3214" s="39">
        <v>5.3726926762491445</v>
      </c>
      <c r="O3214" s="29">
        <v>44197</v>
      </c>
      <c r="P3214" s="29">
        <v>44300</v>
      </c>
      <c r="Q3214" s="40">
        <v>0.28199859999999999</v>
      </c>
      <c r="R3214" s="39">
        <v>5.3726926762491445</v>
      </c>
      <c r="S3214" s="39">
        <v>0</v>
      </c>
      <c r="T3214" s="39">
        <v>0</v>
      </c>
      <c r="U3214" s="39">
        <v>0</v>
      </c>
      <c r="V3214" s="39">
        <v>0</v>
      </c>
      <c r="W3214" s="29" t="s">
        <v>265</v>
      </c>
      <c r="X3214" s="29" t="s">
        <v>11773</v>
      </c>
      <c r="Y3214" s="29">
        <v>45259</v>
      </c>
      <c r="Z3214" s="41" t="s">
        <v>11759</v>
      </c>
      <c r="AA3214" s="42" t="s">
        <v>1349</v>
      </c>
      <c r="AB3214" s="29" t="s">
        <v>258</v>
      </c>
      <c r="AC3214" s="29" t="s">
        <v>258</v>
      </c>
      <c r="AD3214" s="29" t="s">
        <v>265</v>
      </c>
      <c r="AE3214" s="29" t="s">
        <v>1367</v>
      </c>
      <c r="AF3214" s="29" t="s">
        <v>1368</v>
      </c>
      <c r="AG3214" s="183" t="s">
        <v>1369</v>
      </c>
      <c r="AH3214" s="29" t="s">
        <v>1356</v>
      </c>
      <c r="AI3214" s="29" t="s">
        <v>1357</v>
      </c>
      <c r="AJ3214" s="29" t="s">
        <v>258</v>
      </c>
      <c r="AK3214" s="29" t="s">
        <v>258</v>
      </c>
      <c r="AL3214" s="29" t="s">
        <v>13327</v>
      </c>
    </row>
    <row r="3215" spans="1:38" x14ac:dyDescent="0.2">
      <c r="A3215" s="35" t="s">
        <v>16</v>
      </c>
      <c r="B3215" s="36">
        <v>9263</v>
      </c>
      <c r="C3215" s="36"/>
      <c r="D3215" s="36" t="s">
        <v>1349</v>
      </c>
      <c r="E3215" s="37" t="s">
        <v>5388</v>
      </c>
      <c r="F3215" s="38" t="s">
        <v>1269</v>
      </c>
      <c r="G3215" s="38" t="s">
        <v>1445</v>
      </c>
      <c r="H3215" s="35" t="s">
        <v>975</v>
      </c>
      <c r="I3215" s="35"/>
      <c r="J3215" s="29" t="s">
        <v>1405</v>
      </c>
      <c r="K3215" s="29" t="s">
        <v>294</v>
      </c>
      <c r="L3215" s="29" t="s">
        <v>1811</v>
      </c>
      <c r="M3215" s="39">
        <v>26.747640922777055</v>
      </c>
      <c r="N3215" s="39">
        <v>53.385434633812451</v>
      </c>
      <c r="O3215" s="29">
        <v>44197</v>
      </c>
      <c r="P3215" s="29">
        <v>44926</v>
      </c>
      <c r="Q3215" s="40">
        <v>1.9958932</v>
      </c>
      <c r="R3215" s="39">
        <v>26.692717316906226</v>
      </c>
      <c r="S3215" s="39">
        <v>26.692717316906226</v>
      </c>
      <c r="T3215" s="39">
        <v>0</v>
      </c>
      <c r="U3215" s="39">
        <v>0</v>
      </c>
      <c r="V3215" s="39">
        <v>0</v>
      </c>
      <c r="W3215" s="29" t="s">
        <v>1357</v>
      </c>
      <c r="X3215" s="29" t="s">
        <v>258</v>
      </c>
      <c r="Y3215" s="29" t="s">
        <v>1349</v>
      </c>
      <c r="Z3215" s="41" t="s">
        <v>1349</v>
      </c>
      <c r="AA3215" s="42" t="s">
        <v>1349</v>
      </c>
      <c r="AB3215" s="29" t="s">
        <v>258</v>
      </c>
      <c r="AC3215" s="29" t="s">
        <v>258</v>
      </c>
      <c r="AD3215" s="29" t="s">
        <v>265</v>
      </c>
      <c r="AE3215" s="29" t="s">
        <v>1367</v>
      </c>
      <c r="AF3215" s="29" t="s">
        <v>1378</v>
      </c>
      <c r="AG3215" s="183" t="s">
        <v>1379</v>
      </c>
      <c r="AH3215" s="29" t="s">
        <v>1413</v>
      </c>
      <c r="AI3215" s="29" t="s">
        <v>1357</v>
      </c>
      <c r="AJ3215" s="29" t="s">
        <v>258</v>
      </c>
      <c r="AK3215" s="29" t="s">
        <v>258</v>
      </c>
      <c r="AL3215" s="29" t="s">
        <v>13326</v>
      </c>
    </row>
    <row r="3216" spans="1:38" x14ac:dyDescent="0.2">
      <c r="A3216" s="35" t="s">
        <v>17</v>
      </c>
      <c r="B3216" s="36">
        <v>9265</v>
      </c>
      <c r="C3216" s="36"/>
      <c r="D3216" s="36" t="s">
        <v>1349</v>
      </c>
      <c r="E3216" s="37" t="s">
        <v>5389</v>
      </c>
      <c r="F3216" s="38" t="s">
        <v>1262</v>
      </c>
      <c r="G3216" s="38" t="s">
        <v>3261</v>
      </c>
      <c r="H3216" s="35" t="s">
        <v>3261</v>
      </c>
      <c r="I3216" s="35" t="s">
        <v>5390</v>
      </c>
      <c r="J3216" s="29" t="s">
        <v>263</v>
      </c>
      <c r="K3216" s="29" t="s">
        <v>264</v>
      </c>
      <c r="L3216" s="29" t="s">
        <v>2577</v>
      </c>
      <c r="M3216" s="39">
        <v>0</v>
      </c>
      <c r="N3216" s="39"/>
      <c r="O3216" s="29">
        <v>44197</v>
      </c>
      <c r="P3216" s="29">
        <v>46022</v>
      </c>
      <c r="Q3216" s="40">
        <v>4.9965776999999996</v>
      </c>
      <c r="R3216" s="39"/>
      <c r="S3216" s="39"/>
      <c r="T3216" s="39"/>
      <c r="U3216" s="39"/>
      <c r="V3216" s="39"/>
      <c r="W3216" s="29" t="s">
        <v>265</v>
      </c>
      <c r="X3216" s="29" t="s">
        <v>11773</v>
      </c>
      <c r="Y3216" s="29">
        <v>45266</v>
      </c>
      <c r="Z3216" s="41" t="s">
        <v>11760</v>
      </c>
      <c r="AA3216" s="42" t="s">
        <v>13356</v>
      </c>
      <c r="AB3216" s="29" t="s">
        <v>258</v>
      </c>
      <c r="AC3216" s="29" t="s">
        <v>265</v>
      </c>
      <c r="AD3216" s="29" t="s">
        <v>265</v>
      </c>
      <c r="AE3216" s="29" t="s">
        <v>1367</v>
      </c>
      <c r="AF3216" s="29" t="s">
        <v>2409</v>
      </c>
      <c r="AG3216" s="183" t="s">
        <v>2410</v>
      </c>
      <c r="AH3216" s="29" t="s">
        <v>1356</v>
      </c>
      <c r="AI3216" s="29" t="s">
        <v>1357</v>
      </c>
      <c r="AJ3216" s="29" t="s">
        <v>258</v>
      </c>
      <c r="AK3216" s="29" t="s">
        <v>258</v>
      </c>
      <c r="AL3216" s="29" t="s">
        <v>13327</v>
      </c>
    </row>
    <row r="3217" spans="1:38" x14ac:dyDescent="0.2">
      <c r="A3217" s="35" t="s">
        <v>18</v>
      </c>
      <c r="B3217" s="36">
        <v>9265</v>
      </c>
      <c r="C3217" s="36">
        <v>2</v>
      </c>
      <c r="D3217" s="36" t="s">
        <v>5391</v>
      </c>
      <c r="E3217" s="37" t="s">
        <v>5392</v>
      </c>
      <c r="F3217" s="38" t="s">
        <v>1262</v>
      </c>
      <c r="G3217" s="38" t="s">
        <v>1263</v>
      </c>
      <c r="H3217" s="35" t="s">
        <v>482</v>
      </c>
      <c r="I3217" s="35"/>
      <c r="J3217" s="29" t="s">
        <v>263</v>
      </c>
      <c r="K3217" s="29" t="s">
        <v>264</v>
      </c>
      <c r="L3217" s="29" t="s">
        <v>2577</v>
      </c>
      <c r="M3217" s="39">
        <v>42.016009749628033</v>
      </c>
      <c r="N3217" s="39">
        <v>209.936257357974</v>
      </c>
      <c r="O3217" s="29">
        <v>44197</v>
      </c>
      <c r="P3217" s="29">
        <v>46022</v>
      </c>
      <c r="Q3217" s="40">
        <v>4.9965776999999996</v>
      </c>
      <c r="R3217" s="39">
        <v>41.964257357973992</v>
      </c>
      <c r="S3217" s="39">
        <v>41.964257357973992</v>
      </c>
      <c r="T3217" s="39">
        <v>41.964257357973992</v>
      </c>
      <c r="U3217" s="39">
        <v>42.079227926078026</v>
      </c>
      <c r="V3217" s="39">
        <v>41.964257357973992</v>
      </c>
      <c r="W3217" s="29" t="s">
        <v>265</v>
      </c>
      <c r="X3217" s="29" t="s">
        <v>11773</v>
      </c>
      <c r="Y3217" s="29">
        <v>45266</v>
      </c>
      <c r="Z3217" s="41" t="s">
        <v>11760</v>
      </c>
      <c r="AA3217" s="42" t="s">
        <v>1349</v>
      </c>
      <c r="AB3217" s="29" t="s">
        <v>258</v>
      </c>
      <c r="AC3217" s="29" t="s">
        <v>265</v>
      </c>
      <c r="AD3217" s="29" t="s">
        <v>265</v>
      </c>
      <c r="AE3217" s="29" t="s">
        <v>1367</v>
      </c>
      <c r="AF3217" s="29" t="s">
        <v>2409</v>
      </c>
      <c r="AG3217" s="183" t="s">
        <v>2410</v>
      </c>
      <c r="AH3217" s="29" t="s">
        <v>1356</v>
      </c>
      <c r="AI3217" s="29" t="s">
        <v>1357</v>
      </c>
      <c r="AJ3217" s="29" t="s">
        <v>258</v>
      </c>
      <c r="AK3217" s="29" t="s">
        <v>258</v>
      </c>
      <c r="AL3217" s="29" t="s">
        <v>13327</v>
      </c>
    </row>
    <row r="3218" spans="1:38" x14ac:dyDescent="0.2">
      <c r="A3218" s="35" t="s">
        <v>18</v>
      </c>
      <c r="B3218" s="36">
        <v>9265</v>
      </c>
      <c r="C3218" s="36">
        <v>3</v>
      </c>
      <c r="D3218" s="36" t="s">
        <v>5393</v>
      </c>
      <c r="E3218" s="37" t="s">
        <v>5394</v>
      </c>
      <c r="F3218" s="38" t="s">
        <v>1262</v>
      </c>
      <c r="G3218" s="38" t="s">
        <v>1263</v>
      </c>
      <c r="H3218" s="35" t="s">
        <v>482</v>
      </c>
      <c r="I3218" s="35"/>
      <c r="J3218" s="29" t="s">
        <v>263</v>
      </c>
      <c r="K3218" s="29" t="s">
        <v>264</v>
      </c>
      <c r="L3218" s="29" t="s">
        <v>2577</v>
      </c>
      <c r="M3218" s="39">
        <v>42.016009749628033</v>
      </c>
      <c r="N3218" s="39">
        <v>209.936257357974</v>
      </c>
      <c r="O3218" s="29">
        <v>44197</v>
      </c>
      <c r="P3218" s="29">
        <v>46022</v>
      </c>
      <c r="Q3218" s="40">
        <v>4.9965776999999996</v>
      </c>
      <c r="R3218" s="39">
        <v>41.964257357973992</v>
      </c>
      <c r="S3218" s="39">
        <v>41.964257357973992</v>
      </c>
      <c r="T3218" s="39">
        <v>41.964257357973992</v>
      </c>
      <c r="U3218" s="39">
        <v>42.079227926078026</v>
      </c>
      <c r="V3218" s="39">
        <v>41.964257357973992</v>
      </c>
      <c r="W3218" s="29" t="s">
        <v>265</v>
      </c>
      <c r="X3218" s="29" t="s">
        <v>11773</v>
      </c>
      <c r="Y3218" s="29">
        <v>45266</v>
      </c>
      <c r="Z3218" s="41" t="s">
        <v>11760</v>
      </c>
      <c r="AA3218" s="42" t="s">
        <v>1349</v>
      </c>
      <c r="AB3218" s="29" t="s">
        <v>258</v>
      </c>
      <c r="AC3218" s="29" t="s">
        <v>265</v>
      </c>
      <c r="AD3218" s="29" t="s">
        <v>265</v>
      </c>
      <c r="AE3218" s="29" t="s">
        <v>1367</v>
      </c>
      <c r="AF3218" s="29" t="s">
        <v>2409</v>
      </c>
      <c r="AG3218" s="183" t="s">
        <v>2410</v>
      </c>
      <c r="AH3218" s="29" t="s">
        <v>1356</v>
      </c>
      <c r="AI3218" s="29" t="s">
        <v>1357</v>
      </c>
      <c r="AJ3218" s="29" t="s">
        <v>258</v>
      </c>
      <c r="AK3218" s="29" t="s">
        <v>258</v>
      </c>
      <c r="AL3218" s="29" t="s">
        <v>13327</v>
      </c>
    </row>
    <row r="3219" spans="1:38" x14ac:dyDescent="0.2">
      <c r="A3219" s="35" t="s">
        <v>18</v>
      </c>
      <c r="B3219" s="36">
        <v>9265</v>
      </c>
      <c r="C3219" s="36">
        <v>4</v>
      </c>
      <c r="D3219" s="36" t="s">
        <v>5395</v>
      </c>
      <c r="E3219" s="37" t="s">
        <v>5396</v>
      </c>
      <c r="F3219" s="38" t="s">
        <v>1262</v>
      </c>
      <c r="G3219" s="38" t="s">
        <v>1263</v>
      </c>
      <c r="H3219" s="35" t="s">
        <v>482</v>
      </c>
      <c r="I3219" s="35"/>
      <c r="J3219" s="29" t="s">
        <v>263</v>
      </c>
      <c r="K3219" s="29" t="s">
        <v>264</v>
      </c>
      <c r="L3219" s="29" t="s">
        <v>2577</v>
      </c>
      <c r="M3219" s="39">
        <v>42.016009749628033</v>
      </c>
      <c r="N3219" s="39">
        <v>209.936257357974</v>
      </c>
      <c r="O3219" s="29">
        <v>44197</v>
      </c>
      <c r="P3219" s="29">
        <v>46022</v>
      </c>
      <c r="Q3219" s="40">
        <v>4.9965776999999996</v>
      </c>
      <c r="R3219" s="39">
        <v>41.964257357973992</v>
      </c>
      <c r="S3219" s="39">
        <v>41.964257357973992</v>
      </c>
      <c r="T3219" s="39">
        <v>41.964257357973992</v>
      </c>
      <c r="U3219" s="39">
        <v>42.079227926078026</v>
      </c>
      <c r="V3219" s="39">
        <v>41.964257357973992</v>
      </c>
      <c r="W3219" s="29" t="s">
        <v>265</v>
      </c>
      <c r="X3219" s="29" t="s">
        <v>11773</v>
      </c>
      <c r="Y3219" s="29">
        <v>45266</v>
      </c>
      <c r="Z3219" s="41" t="s">
        <v>11760</v>
      </c>
      <c r="AA3219" s="42" t="s">
        <v>1349</v>
      </c>
      <c r="AB3219" s="29" t="s">
        <v>258</v>
      </c>
      <c r="AC3219" s="29" t="s">
        <v>265</v>
      </c>
      <c r="AD3219" s="29" t="s">
        <v>265</v>
      </c>
      <c r="AE3219" s="29" t="s">
        <v>1367</v>
      </c>
      <c r="AF3219" s="29" t="s">
        <v>2409</v>
      </c>
      <c r="AG3219" s="183" t="s">
        <v>2410</v>
      </c>
      <c r="AH3219" s="29" t="s">
        <v>1356</v>
      </c>
      <c r="AI3219" s="29" t="s">
        <v>1357</v>
      </c>
      <c r="AJ3219" s="29" t="s">
        <v>258</v>
      </c>
      <c r="AK3219" s="29" t="s">
        <v>258</v>
      </c>
      <c r="AL3219" s="29" t="s">
        <v>13327</v>
      </c>
    </row>
    <row r="3220" spans="1:38" x14ac:dyDescent="0.2">
      <c r="A3220" s="35" t="s">
        <v>18</v>
      </c>
      <c r="B3220" s="36">
        <v>9265</v>
      </c>
      <c r="C3220" s="36">
        <v>5</v>
      </c>
      <c r="D3220" s="36" t="s">
        <v>5397</v>
      </c>
      <c r="E3220" s="37" t="s">
        <v>5398</v>
      </c>
      <c r="F3220" s="38" t="s">
        <v>1262</v>
      </c>
      <c r="G3220" s="38" t="s">
        <v>1263</v>
      </c>
      <c r="H3220" s="35" t="s">
        <v>482</v>
      </c>
      <c r="I3220" s="35"/>
      <c r="J3220" s="29" t="s">
        <v>263</v>
      </c>
      <c r="K3220" s="29" t="s">
        <v>264</v>
      </c>
      <c r="L3220" s="29" t="s">
        <v>2577</v>
      </c>
      <c r="M3220" s="39">
        <v>42.016009749628033</v>
      </c>
      <c r="N3220" s="39">
        <v>209.936257357974</v>
      </c>
      <c r="O3220" s="29">
        <v>44197</v>
      </c>
      <c r="P3220" s="29">
        <v>46022</v>
      </c>
      <c r="Q3220" s="40">
        <v>4.9965776999999996</v>
      </c>
      <c r="R3220" s="39">
        <v>41.964257357973992</v>
      </c>
      <c r="S3220" s="39">
        <v>41.964257357973992</v>
      </c>
      <c r="T3220" s="39">
        <v>41.964257357973992</v>
      </c>
      <c r="U3220" s="39">
        <v>42.079227926078026</v>
      </c>
      <c r="V3220" s="39">
        <v>41.964257357973992</v>
      </c>
      <c r="W3220" s="29" t="s">
        <v>265</v>
      </c>
      <c r="X3220" s="29" t="s">
        <v>11773</v>
      </c>
      <c r="Y3220" s="29">
        <v>45266</v>
      </c>
      <c r="Z3220" s="41" t="s">
        <v>11760</v>
      </c>
      <c r="AA3220" s="42" t="s">
        <v>1349</v>
      </c>
      <c r="AB3220" s="29" t="s">
        <v>258</v>
      </c>
      <c r="AC3220" s="29" t="s">
        <v>265</v>
      </c>
      <c r="AD3220" s="29" t="s">
        <v>265</v>
      </c>
      <c r="AE3220" s="29" t="s">
        <v>1367</v>
      </c>
      <c r="AF3220" s="29" t="s">
        <v>2409</v>
      </c>
      <c r="AG3220" s="183" t="s">
        <v>2410</v>
      </c>
      <c r="AH3220" s="29" t="s">
        <v>1356</v>
      </c>
      <c r="AI3220" s="29" t="s">
        <v>1357</v>
      </c>
      <c r="AJ3220" s="29" t="s">
        <v>258</v>
      </c>
      <c r="AK3220" s="29" t="s">
        <v>258</v>
      </c>
      <c r="AL3220" s="29" t="s">
        <v>13327</v>
      </c>
    </row>
    <row r="3221" spans="1:38" x14ac:dyDescent="0.2">
      <c r="A3221" s="35" t="s">
        <v>18</v>
      </c>
      <c r="B3221" s="36">
        <v>9265</v>
      </c>
      <c r="C3221" s="36">
        <v>6</v>
      </c>
      <c r="D3221" s="36" t="s">
        <v>5399</v>
      </c>
      <c r="E3221" s="37" t="s">
        <v>5400</v>
      </c>
      <c r="F3221" s="38" t="s">
        <v>1262</v>
      </c>
      <c r="G3221" s="38" t="s">
        <v>1263</v>
      </c>
      <c r="H3221" s="35" t="s">
        <v>482</v>
      </c>
      <c r="I3221" s="35"/>
      <c r="J3221" s="29" t="s">
        <v>263</v>
      </c>
      <c r="K3221" s="29" t="s">
        <v>264</v>
      </c>
      <c r="L3221" s="29" t="s">
        <v>2577</v>
      </c>
      <c r="M3221" s="39">
        <v>42.016009749628033</v>
      </c>
      <c r="N3221" s="39">
        <v>209.936257357974</v>
      </c>
      <c r="O3221" s="29">
        <v>44197</v>
      </c>
      <c r="P3221" s="29">
        <v>46022</v>
      </c>
      <c r="Q3221" s="40">
        <v>4.9965776999999996</v>
      </c>
      <c r="R3221" s="39">
        <v>41.964257357973992</v>
      </c>
      <c r="S3221" s="39">
        <v>41.964257357973992</v>
      </c>
      <c r="T3221" s="39">
        <v>41.964257357973992</v>
      </c>
      <c r="U3221" s="39">
        <v>42.079227926078026</v>
      </c>
      <c r="V3221" s="39">
        <v>41.964257357973992</v>
      </c>
      <c r="W3221" s="29" t="s">
        <v>265</v>
      </c>
      <c r="X3221" s="29" t="s">
        <v>11773</v>
      </c>
      <c r="Y3221" s="29">
        <v>45266</v>
      </c>
      <c r="Z3221" s="41" t="s">
        <v>11760</v>
      </c>
      <c r="AA3221" s="42" t="s">
        <v>1349</v>
      </c>
      <c r="AB3221" s="29" t="s">
        <v>258</v>
      </c>
      <c r="AC3221" s="29" t="s">
        <v>265</v>
      </c>
      <c r="AD3221" s="29" t="s">
        <v>265</v>
      </c>
      <c r="AE3221" s="29" t="s">
        <v>1367</v>
      </c>
      <c r="AF3221" s="29" t="s">
        <v>2409</v>
      </c>
      <c r="AG3221" s="183" t="s">
        <v>2410</v>
      </c>
      <c r="AH3221" s="29" t="s">
        <v>1356</v>
      </c>
      <c r="AI3221" s="29" t="s">
        <v>1357</v>
      </c>
      <c r="AJ3221" s="29" t="s">
        <v>258</v>
      </c>
      <c r="AK3221" s="29" t="s">
        <v>258</v>
      </c>
      <c r="AL3221" s="29" t="s">
        <v>13327</v>
      </c>
    </row>
    <row r="3222" spans="1:38" x14ac:dyDescent="0.2">
      <c r="A3222" s="35" t="s">
        <v>18</v>
      </c>
      <c r="B3222" s="36">
        <v>9265</v>
      </c>
      <c r="C3222" s="36">
        <v>7</v>
      </c>
      <c r="D3222" s="36" t="s">
        <v>5401</v>
      </c>
      <c r="E3222" s="37" t="s">
        <v>5402</v>
      </c>
      <c r="F3222" s="38" t="s">
        <v>1262</v>
      </c>
      <c r="G3222" s="38" t="s">
        <v>1263</v>
      </c>
      <c r="H3222" s="35" t="s">
        <v>482</v>
      </c>
      <c r="I3222" s="35"/>
      <c r="J3222" s="29" t="s">
        <v>263</v>
      </c>
      <c r="K3222" s="29" t="s">
        <v>264</v>
      </c>
      <c r="L3222" s="29" t="s">
        <v>2577</v>
      </c>
      <c r="M3222" s="39">
        <v>93.365130706946161</v>
      </c>
      <c r="N3222" s="39">
        <v>466.50613004791239</v>
      </c>
      <c r="O3222" s="29">
        <v>44197</v>
      </c>
      <c r="P3222" s="29">
        <v>46022</v>
      </c>
      <c r="Q3222" s="40">
        <v>4.9965776999999996</v>
      </c>
      <c r="R3222" s="39">
        <v>93.250130047912393</v>
      </c>
      <c r="S3222" s="39">
        <v>93.250130047912393</v>
      </c>
      <c r="T3222" s="39">
        <v>93.250130047912393</v>
      </c>
      <c r="U3222" s="39">
        <v>93.505609856262836</v>
      </c>
      <c r="V3222" s="39">
        <v>93.250130047912393</v>
      </c>
      <c r="W3222" s="29" t="s">
        <v>265</v>
      </c>
      <c r="X3222" s="29" t="s">
        <v>11773</v>
      </c>
      <c r="Y3222" s="29">
        <v>45266</v>
      </c>
      <c r="Z3222" s="41" t="s">
        <v>11760</v>
      </c>
      <c r="AA3222" s="42" t="s">
        <v>1349</v>
      </c>
      <c r="AB3222" s="29" t="s">
        <v>258</v>
      </c>
      <c r="AC3222" s="29" t="s">
        <v>265</v>
      </c>
      <c r="AD3222" s="29" t="s">
        <v>265</v>
      </c>
      <c r="AE3222" s="29" t="s">
        <v>1367</v>
      </c>
      <c r="AF3222" s="29" t="s">
        <v>2409</v>
      </c>
      <c r="AG3222" s="183" t="s">
        <v>2410</v>
      </c>
      <c r="AH3222" s="29" t="s">
        <v>1356</v>
      </c>
      <c r="AI3222" s="29" t="s">
        <v>1357</v>
      </c>
      <c r="AJ3222" s="29" t="s">
        <v>258</v>
      </c>
      <c r="AK3222" s="29" t="s">
        <v>258</v>
      </c>
      <c r="AL3222" s="29" t="s">
        <v>13327</v>
      </c>
    </row>
    <row r="3223" spans="1:38" x14ac:dyDescent="0.2">
      <c r="A3223" s="35" t="s">
        <v>18</v>
      </c>
      <c r="B3223" s="36">
        <v>9265</v>
      </c>
      <c r="C3223" s="36">
        <v>8</v>
      </c>
      <c r="D3223" s="36" t="s">
        <v>5403</v>
      </c>
      <c r="E3223" s="37" t="s">
        <v>5404</v>
      </c>
      <c r="F3223" s="38" t="s">
        <v>1262</v>
      </c>
      <c r="G3223" s="38" t="s">
        <v>1263</v>
      </c>
      <c r="H3223" s="35" t="s">
        <v>482</v>
      </c>
      <c r="I3223" s="35"/>
      <c r="J3223" s="29" t="s">
        <v>263</v>
      </c>
      <c r="K3223" s="29" t="s">
        <v>264</v>
      </c>
      <c r="L3223" s="29" t="s">
        <v>2577</v>
      </c>
      <c r="M3223" s="39">
        <v>93.365130706946161</v>
      </c>
      <c r="N3223" s="39">
        <v>466.50613004791239</v>
      </c>
      <c r="O3223" s="29">
        <v>44197</v>
      </c>
      <c r="P3223" s="29">
        <v>46022</v>
      </c>
      <c r="Q3223" s="40">
        <v>4.9965776999999996</v>
      </c>
      <c r="R3223" s="39">
        <v>93.250130047912393</v>
      </c>
      <c r="S3223" s="39">
        <v>93.250130047912393</v>
      </c>
      <c r="T3223" s="39">
        <v>93.250130047912393</v>
      </c>
      <c r="U3223" s="39">
        <v>93.505609856262836</v>
      </c>
      <c r="V3223" s="39">
        <v>93.250130047912393</v>
      </c>
      <c r="W3223" s="29" t="s">
        <v>265</v>
      </c>
      <c r="X3223" s="29" t="s">
        <v>11773</v>
      </c>
      <c r="Y3223" s="29">
        <v>45266</v>
      </c>
      <c r="Z3223" s="41" t="s">
        <v>11760</v>
      </c>
      <c r="AA3223" s="42" t="s">
        <v>1349</v>
      </c>
      <c r="AB3223" s="29" t="s">
        <v>258</v>
      </c>
      <c r="AC3223" s="29" t="s">
        <v>265</v>
      </c>
      <c r="AD3223" s="29" t="s">
        <v>265</v>
      </c>
      <c r="AE3223" s="29" t="s">
        <v>1367</v>
      </c>
      <c r="AF3223" s="29" t="s">
        <v>2409</v>
      </c>
      <c r="AG3223" s="183" t="s">
        <v>2410</v>
      </c>
      <c r="AH3223" s="29" t="s">
        <v>1356</v>
      </c>
      <c r="AI3223" s="29" t="s">
        <v>1357</v>
      </c>
      <c r="AJ3223" s="29" t="s">
        <v>258</v>
      </c>
      <c r="AK3223" s="29" t="s">
        <v>258</v>
      </c>
      <c r="AL3223" s="29" t="s">
        <v>13327</v>
      </c>
    </row>
    <row r="3224" spans="1:38" x14ac:dyDescent="0.2">
      <c r="A3224" s="35" t="s">
        <v>18</v>
      </c>
      <c r="B3224" s="36">
        <v>9265</v>
      </c>
      <c r="C3224" s="36">
        <v>1</v>
      </c>
      <c r="D3224" s="36" t="s">
        <v>5405</v>
      </c>
      <c r="E3224" s="37" t="s">
        <v>5406</v>
      </c>
      <c r="F3224" s="38" t="s">
        <v>1262</v>
      </c>
      <c r="G3224" s="38" t="s">
        <v>1263</v>
      </c>
      <c r="H3224" s="35" t="s">
        <v>482</v>
      </c>
      <c r="I3224" s="35"/>
      <c r="J3224" s="29" t="s">
        <v>263</v>
      </c>
      <c r="K3224" s="29" t="s">
        <v>264</v>
      </c>
      <c r="L3224" s="29" t="s">
        <v>2577</v>
      </c>
      <c r="M3224" s="39">
        <v>34.81301742687404</v>
      </c>
      <c r="N3224" s="39">
        <v>69.006502395619435</v>
      </c>
      <c r="O3224" s="29">
        <v>44197</v>
      </c>
      <c r="P3224" s="29">
        <v>44921</v>
      </c>
      <c r="Q3224" s="40">
        <v>1.9822040000000001</v>
      </c>
      <c r="R3224" s="39">
        <v>34.741204654346333</v>
      </c>
      <c r="S3224" s="39">
        <v>34.265297741273095</v>
      </c>
      <c r="T3224" s="39">
        <v>0</v>
      </c>
      <c r="U3224" s="39">
        <v>0</v>
      </c>
      <c r="V3224" s="39">
        <v>0</v>
      </c>
      <c r="W3224" s="29" t="s">
        <v>1357</v>
      </c>
      <c r="X3224" s="29" t="s">
        <v>11773</v>
      </c>
      <c r="Y3224" s="29">
        <v>45266</v>
      </c>
      <c r="Z3224" s="41" t="s">
        <v>11760</v>
      </c>
      <c r="AA3224" s="42" t="s">
        <v>1349</v>
      </c>
      <c r="AB3224" s="29" t="s">
        <v>258</v>
      </c>
      <c r="AC3224" s="29" t="s">
        <v>265</v>
      </c>
      <c r="AD3224" s="29" t="s">
        <v>265</v>
      </c>
      <c r="AE3224" s="29" t="s">
        <v>1367</v>
      </c>
      <c r="AF3224" s="29" t="s">
        <v>2409</v>
      </c>
      <c r="AG3224" s="183" t="s">
        <v>2410</v>
      </c>
      <c r="AH3224" s="29" t="s">
        <v>1356</v>
      </c>
      <c r="AI3224" s="29" t="s">
        <v>1357</v>
      </c>
      <c r="AJ3224" s="29" t="s">
        <v>258</v>
      </c>
      <c r="AK3224" s="29" t="s">
        <v>258</v>
      </c>
      <c r="AL3224" s="29" t="s">
        <v>13326</v>
      </c>
    </row>
    <row r="3225" spans="1:38" x14ac:dyDescent="0.2">
      <c r="A3225" s="35" t="s">
        <v>18</v>
      </c>
      <c r="B3225" s="36">
        <v>9265</v>
      </c>
      <c r="C3225" s="36">
        <v>9</v>
      </c>
      <c r="D3225" s="36" t="s">
        <v>5407</v>
      </c>
      <c r="E3225" s="37" t="s">
        <v>5408</v>
      </c>
      <c r="F3225" s="38" t="s">
        <v>1262</v>
      </c>
      <c r="G3225" s="38" t="s">
        <v>1263</v>
      </c>
      <c r="H3225" s="35" t="s">
        <v>482</v>
      </c>
      <c r="I3225" s="35"/>
      <c r="J3225" s="29" t="s">
        <v>263</v>
      </c>
      <c r="K3225" s="29" t="s">
        <v>264</v>
      </c>
      <c r="L3225" s="29" t="s">
        <v>2577</v>
      </c>
      <c r="M3225" s="39">
        <v>54.767993276858981</v>
      </c>
      <c r="N3225" s="39">
        <v>273.65253388090349</v>
      </c>
      <c r="O3225" s="29">
        <v>44197</v>
      </c>
      <c r="P3225" s="29">
        <v>46022</v>
      </c>
      <c r="Q3225" s="40">
        <v>4.9965776999999996</v>
      </c>
      <c r="R3225" s="39">
        <v>54.700533880903492</v>
      </c>
      <c r="S3225" s="39">
        <v>54.700533880903492</v>
      </c>
      <c r="T3225" s="39">
        <v>54.700533880903492</v>
      </c>
      <c r="U3225" s="39">
        <v>54.850398357289521</v>
      </c>
      <c r="V3225" s="39">
        <v>54.700533880903492</v>
      </c>
      <c r="W3225" s="29" t="s">
        <v>1357</v>
      </c>
      <c r="X3225" s="29" t="s">
        <v>11773</v>
      </c>
      <c r="Y3225" s="29">
        <v>45266</v>
      </c>
      <c r="Z3225" s="41" t="s">
        <v>11760</v>
      </c>
      <c r="AA3225" s="42" t="s">
        <v>1349</v>
      </c>
      <c r="AB3225" s="29" t="s">
        <v>258</v>
      </c>
      <c r="AC3225" s="29" t="s">
        <v>265</v>
      </c>
      <c r="AD3225" s="29" t="s">
        <v>265</v>
      </c>
      <c r="AE3225" s="29" t="s">
        <v>1367</v>
      </c>
      <c r="AF3225" s="29" t="s">
        <v>2409</v>
      </c>
      <c r="AG3225" s="183" t="s">
        <v>2410</v>
      </c>
      <c r="AH3225" s="29" t="s">
        <v>1356</v>
      </c>
      <c r="AI3225" s="29" t="s">
        <v>1357</v>
      </c>
      <c r="AJ3225" s="29" t="s">
        <v>258</v>
      </c>
      <c r="AK3225" s="29" t="s">
        <v>258</v>
      </c>
      <c r="AL3225" s="29" t="s">
        <v>13326</v>
      </c>
    </row>
    <row r="3226" spans="1:38" x14ac:dyDescent="0.2">
      <c r="A3226" s="35" t="s">
        <v>18</v>
      </c>
      <c r="B3226" s="36">
        <v>9265</v>
      </c>
      <c r="C3226" s="36">
        <v>10</v>
      </c>
      <c r="D3226" s="36" t="s">
        <v>5409</v>
      </c>
      <c r="E3226" s="37" t="s">
        <v>5410</v>
      </c>
      <c r="F3226" s="38" t="s">
        <v>1262</v>
      </c>
      <c r="G3226" s="38" t="s">
        <v>1263</v>
      </c>
      <c r="H3226" s="35" t="s">
        <v>482</v>
      </c>
      <c r="I3226" s="35"/>
      <c r="J3226" s="29" t="s">
        <v>263</v>
      </c>
      <c r="K3226" s="29" t="s">
        <v>264</v>
      </c>
      <c r="L3226" s="29" t="s">
        <v>2577</v>
      </c>
      <c r="M3226" s="39">
        <v>54.767993276858981</v>
      </c>
      <c r="N3226" s="39">
        <v>273.65253388090349</v>
      </c>
      <c r="O3226" s="29">
        <v>44197</v>
      </c>
      <c r="P3226" s="29">
        <v>46022</v>
      </c>
      <c r="Q3226" s="40">
        <v>4.9965776999999996</v>
      </c>
      <c r="R3226" s="39">
        <v>54.700533880903492</v>
      </c>
      <c r="S3226" s="39">
        <v>54.700533880903492</v>
      </c>
      <c r="T3226" s="39">
        <v>54.700533880903492</v>
      </c>
      <c r="U3226" s="39">
        <v>54.850398357289521</v>
      </c>
      <c r="V3226" s="39">
        <v>54.700533880903492</v>
      </c>
      <c r="W3226" s="29" t="s">
        <v>1357</v>
      </c>
      <c r="X3226" s="29" t="s">
        <v>11773</v>
      </c>
      <c r="Y3226" s="29">
        <v>45266</v>
      </c>
      <c r="Z3226" s="41" t="s">
        <v>11760</v>
      </c>
      <c r="AA3226" s="42" t="s">
        <v>1349</v>
      </c>
      <c r="AB3226" s="29" t="s">
        <v>258</v>
      </c>
      <c r="AC3226" s="29" t="s">
        <v>265</v>
      </c>
      <c r="AD3226" s="29" t="s">
        <v>265</v>
      </c>
      <c r="AE3226" s="29" t="s">
        <v>1367</v>
      </c>
      <c r="AF3226" s="29" t="s">
        <v>2409</v>
      </c>
      <c r="AG3226" s="183" t="s">
        <v>2410</v>
      </c>
      <c r="AH3226" s="29" t="s">
        <v>1356</v>
      </c>
      <c r="AI3226" s="29" t="s">
        <v>1357</v>
      </c>
      <c r="AJ3226" s="29" t="s">
        <v>258</v>
      </c>
      <c r="AK3226" s="29" t="s">
        <v>258</v>
      </c>
      <c r="AL3226" s="29" t="s">
        <v>13326</v>
      </c>
    </row>
    <row r="3227" spans="1:38" x14ac:dyDescent="0.2">
      <c r="A3227" s="35" t="s">
        <v>18</v>
      </c>
      <c r="B3227" s="36">
        <v>9265</v>
      </c>
      <c r="C3227" s="36">
        <v>11</v>
      </c>
      <c r="D3227" s="36" t="s">
        <v>5411</v>
      </c>
      <c r="E3227" s="37" t="s">
        <v>5412</v>
      </c>
      <c r="F3227" s="38" t="s">
        <v>1262</v>
      </c>
      <c r="G3227" s="38" t="s">
        <v>1263</v>
      </c>
      <c r="H3227" s="35" t="s">
        <v>482</v>
      </c>
      <c r="I3227" s="35"/>
      <c r="J3227" s="29" t="s">
        <v>263</v>
      </c>
      <c r="K3227" s="29" t="s">
        <v>264</v>
      </c>
      <c r="L3227" s="29" t="s">
        <v>2577</v>
      </c>
      <c r="M3227" s="39">
        <v>42.016009749628033</v>
      </c>
      <c r="N3227" s="39">
        <v>209.936257357974</v>
      </c>
      <c r="O3227" s="29">
        <v>44197</v>
      </c>
      <c r="P3227" s="29">
        <v>46022</v>
      </c>
      <c r="Q3227" s="40">
        <v>4.9965776999999996</v>
      </c>
      <c r="R3227" s="39">
        <v>41.964257357973992</v>
      </c>
      <c r="S3227" s="39">
        <v>41.964257357973992</v>
      </c>
      <c r="T3227" s="39">
        <v>41.964257357973992</v>
      </c>
      <c r="U3227" s="39">
        <v>42.079227926078026</v>
      </c>
      <c r="V3227" s="39">
        <v>41.964257357973992</v>
      </c>
      <c r="W3227" s="29" t="s">
        <v>1357</v>
      </c>
      <c r="X3227" s="29" t="s">
        <v>11773</v>
      </c>
      <c r="Y3227" s="29">
        <v>45266</v>
      </c>
      <c r="Z3227" s="41" t="s">
        <v>11760</v>
      </c>
      <c r="AA3227" s="42" t="s">
        <v>1349</v>
      </c>
      <c r="AB3227" s="29" t="s">
        <v>258</v>
      </c>
      <c r="AC3227" s="29" t="s">
        <v>265</v>
      </c>
      <c r="AD3227" s="29" t="s">
        <v>265</v>
      </c>
      <c r="AE3227" s="29" t="s">
        <v>1367</v>
      </c>
      <c r="AF3227" s="29" t="s">
        <v>2409</v>
      </c>
      <c r="AG3227" s="183" t="s">
        <v>2410</v>
      </c>
      <c r="AH3227" s="29" t="s">
        <v>1356</v>
      </c>
      <c r="AI3227" s="29" t="s">
        <v>1357</v>
      </c>
      <c r="AJ3227" s="29" t="s">
        <v>258</v>
      </c>
      <c r="AK3227" s="29" t="s">
        <v>258</v>
      </c>
      <c r="AL3227" s="29" t="s">
        <v>13326</v>
      </c>
    </row>
    <row r="3228" spans="1:38" x14ac:dyDescent="0.2">
      <c r="A3228" s="35" t="s">
        <v>18</v>
      </c>
      <c r="B3228" s="36">
        <v>9265</v>
      </c>
      <c r="C3228" s="36">
        <v>12</v>
      </c>
      <c r="D3228" s="36" t="s">
        <v>5413</v>
      </c>
      <c r="E3228" s="37" t="s">
        <v>5414</v>
      </c>
      <c r="F3228" s="38" t="s">
        <v>1262</v>
      </c>
      <c r="G3228" s="38" t="s">
        <v>1263</v>
      </c>
      <c r="H3228" s="35" t="s">
        <v>482</v>
      </c>
      <c r="I3228" s="35"/>
      <c r="J3228" s="29" t="s">
        <v>263</v>
      </c>
      <c r="K3228" s="29" t="s">
        <v>264</v>
      </c>
      <c r="L3228" s="29" t="s">
        <v>2577</v>
      </c>
      <c r="M3228" s="39">
        <v>42.016009749628033</v>
      </c>
      <c r="N3228" s="39">
        <v>209.936257357974</v>
      </c>
      <c r="O3228" s="29">
        <v>44197</v>
      </c>
      <c r="P3228" s="29">
        <v>46022</v>
      </c>
      <c r="Q3228" s="40">
        <v>4.9965776999999996</v>
      </c>
      <c r="R3228" s="39">
        <v>41.964257357973992</v>
      </c>
      <c r="S3228" s="39">
        <v>41.964257357973992</v>
      </c>
      <c r="T3228" s="39">
        <v>41.964257357973992</v>
      </c>
      <c r="U3228" s="39">
        <v>42.079227926078026</v>
      </c>
      <c r="V3228" s="39">
        <v>41.964257357973992</v>
      </c>
      <c r="W3228" s="29" t="s">
        <v>1357</v>
      </c>
      <c r="X3228" s="29" t="s">
        <v>11773</v>
      </c>
      <c r="Y3228" s="29">
        <v>45266</v>
      </c>
      <c r="Z3228" s="41" t="s">
        <v>11760</v>
      </c>
      <c r="AA3228" s="42" t="s">
        <v>1349</v>
      </c>
      <c r="AB3228" s="29" t="s">
        <v>258</v>
      </c>
      <c r="AC3228" s="29" t="s">
        <v>265</v>
      </c>
      <c r="AD3228" s="29" t="s">
        <v>265</v>
      </c>
      <c r="AE3228" s="29" t="s">
        <v>1367</v>
      </c>
      <c r="AF3228" s="29" t="s">
        <v>2409</v>
      </c>
      <c r="AG3228" s="183" t="s">
        <v>2410</v>
      </c>
      <c r="AH3228" s="29" t="s">
        <v>1356</v>
      </c>
      <c r="AI3228" s="29" t="s">
        <v>1357</v>
      </c>
      <c r="AJ3228" s="29" t="s">
        <v>258</v>
      </c>
      <c r="AK3228" s="29" t="s">
        <v>258</v>
      </c>
      <c r="AL3228" s="29" t="s">
        <v>13326</v>
      </c>
    </row>
    <row r="3229" spans="1:38" x14ac:dyDescent="0.2">
      <c r="A3229" s="35" t="s">
        <v>18</v>
      </c>
      <c r="B3229" s="36">
        <v>9265</v>
      </c>
      <c r="C3229" s="36">
        <v>13</v>
      </c>
      <c r="D3229" s="36" t="s">
        <v>5415</v>
      </c>
      <c r="E3229" s="37" t="s">
        <v>5416</v>
      </c>
      <c r="F3229" s="38" t="s">
        <v>1262</v>
      </c>
      <c r="G3229" s="38" t="s">
        <v>1263</v>
      </c>
      <c r="H3229" s="35" t="s">
        <v>482</v>
      </c>
      <c r="I3229" s="35"/>
      <c r="J3229" s="29" t="s">
        <v>263</v>
      </c>
      <c r="K3229" s="29" t="s">
        <v>264</v>
      </c>
      <c r="L3229" s="29" t="s">
        <v>2577</v>
      </c>
      <c r="M3229" s="39">
        <v>42.016009749628033</v>
      </c>
      <c r="N3229" s="39">
        <v>209.936257357974</v>
      </c>
      <c r="O3229" s="29">
        <v>44197</v>
      </c>
      <c r="P3229" s="29">
        <v>46022</v>
      </c>
      <c r="Q3229" s="40">
        <v>4.9965776999999996</v>
      </c>
      <c r="R3229" s="39">
        <v>41.964257357973992</v>
      </c>
      <c r="S3229" s="39">
        <v>41.964257357973992</v>
      </c>
      <c r="T3229" s="39">
        <v>41.964257357973992</v>
      </c>
      <c r="U3229" s="39">
        <v>42.079227926078026</v>
      </c>
      <c r="V3229" s="39">
        <v>41.964257357973992</v>
      </c>
      <c r="W3229" s="29" t="s">
        <v>1357</v>
      </c>
      <c r="X3229" s="29" t="s">
        <v>11773</v>
      </c>
      <c r="Y3229" s="29">
        <v>45266</v>
      </c>
      <c r="Z3229" s="41" t="s">
        <v>11760</v>
      </c>
      <c r="AA3229" s="42" t="s">
        <v>1349</v>
      </c>
      <c r="AB3229" s="29" t="s">
        <v>258</v>
      </c>
      <c r="AC3229" s="29" t="s">
        <v>265</v>
      </c>
      <c r="AD3229" s="29" t="s">
        <v>265</v>
      </c>
      <c r="AE3229" s="29" t="s">
        <v>1367</v>
      </c>
      <c r="AF3229" s="29" t="s">
        <v>2409</v>
      </c>
      <c r="AG3229" s="183" t="s">
        <v>2410</v>
      </c>
      <c r="AH3229" s="29" t="s">
        <v>1356</v>
      </c>
      <c r="AI3229" s="29" t="s">
        <v>1357</v>
      </c>
      <c r="AJ3229" s="29" t="s">
        <v>258</v>
      </c>
      <c r="AK3229" s="29" t="s">
        <v>258</v>
      </c>
      <c r="AL3229" s="29" t="s">
        <v>13326</v>
      </c>
    </row>
    <row r="3230" spans="1:38" x14ac:dyDescent="0.2">
      <c r="A3230" s="35" t="s">
        <v>18</v>
      </c>
      <c r="B3230" s="36">
        <v>9265</v>
      </c>
      <c r="C3230" s="36">
        <v>14</v>
      </c>
      <c r="D3230" s="36" t="s">
        <v>5417</v>
      </c>
      <c r="E3230" s="37" t="s">
        <v>5418</v>
      </c>
      <c r="F3230" s="38" t="s">
        <v>1262</v>
      </c>
      <c r="G3230" s="38" t="s">
        <v>1263</v>
      </c>
      <c r="H3230" s="35" t="s">
        <v>482</v>
      </c>
      <c r="I3230" s="35"/>
      <c r="J3230" s="29" t="s">
        <v>263</v>
      </c>
      <c r="K3230" s="29" t="s">
        <v>264</v>
      </c>
      <c r="L3230" s="29" t="s">
        <v>2577</v>
      </c>
      <c r="M3230" s="39">
        <v>42.016009749628033</v>
      </c>
      <c r="N3230" s="39">
        <v>209.936257357974</v>
      </c>
      <c r="O3230" s="29">
        <v>44197</v>
      </c>
      <c r="P3230" s="29">
        <v>46022</v>
      </c>
      <c r="Q3230" s="40">
        <v>4.9965776999999996</v>
      </c>
      <c r="R3230" s="39">
        <v>41.964257357973992</v>
      </c>
      <c r="S3230" s="39">
        <v>41.964257357973992</v>
      </c>
      <c r="T3230" s="39">
        <v>41.964257357973992</v>
      </c>
      <c r="U3230" s="39">
        <v>42.079227926078026</v>
      </c>
      <c r="V3230" s="39">
        <v>41.964257357973992</v>
      </c>
      <c r="W3230" s="29" t="s">
        <v>1357</v>
      </c>
      <c r="X3230" s="29" t="s">
        <v>11773</v>
      </c>
      <c r="Y3230" s="29">
        <v>45266</v>
      </c>
      <c r="Z3230" s="41" t="s">
        <v>11760</v>
      </c>
      <c r="AA3230" s="42" t="s">
        <v>1349</v>
      </c>
      <c r="AB3230" s="29" t="s">
        <v>258</v>
      </c>
      <c r="AC3230" s="29" t="s">
        <v>265</v>
      </c>
      <c r="AD3230" s="29" t="s">
        <v>265</v>
      </c>
      <c r="AE3230" s="29" t="s">
        <v>1367</v>
      </c>
      <c r="AF3230" s="29" t="s">
        <v>2409</v>
      </c>
      <c r="AG3230" s="183" t="s">
        <v>2410</v>
      </c>
      <c r="AH3230" s="29" t="s">
        <v>1356</v>
      </c>
      <c r="AI3230" s="29" t="s">
        <v>1357</v>
      </c>
      <c r="AJ3230" s="29" t="s">
        <v>258</v>
      </c>
      <c r="AK3230" s="29" t="s">
        <v>258</v>
      </c>
      <c r="AL3230" s="29" t="s">
        <v>13326</v>
      </c>
    </row>
    <row r="3231" spans="1:38" x14ac:dyDescent="0.2">
      <c r="A3231" s="35" t="s">
        <v>18</v>
      </c>
      <c r="B3231" s="36">
        <v>9265</v>
      </c>
      <c r="C3231" s="36">
        <v>15</v>
      </c>
      <c r="D3231" s="36" t="s">
        <v>5419</v>
      </c>
      <c r="E3231" s="37" t="s">
        <v>5420</v>
      </c>
      <c r="F3231" s="38" t="s">
        <v>1262</v>
      </c>
      <c r="G3231" s="38" t="s">
        <v>1263</v>
      </c>
      <c r="H3231" s="35" t="s">
        <v>482</v>
      </c>
      <c r="I3231" s="35"/>
      <c r="J3231" s="29" t="s">
        <v>263</v>
      </c>
      <c r="K3231" s="29" t="s">
        <v>264</v>
      </c>
      <c r="L3231" s="29" t="s">
        <v>2577</v>
      </c>
      <c r="M3231" s="39">
        <v>93.365130706946161</v>
      </c>
      <c r="N3231" s="39">
        <v>466.50613004791239</v>
      </c>
      <c r="O3231" s="29">
        <v>44197</v>
      </c>
      <c r="P3231" s="29">
        <v>46022</v>
      </c>
      <c r="Q3231" s="40">
        <v>4.9965776999999996</v>
      </c>
      <c r="R3231" s="39">
        <v>93.250130047912393</v>
      </c>
      <c r="S3231" s="39">
        <v>93.250130047912393</v>
      </c>
      <c r="T3231" s="39">
        <v>93.250130047912393</v>
      </c>
      <c r="U3231" s="39">
        <v>93.505609856262836</v>
      </c>
      <c r="V3231" s="39">
        <v>93.250130047912393</v>
      </c>
      <c r="W3231" s="29" t="s">
        <v>1357</v>
      </c>
      <c r="X3231" s="29" t="s">
        <v>11773</v>
      </c>
      <c r="Y3231" s="29">
        <v>45266</v>
      </c>
      <c r="Z3231" s="41" t="s">
        <v>11760</v>
      </c>
      <c r="AA3231" s="42" t="s">
        <v>1349</v>
      </c>
      <c r="AB3231" s="29" t="s">
        <v>258</v>
      </c>
      <c r="AC3231" s="29" t="s">
        <v>265</v>
      </c>
      <c r="AD3231" s="29" t="s">
        <v>265</v>
      </c>
      <c r="AE3231" s="29" t="s">
        <v>1367</v>
      </c>
      <c r="AF3231" s="29" t="s">
        <v>2409</v>
      </c>
      <c r="AG3231" s="183" t="s">
        <v>2410</v>
      </c>
      <c r="AH3231" s="29" t="s">
        <v>1356</v>
      </c>
      <c r="AI3231" s="29" t="s">
        <v>1357</v>
      </c>
      <c r="AJ3231" s="29" t="s">
        <v>258</v>
      </c>
      <c r="AK3231" s="29" t="s">
        <v>258</v>
      </c>
      <c r="AL3231" s="29" t="s">
        <v>13326</v>
      </c>
    </row>
    <row r="3232" spans="1:38" x14ac:dyDescent="0.2">
      <c r="A3232" s="35" t="s">
        <v>18</v>
      </c>
      <c r="B3232" s="36">
        <v>9265</v>
      </c>
      <c r="C3232" s="36">
        <v>16</v>
      </c>
      <c r="D3232" s="36" t="s">
        <v>5421</v>
      </c>
      <c r="E3232" s="37" t="s">
        <v>5422</v>
      </c>
      <c r="F3232" s="38" t="s">
        <v>1262</v>
      </c>
      <c r="G3232" s="38" t="s">
        <v>1263</v>
      </c>
      <c r="H3232" s="35" t="s">
        <v>482</v>
      </c>
      <c r="I3232" s="35"/>
      <c r="J3232" s="29" t="s">
        <v>263</v>
      </c>
      <c r="K3232" s="29" t="s">
        <v>264</v>
      </c>
      <c r="L3232" s="29" t="s">
        <v>2577</v>
      </c>
      <c r="M3232" s="39">
        <v>93.365130706946161</v>
      </c>
      <c r="N3232" s="39">
        <v>466.50613004791239</v>
      </c>
      <c r="O3232" s="29">
        <v>44197</v>
      </c>
      <c r="P3232" s="29">
        <v>46022</v>
      </c>
      <c r="Q3232" s="40">
        <v>4.9965776999999996</v>
      </c>
      <c r="R3232" s="39">
        <v>93.250130047912393</v>
      </c>
      <c r="S3232" s="39">
        <v>93.250130047912393</v>
      </c>
      <c r="T3232" s="39">
        <v>93.250130047912393</v>
      </c>
      <c r="U3232" s="39">
        <v>93.505609856262836</v>
      </c>
      <c r="V3232" s="39">
        <v>93.250130047912393</v>
      </c>
      <c r="W3232" s="29" t="s">
        <v>1357</v>
      </c>
      <c r="X3232" s="29" t="s">
        <v>11773</v>
      </c>
      <c r="Y3232" s="29">
        <v>45266</v>
      </c>
      <c r="Z3232" s="41" t="s">
        <v>11760</v>
      </c>
      <c r="AA3232" s="42" t="s">
        <v>1349</v>
      </c>
      <c r="AB3232" s="29" t="s">
        <v>258</v>
      </c>
      <c r="AC3232" s="29" t="s">
        <v>265</v>
      </c>
      <c r="AD3232" s="29" t="s">
        <v>265</v>
      </c>
      <c r="AE3232" s="29" t="s">
        <v>1367</v>
      </c>
      <c r="AF3232" s="29" t="s">
        <v>2409</v>
      </c>
      <c r="AG3232" s="183" t="s">
        <v>2410</v>
      </c>
      <c r="AH3232" s="29" t="s">
        <v>1356</v>
      </c>
      <c r="AI3232" s="29" t="s">
        <v>1357</v>
      </c>
      <c r="AJ3232" s="29" t="s">
        <v>258</v>
      </c>
      <c r="AK3232" s="29" t="s">
        <v>258</v>
      </c>
      <c r="AL3232" s="29" t="s">
        <v>13326</v>
      </c>
    </row>
    <row r="3233" spans="1:38" x14ac:dyDescent="0.2">
      <c r="A3233" s="35" t="s">
        <v>18</v>
      </c>
      <c r="B3233" s="36">
        <v>9265</v>
      </c>
      <c r="C3233" s="36">
        <v>17</v>
      </c>
      <c r="D3233" s="36" t="s">
        <v>5423</v>
      </c>
      <c r="E3233" s="37" t="s">
        <v>5424</v>
      </c>
      <c r="F3233" s="38" t="s">
        <v>1262</v>
      </c>
      <c r="G3233" s="38" t="s">
        <v>1263</v>
      </c>
      <c r="H3233" s="35" t="s">
        <v>482</v>
      </c>
      <c r="I3233" s="35"/>
      <c r="J3233" s="29" t="s">
        <v>263</v>
      </c>
      <c r="K3233" s="29" t="s">
        <v>264</v>
      </c>
      <c r="L3233" s="29" t="s">
        <v>2577</v>
      </c>
      <c r="M3233" s="39">
        <v>89.052769074748014</v>
      </c>
      <c r="N3233" s="39">
        <v>444.95908008213553</v>
      </c>
      <c r="O3233" s="29">
        <v>44197</v>
      </c>
      <c r="P3233" s="29">
        <v>46022</v>
      </c>
      <c r="Q3233" s="40">
        <v>4.9965776999999996</v>
      </c>
      <c r="R3233" s="39">
        <v>88.943080082135523</v>
      </c>
      <c r="S3233" s="39">
        <v>88.943080082135523</v>
      </c>
      <c r="T3233" s="39">
        <v>88.943080082135523</v>
      </c>
      <c r="U3233" s="39">
        <v>89.186759753593435</v>
      </c>
      <c r="V3233" s="39">
        <v>88.943080082135523</v>
      </c>
      <c r="W3233" s="29" t="s">
        <v>1357</v>
      </c>
      <c r="X3233" s="29" t="s">
        <v>11773</v>
      </c>
      <c r="Y3233" s="29">
        <v>45266</v>
      </c>
      <c r="Z3233" s="41" t="s">
        <v>11760</v>
      </c>
      <c r="AA3233" s="42" t="s">
        <v>1349</v>
      </c>
      <c r="AB3233" s="29" t="s">
        <v>258</v>
      </c>
      <c r="AC3233" s="29" t="s">
        <v>265</v>
      </c>
      <c r="AD3233" s="29" t="s">
        <v>265</v>
      </c>
      <c r="AE3233" s="29" t="s">
        <v>1367</v>
      </c>
      <c r="AF3233" s="29" t="s">
        <v>2409</v>
      </c>
      <c r="AG3233" s="183" t="s">
        <v>2410</v>
      </c>
      <c r="AH3233" s="29" t="s">
        <v>1356</v>
      </c>
      <c r="AI3233" s="29" t="s">
        <v>1357</v>
      </c>
      <c r="AJ3233" s="29" t="s">
        <v>258</v>
      </c>
      <c r="AK3233" s="29" t="s">
        <v>258</v>
      </c>
      <c r="AL3233" s="29" t="s">
        <v>13326</v>
      </c>
    </row>
    <row r="3234" spans="1:38" x14ac:dyDescent="0.2">
      <c r="A3234" s="35" t="s">
        <v>18</v>
      </c>
      <c r="B3234" s="36">
        <v>9265</v>
      </c>
      <c r="C3234" s="36">
        <v>18</v>
      </c>
      <c r="D3234" s="36" t="s">
        <v>5425</v>
      </c>
      <c r="E3234" s="37" t="s">
        <v>5426</v>
      </c>
      <c r="F3234" s="38" t="s">
        <v>1262</v>
      </c>
      <c r="G3234" s="38" t="s">
        <v>1263</v>
      </c>
      <c r="H3234" s="35" t="s">
        <v>482</v>
      </c>
      <c r="I3234" s="35"/>
      <c r="J3234" s="29" t="s">
        <v>263</v>
      </c>
      <c r="K3234" s="29" t="s">
        <v>264</v>
      </c>
      <c r="L3234" s="29" t="s">
        <v>2577</v>
      </c>
      <c r="M3234" s="39">
        <v>89.052769074748014</v>
      </c>
      <c r="N3234" s="39">
        <v>444.95908008213553</v>
      </c>
      <c r="O3234" s="29">
        <v>44197</v>
      </c>
      <c r="P3234" s="29">
        <v>46022</v>
      </c>
      <c r="Q3234" s="40">
        <v>4.9965776999999996</v>
      </c>
      <c r="R3234" s="39">
        <v>88.943080082135523</v>
      </c>
      <c r="S3234" s="39">
        <v>88.943080082135523</v>
      </c>
      <c r="T3234" s="39">
        <v>88.943080082135523</v>
      </c>
      <c r="U3234" s="39">
        <v>89.186759753593435</v>
      </c>
      <c r="V3234" s="39">
        <v>88.943080082135523</v>
      </c>
      <c r="W3234" s="29" t="s">
        <v>1357</v>
      </c>
      <c r="X3234" s="29" t="s">
        <v>11773</v>
      </c>
      <c r="Y3234" s="29">
        <v>45266</v>
      </c>
      <c r="Z3234" s="41" t="s">
        <v>11760</v>
      </c>
      <c r="AA3234" s="42" t="s">
        <v>1349</v>
      </c>
      <c r="AB3234" s="29" t="s">
        <v>258</v>
      </c>
      <c r="AC3234" s="29" t="s">
        <v>265</v>
      </c>
      <c r="AD3234" s="29" t="s">
        <v>265</v>
      </c>
      <c r="AE3234" s="29" t="s">
        <v>1367</v>
      </c>
      <c r="AF3234" s="29" t="s">
        <v>2409</v>
      </c>
      <c r="AG3234" s="183" t="s">
        <v>2410</v>
      </c>
      <c r="AH3234" s="29" t="s">
        <v>1356</v>
      </c>
      <c r="AI3234" s="29" t="s">
        <v>1357</v>
      </c>
      <c r="AJ3234" s="29" t="s">
        <v>258</v>
      </c>
      <c r="AK3234" s="29" t="s">
        <v>258</v>
      </c>
      <c r="AL3234" s="29" t="s">
        <v>13326</v>
      </c>
    </row>
    <row r="3235" spans="1:38" x14ac:dyDescent="0.2">
      <c r="A3235" s="35" t="s">
        <v>16</v>
      </c>
      <c r="B3235" s="36">
        <v>9267</v>
      </c>
      <c r="C3235" s="36"/>
      <c r="D3235" s="36" t="s">
        <v>1349</v>
      </c>
      <c r="E3235" s="37" t="s">
        <v>5427</v>
      </c>
      <c r="F3235" s="38" t="s">
        <v>1262</v>
      </c>
      <c r="G3235" s="38" t="s">
        <v>1264</v>
      </c>
      <c r="H3235" s="35" t="s">
        <v>1456</v>
      </c>
      <c r="I3235" s="35"/>
      <c r="J3235" s="29" t="s">
        <v>1405</v>
      </c>
      <c r="K3235" s="29" t="s">
        <v>1434</v>
      </c>
      <c r="L3235" s="29" t="s">
        <v>1461</v>
      </c>
      <c r="M3235" s="39">
        <v>70.926772388336218</v>
      </c>
      <c r="N3235" s="39">
        <v>212.44049281314165</v>
      </c>
      <c r="O3235" s="29">
        <v>44197</v>
      </c>
      <c r="P3235" s="29">
        <v>45291</v>
      </c>
      <c r="Q3235" s="40">
        <v>2.9952087999999999</v>
      </c>
      <c r="R3235" s="39">
        <v>70.813497604380558</v>
      </c>
      <c r="S3235" s="39">
        <v>70.813497604380558</v>
      </c>
      <c r="T3235" s="39">
        <v>70.813497604380558</v>
      </c>
      <c r="U3235" s="39">
        <v>0</v>
      </c>
      <c r="V3235" s="39">
        <v>0</v>
      </c>
      <c r="W3235" s="29" t="s">
        <v>1357</v>
      </c>
      <c r="X3235" s="29" t="s">
        <v>258</v>
      </c>
      <c r="Y3235" s="29" t="s">
        <v>1349</v>
      </c>
      <c r="Z3235" s="41" t="s">
        <v>1349</v>
      </c>
      <c r="AA3235" s="42" t="s">
        <v>1349</v>
      </c>
      <c r="AB3235" s="29" t="s">
        <v>258</v>
      </c>
      <c r="AC3235" s="29" t="s">
        <v>258</v>
      </c>
      <c r="AD3235" s="29" t="s">
        <v>258</v>
      </c>
      <c r="AE3235" s="29" t="s">
        <v>1353</v>
      </c>
      <c r="AF3235" s="29" t="s">
        <v>1462</v>
      </c>
      <c r="AG3235" s="183" t="s">
        <v>1463</v>
      </c>
      <c r="AH3235" s="29" t="s">
        <v>1413</v>
      </c>
      <c r="AI3235" s="29" t="s">
        <v>1357</v>
      </c>
      <c r="AJ3235" s="29" t="s">
        <v>258</v>
      </c>
      <c r="AK3235" s="29" t="s">
        <v>258</v>
      </c>
      <c r="AL3235" s="29" t="s">
        <v>13326</v>
      </c>
    </row>
    <row r="3236" spans="1:38" x14ac:dyDescent="0.2">
      <c r="A3236" s="35" t="s">
        <v>16</v>
      </c>
      <c r="B3236" s="36">
        <v>9268</v>
      </c>
      <c r="C3236" s="36"/>
      <c r="D3236" s="36" t="s">
        <v>1349</v>
      </c>
      <c r="E3236" s="37" t="s">
        <v>5428</v>
      </c>
      <c r="F3236" s="38" t="s">
        <v>1269</v>
      </c>
      <c r="G3236" s="38" t="s">
        <v>1273</v>
      </c>
      <c r="H3236" s="35" t="s">
        <v>1471</v>
      </c>
      <c r="I3236" s="35"/>
      <c r="J3236" s="29" t="s">
        <v>1371</v>
      </c>
      <c r="K3236" s="29" t="s">
        <v>1371</v>
      </c>
      <c r="L3236" s="29" t="s">
        <v>1384</v>
      </c>
      <c r="M3236" s="39">
        <v>89.271189045234706</v>
      </c>
      <c r="N3236" s="39">
        <v>381.28146201232033</v>
      </c>
      <c r="O3236" s="29">
        <v>44197</v>
      </c>
      <c r="P3236" s="29">
        <v>45757</v>
      </c>
      <c r="Q3236" s="40">
        <v>4.2710471999999999</v>
      </c>
      <c r="R3236" s="39">
        <v>89.152936344969206</v>
      </c>
      <c r="S3236" s="39">
        <v>89.152936344969206</v>
      </c>
      <c r="T3236" s="39">
        <v>89.152936344969206</v>
      </c>
      <c r="U3236" s="39">
        <v>89.397190965092392</v>
      </c>
      <c r="V3236" s="39">
        <v>24.425462012320327</v>
      </c>
      <c r="W3236" s="29" t="s">
        <v>1357</v>
      </c>
      <c r="X3236" s="29" t="s">
        <v>258</v>
      </c>
      <c r="Y3236" s="29" t="s">
        <v>1349</v>
      </c>
      <c r="Z3236" s="41" t="s">
        <v>1349</v>
      </c>
      <c r="AA3236" s="42" t="s">
        <v>1349</v>
      </c>
      <c r="AB3236" s="29" t="s">
        <v>258</v>
      </c>
      <c r="AC3236" s="29" t="s">
        <v>258</v>
      </c>
      <c r="AD3236" s="29" t="s">
        <v>265</v>
      </c>
      <c r="AE3236" s="29" t="s">
        <v>1353</v>
      </c>
      <c r="AF3236" s="29" t="s">
        <v>1368</v>
      </c>
      <c r="AG3236" s="183" t="s">
        <v>1369</v>
      </c>
      <c r="AH3236" s="29" t="s">
        <v>1413</v>
      </c>
      <c r="AI3236" s="29" t="s">
        <v>1357</v>
      </c>
      <c r="AJ3236" s="29" t="s">
        <v>258</v>
      </c>
      <c r="AK3236" s="29" t="s">
        <v>258</v>
      </c>
      <c r="AL3236" s="29" t="s">
        <v>13326</v>
      </c>
    </row>
    <row r="3237" spans="1:38" x14ac:dyDescent="0.2">
      <c r="A3237" s="35" t="s">
        <v>16</v>
      </c>
      <c r="B3237" s="36">
        <v>9270</v>
      </c>
      <c r="C3237" s="36"/>
      <c r="D3237" s="36" t="s">
        <v>1349</v>
      </c>
      <c r="E3237" s="37" t="s">
        <v>5429</v>
      </c>
      <c r="F3237" s="38" t="s">
        <v>1269</v>
      </c>
      <c r="G3237" s="38" t="s">
        <v>1271</v>
      </c>
      <c r="H3237" s="35" t="s">
        <v>1440</v>
      </c>
      <c r="I3237" s="35"/>
      <c r="J3237" s="29" t="s">
        <v>359</v>
      </c>
      <c r="K3237" s="29" t="s">
        <v>4042</v>
      </c>
      <c r="L3237" s="29" t="s">
        <v>5015</v>
      </c>
      <c r="M3237" s="39">
        <v>113.50348557953406</v>
      </c>
      <c r="N3237" s="39">
        <v>226.54083504449008</v>
      </c>
      <c r="O3237" s="29">
        <v>44197</v>
      </c>
      <c r="P3237" s="29">
        <v>44926</v>
      </c>
      <c r="Q3237" s="40">
        <v>1.9958932</v>
      </c>
      <c r="R3237" s="39">
        <v>113.27041752224504</v>
      </c>
      <c r="S3237" s="39">
        <v>113.27041752224504</v>
      </c>
      <c r="T3237" s="39">
        <v>0</v>
      </c>
      <c r="U3237" s="39">
        <v>0</v>
      </c>
      <c r="V3237" s="39">
        <v>0</v>
      </c>
      <c r="W3237" s="29" t="s">
        <v>1357</v>
      </c>
      <c r="X3237" s="29" t="s">
        <v>258</v>
      </c>
      <c r="Y3237" s="29" t="s">
        <v>1349</v>
      </c>
      <c r="Z3237" s="41" t="s">
        <v>1349</v>
      </c>
      <c r="AA3237" s="42" t="s">
        <v>1349</v>
      </c>
      <c r="AB3237" s="29" t="s">
        <v>258</v>
      </c>
      <c r="AC3237" s="29" t="s">
        <v>258</v>
      </c>
      <c r="AD3237" s="29" t="s">
        <v>258</v>
      </c>
      <c r="AE3237" s="29" t="s">
        <v>1353</v>
      </c>
      <c r="AF3237" s="29" t="s">
        <v>2474</v>
      </c>
      <c r="AG3237" s="183" t="s">
        <v>2475</v>
      </c>
      <c r="AH3237" s="29" t="s">
        <v>1413</v>
      </c>
      <c r="AI3237" s="29" t="s">
        <v>1357</v>
      </c>
      <c r="AJ3237" s="29" t="s">
        <v>258</v>
      </c>
      <c r="AK3237" s="29" t="s">
        <v>258</v>
      </c>
      <c r="AL3237" s="29" t="s">
        <v>13326</v>
      </c>
    </row>
    <row r="3238" spans="1:38" x14ac:dyDescent="0.2">
      <c r="A3238" s="35" t="s">
        <v>16</v>
      </c>
      <c r="B3238" s="36">
        <v>9271</v>
      </c>
      <c r="C3238" s="36"/>
      <c r="D3238" s="36" t="s">
        <v>1349</v>
      </c>
      <c r="E3238" s="37" t="s">
        <v>5430</v>
      </c>
      <c r="F3238" s="38" t="s">
        <v>1269</v>
      </c>
      <c r="G3238" s="38" t="s">
        <v>1273</v>
      </c>
      <c r="H3238" s="35" t="s">
        <v>1393</v>
      </c>
      <c r="I3238" s="35"/>
      <c r="J3238" s="29" t="s">
        <v>484</v>
      </c>
      <c r="K3238" s="29" t="s">
        <v>1365</v>
      </c>
      <c r="L3238" s="29" t="s">
        <v>1384</v>
      </c>
      <c r="M3238" s="39">
        <v>300.92579973585782</v>
      </c>
      <c r="N3238" s="39">
        <v>1503.599140314853</v>
      </c>
      <c r="O3238" s="29">
        <v>44197</v>
      </c>
      <c r="P3238" s="29">
        <v>46022</v>
      </c>
      <c r="Q3238" s="40">
        <v>4.9965776999999996</v>
      </c>
      <c r="R3238" s="39">
        <v>300.55514031485285</v>
      </c>
      <c r="S3238" s="39">
        <v>300.55514031485285</v>
      </c>
      <c r="T3238" s="39">
        <v>300.55514031485285</v>
      </c>
      <c r="U3238" s="39">
        <v>301.37857905544149</v>
      </c>
      <c r="V3238" s="39">
        <v>300.55514031485285</v>
      </c>
      <c r="W3238" s="29" t="s">
        <v>1357</v>
      </c>
      <c r="X3238" s="29" t="s">
        <v>258</v>
      </c>
      <c r="Y3238" s="29" t="s">
        <v>1349</v>
      </c>
      <c r="Z3238" s="41" t="s">
        <v>1349</v>
      </c>
      <c r="AA3238" s="42" t="s">
        <v>1349</v>
      </c>
      <c r="AB3238" s="29" t="s">
        <v>258</v>
      </c>
      <c r="AC3238" s="29" t="s">
        <v>258</v>
      </c>
      <c r="AD3238" s="29" t="s">
        <v>265</v>
      </c>
      <c r="AE3238" s="29" t="s">
        <v>1353</v>
      </c>
      <c r="AF3238" s="29" t="s">
        <v>1368</v>
      </c>
      <c r="AG3238" s="183" t="s">
        <v>1369</v>
      </c>
      <c r="AH3238" s="29" t="s">
        <v>1413</v>
      </c>
      <c r="AI3238" s="29" t="s">
        <v>1357</v>
      </c>
      <c r="AJ3238" s="29" t="s">
        <v>258</v>
      </c>
      <c r="AK3238" s="29" t="s">
        <v>258</v>
      </c>
      <c r="AL3238" s="29" t="s">
        <v>13326</v>
      </c>
    </row>
    <row r="3239" spans="1:38" x14ac:dyDescent="0.2">
      <c r="A3239" s="35" t="s">
        <v>16</v>
      </c>
      <c r="B3239" s="36">
        <v>9272</v>
      </c>
      <c r="C3239" s="36"/>
      <c r="D3239" s="36" t="s">
        <v>1349</v>
      </c>
      <c r="E3239" s="37" t="s">
        <v>5431</v>
      </c>
      <c r="F3239" s="38" t="s">
        <v>1269</v>
      </c>
      <c r="G3239" s="38" t="s">
        <v>1273</v>
      </c>
      <c r="H3239" s="35" t="s">
        <v>1393</v>
      </c>
      <c r="I3239" s="35"/>
      <c r="J3239" s="29" t="s">
        <v>322</v>
      </c>
      <c r="K3239" s="29" t="s">
        <v>1828</v>
      </c>
      <c r="L3239" s="29" t="s">
        <v>4824</v>
      </c>
      <c r="M3239" s="39">
        <v>20.945543295673009</v>
      </c>
      <c r="N3239" s="39">
        <v>46.966187542778925</v>
      </c>
      <c r="O3239" s="29">
        <v>44197</v>
      </c>
      <c r="P3239" s="29">
        <v>45016</v>
      </c>
      <c r="Q3239" s="40">
        <v>2.2422998000000001</v>
      </c>
      <c r="R3239" s="39">
        <v>20.9056810403833</v>
      </c>
      <c r="S3239" s="39">
        <v>20.9056810403833</v>
      </c>
      <c r="T3239" s="39">
        <v>5.1548254620123206</v>
      </c>
      <c r="U3239" s="39">
        <v>0</v>
      </c>
      <c r="V3239" s="39">
        <v>0</v>
      </c>
      <c r="W3239" s="29" t="s">
        <v>1357</v>
      </c>
      <c r="X3239" s="29" t="s">
        <v>258</v>
      </c>
      <c r="Y3239" s="29" t="s">
        <v>1349</v>
      </c>
      <c r="Z3239" s="41" t="s">
        <v>1349</v>
      </c>
      <c r="AA3239" s="42" t="s">
        <v>1349</v>
      </c>
      <c r="AB3239" s="29" t="s">
        <v>265</v>
      </c>
      <c r="AC3239" s="29" t="s">
        <v>258</v>
      </c>
      <c r="AD3239" s="29" t="s">
        <v>258</v>
      </c>
      <c r="AE3239" s="29" t="s">
        <v>1353</v>
      </c>
      <c r="AF3239" s="29" t="s">
        <v>1378</v>
      </c>
      <c r="AG3239" s="183" t="s">
        <v>1379</v>
      </c>
      <c r="AH3239" s="29" t="s">
        <v>1413</v>
      </c>
      <c r="AI3239" s="29" t="s">
        <v>1357</v>
      </c>
      <c r="AJ3239" s="29" t="s">
        <v>258</v>
      </c>
      <c r="AK3239" s="29" t="s">
        <v>258</v>
      </c>
      <c r="AL3239" s="29" t="s">
        <v>13326</v>
      </c>
    </row>
    <row r="3240" spans="1:38" x14ac:dyDescent="0.2">
      <c r="A3240" s="35" t="s">
        <v>16</v>
      </c>
      <c r="B3240" s="36">
        <v>9274</v>
      </c>
      <c r="C3240" s="36"/>
      <c r="D3240" s="36" t="s">
        <v>1349</v>
      </c>
      <c r="E3240" s="37" t="s">
        <v>5432</v>
      </c>
      <c r="F3240" s="38" t="s">
        <v>1269</v>
      </c>
      <c r="G3240" s="38" t="s">
        <v>1273</v>
      </c>
      <c r="H3240" s="35" t="s">
        <v>1393</v>
      </c>
      <c r="I3240" s="35"/>
      <c r="J3240" s="29" t="s">
        <v>359</v>
      </c>
      <c r="K3240" s="29" t="s">
        <v>4042</v>
      </c>
      <c r="L3240" s="29" t="s">
        <v>5015</v>
      </c>
      <c r="M3240" s="39">
        <v>359.91971216317421</v>
      </c>
      <c r="N3240" s="39">
        <v>717.37591786447638</v>
      </c>
      <c r="O3240" s="29">
        <v>44197</v>
      </c>
      <c r="P3240" s="29">
        <v>44925</v>
      </c>
      <c r="Q3240" s="40">
        <v>1.9931554</v>
      </c>
      <c r="R3240" s="39">
        <v>359.17998631074607</v>
      </c>
      <c r="S3240" s="39">
        <v>358.1959315537303</v>
      </c>
      <c r="T3240" s="39">
        <v>0</v>
      </c>
      <c r="U3240" s="39">
        <v>0</v>
      </c>
      <c r="V3240" s="39">
        <v>0</v>
      </c>
      <c r="W3240" s="29" t="s">
        <v>1357</v>
      </c>
      <c r="X3240" s="29" t="s">
        <v>258</v>
      </c>
      <c r="Y3240" s="29" t="s">
        <v>1349</v>
      </c>
      <c r="Z3240" s="41" t="s">
        <v>1349</v>
      </c>
      <c r="AA3240" s="42" t="s">
        <v>1349</v>
      </c>
      <c r="AB3240" s="29" t="s">
        <v>258</v>
      </c>
      <c r="AC3240" s="29" t="s">
        <v>258</v>
      </c>
      <c r="AD3240" s="29" t="s">
        <v>258</v>
      </c>
      <c r="AE3240" s="29" t="s">
        <v>1353</v>
      </c>
      <c r="AF3240" s="29" t="s">
        <v>2474</v>
      </c>
      <c r="AG3240" s="183" t="s">
        <v>2475</v>
      </c>
      <c r="AH3240" s="29" t="s">
        <v>1413</v>
      </c>
      <c r="AI3240" s="29" t="s">
        <v>1357</v>
      </c>
      <c r="AJ3240" s="29" t="s">
        <v>258</v>
      </c>
      <c r="AK3240" s="29" t="s">
        <v>258</v>
      </c>
      <c r="AL3240" s="29" t="s">
        <v>13326</v>
      </c>
    </row>
    <row r="3241" spans="1:38" x14ac:dyDescent="0.2">
      <c r="A3241" s="35" t="s">
        <v>16</v>
      </c>
      <c r="B3241" s="36">
        <v>9277</v>
      </c>
      <c r="C3241" s="36"/>
      <c r="D3241" s="36" t="s">
        <v>1349</v>
      </c>
      <c r="E3241" s="37" t="s">
        <v>5433</v>
      </c>
      <c r="F3241" s="38" t="s">
        <v>1269</v>
      </c>
      <c r="G3241" s="38" t="s">
        <v>1271</v>
      </c>
      <c r="H3241" s="35" t="s">
        <v>1440</v>
      </c>
      <c r="I3241" s="35"/>
      <c r="J3241" s="29" t="s">
        <v>1371</v>
      </c>
      <c r="K3241" s="29" t="s">
        <v>1371</v>
      </c>
      <c r="L3241" s="29" t="s">
        <v>1384</v>
      </c>
      <c r="M3241" s="39">
        <v>379.38391844044986</v>
      </c>
      <c r="N3241" s="39">
        <v>156.8431923340178</v>
      </c>
      <c r="O3241" s="29">
        <v>44197</v>
      </c>
      <c r="P3241" s="29">
        <v>44348</v>
      </c>
      <c r="Q3241" s="40">
        <v>0.41341549999999999</v>
      </c>
      <c r="R3241" s="39">
        <v>156.8431923340178</v>
      </c>
      <c r="S3241" s="39">
        <v>0</v>
      </c>
      <c r="T3241" s="39">
        <v>0</v>
      </c>
      <c r="U3241" s="39">
        <v>0</v>
      </c>
      <c r="V3241" s="39">
        <v>0</v>
      </c>
      <c r="W3241" s="29" t="s">
        <v>1357</v>
      </c>
      <c r="X3241" s="29" t="s">
        <v>258</v>
      </c>
      <c r="Y3241" s="29" t="s">
        <v>1349</v>
      </c>
      <c r="Z3241" s="41" t="s">
        <v>1349</v>
      </c>
      <c r="AA3241" s="42" t="s">
        <v>1349</v>
      </c>
      <c r="AB3241" s="29" t="s">
        <v>258</v>
      </c>
      <c r="AC3241" s="29" t="s">
        <v>258</v>
      </c>
      <c r="AD3241" s="29" t="s">
        <v>265</v>
      </c>
      <c r="AE3241" s="29" t="s">
        <v>1353</v>
      </c>
      <c r="AF3241" s="29" t="s">
        <v>1368</v>
      </c>
      <c r="AG3241" s="183" t="s">
        <v>1369</v>
      </c>
      <c r="AH3241" s="29" t="s">
        <v>1356</v>
      </c>
      <c r="AI3241" s="29" t="s">
        <v>1357</v>
      </c>
      <c r="AJ3241" s="29" t="s">
        <v>258</v>
      </c>
      <c r="AK3241" s="29" t="s">
        <v>258</v>
      </c>
      <c r="AL3241" s="29" t="s">
        <v>13326</v>
      </c>
    </row>
    <row r="3242" spans="1:38" x14ac:dyDescent="0.2">
      <c r="A3242" s="35" t="s">
        <v>16</v>
      </c>
      <c r="B3242" s="36">
        <v>9279</v>
      </c>
      <c r="C3242" s="36"/>
      <c r="D3242" s="36" t="s">
        <v>1349</v>
      </c>
      <c r="E3242" s="37" t="s">
        <v>5434</v>
      </c>
      <c r="F3242" s="38" t="s">
        <v>1269</v>
      </c>
      <c r="G3242" s="38" t="s">
        <v>1271</v>
      </c>
      <c r="H3242" s="35" t="s">
        <v>1440</v>
      </c>
      <c r="I3242" s="35"/>
      <c r="J3242" s="29" t="s">
        <v>1420</v>
      </c>
      <c r="K3242" s="29" t="s">
        <v>2813</v>
      </c>
      <c r="L3242" s="29" t="s">
        <v>2814</v>
      </c>
      <c r="M3242" s="39">
        <v>95.37301680012321</v>
      </c>
      <c r="N3242" s="39">
        <v>194.27111567419576</v>
      </c>
      <c r="O3242" s="29">
        <v>44197</v>
      </c>
      <c r="P3242" s="29">
        <v>44941</v>
      </c>
      <c r="Q3242" s="40">
        <v>2.0369609999999998</v>
      </c>
      <c r="R3242" s="39">
        <v>95.179808350444901</v>
      </c>
      <c r="S3242" s="39">
        <v>95.179808350444901</v>
      </c>
      <c r="T3242" s="39">
        <v>3.9114989733059549</v>
      </c>
      <c r="U3242" s="39">
        <v>0</v>
      </c>
      <c r="V3242" s="39">
        <v>0</v>
      </c>
      <c r="W3242" s="29" t="s">
        <v>1357</v>
      </c>
      <c r="X3242" s="29" t="s">
        <v>258</v>
      </c>
      <c r="Y3242" s="29" t="s">
        <v>1349</v>
      </c>
      <c r="Z3242" s="41" t="s">
        <v>1349</v>
      </c>
      <c r="AA3242" s="42" t="s">
        <v>1349</v>
      </c>
      <c r="AB3242" s="29" t="s">
        <v>258</v>
      </c>
      <c r="AC3242" s="29" t="s">
        <v>258</v>
      </c>
      <c r="AD3242" s="29" t="s">
        <v>258</v>
      </c>
      <c r="AE3242" s="29" t="s">
        <v>1353</v>
      </c>
      <c r="AF3242" s="29" t="s">
        <v>1368</v>
      </c>
      <c r="AG3242" s="183" t="s">
        <v>1369</v>
      </c>
      <c r="AH3242" s="29" t="s">
        <v>1413</v>
      </c>
      <c r="AI3242" s="29" t="s">
        <v>1357</v>
      </c>
      <c r="AJ3242" s="29" t="s">
        <v>258</v>
      </c>
      <c r="AK3242" s="29" t="s">
        <v>258</v>
      </c>
      <c r="AL3242" s="29" t="s">
        <v>13326</v>
      </c>
    </row>
    <row r="3243" spans="1:38" x14ac:dyDescent="0.2">
      <c r="A3243" s="35" t="s">
        <v>16</v>
      </c>
      <c r="B3243" s="36">
        <v>9282</v>
      </c>
      <c r="C3243" s="36"/>
      <c r="D3243" s="36" t="s">
        <v>1349</v>
      </c>
      <c r="E3243" s="37" t="s">
        <v>5435</v>
      </c>
      <c r="F3243" s="38" t="s">
        <v>1266</v>
      </c>
      <c r="G3243" s="38" t="s">
        <v>1268</v>
      </c>
      <c r="H3243" s="35" t="s">
        <v>1359</v>
      </c>
      <c r="I3243" s="35"/>
      <c r="J3243" s="29" t="s">
        <v>484</v>
      </c>
      <c r="K3243" s="29" t="s">
        <v>1365</v>
      </c>
      <c r="L3243" s="29" t="s">
        <v>1384</v>
      </c>
      <c r="M3243" s="39">
        <v>4020.7038614267808</v>
      </c>
      <c r="N3243" s="39">
        <v>8024.8954962354546</v>
      </c>
      <c r="O3243" s="29">
        <v>44197</v>
      </c>
      <c r="P3243" s="29">
        <v>44926</v>
      </c>
      <c r="Q3243" s="40">
        <v>1.9958932</v>
      </c>
      <c r="R3243" s="39">
        <v>4012.4477481177273</v>
      </c>
      <c r="S3243" s="39">
        <v>4012.4477481177273</v>
      </c>
      <c r="T3243" s="39">
        <v>0</v>
      </c>
      <c r="U3243" s="39">
        <v>0</v>
      </c>
      <c r="V3243" s="39">
        <v>0</v>
      </c>
      <c r="W3243" s="29" t="s">
        <v>1357</v>
      </c>
      <c r="X3243" s="29" t="s">
        <v>258</v>
      </c>
      <c r="Y3243" s="29" t="s">
        <v>1349</v>
      </c>
      <c r="Z3243" s="41" t="s">
        <v>1349</v>
      </c>
      <c r="AA3243" s="42" t="s">
        <v>1349</v>
      </c>
      <c r="AB3243" s="29" t="s">
        <v>258</v>
      </c>
      <c r="AC3243" s="29" t="s">
        <v>258</v>
      </c>
      <c r="AD3243" s="29" t="s">
        <v>265</v>
      </c>
      <c r="AE3243" s="29" t="s">
        <v>1353</v>
      </c>
      <c r="AF3243" s="29" t="s">
        <v>1368</v>
      </c>
      <c r="AG3243" s="183" t="s">
        <v>1369</v>
      </c>
      <c r="AH3243" s="29" t="s">
        <v>1413</v>
      </c>
      <c r="AI3243" s="29" t="s">
        <v>1357</v>
      </c>
      <c r="AJ3243" s="29" t="s">
        <v>258</v>
      </c>
      <c r="AK3243" s="29" t="s">
        <v>258</v>
      </c>
      <c r="AL3243" s="29" t="s">
        <v>13326</v>
      </c>
    </row>
    <row r="3244" spans="1:38" x14ac:dyDescent="0.2">
      <c r="A3244" s="35" t="s">
        <v>16</v>
      </c>
      <c r="B3244" s="36">
        <v>9288</v>
      </c>
      <c r="C3244" s="36"/>
      <c r="D3244" s="36" t="s">
        <v>1349</v>
      </c>
      <c r="E3244" s="37" t="s">
        <v>5436</v>
      </c>
      <c r="F3244" s="38" t="s">
        <v>1269</v>
      </c>
      <c r="G3244" s="38" t="s">
        <v>1273</v>
      </c>
      <c r="H3244" s="35" t="s">
        <v>1393</v>
      </c>
      <c r="I3244" s="35"/>
      <c r="J3244" s="29" t="s">
        <v>1371</v>
      </c>
      <c r="K3244" s="29" t="s">
        <v>1371</v>
      </c>
      <c r="L3244" s="29" t="s">
        <v>1366</v>
      </c>
      <c r="M3244" s="39">
        <v>2.8439226087249323</v>
      </c>
      <c r="N3244" s="39">
        <v>5.6372347707049961</v>
      </c>
      <c r="O3244" s="29">
        <v>44197</v>
      </c>
      <c r="P3244" s="29">
        <v>44921</v>
      </c>
      <c r="Q3244" s="40">
        <v>1.9822040000000001</v>
      </c>
      <c r="R3244" s="39">
        <v>2.8380561259411361</v>
      </c>
      <c r="S3244" s="39">
        <v>2.79917864476386</v>
      </c>
      <c r="T3244" s="39">
        <v>0</v>
      </c>
      <c r="U3244" s="39">
        <v>0</v>
      </c>
      <c r="V3244" s="39">
        <v>0</v>
      </c>
      <c r="W3244" s="29" t="s">
        <v>1357</v>
      </c>
      <c r="X3244" s="29" t="s">
        <v>258</v>
      </c>
      <c r="Y3244" s="29" t="s">
        <v>1349</v>
      </c>
      <c r="Z3244" s="41" t="s">
        <v>1349</v>
      </c>
      <c r="AA3244" s="42" t="s">
        <v>1349</v>
      </c>
      <c r="AB3244" s="29" t="s">
        <v>258</v>
      </c>
      <c r="AC3244" s="29" t="s">
        <v>258</v>
      </c>
      <c r="AD3244" s="29" t="s">
        <v>265</v>
      </c>
      <c r="AE3244" s="29" t="s">
        <v>1367</v>
      </c>
      <c r="AF3244" s="29" t="s">
        <v>1368</v>
      </c>
      <c r="AG3244" s="183" t="s">
        <v>1369</v>
      </c>
      <c r="AH3244" s="29" t="s">
        <v>1413</v>
      </c>
      <c r="AI3244" s="29" t="s">
        <v>1357</v>
      </c>
      <c r="AJ3244" s="29" t="s">
        <v>258</v>
      </c>
      <c r="AK3244" s="29" t="s">
        <v>258</v>
      </c>
      <c r="AL3244" s="29" t="s">
        <v>13326</v>
      </c>
    </row>
    <row r="3245" spans="1:38" x14ac:dyDescent="0.2">
      <c r="A3245" s="35" t="s">
        <v>16</v>
      </c>
      <c r="B3245" s="36">
        <v>9290</v>
      </c>
      <c r="C3245" s="36"/>
      <c r="D3245" s="36" t="s">
        <v>1349</v>
      </c>
      <c r="E3245" s="37" t="s">
        <v>5437</v>
      </c>
      <c r="F3245" s="38" t="s">
        <v>1266</v>
      </c>
      <c r="G3245" s="38" t="s">
        <v>1268</v>
      </c>
      <c r="H3245" s="35" t="s">
        <v>1359</v>
      </c>
      <c r="I3245" s="35"/>
      <c r="J3245" s="29" t="s">
        <v>322</v>
      </c>
      <c r="K3245" s="29" t="s">
        <v>1373</v>
      </c>
      <c r="L3245" s="29" t="s">
        <v>1402</v>
      </c>
      <c r="M3245" s="39">
        <v>133.37604237979343</v>
      </c>
      <c r="N3245" s="39">
        <v>666.42375906913071</v>
      </c>
      <c r="O3245" s="29">
        <v>44197</v>
      </c>
      <c r="P3245" s="29">
        <v>46022</v>
      </c>
      <c r="Q3245" s="40">
        <v>4.9965776999999996</v>
      </c>
      <c r="R3245" s="39">
        <v>133.21175906913072</v>
      </c>
      <c r="S3245" s="39">
        <v>133.21175906913072</v>
      </c>
      <c r="T3245" s="39">
        <v>133.21175906913072</v>
      </c>
      <c r="U3245" s="39">
        <v>133.5767227926078</v>
      </c>
      <c r="V3245" s="39">
        <v>133.21175906913072</v>
      </c>
      <c r="W3245" s="29" t="s">
        <v>265</v>
      </c>
      <c r="X3245" s="29" t="s">
        <v>11773</v>
      </c>
      <c r="Y3245" s="29">
        <v>45279</v>
      </c>
      <c r="Z3245" s="41" t="s">
        <v>11760</v>
      </c>
      <c r="AA3245" s="42" t="s">
        <v>1349</v>
      </c>
      <c r="AB3245" s="29" t="s">
        <v>258</v>
      </c>
      <c r="AC3245" s="29" t="s">
        <v>258</v>
      </c>
      <c r="AD3245" s="29" t="s">
        <v>265</v>
      </c>
      <c r="AE3245" s="29" t="s">
        <v>1353</v>
      </c>
      <c r="AF3245" s="29" t="s">
        <v>1361</v>
      </c>
      <c r="AG3245" s="183" t="s">
        <v>1362</v>
      </c>
      <c r="AH3245" s="29" t="s">
        <v>1356</v>
      </c>
      <c r="AI3245" s="29" t="s">
        <v>1357</v>
      </c>
      <c r="AJ3245" s="29" t="s">
        <v>258</v>
      </c>
      <c r="AK3245" s="29" t="s">
        <v>258</v>
      </c>
      <c r="AL3245" s="29" t="s">
        <v>13327</v>
      </c>
    </row>
    <row r="3246" spans="1:38" x14ac:dyDescent="0.2">
      <c r="A3246" s="35" t="s">
        <v>16</v>
      </c>
      <c r="B3246" s="36">
        <v>9291</v>
      </c>
      <c r="C3246" s="36"/>
      <c r="D3246" s="36" t="s">
        <v>1349</v>
      </c>
      <c r="E3246" s="37" t="s">
        <v>5438</v>
      </c>
      <c r="F3246" s="38" t="s">
        <v>1269</v>
      </c>
      <c r="G3246" s="38" t="s">
        <v>1271</v>
      </c>
      <c r="H3246" s="35" t="s">
        <v>1440</v>
      </c>
      <c r="I3246" s="35"/>
      <c r="J3246" s="29" t="s">
        <v>281</v>
      </c>
      <c r="K3246" s="29" t="s">
        <v>282</v>
      </c>
      <c r="L3246" s="29" t="s">
        <v>1384</v>
      </c>
      <c r="M3246" s="39">
        <v>57.284078969172704</v>
      </c>
      <c r="N3246" s="39">
        <v>7.5280903490759759</v>
      </c>
      <c r="O3246" s="29">
        <v>44197</v>
      </c>
      <c r="P3246" s="29">
        <v>44245</v>
      </c>
      <c r="Q3246" s="40">
        <v>0.1314168</v>
      </c>
      <c r="R3246" s="39">
        <v>7.5280903490759759</v>
      </c>
      <c r="S3246" s="39">
        <v>0</v>
      </c>
      <c r="T3246" s="39">
        <v>0</v>
      </c>
      <c r="U3246" s="39">
        <v>0</v>
      </c>
      <c r="V3246" s="39">
        <v>0</v>
      </c>
      <c r="W3246" s="29" t="s">
        <v>1357</v>
      </c>
      <c r="X3246" s="29" t="s">
        <v>258</v>
      </c>
      <c r="Y3246" s="29" t="s">
        <v>1349</v>
      </c>
      <c r="Z3246" s="41" t="s">
        <v>1349</v>
      </c>
      <c r="AA3246" s="42" t="s">
        <v>1349</v>
      </c>
      <c r="AB3246" s="29" t="s">
        <v>258</v>
      </c>
      <c r="AC3246" s="29" t="s">
        <v>258</v>
      </c>
      <c r="AD3246" s="29" t="s">
        <v>265</v>
      </c>
      <c r="AE3246" s="29" t="s">
        <v>1353</v>
      </c>
      <c r="AF3246" s="29" t="s">
        <v>1368</v>
      </c>
      <c r="AG3246" s="183" t="s">
        <v>1369</v>
      </c>
      <c r="AH3246" s="29" t="s">
        <v>1356</v>
      </c>
      <c r="AI3246" s="29" t="s">
        <v>1357</v>
      </c>
      <c r="AJ3246" s="29" t="s">
        <v>258</v>
      </c>
      <c r="AK3246" s="29" t="s">
        <v>258</v>
      </c>
      <c r="AL3246" s="29" t="s">
        <v>13326</v>
      </c>
    </row>
    <row r="3247" spans="1:38" x14ac:dyDescent="0.2">
      <c r="A3247" s="35" t="s">
        <v>17</v>
      </c>
      <c r="B3247" s="36">
        <v>9292</v>
      </c>
      <c r="C3247" s="36"/>
      <c r="D3247" s="36" t="s">
        <v>1349</v>
      </c>
      <c r="E3247" s="37" t="s">
        <v>5439</v>
      </c>
      <c r="F3247" s="38" t="s">
        <v>1269</v>
      </c>
      <c r="G3247" s="38" t="s">
        <v>1273</v>
      </c>
      <c r="H3247" s="35" t="s">
        <v>1393</v>
      </c>
      <c r="I3247" s="35" t="s">
        <v>1349</v>
      </c>
      <c r="J3247" s="29" t="s">
        <v>1371</v>
      </c>
      <c r="K3247" s="29" t="s">
        <v>1371</v>
      </c>
      <c r="L3247" s="29" t="s">
        <v>1366</v>
      </c>
      <c r="M3247" s="39">
        <v>0</v>
      </c>
      <c r="N3247" s="39"/>
      <c r="O3247" s="29">
        <v>44197</v>
      </c>
      <c r="P3247" s="29">
        <v>46022</v>
      </c>
      <c r="Q3247" s="40">
        <v>4.9965776999999996</v>
      </c>
      <c r="R3247" s="39"/>
      <c r="S3247" s="39"/>
      <c r="T3247" s="39"/>
      <c r="U3247" s="39"/>
      <c r="V3247" s="39"/>
      <c r="W3247" s="29" t="s">
        <v>265</v>
      </c>
      <c r="X3247" s="29" t="s">
        <v>11773</v>
      </c>
      <c r="Y3247" s="29">
        <v>45244</v>
      </c>
      <c r="Z3247" s="41" t="s">
        <v>11759</v>
      </c>
      <c r="AA3247" s="42" t="s">
        <v>13357</v>
      </c>
      <c r="AB3247" s="29" t="s">
        <v>258</v>
      </c>
      <c r="AC3247" s="29" t="s">
        <v>258</v>
      </c>
      <c r="AD3247" s="29" t="s">
        <v>265</v>
      </c>
      <c r="AE3247" s="29" t="s">
        <v>1367</v>
      </c>
      <c r="AF3247" s="29" t="s">
        <v>1368</v>
      </c>
      <c r="AG3247" s="183" t="s">
        <v>1369</v>
      </c>
      <c r="AH3247" s="29" t="s">
        <v>1356</v>
      </c>
      <c r="AI3247" s="29" t="s">
        <v>1357</v>
      </c>
      <c r="AJ3247" s="29" t="s">
        <v>258</v>
      </c>
      <c r="AK3247" s="29" t="s">
        <v>258</v>
      </c>
      <c r="AL3247" s="29" t="s">
        <v>13327</v>
      </c>
    </row>
    <row r="3248" spans="1:38" x14ac:dyDescent="0.2">
      <c r="A3248" s="35" t="s">
        <v>18</v>
      </c>
      <c r="B3248" s="36">
        <v>9292</v>
      </c>
      <c r="C3248" s="36">
        <v>1</v>
      </c>
      <c r="D3248" s="36" t="s">
        <v>5440</v>
      </c>
      <c r="E3248" s="37" t="s">
        <v>5441</v>
      </c>
      <c r="F3248" s="38" t="s">
        <v>1269</v>
      </c>
      <c r="G3248" s="38" t="s">
        <v>1273</v>
      </c>
      <c r="H3248" s="35" t="s">
        <v>1393</v>
      </c>
      <c r="I3248" s="35"/>
      <c r="J3248" s="29" t="s">
        <v>1371</v>
      </c>
      <c r="K3248" s="29" t="s">
        <v>1371</v>
      </c>
      <c r="L3248" s="29" t="s">
        <v>1366</v>
      </c>
      <c r="M3248" s="39">
        <v>19.903272235883538</v>
      </c>
      <c r="N3248" s="39">
        <v>44.629103353867208</v>
      </c>
      <c r="O3248" s="29">
        <v>44197</v>
      </c>
      <c r="P3248" s="29">
        <v>45016</v>
      </c>
      <c r="Q3248" s="40">
        <v>2.2422998000000001</v>
      </c>
      <c r="R3248" s="39">
        <v>19.865393566050649</v>
      </c>
      <c r="S3248" s="39">
        <v>19.865393566050649</v>
      </c>
      <c r="T3248" s="39">
        <v>4.8983162217659135</v>
      </c>
      <c r="U3248" s="39">
        <v>0</v>
      </c>
      <c r="V3248" s="39">
        <v>0</v>
      </c>
      <c r="W3248" s="29" t="s">
        <v>265</v>
      </c>
      <c r="X3248" s="29" t="s">
        <v>11773</v>
      </c>
      <c r="Y3248" s="29">
        <v>45244</v>
      </c>
      <c r="Z3248" s="41" t="s">
        <v>11759</v>
      </c>
      <c r="AA3248" s="42" t="s">
        <v>1349</v>
      </c>
      <c r="AB3248" s="29" t="s">
        <v>258</v>
      </c>
      <c r="AC3248" s="29" t="s">
        <v>258</v>
      </c>
      <c r="AD3248" s="29" t="s">
        <v>265</v>
      </c>
      <c r="AE3248" s="29" t="s">
        <v>1367</v>
      </c>
      <c r="AF3248" s="29" t="s">
        <v>1368</v>
      </c>
      <c r="AG3248" s="183" t="s">
        <v>1369</v>
      </c>
      <c r="AH3248" s="29" t="s">
        <v>1356</v>
      </c>
      <c r="AI3248" s="29" t="s">
        <v>1357</v>
      </c>
      <c r="AJ3248" s="29" t="s">
        <v>258</v>
      </c>
      <c r="AK3248" s="29" t="s">
        <v>258</v>
      </c>
      <c r="AL3248" s="29" t="s">
        <v>13327</v>
      </c>
    </row>
    <row r="3249" spans="1:38" x14ac:dyDescent="0.2">
      <c r="A3249" s="35" t="s">
        <v>18</v>
      </c>
      <c r="B3249" s="36">
        <v>9292</v>
      </c>
      <c r="C3249" s="36">
        <v>2</v>
      </c>
      <c r="D3249" s="36" t="s">
        <v>5442</v>
      </c>
      <c r="E3249" s="37" t="s">
        <v>5443</v>
      </c>
      <c r="F3249" s="38" t="s">
        <v>1269</v>
      </c>
      <c r="G3249" s="38" t="s">
        <v>1273</v>
      </c>
      <c r="H3249" s="35" t="s">
        <v>1393</v>
      </c>
      <c r="I3249" s="35"/>
      <c r="J3249" s="29" t="s">
        <v>1371</v>
      </c>
      <c r="K3249" s="29" t="s">
        <v>1371</v>
      </c>
      <c r="L3249" s="29" t="s">
        <v>1366</v>
      </c>
      <c r="M3249" s="39">
        <v>12.760529732283217</v>
      </c>
      <c r="N3249" s="39">
        <v>46.744939082819997</v>
      </c>
      <c r="O3249" s="29">
        <v>44197</v>
      </c>
      <c r="P3249" s="29">
        <v>45535</v>
      </c>
      <c r="Q3249" s="40">
        <v>3.6632444</v>
      </c>
      <c r="R3249" s="39">
        <v>12.742272416153321</v>
      </c>
      <c r="S3249" s="39">
        <v>12.742272416153321</v>
      </c>
      <c r="T3249" s="39">
        <v>12.742272416153321</v>
      </c>
      <c r="U3249" s="39">
        <v>8.5181218343600271</v>
      </c>
      <c r="V3249" s="39">
        <v>0</v>
      </c>
      <c r="W3249" s="29" t="s">
        <v>265</v>
      </c>
      <c r="X3249" s="29" t="s">
        <v>11773</v>
      </c>
      <c r="Y3249" s="29">
        <v>45244</v>
      </c>
      <c r="Z3249" s="41" t="s">
        <v>11759</v>
      </c>
      <c r="AA3249" s="42" t="s">
        <v>1349</v>
      </c>
      <c r="AB3249" s="29" t="s">
        <v>258</v>
      </c>
      <c r="AC3249" s="29" t="s">
        <v>258</v>
      </c>
      <c r="AD3249" s="29" t="s">
        <v>265</v>
      </c>
      <c r="AE3249" s="29" t="s">
        <v>1367</v>
      </c>
      <c r="AF3249" s="29" t="s">
        <v>1368</v>
      </c>
      <c r="AG3249" s="183" t="s">
        <v>1369</v>
      </c>
      <c r="AH3249" s="29" t="s">
        <v>1356</v>
      </c>
      <c r="AI3249" s="29" t="s">
        <v>1357</v>
      </c>
      <c r="AJ3249" s="29" t="s">
        <v>258</v>
      </c>
      <c r="AK3249" s="29" t="s">
        <v>258</v>
      </c>
      <c r="AL3249" s="29" t="s">
        <v>13327</v>
      </c>
    </row>
    <row r="3250" spans="1:38" x14ac:dyDescent="0.2">
      <c r="A3250" s="35" t="s">
        <v>18</v>
      </c>
      <c r="B3250" s="36">
        <v>9292</v>
      </c>
      <c r="C3250" s="36">
        <v>3</v>
      </c>
      <c r="D3250" s="36" t="s">
        <v>5444</v>
      </c>
      <c r="E3250" s="37" t="s">
        <v>5445</v>
      </c>
      <c r="F3250" s="38" t="s">
        <v>1269</v>
      </c>
      <c r="G3250" s="38" t="s">
        <v>1273</v>
      </c>
      <c r="H3250" s="35" t="s">
        <v>1393</v>
      </c>
      <c r="I3250" s="35"/>
      <c r="J3250" s="29" t="s">
        <v>1371</v>
      </c>
      <c r="K3250" s="29" t="s">
        <v>1371</v>
      </c>
      <c r="L3250" s="29" t="s">
        <v>1366</v>
      </c>
      <c r="M3250" s="39">
        <v>28.67286404089533</v>
      </c>
      <c r="N3250" s="39">
        <v>119.24457221081452</v>
      </c>
      <c r="O3250" s="29">
        <v>44197</v>
      </c>
      <c r="P3250" s="29">
        <v>45716</v>
      </c>
      <c r="Q3250" s="40">
        <v>4.1587953000000004</v>
      </c>
      <c r="R3250" s="39">
        <v>28.634387405886379</v>
      </c>
      <c r="S3250" s="39">
        <v>28.634387405886379</v>
      </c>
      <c r="T3250" s="39">
        <v>28.634387405886379</v>
      </c>
      <c r="U3250" s="39">
        <v>28.712837782340863</v>
      </c>
      <c r="V3250" s="39">
        <v>4.6285722108145109</v>
      </c>
      <c r="W3250" s="29" t="s">
        <v>265</v>
      </c>
      <c r="X3250" s="29" t="s">
        <v>11773</v>
      </c>
      <c r="Y3250" s="29">
        <v>45244</v>
      </c>
      <c r="Z3250" s="41" t="s">
        <v>11759</v>
      </c>
      <c r="AA3250" s="42" t="s">
        <v>1349</v>
      </c>
      <c r="AB3250" s="29" t="s">
        <v>258</v>
      </c>
      <c r="AC3250" s="29" t="s">
        <v>258</v>
      </c>
      <c r="AD3250" s="29" t="s">
        <v>265</v>
      </c>
      <c r="AE3250" s="29" t="s">
        <v>1367</v>
      </c>
      <c r="AF3250" s="29" t="s">
        <v>1368</v>
      </c>
      <c r="AG3250" s="183" t="s">
        <v>1369</v>
      </c>
      <c r="AH3250" s="29" t="s">
        <v>1356</v>
      </c>
      <c r="AI3250" s="29" t="s">
        <v>1357</v>
      </c>
      <c r="AJ3250" s="29" t="s">
        <v>258</v>
      </c>
      <c r="AK3250" s="29" t="s">
        <v>258</v>
      </c>
      <c r="AL3250" s="29" t="s">
        <v>13327</v>
      </c>
    </row>
    <row r="3251" spans="1:38" x14ac:dyDescent="0.2">
      <c r="A3251" s="35" t="s">
        <v>18</v>
      </c>
      <c r="B3251" s="36">
        <v>9292</v>
      </c>
      <c r="C3251" s="36">
        <v>4</v>
      </c>
      <c r="D3251" s="36" t="s">
        <v>5446</v>
      </c>
      <c r="E3251" s="37" t="s">
        <v>5447</v>
      </c>
      <c r="F3251" s="38" t="s">
        <v>1269</v>
      </c>
      <c r="G3251" s="38" t="s">
        <v>1273</v>
      </c>
      <c r="H3251" s="35" t="s">
        <v>1393</v>
      </c>
      <c r="I3251" s="35"/>
      <c r="J3251" s="29" t="s">
        <v>1371</v>
      </c>
      <c r="K3251" s="29" t="s">
        <v>1371</v>
      </c>
      <c r="L3251" s="29" t="s">
        <v>1366</v>
      </c>
      <c r="M3251" s="39">
        <v>22.210042015487993</v>
      </c>
      <c r="N3251" s="39">
        <v>31.316008213552365</v>
      </c>
      <c r="O3251" s="29">
        <v>44197</v>
      </c>
      <c r="P3251" s="29">
        <v>44712</v>
      </c>
      <c r="Q3251" s="40">
        <v>1.4099931999999999</v>
      </c>
      <c r="R3251" s="39">
        <v>22.151827515400413</v>
      </c>
      <c r="S3251" s="39">
        <v>9.1641806981519505</v>
      </c>
      <c r="T3251" s="39">
        <v>0</v>
      </c>
      <c r="U3251" s="39">
        <v>0</v>
      </c>
      <c r="V3251" s="39">
        <v>0</v>
      </c>
      <c r="W3251" s="29" t="s">
        <v>265</v>
      </c>
      <c r="X3251" s="29" t="s">
        <v>11773</v>
      </c>
      <c r="Y3251" s="29">
        <v>45244</v>
      </c>
      <c r="Z3251" s="41" t="s">
        <v>11759</v>
      </c>
      <c r="AA3251" s="42" t="s">
        <v>1349</v>
      </c>
      <c r="AB3251" s="29" t="s">
        <v>258</v>
      </c>
      <c r="AC3251" s="29" t="s">
        <v>258</v>
      </c>
      <c r="AD3251" s="29" t="s">
        <v>265</v>
      </c>
      <c r="AE3251" s="29" t="s">
        <v>1367</v>
      </c>
      <c r="AF3251" s="29" t="s">
        <v>1368</v>
      </c>
      <c r="AG3251" s="183" t="s">
        <v>1369</v>
      </c>
      <c r="AH3251" s="29" t="s">
        <v>1356</v>
      </c>
      <c r="AI3251" s="29" t="s">
        <v>1357</v>
      </c>
      <c r="AJ3251" s="29" t="s">
        <v>258</v>
      </c>
      <c r="AK3251" s="29" t="s">
        <v>258</v>
      </c>
      <c r="AL3251" s="29" t="s">
        <v>13327</v>
      </c>
    </row>
    <row r="3252" spans="1:38" x14ac:dyDescent="0.2">
      <c r="A3252" s="35" t="s">
        <v>18</v>
      </c>
      <c r="B3252" s="36">
        <v>9292</v>
      </c>
      <c r="C3252" s="36">
        <v>6</v>
      </c>
      <c r="D3252" s="36" t="s">
        <v>5448</v>
      </c>
      <c r="E3252" s="37" t="s">
        <v>5449</v>
      </c>
      <c r="F3252" s="38" t="s">
        <v>1269</v>
      </c>
      <c r="G3252" s="38" t="s">
        <v>1273</v>
      </c>
      <c r="H3252" s="35" t="s">
        <v>1393</v>
      </c>
      <c r="I3252" s="35"/>
      <c r="J3252" s="29" t="s">
        <v>1371</v>
      </c>
      <c r="K3252" s="29" t="s">
        <v>1371</v>
      </c>
      <c r="L3252" s="29" t="s">
        <v>1366</v>
      </c>
      <c r="M3252" s="39">
        <v>13.66932423049254</v>
      </c>
      <c r="N3252" s="39">
        <v>49.512706365503085</v>
      </c>
      <c r="O3252" s="29">
        <v>44699</v>
      </c>
      <c r="P3252" s="29">
        <v>46022</v>
      </c>
      <c r="Q3252" s="40">
        <v>3.6221766</v>
      </c>
      <c r="R3252" s="39">
        <v>0</v>
      </c>
      <c r="S3252" s="39">
        <v>8.5263572895277218</v>
      </c>
      <c r="T3252" s="39">
        <v>13.649650924024641</v>
      </c>
      <c r="U3252" s="39">
        <v>13.687047227926078</v>
      </c>
      <c r="V3252" s="39">
        <v>13.649650924024641</v>
      </c>
      <c r="W3252" s="29" t="s">
        <v>265</v>
      </c>
      <c r="X3252" s="29" t="s">
        <v>11773</v>
      </c>
      <c r="Y3252" s="29">
        <v>45244</v>
      </c>
      <c r="Z3252" s="41" t="s">
        <v>11759</v>
      </c>
      <c r="AA3252" s="42" t="s">
        <v>1349</v>
      </c>
      <c r="AB3252" s="29" t="s">
        <v>258</v>
      </c>
      <c r="AC3252" s="29" t="s">
        <v>258</v>
      </c>
      <c r="AD3252" s="29" t="s">
        <v>265</v>
      </c>
      <c r="AE3252" s="29" t="s">
        <v>1367</v>
      </c>
      <c r="AF3252" s="29" t="s">
        <v>1368</v>
      </c>
      <c r="AG3252" s="183" t="s">
        <v>1369</v>
      </c>
      <c r="AH3252" s="29" t="s">
        <v>1356</v>
      </c>
      <c r="AI3252" s="29" t="s">
        <v>1357</v>
      </c>
      <c r="AJ3252" s="29" t="s">
        <v>258</v>
      </c>
      <c r="AK3252" s="29" t="s">
        <v>258</v>
      </c>
      <c r="AL3252" s="29" t="s">
        <v>13327</v>
      </c>
    </row>
    <row r="3253" spans="1:38" x14ac:dyDescent="0.2">
      <c r="A3253" s="35" t="s">
        <v>18</v>
      </c>
      <c r="B3253" s="36">
        <v>9292</v>
      </c>
      <c r="C3253" s="36">
        <v>5</v>
      </c>
      <c r="D3253" s="36" t="s">
        <v>5450</v>
      </c>
      <c r="E3253" s="37" t="s">
        <v>5451</v>
      </c>
      <c r="F3253" s="38" t="s">
        <v>1269</v>
      </c>
      <c r="G3253" s="38" t="s">
        <v>1273</v>
      </c>
      <c r="H3253" s="35" t="s">
        <v>1393</v>
      </c>
      <c r="I3253" s="35"/>
      <c r="J3253" s="29" t="s">
        <v>1371</v>
      </c>
      <c r="K3253" s="29" t="s">
        <v>1371</v>
      </c>
      <c r="L3253" s="29" t="s">
        <v>1366</v>
      </c>
      <c r="M3253" s="39">
        <v>22.950646407207188</v>
      </c>
      <c r="N3253" s="39">
        <v>98.400306639288161</v>
      </c>
      <c r="O3253" s="29">
        <v>44456</v>
      </c>
      <c r="P3253" s="29">
        <v>46022</v>
      </c>
      <c r="Q3253" s="40">
        <v>4.2874743000000004</v>
      </c>
      <c r="R3253" s="39">
        <v>6.6563066392881591</v>
      </c>
      <c r="S3253" s="39">
        <v>22.920301163586583</v>
      </c>
      <c r="T3253" s="39">
        <v>22.920301163586583</v>
      </c>
      <c r="U3253" s="39">
        <v>22.983096509240248</v>
      </c>
      <c r="V3253" s="39">
        <v>22.920301163586583</v>
      </c>
      <c r="W3253" s="29" t="s">
        <v>265</v>
      </c>
      <c r="X3253" s="29" t="s">
        <v>11773</v>
      </c>
      <c r="Y3253" s="29">
        <v>45244</v>
      </c>
      <c r="Z3253" s="41" t="s">
        <v>11759</v>
      </c>
      <c r="AA3253" s="42" t="s">
        <v>1349</v>
      </c>
      <c r="AB3253" s="29" t="s">
        <v>258</v>
      </c>
      <c r="AC3253" s="29" t="s">
        <v>258</v>
      </c>
      <c r="AD3253" s="29" t="s">
        <v>265</v>
      </c>
      <c r="AE3253" s="29" t="s">
        <v>1367</v>
      </c>
      <c r="AF3253" s="29" t="s">
        <v>1368</v>
      </c>
      <c r="AG3253" s="183" t="s">
        <v>1369</v>
      </c>
      <c r="AH3253" s="29" t="s">
        <v>1356</v>
      </c>
      <c r="AI3253" s="29" t="s">
        <v>1357</v>
      </c>
      <c r="AJ3253" s="29" t="s">
        <v>258</v>
      </c>
      <c r="AK3253" s="29" t="s">
        <v>258</v>
      </c>
      <c r="AL3253" s="29" t="s">
        <v>13327</v>
      </c>
    </row>
    <row r="3254" spans="1:38" x14ac:dyDescent="0.2">
      <c r="A3254" s="35" t="s">
        <v>16</v>
      </c>
      <c r="B3254" s="36">
        <v>9293</v>
      </c>
      <c r="C3254" s="36"/>
      <c r="D3254" s="36" t="s">
        <v>1349</v>
      </c>
      <c r="E3254" s="37" t="s">
        <v>5452</v>
      </c>
      <c r="F3254" s="38" t="s">
        <v>1269</v>
      </c>
      <c r="G3254" s="38" t="s">
        <v>1273</v>
      </c>
      <c r="H3254" s="35" t="s">
        <v>1393</v>
      </c>
      <c r="I3254" s="35"/>
      <c r="J3254" s="29" t="s">
        <v>281</v>
      </c>
      <c r="K3254" s="29" t="s">
        <v>2559</v>
      </c>
      <c r="L3254" s="29" t="s">
        <v>1384</v>
      </c>
      <c r="M3254" s="39">
        <v>215.38361849031858</v>
      </c>
      <c r="N3254" s="39">
        <v>504.1834140999315</v>
      </c>
      <c r="O3254" s="29">
        <v>44197</v>
      </c>
      <c r="P3254" s="29">
        <v>45052</v>
      </c>
      <c r="Q3254" s="40">
        <v>2.3408623999999998</v>
      </c>
      <c r="R3254" s="39">
        <v>214.98475017111568</v>
      </c>
      <c r="S3254" s="39">
        <v>214.98475017111568</v>
      </c>
      <c r="T3254" s="39">
        <v>74.213913757700212</v>
      </c>
      <c r="U3254" s="39">
        <v>0</v>
      </c>
      <c r="V3254" s="39">
        <v>0</v>
      </c>
      <c r="W3254" s="29" t="s">
        <v>265</v>
      </c>
      <c r="X3254" s="29" t="s">
        <v>11773</v>
      </c>
      <c r="Y3254" s="29">
        <v>45286</v>
      </c>
      <c r="Z3254" s="41" t="s">
        <v>11760</v>
      </c>
      <c r="AA3254" s="42" t="s">
        <v>1349</v>
      </c>
      <c r="AB3254" s="29" t="s">
        <v>258</v>
      </c>
      <c r="AC3254" s="29" t="s">
        <v>258</v>
      </c>
      <c r="AD3254" s="29" t="s">
        <v>265</v>
      </c>
      <c r="AE3254" s="29" t="s">
        <v>1353</v>
      </c>
      <c r="AF3254" s="29" t="s">
        <v>1368</v>
      </c>
      <c r="AG3254" s="183" t="s">
        <v>1369</v>
      </c>
      <c r="AH3254" s="29" t="s">
        <v>1413</v>
      </c>
      <c r="AI3254" s="29" t="s">
        <v>1357</v>
      </c>
      <c r="AJ3254" s="29" t="s">
        <v>258</v>
      </c>
      <c r="AK3254" s="29" t="s">
        <v>258</v>
      </c>
      <c r="AL3254" s="29" t="s">
        <v>13327</v>
      </c>
    </row>
    <row r="3255" spans="1:38" x14ac:dyDescent="0.2">
      <c r="A3255" s="35" t="s">
        <v>16</v>
      </c>
      <c r="B3255" s="36">
        <v>9295</v>
      </c>
      <c r="C3255" s="36"/>
      <c r="D3255" s="36" t="s">
        <v>1349</v>
      </c>
      <c r="E3255" s="37" t="s">
        <v>5453</v>
      </c>
      <c r="F3255" s="38" t="s">
        <v>1266</v>
      </c>
      <c r="G3255" s="38" t="s">
        <v>1268</v>
      </c>
      <c r="H3255" s="35" t="s">
        <v>1359</v>
      </c>
      <c r="I3255" s="35"/>
      <c r="J3255" s="29" t="s">
        <v>322</v>
      </c>
      <c r="K3255" s="29" t="s">
        <v>1373</v>
      </c>
      <c r="L3255" s="29" t="s">
        <v>1402</v>
      </c>
      <c r="M3255" s="39">
        <v>136.34466812520688</v>
      </c>
      <c r="N3255" s="39">
        <v>681.25672826830942</v>
      </c>
      <c r="O3255" s="29">
        <v>44197</v>
      </c>
      <c r="P3255" s="29">
        <v>46022</v>
      </c>
      <c r="Q3255" s="40">
        <v>4.9965776999999996</v>
      </c>
      <c r="R3255" s="39">
        <v>136.17672826830938</v>
      </c>
      <c r="S3255" s="39">
        <v>136.17672826830938</v>
      </c>
      <c r="T3255" s="39">
        <v>136.17672826830938</v>
      </c>
      <c r="U3255" s="39">
        <v>136.54981519507189</v>
      </c>
      <c r="V3255" s="39">
        <v>136.17672826830938</v>
      </c>
      <c r="W3255" s="29" t="s">
        <v>1357</v>
      </c>
      <c r="X3255" s="29" t="s">
        <v>258</v>
      </c>
      <c r="Y3255" s="29" t="s">
        <v>1349</v>
      </c>
      <c r="Z3255" s="41" t="s">
        <v>1349</v>
      </c>
      <c r="AA3255" s="42" t="s">
        <v>1349</v>
      </c>
      <c r="AB3255" s="29" t="s">
        <v>258</v>
      </c>
      <c r="AC3255" s="29" t="s">
        <v>258</v>
      </c>
      <c r="AD3255" s="29" t="s">
        <v>265</v>
      </c>
      <c r="AE3255" s="29" t="s">
        <v>1353</v>
      </c>
      <c r="AF3255" s="29" t="s">
        <v>1361</v>
      </c>
      <c r="AG3255" s="183" t="s">
        <v>1362</v>
      </c>
      <c r="AH3255" s="29" t="s">
        <v>1356</v>
      </c>
      <c r="AI3255" s="29" t="s">
        <v>1357</v>
      </c>
      <c r="AJ3255" s="29" t="s">
        <v>258</v>
      </c>
      <c r="AK3255" s="29" t="s">
        <v>258</v>
      </c>
      <c r="AL3255" s="29" t="s">
        <v>13326</v>
      </c>
    </row>
    <row r="3256" spans="1:38" x14ac:dyDescent="0.2">
      <c r="A3256" s="35" t="s">
        <v>16</v>
      </c>
      <c r="B3256" s="36">
        <v>9297</v>
      </c>
      <c r="C3256" s="36"/>
      <c r="D3256" s="36" t="s">
        <v>1349</v>
      </c>
      <c r="E3256" s="37" t="s">
        <v>5454</v>
      </c>
      <c r="F3256" s="38" t="s">
        <v>1269</v>
      </c>
      <c r="G3256" s="38" t="s">
        <v>1273</v>
      </c>
      <c r="H3256" s="35" t="s">
        <v>1393</v>
      </c>
      <c r="I3256" s="35"/>
      <c r="J3256" s="29" t="s">
        <v>1371</v>
      </c>
      <c r="K3256" s="29" t="s">
        <v>1371</v>
      </c>
      <c r="L3256" s="29" t="s">
        <v>1384</v>
      </c>
      <c r="M3256" s="39">
        <v>54.348551462454353</v>
      </c>
      <c r="N3256" s="39">
        <v>108.32510882956879</v>
      </c>
      <c r="O3256" s="29">
        <v>44197</v>
      </c>
      <c r="P3256" s="29">
        <v>44925</v>
      </c>
      <c r="Q3256" s="40">
        <v>1.9931554</v>
      </c>
      <c r="R3256" s="39">
        <v>54.236851471594797</v>
      </c>
      <c r="S3256" s="39">
        <v>54.088257357973994</v>
      </c>
      <c r="T3256" s="39">
        <v>0</v>
      </c>
      <c r="U3256" s="39">
        <v>0</v>
      </c>
      <c r="V3256" s="39">
        <v>0</v>
      </c>
      <c r="W3256" s="29" t="s">
        <v>1357</v>
      </c>
      <c r="X3256" s="29" t="s">
        <v>258</v>
      </c>
      <c r="Y3256" s="29" t="s">
        <v>1349</v>
      </c>
      <c r="Z3256" s="41" t="s">
        <v>1349</v>
      </c>
      <c r="AA3256" s="42" t="s">
        <v>1349</v>
      </c>
      <c r="AB3256" s="29" t="s">
        <v>258</v>
      </c>
      <c r="AC3256" s="29" t="s">
        <v>258</v>
      </c>
      <c r="AD3256" s="29" t="s">
        <v>265</v>
      </c>
      <c r="AE3256" s="29" t="s">
        <v>1353</v>
      </c>
      <c r="AF3256" s="29" t="s">
        <v>1368</v>
      </c>
      <c r="AG3256" s="183" t="s">
        <v>1369</v>
      </c>
      <c r="AH3256" s="29" t="s">
        <v>1413</v>
      </c>
      <c r="AI3256" s="29" t="s">
        <v>1357</v>
      </c>
      <c r="AJ3256" s="29" t="s">
        <v>258</v>
      </c>
      <c r="AK3256" s="29" t="s">
        <v>258</v>
      </c>
      <c r="AL3256" s="29" t="s">
        <v>13326</v>
      </c>
    </row>
    <row r="3257" spans="1:38" x14ac:dyDescent="0.2">
      <c r="A3257" s="35" t="s">
        <v>16</v>
      </c>
      <c r="B3257" s="36">
        <v>9298</v>
      </c>
      <c r="C3257" s="36"/>
      <c r="D3257" s="36" t="s">
        <v>1349</v>
      </c>
      <c r="E3257" s="37" t="s">
        <v>5455</v>
      </c>
      <c r="F3257" s="38" t="s">
        <v>1266</v>
      </c>
      <c r="G3257" s="38" t="s">
        <v>1268</v>
      </c>
      <c r="H3257" s="35" t="s">
        <v>1359</v>
      </c>
      <c r="I3257" s="35"/>
      <c r="J3257" s="29" t="s">
        <v>322</v>
      </c>
      <c r="K3257" s="29" t="s">
        <v>1373</v>
      </c>
      <c r="L3257" s="29" t="s">
        <v>1402</v>
      </c>
      <c r="M3257" s="39">
        <v>218.24752160281153</v>
      </c>
      <c r="N3257" s="39">
        <v>1090.4906995208762</v>
      </c>
      <c r="O3257" s="29">
        <v>44197</v>
      </c>
      <c r="P3257" s="29">
        <v>46022</v>
      </c>
      <c r="Q3257" s="40">
        <v>4.9965776999999996</v>
      </c>
      <c r="R3257" s="39">
        <v>217.97869952087609</v>
      </c>
      <c r="S3257" s="39">
        <v>217.97869952087609</v>
      </c>
      <c r="T3257" s="39">
        <v>217.97869952087609</v>
      </c>
      <c r="U3257" s="39">
        <v>218.57590143737164</v>
      </c>
      <c r="V3257" s="39">
        <v>217.97869952087609</v>
      </c>
      <c r="W3257" s="29" t="s">
        <v>1357</v>
      </c>
      <c r="X3257" s="29" t="s">
        <v>258</v>
      </c>
      <c r="Y3257" s="29" t="s">
        <v>1349</v>
      </c>
      <c r="Z3257" s="41" t="s">
        <v>1349</v>
      </c>
      <c r="AA3257" s="42" t="s">
        <v>1349</v>
      </c>
      <c r="AB3257" s="29" t="s">
        <v>258</v>
      </c>
      <c r="AC3257" s="29" t="s">
        <v>258</v>
      </c>
      <c r="AD3257" s="29" t="s">
        <v>265</v>
      </c>
      <c r="AE3257" s="29" t="s">
        <v>1353</v>
      </c>
      <c r="AF3257" s="29" t="s">
        <v>1361</v>
      </c>
      <c r="AG3257" s="183" t="s">
        <v>1362</v>
      </c>
      <c r="AH3257" s="29" t="s">
        <v>1356</v>
      </c>
      <c r="AI3257" s="29" t="s">
        <v>1357</v>
      </c>
      <c r="AJ3257" s="29" t="s">
        <v>258</v>
      </c>
      <c r="AK3257" s="29" t="s">
        <v>258</v>
      </c>
      <c r="AL3257" s="29" t="s">
        <v>13326</v>
      </c>
    </row>
    <row r="3258" spans="1:38" x14ac:dyDescent="0.2">
      <c r="A3258" s="35" t="s">
        <v>17</v>
      </c>
      <c r="B3258" s="36">
        <v>9299</v>
      </c>
      <c r="C3258" s="36"/>
      <c r="D3258" s="36" t="s">
        <v>1349</v>
      </c>
      <c r="E3258" s="37" t="s">
        <v>5456</v>
      </c>
      <c r="F3258" s="38" t="s">
        <v>3261</v>
      </c>
      <c r="G3258" s="38" t="s">
        <v>3261</v>
      </c>
      <c r="H3258" s="35" t="s">
        <v>3261</v>
      </c>
      <c r="I3258" s="35" t="s">
        <v>5228</v>
      </c>
      <c r="J3258" s="29" t="s">
        <v>1500</v>
      </c>
      <c r="K3258" s="29" t="s">
        <v>1807</v>
      </c>
      <c r="L3258" s="29" t="s">
        <v>1384</v>
      </c>
      <c r="M3258" s="39">
        <v>0</v>
      </c>
      <c r="N3258" s="39"/>
      <c r="O3258" s="29">
        <v>44197</v>
      </c>
      <c r="P3258" s="29">
        <v>46022</v>
      </c>
      <c r="Q3258" s="40">
        <v>4.9965776999999996</v>
      </c>
      <c r="R3258" s="39"/>
      <c r="S3258" s="39"/>
      <c r="T3258" s="39"/>
      <c r="U3258" s="39"/>
      <c r="V3258" s="39"/>
      <c r="W3258" s="29" t="s">
        <v>1357</v>
      </c>
      <c r="X3258" s="29" t="s">
        <v>258</v>
      </c>
      <c r="Y3258" s="29" t="s">
        <v>1349</v>
      </c>
      <c r="Z3258" s="41" t="s">
        <v>1349</v>
      </c>
      <c r="AA3258" s="42" t="s">
        <v>1349</v>
      </c>
      <c r="AB3258" s="29" t="s">
        <v>258</v>
      </c>
      <c r="AC3258" s="29" t="s">
        <v>258</v>
      </c>
      <c r="AD3258" s="29" t="s">
        <v>265</v>
      </c>
      <c r="AE3258" s="29" t="s">
        <v>1353</v>
      </c>
      <c r="AF3258" s="29" t="s">
        <v>1368</v>
      </c>
      <c r="AG3258" s="183" t="s">
        <v>1369</v>
      </c>
      <c r="AH3258" s="29" t="s">
        <v>1356</v>
      </c>
      <c r="AI3258" s="29" t="s">
        <v>1357</v>
      </c>
      <c r="AJ3258" s="29" t="s">
        <v>258</v>
      </c>
      <c r="AK3258" s="29" t="s">
        <v>258</v>
      </c>
      <c r="AL3258" s="29" t="s">
        <v>13326</v>
      </c>
    </row>
    <row r="3259" spans="1:38" x14ac:dyDescent="0.2">
      <c r="A3259" s="35" t="s">
        <v>18</v>
      </c>
      <c r="B3259" s="36">
        <v>9299</v>
      </c>
      <c r="C3259" s="36">
        <v>1</v>
      </c>
      <c r="D3259" s="36" t="s">
        <v>5457</v>
      </c>
      <c r="E3259" s="37" t="s">
        <v>5458</v>
      </c>
      <c r="F3259" s="38" t="s">
        <v>1269</v>
      </c>
      <c r="G3259" s="38" t="s">
        <v>1274</v>
      </c>
      <c r="H3259" s="35" t="s">
        <v>568</v>
      </c>
      <c r="I3259" s="35"/>
      <c r="J3259" s="29" t="s">
        <v>281</v>
      </c>
      <c r="K3259" s="29" t="s">
        <v>1807</v>
      </c>
      <c r="L3259" s="29" t="s">
        <v>1384</v>
      </c>
      <c r="M3259" s="39">
        <v>1.265523320652157</v>
      </c>
      <c r="N3259" s="39">
        <v>0.66870910335386713</v>
      </c>
      <c r="O3259" s="29">
        <v>44197</v>
      </c>
      <c r="P3259" s="29">
        <v>44390</v>
      </c>
      <c r="Q3259" s="40">
        <v>0.52840520000000002</v>
      </c>
      <c r="R3259" s="39">
        <v>0.66870910335386713</v>
      </c>
      <c r="S3259" s="39">
        <v>0</v>
      </c>
      <c r="T3259" s="39">
        <v>0</v>
      </c>
      <c r="U3259" s="39">
        <v>0</v>
      </c>
      <c r="V3259" s="39">
        <v>0</v>
      </c>
      <c r="W3259" s="29" t="s">
        <v>1357</v>
      </c>
      <c r="X3259" s="29" t="s">
        <v>258</v>
      </c>
      <c r="Y3259" s="29" t="s">
        <v>1349</v>
      </c>
      <c r="Z3259" s="41" t="s">
        <v>1349</v>
      </c>
      <c r="AA3259" s="42" t="s">
        <v>1349</v>
      </c>
      <c r="AB3259" s="29" t="s">
        <v>258</v>
      </c>
      <c r="AC3259" s="29" t="s">
        <v>258</v>
      </c>
      <c r="AD3259" s="29" t="s">
        <v>265</v>
      </c>
      <c r="AE3259" s="29" t="s">
        <v>1353</v>
      </c>
      <c r="AF3259" s="29" t="s">
        <v>1368</v>
      </c>
      <c r="AG3259" s="183" t="s">
        <v>1369</v>
      </c>
      <c r="AH3259" s="29" t="s">
        <v>1356</v>
      </c>
      <c r="AI3259" s="29" t="s">
        <v>1357</v>
      </c>
      <c r="AJ3259" s="29" t="s">
        <v>258</v>
      </c>
      <c r="AK3259" s="29" t="s">
        <v>258</v>
      </c>
      <c r="AL3259" s="29" t="s">
        <v>13326</v>
      </c>
    </row>
    <row r="3260" spans="1:38" x14ac:dyDescent="0.2">
      <c r="A3260" s="35" t="s">
        <v>18</v>
      </c>
      <c r="B3260" s="36">
        <v>9299</v>
      </c>
      <c r="C3260" s="36">
        <v>2</v>
      </c>
      <c r="D3260" s="36" t="s">
        <v>5459</v>
      </c>
      <c r="E3260" s="37" t="s">
        <v>5460</v>
      </c>
      <c r="F3260" s="38" t="s">
        <v>1269</v>
      </c>
      <c r="G3260" s="38" t="s">
        <v>1274</v>
      </c>
      <c r="H3260" s="35" t="s">
        <v>568</v>
      </c>
      <c r="I3260" s="35"/>
      <c r="J3260" s="29" t="s">
        <v>281</v>
      </c>
      <c r="K3260" s="29" t="s">
        <v>1807</v>
      </c>
      <c r="L3260" s="29" t="s">
        <v>1384</v>
      </c>
      <c r="M3260" s="39">
        <v>20.061986795175187</v>
      </c>
      <c r="N3260" s="39">
        <v>100.24127583846681</v>
      </c>
      <c r="O3260" s="29">
        <v>44197</v>
      </c>
      <c r="P3260" s="29">
        <v>46022</v>
      </c>
      <c r="Q3260" s="40">
        <v>4.9965776999999996</v>
      </c>
      <c r="R3260" s="39">
        <v>20.037275838466805</v>
      </c>
      <c r="S3260" s="39">
        <v>20.037275838466805</v>
      </c>
      <c r="T3260" s="39">
        <v>20.037275838466805</v>
      </c>
      <c r="U3260" s="39">
        <v>20.09217248459959</v>
      </c>
      <c r="V3260" s="39">
        <v>20.037275838466805</v>
      </c>
      <c r="W3260" s="29" t="s">
        <v>1357</v>
      </c>
      <c r="X3260" s="29" t="s">
        <v>258</v>
      </c>
      <c r="Y3260" s="29" t="s">
        <v>1349</v>
      </c>
      <c r="Z3260" s="41" t="s">
        <v>1349</v>
      </c>
      <c r="AA3260" s="42" t="s">
        <v>1349</v>
      </c>
      <c r="AB3260" s="29" t="s">
        <v>258</v>
      </c>
      <c r="AC3260" s="29" t="s">
        <v>258</v>
      </c>
      <c r="AD3260" s="29" t="s">
        <v>265</v>
      </c>
      <c r="AE3260" s="29" t="s">
        <v>1353</v>
      </c>
      <c r="AF3260" s="29" t="s">
        <v>1368</v>
      </c>
      <c r="AG3260" s="183" t="s">
        <v>1369</v>
      </c>
      <c r="AH3260" s="29" t="s">
        <v>1356</v>
      </c>
      <c r="AI3260" s="29" t="s">
        <v>1357</v>
      </c>
      <c r="AJ3260" s="29" t="s">
        <v>258</v>
      </c>
      <c r="AK3260" s="29" t="s">
        <v>258</v>
      </c>
      <c r="AL3260" s="29" t="s">
        <v>13326</v>
      </c>
    </row>
    <row r="3261" spans="1:38" x14ac:dyDescent="0.2">
      <c r="A3261" s="35" t="s">
        <v>16</v>
      </c>
      <c r="B3261" s="36">
        <v>9301</v>
      </c>
      <c r="C3261" s="36"/>
      <c r="D3261" s="36" t="s">
        <v>1349</v>
      </c>
      <c r="E3261" s="37" t="s">
        <v>5461</v>
      </c>
      <c r="F3261" s="38" t="s">
        <v>1266</v>
      </c>
      <c r="G3261" s="38" t="s">
        <v>1268</v>
      </c>
      <c r="H3261" s="35" t="s">
        <v>1359</v>
      </c>
      <c r="I3261" s="35"/>
      <c r="J3261" s="29" t="s">
        <v>484</v>
      </c>
      <c r="K3261" s="29" t="s">
        <v>1365</v>
      </c>
      <c r="L3261" s="29" t="s">
        <v>1384</v>
      </c>
      <c r="M3261" s="39">
        <v>2500.9101422656768</v>
      </c>
      <c r="N3261" s="39">
        <v>12119.400295687887</v>
      </c>
      <c r="O3261" s="29">
        <v>44197</v>
      </c>
      <c r="P3261" s="29">
        <v>45967</v>
      </c>
      <c r="Q3261" s="40">
        <v>4.8459959000000001</v>
      </c>
      <c r="R3261" s="39">
        <v>2497.7871868583161</v>
      </c>
      <c r="S3261" s="39">
        <v>2497.7871868583161</v>
      </c>
      <c r="T3261" s="39">
        <v>2497.7871868583161</v>
      </c>
      <c r="U3261" s="39">
        <v>2504.6304394250515</v>
      </c>
      <c r="V3261" s="39">
        <v>2121.4082956878851</v>
      </c>
      <c r="W3261" s="29" t="s">
        <v>265</v>
      </c>
      <c r="X3261" s="29" t="s">
        <v>11773</v>
      </c>
      <c r="Y3261" s="29">
        <v>45280</v>
      </c>
      <c r="Z3261" s="41" t="s">
        <v>11760</v>
      </c>
      <c r="AA3261" s="42" t="s">
        <v>1349</v>
      </c>
      <c r="AB3261" s="29" t="s">
        <v>258</v>
      </c>
      <c r="AC3261" s="29" t="s">
        <v>258</v>
      </c>
      <c r="AD3261" s="29" t="s">
        <v>265</v>
      </c>
      <c r="AE3261" s="29" t="s">
        <v>1353</v>
      </c>
      <c r="AF3261" s="29" t="s">
        <v>1368</v>
      </c>
      <c r="AG3261" s="183" t="s">
        <v>1369</v>
      </c>
      <c r="AH3261" s="29" t="s">
        <v>1413</v>
      </c>
      <c r="AI3261" s="29" t="s">
        <v>1357</v>
      </c>
      <c r="AJ3261" s="29" t="s">
        <v>258</v>
      </c>
      <c r="AK3261" s="29" t="s">
        <v>258</v>
      </c>
      <c r="AL3261" s="29" t="s">
        <v>13327</v>
      </c>
    </row>
    <row r="3262" spans="1:38" x14ac:dyDescent="0.2">
      <c r="A3262" s="35" t="s">
        <v>16</v>
      </c>
      <c r="B3262" s="36">
        <v>9302</v>
      </c>
      <c r="C3262" s="36"/>
      <c r="D3262" s="36" t="s">
        <v>1349</v>
      </c>
      <c r="E3262" s="37" t="s">
        <v>5462</v>
      </c>
      <c r="F3262" s="38" t="s">
        <v>1266</v>
      </c>
      <c r="G3262" s="38" t="s">
        <v>1268</v>
      </c>
      <c r="H3262" s="35" t="s">
        <v>1359</v>
      </c>
      <c r="I3262" s="35"/>
      <c r="J3262" s="29" t="s">
        <v>322</v>
      </c>
      <c r="K3262" s="29" t="s">
        <v>1373</v>
      </c>
      <c r="L3262" s="29" t="s">
        <v>1402</v>
      </c>
      <c r="M3262" s="39">
        <v>53.796461224686269</v>
      </c>
      <c r="N3262" s="39">
        <v>268.79819849418209</v>
      </c>
      <c r="O3262" s="29">
        <v>44197</v>
      </c>
      <c r="P3262" s="29">
        <v>46022</v>
      </c>
      <c r="Q3262" s="40">
        <v>4.9965776999999996</v>
      </c>
      <c r="R3262" s="39">
        <v>53.730198494182069</v>
      </c>
      <c r="S3262" s="39">
        <v>53.730198494182069</v>
      </c>
      <c r="T3262" s="39">
        <v>53.730198494182069</v>
      </c>
      <c r="U3262" s="39">
        <v>53.877404517453797</v>
      </c>
      <c r="V3262" s="39">
        <v>53.730198494182069</v>
      </c>
      <c r="W3262" s="29" t="s">
        <v>1357</v>
      </c>
      <c r="X3262" s="29" t="s">
        <v>258</v>
      </c>
      <c r="Y3262" s="29" t="s">
        <v>1349</v>
      </c>
      <c r="Z3262" s="41" t="s">
        <v>1349</v>
      </c>
      <c r="AA3262" s="42" t="s">
        <v>1349</v>
      </c>
      <c r="AB3262" s="29" t="s">
        <v>258</v>
      </c>
      <c r="AC3262" s="29" t="s">
        <v>258</v>
      </c>
      <c r="AD3262" s="29" t="s">
        <v>265</v>
      </c>
      <c r="AE3262" s="29" t="s">
        <v>1353</v>
      </c>
      <c r="AF3262" s="29" t="s">
        <v>1361</v>
      </c>
      <c r="AG3262" s="183" t="s">
        <v>1362</v>
      </c>
      <c r="AH3262" s="29" t="s">
        <v>1356</v>
      </c>
      <c r="AI3262" s="29" t="s">
        <v>1357</v>
      </c>
      <c r="AJ3262" s="29" t="s">
        <v>258</v>
      </c>
      <c r="AK3262" s="29" t="s">
        <v>258</v>
      </c>
      <c r="AL3262" s="29" t="s">
        <v>13326</v>
      </c>
    </row>
    <row r="3263" spans="1:38" x14ac:dyDescent="0.2">
      <c r="A3263" s="35" t="s">
        <v>16</v>
      </c>
      <c r="B3263" s="36">
        <v>9303</v>
      </c>
      <c r="C3263" s="36"/>
      <c r="D3263" s="36" t="s">
        <v>1349</v>
      </c>
      <c r="E3263" s="37" t="s">
        <v>5463</v>
      </c>
      <c r="F3263" s="38" t="s">
        <v>1266</v>
      </c>
      <c r="G3263" s="38" t="s">
        <v>1267</v>
      </c>
      <c r="H3263" s="35" t="s">
        <v>1477</v>
      </c>
      <c r="I3263" s="35"/>
      <c r="J3263" s="29" t="s">
        <v>322</v>
      </c>
      <c r="K3263" s="29" t="s">
        <v>336</v>
      </c>
      <c r="L3263" s="29" t="s">
        <v>1402</v>
      </c>
      <c r="M3263" s="39">
        <v>142.28771995362948</v>
      </c>
      <c r="N3263" s="39">
        <v>79.860320328542102</v>
      </c>
      <c r="O3263" s="29">
        <v>44197</v>
      </c>
      <c r="P3263" s="29">
        <v>44402</v>
      </c>
      <c r="Q3263" s="40">
        <v>0.56125939999999996</v>
      </c>
      <c r="R3263" s="39">
        <v>79.860320328542102</v>
      </c>
      <c r="S3263" s="39">
        <v>0</v>
      </c>
      <c r="T3263" s="39">
        <v>0</v>
      </c>
      <c r="U3263" s="39">
        <v>0</v>
      </c>
      <c r="V3263" s="39">
        <v>0</v>
      </c>
      <c r="W3263" s="29" t="s">
        <v>265</v>
      </c>
      <c r="X3263" s="29" t="s">
        <v>11773</v>
      </c>
      <c r="Y3263" s="29">
        <v>45289</v>
      </c>
      <c r="Z3263" s="41" t="s">
        <v>11760</v>
      </c>
      <c r="AA3263" s="42" t="s">
        <v>1349</v>
      </c>
      <c r="AB3263" s="29" t="s">
        <v>258</v>
      </c>
      <c r="AC3263" s="29" t="s">
        <v>258</v>
      </c>
      <c r="AD3263" s="29" t="s">
        <v>265</v>
      </c>
      <c r="AE3263" s="29" t="s">
        <v>1353</v>
      </c>
      <c r="AF3263" s="29" t="s">
        <v>1361</v>
      </c>
      <c r="AG3263" s="183" t="s">
        <v>1362</v>
      </c>
      <c r="AH3263" s="29" t="s">
        <v>1356</v>
      </c>
      <c r="AI3263" s="29" t="s">
        <v>265</v>
      </c>
      <c r="AJ3263" s="29" t="s">
        <v>258</v>
      </c>
      <c r="AK3263" s="29" t="s">
        <v>258</v>
      </c>
      <c r="AL3263" s="29" t="s">
        <v>13327</v>
      </c>
    </row>
    <row r="3264" spans="1:38" x14ac:dyDescent="0.2">
      <c r="A3264" s="35" t="s">
        <v>16</v>
      </c>
      <c r="B3264" s="36">
        <v>9306</v>
      </c>
      <c r="C3264" s="36"/>
      <c r="D3264" s="36" t="s">
        <v>1349</v>
      </c>
      <c r="E3264" s="37" t="s">
        <v>5464</v>
      </c>
      <c r="F3264" s="38" t="s">
        <v>1266</v>
      </c>
      <c r="G3264" s="38" t="s">
        <v>1267</v>
      </c>
      <c r="H3264" s="35" t="s">
        <v>1477</v>
      </c>
      <c r="I3264" s="35"/>
      <c r="J3264" s="29" t="s">
        <v>484</v>
      </c>
      <c r="K3264" s="29" t="s">
        <v>1365</v>
      </c>
      <c r="L3264" s="29" t="s">
        <v>1366</v>
      </c>
      <c r="M3264" s="39">
        <v>14.549968179913101</v>
      </c>
      <c r="N3264" s="39">
        <v>72.700046543463387</v>
      </c>
      <c r="O3264" s="29">
        <v>44197</v>
      </c>
      <c r="P3264" s="29">
        <v>46022</v>
      </c>
      <c r="Q3264" s="40">
        <v>4.9965776999999996</v>
      </c>
      <c r="R3264" s="39">
        <v>14.53204654346338</v>
      </c>
      <c r="S3264" s="39">
        <v>14.53204654346338</v>
      </c>
      <c r="T3264" s="39">
        <v>14.53204654346338</v>
      </c>
      <c r="U3264" s="39">
        <v>14.571860369609857</v>
      </c>
      <c r="V3264" s="39">
        <v>14.53204654346338</v>
      </c>
      <c r="W3264" s="29" t="s">
        <v>265</v>
      </c>
      <c r="X3264" s="29" t="s">
        <v>11773</v>
      </c>
      <c r="Y3264" s="29">
        <v>45261</v>
      </c>
      <c r="Z3264" s="41" t="s">
        <v>11760</v>
      </c>
      <c r="AA3264" s="42" t="s">
        <v>1349</v>
      </c>
      <c r="AB3264" s="29" t="s">
        <v>258</v>
      </c>
      <c r="AC3264" s="29" t="s">
        <v>258</v>
      </c>
      <c r="AD3264" s="29" t="s">
        <v>265</v>
      </c>
      <c r="AE3264" s="29" t="s">
        <v>1367</v>
      </c>
      <c r="AF3264" s="29" t="s">
        <v>1368</v>
      </c>
      <c r="AG3264" s="183" t="s">
        <v>1369</v>
      </c>
      <c r="AH3264" s="29" t="s">
        <v>1356</v>
      </c>
      <c r="AI3264" s="29" t="s">
        <v>265</v>
      </c>
      <c r="AJ3264" s="29" t="s">
        <v>258</v>
      </c>
      <c r="AK3264" s="29" t="s">
        <v>258</v>
      </c>
      <c r="AL3264" s="29" t="s">
        <v>13327</v>
      </c>
    </row>
    <row r="3265" spans="1:38" x14ac:dyDescent="0.2">
      <c r="A3265" s="35" t="s">
        <v>16</v>
      </c>
      <c r="B3265" s="36">
        <v>9308</v>
      </c>
      <c r="C3265" s="36"/>
      <c r="D3265" s="36" t="s">
        <v>1349</v>
      </c>
      <c r="E3265" s="37" t="s">
        <v>5465</v>
      </c>
      <c r="F3265" s="38" t="s">
        <v>1266</v>
      </c>
      <c r="G3265" s="38" t="s">
        <v>1268</v>
      </c>
      <c r="H3265" s="35" t="s">
        <v>1452</v>
      </c>
      <c r="I3265" s="35"/>
      <c r="J3265" s="29" t="s">
        <v>484</v>
      </c>
      <c r="K3265" s="29" t="s">
        <v>1365</v>
      </c>
      <c r="L3265" s="29" t="s">
        <v>1384</v>
      </c>
      <c r="M3265" s="39">
        <v>1302.0255111001461</v>
      </c>
      <c r="N3265" s="39">
        <v>1311.8285913757702</v>
      </c>
      <c r="O3265" s="29">
        <v>44197</v>
      </c>
      <c r="P3265" s="29">
        <v>44565</v>
      </c>
      <c r="Q3265" s="40">
        <v>1.0075291</v>
      </c>
      <c r="R3265" s="39">
        <v>1297.6082272416154</v>
      </c>
      <c r="S3265" s="39">
        <v>14.220364134154689</v>
      </c>
      <c r="T3265" s="39">
        <v>0</v>
      </c>
      <c r="U3265" s="39">
        <v>0</v>
      </c>
      <c r="V3265" s="39">
        <v>0</v>
      </c>
      <c r="W3265" s="29" t="s">
        <v>1357</v>
      </c>
      <c r="X3265" s="29" t="s">
        <v>258</v>
      </c>
      <c r="Y3265" s="29" t="s">
        <v>1349</v>
      </c>
      <c r="Z3265" s="41" t="s">
        <v>1349</v>
      </c>
      <c r="AA3265" s="42" t="s">
        <v>1349</v>
      </c>
      <c r="AB3265" s="29" t="s">
        <v>258</v>
      </c>
      <c r="AC3265" s="29" t="s">
        <v>258</v>
      </c>
      <c r="AD3265" s="29" t="s">
        <v>265</v>
      </c>
      <c r="AE3265" s="29" t="s">
        <v>1353</v>
      </c>
      <c r="AF3265" s="29" t="s">
        <v>1368</v>
      </c>
      <c r="AG3265" s="183" t="s">
        <v>1369</v>
      </c>
      <c r="AH3265" s="29" t="s">
        <v>1356</v>
      </c>
      <c r="AI3265" s="29" t="s">
        <v>1357</v>
      </c>
      <c r="AJ3265" s="29" t="s">
        <v>258</v>
      </c>
      <c r="AK3265" s="29" t="s">
        <v>258</v>
      </c>
      <c r="AL3265" s="29" t="s">
        <v>13326</v>
      </c>
    </row>
    <row r="3266" spans="1:38" x14ac:dyDescent="0.2">
      <c r="A3266" s="35" t="s">
        <v>16</v>
      </c>
      <c r="B3266" s="36">
        <v>9310</v>
      </c>
      <c r="C3266" s="36"/>
      <c r="D3266" s="36" t="s">
        <v>1349</v>
      </c>
      <c r="E3266" s="37" t="s">
        <v>5466</v>
      </c>
      <c r="F3266" s="38" t="s">
        <v>1262</v>
      </c>
      <c r="G3266" s="38" t="s">
        <v>1488</v>
      </c>
      <c r="H3266" s="35" t="s">
        <v>4169</v>
      </c>
      <c r="I3266" s="35"/>
      <c r="J3266" s="29" t="s">
        <v>274</v>
      </c>
      <c r="K3266" s="29" t="s">
        <v>1583</v>
      </c>
      <c r="L3266" s="29" t="s">
        <v>1838</v>
      </c>
      <c r="M3266" s="39">
        <v>7.8761927679689778</v>
      </c>
      <c r="N3266" s="39">
        <v>23.590841889117041</v>
      </c>
      <c r="O3266" s="29">
        <v>44197</v>
      </c>
      <c r="P3266" s="29">
        <v>45291</v>
      </c>
      <c r="Q3266" s="40">
        <v>2.9952087999999999</v>
      </c>
      <c r="R3266" s="39">
        <v>7.8636139630390138</v>
      </c>
      <c r="S3266" s="39">
        <v>7.8636139630390138</v>
      </c>
      <c r="T3266" s="39">
        <v>7.8636139630390138</v>
      </c>
      <c r="U3266" s="39">
        <v>0</v>
      </c>
      <c r="V3266" s="39">
        <v>0</v>
      </c>
      <c r="W3266" s="29" t="s">
        <v>1357</v>
      </c>
      <c r="X3266" s="29" t="s">
        <v>258</v>
      </c>
      <c r="Y3266" s="29" t="s">
        <v>1349</v>
      </c>
      <c r="Z3266" s="41" t="s">
        <v>1349</v>
      </c>
      <c r="AA3266" s="42" t="s">
        <v>1349</v>
      </c>
      <c r="AB3266" s="29" t="s">
        <v>258</v>
      </c>
      <c r="AC3266" s="29" t="s">
        <v>258</v>
      </c>
      <c r="AD3266" s="29" t="s">
        <v>265</v>
      </c>
      <c r="AE3266" s="29" t="s">
        <v>1367</v>
      </c>
      <c r="AF3266" s="29" t="s">
        <v>1368</v>
      </c>
      <c r="AG3266" s="183" t="s">
        <v>1369</v>
      </c>
      <c r="AH3266" s="29" t="s">
        <v>1413</v>
      </c>
      <c r="AI3266" s="29" t="s">
        <v>1357</v>
      </c>
      <c r="AJ3266" s="29" t="s">
        <v>258</v>
      </c>
      <c r="AK3266" s="29" t="s">
        <v>258</v>
      </c>
      <c r="AL3266" s="29" t="s">
        <v>13326</v>
      </c>
    </row>
    <row r="3267" spans="1:38" x14ac:dyDescent="0.2">
      <c r="A3267" s="35" t="s">
        <v>16</v>
      </c>
      <c r="B3267" s="36">
        <v>9312</v>
      </c>
      <c r="C3267" s="36"/>
      <c r="D3267" s="36" t="s">
        <v>1349</v>
      </c>
      <c r="E3267" s="37" t="s">
        <v>5467</v>
      </c>
      <c r="F3267" s="38" t="s">
        <v>1269</v>
      </c>
      <c r="G3267" s="38" t="s">
        <v>1445</v>
      </c>
      <c r="H3267" s="35" t="s">
        <v>357</v>
      </c>
      <c r="I3267" s="35"/>
      <c r="J3267" s="29" t="s">
        <v>1513</v>
      </c>
      <c r="K3267" s="29" t="s">
        <v>1611</v>
      </c>
      <c r="L3267" s="29" t="s">
        <v>5468</v>
      </c>
      <c r="M3267" s="39">
        <v>19.218471924275118</v>
      </c>
      <c r="N3267" s="39">
        <v>38.147548254620119</v>
      </c>
      <c r="O3267" s="29">
        <v>44197</v>
      </c>
      <c r="P3267" s="29">
        <v>44922</v>
      </c>
      <c r="Q3267" s="40">
        <v>1.9849418000000001</v>
      </c>
      <c r="R3267" s="39">
        <v>19.178863791923341</v>
      </c>
      <c r="S3267" s="39">
        <v>18.968684462696785</v>
      </c>
      <c r="T3267" s="39">
        <v>0</v>
      </c>
      <c r="U3267" s="39">
        <v>0</v>
      </c>
      <c r="V3267" s="39">
        <v>0</v>
      </c>
      <c r="W3267" s="29" t="s">
        <v>1357</v>
      </c>
      <c r="X3267" s="29" t="s">
        <v>258</v>
      </c>
      <c r="Y3267" s="29" t="s">
        <v>1349</v>
      </c>
      <c r="Z3267" s="41" t="s">
        <v>1349</v>
      </c>
      <c r="AA3267" s="42" t="s">
        <v>1349</v>
      </c>
      <c r="AB3267" s="29" t="s">
        <v>258</v>
      </c>
      <c r="AC3267" s="29" t="s">
        <v>258</v>
      </c>
      <c r="AD3267" s="29" t="s">
        <v>258</v>
      </c>
      <c r="AE3267" s="29" t="s">
        <v>1367</v>
      </c>
      <c r="AF3267" s="29" t="s">
        <v>1368</v>
      </c>
      <c r="AG3267" s="183" t="s">
        <v>1369</v>
      </c>
      <c r="AH3267" s="29" t="s">
        <v>1413</v>
      </c>
      <c r="AI3267" s="29" t="s">
        <v>1357</v>
      </c>
      <c r="AJ3267" s="29" t="s">
        <v>258</v>
      </c>
      <c r="AK3267" s="29" t="s">
        <v>258</v>
      </c>
      <c r="AL3267" s="29" t="s">
        <v>13326</v>
      </c>
    </row>
    <row r="3268" spans="1:38" x14ac:dyDescent="0.2">
      <c r="A3268" s="35" t="s">
        <v>16</v>
      </c>
      <c r="B3268" s="36">
        <v>9314</v>
      </c>
      <c r="C3268" s="36"/>
      <c r="D3268" s="36" t="s">
        <v>1349</v>
      </c>
      <c r="E3268" s="37" t="s">
        <v>5469</v>
      </c>
      <c r="F3268" s="38" t="s">
        <v>1269</v>
      </c>
      <c r="G3268" s="38" t="s">
        <v>1273</v>
      </c>
      <c r="H3268" s="35" t="s">
        <v>1471</v>
      </c>
      <c r="I3268" s="35"/>
      <c r="J3268" s="29" t="s">
        <v>1371</v>
      </c>
      <c r="K3268" s="29" t="s">
        <v>1371</v>
      </c>
      <c r="L3268" s="29" t="s">
        <v>1384</v>
      </c>
      <c r="M3268" s="39">
        <v>88.781697520380234</v>
      </c>
      <c r="N3268" s="39">
        <v>349.53615331964409</v>
      </c>
      <c r="O3268" s="29">
        <v>44197</v>
      </c>
      <c r="P3268" s="29">
        <v>45635</v>
      </c>
      <c r="Q3268" s="40">
        <v>3.9370294000000001</v>
      </c>
      <c r="R3268" s="39">
        <v>88.659274469541415</v>
      </c>
      <c r="S3268" s="39">
        <v>88.659274469541415</v>
      </c>
      <c r="T3268" s="39">
        <v>88.659274469541415</v>
      </c>
      <c r="U3268" s="39">
        <v>83.558329911019854</v>
      </c>
      <c r="V3268" s="39">
        <v>0</v>
      </c>
      <c r="W3268" s="29" t="s">
        <v>1357</v>
      </c>
      <c r="X3268" s="29" t="s">
        <v>258</v>
      </c>
      <c r="Y3268" s="29" t="s">
        <v>1349</v>
      </c>
      <c r="Z3268" s="41" t="s">
        <v>1349</v>
      </c>
      <c r="AA3268" s="42" t="s">
        <v>1349</v>
      </c>
      <c r="AB3268" s="29" t="s">
        <v>258</v>
      </c>
      <c r="AC3268" s="29" t="s">
        <v>258</v>
      </c>
      <c r="AD3268" s="29" t="s">
        <v>265</v>
      </c>
      <c r="AE3268" s="29" t="s">
        <v>1353</v>
      </c>
      <c r="AF3268" s="29" t="s">
        <v>1368</v>
      </c>
      <c r="AG3268" s="183" t="s">
        <v>1369</v>
      </c>
      <c r="AH3268" s="29" t="s">
        <v>1413</v>
      </c>
      <c r="AI3268" s="29" t="s">
        <v>1357</v>
      </c>
      <c r="AJ3268" s="29" t="s">
        <v>258</v>
      </c>
      <c r="AK3268" s="29" t="s">
        <v>258</v>
      </c>
      <c r="AL3268" s="29" t="s">
        <v>13326</v>
      </c>
    </row>
    <row r="3269" spans="1:38" x14ac:dyDescent="0.2">
      <c r="A3269" s="35" t="s">
        <v>16</v>
      </c>
      <c r="B3269" s="36">
        <v>9316</v>
      </c>
      <c r="C3269" s="36"/>
      <c r="D3269" s="36" t="s">
        <v>1349</v>
      </c>
      <c r="E3269" s="37" t="s">
        <v>5470</v>
      </c>
      <c r="F3269" s="38" t="s">
        <v>1266</v>
      </c>
      <c r="G3269" s="38" t="s">
        <v>1268</v>
      </c>
      <c r="H3269" s="35" t="s">
        <v>1102</v>
      </c>
      <c r="I3269" s="35"/>
      <c r="J3269" s="29" t="s">
        <v>1371</v>
      </c>
      <c r="K3269" s="29" t="s">
        <v>1371</v>
      </c>
      <c r="L3269" s="29" t="s">
        <v>1384</v>
      </c>
      <c r="M3269" s="39">
        <v>208.40453836534962</v>
      </c>
      <c r="N3269" s="39">
        <v>172.88590280629705</v>
      </c>
      <c r="O3269" s="29">
        <v>44197</v>
      </c>
      <c r="P3269" s="29">
        <v>44500</v>
      </c>
      <c r="Q3269" s="40">
        <v>0.8295688</v>
      </c>
      <c r="R3269" s="39">
        <v>172.88590280629705</v>
      </c>
      <c r="S3269" s="39">
        <v>0</v>
      </c>
      <c r="T3269" s="39">
        <v>0</v>
      </c>
      <c r="U3269" s="39">
        <v>0</v>
      </c>
      <c r="V3269" s="39">
        <v>0</v>
      </c>
      <c r="W3269" s="29" t="s">
        <v>1357</v>
      </c>
      <c r="X3269" s="29" t="s">
        <v>258</v>
      </c>
      <c r="Y3269" s="29" t="s">
        <v>1349</v>
      </c>
      <c r="Z3269" s="41" t="s">
        <v>1349</v>
      </c>
      <c r="AA3269" s="42" t="s">
        <v>1349</v>
      </c>
      <c r="AB3269" s="29" t="s">
        <v>258</v>
      </c>
      <c r="AC3269" s="29" t="s">
        <v>258</v>
      </c>
      <c r="AD3269" s="29" t="s">
        <v>265</v>
      </c>
      <c r="AE3269" s="29" t="s">
        <v>1353</v>
      </c>
      <c r="AF3269" s="29" t="s">
        <v>1368</v>
      </c>
      <c r="AG3269" s="183" t="s">
        <v>1369</v>
      </c>
      <c r="AH3269" s="29" t="s">
        <v>1356</v>
      </c>
      <c r="AI3269" s="29" t="s">
        <v>1357</v>
      </c>
      <c r="AJ3269" s="29" t="s">
        <v>258</v>
      </c>
      <c r="AK3269" s="29" t="s">
        <v>258</v>
      </c>
      <c r="AL3269" s="29" t="s">
        <v>13326</v>
      </c>
    </row>
    <row r="3270" spans="1:38" x14ac:dyDescent="0.2">
      <c r="A3270" s="35" t="s">
        <v>16</v>
      </c>
      <c r="B3270" s="36">
        <v>9318</v>
      </c>
      <c r="C3270" s="36"/>
      <c r="D3270" s="36" t="s">
        <v>1349</v>
      </c>
      <c r="E3270" s="37" t="s">
        <v>5471</v>
      </c>
      <c r="F3270" s="38" t="s">
        <v>1266</v>
      </c>
      <c r="G3270" s="38" t="s">
        <v>1268</v>
      </c>
      <c r="H3270" s="35" t="s">
        <v>310</v>
      </c>
      <c r="I3270" s="35"/>
      <c r="J3270" s="29" t="s">
        <v>484</v>
      </c>
      <c r="K3270" s="29" t="s">
        <v>1365</v>
      </c>
      <c r="L3270" s="29" t="s">
        <v>1366</v>
      </c>
      <c r="M3270" s="39">
        <v>46.761643378173183</v>
      </c>
      <c r="N3270" s="39">
        <v>69.774390143737165</v>
      </c>
      <c r="O3270" s="29">
        <v>44197</v>
      </c>
      <c r="P3270" s="29">
        <v>44742</v>
      </c>
      <c r="Q3270" s="40">
        <v>1.4921287000000001</v>
      </c>
      <c r="R3270" s="39">
        <v>46.64405201916496</v>
      </c>
      <c r="S3270" s="39">
        <v>23.130338124572212</v>
      </c>
      <c r="T3270" s="39">
        <v>0</v>
      </c>
      <c r="U3270" s="39">
        <v>0</v>
      </c>
      <c r="V3270" s="39">
        <v>0</v>
      </c>
      <c r="W3270" s="29" t="s">
        <v>1357</v>
      </c>
      <c r="X3270" s="29" t="s">
        <v>258</v>
      </c>
      <c r="Y3270" s="29" t="s">
        <v>1349</v>
      </c>
      <c r="Z3270" s="41" t="s">
        <v>1349</v>
      </c>
      <c r="AA3270" s="42" t="s">
        <v>1349</v>
      </c>
      <c r="AB3270" s="29" t="s">
        <v>258</v>
      </c>
      <c r="AC3270" s="29" t="s">
        <v>258</v>
      </c>
      <c r="AD3270" s="29" t="s">
        <v>265</v>
      </c>
      <c r="AE3270" s="29" t="s">
        <v>1367</v>
      </c>
      <c r="AF3270" s="29" t="s">
        <v>1368</v>
      </c>
      <c r="AG3270" s="183" t="s">
        <v>1369</v>
      </c>
      <c r="AH3270" s="29" t="s">
        <v>1356</v>
      </c>
      <c r="AI3270" s="29" t="s">
        <v>1357</v>
      </c>
      <c r="AJ3270" s="29" t="s">
        <v>258</v>
      </c>
      <c r="AK3270" s="29" t="s">
        <v>258</v>
      </c>
      <c r="AL3270" s="29" t="s">
        <v>13326</v>
      </c>
    </row>
    <row r="3271" spans="1:38" x14ac:dyDescent="0.2">
      <c r="A3271" s="35" t="s">
        <v>16</v>
      </c>
      <c r="B3271" s="36">
        <v>9321</v>
      </c>
      <c r="C3271" s="36"/>
      <c r="D3271" s="36" t="s">
        <v>1349</v>
      </c>
      <c r="E3271" s="37" t="s">
        <v>5472</v>
      </c>
      <c r="F3271" s="38" t="s">
        <v>1269</v>
      </c>
      <c r="G3271" s="38" t="s">
        <v>1273</v>
      </c>
      <c r="H3271" s="35" t="s">
        <v>1393</v>
      </c>
      <c r="I3271" s="35"/>
      <c r="J3271" s="29" t="s">
        <v>281</v>
      </c>
      <c r="K3271" s="29" t="s">
        <v>282</v>
      </c>
      <c r="L3271" s="29" t="s">
        <v>1366</v>
      </c>
      <c r="M3271" s="39">
        <v>16.516625711515289</v>
      </c>
      <c r="N3271" s="39">
        <v>32.965420944558524</v>
      </c>
      <c r="O3271" s="29">
        <v>44197</v>
      </c>
      <c r="P3271" s="29">
        <v>44926</v>
      </c>
      <c r="Q3271" s="40">
        <v>1.9958932</v>
      </c>
      <c r="R3271" s="39">
        <v>16.482710472279262</v>
      </c>
      <c r="S3271" s="39">
        <v>16.482710472279262</v>
      </c>
      <c r="T3271" s="39">
        <v>0</v>
      </c>
      <c r="U3271" s="39">
        <v>0</v>
      </c>
      <c r="V3271" s="39">
        <v>0</v>
      </c>
      <c r="W3271" s="29" t="s">
        <v>265</v>
      </c>
      <c r="X3271" s="29" t="s">
        <v>11773</v>
      </c>
      <c r="Y3271" s="29">
        <v>45415</v>
      </c>
      <c r="Z3271" s="41" t="s">
        <v>11761</v>
      </c>
      <c r="AA3271" s="42" t="s">
        <v>1349</v>
      </c>
      <c r="AB3271" s="29" t="s">
        <v>258</v>
      </c>
      <c r="AC3271" s="29" t="s">
        <v>258</v>
      </c>
      <c r="AD3271" s="29" t="s">
        <v>265</v>
      </c>
      <c r="AE3271" s="29" t="s">
        <v>1367</v>
      </c>
      <c r="AF3271" s="29" t="s">
        <v>1368</v>
      </c>
      <c r="AG3271" s="183" t="s">
        <v>1369</v>
      </c>
      <c r="AH3271" s="29" t="s">
        <v>1413</v>
      </c>
      <c r="AI3271" s="29" t="s">
        <v>1357</v>
      </c>
      <c r="AJ3271" s="29" t="s">
        <v>258</v>
      </c>
      <c r="AK3271" s="29" t="s">
        <v>258</v>
      </c>
      <c r="AL3271" s="29" t="s">
        <v>13327</v>
      </c>
    </row>
    <row r="3272" spans="1:38" x14ac:dyDescent="0.2">
      <c r="A3272" s="35" t="s">
        <v>16</v>
      </c>
      <c r="B3272" s="36">
        <v>9322</v>
      </c>
      <c r="C3272" s="36"/>
      <c r="D3272" s="36" t="s">
        <v>1349</v>
      </c>
      <c r="E3272" s="37" t="s">
        <v>5473</v>
      </c>
      <c r="F3272" s="38" t="s">
        <v>1266</v>
      </c>
      <c r="G3272" s="38" t="s">
        <v>1267</v>
      </c>
      <c r="H3272" s="35" t="s">
        <v>1364</v>
      </c>
      <c r="I3272" s="35"/>
      <c r="J3272" s="29" t="s">
        <v>1405</v>
      </c>
      <c r="K3272" s="29" t="s">
        <v>1424</v>
      </c>
      <c r="L3272" s="29" t="s">
        <v>1366</v>
      </c>
      <c r="M3272" s="39">
        <v>8.4847485187537206</v>
      </c>
      <c r="N3272" s="39">
        <v>25.413593429158109</v>
      </c>
      <c r="O3272" s="29">
        <v>44197</v>
      </c>
      <c r="P3272" s="29">
        <v>45291</v>
      </c>
      <c r="Q3272" s="40">
        <v>2.9952087999999999</v>
      </c>
      <c r="R3272" s="39">
        <v>8.4711978097193708</v>
      </c>
      <c r="S3272" s="39">
        <v>8.4711978097193708</v>
      </c>
      <c r="T3272" s="39">
        <v>8.4711978097193708</v>
      </c>
      <c r="U3272" s="39">
        <v>0</v>
      </c>
      <c r="V3272" s="39">
        <v>0</v>
      </c>
      <c r="W3272" s="29" t="s">
        <v>1357</v>
      </c>
      <c r="X3272" s="29" t="s">
        <v>258</v>
      </c>
      <c r="Y3272" s="29" t="s">
        <v>1349</v>
      </c>
      <c r="Z3272" s="41" t="s">
        <v>1349</v>
      </c>
      <c r="AA3272" s="42" t="s">
        <v>1349</v>
      </c>
      <c r="AB3272" s="29" t="s">
        <v>258</v>
      </c>
      <c r="AC3272" s="29" t="s">
        <v>258</v>
      </c>
      <c r="AD3272" s="29" t="s">
        <v>265</v>
      </c>
      <c r="AE3272" s="29" t="s">
        <v>1367</v>
      </c>
      <c r="AF3272" s="29" t="s">
        <v>1368</v>
      </c>
      <c r="AG3272" s="183" t="s">
        <v>1369</v>
      </c>
      <c r="AH3272" s="29" t="s">
        <v>1413</v>
      </c>
      <c r="AI3272" s="29" t="s">
        <v>1357</v>
      </c>
      <c r="AJ3272" s="29" t="s">
        <v>258</v>
      </c>
      <c r="AK3272" s="29" t="s">
        <v>258</v>
      </c>
      <c r="AL3272" s="29" t="s">
        <v>13326</v>
      </c>
    </row>
    <row r="3273" spans="1:38" x14ac:dyDescent="0.2">
      <c r="A3273" s="35" t="s">
        <v>16</v>
      </c>
      <c r="B3273" s="36">
        <v>9323</v>
      </c>
      <c r="C3273" s="36"/>
      <c r="D3273" s="36" t="s">
        <v>1349</v>
      </c>
      <c r="E3273" s="37" t="s">
        <v>5474</v>
      </c>
      <c r="F3273" s="38" t="s">
        <v>1266</v>
      </c>
      <c r="G3273" s="38" t="s">
        <v>1268</v>
      </c>
      <c r="H3273" s="35" t="s">
        <v>1452</v>
      </c>
      <c r="I3273" s="35"/>
      <c r="J3273" s="29" t="s">
        <v>484</v>
      </c>
      <c r="K3273" s="29" t="s">
        <v>1365</v>
      </c>
      <c r="L3273" s="29" t="s">
        <v>1384</v>
      </c>
      <c r="M3273" s="39">
        <v>111.32266137918404</v>
      </c>
      <c r="N3273" s="39">
        <v>138.37232032854212</v>
      </c>
      <c r="O3273" s="29">
        <v>44197</v>
      </c>
      <c r="P3273" s="29">
        <v>44651</v>
      </c>
      <c r="Q3273" s="40">
        <v>1.2429843</v>
      </c>
      <c r="R3273" s="39">
        <v>111.00197125256673</v>
      </c>
      <c r="S3273" s="39">
        <v>27.370349075975358</v>
      </c>
      <c r="T3273" s="39">
        <v>0</v>
      </c>
      <c r="U3273" s="39">
        <v>0</v>
      </c>
      <c r="V3273" s="39">
        <v>0</v>
      </c>
      <c r="W3273" s="29" t="s">
        <v>1357</v>
      </c>
      <c r="X3273" s="29" t="s">
        <v>258</v>
      </c>
      <c r="Y3273" s="29" t="s">
        <v>1349</v>
      </c>
      <c r="Z3273" s="41" t="s">
        <v>1349</v>
      </c>
      <c r="AA3273" s="42" t="s">
        <v>1349</v>
      </c>
      <c r="AB3273" s="29" t="s">
        <v>258</v>
      </c>
      <c r="AC3273" s="29" t="s">
        <v>258</v>
      </c>
      <c r="AD3273" s="29" t="s">
        <v>265</v>
      </c>
      <c r="AE3273" s="29" t="s">
        <v>1353</v>
      </c>
      <c r="AF3273" s="29" t="s">
        <v>1368</v>
      </c>
      <c r="AG3273" s="183" t="s">
        <v>1369</v>
      </c>
      <c r="AH3273" s="29" t="s">
        <v>1356</v>
      </c>
      <c r="AI3273" s="29" t="s">
        <v>1357</v>
      </c>
      <c r="AJ3273" s="29" t="s">
        <v>258</v>
      </c>
      <c r="AK3273" s="29" t="s">
        <v>258</v>
      </c>
      <c r="AL3273" s="29" t="s">
        <v>13326</v>
      </c>
    </row>
    <row r="3274" spans="1:38" x14ac:dyDescent="0.2">
      <c r="A3274" s="35" t="s">
        <v>16</v>
      </c>
      <c r="B3274" s="36">
        <v>9328</v>
      </c>
      <c r="C3274" s="36"/>
      <c r="D3274" s="36" t="s">
        <v>1349</v>
      </c>
      <c r="E3274" s="37" t="s">
        <v>5475</v>
      </c>
      <c r="F3274" s="38" t="s">
        <v>1266</v>
      </c>
      <c r="G3274" s="38" t="s">
        <v>1268</v>
      </c>
      <c r="H3274" s="35" t="s">
        <v>1359</v>
      </c>
      <c r="I3274" s="35"/>
      <c r="J3274" s="29" t="s">
        <v>1371</v>
      </c>
      <c r="K3274" s="29" t="s">
        <v>1371</v>
      </c>
      <c r="L3274" s="29" t="s">
        <v>1384</v>
      </c>
      <c r="M3274" s="39">
        <v>31.076697073015072</v>
      </c>
      <c r="N3274" s="39">
        <v>15.315003422313485</v>
      </c>
      <c r="O3274" s="29">
        <v>44197</v>
      </c>
      <c r="P3274" s="29">
        <v>44377</v>
      </c>
      <c r="Q3274" s="40">
        <v>0.4928131</v>
      </c>
      <c r="R3274" s="39">
        <v>15.315003422313485</v>
      </c>
      <c r="S3274" s="39">
        <v>0</v>
      </c>
      <c r="T3274" s="39">
        <v>0</v>
      </c>
      <c r="U3274" s="39">
        <v>0</v>
      </c>
      <c r="V3274" s="39">
        <v>0</v>
      </c>
      <c r="W3274" s="29" t="s">
        <v>1357</v>
      </c>
      <c r="X3274" s="29" t="s">
        <v>258</v>
      </c>
      <c r="Y3274" s="29" t="s">
        <v>1349</v>
      </c>
      <c r="Z3274" s="41" t="s">
        <v>1349</v>
      </c>
      <c r="AA3274" s="42" t="s">
        <v>1349</v>
      </c>
      <c r="AB3274" s="29" t="s">
        <v>258</v>
      </c>
      <c r="AC3274" s="29" t="s">
        <v>258</v>
      </c>
      <c r="AD3274" s="29" t="s">
        <v>265</v>
      </c>
      <c r="AE3274" s="29" t="s">
        <v>1353</v>
      </c>
      <c r="AF3274" s="29" t="s">
        <v>1368</v>
      </c>
      <c r="AG3274" s="183" t="s">
        <v>1369</v>
      </c>
      <c r="AH3274" s="29" t="s">
        <v>1356</v>
      </c>
      <c r="AI3274" s="29" t="s">
        <v>1357</v>
      </c>
      <c r="AJ3274" s="29" t="s">
        <v>258</v>
      </c>
      <c r="AK3274" s="29" t="s">
        <v>258</v>
      </c>
      <c r="AL3274" s="29" t="s">
        <v>13326</v>
      </c>
    </row>
    <row r="3275" spans="1:38" x14ac:dyDescent="0.2">
      <c r="A3275" s="35" t="s">
        <v>16</v>
      </c>
      <c r="B3275" s="36">
        <v>9330</v>
      </c>
      <c r="C3275" s="36"/>
      <c r="D3275" s="36" t="s">
        <v>1349</v>
      </c>
      <c r="E3275" s="37" t="s">
        <v>5476</v>
      </c>
      <c r="F3275" s="38" t="s">
        <v>1269</v>
      </c>
      <c r="G3275" s="38" t="s">
        <v>1273</v>
      </c>
      <c r="H3275" s="35" t="s">
        <v>1393</v>
      </c>
      <c r="I3275" s="35"/>
      <c r="J3275" s="29" t="s">
        <v>1371</v>
      </c>
      <c r="K3275" s="29" t="s">
        <v>1371</v>
      </c>
      <c r="L3275" s="29" t="s">
        <v>1366</v>
      </c>
      <c r="M3275" s="39">
        <v>17.344792347738732</v>
      </c>
      <c r="N3275" s="39">
        <v>34.570866529774129</v>
      </c>
      <c r="O3275" s="29">
        <v>44197</v>
      </c>
      <c r="P3275" s="29">
        <v>44925</v>
      </c>
      <c r="Q3275" s="40">
        <v>1.9931554</v>
      </c>
      <c r="R3275" s="39">
        <v>17.309144421629021</v>
      </c>
      <c r="S3275" s="39">
        <v>17.261722108145108</v>
      </c>
      <c r="T3275" s="39">
        <v>0</v>
      </c>
      <c r="U3275" s="39">
        <v>0</v>
      </c>
      <c r="V3275" s="39">
        <v>0</v>
      </c>
      <c r="W3275" s="29" t="s">
        <v>1357</v>
      </c>
      <c r="X3275" s="29" t="s">
        <v>258</v>
      </c>
      <c r="Y3275" s="29" t="s">
        <v>1349</v>
      </c>
      <c r="Z3275" s="41" t="s">
        <v>1349</v>
      </c>
      <c r="AA3275" s="42" t="s">
        <v>1349</v>
      </c>
      <c r="AB3275" s="29" t="s">
        <v>258</v>
      </c>
      <c r="AC3275" s="29" t="s">
        <v>258</v>
      </c>
      <c r="AD3275" s="29" t="s">
        <v>265</v>
      </c>
      <c r="AE3275" s="29" t="s">
        <v>1367</v>
      </c>
      <c r="AF3275" s="29" t="s">
        <v>1368</v>
      </c>
      <c r="AG3275" s="183" t="s">
        <v>1369</v>
      </c>
      <c r="AH3275" s="29" t="s">
        <v>1413</v>
      </c>
      <c r="AI3275" s="29" t="s">
        <v>1357</v>
      </c>
      <c r="AJ3275" s="29" t="s">
        <v>258</v>
      </c>
      <c r="AK3275" s="29" t="s">
        <v>258</v>
      </c>
      <c r="AL3275" s="29" t="s">
        <v>13326</v>
      </c>
    </row>
    <row r="3276" spans="1:38" x14ac:dyDescent="0.2">
      <c r="A3276" s="35" t="s">
        <v>16</v>
      </c>
      <c r="B3276" s="36">
        <v>9332</v>
      </c>
      <c r="C3276" s="36"/>
      <c r="D3276" s="36" t="s">
        <v>1349</v>
      </c>
      <c r="E3276" s="37" t="s">
        <v>5477</v>
      </c>
      <c r="F3276" s="38" t="s">
        <v>1269</v>
      </c>
      <c r="G3276" s="38" t="s">
        <v>1271</v>
      </c>
      <c r="H3276" s="35" t="s">
        <v>1440</v>
      </c>
      <c r="I3276" s="35"/>
      <c r="J3276" s="29" t="s">
        <v>1506</v>
      </c>
      <c r="K3276" s="29" t="s">
        <v>2259</v>
      </c>
      <c r="L3276" s="29" t="s">
        <v>2220</v>
      </c>
      <c r="M3276" s="39">
        <v>224.12306174937902</v>
      </c>
      <c r="N3276" s="39">
        <v>483.52901026694042</v>
      </c>
      <c r="O3276" s="29">
        <v>44197</v>
      </c>
      <c r="P3276" s="29">
        <v>44985</v>
      </c>
      <c r="Q3276" s="40">
        <v>2.1574263999999999</v>
      </c>
      <c r="R3276" s="39">
        <v>223.68579055441478</v>
      </c>
      <c r="S3276" s="39">
        <v>223.68579055441478</v>
      </c>
      <c r="T3276" s="39">
        <v>36.15742915811088</v>
      </c>
      <c r="U3276" s="39">
        <v>0</v>
      </c>
      <c r="V3276" s="39">
        <v>0</v>
      </c>
      <c r="W3276" s="29" t="s">
        <v>1357</v>
      </c>
      <c r="X3276" s="29" t="s">
        <v>258</v>
      </c>
      <c r="Y3276" s="29" t="s">
        <v>1349</v>
      </c>
      <c r="Z3276" s="41" t="s">
        <v>1349</v>
      </c>
      <c r="AA3276" s="42" t="s">
        <v>1349</v>
      </c>
      <c r="AB3276" s="29" t="s">
        <v>258</v>
      </c>
      <c r="AC3276" s="29" t="s">
        <v>258</v>
      </c>
      <c r="AD3276" s="29" t="s">
        <v>258</v>
      </c>
      <c r="AE3276" s="29" t="s">
        <v>1353</v>
      </c>
      <c r="AF3276" s="29" t="s">
        <v>2221</v>
      </c>
      <c r="AG3276" s="183" t="s">
        <v>2222</v>
      </c>
      <c r="AH3276" s="29" t="s">
        <v>1413</v>
      </c>
      <c r="AI3276" s="29" t="s">
        <v>1357</v>
      </c>
      <c r="AJ3276" s="29" t="s">
        <v>258</v>
      </c>
      <c r="AK3276" s="29" t="s">
        <v>258</v>
      </c>
      <c r="AL3276" s="29" t="s">
        <v>13326</v>
      </c>
    </row>
    <row r="3277" spans="1:38" x14ac:dyDescent="0.2">
      <c r="A3277" s="35" t="s">
        <v>16</v>
      </c>
      <c r="B3277" s="36">
        <v>9333</v>
      </c>
      <c r="C3277" s="36"/>
      <c r="D3277" s="36" t="s">
        <v>1349</v>
      </c>
      <c r="E3277" s="37" t="s">
        <v>5478</v>
      </c>
      <c r="F3277" s="38" t="s">
        <v>1269</v>
      </c>
      <c r="G3277" s="38" t="s">
        <v>1445</v>
      </c>
      <c r="H3277" s="35" t="s">
        <v>330</v>
      </c>
      <c r="I3277" s="35"/>
      <c r="J3277" s="29" t="s">
        <v>274</v>
      </c>
      <c r="K3277" s="29" t="s">
        <v>1583</v>
      </c>
      <c r="L3277" s="29" t="s">
        <v>1838</v>
      </c>
      <c r="M3277" s="39">
        <v>58.772510989466184</v>
      </c>
      <c r="N3277" s="39">
        <v>117.30365503080083</v>
      </c>
      <c r="O3277" s="29">
        <v>44197</v>
      </c>
      <c r="P3277" s="29">
        <v>44926</v>
      </c>
      <c r="Q3277" s="40">
        <v>1.9958932</v>
      </c>
      <c r="R3277" s="39">
        <v>58.651827515400413</v>
      </c>
      <c r="S3277" s="39">
        <v>58.651827515400413</v>
      </c>
      <c r="T3277" s="39">
        <v>0</v>
      </c>
      <c r="U3277" s="39">
        <v>0</v>
      </c>
      <c r="V3277" s="39">
        <v>0</v>
      </c>
      <c r="W3277" s="29" t="s">
        <v>1357</v>
      </c>
      <c r="X3277" s="29" t="s">
        <v>258</v>
      </c>
      <c r="Y3277" s="29" t="s">
        <v>1349</v>
      </c>
      <c r="Z3277" s="41" t="s">
        <v>1349</v>
      </c>
      <c r="AA3277" s="42" t="s">
        <v>1349</v>
      </c>
      <c r="AB3277" s="29" t="s">
        <v>258</v>
      </c>
      <c r="AC3277" s="29" t="s">
        <v>258</v>
      </c>
      <c r="AD3277" s="29" t="s">
        <v>265</v>
      </c>
      <c r="AE3277" s="29" t="s">
        <v>1367</v>
      </c>
      <c r="AF3277" s="29" t="s">
        <v>1378</v>
      </c>
      <c r="AG3277" s="183" t="s">
        <v>1379</v>
      </c>
      <c r="AH3277" s="29" t="s">
        <v>1413</v>
      </c>
      <c r="AI3277" s="29" t="s">
        <v>1357</v>
      </c>
      <c r="AJ3277" s="29" t="s">
        <v>258</v>
      </c>
      <c r="AK3277" s="29" t="s">
        <v>258</v>
      </c>
      <c r="AL3277" s="29" t="s">
        <v>13326</v>
      </c>
    </row>
    <row r="3278" spans="1:38" x14ac:dyDescent="0.2">
      <c r="A3278" s="35" t="s">
        <v>16</v>
      </c>
      <c r="B3278" s="36">
        <v>9336</v>
      </c>
      <c r="C3278" s="36"/>
      <c r="D3278" s="36" t="s">
        <v>1349</v>
      </c>
      <c r="E3278" s="37" t="s">
        <v>5479</v>
      </c>
      <c r="F3278" s="38" t="s">
        <v>1266</v>
      </c>
      <c r="G3278" s="38" t="s">
        <v>1268</v>
      </c>
      <c r="H3278" s="35" t="s">
        <v>1102</v>
      </c>
      <c r="I3278" s="35"/>
      <c r="J3278" s="29" t="s">
        <v>1371</v>
      </c>
      <c r="K3278" s="29" t="s">
        <v>1371</v>
      </c>
      <c r="L3278" s="29" t="s">
        <v>1384</v>
      </c>
      <c r="M3278" s="39">
        <v>26.395455271234184</v>
      </c>
      <c r="N3278" s="39">
        <v>131.88694318959617</v>
      </c>
      <c r="O3278" s="29">
        <v>44197</v>
      </c>
      <c r="P3278" s="29">
        <v>46022</v>
      </c>
      <c r="Q3278" s="40">
        <v>4.9965776999999996</v>
      </c>
      <c r="R3278" s="39">
        <v>26.362943189596166</v>
      </c>
      <c r="S3278" s="39">
        <v>26.362943189596166</v>
      </c>
      <c r="T3278" s="39">
        <v>26.362943189596166</v>
      </c>
      <c r="U3278" s="39">
        <v>26.4351704312115</v>
      </c>
      <c r="V3278" s="39">
        <v>26.362943189596166</v>
      </c>
      <c r="W3278" s="29" t="s">
        <v>1357</v>
      </c>
      <c r="X3278" s="29" t="s">
        <v>258</v>
      </c>
      <c r="Y3278" s="29" t="s">
        <v>1349</v>
      </c>
      <c r="Z3278" s="41" t="s">
        <v>1349</v>
      </c>
      <c r="AA3278" s="42" t="s">
        <v>1349</v>
      </c>
      <c r="AB3278" s="29" t="s">
        <v>258</v>
      </c>
      <c r="AC3278" s="29" t="s">
        <v>258</v>
      </c>
      <c r="AD3278" s="29" t="s">
        <v>265</v>
      </c>
      <c r="AE3278" s="29" t="s">
        <v>1353</v>
      </c>
      <c r="AF3278" s="29" t="s">
        <v>1368</v>
      </c>
      <c r="AG3278" s="183" t="s">
        <v>1369</v>
      </c>
      <c r="AH3278" s="29" t="s">
        <v>1356</v>
      </c>
      <c r="AI3278" s="29" t="s">
        <v>1357</v>
      </c>
      <c r="AJ3278" s="29" t="s">
        <v>258</v>
      </c>
      <c r="AK3278" s="29" t="s">
        <v>258</v>
      </c>
      <c r="AL3278" s="29" t="s">
        <v>13326</v>
      </c>
    </row>
    <row r="3279" spans="1:38" x14ac:dyDescent="0.2">
      <c r="A3279" s="35" t="s">
        <v>16</v>
      </c>
      <c r="B3279" s="36">
        <v>9340</v>
      </c>
      <c r="C3279" s="36"/>
      <c r="D3279" s="36" t="s">
        <v>1349</v>
      </c>
      <c r="E3279" s="37" t="s">
        <v>5480</v>
      </c>
      <c r="F3279" s="38" t="s">
        <v>1266</v>
      </c>
      <c r="G3279" s="38" t="s">
        <v>1267</v>
      </c>
      <c r="H3279" s="35" t="s">
        <v>1177</v>
      </c>
      <c r="I3279" s="35"/>
      <c r="J3279" s="29" t="s">
        <v>1371</v>
      </c>
      <c r="K3279" s="29" t="s">
        <v>1371</v>
      </c>
      <c r="L3279" s="29" t="s">
        <v>1384</v>
      </c>
      <c r="M3279" s="39">
        <v>245.46618742901504</v>
      </c>
      <c r="N3279" s="39">
        <v>120.96895277207393</v>
      </c>
      <c r="O3279" s="29">
        <v>44197</v>
      </c>
      <c r="P3279" s="29">
        <v>44377</v>
      </c>
      <c r="Q3279" s="40">
        <v>0.4928131</v>
      </c>
      <c r="R3279" s="39">
        <v>120.96895277207393</v>
      </c>
      <c r="S3279" s="39">
        <v>0</v>
      </c>
      <c r="T3279" s="39">
        <v>0</v>
      </c>
      <c r="U3279" s="39">
        <v>0</v>
      </c>
      <c r="V3279" s="39">
        <v>0</v>
      </c>
      <c r="W3279" s="29" t="s">
        <v>1357</v>
      </c>
      <c r="X3279" s="29" t="s">
        <v>258</v>
      </c>
      <c r="Y3279" s="29" t="s">
        <v>1349</v>
      </c>
      <c r="Z3279" s="41" t="s">
        <v>1349</v>
      </c>
      <c r="AA3279" s="42" t="s">
        <v>1349</v>
      </c>
      <c r="AB3279" s="29" t="s">
        <v>258</v>
      </c>
      <c r="AC3279" s="29" t="s">
        <v>258</v>
      </c>
      <c r="AD3279" s="29" t="s">
        <v>265</v>
      </c>
      <c r="AE3279" s="29" t="s">
        <v>1353</v>
      </c>
      <c r="AF3279" s="29" t="s">
        <v>1368</v>
      </c>
      <c r="AG3279" s="183" t="s">
        <v>1369</v>
      </c>
      <c r="AH3279" s="29" t="s">
        <v>1356</v>
      </c>
      <c r="AI3279" s="29" t="s">
        <v>1357</v>
      </c>
      <c r="AJ3279" s="29" t="s">
        <v>258</v>
      </c>
      <c r="AK3279" s="29" t="s">
        <v>258</v>
      </c>
      <c r="AL3279" s="29" t="s">
        <v>13326</v>
      </c>
    </row>
    <row r="3280" spans="1:38" x14ac:dyDescent="0.2">
      <c r="A3280" s="35" t="s">
        <v>16</v>
      </c>
      <c r="B3280" s="36">
        <v>9341</v>
      </c>
      <c r="C3280" s="36"/>
      <c r="D3280" s="36" t="s">
        <v>1349</v>
      </c>
      <c r="E3280" s="37" t="s">
        <v>5481</v>
      </c>
      <c r="F3280" s="38" t="s">
        <v>1266</v>
      </c>
      <c r="G3280" s="38" t="s">
        <v>1267</v>
      </c>
      <c r="H3280" s="35" t="s">
        <v>1177</v>
      </c>
      <c r="I3280" s="35"/>
      <c r="J3280" s="29" t="s">
        <v>1371</v>
      </c>
      <c r="K3280" s="29" t="s">
        <v>1371</v>
      </c>
      <c r="L3280" s="29" t="s">
        <v>1384</v>
      </c>
      <c r="M3280" s="39">
        <v>244.37447226921878</v>
      </c>
      <c r="N3280" s="39">
        <v>617.54316221765919</v>
      </c>
      <c r="O3280" s="29">
        <v>44197</v>
      </c>
      <c r="P3280" s="29">
        <v>45120</v>
      </c>
      <c r="Q3280" s="40">
        <v>2.5270362999999998</v>
      </c>
      <c r="R3280" s="39">
        <v>243.94291581108831</v>
      </c>
      <c r="S3280" s="39">
        <v>243.94291581108831</v>
      </c>
      <c r="T3280" s="39">
        <v>129.65733059548253</v>
      </c>
      <c r="U3280" s="39">
        <v>0</v>
      </c>
      <c r="V3280" s="39">
        <v>0</v>
      </c>
      <c r="W3280" s="29" t="s">
        <v>1357</v>
      </c>
      <c r="X3280" s="29" t="s">
        <v>258</v>
      </c>
      <c r="Y3280" s="29" t="s">
        <v>1349</v>
      </c>
      <c r="Z3280" s="41" t="s">
        <v>1349</v>
      </c>
      <c r="AA3280" s="42" t="s">
        <v>1349</v>
      </c>
      <c r="AB3280" s="29" t="s">
        <v>258</v>
      </c>
      <c r="AC3280" s="29" t="s">
        <v>258</v>
      </c>
      <c r="AD3280" s="29" t="s">
        <v>265</v>
      </c>
      <c r="AE3280" s="29" t="s">
        <v>1353</v>
      </c>
      <c r="AF3280" s="29" t="s">
        <v>1368</v>
      </c>
      <c r="AG3280" s="183" t="s">
        <v>1369</v>
      </c>
      <c r="AH3280" s="29" t="s">
        <v>1356</v>
      </c>
      <c r="AI3280" s="29" t="s">
        <v>1357</v>
      </c>
      <c r="AJ3280" s="29" t="s">
        <v>258</v>
      </c>
      <c r="AK3280" s="29" t="s">
        <v>258</v>
      </c>
      <c r="AL3280" s="29" t="s">
        <v>13326</v>
      </c>
    </row>
    <row r="3281" spans="1:38" x14ac:dyDescent="0.2">
      <c r="A3281" s="35" t="s">
        <v>16</v>
      </c>
      <c r="B3281" s="36">
        <v>9342</v>
      </c>
      <c r="C3281" s="36"/>
      <c r="D3281" s="36" t="s">
        <v>1349</v>
      </c>
      <c r="E3281" s="37" t="s">
        <v>5482</v>
      </c>
      <c r="F3281" s="38" t="s">
        <v>1269</v>
      </c>
      <c r="G3281" s="38" t="s">
        <v>1273</v>
      </c>
      <c r="H3281" s="35" t="s">
        <v>1393</v>
      </c>
      <c r="I3281" s="35"/>
      <c r="J3281" s="29" t="s">
        <v>1371</v>
      </c>
      <c r="K3281" s="29" t="s">
        <v>1371</v>
      </c>
      <c r="L3281" s="29" t="s">
        <v>1384</v>
      </c>
      <c r="M3281" s="39">
        <v>126.99119745760537</v>
      </c>
      <c r="N3281" s="39">
        <v>253.1131909650924</v>
      </c>
      <c r="O3281" s="29">
        <v>44197</v>
      </c>
      <c r="P3281" s="29">
        <v>44925</v>
      </c>
      <c r="Q3281" s="40">
        <v>1.9931554</v>
      </c>
      <c r="R3281" s="39">
        <v>126.73019849418206</v>
      </c>
      <c r="S3281" s="39">
        <v>126.38299247091034</v>
      </c>
      <c r="T3281" s="39">
        <v>0</v>
      </c>
      <c r="U3281" s="39">
        <v>0</v>
      </c>
      <c r="V3281" s="39">
        <v>0</v>
      </c>
      <c r="W3281" s="29" t="s">
        <v>1357</v>
      </c>
      <c r="X3281" s="29" t="s">
        <v>258</v>
      </c>
      <c r="Y3281" s="29" t="s">
        <v>1349</v>
      </c>
      <c r="Z3281" s="41" t="s">
        <v>1349</v>
      </c>
      <c r="AA3281" s="42" t="s">
        <v>1349</v>
      </c>
      <c r="AB3281" s="29" t="s">
        <v>258</v>
      </c>
      <c r="AC3281" s="29" t="s">
        <v>258</v>
      </c>
      <c r="AD3281" s="29" t="s">
        <v>265</v>
      </c>
      <c r="AE3281" s="29" t="s">
        <v>1353</v>
      </c>
      <c r="AF3281" s="29" t="s">
        <v>1368</v>
      </c>
      <c r="AG3281" s="183" t="s">
        <v>1369</v>
      </c>
      <c r="AH3281" s="29" t="s">
        <v>1413</v>
      </c>
      <c r="AI3281" s="29" t="s">
        <v>1357</v>
      </c>
      <c r="AJ3281" s="29" t="s">
        <v>258</v>
      </c>
      <c r="AK3281" s="29" t="s">
        <v>258</v>
      </c>
      <c r="AL3281" s="29" t="s">
        <v>13326</v>
      </c>
    </row>
    <row r="3282" spans="1:38" x14ac:dyDescent="0.2">
      <c r="A3282" s="35" t="s">
        <v>16</v>
      </c>
      <c r="B3282" s="36">
        <v>9343</v>
      </c>
      <c r="C3282" s="36"/>
      <c r="D3282" s="36" t="s">
        <v>1349</v>
      </c>
      <c r="E3282" s="37" t="s">
        <v>5483</v>
      </c>
      <c r="F3282" s="38" t="s">
        <v>1266</v>
      </c>
      <c r="G3282" s="38" t="s">
        <v>1267</v>
      </c>
      <c r="H3282" s="35" t="s">
        <v>609</v>
      </c>
      <c r="I3282" s="35"/>
      <c r="J3282" s="29" t="s">
        <v>484</v>
      </c>
      <c r="K3282" s="29" t="s">
        <v>1365</v>
      </c>
      <c r="L3282" s="29" t="s">
        <v>1384</v>
      </c>
      <c r="M3282" s="39">
        <v>76.434408306484997</v>
      </c>
      <c r="N3282" s="39">
        <v>76.172826830937709</v>
      </c>
      <c r="O3282" s="29">
        <v>44197</v>
      </c>
      <c r="P3282" s="29">
        <v>44561</v>
      </c>
      <c r="Q3282" s="40">
        <v>0.99657770000000001</v>
      </c>
      <c r="R3282" s="39">
        <v>76.172826830937709</v>
      </c>
      <c r="S3282" s="39">
        <v>0</v>
      </c>
      <c r="T3282" s="39">
        <v>0</v>
      </c>
      <c r="U3282" s="39">
        <v>0</v>
      </c>
      <c r="V3282" s="39">
        <v>0</v>
      </c>
      <c r="W3282" s="29" t="s">
        <v>1357</v>
      </c>
      <c r="X3282" s="29" t="s">
        <v>258</v>
      </c>
      <c r="Y3282" s="29" t="s">
        <v>1349</v>
      </c>
      <c r="Z3282" s="41" t="s">
        <v>1349</v>
      </c>
      <c r="AA3282" s="42" t="s">
        <v>1349</v>
      </c>
      <c r="AB3282" s="29" t="s">
        <v>258</v>
      </c>
      <c r="AC3282" s="29" t="s">
        <v>258</v>
      </c>
      <c r="AD3282" s="29" t="s">
        <v>265</v>
      </c>
      <c r="AE3282" s="29" t="s">
        <v>1353</v>
      </c>
      <c r="AF3282" s="29" t="s">
        <v>1368</v>
      </c>
      <c r="AG3282" s="183" t="s">
        <v>1369</v>
      </c>
      <c r="AH3282" s="29" t="s">
        <v>1356</v>
      </c>
      <c r="AI3282" s="29" t="s">
        <v>1357</v>
      </c>
      <c r="AJ3282" s="29" t="s">
        <v>258</v>
      </c>
      <c r="AK3282" s="29" t="s">
        <v>258</v>
      </c>
      <c r="AL3282" s="29" t="s">
        <v>13326</v>
      </c>
    </row>
    <row r="3283" spans="1:38" x14ac:dyDescent="0.2">
      <c r="A3283" s="35" t="s">
        <v>16</v>
      </c>
      <c r="B3283" s="36">
        <v>9345</v>
      </c>
      <c r="C3283" s="36"/>
      <c r="D3283" s="36" t="s">
        <v>1349</v>
      </c>
      <c r="E3283" s="37" t="s">
        <v>5484</v>
      </c>
      <c r="F3283" s="38" t="s">
        <v>1269</v>
      </c>
      <c r="G3283" s="38" t="s">
        <v>1273</v>
      </c>
      <c r="H3283" s="35" t="s">
        <v>1393</v>
      </c>
      <c r="I3283" s="35"/>
      <c r="J3283" s="29" t="s">
        <v>1371</v>
      </c>
      <c r="K3283" s="29" t="s">
        <v>1371</v>
      </c>
      <c r="L3283" s="29" t="s">
        <v>1366</v>
      </c>
      <c r="M3283" s="39">
        <v>2.9830919926051429</v>
      </c>
      <c r="N3283" s="39">
        <v>5.9457659137577004</v>
      </c>
      <c r="O3283" s="29">
        <v>44197</v>
      </c>
      <c r="P3283" s="29">
        <v>44925</v>
      </c>
      <c r="Q3283" s="40">
        <v>1.9931554</v>
      </c>
      <c r="R3283" s="39">
        <v>2.9769609856262833</v>
      </c>
      <c r="S3283" s="39">
        <v>2.9688049281314171</v>
      </c>
      <c r="T3283" s="39">
        <v>0</v>
      </c>
      <c r="U3283" s="39">
        <v>0</v>
      </c>
      <c r="V3283" s="39">
        <v>0</v>
      </c>
      <c r="W3283" s="29" t="s">
        <v>265</v>
      </c>
      <c r="X3283" s="29" t="s">
        <v>11773</v>
      </c>
      <c r="Y3283" s="29">
        <v>45260</v>
      </c>
      <c r="Z3283" s="41" t="s">
        <v>11759</v>
      </c>
      <c r="AA3283" s="42" t="s">
        <v>1349</v>
      </c>
      <c r="AB3283" s="29" t="s">
        <v>258</v>
      </c>
      <c r="AC3283" s="29" t="s">
        <v>258</v>
      </c>
      <c r="AD3283" s="29" t="s">
        <v>265</v>
      </c>
      <c r="AE3283" s="29" t="s">
        <v>1367</v>
      </c>
      <c r="AF3283" s="29" t="s">
        <v>1368</v>
      </c>
      <c r="AG3283" s="183" t="s">
        <v>1369</v>
      </c>
      <c r="AH3283" s="29" t="s">
        <v>1413</v>
      </c>
      <c r="AI3283" s="29" t="s">
        <v>1357</v>
      </c>
      <c r="AJ3283" s="29" t="s">
        <v>258</v>
      </c>
      <c r="AK3283" s="29" t="s">
        <v>258</v>
      </c>
      <c r="AL3283" s="29" t="s">
        <v>13327</v>
      </c>
    </row>
    <row r="3284" spans="1:38" x14ac:dyDescent="0.2">
      <c r="A3284" s="35" t="s">
        <v>16</v>
      </c>
      <c r="B3284" s="36">
        <v>9346</v>
      </c>
      <c r="C3284" s="36"/>
      <c r="D3284" s="36" t="s">
        <v>1349</v>
      </c>
      <c r="E3284" s="37" t="s">
        <v>5485</v>
      </c>
      <c r="F3284" s="38" t="s">
        <v>1269</v>
      </c>
      <c r="G3284" s="38" t="s">
        <v>1271</v>
      </c>
      <c r="H3284" s="35" t="s">
        <v>1440</v>
      </c>
      <c r="I3284" s="35"/>
      <c r="J3284" s="29" t="s">
        <v>322</v>
      </c>
      <c r="K3284" s="29" t="s">
        <v>336</v>
      </c>
      <c r="L3284" s="29" t="s">
        <v>1402</v>
      </c>
      <c r="M3284" s="39">
        <v>74.072971353348635</v>
      </c>
      <c r="N3284" s="39">
        <v>197.52792607802874</v>
      </c>
      <c r="O3284" s="29">
        <v>44197</v>
      </c>
      <c r="P3284" s="29">
        <v>45171</v>
      </c>
      <c r="Q3284" s="40">
        <v>2.6666666999999999</v>
      </c>
      <c r="R3284" s="39">
        <v>73.946351813826141</v>
      </c>
      <c r="S3284" s="39">
        <v>73.946351813826141</v>
      </c>
      <c r="T3284" s="39">
        <v>49.635222450376453</v>
      </c>
      <c r="U3284" s="39">
        <v>0</v>
      </c>
      <c r="V3284" s="39">
        <v>0</v>
      </c>
      <c r="W3284" s="29" t="s">
        <v>265</v>
      </c>
      <c r="X3284" s="29" t="s">
        <v>11773</v>
      </c>
      <c r="Y3284" s="29">
        <v>45250</v>
      </c>
      <c r="Z3284" s="41" t="s">
        <v>11759</v>
      </c>
      <c r="AA3284" s="42" t="s">
        <v>1349</v>
      </c>
      <c r="AB3284" s="29" t="s">
        <v>258</v>
      </c>
      <c r="AC3284" s="29" t="s">
        <v>258</v>
      </c>
      <c r="AD3284" s="29" t="s">
        <v>265</v>
      </c>
      <c r="AE3284" s="29" t="s">
        <v>1353</v>
      </c>
      <c r="AF3284" s="29" t="s">
        <v>1361</v>
      </c>
      <c r="AG3284" s="183" t="s">
        <v>1362</v>
      </c>
      <c r="AH3284" s="29" t="s">
        <v>1413</v>
      </c>
      <c r="AI3284" s="29" t="s">
        <v>1357</v>
      </c>
      <c r="AJ3284" s="29" t="s">
        <v>258</v>
      </c>
      <c r="AK3284" s="29" t="s">
        <v>258</v>
      </c>
      <c r="AL3284" s="29" t="s">
        <v>13327</v>
      </c>
    </row>
    <row r="3285" spans="1:38" x14ac:dyDescent="0.2">
      <c r="A3285" s="35" t="s">
        <v>16</v>
      </c>
      <c r="B3285" s="36">
        <v>9347</v>
      </c>
      <c r="C3285" s="36"/>
      <c r="D3285" s="36" t="s">
        <v>1349</v>
      </c>
      <c r="E3285" s="37" t="s">
        <v>5486</v>
      </c>
      <c r="F3285" s="38" t="s">
        <v>1269</v>
      </c>
      <c r="G3285" s="38" t="s">
        <v>1273</v>
      </c>
      <c r="H3285" s="35" t="s">
        <v>1393</v>
      </c>
      <c r="I3285" s="35"/>
      <c r="J3285" s="29" t="s">
        <v>1371</v>
      </c>
      <c r="K3285" s="29" t="s">
        <v>1371</v>
      </c>
      <c r="L3285" s="29" t="s">
        <v>1366</v>
      </c>
      <c r="M3285" s="39">
        <v>6.9538082004123263</v>
      </c>
      <c r="N3285" s="39">
        <v>34.745242984257359</v>
      </c>
      <c r="O3285" s="29">
        <v>44197</v>
      </c>
      <c r="P3285" s="29">
        <v>46022</v>
      </c>
      <c r="Q3285" s="40">
        <v>4.9965776999999996</v>
      </c>
      <c r="R3285" s="39">
        <v>6.9452429842573586</v>
      </c>
      <c r="S3285" s="39">
        <v>6.9452429842573586</v>
      </c>
      <c r="T3285" s="39">
        <v>6.9452429842573586</v>
      </c>
      <c r="U3285" s="39">
        <v>6.9642710472279257</v>
      </c>
      <c r="V3285" s="39">
        <v>6.9452429842573586</v>
      </c>
      <c r="W3285" s="29" t="s">
        <v>265</v>
      </c>
      <c r="X3285" s="29" t="s">
        <v>11773</v>
      </c>
      <c r="Y3285" s="29">
        <v>45273</v>
      </c>
      <c r="Z3285" s="41" t="s">
        <v>11760</v>
      </c>
      <c r="AA3285" s="42" t="s">
        <v>1349</v>
      </c>
      <c r="AB3285" s="29" t="s">
        <v>258</v>
      </c>
      <c r="AC3285" s="29" t="s">
        <v>258</v>
      </c>
      <c r="AD3285" s="29" t="s">
        <v>265</v>
      </c>
      <c r="AE3285" s="29" t="s">
        <v>1367</v>
      </c>
      <c r="AF3285" s="29" t="s">
        <v>1368</v>
      </c>
      <c r="AG3285" s="183" t="s">
        <v>1369</v>
      </c>
      <c r="AH3285" s="29" t="s">
        <v>1356</v>
      </c>
      <c r="AI3285" s="29" t="s">
        <v>1357</v>
      </c>
      <c r="AJ3285" s="29" t="s">
        <v>258</v>
      </c>
      <c r="AK3285" s="29" t="s">
        <v>258</v>
      </c>
      <c r="AL3285" s="29" t="s">
        <v>13327</v>
      </c>
    </row>
    <row r="3286" spans="1:38" x14ac:dyDescent="0.2">
      <c r="A3286" s="35" t="s">
        <v>16</v>
      </c>
      <c r="B3286" s="36">
        <v>9349</v>
      </c>
      <c r="C3286" s="36"/>
      <c r="D3286" s="36" t="s">
        <v>1349</v>
      </c>
      <c r="E3286" s="37" t="s">
        <v>5487</v>
      </c>
      <c r="F3286" s="38" t="s">
        <v>1269</v>
      </c>
      <c r="G3286" s="38" t="s">
        <v>1271</v>
      </c>
      <c r="H3286" s="35" t="s">
        <v>1440</v>
      </c>
      <c r="I3286" s="35"/>
      <c r="J3286" s="29" t="s">
        <v>274</v>
      </c>
      <c r="K3286" s="29" t="s">
        <v>1583</v>
      </c>
      <c r="L3286" s="29" t="s">
        <v>1811</v>
      </c>
      <c r="M3286" s="39">
        <v>75.923910754569192</v>
      </c>
      <c r="N3286" s="39">
        <v>154.654045174538</v>
      </c>
      <c r="O3286" s="29">
        <v>44197</v>
      </c>
      <c r="P3286" s="29">
        <v>44941</v>
      </c>
      <c r="Q3286" s="40">
        <v>2.0369609999999998</v>
      </c>
      <c r="R3286" s="39">
        <v>75.770102669404523</v>
      </c>
      <c r="S3286" s="39">
        <v>75.770102669404523</v>
      </c>
      <c r="T3286" s="39">
        <v>3.1138398357289527</v>
      </c>
      <c r="U3286" s="39">
        <v>0</v>
      </c>
      <c r="V3286" s="39">
        <v>0</v>
      </c>
      <c r="W3286" s="29" t="s">
        <v>1357</v>
      </c>
      <c r="X3286" s="29" t="s">
        <v>258</v>
      </c>
      <c r="Y3286" s="29" t="s">
        <v>1349</v>
      </c>
      <c r="Z3286" s="41" t="s">
        <v>1349</v>
      </c>
      <c r="AA3286" s="42" t="s">
        <v>1349</v>
      </c>
      <c r="AB3286" s="29" t="s">
        <v>258</v>
      </c>
      <c r="AC3286" s="29" t="s">
        <v>258</v>
      </c>
      <c r="AD3286" s="29" t="s">
        <v>265</v>
      </c>
      <c r="AE3286" s="29" t="s">
        <v>1367</v>
      </c>
      <c r="AF3286" s="29" t="s">
        <v>1378</v>
      </c>
      <c r="AG3286" s="183" t="s">
        <v>1379</v>
      </c>
      <c r="AH3286" s="29" t="s">
        <v>1413</v>
      </c>
      <c r="AI3286" s="29" t="s">
        <v>1357</v>
      </c>
      <c r="AJ3286" s="29" t="s">
        <v>258</v>
      </c>
      <c r="AK3286" s="29" t="s">
        <v>258</v>
      </c>
      <c r="AL3286" s="29" t="s">
        <v>13326</v>
      </c>
    </row>
    <row r="3287" spans="1:38" x14ac:dyDescent="0.2">
      <c r="A3287" s="35" t="s">
        <v>16</v>
      </c>
      <c r="B3287" s="36">
        <v>9355</v>
      </c>
      <c r="C3287" s="36"/>
      <c r="D3287" s="36" t="s">
        <v>1349</v>
      </c>
      <c r="E3287" s="37" t="s">
        <v>5488</v>
      </c>
      <c r="F3287" s="38" t="s">
        <v>1266</v>
      </c>
      <c r="G3287" s="38" t="s">
        <v>1267</v>
      </c>
      <c r="H3287" s="35" t="s">
        <v>1364</v>
      </c>
      <c r="I3287" s="35"/>
      <c r="J3287" s="29" t="s">
        <v>484</v>
      </c>
      <c r="K3287" s="29" t="s">
        <v>1365</v>
      </c>
      <c r="L3287" s="29" t="s">
        <v>1366</v>
      </c>
      <c r="M3287" s="39">
        <v>22.202158844194177</v>
      </c>
      <c r="N3287" s="39">
        <v>110.93481177275839</v>
      </c>
      <c r="O3287" s="29">
        <v>44197</v>
      </c>
      <c r="P3287" s="29">
        <v>46022</v>
      </c>
      <c r="Q3287" s="40">
        <v>4.9965776999999996</v>
      </c>
      <c r="R3287" s="39">
        <v>22.174811772758385</v>
      </c>
      <c r="S3287" s="39">
        <v>22.174811772758385</v>
      </c>
      <c r="T3287" s="39">
        <v>22.174811772758385</v>
      </c>
      <c r="U3287" s="39">
        <v>22.235564681724846</v>
      </c>
      <c r="V3287" s="39">
        <v>22.174811772758385</v>
      </c>
      <c r="W3287" s="29" t="s">
        <v>1357</v>
      </c>
      <c r="X3287" s="29" t="s">
        <v>258</v>
      </c>
      <c r="Y3287" s="29" t="s">
        <v>1349</v>
      </c>
      <c r="Z3287" s="41" t="s">
        <v>1349</v>
      </c>
      <c r="AA3287" s="42" t="s">
        <v>1349</v>
      </c>
      <c r="AB3287" s="29" t="s">
        <v>258</v>
      </c>
      <c r="AC3287" s="29" t="s">
        <v>258</v>
      </c>
      <c r="AD3287" s="29" t="s">
        <v>265</v>
      </c>
      <c r="AE3287" s="29" t="s">
        <v>1367</v>
      </c>
      <c r="AF3287" s="29" t="s">
        <v>1368</v>
      </c>
      <c r="AG3287" s="183" t="s">
        <v>1369</v>
      </c>
      <c r="AH3287" s="29" t="s">
        <v>1356</v>
      </c>
      <c r="AI3287" s="29" t="s">
        <v>1357</v>
      </c>
      <c r="AJ3287" s="29" t="s">
        <v>258</v>
      </c>
      <c r="AK3287" s="29" t="s">
        <v>258</v>
      </c>
      <c r="AL3287" s="29" t="s">
        <v>13326</v>
      </c>
    </row>
    <row r="3288" spans="1:38" x14ac:dyDescent="0.2">
      <c r="A3288" s="35" t="s">
        <v>16</v>
      </c>
      <c r="B3288" s="36">
        <v>9359</v>
      </c>
      <c r="C3288" s="36"/>
      <c r="D3288" s="36" t="s">
        <v>1349</v>
      </c>
      <c r="E3288" s="37" t="s">
        <v>5489</v>
      </c>
      <c r="F3288" s="38" t="s">
        <v>1269</v>
      </c>
      <c r="G3288" s="38" t="s">
        <v>1273</v>
      </c>
      <c r="H3288" s="35" t="s">
        <v>1393</v>
      </c>
      <c r="I3288" s="35"/>
      <c r="J3288" s="29" t="s">
        <v>484</v>
      </c>
      <c r="K3288" s="29" t="s">
        <v>1365</v>
      </c>
      <c r="L3288" s="29" t="s">
        <v>1384</v>
      </c>
      <c r="M3288" s="39">
        <v>61.501186402972166</v>
      </c>
      <c r="N3288" s="39">
        <v>86.716254620123209</v>
      </c>
      <c r="O3288" s="29">
        <v>44197</v>
      </c>
      <c r="P3288" s="29">
        <v>44712</v>
      </c>
      <c r="Q3288" s="40">
        <v>1.4099931999999999</v>
      </c>
      <c r="R3288" s="39">
        <v>61.339986310746063</v>
      </c>
      <c r="S3288" s="39">
        <v>25.376268309377139</v>
      </c>
      <c r="T3288" s="39">
        <v>0</v>
      </c>
      <c r="U3288" s="39">
        <v>0</v>
      </c>
      <c r="V3288" s="39">
        <v>0</v>
      </c>
      <c r="W3288" s="29" t="s">
        <v>1357</v>
      </c>
      <c r="X3288" s="29" t="s">
        <v>258</v>
      </c>
      <c r="Y3288" s="29" t="s">
        <v>1349</v>
      </c>
      <c r="Z3288" s="41" t="s">
        <v>1349</v>
      </c>
      <c r="AA3288" s="42" t="s">
        <v>1349</v>
      </c>
      <c r="AB3288" s="29" t="s">
        <v>258</v>
      </c>
      <c r="AC3288" s="29" t="s">
        <v>258</v>
      </c>
      <c r="AD3288" s="29" t="s">
        <v>265</v>
      </c>
      <c r="AE3288" s="29" t="s">
        <v>1353</v>
      </c>
      <c r="AF3288" s="29" t="s">
        <v>1368</v>
      </c>
      <c r="AG3288" s="183" t="s">
        <v>1369</v>
      </c>
      <c r="AH3288" s="29" t="s">
        <v>1356</v>
      </c>
      <c r="AI3288" s="29" t="s">
        <v>1357</v>
      </c>
      <c r="AJ3288" s="29" t="s">
        <v>258</v>
      </c>
      <c r="AK3288" s="29" t="s">
        <v>258</v>
      </c>
      <c r="AL3288" s="29" t="s">
        <v>13326</v>
      </c>
    </row>
    <row r="3289" spans="1:38" x14ac:dyDescent="0.2">
      <c r="A3289" s="35" t="s">
        <v>16</v>
      </c>
      <c r="B3289" s="36">
        <v>9360</v>
      </c>
      <c r="C3289" s="36"/>
      <c r="D3289" s="36" t="s">
        <v>1349</v>
      </c>
      <c r="E3289" s="37" t="s">
        <v>5490</v>
      </c>
      <c r="F3289" s="38" t="s">
        <v>1262</v>
      </c>
      <c r="G3289" s="38" t="s">
        <v>1265</v>
      </c>
      <c r="H3289" s="35" t="s">
        <v>262</v>
      </c>
      <c r="I3289" s="35"/>
      <c r="J3289" s="29" t="s">
        <v>382</v>
      </c>
      <c r="K3289" s="29" t="s">
        <v>1906</v>
      </c>
      <c r="L3289" s="29" t="s">
        <v>1907</v>
      </c>
      <c r="M3289" s="39">
        <v>346.8386355363233</v>
      </c>
      <c r="N3289" s="39">
        <v>1519.3479041752225</v>
      </c>
      <c r="O3289" s="29">
        <v>44197</v>
      </c>
      <c r="P3289" s="29">
        <v>45797</v>
      </c>
      <c r="Q3289" s="40">
        <v>4.3805613000000001</v>
      </c>
      <c r="R3289" s="39">
        <v>346.38475017111568</v>
      </c>
      <c r="S3289" s="39">
        <v>346.38475017111568</v>
      </c>
      <c r="T3289" s="39">
        <v>346.38475017111568</v>
      </c>
      <c r="U3289" s="39">
        <v>347.33374948665301</v>
      </c>
      <c r="V3289" s="39">
        <v>132.85990417522245</v>
      </c>
      <c r="W3289" s="29" t="s">
        <v>265</v>
      </c>
      <c r="X3289" s="29" t="s">
        <v>11773</v>
      </c>
      <c r="Y3289" s="29">
        <v>45552</v>
      </c>
      <c r="Z3289" s="41" t="s">
        <v>11761</v>
      </c>
      <c r="AA3289" s="42" t="s">
        <v>1349</v>
      </c>
      <c r="AB3289" s="29" t="s">
        <v>258</v>
      </c>
      <c r="AC3289" s="29" t="s">
        <v>258</v>
      </c>
      <c r="AD3289" s="29" t="s">
        <v>258</v>
      </c>
      <c r="AE3289" s="29" t="s">
        <v>1353</v>
      </c>
      <c r="AF3289" s="29" t="s">
        <v>1368</v>
      </c>
      <c r="AG3289" s="183" t="s">
        <v>1369</v>
      </c>
      <c r="AH3289" s="29" t="s">
        <v>1413</v>
      </c>
      <c r="AI3289" s="29" t="s">
        <v>1357</v>
      </c>
      <c r="AJ3289" s="29" t="s">
        <v>258</v>
      </c>
      <c r="AK3289" s="29" t="s">
        <v>258</v>
      </c>
      <c r="AL3289" s="29" t="s">
        <v>13327</v>
      </c>
    </row>
    <row r="3290" spans="1:38" x14ac:dyDescent="0.2">
      <c r="A3290" s="35" t="s">
        <v>16</v>
      </c>
      <c r="B3290" s="36">
        <v>9365</v>
      </c>
      <c r="C3290" s="36"/>
      <c r="D3290" s="36" t="s">
        <v>1349</v>
      </c>
      <c r="E3290" s="37" t="s">
        <v>5491</v>
      </c>
      <c r="F3290" s="38" t="s">
        <v>1269</v>
      </c>
      <c r="G3290" s="38" t="s">
        <v>1273</v>
      </c>
      <c r="H3290" s="35" t="s">
        <v>1393</v>
      </c>
      <c r="I3290" s="35"/>
      <c r="J3290" s="29" t="s">
        <v>1405</v>
      </c>
      <c r="K3290" s="29" t="s">
        <v>1558</v>
      </c>
      <c r="L3290" s="29" t="s">
        <v>1425</v>
      </c>
      <c r="M3290" s="39">
        <v>89.146284508116892</v>
      </c>
      <c r="N3290" s="39">
        <v>177.68239835728954</v>
      </c>
      <c r="O3290" s="29">
        <v>44197</v>
      </c>
      <c r="P3290" s="29">
        <v>44925</v>
      </c>
      <c r="Q3290" s="40">
        <v>1.9931554</v>
      </c>
      <c r="R3290" s="39">
        <v>88.963066392881586</v>
      </c>
      <c r="S3290" s="39">
        <v>88.719331964407942</v>
      </c>
      <c r="T3290" s="39">
        <v>0</v>
      </c>
      <c r="U3290" s="39">
        <v>0</v>
      </c>
      <c r="V3290" s="39">
        <v>0</v>
      </c>
      <c r="W3290" s="29" t="s">
        <v>1357</v>
      </c>
      <c r="X3290" s="29" t="s">
        <v>258</v>
      </c>
      <c r="Y3290" s="29" t="s">
        <v>1349</v>
      </c>
      <c r="Z3290" s="41" t="s">
        <v>1349</v>
      </c>
      <c r="AA3290" s="42" t="s">
        <v>1349</v>
      </c>
      <c r="AB3290" s="43" t="s">
        <v>265</v>
      </c>
      <c r="AC3290" s="29" t="s">
        <v>258</v>
      </c>
      <c r="AD3290" s="29" t="s">
        <v>258</v>
      </c>
      <c r="AE3290" s="29" t="s">
        <v>1353</v>
      </c>
      <c r="AF3290" s="29" t="s">
        <v>1368</v>
      </c>
      <c r="AG3290" s="183" t="s">
        <v>1369</v>
      </c>
      <c r="AH3290" s="29" t="s">
        <v>1413</v>
      </c>
      <c r="AI3290" s="29" t="s">
        <v>1357</v>
      </c>
      <c r="AJ3290" s="29" t="s">
        <v>258</v>
      </c>
      <c r="AK3290" s="29" t="s">
        <v>258</v>
      </c>
      <c r="AL3290" s="29" t="s">
        <v>13326</v>
      </c>
    </row>
    <row r="3291" spans="1:38" x14ac:dyDescent="0.2">
      <c r="A3291" s="35" t="s">
        <v>16</v>
      </c>
      <c r="B3291" s="36">
        <v>9369</v>
      </c>
      <c r="C3291" s="36"/>
      <c r="D3291" s="36" t="s">
        <v>1349</v>
      </c>
      <c r="E3291" s="37" t="s">
        <v>5492</v>
      </c>
      <c r="F3291" s="38" t="s">
        <v>1269</v>
      </c>
      <c r="G3291" s="38" t="s">
        <v>1445</v>
      </c>
      <c r="H3291" s="35" t="s">
        <v>12095</v>
      </c>
      <c r="I3291" s="35"/>
      <c r="J3291" s="29" t="s">
        <v>274</v>
      </c>
      <c r="K3291" s="29" t="s">
        <v>1583</v>
      </c>
      <c r="L3291" s="29" t="s">
        <v>1838</v>
      </c>
      <c r="M3291" s="39">
        <v>74.381893891800388</v>
      </c>
      <c r="N3291" s="39">
        <v>148.45831622176593</v>
      </c>
      <c r="O3291" s="29">
        <v>44197</v>
      </c>
      <c r="P3291" s="29">
        <v>44926</v>
      </c>
      <c r="Q3291" s="40">
        <v>1.9958932</v>
      </c>
      <c r="R3291" s="39">
        <v>74.229158110882963</v>
      </c>
      <c r="S3291" s="39">
        <v>74.229158110882963</v>
      </c>
      <c r="T3291" s="39">
        <v>0</v>
      </c>
      <c r="U3291" s="39">
        <v>0</v>
      </c>
      <c r="V3291" s="39">
        <v>0</v>
      </c>
      <c r="W3291" s="29" t="s">
        <v>1357</v>
      </c>
      <c r="X3291" s="29" t="s">
        <v>258</v>
      </c>
      <c r="Y3291" s="29" t="s">
        <v>1349</v>
      </c>
      <c r="Z3291" s="41" t="s">
        <v>1349</v>
      </c>
      <c r="AA3291" s="42" t="s">
        <v>1349</v>
      </c>
      <c r="AB3291" s="29" t="s">
        <v>258</v>
      </c>
      <c r="AC3291" s="29" t="s">
        <v>258</v>
      </c>
      <c r="AD3291" s="29" t="s">
        <v>265</v>
      </c>
      <c r="AE3291" s="29" t="s">
        <v>1367</v>
      </c>
      <c r="AF3291" s="29" t="s">
        <v>1378</v>
      </c>
      <c r="AG3291" s="183" t="s">
        <v>1379</v>
      </c>
      <c r="AH3291" s="29" t="s">
        <v>1413</v>
      </c>
      <c r="AI3291" s="29" t="s">
        <v>1357</v>
      </c>
      <c r="AJ3291" s="29" t="s">
        <v>258</v>
      </c>
      <c r="AK3291" s="29" t="s">
        <v>258</v>
      </c>
      <c r="AL3291" s="29" t="s">
        <v>13326</v>
      </c>
    </row>
    <row r="3292" spans="1:38" x14ac:dyDescent="0.2">
      <c r="A3292" s="35" t="s">
        <v>16</v>
      </c>
      <c r="B3292" s="36">
        <v>9370</v>
      </c>
      <c r="C3292" s="36"/>
      <c r="D3292" s="36" t="s">
        <v>1349</v>
      </c>
      <c r="E3292" s="37" t="s">
        <v>5493</v>
      </c>
      <c r="F3292" s="38" t="s">
        <v>1269</v>
      </c>
      <c r="G3292" s="38" t="s">
        <v>1273</v>
      </c>
      <c r="H3292" s="35" t="s">
        <v>1471</v>
      </c>
      <c r="I3292" s="35"/>
      <c r="J3292" s="29" t="s">
        <v>1371</v>
      </c>
      <c r="K3292" s="29" t="s">
        <v>1371</v>
      </c>
      <c r="L3292" s="29" t="s">
        <v>1384</v>
      </c>
      <c r="M3292" s="39">
        <v>96.092754694225647</v>
      </c>
      <c r="N3292" s="39">
        <v>287.81786447638598</v>
      </c>
      <c r="O3292" s="29">
        <v>44197</v>
      </c>
      <c r="P3292" s="29">
        <v>45291</v>
      </c>
      <c r="Q3292" s="40">
        <v>2.9952087999999999</v>
      </c>
      <c r="R3292" s="39">
        <v>95.939288158795335</v>
      </c>
      <c r="S3292" s="39">
        <v>95.939288158795335</v>
      </c>
      <c r="T3292" s="39">
        <v>95.939288158795335</v>
      </c>
      <c r="U3292" s="39">
        <v>0</v>
      </c>
      <c r="V3292" s="39">
        <v>0</v>
      </c>
      <c r="W3292" s="29" t="s">
        <v>265</v>
      </c>
      <c r="X3292" s="29" t="s">
        <v>11773</v>
      </c>
      <c r="Y3292" s="29">
        <v>45287</v>
      </c>
      <c r="Z3292" s="41" t="s">
        <v>11760</v>
      </c>
      <c r="AA3292" s="42" t="s">
        <v>1349</v>
      </c>
      <c r="AB3292" s="29" t="s">
        <v>258</v>
      </c>
      <c r="AC3292" s="29" t="s">
        <v>258</v>
      </c>
      <c r="AD3292" s="29" t="s">
        <v>265</v>
      </c>
      <c r="AE3292" s="29" t="s">
        <v>1353</v>
      </c>
      <c r="AF3292" s="29" t="s">
        <v>1368</v>
      </c>
      <c r="AG3292" s="183" t="s">
        <v>1369</v>
      </c>
      <c r="AH3292" s="29" t="s">
        <v>1413</v>
      </c>
      <c r="AI3292" s="29" t="s">
        <v>1357</v>
      </c>
      <c r="AJ3292" s="29" t="s">
        <v>258</v>
      </c>
      <c r="AK3292" s="29" t="s">
        <v>258</v>
      </c>
      <c r="AL3292" s="29" t="s">
        <v>13327</v>
      </c>
    </row>
    <row r="3293" spans="1:38" x14ac:dyDescent="0.2">
      <c r="A3293" s="35" t="s">
        <v>16</v>
      </c>
      <c r="B3293" s="36">
        <v>9371</v>
      </c>
      <c r="C3293" s="36"/>
      <c r="D3293" s="36" t="s">
        <v>1349</v>
      </c>
      <c r="E3293" s="37" t="s">
        <v>5494</v>
      </c>
      <c r="F3293" s="38" t="s">
        <v>1269</v>
      </c>
      <c r="G3293" s="38" t="s">
        <v>1273</v>
      </c>
      <c r="H3293" s="35" t="s">
        <v>1393</v>
      </c>
      <c r="I3293" s="35"/>
      <c r="J3293" s="29" t="s">
        <v>1371</v>
      </c>
      <c r="K3293" s="29" t="s">
        <v>1371</v>
      </c>
      <c r="L3293" s="29" t="s">
        <v>1366</v>
      </c>
      <c r="M3293" s="39">
        <v>19.066441592382347</v>
      </c>
      <c r="N3293" s="39">
        <v>95.26695687885011</v>
      </c>
      <c r="O3293" s="29">
        <v>44197</v>
      </c>
      <c r="P3293" s="29">
        <v>46022</v>
      </c>
      <c r="Q3293" s="40">
        <v>4.9965776999999996</v>
      </c>
      <c r="R3293" s="39">
        <v>19.042956878850102</v>
      </c>
      <c r="S3293" s="39">
        <v>19.042956878850102</v>
      </c>
      <c r="T3293" s="39">
        <v>19.042956878850102</v>
      </c>
      <c r="U3293" s="39">
        <v>19.095129363449693</v>
      </c>
      <c r="V3293" s="39">
        <v>19.042956878850102</v>
      </c>
      <c r="W3293" s="29" t="s">
        <v>265</v>
      </c>
      <c r="X3293" s="29" t="s">
        <v>11773</v>
      </c>
      <c r="Y3293" s="29">
        <v>45260</v>
      </c>
      <c r="Z3293" s="41" t="s">
        <v>11759</v>
      </c>
      <c r="AA3293" s="42" t="s">
        <v>1349</v>
      </c>
      <c r="AB3293" s="29" t="s">
        <v>258</v>
      </c>
      <c r="AC3293" s="29" t="s">
        <v>258</v>
      </c>
      <c r="AD3293" s="29" t="s">
        <v>265</v>
      </c>
      <c r="AE3293" s="29" t="s">
        <v>1367</v>
      </c>
      <c r="AF3293" s="29" t="s">
        <v>1368</v>
      </c>
      <c r="AG3293" s="183" t="s">
        <v>1369</v>
      </c>
      <c r="AH3293" s="29" t="s">
        <v>1356</v>
      </c>
      <c r="AI3293" s="29" t="s">
        <v>1357</v>
      </c>
      <c r="AJ3293" s="29" t="s">
        <v>258</v>
      </c>
      <c r="AK3293" s="29" t="s">
        <v>258</v>
      </c>
      <c r="AL3293" s="29" t="s">
        <v>13327</v>
      </c>
    </row>
    <row r="3294" spans="1:38" x14ac:dyDescent="0.2">
      <c r="A3294" s="35" t="s">
        <v>16</v>
      </c>
      <c r="B3294" s="36">
        <v>9372</v>
      </c>
      <c r="C3294" s="36"/>
      <c r="D3294" s="36" t="s">
        <v>1349</v>
      </c>
      <c r="E3294" s="37" t="s">
        <v>5495</v>
      </c>
      <c r="F3294" s="38" t="s">
        <v>1269</v>
      </c>
      <c r="G3294" s="38" t="s">
        <v>1273</v>
      </c>
      <c r="H3294" s="35" t="s">
        <v>1471</v>
      </c>
      <c r="I3294" s="35"/>
      <c r="J3294" s="29" t="s">
        <v>1371</v>
      </c>
      <c r="K3294" s="29" t="s">
        <v>1371</v>
      </c>
      <c r="L3294" s="29" t="s">
        <v>1384</v>
      </c>
      <c r="M3294" s="39">
        <v>93.868723644482742</v>
      </c>
      <c r="N3294" s="39">
        <v>281.15642710472275</v>
      </c>
      <c r="O3294" s="29">
        <v>44197</v>
      </c>
      <c r="P3294" s="29">
        <v>45291</v>
      </c>
      <c r="Q3294" s="40">
        <v>2.9952087999999999</v>
      </c>
      <c r="R3294" s="39">
        <v>93.718809034907594</v>
      </c>
      <c r="S3294" s="39">
        <v>93.718809034907594</v>
      </c>
      <c r="T3294" s="39">
        <v>93.718809034907594</v>
      </c>
      <c r="U3294" s="39">
        <v>0</v>
      </c>
      <c r="V3294" s="39">
        <v>0</v>
      </c>
      <c r="W3294" s="29" t="s">
        <v>265</v>
      </c>
      <c r="X3294" s="29" t="s">
        <v>11773</v>
      </c>
      <c r="Y3294" s="29">
        <v>45287</v>
      </c>
      <c r="Z3294" s="41" t="s">
        <v>11760</v>
      </c>
      <c r="AA3294" s="42" t="s">
        <v>1349</v>
      </c>
      <c r="AB3294" s="29" t="s">
        <v>258</v>
      </c>
      <c r="AC3294" s="29" t="s">
        <v>258</v>
      </c>
      <c r="AD3294" s="29" t="s">
        <v>265</v>
      </c>
      <c r="AE3294" s="29" t="s">
        <v>1353</v>
      </c>
      <c r="AF3294" s="29" t="s">
        <v>1368</v>
      </c>
      <c r="AG3294" s="183" t="s">
        <v>1369</v>
      </c>
      <c r="AH3294" s="29" t="s">
        <v>1413</v>
      </c>
      <c r="AI3294" s="29" t="s">
        <v>1357</v>
      </c>
      <c r="AJ3294" s="29" t="s">
        <v>258</v>
      </c>
      <c r="AK3294" s="29" t="s">
        <v>258</v>
      </c>
      <c r="AL3294" s="29" t="s">
        <v>13327</v>
      </c>
    </row>
    <row r="3295" spans="1:38" x14ac:dyDescent="0.2">
      <c r="A3295" s="35" t="s">
        <v>16</v>
      </c>
      <c r="B3295" s="36">
        <v>9375</v>
      </c>
      <c r="C3295" s="36"/>
      <c r="D3295" s="36" t="s">
        <v>1349</v>
      </c>
      <c r="E3295" s="37" t="s">
        <v>5496</v>
      </c>
      <c r="F3295" s="38" t="s">
        <v>1266</v>
      </c>
      <c r="G3295" s="38" t="s">
        <v>1268</v>
      </c>
      <c r="H3295" s="35" t="s">
        <v>1359</v>
      </c>
      <c r="I3295" s="35"/>
      <c r="J3295" s="29" t="s">
        <v>1371</v>
      </c>
      <c r="K3295" s="29" t="s">
        <v>1371</v>
      </c>
      <c r="L3295" s="29" t="s">
        <v>1384</v>
      </c>
      <c r="M3295" s="39">
        <v>110.6241926902963</v>
      </c>
      <c r="N3295" s="39">
        <v>54.517051334702259</v>
      </c>
      <c r="O3295" s="29">
        <v>44197</v>
      </c>
      <c r="P3295" s="29">
        <v>44377</v>
      </c>
      <c r="Q3295" s="40">
        <v>0.4928131</v>
      </c>
      <c r="R3295" s="39">
        <v>54.517051334702259</v>
      </c>
      <c r="S3295" s="39">
        <v>0</v>
      </c>
      <c r="T3295" s="39">
        <v>0</v>
      </c>
      <c r="U3295" s="39">
        <v>0</v>
      </c>
      <c r="V3295" s="39">
        <v>0</v>
      </c>
      <c r="W3295" s="29" t="s">
        <v>265</v>
      </c>
      <c r="X3295" s="29" t="s">
        <v>11773</v>
      </c>
      <c r="Y3295" s="29">
        <v>45155</v>
      </c>
      <c r="Z3295" s="41" t="s">
        <v>11756</v>
      </c>
      <c r="AA3295" s="42" t="s">
        <v>1349</v>
      </c>
      <c r="AB3295" s="29" t="s">
        <v>258</v>
      </c>
      <c r="AC3295" s="29" t="s">
        <v>258</v>
      </c>
      <c r="AD3295" s="29" t="s">
        <v>265</v>
      </c>
      <c r="AE3295" s="29" t="s">
        <v>1353</v>
      </c>
      <c r="AF3295" s="29" t="s">
        <v>1368</v>
      </c>
      <c r="AG3295" s="183" t="s">
        <v>1369</v>
      </c>
      <c r="AH3295" s="29" t="s">
        <v>1356</v>
      </c>
      <c r="AI3295" s="29" t="s">
        <v>1357</v>
      </c>
      <c r="AJ3295" s="29" t="s">
        <v>258</v>
      </c>
      <c r="AK3295" s="29" t="s">
        <v>258</v>
      </c>
      <c r="AL3295" s="29" t="s">
        <v>13327</v>
      </c>
    </row>
    <row r="3296" spans="1:38" x14ac:dyDescent="0.2">
      <c r="A3296" s="35" t="s">
        <v>16</v>
      </c>
      <c r="B3296" s="36">
        <v>9376</v>
      </c>
      <c r="C3296" s="36"/>
      <c r="D3296" s="36" t="s">
        <v>1349</v>
      </c>
      <c r="E3296" s="37" t="s">
        <v>5497</v>
      </c>
      <c r="F3296" s="38" t="s">
        <v>1269</v>
      </c>
      <c r="G3296" s="38" t="s">
        <v>1273</v>
      </c>
      <c r="H3296" s="35" t="s">
        <v>1393</v>
      </c>
      <c r="I3296" s="35"/>
      <c r="J3296" s="29" t="s">
        <v>1371</v>
      </c>
      <c r="K3296" s="29" t="s">
        <v>1371</v>
      </c>
      <c r="L3296" s="29" t="s">
        <v>1384</v>
      </c>
      <c r="M3296" s="39">
        <v>89.123807978665909</v>
      </c>
      <c r="N3296" s="39">
        <v>445.31403148528409</v>
      </c>
      <c r="O3296" s="29">
        <v>44197</v>
      </c>
      <c r="P3296" s="29">
        <v>46022</v>
      </c>
      <c r="Q3296" s="40">
        <v>4.9965776999999996</v>
      </c>
      <c r="R3296" s="39">
        <v>89.01403148528405</v>
      </c>
      <c r="S3296" s="39">
        <v>89.01403148528405</v>
      </c>
      <c r="T3296" s="39">
        <v>89.01403148528405</v>
      </c>
      <c r="U3296" s="39">
        <v>89.257905544147846</v>
      </c>
      <c r="V3296" s="39">
        <v>89.01403148528405</v>
      </c>
      <c r="W3296" s="29" t="s">
        <v>265</v>
      </c>
      <c r="X3296" s="29" t="s">
        <v>11773</v>
      </c>
      <c r="Y3296" s="29">
        <v>45259</v>
      </c>
      <c r="Z3296" s="41" t="s">
        <v>11759</v>
      </c>
      <c r="AA3296" s="42" t="s">
        <v>1349</v>
      </c>
      <c r="AB3296" s="29" t="s">
        <v>258</v>
      </c>
      <c r="AC3296" s="29" t="s">
        <v>258</v>
      </c>
      <c r="AD3296" s="29" t="s">
        <v>265</v>
      </c>
      <c r="AE3296" s="29" t="s">
        <v>1353</v>
      </c>
      <c r="AF3296" s="29" t="s">
        <v>1368</v>
      </c>
      <c r="AG3296" s="183" t="s">
        <v>1369</v>
      </c>
      <c r="AH3296" s="29" t="s">
        <v>1356</v>
      </c>
      <c r="AI3296" s="29" t="s">
        <v>1357</v>
      </c>
      <c r="AJ3296" s="29" t="s">
        <v>258</v>
      </c>
      <c r="AK3296" s="29" t="s">
        <v>258</v>
      </c>
      <c r="AL3296" s="29" t="s">
        <v>13327</v>
      </c>
    </row>
    <row r="3297" spans="1:38" x14ac:dyDescent="0.2">
      <c r="A3297" s="35" t="s">
        <v>16</v>
      </c>
      <c r="B3297" s="36">
        <v>9378</v>
      </c>
      <c r="C3297" s="36"/>
      <c r="D3297" s="36" t="s">
        <v>1349</v>
      </c>
      <c r="E3297" s="37" t="s">
        <v>5498</v>
      </c>
      <c r="F3297" s="38" t="s">
        <v>1269</v>
      </c>
      <c r="G3297" s="38" t="s">
        <v>1271</v>
      </c>
      <c r="H3297" s="35" t="s">
        <v>1440</v>
      </c>
      <c r="I3297" s="35"/>
      <c r="J3297" s="29" t="s">
        <v>322</v>
      </c>
      <c r="K3297" s="29" t="s">
        <v>336</v>
      </c>
      <c r="L3297" s="29" t="s">
        <v>4824</v>
      </c>
      <c r="M3297" s="39">
        <v>62.765139302913205</v>
      </c>
      <c r="N3297" s="39">
        <v>162.90582067077344</v>
      </c>
      <c r="O3297" s="29">
        <v>44197</v>
      </c>
      <c r="P3297" s="29">
        <v>45145</v>
      </c>
      <c r="Q3297" s="40">
        <v>2.5954825000000001</v>
      </c>
      <c r="R3297" s="39">
        <v>62.656084873374397</v>
      </c>
      <c r="S3297" s="39">
        <v>62.656084873374397</v>
      </c>
      <c r="T3297" s="39">
        <v>37.593650924024637</v>
      </c>
      <c r="U3297" s="39">
        <v>0</v>
      </c>
      <c r="V3297" s="39">
        <v>0</v>
      </c>
      <c r="W3297" s="29" t="s">
        <v>1357</v>
      </c>
      <c r="X3297" s="29" t="s">
        <v>258</v>
      </c>
      <c r="Y3297" s="29" t="s">
        <v>1349</v>
      </c>
      <c r="Z3297" s="41" t="s">
        <v>1349</v>
      </c>
      <c r="AA3297" s="42" t="s">
        <v>1349</v>
      </c>
      <c r="AB3297" s="29" t="s">
        <v>265</v>
      </c>
      <c r="AC3297" s="29" t="s">
        <v>258</v>
      </c>
      <c r="AD3297" s="29" t="s">
        <v>258</v>
      </c>
      <c r="AE3297" s="29" t="s">
        <v>1353</v>
      </c>
      <c r="AF3297" s="29" t="s">
        <v>1378</v>
      </c>
      <c r="AG3297" s="183" t="s">
        <v>1379</v>
      </c>
      <c r="AH3297" s="29" t="s">
        <v>1413</v>
      </c>
      <c r="AI3297" s="29" t="s">
        <v>1357</v>
      </c>
      <c r="AJ3297" s="29" t="s">
        <v>258</v>
      </c>
      <c r="AK3297" s="29" t="s">
        <v>258</v>
      </c>
      <c r="AL3297" s="29" t="s">
        <v>13326</v>
      </c>
    </row>
    <row r="3298" spans="1:38" x14ac:dyDescent="0.2">
      <c r="A3298" s="35" t="s">
        <v>16</v>
      </c>
      <c r="B3298" s="36">
        <v>9380</v>
      </c>
      <c r="C3298" s="36"/>
      <c r="D3298" s="36" t="s">
        <v>1349</v>
      </c>
      <c r="E3298" s="37" t="s">
        <v>5499</v>
      </c>
      <c r="F3298" s="38" t="s">
        <v>1269</v>
      </c>
      <c r="G3298" s="38" t="s">
        <v>1273</v>
      </c>
      <c r="H3298" s="35" t="s">
        <v>1393</v>
      </c>
      <c r="I3298" s="35"/>
      <c r="J3298" s="29" t="s">
        <v>1371</v>
      </c>
      <c r="K3298" s="29" t="s">
        <v>1371</v>
      </c>
      <c r="L3298" s="29" t="s">
        <v>1384</v>
      </c>
      <c r="M3298" s="39">
        <v>64.631657092552459</v>
      </c>
      <c r="N3298" s="39">
        <v>128.82093634496923</v>
      </c>
      <c r="O3298" s="29">
        <v>44197</v>
      </c>
      <c r="P3298" s="29">
        <v>44925</v>
      </c>
      <c r="Q3298" s="40">
        <v>1.9931554</v>
      </c>
      <c r="R3298" s="39">
        <v>64.498822724161542</v>
      </c>
      <c r="S3298" s="39">
        <v>64.32211362080767</v>
      </c>
      <c r="T3298" s="39">
        <v>0</v>
      </c>
      <c r="U3298" s="39">
        <v>0</v>
      </c>
      <c r="V3298" s="39">
        <v>0</v>
      </c>
      <c r="W3298" s="29" t="s">
        <v>1357</v>
      </c>
      <c r="X3298" s="29" t="s">
        <v>258</v>
      </c>
      <c r="Y3298" s="29" t="s">
        <v>1349</v>
      </c>
      <c r="Z3298" s="41" t="s">
        <v>1349</v>
      </c>
      <c r="AA3298" s="42" t="s">
        <v>1349</v>
      </c>
      <c r="AB3298" s="29" t="s">
        <v>258</v>
      </c>
      <c r="AC3298" s="29" t="s">
        <v>258</v>
      </c>
      <c r="AD3298" s="29" t="s">
        <v>265</v>
      </c>
      <c r="AE3298" s="29" t="s">
        <v>1353</v>
      </c>
      <c r="AF3298" s="29" t="s">
        <v>1368</v>
      </c>
      <c r="AG3298" s="183" t="s">
        <v>1369</v>
      </c>
      <c r="AH3298" s="29" t="s">
        <v>1413</v>
      </c>
      <c r="AI3298" s="29" t="s">
        <v>1357</v>
      </c>
      <c r="AJ3298" s="29" t="s">
        <v>258</v>
      </c>
      <c r="AK3298" s="29" t="s">
        <v>258</v>
      </c>
      <c r="AL3298" s="29" t="s">
        <v>13326</v>
      </c>
    </row>
    <row r="3299" spans="1:38" x14ac:dyDescent="0.2">
      <c r="A3299" s="35" t="s">
        <v>16</v>
      </c>
      <c r="B3299" s="36">
        <v>9386</v>
      </c>
      <c r="C3299" s="36"/>
      <c r="D3299" s="36" t="s">
        <v>1349</v>
      </c>
      <c r="E3299" s="37" t="s">
        <v>5500</v>
      </c>
      <c r="F3299" s="38" t="s">
        <v>1266</v>
      </c>
      <c r="G3299" s="38" t="s">
        <v>1267</v>
      </c>
      <c r="H3299" s="35" t="s">
        <v>1364</v>
      </c>
      <c r="I3299" s="35"/>
      <c r="J3299" s="29" t="s">
        <v>382</v>
      </c>
      <c r="K3299" s="29" t="s">
        <v>741</v>
      </c>
      <c r="L3299" s="29" t="s">
        <v>1907</v>
      </c>
      <c r="M3299" s="39">
        <v>53.634472519368877</v>
      </c>
      <c r="N3299" s="39">
        <v>107.04867898699521</v>
      </c>
      <c r="O3299" s="29">
        <v>44197</v>
      </c>
      <c r="P3299" s="29">
        <v>44926</v>
      </c>
      <c r="Q3299" s="40">
        <v>1.9958932</v>
      </c>
      <c r="R3299" s="39">
        <v>53.524339493497607</v>
      </c>
      <c r="S3299" s="39">
        <v>53.524339493497607</v>
      </c>
      <c r="T3299" s="39">
        <v>0</v>
      </c>
      <c r="U3299" s="39">
        <v>0</v>
      </c>
      <c r="V3299" s="39">
        <v>0</v>
      </c>
      <c r="W3299" s="29" t="s">
        <v>1357</v>
      </c>
      <c r="X3299" s="29" t="s">
        <v>258</v>
      </c>
      <c r="Y3299" s="29" t="s">
        <v>1349</v>
      </c>
      <c r="Z3299" s="41" t="s">
        <v>1349</v>
      </c>
      <c r="AA3299" s="42" t="s">
        <v>1349</v>
      </c>
      <c r="AB3299" s="29" t="s">
        <v>258</v>
      </c>
      <c r="AC3299" s="29" t="s">
        <v>258</v>
      </c>
      <c r="AD3299" s="29" t="s">
        <v>258</v>
      </c>
      <c r="AE3299" s="29" t="s">
        <v>1353</v>
      </c>
      <c r="AF3299" s="29" t="s">
        <v>1368</v>
      </c>
      <c r="AG3299" s="183" t="s">
        <v>1369</v>
      </c>
      <c r="AH3299" s="29" t="s">
        <v>1413</v>
      </c>
      <c r="AI3299" s="29" t="s">
        <v>1357</v>
      </c>
      <c r="AJ3299" s="29" t="s">
        <v>258</v>
      </c>
      <c r="AK3299" s="29" t="s">
        <v>258</v>
      </c>
      <c r="AL3299" s="29" t="s">
        <v>13326</v>
      </c>
    </row>
    <row r="3300" spans="1:38" x14ac:dyDescent="0.2">
      <c r="A3300" s="35" t="s">
        <v>16</v>
      </c>
      <c r="B3300" s="36">
        <v>9388</v>
      </c>
      <c r="C3300" s="36"/>
      <c r="D3300" s="36" t="s">
        <v>1349</v>
      </c>
      <c r="E3300" s="37" t="s">
        <v>5501</v>
      </c>
      <c r="F3300" s="38" t="s">
        <v>1269</v>
      </c>
      <c r="G3300" s="38" t="s">
        <v>1273</v>
      </c>
      <c r="H3300" s="35" t="s">
        <v>1393</v>
      </c>
      <c r="I3300" s="35"/>
      <c r="J3300" s="29" t="s">
        <v>1371</v>
      </c>
      <c r="K3300" s="29" t="s">
        <v>1371</v>
      </c>
      <c r="L3300" s="29" t="s">
        <v>1366</v>
      </c>
      <c r="M3300" s="39">
        <v>5.1981304241736472</v>
      </c>
      <c r="N3300" s="39">
        <v>10.360681724845996</v>
      </c>
      <c r="O3300" s="29">
        <v>44197</v>
      </c>
      <c r="P3300" s="29">
        <v>44925</v>
      </c>
      <c r="Q3300" s="40">
        <v>1.9931554</v>
      </c>
      <c r="R3300" s="39">
        <v>5.1874469541409995</v>
      </c>
      <c r="S3300" s="39">
        <v>5.1732347707049966</v>
      </c>
      <c r="T3300" s="39">
        <v>0</v>
      </c>
      <c r="U3300" s="39">
        <v>0</v>
      </c>
      <c r="V3300" s="39">
        <v>0</v>
      </c>
      <c r="W3300" s="29" t="s">
        <v>1357</v>
      </c>
      <c r="X3300" s="29" t="s">
        <v>258</v>
      </c>
      <c r="Y3300" s="29" t="s">
        <v>1349</v>
      </c>
      <c r="Z3300" s="41" t="s">
        <v>1349</v>
      </c>
      <c r="AA3300" s="42" t="s">
        <v>1349</v>
      </c>
      <c r="AB3300" s="29" t="s">
        <v>258</v>
      </c>
      <c r="AC3300" s="29" t="s">
        <v>258</v>
      </c>
      <c r="AD3300" s="29" t="s">
        <v>265</v>
      </c>
      <c r="AE3300" s="29" t="s">
        <v>1367</v>
      </c>
      <c r="AF3300" s="29" t="s">
        <v>1368</v>
      </c>
      <c r="AG3300" s="183" t="s">
        <v>1369</v>
      </c>
      <c r="AH3300" s="29" t="s">
        <v>1413</v>
      </c>
      <c r="AI3300" s="29" t="s">
        <v>1357</v>
      </c>
      <c r="AJ3300" s="29" t="s">
        <v>258</v>
      </c>
      <c r="AK3300" s="29" t="s">
        <v>258</v>
      </c>
      <c r="AL3300" s="29" t="s">
        <v>13326</v>
      </c>
    </row>
    <row r="3301" spans="1:38" x14ac:dyDescent="0.2">
      <c r="A3301" s="35" t="s">
        <v>16</v>
      </c>
      <c r="B3301" s="36">
        <v>9389</v>
      </c>
      <c r="C3301" s="36"/>
      <c r="D3301" s="36" t="s">
        <v>1349</v>
      </c>
      <c r="E3301" s="37" t="s">
        <v>5502</v>
      </c>
      <c r="F3301" s="38" t="s">
        <v>1266</v>
      </c>
      <c r="G3301" s="38" t="s">
        <v>1267</v>
      </c>
      <c r="H3301" s="35" t="s">
        <v>1477</v>
      </c>
      <c r="I3301" s="35"/>
      <c r="J3301" s="29" t="s">
        <v>274</v>
      </c>
      <c r="K3301" s="29" t="s">
        <v>1583</v>
      </c>
      <c r="L3301" s="29" t="s">
        <v>1846</v>
      </c>
      <c r="M3301" s="39">
        <v>55.403180647604501</v>
      </c>
      <c r="N3301" s="39">
        <v>128.78110882956878</v>
      </c>
      <c r="O3301" s="29">
        <v>44197</v>
      </c>
      <c r="P3301" s="29">
        <v>45046</v>
      </c>
      <c r="Q3301" s="40">
        <v>2.3244353000000002</v>
      </c>
      <c r="R3301" s="39">
        <v>55.300123203285423</v>
      </c>
      <c r="S3301" s="39">
        <v>55.300123203285423</v>
      </c>
      <c r="T3301" s="39">
        <v>18.180862422997947</v>
      </c>
      <c r="U3301" s="39">
        <v>0</v>
      </c>
      <c r="V3301" s="39">
        <v>0</v>
      </c>
      <c r="W3301" s="29" t="s">
        <v>1357</v>
      </c>
      <c r="X3301" s="29" t="s">
        <v>258</v>
      </c>
      <c r="Y3301" s="29" t="s">
        <v>1349</v>
      </c>
      <c r="Z3301" s="41" t="s">
        <v>1349</v>
      </c>
      <c r="AA3301" s="42" t="s">
        <v>1349</v>
      </c>
      <c r="AB3301" s="29" t="s">
        <v>258</v>
      </c>
      <c r="AC3301" s="29" t="s">
        <v>258</v>
      </c>
      <c r="AD3301" s="29" t="s">
        <v>258</v>
      </c>
      <c r="AE3301" s="29" t="s">
        <v>1367</v>
      </c>
      <c r="AF3301" s="29" t="s">
        <v>1378</v>
      </c>
      <c r="AG3301" s="183" t="s">
        <v>1379</v>
      </c>
      <c r="AH3301" s="29" t="s">
        <v>1413</v>
      </c>
      <c r="AI3301" s="29" t="s">
        <v>1357</v>
      </c>
      <c r="AJ3301" s="29" t="s">
        <v>258</v>
      </c>
      <c r="AK3301" s="29" t="s">
        <v>258</v>
      </c>
      <c r="AL3301" s="29" t="s">
        <v>13326</v>
      </c>
    </row>
    <row r="3302" spans="1:38" x14ac:dyDescent="0.2">
      <c r="A3302" s="35" t="s">
        <v>16</v>
      </c>
      <c r="B3302" s="36">
        <v>9390</v>
      </c>
      <c r="C3302" s="36"/>
      <c r="D3302" s="36" t="s">
        <v>1349</v>
      </c>
      <c r="E3302" s="37" t="s">
        <v>5503</v>
      </c>
      <c r="F3302" s="38" t="s">
        <v>1266</v>
      </c>
      <c r="G3302" s="38" t="s">
        <v>1268</v>
      </c>
      <c r="H3302" s="35" t="s">
        <v>1133</v>
      </c>
      <c r="I3302" s="35"/>
      <c r="J3302" s="29" t="s">
        <v>1466</v>
      </c>
      <c r="K3302" s="29" t="s">
        <v>1466</v>
      </c>
      <c r="L3302" s="29" t="s">
        <v>3577</v>
      </c>
      <c r="M3302" s="39">
        <v>4.6745599873850914</v>
      </c>
      <c r="N3302" s="39">
        <v>23.356802190280629</v>
      </c>
      <c r="O3302" s="29">
        <v>44197</v>
      </c>
      <c r="P3302" s="29">
        <v>46022</v>
      </c>
      <c r="Q3302" s="40">
        <v>4.9965776999999996</v>
      </c>
      <c r="R3302" s="39">
        <v>4.6688021902806298</v>
      </c>
      <c r="S3302" s="39">
        <v>4.6688021902806298</v>
      </c>
      <c r="T3302" s="39">
        <v>4.6688021902806298</v>
      </c>
      <c r="U3302" s="39">
        <v>4.6815934291581103</v>
      </c>
      <c r="V3302" s="39">
        <v>4.6688021902806298</v>
      </c>
      <c r="W3302" s="29" t="s">
        <v>1357</v>
      </c>
      <c r="X3302" s="29" t="s">
        <v>258</v>
      </c>
      <c r="Y3302" s="29" t="s">
        <v>1349</v>
      </c>
      <c r="Z3302" s="41" t="s">
        <v>1349</v>
      </c>
      <c r="AA3302" s="42" t="s">
        <v>1349</v>
      </c>
      <c r="AB3302" s="29" t="s">
        <v>258</v>
      </c>
      <c r="AC3302" s="29" t="s">
        <v>258</v>
      </c>
      <c r="AD3302" s="29" t="s">
        <v>258</v>
      </c>
      <c r="AE3302" s="29" t="s">
        <v>1353</v>
      </c>
      <c r="AF3302" s="29" t="s">
        <v>1468</v>
      </c>
      <c r="AG3302" s="183" t="s">
        <v>1469</v>
      </c>
      <c r="AH3302" s="29" t="s">
        <v>1356</v>
      </c>
      <c r="AI3302" s="29" t="s">
        <v>1357</v>
      </c>
      <c r="AJ3302" s="29" t="s">
        <v>258</v>
      </c>
      <c r="AK3302" s="29" t="s">
        <v>258</v>
      </c>
      <c r="AL3302" s="29" t="s">
        <v>13326</v>
      </c>
    </row>
    <row r="3303" spans="1:38" x14ac:dyDescent="0.2">
      <c r="A3303" s="35" t="s">
        <v>16</v>
      </c>
      <c r="B3303" s="36">
        <v>9391</v>
      </c>
      <c r="C3303" s="36"/>
      <c r="D3303" s="36" t="s">
        <v>1349</v>
      </c>
      <c r="E3303" s="37" t="s">
        <v>5504</v>
      </c>
      <c r="F3303" s="38" t="s">
        <v>1262</v>
      </c>
      <c r="G3303" s="38" t="s">
        <v>1265</v>
      </c>
      <c r="H3303" s="35" t="s">
        <v>2327</v>
      </c>
      <c r="I3303" s="35"/>
      <c r="J3303" s="29" t="s">
        <v>382</v>
      </c>
      <c r="K3303" s="29" t="s">
        <v>1906</v>
      </c>
      <c r="L3303" s="29" t="s">
        <v>1618</v>
      </c>
      <c r="M3303" s="39">
        <v>265.1442227247133</v>
      </c>
      <c r="N3303" s="39">
        <v>1280.5322655715263</v>
      </c>
      <c r="O3303" s="29">
        <v>44197</v>
      </c>
      <c r="P3303" s="29">
        <v>45961</v>
      </c>
      <c r="Q3303" s="40">
        <v>4.8295687999999997</v>
      </c>
      <c r="R3303" s="39">
        <v>264.8126214921287</v>
      </c>
      <c r="S3303" s="39">
        <v>264.8126214921287</v>
      </c>
      <c r="T3303" s="39">
        <v>264.8126214921287</v>
      </c>
      <c r="U3303" s="39">
        <v>265.53813552361396</v>
      </c>
      <c r="V3303" s="39">
        <v>220.55626557152638</v>
      </c>
      <c r="W3303" s="29" t="s">
        <v>1357</v>
      </c>
      <c r="X3303" s="29" t="s">
        <v>258</v>
      </c>
      <c r="Y3303" s="29" t="s">
        <v>1349</v>
      </c>
      <c r="Z3303" s="41" t="s">
        <v>1349</v>
      </c>
      <c r="AA3303" s="42" t="s">
        <v>1349</v>
      </c>
      <c r="AB3303" s="29" t="s">
        <v>258</v>
      </c>
      <c r="AC3303" s="29" t="s">
        <v>258</v>
      </c>
      <c r="AD3303" s="29" t="s">
        <v>258</v>
      </c>
      <c r="AE3303" s="29" t="s">
        <v>1353</v>
      </c>
      <c r="AF3303" s="29" t="s">
        <v>1368</v>
      </c>
      <c r="AG3303" s="183" t="s">
        <v>1369</v>
      </c>
      <c r="AH3303" s="29" t="s">
        <v>1413</v>
      </c>
      <c r="AI3303" s="29" t="s">
        <v>1357</v>
      </c>
      <c r="AJ3303" s="29" t="s">
        <v>258</v>
      </c>
      <c r="AK3303" s="29" t="s">
        <v>258</v>
      </c>
      <c r="AL3303" s="29" t="s">
        <v>13326</v>
      </c>
    </row>
    <row r="3304" spans="1:38" x14ac:dyDescent="0.2">
      <c r="A3304" s="35" t="s">
        <v>16</v>
      </c>
      <c r="B3304" s="36">
        <v>9392</v>
      </c>
      <c r="C3304" s="36"/>
      <c r="D3304" s="36" t="s">
        <v>1349</v>
      </c>
      <c r="E3304" s="37" t="s">
        <v>5505</v>
      </c>
      <c r="F3304" s="38" t="s">
        <v>1269</v>
      </c>
      <c r="G3304" s="38" t="s">
        <v>1273</v>
      </c>
      <c r="H3304" s="35" t="s">
        <v>1393</v>
      </c>
      <c r="I3304" s="35"/>
      <c r="J3304" s="29" t="s">
        <v>281</v>
      </c>
      <c r="K3304" s="29" t="s">
        <v>282</v>
      </c>
      <c r="L3304" s="29" t="s">
        <v>1366</v>
      </c>
      <c r="M3304" s="39">
        <v>6.1903901202807292</v>
      </c>
      <c r="N3304" s="39">
        <v>30.930765229295005</v>
      </c>
      <c r="O3304" s="29">
        <v>44197</v>
      </c>
      <c r="P3304" s="29">
        <v>46022</v>
      </c>
      <c r="Q3304" s="40">
        <v>4.9965776999999996</v>
      </c>
      <c r="R3304" s="39">
        <v>6.1827652292950042</v>
      </c>
      <c r="S3304" s="39">
        <v>6.1827652292950042</v>
      </c>
      <c r="T3304" s="39">
        <v>6.1827652292950042</v>
      </c>
      <c r="U3304" s="39">
        <v>6.1997043121149895</v>
      </c>
      <c r="V3304" s="39">
        <v>6.1827652292950042</v>
      </c>
      <c r="W3304" s="29" t="s">
        <v>265</v>
      </c>
      <c r="X3304" s="29" t="s">
        <v>11773</v>
      </c>
      <c r="Y3304" s="29">
        <v>45247</v>
      </c>
      <c r="Z3304" s="41" t="s">
        <v>11759</v>
      </c>
      <c r="AA3304" s="42" t="s">
        <v>1349</v>
      </c>
      <c r="AB3304" s="29" t="s">
        <v>258</v>
      </c>
      <c r="AC3304" s="29" t="s">
        <v>258</v>
      </c>
      <c r="AD3304" s="29" t="s">
        <v>265</v>
      </c>
      <c r="AE3304" s="29" t="s">
        <v>1367</v>
      </c>
      <c r="AF3304" s="29" t="s">
        <v>1368</v>
      </c>
      <c r="AG3304" s="183" t="s">
        <v>1369</v>
      </c>
      <c r="AH3304" s="29" t="s">
        <v>1356</v>
      </c>
      <c r="AI3304" s="29" t="s">
        <v>1357</v>
      </c>
      <c r="AJ3304" s="29" t="s">
        <v>258</v>
      </c>
      <c r="AK3304" s="29" t="s">
        <v>258</v>
      </c>
      <c r="AL3304" s="29" t="s">
        <v>13327</v>
      </c>
    </row>
    <row r="3305" spans="1:38" x14ac:dyDescent="0.2">
      <c r="A3305" s="35" t="s">
        <v>16</v>
      </c>
      <c r="B3305" s="36">
        <v>9394</v>
      </c>
      <c r="C3305" s="36"/>
      <c r="D3305" s="36" t="s">
        <v>1349</v>
      </c>
      <c r="E3305" s="37" t="s">
        <v>5506</v>
      </c>
      <c r="F3305" s="38" t="s">
        <v>1269</v>
      </c>
      <c r="G3305" s="38" t="s">
        <v>1445</v>
      </c>
      <c r="H3305" s="35" t="s">
        <v>330</v>
      </c>
      <c r="I3305" s="35"/>
      <c r="J3305" s="29" t="s">
        <v>274</v>
      </c>
      <c r="K3305" s="29" t="s">
        <v>1583</v>
      </c>
      <c r="L3305" s="29" t="s">
        <v>2161</v>
      </c>
      <c r="M3305" s="39">
        <v>171.12728854168614</v>
      </c>
      <c r="N3305" s="39">
        <v>555.1973661875428</v>
      </c>
      <c r="O3305" s="29">
        <v>44197</v>
      </c>
      <c r="P3305" s="29">
        <v>45382</v>
      </c>
      <c r="Q3305" s="40">
        <v>3.2443531999999999</v>
      </c>
      <c r="R3305" s="39">
        <v>170.86596851471595</v>
      </c>
      <c r="S3305" s="39">
        <v>170.86596851471595</v>
      </c>
      <c r="T3305" s="39">
        <v>170.86596851471595</v>
      </c>
      <c r="U3305" s="39">
        <v>42.599460643394934</v>
      </c>
      <c r="V3305" s="39">
        <v>0</v>
      </c>
      <c r="W3305" s="29" t="s">
        <v>265</v>
      </c>
      <c r="X3305" s="29" t="s">
        <v>11773</v>
      </c>
      <c r="Y3305" s="29">
        <v>45260</v>
      </c>
      <c r="Z3305" s="41" t="s">
        <v>11759</v>
      </c>
      <c r="AA3305" s="42" t="s">
        <v>1349</v>
      </c>
      <c r="AB3305" s="29" t="s">
        <v>258</v>
      </c>
      <c r="AC3305" s="29" t="s">
        <v>258</v>
      </c>
      <c r="AD3305" s="29" t="s">
        <v>258</v>
      </c>
      <c r="AE3305" s="29" t="s">
        <v>1353</v>
      </c>
      <c r="AF3305" s="29" t="s">
        <v>1361</v>
      </c>
      <c r="AG3305" s="183" t="s">
        <v>1362</v>
      </c>
      <c r="AH3305" s="29" t="s">
        <v>1413</v>
      </c>
      <c r="AI3305" s="29" t="s">
        <v>1357</v>
      </c>
      <c r="AJ3305" s="29" t="s">
        <v>258</v>
      </c>
      <c r="AK3305" s="29" t="s">
        <v>258</v>
      </c>
      <c r="AL3305" s="29" t="s">
        <v>13327</v>
      </c>
    </row>
    <row r="3306" spans="1:38" x14ac:dyDescent="0.2">
      <c r="A3306" s="35" t="s">
        <v>16</v>
      </c>
      <c r="B3306" s="36">
        <v>9396</v>
      </c>
      <c r="C3306" s="36"/>
      <c r="D3306" s="36" t="s">
        <v>1349</v>
      </c>
      <c r="E3306" s="37" t="s">
        <v>5507</v>
      </c>
      <c r="F3306" s="38" t="s">
        <v>1269</v>
      </c>
      <c r="G3306" s="38" t="s">
        <v>1273</v>
      </c>
      <c r="H3306" s="35" t="s">
        <v>1393</v>
      </c>
      <c r="I3306" s="35"/>
      <c r="J3306" s="29" t="s">
        <v>1513</v>
      </c>
      <c r="K3306" s="29" t="s">
        <v>1717</v>
      </c>
      <c r="L3306" s="29" t="s">
        <v>1618</v>
      </c>
      <c r="M3306" s="39">
        <v>886.85453354959532</v>
      </c>
      <c r="N3306" s="39">
        <v>2362.5173333333332</v>
      </c>
      <c r="O3306" s="29">
        <v>44197</v>
      </c>
      <c r="P3306" s="29">
        <v>45170</v>
      </c>
      <c r="Q3306" s="40">
        <v>2.6639287999999999</v>
      </c>
      <c r="R3306" s="39">
        <v>885.33760438056117</v>
      </c>
      <c r="S3306" s="39">
        <v>885.33760438056117</v>
      </c>
      <c r="T3306" s="39">
        <v>591.84212457221076</v>
      </c>
      <c r="U3306" s="39">
        <v>0</v>
      </c>
      <c r="V3306" s="39">
        <v>0</v>
      </c>
      <c r="W3306" s="29" t="s">
        <v>1357</v>
      </c>
      <c r="X3306" s="29" t="s">
        <v>258</v>
      </c>
      <c r="Y3306" s="29" t="s">
        <v>1349</v>
      </c>
      <c r="Z3306" s="41" t="s">
        <v>1349</v>
      </c>
      <c r="AA3306" s="42" t="s">
        <v>1349</v>
      </c>
      <c r="AB3306" s="29" t="s">
        <v>258</v>
      </c>
      <c r="AC3306" s="29" t="s">
        <v>258</v>
      </c>
      <c r="AD3306" s="29" t="s">
        <v>258</v>
      </c>
      <c r="AE3306" s="29" t="s">
        <v>1353</v>
      </c>
      <c r="AF3306" s="29" t="s">
        <v>1368</v>
      </c>
      <c r="AG3306" s="183" t="s">
        <v>1369</v>
      </c>
      <c r="AH3306" s="29" t="s">
        <v>1413</v>
      </c>
      <c r="AI3306" s="29" t="s">
        <v>1357</v>
      </c>
      <c r="AJ3306" s="29" t="s">
        <v>258</v>
      </c>
      <c r="AK3306" s="29" t="s">
        <v>258</v>
      </c>
      <c r="AL3306" s="29" t="s">
        <v>13326</v>
      </c>
    </row>
    <row r="3307" spans="1:38" x14ac:dyDescent="0.2">
      <c r="A3307" s="35" t="s">
        <v>16</v>
      </c>
      <c r="B3307" s="36">
        <v>9397</v>
      </c>
      <c r="C3307" s="36"/>
      <c r="D3307" s="36" t="s">
        <v>1349</v>
      </c>
      <c r="E3307" s="37" t="s">
        <v>5508</v>
      </c>
      <c r="F3307" s="38" t="s">
        <v>1275</v>
      </c>
      <c r="G3307" s="38" t="s">
        <v>1276</v>
      </c>
      <c r="H3307" s="35" t="s">
        <v>1123</v>
      </c>
      <c r="I3307" s="35"/>
      <c r="J3307" s="29" t="s">
        <v>1492</v>
      </c>
      <c r="K3307" s="29" t="s">
        <v>2426</v>
      </c>
      <c r="L3307" s="29" t="s">
        <v>2427</v>
      </c>
      <c r="M3307" s="39">
        <v>164.19294576641698</v>
      </c>
      <c r="N3307" s="39">
        <v>491.79215605749488</v>
      </c>
      <c r="O3307" s="29">
        <v>44197</v>
      </c>
      <c r="P3307" s="29">
        <v>45291</v>
      </c>
      <c r="Q3307" s="40">
        <v>2.9952087999999999</v>
      </c>
      <c r="R3307" s="39">
        <v>163.93071868583164</v>
      </c>
      <c r="S3307" s="39">
        <v>163.93071868583164</v>
      </c>
      <c r="T3307" s="39">
        <v>163.93071868583164</v>
      </c>
      <c r="U3307" s="39">
        <v>0</v>
      </c>
      <c r="V3307" s="39">
        <v>0</v>
      </c>
      <c r="W3307" s="29" t="s">
        <v>1357</v>
      </c>
      <c r="X3307" s="29" t="s">
        <v>258</v>
      </c>
      <c r="Y3307" s="29" t="s">
        <v>1349</v>
      </c>
      <c r="Z3307" s="41" t="s">
        <v>1349</v>
      </c>
      <c r="AA3307" s="42" t="s">
        <v>1349</v>
      </c>
      <c r="AB3307" s="29" t="s">
        <v>258</v>
      </c>
      <c r="AC3307" s="29" t="s">
        <v>258</v>
      </c>
      <c r="AD3307" s="29" t="s">
        <v>258</v>
      </c>
      <c r="AE3307" s="29" t="s">
        <v>1353</v>
      </c>
      <c r="AF3307" s="29" t="s">
        <v>1495</v>
      </c>
      <c r="AG3307" s="183" t="s">
        <v>1496</v>
      </c>
      <c r="AH3307" s="29" t="s">
        <v>1413</v>
      </c>
      <c r="AI3307" s="29" t="s">
        <v>1357</v>
      </c>
      <c r="AJ3307" s="29" t="s">
        <v>258</v>
      </c>
      <c r="AK3307" s="29" t="s">
        <v>258</v>
      </c>
      <c r="AL3307" s="29" t="s">
        <v>13326</v>
      </c>
    </row>
    <row r="3308" spans="1:38" x14ac:dyDescent="0.2">
      <c r="A3308" s="35" t="s">
        <v>16</v>
      </c>
      <c r="B3308" s="36">
        <v>9398</v>
      </c>
      <c r="C3308" s="36"/>
      <c r="D3308" s="36" t="s">
        <v>1349</v>
      </c>
      <c r="E3308" s="37" t="s">
        <v>5509</v>
      </c>
      <c r="F3308" s="38" t="s">
        <v>1269</v>
      </c>
      <c r="G3308" s="38" t="s">
        <v>1273</v>
      </c>
      <c r="H3308" s="35" t="s">
        <v>1393</v>
      </c>
      <c r="I3308" s="35"/>
      <c r="J3308" s="29" t="s">
        <v>1371</v>
      </c>
      <c r="K3308" s="29" t="s">
        <v>1371</v>
      </c>
      <c r="L3308" s="29" t="s">
        <v>1366</v>
      </c>
      <c r="M3308" s="39">
        <v>3.1693474845905598</v>
      </c>
      <c r="N3308" s="39">
        <v>6.3170020533880908</v>
      </c>
      <c r="O3308" s="29">
        <v>44197</v>
      </c>
      <c r="P3308" s="29">
        <v>44925</v>
      </c>
      <c r="Q3308" s="40">
        <v>1.9931554</v>
      </c>
      <c r="R3308" s="39">
        <v>3.162833675564682</v>
      </c>
      <c r="S3308" s="39">
        <v>3.1541683778234089</v>
      </c>
      <c r="T3308" s="39">
        <v>0</v>
      </c>
      <c r="U3308" s="39">
        <v>0</v>
      </c>
      <c r="V3308" s="39">
        <v>0</v>
      </c>
      <c r="W3308" s="29" t="s">
        <v>1357</v>
      </c>
      <c r="X3308" s="29" t="s">
        <v>258</v>
      </c>
      <c r="Y3308" s="29" t="s">
        <v>1349</v>
      </c>
      <c r="Z3308" s="41" t="s">
        <v>1349</v>
      </c>
      <c r="AA3308" s="42" t="s">
        <v>1349</v>
      </c>
      <c r="AB3308" s="29" t="s">
        <v>258</v>
      </c>
      <c r="AC3308" s="29" t="s">
        <v>258</v>
      </c>
      <c r="AD3308" s="29" t="s">
        <v>265</v>
      </c>
      <c r="AE3308" s="29" t="s">
        <v>1367</v>
      </c>
      <c r="AF3308" s="29" t="s">
        <v>1368</v>
      </c>
      <c r="AG3308" s="183" t="s">
        <v>1369</v>
      </c>
      <c r="AH3308" s="29" t="s">
        <v>1413</v>
      </c>
      <c r="AI3308" s="29" t="s">
        <v>1357</v>
      </c>
      <c r="AJ3308" s="29" t="s">
        <v>258</v>
      </c>
      <c r="AK3308" s="29" t="s">
        <v>258</v>
      </c>
      <c r="AL3308" s="29" t="s">
        <v>13326</v>
      </c>
    </row>
    <row r="3309" spans="1:38" x14ac:dyDescent="0.2">
      <c r="A3309" s="35" t="s">
        <v>16</v>
      </c>
      <c r="B3309" s="36">
        <v>9400</v>
      </c>
      <c r="C3309" s="36"/>
      <c r="D3309" s="36" t="s">
        <v>1349</v>
      </c>
      <c r="E3309" s="37" t="s">
        <v>5510</v>
      </c>
      <c r="F3309" s="38" t="s">
        <v>1269</v>
      </c>
      <c r="G3309" s="38" t="s">
        <v>1274</v>
      </c>
      <c r="H3309" s="35" t="s">
        <v>1042</v>
      </c>
      <c r="I3309" s="35"/>
      <c r="J3309" s="29" t="s">
        <v>1492</v>
      </c>
      <c r="K3309" s="29" t="s">
        <v>1493</v>
      </c>
      <c r="L3309" s="29" t="s">
        <v>1494</v>
      </c>
      <c r="M3309" s="39">
        <v>109.24467306694574</v>
      </c>
      <c r="N3309" s="39">
        <v>317.93863928815875</v>
      </c>
      <c r="O3309" s="29">
        <v>44197</v>
      </c>
      <c r="P3309" s="29">
        <v>45260</v>
      </c>
      <c r="Q3309" s="40">
        <v>2.9103354000000001</v>
      </c>
      <c r="R3309" s="39">
        <v>109.0672963723477</v>
      </c>
      <c r="S3309" s="39">
        <v>109.0672963723477</v>
      </c>
      <c r="T3309" s="39">
        <v>99.804046543463386</v>
      </c>
      <c r="U3309" s="39">
        <v>0</v>
      </c>
      <c r="V3309" s="39">
        <v>0</v>
      </c>
      <c r="W3309" s="29" t="s">
        <v>1357</v>
      </c>
      <c r="X3309" s="29" t="s">
        <v>258</v>
      </c>
      <c r="Y3309" s="29" t="s">
        <v>1349</v>
      </c>
      <c r="Z3309" s="41" t="s">
        <v>1349</v>
      </c>
      <c r="AA3309" s="42" t="s">
        <v>1349</v>
      </c>
      <c r="AB3309" s="29" t="s">
        <v>258</v>
      </c>
      <c r="AC3309" s="29" t="s">
        <v>258</v>
      </c>
      <c r="AD3309" s="29" t="s">
        <v>258</v>
      </c>
      <c r="AE3309" s="29" t="s">
        <v>1353</v>
      </c>
      <c r="AF3309" s="29" t="s">
        <v>1495</v>
      </c>
      <c r="AG3309" s="183" t="s">
        <v>1496</v>
      </c>
      <c r="AH3309" s="29" t="s">
        <v>1413</v>
      </c>
      <c r="AI3309" s="29" t="s">
        <v>1357</v>
      </c>
      <c r="AJ3309" s="29" t="s">
        <v>258</v>
      </c>
      <c r="AK3309" s="29" t="s">
        <v>258</v>
      </c>
      <c r="AL3309" s="29" t="s">
        <v>13326</v>
      </c>
    </row>
    <row r="3310" spans="1:38" x14ac:dyDescent="0.2">
      <c r="A3310" s="35" t="s">
        <v>16</v>
      </c>
      <c r="B3310" s="36">
        <v>9401</v>
      </c>
      <c r="C3310" s="36"/>
      <c r="D3310" s="36" t="s">
        <v>1349</v>
      </c>
      <c r="E3310" s="37" t="s">
        <v>5511</v>
      </c>
      <c r="F3310" s="38" t="s">
        <v>1269</v>
      </c>
      <c r="G3310" s="38" t="s">
        <v>1445</v>
      </c>
      <c r="H3310" s="35" t="s">
        <v>12095</v>
      </c>
      <c r="I3310" s="35"/>
      <c r="J3310" s="29" t="s">
        <v>1405</v>
      </c>
      <c r="K3310" s="29" t="s">
        <v>1558</v>
      </c>
      <c r="L3310" s="29" t="s">
        <v>2348</v>
      </c>
      <c r="M3310" s="39">
        <v>44.696535358983489</v>
      </c>
      <c r="N3310" s="39">
        <v>67.794332648870636</v>
      </c>
      <c r="O3310" s="29">
        <v>44197</v>
      </c>
      <c r="P3310" s="29">
        <v>44751</v>
      </c>
      <c r="Q3310" s="40">
        <v>1.5167693</v>
      </c>
      <c r="R3310" s="39">
        <v>44.585462012320328</v>
      </c>
      <c r="S3310" s="39">
        <v>23.208870636550305</v>
      </c>
      <c r="T3310" s="39">
        <v>0</v>
      </c>
      <c r="U3310" s="39">
        <v>0</v>
      </c>
      <c r="V3310" s="39">
        <v>0</v>
      </c>
      <c r="W3310" s="29" t="s">
        <v>1357</v>
      </c>
      <c r="X3310" s="29" t="s">
        <v>258</v>
      </c>
      <c r="Y3310" s="29" t="s">
        <v>1349</v>
      </c>
      <c r="Z3310" s="41" t="s">
        <v>1349</v>
      </c>
      <c r="AA3310" s="42" t="s">
        <v>1349</v>
      </c>
      <c r="AB3310" s="29" t="s">
        <v>258</v>
      </c>
      <c r="AC3310" s="29" t="s">
        <v>258</v>
      </c>
      <c r="AD3310" s="29" t="s">
        <v>265</v>
      </c>
      <c r="AE3310" s="29" t="s">
        <v>1367</v>
      </c>
      <c r="AF3310" s="29" t="s">
        <v>1378</v>
      </c>
      <c r="AG3310" s="183" t="s">
        <v>1379</v>
      </c>
      <c r="AH3310" s="29" t="s">
        <v>1356</v>
      </c>
      <c r="AI3310" s="29" t="s">
        <v>1357</v>
      </c>
      <c r="AJ3310" s="29" t="s">
        <v>258</v>
      </c>
      <c r="AK3310" s="29" t="s">
        <v>258</v>
      </c>
      <c r="AL3310" s="29" t="s">
        <v>13326</v>
      </c>
    </row>
    <row r="3311" spans="1:38" x14ac:dyDescent="0.2">
      <c r="A3311" s="35" t="s">
        <v>16</v>
      </c>
      <c r="B3311" s="36">
        <v>9402</v>
      </c>
      <c r="C3311" s="36"/>
      <c r="D3311" s="36" t="s">
        <v>1349</v>
      </c>
      <c r="E3311" s="37" t="s">
        <v>5512</v>
      </c>
      <c r="F3311" s="38" t="s">
        <v>1269</v>
      </c>
      <c r="G3311" s="38" t="s">
        <v>1273</v>
      </c>
      <c r="H3311" s="35" t="s">
        <v>1393</v>
      </c>
      <c r="I3311" s="35"/>
      <c r="J3311" s="29" t="s">
        <v>1371</v>
      </c>
      <c r="K3311" s="29" t="s">
        <v>1371</v>
      </c>
      <c r="L3311" s="29" t="s">
        <v>1366</v>
      </c>
      <c r="M3311" s="39">
        <v>5.6540964230978501</v>
      </c>
      <c r="N3311" s="39">
        <v>28.251132101300481</v>
      </c>
      <c r="O3311" s="29">
        <v>44197</v>
      </c>
      <c r="P3311" s="29">
        <v>46022</v>
      </c>
      <c r="Q3311" s="40">
        <v>4.9965776999999996</v>
      </c>
      <c r="R3311" s="39">
        <v>5.6471321013004792</v>
      </c>
      <c r="S3311" s="39">
        <v>5.6471321013004792</v>
      </c>
      <c r="T3311" s="39">
        <v>5.6471321013004792</v>
      </c>
      <c r="U3311" s="39">
        <v>5.6626036960985626</v>
      </c>
      <c r="V3311" s="39">
        <v>5.6471321013004792</v>
      </c>
      <c r="W3311" s="29" t="s">
        <v>265</v>
      </c>
      <c r="X3311" s="29" t="s">
        <v>11773</v>
      </c>
      <c r="Y3311" s="29">
        <v>45260</v>
      </c>
      <c r="Z3311" s="41" t="s">
        <v>11759</v>
      </c>
      <c r="AA3311" s="42" t="s">
        <v>1349</v>
      </c>
      <c r="AB3311" s="29" t="s">
        <v>258</v>
      </c>
      <c r="AC3311" s="29" t="s">
        <v>258</v>
      </c>
      <c r="AD3311" s="29" t="s">
        <v>265</v>
      </c>
      <c r="AE3311" s="29" t="s">
        <v>1367</v>
      </c>
      <c r="AF3311" s="29" t="s">
        <v>1368</v>
      </c>
      <c r="AG3311" s="183" t="s">
        <v>1369</v>
      </c>
      <c r="AH3311" s="29" t="s">
        <v>1356</v>
      </c>
      <c r="AI3311" s="29" t="s">
        <v>1357</v>
      </c>
      <c r="AJ3311" s="29" t="s">
        <v>258</v>
      </c>
      <c r="AK3311" s="29" t="s">
        <v>258</v>
      </c>
      <c r="AL3311" s="29" t="s">
        <v>13327</v>
      </c>
    </row>
    <row r="3312" spans="1:38" x14ac:dyDescent="0.2">
      <c r="A3312" s="35" t="s">
        <v>16</v>
      </c>
      <c r="B3312" s="36">
        <v>9403</v>
      </c>
      <c r="C3312" s="36"/>
      <c r="D3312" s="36" t="s">
        <v>1349</v>
      </c>
      <c r="E3312" s="37" t="s">
        <v>5513</v>
      </c>
      <c r="F3312" s="38" t="s">
        <v>1269</v>
      </c>
      <c r="G3312" s="38" t="s">
        <v>1273</v>
      </c>
      <c r="H3312" s="35" t="s">
        <v>1393</v>
      </c>
      <c r="I3312" s="35"/>
      <c r="J3312" s="29" t="s">
        <v>281</v>
      </c>
      <c r="K3312" s="29" t="s">
        <v>282</v>
      </c>
      <c r="L3312" s="29" t="s">
        <v>1366</v>
      </c>
      <c r="M3312" s="39">
        <v>9.2680755914272499</v>
      </c>
      <c r="N3312" s="39">
        <v>46.308659822039701</v>
      </c>
      <c r="O3312" s="29">
        <v>44197</v>
      </c>
      <c r="P3312" s="29">
        <v>46022</v>
      </c>
      <c r="Q3312" s="40">
        <v>4.9965776999999996</v>
      </c>
      <c r="R3312" s="39">
        <v>9.2566598220396994</v>
      </c>
      <c r="S3312" s="39">
        <v>9.2566598220396994</v>
      </c>
      <c r="T3312" s="39">
        <v>9.2566598220396994</v>
      </c>
      <c r="U3312" s="39">
        <v>9.2820205338809032</v>
      </c>
      <c r="V3312" s="39">
        <v>9.2566598220396994</v>
      </c>
      <c r="W3312" s="29" t="s">
        <v>1357</v>
      </c>
      <c r="X3312" s="29" t="s">
        <v>258</v>
      </c>
      <c r="Y3312" s="29" t="s">
        <v>1349</v>
      </c>
      <c r="Z3312" s="41" t="s">
        <v>1349</v>
      </c>
      <c r="AA3312" s="42" t="s">
        <v>1349</v>
      </c>
      <c r="AB3312" s="29" t="s">
        <v>258</v>
      </c>
      <c r="AC3312" s="29" t="s">
        <v>258</v>
      </c>
      <c r="AD3312" s="29" t="s">
        <v>265</v>
      </c>
      <c r="AE3312" s="29" t="s">
        <v>1367</v>
      </c>
      <c r="AF3312" s="29" t="s">
        <v>1368</v>
      </c>
      <c r="AG3312" s="183" t="s">
        <v>1369</v>
      </c>
      <c r="AH3312" s="29" t="s">
        <v>1356</v>
      </c>
      <c r="AI3312" s="29" t="s">
        <v>1357</v>
      </c>
      <c r="AJ3312" s="29" t="s">
        <v>258</v>
      </c>
      <c r="AK3312" s="29" t="s">
        <v>258</v>
      </c>
      <c r="AL3312" s="29" t="s">
        <v>13326</v>
      </c>
    </row>
    <row r="3313" spans="1:38" x14ac:dyDescent="0.2">
      <c r="A3313" s="35" t="s">
        <v>16</v>
      </c>
      <c r="B3313" s="36">
        <v>9404</v>
      </c>
      <c r="C3313" s="36"/>
      <c r="D3313" s="36" t="s">
        <v>1349</v>
      </c>
      <c r="E3313" s="37" t="s">
        <v>5514</v>
      </c>
      <c r="F3313" s="38" t="s">
        <v>1269</v>
      </c>
      <c r="G3313" s="38" t="s">
        <v>1273</v>
      </c>
      <c r="H3313" s="35" t="s">
        <v>1393</v>
      </c>
      <c r="I3313" s="35"/>
      <c r="J3313" s="29" t="s">
        <v>281</v>
      </c>
      <c r="K3313" s="29" t="s">
        <v>282</v>
      </c>
      <c r="L3313" s="29" t="s">
        <v>1366</v>
      </c>
      <c r="M3313" s="39">
        <v>7.5102881554725753</v>
      </c>
      <c r="N3313" s="39">
        <v>14.989733059548255</v>
      </c>
      <c r="O3313" s="29">
        <v>44197</v>
      </c>
      <c r="P3313" s="29">
        <v>44926</v>
      </c>
      <c r="Q3313" s="40">
        <v>1.9958932</v>
      </c>
      <c r="R3313" s="39">
        <v>7.4948665297741277</v>
      </c>
      <c r="S3313" s="39">
        <v>7.4948665297741277</v>
      </c>
      <c r="T3313" s="39">
        <v>0</v>
      </c>
      <c r="U3313" s="39">
        <v>0</v>
      </c>
      <c r="V3313" s="39">
        <v>0</v>
      </c>
      <c r="W3313" s="29" t="s">
        <v>1357</v>
      </c>
      <c r="X3313" s="29" t="s">
        <v>258</v>
      </c>
      <c r="Y3313" s="29" t="s">
        <v>1349</v>
      </c>
      <c r="Z3313" s="41" t="s">
        <v>1349</v>
      </c>
      <c r="AA3313" s="42" t="s">
        <v>1349</v>
      </c>
      <c r="AB3313" s="29" t="s">
        <v>258</v>
      </c>
      <c r="AC3313" s="29" t="s">
        <v>258</v>
      </c>
      <c r="AD3313" s="29" t="s">
        <v>265</v>
      </c>
      <c r="AE3313" s="29" t="s">
        <v>1367</v>
      </c>
      <c r="AF3313" s="29" t="s">
        <v>1368</v>
      </c>
      <c r="AG3313" s="183" t="s">
        <v>1369</v>
      </c>
      <c r="AH3313" s="29" t="s">
        <v>1413</v>
      </c>
      <c r="AI3313" s="29" t="s">
        <v>1357</v>
      </c>
      <c r="AJ3313" s="29" t="s">
        <v>258</v>
      </c>
      <c r="AK3313" s="29" t="s">
        <v>258</v>
      </c>
      <c r="AL3313" s="29" t="s">
        <v>13326</v>
      </c>
    </row>
    <row r="3314" spans="1:38" x14ac:dyDescent="0.2">
      <c r="A3314" s="35" t="s">
        <v>16</v>
      </c>
      <c r="B3314" s="36">
        <v>9405</v>
      </c>
      <c r="C3314" s="36"/>
      <c r="D3314" s="36" t="s">
        <v>1349</v>
      </c>
      <c r="E3314" s="37" t="s">
        <v>5515</v>
      </c>
      <c r="F3314" s="38" t="s">
        <v>1269</v>
      </c>
      <c r="G3314" s="38" t="s">
        <v>1273</v>
      </c>
      <c r="H3314" s="35" t="s">
        <v>1393</v>
      </c>
      <c r="I3314" s="35"/>
      <c r="J3314" s="29" t="s">
        <v>1371</v>
      </c>
      <c r="K3314" s="29" t="s">
        <v>1371</v>
      </c>
      <c r="L3314" s="29" t="s">
        <v>1366</v>
      </c>
      <c r="M3314" s="39">
        <v>8.8200987817610255</v>
      </c>
      <c r="N3314" s="39">
        <v>17.57982751540041</v>
      </c>
      <c r="O3314" s="29">
        <v>44197</v>
      </c>
      <c r="P3314" s="29">
        <v>44925</v>
      </c>
      <c r="Q3314" s="40">
        <v>1.9931554</v>
      </c>
      <c r="R3314" s="39">
        <v>8.8019712525667355</v>
      </c>
      <c r="S3314" s="39">
        <v>8.7778562628336765</v>
      </c>
      <c r="T3314" s="39">
        <v>0</v>
      </c>
      <c r="U3314" s="39">
        <v>0</v>
      </c>
      <c r="V3314" s="39">
        <v>0</v>
      </c>
      <c r="W3314" s="29" t="s">
        <v>1357</v>
      </c>
      <c r="X3314" s="29" t="s">
        <v>258</v>
      </c>
      <c r="Y3314" s="29" t="s">
        <v>1349</v>
      </c>
      <c r="Z3314" s="41" t="s">
        <v>1349</v>
      </c>
      <c r="AA3314" s="42" t="s">
        <v>1349</v>
      </c>
      <c r="AB3314" s="29" t="s">
        <v>258</v>
      </c>
      <c r="AC3314" s="29" t="s">
        <v>258</v>
      </c>
      <c r="AD3314" s="29" t="s">
        <v>265</v>
      </c>
      <c r="AE3314" s="29" t="s">
        <v>1367</v>
      </c>
      <c r="AF3314" s="29" t="s">
        <v>1368</v>
      </c>
      <c r="AG3314" s="183" t="s">
        <v>1369</v>
      </c>
      <c r="AH3314" s="29" t="s">
        <v>1413</v>
      </c>
      <c r="AI3314" s="29" t="s">
        <v>1357</v>
      </c>
      <c r="AJ3314" s="29" t="s">
        <v>258</v>
      </c>
      <c r="AK3314" s="29" t="s">
        <v>258</v>
      </c>
      <c r="AL3314" s="29" t="s">
        <v>13326</v>
      </c>
    </row>
    <row r="3315" spans="1:38" x14ac:dyDescent="0.2">
      <c r="A3315" s="35" t="s">
        <v>16</v>
      </c>
      <c r="B3315" s="36">
        <v>9409</v>
      </c>
      <c r="C3315" s="36"/>
      <c r="D3315" s="36" t="s">
        <v>1349</v>
      </c>
      <c r="E3315" s="37" t="s">
        <v>5516</v>
      </c>
      <c r="F3315" s="38" t="s">
        <v>1275</v>
      </c>
      <c r="G3315" s="38" t="s">
        <v>1893</v>
      </c>
      <c r="H3315" s="35" t="s">
        <v>3890</v>
      </c>
      <c r="I3315" s="35"/>
      <c r="J3315" s="29" t="s">
        <v>484</v>
      </c>
      <c r="K3315" s="29" t="s">
        <v>1365</v>
      </c>
      <c r="L3315" s="29" t="s">
        <v>1366</v>
      </c>
      <c r="M3315" s="39">
        <v>46.821139104724153</v>
      </c>
      <c r="N3315" s="39">
        <v>93.449993155373022</v>
      </c>
      <c r="O3315" s="29">
        <v>44197</v>
      </c>
      <c r="P3315" s="29">
        <v>44926</v>
      </c>
      <c r="Q3315" s="40">
        <v>1.9958932</v>
      </c>
      <c r="R3315" s="39">
        <v>46.724996577686511</v>
      </c>
      <c r="S3315" s="39">
        <v>46.724996577686511</v>
      </c>
      <c r="T3315" s="39">
        <v>0</v>
      </c>
      <c r="U3315" s="39">
        <v>0</v>
      </c>
      <c r="V3315" s="39">
        <v>0</v>
      </c>
      <c r="W3315" s="29" t="s">
        <v>1357</v>
      </c>
      <c r="X3315" s="29" t="s">
        <v>258</v>
      </c>
      <c r="Y3315" s="29" t="s">
        <v>1349</v>
      </c>
      <c r="Z3315" s="41" t="s">
        <v>1349</v>
      </c>
      <c r="AA3315" s="42" t="s">
        <v>1349</v>
      </c>
      <c r="AB3315" s="29" t="s">
        <v>258</v>
      </c>
      <c r="AC3315" s="29" t="s">
        <v>258</v>
      </c>
      <c r="AD3315" s="29" t="s">
        <v>265</v>
      </c>
      <c r="AE3315" s="29" t="s">
        <v>1367</v>
      </c>
      <c r="AF3315" s="29" t="s">
        <v>1368</v>
      </c>
      <c r="AG3315" s="183" t="s">
        <v>1369</v>
      </c>
      <c r="AH3315" s="29" t="s">
        <v>1413</v>
      </c>
      <c r="AI3315" s="29" t="s">
        <v>1357</v>
      </c>
      <c r="AJ3315" s="29" t="s">
        <v>258</v>
      </c>
      <c r="AK3315" s="29" t="s">
        <v>258</v>
      </c>
      <c r="AL3315" s="29" t="s">
        <v>13326</v>
      </c>
    </row>
    <row r="3316" spans="1:38" x14ac:dyDescent="0.2">
      <c r="A3316" s="35" t="s">
        <v>17</v>
      </c>
      <c r="B3316" s="36">
        <v>9411</v>
      </c>
      <c r="C3316" s="36"/>
      <c r="D3316" s="36" t="s">
        <v>1349</v>
      </c>
      <c r="E3316" s="37" t="s">
        <v>5517</v>
      </c>
      <c r="F3316" s="38" t="s">
        <v>1266</v>
      </c>
      <c r="G3316" s="38" t="s">
        <v>1268</v>
      </c>
      <c r="H3316" s="35" t="s">
        <v>669</v>
      </c>
      <c r="I3316" s="35" t="s">
        <v>1349</v>
      </c>
      <c r="J3316" s="29" t="s">
        <v>1500</v>
      </c>
      <c r="K3316" s="29" t="s">
        <v>3637</v>
      </c>
      <c r="L3316" s="29" t="s">
        <v>1366</v>
      </c>
      <c r="M3316" s="39">
        <v>0</v>
      </c>
      <c r="N3316" s="39"/>
      <c r="O3316" s="29">
        <v>44197</v>
      </c>
      <c r="P3316" s="29">
        <v>46022</v>
      </c>
      <c r="Q3316" s="40">
        <v>4.9965776999999996</v>
      </c>
      <c r="R3316" s="39"/>
      <c r="S3316" s="39"/>
      <c r="T3316" s="39"/>
      <c r="U3316" s="39"/>
      <c r="V3316" s="39"/>
      <c r="W3316" s="29" t="s">
        <v>265</v>
      </c>
      <c r="X3316" s="29" t="s">
        <v>11773</v>
      </c>
      <c r="Y3316" s="29">
        <v>45235</v>
      </c>
      <c r="Z3316" s="41" t="s">
        <v>11759</v>
      </c>
      <c r="AA3316" s="42" t="s">
        <v>1349</v>
      </c>
      <c r="AB3316" s="29" t="s">
        <v>258</v>
      </c>
      <c r="AC3316" s="29" t="s">
        <v>258</v>
      </c>
      <c r="AD3316" s="29" t="s">
        <v>265</v>
      </c>
      <c r="AE3316" s="29" t="s">
        <v>1367</v>
      </c>
      <c r="AF3316" s="29" t="s">
        <v>1368</v>
      </c>
      <c r="AG3316" s="183" t="s">
        <v>1369</v>
      </c>
      <c r="AH3316" s="29" t="s">
        <v>1356</v>
      </c>
      <c r="AI3316" s="29" t="s">
        <v>1357</v>
      </c>
      <c r="AJ3316" s="29" t="s">
        <v>258</v>
      </c>
      <c r="AK3316" s="29" t="s">
        <v>258</v>
      </c>
      <c r="AL3316" s="29" t="s">
        <v>13327</v>
      </c>
    </row>
    <row r="3317" spans="1:38" x14ac:dyDescent="0.2">
      <c r="A3317" s="35" t="s">
        <v>18</v>
      </c>
      <c r="B3317" s="36">
        <v>9411</v>
      </c>
      <c r="C3317" s="36">
        <v>1</v>
      </c>
      <c r="D3317" s="36" t="s">
        <v>5518</v>
      </c>
      <c r="E3317" s="37" t="s">
        <v>5519</v>
      </c>
      <c r="F3317" s="38" t="s">
        <v>1266</v>
      </c>
      <c r="G3317" s="38" t="s">
        <v>1268</v>
      </c>
      <c r="H3317" s="35" t="s">
        <v>669</v>
      </c>
      <c r="I3317" s="35"/>
      <c r="J3317" s="29" t="s">
        <v>1500</v>
      </c>
      <c r="K3317" s="29" t="s">
        <v>3637</v>
      </c>
      <c r="L3317" s="29" t="s">
        <v>1366</v>
      </c>
      <c r="M3317" s="39">
        <v>18.211607467977398</v>
      </c>
      <c r="N3317" s="39">
        <v>7.4790992470910336</v>
      </c>
      <c r="O3317" s="29">
        <v>44197</v>
      </c>
      <c r="P3317" s="29">
        <v>44347</v>
      </c>
      <c r="Q3317" s="40">
        <v>0.41067759999999998</v>
      </c>
      <c r="R3317" s="39">
        <v>7.4790992470910336</v>
      </c>
      <c r="S3317" s="39">
        <v>0</v>
      </c>
      <c r="T3317" s="39">
        <v>0</v>
      </c>
      <c r="U3317" s="39">
        <v>0</v>
      </c>
      <c r="V3317" s="39">
        <v>0</v>
      </c>
      <c r="W3317" s="29" t="s">
        <v>1357</v>
      </c>
      <c r="X3317" s="29" t="s">
        <v>11773</v>
      </c>
      <c r="Y3317" s="29">
        <v>45235</v>
      </c>
      <c r="Z3317" s="41" t="s">
        <v>11759</v>
      </c>
      <c r="AA3317" s="42" t="s">
        <v>1349</v>
      </c>
      <c r="AB3317" s="29" t="s">
        <v>258</v>
      </c>
      <c r="AC3317" s="29" t="s">
        <v>258</v>
      </c>
      <c r="AD3317" s="29" t="s">
        <v>265</v>
      </c>
      <c r="AE3317" s="29" t="s">
        <v>1367</v>
      </c>
      <c r="AF3317" s="29" t="s">
        <v>1368</v>
      </c>
      <c r="AG3317" s="183" t="s">
        <v>1369</v>
      </c>
      <c r="AH3317" s="29" t="s">
        <v>1356</v>
      </c>
      <c r="AI3317" s="29" t="s">
        <v>1357</v>
      </c>
      <c r="AJ3317" s="29" t="s">
        <v>258</v>
      </c>
      <c r="AK3317" s="29" t="s">
        <v>258</v>
      </c>
      <c r="AL3317" s="29" t="s">
        <v>13326</v>
      </c>
    </row>
    <row r="3318" spans="1:38" x14ac:dyDescent="0.2">
      <c r="A3318" s="35" t="s">
        <v>16</v>
      </c>
      <c r="B3318" s="36">
        <v>9412</v>
      </c>
      <c r="C3318" s="36"/>
      <c r="D3318" s="36" t="s">
        <v>1349</v>
      </c>
      <c r="E3318" s="37" t="s">
        <v>5520</v>
      </c>
      <c r="F3318" s="38" t="s">
        <v>1262</v>
      </c>
      <c r="G3318" s="38" t="s">
        <v>1488</v>
      </c>
      <c r="H3318" s="35" t="s">
        <v>1489</v>
      </c>
      <c r="I3318" s="35"/>
      <c r="J3318" s="29" t="s">
        <v>398</v>
      </c>
      <c r="K3318" s="29" t="s">
        <v>447</v>
      </c>
      <c r="L3318" s="29" t="s">
        <v>5229</v>
      </c>
      <c r="M3318" s="39">
        <v>8.6288204047609582</v>
      </c>
      <c r="N3318" s="39">
        <v>17.222203969883644</v>
      </c>
      <c r="O3318" s="29">
        <v>44197</v>
      </c>
      <c r="P3318" s="29">
        <v>44926</v>
      </c>
      <c r="Q3318" s="40">
        <v>1.9958932</v>
      </c>
      <c r="R3318" s="39">
        <v>8.611101984941822</v>
      </c>
      <c r="S3318" s="39">
        <v>8.611101984941822</v>
      </c>
      <c r="T3318" s="39">
        <v>0</v>
      </c>
      <c r="U3318" s="39">
        <v>0</v>
      </c>
      <c r="V3318" s="39">
        <v>0</v>
      </c>
      <c r="W3318" s="29" t="s">
        <v>1357</v>
      </c>
      <c r="X3318" s="29" t="s">
        <v>258</v>
      </c>
      <c r="Y3318" s="29" t="s">
        <v>1349</v>
      </c>
      <c r="Z3318" s="41" t="s">
        <v>1349</v>
      </c>
      <c r="AA3318" s="42" t="s">
        <v>1349</v>
      </c>
      <c r="AB3318" s="29" t="s">
        <v>258</v>
      </c>
      <c r="AC3318" s="29" t="s">
        <v>258</v>
      </c>
      <c r="AD3318" s="29" t="s">
        <v>258</v>
      </c>
      <c r="AE3318" s="29" t="s">
        <v>1367</v>
      </c>
      <c r="AF3318" s="29" t="s">
        <v>2409</v>
      </c>
      <c r="AG3318" s="183" t="s">
        <v>2410</v>
      </c>
      <c r="AH3318" s="29" t="s">
        <v>1413</v>
      </c>
      <c r="AI3318" s="29" t="s">
        <v>1357</v>
      </c>
      <c r="AJ3318" s="29" t="s">
        <v>258</v>
      </c>
      <c r="AK3318" s="29" t="s">
        <v>258</v>
      </c>
      <c r="AL3318" s="29" t="s">
        <v>13326</v>
      </c>
    </row>
    <row r="3319" spans="1:38" x14ac:dyDescent="0.2">
      <c r="A3319" s="35" t="s">
        <v>16</v>
      </c>
      <c r="B3319" s="36">
        <v>9414</v>
      </c>
      <c r="C3319" s="36"/>
      <c r="D3319" s="36" t="s">
        <v>1349</v>
      </c>
      <c r="E3319" s="37" t="s">
        <v>5521</v>
      </c>
      <c r="F3319" s="38" t="s">
        <v>1269</v>
      </c>
      <c r="G3319" s="38" t="s">
        <v>1445</v>
      </c>
      <c r="H3319" s="35" t="s">
        <v>330</v>
      </c>
      <c r="I3319" s="35"/>
      <c r="J3319" s="29" t="s">
        <v>274</v>
      </c>
      <c r="K3319" s="29" t="s">
        <v>1583</v>
      </c>
      <c r="L3319" s="29" t="s">
        <v>1811</v>
      </c>
      <c r="M3319" s="39">
        <v>28.302044531108443</v>
      </c>
      <c r="N3319" s="39">
        <v>72.91505544147843</v>
      </c>
      <c r="O3319" s="29">
        <v>44197</v>
      </c>
      <c r="P3319" s="29">
        <v>45138</v>
      </c>
      <c r="Q3319" s="40">
        <v>2.5763175999999999</v>
      </c>
      <c r="R3319" s="39">
        <v>28.252648870636548</v>
      </c>
      <c r="S3319" s="39">
        <v>28.252648870636548</v>
      </c>
      <c r="T3319" s="39">
        <v>16.40975770020534</v>
      </c>
      <c r="U3319" s="39">
        <v>0</v>
      </c>
      <c r="V3319" s="39">
        <v>0</v>
      </c>
      <c r="W3319" s="29" t="s">
        <v>1357</v>
      </c>
      <c r="X3319" s="29" t="s">
        <v>258</v>
      </c>
      <c r="Y3319" s="29" t="s">
        <v>1349</v>
      </c>
      <c r="Z3319" s="41" t="s">
        <v>1349</v>
      </c>
      <c r="AA3319" s="42" t="s">
        <v>1349</v>
      </c>
      <c r="AB3319" s="29" t="s">
        <v>258</v>
      </c>
      <c r="AC3319" s="29" t="s">
        <v>258</v>
      </c>
      <c r="AD3319" s="29" t="s">
        <v>265</v>
      </c>
      <c r="AE3319" s="29" t="s">
        <v>1367</v>
      </c>
      <c r="AF3319" s="29" t="s">
        <v>1378</v>
      </c>
      <c r="AG3319" s="183" t="s">
        <v>1379</v>
      </c>
      <c r="AH3319" s="29" t="s">
        <v>1413</v>
      </c>
      <c r="AI3319" s="29" t="s">
        <v>1357</v>
      </c>
      <c r="AJ3319" s="29" t="s">
        <v>258</v>
      </c>
      <c r="AK3319" s="29" t="s">
        <v>258</v>
      </c>
      <c r="AL3319" s="29" t="s">
        <v>13326</v>
      </c>
    </row>
    <row r="3320" spans="1:38" x14ac:dyDescent="0.2">
      <c r="A3320" s="35" t="s">
        <v>16</v>
      </c>
      <c r="B3320" s="36">
        <v>9415</v>
      </c>
      <c r="C3320" s="36"/>
      <c r="D3320" s="36" t="s">
        <v>1349</v>
      </c>
      <c r="E3320" s="37" t="s">
        <v>5522</v>
      </c>
      <c r="F3320" s="38" t="s">
        <v>1269</v>
      </c>
      <c r="G3320" s="38" t="s">
        <v>1273</v>
      </c>
      <c r="H3320" s="35" t="s">
        <v>1393</v>
      </c>
      <c r="I3320" s="35"/>
      <c r="J3320" s="29" t="s">
        <v>484</v>
      </c>
      <c r="K3320" s="29" t="s">
        <v>1383</v>
      </c>
      <c r="L3320" s="29" t="s">
        <v>1366</v>
      </c>
      <c r="M3320" s="39">
        <v>4.9958625042522469</v>
      </c>
      <c r="N3320" s="39">
        <v>9.9438521560574955</v>
      </c>
      <c r="O3320" s="29">
        <v>44197</v>
      </c>
      <c r="P3320" s="29">
        <v>44924</v>
      </c>
      <c r="Q3320" s="40">
        <v>1.9904175</v>
      </c>
      <c r="R3320" s="39">
        <v>4.9855852156057496</v>
      </c>
      <c r="S3320" s="39">
        <v>4.958266940451745</v>
      </c>
      <c r="T3320" s="39">
        <v>0</v>
      </c>
      <c r="U3320" s="39">
        <v>0</v>
      </c>
      <c r="V3320" s="39">
        <v>0</v>
      </c>
      <c r="W3320" s="29" t="s">
        <v>1357</v>
      </c>
      <c r="X3320" s="29" t="s">
        <v>258</v>
      </c>
      <c r="Y3320" s="29" t="s">
        <v>1349</v>
      </c>
      <c r="Z3320" s="41" t="s">
        <v>1349</v>
      </c>
      <c r="AA3320" s="42" t="s">
        <v>1349</v>
      </c>
      <c r="AB3320" s="29" t="s">
        <v>258</v>
      </c>
      <c r="AC3320" s="29" t="s">
        <v>258</v>
      </c>
      <c r="AD3320" s="29" t="s">
        <v>265</v>
      </c>
      <c r="AE3320" s="29" t="s">
        <v>1367</v>
      </c>
      <c r="AF3320" s="29" t="s">
        <v>1368</v>
      </c>
      <c r="AG3320" s="183" t="s">
        <v>1369</v>
      </c>
      <c r="AH3320" s="29" t="s">
        <v>1413</v>
      </c>
      <c r="AI3320" s="29" t="s">
        <v>1357</v>
      </c>
      <c r="AJ3320" s="29" t="s">
        <v>258</v>
      </c>
      <c r="AK3320" s="29" t="s">
        <v>258</v>
      </c>
      <c r="AL3320" s="29" t="s">
        <v>13326</v>
      </c>
    </row>
    <row r="3321" spans="1:38" x14ac:dyDescent="0.2">
      <c r="A3321" s="35" t="s">
        <v>17</v>
      </c>
      <c r="B3321" s="36">
        <v>9416</v>
      </c>
      <c r="C3321" s="36"/>
      <c r="D3321" s="36" t="s">
        <v>1349</v>
      </c>
      <c r="E3321" s="37" t="s">
        <v>5523</v>
      </c>
      <c r="F3321" s="38" t="s">
        <v>1269</v>
      </c>
      <c r="G3321" s="38" t="s">
        <v>1273</v>
      </c>
      <c r="H3321" s="35" t="s">
        <v>1393</v>
      </c>
      <c r="I3321" s="35" t="s">
        <v>1349</v>
      </c>
      <c r="J3321" s="29" t="s">
        <v>1500</v>
      </c>
      <c r="K3321" s="29" t="s">
        <v>4772</v>
      </c>
      <c r="L3321" s="29" t="s">
        <v>1384</v>
      </c>
      <c r="M3321" s="39">
        <v>0</v>
      </c>
      <c r="N3321" s="39"/>
      <c r="O3321" s="29">
        <v>44197</v>
      </c>
      <c r="P3321" s="29">
        <v>46022</v>
      </c>
      <c r="Q3321" s="40">
        <v>4.9965776999999996</v>
      </c>
      <c r="R3321" s="39"/>
      <c r="S3321" s="39"/>
      <c r="T3321" s="39"/>
      <c r="U3321" s="39"/>
      <c r="V3321" s="39"/>
      <c r="W3321" s="29" t="s">
        <v>265</v>
      </c>
      <c r="X3321" s="29" t="s">
        <v>11773</v>
      </c>
      <c r="Y3321" s="29">
        <v>45174</v>
      </c>
      <c r="Z3321" s="41" t="s">
        <v>11757</v>
      </c>
      <c r="AA3321" s="42" t="s">
        <v>13358</v>
      </c>
      <c r="AB3321" s="29" t="s">
        <v>258</v>
      </c>
      <c r="AC3321" s="29" t="s">
        <v>258</v>
      </c>
      <c r="AD3321" s="29" t="s">
        <v>265</v>
      </c>
      <c r="AE3321" s="29" t="s">
        <v>1353</v>
      </c>
      <c r="AF3321" s="29" t="s">
        <v>1368</v>
      </c>
      <c r="AG3321" s="183" t="s">
        <v>1369</v>
      </c>
      <c r="AH3321" s="29" t="s">
        <v>1356</v>
      </c>
      <c r="AI3321" s="29" t="s">
        <v>1357</v>
      </c>
      <c r="AJ3321" s="29" t="s">
        <v>258</v>
      </c>
      <c r="AK3321" s="29" t="s">
        <v>258</v>
      </c>
      <c r="AL3321" s="29" t="s">
        <v>13327</v>
      </c>
    </row>
    <row r="3322" spans="1:38" x14ac:dyDescent="0.2">
      <c r="A3322" s="35" t="s">
        <v>18</v>
      </c>
      <c r="B3322" s="36">
        <v>9416</v>
      </c>
      <c r="C3322" s="36">
        <v>1</v>
      </c>
      <c r="D3322" s="36" t="s">
        <v>5524</v>
      </c>
      <c r="E3322" s="37" t="s">
        <v>5525</v>
      </c>
      <c r="F3322" s="38" t="s">
        <v>1269</v>
      </c>
      <c r="G3322" s="38" t="s">
        <v>1273</v>
      </c>
      <c r="H3322" s="35" t="s">
        <v>1393</v>
      </c>
      <c r="I3322" s="35"/>
      <c r="J3322" s="29" t="s">
        <v>1500</v>
      </c>
      <c r="K3322" s="29" t="s">
        <v>4772</v>
      </c>
      <c r="L3322" s="29" t="s">
        <v>1384</v>
      </c>
      <c r="M3322" s="39">
        <v>48.646656548204646</v>
      </c>
      <c r="N3322" s="39">
        <v>104.95158110882957</v>
      </c>
      <c r="O3322" s="29">
        <v>44197</v>
      </c>
      <c r="P3322" s="29">
        <v>44985</v>
      </c>
      <c r="Q3322" s="40">
        <v>2.1574263999999999</v>
      </c>
      <c r="R3322" s="39">
        <v>48.551745379876799</v>
      </c>
      <c r="S3322" s="39">
        <v>48.551745379876799</v>
      </c>
      <c r="T3322" s="39">
        <v>7.8480903490759752</v>
      </c>
      <c r="U3322" s="39">
        <v>0</v>
      </c>
      <c r="V3322" s="39">
        <v>0</v>
      </c>
      <c r="W3322" s="29" t="s">
        <v>265</v>
      </c>
      <c r="X3322" s="29" t="s">
        <v>11773</v>
      </c>
      <c r="Y3322" s="29">
        <v>45174</v>
      </c>
      <c r="Z3322" s="41" t="s">
        <v>11757</v>
      </c>
      <c r="AA3322" s="42" t="s">
        <v>1349</v>
      </c>
      <c r="AB3322" s="29" t="s">
        <v>258</v>
      </c>
      <c r="AC3322" s="29" t="s">
        <v>258</v>
      </c>
      <c r="AD3322" s="29" t="s">
        <v>265</v>
      </c>
      <c r="AE3322" s="29" t="s">
        <v>1353</v>
      </c>
      <c r="AF3322" s="29" t="s">
        <v>1368</v>
      </c>
      <c r="AG3322" s="183" t="s">
        <v>1369</v>
      </c>
      <c r="AH3322" s="29" t="s">
        <v>1356</v>
      </c>
      <c r="AI3322" s="29" t="s">
        <v>1357</v>
      </c>
      <c r="AJ3322" s="29" t="s">
        <v>258</v>
      </c>
      <c r="AK3322" s="29" t="s">
        <v>258</v>
      </c>
      <c r="AL3322" s="29" t="s">
        <v>13327</v>
      </c>
    </row>
    <row r="3323" spans="1:38" x14ac:dyDescent="0.2">
      <c r="A3323" s="35" t="s">
        <v>18</v>
      </c>
      <c r="B3323" s="36">
        <v>9416</v>
      </c>
      <c r="C3323" s="36">
        <v>2</v>
      </c>
      <c r="D3323" s="36" t="s">
        <v>5526</v>
      </c>
      <c r="E3323" s="37" t="s">
        <v>5527</v>
      </c>
      <c r="F3323" s="38" t="s">
        <v>1269</v>
      </c>
      <c r="G3323" s="38" t="s">
        <v>1273</v>
      </c>
      <c r="H3323" s="35" t="s">
        <v>1393</v>
      </c>
      <c r="I3323" s="35"/>
      <c r="J3323" s="29" t="s">
        <v>1500</v>
      </c>
      <c r="K3323" s="29" t="s">
        <v>4772</v>
      </c>
      <c r="L3323" s="29" t="s">
        <v>1384</v>
      </c>
      <c r="M3323" s="39">
        <v>47.193502131284525</v>
      </c>
      <c r="N3323" s="39">
        <v>27.650677618069817</v>
      </c>
      <c r="O3323" s="29">
        <v>44197</v>
      </c>
      <c r="P3323" s="29">
        <v>44411</v>
      </c>
      <c r="Q3323" s="40">
        <v>0.58590010000000003</v>
      </c>
      <c r="R3323" s="39">
        <v>27.650677618069817</v>
      </c>
      <c r="S3323" s="39">
        <v>0</v>
      </c>
      <c r="T3323" s="39">
        <v>0</v>
      </c>
      <c r="U3323" s="39">
        <v>0</v>
      </c>
      <c r="V3323" s="39">
        <v>0</v>
      </c>
      <c r="W3323" s="29" t="s">
        <v>265</v>
      </c>
      <c r="X3323" s="29" t="s">
        <v>11773</v>
      </c>
      <c r="Y3323" s="29">
        <v>45174</v>
      </c>
      <c r="Z3323" s="41" t="s">
        <v>11757</v>
      </c>
      <c r="AA3323" s="42" t="s">
        <v>1349</v>
      </c>
      <c r="AB3323" s="29" t="s">
        <v>258</v>
      </c>
      <c r="AC3323" s="29" t="s">
        <v>258</v>
      </c>
      <c r="AD3323" s="29" t="s">
        <v>265</v>
      </c>
      <c r="AE3323" s="29" t="s">
        <v>1353</v>
      </c>
      <c r="AF3323" s="29" t="s">
        <v>1368</v>
      </c>
      <c r="AG3323" s="183" t="s">
        <v>1369</v>
      </c>
      <c r="AH3323" s="29" t="s">
        <v>1356</v>
      </c>
      <c r="AI3323" s="29" t="s">
        <v>1357</v>
      </c>
      <c r="AJ3323" s="29" t="s">
        <v>258</v>
      </c>
      <c r="AK3323" s="29" t="s">
        <v>258</v>
      </c>
      <c r="AL3323" s="29" t="s">
        <v>13327</v>
      </c>
    </row>
    <row r="3324" spans="1:38" x14ac:dyDescent="0.2">
      <c r="A3324" s="35" t="s">
        <v>18</v>
      </c>
      <c r="B3324" s="36">
        <v>9416</v>
      </c>
      <c r="C3324" s="36">
        <v>3</v>
      </c>
      <c r="D3324" s="36" t="s">
        <v>5528</v>
      </c>
      <c r="E3324" s="37" t="s">
        <v>5529</v>
      </c>
      <c r="F3324" s="38" t="s">
        <v>1269</v>
      </c>
      <c r="G3324" s="38" t="s">
        <v>1273</v>
      </c>
      <c r="H3324" s="35" t="s">
        <v>1393</v>
      </c>
      <c r="I3324" s="35"/>
      <c r="J3324" s="29" t="s">
        <v>1500</v>
      </c>
      <c r="K3324" s="29" t="s">
        <v>4772</v>
      </c>
      <c r="L3324" s="29" t="s">
        <v>1384</v>
      </c>
      <c r="M3324" s="39">
        <v>86.080369195905348</v>
      </c>
      <c r="N3324" s="39">
        <v>50.434496919917869</v>
      </c>
      <c r="O3324" s="29">
        <v>44197</v>
      </c>
      <c r="P3324" s="29">
        <v>44411</v>
      </c>
      <c r="Q3324" s="40">
        <v>0.58590010000000003</v>
      </c>
      <c r="R3324" s="39">
        <v>50.434496919917869</v>
      </c>
      <c r="S3324" s="39">
        <v>0</v>
      </c>
      <c r="T3324" s="39">
        <v>0</v>
      </c>
      <c r="U3324" s="39">
        <v>0</v>
      </c>
      <c r="V3324" s="39">
        <v>0</v>
      </c>
      <c r="W3324" s="29" t="s">
        <v>265</v>
      </c>
      <c r="X3324" s="29" t="s">
        <v>11773</v>
      </c>
      <c r="Y3324" s="29">
        <v>45174</v>
      </c>
      <c r="Z3324" s="41" t="s">
        <v>11757</v>
      </c>
      <c r="AA3324" s="42" t="s">
        <v>1349</v>
      </c>
      <c r="AB3324" s="29" t="s">
        <v>258</v>
      </c>
      <c r="AC3324" s="29" t="s">
        <v>258</v>
      </c>
      <c r="AD3324" s="29" t="s">
        <v>265</v>
      </c>
      <c r="AE3324" s="29" t="s">
        <v>1353</v>
      </c>
      <c r="AF3324" s="29" t="s">
        <v>1368</v>
      </c>
      <c r="AG3324" s="183" t="s">
        <v>1369</v>
      </c>
      <c r="AH3324" s="29" t="s">
        <v>1356</v>
      </c>
      <c r="AI3324" s="29" t="s">
        <v>1357</v>
      </c>
      <c r="AJ3324" s="29" t="s">
        <v>258</v>
      </c>
      <c r="AK3324" s="29" t="s">
        <v>258</v>
      </c>
      <c r="AL3324" s="29" t="s">
        <v>13327</v>
      </c>
    </row>
    <row r="3325" spans="1:38" x14ac:dyDescent="0.2">
      <c r="A3325" s="35" t="s">
        <v>18</v>
      </c>
      <c r="B3325" s="36">
        <v>9416</v>
      </c>
      <c r="C3325" s="36">
        <v>4</v>
      </c>
      <c r="D3325" s="36" t="s">
        <v>5530</v>
      </c>
      <c r="E3325" s="37" t="s">
        <v>5531</v>
      </c>
      <c r="F3325" s="38" t="s">
        <v>1269</v>
      </c>
      <c r="G3325" s="38" t="s">
        <v>1273</v>
      </c>
      <c r="H3325" s="35" t="s">
        <v>1393</v>
      </c>
      <c r="I3325" s="35"/>
      <c r="J3325" s="29" t="s">
        <v>1500</v>
      </c>
      <c r="K3325" s="29" t="s">
        <v>4772</v>
      </c>
      <c r="L3325" s="29" t="s">
        <v>1384</v>
      </c>
      <c r="M3325" s="39">
        <v>33.377710526710992</v>
      </c>
      <c r="N3325" s="39">
        <v>24.764845995893225</v>
      </c>
      <c r="O3325" s="29">
        <v>44197</v>
      </c>
      <c r="P3325" s="29">
        <v>44468</v>
      </c>
      <c r="Q3325" s="40">
        <v>0.74195759999999999</v>
      </c>
      <c r="R3325" s="39">
        <v>24.764845995893225</v>
      </c>
      <c r="S3325" s="39">
        <v>0</v>
      </c>
      <c r="T3325" s="39">
        <v>0</v>
      </c>
      <c r="U3325" s="39">
        <v>0</v>
      </c>
      <c r="V3325" s="39">
        <v>0</v>
      </c>
      <c r="W3325" s="29" t="s">
        <v>265</v>
      </c>
      <c r="X3325" s="29" t="s">
        <v>11773</v>
      </c>
      <c r="Y3325" s="29">
        <v>45174</v>
      </c>
      <c r="Z3325" s="41" t="s">
        <v>11757</v>
      </c>
      <c r="AA3325" s="42" t="s">
        <v>1349</v>
      </c>
      <c r="AB3325" s="29" t="s">
        <v>258</v>
      </c>
      <c r="AC3325" s="29" t="s">
        <v>258</v>
      </c>
      <c r="AD3325" s="29" t="s">
        <v>265</v>
      </c>
      <c r="AE3325" s="29" t="s">
        <v>1353</v>
      </c>
      <c r="AF3325" s="29" t="s">
        <v>1368</v>
      </c>
      <c r="AG3325" s="183" t="s">
        <v>1369</v>
      </c>
      <c r="AH3325" s="29" t="s">
        <v>1356</v>
      </c>
      <c r="AI3325" s="29" t="s">
        <v>1357</v>
      </c>
      <c r="AJ3325" s="29" t="s">
        <v>258</v>
      </c>
      <c r="AK3325" s="29" t="s">
        <v>258</v>
      </c>
      <c r="AL3325" s="29" t="s">
        <v>13327</v>
      </c>
    </row>
    <row r="3326" spans="1:38" x14ac:dyDescent="0.2">
      <c r="A3326" s="35" t="s">
        <v>18</v>
      </c>
      <c r="B3326" s="36">
        <v>9416</v>
      </c>
      <c r="C3326" s="36">
        <v>5</v>
      </c>
      <c r="D3326" s="36" t="s">
        <v>5532</v>
      </c>
      <c r="E3326" s="37" t="s">
        <v>5533</v>
      </c>
      <c r="F3326" s="38" t="s">
        <v>1269</v>
      </c>
      <c r="G3326" s="38" t="s">
        <v>1273</v>
      </c>
      <c r="H3326" s="35" t="s">
        <v>1393</v>
      </c>
      <c r="I3326" s="35"/>
      <c r="J3326" s="29" t="s">
        <v>1500</v>
      </c>
      <c r="K3326" s="29" t="s">
        <v>4772</v>
      </c>
      <c r="L3326" s="29" t="s">
        <v>1384</v>
      </c>
      <c r="M3326" s="39">
        <v>81.906844777068201</v>
      </c>
      <c r="N3326" s="39">
        <v>61.444147843942503</v>
      </c>
      <c r="O3326" s="29">
        <v>44197</v>
      </c>
      <c r="P3326" s="29">
        <v>44471</v>
      </c>
      <c r="Q3326" s="40">
        <v>0.75017109999999998</v>
      </c>
      <c r="R3326" s="39">
        <v>61.444147843942503</v>
      </c>
      <c r="S3326" s="39">
        <v>0</v>
      </c>
      <c r="T3326" s="39">
        <v>0</v>
      </c>
      <c r="U3326" s="39">
        <v>0</v>
      </c>
      <c r="V3326" s="39">
        <v>0</v>
      </c>
      <c r="W3326" s="29" t="s">
        <v>265</v>
      </c>
      <c r="X3326" s="29" t="s">
        <v>11773</v>
      </c>
      <c r="Y3326" s="29">
        <v>45174</v>
      </c>
      <c r="Z3326" s="41" t="s">
        <v>11757</v>
      </c>
      <c r="AA3326" s="42" t="s">
        <v>1349</v>
      </c>
      <c r="AB3326" s="29" t="s">
        <v>258</v>
      </c>
      <c r="AC3326" s="29" t="s">
        <v>258</v>
      </c>
      <c r="AD3326" s="29" t="s">
        <v>265</v>
      </c>
      <c r="AE3326" s="29" t="s">
        <v>1353</v>
      </c>
      <c r="AF3326" s="29" t="s">
        <v>1368</v>
      </c>
      <c r="AG3326" s="183" t="s">
        <v>1369</v>
      </c>
      <c r="AH3326" s="29" t="s">
        <v>1356</v>
      </c>
      <c r="AI3326" s="29" t="s">
        <v>1357</v>
      </c>
      <c r="AJ3326" s="29" t="s">
        <v>258</v>
      </c>
      <c r="AK3326" s="29" t="s">
        <v>258</v>
      </c>
      <c r="AL3326" s="29" t="s">
        <v>13327</v>
      </c>
    </row>
    <row r="3327" spans="1:38" x14ac:dyDescent="0.2">
      <c r="A3327" s="35" t="s">
        <v>18</v>
      </c>
      <c r="B3327" s="36">
        <v>9416</v>
      </c>
      <c r="C3327" s="36">
        <v>6</v>
      </c>
      <c r="D3327" s="36" t="s">
        <v>5534</v>
      </c>
      <c r="E3327" s="37" t="s">
        <v>5535</v>
      </c>
      <c r="F3327" s="38" t="s">
        <v>1269</v>
      </c>
      <c r="G3327" s="38" t="s">
        <v>1273</v>
      </c>
      <c r="H3327" s="35" t="s">
        <v>1393</v>
      </c>
      <c r="I3327" s="35"/>
      <c r="J3327" s="29" t="s">
        <v>1500</v>
      </c>
      <c r="K3327" s="29" t="s">
        <v>4772</v>
      </c>
      <c r="L3327" s="29" t="s">
        <v>1384</v>
      </c>
      <c r="M3327" s="39">
        <v>90.316496195840145</v>
      </c>
      <c r="N3327" s="39">
        <v>89.265582477754961</v>
      </c>
      <c r="O3327" s="29">
        <v>44197</v>
      </c>
      <c r="P3327" s="29">
        <v>44558</v>
      </c>
      <c r="Q3327" s="40">
        <v>0.98836409999999997</v>
      </c>
      <c r="R3327" s="39">
        <v>89.265582477754961</v>
      </c>
      <c r="S3327" s="39">
        <v>0</v>
      </c>
      <c r="T3327" s="39">
        <v>0</v>
      </c>
      <c r="U3327" s="39">
        <v>0</v>
      </c>
      <c r="V3327" s="39">
        <v>0</v>
      </c>
      <c r="W3327" s="29" t="s">
        <v>265</v>
      </c>
      <c r="X3327" s="29" t="s">
        <v>11773</v>
      </c>
      <c r="Y3327" s="29">
        <v>45174</v>
      </c>
      <c r="Z3327" s="41" t="s">
        <v>11757</v>
      </c>
      <c r="AA3327" s="42" t="s">
        <v>1349</v>
      </c>
      <c r="AB3327" s="29" t="s">
        <v>258</v>
      </c>
      <c r="AC3327" s="29" t="s">
        <v>258</v>
      </c>
      <c r="AD3327" s="29" t="s">
        <v>265</v>
      </c>
      <c r="AE3327" s="29" t="s">
        <v>1353</v>
      </c>
      <c r="AF3327" s="29" t="s">
        <v>1368</v>
      </c>
      <c r="AG3327" s="183" t="s">
        <v>1369</v>
      </c>
      <c r="AH3327" s="29" t="s">
        <v>1356</v>
      </c>
      <c r="AI3327" s="29" t="s">
        <v>1357</v>
      </c>
      <c r="AJ3327" s="29" t="s">
        <v>258</v>
      </c>
      <c r="AK3327" s="29" t="s">
        <v>258</v>
      </c>
      <c r="AL3327" s="29" t="s">
        <v>13327</v>
      </c>
    </row>
    <row r="3328" spans="1:38" x14ac:dyDescent="0.2">
      <c r="A3328" s="35" t="s">
        <v>18</v>
      </c>
      <c r="B3328" s="36">
        <v>9416</v>
      </c>
      <c r="C3328" s="36">
        <v>7</v>
      </c>
      <c r="D3328" s="36" t="s">
        <v>5536</v>
      </c>
      <c r="E3328" s="37" t="s">
        <v>5537</v>
      </c>
      <c r="F3328" s="38" t="s">
        <v>1269</v>
      </c>
      <c r="G3328" s="38" t="s">
        <v>1273</v>
      </c>
      <c r="H3328" s="35" t="s">
        <v>1393</v>
      </c>
      <c r="I3328" s="35"/>
      <c r="J3328" s="29" t="s">
        <v>1500</v>
      </c>
      <c r="K3328" s="29" t="s">
        <v>4772</v>
      </c>
      <c r="L3328" s="29" t="s">
        <v>1384</v>
      </c>
      <c r="M3328" s="39">
        <v>42.179387189901867</v>
      </c>
      <c r="N3328" s="39">
        <v>42.843400410677617</v>
      </c>
      <c r="O3328" s="29">
        <v>44197</v>
      </c>
      <c r="P3328" s="29">
        <v>44568</v>
      </c>
      <c r="Q3328" s="40">
        <v>1.0157426000000001</v>
      </c>
      <c r="R3328" s="39">
        <v>42.037207392197125</v>
      </c>
      <c r="S3328" s="39">
        <v>0.80619301848049274</v>
      </c>
      <c r="T3328" s="39">
        <v>0</v>
      </c>
      <c r="U3328" s="39">
        <v>0</v>
      </c>
      <c r="V3328" s="39">
        <v>0</v>
      </c>
      <c r="W3328" s="29" t="s">
        <v>265</v>
      </c>
      <c r="X3328" s="29" t="s">
        <v>11773</v>
      </c>
      <c r="Y3328" s="29">
        <v>45174</v>
      </c>
      <c r="Z3328" s="41" t="s">
        <v>11757</v>
      </c>
      <c r="AA3328" s="42" t="s">
        <v>1349</v>
      </c>
      <c r="AB3328" s="29" t="s">
        <v>258</v>
      </c>
      <c r="AC3328" s="29" t="s">
        <v>258</v>
      </c>
      <c r="AD3328" s="29" t="s">
        <v>265</v>
      </c>
      <c r="AE3328" s="29" t="s">
        <v>1353</v>
      </c>
      <c r="AF3328" s="29" t="s">
        <v>1368</v>
      </c>
      <c r="AG3328" s="183" t="s">
        <v>1369</v>
      </c>
      <c r="AH3328" s="29" t="s">
        <v>1356</v>
      </c>
      <c r="AI3328" s="29" t="s">
        <v>1357</v>
      </c>
      <c r="AJ3328" s="29" t="s">
        <v>258</v>
      </c>
      <c r="AK3328" s="29" t="s">
        <v>258</v>
      </c>
      <c r="AL3328" s="29" t="s">
        <v>13327</v>
      </c>
    </row>
    <row r="3329" spans="1:38" x14ac:dyDescent="0.2">
      <c r="A3329" s="35" t="s">
        <v>18</v>
      </c>
      <c r="B3329" s="36">
        <v>9416</v>
      </c>
      <c r="C3329" s="36">
        <v>8</v>
      </c>
      <c r="D3329" s="36" t="s">
        <v>5538</v>
      </c>
      <c r="E3329" s="37" t="s">
        <v>5539</v>
      </c>
      <c r="F3329" s="38" t="s">
        <v>1269</v>
      </c>
      <c r="G3329" s="38" t="s">
        <v>1273</v>
      </c>
      <c r="H3329" s="35" t="s">
        <v>1393</v>
      </c>
      <c r="I3329" s="35"/>
      <c r="J3329" s="29" t="s">
        <v>1500</v>
      </c>
      <c r="K3329" s="29" t="s">
        <v>4772</v>
      </c>
      <c r="L3329" s="29" t="s">
        <v>1384</v>
      </c>
      <c r="M3329" s="39">
        <v>48.936723606502632</v>
      </c>
      <c r="N3329" s="39">
        <v>59.621744010951403</v>
      </c>
      <c r="O3329" s="29">
        <v>44197</v>
      </c>
      <c r="P3329" s="29">
        <v>44642</v>
      </c>
      <c r="Q3329" s="40">
        <v>1.2183436000000001</v>
      </c>
      <c r="R3329" s="39">
        <v>48.793579739904175</v>
      </c>
      <c r="S3329" s="39">
        <v>10.828164271047228</v>
      </c>
      <c r="T3329" s="39">
        <v>0</v>
      </c>
      <c r="U3329" s="39">
        <v>0</v>
      </c>
      <c r="V3329" s="39">
        <v>0</v>
      </c>
      <c r="W3329" s="29" t="s">
        <v>265</v>
      </c>
      <c r="X3329" s="29" t="s">
        <v>11773</v>
      </c>
      <c r="Y3329" s="29">
        <v>45174</v>
      </c>
      <c r="Z3329" s="41" t="s">
        <v>11757</v>
      </c>
      <c r="AA3329" s="42" t="s">
        <v>1349</v>
      </c>
      <c r="AB3329" s="29" t="s">
        <v>258</v>
      </c>
      <c r="AC3329" s="29" t="s">
        <v>258</v>
      </c>
      <c r="AD3329" s="29" t="s">
        <v>265</v>
      </c>
      <c r="AE3329" s="29" t="s">
        <v>1353</v>
      </c>
      <c r="AF3329" s="29" t="s">
        <v>1368</v>
      </c>
      <c r="AG3329" s="183" t="s">
        <v>1369</v>
      </c>
      <c r="AH3329" s="29" t="s">
        <v>1356</v>
      </c>
      <c r="AI3329" s="29" t="s">
        <v>1357</v>
      </c>
      <c r="AJ3329" s="29" t="s">
        <v>258</v>
      </c>
      <c r="AK3329" s="29" t="s">
        <v>258</v>
      </c>
      <c r="AL3329" s="29" t="s">
        <v>13327</v>
      </c>
    </row>
    <row r="3330" spans="1:38" x14ac:dyDescent="0.2">
      <c r="A3330" s="35" t="s">
        <v>18</v>
      </c>
      <c r="B3330" s="36">
        <v>9416</v>
      </c>
      <c r="C3330" s="36">
        <v>9</v>
      </c>
      <c r="D3330" s="36" t="s">
        <v>5540</v>
      </c>
      <c r="E3330" s="37" t="s">
        <v>5541</v>
      </c>
      <c r="F3330" s="38" t="s">
        <v>1269</v>
      </c>
      <c r="G3330" s="38" t="s">
        <v>1273</v>
      </c>
      <c r="H3330" s="35" t="s">
        <v>1393</v>
      </c>
      <c r="I3330" s="35"/>
      <c r="J3330" s="29" t="s">
        <v>1500</v>
      </c>
      <c r="K3330" s="29" t="s">
        <v>4772</v>
      </c>
      <c r="L3330" s="29" t="s">
        <v>1384</v>
      </c>
      <c r="M3330" s="39">
        <v>91.466021091226267</v>
      </c>
      <c r="N3330" s="39">
        <v>113.69082819986312</v>
      </c>
      <c r="O3330" s="29">
        <v>44197</v>
      </c>
      <c r="P3330" s="29">
        <v>44651</v>
      </c>
      <c r="Q3330" s="40">
        <v>1.2429843</v>
      </c>
      <c r="R3330" s="39">
        <v>91.202532511978106</v>
      </c>
      <c r="S3330" s="39">
        <v>22.48829568788501</v>
      </c>
      <c r="T3330" s="39">
        <v>0</v>
      </c>
      <c r="U3330" s="39">
        <v>0</v>
      </c>
      <c r="V3330" s="39">
        <v>0</v>
      </c>
      <c r="W3330" s="29" t="s">
        <v>265</v>
      </c>
      <c r="X3330" s="29" t="s">
        <v>11773</v>
      </c>
      <c r="Y3330" s="29">
        <v>45174</v>
      </c>
      <c r="Z3330" s="41" t="s">
        <v>11757</v>
      </c>
      <c r="AA3330" s="42" t="s">
        <v>1349</v>
      </c>
      <c r="AB3330" s="29" t="s">
        <v>258</v>
      </c>
      <c r="AC3330" s="29" t="s">
        <v>258</v>
      </c>
      <c r="AD3330" s="29" t="s">
        <v>265</v>
      </c>
      <c r="AE3330" s="29" t="s">
        <v>1353</v>
      </c>
      <c r="AF3330" s="29" t="s">
        <v>1368</v>
      </c>
      <c r="AG3330" s="183" t="s">
        <v>1369</v>
      </c>
      <c r="AH3330" s="29" t="s">
        <v>1356</v>
      </c>
      <c r="AI3330" s="29" t="s">
        <v>1357</v>
      </c>
      <c r="AJ3330" s="29" t="s">
        <v>258</v>
      </c>
      <c r="AK3330" s="29" t="s">
        <v>258</v>
      </c>
      <c r="AL3330" s="29" t="s">
        <v>13327</v>
      </c>
    </row>
    <row r="3331" spans="1:38" x14ac:dyDescent="0.2">
      <c r="A3331" s="35" t="s">
        <v>18</v>
      </c>
      <c r="B3331" s="36">
        <v>9416</v>
      </c>
      <c r="C3331" s="36">
        <v>10</v>
      </c>
      <c r="D3331" s="36" t="s">
        <v>5542</v>
      </c>
      <c r="E3331" s="37" t="s">
        <v>5543</v>
      </c>
      <c r="F3331" s="38" t="s">
        <v>1269</v>
      </c>
      <c r="G3331" s="38" t="s">
        <v>1273</v>
      </c>
      <c r="H3331" s="35" t="s">
        <v>1393</v>
      </c>
      <c r="I3331" s="35"/>
      <c r="J3331" s="29" t="s">
        <v>1500</v>
      </c>
      <c r="K3331" s="29" t="s">
        <v>4772</v>
      </c>
      <c r="L3331" s="29" t="s">
        <v>1384</v>
      </c>
      <c r="M3331" s="39">
        <v>92.959661154328856</v>
      </c>
      <c r="N3331" s="39">
        <v>144.30698973305954</v>
      </c>
      <c r="O3331" s="29">
        <v>44197</v>
      </c>
      <c r="P3331" s="29">
        <v>44764</v>
      </c>
      <c r="Q3331" s="40">
        <v>1.5523613999999999</v>
      </c>
      <c r="R3331" s="39">
        <v>92.732484599589327</v>
      </c>
      <c r="S3331" s="39">
        <v>51.574505133470225</v>
      </c>
      <c r="T3331" s="39">
        <v>0</v>
      </c>
      <c r="U3331" s="39">
        <v>0</v>
      </c>
      <c r="V3331" s="39">
        <v>0</v>
      </c>
      <c r="W3331" s="29" t="s">
        <v>265</v>
      </c>
      <c r="X3331" s="29" t="s">
        <v>11773</v>
      </c>
      <c r="Y3331" s="29">
        <v>45174</v>
      </c>
      <c r="Z3331" s="41" t="s">
        <v>11757</v>
      </c>
      <c r="AA3331" s="42" t="s">
        <v>1349</v>
      </c>
      <c r="AB3331" s="29" t="s">
        <v>258</v>
      </c>
      <c r="AC3331" s="29" t="s">
        <v>258</v>
      </c>
      <c r="AD3331" s="29" t="s">
        <v>265</v>
      </c>
      <c r="AE3331" s="29" t="s">
        <v>1353</v>
      </c>
      <c r="AF3331" s="29" t="s">
        <v>1368</v>
      </c>
      <c r="AG3331" s="183" t="s">
        <v>1369</v>
      </c>
      <c r="AH3331" s="29" t="s">
        <v>1356</v>
      </c>
      <c r="AI3331" s="29" t="s">
        <v>1357</v>
      </c>
      <c r="AJ3331" s="29" t="s">
        <v>258</v>
      </c>
      <c r="AK3331" s="29" t="s">
        <v>258</v>
      </c>
      <c r="AL3331" s="29" t="s">
        <v>13327</v>
      </c>
    </row>
    <row r="3332" spans="1:38" x14ac:dyDescent="0.2">
      <c r="A3332" s="35" t="s">
        <v>18</v>
      </c>
      <c r="B3332" s="36">
        <v>9416</v>
      </c>
      <c r="C3332" s="36">
        <v>11</v>
      </c>
      <c r="D3332" s="36" t="s">
        <v>5544</v>
      </c>
      <c r="E3332" s="37" t="s">
        <v>5545</v>
      </c>
      <c r="F3332" s="38" t="s">
        <v>1269</v>
      </c>
      <c r="G3332" s="38" t="s">
        <v>1273</v>
      </c>
      <c r="H3332" s="35" t="s">
        <v>1393</v>
      </c>
      <c r="I3332" s="35"/>
      <c r="J3332" s="29" t="s">
        <v>1500</v>
      </c>
      <c r="K3332" s="29" t="s">
        <v>4772</v>
      </c>
      <c r="L3332" s="29" t="s">
        <v>1384</v>
      </c>
      <c r="M3332" s="39">
        <v>84.18456230918153</v>
      </c>
      <c r="N3332" s="39">
        <v>142.90055852156058</v>
      </c>
      <c r="O3332" s="29">
        <v>44197</v>
      </c>
      <c r="P3332" s="29">
        <v>44817</v>
      </c>
      <c r="Q3332" s="40">
        <v>1.6974674999999999</v>
      </c>
      <c r="R3332" s="39">
        <v>83.991471594798085</v>
      </c>
      <c r="S3332" s="39">
        <v>58.909086926762491</v>
      </c>
      <c r="T3332" s="39">
        <v>0</v>
      </c>
      <c r="U3332" s="39">
        <v>0</v>
      </c>
      <c r="V3332" s="39">
        <v>0</v>
      </c>
      <c r="W3332" s="29" t="s">
        <v>265</v>
      </c>
      <c r="X3332" s="29" t="s">
        <v>11773</v>
      </c>
      <c r="Y3332" s="29">
        <v>45174</v>
      </c>
      <c r="Z3332" s="41" t="s">
        <v>11757</v>
      </c>
      <c r="AA3332" s="42" t="s">
        <v>1349</v>
      </c>
      <c r="AB3332" s="29" t="s">
        <v>258</v>
      </c>
      <c r="AC3332" s="29" t="s">
        <v>258</v>
      </c>
      <c r="AD3332" s="29" t="s">
        <v>265</v>
      </c>
      <c r="AE3332" s="29" t="s">
        <v>1353</v>
      </c>
      <c r="AF3332" s="29" t="s">
        <v>1368</v>
      </c>
      <c r="AG3332" s="183" t="s">
        <v>1369</v>
      </c>
      <c r="AH3332" s="29" t="s">
        <v>1356</v>
      </c>
      <c r="AI3332" s="29" t="s">
        <v>1357</v>
      </c>
      <c r="AJ3332" s="29" t="s">
        <v>258</v>
      </c>
      <c r="AK3332" s="29" t="s">
        <v>258</v>
      </c>
      <c r="AL3332" s="29" t="s">
        <v>13327</v>
      </c>
    </row>
    <row r="3333" spans="1:38" x14ac:dyDescent="0.2">
      <c r="A3333" s="35" t="s">
        <v>18</v>
      </c>
      <c r="B3333" s="36">
        <v>9416</v>
      </c>
      <c r="C3333" s="36">
        <v>12</v>
      </c>
      <c r="D3333" s="36" t="s">
        <v>5546</v>
      </c>
      <c r="E3333" s="37" t="s">
        <v>5547</v>
      </c>
      <c r="F3333" s="38" t="s">
        <v>1269</v>
      </c>
      <c r="G3333" s="38" t="s">
        <v>1273</v>
      </c>
      <c r="H3333" s="35" t="s">
        <v>1393</v>
      </c>
      <c r="I3333" s="35"/>
      <c r="J3333" s="29" t="s">
        <v>1500</v>
      </c>
      <c r="K3333" s="29" t="s">
        <v>4772</v>
      </c>
      <c r="L3333" s="29" t="s">
        <v>1384</v>
      </c>
      <c r="M3333" s="39">
        <v>193.00161729468525</v>
      </c>
      <c r="N3333" s="39">
        <v>416.38678439425053</v>
      </c>
      <c r="O3333" s="29">
        <v>44197</v>
      </c>
      <c r="P3333" s="29">
        <v>44985</v>
      </c>
      <c r="Q3333" s="40">
        <v>2.1574263999999999</v>
      </c>
      <c r="R3333" s="39">
        <v>192.62506502395621</v>
      </c>
      <c r="S3333" s="39">
        <v>192.62506502395621</v>
      </c>
      <c r="T3333" s="39">
        <v>31.136654346338123</v>
      </c>
      <c r="U3333" s="39">
        <v>0</v>
      </c>
      <c r="V3333" s="39">
        <v>0</v>
      </c>
      <c r="W3333" s="29" t="s">
        <v>265</v>
      </c>
      <c r="X3333" s="29" t="s">
        <v>11773</v>
      </c>
      <c r="Y3333" s="29">
        <v>45174</v>
      </c>
      <c r="Z3333" s="41" t="s">
        <v>11757</v>
      </c>
      <c r="AA3333" s="42" t="s">
        <v>1349</v>
      </c>
      <c r="AB3333" s="29" t="s">
        <v>258</v>
      </c>
      <c r="AC3333" s="29" t="s">
        <v>258</v>
      </c>
      <c r="AD3333" s="29" t="s">
        <v>265</v>
      </c>
      <c r="AE3333" s="29" t="s">
        <v>1353</v>
      </c>
      <c r="AF3333" s="29" t="s">
        <v>1368</v>
      </c>
      <c r="AG3333" s="183" t="s">
        <v>1369</v>
      </c>
      <c r="AH3333" s="29" t="s">
        <v>1356</v>
      </c>
      <c r="AI3333" s="29" t="s">
        <v>1357</v>
      </c>
      <c r="AJ3333" s="29" t="s">
        <v>258</v>
      </c>
      <c r="AK3333" s="29" t="s">
        <v>258</v>
      </c>
      <c r="AL3333" s="29" t="s">
        <v>13327</v>
      </c>
    </row>
    <row r="3334" spans="1:38" x14ac:dyDescent="0.2">
      <c r="A3334" s="35" t="s">
        <v>18</v>
      </c>
      <c r="B3334" s="36">
        <v>9416</v>
      </c>
      <c r="C3334" s="36">
        <v>13</v>
      </c>
      <c r="D3334" s="36" t="s">
        <v>5548</v>
      </c>
      <c r="E3334" s="37" t="s">
        <v>5549</v>
      </c>
      <c r="F3334" s="38" t="s">
        <v>1269</v>
      </c>
      <c r="G3334" s="38" t="s">
        <v>1273</v>
      </c>
      <c r="H3334" s="35" t="s">
        <v>1393</v>
      </c>
      <c r="I3334" s="35"/>
      <c r="J3334" s="29" t="s">
        <v>1500</v>
      </c>
      <c r="K3334" s="29" t="s">
        <v>4772</v>
      </c>
      <c r="L3334" s="29" t="s">
        <v>1384</v>
      </c>
      <c r="M3334" s="39">
        <v>86.714749488286003</v>
      </c>
      <c r="N3334" s="39">
        <v>194.44046543463381</v>
      </c>
      <c r="O3334" s="29">
        <v>44197</v>
      </c>
      <c r="P3334" s="29">
        <v>45016</v>
      </c>
      <c r="Q3334" s="40">
        <v>2.2422998000000001</v>
      </c>
      <c r="R3334" s="39">
        <v>86.549719370294312</v>
      </c>
      <c r="S3334" s="39">
        <v>86.549719370294312</v>
      </c>
      <c r="T3334" s="39">
        <v>21.341026694045173</v>
      </c>
      <c r="U3334" s="39">
        <v>0</v>
      </c>
      <c r="V3334" s="39">
        <v>0</v>
      </c>
      <c r="W3334" s="29" t="s">
        <v>265</v>
      </c>
      <c r="X3334" s="29" t="s">
        <v>11773</v>
      </c>
      <c r="Y3334" s="29">
        <v>45174</v>
      </c>
      <c r="Z3334" s="41" t="s">
        <v>11757</v>
      </c>
      <c r="AA3334" s="42" t="s">
        <v>1349</v>
      </c>
      <c r="AB3334" s="29" t="s">
        <v>258</v>
      </c>
      <c r="AC3334" s="29" t="s">
        <v>258</v>
      </c>
      <c r="AD3334" s="29" t="s">
        <v>265</v>
      </c>
      <c r="AE3334" s="29" t="s">
        <v>1353</v>
      </c>
      <c r="AF3334" s="29" t="s">
        <v>1368</v>
      </c>
      <c r="AG3334" s="183" t="s">
        <v>1369</v>
      </c>
      <c r="AH3334" s="29" t="s">
        <v>1356</v>
      </c>
      <c r="AI3334" s="29" t="s">
        <v>1357</v>
      </c>
      <c r="AJ3334" s="29" t="s">
        <v>258</v>
      </c>
      <c r="AK3334" s="29" t="s">
        <v>258</v>
      </c>
      <c r="AL3334" s="29" t="s">
        <v>13327</v>
      </c>
    </row>
    <row r="3335" spans="1:38" x14ac:dyDescent="0.2">
      <c r="A3335" s="35" t="s">
        <v>18</v>
      </c>
      <c r="B3335" s="36">
        <v>9416</v>
      </c>
      <c r="C3335" s="36">
        <v>14</v>
      </c>
      <c r="D3335" s="36" t="s">
        <v>5550</v>
      </c>
      <c r="E3335" s="37" t="s">
        <v>5551</v>
      </c>
      <c r="F3335" s="38" t="s">
        <v>1269</v>
      </c>
      <c r="G3335" s="38" t="s">
        <v>1273</v>
      </c>
      <c r="H3335" s="35" t="s">
        <v>1393</v>
      </c>
      <c r="I3335" s="35"/>
      <c r="J3335" s="29" t="s">
        <v>1500</v>
      </c>
      <c r="K3335" s="29" t="s">
        <v>4772</v>
      </c>
      <c r="L3335" s="29" t="s">
        <v>1384</v>
      </c>
      <c r="M3335" s="39">
        <v>73.575456668938045</v>
      </c>
      <c r="N3335" s="39">
        <v>171.22283093771389</v>
      </c>
      <c r="O3335" s="29">
        <v>44197</v>
      </c>
      <c r="P3335" s="29">
        <v>45047</v>
      </c>
      <c r="Q3335" s="40">
        <v>2.3271731999999998</v>
      </c>
      <c r="R3335" s="39">
        <v>73.438699520876114</v>
      </c>
      <c r="S3335" s="39">
        <v>73.438699520876114</v>
      </c>
      <c r="T3335" s="39">
        <v>24.345431895961671</v>
      </c>
      <c r="U3335" s="39">
        <v>0</v>
      </c>
      <c r="V3335" s="39">
        <v>0</v>
      </c>
      <c r="W3335" s="29" t="s">
        <v>265</v>
      </c>
      <c r="X3335" s="29" t="s">
        <v>11773</v>
      </c>
      <c r="Y3335" s="29">
        <v>45174</v>
      </c>
      <c r="Z3335" s="41" t="s">
        <v>11757</v>
      </c>
      <c r="AA3335" s="42" t="s">
        <v>1349</v>
      </c>
      <c r="AB3335" s="29" t="s">
        <v>258</v>
      </c>
      <c r="AC3335" s="29" t="s">
        <v>258</v>
      </c>
      <c r="AD3335" s="29" t="s">
        <v>265</v>
      </c>
      <c r="AE3335" s="29" t="s">
        <v>1353</v>
      </c>
      <c r="AF3335" s="29" t="s">
        <v>1368</v>
      </c>
      <c r="AG3335" s="183" t="s">
        <v>1369</v>
      </c>
      <c r="AH3335" s="29" t="s">
        <v>1356</v>
      </c>
      <c r="AI3335" s="29" t="s">
        <v>1357</v>
      </c>
      <c r="AJ3335" s="29" t="s">
        <v>258</v>
      </c>
      <c r="AK3335" s="29" t="s">
        <v>258</v>
      </c>
      <c r="AL3335" s="29" t="s">
        <v>13327</v>
      </c>
    </row>
    <row r="3336" spans="1:38" x14ac:dyDescent="0.2">
      <c r="A3336" s="35" t="s">
        <v>18</v>
      </c>
      <c r="B3336" s="36">
        <v>9416</v>
      </c>
      <c r="C3336" s="36">
        <v>15</v>
      </c>
      <c r="D3336" s="36" t="s">
        <v>5552</v>
      </c>
      <c r="E3336" s="37" t="s">
        <v>5553</v>
      </c>
      <c r="F3336" s="38" t="s">
        <v>1269</v>
      </c>
      <c r="G3336" s="38" t="s">
        <v>1273</v>
      </c>
      <c r="H3336" s="35" t="s">
        <v>1393</v>
      </c>
      <c r="I3336" s="35"/>
      <c r="J3336" s="29" t="s">
        <v>1500</v>
      </c>
      <c r="K3336" s="29" t="s">
        <v>4772</v>
      </c>
      <c r="L3336" s="29" t="s">
        <v>1384</v>
      </c>
      <c r="M3336" s="39">
        <v>72.861019932341478</v>
      </c>
      <c r="N3336" s="39">
        <v>188.51105817932921</v>
      </c>
      <c r="O3336" s="29">
        <v>44197</v>
      </c>
      <c r="P3336" s="29">
        <v>45142</v>
      </c>
      <c r="Q3336" s="40">
        <v>2.587269</v>
      </c>
      <c r="R3336" s="39">
        <v>72.734182067077342</v>
      </c>
      <c r="S3336" s="39">
        <v>72.734182067077342</v>
      </c>
      <c r="T3336" s="39">
        <v>43.042694045174542</v>
      </c>
      <c r="U3336" s="39">
        <v>0</v>
      </c>
      <c r="V3336" s="39">
        <v>0</v>
      </c>
      <c r="W3336" s="29" t="s">
        <v>265</v>
      </c>
      <c r="X3336" s="29" t="s">
        <v>11773</v>
      </c>
      <c r="Y3336" s="29">
        <v>45174</v>
      </c>
      <c r="Z3336" s="41" t="s">
        <v>11757</v>
      </c>
      <c r="AA3336" s="42" t="s">
        <v>1349</v>
      </c>
      <c r="AB3336" s="29" t="s">
        <v>258</v>
      </c>
      <c r="AC3336" s="29" t="s">
        <v>258</v>
      </c>
      <c r="AD3336" s="29" t="s">
        <v>265</v>
      </c>
      <c r="AE3336" s="29" t="s">
        <v>1353</v>
      </c>
      <c r="AF3336" s="29" t="s">
        <v>1368</v>
      </c>
      <c r="AG3336" s="183" t="s">
        <v>1369</v>
      </c>
      <c r="AH3336" s="29" t="s">
        <v>1356</v>
      </c>
      <c r="AI3336" s="29" t="s">
        <v>1357</v>
      </c>
      <c r="AJ3336" s="29" t="s">
        <v>258</v>
      </c>
      <c r="AK3336" s="29" t="s">
        <v>258</v>
      </c>
      <c r="AL3336" s="29" t="s">
        <v>13327</v>
      </c>
    </row>
    <row r="3337" spans="1:38" x14ac:dyDescent="0.2">
      <c r="A3337" s="35" t="s">
        <v>18</v>
      </c>
      <c r="B3337" s="36">
        <v>9416</v>
      </c>
      <c r="C3337" s="36">
        <v>16</v>
      </c>
      <c r="D3337" s="36" t="s">
        <v>5554</v>
      </c>
      <c r="E3337" s="37" t="s">
        <v>5555</v>
      </c>
      <c r="F3337" s="38" t="s">
        <v>1269</v>
      </c>
      <c r="G3337" s="38" t="s">
        <v>1273</v>
      </c>
      <c r="H3337" s="35" t="s">
        <v>1393</v>
      </c>
      <c r="I3337" s="35"/>
      <c r="J3337" s="29" t="s">
        <v>1500</v>
      </c>
      <c r="K3337" s="29" t="s">
        <v>4772</v>
      </c>
      <c r="L3337" s="29" t="s">
        <v>1384</v>
      </c>
      <c r="M3337" s="39">
        <v>89.711712903826836</v>
      </c>
      <c r="N3337" s="39">
        <v>245.37166324435321</v>
      </c>
      <c r="O3337" s="29">
        <v>44197</v>
      </c>
      <c r="P3337" s="29">
        <v>45196</v>
      </c>
      <c r="Q3337" s="40">
        <v>2.7351128999999998</v>
      </c>
      <c r="R3337" s="39">
        <v>89.560657084188918</v>
      </c>
      <c r="S3337" s="39">
        <v>89.560657084188918</v>
      </c>
      <c r="T3337" s="39">
        <v>66.250349075975365</v>
      </c>
      <c r="U3337" s="39">
        <v>0</v>
      </c>
      <c r="V3337" s="39">
        <v>0</v>
      </c>
      <c r="W3337" s="29" t="s">
        <v>265</v>
      </c>
      <c r="X3337" s="29" t="s">
        <v>11773</v>
      </c>
      <c r="Y3337" s="29">
        <v>45174</v>
      </c>
      <c r="Z3337" s="41" t="s">
        <v>11757</v>
      </c>
      <c r="AA3337" s="42" t="s">
        <v>1349</v>
      </c>
      <c r="AB3337" s="29" t="s">
        <v>258</v>
      </c>
      <c r="AC3337" s="29" t="s">
        <v>258</v>
      </c>
      <c r="AD3337" s="29" t="s">
        <v>265</v>
      </c>
      <c r="AE3337" s="29" t="s">
        <v>1353</v>
      </c>
      <c r="AF3337" s="29" t="s">
        <v>1368</v>
      </c>
      <c r="AG3337" s="183" t="s">
        <v>1369</v>
      </c>
      <c r="AH3337" s="29" t="s">
        <v>1356</v>
      </c>
      <c r="AI3337" s="29" t="s">
        <v>1357</v>
      </c>
      <c r="AJ3337" s="29" t="s">
        <v>258</v>
      </c>
      <c r="AK3337" s="29" t="s">
        <v>258</v>
      </c>
      <c r="AL3337" s="29" t="s">
        <v>13327</v>
      </c>
    </row>
    <row r="3338" spans="1:38" x14ac:dyDescent="0.2">
      <c r="A3338" s="35" t="s">
        <v>16</v>
      </c>
      <c r="B3338" s="36">
        <v>9418</v>
      </c>
      <c r="C3338" s="36"/>
      <c r="D3338" s="36" t="s">
        <v>1349</v>
      </c>
      <c r="E3338" s="37" t="s">
        <v>5556</v>
      </c>
      <c r="F3338" s="38" t="s">
        <v>1269</v>
      </c>
      <c r="G3338" s="38" t="s">
        <v>1273</v>
      </c>
      <c r="H3338" s="35" t="s">
        <v>1393</v>
      </c>
      <c r="I3338" s="35"/>
      <c r="J3338" s="29" t="s">
        <v>1371</v>
      </c>
      <c r="K3338" s="29" t="s">
        <v>1371</v>
      </c>
      <c r="L3338" s="29" t="s">
        <v>1384</v>
      </c>
      <c r="M3338" s="39">
        <v>53.873793374976351</v>
      </c>
      <c r="N3338" s="39">
        <v>112.09878986995207</v>
      </c>
      <c r="O3338" s="29">
        <v>44197</v>
      </c>
      <c r="P3338" s="29">
        <v>44957</v>
      </c>
      <c r="Q3338" s="40">
        <v>2.0807666</v>
      </c>
      <c r="R3338" s="39">
        <v>53.766173853524982</v>
      </c>
      <c r="S3338" s="39">
        <v>53.766173853524982</v>
      </c>
      <c r="T3338" s="39">
        <v>4.5664421629021215</v>
      </c>
      <c r="U3338" s="39">
        <v>0</v>
      </c>
      <c r="V3338" s="39">
        <v>0</v>
      </c>
      <c r="W3338" s="29" t="s">
        <v>265</v>
      </c>
      <c r="X3338" s="29" t="s">
        <v>11773</v>
      </c>
      <c r="Y3338" s="29">
        <v>45259</v>
      </c>
      <c r="Z3338" s="41" t="s">
        <v>11759</v>
      </c>
      <c r="AA3338" s="42" t="s">
        <v>1349</v>
      </c>
      <c r="AB3338" s="29" t="s">
        <v>258</v>
      </c>
      <c r="AC3338" s="29" t="s">
        <v>258</v>
      </c>
      <c r="AD3338" s="29" t="s">
        <v>265</v>
      </c>
      <c r="AE3338" s="29" t="s">
        <v>1353</v>
      </c>
      <c r="AF3338" s="29" t="s">
        <v>1368</v>
      </c>
      <c r="AG3338" s="183" t="s">
        <v>1369</v>
      </c>
      <c r="AH3338" s="29" t="s">
        <v>1413</v>
      </c>
      <c r="AI3338" s="29" t="s">
        <v>1357</v>
      </c>
      <c r="AJ3338" s="29" t="s">
        <v>258</v>
      </c>
      <c r="AK3338" s="29" t="s">
        <v>258</v>
      </c>
      <c r="AL3338" s="29" t="s">
        <v>13327</v>
      </c>
    </row>
    <row r="3339" spans="1:38" x14ac:dyDescent="0.2">
      <c r="A3339" s="35" t="s">
        <v>16</v>
      </c>
      <c r="B3339" s="36">
        <v>9419</v>
      </c>
      <c r="C3339" s="36"/>
      <c r="D3339" s="36" t="s">
        <v>1349</v>
      </c>
      <c r="E3339" s="37" t="s">
        <v>5557</v>
      </c>
      <c r="F3339" s="38" t="s">
        <v>1269</v>
      </c>
      <c r="G3339" s="38" t="s">
        <v>1273</v>
      </c>
      <c r="H3339" s="35" t="s">
        <v>1393</v>
      </c>
      <c r="I3339" s="35"/>
      <c r="J3339" s="29" t="s">
        <v>1371</v>
      </c>
      <c r="K3339" s="29" t="s">
        <v>1371</v>
      </c>
      <c r="L3339" s="29" t="s">
        <v>1366</v>
      </c>
      <c r="M3339" s="39">
        <v>5.0776812753238838</v>
      </c>
      <c r="N3339" s="39">
        <v>10.551567419575631</v>
      </c>
      <c r="O3339" s="29">
        <v>44197</v>
      </c>
      <c r="P3339" s="29">
        <v>44956</v>
      </c>
      <c r="Q3339" s="40">
        <v>2.0780287</v>
      </c>
      <c r="R3339" s="39">
        <v>5.067529089664613</v>
      </c>
      <c r="S3339" s="39">
        <v>5.067529089664613</v>
      </c>
      <c r="T3339" s="39">
        <v>0.41650924024640651</v>
      </c>
      <c r="U3339" s="39">
        <v>0</v>
      </c>
      <c r="V3339" s="39">
        <v>0</v>
      </c>
      <c r="W3339" s="29" t="s">
        <v>1357</v>
      </c>
      <c r="X3339" s="29" t="s">
        <v>258</v>
      </c>
      <c r="Y3339" s="29" t="s">
        <v>1349</v>
      </c>
      <c r="Z3339" s="41" t="s">
        <v>1349</v>
      </c>
      <c r="AA3339" s="42" t="s">
        <v>1349</v>
      </c>
      <c r="AB3339" s="29" t="s">
        <v>258</v>
      </c>
      <c r="AC3339" s="29" t="s">
        <v>258</v>
      </c>
      <c r="AD3339" s="29" t="s">
        <v>265</v>
      </c>
      <c r="AE3339" s="29" t="s">
        <v>1367</v>
      </c>
      <c r="AF3339" s="29" t="s">
        <v>1368</v>
      </c>
      <c r="AG3339" s="183" t="s">
        <v>1369</v>
      </c>
      <c r="AH3339" s="29" t="s">
        <v>1413</v>
      </c>
      <c r="AI3339" s="29" t="s">
        <v>1357</v>
      </c>
      <c r="AJ3339" s="29" t="s">
        <v>258</v>
      </c>
      <c r="AK3339" s="29" t="s">
        <v>258</v>
      </c>
      <c r="AL3339" s="29" t="s">
        <v>13326</v>
      </c>
    </row>
    <row r="3340" spans="1:38" x14ac:dyDescent="0.2">
      <c r="A3340" s="35" t="s">
        <v>16</v>
      </c>
      <c r="B3340" s="36">
        <v>9420</v>
      </c>
      <c r="C3340" s="36"/>
      <c r="D3340" s="36" t="s">
        <v>1349</v>
      </c>
      <c r="E3340" s="37" t="s">
        <v>5558</v>
      </c>
      <c r="F3340" s="38" t="s">
        <v>1269</v>
      </c>
      <c r="G3340" s="38" t="s">
        <v>1273</v>
      </c>
      <c r="H3340" s="35" t="s">
        <v>1393</v>
      </c>
      <c r="I3340" s="35"/>
      <c r="J3340" s="29" t="s">
        <v>1371</v>
      </c>
      <c r="K3340" s="29" t="s">
        <v>1371</v>
      </c>
      <c r="L3340" s="29" t="s">
        <v>1366</v>
      </c>
      <c r="M3340" s="39">
        <v>6.0753224319002817</v>
      </c>
      <c r="N3340" s="39">
        <v>12.125694729637235</v>
      </c>
      <c r="O3340" s="29">
        <v>44197</v>
      </c>
      <c r="P3340" s="29">
        <v>44926</v>
      </c>
      <c r="Q3340" s="40">
        <v>1.9958932</v>
      </c>
      <c r="R3340" s="39">
        <v>6.0628473648186176</v>
      </c>
      <c r="S3340" s="39">
        <v>6.0628473648186176</v>
      </c>
      <c r="T3340" s="39">
        <v>0</v>
      </c>
      <c r="U3340" s="39">
        <v>0</v>
      </c>
      <c r="V3340" s="39">
        <v>0</v>
      </c>
      <c r="W3340" s="29" t="s">
        <v>265</v>
      </c>
      <c r="X3340" s="29" t="s">
        <v>11773</v>
      </c>
      <c r="Y3340" s="29">
        <v>45260</v>
      </c>
      <c r="Z3340" s="41" t="s">
        <v>11759</v>
      </c>
      <c r="AA3340" s="42" t="s">
        <v>1349</v>
      </c>
      <c r="AB3340" s="29" t="s">
        <v>258</v>
      </c>
      <c r="AC3340" s="29" t="s">
        <v>258</v>
      </c>
      <c r="AD3340" s="29" t="s">
        <v>265</v>
      </c>
      <c r="AE3340" s="29" t="s">
        <v>1367</v>
      </c>
      <c r="AF3340" s="29" t="s">
        <v>1368</v>
      </c>
      <c r="AG3340" s="183" t="s">
        <v>1369</v>
      </c>
      <c r="AH3340" s="29" t="s">
        <v>1413</v>
      </c>
      <c r="AI3340" s="29" t="s">
        <v>1357</v>
      </c>
      <c r="AJ3340" s="29" t="s">
        <v>258</v>
      </c>
      <c r="AK3340" s="29" t="s">
        <v>258</v>
      </c>
      <c r="AL3340" s="29" t="s">
        <v>13327</v>
      </c>
    </row>
    <row r="3341" spans="1:38" x14ac:dyDescent="0.2">
      <c r="A3341" s="35" t="s">
        <v>17</v>
      </c>
      <c r="B3341" s="36">
        <v>9423</v>
      </c>
      <c r="C3341" s="36"/>
      <c r="D3341" s="36" t="s">
        <v>1349</v>
      </c>
      <c r="E3341" s="37" t="s">
        <v>5559</v>
      </c>
      <c r="F3341" s="38" t="s">
        <v>1269</v>
      </c>
      <c r="G3341" s="38" t="s">
        <v>1271</v>
      </c>
      <c r="H3341" s="35" t="s">
        <v>1440</v>
      </c>
      <c r="I3341" s="35" t="s">
        <v>1349</v>
      </c>
      <c r="J3341" s="29" t="s">
        <v>484</v>
      </c>
      <c r="K3341" s="29" t="s">
        <v>1365</v>
      </c>
      <c r="L3341" s="29" t="s">
        <v>2271</v>
      </c>
      <c r="M3341" s="39">
        <v>0</v>
      </c>
      <c r="N3341" s="39"/>
      <c r="O3341" s="29">
        <v>44197</v>
      </c>
      <c r="P3341" s="29">
        <v>44212</v>
      </c>
      <c r="Q3341" s="40">
        <v>4.1067800000000002E-2</v>
      </c>
      <c r="R3341" s="39"/>
      <c r="S3341" s="39"/>
      <c r="T3341" s="39"/>
      <c r="U3341" s="39"/>
      <c r="V3341" s="39"/>
      <c r="W3341" s="29" t="s">
        <v>1357</v>
      </c>
      <c r="X3341" s="29" t="s">
        <v>258</v>
      </c>
      <c r="Y3341" s="29" t="s">
        <v>1349</v>
      </c>
      <c r="Z3341" s="41" t="s">
        <v>1349</v>
      </c>
      <c r="AA3341" s="42" t="s">
        <v>1349</v>
      </c>
      <c r="AB3341" s="29" t="s">
        <v>258</v>
      </c>
      <c r="AC3341" s="29" t="s">
        <v>265</v>
      </c>
      <c r="AD3341" s="29" t="s">
        <v>265</v>
      </c>
      <c r="AE3341" s="29" t="s">
        <v>1367</v>
      </c>
      <c r="AF3341" s="29" t="s">
        <v>1368</v>
      </c>
      <c r="AG3341" s="183" t="s">
        <v>1369</v>
      </c>
      <c r="AH3341" s="29" t="s">
        <v>1356</v>
      </c>
      <c r="AI3341" s="29" t="s">
        <v>1357</v>
      </c>
      <c r="AJ3341" s="29" t="s">
        <v>258</v>
      </c>
      <c r="AK3341" s="29" t="s">
        <v>258</v>
      </c>
      <c r="AL3341" s="29" t="s">
        <v>13326</v>
      </c>
    </row>
    <row r="3342" spans="1:38" x14ac:dyDescent="0.2">
      <c r="A3342" s="35" t="s">
        <v>18</v>
      </c>
      <c r="B3342" s="36">
        <v>9423</v>
      </c>
      <c r="C3342" s="36">
        <v>1</v>
      </c>
      <c r="D3342" s="36" t="s">
        <v>5560</v>
      </c>
      <c r="E3342" s="37" t="s">
        <v>5561</v>
      </c>
      <c r="F3342" s="38" t="s">
        <v>1269</v>
      </c>
      <c r="G3342" s="38" t="s">
        <v>1271</v>
      </c>
      <c r="H3342" s="35" t="s">
        <v>1440</v>
      </c>
      <c r="I3342" s="35"/>
      <c r="J3342" s="29" t="s">
        <v>484</v>
      </c>
      <c r="K3342" s="29" t="s">
        <v>1365</v>
      </c>
      <c r="L3342" s="29" t="s">
        <v>2271</v>
      </c>
      <c r="M3342" s="39">
        <v>0.90453249211811571</v>
      </c>
      <c r="N3342" s="39">
        <v>3.7147159479808352E-2</v>
      </c>
      <c r="O3342" s="29">
        <v>44197</v>
      </c>
      <c r="P3342" s="29">
        <v>44212</v>
      </c>
      <c r="Q3342" s="40">
        <v>4.1067800000000002E-2</v>
      </c>
      <c r="R3342" s="39">
        <v>3.7147159479808352E-2</v>
      </c>
      <c r="S3342" s="39">
        <v>0</v>
      </c>
      <c r="T3342" s="39">
        <v>0</v>
      </c>
      <c r="U3342" s="39">
        <v>0</v>
      </c>
      <c r="V3342" s="39">
        <v>0</v>
      </c>
      <c r="W3342" s="29" t="s">
        <v>1357</v>
      </c>
      <c r="X3342" s="29" t="s">
        <v>258</v>
      </c>
      <c r="Y3342" s="29" t="s">
        <v>1349</v>
      </c>
      <c r="Z3342" s="41" t="s">
        <v>1349</v>
      </c>
      <c r="AA3342" s="42" t="s">
        <v>1349</v>
      </c>
      <c r="AB3342" s="29" t="s">
        <v>258</v>
      </c>
      <c r="AC3342" s="29" t="s">
        <v>265</v>
      </c>
      <c r="AD3342" s="29" t="s">
        <v>265</v>
      </c>
      <c r="AE3342" s="29" t="s">
        <v>1367</v>
      </c>
      <c r="AF3342" s="29" t="s">
        <v>1368</v>
      </c>
      <c r="AG3342" s="183" t="s">
        <v>1369</v>
      </c>
      <c r="AH3342" s="29" t="s">
        <v>1356</v>
      </c>
      <c r="AI3342" s="29" t="s">
        <v>1357</v>
      </c>
      <c r="AJ3342" s="29" t="s">
        <v>258</v>
      </c>
      <c r="AK3342" s="29" t="s">
        <v>258</v>
      </c>
      <c r="AL3342" s="29" t="s">
        <v>13326</v>
      </c>
    </row>
    <row r="3343" spans="1:38" x14ac:dyDescent="0.2">
      <c r="A3343" s="35" t="s">
        <v>16</v>
      </c>
      <c r="B3343" s="36">
        <v>9424</v>
      </c>
      <c r="C3343" s="36"/>
      <c r="D3343" s="36" t="s">
        <v>1349</v>
      </c>
      <c r="E3343" s="37" t="s">
        <v>5562</v>
      </c>
      <c r="F3343" s="38" t="s">
        <v>1269</v>
      </c>
      <c r="G3343" s="38" t="s">
        <v>1273</v>
      </c>
      <c r="H3343" s="35" t="s">
        <v>1393</v>
      </c>
      <c r="I3343" s="35"/>
      <c r="J3343" s="29" t="s">
        <v>281</v>
      </c>
      <c r="K3343" s="29" t="s">
        <v>282</v>
      </c>
      <c r="L3343" s="29" t="s">
        <v>1366</v>
      </c>
      <c r="M3343" s="39">
        <v>5.1152380830589568</v>
      </c>
      <c r="N3343" s="39">
        <v>11.469897330595483</v>
      </c>
      <c r="O3343" s="29">
        <v>44197</v>
      </c>
      <c r="P3343" s="29">
        <v>45016</v>
      </c>
      <c r="Q3343" s="40">
        <v>2.2422998000000001</v>
      </c>
      <c r="R3343" s="39">
        <v>5.1055030800821353</v>
      </c>
      <c r="S3343" s="39">
        <v>5.1055030800821353</v>
      </c>
      <c r="T3343" s="39">
        <v>1.2588911704312113</v>
      </c>
      <c r="U3343" s="39">
        <v>0</v>
      </c>
      <c r="V3343" s="39">
        <v>0</v>
      </c>
      <c r="W3343" s="29" t="s">
        <v>1357</v>
      </c>
      <c r="X3343" s="29" t="s">
        <v>258</v>
      </c>
      <c r="Y3343" s="29" t="s">
        <v>1349</v>
      </c>
      <c r="Z3343" s="41" t="s">
        <v>1349</v>
      </c>
      <c r="AA3343" s="42" t="s">
        <v>1349</v>
      </c>
      <c r="AB3343" s="29" t="s">
        <v>258</v>
      </c>
      <c r="AC3343" s="29" t="s">
        <v>258</v>
      </c>
      <c r="AD3343" s="29" t="s">
        <v>265</v>
      </c>
      <c r="AE3343" s="29" t="s">
        <v>1367</v>
      </c>
      <c r="AF3343" s="29" t="s">
        <v>1368</v>
      </c>
      <c r="AG3343" s="183" t="s">
        <v>1369</v>
      </c>
      <c r="AH3343" s="29" t="s">
        <v>1413</v>
      </c>
      <c r="AI3343" s="29" t="s">
        <v>1357</v>
      </c>
      <c r="AJ3343" s="29" t="s">
        <v>258</v>
      </c>
      <c r="AK3343" s="29" t="s">
        <v>258</v>
      </c>
      <c r="AL3343" s="29" t="s">
        <v>13326</v>
      </c>
    </row>
    <row r="3344" spans="1:38" x14ac:dyDescent="0.2">
      <c r="A3344" s="35" t="s">
        <v>16</v>
      </c>
      <c r="B3344" s="36">
        <v>9425</v>
      </c>
      <c r="C3344" s="36"/>
      <c r="D3344" s="36" t="s">
        <v>1349</v>
      </c>
      <c r="E3344" s="37" t="s">
        <v>5563</v>
      </c>
      <c r="F3344" s="38" t="s">
        <v>1269</v>
      </c>
      <c r="G3344" s="38" t="s">
        <v>1445</v>
      </c>
      <c r="H3344" s="35" t="s">
        <v>12095</v>
      </c>
      <c r="I3344" s="35"/>
      <c r="J3344" s="29" t="s">
        <v>274</v>
      </c>
      <c r="K3344" s="29" t="s">
        <v>1583</v>
      </c>
      <c r="L3344" s="29" t="s">
        <v>5564</v>
      </c>
      <c r="M3344" s="39">
        <v>24.00379705204238</v>
      </c>
      <c r="N3344" s="39">
        <v>83.857207392197125</v>
      </c>
      <c r="O3344" s="29">
        <v>44197</v>
      </c>
      <c r="P3344" s="29">
        <v>45473</v>
      </c>
      <c r="Q3344" s="40">
        <v>3.4934976</v>
      </c>
      <c r="R3344" s="39">
        <v>23.968583162217659</v>
      </c>
      <c r="S3344" s="39">
        <v>23.968583162217659</v>
      </c>
      <c r="T3344" s="39">
        <v>23.968583162217659</v>
      </c>
      <c r="U3344" s="39">
        <v>11.951457905544148</v>
      </c>
      <c r="V3344" s="39">
        <v>0</v>
      </c>
      <c r="W3344" s="29" t="s">
        <v>1357</v>
      </c>
      <c r="X3344" s="29" t="s">
        <v>258</v>
      </c>
      <c r="Y3344" s="29" t="s">
        <v>1349</v>
      </c>
      <c r="Z3344" s="41" t="s">
        <v>1349</v>
      </c>
      <c r="AA3344" s="42" t="s">
        <v>1349</v>
      </c>
      <c r="AB3344" s="29" t="s">
        <v>258</v>
      </c>
      <c r="AC3344" s="29" t="s">
        <v>258</v>
      </c>
      <c r="AD3344" s="29" t="s">
        <v>265</v>
      </c>
      <c r="AE3344" s="29" t="s">
        <v>1367</v>
      </c>
      <c r="AF3344" s="29" t="s">
        <v>1378</v>
      </c>
      <c r="AG3344" s="183" t="s">
        <v>1379</v>
      </c>
      <c r="AH3344" s="29" t="s">
        <v>1413</v>
      </c>
      <c r="AI3344" s="29" t="s">
        <v>1357</v>
      </c>
      <c r="AJ3344" s="29" t="s">
        <v>258</v>
      </c>
      <c r="AK3344" s="29" t="s">
        <v>258</v>
      </c>
      <c r="AL3344" s="29" t="s">
        <v>13326</v>
      </c>
    </row>
    <row r="3345" spans="1:38" x14ac:dyDescent="0.2">
      <c r="A3345" s="35" t="s">
        <v>16</v>
      </c>
      <c r="B3345" s="36">
        <v>9427</v>
      </c>
      <c r="C3345" s="36"/>
      <c r="D3345" s="36" t="s">
        <v>1349</v>
      </c>
      <c r="E3345" s="37" t="s">
        <v>5565</v>
      </c>
      <c r="F3345" s="38" t="s">
        <v>1269</v>
      </c>
      <c r="G3345" s="38" t="s">
        <v>1271</v>
      </c>
      <c r="H3345" s="35" t="s">
        <v>11597</v>
      </c>
      <c r="I3345" s="35"/>
      <c r="J3345" s="29" t="s">
        <v>1500</v>
      </c>
      <c r="K3345" s="29" t="s">
        <v>1807</v>
      </c>
      <c r="L3345" s="29" t="s">
        <v>2416</v>
      </c>
      <c r="M3345" s="39">
        <v>0.3451956918633412</v>
      </c>
      <c r="N3345" s="39">
        <v>1.6662012320328539</v>
      </c>
      <c r="O3345" s="29">
        <v>44197</v>
      </c>
      <c r="P3345" s="29">
        <v>45960</v>
      </c>
      <c r="Q3345" s="40">
        <v>4.8268309</v>
      </c>
      <c r="R3345" s="39">
        <v>0.34476386036960982</v>
      </c>
      <c r="S3345" s="39">
        <v>0.34476386036960982</v>
      </c>
      <c r="T3345" s="39">
        <v>0.34476386036960982</v>
      </c>
      <c r="U3345" s="39">
        <v>0.34570841889117038</v>
      </c>
      <c r="V3345" s="39">
        <v>0.28620123203285419</v>
      </c>
      <c r="W3345" s="29" t="s">
        <v>1357</v>
      </c>
      <c r="X3345" s="29" t="s">
        <v>258</v>
      </c>
      <c r="Y3345" s="29" t="s">
        <v>1349</v>
      </c>
      <c r="Z3345" s="41" t="s">
        <v>1349</v>
      </c>
      <c r="AA3345" s="42" t="s">
        <v>1349</v>
      </c>
      <c r="AB3345" s="29" t="s">
        <v>258</v>
      </c>
      <c r="AC3345" s="29" t="s">
        <v>258</v>
      </c>
      <c r="AD3345" s="29" t="s">
        <v>258</v>
      </c>
      <c r="AE3345" s="29" t="s">
        <v>1367</v>
      </c>
      <c r="AF3345" s="29" t="s">
        <v>1368</v>
      </c>
      <c r="AG3345" s="183" t="s">
        <v>1369</v>
      </c>
      <c r="AH3345" s="29" t="s">
        <v>1413</v>
      </c>
      <c r="AI3345" s="29" t="s">
        <v>1357</v>
      </c>
      <c r="AJ3345" s="29" t="s">
        <v>258</v>
      </c>
      <c r="AK3345" s="29" t="s">
        <v>258</v>
      </c>
      <c r="AL3345" s="29" t="s">
        <v>13326</v>
      </c>
    </row>
    <row r="3346" spans="1:38" x14ac:dyDescent="0.2">
      <c r="A3346" s="35" t="s">
        <v>16</v>
      </c>
      <c r="B3346" s="36">
        <v>9429</v>
      </c>
      <c r="C3346" s="36"/>
      <c r="D3346" s="36" t="s">
        <v>1349</v>
      </c>
      <c r="E3346" s="37" t="s">
        <v>5566</v>
      </c>
      <c r="F3346" s="38" t="s">
        <v>1269</v>
      </c>
      <c r="G3346" s="38" t="s">
        <v>1273</v>
      </c>
      <c r="H3346" s="35" t="s">
        <v>1393</v>
      </c>
      <c r="I3346" s="35"/>
      <c r="J3346" s="29" t="s">
        <v>263</v>
      </c>
      <c r="K3346" s="29" t="s">
        <v>264</v>
      </c>
      <c r="L3346" s="29" t="s">
        <v>2577</v>
      </c>
      <c r="M3346" s="39">
        <v>12.962781418017313</v>
      </c>
      <c r="N3346" s="39">
        <v>25.836837782340865</v>
      </c>
      <c r="O3346" s="29">
        <v>44197</v>
      </c>
      <c r="P3346" s="29">
        <v>44925</v>
      </c>
      <c r="Q3346" s="40">
        <v>1.9931554</v>
      </c>
      <c r="R3346" s="39">
        <v>12.936139630390144</v>
      </c>
      <c r="S3346" s="39">
        <v>12.900698151950719</v>
      </c>
      <c r="T3346" s="39">
        <v>0</v>
      </c>
      <c r="U3346" s="39">
        <v>0</v>
      </c>
      <c r="V3346" s="39">
        <v>0</v>
      </c>
      <c r="W3346" s="29" t="s">
        <v>1357</v>
      </c>
      <c r="X3346" s="29" t="s">
        <v>258</v>
      </c>
      <c r="Y3346" s="29" t="s">
        <v>1349</v>
      </c>
      <c r="Z3346" s="41" t="s">
        <v>1349</v>
      </c>
      <c r="AA3346" s="42" t="s">
        <v>1349</v>
      </c>
      <c r="AB3346" s="29" t="s">
        <v>258</v>
      </c>
      <c r="AC3346" s="29" t="s">
        <v>265</v>
      </c>
      <c r="AD3346" s="29" t="s">
        <v>265</v>
      </c>
      <c r="AE3346" s="29" t="s">
        <v>1367</v>
      </c>
      <c r="AF3346" s="29" t="s">
        <v>2409</v>
      </c>
      <c r="AG3346" s="183" t="s">
        <v>2410</v>
      </c>
      <c r="AH3346" s="29" t="s">
        <v>1413</v>
      </c>
      <c r="AI3346" s="29" t="s">
        <v>1357</v>
      </c>
      <c r="AJ3346" s="29" t="s">
        <v>258</v>
      </c>
      <c r="AK3346" s="29" t="s">
        <v>258</v>
      </c>
      <c r="AL3346" s="29" t="s">
        <v>13326</v>
      </c>
    </row>
    <row r="3347" spans="1:38" x14ac:dyDescent="0.2">
      <c r="A3347" s="35" t="s">
        <v>16</v>
      </c>
      <c r="B3347" s="36">
        <v>9430</v>
      </c>
      <c r="C3347" s="36"/>
      <c r="D3347" s="36" t="s">
        <v>1349</v>
      </c>
      <c r="E3347" s="37" t="s">
        <v>5567</v>
      </c>
      <c r="F3347" s="38" t="s">
        <v>1269</v>
      </c>
      <c r="G3347" s="38" t="s">
        <v>1273</v>
      </c>
      <c r="H3347" s="35" t="s">
        <v>1393</v>
      </c>
      <c r="I3347" s="35"/>
      <c r="J3347" s="29" t="s">
        <v>1405</v>
      </c>
      <c r="K3347" s="29" t="s">
        <v>1558</v>
      </c>
      <c r="L3347" s="29" t="s">
        <v>1366</v>
      </c>
      <c r="M3347" s="39">
        <v>40.593342070545162</v>
      </c>
      <c r="N3347" s="39">
        <v>84.465270362765224</v>
      </c>
      <c r="O3347" s="29">
        <v>44197</v>
      </c>
      <c r="P3347" s="29">
        <v>44957</v>
      </c>
      <c r="Q3347" s="40">
        <v>2.0807666</v>
      </c>
      <c r="R3347" s="39">
        <v>40.512251882272416</v>
      </c>
      <c r="S3347" s="39">
        <v>40.512251882272416</v>
      </c>
      <c r="T3347" s="39">
        <v>3.4407665982203972</v>
      </c>
      <c r="U3347" s="39">
        <v>0</v>
      </c>
      <c r="V3347" s="39">
        <v>0</v>
      </c>
      <c r="W3347" s="29" t="s">
        <v>265</v>
      </c>
      <c r="X3347" s="29" t="s">
        <v>11773</v>
      </c>
      <c r="Y3347" s="29">
        <v>45260</v>
      </c>
      <c r="Z3347" s="41" t="s">
        <v>11759</v>
      </c>
      <c r="AA3347" s="42" t="s">
        <v>1349</v>
      </c>
      <c r="AB3347" s="29" t="s">
        <v>258</v>
      </c>
      <c r="AC3347" s="29" t="s">
        <v>258</v>
      </c>
      <c r="AD3347" s="29" t="s">
        <v>265</v>
      </c>
      <c r="AE3347" s="29" t="s">
        <v>1367</v>
      </c>
      <c r="AF3347" s="29" t="s">
        <v>1368</v>
      </c>
      <c r="AG3347" s="183" t="s">
        <v>1369</v>
      </c>
      <c r="AH3347" s="29" t="s">
        <v>1356</v>
      </c>
      <c r="AI3347" s="29" t="s">
        <v>1357</v>
      </c>
      <c r="AJ3347" s="29" t="s">
        <v>258</v>
      </c>
      <c r="AK3347" s="29" t="s">
        <v>258</v>
      </c>
      <c r="AL3347" s="29" t="s">
        <v>13327</v>
      </c>
    </row>
    <row r="3348" spans="1:38" x14ac:dyDescent="0.2">
      <c r="A3348" s="35" t="s">
        <v>16</v>
      </c>
      <c r="B3348" s="36">
        <v>9433</v>
      </c>
      <c r="C3348" s="36"/>
      <c r="D3348" s="36" t="s">
        <v>1349</v>
      </c>
      <c r="E3348" s="37" t="s">
        <v>5568</v>
      </c>
      <c r="F3348" s="38" t="s">
        <v>1269</v>
      </c>
      <c r="G3348" s="38" t="s">
        <v>1273</v>
      </c>
      <c r="H3348" s="35" t="s">
        <v>1393</v>
      </c>
      <c r="I3348" s="35"/>
      <c r="J3348" s="29" t="s">
        <v>1371</v>
      </c>
      <c r="K3348" s="29" t="s">
        <v>1371</v>
      </c>
      <c r="L3348" s="29" t="s">
        <v>1366</v>
      </c>
      <c r="M3348" s="39">
        <v>13.129986439274186</v>
      </c>
      <c r="N3348" s="39">
        <v>26.206050650239561</v>
      </c>
      <c r="O3348" s="29">
        <v>44197</v>
      </c>
      <c r="P3348" s="29">
        <v>44926</v>
      </c>
      <c r="Q3348" s="40">
        <v>1.9958932</v>
      </c>
      <c r="R3348" s="39">
        <v>13.103025325119781</v>
      </c>
      <c r="S3348" s="39">
        <v>13.103025325119781</v>
      </c>
      <c r="T3348" s="39">
        <v>0</v>
      </c>
      <c r="U3348" s="39">
        <v>0</v>
      </c>
      <c r="V3348" s="39">
        <v>0</v>
      </c>
      <c r="W3348" s="29" t="s">
        <v>265</v>
      </c>
      <c r="X3348" s="29" t="s">
        <v>11773</v>
      </c>
      <c r="Y3348" s="29">
        <v>45244</v>
      </c>
      <c r="Z3348" s="41" t="s">
        <v>11759</v>
      </c>
      <c r="AA3348" s="42" t="s">
        <v>1349</v>
      </c>
      <c r="AB3348" s="29" t="s">
        <v>258</v>
      </c>
      <c r="AC3348" s="29" t="s">
        <v>258</v>
      </c>
      <c r="AD3348" s="29" t="s">
        <v>265</v>
      </c>
      <c r="AE3348" s="29" t="s">
        <v>1367</v>
      </c>
      <c r="AF3348" s="29" t="s">
        <v>1368</v>
      </c>
      <c r="AG3348" s="183" t="s">
        <v>1369</v>
      </c>
      <c r="AH3348" s="29" t="s">
        <v>1413</v>
      </c>
      <c r="AI3348" s="29" t="s">
        <v>1357</v>
      </c>
      <c r="AJ3348" s="29" t="s">
        <v>258</v>
      </c>
      <c r="AK3348" s="29" t="s">
        <v>258</v>
      </c>
      <c r="AL3348" s="29" t="s">
        <v>13327</v>
      </c>
    </row>
    <row r="3349" spans="1:38" x14ac:dyDescent="0.2">
      <c r="A3349" s="35" t="s">
        <v>16</v>
      </c>
      <c r="B3349" s="36">
        <v>9434</v>
      </c>
      <c r="C3349" s="36"/>
      <c r="D3349" s="36" t="s">
        <v>1349</v>
      </c>
      <c r="E3349" s="37" t="s">
        <v>5569</v>
      </c>
      <c r="F3349" s="38" t="s">
        <v>1269</v>
      </c>
      <c r="G3349" s="38" t="s">
        <v>1273</v>
      </c>
      <c r="H3349" s="35" t="s">
        <v>1393</v>
      </c>
      <c r="I3349" s="35"/>
      <c r="J3349" s="29" t="s">
        <v>263</v>
      </c>
      <c r="K3349" s="29" t="s">
        <v>264</v>
      </c>
      <c r="L3349" s="29" t="s">
        <v>2577</v>
      </c>
      <c r="M3349" s="39">
        <v>12.962781418017313</v>
      </c>
      <c r="N3349" s="39">
        <v>25.836837782340865</v>
      </c>
      <c r="O3349" s="29">
        <v>44197</v>
      </c>
      <c r="P3349" s="29">
        <v>44925</v>
      </c>
      <c r="Q3349" s="40">
        <v>1.9931554</v>
      </c>
      <c r="R3349" s="39">
        <v>12.936139630390144</v>
      </c>
      <c r="S3349" s="39">
        <v>12.900698151950719</v>
      </c>
      <c r="T3349" s="39">
        <v>0</v>
      </c>
      <c r="U3349" s="39">
        <v>0</v>
      </c>
      <c r="V3349" s="39">
        <v>0</v>
      </c>
      <c r="W3349" s="29" t="s">
        <v>1357</v>
      </c>
      <c r="X3349" s="29" t="s">
        <v>258</v>
      </c>
      <c r="Y3349" s="29" t="s">
        <v>1349</v>
      </c>
      <c r="Z3349" s="41" t="s">
        <v>1349</v>
      </c>
      <c r="AA3349" s="42" t="s">
        <v>1349</v>
      </c>
      <c r="AB3349" s="29" t="s">
        <v>258</v>
      </c>
      <c r="AC3349" s="29" t="s">
        <v>265</v>
      </c>
      <c r="AD3349" s="29" t="s">
        <v>265</v>
      </c>
      <c r="AE3349" s="29" t="s">
        <v>1367</v>
      </c>
      <c r="AF3349" s="29" t="s">
        <v>2409</v>
      </c>
      <c r="AG3349" s="183" t="s">
        <v>2410</v>
      </c>
      <c r="AH3349" s="29" t="s">
        <v>1413</v>
      </c>
      <c r="AI3349" s="29" t="s">
        <v>1357</v>
      </c>
      <c r="AJ3349" s="29" t="s">
        <v>258</v>
      </c>
      <c r="AK3349" s="29" t="s">
        <v>258</v>
      </c>
      <c r="AL3349" s="29" t="s">
        <v>13326</v>
      </c>
    </row>
    <row r="3350" spans="1:38" x14ac:dyDescent="0.2">
      <c r="A3350" s="35" t="s">
        <v>16</v>
      </c>
      <c r="B3350" s="36">
        <v>9435</v>
      </c>
      <c r="C3350" s="36"/>
      <c r="D3350" s="36" t="s">
        <v>1349</v>
      </c>
      <c r="E3350" s="37" t="s">
        <v>5570</v>
      </c>
      <c r="F3350" s="38" t="s">
        <v>1266</v>
      </c>
      <c r="G3350" s="38" t="s">
        <v>1278</v>
      </c>
      <c r="H3350" s="35" t="s">
        <v>1090</v>
      </c>
      <c r="I3350" s="35"/>
      <c r="J3350" s="29" t="s">
        <v>1405</v>
      </c>
      <c r="K3350" s="29" t="s">
        <v>1434</v>
      </c>
      <c r="L3350" s="29" t="s">
        <v>1394</v>
      </c>
      <c r="M3350" s="39">
        <v>30.009108725760282</v>
      </c>
      <c r="N3350" s="39">
        <v>59.894976043805613</v>
      </c>
      <c r="O3350" s="29">
        <v>44197</v>
      </c>
      <c r="P3350" s="29">
        <v>44926</v>
      </c>
      <c r="Q3350" s="40">
        <v>1.9958932</v>
      </c>
      <c r="R3350" s="39">
        <v>29.947488021902807</v>
      </c>
      <c r="S3350" s="39">
        <v>29.947488021902807</v>
      </c>
      <c r="T3350" s="39">
        <v>0</v>
      </c>
      <c r="U3350" s="39">
        <v>0</v>
      </c>
      <c r="V3350" s="39">
        <v>0</v>
      </c>
      <c r="W3350" s="29" t="s">
        <v>1357</v>
      </c>
      <c r="X3350" s="29" t="s">
        <v>258</v>
      </c>
      <c r="Y3350" s="29" t="s">
        <v>1349</v>
      </c>
      <c r="Z3350" s="41" t="s">
        <v>1349</v>
      </c>
      <c r="AA3350" s="42" t="s">
        <v>1349</v>
      </c>
      <c r="AB3350" s="29" t="s">
        <v>258</v>
      </c>
      <c r="AC3350" s="29" t="s">
        <v>258</v>
      </c>
      <c r="AD3350" s="29" t="s">
        <v>265</v>
      </c>
      <c r="AE3350" s="29" t="s">
        <v>1367</v>
      </c>
      <c r="AF3350" s="29" t="s">
        <v>1368</v>
      </c>
      <c r="AG3350" s="183" t="s">
        <v>1369</v>
      </c>
      <c r="AH3350" s="29" t="s">
        <v>1413</v>
      </c>
      <c r="AI3350" s="29" t="s">
        <v>1357</v>
      </c>
      <c r="AJ3350" s="29" t="s">
        <v>258</v>
      </c>
      <c r="AK3350" s="29" t="s">
        <v>258</v>
      </c>
      <c r="AL3350" s="29" t="s">
        <v>13326</v>
      </c>
    </row>
    <row r="3351" spans="1:38" x14ac:dyDescent="0.2">
      <c r="A3351" s="35" t="s">
        <v>16</v>
      </c>
      <c r="B3351" s="36">
        <v>9436</v>
      </c>
      <c r="C3351" s="36"/>
      <c r="D3351" s="36" t="s">
        <v>1349</v>
      </c>
      <c r="E3351" s="37" t="s">
        <v>5571</v>
      </c>
      <c r="F3351" s="38" t="s">
        <v>1269</v>
      </c>
      <c r="G3351" s="38" t="s">
        <v>1273</v>
      </c>
      <c r="H3351" s="35" t="s">
        <v>1393</v>
      </c>
      <c r="I3351" s="35"/>
      <c r="J3351" s="29" t="s">
        <v>263</v>
      </c>
      <c r="K3351" s="29" t="s">
        <v>264</v>
      </c>
      <c r="L3351" s="29" t="s">
        <v>2577</v>
      </c>
      <c r="M3351" s="39">
        <v>12.872657792863079</v>
      </c>
      <c r="N3351" s="39">
        <v>25.657207392197126</v>
      </c>
      <c r="O3351" s="29">
        <v>44197</v>
      </c>
      <c r="P3351" s="29">
        <v>44925</v>
      </c>
      <c r="Q3351" s="40">
        <v>1.9931554</v>
      </c>
      <c r="R3351" s="39">
        <v>12.846201232032854</v>
      </c>
      <c r="S3351" s="39">
        <v>12.811006160164272</v>
      </c>
      <c r="T3351" s="39">
        <v>0</v>
      </c>
      <c r="U3351" s="39">
        <v>0</v>
      </c>
      <c r="V3351" s="39">
        <v>0</v>
      </c>
      <c r="W3351" s="29" t="s">
        <v>1357</v>
      </c>
      <c r="X3351" s="29" t="s">
        <v>258</v>
      </c>
      <c r="Y3351" s="29" t="s">
        <v>1349</v>
      </c>
      <c r="Z3351" s="41" t="s">
        <v>1349</v>
      </c>
      <c r="AA3351" s="42" t="s">
        <v>1349</v>
      </c>
      <c r="AB3351" s="29" t="s">
        <v>258</v>
      </c>
      <c r="AC3351" s="29" t="s">
        <v>265</v>
      </c>
      <c r="AD3351" s="29" t="s">
        <v>265</v>
      </c>
      <c r="AE3351" s="29" t="s">
        <v>1367</v>
      </c>
      <c r="AF3351" s="29" t="s">
        <v>2409</v>
      </c>
      <c r="AG3351" s="183" t="s">
        <v>2410</v>
      </c>
      <c r="AH3351" s="29" t="s">
        <v>1413</v>
      </c>
      <c r="AI3351" s="29" t="s">
        <v>1357</v>
      </c>
      <c r="AJ3351" s="29" t="s">
        <v>258</v>
      </c>
      <c r="AK3351" s="29" t="s">
        <v>258</v>
      </c>
      <c r="AL3351" s="29" t="s">
        <v>13326</v>
      </c>
    </row>
    <row r="3352" spans="1:38" x14ac:dyDescent="0.2">
      <c r="A3352" s="35" t="s">
        <v>17</v>
      </c>
      <c r="B3352" s="36">
        <v>9442</v>
      </c>
      <c r="C3352" s="36"/>
      <c r="D3352" s="36" t="s">
        <v>1349</v>
      </c>
      <c r="E3352" s="37" t="s">
        <v>5572</v>
      </c>
      <c r="F3352" s="38" t="s">
        <v>1269</v>
      </c>
      <c r="G3352" s="38" t="s">
        <v>1273</v>
      </c>
      <c r="H3352" s="35" t="s">
        <v>1471</v>
      </c>
      <c r="I3352" s="35" t="s">
        <v>1349</v>
      </c>
      <c r="J3352" s="29" t="s">
        <v>1500</v>
      </c>
      <c r="K3352" s="29" t="s">
        <v>3460</v>
      </c>
      <c r="L3352" s="29" t="s">
        <v>1384</v>
      </c>
      <c r="M3352" s="39">
        <v>0</v>
      </c>
      <c r="N3352" s="39"/>
      <c r="O3352" s="29">
        <v>44197</v>
      </c>
      <c r="P3352" s="29">
        <v>46022</v>
      </c>
      <c r="Q3352" s="40">
        <v>4.9965776999999996</v>
      </c>
      <c r="R3352" s="39"/>
      <c r="S3352" s="39"/>
      <c r="T3352" s="39"/>
      <c r="U3352" s="39"/>
      <c r="V3352" s="39"/>
      <c r="W3352" s="29" t="s">
        <v>265</v>
      </c>
      <c r="X3352" s="29" t="s">
        <v>11773</v>
      </c>
      <c r="Y3352" s="29">
        <v>45244</v>
      </c>
      <c r="Z3352" s="41" t="s">
        <v>11759</v>
      </c>
      <c r="AA3352" s="42" t="s">
        <v>13359</v>
      </c>
      <c r="AB3352" s="29" t="s">
        <v>258</v>
      </c>
      <c r="AC3352" s="29" t="s">
        <v>258</v>
      </c>
      <c r="AD3352" s="29" t="s">
        <v>265</v>
      </c>
      <c r="AE3352" s="29" t="s">
        <v>1353</v>
      </c>
      <c r="AF3352" s="29" t="s">
        <v>1368</v>
      </c>
      <c r="AG3352" s="183" t="s">
        <v>1369</v>
      </c>
      <c r="AH3352" s="29" t="s">
        <v>1356</v>
      </c>
      <c r="AI3352" s="29" t="s">
        <v>1357</v>
      </c>
      <c r="AJ3352" s="29" t="s">
        <v>258</v>
      </c>
      <c r="AK3352" s="29" t="s">
        <v>258</v>
      </c>
      <c r="AL3352" s="29" t="s">
        <v>13327</v>
      </c>
    </row>
    <row r="3353" spans="1:38" x14ac:dyDescent="0.2">
      <c r="A3353" s="35" t="s">
        <v>18</v>
      </c>
      <c r="B3353" s="36">
        <v>9442</v>
      </c>
      <c r="C3353" s="36">
        <v>1</v>
      </c>
      <c r="D3353" s="36" t="s">
        <v>5573</v>
      </c>
      <c r="E3353" s="37" t="s">
        <v>5574</v>
      </c>
      <c r="F3353" s="38" t="s">
        <v>1269</v>
      </c>
      <c r="G3353" s="38" t="s">
        <v>1273</v>
      </c>
      <c r="H3353" s="35" t="s">
        <v>1471</v>
      </c>
      <c r="I3353" s="35"/>
      <c r="J3353" s="29" t="s">
        <v>1500</v>
      </c>
      <c r="K3353" s="29" t="s">
        <v>3460</v>
      </c>
      <c r="L3353" s="29" t="s">
        <v>1384</v>
      </c>
      <c r="M3353" s="39">
        <v>54.669939578493455</v>
      </c>
      <c r="N3353" s="39">
        <v>273.16260095824776</v>
      </c>
      <c r="O3353" s="29">
        <v>44197</v>
      </c>
      <c r="P3353" s="29">
        <v>46022</v>
      </c>
      <c r="Q3353" s="40">
        <v>4.9965776999999996</v>
      </c>
      <c r="R3353" s="39">
        <v>54.602600958247777</v>
      </c>
      <c r="S3353" s="39">
        <v>54.602600958247777</v>
      </c>
      <c r="T3353" s="39">
        <v>54.602600958247777</v>
      </c>
      <c r="U3353" s="39">
        <v>54.752197125256671</v>
      </c>
      <c r="V3353" s="39">
        <v>54.602600958247777</v>
      </c>
      <c r="W3353" s="29" t="s">
        <v>265</v>
      </c>
      <c r="X3353" s="29" t="s">
        <v>11773</v>
      </c>
      <c r="Y3353" s="29">
        <v>45244</v>
      </c>
      <c r="Z3353" s="41" t="s">
        <v>11759</v>
      </c>
      <c r="AA3353" s="42" t="s">
        <v>1349</v>
      </c>
      <c r="AB3353" s="29" t="s">
        <v>258</v>
      </c>
      <c r="AC3353" s="29" t="s">
        <v>258</v>
      </c>
      <c r="AD3353" s="29" t="s">
        <v>265</v>
      </c>
      <c r="AE3353" s="29" t="s">
        <v>1353</v>
      </c>
      <c r="AF3353" s="29" t="s">
        <v>1368</v>
      </c>
      <c r="AG3353" s="183" t="s">
        <v>1369</v>
      </c>
      <c r="AH3353" s="29" t="s">
        <v>1356</v>
      </c>
      <c r="AI3353" s="29" t="s">
        <v>1357</v>
      </c>
      <c r="AJ3353" s="29" t="s">
        <v>258</v>
      </c>
      <c r="AK3353" s="29" t="s">
        <v>258</v>
      </c>
      <c r="AL3353" s="29" t="s">
        <v>13327</v>
      </c>
    </row>
    <row r="3354" spans="1:38" x14ac:dyDescent="0.2">
      <c r="A3354" s="35" t="s">
        <v>18</v>
      </c>
      <c r="B3354" s="36">
        <v>9442</v>
      </c>
      <c r="C3354" s="36">
        <v>2</v>
      </c>
      <c r="D3354" s="36" t="s">
        <v>5575</v>
      </c>
      <c r="E3354" s="37" t="s">
        <v>5576</v>
      </c>
      <c r="F3354" s="38" t="s">
        <v>1269</v>
      </c>
      <c r="G3354" s="38" t="s">
        <v>1273</v>
      </c>
      <c r="H3354" s="35" t="s">
        <v>1471</v>
      </c>
      <c r="I3354" s="35"/>
      <c r="J3354" s="29" t="s">
        <v>1500</v>
      </c>
      <c r="K3354" s="29" t="s">
        <v>3460</v>
      </c>
      <c r="L3354" s="29" t="s">
        <v>1384</v>
      </c>
      <c r="M3354" s="39">
        <v>97.873767124030721</v>
      </c>
      <c r="N3354" s="39">
        <v>320.48466529774129</v>
      </c>
      <c r="O3354" s="29">
        <v>44826</v>
      </c>
      <c r="P3354" s="29">
        <v>46022</v>
      </c>
      <c r="Q3354" s="40">
        <v>3.2744694999999999</v>
      </c>
      <c r="R3354" s="39">
        <v>0</v>
      </c>
      <c r="S3354" s="39">
        <v>27.041730321697468</v>
      </c>
      <c r="T3354" s="39">
        <v>97.725065023956191</v>
      </c>
      <c r="U3354" s="39">
        <v>97.99280492813142</v>
      </c>
      <c r="V3354" s="39">
        <v>97.725065023956191</v>
      </c>
      <c r="W3354" s="29" t="s">
        <v>265</v>
      </c>
      <c r="X3354" s="29" t="s">
        <v>11773</v>
      </c>
      <c r="Y3354" s="29">
        <v>45244</v>
      </c>
      <c r="Z3354" s="41" t="s">
        <v>11759</v>
      </c>
      <c r="AA3354" s="42" t="s">
        <v>1349</v>
      </c>
      <c r="AB3354" s="29" t="s">
        <v>258</v>
      </c>
      <c r="AC3354" s="29" t="s">
        <v>258</v>
      </c>
      <c r="AD3354" s="29" t="s">
        <v>265</v>
      </c>
      <c r="AE3354" s="29" t="s">
        <v>1353</v>
      </c>
      <c r="AF3354" s="29" t="s">
        <v>1368</v>
      </c>
      <c r="AG3354" s="183" t="s">
        <v>1369</v>
      </c>
      <c r="AH3354" s="29" t="s">
        <v>1356</v>
      </c>
      <c r="AI3354" s="29" t="s">
        <v>1357</v>
      </c>
      <c r="AJ3354" s="29" t="s">
        <v>258</v>
      </c>
      <c r="AK3354" s="29" t="s">
        <v>258</v>
      </c>
      <c r="AL3354" s="29" t="s">
        <v>13327</v>
      </c>
    </row>
    <row r="3355" spans="1:38" x14ac:dyDescent="0.2">
      <c r="A3355" s="35" t="s">
        <v>18</v>
      </c>
      <c r="B3355" s="36">
        <v>9442</v>
      </c>
      <c r="C3355" s="36">
        <v>3</v>
      </c>
      <c r="D3355" s="36" t="s">
        <v>5577</v>
      </c>
      <c r="E3355" s="37" t="s">
        <v>5578</v>
      </c>
      <c r="F3355" s="38" t="s">
        <v>1269</v>
      </c>
      <c r="G3355" s="38" t="s">
        <v>1273</v>
      </c>
      <c r="H3355" s="35" t="s">
        <v>1471</v>
      </c>
      <c r="I3355" s="35"/>
      <c r="J3355" s="29" t="s">
        <v>1500</v>
      </c>
      <c r="K3355" s="29" t="s">
        <v>3460</v>
      </c>
      <c r="L3355" s="29" t="s">
        <v>1384</v>
      </c>
      <c r="M3355" s="39">
        <v>96.590136300117621</v>
      </c>
      <c r="N3355" s="39">
        <v>303.32344421629023</v>
      </c>
      <c r="O3355" s="29">
        <v>44875</v>
      </c>
      <c r="P3355" s="29">
        <v>46022</v>
      </c>
      <c r="Q3355" s="40">
        <v>3.1403148999999999</v>
      </c>
      <c r="R3355" s="39">
        <v>0</v>
      </c>
      <c r="S3355" s="39">
        <v>13.73938945927447</v>
      </c>
      <c r="T3355" s="39">
        <v>96.439945242984265</v>
      </c>
      <c r="U3355" s="39">
        <v>96.704164271047219</v>
      </c>
      <c r="V3355" s="39">
        <v>96.439945242984265</v>
      </c>
      <c r="W3355" s="29" t="s">
        <v>265</v>
      </c>
      <c r="X3355" s="29" t="s">
        <v>11773</v>
      </c>
      <c r="Y3355" s="29">
        <v>45244</v>
      </c>
      <c r="Z3355" s="41" t="s">
        <v>11759</v>
      </c>
      <c r="AA3355" s="42" t="s">
        <v>1349</v>
      </c>
      <c r="AB3355" s="29" t="s">
        <v>258</v>
      </c>
      <c r="AC3355" s="29" t="s">
        <v>258</v>
      </c>
      <c r="AD3355" s="29" t="s">
        <v>265</v>
      </c>
      <c r="AE3355" s="29" t="s">
        <v>1353</v>
      </c>
      <c r="AF3355" s="29" t="s">
        <v>1368</v>
      </c>
      <c r="AG3355" s="183" t="s">
        <v>1369</v>
      </c>
      <c r="AH3355" s="29" t="s">
        <v>1356</v>
      </c>
      <c r="AI3355" s="29" t="s">
        <v>1357</v>
      </c>
      <c r="AJ3355" s="29" t="s">
        <v>258</v>
      </c>
      <c r="AK3355" s="29" t="s">
        <v>258</v>
      </c>
      <c r="AL3355" s="29" t="s">
        <v>13327</v>
      </c>
    </row>
    <row r="3356" spans="1:38" x14ac:dyDescent="0.2">
      <c r="A3356" s="35" t="s">
        <v>18</v>
      </c>
      <c r="B3356" s="36">
        <v>9442</v>
      </c>
      <c r="C3356" s="36">
        <v>4</v>
      </c>
      <c r="D3356" s="36" t="s">
        <v>5579</v>
      </c>
      <c r="E3356" s="37" t="s">
        <v>5580</v>
      </c>
      <c r="F3356" s="38" t="s">
        <v>1269</v>
      </c>
      <c r="G3356" s="38" t="s">
        <v>1273</v>
      </c>
      <c r="H3356" s="35" t="s">
        <v>1471</v>
      </c>
      <c r="I3356" s="35"/>
      <c r="J3356" s="29" t="s">
        <v>1500</v>
      </c>
      <c r="K3356" s="29" t="s">
        <v>3460</v>
      </c>
      <c r="L3356" s="29" t="s">
        <v>1384</v>
      </c>
      <c r="M3356" s="39">
        <v>97.892300127244511</v>
      </c>
      <c r="N3356" s="39">
        <v>261.31414647501708</v>
      </c>
      <c r="O3356" s="29">
        <v>45047</v>
      </c>
      <c r="P3356" s="29">
        <v>46022</v>
      </c>
      <c r="Q3356" s="40">
        <v>2.6694045000000002</v>
      </c>
      <c r="R3356" s="39">
        <v>0</v>
      </c>
      <c r="S3356" s="39">
        <v>0</v>
      </c>
      <c r="T3356" s="39">
        <v>65.5962765229295</v>
      </c>
      <c r="U3356" s="39">
        <v>97.99280492813142</v>
      </c>
      <c r="V3356" s="39">
        <v>97.725065023956191</v>
      </c>
      <c r="W3356" s="29" t="s">
        <v>265</v>
      </c>
      <c r="X3356" s="29" t="s">
        <v>11773</v>
      </c>
      <c r="Y3356" s="29">
        <v>45244</v>
      </c>
      <c r="Z3356" s="41" t="s">
        <v>11759</v>
      </c>
      <c r="AA3356" s="42" t="s">
        <v>1349</v>
      </c>
      <c r="AB3356" s="29" t="s">
        <v>258</v>
      </c>
      <c r="AC3356" s="29" t="s">
        <v>258</v>
      </c>
      <c r="AD3356" s="29" t="s">
        <v>265</v>
      </c>
      <c r="AE3356" s="29" t="s">
        <v>1353</v>
      </c>
      <c r="AF3356" s="29" t="s">
        <v>1368</v>
      </c>
      <c r="AG3356" s="183" t="s">
        <v>1369</v>
      </c>
      <c r="AH3356" s="29" t="s">
        <v>1356</v>
      </c>
      <c r="AI3356" s="29" t="s">
        <v>1357</v>
      </c>
      <c r="AJ3356" s="29" t="s">
        <v>258</v>
      </c>
      <c r="AK3356" s="29" t="s">
        <v>258</v>
      </c>
      <c r="AL3356" s="29" t="s">
        <v>13327</v>
      </c>
    </row>
    <row r="3357" spans="1:38" x14ac:dyDescent="0.2">
      <c r="A3357" s="35" t="s">
        <v>18</v>
      </c>
      <c r="B3357" s="36">
        <v>9442</v>
      </c>
      <c r="C3357" s="36">
        <v>5</v>
      </c>
      <c r="D3357" s="36" t="s">
        <v>5581</v>
      </c>
      <c r="E3357" s="37" t="s">
        <v>5582</v>
      </c>
      <c r="F3357" s="38" t="s">
        <v>1269</v>
      </c>
      <c r="G3357" s="38" t="s">
        <v>1273</v>
      </c>
      <c r="H3357" s="35" t="s">
        <v>1471</v>
      </c>
      <c r="I3357" s="35"/>
      <c r="J3357" s="29" t="s">
        <v>1500</v>
      </c>
      <c r="K3357" s="29" t="s">
        <v>3460</v>
      </c>
      <c r="L3357" s="29" t="s">
        <v>1384</v>
      </c>
      <c r="M3357" s="39">
        <v>97.894291110391279</v>
      </c>
      <c r="N3357" s="39">
        <v>256.22708829568791</v>
      </c>
      <c r="O3357" s="29">
        <v>45066</v>
      </c>
      <c r="P3357" s="29">
        <v>46022</v>
      </c>
      <c r="Q3357" s="40">
        <v>2.6173853999999999</v>
      </c>
      <c r="R3357" s="39">
        <v>0</v>
      </c>
      <c r="S3357" s="39">
        <v>0</v>
      </c>
      <c r="T3357" s="39">
        <v>60.509218343600274</v>
      </c>
      <c r="U3357" s="39">
        <v>97.99280492813142</v>
      </c>
      <c r="V3357" s="39">
        <v>97.725065023956191</v>
      </c>
      <c r="W3357" s="29" t="s">
        <v>265</v>
      </c>
      <c r="X3357" s="29" t="s">
        <v>11773</v>
      </c>
      <c r="Y3357" s="29">
        <v>45244</v>
      </c>
      <c r="Z3357" s="41" t="s">
        <v>11759</v>
      </c>
      <c r="AA3357" s="42" t="s">
        <v>1349</v>
      </c>
      <c r="AB3357" s="29" t="s">
        <v>258</v>
      </c>
      <c r="AC3357" s="29" t="s">
        <v>258</v>
      </c>
      <c r="AD3357" s="29" t="s">
        <v>265</v>
      </c>
      <c r="AE3357" s="29" t="s">
        <v>1353</v>
      </c>
      <c r="AF3357" s="29" t="s">
        <v>1368</v>
      </c>
      <c r="AG3357" s="183" t="s">
        <v>1369</v>
      </c>
      <c r="AH3357" s="29" t="s">
        <v>1356</v>
      </c>
      <c r="AI3357" s="29" t="s">
        <v>1357</v>
      </c>
      <c r="AJ3357" s="29" t="s">
        <v>258</v>
      </c>
      <c r="AK3357" s="29" t="s">
        <v>258</v>
      </c>
      <c r="AL3357" s="29" t="s">
        <v>13327</v>
      </c>
    </row>
    <row r="3358" spans="1:38" x14ac:dyDescent="0.2">
      <c r="A3358" s="35" t="s">
        <v>16</v>
      </c>
      <c r="B3358" s="36">
        <v>9443</v>
      </c>
      <c r="C3358" s="36"/>
      <c r="D3358" s="36" t="s">
        <v>1349</v>
      </c>
      <c r="E3358" s="37" t="s">
        <v>5583</v>
      </c>
      <c r="F3358" s="38" t="s">
        <v>1269</v>
      </c>
      <c r="G3358" s="38" t="s">
        <v>1273</v>
      </c>
      <c r="H3358" s="35" t="s">
        <v>1393</v>
      </c>
      <c r="I3358" s="35"/>
      <c r="J3358" s="29" t="s">
        <v>263</v>
      </c>
      <c r="K3358" s="29" t="s">
        <v>264</v>
      </c>
      <c r="L3358" s="29" t="s">
        <v>2577</v>
      </c>
      <c r="M3358" s="39">
        <v>12.783535541321669</v>
      </c>
      <c r="N3358" s="39">
        <v>25.479572895277208</v>
      </c>
      <c r="O3358" s="29">
        <v>44197</v>
      </c>
      <c r="P3358" s="29">
        <v>44925</v>
      </c>
      <c r="Q3358" s="40">
        <v>1.9931554</v>
      </c>
      <c r="R3358" s="39">
        <v>12.757262149212869</v>
      </c>
      <c r="S3358" s="39">
        <v>12.722310746064339</v>
      </c>
      <c r="T3358" s="39">
        <v>0</v>
      </c>
      <c r="U3358" s="39">
        <v>0</v>
      </c>
      <c r="V3358" s="39">
        <v>0</v>
      </c>
      <c r="W3358" s="29" t="s">
        <v>1357</v>
      </c>
      <c r="X3358" s="29" t="s">
        <v>258</v>
      </c>
      <c r="Y3358" s="29" t="s">
        <v>1349</v>
      </c>
      <c r="Z3358" s="41" t="s">
        <v>1349</v>
      </c>
      <c r="AA3358" s="42" t="s">
        <v>1349</v>
      </c>
      <c r="AB3358" s="29" t="s">
        <v>258</v>
      </c>
      <c r="AC3358" s="29" t="s">
        <v>265</v>
      </c>
      <c r="AD3358" s="29" t="s">
        <v>265</v>
      </c>
      <c r="AE3358" s="29" t="s">
        <v>1367</v>
      </c>
      <c r="AF3358" s="29" t="s">
        <v>2409</v>
      </c>
      <c r="AG3358" s="183" t="s">
        <v>2410</v>
      </c>
      <c r="AH3358" s="29" t="s">
        <v>1413</v>
      </c>
      <c r="AI3358" s="29" t="s">
        <v>1357</v>
      </c>
      <c r="AJ3358" s="29" t="s">
        <v>258</v>
      </c>
      <c r="AK3358" s="29" t="s">
        <v>258</v>
      </c>
      <c r="AL3358" s="29" t="s">
        <v>13326</v>
      </c>
    </row>
    <row r="3359" spans="1:38" x14ac:dyDescent="0.2">
      <c r="A3359" s="35" t="s">
        <v>16</v>
      </c>
      <c r="B3359" s="36">
        <v>9444</v>
      </c>
      <c r="C3359" s="36"/>
      <c r="D3359" s="36" t="s">
        <v>1349</v>
      </c>
      <c r="E3359" s="37" t="s">
        <v>5584</v>
      </c>
      <c r="F3359" s="38" t="s">
        <v>1269</v>
      </c>
      <c r="G3359" s="38" t="s">
        <v>1273</v>
      </c>
      <c r="H3359" s="35" t="s">
        <v>1393</v>
      </c>
      <c r="I3359" s="35"/>
      <c r="J3359" s="29" t="s">
        <v>263</v>
      </c>
      <c r="K3359" s="29" t="s">
        <v>264</v>
      </c>
      <c r="L3359" s="29" t="s">
        <v>2577</v>
      </c>
      <c r="M3359" s="39">
        <v>12.69241054255461</v>
      </c>
      <c r="N3359" s="39">
        <v>25.297946611909651</v>
      </c>
      <c r="O3359" s="29">
        <v>44197</v>
      </c>
      <c r="P3359" s="29">
        <v>44925</v>
      </c>
      <c r="Q3359" s="40">
        <v>1.9931554</v>
      </c>
      <c r="R3359" s="39">
        <v>12.666324435318275</v>
      </c>
      <c r="S3359" s="39">
        <v>12.631622176591376</v>
      </c>
      <c r="T3359" s="39">
        <v>0</v>
      </c>
      <c r="U3359" s="39">
        <v>0</v>
      </c>
      <c r="V3359" s="39">
        <v>0</v>
      </c>
      <c r="W3359" s="29" t="s">
        <v>1357</v>
      </c>
      <c r="X3359" s="29" t="s">
        <v>258</v>
      </c>
      <c r="Y3359" s="29" t="s">
        <v>1349</v>
      </c>
      <c r="Z3359" s="41" t="s">
        <v>1349</v>
      </c>
      <c r="AA3359" s="42" t="s">
        <v>1349</v>
      </c>
      <c r="AB3359" s="29" t="s">
        <v>258</v>
      </c>
      <c r="AC3359" s="29" t="s">
        <v>265</v>
      </c>
      <c r="AD3359" s="29" t="s">
        <v>265</v>
      </c>
      <c r="AE3359" s="29" t="s">
        <v>1367</v>
      </c>
      <c r="AF3359" s="29" t="s">
        <v>2409</v>
      </c>
      <c r="AG3359" s="183" t="s">
        <v>2410</v>
      </c>
      <c r="AH3359" s="29" t="s">
        <v>1413</v>
      </c>
      <c r="AI3359" s="29" t="s">
        <v>1357</v>
      </c>
      <c r="AJ3359" s="29" t="s">
        <v>258</v>
      </c>
      <c r="AK3359" s="29" t="s">
        <v>258</v>
      </c>
      <c r="AL3359" s="29" t="s">
        <v>13326</v>
      </c>
    </row>
    <row r="3360" spans="1:38" x14ac:dyDescent="0.2">
      <c r="A3360" s="35" t="s">
        <v>16</v>
      </c>
      <c r="B3360" s="36">
        <v>9445</v>
      </c>
      <c r="C3360" s="36"/>
      <c r="D3360" s="36" t="s">
        <v>1349</v>
      </c>
      <c r="E3360" s="37" t="s">
        <v>5585</v>
      </c>
      <c r="F3360" s="38" t="s">
        <v>1269</v>
      </c>
      <c r="G3360" s="38" t="s">
        <v>1273</v>
      </c>
      <c r="H3360" s="35" t="s">
        <v>1393</v>
      </c>
      <c r="I3360" s="35"/>
      <c r="J3360" s="29" t="s">
        <v>281</v>
      </c>
      <c r="K3360" s="29" t="s">
        <v>282</v>
      </c>
      <c r="L3360" s="29" t="s">
        <v>1366</v>
      </c>
      <c r="M3360" s="39">
        <v>7.6812065546137305</v>
      </c>
      <c r="N3360" s="39">
        <v>38.379745379876795</v>
      </c>
      <c r="O3360" s="29">
        <v>44197</v>
      </c>
      <c r="P3360" s="29">
        <v>46022</v>
      </c>
      <c r="Q3360" s="40">
        <v>4.9965776999999996</v>
      </c>
      <c r="R3360" s="39">
        <v>7.6717453798767963</v>
      </c>
      <c r="S3360" s="39">
        <v>7.6717453798767963</v>
      </c>
      <c r="T3360" s="39">
        <v>7.6717453798767963</v>
      </c>
      <c r="U3360" s="39">
        <v>7.6927638603696096</v>
      </c>
      <c r="V3360" s="39">
        <v>7.6717453798767963</v>
      </c>
      <c r="W3360" s="29" t="s">
        <v>1357</v>
      </c>
      <c r="X3360" s="29" t="s">
        <v>258</v>
      </c>
      <c r="Y3360" s="29" t="s">
        <v>1349</v>
      </c>
      <c r="Z3360" s="41" t="s">
        <v>1349</v>
      </c>
      <c r="AA3360" s="42" t="s">
        <v>1349</v>
      </c>
      <c r="AB3360" s="29" t="s">
        <v>258</v>
      </c>
      <c r="AC3360" s="29" t="s">
        <v>258</v>
      </c>
      <c r="AD3360" s="29" t="s">
        <v>265</v>
      </c>
      <c r="AE3360" s="29" t="s">
        <v>1367</v>
      </c>
      <c r="AF3360" s="29" t="s">
        <v>1368</v>
      </c>
      <c r="AG3360" s="183" t="s">
        <v>1369</v>
      </c>
      <c r="AH3360" s="29" t="s">
        <v>1356</v>
      </c>
      <c r="AI3360" s="29" t="s">
        <v>1357</v>
      </c>
      <c r="AJ3360" s="29" t="s">
        <v>258</v>
      </c>
      <c r="AK3360" s="29" t="s">
        <v>258</v>
      </c>
      <c r="AL3360" s="29" t="s">
        <v>13326</v>
      </c>
    </row>
    <row r="3361" spans="1:38" x14ac:dyDescent="0.2">
      <c r="A3361" s="35" t="s">
        <v>16</v>
      </c>
      <c r="B3361" s="36">
        <v>9446</v>
      </c>
      <c r="C3361" s="36"/>
      <c r="D3361" s="36" t="s">
        <v>1349</v>
      </c>
      <c r="E3361" s="37" t="s">
        <v>5586</v>
      </c>
      <c r="F3361" s="38" t="s">
        <v>1269</v>
      </c>
      <c r="G3361" s="38" t="s">
        <v>1273</v>
      </c>
      <c r="H3361" s="35" t="s">
        <v>1393</v>
      </c>
      <c r="I3361" s="35"/>
      <c r="J3361" s="29" t="s">
        <v>1405</v>
      </c>
      <c r="K3361" s="29" t="s">
        <v>1558</v>
      </c>
      <c r="L3361" s="29" t="s">
        <v>1394</v>
      </c>
      <c r="M3361" s="39">
        <v>8.3730026244178255</v>
      </c>
      <c r="N3361" s="39">
        <v>17.422264202600957</v>
      </c>
      <c r="O3361" s="29">
        <v>44197</v>
      </c>
      <c r="P3361" s="29">
        <v>44957</v>
      </c>
      <c r="Q3361" s="40">
        <v>2.0807666</v>
      </c>
      <c r="R3361" s="39">
        <v>8.3562765229295</v>
      </c>
      <c r="S3361" s="39">
        <v>8.3562765229295</v>
      </c>
      <c r="T3361" s="39">
        <v>0.70971115674195762</v>
      </c>
      <c r="U3361" s="39">
        <v>0</v>
      </c>
      <c r="V3361" s="39">
        <v>0</v>
      </c>
      <c r="W3361" s="29" t="s">
        <v>265</v>
      </c>
      <c r="X3361" s="29" t="s">
        <v>11773</v>
      </c>
      <c r="Y3361" s="29">
        <v>45218</v>
      </c>
      <c r="Z3361" s="41" t="s">
        <v>11758</v>
      </c>
      <c r="AA3361" s="42" t="s">
        <v>1349</v>
      </c>
      <c r="AB3361" s="29" t="s">
        <v>258</v>
      </c>
      <c r="AC3361" s="29" t="s">
        <v>258</v>
      </c>
      <c r="AD3361" s="29" t="s">
        <v>265</v>
      </c>
      <c r="AE3361" s="29" t="s">
        <v>1367</v>
      </c>
      <c r="AF3361" s="29" t="s">
        <v>1368</v>
      </c>
      <c r="AG3361" s="183" t="s">
        <v>1369</v>
      </c>
      <c r="AH3361" s="29" t="s">
        <v>1413</v>
      </c>
      <c r="AI3361" s="29" t="s">
        <v>1357</v>
      </c>
      <c r="AJ3361" s="29" t="s">
        <v>258</v>
      </c>
      <c r="AK3361" s="29" t="s">
        <v>258</v>
      </c>
      <c r="AL3361" s="29" t="s">
        <v>13327</v>
      </c>
    </row>
    <row r="3362" spans="1:38" x14ac:dyDescent="0.2">
      <c r="A3362" s="35" t="s">
        <v>16</v>
      </c>
      <c r="B3362" s="36">
        <v>9447</v>
      </c>
      <c r="C3362" s="36"/>
      <c r="D3362" s="36" t="s">
        <v>1349</v>
      </c>
      <c r="E3362" s="37" t="s">
        <v>5587</v>
      </c>
      <c r="F3362" s="38" t="s">
        <v>1269</v>
      </c>
      <c r="G3362" s="38" t="s">
        <v>1273</v>
      </c>
      <c r="H3362" s="35" t="s">
        <v>1393</v>
      </c>
      <c r="I3362" s="35"/>
      <c r="J3362" s="29" t="s">
        <v>484</v>
      </c>
      <c r="K3362" s="29" t="s">
        <v>1365</v>
      </c>
      <c r="L3362" s="29" t="s">
        <v>1366</v>
      </c>
      <c r="M3362" s="39">
        <v>19.058463172007553</v>
      </c>
      <c r="N3362" s="39">
        <v>11.58378918548939</v>
      </c>
      <c r="O3362" s="29">
        <v>44197</v>
      </c>
      <c r="P3362" s="29">
        <v>44419</v>
      </c>
      <c r="Q3362" s="40">
        <v>0.60780290000000003</v>
      </c>
      <c r="R3362" s="39">
        <v>11.58378918548939</v>
      </c>
      <c r="S3362" s="39">
        <v>0</v>
      </c>
      <c r="T3362" s="39">
        <v>0</v>
      </c>
      <c r="U3362" s="39">
        <v>0</v>
      </c>
      <c r="V3362" s="39">
        <v>0</v>
      </c>
      <c r="W3362" s="29" t="s">
        <v>1357</v>
      </c>
      <c r="X3362" s="29" t="s">
        <v>258</v>
      </c>
      <c r="Y3362" s="29" t="s">
        <v>1349</v>
      </c>
      <c r="Z3362" s="41" t="s">
        <v>1349</v>
      </c>
      <c r="AA3362" s="42" t="s">
        <v>1349</v>
      </c>
      <c r="AB3362" s="29" t="s">
        <v>258</v>
      </c>
      <c r="AC3362" s="29" t="s">
        <v>258</v>
      </c>
      <c r="AD3362" s="29" t="s">
        <v>265</v>
      </c>
      <c r="AE3362" s="29" t="s">
        <v>1367</v>
      </c>
      <c r="AF3362" s="29" t="s">
        <v>1368</v>
      </c>
      <c r="AG3362" s="183" t="s">
        <v>1369</v>
      </c>
      <c r="AH3362" s="29" t="s">
        <v>1356</v>
      </c>
      <c r="AI3362" s="29" t="s">
        <v>1357</v>
      </c>
      <c r="AJ3362" s="29" t="s">
        <v>258</v>
      </c>
      <c r="AK3362" s="29" t="s">
        <v>258</v>
      </c>
      <c r="AL3362" s="29" t="s">
        <v>13326</v>
      </c>
    </row>
    <row r="3363" spans="1:38" x14ac:dyDescent="0.2">
      <c r="A3363" s="35" t="s">
        <v>16</v>
      </c>
      <c r="B3363" s="36">
        <v>9448</v>
      </c>
      <c r="C3363" s="36"/>
      <c r="D3363" s="36" t="s">
        <v>1349</v>
      </c>
      <c r="E3363" s="37" t="s">
        <v>5588</v>
      </c>
      <c r="F3363" s="38" t="s">
        <v>1269</v>
      </c>
      <c r="G3363" s="38" t="s">
        <v>1273</v>
      </c>
      <c r="H3363" s="35" t="s">
        <v>1393</v>
      </c>
      <c r="I3363" s="35"/>
      <c r="J3363" s="29" t="s">
        <v>484</v>
      </c>
      <c r="K3363" s="29" t="s">
        <v>1365</v>
      </c>
      <c r="L3363" s="29" t="s">
        <v>1366</v>
      </c>
      <c r="M3363" s="39">
        <v>12.387076438591887</v>
      </c>
      <c r="N3363" s="39">
        <v>29.810376454483226</v>
      </c>
      <c r="O3363" s="29">
        <v>44197</v>
      </c>
      <c r="P3363" s="29">
        <v>45076</v>
      </c>
      <c r="Q3363" s="40">
        <v>2.4065707999999999</v>
      </c>
      <c r="R3363" s="39">
        <v>12.364531143052703</v>
      </c>
      <c r="S3363" s="39">
        <v>12.364531143052703</v>
      </c>
      <c r="T3363" s="39">
        <v>5.0813141683778227</v>
      </c>
      <c r="U3363" s="39">
        <v>0</v>
      </c>
      <c r="V3363" s="39">
        <v>0</v>
      </c>
      <c r="W3363" s="29" t="s">
        <v>1357</v>
      </c>
      <c r="X3363" s="29" t="s">
        <v>258</v>
      </c>
      <c r="Y3363" s="29" t="s">
        <v>1349</v>
      </c>
      <c r="Z3363" s="41" t="s">
        <v>1349</v>
      </c>
      <c r="AA3363" s="42" t="s">
        <v>1349</v>
      </c>
      <c r="AB3363" s="29" t="s">
        <v>258</v>
      </c>
      <c r="AC3363" s="29" t="s">
        <v>258</v>
      </c>
      <c r="AD3363" s="29" t="s">
        <v>265</v>
      </c>
      <c r="AE3363" s="29" t="s">
        <v>1367</v>
      </c>
      <c r="AF3363" s="29" t="s">
        <v>1368</v>
      </c>
      <c r="AG3363" s="183" t="s">
        <v>1369</v>
      </c>
      <c r="AH3363" s="29" t="s">
        <v>1356</v>
      </c>
      <c r="AI3363" s="29" t="s">
        <v>1357</v>
      </c>
      <c r="AJ3363" s="29" t="s">
        <v>258</v>
      </c>
      <c r="AK3363" s="29" t="s">
        <v>258</v>
      </c>
      <c r="AL3363" s="29" t="s">
        <v>13326</v>
      </c>
    </row>
    <row r="3364" spans="1:38" x14ac:dyDescent="0.2">
      <c r="A3364" s="35" t="s">
        <v>16</v>
      </c>
      <c r="B3364" s="36">
        <v>9449</v>
      </c>
      <c r="C3364" s="36"/>
      <c r="D3364" s="36" t="s">
        <v>1349</v>
      </c>
      <c r="E3364" s="37" t="s">
        <v>5589</v>
      </c>
      <c r="F3364" s="38" t="s">
        <v>1269</v>
      </c>
      <c r="G3364" s="38" t="s">
        <v>1273</v>
      </c>
      <c r="H3364" s="35" t="s">
        <v>1393</v>
      </c>
      <c r="I3364" s="35"/>
      <c r="J3364" s="29" t="s">
        <v>398</v>
      </c>
      <c r="K3364" s="29" t="s">
        <v>3802</v>
      </c>
      <c r="L3364" s="29" t="s">
        <v>3675</v>
      </c>
      <c r="M3364" s="39">
        <v>1.7867296589537631</v>
      </c>
      <c r="N3364" s="39">
        <v>5.0483367556468171</v>
      </c>
      <c r="O3364" s="29">
        <v>44197</v>
      </c>
      <c r="P3364" s="29">
        <v>45229</v>
      </c>
      <c r="Q3364" s="40">
        <v>2.8254619999999999</v>
      </c>
      <c r="R3364" s="39">
        <v>1.7837782340862423</v>
      </c>
      <c r="S3364" s="39">
        <v>1.7837782340862423</v>
      </c>
      <c r="T3364" s="39">
        <v>1.4807802874743325</v>
      </c>
      <c r="U3364" s="39">
        <v>0</v>
      </c>
      <c r="V3364" s="39">
        <v>0</v>
      </c>
      <c r="W3364" s="29" t="s">
        <v>265</v>
      </c>
      <c r="X3364" s="29" t="s">
        <v>11774</v>
      </c>
      <c r="Y3364" s="29">
        <v>45261</v>
      </c>
      <c r="Z3364" s="41" t="s">
        <v>11760</v>
      </c>
      <c r="AA3364" s="42" t="s">
        <v>1349</v>
      </c>
      <c r="AB3364" s="29" t="s">
        <v>258</v>
      </c>
      <c r="AC3364" s="29" t="s">
        <v>258</v>
      </c>
      <c r="AD3364" s="29" t="s">
        <v>258</v>
      </c>
      <c r="AE3364" s="29" t="s">
        <v>1367</v>
      </c>
      <c r="AF3364" s="29" t="s">
        <v>2409</v>
      </c>
      <c r="AG3364" s="183" t="s">
        <v>2410</v>
      </c>
      <c r="AH3364" s="29" t="s">
        <v>1413</v>
      </c>
      <c r="AI3364" s="29" t="s">
        <v>1357</v>
      </c>
      <c r="AJ3364" s="29" t="s">
        <v>258</v>
      </c>
      <c r="AK3364" s="29" t="s">
        <v>258</v>
      </c>
      <c r="AL3364" s="29" t="s">
        <v>13327</v>
      </c>
    </row>
    <row r="3365" spans="1:38" x14ac:dyDescent="0.2">
      <c r="A3365" s="35" t="s">
        <v>16</v>
      </c>
      <c r="B3365" s="36">
        <v>9450</v>
      </c>
      <c r="C3365" s="36"/>
      <c r="D3365" s="36" t="s">
        <v>1349</v>
      </c>
      <c r="E3365" s="37" t="s">
        <v>5590</v>
      </c>
      <c r="F3365" s="38" t="s">
        <v>1269</v>
      </c>
      <c r="G3365" s="38" t="s">
        <v>1273</v>
      </c>
      <c r="H3365" s="35" t="s">
        <v>1393</v>
      </c>
      <c r="I3365" s="35"/>
      <c r="J3365" s="29" t="s">
        <v>1506</v>
      </c>
      <c r="K3365" s="29" t="s">
        <v>2146</v>
      </c>
      <c r="L3365" s="29" t="s">
        <v>2220</v>
      </c>
      <c r="M3365" s="39">
        <v>127.12093929046017</v>
      </c>
      <c r="N3365" s="39">
        <v>359.52342778918552</v>
      </c>
      <c r="O3365" s="29">
        <v>44197</v>
      </c>
      <c r="P3365" s="29">
        <v>45230</v>
      </c>
      <c r="Q3365" s="40">
        <v>2.8281999</v>
      </c>
      <c r="R3365" s="39">
        <v>126.91107460643396</v>
      </c>
      <c r="S3365" s="39">
        <v>126.91107460643396</v>
      </c>
      <c r="T3365" s="39">
        <v>105.70127857631761</v>
      </c>
      <c r="U3365" s="39">
        <v>0</v>
      </c>
      <c r="V3365" s="39">
        <v>0</v>
      </c>
      <c r="W3365" s="29" t="s">
        <v>1357</v>
      </c>
      <c r="X3365" s="29" t="s">
        <v>258</v>
      </c>
      <c r="Y3365" s="29" t="s">
        <v>1349</v>
      </c>
      <c r="Z3365" s="41" t="s">
        <v>1349</v>
      </c>
      <c r="AA3365" s="42" t="s">
        <v>1349</v>
      </c>
      <c r="AB3365" s="29" t="s">
        <v>258</v>
      </c>
      <c r="AC3365" s="29" t="s">
        <v>258</v>
      </c>
      <c r="AD3365" s="29" t="s">
        <v>258</v>
      </c>
      <c r="AE3365" s="29" t="s">
        <v>1353</v>
      </c>
      <c r="AF3365" s="29" t="s">
        <v>2221</v>
      </c>
      <c r="AG3365" s="183" t="s">
        <v>2222</v>
      </c>
      <c r="AH3365" s="29" t="s">
        <v>1413</v>
      </c>
      <c r="AI3365" s="29" t="s">
        <v>1357</v>
      </c>
      <c r="AJ3365" s="29" t="s">
        <v>258</v>
      </c>
      <c r="AK3365" s="29" t="s">
        <v>258</v>
      </c>
      <c r="AL3365" s="29" t="s">
        <v>13326</v>
      </c>
    </row>
    <row r="3366" spans="1:38" x14ac:dyDescent="0.2">
      <c r="A3366" s="35" t="s">
        <v>16</v>
      </c>
      <c r="B3366" s="36">
        <v>9451</v>
      </c>
      <c r="C3366" s="36"/>
      <c r="D3366" s="36" t="s">
        <v>1349</v>
      </c>
      <c r="E3366" s="37" t="s">
        <v>5591</v>
      </c>
      <c r="F3366" s="38" t="s">
        <v>1269</v>
      </c>
      <c r="G3366" s="38" t="s">
        <v>1273</v>
      </c>
      <c r="H3366" s="35" t="s">
        <v>1393</v>
      </c>
      <c r="I3366" s="35"/>
      <c r="J3366" s="29" t="s">
        <v>1371</v>
      </c>
      <c r="K3366" s="29" t="s">
        <v>1371</v>
      </c>
      <c r="L3366" s="29" t="s">
        <v>1366</v>
      </c>
      <c r="M3366" s="39">
        <v>12.671646758028407</v>
      </c>
      <c r="N3366" s="39">
        <v>37.711375770020538</v>
      </c>
      <c r="O3366" s="29">
        <v>44197</v>
      </c>
      <c r="P3366" s="29">
        <v>45284</v>
      </c>
      <c r="Q3366" s="40">
        <v>2.9760437999999998</v>
      </c>
      <c r="R3366" s="39">
        <v>12.651334702258728</v>
      </c>
      <c r="S3366" s="39">
        <v>12.651334702258728</v>
      </c>
      <c r="T3366" s="39">
        <v>12.408706365503081</v>
      </c>
      <c r="U3366" s="39">
        <v>0</v>
      </c>
      <c r="V3366" s="39">
        <v>0</v>
      </c>
      <c r="W3366" s="29" t="s">
        <v>1357</v>
      </c>
      <c r="X3366" s="29" t="s">
        <v>258</v>
      </c>
      <c r="Y3366" s="29" t="s">
        <v>1349</v>
      </c>
      <c r="Z3366" s="41" t="s">
        <v>1349</v>
      </c>
      <c r="AA3366" s="42" t="s">
        <v>1349</v>
      </c>
      <c r="AB3366" s="29" t="s">
        <v>258</v>
      </c>
      <c r="AC3366" s="29" t="s">
        <v>258</v>
      </c>
      <c r="AD3366" s="29" t="s">
        <v>265</v>
      </c>
      <c r="AE3366" s="29" t="s">
        <v>1367</v>
      </c>
      <c r="AF3366" s="29" t="s">
        <v>1368</v>
      </c>
      <c r="AG3366" s="183" t="s">
        <v>1369</v>
      </c>
      <c r="AH3366" s="29" t="s">
        <v>1413</v>
      </c>
      <c r="AI3366" s="29" t="s">
        <v>1357</v>
      </c>
      <c r="AJ3366" s="29" t="s">
        <v>258</v>
      </c>
      <c r="AK3366" s="29" t="s">
        <v>258</v>
      </c>
      <c r="AL3366" s="29" t="s">
        <v>13326</v>
      </c>
    </row>
    <row r="3367" spans="1:38" x14ac:dyDescent="0.2">
      <c r="A3367" s="35" t="s">
        <v>16</v>
      </c>
      <c r="B3367" s="36">
        <v>9452</v>
      </c>
      <c r="C3367" s="36"/>
      <c r="D3367" s="36" t="s">
        <v>1349</v>
      </c>
      <c r="E3367" s="37" t="s">
        <v>5592</v>
      </c>
      <c r="F3367" s="38" t="s">
        <v>1269</v>
      </c>
      <c r="G3367" s="38" t="s">
        <v>1273</v>
      </c>
      <c r="H3367" s="35" t="s">
        <v>1393</v>
      </c>
      <c r="I3367" s="35"/>
      <c r="J3367" s="29" t="s">
        <v>398</v>
      </c>
      <c r="K3367" s="29" t="s">
        <v>3802</v>
      </c>
      <c r="L3367" s="29" t="s">
        <v>3675</v>
      </c>
      <c r="M3367" s="39">
        <v>4.7756539424433857</v>
      </c>
      <c r="N3367" s="39">
        <v>17.075986310746064</v>
      </c>
      <c r="O3367" s="29">
        <v>44197</v>
      </c>
      <c r="P3367" s="29">
        <v>45503</v>
      </c>
      <c r="Q3367" s="40">
        <v>3.5756331000000001</v>
      </c>
      <c r="R3367" s="39">
        <v>4.7687337440109516</v>
      </c>
      <c r="S3367" s="39">
        <v>4.7687337440109516</v>
      </c>
      <c r="T3367" s="39">
        <v>4.7687337440109516</v>
      </c>
      <c r="U3367" s="39">
        <v>2.7697850787132103</v>
      </c>
      <c r="V3367" s="39">
        <v>0</v>
      </c>
      <c r="W3367" s="29" t="s">
        <v>265</v>
      </c>
      <c r="X3367" s="29" t="s">
        <v>11774</v>
      </c>
      <c r="Y3367" s="29">
        <v>45261</v>
      </c>
      <c r="Z3367" s="41" t="s">
        <v>11760</v>
      </c>
      <c r="AA3367" s="42" t="s">
        <v>1349</v>
      </c>
      <c r="AB3367" s="29" t="s">
        <v>258</v>
      </c>
      <c r="AC3367" s="29" t="s">
        <v>258</v>
      </c>
      <c r="AD3367" s="29" t="s">
        <v>258</v>
      </c>
      <c r="AE3367" s="29" t="s">
        <v>1367</v>
      </c>
      <c r="AF3367" s="29" t="s">
        <v>2409</v>
      </c>
      <c r="AG3367" s="183" t="s">
        <v>2410</v>
      </c>
      <c r="AH3367" s="29" t="s">
        <v>1413</v>
      </c>
      <c r="AI3367" s="29" t="s">
        <v>1357</v>
      </c>
      <c r="AJ3367" s="29" t="s">
        <v>258</v>
      </c>
      <c r="AK3367" s="29" t="s">
        <v>258</v>
      </c>
      <c r="AL3367" s="29" t="s">
        <v>13327</v>
      </c>
    </row>
    <row r="3368" spans="1:38" x14ac:dyDescent="0.2">
      <c r="A3368" s="35" t="s">
        <v>16</v>
      </c>
      <c r="B3368" s="36">
        <v>9453</v>
      </c>
      <c r="C3368" s="36"/>
      <c r="D3368" s="36" t="s">
        <v>1349</v>
      </c>
      <c r="E3368" s="37" t="s">
        <v>5593</v>
      </c>
      <c r="F3368" s="38" t="s">
        <v>1269</v>
      </c>
      <c r="G3368" s="38" t="s">
        <v>1273</v>
      </c>
      <c r="H3368" s="35" t="s">
        <v>1393</v>
      </c>
      <c r="I3368" s="35"/>
      <c r="J3368" s="29" t="s">
        <v>1371</v>
      </c>
      <c r="K3368" s="29" t="s">
        <v>1371</v>
      </c>
      <c r="L3368" s="29" t="s">
        <v>1366</v>
      </c>
      <c r="M3368" s="39">
        <v>3.111000016966361</v>
      </c>
      <c r="N3368" s="39">
        <v>8.8240821355236143</v>
      </c>
      <c r="O3368" s="29">
        <v>44197</v>
      </c>
      <c r="P3368" s="29">
        <v>45233</v>
      </c>
      <c r="Q3368" s="40">
        <v>2.8364134000000001</v>
      </c>
      <c r="R3368" s="39">
        <v>3.1058726899383986</v>
      </c>
      <c r="S3368" s="39">
        <v>3.1058726899383986</v>
      </c>
      <c r="T3368" s="39">
        <v>2.6123367556468171</v>
      </c>
      <c r="U3368" s="39">
        <v>0</v>
      </c>
      <c r="V3368" s="39">
        <v>0</v>
      </c>
      <c r="W3368" s="29" t="s">
        <v>1357</v>
      </c>
      <c r="X3368" s="29" t="s">
        <v>258</v>
      </c>
      <c r="Y3368" s="29" t="s">
        <v>1349</v>
      </c>
      <c r="Z3368" s="41" t="s">
        <v>1349</v>
      </c>
      <c r="AA3368" s="42" t="s">
        <v>1349</v>
      </c>
      <c r="AB3368" s="29" t="s">
        <v>258</v>
      </c>
      <c r="AC3368" s="29" t="s">
        <v>258</v>
      </c>
      <c r="AD3368" s="29" t="s">
        <v>265</v>
      </c>
      <c r="AE3368" s="29" t="s">
        <v>1367</v>
      </c>
      <c r="AF3368" s="29" t="s">
        <v>1368</v>
      </c>
      <c r="AG3368" s="183" t="s">
        <v>1369</v>
      </c>
      <c r="AH3368" s="29" t="s">
        <v>1413</v>
      </c>
      <c r="AI3368" s="29" t="s">
        <v>1357</v>
      </c>
      <c r="AJ3368" s="29" t="s">
        <v>258</v>
      </c>
      <c r="AK3368" s="29" t="s">
        <v>258</v>
      </c>
      <c r="AL3368" s="29" t="s">
        <v>13326</v>
      </c>
    </row>
    <row r="3369" spans="1:38" x14ac:dyDescent="0.2">
      <c r="A3369" s="35" t="s">
        <v>16</v>
      </c>
      <c r="B3369" s="36">
        <v>9454</v>
      </c>
      <c r="C3369" s="36"/>
      <c r="D3369" s="36" t="s">
        <v>1349</v>
      </c>
      <c r="E3369" s="37" t="s">
        <v>5594</v>
      </c>
      <c r="F3369" s="38" t="s">
        <v>1275</v>
      </c>
      <c r="G3369" s="38" t="s">
        <v>1893</v>
      </c>
      <c r="H3369" s="35" t="s">
        <v>3890</v>
      </c>
      <c r="I3369" s="35"/>
      <c r="J3369" s="29" t="s">
        <v>1513</v>
      </c>
      <c r="K3369" s="29" t="s">
        <v>1514</v>
      </c>
      <c r="L3369" s="29" t="s">
        <v>5595</v>
      </c>
      <c r="M3369" s="39">
        <v>8.5706388058410372</v>
      </c>
      <c r="N3369" s="39">
        <v>26.304410677618069</v>
      </c>
      <c r="O3369" s="29">
        <v>44197</v>
      </c>
      <c r="P3369" s="29">
        <v>45318</v>
      </c>
      <c r="Q3369" s="40">
        <v>3.0691307000000001</v>
      </c>
      <c r="R3369" s="39">
        <v>8.5571389459274485</v>
      </c>
      <c r="S3369" s="39">
        <v>8.5571389459274485</v>
      </c>
      <c r="T3369" s="39">
        <v>8.5571389459274485</v>
      </c>
      <c r="U3369" s="39">
        <v>0.63299383983572899</v>
      </c>
      <c r="V3369" s="39">
        <v>0</v>
      </c>
      <c r="W3369" s="29" t="s">
        <v>1357</v>
      </c>
      <c r="X3369" s="29" t="s">
        <v>258</v>
      </c>
      <c r="Y3369" s="29" t="s">
        <v>1349</v>
      </c>
      <c r="Z3369" s="41" t="s">
        <v>1349</v>
      </c>
      <c r="AA3369" s="42" t="s">
        <v>1349</v>
      </c>
      <c r="AB3369" s="29" t="s">
        <v>258</v>
      </c>
      <c r="AC3369" s="29" t="s">
        <v>258</v>
      </c>
      <c r="AD3369" s="29" t="s">
        <v>258</v>
      </c>
      <c r="AE3369" s="29" t="s">
        <v>1367</v>
      </c>
      <c r="AF3369" s="29" t="s">
        <v>1462</v>
      </c>
      <c r="AG3369" s="183" t="s">
        <v>1463</v>
      </c>
      <c r="AH3369" s="29" t="s">
        <v>1413</v>
      </c>
      <c r="AI3369" s="29" t="s">
        <v>1357</v>
      </c>
      <c r="AJ3369" s="29" t="s">
        <v>258</v>
      </c>
      <c r="AK3369" s="29" t="s">
        <v>258</v>
      </c>
      <c r="AL3369" s="29" t="s">
        <v>13326</v>
      </c>
    </row>
    <row r="3370" spans="1:38" x14ac:dyDescent="0.2">
      <c r="A3370" s="35" t="s">
        <v>16</v>
      </c>
      <c r="B3370" s="36">
        <v>9455</v>
      </c>
      <c r="C3370" s="36"/>
      <c r="D3370" s="36" t="s">
        <v>1349</v>
      </c>
      <c r="E3370" s="37" t="s">
        <v>5596</v>
      </c>
      <c r="F3370" s="38" t="s">
        <v>1269</v>
      </c>
      <c r="G3370" s="38" t="s">
        <v>1273</v>
      </c>
      <c r="H3370" s="35" t="s">
        <v>1393</v>
      </c>
      <c r="I3370" s="35"/>
      <c r="J3370" s="29" t="s">
        <v>281</v>
      </c>
      <c r="K3370" s="29" t="s">
        <v>282</v>
      </c>
      <c r="L3370" s="29" t="s">
        <v>1366</v>
      </c>
      <c r="M3370" s="39">
        <v>23.249942879040635</v>
      </c>
      <c r="N3370" s="39">
        <v>4.8377713894592747</v>
      </c>
      <c r="O3370" s="29">
        <v>44197</v>
      </c>
      <c r="P3370" s="29">
        <v>44273</v>
      </c>
      <c r="Q3370" s="40">
        <v>0.2080767</v>
      </c>
      <c r="R3370" s="39">
        <v>4.8377713894592747</v>
      </c>
      <c r="S3370" s="39">
        <v>0</v>
      </c>
      <c r="T3370" s="39">
        <v>0</v>
      </c>
      <c r="U3370" s="39">
        <v>0</v>
      </c>
      <c r="V3370" s="39">
        <v>0</v>
      </c>
      <c r="W3370" s="29" t="s">
        <v>1357</v>
      </c>
      <c r="X3370" s="29" t="s">
        <v>258</v>
      </c>
      <c r="Y3370" s="29" t="s">
        <v>1349</v>
      </c>
      <c r="Z3370" s="41" t="s">
        <v>1349</v>
      </c>
      <c r="AA3370" s="42" t="s">
        <v>1349</v>
      </c>
      <c r="AB3370" s="29" t="s">
        <v>258</v>
      </c>
      <c r="AC3370" s="29" t="s">
        <v>258</v>
      </c>
      <c r="AD3370" s="29" t="s">
        <v>265</v>
      </c>
      <c r="AE3370" s="29" t="s">
        <v>1367</v>
      </c>
      <c r="AF3370" s="29" t="s">
        <v>1368</v>
      </c>
      <c r="AG3370" s="183" t="s">
        <v>1369</v>
      </c>
      <c r="AH3370" s="29" t="s">
        <v>1356</v>
      </c>
      <c r="AI3370" s="29" t="s">
        <v>1357</v>
      </c>
      <c r="AJ3370" s="29" t="s">
        <v>258</v>
      </c>
      <c r="AK3370" s="29" t="s">
        <v>258</v>
      </c>
      <c r="AL3370" s="29" t="s">
        <v>13326</v>
      </c>
    </row>
    <row r="3371" spans="1:38" x14ac:dyDescent="0.2">
      <c r="A3371" s="35" t="s">
        <v>16</v>
      </c>
      <c r="B3371" s="36">
        <v>9456</v>
      </c>
      <c r="C3371" s="36"/>
      <c r="D3371" s="36" t="s">
        <v>1349</v>
      </c>
      <c r="E3371" s="37" t="s">
        <v>5597</v>
      </c>
      <c r="F3371" s="38" t="s">
        <v>1269</v>
      </c>
      <c r="G3371" s="38" t="s">
        <v>1273</v>
      </c>
      <c r="H3371" s="35" t="s">
        <v>1393</v>
      </c>
      <c r="I3371" s="35"/>
      <c r="J3371" s="29" t="s">
        <v>322</v>
      </c>
      <c r="K3371" s="29" t="s">
        <v>323</v>
      </c>
      <c r="L3371" s="29" t="s">
        <v>5598</v>
      </c>
      <c r="M3371" s="39">
        <v>9.3433953205120073</v>
      </c>
      <c r="N3371" s="39">
        <v>37.347999999999999</v>
      </c>
      <c r="O3371" s="29">
        <v>44197</v>
      </c>
      <c r="P3371" s="29">
        <v>45657</v>
      </c>
      <c r="Q3371" s="40">
        <v>3.9972620999999999</v>
      </c>
      <c r="R3371" s="39">
        <v>9.3306091718001376</v>
      </c>
      <c r="S3371" s="39">
        <v>9.3306091718001376</v>
      </c>
      <c r="T3371" s="39">
        <v>9.3306091718001376</v>
      </c>
      <c r="U3371" s="39">
        <v>9.3561724845995879</v>
      </c>
      <c r="V3371" s="39">
        <v>0</v>
      </c>
      <c r="W3371" s="29" t="s">
        <v>1357</v>
      </c>
      <c r="X3371" s="29" t="s">
        <v>258</v>
      </c>
      <c r="Y3371" s="29" t="s">
        <v>1349</v>
      </c>
      <c r="Z3371" s="41" t="s">
        <v>1349</v>
      </c>
      <c r="AA3371" s="42" t="s">
        <v>1349</v>
      </c>
      <c r="AB3371" s="29" t="s">
        <v>258</v>
      </c>
      <c r="AC3371" s="29" t="s">
        <v>258</v>
      </c>
      <c r="AD3371" s="29" t="s">
        <v>258</v>
      </c>
      <c r="AE3371" s="29" t="s">
        <v>1367</v>
      </c>
      <c r="AF3371" s="29" t="s">
        <v>4818</v>
      </c>
      <c r="AG3371" s="183" t="s">
        <v>4819</v>
      </c>
      <c r="AH3371" s="29" t="s">
        <v>1413</v>
      </c>
      <c r="AI3371" s="29" t="s">
        <v>1357</v>
      </c>
      <c r="AJ3371" s="29" t="s">
        <v>258</v>
      </c>
      <c r="AK3371" s="29" t="s">
        <v>258</v>
      </c>
      <c r="AL3371" s="29" t="s">
        <v>13326</v>
      </c>
    </row>
    <row r="3372" spans="1:38" x14ac:dyDescent="0.2">
      <c r="A3372" s="35" t="s">
        <v>16</v>
      </c>
      <c r="B3372" s="36">
        <v>9457</v>
      </c>
      <c r="C3372" s="36"/>
      <c r="D3372" s="36" t="s">
        <v>1349</v>
      </c>
      <c r="E3372" s="37" t="s">
        <v>5599</v>
      </c>
      <c r="F3372" s="38" t="s">
        <v>1269</v>
      </c>
      <c r="G3372" s="38" t="s">
        <v>1273</v>
      </c>
      <c r="H3372" s="35" t="s">
        <v>1393</v>
      </c>
      <c r="I3372" s="35"/>
      <c r="J3372" s="29" t="s">
        <v>398</v>
      </c>
      <c r="K3372" s="29" t="s">
        <v>3802</v>
      </c>
      <c r="L3372" s="29" t="s">
        <v>3675</v>
      </c>
      <c r="M3372" s="39">
        <v>15.649570368726504</v>
      </c>
      <c r="N3372" s="39">
        <v>78.194294318959621</v>
      </c>
      <c r="O3372" s="29">
        <v>44197</v>
      </c>
      <c r="P3372" s="29">
        <v>46022</v>
      </c>
      <c r="Q3372" s="40">
        <v>4.9965776999999996</v>
      </c>
      <c r="R3372" s="39">
        <v>15.630294318959617</v>
      </c>
      <c r="S3372" s="39">
        <v>15.630294318959617</v>
      </c>
      <c r="T3372" s="39">
        <v>15.630294318959617</v>
      </c>
      <c r="U3372" s="39">
        <v>15.673117043121149</v>
      </c>
      <c r="V3372" s="39">
        <v>15.630294318959617</v>
      </c>
      <c r="W3372" s="29" t="s">
        <v>265</v>
      </c>
      <c r="X3372" s="29" t="s">
        <v>11774</v>
      </c>
      <c r="Y3372" s="29">
        <v>45261</v>
      </c>
      <c r="Z3372" s="41" t="s">
        <v>11760</v>
      </c>
      <c r="AA3372" s="42" t="s">
        <v>1349</v>
      </c>
      <c r="AB3372" s="29" t="s">
        <v>258</v>
      </c>
      <c r="AC3372" s="29" t="s">
        <v>258</v>
      </c>
      <c r="AD3372" s="29" t="s">
        <v>258</v>
      </c>
      <c r="AE3372" s="29" t="s">
        <v>1367</v>
      </c>
      <c r="AF3372" s="29" t="s">
        <v>2409</v>
      </c>
      <c r="AG3372" s="183" t="s">
        <v>2410</v>
      </c>
      <c r="AH3372" s="29" t="s">
        <v>1413</v>
      </c>
      <c r="AI3372" s="29" t="s">
        <v>1357</v>
      </c>
      <c r="AJ3372" s="29" t="s">
        <v>258</v>
      </c>
      <c r="AK3372" s="29" t="s">
        <v>258</v>
      </c>
      <c r="AL3372" s="29" t="s">
        <v>13327</v>
      </c>
    </row>
    <row r="3373" spans="1:38" x14ac:dyDescent="0.2">
      <c r="A3373" s="35" t="s">
        <v>16</v>
      </c>
      <c r="B3373" s="36">
        <v>9459</v>
      </c>
      <c r="C3373" s="36"/>
      <c r="D3373" s="36" t="s">
        <v>1349</v>
      </c>
      <c r="E3373" s="37" t="s">
        <v>5600</v>
      </c>
      <c r="F3373" s="38" t="s">
        <v>1269</v>
      </c>
      <c r="G3373" s="38" t="s">
        <v>1273</v>
      </c>
      <c r="H3373" s="35" t="s">
        <v>1393</v>
      </c>
      <c r="I3373" s="35"/>
      <c r="J3373" s="29" t="s">
        <v>1371</v>
      </c>
      <c r="K3373" s="29" t="s">
        <v>1371</v>
      </c>
      <c r="L3373" s="29" t="s">
        <v>1366</v>
      </c>
      <c r="M3373" s="39">
        <v>2.5699207197073157</v>
      </c>
      <c r="N3373" s="39">
        <v>9.4072114989733073</v>
      </c>
      <c r="O3373" s="29">
        <v>44197</v>
      </c>
      <c r="P3373" s="29">
        <v>45534</v>
      </c>
      <c r="Q3373" s="40">
        <v>3.6605064999999999</v>
      </c>
      <c r="R3373" s="39">
        <v>2.5662422997946615</v>
      </c>
      <c r="S3373" s="39">
        <v>2.5662422997946615</v>
      </c>
      <c r="T3373" s="39">
        <v>2.5662422997946615</v>
      </c>
      <c r="U3373" s="39">
        <v>1.7084845995893223</v>
      </c>
      <c r="V3373" s="39">
        <v>0</v>
      </c>
      <c r="W3373" s="29" t="s">
        <v>1357</v>
      </c>
      <c r="X3373" s="29" t="s">
        <v>258</v>
      </c>
      <c r="Y3373" s="29" t="s">
        <v>1349</v>
      </c>
      <c r="Z3373" s="41" t="s">
        <v>1349</v>
      </c>
      <c r="AA3373" s="42" t="s">
        <v>1349</v>
      </c>
      <c r="AB3373" s="29" t="s">
        <v>258</v>
      </c>
      <c r="AC3373" s="29" t="s">
        <v>258</v>
      </c>
      <c r="AD3373" s="29" t="s">
        <v>265</v>
      </c>
      <c r="AE3373" s="29" t="s">
        <v>1367</v>
      </c>
      <c r="AF3373" s="29" t="s">
        <v>1368</v>
      </c>
      <c r="AG3373" s="183" t="s">
        <v>1369</v>
      </c>
      <c r="AH3373" s="29" t="s">
        <v>1413</v>
      </c>
      <c r="AI3373" s="29" t="s">
        <v>1357</v>
      </c>
      <c r="AJ3373" s="29" t="s">
        <v>258</v>
      </c>
      <c r="AK3373" s="29" t="s">
        <v>258</v>
      </c>
      <c r="AL3373" s="29" t="s">
        <v>13326</v>
      </c>
    </row>
    <row r="3374" spans="1:38" x14ac:dyDescent="0.2">
      <c r="A3374" s="35" t="s">
        <v>16</v>
      </c>
      <c r="B3374" s="36">
        <v>9460</v>
      </c>
      <c r="C3374" s="36"/>
      <c r="D3374" s="36" t="s">
        <v>1349</v>
      </c>
      <c r="E3374" s="37" t="s">
        <v>5601</v>
      </c>
      <c r="F3374" s="38" t="s">
        <v>1269</v>
      </c>
      <c r="G3374" s="38" t="s">
        <v>1273</v>
      </c>
      <c r="H3374" s="35" t="s">
        <v>1393</v>
      </c>
      <c r="I3374" s="35"/>
      <c r="J3374" s="29" t="s">
        <v>1371</v>
      </c>
      <c r="K3374" s="29" t="s">
        <v>1371</v>
      </c>
      <c r="L3374" s="29" t="s">
        <v>1384</v>
      </c>
      <c r="M3374" s="39">
        <v>35.016111508476691</v>
      </c>
      <c r="N3374" s="39">
        <v>128.46431211498975</v>
      </c>
      <c r="O3374" s="29">
        <v>44197</v>
      </c>
      <c r="P3374" s="29">
        <v>45537</v>
      </c>
      <c r="Q3374" s="40">
        <v>3.6687200999999998</v>
      </c>
      <c r="R3374" s="39">
        <v>34.966050650239566</v>
      </c>
      <c r="S3374" s="39">
        <v>34.966050650239566</v>
      </c>
      <c r="T3374" s="39">
        <v>34.966050650239566</v>
      </c>
      <c r="U3374" s="39">
        <v>23.566160164271047</v>
      </c>
      <c r="V3374" s="39">
        <v>0</v>
      </c>
      <c r="W3374" s="29" t="s">
        <v>265</v>
      </c>
      <c r="X3374" s="29" t="s">
        <v>11773</v>
      </c>
      <c r="Y3374" s="29">
        <v>45250</v>
      </c>
      <c r="Z3374" s="41" t="s">
        <v>11759</v>
      </c>
      <c r="AA3374" s="42" t="s">
        <v>1349</v>
      </c>
      <c r="AB3374" s="29" t="s">
        <v>258</v>
      </c>
      <c r="AC3374" s="29" t="s">
        <v>258</v>
      </c>
      <c r="AD3374" s="29" t="s">
        <v>265</v>
      </c>
      <c r="AE3374" s="29" t="s">
        <v>1353</v>
      </c>
      <c r="AF3374" s="29" t="s">
        <v>1368</v>
      </c>
      <c r="AG3374" s="183" t="s">
        <v>1369</v>
      </c>
      <c r="AH3374" s="29" t="s">
        <v>1413</v>
      </c>
      <c r="AI3374" s="29" t="s">
        <v>1357</v>
      </c>
      <c r="AJ3374" s="29" t="s">
        <v>258</v>
      </c>
      <c r="AK3374" s="29" t="s">
        <v>258</v>
      </c>
      <c r="AL3374" s="29" t="s">
        <v>13327</v>
      </c>
    </row>
    <row r="3375" spans="1:38" x14ac:dyDescent="0.2">
      <c r="A3375" s="35" t="s">
        <v>16</v>
      </c>
      <c r="B3375" s="36">
        <v>9461</v>
      </c>
      <c r="C3375" s="36"/>
      <c r="D3375" s="36" t="s">
        <v>1349</v>
      </c>
      <c r="E3375" s="37" t="s">
        <v>5602</v>
      </c>
      <c r="F3375" s="38" t="s">
        <v>1269</v>
      </c>
      <c r="G3375" s="38" t="s">
        <v>1271</v>
      </c>
      <c r="H3375" s="35" t="s">
        <v>1440</v>
      </c>
      <c r="I3375" s="35"/>
      <c r="J3375" s="29" t="s">
        <v>382</v>
      </c>
      <c r="K3375" s="29" t="s">
        <v>741</v>
      </c>
      <c r="L3375" s="29" t="s">
        <v>4205</v>
      </c>
      <c r="M3375" s="39">
        <v>299.69854953001015</v>
      </c>
      <c r="N3375" s="39">
        <v>598.16629705681044</v>
      </c>
      <c r="O3375" s="29">
        <v>44197</v>
      </c>
      <c r="P3375" s="29">
        <v>44926</v>
      </c>
      <c r="Q3375" s="40">
        <v>1.9958932</v>
      </c>
      <c r="R3375" s="39">
        <v>299.08314852840522</v>
      </c>
      <c r="S3375" s="39">
        <v>299.08314852840522</v>
      </c>
      <c r="T3375" s="39">
        <v>0</v>
      </c>
      <c r="U3375" s="39">
        <v>0</v>
      </c>
      <c r="V3375" s="39">
        <v>0</v>
      </c>
      <c r="W3375" s="29" t="s">
        <v>1357</v>
      </c>
      <c r="X3375" s="29" t="s">
        <v>258</v>
      </c>
      <c r="Y3375" s="29" t="s">
        <v>1349</v>
      </c>
      <c r="Z3375" s="41" t="s">
        <v>1349</v>
      </c>
      <c r="AA3375" s="42" t="s">
        <v>1349</v>
      </c>
      <c r="AB3375" s="29" t="s">
        <v>258</v>
      </c>
      <c r="AC3375" s="29" t="s">
        <v>258</v>
      </c>
      <c r="AD3375" s="29" t="s">
        <v>258</v>
      </c>
      <c r="AE3375" s="29" t="s">
        <v>1353</v>
      </c>
      <c r="AF3375" s="29" t="s">
        <v>1368</v>
      </c>
      <c r="AG3375" s="183" t="s">
        <v>1369</v>
      </c>
      <c r="AH3375" s="29" t="s">
        <v>1413</v>
      </c>
      <c r="AI3375" s="29" t="s">
        <v>1357</v>
      </c>
      <c r="AJ3375" s="29" t="s">
        <v>258</v>
      </c>
      <c r="AK3375" s="29" t="s">
        <v>258</v>
      </c>
      <c r="AL3375" s="29" t="s">
        <v>13326</v>
      </c>
    </row>
    <row r="3376" spans="1:38" x14ac:dyDescent="0.2">
      <c r="A3376" s="35" t="s">
        <v>16</v>
      </c>
      <c r="B3376" s="36">
        <v>9464</v>
      </c>
      <c r="C3376" s="36"/>
      <c r="D3376" s="36" t="s">
        <v>1349</v>
      </c>
      <c r="E3376" s="37" t="s">
        <v>5603</v>
      </c>
      <c r="F3376" s="38" t="s">
        <v>1269</v>
      </c>
      <c r="G3376" s="38" t="s">
        <v>1273</v>
      </c>
      <c r="H3376" s="35" t="s">
        <v>1393</v>
      </c>
      <c r="I3376" s="35"/>
      <c r="J3376" s="29" t="s">
        <v>1405</v>
      </c>
      <c r="K3376" s="29" t="s">
        <v>1434</v>
      </c>
      <c r="L3376" s="29" t="s">
        <v>1366</v>
      </c>
      <c r="M3376" s="39">
        <v>58.173125387515185</v>
      </c>
      <c r="N3376" s="39">
        <v>174.24065708418888</v>
      </c>
      <c r="O3376" s="29">
        <v>44197</v>
      </c>
      <c r="P3376" s="29">
        <v>45291</v>
      </c>
      <c r="Q3376" s="40">
        <v>2.9952087999999999</v>
      </c>
      <c r="R3376" s="39">
        <v>58.08021902806297</v>
      </c>
      <c r="S3376" s="39">
        <v>58.08021902806297</v>
      </c>
      <c r="T3376" s="39">
        <v>58.08021902806297</v>
      </c>
      <c r="U3376" s="39">
        <v>0</v>
      </c>
      <c r="V3376" s="39">
        <v>0</v>
      </c>
      <c r="W3376" s="29" t="s">
        <v>1357</v>
      </c>
      <c r="X3376" s="29" t="s">
        <v>258</v>
      </c>
      <c r="Y3376" s="29" t="s">
        <v>1349</v>
      </c>
      <c r="Z3376" s="41" t="s">
        <v>1349</v>
      </c>
      <c r="AA3376" s="42" t="s">
        <v>1349</v>
      </c>
      <c r="AB3376" s="29" t="s">
        <v>258</v>
      </c>
      <c r="AC3376" s="29" t="s">
        <v>258</v>
      </c>
      <c r="AD3376" s="29" t="s">
        <v>265</v>
      </c>
      <c r="AE3376" s="29" t="s">
        <v>1367</v>
      </c>
      <c r="AF3376" s="29" t="s">
        <v>1368</v>
      </c>
      <c r="AG3376" s="183" t="s">
        <v>1369</v>
      </c>
      <c r="AH3376" s="29" t="s">
        <v>1413</v>
      </c>
      <c r="AI3376" s="29" t="s">
        <v>1357</v>
      </c>
      <c r="AJ3376" s="29" t="s">
        <v>258</v>
      </c>
      <c r="AK3376" s="29" t="s">
        <v>258</v>
      </c>
      <c r="AL3376" s="29" t="s">
        <v>13326</v>
      </c>
    </row>
    <row r="3377" spans="1:38" x14ac:dyDescent="0.2">
      <c r="A3377" s="35" t="s">
        <v>16</v>
      </c>
      <c r="B3377" s="36">
        <v>9467</v>
      </c>
      <c r="C3377" s="36"/>
      <c r="D3377" s="36" t="s">
        <v>1349</v>
      </c>
      <c r="E3377" s="37" t="s">
        <v>5604</v>
      </c>
      <c r="F3377" s="38" t="s">
        <v>1269</v>
      </c>
      <c r="G3377" s="38" t="s">
        <v>1273</v>
      </c>
      <c r="H3377" s="35" t="s">
        <v>1393</v>
      </c>
      <c r="I3377" s="35"/>
      <c r="J3377" s="29" t="s">
        <v>484</v>
      </c>
      <c r="K3377" s="29" t="s">
        <v>1551</v>
      </c>
      <c r="L3377" s="29" t="s">
        <v>1366</v>
      </c>
      <c r="M3377" s="39">
        <v>29.69567936673856</v>
      </c>
      <c r="N3377" s="39">
        <v>59.2694045174538</v>
      </c>
      <c r="O3377" s="29">
        <v>44197</v>
      </c>
      <c r="P3377" s="29">
        <v>44926</v>
      </c>
      <c r="Q3377" s="40">
        <v>1.9958932</v>
      </c>
      <c r="R3377" s="39">
        <v>29.6347022587269</v>
      </c>
      <c r="S3377" s="39">
        <v>29.6347022587269</v>
      </c>
      <c r="T3377" s="39">
        <v>0</v>
      </c>
      <c r="U3377" s="39">
        <v>0</v>
      </c>
      <c r="V3377" s="39">
        <v>0</v>
      </c>
      <c r="W3377" s="29" t="s">
        <v>265</v>
      </c>
      <c r="X3377" s="29" t="s">
        <v>11773</v>
      </c>
      <c r="Y3377" s="29">
        <v>45258</v>
      </c>
      <c r="Z3377" s="41" t="s">
        <v>11759</v>
      </c>
      <c r="AA3377" s="42" t="s">
        <v>1349</v>
      </c>
      <c r="AB3377" s="29" t="s">
        <v>258</v>
      </c>
      <c r="AC3377" s="29" t="s">
        <v>258</v>
      </c>
      <c r="AD3377" s="29" t="s">
        <v>265</v>
      </c>
      <c r="AE3377" s="29" t="s">
        <v>1367</v>
      </c>
      <c r="AF3377" s="29" t="s">
        <v>1368</v>
      </c>
      <c r="AG3377" s="183" t="s">
        <v>1369</v>
      </c>
      <c r="AH3377" s="29" t="s">
        <v>1413</v>
      </c>
      <c r="AI3377" s="29" t="s">
        <v>1357</v>
      </c>
      <c r="AJ3377" s="29" t="s">
        <v>258</v>
      </c>
      <c r="AK3377" s="29" t="s">
        <v>258</v>
      </c>
      <c r="AL3377" s="29" t="s">
        <v>13327</v>
      </c>
    </row>
    <row r="3378" spans="1:38" x14ac:dyDescent="0.2">
      <c r="A3378" s="35" t="s">
        <v>16</v>
      </c>
      <c r="B3378" s="36">
        <v>9471</v>
      </c>
      <c r="C3378" s="36"/>
      <c r="D3378" s="36" t="s">
        <v>1349</v>
      </c>
      <c r="E3378" s="37" t="s">
        <v>5605</v>
      </c>
      <c r="F3378" s="38" t="s">
        <v>1269</v>
      </c>
      <c r="G3378" s="38" t="s">
        <v>1273</v>
      </c>
      <c r="H3378" s="35" t="s">
        <v>1393</v>
      </c>
      <c r="I3378" s="35"/>
      <c r="J3378" s="29" t="s">
        <v>1405</v>
      </c>
      <c r="K3378" s="29" t="s">
        <v>1434</v>
      </c>
      <c r="L3378" s="29" t="s">
        <v>1366</v>
      </c>
      <c r="M3378" s="39">
        <v>46.964422441484118</v>
      </c>
      <c r="N3378" s="39">
        <v>93.60739219712525</v>
      </c>
      <c r="O3378" s="29">
        <v>44197</v>
      </c>
      <c r="P3378" s="29">
        <v>44925</v>
      </c>
      <c r="Q3378" s="40">
        <v>1.9931554</v>
      </c>
      <c r="R3378" s="39">
        <v>46.867898699520872</v>
      </c>
      <c r="S3378" s="39">
        <v>46.739493497604379</v>
      </c>
      <c r="T3378" s="39">
        <v>0</v>
      </c>
      <c r="U3378" s="39">
        <v>0</v>
      </c>
      <c r="V3378" s="39">
        <v>0</v>
      </c>
      <c r="W3378" s="29" t="s">
        <v>1357</v>
      </c>
      <c r="X3378" s="29" t="s">
        <v>258</v>
      </c>
      <c r="Y3378" s="29" t="s">
        <v>1349</v>
      </c>
      <c r="Z3378" s="41" t="s">
        <v>1349</v>
      </c>
      <c r="AA3378" s="42" t="s">
        <v>1349</v>
      </c>
      <c r="AB3378" s="29" t="s">
        <v>258</v>
      </c>
      <c r="AC3378" s="29" t="s">
        <v>258</v>
      </c>
      <c r="AD3378" s="29" t="s">
        <v>265</v>
      </c>
      <c r="AE3378" s="29" t="s">
        <v>1367</v>
      </c>
      <c r="AF3378" s="29" t="s">
        <v>1368</v>
      </c>
      <c r="AG3378" s="183" t="s">
        <v>1369</v>
      </c>
      <c r="AH3378" s="29" t="s">
        <v>1413</v>
      </c>
      <c r="AI3378" s="29" t="s">
        <v>1357</v>
      </c>
      <c r="AJ3378" s="29" t="s">
        <v>258</v>
      </c>
      <c r="AK3378" s="29" t="s">
        <v>258</v>
      </c>
      <c r="AL3378" s="29" t="s">
        <v>13326</v>
      </c>
    </row>
    <row r="3379" spans="1:38" x14ac:dyDescent="0.2">
      <c r="A3379" s="35" t="s">
        <v>16</v>
      </c>
      <c r="B3379" s="36">
        <v>9472</v>
      </c>
      <c r="C3379" s="36"/>
      <c r="D3379" s="36" t="s">
        <v>1349</v>
      </c>
      <c r="E3379" s="37" t="s">
        <v>5606</v>
      </c>
      <c r="F3379" s="38" t="s">
        <v>1269</v>
      </c>
      <c r="G3379" s="38" t="s">
        <v>1273</v>
      </c>
      <c r="H3379" s="35" t="s">
        <v>1393</v>
      </c>
      <c r="I3379" s="35"/>
      <c r="J3379" s="29" t="s">
        <v>1371</v>
      </c>
      <c r="K3379" s="29" t="s">
        <v>1371</v>
      </c>
      <c r="L3379" s="29" t="s">
        <v>1384</v>
      </c>
      <c r="M3379" s="39">
        <v>74.408789465559551</v>
      </c>
      <c r="N3379" s="39">
        <v>148.71572073921971</v>
      </c>
      <c r="O3379" s="29">
        <v>44197</v>
      </c>
      <c r="P3379" s="29">
        <v>44927</v>
      </c>
      <c r="Q3379" s="40">
        <v>1.9986311000000001</v>
      </c>
      <c r="R3379" s="39">
        <v>74.256139630390152</v>
      </c>
      <c r="S3379" s="39">
        <v>74.256139630390152</v>
      </c>
      <c r="T3379" s="39">
        <v>0.20344147843942506</v>
      </c>
      <c r="U3379" s="39">
        <v>0</v>
      </c>
      <c r="V3379" s="39">
        <v>0</v>
      </c>
      <c r="W3379" s="29" t="s">
        <v>1357</v>
      </c>
      <c r="X3379" s="29" t="s">
        <v>258</v>
      </c>
      <c r="Y3379" s="29" t="s">
        <v>1349</v>
      </c>
      <c r="Z3379" s="41" t="s">
        <v>1349</v>
      </c>
      <c r="AA3379" s="42" t="s">
        <v>1349</v>
      </c>
      <c r="AB3379" s="29" t="s">
        <v>258</v>
      </c>
      <c r="AC3379" s="29" t="s">
        <v>258</v>
      </c>
      <c r="AD3379" s="29" t="s">
        <v>265</v>
      </c>
      <c r="AE3379" s="29" t="s">
        <v>1353</v>
      </c>
      <c r="AF3379" s="29" t="s">
        <v>1368</v>
      </c>
      <c r="AG3379" s="183" t="s">
        <v>1369</v>
      </c>
      <c r="AH3379" s="29" t="s">
        <v>1413</v>
      </c>
      <c r="AI3379" s="29" t="s">
        <v>1357</v>
      </c>
      <c r="AJ3379" s="29" t="s">
        <v>258</v>
      </c>
      <c r="AK3379" s="29" t="s">
        <v>258</v>
      </c>
      <c r="AL3379" s="29" t="s">
        <v>13326</v>
      </c>
    </row>
    <row r="3380" spans="1:38" x14ac:dyDescent="0.2">
      <c r="A3380" s="35" t="s">
        <v>16</v>
      </c>
      <c r="B3380" s="36">
        <v>9474</v>
      </c>
      <c r="C3380" s="36"/>
      <c r="D3380" s="36" t="s">
        <v>1349</v>
      </c>
      <c r="E3380" s="37" t="s">
        <v>5607</v>
      </c>
      <c r="F3380" s="38" t="s">
        <v>1269</v>
      </c>
      <c r="G3380" s="38" t="s">
        <v>1271</v>
      </c>
      <c r="H3380" s="35" t="s">
        <v>1440</v>
      </c>
      <c r="I3380" s="35"/>
      <c r="J3380" s="29" t="s">
        <v>1506</v>
      </c>
      <c r="K3380" s="29" t="s">
        <v>1642</v>
      </c>
      <c r="L3380" s="29" t="s">
        <v>2220</v>
      </c>
      <c r="M3380" s="39">
        <v>55.075446473465547</v>
      </c>
      <c r="N3380" s="39">
        <v>109.92470910335386</v>
      </c>
      <c r="O3380" s="29">
        <v>44197</v>
      </c>
      <c r="P3380" s="29">
        <v>44926</v>
      </c>
      <c r="Q3380" s="40">
        <v>1.9958932</v>
      </c>
      <c r="R3380" s="39">
        <v>54.962354551676931</v>
      </c>
      <c r="S3380" s="39">
        <v>54.962354551676931</v>
      </c>
      <c r="T3380" s="39">
        <v>0</v>
      </c>
      <c r="U3380" s="39">
        <v>0</v>
      </c>
      <c r="V3380" s="39">
        <v>0</v>
      </c>
      <c r="W3380" s="29" t="s">
        <v>1357</v>
      </c>
      <c r="X3380" s="29" t="s">
        <v>258</v>
      </c>
      <c r="Y3380" s="29" t="s">
        <v>1349</v>
      </c>
      <c r="Z3380" s="41" t="s">
        <v>1349</v>
      </c>
      <c r="AA3380" s="42" t="s">
        <v>1349</v>
      </c>
      <c r="AB3380" s="29" t="s">
        <v>258</v>
      </c>
      <c r="AC3380" s="29" t="s">
        <v>258</v>
      </c>
      <c r="AD3380" s="29" t="s">
        <v>258</v>
      </c>
      <c r="AE3380" s="29" t="s">
        <v>1353</v>
      </c>
      <c r="AF3380" s="29" t="s">
        <v>2221</v>
      </c>
      <c r="AG3380" s="183" t="s">
        <v>2222</v>
      </c>
      <c r="AH3380" s="29" t="s">
        <v>1413</v>
      </c>
      <c r="AI3380" s="29" t="s">
        <v>1357</v>
      </c>
      <c r="AJ3380" s="29" t="s">
        <v>258</v>
      </c>
      <c r="AK3380" s="29" t="s">
        <v>258</v>
      </c>
      <c r="AL3380" s="29" t="s">
        <v>13326</v>
      </c>
    </row>
    <row r="3381" spans="1:38" x14ac:dyDescent="0.2">
      <c r="A3381" s="35" t="s">
        <v>16</v>
      </c>
      <c r="B3381" s="36">
        <v>9476</v>
      </c>
      <c r="C3381" s="36"/>
      <c r="D3381" s="36" t="s">
        <v>1349</v>
      </c>
      <c r="E3381" s="37" t="s">
        <v>5608</v>
      </c>
      <c r="F3381" s="38" t="s">
        <v>1269</v>
      </c>
      <c r="G3381" s="38" t="s">
        <v>1273</v>
      </c>
      <c r="H3381" s="35" t="s">
        <v>1393</v>
      </c>
      <c r="I3381" s="35"/>
      <c r="J3381" s="29" t="s">
        <v>1371</v>
      </c>
      <c r="K3381" s="29" t="s">
        <v>1371</v>
      </c>
      <c r="L3381" s="29" t="s">
        <v>1366</v>
      </c>
      <c r="M3381" s="39">
        <v>5.2040996649239508</v>
      </c>
      <c r="N3381" s="39">
        <v>10.429571526351813</v>
      </c>
      <c r="O3381" s="29">
        <v>44197</v>
      </c>
      <c r="P3381" s="29">
        <v>44929</v>
      </c>
      <c r="Q3381" s="40">
        <v>2.0041068000000002</v>
      </c>
      <c r="R3381" s="39">
        <v>5.1934428473648184</v>
      </c>
      <c r="S3381" s="39">
        <v>5.1934428473648184</v>
      </c>
      <c r="T3381" s="39">
        <v>4.2685831622176595E-2</v>
      </c>
      <c r="U3381" s="39">
        <v>0</v>
      </c>
      <c r="V3381" s="39">
        <v>0</v>
      </c>
      <c r="W3381" s="29" t="s">
        <v>1357</v>
      </c>
      <c r="X3381" s="29" t="s">
        <v>258</v>
      </c>
      <c r="Y3381" s="29" t="s">
        <v>1349</v>
      </c>
      <c r="Z3381" s="41" t="s">
        <v>1349</v>
      </c>
      <c r="AA3381" s="42" t="s">
        <v>1349</v>
      </c>
      <c r="AB3381" s="29" t="s">
        <v>258</v>
      </c>
      <c r="AC3381" s="29" t="s">
        <v>258</v>
      </c>
      <c r="AD3381" s="29" t="s">
        <v>265</v>
      </c>
      <c r="AE3381" s="29" t="s">
        <v>1367</v>
      </c>
      <c r="AF3381" s="29" t="s">
        <v>1368</v>
      </c>
      <c r="AG3381" s="183" t="s">
        <v>1369</v>
      </c>
      <c r="AH3381" s="29" t="s">
        <v>1413</v>
      </c>
      <c r="AI3381" s="29" t="s">
        <v>1357</v>
      </c>
      <c r="AJ3381" s="29" t="s">
        <v>258</v>
      </c>
      <c r="AK3381" s="29" t="s">
        <v>258</v>
      </c>
      <c r="AL3381" s="29" t="s">
        <v>13326</v>
      </c>
    </row>
    <row r="3382" spans="1:38" x14ac:dyDescent="0.2">
      <c r="A3382" s="35" t="s">
        <v>16</v>
      </c>
      <c r="B3382" s="36">
        <v>9478</v>
      </c>
      <c r="C3382" s="36"/>
      <c r="D3382" s="36" t="s">
        <v>1349</v>
      </c>
      <c r="E3382" s="37" t="s">
        <v>5609</v>
      </c>
      <c r="F3382" s="38" t="s">
        <v>1275</v>
      </c>
      <c r="G3382" s="38" t="s">
        <v>1893</v>
      </c>
      <c r="H3382" s="35" t="s">
        <v>3028</v>
      </c>
      <c r="I3382" s="35"/>
      <c r="J3382" s="29" t="s">
        <v>274</v>
      </c>
      <c r="K3382" s="29" t="s">
        <v>1446</v>
      </c>
      <c r="L3382" s="29" t="s">
        <v>4328</v>
      </c>
      <c r="M3382" s="39">
        <v>31.630577994108439</v>
      </c>
      <c r="N3382" s="39">
        <v>81.490414784394261</v>
      </c>
      <c r="O3382" s="29">
        <v>44197</v>
      </c>
      <c r="P3382" s="29">
        <v>45138</v>
      </c>
      <c r="Q3382" s="40">
        <v>2.5763175999999999</v>
      </c>
      <c r="R3382" s="39">
        <v>31.575373032169747</v>
      </c>
      <c r="S3382" s="39">
        <v>31.575373032169747</v>
      </c>
      <c r="T3382" s="39">
        <v>18.339668720054757</v>
      </c>
      <c r="U3382" s="39">
        <v>0</v>
      </c>
      <c r="V3382" s="39">
        <v>0</v>
      </c>
      <c r="W3382" s="29" t="s">
        <v>1357</v>
      </c>
      <c r="X3382" s="29" t="s">
        <v>258</v>
      </c>
      <c r="Y3382" s="29" t="s">
        <v>1349</v>
      </c>
      <c r="Z3382" s="41" t="s">
        <v>1349</v>
      </c>
      <c r="AA3382" s="42" t="s">
        <v>1349</v>
      </c>
      <c r="AB3382" s="29" t="s">
        <v>258</v>
      </c>
      <c r="AC3382" s="29" t="s">
        <v>258</v>
      </c>
      <c r="AD3382" s="29" t="s">
        <v>265</v>
      </c>
      <c r="AE3382" s="29" t="s">
        <v>1367</v>
      </c>
      <c r="AF3382" s="29" t="s">
        <v>1378</v>
      </c>
      <c r="AG3382" s="183" t="s">
        <v>1379</v>
      </c>
      <c r="AH3382" s="29" t="s">
        <v>1413</v>
      </c>
      <c r="AI3382" s="29" t="s">
        <v>1357</v>
      </c>
      <c r="AJ3382" s="29" t="s">
        <v>258</v>
      </c>
      <c r="AK3382" s="29" t="s">
        <v>258</v>
      </c>
      <c r="AL3382" s="29" t="s">
        <v>13326</v>
      </c>
    </row>
    <row r="3383" spans="1:38" x14ac:dyDescent="0.2">
      <c r="A3383" s="35" t="s">
        <v>16</v>
      </c>
      <c r="B3383" s="36">
        <v>9480</v>
      </c>
      <c r="C3383" s="36"/>
      <c r="D3383" s="36" t="s">
        <v>1349</v>
      </c>
      <c r="E3383" s="37" t="s">
        <v>5610</v>
      </c>
      <c r="F3383" s="38" t="s">
        <v>1269</v>
      </c>
      <c r="G3383" s="38" t="s">
        <v>1273</v>
      </c>
      <c r="H3383" s="35" t="s">
        <v>1393</v>
      </c>
      <c r="I3383" s="35"/>
      <c r="J3383" s="29" t="s">
        <v>1371</v>
      </c>
      <c r="K3383" s="29" t="s">
        <v>1371</v>
      </c>
      <c r="L3383" s="29" t="s">
        <v>1366</v>
      </c>
      <c r="M3383" s="39">
        <v>15.050588849870943</v>
      </c>
      <c r="N3383" s="39">
        <v>30.080574948665298</v>
      </c>
      <c r="O3383" s="29">
        <v>44197</v>
      </c>
      <c r="P3383" s="29">
        <v>44927</v>
      </c>
      <c r="Q3383" s="40">
        <v>1.9986311000000001</v>
      </c>
      <c r="R3383" s="39">
        <v>15.01971252566735</v>
      </c>
      <c r="S3383" s="39">
        <v>15.01971252566735</v>
      </c>
      <c r="T3383" s="39">
        <v>4.1149897330595479E-2</v>
      </c>
      <c r="U3383" s="39">
        <v>0</v>
      </c>
      <c r="V3383" s="39">
        <v>0</v>
      </c>
      <c r="W3383" s="29" t="s">
        <v>265</v>
      </c>
      <c r="X3383" s="29" t="s">
        <v>11773</v>
      </c>
      <c r="Y3383" s="29">
        <v>45370</v>
      </c>
      <c r="Z3383" s="41" t="s">
        <v>11761</v>
      </c>
      <c r="AA3383" s="42" t="s">
        <v>1349</v>
      </c>
      <c r="AB3383" s="29" t="s">
        <v>258</v>
      </c>
      <c r="AC3383" s="29" t="s">
        <v>258</v>
      </c>
      <c r="AD3383" s="29" t="s">
        <v>265</v>
      </c>
      <c r="AE3383" s="29" t="s">
        <v>1367</v>
      </c>
      <c r="AF3383" s="29" t="s">
        <v>1368</v>
      </c>
      <c r="AG3383" s="183" t="s">
        <v>1369</v>
      </c>
      <c r="AH3383" s="29" t="s">
        <v>1413</v>
      </c>
      <c r="AI3383" s="29" t="s">
        <v>1357</v>
      </c>
      <c r="AJ3383" s="29" t="s">
        <v>258</v>
      </c>
      <c r="AK3383" s="29" t="s">
        <v>258</v>
      </c>
      <c r="AL3383" s="29" t="s">
        <v>13327</v>
      </c>
    </row>
    <row r="3384" spans="1:38" x14ac:dyDescent="0.2">
      <c r="A3384" s="35" t="s">
        <v>16</v>
      </c>
      <c r="B3384" s="36">
        <v>9482</v>
      </c>
      <c r="C3384" s="36"/>
      <c r="D3384" s="36" t="s">
        <v>1349</v>
      </c>
      <c r="E3384" s="37" t="s">
        <v>5611</v>
      </c>
      <c r="F3384" s="38" t="s">
        <v>1269</v>
      </c>
      <c r="G3384" s="38" t="s">
        <v>1273</v>
      </c>
      <c r="H3384" s="35" t="s">
        <v>1393</v>
      </c>
      <c r="I3384" s="35"/>
      <c r="J3384" s="29" t="s">
        <v>1371</v>
      </c>
      <c r="K3384" s="29" t="s">
        <v>1371</v>
      </c>
      <c r="L3384" s="29" t="s">
        <v>1366</v>
      </c>
      <c r="M3384" s="39">
        <v>11.325202161218291</v>
      </c>
      <c r="N3384" s="39">
        <v>56.587252566735117</v>
      </c>
      <c r="O3384" s="29">
        <v>44197</v>
      </c>
      <c r="P3384" s="29">
        <v>46022</v>
      </c>
      <c r="Q3384" s="40">
        <v>4.9965776999999996</v>
      </c>
      <c r="R3384" s="39">
        <v>11.311252566735114</v>
      </c>
      <c r="S3384" s="39">
        <v>11.311252566735114</v>
      </c>
      <c r="T3384" s="39">
        <v>11.311252566735114</v>
      </c>
      <c r="U3384" s="39">
        <v>11.342242299794663</v>
      </c>
      <c r="V3384" s="39">
        <v>11.311252566735114</v>
      </c>
      <c r="W3384" s="29" t="s">
        <v>265</v>
      </c>
      <c r="X3384" s="29" t="s">
        <v>11773</v>
      </c>
      <c r="Y3384" s="29">
        <v>45260</v>
      </c>
      <c r="Z3384" s="41" t="s">
        <v>11759</v>
      </c>
      <c r="AA3384" s="42" t="s">
        <v>1349</v>
      </c>
      <c r="AB3384" s="29" t="s">
        <v>258</v>
      </c>
      <c r="AC3384" s="29" t="s">
        <v>258</v>
      </c>
      <c r="AD3384" s="29" t="s">
        <v>265</v>
      </c>
      <c r="AE3384" s="29" t="s">
        <v>1367</v>
      </c>
      <c r="AF3384" s="29" t="s">
        <v>1368</v>
      </c>
      <c r="AG3384" s="183" t="s">
        <v>1369</v>
      </c>
      <c r="AH3384" s="29" t="s">
        <v>1356</v>
      </c>
      <c r="AI3384" s="29" t="s">
        <v>1357</v>
      </c>
      <c r="AJ3384" s="29" t="s">
        <v>258</v>
      </c>
      <c r="AK3384" s="29" t="s">
        <v>258</v>
      </c>
      <c r="AL3384" s="29" t="s">
        <v>13327</v>
      </c>
    </row>
    <row r="3385" spans="1:38" x14ac:dyDescent="0.2">
      <c r="A3385" s="35" t="s">
        <v>16</v>
      </c>
      <c r="B3385" s="36">
        <v>9483</v>
      </c>
      <c r="C3385" s="36"/>
      <c r="D3385" s="36" t="s">
        <v>1349</v>
      </c>
      <c r="E3385" s="37" t="s">
        <v>5612</v>
      </c>
      <c r="F3385" s="38" t="s">
        <v>1269</v>
      </c>
      <c r="G3385" s="38" t="s">
        <v>1273</v>
      </c>
      <c r="H3385" s="35" t="s">
        <v>1393</v>
      </c>
      <c r="I3385" s="35"/>
      <c r="J3385" s="29" t="s">
        <v>1371</v>
      </c>
      <c r="K3385" s="29" t="s">
        <v>1371</v>
      </c>
      <c r="L3385" s="29" t="s">
        <v>1384</v>
      </c>
      <c r="M3385" s="39">
        <v>100.0338439345015</v>
      </c>
      <c r="N3385" s="39">
        <v>199.93075154004109</v>
      </c>
      <c r="O3385" s="29">
        <v>44197</v>
      </c>
      <c r="P3385" s="29">
        <v>44927</v>
      </c>
      <c r="Q3385" s="40">
        <v>1.9986311000000001</v>
      </c>
      <c r="R3385" s="39">
        <v>99.828624229979468</v>
      </c>
      <c r="S3385" s="39">
        <v>99.828624229979468</v>
      </c>
      <c r="T3385" s="39">
        <v>0.27350308008213553</v>
      </c>
      <c r="U3385" s="39">
        <v>0</v>
      </c>
      <c r="V3385" s="39">
        <v>0</v>
      </c>
      <c r="W3385" s="29" t="s">
        <v>1357</v>
      </c>
      <c r="X3385" s="29" t="s">
        <v>258</v>
      </c>
      <c r="Y3385" s="29" t="s">
        <v>1349</v>
      </c>
      <c r="Z3385" s="41" t="s">
        <v>1349</v>
      </c>
      <c r="AA3385" s="42" t="s">
        <v>1349</v>
      </c>
      <c r="AB3385" s="29" t="s">
        <v>258</v>
      </c>
      <c r="AC3385" s="29" t="s">
        <v>258</v>
      </c>
      <c r="AD3385" s="29" t="s">
        <v>265</v>
      </c>
      <c r="AE3385" s="29" t="s">
        <v>1353</v>
      </c>
      <c r="AF3385" s="29" t="s">
        <v>1368</v>
      </c>
      <c r="AG3385" s="183" t="s">
        <v>1369</v>
      </c>
      <c r="AH3385" s="29" t="s">
        <v>1413</v>
      </c>
      <c r="AI3385" s="29" t="s">
        <v>1357</v>
      </c>
      <c r="AJ3385" s="29" t="s">
        <v>258</v>
      </c>
      <c r="AK3385" s="29" t="s">
        <v>258</v>
      </c>
      <c r="AL3385" s="29" t="s">
        <v>13326</v>
      </c>
    </row>
    <row r="3386" spans="1:38" x14ac:dyDescent="0.2">
      <c r="A3386" s="35" t="s">
        <v>16</v>
      </c>
      <c r="B3386" s="36">
        <v>9484</v>
      </c>
      <c r="C3386" s="36"/>
      <c r="D3386" s="36" t="s">
        <v>1349</v>
      </c>
      <c r="E3386" s="37" t="s">
        <v>5613</v>
      </c>
      <c r="F3386" s="38" t="s">
        <v>1269</v>
      </c>
      <c r="G3386" s="38" t="s">
        <v>1273</v>
      </c>
      <c r="H3386" s="35" t="s">
        <v>1393</v>
      </c>
      <c r="I3386" s="35"/>
      <c r="J3386" s="29" t="s">
        <v>1405</v>
      </c>
      <c r="K3386" s="29" t="s">
        <v>1558</v>
      </c>
      <c r="L3386" s="29" t="s">
        <v>1394</v>
      </c>
      <c r="M3386" s="39">
        <v>12.977802022209685</v>
      </c>
      <c r="N3386" s="39">
        <v>25.866776180698153</v>
      </c>
      <c r="O3386" s="29">
        <v>44197</v>
      </c>
      <c r="P3386" s="29">
        <v>44925</v>
      </c>
      <c r="Q3386" s="40">
        <v>1.9931554</v>
      </c>
      <c r="R3386" s="39">
        <v>12.951129363449693</v>
      </c>
      <c r="S3386" s="39">
        <v>12.915646817248462</v>
      </c>
      <c r="T3386" s="39">
        <v>0</v>
      </c>
      <c r="U3386" s="39">
        <v>0</v>
      </c>
      <c r="V3386" s="39">
        <v>0</v>
      </c>
      <c r="W3386" s="29" t="s">
        <v>265</v>
      </c>
      <c r="X3386" s="29" t="s">
        <v>11773</v>
      </c>
      <c r="Y3386" s="29">
        <v>45258</v>
      </c>
      <c r="Z3386" s="41" t="s">
        <v>11759</v>
      </c>
      <c r="AA3386" s="42" t="s">
        <v>1349</v>
      </c>
      <c r="AB3386" s="29" t="s">
        <v>258</v>
      </c>
      <c r="AC3386" s="29" t="s">
        <v>258</v>
      </c>
      <c r="AD3386" s="29" t="s">
        <v>265</v>
      </c>
      <c r="AE3386" s="29" t="s">
        <v>1367</v>
      </c>
      <c r="AF3386" s="29" t="s">
        <v>1368</v>
      </c>
      <c r="AG3386" s="183" t="s">
        <v>1369</v>
      </c>
      <c r="AH3386" s="29" t="s">
        <v>1413</v>
      </c>
      <c r="AI3386" s="29" t="s">
        <v>1357</v>
      </c>
      <c r="AJ3386" s="29" t="s">
        <v>258</v>
      </c>
      <c r="AK3386" s="29" t="s">
        <v>258</v>
      </c>
      <c r="AL3386" s="29" t="s">
        <v>13327</v>
      </c>
    </row>
    <row r="3387" spans="1:38" x14ac:dyDescent="0.2">
      <c r="A3387" s="35" t="s">
        <v>16</v>
      </c>
      <c r="B3387" s="36">
        <v>9485</v>
      </c>
      <c r="C3387" s="36"/>
      <c r="D3387" s="36" t="s">
        <v>1349</v>
      </c>
      <c r="E3387" s="37" t="s">
        <v>5614</v>
      </c>
      <c r="F3387" s="38" t="s">
        <v>1269</v>
      </c>
      <c r="G3387" s="38" t="s">
        <v>1273</v>
      </c>
      <c r="H3387" s="35" t="s">
        <v>1393</v>
      </c>
      <c r="I3387" s="35"/>
      <c r="J3387" s="29" t="s">
        <v>1371</v>
      </c>
      <c r="K3387" s="29" t="s">
        <v>1371</v>
      </c>
      <c r="L3387" s="29" t="s">
        <v>1366</v>
      </c>
      <c r="M3387" s="39">
        <v>6.0212975179973212</v>
      </c>
      <c r="N3387" s="39">
        <v>30.085880903490761</v>
      </c>
      <c r="O3387" s="29">
        <v>44197</v>
      </c>
      <c r="P3387" s="29">
        <v>46022</v>
      </c>
      <c r="Q3387" s="40">
        <v>4.9965776999999996</v>
      </c>
      <c r="R3387" s="39">
        <v>6.0138809034907599</v>
      </c>
      <c r="S3387" s="39">
        <v>6.0138809034907599</v>
      </c>
      <c r="T3387" s="39">
        <v>6.0138809034907599</v>
      </c>
      <c r="U3387" s="39">
        <v>6.0303572895277204</v>
      </c>
      <c r="V3387" s="39">
        <v>6.0138809034907599</v>
      </c>
      <c r="W3387" s="29" t="s">
        <v>265</v>
      </c>
      <c r="X3387" s="29" t="s">
        <v>11773</v>
      </c>
      <c r="Y3387" s="29">
        <v>45260</v>
      </c>
      <c r="Z3387" s="41" t="s">
        <v>11759</v>
      </c>
      <c r="AA3387" s="42" t="s">
        <v>1349</v>
      </c>
      <c r="AB3387" s="29" t="s">
        <v>258</v>
      </c>
      <c r="AC3387" s="29" t="s">
        <v>258</v>
      </c>
      <c r="AD3387" s="29" t="s">
        <v>265</v>
      </c>
      <c r="AE3387" s="29" t="s">
        <v>1367</v>
      </c>
      <c r="AF3387" s="29" t="s">
        <v>1368</v>
      </c>
      <c r="AG3387" s="183" t="s">
        <v>1369</v>
      </c>
      <c r="AH3387" s="29" t="s">
        <v>1356</v>
      </c>
      <c r="AI3387" s="29" t="s">
        <v>1357</v>
      </c>
      <c r="AJ3387" s="29" t="s">
        <v>258</v>
      </c>
      <c r="AK3387" s="29" t="s">
        <v>258</v>
      </c>
      <c r="AL3387" s="29" t="s">
        <v>13327</v>
      </c>
    </row>
    <row r="3388" spans="1:38" x14ac:dyDescent="0.2">
      <c r="A3388" s="35" t="s">
        <v>16</v>
      </c>
      <c r="B3388" s="36">
        <v>9486</v>
      </c>
      <c r="C3388" s="36"/>
      <c r="D3388" s="36" t="s">
        <v>1349</v>
      </c>
      <c r="E3388" s="37" t="s">
        <v>5615</v>
      </c>
      <c r="F3388" s="38" t="s">
        <v>1269</v>
      </c>
      <c r="G3388" s="38" t="s">
        <v>1445</v>
      </c>
      <c r="H3388" s="35" t="s">
        <v>976</v>
      </c>
      <c r="I3388" s="35"/>
      <c r="J3388" s="29" t="s">
        <v>274</v>
      </c>
      <c r="K3388" s="29" t="s">
        <v>1446</v>
      </c>
      <c r="L3388" s="29" t="s">
        <v>5164</v>
      </c>
      <c r="M3388" s="39">
        <v>31.869753697181725</v>
      </c>
      <c r="N3388" s="39">
        <v>84.811501711156737</v>
      </c>
      <c r="O3388" s="29">
        <v>44197</v>
      </c>
      <c r="P3388" s="29">
        <v>45169</v>
      </c>
      <c r="Q3388" s="40">
        <v>2.6611910000000001</v>
      </c>
      <c r="R3388" s="39">
        <v>31.81520876112252</v>
      </c>
      <c r="S3388" s="39">
        <v>31.81520876112252</v>
      </c>
      <c r="T3388" s="39">
        <v>21.181084188911704</v>
      </c>
      <c r="U3388" s="39">
        <v>0</v>
      </c>
      <c r="V3388" s="39">
        <v>0</v>
      </c>
      <c r="W3388" s="29" t="s">
        <v>1357</v>
      </c>
      <c r="X3388" s="29" t="s">
        <v>258</v>
      </c>
      <c r="Y3388" s="29" t="s">
        <v>1349</v>
      </c>
      <c r="Z3388" s="41" t="s">
        <v>1349</v>
      </c>
      <c r="AA3388" s="42" t="s">
        <v>1349</v>
      </c>
      <c r="AB3388" s="29" t="s">
        <v>258</v>
      </c>
      <c r="AC3388" s="29" t="s">
        <v>258</v>
      </c>
      <c r="AD3388" s="29" t="s">
        <v>258</v>
      </c>
      <c r="AE3388" s="29" t="s">
        <v>1367</v>
      </c>
      <c r="AF3388" s="29" t="s">
        <v>1966</v>
      </c>
      <c r="AG3388" s="183" t="s">
        <v>1967</v>
      </c>
      <c r="AH3388" s="29" t="s">
        <v>1413</v>
      </c>
      <c r="AI3388" s="29" t="s">
        <v>1357</v>
      </c>
      <c r="AJ3388" s="29" t="s">
        <v>258</v>
      </c>
      <c r="AK3388" s="29" t="s">
        <v>258</v>
      </c>
      <c r="AL3388" s="29" t="s">
        <v>13326</v>
      </c>
    </row>
    <row r="3389" spans="1:38" x14ac:dyDescent="0.2">
      <c r="A3389" s="35" t="s">
        <v>16</v>
      </c>
      <c r="B3389" s="36">
        <v>9487</v>
      </c>
      <c r="C3389" s="36"/>
      <c r="D3389" s="36" t="s">
        <v>1349</v>
      </c>
      <c r="E3389" s="37" t="s">
        <v>5616</v>
      </c>
      <c r="F3389" s="38" t="s">
        <v>1269</v>
      </c>
      <c r="G3389" s="38" t="s">
        <v>1273</v>
      </c>
      <c r="H3389" s="35" t="s">
        <v>1393</v>
      </c>
      <c r="I3389" s="35"/>
      <c r="J3389" s="29" t="s">
        <v>1371</v>
      </c>
      <c r="K3389" s="29" t="s">
        <v>1371</v>
      </c>
      <c r="L3389" s="29" t="s">
        <v>1366</v>
      </c>
      <c r="M3389" s="39">
        <v>24.384506884637371</v>
      </c>
      <c r="N3389" s="39">
        <v>66.360574948665302</v>
      </c>
      <c r="O3389" s="29">
        <v>44197</v>
      </c>
      <c r="P3389" s="29">
        <v>45191</v>
      </c>
      <c r="Q3389" s="40">
        <v>2.7214236999999999</v>
      </c>
      <c r="R3389" s="39">
        <v>24.343326488706364</v>
      </c>
      <c r="S3389" s="39">
        <v>24.343326488706364</v>
      </c>
      <c r="T3389" s="39">
        <v>17.673921971252568</v>
      </c>
      <c r="U3389" s="39">
        <v>0</v>
      </c>
      <c r="V3389" s="39">
        <v>0</v>
      </c>
      <c r="W3389" s="29" t="s">
        <v>265</v>
      </c>
      <c r="X3389" s="29" t="s">
        <v>11773</v>
      </c>
      <c r="Y3389" s="29">
        <v>45286</v>
      </c>
      <c r="Z3389" s="41" t="s">
        <v>11760</v>
      </c>
      <c r="AA3389" s="42" t="s">
        <v>1349</v>
      </c>
      <c r="AB3389" s="29" t="s">
        <v>258</v>
      </c>
      <c r="AC3389" s="29" t="s">
        <v>258</v>
      </c>
      <c r="AD3389" s="29" t="s">
        <v>265</v>
      </c>
      <c r="AE3389" s="29" t="s">
        <v>1367</v>
      </c>
      <c r="AF3389" s="29" t="s">
        <v>1368</v>
      </c>
      <c r="AG3389" s="183" t="s">
        <v>1369</v>
      </c>
      <c r="AH3389" s="29" t="s">
        <v>1413</v>
      </c>
      <c r="AI3389" s="29" t="s">
        <v>1357</v>
      </c>
      <c r="AJ3389" s="29" t="s">
        <v>258</v>
      </c>
      <c r="AK3389" s="29" t="s">
        <v>258</v>
      </c>
      <c r="AL3389" s="29" t="s">
        <v>13327</v>
      </c>
    </row>
    <row r="3390" spans="1:38" x14ac:dyDescent="0.2">
      <c r="A3390" s="35" t="s">
        <v>16</v>
      </c>
      <c r="B3390" s="36">
        <v>9494</v>
      </c>
      <c r="C3390" s="36"/>
      <c r="D3390" s="36" t="s">
        <v>1349</v>
      </c>
      <c r="E3390" s="37" t="s">
        <v>5617</v>
      </c>
      <c r="F3390" s="38" t="s">
        <v>1269</v>
      </c>
      <c r="G3390" s="38" t="s">
        <v>1273</v>
      </c>
      <c r="H3390" s="35" t="s">
        <v>1393</v>
      </c>
      <c r="I3390" s="35"/>
      <c r="J3390" s="29" t="s">
        <v>1506</v>
      </c>
      <c r="K3390" s="29" t="s">
        <v>1507</v>
      </c>
      <c r="L3390" s="29" t="s">
        <v>2337</v>
      </c>
      <c r="M3390" s="39">
        <v>20.002473765773686</v>
      </c>
      <c r="N3390" s="39">
        <v>75.628791238877483</v>
      </c>
      <c r="O3390" s="29">
        <v>44197</v>
      </c>
      <c r="P3390" s="29">
        <v>45578</v>
      </c>
      <c r="Q3390" s="40">
        <v>3.7809718999999999</v>
      </c>
      <c r="R3390" s="39">
        <v>19.974318959616699</v>
      </c>
      <c r="S3390" s="39">
        <v>19.974318959616699</v>
      </c>
      <c r="T3390" s="39">
        <v>19.974318959616699</v>
      </c>
      <c r="U3390" s="39">
        <v>15.705834360027378</v>
      </c>
      <c r="V3390" s="39">
        <v>0</v>
      </c>
      <c r="W3390" s="29" t="s">
        <v>1357</v>
      </c>
      <c r="X3390" s="29" t="s">
        <v>258</v>
      </c>
      <c r="Y3390" s="29" t="s">
        <v>1349</v>
      </c>
      <c r="Z3390" s="41" t="s">
        <v>1349</v>
      </c>
      <c r="AA3390" s="42" t="s">
        <v>1349</v>
      </c>
      <c r="AB3390" s="29" t="s">
        <v>258</v>
      </c>
      <c r="AC3390" s="29" t="s">
        <v>258</v>
      </c>
      <c r="AD3390" s="29" t="s">
        <v>258</v>
      </c>
      <c r="AE3390" s="29" t="s">
        <v>1367</v>
      </c>
      <c r="AF3390" s="29" t="s">
        <v>1462</v>
      </c>
      <c r="AG3390" s="183" t="s">
        <v>1463</v>
      </c>
      <c r="AH3390" s="29" t="s">
        <v>1413</v>
      </c>
      <c r="AI3390" s="29" t="s">
        <v>1357</v>
      </c>
      <c r="AJ3390" s="29" t="s">
        <v>258</v>
      </c>
      <c r="AK3390" s="29" t="s">
        <v>258</v>
      </c>
      <c r="AL3390" s="29" t="s">
        <v>13326</v>
      </c>
    </row>
    <row r="3391" spans="1:38" x14ac:dyDescent="0.2">
      <c r="A3391" s="35" t="s">
        <v>16</v>
      </c>
      <c r="B3391" s="36">
        <v>9498</v>
      </c>
      <c r="C3391" s="36"/>
      <c r="D3391" s="36" t="s">
        <v>1349</v>
      </c>
      <c r="E3391" s="37" t="s">
        <v>5618</v>
      </c>
      <c r="F3391" s="38" t="s">
        <v>1269</v>
      </c>
      <c r="G3391" s="38" t="s">
        <v>1273</v>
      </c>
      <c r="H3391" s="35" t="s">
        <v>1393</v>
      </c>
      <c r="I3391" s="35"/>
      <c r="J3391" s="29" t="s">
        <v>263</v>
      </c>
      <c r="K3391" s="29" t="s">
        <v>264</v>
      </c>
      <c r="L3391" s="29" t="s">
        <v>2577</v>
      </c>
      <c r="M3391" s="39">
        <v>12.827572169547159</v>
      </c>
      <c r="N3391" s="39">
        <v>25.602464065708421</v>
      </c>
      <c r="O3391" s="29">
        <v>44197</v>
      </c>
      <c r="P3391" s="29">
        <v>44926</v>
      </c>
      <c r="Q3391" s="40">
        <v>1.9958932</v>
      </c>
      <c r="R3391" s="39">
        <v>12.801232032854211</v>
      </c>
      <c r="S3391" s="39">
        <v>12.801232032854211</v>
      </c>
      <c r="T3391" s="39">
        <v>0</v>
      </c>
      <c r="U3391" s="39">
        <v>0</v>
      </c>
      <c r="V3391" s="39">
        <v>0</v>
      </c>
      <c r="W3391" s="29" t="s">
        <v>1357</v>
      </c>
      <c r="X3391" s="29" t="s">
        <v>258</v>
      </c>
      <c r="Y3391" s="29" t="s">
        <v>1349</v>
      </c>
      <c r="Z3391" s="41" t="s">
        <v>1349</v>
      </c>
      <c r="AA3391" s="42" t="s">
        <v>1349</v>
      </c>
      <c r="AB3391" s="29" t="s">
        <v>258</v>
      </c>
      <c r="AC3391" s="29" t="s">
        <v>265</v>
      </c>
      <c r="AD3391" s="29" t="s">
        <v>265</v>
      </c>
      <c r="AE3391" s="29" t="s">
        <v>1367</v>
      </c>
      <c r="AF3391" s="29" t="s">
        <v>2409</v>
      </c>
      <c r="AG3391" s="183" t="s">
        <v>2410</v>
      </c>
      <c r="AH3391" s="29" t="s">
        <v>1413</v>
      </c>
      <c r="AI3391" s="29" t="s">
        <v>1357</v>
      </c>
      <c r="AJ3391" s="29" t="s">
        <v>258</v>
      </c>
      <c r="AK3391" s="29" t="s">
        <v>258</v>
      </c>
      <c r="AL3391" s="29" t="s">
        <v>13326</v>
      </c>
    </row>
    <row r="3392" spans="1:38" x14ac:dyDescent="0.2">
      <c r="A3392" s="35" t="s">
        <v>16</v>
      </c>
      <c r="B3392" s="36">
        <v>9500</v>
      </c>
      <c r="C3392" s="36"/>
      <c r="D3392" s="36" t="s">
        <v>1349</v>
      </c>
      <c r="E3392" s="37" t="s">
        <v>5619</v>
      </c>
      <c r="F3392" s="38" t="s">
        <v>1266</v>
      </c>
      <c r="G3392" s="38" t="s">
        <v>1268</v>
      </c>
      <c r="H3392" s="35" t="s">
        <v>1542</v>
      </c>
      <c r="I3392" s="35"/>
      <c r="J3392" s="29" t="s">
        <v>274</v>
      </c>
      <c r="K3392" s="29" t="s">
        <v>1583</v>
      </c>
      <c r="L3392" s="29" t="s">
        <v>1679</v>
      </c>
      <c r="M3392" s="39">
        <v>31.965789133199404</v>
      </c>
      <c r="N3392" s="39">
        <v>63.800301163586589</v>
      </c>
      <c r="O3392" s="29">
        <v>44197</v>
      </c>
      <c r="P3392" s="29">
        <v>44926</v>
      </c>
      <c r="Q3392" s="40">
        <v>1.9958932</v>
      </c>
      <c r="R3392" s="39">
        <v>31.900150581793294</v>
      </c>
      <c r="S3392" s="39">
        <v>31.900150581793294</v>
      </c>
      <c r="T3392" s="39">
        <v>0</v>
      </c>
      <c r="U3392" s="39">
        <v>0</v>
      </c>
      <c r="V3392" s="39">
        <v>0</v>
      </c>
      <c r="W3392" s="29" t="s">
        <v>1357</v>
      </c>
      <c r="X3392" s="29" t="s">
        <v>258</v>
      </c>
      <c r="Y3392" s="29" t="s">
        <v>1349</v>
      </c>
      <c r="Z3392" s="41" t="s">
        <v>1349</v>
      </c>
      <c r="AA3392" s="42" t="s">
        <v>1349</v>
      </c>
      <c r="AB3392" s="29" t="s">
        <v>258</v>
      </c>
      <c r="AC3392" s="29" t="s">
        <v>258</v>
      </c>
      <c r="AD3392" s="29" t="s">
        <v>258</v>
      </c>
      <c r="AE3392" s="29" t="s">
        <v>1367</v>
      </c>
      <c r="AF3392" s="29" t="s">
        <v>1361</v>
      </c>
      <c r="AG3392" s="183" t="s">
        <v>1362</v>
      </c>
      <c r="AH3392" s="29" t="s">
        <v>1413</v>
      </c>
      <c r="AI3392" s="29" t="s">
        <v>1357</v>
      </c>
      <c r="AJ3392" s="29" t="s">
        <v>258</v>
      </c>
      <c r="AK3392" s="29" t="s">
        <v>258</v>
      </c>
      <c r="AL3392" s="29" t="s">
        <v>13326</v>
      </c>
    </row>
    <row r="3393" spans="1:38" x14ac:dyDescent="0.2">
      <c r="A3393" s="35" t="s">
        <v>16</v>
      </c>
      <c r="B3393" s="36">
        <v>9501</v>
      </c>
      <c r="C3393" s="36"/>
      <c r="D3393" s="36" t="s">
        <v>1349</v>
      </c>
      <c r="E3393" s="37" t="s">
        <v>5620</v>
      </c>
      <c r="F3393" s="38" t="s">
        <v>1269</v>
      </c>
      <c r="G3393" s="38" t="s">
        <v>1273</v>
      </c>
      <c r="H3393" s="35" t="s">
        <v>1393</v>
      </c>
      <c r="I3393" s="35"/>
      <c r="J3393" s="29" t="s">
        <v>263</v>
      </c>
      <c r="K3393" s="29" t="s">
        <v>264</v>
      </c>
      <c r="L3393" s="29" t="s">
        <v>2577</v>
      </c>
      <c r="M3393" s="39">
        <v>12.962757356345664</v>
      </c>
      <c r="N3393" s="39">
        <v>25.872279260780289</v>
      </c>
      <c r="O3393" s="29">
        <v>44197</v>
      </c>
      <c r="P3393" s="29">
        <v>44926</v>
      </c>
      <c r="Q3393" s="40">
        <v>1.9958932</v>
      </c>
      <c r="R3393" s="39">
        <v>12.936139630390144</v>
      </c>
      <c r="S3393" s="39">
        <v>12.936139630390144</v>
      </c>
      <c r="T3393" s="39">
        <v>0</v>
      </c>
      <c r="U3393" s="39">
        <v>0</v>
      </c>
      <c r="V3393" s="39">
        <v>0</v>
      </c>
      <c r="W3393" s="29" t="s">
        <v>1357</v>
      </c>
      <c r="X3393" s="29" t="s">
        <v>258</v>
      </c>
      <c r="Y3393" s="29" t="s">
        <v>1349</v>
      </c>
      <c r="Z3393" s="41" t="s">
        <v>1349</v>
      </c>
      <c r="AA3393" s="42" t="s">
        <v>1349</v>
      </c>
      <c r="AB3393" s="29" t="s">
        <v>258</v>
      </c>
      <c r="AC3393" s="29" t="s">
        <v>265</v>
      </c>
      <c r="AD3393" s="29" t="s">
        <v>265</v>
      </c>
      <c r="AE3393" s="29" t="s">
        <v>1367</v>
      </c>
      <c r="AF3393" s="29" t="s">
        <v>2409</v>
      </c>
      <c r="AG3393" s="183" t="s">
        <v>2410</v>
      </c>
      <c r="AH3393" s="29" t="s">
        <v>1413</v>
      </c>
      <c r="AI3393" s="29" t="s">
        <v>1357</v>
      </c>
      <c r="AJ3393" s="29" t="s">
        <v>258</v>
      </c>
      <c r="AK3393" s="29" t="s">
        <v>258</v>
      </c>
      <c r="AL3393" s="29" t="s">
        <v>13326</v>
      </c>
    </row>
    <row r="3394" spans="1:38" x14ac:dyDescent="0.2">
      <c r="A3394" s="35" t="s">
        <v>17</v>
      </c>
      <c r="B3394" s="36">
        <v>9502</v>
      </c>
      <c r="C3394" s="36"/>
      <c r="D3394" s="36" t="s">
        <v>1349</v>
      </c>
      <c r="E3394" s="37" t="s">
        <v>5621</v>
      </c>
      <c r="F3394" s="38" t="s">
        <v>1269</v>
      </c>
      <c r="G3394" s="38" t="s">
        <v>1273</v>
      </c>
      <c r="H3394" s="35" t="s">
        <v>1393</v>
      </c>
      <c r="I3394" s="35" t="s">
        <v>1349</v>
      </c>
      <c r="J3394" s="29" t="s">
        <v>1500</v>
      </c>
      <c r="K3394" s="29" t="s">
        <v>1807</v>
      </c>
      <c r="L3394" s="29" t="s">
        <v>1366</v>
      </c>
      <c r="M3394" s="39">
        <v>0</v>
      </c>
      <c r="N3394" s="39"/>
      <c r="O3394" s="29">
        <v>44197</v>
      </c>
      <c r="P3394" s="29">
        <v>46022</v>
      </c>
      <c r="Q3394" s="40">
        <v>4.9965776999999996</v>
      </c>
      <c r="R3394" s="39"/>
      <c r="S3394" s="39"/>
      <c r="T3394" s="39"/>
      <c r="U3394" s="39"/>
      <c r="V3394" s="39"/>
      <c r="W3394" s="29" t="s">
        <v>265</v>
      </c>
      <c r="X3394" s="29" t="s">
        <v>11773</v>
      </c>
      <c r="Y3394" s="29">
        <v>45244</v>
      </c>
      <c r="Z3394" s="41" t="s">
        <v>11759</v>
      </c>
      <c r="AA3394" s="42" t="s">
        <v>13360</v>
      </c>
      <c r="AB3394" s="29" t="s">
        <v>258</v>
      </c>
      <c r="AC3394" s="29" t="s">
        <v>258</v>
      </c>
      <c r="AD3394" s="29" t="s">
        <v>265</v>
      </c>
      <c r="AE3394" s="29" t="s">
        <v>1367</v>
      </c>
      <c r="AF3394" s="29" t="s">
        <v>1368</v>
      </c>
      <c r="AG3394" s="183" t="s">
        <v>1369</v>
      </c>
      <c r="AH3394" s="29" t="s">
        <v>1356</v>
      </c>
      <c r="AI3394" s="29" t="s">
        <v>1357</v>
      </c>
      <c r="AJ3394" s="29" t="s">
        <v>258</v>
      </c>
      <c r="AK3394" s="29" t="s">
        <v>258</v>
      </c>
      <c r="AL3394" s="29" t="s">
        <v>13327</v>
      </c>
    </row>
    <row r="3395" spans="1:38" x14ac:dyDescent="0.2">
      <c r="A3395" s="35" t="s">
        <v>18</v>
      </c>
      <c r="B3395" s="36">
        <v>9502</v>
      </c>
      <c r="C3395" s="36">
        <v>2</v>
      </c>
      <c r="D3395" s="36" t="s">
        <v>5622</v>
      </c>
      <c r="E3395" s="37" t="s">
        <v>5623</v>
      </c>
      <c r="F3395" s="38" t="s">
        <v>1269</v>
      </c>
      <c r="G3395" s="38" t="s">
        <v>1273</v>
      </c>
      <c r="H3395" s="35" t="s">
        <v>1393</v>
      </c>
      <c r="I3395" s="35"/>
      <c r="J3395" s="29" t="s">
        <v>1500</v>
      </c>
      <c r="K3395" s="29" t="s">
        <v>1807</v>
      </c>
      <c r="L3395" s="29" t="s">
        <v>1366</v>
      </c>
      <c r="M3395" s="39">
        <v>14.981652677432882</v>
      </c>
      <c r="N3395" s="39">
        <v>9.9262422997946622</v>
      </c>
      <c r="O3395" s="29">
        <v>44197</v>
      </c>
      <c r="P3395" s="29">
        <v>44439</v>
      </c>
      <c r="Q3395" s="40">
        <v>0.66255989999999998</v>
      </c>
      <c r="R3395" s="39">
        <v>9.9262422997946622</v>
      </c>
      <c r="S3395" s="39">
        <v>0</v>
      </c>
      <c r="T3395" s="39">
        <v>0</v>
      </c>
      <c r="U3395" s="39">
        <v>0</v>
      </c>
      <c r="V3395" s="39">
        <v>0</v>
      </c>
      <c r="W3395" s="29" t="s">
        <v>265</v>
      </c>
      <c r="X3395" s="29" t="s">
        <v>11773</v>
      </c>
      <c r="Y3395" s="29">
        <v>45244</v>
      </c>
      <c r="Z3395" s="41" t="s">
        <v>11759</v>
      </c>
      <c r="AA3395" s="42" t="s">
        <v>1349</v>
      </c>
      <c r="AB3395" s="29" t="s">
        <v>258</v>
      </c>
      <c r="AC3395" s="29" t="s">
        <v>258</v>
      </c>
      <c r="AD3395" s="29" t="s">
        <v>265</v>
      </c>
      <c r="AE3395" s="29" t="s">
        <v>1367</v>
      </c>
      <c r="AF3395" s="29" t="s">
        <v>1368</v>
      </c>
      <c r="AG3395" s="183" t="s">
        <v>1369</v>
      </c>
      <c r="AH3395" s="29" t="s">
        <v>1356</v>
      </c>
      <c r="AI3395" s="29" t="s">
        <v>1357</v>
      </c>
      <c r="AJ3395" s="29" t="s">
        <v>258</v>
      </c>
      <c r="AK3395" s="29" t="s">
        <v>258</v>
      </c>
      <c r="AL3395" s="29" t="s">
        <v>13327</v>
      </c>
    </row>
    <row r="3396" spans="1:38" x14ac:dyDescent="0.2">
      <c r="A3396" s="35" t="s">
        <v>18</v>
      </c>
      <c r="B3396" s="36">
        <v>9502</v>
      </c>
      <c r="C3396" s="36">
        <v>3</v>
      </c>
      <c r="D3396" s="36" t="s">
        <v>5624</v>
      </c>
      <c r="E3396" s="37" t="s">
        <v>5625</v>
      </c>
      <c r="F3396" s="38" t="s">
        <v>1269</v>
      </c>
      <c r="G3396" s="38" t="s">
        <v>1273</v>
      </c>
      <c r="H3396" s="35" t="s">
        <v>1393</v>
      </c>
      <c r="I3396" s="35"/>
      <c r="J3396" s="29" t="s">
        <v>1500</v>
      </c>
      <c r="K3396" s="29" t="s">
        <v>1807</v>
      </c>
      <c r="L3396" s="29" t="s">
        <v>1366</v>
      </c>
      <c r="M3396" s="39">
        <v>14.619551747392249</v>
      </c>
      <c r="N3396" s="39">
        <v>10.88711293634497</v>
      </c>
      <c r="O3396" s="29">
        <v>44197</v>
      </c>
      <c r="P3396" s="29">
        <v>44469</v>
      </c>
      <c r="Q3396" s="40">
        <v>0.74469540000000001</v>
      </c>
      <c r="R3396" s="39">
        <v>10.88711293634497</v>
      </c>
      <c r="S3396" s="39">
        <v>0</v>
      </c>
      <c r="T3396" s="39">
        <v>0</v>
      </c>
      <c r="U3396" s="39">
        <v>0</v>
      </c>
      <c r="V3396" s="39">
        <v>0</v>
      </c>
      <c r="W3396" s="29" t="s">
        <v>265</v>
      </c>
      <c r="X3396" s="29" t="s">
        <v>11773</v>
      </c>
      <c r="Y3396" s="29">
        <v>45244</v>
      </c>
      <c r="Z3396" s="41" t="s">
        <v>11759</v>
      </c>
      <c r="AA3396" s="42" t="s">
        <v>1349</v>
      </c>
      <c r="AB3396" s="29" t="s">
        <v>258</v>
      </c>
      <c r="AC3396" s="29" t="s">
        <v>258</v>
      </c>
      <c r="AD3396" s="29" t="s">
        <v>265</v>
      </c>
      <c r="AE3396" s="29" t="s">
        <v>1367</v>
      </c>
      <c r="AF3396" s="29" t="s">
        <v>1368</v>
      </c>
      <c r="AG3396" s="183" t="s">
        <v>1369</v>
      </c>
      <c r="AH3396" s="29" t="s">
        <v>1356</v>
      </c>
      <c r="AI3396" s="29" t="s">
        <v>1357</v>
      </c>
      <c r="AJ3396" s="29" t="s">
        <v>258</v>
      </c>
      <c r="AK3396" s="29" t="s">
        <v>258</v>
      </c>
      <c r="AL3396" s="29" t="s">
        <v>13327</v>
      </c>
    </row>
    <row r="3397" spans="1:38" x14ac:dyDescent="0.2">
      <c r="A3397" s="35" t="s">
        <v>18</v>
      </c>
      <c r="B3397" s="36">
        <v>9502</v>
      </c>
      <c r="C3397" s="36">
        <v>4</v>
      </c>
      <c r="D3397" s="36" t="s">
        <v>5626</v>
      </c>
      <c r="E3397" s="37" t="s">
        <v>5627</v>
      </c>
      <c r="F3397" s="38" t="s">
        <v>1269</v>
      </c>
      <c r="G3397" s="38" t="s">
        <v>1273</v>
      </c>
      <c r="H3397" s="35" t="s">
        <v>1393</v>
      </c>
      <c r="I3397" s="35"/>
      <c r="J3397" s="29" t="s">
        <v>1500</v>
      </c>
      <c r="K3397" s="29" t="s">
        <v>1807</v>
      </c>
      <c r="L3397" s="29" t="s">
        <v>1366</v>
      </c>
      <c r="M3397" s="39">
        <v>16.720246640107611</v>
      </c>
      <c r="N3397" s="39">
        <v>12.451490759753593</v>
      </c>
      <c r="O3397" s="29">
        <v>44197</v>
      </c>
      <c r="P3397" s="29">
        <v>44469</v>
      </c>
      <c r="Q3397" s="40">
        <v>0.74469540000000001</v>
      </c>
      <c r="R3397" s="39">
        <v>12.451490759753593</v>
      </c>
      <c r="S3397" s="39">
        <v>0</v>
      </c>
      <c r="T3397" s="39">
        <v>0</v>
      </c>
      <c r="U3397" s="39">
        <v>0</v>
      </c>
      <c r="V3397" s="39">
        <v>0</v>
      </c>
      <c r="W3397" s="29" t="s">
        <v>265</v>
      </c>
      <c r="X3397" s="29" t="s">
        <v>11773</v>
      </c>
      <c r="Y3397" s="29">
        <v>45244</v>
      </c>
      <c r="Z3397" s="41" t="s">
        <v>11759</v>
      </c>
      <c r="AA3397" s="42" t="s">
        <v>1349</v>
      </c>
      <c r="AB3397" s="29" t="s">
        <v>258</v>
      </c>
      <c r="AC3397" s="29" t="s">
        <v>258</v>
      </c>
      <c r="AD3397" s="29" t="s">
        <v>265</v>
      </c>
      <c r="AE3397" s="29" t="s">
        <v>1367</v>
      </c>
      <c r="AF3397" s="29" t="s">
        <v>1368</v>
      </c>
      <c r="AG3397" s="183" t="s">
        <v>1369</v>
      </c>
      <c r="AH3397" s="29" t="s">
        <v>1356</v>
      </c>
      <c r="AI3397" s="29" t="s">
        <v>1357</v>
      </c>
      <c r="AJ3397" s="29" t="s">
        <v>258</v>
      </c>
      <c r="AK3397" s="29" t="s">
        <v>258</v>
      </c>
      <c r="AL3397" s="29" t="s">
        <v>13327</v>
      </c>
    </row>
    <row r="3398" spans="1:38" x14ac:dyDescent="0.2">
      <c r="A3398" s="35" t="s">
        <v>18</v>
      </c>
      <c r="B3398" s="36">
        <v>9502</v>
      </c>
      <c r="C3398" s="36">
        <v>5</v>
      </c>
      <c r="D3398" s="36" t="s">
        <v>5628</v>
      </c>
      <c r="E3398" s="37" t="s">
        <v>5629</v>
      </c>
      <c r="F3398" s="38" t="s">
        <v>1269</v>
      </c>
      <c r="G3398" s="38" t="s">
        <v>1273</v>
      </c>
      <c r="H3398" s="35" t="s">
        <v>1393</v>
      </c>
      <c r="I3398" s="35"/>
      <c r="J3398" s="29" t="s">
        <v>1500</v>
      </c>
      <c r="K3398" s="29" t="s">
        <v>1807</v>
      </c>
      <c r="L3398" s="29" t="s">
        <v>1366</v>
      </c>
      <c r="M3398" s="39">
        <v>23.594957870474161</v>
      </c>
      <c r="N3398" s="39">
        <v>31.718340862422995</v>
      </c>
      <c r="O3398" s="29">
        <v>44197</v>
      </c>
      <c r="P3398" s="29">
        <v>44688</v>
      </c>
      <c r="Q3398" s="40">
        <v>1.3442847</v>
      </c>
      <c r="R3398" s="39">
        <v>23.530882956878848</v>
      </c>
      <c r="S3398" s="39">
        <v>8.1874579055441465</v>
      </c>
      <c r="T3398" s="39">
        <v>0</v>
      </c>
      <c r="U3398" s="39">
        <v>0</v>
      </c>
      <c r="V3398" s="39">
        <v>0</v>
      </c>
      <c r="W3398" s="29" t="s">
        <v>265</v>
      </c>
      <c r="X3398" s="29" t="s">
        <v>11773</v>
      </c>
      <c r="Y3398" s="29">
        <v>45244</v>
      </c>
      <c r="Z3398" s="41" t="s">
        <v>11759</v>
      </c>
      <c r="AA3398" s="42" t="s">
        <v>1349</v>
      </c>
      <c r="AB3398" s="29" t="s">
        <v>258</v>
      </c>
      <c r="AC3398" s="29" t="s">
        <v>258</v>
      </c>
      <c r="AD3398" s="29" t="s">
        <v>265</v>
      </c>
      <c r="AE3398" s="29" t="s">
        <v>1367</v>
      </c>
      <c r="AF3398" s="29" t="s">
        <v>1368</v>
      </c>
      <c r="AG3398" s="183" t="s">
        <v>1369</v>
      </c>
      <c r="AH3398" s="29" t="s">
        <v>1356</v>
      </c>
      <c r="AI3398" s="29" t="s">
        <v>1357</v>
      </c>
      <c r="AJ3398" s="29" t="s">
        <v>258</v>
      </c>
      <c r="AK3398" s="29" t="s">
        <v>258</v>
      </c>
      <c r="AL3398" s="29" t="s">
        <v>13327</v>
      </c>
    </row>
    <row r="3399" spans="1:38" x14ac:dyDescent="0.2">
      <c r="A3399" s="35" t="s">
        <v>18</v>
      </c>
      <c r="B3399" s="36">
        <v>9502</v>
      </c>
      <c r="C3399" s="36">
        <v>6</v>
      </c>
      <c r="D3399" s="36" t="s">
        <v>5630</v>
      </c>
      <c r="E3399" s="37" t="s">
        <v>5631</v>
      </c>
      <c r="F3399" s="38" t="s">
        <v>1269</v>
      </c>
      <c r="G3399" s="38" t="s">
        <v>1273</v>
      </c>
      <c r="H3399" s="35" t="s">
        <v>1393</v>
      </c>
      <c r="I3399" s="35"/>
      <c r="J3399" s="29" t="s">
        <v>1500</v>
      </c>
      <c r="K3399" s="29" t="s">
        <v>1807</v>
      </c>
      <c r="L3399" s="29" t="s">
        <v>1366</v>
      </c>
      <c r="M3399" s="39">
        <v>13.909324551194073</v>
      </c>
      <c r="N3399" s="39">
        <v>36.93920602327173</v>
      </c>
      <c r="O3399" s="29">
        <v>44197</v>
      </c>
      <c r="P3399" s="29">
        <v>45167</v>
      </c>
      <c r="Q3399" s="40">
        <v>2.6557152999999998</v>
      </c>
      <c r="R3399" s="39">
        <v>13.8854893908282</v>
      </c>
      <c r="S3399" s="39">
        <v>13.8854893908282</v>
      </c>
      <c r="T3399" s="39">
        <v>9.1682272416153321</v>
      </c>
      <c r="U3399" s="39">
        <v>0</v>
      </c>
      <c r="V3399" s="39">
        <v>0</v>
      </c>
      <c r="W3399" s="29" t="s">
        <v>265</v>
      </c>
      <c r="X3399" s="29" t="s">
        <v>11773</v>
      </c>
      <c r="Y3399" s="29">
        <v>45244</v>
      </c>
      <c r="Z3399" s="41" t="s">
        <v>11759</v>
      </c>
      <c r="AA3399" s="42" t="s">
        <v>1349</v>
      </c>
      <c r="AB3399" s="29" t="s">
        <v>258</v>
      </c>
      <c r="AC3399" s="29" t="s">
        <v>258</v>
      </c>
      <c r="AD3399" s="29" t="s">
        <v>265</v>
      </c>
      <c r="AE3399" s="29" t="s">
        <v>1367</v>
      </c>
      <c r="AF3399" s="29" t="s">
        <v>1368</v>
      </c>
      <c r="AG3399" s="183" t="s">
        <v>1369</v>
      </c>
      <c r="AH3399" s="29" t="s">
        <v>1356</v>
      </c>
      <c r="AI3399" s="29" t="s">
        <v>1357</v>
      </c>
      <c r="AJ3399" s="29" t="s">
        <v>258</v>
      </c>
      <c r="AK3399" s="29" t="s">
        <v>258</v>
      </c>
      <c r="AL3399" s="29" t="s">
        <v>13327</v>
      </c>
    </row>
    <row r="3400" spans="1:38" x14ac:dyDescent="0.2">
      <c r="A3400" s="35" t="s">
        <v>18</v>
      </c>
      <c r="B3400" s="36">
        <v>9502</v>
      </c>
      <c r="C3400" s="36">
        <v>7</v>
      </c>
      <c r="D3400" s="36" t="s">
        <v>5632</v>
      </c>
      <c r="E3400" s="37" t="s">
        <v>5633</v>
      </c>
      <c r="F3400" s="38" t="s">
        <v>1269</v>
      </c>
      <c r="G3400" s="38" t="s">
        <v>1273</v>
      </c>
      <c r="H3400" s="35" t="s">
        <v>1393</v>
      </c>
      <c r="I3400" s="35"/>
      <c r="J3400" s="29" t="s">
        <v>1500</v>
      </c>
      <c r="K3400" s="29" t="s">
        <v>1807</v>
      </c>
      <c r="L3400" s="29" t="s">
        <v>1366</v>
      </c>
      <c r="M3400" s="39">
        <v>11.279170115234114</v>
      </c>
      <c r="N3400" s="39">
        <v>37.952361396303893</v>
      </c>
      <c r="O3400" s="29">
        <v>44197</v>
      </c>
      <c r="P3400" s="29">
        <v>45426</v>
      </c>
      <c r="Q3400" s="40">
        <v>3.3648186</v>
      </c>
      <c r="R3400" s="39">
        <v>11.262286105407254</v>
      </c>
      <c r="S3400" s="39">
        <v>11.262286105407254</v>
      </c>
      <c r="T3400" s="39">
        <v>11.262286105407254</v>
      </c>
      <c r="U3400" s="39">
        <v>4.1655030800821349</v>
      </c>
      <c r="V3400" s="39">
        <v>0</v>
      </c>
      <c r="W3400" s="29" t="s">
        <v>265</v>
      </c>
      <c r="X3400" s="29" t="s">
        <v>11773</v>
      </c>
      <c r="Y3400" s="29">
        <v>45244</v>
      </c>
      <c r="Z3400" s="41" t="s">
        <v>11759</v>
      </c>
      <c r="AA3400" s="42" t="s">
        <v>1349</v>
      </c>
      <c r="AB3400" s="29" t="s">
        <v>258</v>
      </c>
      <c r="AC3400" s="29" t="s">
        <v>258</v>
      </c>
      <c r="AD3400" s="29" t="s">
        <v>265</v>
      </c>
      <c r="AE3400" s="29" t="s">
        <v>1367</v>
      </c>
      <c r="AF3400" s="29" t="s">
        <v>1368</v>
      </c>
      <c r="AG3400" s="183" t="s">
        <v>1369</v>
      </c>
      <c r="AH3400" s="29" t="s">
        <v>1356</v>
      </c>
      <c r="AI3400" s="29" t="s">
        <v>1357</v>
      </c>
      <c r="AJ3400" s="29" t="s">
        <v>258</v>
      </c>
      <c r="AK3400" s="29" t="s">
        <v>258</v>
      </c>
      <c r="AL3400" s="29" t="s">
        <v>13327</v>
      </c>
    </row>
    <row r="3401" spans="1:38" x14ac:dyDescent="0.2">
      <c r="A3401" s="35" t="s">
        <v>18</v>
      </c>
      <c r="B3401" s="36">
        <v>9502</v>
      </c>
      <c r="C3401" s="36">
        <v>8</v>
      </c>
      <c r="D3401" s="36" t="s">
        <v>5634</v>
      </c>
      <c r="E3401" s="37" t="s">
        <v>5635</v>
      </c>
      <c r="F3401" s="38" t="s">
        <v>1269</v>
      </c>
      <c r="G3401" s="38" t="s">
        <v>1273</v>
      </c>
      <c r="H3401" s="35" t="s">
        <v>1393</v>
      </c>
      <c r="I3401" s="35"/>
      <c r="J3401" s="29" t="s">
        <v>1500</v>
      </c>
      <c r="K3401" s="29" t="s">
        <v>1807</v>
      </c>
      <c r="L3401" s="29" t="s">
        <v>1366</v>
      </c>
      <c r="M3401" s="39">
        <v>13.390647587748649</v>
      </c>
      <c r="N3401" s="39">
        <v>50.849631759069133</v>
      </c>
      <c r="O3401" s="29">
        <v>44197</v>
      </c>
      <c r="P3401" s="29">
        <v>45584</v>
      </c>
      <c r="Q3401" s="40">
        <v>3.797399</v>
      </c>
      <c r="R3401" s="39">
        <v>13.371841204654347</v>
      </c>
      <c r="S3401" s="39">
        <v>13.371841204654347</v>
      </c>
      <c r="T3401" s="39">
        <v>13.371841204654347</v>
      </c>
      <c r="U3401" s="39">
        <v>10.734108145106092</v>
      </c>
      <c r="V3401" s="39">
        <v>0</v>
      </c>
      <c r="W3401" s="29" t="s">
        <v>265</v>
      </c>
      <c r="X3401" s="29" t="s">
        <v>11773</v>
      </c>
      <c r="Y3401" s="29">
        <v>45244</v>
      </c>
      <c r="Z3401" s="41" t="s">
        <v>11759</v>
      </c>
      <c r="AA3401" s="42" t="s">
        <v>1349</v>
      </c>
      <c r="AB3401" s="29" t="s">
        <v>258</v>
      </c>
      <c r="AC3401" s="29" t="s">
        <v>258</v>
      </c>
      <c r="AD3401" s="29" t="s">
        <v>265</v>
      </c>
      <c r="AE3401" s="29" t="s">
        <v>1367</v>
      </c>
      <c r="AF3401" s="29" t="s">
        <v>1368</v>
      </c>
      <c r="AG3401" s="183" t="s">
        <v>1369</v>
      </c>
      <c r="AH3401" s="29" t="s">
        <v>1356</v>
      </c>
      <c r="AI3401" s="29" t="s">
        <v>1357</v>
      </c>
      <c r="AJ3401" s="29" t="s">
        <v>258</v>
      </c>
      <c r="AK3401" s="29" t="s">
        <v>258</v>
      </c>
      <c r="AL3401" s="29" t="s">
        <v>13327</v>
      </c>
    </row>
    <row r="3402" spans="1:38" x14ac:dyDescent="0.2">
      <c r="A3402" s="35" t="s">
        <v>16</v>
      </c>
      <c r="B3402" s="36">
        <v>9503</v>
      </c>
      <c r="C3402" s="36"/>
      <c r="D3402" s="36" t="s">
        <v>1349</v>
      </c>
      <c r="E3402" s="37" t="s">
        <v>5636</v>
      </c>
      <c r="F3402" s="38" t="s">
        <v>1269</v>
      </c>
      <c r="G3402" s="38" t="s">
        <v>1273</v>
      </c>
      <c r="H3402" s="35" t="s">
        <v>1393</v>
      </c>
      <c r="I3402" s="35"/>
      <c r="J3402" s="29" t="s">
        <v>263</v>
      </c>
      <c r="K3402" s="29" t="s">
        <v>264</v>
      </c>
      <c r="L3402" s="29" t="s">
        <v>2577</v>
      </c>
      <c r="M3402" s="39">
        <v>13.052880814211335</v>
      </c>
      <c r="N3402" s="39">
        <v>26.052156057494866</v>
      </c>
      <c r="O3402" s="29">
        <v>44197</v>
      </c>
      <c r="P3402" s="29">
        <v>44926</v>
      </c>
      <c r="Q3402" s="40">
        <v>1.9958932</v>
      </c>
      <c r="R3402" s="39">
        <v>13.026078028747433</v>
      </c>
      <c r="S3402" s="39">
        <v>13.026078028747433</v>
      </c>
      <c r="T3402" s="39">
        <v>0</v>
      </c>
      <c r="U3402" s="39">
        <v>0</v>
      </c>
      <c r="V3402" s="39">
        <v>0</v>
      </c>
      <c r="W3402" s="29" t="s">
        <v>1357</v>
      </c>
      <c r="X3402" s="29" t="s">
        <v>258</v>
      </c>
      <c r="Y3402" s="29" t="s">
        <v>1349</v>
      </c>
      <c r="Z3402" s="41" t="s">
        <v>1349</v>
      </c>
      <c r="AA3402" s="42" t="s">
        <v>1349</v>
      </c>
      <c r="AB3402" s="29" t="s">
        <v>258</v>
      </c>
      <c r="AC3402" s="29" t="s">
        <v>265</v>
      </c>
      <c r="AD3402" s="29" t="s">
        <v>265</v>
      </c>
      <c r="AE3402" s="29" t="s">
        <v>1367</v>
      </c>
      <c r="AF3402" s="29" t="s">
        <v>2409</v>
      </c>
      <c r="AG3402" s="183" t="s">
        <v>2410</v>
      </c>
      <c r="AH3402" s="29" t="s">
        <v>1413</v>
      </c>
      <c r="AI3402" s="29" t="s">
        <v>1357</v>
      </c>
      <c r="AJ3402" s="29" t="s">
        <v>258</v>
      </c>
      <c r="AK3402" s="29" t="s">
        <v>258</v>
      </c>
      <c r="AL3402" s="29" t="s">
        <v>13326</v>
      </c>
    </row>
    <row r="3403" spans="1:38" x14ac:dyDescent="0.2">
      <c r="A3403" s="35" t="s">
        <v>16</v>
      </c>
      <c r="B3403" s="36">
        <v>9505</v>
      </c>
      <c r="C3403" s="36"/>
      <c r="D3403" s="36" t="s">
        <v>1349</v>
      </c>
      <c r="E3403" s="37" t="s">
        <v>5637</v>
      </c>
      <c r="F3403" s="38" t="s">
        <v>1269</v>
      </c>
      <c r="G3403" s="38" t="s">
        <v>1273</v>
      </c>
      <c r="H3403" s="35" t="s">
        <v>1393</v>
      </c>
      <c r="I3403" s="35"/>
      <c r="J3403" s="29" t="s">
        <v>263</v>
      </c>
      <c r="K3403" s="29" t="s">
        <v>264</v>
      </c>
      <c r="L3403" s="29" t="s">
        <v>2577</v>
      </c>
      <c r="M3403" s="39">
        <v>12.917695627412828</v>
      </c>
      <c r="N3403" s="39">
        <v>25.782340862422998</v>
      </c>
      <c r="O3403" s="29">
        <v>44197</v>
      </c>
      <c r="P3403" s="29">
        <v>44926</v>
      </c>
      <c r="Q3403" s="40">
        <v>1.9958932</v>
      </c>
      <c r="R3403" s="39">
        <v>12.891170431211499</v>
      </c>
      <c r="S3403" s="39">
        <v>12.891170431211499</v>
      </c>
      <c r="T3403" s="39">
        <v>0</v>
      </c>
      <c r="U3403" s="39">
        <v>0</v>
      </c>
      <c r="V3403" s="39">
        <v>0</v>
      </c>
      <c r="W3403" s="29" t="s">
        <v>1357</v>
      </c>
      <c r="X3403" s="29" t="s">
        <v>258</v>
      </c>
      <c r="Y3403" s="29" t="s">
        <v>1349</v>
      </c>
      <c r="Z3403" s="41" t="s">
        <v>1349</v>
      </c>
      <c r="AA3403" s="42" t="s">
        <v>1349</v>
      </c>
      <c r="AB3403" s="29" t="s">
        <v>258</v>
      </c>
      <c r="AC3403" s="29" t="s">
        <v>265</v>
      </c>
      <c r="AD3403" s="29" t="s">
        <v>265</v>
      </c>
      <c r="AE3403" s="29" t="s">
        <v>1367</v>
      </c>
      <c r="AF3403" s="29" t="s">
        <v>2409</v>
      </c>
      <c r="AG3403" s="183" t="s">
        <v>2410</v>
      </c>
      <c r="AH3403" s="29" t="s">
        <v>1413</v>
      </c>
      <c r="AI3403" s="29" t="s">
        <v>1357</v>
      </c>
      <c r="AJ3403" s="29" t="s">
        <v>258</v>
      </c>
      <c r="AK3403" s="29" t="s">
        <v>258</v>
      </c>
      <c r="AL3403" s="29" t="s">
        <v>13326</v>
      </c>
    </row>
    <row r="3404" spans="1:38" x14ac:dyDescent="0.2">
      <c r="A3404" s="35" t="s">
        <v>16</v>
      </c>
      <c r="B3404" s="36">
        <v>9506</v>
      </c>
      <c r="C3404" s="36"/>
      <c r="D3404" s="36" t="s">
        <v>1349</v>
      </c>
      <c r="E3404" s="37" t="s">
        <v>5638</v>
      </c>
      <c r="F3404" s="38" t="s">
        <v>1269</v>
      </c>
      <c r="G3404" s="38" t="s">
        <v>1273</v>
      </c>
      <c r="H3404" s="35" t="s">
        <v>1393</v>
      </c>
      <c r="I3404" s="35"/>
      <c r="J3404" s="29" t="s">
        <v>263</v>
      </c>
      <c r="K3404" s="29" t="s">
        <v>264</v>
      </c>
      <c r="L3404" s="29" t="s">
        <v>2577</v>
      </c>
      <c r="M3404" s="39">
        <v>12.962757356345664</v>
      </c>
      <c r="N3404" s="39">
        <v>25.872279260780289</v>
      </c>
      <c r="O3404" s="29">
        <v>44197</v>
      </c>
      <c r="P3404" s="29">
        <v>44926</v>
      </c>
      <c r="Q3404" s="40">
        <v>1.9958932</v>
      </c>
      <c r="R3404" s="39">
        <v>12.936139630390144</v>
      </c>
      <c r="S3404" s="39">
        <v>12.936139630390144</v>
      </c>
      <c r="T3404" s="39">
        <v>0</v>
      </c>
      <c r="U3404" s="39">
        <v>0</v>
      </c>
      <c r="V3404" s="39">
        <v>0</v>
      </c>
      <c r="W3404" s="29" t="s">
        <v>1357</v>
      </c>
      <c r="X3404" s="29" t="s">
        <v>258</v>
      </c>
      <c r="Y3404" s="29" t="s">
        <v>1349</v>
      </c>
      <c r="Z3404" s="41" t="s">
        <v>1349</v>
      </c>
      <c r="AA3404" s="42" t="s">
        <v>1349</v>
      </c>
      <c r="AB3404" s="29" t="s">
        <v>258</v>
      </c>
      <c r="AC3404" s="29" t="s">
        <v>265</v>
      </c>
      <c r="AD3404" s="29" t="s">
        <v>265</v>
      </c>
      <c r="AE3404" s="29" t="s">
        <v>1367</v>
      </c>
      <c r="AF3404" s="29" t="s">
        <v>2409</v>
      </c>
      <c r="AG3404" s="183" t="s">
        <v>2410</v>
      </c>
      <c r="AH3404" s="29" t="s">
        <v>1413</v>
      </c>
      <c r="AI3404" s="29" t="s">
        <v>1357</v>
      </c>
      <c r="AJ3404" s="29" t="s">
        <v>258</v>
      </c>
      <c r="AK3404" s="29" t="s">
        <v>258</v>
      </c>
      <c r="AL3404" s="29" t="s">
        <v>13326</v>
      </c>
    </row>
    <row r="3405" spans="1:38" x14ac:dyDescent="0.2">
      <c r="A3405" s="35" t="s">
        <v>17</v>
      </c>
      <c r="B3405" s="36">
        <v>9507</v>
      </c>
      <c r="C3405" s="36"/>
      <c r="D3405" s="36" t="s">
        <v>1349</v>
      </c>
      <c r="E3405" s="37" t="s">
        <v>5639</v>
      </c>
      <c r="F3405" s="38" t="s">
        <v>1269</v>
      </c>
      <c r="G3405" s="38" t="s">
        <v>1273</v>
      </c>
      <c r="H3405" s="35" t="s">
        <v>1393</v>
      </c>
      <c r="I3405" s="35" t="s">
        <v>1349</v>
      </c>
      <c r="J3405" s="29" t="s">
        <v>274</v>
      </c>
      <c r="K3405" s="29" t="s">
        <v>303</v>
      </c>
      <c r="L3405" s="29" t="s">
        <v>2413</v>
      </c>
      <c r="M3405" s="39">
        <v>0</v>
      </c>
      <c r="N3405" s="39"/>
      <c r="O3405" s="29">
        <v>44197</v>
      </c>
      <c r="P3405" s="29">
        <v>46022</v>
      </c>
      <c r="Q3405" s="40">
        <v>4.9965776999999996</v>
      </c>
      <c r="R3405" s="39"/>
      <c r="S3405" s="39"/>
      <c r="T3405" s="39"/>
      <c r="U3405" s="39"/>
      <c r="V3405" s="39"/>
      <c r="W3405" s="29" t="s">
        <v>1357</v>
      </c>
      <c r="X3405" s="29" t="s">
        <v>258</v>
      </c>
      <c r="Y3405" s="29" t="s">
        <v>1349</v>
      </c>
      <c r="Z3405" s="41" t="s">
        <v>1349</v>
      </c>
      <c r="AA3405" s="42" t="s">
        <v>1349</v>
      </c>
      <c r="AB3405" s="29" t="s">
        <v>258</v>
      </c>
      <c r="AC3405" s="29" t="s">
        <v>265</v>
      </c>
      <c r="AD3405" s="29" t="s">
        <v>265</v>
      </c>
      <c r="AE3405" s="29" t="s">
        <v>1367</v>
      </c>
      <c r="AF3405" s="29" t="s">
        <v>1966</v>
      </c>
      <c r="AG3405" s="183" t="s">
        <v>1967</v>
      </c>
      <c r="AH3405" s="29" t="s">
        <v>1356</v>
      </c>
      <c r="AI3405" s="29" t="s">
        <v>265</v>
      </c>
      <c r="AJ3405" s="29" t="s">
        <v>258</v>
      </c>
      <c r="AK3405" s="29" t="s">
        <v>258</v>
      </c>
      <c r="AL3405" s="29" t="s">
        <v>13326</v>
      </c>
    </row>
    <row r="3406" spans="1:38" x14ac:dyDescent="0.2">
      <c r="A3406" s="35" t="s">
        <v>18</v>
      </c>
      <c r="B3406" s="36">
        <v>9507</v>
      </c>
      <c r="C3406" s="36">
        <v>1</v>
      </c>
      <c r="D3406" s="36" t="s">
        <v>5640</v>
      </c>
      <c r="E3406" s="37" t="s">
        <v>5641</v>
      </c>
      <c r="F3406" s="38" t="s">
        <v>1269</v>
      </c>
      <c r="G3406" s="38" t="s">
        <v>1273</v>
      </c>
      <c r="H3406" s="35" t="s">
        <v>1393</v>
      </c>
      <c r="I3406" s="35"/>
      <c r="J3406" s="29" t="s">
        <v>274</v>
      </c>
      <c r="K3406" s="29" t="s">
        <v>303</v>
      </c>
      <c r="L3406" s="29" t="s">
        <v>2413</v>
      </c>
      <c r="M3406" s="39">
        <v>55.168173623853939</v>
      </c>
      <c r="N3406" s="39">
        <v>8.6094072553045855</v>
      </c>
      <c r="O3406" s="29">
        <v>44197</v>
      </c>
      <c r="P3406" s="29">
        <v>44254</v>
      </c>
      <c r="Q3406" s="40">
        <v>0.15605749999999999</v>
      </c>
      <c r="R3406" s="39">
        <v>8.6094072553045855</v>
      </c>
      <c r="S3406" s="39">
        <v>0</v>
      </c>
      <c r="T3406" s="39">
        <v>0</v>
      </c>
      <c r="U3406" s="39">
        <v>0</v>
      </c>
      <c r="V3406" s="39">
        <v>0</v>
      </c>
      <c r="W3406" s="29" t="s">
        <v>1357</v>
      </c>
      <c r="X3406" s="29" t="s">
        <v>258</v>
      </c>
      <c r="Y3406" s="29" t="s">
        <v>1349</v>
      </c>
      <c r="Z3406" s="41" t="s">
        <v>1349</v>
      </c>
      <c r="AA3406" s="42" t="s">
        <v>1349</v>
      </c>
      <c r="AB3406" s="29" t="s">
        <v>258</v>
      </c>
      <c r="AC3406" s="29" t="s">
        <v>265</v>
      </c>
      <c r="AD3406" s="29" t="s">
        <v>265</v>
      </c>
      <c r="AE3406" s="29" t="s">
        <v>1367</v>
      </c>
      <c r="AF3406" s="29" t="s">
        <v>1966</v>
      </c>
      <c r="AG3406" s="183" t="s">
        <v>1967</v>
      </c>
      <c r="AH3406" s="29" t="s">
        <v>1356</v>
      </c>
      <c r="AI3406" s="29" t="s">
        <v>265</v>
      </c>
      <c r="AJ3406" s="29" t="s">
        <v>258</v>
      </c>
      <c r="AK3406" s="29" t="s">
        <v>258</v>
      </c>
      <c r="AL3406" s="29" t="s">
        <v>13326</v>
      </c>
    </row>
    <row r="3407" spans="1:38" x14ac:dyDescent="0.2">
      <c r="A3407" s="35" t="s">
        <v>16</v>
      </c>
      <c r="B3407" s="36">
        <v>9511</v>
      </c>
      <c r="C3407" s="36"/>
      <c r="D3407" s="36" t="s">
        <v>1349</v>
      </c>
      <c r="E3407" s="37" t="s">
        <v>5642</v>
      </c>
      <c r="F3407" s="38" t="s">
        <v>1266</v>
      </c>
      <c r="G3407" s="38" t="s">
        <v>1268</v>
      </c>
      <c r="H3407" s="35" t="s">
        <v>1452</v>
      </c>
      <c r="I3407" s="35"/>
      <c r="J3407" s="29" t="s">
        <v>281</v>
      </c>
      <c r="K3407" s="29" t="s">
        <v>282</v>
      </c>
      <c r="L3407" s="29" t="s">
        <v>1384</v>
      </c>
      <c r="M3407" s="39">
        <v>49.116226586029192</v>
      </c>
      <c r="N3407" s="39">
        <v>139.71734428473647</v>
      </c>
      <c r="O3407" s="29">
        <v>44197</v>
      </c>
      <c r="P3407" s="29">
        <v>45236</v>
      </c>
      <c r="Q3407" s="40">
        <v>2.844627</v>
      </c>
      <c r="R3407" s="39">
        <v>49.035414099931558</v>
      </c>
      <c r="S3407" s="39">
        <v>49.035414099931558</v>
      </c>
      <c r="T3407" s="39">
        <v>41.646516084873376</v>
      </c>
      <c r="U3407" s="39">
        <v>0</v>
      </c>
      <c r="V3407" s="39">
        <v>0</v>
      </c>
      <c r="W3407" s="29" t="s">
        <v>1357</v>
      </c>
      <c r="X3407" s="29" t="s">
        <v>258</v>
      </c>
      <c r="Y3407" s="29" t="s">
        <v>1349</v>
      </c>
      <c r="Z3407" s="41" t="s">
        <v>1349</v>
      </c>
      <c r="AA3407" s="42" t="s">
        <v>1349</v>
      </c>
      <c r="AB3407" s="29" t="s">
        <v>258</v>
      </c>
      <c r="AC3407" s="29" t="s">
        <v>258</v>
      </c>
      <c r="AD3407" s="29" t="s">
        <v>265</v>
      </c>
      <c r="AE3407" s="29" t="s">
        <v>1353</v>
      </c>
      <c r="AF3407" s="29" t="s">
        <v>1368</v>
      </c>
      <c r="AG3407" s="183" t="s">
        <v>1369</v>
      </c>
      <c r="AH3407" s="29" t="s">
        <v>1413</v>
      </c>
      <c r="AI3407" s="29" t="s">
        <v>1357</v>
      </c>
      <c r="AJ3407" s="29" t="s">
        <v>258</v>
      </c>
      <c r="AK3407" s="29" t="s">
        <v>258</v>
      </c>
      <c r="AL3407" s="29" t="s">
        <v>13326</v>
      </c>
    </row>
    <row r="3408" spans="1:38" x14ac:dyDescent="0.2">
      <c r="A3408" s="35" t="s">
        <v>16</v>
      </c>
      <c r="B3408" s="36">
        <v>9515</v>
      </c>
      <c r="C3408" s="36"/>
      <c r="D3408" s="36" t="s">
        <v>1349</v>
      </c>
      <c r="E3408" s="37" t="s">
        <v>5643</v>
      </c>
      <c r="F3408" s="38" t="s">
        <v>1269</v>
      </c>
      <c r="G3408" s="38" t="s">
        <v>1273</v>
      </c>
      <c r="H3408" s="35" t="s">
        <v>1393</v>
      </c>
      <c r="I3408" s="35"/>
      <c r="J3408" s="29" t="s">
        <v>1371</v>
      </c>
      <c r="K3408" s="29" t="s">
        <v>1371</v>
      </c>
      <c r="L3408" s="29" t="s">
        <v>1384</v>
      </c>
      <c r="M3408" s="39">
        <v>31.578693598646545</v>
      </c>
      <c r="N3408" s="39">
        <v>67.004758384668037</v>
      </c>
      <c r="O3408" s="29">
        <v>44197</v>
      </c>
      <c r="P3408" s="29">
        <v>44972</v>
      </c>
      <c r="Q3408" s="40">
        <v>2.1218344</v>
      </c>
      <c r="R3408" s="39">
        <v>31.516413415468858</v>
      </c>
      <c r="S3408" s="39">
        <v>31.516413415468858</v>
      </c>
      <c r="T3408" s="39">
        <v>3.9719315537303213</v>
      </c>
      <c r="U3408" s="39">
        <v>0</v>
      </c>
      <c r="V3408" s="39">
        <v>0</v>
      </c>
      <c r="W3408" s="29" t="s">
        <v>265</v>
      </c>
      <c r="X3408" s="29" t="s">
        <v>11773</v>
      </c>
      <c r="Y3408" s="29">
        <v>45259</v>
      </c>
      <c r="Z3408" s="41" t="s">
        <v>11759</v>
      </c>
      <c r="AA3408" s="42" t="s">
        <v>1349</v>
      </c>
      <c r="AB3408" s="29" t="s">
        <v>258</v>
      </c>
      <c r="AC3408" s="29" t="s">
        <v>258</v>
      </c>
      <c r="AD3408" s="29" t="s">
        <v>265</v>
      </c>
      <c r="AE3408" s="29" t="s">
        <v>1353</v>
      </c>
      <c r="AF3408" s="29" t="s">
        <v>1368</v>
      </c>
      <c r="AG3408" s="183" t="s">
        <v>1369</v>
      </c>
      <c r="AH3408" s="29" t="s">
        <v>1413</v>
      </c>
      <c r="AI3408" s="29" t="s">
        <v>1357</v>
      </c>
      <c r="AJ3408" s="29" t="s">
        <v>258</v>
      </c>
      <c r="AK3408" s="29" t="s">
        <v>258</v>
      </c>
      <c r="AL3408" s="29" t="s">
        <v>13327</v>
      </c>
    </row>
    <row r="3409" spans="1:38" x14ac:dyDescent="0.2">
      <c r="A3409" s="35" t="s">
        <v>16</v>
      </c>
      <c r="B3409" s="36">
        <v>9516</v>
      </c>
      <c r="C3409" s="36"/>
      <c r="D3409" s="36" t="s">
        <v>1349</v>
      </c>
      <c r="E3409" s="37" t="s">
        <v>5644</v>
      </c>
      <c r="F3409" s="38" t="s">
        <v>1262</v>
      </c>
      <c r="G3409" s="38" t="s">
        <v>1264</v>
      </c>
      <c r="H3409" s="35" t="s">
        <v>1456</v>
      </c>
      <c r="I3409" s="35"/>
      <c r="J3409" s="29" t="s">
        <v>1492</v>
      </c>
      <c r="K3409" s="29" t="s">
        <v>4345</v>
      </c>
      <c r="L3409" s="29" t="s">
        <v>2340</v>
      </c>
      <c r="M3409" s="39">
        <v>186.3575570888884</v>
      </c>
      <c r="N3409" s="39">
        <v>744.92</v>
      </c>
      <c r="O3409" s="29">
        <v>44197</v>
      </c>
      <c r="P3409" s="29">
        <v>45657</v>
      </c>
      <c r="Q3409" s="40">
        <v>3.9972620999999999</v>
      </c>
      <c r="R3409" s="39">
        <v>186.1025325119781</v>
      </c>
      <c r="S3409" s="39">
        <v>186.1025325119781</v>
      </c>
      <c r="T3409" s="39">
        <v>186.1025325119781</v>
      </c>
      <c r="U3409" s="39">
        <v>186.6124024640657</v>
      </c>
      <c r="V3409" s="39">
        <v>0</v>
      </c>
      <c r="W3409" s="29" t="s">
        <v>1357</v>
      </c>
      <c r="X3409" s="29" t="s">
        <v>258</v>
      </c>
      <c r="Y3409" s="29" t="s">
        <v>1349</v>
      </c>
      <c r="Z3409" s="41" t="s">
        <v>1349</v>
      </c>
      <c r="AA3409" s="42" t="s">
        <v>1349</v>
      </c>
      <c r="AB3409" s="29" t="s">
        <v>258</v>
      </c>
      <c r="AC3409" s="29" t="s">
        <v>258</v>
      </c>
      <c r="AD3409" s="29" t="s">
        <v>258</v>
      </c>
      <c r="AE3409" s="29" t="s">
        <v>1353</v>
      </c>
      <c r="AF3409" s="29" t="s">
        <v>2221</v>
      </c>
      <c r="AG3409" s="183" t="s">
        <v>2222</v>
      </c>
      <c r="AH3409" s="29" t="s">
        <v>1413</v>
      </c>
      <c r="AI3409" s="29" t="s">
        <v>1357</v>
      </c>
      <c r="AJ3409" s="29" t="s">
        <v>258</v>
      </c>
      <c r="AK3409" s="29" t="s">
        <v>258</v>
      </c>
      <c r="AL3409" s="29" t="s">
        <v>13326</v>
      </c>
    </row>
    <row r="3410" spans="1:38" x14ac:dyDescent="0.2">
      <c r="A3410" s="35" t="s">
        <v>16</v>
      </c>
      <c r="B3410" s="36">
        <v>9521</v>
      </c>
      <c r="C3410" s="36"/>
      <c r="D3410" s="36" t="s">
        <v>1349</v>
      </c>
      <c r="E3410" s="37" t="s">
        <v>5645</v>
      </c>
      <c r="F3410" s="38" t="s">
        <v>1269</v>
      </c>
      <c r="G3410" s="38" t="s">
        <v>1273</v>
      </c>
      <c r="H3410" s="35" t="s">
        <v>1393</v>
      </c>
      <c r="I3410" s="35"/>
      <c r="J3410" s="29" t="s">
        <v>1371</v>
      </c>
      <c r="K3410" s="29" t="s">
        <v>1371</v>
      </c>
      <c r="L3410" s="29" t="s">
        <v>1366</v>
      </c>
      <c r="M3410" s="39">
        <v>6.1522692843709645</v>
      </c>
      <c r="N3410" s="39">
        <v>12.515088295687885</v>
      </c>
      <c r="O3410" s="29">
        <v>44197</v>
      </c>
      <c r="P3410" s="29">
        <v>44940</v>
      </c>
      <c r="Q3410" s="40">
        <v>2.0342231000000002</v>
      </c>
      <c r="R3410" s="39">
        <v>6.1397946611909653</v>
      </c>
      <c r="S3410" s="39">
        <v>6.1397946611909653</v>
      </c>
      <c r="T3410" s="39">
        <v>0.23549897330595482</v>
      </c>
      <c r="U3410" s="39">
        <v>0</v>
      </c>
      <c r="V3410" s="39">
        <v>0</v>
      </c>
      <c r="W3410" s="29" t="s">
        <v>1357</v>
      </c>
      <c r="X3410" s="29" t="s">
        <v>258</v>
      </c>
      <c r="Y3410" s="29" t="s">
        <v>1349</v>
      </c>
      <c r="Z3410" s="41" t="s">
        <v>1349</v>
      </c>
      <c r="AA3410" s="42" t="s">
        <v>1349</v>
      </c>
      <c r="AB3410" s="29" t="s">
        <v>258</v>
      </c>
      <c r="AC3410" s="29" t="s">
        <v>258</v>
      </c>
      <c r="AD3410" s="29" t="s">
        <v>265</v>
      </c>
      <c r="AE3410" s="29" t="s">
        <v>1367</v>
      </c>
      <c r="AF3410" s="29" t="s">
        <v>1368</v>
      </c>
      <c r="AG3410" s="183" t="s">
        <v>1369</v>
      </c>
      <c r="AH3410" s="29" t="s">
        <v>1413</v>
      </c>
      <c r="AI3410" s="29" t="s">
        <v>1357</v>
      </c>
      <c r="AJ3410" s="29" t="s">
        <v>258</v>
      </c>
      <c r="AK3410" s="29" t="s">
        <v>258</v>
      </c>
      <c r="AL3410" s="29" t="s">
        <v>13326</v>
      </c>
    </row>
    <row r="3411" spans="1:38" x14ac:dyDescent="0.2">
      <c r="A3411" s="35" t="s">
        <v>16</v>
      </c>
      <c r="B3411" s="36">
        <v>9522</v>
      </c>
      <c r="C3411" s="36"/>
      <c r="D3411" s="36" t="s">
        <v>1349</v>
      </c>
      <c r="E3411" s="37" t="s">
        <v>5646</v>
      </c>
      <c r="F3411" s="38" t="s">
        <v>1269</v>
      </c>
      <c r="G3411" s="38" t="s">
        <v>1273</v>
      </c>
      <c r="H3411" s="35" t="s">
        <v>1471</v>
      </c>
      <c r="I3411" s="35"/>
      <c r="J3411" s="29" t="s">
        <v>1506</v>
      </c>
      <c r="K3411" s="29" t="s">
        <v>1642</v>
      </c>
      <c r="L3411" s="29" t="s">
        <v>2337</v>
      </c>
      <c r="M3411" s="39">
        <v>15.071503817887173</v>
      </c>
      <c r="N3411" s="39">
        <v>8.0876522929500325</v>
      </c>
      <c r="O3411" s="29">
        <v>44197</v>
      </c>
      <c r="P3411" s="29">
        <v>44393</v>
      </c>
      <c r="Q3411" s="40">
        <v>0.53661879999999995</v>
      </c>
      <c r="R3411" s="39">
        <v>8.0876522929500325</v>
      </c>
      <c r="S3411" s="39">
        <v>0</v>
      </c>
      <c r="T3411" s="39">
        <v>0</v>
      </c>
      <c r="U3411" s="39">
        <v>0</v>
      </c>
      <c r="V3411" s="39">
        <v>0</v>
      </c>
      <c r="W3411" s="29" t="s">
        <v>1357</v>
      </c>
      <c r="X3411" s="29" t="s">
        <v>258</v>
      </c>
      <c r="Y3411" s="29" t="s">
        <v>1349</v>
      </c>
      <c r="Z3411" s="41" t="s">
        <v>1349</v>
      </c>
      <c r="AA3411" s="42" t="s">
        <v>1349</v>
      </c>
      <c r="AB3411" s="29" t="s">
        <v>258</v>
      </c>
      <c r="AC3411" s="29" t="s">
        <v>258</v>
      </c>
      <c r="AD3411" s="29" t="s">
        <v>258</v>
      </c>
      <c r="AE3411" s="29" t="s">
        <v>1367</v>
      </c>
      <c r="AF3411" s="29" t="s">
        <v>1462</v>
      </c>
      <c r="AG3411" s="183" t="s">
        <v>1463</v>
      </c>
      <c r="AH3411" s="29" t="s">
        <v>1356</v>
      </c>
      <c r="AI3411" s="29" t="s">
        <v>1357</v>
      </c>
      <c r="AJ3411" s="29" t="s">
        <v>258</v>
      </c>
      <c r="AK3411" s="29" t="s">
        <v>258</v>
      </c>
      <c r="AL3411" s="29" t="s">
        <v>13326</v>
      </c>
    </row>
    <row r="3412" spans="1:38" x14ac:dyDescent="0.2">
      <c r="A3412" s="35" t="s">
        <v>16</v>
      </c>
      <c r="B3412" s="36">
        <v>9523</v>
      </c>
      <c r="C3412" s="36"/>
      <c r="D3412" s="36" t="s">
        <v>1349</v>
      </c>
      <c r="E3412" s="37" t="s">
        <v>5647</v>
      </c>
      <c r="F3412" s="38" t="s">
        <v>1269</v>
      </c>
      <c r="G3412" s="38" t="s">
        <v>1273</v>
      </c>
      <c r="H3412" s="35" t="s">
        <v>1393</v>
      </c>
      <c r="I3412" s="35"/>
      <c r="J3412" s="29" t="s">
        <v>484</v>
      </c>
      <c r="K3412" s="29" t="s">
        <v>1365</v>
      </c>
      <c r="L3412" s="29" t="s">
        <v>1366</v>
      </c>
      <c r="M3412" s="39">
        <v>33.492808140350228</v>
      </c>
      <c r="N3412" s="39">
        <v>13.754746064339495</v>
      </c>
      <c r="O3412" s="29">
        <v>44197</v>
      </c>
      <c r="P3412" s="29">
        <v>44347</v>
      </c>
      <c r="Q3412" s="40">
        <v>0.41067759999999998</v>
      </c>
      <c r="R3412" s="39">
        <v>13.754746064339495</v>
      </c>
      <c r="S3412" s="39">
        <v>0</v>
      </c>
      <c r="T3412" s="39">
        <v>0</v>
      </c>
      <c r="U3412" s="39">
        <v>0</v>
      </c>
      <c r="V3412" s="39">
        <v>0</v>
      </c>
      <c r="W3412" s="29" t="s">
        <v>1357</v>
      </c>
      <c r="X3412" s="29" t="s">
        <v>258</v>
      </c>
      <c r="Y3412" s="29" t="s">
        <v>1349</v>
      </c>
      <c r="Z3412" s="41" t="s">
        <v>1349</v>
      </c>
      <c r="AA3412" s="42" t="s">
        <v>1349</v>
      </c>
      <c r="AB3412" s="29" t="s">
        <v>258</v>
      </c>
      <c r="AC3412" s="29" t="s">
        <v>258</v>
      </c>
      <c r="AD3412" s="29" t="s">
        <v>265</v>
      </c>
      <c r="AE3412" s="29" t="s">
        <v>1367</v>
      </c>
      <c r="AF3412" s="29" t="s">
        <v>1368</v>
      </c>
      <c r="AG3412" s="183" t="s">
        <v>1369</v>
      </c>
      <c r="AH3412" s="29" t="s">
        <v>1356</v>
      </c>
      <c r="AI3412" s="29" t="s">
        <v>1357</v>
      </c>
      <c r="AJ3412" s="29" t="s">
        <v>258</v>
      </c>
      <c r="AK3412" s="29" t="s">
        <v>258</v>
      </c>
      <c r="AL3412" s="29" t="s">
        <v>13326</v>
      </c>
    </row>
    <row r="3413" spans="1:38" x14ac:dyDescent="0.2">
      <c r="A3413" s="35" t="s">
        <v>16</v>
      </c>
      <c r="B3413" s="36">
        <v>9524</v>
      </c>
      <c r="C3413" s="36"/>
      <c r="D3413" s="36" t="s">
        <v>1349</v>
      </c>
      <c r="E3413" s="37" t="s">
        <v>5648</v>
      </c>
      <c r="F3413" s="38" t="s">
        <v>1269</v>
      </c>
      <c r="G3413" s="38" t="s">
        <v>1273</v>
      </c>
      <c r="H3413" s="35" t="s">
        <v>1393</v>
      </c>
      <c r="I3413" s="35"/>
      <c r="J3413" s="29" t="s">
        <v>281</v>
      </c>
      <c r="K3413" s="29" t="s">
        <v>282</v>
      </c>
      <c r="L3413" s="29" t="s">
        <v>1366</v>
      </c>
      <c r="M3413" s="39">
        <v>5.8922268334141279</v>
      </c>
      <c r="N3413" s="39">
        <v>29.440969199178646</v>
      </c>
      <c r="O3413" s="29">
        <v>44197</v>
      </c>
      <c r="P3413" s="29">
        <v>46022</v>
      </c>
      <c r="Q3413" s="40">
        <v>4.9965776999999996</v>
      </c>
      <c r="R3413" s="39">
        <v>5.884969199178645</v>
      </c>
      <c r="S3413" s="39">
        <v>5.884969199178645</v>
      </c>
      <c r="T3413" s="39">
        <v>5.884969199178645</v>
      </c>
      <c r="U3413" s="39">
        <v>5.9010924024640659</v>
      </c>
      <c r="V3413" s="39">
        <v>5.884969199178645</v>
      </c>
      <c r="W3413" s="29" t="s">
        <v>265</v>
      </c>
      <c r="X3413" s="29" t="s">
        <v>11773</v>
      </c>
      <c r="Y3413" s="29">
        <v>45247</v>
      </c>
      <c r="Z3413" s="41" t="s">
        <v>11759</v>
      </c>
      <c r="AA3413" s="42" t="s">
        <v>1349</v>
      </c>
      <c r="AB3413" s="29" t="s">
        <v>258</v>
      </c>
      <c r="AC3413" s="29" t="s">
        <v>258</v>
      </c>
      <c r="AD3413" s="29" t="s">
        <v>265</v>
      </c>
      <c r="AE3413" s="29" t="s">
        <v>1367</v>
      </c>
      <c r="AF3413" s="29" t="s">
        <v>1368</v>
      </c>
      <c r="AG3413" s="183" t="s">
        <v>1369</v>
      </c>
      <c r="AH3413" s="29" t="s">
        <v>1356</v>
      </c>
      <c r="AI3413" s="29" t="s">
        <v>1357</v>
      </c>
      <c r="AJ3413" s="29" t="s">
        <v>258</v>
      </c>
      <c r="AK3413" s="29" t="s">
        <v>258</v>
      </c>
      <c r="AL3413" s="29" t="s">
        <v>13327</v>
      </c>
    </row>
    <row r="3414" spans="1:38" x14ac:dyDescent="0.2">
      <c r="A3414" s="35" t="s">
        <v>16</v>
      </c>
      <c r="B3414" s="36">
        <v>9525</v>
      </c>
      <c r="C3414" s="36"/>
      <c r="D3414" s="36" t="s">
        <v>1349</v>
      </c>
      <c r="E3414" s="37" t="s">
        <v>5649</v>
      </c>
      <c r="F3414" s="38" t="s">
        <v>1269</v>
      </c>
      <c r="G3414" s="38" t="s">
        <v>1271</v>
      </c>
      <c r="H3414" s="35" t="s">
        <v>1440</v>
      </c>
      <c r="I3414" s="35"/>
      <c r="J3414" s="29" t="s">
        <v>1466</v>
      </c>
      <c r="K3414" s="29" t="s">
        <v>1813</v>
      </c>
      <c r="L3414" s="29" t="s">
        <v>2275</v>
      </c>
      <c r="M3414" s="39">
        <v>6.7286849133486184</v>
      </c>
      <c r="N3414" s="39">
        <v>33.620396988364135</v>
      </c>
      <c r="O3414" s="29">
        <v>44197</v>
      </c>
      <c r="P3414" s="29">
        <v>46022</v>
      </c>
      <c r="Q3414" s="40">
        <v>4.9965776999999996</v>
      </c>
      <c r="R3414" s="39">
        <v>6.7203969883641337</v>
      </c>
      <c r="S3414" s="39">
        <v>6.7203969883641337</v>
      </c>
      <c r="T3414" s="39">
        <v>6.7203969883641337</v>
      </c>
      <c r="U3414" s="39">
        <v>6.7388090349075966</v>
      </c>
      <c r="V3414" s="39">
        <v>6.7203969883641337</v>
      </c>
      <c r="W3414" s="29" t="s">
        <v>1357</v>
      </c>
      <c r="X3414" s="29" t="s">
        <v>258</v>
      </c>
      <c r="Y3414" s="29" t="s">
        <v>1349</v>
      </c>
      <c r="Z3414" s="41" t="s">
        <v>1349</v>
      </c>
      <c r="AA3414" s="42" t="s">
        <v>1349</v>
      </c>
      <c r="AB3414" s="29" t="s">
        <v>258</v>
      </c>
      <c r="AC3414" s="29" t="s">
        <v>258</v>
      </c>
      <c r="AD3414" s="29" t="s">
        <v>258</v>
      </c>
      <c r="AE3414" s="29" t="s">
        <v>1353</v>
      </c>
      <c r="AF3414" s="29" t="s">
        <v>1468</v>
      </c>
      <c r="AG3414" s="183" t="s">
        <v>1469</v>
      </c>
      <c r="AH3414" s="29" t="s">
        <v>1413</v>
      </c>
      <c r="AI3414" s="29" t="s">
        <v>1357</v>
      </c>
      <c r="AJ3414" s="29" t="s">
        <v>258</v>
      </c>
      <c r="AK3414" s="29" t="s">
        <v>258</v>
      </c>
      <c r="AL3414" s="29" t="s">
        <v>13326</v>
      </c>
    </row>
    <row r="3415" spans="1:38" x14ac:dyDescent="0.2">
      <c r="A3415" s="35" t="s">
        <v>16</v>
      </c>
      <c r="B3415" s="36">
        <v>9526</v>
      </c>
      <c r="C3415" s="36"/>
      <c r="D3415" s="36" t="s">
        <v>1349</v>
      </c>
      <c r="E3415" s="37" t="s">
        <v>5650</v>
      </c>
      <c r="F3415" s="38" t="s">
        <v>1269</v>
      </c>
      <c r="G3415" s="38" t="s">
        <v>1445</v>
      </c>
      <c r="H3415" s="35" t="s">
        <v>13138</v>
      </c>
      <c r="I3415" s="35"/>
      <c r="J3415" s="29" t="s">
        <v>484</v>
      </c>
      <c r="K3415" s="29" t="s">
        <v>1365</v>
      </c>
      <c r="L3415" s="29" t="s">
        <v>1366</v>
      </c>
      <c r="M3415" s="39">
        <v>18.042107341650595</v>
      </c>
      <c r="N3415" s="39">
        <v>18.869500342231351</v>
      </c>
      <c r="O3415" s="29">
        <v>44197</v>
      </c>
      <c r="P3415" s="29">
        <v>44579</v>
      </c>
      <c r="Q3415" s="40">
        <v>1.0458590000000001</v>
      </c>
      <c r="R3415" s="39">
        <v>17.982683093771392</v>
      </c>
      <c r="S3415" s="39">
        <v>0.88681724845995902</v>
      </c>
      <c r="T3415" s="39">
        <v>0</v>
      </c>
      <c r="U3415" s="39">
        <v>0</v>
      </c>
      <c r="V3415" s="39">
        <v>0</v>
      </c>
      <c r="W3415" s="29" t="s">
        <v>1357</v>
      </c>
      <c r="X3415" s="29" t="s">
        <v>258</v>
      </c>
      <c r="Y3415" s="29" t="s">
        <v>1349</v>
      </c>
      <c r="Z3415" s="41" t="s">
        <v>1349</v>
      </c>
      <c r="AA3415" s="42" t="s">
        <v>1349</v>
      </c>
      <c r="AB3415" s="29" t="s">
        <v>258</v>
      </c>
      <c r="AC3415" s="29" t="s">
        <v>258</v>
      </c>
      <c r="AD3415" s="29" t="s">
        <v>265</v>
      </c>
      <c r="AE3415" s="29" t="s">
        <v>1367</v>
      </c>
      <c r="AF3415" s="29" t="s">
        <v>1368</v>
      </c>
      <c r="AG3415" s="183" t="s">
        <v>1369</v>
      </c>
      <c r="AH3415" s="29" t="s">
        <v>1356</v>
      </c>
      <c r="AI3415" s="29" t="s">
        <v>1357</v>
      </c>
      <c r="AJ3415" s="29" t="s">
        <v>258</v>
      </c>
      <c r="AK3415" s="29" t="s">
        <v>258</v>
      </c>
      <c r="AL3415" s="29" t="s">
        <v>13326</v>
      </c>
    </row>
    <row r="3416" spans="1:38" x14ac:dyDescent="0.2">
      <c r="A3416" s="35" t="s">
        <v>16</v>
      </c>
      <c r="B3416" s="36">
        <v>9528</v>
      </c>
      <c r="C3416" s="36"/>
      <c r="D3416" s="36" t="s">
        <v>1349</v>
      </c>
      <c r="E3416" s="37" t="s">
        <v>5651</v>
      </c>
      <c r="F3416" s="38" t="s">
        <v>1269</v>
      </c>
      <c r="G3416" s="38" t="s">
        <v>1273</v>
      </c>
      <c r="H3416" s="35" t="s">
        <v>1393</v>
      </c>
      <c r="I3416" s="35"/>
      <c r="J3416" s="29" t="s">
        <v>1371</v>
      </c>
      <c r="K3416" s="29" t="s">
        <v>1371</v>
      </c>
      <c r="L3416" s="29" t="s">
        <v>1366</v>
      </c>
      <c r="M3416" s="39">
        <v>10.05133088552558</v>
      </c>
      <c r="N3416" s="39">
        <v>20.721839835728954</v>
      </c>
      <c r="O3416" s="29">
        <v>44197</v>
      </c>
      <c r="P3416" s="29">
        <v>44950</v>
      </c>
      <c r="Q3416" s="40">
        <v>2.0616015999999999</v>
      </c>
      <c r="R3416" s="39">
        <v>10.031129363449692</v>
      </c>
      <c r="S3416" s="39">
        <v>10.031129363449692</v>
      </c>
      <c r="T3416" s="39">
        <v>0.65958110882956889</v>
      </c>
      <c r="U3416" s="39">
        <v>0</v>
      </c>
      <c r="V3416" s="39">
        <v>0</v>
      </c>
      <c r="W3416" s="29" t="s">
        <v>265</v>
      </c>
      <c r="X3416" s="29" t="s">
        <v>11773</v>
      </c>
      <c r="Y3416" s="29">
        <v>45218</v>
      </c>
      <c r="Z3416" s="41" t="s">
        <v>11758</v>
      </c>
      <c r="AA3416" s="42" t="s">
        <v>1349</v>
      </c>
      <c r="AB3416" s="29" t="s">
        <v>258</v>
      </c>
      <c r="AC3416" s="29" t="s">
        <v>258</v>
      </c>
      <c r="AD3416" s="29" t="s">
        <v>265</v>
      </c>
      <c r="AE3416" s="29" t="s">
        <v>1367</v>
      </c>
      <c r="AF3416" s="29" t="s">
        <v>1368</v>
      </c>
      <c r="AG3416" s="183" t="s">
        <v>1369</v>
      </c>
      <c r="AH3416" s="29" t="s">
        <v>1413</v>
      </c>
      <c r="AI3416" s="29" t="s">
        <v>1357</v>
      </c>
      <c r="AJ3416" s="29" t="s">
        <v>258</v>
      </c>
      <c r="AK3416" s="29" t="s">
        <v>258</v>
      </c>
      <c r="AL3416" s="29" t="s">
        <v>13327</v>
      </c>
    </row>
    <row r="3417" spans="1:38" x14ac:dyDescent="0.2">
      <c r="A3417" s="35" t="s">
        <v>16</v>
      </c>
      <c r="B3417" s="36">
        <v>9529</v>
      </c>
      <c r="C3417" s="36"/>
      <c r="D3417" s="36" t="s">
        <v>1349</v>
      </c>
      <c r="E3417" s="37" t="s">
        <v>5652</v>
      </c>
      <c r="F3417" s="38" t="s">
        <v>1275</v>
      </c>
      <c r="G3417" s="38" t="s">
        <v>1893</v>
      </c>
      <c r="H3417" s="35" t="s">
        <v>3581</v>
      </c>
      <c r="I3417" s="35"/>
      <c r="J3417" s="29" t="s">
        <v>484</v>
      </c>
      <c r="K3417" s="29" t="s">
        <v>1551</v>
      </c>
      <c r="L3417" s="29" t="s">
        <v>1384</v>
      </c>
      <c r="M3417" s="39">
        <v>87.894134557326794</v>
      </c>
      <c r="N3417" s="39">
        <v>439.16987268993842</v>
      </c>
      <c r="O3417" s="29">
        <v>44197</v>
      </c>
      <c r="P3417" s="29">
        <v>46022</v>
      </c>
      <c r="Q3417" s="40">
        <v>4.9965776999999996</v>
      </c>
      <c r="R3417" s="39">
        <v>87.785872689938401</v>
      </c>
      <c r="S3417" s="39">
        <v>87.785872689938401</v>
      </c>
      <c r="T3417" s="39">
        <v>87.785872689938401</v>
      </c>
      <c r="U3417" s="39">
        <v>88.026381930184812</v>
      </c>
      <c r="V3417" s="39">
        <v>87.785872689938401</v>
      </c>
      <c r="W3417" s="29" t="s">
        <v>1357</v>
      </c>
      <c r="X3417" s="29" t="s">
        <v>258</v>
      </c>
      <c r="Y3417" s="29" t="s">
        <v>1349</v>
      </c>
      <c r="Z3417" s="41" t="s">
        <v>1349</v>
      </c>
      <c r="AA3417" s="42" t="s">
        <v>1349</v>
      </c>
      <c r="AB3417" s="29" t="s">
        <v>258</v>
      </c>
      <c r="AC3417" s="29" t="s">
        <v>258</v>
      </c>
      <c r="AD3417" s="29" t="s">
        <v>265</v>
      </c>
      <c r="AE3417" s="29" t="s">
        <v>1353</v>
      </c>
      <c r="AF3417" s="29" t="s">
        <v>1368</v>
      </c>
      <c r="AG3417" s="183" t="s">
        <v>1369</v>
      </c>
      <c r="AH3417" s="29" t="s">
        <v>1413</v>
      </c>
      <c r="AI3417" s="29" t="s">
        <v>1357</v>
      </c>
      <c r="AJ3417" s="29" t="s">
        <v>258</v>
      </c>
      <c r="AK3417" s="29" t="s">
        <v>258</v>
      </c>
      <c r="AL3417" s="29" t="s">
        <v>13326</v>
      </c>
    </row>
    <row r="3418" spans="1:38" x14ac:dyDescent="0.2">
      <c r="A3418" s="35" t="s">
        <v>16</v>
      </c>
      <c r="B3418" s="36">
        <v>9531</v>
      </c>
      <c r="C3418" s="36"/>
      <c r="D3418" s="36" t="s">
        <v>1349</v>
      </c>
      <c r="E3418" s="37" t="s">
        <v>5653</v>
      </c>
      <c r="F3418" s="38" t="s">
        <v>1269</v>
      </c>
      <c r="G3418" s="38" t="s">
        <v>1273</v>
      </c>
      <c r="H3418" s="35" t="s">
        <v>1393</v>
      </c>
      <c r="I3418" s="35"/>
      <c r="J3418" s="29" t="s">
        <v>281</v>
      </c>
      <c r="K3418" s="29" t="s">
        <v>282</v>
      </c>
      <c r="L3418" s="29" t="s">
        <v>1366</v>
      </c>
      <c r="M3418" s="39">
        <v>8.6129163245375384</v>
      </c>
      <c r="N3418" s="39">
        <v>18.581733059548252</v>
      </c>
      <c r="O3418" s="29">
        <v>44197</v>
      </c>
      <c r="P3418" s="29">
        <v>44985</v>
      </c>
      <c r="Q3418" s="40">
        <v>2.1574263999999999</v>
      </c>
      <c r="R3418" s="39">
        <v>8.596112251882273</v>
      </c>
      <c r="S3418" s="39">
        <v>8.596112251882273</v>
      </c>
      <c r="T3418" s="39">
        <v>1.3895085557837099</v>
      </c>
      <c r="U3418" s="39">
        <v>0</v>
      </c>
      <c r="V3418" s="39">
        <v>0</v>
      </c>
      <c r="W3418" s="29" t="s">
        <v>265</v>
      </c>
      <c r="X3418" s="29" t="s">
        <v>11773</v>
      </c>
      <c r="Y3418" s="29">
        <v>45218</v>
      </c>
      <c r="Z3418" s="41" t="s">
        <v>11758</v>
      </c>
      <c r="AA3418" s="42" t="s">
        <v>1349</v>
      </c>
      <c r="AB3418" s="29" t="s">
        <v>258</v>
      </c>
      <c r="AC3418" s="29" t="s">
        <v>258</v>
      </c>
      <c r="AD3418" s="29" t="s">
        <v>265</v>
      </c>
      <c r="AE3418" s="29" t="s">
        <v>1367</v>
      </c>
      <c r="AF3418" s="29" t="s">
        <v>1368</v>
      </c>
      <c r="AG3418" s="183" t="s">
        <v>1369</v>
      </c>
      <c r="AH3418" s="29" t="s">
        <v>1413</v>
      </c>
      <c r="AI3418" s="29" t="s">
        <v>1357</v>
      </c>
      <c r="AJ3418" s="29" t="s">
        <v>258</v>
      </c>
      <c r="AK3418" s="29" t="s">
        <v>258</v>
      </c>
      <c r="AL3418" s="29" t="s">
        <v>13327</v>
      </c>
    </row>
    <row r="3419" spans="1:38" x14ac:dyDescent="0.2">
      <c r="A3419" s="35" t="s">
        <v>16</v>
      </c>
      <c r="B3419" s="36">
        <v>9533</v>
      </c>
      <c r="C3419" s="36"/>
      <c r="D3419" s="36" t="s">
        <v>1349</v>
      </c>
      <c r="E3419" s="37" t="s">
        <v>5654</v>
      </c>
      <c r="F3419" s="38" t="s">
        <v>1262</v>
      </c>
      <c r="G3419" s="38" t="s">
        <v>1263</v>
      </c>
      <c r="H3419" s="35" t="s">
        <v>999</v>
      </c>
      <c r="I3419" s="35"/>
      <c r="J3419" s="29" t="s">
        <v>484</v>
      </c>
      <c r="K3419" s="29" t="s">
        <v>1365</v>
      </c>
      <c r="L3419" s="29" t="s">
        <v>1910</v>
      </c>
      <c r="M3419" s="39">
        <v>11.063092035773646</v>
      </c>
      <c r="N3419" s="39">
        <v>12.812287474332651</v>
      </c>
      <c r="O3419" s="29">
        <v>44197</v>
      </c>
      <c r="P3419" s="29">
        <v>44620</v>
      </c>
      <c r="Q3419" s="40">
        <v>1.1581109000000001</v>
      </c>
      <c r="R3419" s="39">
        <v>11.029445585215607</v>
      </c>
      <c r="S3419" s="39">
        <v>1.7828418891170432</v>
      </c>
      <c r="T3419" s="39">
        <v>0</v>
      </c>
      <c r="U3419" s="39">
        <v>0</v>
      </c>
      <c r="V3419" s="39">
        <v>0</v>
      </c>
      <c r="W3419" s="29" t="s">
        <v>1357</v>
      </c>
      <c r="X3419" s="29" t="s">
        <v>258</v>
      </c>
      <c r="Y3419" s="29" t="s">
        <v>1349</v>
      </c>
      <c r="Z3419" s="41" t="s">
        <v>1349</v>
      </c>
      <c r="AA3419" s="42" t="s">
        <v>1349</v>
      </c>
      <c r="AB3419" s="29" t="s">
        <v>258</v>
      </c>
      <c r="AC3419" s="29" t="s">
        <v>258</v>
      </c>
      <c r="AD3419" s="29" t="s">
        <v>258</v>
      </c>
      <c r="AE3419" s="29" t="s">
        <v>1367</v>
      </c>
      <c r="AF3419" s="29" t="s">
        <v>1368</v>
      </c>
      <c r="AG3419" s="183" t="s">
        <v>1369</v>
      </c>
      <c r="AH3419" s="29" t="s">
        <v>1356</v>
      </c>
      <c r="AI3419" s="29" t="s">
        <v>1357</v>
      </c>
      <c r="AJ3419" s="29" t="s">
        <v>258</v>
      </c>
      <c r="AK3419" s="29" t="s">
        <v>258</v>
      </c>
      <c r="AL3419" s="29" t="s">
        <v>13326</v>
      </c>
    </row>
    <row r="3420" spans="1:38" x14ac:dyDescent="0.2">
      <c r="A3420" s="35" t="s">
        <v>16</v>
      </c>
      <c r="B3420" s="36">
        <v>9534</v>
      </c>
      <c r="C3420" s="36"/>
      <c r="D3420" s="36" t="s">
        <v>1349</v>
      </c>
      <c r="E3420" s="37" t="s">
        <v>5655</v>
      </c>
      <c r="F3420" s="38" t="s">
        <v>1269</v>
      </c>
      <c r="G3420" s="38" t="s">
        <v>1273</v>
      </c>
      <c r="H3420" s="35" t="s">
        <v>1393</v>
      </c>
      <c r="I3420" s="35"/>
      <c r="J3420" s="29" t="s">
        <v>1371</v>
      </c>
      <c r="K3420" s="29" t="s">
        <v>1371</v>
      </c>
      <c r="L3420" s="29" t="s">
        <v>1384</v>
      </c>
      <c r="M3420" s="39">
        <v>26.099296030309812</v>
      </c>
      <c r="N3420" s="39">
        <v>54.306543463381246</v>
      </c>
      <c r="O3420" s="29">
        <v>44197</v>
      </c>
      <c r="P3420" s="29">
        <v>44957</v>
      </c>
      <c r="Q3420" s="40">
        <v>2.0807666</v>
      </c>
      <c r="R3420" s="39">
        <v>26.047159479808354</v>
      </c>
      <c r="S3420" s="39">
        <v>26.047159479808354</v>
      </c>
      <c r="T3420" s="39">
        <v>2.2122245037645452</v>
      </c>
      <c r="U3420" s="39">
        <v>0</v>
      </c>
      <c r="V3420" s="39">
        <v>0</v>
      </c>
      <c r="W3420" s="29" t="s">
        <v>1357</v>
      </c>
      <c r="X3420" s="29" t="s">
        <v>258</v>
      </c>
      <c r="Y3420" s="29" t="s">
        <v>1349</v>
      </c>
      <c r="Z3420" s="41" t="s">
        <v>1349</v>
      </c>
      <c r="AA3420" s="42" t="s">
        <v>1349</v>
      </c>
      <c r="AB3420" s="29" t="s">
        <v>258</v>
      </c>
      <c r="AC3420" s="29" t="s">
        <v>258</v>
      </c>
      <c r="AD3420" s="29" t="s">
        <v>265</v>
      </c>
      <c r="AE3420" s="29" t="s">
        <v>1353</v>
      </c>
      <c r="AF3420" s="29" t="s">
        <v>1368</v>
      </c>
      <c r="AG3420" s="183" t="s">
        <v>1369</v>
      </c>
      <c r="AH3420" s="29" t="s">
        <v>1413</v>
      </c>
      <c r="AI3420" s="29" t="s">
        <v>1357</v>
      </c>
      <c r="AJ3420" s="29" t="s">
        <v>258</v>
      </c>
      <c r="AK3420" s="29" t="s">
        <v>258</v>
      </c>
      <c r="AL3420" s="29" t="s">
        <v>13326</v>
      </c>
    </row>
    <row r="3421" spans="1:38" x14ac:dyDescent="0.2">
      <c r="A3421" s="35" t="s">
        <v>16</v>
      </c>
      <c r="B3421" s="36">
        <v>9535</v>
      </c>
      <c r="C3421" s="36"/>
      <c r="D3421" s="36" t="s">
        <v>1349</v>
      </c>
      <c r="E3421" s="37" t="s">
        <v>5656</v>
      </c>
      <c r="F3421" s="38" t="s">
        <v>1269</v>
      </c>
      <c r="G3421" s="38" t="s">
        <v>1274</v>
      </c>
      <c r="H3421" s="35" t="s">
        <v>5657</v>
      </c>
      <c r="I3421" s="35"/>
      <c r="J3421" s="29" t="s">
        <v>274</v>
      </c>
      <c r="K3421" s="29" t="s">
        <v>1629</v>
      </c>
      <c r="L3421" s="29" t="s">
        <v>1829</v>
      </c>
      <c r="M3421" s="39">
        <v>17.525059688566085</v>
      </c>
      <c r="N3421" s="39">
        <v>36.417577002053385</v>
      </c>
      <c r="O3421" s="29">
        <v>44197</v>
      </c>
      <c r="P3421" s="29">
        <v>44956</v>
      </c>
      <c r="Q3421" s="40">
        <v>2.0780287</v>
      </c>
      <c r="R3421" s="39">
        <v>17.490020533880902</v>
      </c>
      <c r="S3421" s="39">
        <v>17.490020533880902</v>
      </c>
      <c r="T3421" s="39">
        <v>1.437535934291581</v>
      </c>
      <c r="U3421" s="39">
        <v>0</v>
      </c>
      <c r="V3421" s="39">
        <v>0</v>
      </c>
      <c r="W3421" s="29" t="s">
        <v>1357</v>
      </c>
      <c r="X3421" s="29" t="s">
        <v>258</v>
      </c>
      <c r="Y3421" s="29" t="s">
        <v>1349</v>
      </c>
      <c r="Z3421" s="41" t="s">
        <v>1349</v>
      </c>
      <c r="AA3421" s="42" t="s">
        <v>1349</v>
      </c>
      <c r="AB3421" s="29" t="s">
        <v>258</v>
      </c>
      <c r="AC3421" s="29" t="s">
        <v>258</v>
      </c>
      <c r="AD3421" s="29" t="s">
        <v>258</v>
      </c>
      <c r="AE3421" s="29" t="s">
        <v>1367</v>
      </c>
      <c r="AF3421" s="29" t="s">
        <v>1361</v>
      </c>
      <c r="AG3421" s="183" t="s">
        <v>1362</v>
      </c>
      <c r="AH3421" s="29" t="s">
        <v>1413</v>
      </c>
      <c r="AI3421" s="29" t="s">
        <v>1357</v>
      </c>
      <c r="AJ3421" s="29" t="s">
        <v>258</v>
      </c>
      <c r="AK3421" s="29" t="s">
        <v>258</v>
      </c>
      <c r="AL3421" s="29" t="s">
        <v>13326</v>
      </c>
    </row>
    <row r="3422" spans="1:38" x14ac:dyDescent="0.2">
      <c r="A3422" s="35" t="s">
        <v>16</v>
      </c>
      <c r="B3422" s="36">
        <v>9536</v>
      </c>
      <c r="C3422" s="36"/>
      <c r="D3422" s="36" t="s">
        <v>1349</v>
      </c>
      <c r="E3422" s="37" t="s">
        <v>5658</v>
      </c>
      <c r="F3422" s="38" t="s">
        <v>1266</v>
      </c>
      <c r="G3422" s="38" t="s">
        <v>1268</v>
      </c>
      <c r="H3422" s="35" t="s">
        <v>1359</v>
      </c>
      <c r="I3422" s="35"/>
      <c r="J3422" s="29" t="s">
        <v>1371</v>
      </c>
      <c r="K3422" s="29" t="s">
        <v>1371</v>
      </c>
      <c r="L3422" s="29" t="s">
        <v>1384</v>
      </c>
      <c r="M3422" s="39">
        <v>46.995648419493037</v>
      </c>
      <c r="N3422" s="39">
        <v>23.160071184120465</v>
      </c>
      <c r="O3422" s="29">
        <v>44197</v>
      </c>
      <c r="P3422" s="29">
        <v>44377</v>
      </c>
      <c r="Q3422" s="40">
        <v>0.4928131</v>
      </c>
      <c r="R3422" s="39">
        <v>23.160071184120465</v>
      </c>
      <c r="S3422" s="39">
        <v>0</v>
      </c>
      <c r="T3422" s="39">
        <v>0</v>
      </c>
      <c r="U3422" s="39">
        <v>0</v>
      </c>
      <c r="V3422" s="39">
        <v>0</v>
      </c>
      <c r="W3422" s="29" t="s">
        <v>1357</v>
      </c>
      <c r="X3422" s="29" t="s">
        <v>258</v>
      </c>
      <c r="Y3422" s="29" t="s">
        <v>1349</v>
      </c>
      <c r="Z3422" s="41" t="s">
        <v>1349</v>
      </c>
      <c r="AA3422" s="42" t="s">
        <v>1349</v>
      </c>
      <c r="AB3422" s="29" t="s">
        <v>258</v>
      </c>
      <c r="AC3422" s="29" t="s">
        <v>258</v>
      </c>
      <c r="AD3422" s="29" t="s">
        <v>265</v>
      </c>
      <c r="AE3422" s="29" t="s">
        <v>1353</v>
      </c>
      <c r="AF3422" s="29" t="s">
        <v>1368</v>
      </c>
      <c r="AG3422" s="183" t="s">
        <v>1369</v>
      </c>
      <c r="AH3422" s="29" t="s">
        <v>1356</v>
      </c>
      <c r="AI3422" s="29" t="s">
        <v>1357</v>
      </c>
      <c r="AJ3422" s="29" t="s">
        <v>258</v>
      </c>
      <c r="AK3422" s="29" t="s">
        <v>258</v>
      </c>
      <c r="AL3422" s="29" t="s">
        <v>13326</v>
      </c>
    </row>
    <row r="3423" spans="1:38" x14ac:dyDescent="0.2">
      <c r="A3423" s="35" t="s">
        <v>16</v>
      </c>
      <c r="B3423" s="36">
        <v>9538</v>
      </c>
      <c r="C3423" s="36"/>
      <c r="D3423" s="36" t="s">
        <v>1349</v>
      </c>
      <c r="E3423" s="37" t="s">
        <v>5659</v>
      </c>
      <c r="F3423" s="38" t="s">
        <v>1269</v>
      </c>
      <c r="G3423" s="38" t="s">
        <v>1273</v>
      </c>
      <c r="H3423" s="35" t="s">
        <v>1393</v>
      </c>
      <c r="I3423" s="35"/>
      <c r="J3423" s="29" t="s">
        <v>1371</v>
      </c>
      <c r="K3423" s="29" t="s">
        <v>1371</v>
      </c>
      <c r="L3423" s="29" t="s">
        <v>1384</v>
      </c>
      <c r="M3423" s="39">
        <v>109.45001567354613</v>
      </c>
      <c r="N3423" s="39">
        <v>227.44027378507869</v>
      </c>
      <c r="O3423" s="29">
        <v>44197</v>
      </c>
      <c r="P3423" s="29">
        <v>44956</v>
      </c>
      <c r="Q3423" s="40">
        <v>2.0780287</v>
      </c>
      <c r="R3423" s="39">
        <v>109.23118412046543</v>
      </c>
      <c r="S3423" s="39">
        <v>109.23118412046543</v>
      </c>
      <c r="T3423" s="39">
        <v>8.977905544147843</v>
      </c>
      <c r="U3423" s="39">
        <v>0</v>
      </c>
      <c r="V3423" s="39">
        <v>0</v>
      </c>
      <c r="W3423" s="29" t="s">
        <v>1357</v>
      </c>
      <c r="X3423" s="29" t="s">
        <v>258</v>
      </c>
      <c r="Y3423" s="29" t="s">
        <v>1349</v>
      </c>
      <c r="Z3423" s="41" t="s">
        <v>1349</v>
      </c>
      <c r="AA3423" s="42" t="s">
        <v>1349</v>
      </c>
      <c r="AB3423" s="29" t="s">
        <v>258</v>
      </c>
      <c r="AC3423" s="29" t="s">
        <v>258</v>
      </c>
      <c r="AD3423" s="29" t="s">
        <v>265</v>
      </c>
      <c r="AE3423" s="29" t="s">
        <v>1353</v>
      </c>
      <c r="AF3423" s="29" t="s">
        <v>1368</v>
      </c>
      <c r="AG3423" s="183" t="s">
        <v>1369</v>
      </c>
      <c r="AH3423" s="29" t="s">
        <v>1413</v>
      </c>
      <c r="AI3423" s="29" t="s">
        <v>1357</v>
      </c>
      <c r="AJ3423" s="29" t="s">
        <v>258</v>
      </c>
      <c r="AK3423" s="29" t="s">
        <v>258</v>
      </c>
      <c r="AL3423" s="29" t="s">
        <v>13326</v>
      </c>
    </row>
    <row r="3424" spans="1:38" x14ac:dyDescent="0.2">
      <c r="A3424" s="35" t="s">
        <v>16</v>
      </c>
      <c r="B3424" s="36">
        <v>9541</v>
      </c>
      <c r="C3424" s="36"/>
      <c r="D3424" s="36" t="s">
        <v>1349</v>
      </c>
      <c r="E3424" s="37" t="s">
        <v>5660</v>
      </c>
      <c r="F3424" s="38" t="s">
        <v>1269</v>
      </c>
      <c r="G3424" s="38" t="s">
        <v>1273</v>
      </c>
      <c r="H3424" s="35" t="s">
        <v>1393</v>
      </c>
      <c r="I3424" s="35"/>
      <c r="J3424" s="29" t="s">
        <v>484</v>
      </c>
      <c r="K3424" s="29" t="s">
        <v>1365</v>
      </c>
      <c r="L3424" s="29" t="s">
        <v>1366</v>
      </c>
      <c r="M3424" s="39">
        <v>26.192512353534301</v>
      </c>
      <c r="N3424" s="39">
        <v>79.814554414784396</v>
      </c>
      <c r="O3424" s="29">
        <v>44197</v>
      </c>
      <c r="P3424" s="29">
        <v>45310</v>
      </c>
      <c r="Q3424" s="40">
        <v>3.0472279000000002</v>
      </c>
      <c r="R3424" s="39">
        <v>26.151088295687885</v>
      </c>
      <c r="S3424" s="39">
        <v>26.151088295687885</v>
      </c>
      <c r="T3424" s="39">
        <v>26.151088295687885</v>
      </c>
      <c r="U3424" s="39">
        <v>1.3612895277207393</v>
      </c>
      <c r="V3424" s="39">
        <v>0</v>
      </c>
      <c r="W3424" s="29" t="s">
        <v>1357</v>
      </c>
      <c r="X3424" s="29" t="s">
        <v>258</v>
      </c>
      <c r="Y3424" s="29" t="s">
        <v>1349</v>
      </c>
      <c r="Z3424" s="41" t="s">
        <v>1349</v>
      </c>
      <c r="AA3424" s="42" t="s">
        <v>1349</v>
      </c>
      <c r="AB3424" s="29" t="s">
        <v>258</v>
      </c>
      <c r="AC3424" s="29" t="s">
        <v>258</v>
      </c>
      <c r="AD3424" s="29" t="s">
        <v>265</v>
      </c>
      <c r="AE3424" s="29" t="s">
        <v>1367</v>
      </c>
      <c r="AF3424" s="29" t="s">
        <v>1368</v>
      </c>
      <c r="AG3424" s="183" t="s">
        <v>1369</v>
      </c>
      <c r="AH3424" s="29" t="s">
        <v>1413</v>
      </c>
      <c r="AI3424" s="29" t="s">
        <v>1357</v>
      </c>
      <c r="AJ3424" s="29" t="s">
        <v>258</v>
      </c>
      <c r="AK3424" s="29" t="s">
        <v>258</v>
      </c>
      <c r="AL3424" s="29" t="s">
        <v>13326</v>
      </c>
    </row>
    <row r="3425" spans="1:38" x14ac:dyDescent="0.2">
      <c r="A3425" s="35" t="s">
        <v>16</v>
      </c>
      <c r="B3425" s="36">
        <v>9542</v>
      </c>
      <c r="C3425" s="36"/>
      <c r="D3425" s="36" t="s">
        <v>1349</v>
      </c>
      <c r="E3425" s="37" t="s">
        <v>5661</v>
      </c>
      <c r="F3425" s="38" t="s">
        <v>1269</v>
      </c>
      <c r="G3425" s="38" t="s">
        <v>1273</v>
      </c>
      <c r="H3425" s="35" t="s">
        <v>1393</v>
      </c>
      <c r="I3425" s="35"/>
      <c r="J3425" s="29" t="s">
        <v>281</v>
      </c>
      <c r="K3425" s="29" t="s">
        <v>282</v>
      </c>
      <c r="L3425" s="29" t="s">
        <v>1366</v>
      </c>
      <c r="M3425" s="39">
        <v>3.193120168962249</v>
      </c>
      <c r="N3425" s="39">
        <v>6.76652977412731</v>
      </c>
      <c r="O3425" s="29">
        <v>44197</v>
      </c>
      <c r="P3425" s="29">
        <v>44971</v>
      </c>
      <c r="Q3425" s="40">
        <v>2.1190964999999999</v>
      </c>
      <c r="R3425" s="39">
        <v>3.1868172484599588</v>
      </c>
      <c r="S3425" s="39">
        <v>3.1868172484599588</v>
      </c>
      <c r="T3425" s="39">
        <v>0.3928952772073922</v>
      </c>
      <c r="U3425" s="39">
        <v>0</v>
      </c>
      <c r="V3425" s="39">
        <v>0</v>
      </c>
      <c r="W3425" s="29" t="s">
        <v>1357</v>
      </c>
      <c r="X3425" s="29" t="s">
        <v>258</v>
      </c>
      <c r="Y3425" s="29" t="s">
        <v>1349</v>
      </c>
      <c r="Z3425" s="41" t="s">
        <v>1349</v>
      </c>
      <c r="AA3425" s="42" t="s">
        <v>1349</v>
      </c>
      <c r="AB3425" s="29" t="s">
        <v>258</v>
      </c>
      <c r="AC3425" s="29" t="s">
        <v>258</v>
      </c>
      <c r="AD3425" s="29" t="s">
        <v>265</v>
      </c>
      <c r="AE3425" s="29" t="s">
        <v>1367</v>
      </c>
      <c r="AF3425" s="29" t="s">
        <v>1368</v>
      </c>
      <c r="AG3425" s="183" t="s">
        <v>1369</v>
      </c>
      <c r="AH3425" s="29" t="s">
        <v>1413</v>
      </c>
      <c r="AI3425" s="29" t="s">
        <v>1357</v>
      </c>
      <c r="AJ3425" s="29" t="s">
        <v>258</v>
      </c>
      <c r="AK3425" s="29" t="s">
        <v>258</v>
      </c>
      <c r="AL3425" s="29" t="s">
        <v>13326</v>
      </c>
    </row>
    <row r="3426" spans="1:38" x14ac:dyDescent="0.2">
      <c r="A3426" s="35" t="s">
        <v>16</v>
      </c>
      <c r="B3426" s="36">
        <v>9543</v>
      </c>
      <c r="C3426" s="36"/>
      <c r="D3426" s="36" t="s">
        <v>1349</v>
      </c>
      <c r="E3426" s="37" t="s">
        <v>5662</v>
      </c>
      <c r="F3426" s="38" t="s">
        <v>1269</v>
      </c>
      <c r="G3426" s="38" t="s">
        <v>1445</v>
      </c>
      <c r="H3426" s="35" t="s">
        <v>330</v>
      </c>
      <c r="I3426" s="35"/>
      <c r="J3426" s="29" t="s">
        <v>1405</v>
      </c>
      <c r="K3426" s="29" t="s">
        <v>1416</v>
      </c>
      <c r="L3426" s="29" t="s">
        <v>1394</v>
      </c>
      <c r="M3426" s="39">
        <v>32.939398363653346</v>
      </c>
      <c r="N3426" s="39">
        <v>68.358833675564682</v>
      </c>
      <c r="O3426" s="29">
        <v>44197</v>
      </c>
      <c r="P3426" s="29">
        <v>44955</v>
      </c>
      <c r="Q3426" s="40">
        <v>2.0752909000000002</v>
      </c>
      <c r="R3426" s="39">
        <v>32.873483915126627</v>
      </c>
      <c r="S3426" s="39">
        <v>32.873483915126627</v>
      </c>
      <c r="T3426" s="39">
        <v>2.6118658453114305</v>
      </c>
      <c r="U3426" s="39">
        <v>0</v>
      </c>
      <c r="V3426" s="39">
        <v>0</v>
      </c>
      <c r="W3426" s="29" t="s">
        <v>1357</v>
      </c>
      <c r="X3426" s="29" t="s">
        <v>258</v>
      </c>
      <c r="Y3426" s="29" t="s">
        <v>1349</v>
      </c>
      <c r="Z3426" s="41" t="s">
        <v>1349</v>
      </c>
      <c r="AA3426" s="42" t="s">
        <v>1349</v>
      </c>
      <c r="AB3426" s="29" t="s">
        <v>258</v>
      </c>
      <c r="AC3426" s="29" t="s">
        <v>258</v>
      </c>
      <c r="AD3426" s="29" t="s">
        <v>265</v>
      </c>
      <c r="AE3426" s="29" t="s">
        <v>1367</v>
      </c>
      <c r="AF3426" s="29" t="s">
        <v>1368</v>
      </c>
      <c r="AG3426" s="183" t="s">
        <v>1369</v>
      </c>
      <c r="AH3426" s="29" t="s">
        <v>1413</v>
      </c>
      <c r="AI3426" s="29" t="s">
        <v>1357</v>
      </c>
      <c r="AJ3426" s="29" t="s">
        <v>258</v>
      </c>
      <c r="AK3426" s="29" t="s">
        <v>258</v>
      </c>
      <c r="AL3426" s="29" t="s">
        <v>13326</v>
      </c>
    </row>
    <row r="3427" spans="1:38" x14ac:dyDescent="0.2">
      <c r="A3427" s="35" t="s">
        <v>16</v>
      </c>
      <c r="B3427" s="36">
        <v>9544</v>
      </c>
      <c r="C3427" s="36"/>
      <c r="D3427" s="36" t="s">
        <v>1349</v>
      </c>
      <c r="E3427" s="37" t="s">
        <v>5663</v>
      </c>
      <c r="F3427" s="38" t="s">
        <v>1269</v>
      </c>
      <c r="G3427" s="38" t="s">
        <v>1273</v>
      </c>
      <c r="H3427" s="35" t="s">
        <v>1393</v>
      </c>
      <c r="I3427" s="35"/>
      <c r="J3427" s="29" t="s">
        <v>1371</v>
      </c>
      <c r="K3427" s="29" t="s">
        <v>1371</v>
      </c>
      <c r="L3427" s="29" t="s">
        <v>1366</v>
      </c>
      <c r="M3427" s="39">
        <v>4.2362054467469283</v>
      </c>
      <c r="N3427" s="39">
        <v>0.33634496919917861</v>
      </c>
      <c r="O3427" s="29">
        <v>44197</v>
      </c>
      <c r="P3427" s="29">
        <v>44226</v>
      </c>
      <c r="Q3427" s="40">
        <v>7.9397700000000002E-2</v>
      </c>
      <c r="R3427" s="39">
        <v>0.33634496919917861</v>
      </c>
      <c r="S3427" s="39">
        <v>0</v>
      </c>
      <c r="T3427" s="39">
        <v>0</v>
      </c>
      <c r="U3427" s="39">
        <v>0</v>
      </c>
      <c r="V3427" s="39">
        <v>0</v>
      </c>
      <c r="W3427" s="29" t="s">
        <v>265</v>
      </c>
      <c r="X3427" s="29" t="s">
        <v>11773</v>
      </c>
      <c r="Y3427" s="29">
        <v>45260</v>
      </c>
      <c r="Z3427" s="41" t="s">
        <v>11759</v>
      </c>
      <c r="AA3427" s="42" t="s">
        <v>1349</v>
      </c>
      <c r="AB3427" s="29" t="s">
        <v>258</v>
      </c>
      <c r="AC3427" s="29" t="s">
        <v>258</v>
      </c>
      <c r="AD3427" s="29" t="s">
        <v>265</v>
      </c>
      <c r="AE3427" s="29" t="s">
        <v>1367</v>
      </c>
      <c r="AF3427" s="29" t="s">
        <v>1368</v>
      </c>
      <c r="AG3427" s="183" t="s">
        <v>1369</v>
      </c>
      <c r="AH3427" s="29" t="s">
        <v>1356</v>
      </c>
      <c r="AI3427" s="29" t="s">
        <v>1357</v>
      </c>
      <c r="AJ3427" s="29" t="s">
        <v>258</v>
      </c>
      <c r="AK3427" s="29" t="s">
        <v>258</v>
      </c>
      <c r="AL3427" s="29" t="s">
        <v>13327</v>
      </c>
    </row>
    <row r="3428" spans="1:38" x14ac:dyDescent="0.2">
      <c r="A3428" s="35" t="s">
        <v>16</v>
      </c>
      <c r="B3428" s="36">
        <v>9546</v>
      </c>
      <c r="C3428" s="36"/>
      <c r="D3428" s="36" t="s">
        <v>1349</v>
      </c>
      <c r="E3428" s="37" t="s">
        <v>5664</v>
      </c>
      <c r="F3428" s="38" t="s">
        <v>1269</v>
      </c>
      <c r="G3428" s="38" t="s">
        <v>1273</v>
      </c>
      <c r="H3428" s="35" t="s">
        <v>1393</v>
      </c>
      <c r="I3428" s="35"/>
      <c r="J3428" s="29" t="s">
        <v>1371</v>
      </c>
      <c r="K3428" s="29" t="s">
        <v>1371</v>
      </c>
      <c r="L3428" s="29" t="s">
        <v>1366</v>
      </c>
      <c r="M3428" s="39">
        <v>7.6150199366669575</v>
      </c>
      <c r="N3428" s="39">
        <v>15.82422997946612</v>
      </c>
      <c r="O3428" s="29">
        <v>44197</v>
      </c>
      <c r="P3428" s="29">
        <v>44956</v>
      </c>
      <c r="Q3428" s="40">
        <v>2.0780287</v>
      </c>
      <c r="R3428" s="39">
        <v>7.5997946611909653</v>
      </c>
      <c r="S3428" s="39">
        <v>7.5997946611909653</v>
      </c>
      <c r="T3428" s="39">
        <v>0.62464065708418892</v>
      </c>
      <c r="U3428" s="39">
        <v>0</v>
      </c>
      <c r="V3428" s="39">
        <v>0</v>
      </c>
      <c r="W3428" s="29" t="s">
        <v>1357</v>
      </c>
      <c r="X3428" s="29" t="s">
        <v>258</v>
      </c>
      <c r="Y3428" s="29" t="s">
        <v>1349</v>
      </c>
      <c r="Z3428" s="41" t="s">
        <v>1349</v>
      </c>
      <c r="AA3428" s="42" t="s">
        <v>1349</v>
      </c>
      <c r="AB3428" s="29" t="s">
        <v>258</v>
      </c>
      <c r="AC3428" s="29" t="s">
        <v>258</v>
      </c>
      <c r="AD3428" s="29" t="s">
        <v>265</v>
      </c>
      <c r="AE3428" s="29" t="s">
        <v>1367</v>
      </c>
      <c r="AF3428" s="29" t="s">
        <v>1368</v>
      </c>
      <c r="AG3428" s="183" t="s">
        <v>1369</v>
      </c>
      <c r="AH3428" s="29" t="s">
        <v>1413</v>
      </c>
      <c r="AI3428" s="29" t="s">
        <v>1357</v>
      </c>
      <c r="AJ3428" s="29" t="s">
        <v>258</v>
      </c>
      <c r="AK3428" s="29" t="s">
        <v>258</v>
      </c>
      <c r="AL3428" s="29" t="s">
        <v>13326</v>
      </c>
    </row>
    <row r="3429" spans="1:38" x14ac:dyDescent="0.2">
      <c r="A3429" s="35" t="s">
        <v>16</v>
      </c>
      <c r="B3429" s="36">
        <v>9547</v>
      </c>
      <c r="C3429" s="36"/>
      <c r="D3429" s="36" t="s">
        <v>1349</v>
      </c>
      <c r="E3429" s="37" t="s">
        <v>5665</v>
      </c>
      <c r="F3429" s="38" t="s">
        <v>1266</v>
      </c>
      <c r="G3429" s="38" t="s">
        <v>1268</v>
      </c>
      <c r="H3429" s="35" t="s">
        <v>1359</v>
      </c>
      <c r="I3429" s="35"/>
      <c r="J3429" s="29" t="s">
        <v>1371</v>
      </c>
      <c r="K3429" s="29" t="s">
        <v>1371</v>
      </c>
      <c r="L3429" s="29" t="s">
        <v>1384</v>
      </c>
      <c r="M3429" s="39">
        <v>44.158975957335606</v>
      </c>
      <c r="N3429" s="39">
        <v>21.762121834360027</v>
      </c>
      <c r="O3429" s="29">
        <v>44197</v>
      </c>
      <c r="P3429" s="29">
        <v>44377</v>
      </c>
      <c r="Q3429" s="40">
        <v>0.4928131</v>
      </c>
      <c r="R3429" s="39">
        <v>21.762121834360027</v>
      </c>
      <c r="S3429" s="39">
        <v>0</v>
      </c>
      <c r="T3429" s="39">
        <v>0</v>
      </c>
      <c r="U3429" s="39">
        <v>0</v>
      </c>
      <c r="V3429" s="39">
        <v>0</v>
      </c>
      <c r="W3429" s="29" t="s">
        <v>1357</v>
      </c>
      <c r="X3429" s="29" t="s">
        <v>258</v>
      </c>
      <c r="Y3429" s="29" t="s">
        <v>1349</v>
      </c>
      <c r="Z3429" s="41" t="s">
        <v>1349</v>
      </c>
      <c r="AA3429" s="42" t="s">
        <v>1349</v>
      </c>
      <c r="AB3429" s="29" t="s">
        <v>258</v>
      </c>
      <c r="AC3429" s="29" t="s">
        <v>258</v>
      </c>
      <c r="AD3429" s="29" t="s">
        <v>265</v>
      </c>
      <c r="AE3429" s="29" t="s">
        <v>1353</v>
      </c>
      <c r="AF3429" s="29" t="s">
        <v>1368</v>
      </c>
      <c r="AG3429" s="183" t="s">
        <v>1369</v>
      </c>
      <c r="AH3429" s="29" t="s">
        <v>1356</v>
      </c>
      <c r="AI3429" s="29" t="s">
        <v>1357</v>
      </c>
      <c r="AJ3429" s="29" t="s">
        <v>258</v>
      </c>
      <c r="AK3429" s="29" t="s">
        <v>258</v>
      </c>
      <c r="AL3429" s="29" t="s">
        <v>13326</v>
      </c>
    </row>
    <row r="3430" spans="1:38" x14ac:dyDescent="0.2">
      <c r="A3430" s="35" t="s">
        <v>16</v>
      </c>
      <c r="B3430" s="36">
        <v>9549</v>
      </c>
      <c r="C3430" s="36"/>
      <c r="D3430" s="36" t="s">
        <v>1349</v>
      </c>
      <c r="E3430" s="37" t="s">
        <v>5666</v>
      </c>
      <c r="F3430" s="38" t="s">
        <v>1269</v>
      </c>
      <c r="G3430" s="38" t="s">
        <v>1273</v>
      </c>
      <c r="H3430" s="35" t="s">
        <v>1393</v>
      </c>
      <c r="I3430" s="35"/>
      <c r="J3430" s="29" t="s">
        <v>1466</v>
      </c>
      <c r="K3430" s="29" t="s">
        <v>1466</v>
      </c>
      <c r="L3430" s="29" t="s">
        <v>1672</v>
      </c>
      <c r="M3430" s="39">
        <v>12.14465092613019</v>
      </c>
      <c r="N3430" s="39">
        <v>60.681691991786451</v>
      </c>
      <c r="O3430" s="29">
        <v>44197</v>
      </c>
      <c r="P3430" s="29">
        <v>46022</v>
      </c>
      <c r="Q3430" s="40">
        <v>4.9965776999999996</v>
      </c>
      <c r="R3430" s="39">
        <v>12.129691991786448</v>
      </c>
      <c r="S3430" s="39">
        <v>12.129691991786448</v>
      </c>
      <c r="T3430" s="39">
        <v>12.129691991786448</v>
      </c>
      <c r="U3430" s="39">
        <v>12.162924024640656</v>
      </c>
      <c r="V3430" s="39">
        <v>12.129691991786448</v>
      </c>
      <c r="W3430" s="29" t="s">
        <v>1357</v>
      </c>
      <c r="X3430" s="29" t="s">
        <v>258</v>
      </c>
      <c r="Y3430" s="29" t="s">
        <v>1349</v>
      </c>
      <c r="Z3430" s="41" t="s">
        <v>1349</v>
      </c>
      <c r="AA3430" s="42" t="s">
        <v>1349</v>
      </c>
      <c r="AB3430" s="29" t="s">
        <v>258</v>
      </c>
      <c r="AC3430" s="29" t="s">
        <v>258</v>
      </c>
      <c r="AD3430" s="29" t="s">
        <v>258</v>
      </c>
      <c r="AE3430" s="29" t="s">
        <v>1367</v>
      </c>
      <c r="AF3430" s="29" t="s">
        <v>1468</v>
      </c>
      <c r="AG3430" s="183" t="s">
        <v>1469</v>
      </c>
      <c r="AH3430" s="29" t="s">
        <v>1413</v>
      </c>
      <c r="AI3430" s="29" t="s">
        <v>1357</v>
      </c>
      <c r="AJ3430" s="29" t="s">
        <v>258</v>
      </c>
      <c r="AK3430" s="29" t="s">
        <v>258</v>
      </c>
      <c r="AL3430" s="29" t="s">
        <v>13326</v>
      </c>
    </row>
    <row r="3431" spans="1:38" x14ac:dyDescent="0.2">
      <c r="A3431" s="35" t="s">
        <v>16</v>
      </c>
      <c r="B3431" s="36">
        <v>9550</v>
      </c>
      <c r="C3431" s="36"/>
      <c r="D3431" s="36" t="s">
        <v>1349</v>
      </c>
      <c r="E3431" s="37" t="s">
        <v>5667</v>
      </c>
      <c r="F3431" s="38" t="s">
        <v>1262</v>
      </c>
      <c r="G3431" s="38" t="s">
        <v>1263</v>
      </c>
      <c r="H3431" s="35" t="s">
        <v>5668</v>
      </c>
      <c r="I3431" s="35"/>
      <c r="J3431" s="29" t="s">
        <v>484</v>
      </c>
      <c r="K3431" s="29" t="s">
        <v>1365</v>
      </c>
      <c r="L3431" s="29" t="s">
        <v>2974</v>
      </c>
      <c r="M3431" s="39">
        <v>10.70086024509494</v>
      </c>
      <c r="N3431" s="39">
        <v>53.467679671457908</v>
      </c>
      <c r="O3431" s="29">
        <v>44197</v>
      </c>
      <c r="P3431" s="29">
        <v>46022</v>
      </c>
      <c r="Q3431" s="40">
        <v>4.9965776999999996</v>
      </c>
      <c r="R3431" s="39">
        <v>10.687679671457905</v>
      </c>
      <c r="S3431" s="39">
        <v>10.687679671457905</v>
      </c>
      <c r="T3431" s="39">
        <v>10.687679671457905</v>
      </c>
      <c r="U3431" s="39">
        <v>10.716960985626283</v>
      </c>
      <c r="V3431" s="39">
        <v>10.687679671457905</v>
      </c>
      <c r="W3431" s="29" t="s">
        <v>1357</v>
      </c>
      <c r="X3431" s="29" t="s">
        <v>258</v>
      </c>
      <c r="Y3431" s="29" t="s">
        <v>1349</v>
      </c>
      <c r="Z3431" s="41" t="s">
        <v>1349</v>
      </c>
      <c r="AA3431" s="42" t="s">
        <v>1349</v>
      </c>
      <c r="AB3431" s="29" t="s">
        <v>258</v>
      </c>
      <c r="AC3431" s="29" t="s">
        <v>258</v>
      </c>
      <c r="AD3431" s="29" t="s">
        <v>265</v>
      </c>
      <c r="AE3431" s="29" t="s">
        <v>1367</v>
      </c>
      <c r="AF3431" s="29" t="s">
        <v>1368</v>
      </c>
      <c r="AG3431" s="183" t="s">
        <v>1369</v>
      </c>
      <c r="AH3431" s="29" t="s">
        <v>1356</v>
      </c>
      <c r="AI3431" s="29" t="s">
        <v>1357</v>
      </c>
      <c r="AJ3431" s="29" t="s">
        <v>258</v>
      </c>
      <c r="AK3431" s="29" t="s">
        <v>258</v>
      </c>
      <c r="AL3431" s="29" t="s">
        <v>13326</v>
      </c>
    </row>
    <row r="3432" spans="1:38" x14ac:dyDescent="0.2">
      <c r="A3432" s="35" t="s">
        <v>16</v>
      </c>
      <c r="B3432" s="36">
        <v>9553</v>
      </c>
      <c r="C3432" s="36"/>
      <c r="D3432" s="36" t="s">
        <v>1349</v>
      </c>
      <c r="E3432" s="37" t="s">
        <v>5669</v>
      </c>
      <c r="F3432" s="38" t="s">
        <v>1269</v>
      </c>
      <c r="G3432" s="38" t="s">
        <v>1273</v>
      </c>
      <c r="H3432" s="35" t="s">
        <v>1393</v>
      </c>
      <c r="I3432" s="35"/>
      <c r="J3432" s="29" t="s">
        <v>1371</v>
      </c>
      <c r="K3432" s="29" t="s">
        <v>1371</v>
      </c>
      <c r="L3432" s="29" t="s">
        <v>1366</v>
      </c>
      <c r="M3432" s="39">
        <v>19.358472115132447</v>
      </c>
      <c r="N3432" s="39">
        <v>40.227460643394927</v>
      </c>
      <c r="O3432" s="29">
        <v>44197</v>
      </c>
      <c r="P3432" s="29">
        <v>44956</v>
      </c>
      <c r="Q3432" s="40">
        <v>2.0780287</v>
      </c>
      <c r="R3432" s="39">
        <v>19.319767282683092</v>
      </c>
      <c r="S3432" s="39">
        <v>19.319767282683092</v>
      </c>
      <c r="T3432" s="39">
        <v>1.5879260780287472</v>
      </c>
      <c r="U3432" s="39">
        <v>0</v>
      </c>
      <c r="V3432" s="39">
        <v>0</v>
      </c>
      <c r="W3432" s="29" t="s">
        <v>265</v>
      </c>
      <c r="X3432" s="29" t="s">
        <v>11773</v>
      </c>
      <c r="Y3432" s="29">
        <v>45260</v>
      </c>
      <c r="Z3432" s="41" t="s">
        <v>11759</v>
      </c>
      <c r="AA3432" s="42" t="s">
        <v>1349</v>
      </c>
      <c r="AB3432" s="29" t="s">
        <v>258</v>
      </c>
      <c r="AC3432" s="29" t="s">
        <v>258</v>
      </c>
      <c r="AD3432" s="29" t="s">
        <v>265</v>
      </c>
      <c r="AE3432" s="29" t="s">
        <v>1367</v>
      </c>
      <c r="AF3432" s="29" t="s">
        <v>1368</v>
      </c>
      <c r="AG3432" s="183" t="s">
        <v>1369</v>
      </c>
      <c r="AH3432" s="29" t="s">
        <v>1413</v>
      </c>
      <c r="AI3432" s="29" t="s">
        <v>1357</v>
      </c>
      <c r="AJ3432" s="29" t="s">
        <v>258</v>
      </c>
      <c r="AK3432" s="29" t="s">
        <v>258</v>
      </c>
      <c r="AL3432" s="29" t="s">
        <v>13327</v>
      </c>
    </row>
    <row r="3433" spans="1:38" x14ac:dyDescent="0.2">
      <c r="A3433" s="35" t="s">
        <v>16</v>
      </c>
      <c r="B3433" s="36">
        <v>9555</v>
      </c>
      <c r="C3433" s="36"/>
      <c r="D3433" s="36" t="s">
        <v>1349</v>
      </c>
      <c r="E3433" s="37" t="s">
        <v>5670</v>
      </c>
      <c r="F3433" s="38" t="s">
        <v>1269</v>
      </c>
      <c r="G3433" s="38" t="s">
        <v>1445</v>
      </c>
      <c r="H3433" s="35" t="s">
        <v>330</v>
      </c>
      <c r="I3433" s="35"/>
      <c r="J3433" s="29" t="s">
        <v>484</v>
      </c>
      <c r="K3433" s="29" t="s">
        <v>1383</v>
      </c>
      <c r="L3433" s="29" t="s">
        <v>1366</v>
      </c>
      <c r="M3433" s="39">
        <v>18.494179342077114</v>
      </c>
      <c r="N3433" s="39">
        <v>9.1141738535249832</v>
      </c>
      <c r="O3433" s="29">
        <v>44197</v>
      </c>
      <c r="P3433" s="29">
        <v>44377</v>
      </c>
      <c r="Q3433" s="40">
        <v>0.4928131</v>
      </c>
      <c r="R3433" s="39">
        <v>9.1141738535249832</v>
      </c>
      <c r="S3433" s="39">
        <v>0</v>
      </c>
      <c r="T3433" s="39">
        <v>0</v>
      </c>
      <c r="U3433" s="39">
        <v>0</v>
      </c>
      <c r="V3433" s="39">
        <v>0</v>
      </c>
      <c r="W3433" s="29" t="s">
        <v>1357</v>
      </c>
      <c r="X3433" s="29" t="s">
        <v>258</v>
      </c>
      <c r="Y3433" s="29" t="s">
        <v>1349</v>
      </c>
      <c r="Z3433" s="41" t="s">
        <v>1349</v>
      </c>
      <c r="AA3433" s="42" t="s">
        <v>1349</v>
      </c>
      <c r="AB3433" s="29" t="s">
        <v>258</v>
      </c>
      <c r="AC3433" s="29" t="s">
        <v>258</v>
      </c>
      <c r="AD3433" s="29" t="s">
        <v>265</v>
      </c>
      <c r="AE3433" s="29" t="s">
        <v>1367</v>
      </c>
      <c r="AF3433" s="29" t="s">
        <v>1368</v>
      </c>
      <c r="AG3433" s="183" t="s">
        <v>1369</v>
      </c>
      <c r="AH3433" s="29" t="s">
        <v>1356</v>
      </c>
      <c r="AI3433" s="29" t="s">
        <v>1357</v>
      </c>
      <c r="AJ3433" s="29" t="s">
        <v>258</v>
      </c>
      <c r="AK3433" s="29" t="s">
        <v>258</v>
      </c>
      <c r="AL3433" s="29" t="s">
        <v>13326</v>
      </c>
    </row>
    <row r="3434" spans="1:38" x14ac:dyDescent="0.2">
      <c r="A3434" s="35" t="s">
        <v>17</v>
      </c>
      <c r="B3434" s="36">
        <v>9558</v>
      </c>
      <c r="C3434" s="36"/>
      <c r="D3434" s="36" t="s">
        <v>1349</v>
      </c>
      <c r="E3434" s="37" t="s">
        <v>5671</v>
      </c>
      <c r="F3434" s="38" t="s">
        <v>1262</v>
      </c>
      <c r="G3434" s="38" t="s">
        <v>1263</v>
      </c>
      <c r="H3434" s="35" t="s">
        <v>302</v>
      </c>
      <c r="I3434" s="35" t="s">
        <v>1349</v>
      </c>
      <c r="J3434" s="29" t="s">
        <v>263</v>
      </c>
      <c r="K3434" s="29" t="s">
        <v>264</v>
      </c>
      <c r="L3434" s="29" t="s">
        <v>2577</v>
      </c>
      <c r="M3434" s="39">
        <v>0</v>
      </c>
      <c r="N3434" s="39"/>
      <c r="O3434" s="29">
        <v>44197</v>
      </c>
      <c r="P3434" s="29">
        <v>44267</v>
      </c>
      <c r="Q3434" s="40">
        <v>0.1916496</v>
      </c>
      <c r="R3434" s="39"/>
      <c r="S3434" s="39"/>
      <c r="T3434" s="39"/>
      <c r="U3434" s="39"/>
      <c r="V3434" s="39"/>
      <c r="W3434" s="29" t="s">
        <v>265</v>
      </c>
      <c r="X3434" s="29" t="s">
        <v>11774</v>
      </c>
      <c r="Y3434" s="29">
        <v>45231</v>
      </c>
      <c r="Z3434" s="41" t="s">
        <v>11759</v>
      </c>
      <c r="AA3434" s="42" t="s">
        <v>13361</v>
      </c>
      <c r="AB3434" s="29" t="s">
        <v>258</v>
      </c>
      <c r="AC3434" s="29" t="s">
        <v>265</v>
      </c>
      <c r="AD3434" s="29" t="s">
        <v>265</v>
      </c>
      <c r="AE3434" s="29" t="s">
        <v>1367</v>
      </c>
      <c r="AF3434" s="29" t="s">
        <v>2409</v>
      </c>
      <c r="AG3434" s="183" t="s">
        <v>2410</v>
      </c>
      <c r="AH3434" s="29" t="s">
        <v>1356</v>
      </c>
      <c r="AI3434" s="29" t="s">
        <v>265</v>
      </c>
      <c r="AJ3434" s="29" t="s">
        <v>258</v>
      </c>
      <c r="AK3434" s="29" t="s">
        <v>258</v>
      </c>
      <c r="AL3434" s="29" t="s">
        <v>13327</v>
      </c>
    </row>
    <row r="3435" spans="1:38" x14ac:dyDescent="0.2">
      <c r="A3435" s="35" t="s">
        <v>18</v>
      </c>
      <c r="B3435" s="36">
        <v>9558</v>
      </c>
      <c r="C3435" s="36">
        <v>1</v>
      </c>
      <c r="D3435" s="36" t="s">
        <v>5672</v>
      </c>
      <c r="E3435" s="37" t="s">
        <v>5673</v>
      </c>
      <c r="F3435" s="38" t="s">
        <v>1262</v>
      </c>
      <c r="G3435" s="38" t="s">
        <v>1263</v>
      </c>
      <c r="H3435" s="35" t="s">
        <v>302</v>
      </c>
      <c r="I3435" s="35"/>
      <c r="J3435" s="29" t="s">
        <v>263</v>
      </c>
      <c r="K3435" s="29" t="s">
        <v>264</v>
      </c>
      <c r="L3435" s="29" t="s">
        <v>2577</v>
      </c>
      <c r="M3435" s="39">
        <v>39.412090766310165</v>
      </c>
      <c r="N3435" s="39">
        <v>7.5533114305270361</v>
      </c>
      <c r="O3435" s="29">
        <v>44197</v>
      </c>
      <c r="P3435" s="29">
        <v>44267</v>
      </c>
      <c r="Q3435" s="40">
        <v>0.1916496</v>
      </c>
      <c r="R3435" s="39">
        <v>7.5533114305270361</v>
      </c>
      <c r="S3435" s="39">
        <v>0</v>
      </c>
      <c r="T3435" s="39">
        <v>0</v>
      </c>
      <c r="U3435" s="39">
        <v>0</v>
      </c>
      <c r="V3435" s="39">
        <v>0</v>
      </c>
      <c r="W3435" s="29" t="s">
        <v>265</v>
      </c>
      <c r="X3435" s="29" t="s">
        <v>11774</v>
      </c>
      <c r="Y3435" s="29">
        <v>45231</v>
      </c>
      <c r="Z3435" s="41" t="s">
        <v>11759</v>
      </c>
      <c r="AA3435" s="42" t="s">
        <v>1349</v>
      </c>
      <c r="AB3435" s="29" t="s">
        <v>258</v>
      </c>
      <c r="AC3435" s="29" t="s">
        <v>265</v>
      </c>
      <c r="AD3435" s="29" t="s">
        <v>265</v>
      </c>
      <c r="AE3435" s="29" t="s">
        <v>1367</v>
      </c>
      <c r="AF3435" s="29" t="s">
        <v>2409</v>
      </c>
      <c r="AG3435" s="183" t="s">
        <v>2410</v>
      </c>
      <c r="AH3435" s="29" t="s">
        <v>1356</v>
      </c>
      <c r="AI3435" s="29" t="s">
        <v>265</v>
      </c>
      <c r="AJ3435" s="29" t="s">
        <v>258</v>
      </c>
      <c r="AK3435" s="29" t="s">
        <v>258</v>
      </c>
      <c r="AL3435" s="29" t="s">
        <v>13327</v>
      </c>
    </row>
    <row r="3436" spans="1:38" x14ac:dyDescent="0.2">
      <c r="A3436" s="35" t="s">
        <v>18</v>
      </c>
      <c r="B3436" s="36">
        <v>9558</v>
      </c>
      <c r="C3436" s="36">
        <v>2</v>
      </c>
      <c r="D3436" s="36" t="s">
        <v>5674</v>
      </c>
      <c r="E3436" s="37" t="s">
        <v>5675</v>
      </c>
      <c r="F3436" s="38" t="s">
        <v>1262</v>
      </c>
      <c r="G3436" s="38" t="s">
        <v>1263</v>
      </c>
      <c r="H3436" s="35" t="s">
        <v>302</v>
      </c>
      <c r="I3436" s="35"/>
      <c r="J3436" s="29" t="s">
        <v>263</v>
      </c>
      <c r="K3436" s="29" t="s">
        <v>264</v>
      </c>
      <c r="L3436" s="29" t="s">
        <v>2577</v>
      </c>
      <c r="M3436" s="39">
        <v>275.88463536417117</v>
      </c>
      <c r="N3436" s="39">
        <v>52.873180013689257</v>
      </c>
      <c r="O3436" s="29">
        <v>44197</v>
      </c>
      <c r="P3436" s="29">
        <v>44267</v>
      </c>
      <c r="Q3436" s="40">
        <v>0.1916496</v>
      </c>
      <c r="R3436" s="39">
        <v>52.873180013689257</v>
      </c>
      <c r="S3436" s="39">
        <v>0</v>
      </c>
      <c r="T3436" s="39">
        <v>0</v>
      </c>
      <c r="U3436" s="39">
        <v>0</v>
      </c>
      <c r="V3436" s="39">
        <v>0</v>
      </c>
      <c r="W3436" s="29" t="s">
        <v>265</v>
      </c>
      <c r="X3436" s="29" t="s">
        <v>11774</v>
      </c>
      <c r="Y3436" s="29">
        <v>45231</v>
      </c>
      <c r="Z3436" s="41" t="s">
        <v>11759</v>
      </c>
      <c r="AA3436" s="42" t="s">
        <v>1349</v>
      </c>
      <c r="AB3436" s="29" t="s">
        <v>258</v>
      </c>
      <c r="AC3436" s="29" t="s">
        <v>265</v>
      </c>
      <c r="AD3436" s="29" t="s">
        <v>265</v>
      </c>
      <c r="AE3436" s="29" t="s">
        <v>1367</v>
      </c>
      <c r="AF3436" s="29" t="s">
        <v>2409</v>
      </c>
      <c r="AG3436" s="183" t="s">
        <v>2410</v>
      </c>
      <c r="AH3436" s="29" t="s">
        <v>1356</v>
      </c>
      <c r="AI3436" s="29" t="s">
        <v>265</v>
      </c>
      <c r="AJ3436" s="29" t="s">
        <v>258</v>
      </c>
      <c r="AK3436" s="29" t="s">
        <v>258</v>
      </c>
      <c r="AL3436" s="29" t="s">
        <v>13327</v>
      </c>
    </row>
    <row r="3437" spans="1:38" x14ac:dyDescent="0.2">
      <c r="A3437" s="35" t="s">
        <v>18</v>
      </c>
      <c r="B3437" s="36">
        <v>9558</v>
      </c>
      <c r="C3437" s="36">
        <v>3</v>
      </c>
      <c r="D3437" s="36" t="s">
        <v>5676</v>
      </c>
      <c r="E3437" s="37" t="s">
        <v>5677</v>
      </c>
      <c r="F3437" s="38" t="s">
        <v>1262</v>
      </c>
      <c r="G3437" s="38" t="s">
        <v>1263</v>
      </c>
      <c r="H3437" s="35" t="s">
        <v>302</v>
      </c>
      <c r="I3437" s="35"/>
      <c r="J3437" s="29" t="s">
        <v>263</v>
      </c>
      <c r="K3437" s="29" t="s">
        <v>264</v>
      </c>
      <c r="L3437" s="29" t="s">
        <v>2577</v>
      </c>
      <c r="M3437" s="39">
        <v>275.88463536417117</v>
      </c>
      <c r="N3437" s="39">
        <v>52.873180013689257</v>
      </c>
      <c r="O3437" s="29">
        <v>44197</v>
      </c>
      <c r="P3437" s="29">
        <v>44267</v>
      </c>
      <c r="Q3437" s="40">
        <v>0.1916496</v>
      </c>
      <c r="R3437" s="39">
        <v>52.873180013689257</v>
      </c>
      <c r="S3437" s="39">
        <v>0</v>
      </c>
      <c r="T3437" s="39">
        <v>0</v>
      </c>
      <c r="U3437" s="39">
        <v>0</v>
      </c>
      <c r="V3437" s="39">
        <v>0</v>
      </c>
      <c r="W3437" s="29" t="s">
        <v>265</v>
      </c>
      <c r="X3437" s="29" t="s">
        <v>11774</v>
      </c>
      <c r="Y3437" s="29">
        <v>45231</v>
      </c>
      <c r="Z3437" s="41" t="s">
        <v>11759</v>
      </c>
      <c r="AA3437" s="42" t="s">
        <v>1349</v>
      </c>
      <c r="AB3437" s="29" t="s">
        <v>258</v>
      </c>
      <c r="AC3437" s="29" t="s">
        <v>265</v>
      </c>
      <c r="AD3437" s="29" t="s">
        <v>265</v>
      </c>
      <c r="AE3437" s="29" t="s">
        <v>1367</v>
      </c>
      <c r="AF3437" s="29" t="s">
        <v>2409</v>
      </c>
      <c r="AG3437" s="183" t="s">
        <v>2410</v>
      </c>
      <c r="AH3437" s="29" t="s">
        <v>1356</v>
      </c>
      <c r="AI3437" s="29" t="s">
        <v>265</v>
      </c>
      <c r="AJ3437" s="29" t="s">
        <v>258</v>
      </c>
      <c r="AK3437" s="29" t="s">
        <v>258</v>
      </c>
      <c r="AL3437" s="29" t="s">
        <v>13327</v>
      </c>
    </row>
    <row r="3438" spans="1:38" x14ac:dyDescent="0.2">
      <c r="A3438" s="35" t="s">
        <v>18</v>
      </c>
      <c r="B3438" s="36">
        <v>9558</v>
      </c>
      <c r="C3438" s="36">
        <v>4</v>
      </c>
      <c r="D3438" s="36" t="s">
        <v>5678</v>
      </c>
      <c r="E3438" s="37" t="s">
        <v>5679</v>
      </c>
      <c r="F3438" s="38" t="s">
        <v>1262</v>
      </c>
      <c r="G3438" s="38" t="s">
        <v>1263</v>
      </c>
      <c r="H3438" s="35" t="s">
        <v>302</v>
      </c>
      <c r="I3438" s="35"/>
      <c r="J3438" s="29" t="s">
        <v>263</v>
      </c>
      <c r="K3438" s="29" t="s">
        <v>264</v>
      </c>
      <c r="L3438" s="29" t="s">
        <v>2577</v>
      </c>
      <c r="M3438" s="39">
        <v>45.493746484322259</v>
      </c>
      <c r="N3438" s="39">
        <v>8.7188583162217679</v>
      </c>
      <c r="O3438" s="29">
        <v>44197</v>
      </c>
      <c r="P3438" s="29">
        <v>44267</v>
      </c>
      <c r="Q3438" s="40">
        <v>0.1916496</v>
      </c>
      <c r="R3438" s="39">
        <v>8.7188583162217679</v>
      </c>
      <c r="S3438" s="39">
        <v>0</v>
      </c>
      <c r="T3438" s="39">
        <v>0</v>
      </c>
      <c r="U3438" s="39">
        <v>0</v>
      </c>
      <c r="V3438" s="39">
        <v>0</v>
      </c>
      <c r="W3438" s="29" t="s">
        <v>265</v>
      </c>
      <c r="X3438" s="29" t="s">
        <v>11774</v>
      </c>
      <c r="Y3438" s="29">
        <v>45231</v>
      </c>
      <c r="Z3438" s="41" t="s">
        <v>11759</v>
      </c>
      <c r="AA3438" s="42" t="s">
        <v>1349</v>
      </c>
      <c r="AB3438" s="29" t="s">
        <v>258</v>
      </c>
      <c r="AC3438" s="29" t="s">
        <v>265</v>
      </c>
      <c r="AD3438" s="29" t="s">
        <v>265</v>
      </c>
      <c r="AE3438" s="29" t="s">
        <v>1367</v>
      </c>
      <c r="AF3438" s="29" t="s">
        <v>2409</v>
      </c>
      <c r="AG3438" s="183" t="s">
        <v>2410</v>
      </c>
      <c r="AH3438" s="29" t="s">
        <v>1356</v>
      </c>
      <c r="AI3438" s="29" t="s">
        <v>265</v>
      </c>
      <c r="AJ3438" s="29" t="s">
        <v>258</v>
      </c>
      <c r="AK3438" s="29" t="s">
        <v>258</v>
      </c>
      <c r="AL3438" s="29" t="s">
        <v>13327</v>
      </c>
    </row>
    <row r="3439" spans="1:38" x14ac:dyDescent="0.2">
      <c r="A3439" s="35" t="s">
        <v>18</v>
      </c>
      <c r="B3439" s="36">
        <v>9558</v>
      </c>
      <c r="C3439" s="36">
        <v>5</v>
      </c>
      <c r="D3439" s="36" t="s">
        <v>5680</v>
      </c>
      <c r="E3439" s="37" t="s">
        <v>5681</v>
      </c>
      <c r="F3439" s="38" t="s">
        <v>1262</v>
      </c>
      <c r="G3439" s="38" t="s">
        <v>1263</v>
      </c>
      <c r="H3439" s="35" t="s">
        <v>302</v>
      </c>
      <c r="I3439" s="35"/>
      <c r="J3439" s="29" t="s">
        <v>263</v>
      </c>
      <c r="K3439" s="29" t="s">
        <v>264</v>
      </c>
      <c r="L3439" s="29" t="s">
        <v>2577</v>
      </c>
      <c r="M3439" s="39">
        <v>45.493746484322259</v>
      </c>
      <c r="N3439" s="39">
        <v>8.7188583162217679</v>
      </c>
      <c r="O3439" s="29">
        <v>44197</v>
      </c>
      <c r="P3439" s="29">
        <v>44267</v>
      </c>
      <c r="Q3439" s="40">
        <v>0.1916496</v>
      </c>
      <c r="R3439" s="39">
        <v>8.7188583162217679</v>
      </c>
      <c r="S3439" s="39">
        <v>0</v>
      </c>
      <c r="T3439" s="39">
        <v>0</v>
      </c>
      <c r="U3439" s="39">
        <v>0</v>
      </c>
      <c r="V3439" s="39">
        <v>0</v>
      </c>
      <c r="W3439" s="29" t="s">
        <v>265</v>
      </c>
      <c r="X3439" s="29" t="s">
        <v>11774</v>
      </c>
      <c r="Y3439" s="29">
        <v>45231</v>
      </c>
      <c r="Z3439" s="41" t="s">
        <v>11759</v>
      </c>
      <c r="AA3439" s="42" t="s">
        <v>1349</v>
      </c>
      <c r="AB3439" s="29" t="s">
        <v>258</v>
      </c>
      <c r="AC3439" s="29" t="s">
        <v>265</v>
      </c>
      <c r="AD3439" s="29" t="s">
        <v>265</v>
      </c>
      <c r="AE3439" s="29" t="s">
        <v>1367</v>
      </c>
      <c r="AF3439" s="29" t="s">
        <v>2409</v>
      </c>
      <c r="AG3439" s="183" t="s">
        <v>2410</v>
      </c>
      <c r="AH3439" s="29" t="s">
        <v>1356</v>
      </c>
      <c r="AI3439" s="29" t="s">
        <v>265</v>
      </c>
      <c r="AJ3439" s="29" t="s">
        <v>258</v>
      </c>
      <c r="AK3439" s="29" t="s">
        <v>258</v>
      </c>
      <c r="AL3439" s="29" t="s">
        <v>13327</v>
      </c>
    </row>
    <row r="3440" spans="1:38" x14ac:dyDescent="0.2">
      <c r="A3440" s="35" t="s">
        <v>16</v>
      </c>
      <c r="B3440" s="36">
        <v>9559</v>
      </c>
      <c r="C3440" s="36"/>
      <c r="D3440" s="36" t="s">
        <v>1349</v>
      </c>
      <c r="E3440" s="37" t="s">
        <v>5682</v>
      </c>
      <c r="F3440" s="38" t="s">
        <v>1269</v>
      </c>
      <c r="G3440" s="38" t="s">
        <v>1273</v>
      </c>
      <c r="H3440" s="35" t="s">
        <v>1393</v>
      </c>
      <c r="I3440" s="35"/>
      <c r="J3440" s="29" t="s">
        <v>1405</v>
      </c>
      <c r="K3440" s="29" t="s">
        <v>1558</v>
      </c>
      <c r="L3440" s="29" t="s">
        <v>1394</v>
      </c>
      <c r="M3440" s="39">
        <v>27.807396458815855</v>
      </c>
      <c r="N3440" s="39">
        <v>58.089100616016438</v>
      </c>
      <c r="O3440" s="29">
        <v>44197</v>
      </c>
      <c r="P3440" s="29">
        <v>44960</v>
      </c>
      <c r="Q3440" s="40">
        <v>2.0889802</v>
      </c>
      <c r="R3440" s="39">
        <v>27.75199178644764</v>
      </c>
      <c r="S3440" s="39">
        <v>27.75199178644764</v>
      </c>
      <c r="T3440" s="39">
        <v>2.5851170431211501</v>
      </c>
      <c r="U3440" s="39">
        <v>0</v>
      </c>
      <c r="V3440" s="39">
        <v>0</v>
      </c>
      <c r="W3440" s="29" t="s">
        <v>1357</v>
      </c>
      <c r="X3440" s="29" t="s">
        <v>258</v>
      </c>
      <c r="Y3440" s="29" t="s">
        <v>1349</v>
      </c>
      <c r="Z3440" s="41" t="s">
        <v>1349</v>
      </c>
      <c r="AA3440" s="42" t="s">
        <v>1349</v>
      </c>
      <c r="AB3440" s="29" t="s">
        <v>258</v>
      </c>
      <c r="AC3440" s="29" t="s">
        <v>258</v>
      </c>
      <c r="AD3440" s="29" t="s">
        <v>265</v>
      </c>
      <c r="AE3440" s="29" t="s">
        <v>1367</v>
      </c>
      <c r="AF3440" s="29" t="s">
        <v>1368</v>
      </c>
      <c r="AG3440" s="183" t="s">
        <v>1369</v>
      </c>
      <c r="AH3440" s="29" t="s">
        <v>1413</v>
      </c>
      <c r="AI3440" s="29" t="s">
        <v>1357</v>
      </c>
      <c r="AJ3440" s="29" t="s">
        <v>258</v>
      </c>
      <c r="AK3440" s="29" t="s">
        <v>258</v>
      </c>
      <c r="AL3440" s="29" t="s">
        <v>13326</v>
      </c>
    </row>
    <row r="3441" spans="1:38" x14ac:dyDescent="0.2">
      <c r="A3441" s="35" t="s">
        <v>16</v>
      </c>
      <c r="B3441" s="36">
        <v>9561</v>
      </c>
      <c r="C3441" s="36"/>
      <c r="D3441" s="36" t="s">
        <v>1349</v>
      </c>
      <c r="E3441" s="37" t="s">
        <v>5683</v>
      </c>
      <c r="F3441" s="38" t="s">
        <v>1269</v>
      </c>
      <c r="G3441" s="38" t="s">
        <v>1273</v>
      </c>
      <c r="H3441" s="35" t="s">
        <v>1393</v>
      </c>
      <c r="I3441" s="35"/>
      <c r="J3441" s="29" t="s">
        <v>1371</v>
      </c>
      <c r="K3441" s="29" t="s">
        <v>1371</v>
      </c>
      <c r="L3441" s="29" t="s">
        <v>1366</v>
      </c>
      <c r="M3441" s="39">
        <v>14.306816912039128</v>
      </c>
      <c r="N3441" s="39">
        <v>31.414283367556465</v>
      </c>
      <c r="O3441" s="29">
        <v>44197</v>
      </c>
      <c r="P3441" s="29">
        <v>44999</v>
      </c>
      <c r="Q3441" s="40">
        <v>2.1957563000000002</v>
      </c>
      <c r="R3441" s="39">
        <v>14.279219712525666</v>
      </c>
      <c r="S3441" s="39">
        <v>14.279219712525666</v>
      </c>
      <c r="T3441" s="39">
        <v>2.8558439425051336</v>
      </c>
      <c r="U3441" s="39">
        <v>0</v>
      </c>
      <c r="V3441" s="39">
        <v>0</v>
      </c>
      <c r="W3441" s="29" t="s">
        <v>1357</v>
      </c>
      <c r="X3441" s="29" t="s">
        <v>258</v>
      </c>
      <c r="Y3441" s="29" t="s">
        <v>1349</v>
      </c>
      <c r="Z3441" s="41" t="s">
        <v>1349</v>
      </c>
      <c r="AA3441" s="42" t="s">
        <v>1349</v>
      </c>
      <c r="AB3441" s="29" t="s">
        <v>258</v>
      </c>
      <c r="AC3441" s="29" t="s">
        <v>258</v>
      </c>
      <c r="AD3441" s="29" t="s">
        <v>265</v>
      </c>
      <c r="AE3441" s="29" t="s">
        <v>1367</v>
      </c>
      <c r="AF3441" s="29" t="s">
        <v>1368</v>
      </c>
      <c r="AG3441" s="183" t="s">
        <v>1369</v>
      </c>
      <c r="AH3441" s="29" t="s">
        <v>1413</v>
      </c>
      <c r="AI3441" s="29" t="s">
        <v>1357</v>
      </c>
      <c r="AJ3441" s="29" t="s">
        <v>258</v>
      </c>
      <c r="AK3441" s="29" t="s">
        <v>258</v>
      </c>
      <c r="AL3441" s="29" t="s">
        <v>13326</v>
      </c>
    </row>
    <row r="3442" spans="1:38" x14ac:dyDescent="0.2">
      <c r="A3442" s="35" t="s">
        <v>16</v>
      </c>
      <c r="B3442" s="36">
        <v>9562</v>
      </c>
      <c r="C3442" s="36"/>
      <c r="D3442" s="36" t="s">
        <v>1349</v>
      </c>
      <c r="E3442" s="37" t="s">
        <v>5684</v>
      </c>
      <c r="F3442" s="38" t="s">
        <v>1269</v>
      </c>
      <c r="G3442" s="38" t="s">
        <v>1273</v>
      </c>
      <c r="H3442" s="35" t="s">
        <v>1393</v>
      </c>
      <c r="I3442" s="35"/>
      <c r="J3442" s="29" t="s">
        <v>1371</v>
      </c>
      <c r="K3442" s="29" t="s">
        <v>1371</v>
      </c>
      <c r="L3442" s="29" t="s">
        <v>1366</v>
      </c>
      <c r="M3442" s="39">
        <v>9.6907512093442225</v>
      </c>
      <c r="N3442" s="39">
        <v>20.137659137577003</v>
      </c>
      <c r="O3442" s="29">
        <v>44197</v>
      </c>
      <c r="P3442" s="29">
        <v>44956</v>
      </c>
      <c r="Q3442" s="40">
        <v>2.0780287</v>
      </c>
      <c r="R3442" s="39">
        <v>9.6713757700205356</v>
      </c>
      <c r="S3442" s="39">
        <v>9.6713757700205356</v>
      </c>
      <c r="T3442" s="39">
        <v>0.79490759753593432</v>
      </c>
      <c r="U3442" s="39">
        <v>0</v>
      </c>
      <c r="V3442" s="39">
        <v>0</v>
      </c>
      <c r="W3442" s="29" t="s">
        <v>265</v>
      </c>
      <c r="X3442" s="29" t="s">
        <v>11773</v>
      </c>
      <c r="Y3442" s="29">
        <v>45259</v>
      </c>
      <c r="Z3442" s="41" t="s">
        <v>11759</v>
      </c>
      <c r="AA3442" s="42" t="s">
        <v>1349</v>
      </c>
      <c r="AB3442" s="29" t="s">
        <v>258</v>
      </c>
      <c r="AC3442" s="29" t="s">
        <v>258</v>
      </c>
      <c r="AD3442" s="29" t="s">
        <v>265</v>
      </c>
      <c r="AE3442" s="29" t="s">
        <v>1367</v>
      </c>
      <c r="AF3442" s="29" t="s">
        <v>1368</v>
      </c>
      <c r="AG3442" s="183" t="s">
        <v>1369</v>
      </c>
      <c r="AH3442" s="29" t="s">
        <v>1413</v>
      </c>
      <c r="AI3442" s="29" t="s">
        <v>1357</v>
      </c>
      <c r="AJ3442" s="29" t="s">
        <v>258</v>
      </c>
      <c r="AK3442" s="29" t="s">
        <v>258</v>
      </c>
      <c r="AL3442" s="29" t="s">
        <v>13327</v>
      </c>
    </row>
    <row r="3443" spans="1:38" x14ac:dyDescent="0.2">
      <c r="A3443" s="35" t="s">
        <v>16</v>
      </c>
      <c r="B3443" s="36">
        <v>9563</v>
      </c>
      <c r="C3443" s="36"/>
      <c r="D3443" s="36" t="s">
        <v>1349</v>
      </c>
      <c r="E3443" s="37" t="s">
        <v>5685</v>
      </c>
      <c r="F3443" s="38" t="s">
        <v>1269</v>
      </c>
      <c r="G3443" s="38" t="s">
        <v>1271</v>
      </c>
      <c r="H3443" s="35" t="s">
        <v>1440</v>
      </c>
      <c r="I3443" s="35"/>
      <c r="J3443" s="29" t="s">
        <v>1813</v>
      </c>
      <c r="K3443" s="29" t="s">
        <v>1813</v>
      </c>
      <c r="L3443" s="29" t="s">
        <v>5686</v>
      </c>
      <c r="M3443" s="39">
        <v>40.236034959910981</v>
      </c>
      <c r="N3443" s="39">
        <v>201.04247501711157</v>
      </c>
      <c r="O3443" s="29">
        <v>44197</v>
      </c>
      <c r="P3443" s="29">
        <v>46022</v>
      </c>
      <c r="Q3443" s="40">
        <v>4.9965776999999996</v>
      </c>
      <c r="R3443" s="39">
        <v>40.186475017111569</v>
      </c>
      <c r="S3443" s="39">
        <v>40.186475017111569</v>
      </c>
      <c r="T3443" s="39">
        <v>40.186475017111569</v>
      </c>
      <c r="U3443" s="39">
        <v>40.296574948665295</v>
      </c>
      <c r="V3443" s="39">
        <v>40.186475017111569</v>
      </c>
      <c r="W3443" s="29" t="s">
        <v>1357</v>
      </c>
      <c r="X3443" s="29" t="s">
        <v>258</v>
      </c>
      <c r="Y3443" s="29" t="s">
        <v>1349</v>
      </c>
      <c r="Z3443" s="41" t="s">
        <v>1349</v>
      </c>
      <c r="AA3443" s="42" t="s">
        <v>1349</v>
      </c>
      <c r="AB3443" s="29" t="s">
        <v>258</v>
      </c>
      <c r="AC3443" s="29" t="s">
        <v>258</v>
      </c>
      <c r="AD3443" s="29" t="s">
        <v>258</v>
      </c>
      <c r="AE3443" s="29" t="s">
        <v>1353</v>
      </c>
      <c r="AF3443" s="29" t="s">
        <v>1468</v>
      </c>
      <c r="AG3443" s="183" t="s">
        <v>1469</v>
      </c>
      <c r="AH3443" s="29" t="s">
        <v>1413</v>
      </c>
      <c r="AI3443" s="29" t="s">
        <v>1357</v>
      </c>
      <c r="AJ3443" s="29" t="s">
        <v>258</v>
      </c>
      <c r="AK3443" s="29" t="s">
        <v>258</v>
      </c>
      <c r="AL3443" s="29" t="s">
        <v>13326</v>
      </c>
    </row>
    <row r="3444" spans="1:38" x14ac:dyDescent="0.2">
      <c r="A3444" s="35" t="s">
        <v>16</v>
      </c>
      <c r="B3444" s="36">
        <v>9564</v>
      </c>
      <c r="C3444" s="36"/>
      <c r="D3444" s="36" t="s">
        <v>1349</v>
      </c>
      <c r="E3444" s="37" t="s">
        <v>5687</v>
      </c>
      <c r="F3444" s="38" t="s">
        <v>1269</v>
      </c>
      <c r="G3444" s="38" t="s">
        <v>1273</v>
      </c>
      <c r="H3444" s="35" t="s">
        <v>1393</v>
      </c>
      <c r="I3444" s="35"/>
      <c r="J3444" s="29" t="s">
        <v>484</v>
      </c>
      <c r="K3444" s="29" t="s">
        <v>1383</v>
      </c>
      <c r="L3444" s="29" t="s">
        <v>1366</v>
      </c>
      <c r="M3444" s="39">
        <v>7.8803155951723003</v>
      </c>
      <c r="N3444" s="39">
        <v>39.374609171800138</v>
      </c>
      <c r="O3444" s="29">
        <v>44197</v>
      </c>
      <c r="P3444" s="29">
        <v>46022</v>
      </c>
      <c r="Q3444" s="40">
        <v>4.9965776999999996</v>
      </c>
      <c r="R3444" s="39">
        <v>7.8706091718001376</v>
      </c>
      <c r="S3444" s="39">
        <v>7.8706091718001376</v>
      </c>
      <c r="T3444" s="39">
        <v>7.8706091718001376</v>
      </c>
      <c r="U3444" s="39">
        <v>7.8921724845995893</v>
      </c>
      <c r="V3444" s="39">
        <v>7.8706091718001376</v>
      </c>
      <c r="W3444" s="29" t="s">
        <v>265</v>
      </c>
      <c r="X3444" s="29" t="s">
        <v>11773</v>
      </c>
      <c r="Y3444" s="29">
        <v>45371</v>
      </c>
      <c r="Z3444" s="41" t="s">
        <v>11761</v>
      </c>
      <c r="AA3444" s="42" t="s">
        <v>1349</v>
      </c>
      <c r="AB3444" s="29" t="s">
        <v>258</v>
      </c>
      <c r="AC3444" s="29" t="s">
        <v>258</v>
      </c>
      <c r="AD3444" s="29" t="s">
        <v>265</v>
      </c>
      <c r="AE3444" s="29" t="s">
        <v>1367</v>
      </c>
      <c r="AF3444" s="29" t="s">
        <v>1368</v>
      </c>
      <c r="AG3444" s="183" t="s">
        <v>1369</v>
      </c>
      <c r="AH3444" s="29" t="s">
        <v>1356</v>
      </c>
      <c r="AI3444" s="29" t="s">
        <v>1357</v>
      </c>
      <c r="AJ3444" s="29" t="s">
        <v>258</v>
      </c>
      <c r="AK3444" s="29" t="s">
        <v>258</v>
      </c>
      <c r="AL3444" s="29" t="s">
        <v>13327</v>
      </c>
    </row>
    <row r="3445" spans="1:38" x14ac:dyDescent="0.2">
      <c r="A3445" s="35" t="s">
        <v>16</v>
      </c>
      <c r="B3445" s="36">
        <v>9565</v>
      </c>
      <c r="C3445" s="36"/>
      <c r="D3445" s="36" t="s">
        <v>1349</v>
      </c>
      <c r="E3445" s="37" t="s">
        <v>5688</v>
      </c>
      <c r="F3445" s="38" t="s">
        <v>1269</v>
      </c>
      <c r="G3445" s="38" t="s">
        <v>1273</v>
      </c>
      <c r="H3445" s="35" t="s">
        <v>1393</v>
      </c>
      <c r="I3445" s="35"/>
      <c r="J3445" s="29" t="s">
        <v>1371</v>
      </c>
      <c r="K3445" s="29" t="s">
        <v>1371</v>
      </c>
      <c r="L3445" s="29" t="s">
        <v>1366</v>
      </c>
      <c r="M3445" s="39">
        <v>17.332776300965385</v>
      </c>
      <c r="N3445" s="39">
        <v>36.065462012320324</v>
      </c>
      <c r="O3445" s="29">
        <v>44197</v>
      </c>
      <c r="P3445" s="29">
        <v>44957</v>
      </c>
      <c r="Q3445" s="40">
        <v>2.0807666</v>
      </c>
      <c r="R3445" s="39">
        <v>17.298151950718683</v>
      </c>
      <c r="S3445" s="39">
        <v>17.298151950718683</v>
      </c>
      <c r="T3445" s="39">
        <v>1.4691581108829568</v>
      </c>
      <c r="U3445" s="39">
        <v>0</v>
      </c>
      <c r="V3445" s="39">
        <v>0</v>
      </c>
      <c r="W3445" s="29" t="s">
        <v>1357</v>
      </c>
      <c r="X3445" s="29" t="s">
        <v>258</v>
      </c>
      <c r="Y3445" s="29" t="s">
        <v>1349</v>
      </c>
      <c r="Z3445" s="41" t="s">
        <v>1349</v>
      </c>
      <c r="AA3445" s="42" t="s">
        <v>1349</v>
      </c>
      <c r="AB3445" s="29" t="s">
        <v>258</v>
      </c>
      <c r="AC3445" s="29" t="s">
        <v>258</v>
      </c>
      <c r="AD3445" s="29" t="s">
        <v>265</v>
      </c>
      <c r="AE3445" s="29" t="s">
        <v>1367</v>
      </c>
      <c r="AF3445" s="29" t="s">
        <v>1368</v>
      </c>
      <c r="AG3445" s="183" t="s">
        <v>1369</v>
      </c>
      <c r="AH3445" s="29" t="s">
        <v>1413</v>
      </c>
      <c r="AI3445" s="29" t="s">
        <v>1357</v>
      </c>
      <c r="AJ3445" s="29" t="s">
        <v>258</v>
      </c>
      <c r="AK3445" s="29" t="s">
        <v>258</v>
      </c>
      <c r="AL3445" s="29" t="s">
        <v>13326</v>
      </c>
    </row>
    <row r="3446" spans="1:38" x14ac:dyDescent="0.2">
      <c r="A3446" s="35" t="s">
        <v>16</v>
      </c>
      <c r="B3446" s="36">
        <v>9567</v>
      </c>
      <c r="C3446" s="36"/>
      <c r="D3446" s="36" t="s">
        <v>1349</v>
      </c>
      <c r="E3446" s="37" t="s">
        <v>5689</v>
      </c>
      <c r="F3446" s="38" t="s">
        <v>1269</v>
      </c>
      <c r="G3446" s="38" t="s">
        <v>1273</v>
      </c>
      <c r="H3446" s="35" t="s">
        <v>1393</v>
      </c>
      <c r="I3446" s="35"/>
      <c r="J3446" s="29" t="s">
        <v>1371</v>
      </c>
      <c r="K3446" s="29" t="s">
        <v>1371</v>
      </c>
      <c r="L3446" s="29" t="s">
        <v>1366</v>
      </c>
      <c r="M3446" s="39">
        <v>7.5131145002728301</v>
      </c>
      <c r="N3446" s="39">
        <v>37.539860369609862</v>
      </c>
      <c r="O3446" s="29">
        <v>44197</v>
      </c>
      <c r="P3446" s="29">
        <v>46022</v>
      </c>
      <c r="Q3446" s="40">
        <v>4.9965776999999996</v>
      </c>
      <c r="R3446" s="39">
        <v>7.5038603696098569</v>
      </c>
      <c r="S3446" s="39">
        <v>7.5038603696098569</v>
      </c>
      <c r="T3446" s="39">
        <v>7.5038603696098569</v>
      </c>
      <c r="U3446" s="39">
        <v>7.5244188911704315</v>
      </c>
      <c r="V3446" s="39">
        <v>7.5038603696098569</v>
      </c>
      <c r="W3446" s="29" t="s">
        <v>265</v>
      </c>
      <c r="X3446" s="29" t="s">
        <v>11773</v>
      </c>
      <c r="Y3446" s="29">
        <v>45244</v>
      </c>
      <c r="Z3446" s="41" t="s">
        <v>11759</v>
      </c>
      <c r="AA3446" s="42" t="s">
        <v>1349</v>
      </c>
      <c r="AB3446" s="29" t="s">
        <v>258</v>
      </c>
      <c r="AC3446" s="29" t="s">
        <v>258</v>
      </c>
      <c r="AD3446" s="29" t="s">
        <v>265</v>
      </c>
      <c r="AE3446" s="29" t="s">
        <v>1367</v>
      </c>
      <c r="AF3446" s="29" t="s">
        <v>1368</v>
      </c>
      <c r="AG3446" s="183" t="s">
        <v>1369</v>
      </c>
      <c r="AH3446" s="29" t="s">
        <v>1356</v>
      </c>
      <c r="AI3446" s="29" t="s">
        <v>1357</v>
      </c>
      <c r="AJ3446" s="29" t="s">
        <v>258</v>
      </c>
      <c r="AK3446" s="29" t="s">
        <v>258</v>
      </c>
      <c r="AL3446" s="29" t="s">
        <v>13327</v>
      </c>
    </row>
    <row r="3447" spans="1:38" x14ac:dyDescent="0.2">
      <c r="A3447" s="35" t="s">
        <v>16</v>
      </c>
      <c r="B3447" s="36">
        <v>9568</v>
      </c>
      <c r="C3447" s="36"/>
      <c r="D3447" s="36" t="s">
        <v>1349</v>
      </c>
      <c r="E3447" s="37" t="s">
        <v>5690</v>
      </c>
      <c r="F3447" s="38" t="s">
        <v>1269</v>
      </c>
      <c r="G3447" s="38" t="s">
        <v>1271</v>
      </c>
      <c r="H3447" s="35" t="s">
        <v>1440</v>
      </c>
      <c r="I3447" s="35"/>
      <c r="J3447" s="29" t="s">
        <v>1371</v>
      </c>
      <c r="K3447" s="29" t="s">
        <v>1371</v>
      </c>
      <c r="L3447" s="29" t="s">
        <v>1384</v>
      </c>
      <c r="M3447" s="39">
        <v>88.274197792624975</v>
      </c>
      <c r="N3447" s="39">
        <v>14.017527720739221</v>
      </c>
      <c r="O3447" s="29">
        <v>44197</v>
      </c>
      <c r="P3447" s="29">
        <v>44255</v>
      </c>
      <c r="Q3447" s="40">
        <v>0.1587953</v>
      </c>
      <c r="R3447" s="39">
        <v>14.017527720739221</v>
      </c>
      <c r="S3447" s="39">
        <v>0</v>
      </c>
      <c r="T3447" s="39">
        <v>0</v>
      </c>
      <c r="U3447" s="39">
        <v>0</v>
      </c>
      <c r="V3447" s="39">
        <v>0</v>
      </c>
      <c r="W3447" s="29" t="s">
        <v>1357</v>
      </c>
      <c r="X3447" s="29" t="s">
        <v>258</v>
      </c>
      <c r="Y3447" s="29" t="s">
        <v>1349</v>
      </c>
      <c r="Z3447" s="41" t="s">
        <v>1349</v>
      </c>
      <c r="AA3447" s="42" t="s">
        <v>1349</v>
      </c>
      <c r="AB3447" s="29" t="s">
        <v>258</v>
      </c>
      <c r="AC3447" s="29" t="s">
        <v>258</v>
      </c>
      <c r="AD3447" s="29" t="s">
        <v>265</v>
      </c>
      <c r="AE3447" s="29" t="s">
        <v>1353</v>
      </c>
      <c r="AF3447" s="29" t="s">
        <v>1368</v>
      </c>
      <c r="AG3447" s="183" t="s">
        <v>1369</v>
      </c>
      <c r="AH3447" s="29" t="s">
        <v>1356</v>
      </c>
      <c r="AI3447" s="29" t="s">
        <v>1357</v>
      </c>
      <c r="AJ3447" s="29" t="s">
        <v>258</v>
      </c>
      <c r="AK3447" s="29" t="s">
        <v>258</v>
      </c>
      <c r="AL3447" s="29" t="s">
        <v>13326</v>
      </c>
    </row>
    <row r="3448" spans="1:38" x14ac:dyDescent="0.2">
      <c r="A3448" s="35" t="s">
        <v>16</v>
      </c>
      <c r="B3448" s="36">
        <v>9570</v>
      </c>
      <c r="C3448" s="36"/>
      <c r="D3448" s="36" t="s">
        <v>1349</v>
      </c>
      <c r="E3448" s="37" t="s">
        <v>5691</v>
      </c>
      <c r="F3448" s="38" t="s">
        <v>1262</v>
      </c>
      <c r="G3448" s="38" t="s">
        <v>1265</v>
      </c>
      <c r="H3448" s="35" t="s">
        <v>5692</v>
      </c>
      <c r="I3448" s="35"/>
      <c r="J3448" s="29" t="s">
        <v>1371</v>
      </c>
      <c r="K3448" s="29" t="s">
        <v>1371</v>
      </c>
      <c r="L3448" s="29" t="s">
        <v>1384</v>
      </c>
      <c r="M3448" s="39">
        <v>64.347239278405397</v>
      </c>
      <c r="N3448" s="39">
        <v>321.5159808350445</v>
      </c>
      <c r="O3448" s="29">
        <v>44197</v>
      </c>
      <c r="P3448" s="29">
        <v>46022</v>
      </c>
      <c r="Q3448" s="40">
        <v>4.9965776999999996</v>
      </c>
      <c r="R3448" s="39">
        <v>64.267980835044483</v>
      </c>
      <c r="S3448" s="39">
        <v>64.267980835044483</v>
      </c>
      <c r="T3448" s="39">
        <v>64.267980835044483</v>
      </c>
      <c r="U3448" s="39">
        <v>64.444057494866527</v>
      </c>
      <c r="V3448" s="39">
        <v>64.267980835044483</v>
      </c>
      <c r="W3448" s="29" t="s">
        <v>265</v>
      </c>
      <c r="X3448" s="29" t="s">
        <v>11774</v>
      </c>
      <c r="Y3448" s="29">
        <v>45210</v>
      </c>
      <c r="Z3448" s="41" t="s">
        <v>11758</v>
      </c>
      <c r="AA3448" s="42" t="s">
        <v>1349</v>
      </c>
      <c r="AB3448" s="29" t="s">
        <v>258</v>
      </c>
      <c r="AC3448" s="29" t="s">
        <v>258</v>
      </c>
      <c r="AD3448" s="29" t="s">
        <v>265</v>
      </c>
      <c r="AE3448" s="29" t="s">
        <v>1353</v>
      </c>
      <c r="AF3448" s="29" t="s">
        <v>1368</v>
      </c>
      <c r="AG3448" s="183" t="s">
        <v>1369</v>
      </c>
      <c r="AH3448" s="29" t="s">
        <v>1356</v>
      </c>
      <c r="AI3448" s="29" t="s">
        <v>265</v>
      </c>
      <c r="AJ3448" s="29" t="s">
        <v>258</v>
      </c>
      <c r="AK3448" s="29" t="s">
        <v>258</v>
      </c>
      <c r="AL3448" s="29" t="s">
        <v>13327</v>
      </c>
    </row>
    <row r="3449" spans="1:38" x14ac:dyDescent="0.2">
      <c r="A3449" s="35" t="s">
        <v>16</v>
      </c>
      <c r="B3449" s="36">
        <v>9571</v>
      </c>
      <c r="C3449" s="36"/>
      <c r="D3449" s="36" t="s">
        <v>1349</v>
      </c>
      <c r="E3449" s="37" t="s">
        <v>5693</v>
      </c>
      <c r="F3449" s="38" t="s">
        <v>1269</v>
      </c>
      <c r="G3449" s="38" t="s">
        <v>1273</v>
      </c>
      <c r="H3449" s="35" t="s">
        <v>1393</v>
      </c>
      <c r="I3449" s="35"/>
      <c r="J3449" s="29" t="s">
        <v>484</v>
      </c>
      <c r="K3449" s="29" t="s">
        <v>1365</v>
      </c>
      <c r="L3449" s="29" t="s">
        <v>1366</v>
      </c>
      <c r="M3449" s="39">
        <v>26.305405956408702</v>
      </c>
      <c r="N3449" s="39">
        <v>131.43700479123888</v>
      </c>
      <c r="O3449" s="29">
        <v>44197</v>
      </c>
      <c r="P3449" s="29">
        <v>46022</v>
      </c>
      <c r="Q3449" s="40">
        <v>4.9965776999999996</v>
      </c>
      <c r="R3449" s="39">
        <v>26.273004791238879</v>
      </c>
      <c r="S3449" s="39">
        <v>26.273004791238879</v>
      </c>
      <c r="T3449" s="39">
        <v>26.273004791238879</v>
      </c>
      <c r="U3449" s="39">
        <v>26.344985626283368</v>
      </c>
      <c r="V3449" s="39">
        <v>26.273004791238879</v>
      </c>
      <c r="W3449" s="29" t="s">
        <v>265</v>
      </c>
      <c r="X3449" s="29" t="s">
        <v>11773</v>
      </c>
      <c r="Y3449" s="29">
        <v>45259</v>
      </c>
      <c r="Z3449" s="41" t="s">
        <v>11759</v>
      </c>
      <c r="AA3449" s="42" t="s">
        <v>1349</v>
      </c>
      <c r="AB3449" s="29" t="s">
        <v>258</v>
      </c>
      <c r="AC3449" s="29" t="s">
        <v>258</v>
      </c>
      <c r="AD3449" s="29" t="s">
        <v>265</v>
      </c>
      <c r="AE3449" s="29" t="s">
        <v>1367</v>
      </c>
      <c r="AF3449" s="29" t="s">
        <v>1368</v>
      </c>
      <c r="AG3449" s="183" t="s">
        <v>1369</v>
      </c>
      <c r="AH3449" s="29" t="s">
        <v>1356</v>
      </c>
      <c r="AI3449" s="29" t="s">
        <v>1357</v>
      </c>
      <c r="AJ3449" s="29" t="s">
        <v>258</v>
      </c>
      <c r="AK3449" s="29" t="s">
        <v>258</v>
      </c>
      <c r="AL3449" s="29" t="s">
        <v>13327</v>
      </c>
    </row>
    <row r="3450" spans="1:38" x14ac:dyDescent="0.2">
      <c r="A3450" s="35" t="s">
        <v>17</v>
      </c>
      <c r="B3450" s="36">
        <v>9572</v>
      </c>
      <c r="C3450" s="36"/>
      <c r="D3450" s="36" t="s">
        <v>1349</v>
      </c>
      <c r="E3450" s="37" t="s">
        <v>5694</v>
      </c>
      <c r="F3450" s="38" t="s">
        <v>1269</v>
      </c>
      <c r="G3450" s="38" t="s">
        <v>1273</v>
      </c>
      <c r="H3450" s="35" t="s">
        <v>986</v>
      </c>
      <c r="I3450" s="35" t="s">
        <v>1349</v>
      </c>
      <c r="J3450" s="29" t="s">
        <v>274</v>
      </c>
      <c r="K3450" s="29" t="s">
        <v>303</v>
      </c>
      <c r="L3450" s="29" t="s">
        <v>2271</v>
      </c>
      <c r="M3450" s="39">
        <v>0</v>
      </c>
      <c r="N3450" s="39"/>
      <c r="O3450" s="29">
        <v>44197</v>
      </c>
      <c r="P3450" s="29">
        <v>46022</v>
      </c>
      <c r="Q3450" s="40">
        <v>4.9965776999999996</v>
      </c>
      <c r="R3450" s="39"/>
      <c r="S3450" s="39"/>
      <c r="T3450" s="39"/>
      <c r="U3450" s="39"/>
      <c r="V3450" s="39"/>
      <c r="W3450" s="29" t="s">
        <v>265</v>
      </c>
      <c r="X3450" s="29" t="s">
        <v>11773</v>
      </c>
      <c r="Y3450" s="29">
        <v>45252</v>
      </c>
      <c r="Z3450" s="41" t="s">
        <v>11759</v>
      </c>
      <c r="AA3450" s="42" t="s">
        <v>13362</v>
      </c>
      <c r="AB3450" s="29" t="s">
        <v>258</v>
      </c>
      <c r="AC3450" s="29" t="s">
        <v>265</v>
      </c>
      <c r="AD3450" s="29" t="s">
        <v>265</v>
      </c>
      <c r="AE3450" s="29" t="s">
        <v>1367</v>
      </c>
      <c r="AF3450" s="29" t="s">
        <v>1368</v>
      </c>
      <c r="AG3450" s="183" t="s">
        <v>1369</v>
      </c>
      <c r="AH3450" s="29" t="s">
        <v>1356</v>
      </c>
      <c r="AI3450" s="29" t="s">
        <v>1357</v>
      </c>
      <c r="AJ3450" s="29" t="s">
        <v>258</v>
      </c>
      <c r="AK3450" s="29" t="s">
        <v>258</v>
      </c>
      <c r="AL3450" s="29" t="s">
        <v>13327</v>
      </c>
    </row>
    <row r="3451" spans="1:38" x14ac:dyDescent="0.2">
      <c r="A3451" s="35" t="s">
        <v>18</v>
      </c>
      <c r="B3451" s="36">
        <v>9572</v>
      </c>
      <c r="C3451" s="36">
        <v>1</v>
      </c>
      <c r="D3451" s="36" t="s">
        <v>5695</v>
      </c>
      <c r="E3451" s="37" t="s">
        <v>5696</v>
      </c>
      <c r="F3451" s="38" t="s">
        <v>1269</v>
      </c>
      <c r="G3451" s="38" t="s">
        <v>1273</v>
      </c>
      <c r="H3451" s="35" t="s">
        <v>986</v>
      </c>
      <c r="I3451" s="35"/>
      <c r="J3451" s="29" t="s">
        <v>274</v>
      </c>
      <c r="K3451" s="29" t="s">
        <v>303</v>
      </c>
      <c r="L3451" s="29" t="s">
        <v>2271</v>
      </c>
      <c r="M3451" s="39">
        <v>61.543703943505349</v>
      </c>
      <c r="N3451" s="39">
        <v>307.50789869952087</v>
      </c>
      <c r="O3451" s="29">
        <v>44197</v>
      </c>
      <c r="P3451" s="29">
        <v>46022</v>
      </c>
      <c r="Q3451" s="40">
        <v>4.9965776999999996</v>
      </c>
      <c r="R3451" s="39">
        <v>61.467898699520873</v>
      </c>
      <c r="S3451" s="39">
        <v>61.467898699520873</v>
      </c>
      <c r="T3451" s="39">
        <v>61.467898699520873</v>
      </c>
      <c r="U3451" s="39">
        <v>61.636303901437373</v>
      </c>
      <c r="V3451" s="39">
        <v>61.467898699520873</v>
      </c>
      <c r="W3451" s="29" t="s">
        <v>265</v>
      </c>
      <c r="X3451" s="29" t="s">
        <v>11773</v>
      </c>
      <c r="Y3451" s="29">
        <v>45252</v>
      </c>
      <c r="Z3451" s="41" t="s">
        <v>11759</v>
      </c>
      <c r="AA3451" s="42" t="s">
        <v>1349</v>
      </c>
      <c r="AB3451" s="29" t="s">
        <v>258</v>
      </c>
      <c r="AC3451" s="29" t="s">
        <v>265</v>
      </c>
      <c r="AD3451" s="29" t="s">
        <v>265</v>
      </c>
      <c r="AE3451" s="29" t="s">
        <v>1367</v>
      </c>
      <c r="AF3451" s="29" t="s">
        <v>1368</v>
      </c>
      <c r="AG3451" s="183" t="s">
        <v>1369</v>
      </c>
      <c r="AH3451" s="29" t="s">
        <v>1356</v>
      </c>
      <c r="AI3451" s="29" t="s">
        <v>1357</v>
      </c>
      <c r="AJ3451" s="29" t="s">
        <v>258</v>
      </c>
      <c r="AK3451" s="29" t="s">
        <v>258</v>
      </c>
      <c r="AL3451" s="29" t="s">
        <v>13327</v>
      </c>
    </row>
    <row r="3452" spans="1:38" x14ac:dyDescent="0.2">
      <c r="A3452" s="35" t="s">
        <v>18</v>
      </c>
      <c r="B3452" s="36">
        <v>9572</v>
      </c>
      <c r="C3452" s="36">
        <v>2</v>
      </c>
      <c r="D3452" s="36" t="s">
        <v>5697</v>
      </c>
      <c r="E3452" s="37" t="s">
        <v>5698</v>
      </c>
      <c r="F3452" s="38" t="s">
        <v>1269</v>
      </c>
      <c r="G3452" s="38" t="s">
        <v>1273</v>
      </c>
      <c r="H3452" s="35" t="s">
        <v>986</v>
      </c>
      <c r="I3452" s="35"/>
      <c r="J3452" s="29" t="s">
        <v>274</v>
      </c>
      <c r="K3452" s="29" t="s">
        <v>303</v>
      </c>
      <c r="L3452" s="29" t="s">
        <v>2271</v>
      </c>
      <c r="M3452" s="39">
        <v>66.761682380726143</v>
      </c>
      <c r="N3452" s="39">
        <v>23.030724161533193</v>
      </c>
      <c r="O3452" s="29">
        <v>44197</v>
      </c>
      <c r="P3452" s="29">
        <v>44323</v>
      </c>
      <c r="Q3452" s="40">
        <v>0.34496919999999998</v>
      </c>
      <c r="R3452" s="39">
        <v>23.030724161533193</v>
      </c>
      <c r="S3452" s="39">
        <v>0</v>
      </c>
      <c r="T3452" s="39">
        <v>0</v>
      </c>
      <c r="U3452" s="39">
        <v>0</v>
      </c>
      <c r="V3452" s="39">
        <v>0</v>
      </c>
      <c r="W3452" s="29" t="s">
        <v>265</v>
      </c>
      <c r="X3452" s="29" t="s">
        <v>11773</v>
      </c>
      <c r="Y3452" s="29">
        <v>45252</v>
      </c>
      <c r="Z3452" s="41" t="s">
        <v>11759</v>
      </c>
      <c r="AA3452" s="42" t="s">
        <v>1349</v>
      </c>
      <c r="AB3452" s="29" t="s">
        <v>258</v>
      </c>
      <c r="AC3452" s="29" t="s">
        <v>265</v>
      </c>
      <c r="AD3452" s="29" t="s">
        <v>265</v>
      </c>
      <c r="AE3452" s="29" t="s">
        <v>1367</v>
      </c>
      <c r="AF3452" s="29" t="s">
        <v>1368</v>
      </c>
      <c r="AG3452" s="183" t="s">
        <v>1369</v>
      </c>
      <c r="AH3452" s="29" t="s">
        <v>1356</v>
      </c>
      <c r="AI3452" s="29" t="s">
        <v>1357</v>
      </c>
      <c r="AJ3452" s="29" t="s">
        <v>258</v>
      </c>
      <c r="AK3452" s="29" t="s">
        <v>258</v>
      </c>
      <c r="AL3452" s="29" t="s">
        <v>13327</v>
      </c>
    </row>
    <row r="3453" spans="1:38" x14ac:dyDescent="0.2">
      <c r="A3453" s="35" t="s">
        <v>18</v>
      </c>
      <c r="B3453" s="36">
        <v>9572</v>
      </c>
      <c r="C3453" s="36">
        <v>3</v>
      </c>
      <c r="D3453" s="36" t="s">
        <v>5699</v>
      </c>
      <c r="E3453" s="37" t="s">
        <v>5700</v>
      </c>
      <c r="F3453" s="38" t="s">
        <v>1269</v>
      </c>
      <c r="G3453" s="38" t="s">
        <v>1273</v>
      </c>
      <c r="H3453" s="35" t="s">
        <v>986</v>
      </c>
      <c r="I3453" s="35"/>
      <c r="J3453" s="29" t="s">
        <v>274</v>
      </c>
      <c r="K3453" s="29" t="s">
        <v>303</v>
      </c>
      <c r="L3453" s="29" t="s">
        <v>2271</v>
      </c>
      <c r="M3453" s="39">
        <v>66.85542047574107</v>
      </c>
      <c r="N3453" s="39">
        <v>23.063060917180014</v>
      </c>
      <c r="O3453" s="29">
        <v>44197</v>
      </c>
      <c r="P3453" s="29">
        <v>44323</v>
      </c>
      <c r="Q3453" s="40">
        <v>0.34496919999999998</v>
      </c>
      <c r="R3453" s="39">
        <v>23.063060917180014</v>
      </c>
      <c r="S3453" s="39">
        <v>0</v>
      </c>
      <c r="T3453" s="39">
        <v>0</v>
      </c>
      <c r="U3453" s="39">
        <v>0</v>
      </c>
      <c r="V3453" s="39">
        <v>0</v>
      </c>
      <c r="W3453" s="29" t="s">
        <v>265</v>
      </c>
      <c r="X3453" s="29" t="s">
        <v>11773</v>
      </c>
      <c r="Y3453" s="29">
        <v>45252</v>
      </c>
      <c r="Z3453" s="41" t="s">
        <v>11759</v>
      </c>
      <c r="AA3453" s="42" t="s">
        <v>1349</v>
      </c>
      <c r="AB3453" s="29" t="s">
        <v>258</v>
      </c>
      <c r="AC3453" s="29" t="s">
        <v>265</v>
      </c>
      <c r="AD3453" s="29" t="s">
        <v>265</v>
      </c>
      <c r="AE3453" s="29" t="s">
        <v>1367</v>
      </c>
      <c r="AF3453" s="29" t="s">
        <v>1368</v>
      </c>
      <c r="AG3453" s="183" t="s">
        <v>1369</v>
      </c>
      <c r="AH3453" s="29" t="s">
        <v>1356</v>
      </c>
      <c r="AI3453" s="29" t="s">
        <v>1357</v>
      </c>
      <c r="AJ3453" s="29" t="s">
        <v>258</v>
      </c>
      <c r="AK3453" s="29" t="s">
        <v>258</v>
      </c>
      <c r="AL3453" s="29" t="s">
        <v>13327</v>
      </c>
    </row>
    <row r="3454" spans="1:38" x14ac:dyDescent="0.2">
      <c r="A3454" s="35" t="s">
        <v>18</v>
      </c>
      <c r="B3454" s="36">
        <v>9572</v>
      </c>
      <c r="C3454" s="36">
        <v>4</v>
      </c>
      <c r="D3454" s="36" t="s">
        <v>5701</v>
      </c>
      <c r="E3454" s="37" t="s">
        <v>5702</v>
      </c>
      <c r="F3454" s="38" t="s">
        <v>1269</v>
      </c>
      <c r="G3454" s="38" t="s">
        <v>1273</v>
      </c>
      <c r="H3454" s="35" t="s">
        <v>986</v>
      </c>
      <c r="I3454" s="35"/>
      <c r="J3454" s="29" t="s">
        <v>274</v>
      </c>
      <c r="K3454" s="29" t="s">
        <v>303</v>
      </c>
      <c r="L3454" s="29" t="s">
        <v>2271</v>
      </c>
      <c r="M3454" s="39">
        <v>66.923960158117566</v>
      </c>
      <c r="N3454" s="39">
        <v>23.086704996577687</v>
      </c>
      <c r="O3454" s="29">
        <v>44197</v>
      </c>
      <c r="P3454" s="29">
        <v>44323</v>
      </c>
      <c r="Q3454" s="40">
        <v>0.34496919999999998</v>
      </c>
      <c r="R3454" s="39">
        <v>23.086704996577687</v>
      </c>
      <c r="S3454" s="39">
        <v>0</v>
      </c>
      <c r="T3454" s="39">
        <v>0</v>
      </c>
      <c r="U3454" s="39">
        <v>0</v>
      </c>
      <c r="V3454" s="39">
        <v>0</v>
      </c>
      <c r="W3454" s="29" t="s">
        <v>265</v>
      </c>
      <c r="X3454" s="29" t="s">
        <v>11773</v>
      </c>
      <c r="Y3454" s="29">
        <v>45252</v>
      </c>
      <c r="Z3454" s="41" t="s">
        <v>11759</v>
      </c>
      <c r="AA3454" s="42" t="s">
        <v>1349</v>
      </c>
      <c r="AB3454" s="29" t="s">
        <v>258</v>
      </c>
      <c r="AC3454" s="29" t="s">
        <v>265</v>
      </c>
      <c r="AD3454" s="29" t="s">
        <v>265</v>
      </c>
      <c r="AE3454" s="29" t="s">
        <v>1367</v>
      </c>
      <c r="AF3454" s="29" t="s">
        <v>1368</v>
      </c>
      <c r="AG3454" s="183" t="s">
        <v>1369</v>
      </c>
      <c r="AH3454" s="29" t="s">
        <v>1356</v>
      </c>
      <c r="AI3454" s="29" t="s">
        <v>1357</v>
      </c>
      <c r="AJ3454" s="29" t="s">
        <v>258</v>
      </c>
      <c r="AK3454" s="29" t="s">
        <v>258</v>
      </c>
      <c r="AL3454" s="29" t="s">
        <v>13327</v>
      </c>
    </row>
    <row r="3455" spans="1:38" x14ac:dyDescent="0.2">
      <c r="A3455" s="35" t="s">
        <v>18</v>
      </c>
      <c r="B3455" s="36">
        <v>9572</v>
      </c>
      <c r="C3455" s="36">
        <v>5</v>
      </c>
      <c r="D3455" s="36" t="s">
        <v>5703</v>
      </c>
      <c r="E3455" s="37" t="s">
        <v>5704</v>
      </c>
      <c r="F3455" s="38" t="s">
        <v>1269</v>
      </c>
      <c r="G3455" s="38" t="s">
        <v>1273</v>
      </c>
      <c r="H3455" s="35" t="s">
        <v>986</v>
      </c>
      <c r="I3455" s="35"/>
      <c r="J3455" s="29" t="s">
        <v>274</v>
      </c>
      <c r="K3455" s="29" t="s">
        <v>303</v>
      </c>
      <c r="L3455" s="29" t="s">
        <v>2271</v>
      </c>
      <c r="M3455" s="39">
        <v>66.163356788242055</v>
      </c>
      <c r="N3455" s="39">
        <v>42.569166324435315</v>
      </c>
      <c r="O3455" s="29">
        <v>44197</v>
      </c>
      <c r="P3455" s="29">
        <v>44432</v>
      </c>
      <c r="Q3455" s="40">
        <v>0.64339489999999999</v>
      </c>
      <c r="R3455" s="39">
        <v>42.569166324435315</v>
      </c>
      <c r="S3455" s="39">
        <v>0</v>
      </c>
      <c r="T3455" s="39">
        <v>0</v>
      </c>
      <c r="U3455" s="39">
        <v>0</v>
      </c>
      <c r="V3455" s="39">
        <v>0</v>
      </c>
      <c r="W3455" s="29" t="s">
        <v>265</v>
      </c>
      <c r="X3455" s="29" t="s">
        <v>11773</v>
      </c>
      <c r="Y3455" s="29">
        <v>45252</v>
      </c>
      <c r="Z3455" s="41" t="s">
        <v>11759</v>
      </c>
      <c r="AA3455" s="42" t="s">
        <v>1349</v>
      </c>
      <c r="AB3455" s="29" t="s">
        <v>258</v>
      </c>
      <c r="AC3455" s="29" t="s">
        <v>265</v>
      </c>
      <c r="AD3455" s="29" t="s">
        <v>265</v>
      </c>
      <c r="AE3455" s="29" t="s">
        <v>1367</v>
      </c>
      <c r="AF3455" s="29" t="s">
        <v>1368</v>
      </c>
      <c r="AG3455" s="183" t="s">
        <v>1369</v>
      </c>
      <c r="AH3455" s="29" t="s">
        <v>1356</v>
      </c>
      <c r="AI3455" s="29" t="s">
        <v>1357</v>
      </c>
      <c r="AJ3455" s="29" t="s">
        <v>258</v>
      </c>
      <c r="AK3455" s="29" t="s">
        <v>258</v>
      </c>
      <c r="AL3455" s="29" t="s">
        <v>13327</v>
      </c>
    </row>
    <row r="3456" spans="1:38" x14ac:dyDescent="0.2">
      <c r="A3456" s="35" t="s">
        <v>18</v>
      </c>
      <c r="B3456" s="36">
        <v>9572</v>
      </c>
      <c r="C3456" s="36">
        <v>6</v>
      </c>
      <c r="D3456" s="36" t="s">
        <v>5705</v>
      </c>
      <c r="E3456" s="37" t="s">
        <v>5706</v>
      </c>
      <c r="F3456" s="38" t="s">
        <v>1269</v>
      </c>
      <c r="G3456" s="38" t="s">
        <v>1273</v>
      </c>
      <c r="H3456" s="35" t="s">
        <v>986</v>
      </c>
      <c r="I3456" s="35"/>
      <c r="J3456" s="29" t="s">
        <v>274</v>
      </c>
      <c r="K3456" s="29" t="s">
        <v>303</v>
      </c>
      <c r="L3456" s="29" t="s">
        <v>2271</v>
      </c>
      <c r="M3456" s="39">
        <v>61.676532204935349</v>
      </c>
      <c r="N3456" s="39">
        <v>93.211348391512672</v>
      </c>
      <c r="O3456" s="29">
        <v>44197</v>
      </c>
      <c r="P3456" s="29">
        <v>44749</v>
      </c>
      <c r="Q3456" s="40">
        <v>1.5112935999999999</v>
      </c>
      <c r="R3456" s="39">
        <v>61.522861054072557</v>
      </c>
      <c r="S3456" s="39">
        <v>31.688487337440112</v>
      </c>
      <c r="T3456" s="39">
        <v>0</v>
      </c>
      <c r="U3456" s="39">
        <v>0</v>
      </c>
      <c r="V3456" s="39">
        <v>0</v>
      </c>
      <c r="W3456" s="29" t="s">
        <v>265</v>
      </c>
      <c r="X3456" s="29" t="s">
        <v>11773</v>
      </c>
      <c r="Y3456" s="29">
        <v>45252</v>
      </c>
      <c r="Z3456" s="41" t="s">
        <v>11759</v>
      </c>
      <c r="AA3456" s="42" t="s">
        <v>1349</v>
      </c>
      <c r="AB3456" s="29" t="s">
        <v>258</v>
      </c>
      <c r="AC3456" s="29" t="s">
        <v>265</v>
      </c>
      <c r="AD3456" s="29" t="s">
        <v>265</v>
      </c>
      <c r="AE3456" s="29" t="s">
        <v>1367</v>
      </c>
      <c r="AF3456" s="29" t="s">
        <v>1368</v>
      </c>
      <c r="AG3456" s="183" t="s">
        <v>1369</v>
      </c>
      <c r="AH3456" s="29" t="s">
        <v>1356</v>
      </c>
      <c r="AI3456" s="29" t="s">
        <v>1357</v>
      </c>
      <c r="AJ3456" s="29" t="s">
        <v>258</v>
      </c>
      <c r="AK3456" s="29" t="s">
        <v>258</v>
      </c>
      <c r="AL3456" s="29" t="s">
        <v>13327</v>
      </c>
    </row>
    <row r="3457" spans="1:38" x14ac:dyDescent="0.2">
      <c r="A3457" s="35" t="s">
        <v>18</v>
      </c>
      <c r="B3457" s="36">
        <v>9572</v>
      </c>
      <c r="C3457" s="36">
        <v>7</v>
      </c>
      <c r="D3457" s="36" t="s">
        <v>5707</v>
      </c>
      <c r="E3457" s="37" t="s">
        <v>5708</v>
      </c>
      <c r="F3457" s="38" t="s">
        <v>1269</v>
      </c>
      <c r="G3457" s="38" t="s">
        <v>1273</v>
      </c>
      <c r="H3457" s="35" t="s">
        <v>986</v>
      </c>
      <c r="I3457" s="35"/>
      <c r="J3457" s="29" t="s">
        <v>274</v>
      </c>
      <c r="K3457" s="29" t="s">
        <v>303</v>
      </c>
      <c r="L3457" s="29" t="s">
        <v>2271</v>
      </c>
      <c r="M3457" s="39">
        <v>61.301854660151037</v>
      </c>
      <c r="N3457" s="39">
        <v>92.645100616016435</v>
      </c>
      <c r="O3457" s="29">
        <v>44197</v>
      </c>
      <c r="P3457" s="29">
        <v>44749</v>
      </c>
      <c r="Q3457" s="40">
        <v>1.5112935999999999</v>
      </c>
      <c r="R3457" s="39">
        <v>61.149117043121151</v>
      </c>
      <c r="S3457" s="39">
        <v>31.495983572895277</v>
      </c>
      <c r="T3457" s="39">
        <v>0</v>
      </c>
      <c r="U3457" s="39">
        <v>0</v>
      </c>
      <c r="V3457" s="39">
        <v>0</v>
      </c>
      <c r="W3457" s="29" t="s">
        <v>265</v>
      </c>
      <c r="X3457" s="29" t="s">
        <v>11773</v>
      </c>
      <c r="Y3457" s="29">
        <v>45252</v>
      </c>
      <c r="Z3457" s="41" t="s">
        <v>11759</v>
      </c>
      <c r="AA3457" s="42" t="s">
        <v>1349</v>
      </c>
      <c r="AB3457" s="29" t="s">
        <v>258</v>
      </c>
      <c r="AC3457" s="29" t="s">
        <v>265</v>
      </c>
      <c r="AD3457" s="29" t="s">
        <v>265</v>
      </c>
      <c r="AE3457" s="29" t="s">
        <v>1367</v>
      </c>
      <c r="AF3457" s="29" t="s">
        <v>1368</v>
      </c>
      <c r="AG3457" s="183" t="s">
        <v>1369</v>
      </c>
      <c r="AH3457" s="29" t="s">
        <v>1356</v>
      </c>
      <c r="AI3457" s="29" t="s">
        <v>1357</v>
      </c>
      <c r="AJ3457" s="29" t="s">
        <v>258</v>
      </c>
      <c r="AK3457" s="29" t="s">
        <v>258</v>
      </c>
      <c r="AL3457" s="29" t="s">
        <v>13327</v>
      </c>
    </row>
    <row r="3458" spans="1:38" x14ac:dyDescent="0.2">
      <c r="A3458" s="35" t="s">
        <v>18</v>
      </c>
      <c r="B3458" s="36">
        <v>9572</v>
      </c>
      <c r="C3458" s="36">
        <v>8</v>
      </c>
      <c r="D3458" s="36" t="s">
        <v>5709</v>
      </c>
      <c r="E3458" s="37" t="s">
        <v>5710</v>
      </c>
      <c r="F3458" s="38" t="s">
        <v>1269</v>
      </c>
      <c r="G3458" s="38" t="s">
        <v>1273</v>
      </c>
      <c r="H3458" s="35" t="s">
        <v>986</v>
      </c>
      <c r="I3458" s="35"/>
      <c r="J3458" s="29" t="s">
        <v>274</v>
      </c>
      <c r="K3458" s="29" t="s">
        <v>303</v>
      </c>
      <c r="L3458" s="29" t="s">
        <v>2271</v>
      </c>
      <c r="M3458" s="39">
        <v>64.621686653703833</v>
      </c>
      <c r="N3458" s="39">
        <v>201.5170431211499</v>
      </c>
      <c r="O3458" s="29">
        <v>44197</v>
      </c>
      <c r="P3458" s="29">
        <v>45336</v>
      </c>
      <c r="Q3458" s="40">
        <v>3.1184120000000002</v>
      </c>
      <c r="R3458" s="39">
        <v>64.520807665982204</v>
      </c>
      <c r="S3458" s="39">
        <v>64.520807665982204</v>
      </c>
      <c r="T3458" s="39">
        <v>64.520807665982204</v>
      </c>
      <c r="U3458" s="39">
        <v>7.9546201232032852</v>
      </c>
      <c r="V3458" s="39">
        <v>0</v>
      </c>
      <c r="W3458" s="29" t="s">
        <v>265</v>
      </c>
      <c r="X3458" s="29" t="s">
        <v>11773</v>
      </c>
      <c r="Y3458" s="29">
        <v>45252</v>
      </c>
      <c r="Z3458" s="41" t="s">
        <v>11759</v>
      </c>
      <c r="AA3458" s="42" t="s">
        <v>1349</v>
      </c>
      <c r="AB3458" s="29" t="s">
        <v>258</v>
      </c>
      <c r="AC3458" s="29" t="s">
        <v>265</v>
      </c>
      <c r="AD3458" s="29" t="s">
        <v>265</v>
      </c>
      <c r="AE3458" s="29" t="s">
        <v>1367</v>
      </c>
      <c r="AF3458" s="29" t="s">
        <v>1368</v>
      </c>
      <c r="AG3458" s="183" t="s">
        <v>1369</v>
      </c>
      <c r="AH3458" s="29" t="s">
        <v>1356</v>
      </c>
      <c r="AI3458" s="29" t="s">
        <v>1357</v>
      </c>
      <c r="AJ3458" s="29" t="s">
        <v>258</v>
      </c>
      <c r="AK3458" s="29" t="s">
        <v>258</v>
      </c>
      <c r="AL3458" s="29" t="s">
        <v>13327</v>
      </c>
    </row>
    <row r="3459" spans="1:38" x14ac:dyDescent="0.2">
      <c r="A3459" s="35" t="s">
        <v>18</v>
      </c>
      <c r="B3459" s="36">
        <v>9572</v>
      </c>
      <c r="C3459" s="36">
        <v>9</v>
      </c>
      <c r="D3459" s="36" t="s">
        <v>5711</v>
      </c>
      <c r="E3459" s="37" t="s">
        <v>5712</v>
      </c>
      <c r="F3459" s="38" t="s">
        <v>1269</v>
      </c>
      <c r="G3459" s="38" t="s">
        <v>1273</v>
      </c>
      <c r="H3459" s="35" t="s">
        <v>986</v>
      </c>
      <c r="I3459" s="35"/>
      <c r="J3459" s="29" t="s">
        <v>274</v>
      </c>
      <c r="K3459" s="29" t="s">
        <v>303</v>
      </c>
      <c r="L3459" s="29" t="s">
        <v>2271</v>
      </c>
      <c r="M3459" s="39">
        <v>57.165306147101852</v>
      </c>
      <c r="N3459" s="39">
        <v>285.63089390828202</v>
      </c>
      <c r="O3459" s="29">
        <v>44197</v>
      </c>
      <c r="P3459" s="29">
        <v>46022</v>
      </c>
      <c r="Q3459" s="40">
        <v>4.9965776999999996</v>
      </c>
      <c r="R3459" s="39">
        <v>57.094893908282003</v>
      </c>
      <c r="S3459" s="39">
        <v>57.094893908282003</v>
      </c>
      <c r="T3459" s="39">
        <v>57.094893908282003</v>
      </c>
      <c r="U3459" s="39">
        <v>57.251318275153999</v>
      </c>
      <c r="V3459" s="39">
        <v>57.094893908282003</v>
      </c>
      <c r="W3459" s="29" t="s">
        <v>265</v>
      </c>
      <c r="X3459" s="29" t="s">
        <v>11773</v>
      </c>
      <c r="Y3459" s="29">
        <v>45252</v>
      </c>
      <c r="Z3459" s="41" t="s">
        <v>11759</v>
      </c>
      <c r="AA3459" s="42" t="s">
        <v>1349</v>
      </c>
      <c r="AB3459" s="29" t="s">
        <v>258</v>
      </c>
      <c r="AC3459" s="29" t="s">
        <v>265</v>
      </c>
      <c r="AD3459" s="29" t="s">
        <v>265</v>
      </c>
      <c r="AE3459" s="29" t="s">
        <v>1367</v>
      </c>
      <c r="AF3459" s="29" t="s">
        <v>1368</v>
      </c>
      <c r="AG3459" s="183" t="s">
        <v>1369</v>
      </c>
      <c r="AH3459" s="29" t="s">
        <v>1356</v>
      </c>
      <c r="AI3459" s="29" t="s">
        <v>1357</v>
      </c>
      <c r="AJ3459" s="29" t="s">
        <v>258</v>
      </c>
      <c r="AK3459" s="29" t="s">
        <v>258</v>
      </c>
      <c r="AL3459" s="29" t="s">
        <v>13327</v>
      </c>
    </row>
    <row r="3460" spans="1:38" x14ac:dyDescent="0.2">
      <c r="A3460" s="35" t="s">
        <v>18</v>
      </c>
      <c r="B3460" s="36">
        <v>9572</v>
      </c>
      <c r="C3460" s="44">
        <v>11</v>
      </c>
      <c r="D3460" s="36" t="s">
        <v>5713</v>
      </c>
      <c r="E3460" s="37" t="s">
        <v>5714</v>
      </c>
      <c r="F3460" s="38" t="s">
        <v>1269</v>
      </c>
      <c r="G3460" s="38" t="s">
        <v>1273</v>
      </c>
      <c r="H3460" s="35" t="s">
        <v>986</v>
      </c>
      <c r="I3460" s="35"/>
      <c r="J3460" s="29" t="s">
        <v>274</v>
      </c>
      <c r="K3460" s="29" t="s">
        <v>303</v>
      </c>
      <c r="L3460" s="29" t="s">
        <v>2271</v>
      </c>
      <c r="M3460" s="39">
        <v>38.757527977599551</v>
      </c>
      <c r="N3460" s="39">
        <v>193.655</v>
      </c>
      <c r="O3460" s="29">
        <v>44197</v>
      </c>
      <c r="P3460" s="29">
        <v>46022</v>
      </c>
      <c r="Q3460" s="40">
        <v>4.9965776999999996</v>
      </c>
      <c r="R3460" s="39">
        <v>38.731000000000002</v>
      </c>
      <c r="S3460" s="39">
        <v>38.731000000000002</v>
      </c>
      <c r="T3460" s="39">
        <v>38.731000000000002</v>
      </c>
      <c r="U3460" s="39">
        <v>38.731000000000002</v>
      </c>
      <c r="V3460" s="39">
        <v>38.731000000000002</v>
      </c>
      <c r="W3460" s="29" t="s">
        <v>265</v>
      </c>
      <c r="X3460" s="29" t="s">
        <v>11773</v>
      </c>
      <c r="Y3460" s="29">
        <v>45252</v>
      </c>
      <c r="Z3460" s="41" t="s">
        <v>11759</v>
      </c>
      <c r="AA3460" s="42" t="s">
        <v>1349</v>
      </c>
      <c r="AB3460" s="29" t="s">
        <v>258</v>
      </c>
      <c r="AC3460" s="29" t="s">
        <v>265</v>
      </c>
      <c r="AD3460" s="29" t="s">
        <v>265</v>
      </c>
      <c r="AE3460" s="29" t="s">
        <v>1367</v>
      </c>
      <c r="AF3460" s="29" t="s">
        <v>1368</v>
      </c>
      <c r="AG3460" s="183" t="s">
        <v>1369</v>
      </c>
      <c r="AH3460" s="29" t="s">
        <v>1356</v>
      </c>
      <c r="AI3460" s="29" t="s">
        <v>1357</v>
      </c>
      <c r="AJ3460" s="29" t="s">
        <v>258</v>
      </c>
      <c r="AK3460" s="29" t="s">
        <v>258</v>
      </c>
      <c r="AL3460" s="29" t="s">
        <v>13327</v>
      </c>
    </row>
    <row r="3461" spans="1:38" x14ac:dyDescent="0.2">
      <c r="A3461" s="35" t="s">
        <v>16</v>
      </c>
      <c r="B3461" s="36">
        <v>9575</v>
      </c>
      <c r="C3461" s="36"/>
      <c r="D3461" s="36" t="s">
        <v>1349</v>
      </c>
      <c r="E3461" s="37" t="s">
        <v>5715</v>
      </c>
      <c r="F3461" s="38" t="s">
        <v>1269</v>
      </c>
      <c r="G3461" s="38" t="s">
        <v>1273</v>
      </c>
      <c r="H3461" s="35" t="s">
        <v>1393</v>
      </c>
      <c r="I3461" s="35"/>
      <c r="J3461" s="29" t="s">
        <v>1371</v>
      </c>
      <c r="K3461" s="29" t="s">
        <v>1371</v>
      </c>
      <c r="L3461" s="29" t="s">
        <v>1366</v>
      </c>
      <c r="M3461" s="39">
        <v>8.1667459044649178</v>
      </c>
      <c r="N3461" s="39">
        <v>16.970732375085557</v>
      </c>
      <c r="O3461" s="29">
        <v>44197</v>
      </c>
      <c r="P3461" s="29">
        <v>44956</v>
      </c>
      <c r="Q3461" s="40">
        <v>2.0780287</v>
      </c>
      <c r="R3461" s="39">
        <v>8.1504175222450375</v>
      </c>
      <c r="S3461" s="39">
        <v>8.1504175222450375</v>
      </c>
      <c r="T3461" s="39">
        <v>0.66989733059548251</v>
      </c>
      <c r="U3461" s="39">
        <v>0</v>
      </c>
      <c r="V3461" s="39">
        <v>0</v>
      </c>
      <c r="W3461" s="29" t="s">
        <v>1357</v>
      </c>
      <c r="X3461" s="29" t="s">
        <v>258</v>
      </c>
      <c r="Y3461" s="29" t="s">
        <v>1349</v>
      </c>
      <c r="Z3461" s="41" t="s">
        <v>1349</v>
      </c>
      <c r="AA3461" s="42" t="s">
        <v>1349</v>
      </c>
      <c r="AB3461" s="29" t="s">
        <v>258</v>
      </c>
      <c r="AC3461" s="29" t="s">
        <v>258</v>
      </c>
      <c r="AD3461" s="29" t="s">
        <v>265</v>
      </c>
      <c r="AE3461" s="29" t="s">
        <v>1367</v>
      </c>
      <c r="AF3461" s="29" t="s">
        <v>1368</v>
      </c>
      <c r="AG3461" s="183" t="s">
        <v>1369</v>
      </c>
      <c r="AH3461" s="29" t="s">
        <v>1413</v>
      </c>
      <c r="AI3461" s="29" t="s">
        <v>1357</v>
      </c>
      <c r="AJ3461" s="29" t="s">
        <v>258</v>
      </c>
      <c r="AK3461" s="29" t="s">
        <v>258</v>
      </c>
      <c r="AL3461" s="29" t="s">
        <v>13326</v>
      </c>
    </row>
    <row r="3462" spans="1:38" x14ac:dyDescent="0.2">
      <c r="A3462" s="35" t="s">
        <v>16</v>
      </c>
      <c r="B3462" s="36">
        <v>9576</v>
      </c>
      <c r="C3462" s="36"/>
      <c r="D3462" s="36" t="s">
        <v>1349</v>
      </c>
      <c r="E3462" s="37" t="s">
        <v>5716</v>
      </c>
      <c r="F3462" s="38" t="s">
        <v>1269</v>
      </c>
      <c r="G3462" s="38" t="s">
        <v>1273</v>
      </c>
      <c r="H3462" s="35" t="s">
        <v>1393</v>
      </c>
      <c r="I3462" s="35"/>
      <c r="J3462" s="29" t="s">
        <v>1405</v>
      </c>
      <c r="K3462" s="29" t="s">
        <v>2765</v>
      </c>
      <c r="L3462" s="29" t="s">
        <v>1394</v>
      </c>
      <c r="M3462" s="39">
        <v>39.706516604383552</v>
      </c>
      <c r="N3462" s="39">
        <v>85.33775770020533</v>
      </c>
      <c r="O3462" s="29">
        <v>44197</v>
      </c>
      <c r="P3462" s="29">
        <v>44982</v>
      </c>
      <c r="Q3462" s="40">
        <v>2.1492129000000002</v>
      </c>
      <c r="R3462" s="39">
        <v>39.62885694729637</v>
      </c>
      <c r="S3462" s="39">
        <v>39.62885694729637</v>
      </c>
      <c r="T3462" s="39">
        <v>6.0800438056125934</v>
      </c>
      <c r="U3462" s="39">
        <v>0</v>
      </c>
      <c r="V3462" s="39">
        <v>0</v>
      </c>
      <c r="W3462" s="29" t="s">
        <v>1357</v>
      </c>
      <c r="X3462" s="29" t="s">
        <v>258</v>
      </c>
      <c r="Y3462" s="29" t="s">
        <v>1349</v>
      </c>
      <c r="Z3462" s="41" t="s">
        <v>1349</v>
      </c>
      <c r="AA3462" s="42" t="s">
        <v>1349</v>
      </c>
      <c r="AB3462" s="29" t="s">
        <v>258</v>
      </c>
      <c r="AC3462" s="29" t="s">
        <v>258</v>
      </c>
      <c r="AD3462" s="29" t="s">
        <v>265</v>
      </c>
      <c r="AE3462" s="29" t="s">
        <v>1367</v>
      </c>
      <c r="AF3462" s="29" t="s">
        <v>1368</v>
      </c>
      <c r="AG3462" s="183" t="s">
        <v>1369</v>
      </c>
      <c r="AH3462" s="29" t="s">
        <v>1413</v>
      </c>
      <c r="AI3462" s="29" t="s">
        <v>1357</v>
      </c>
      <c r="AJ3462" s="29" t="s">
        <v>258</v>
      </c>
      <c r="AK3462" s="29" t="s">
        <v>258</v>
      </c>
      <c r="AL3462" s="29" t="s">
        <v>13326</v>
      </c>
    </row>
    <row r="3463" spans="1:38" x14ac:dyDescent="0.2">
      <c r="A3463" s="35" t="s">
        <v>16</v>
      </c>
      <c r="B3463" s="36">
        <v>9577</v>
      </c>
      <c r="C3463" s="36"/>
      <c r="D3463" s="36" t="s">
        <v>1349</v>
      </c>
      <c r="E3463" s="37" t="s">
        <v>5717</v>
      </c>
      <c r="F3463" s="38" t="s">
        <v>1269</v>
      </c>
      <c r="G3463" s="38" t="s">
        <v>1445</v>
      </c>
      <c r="H3463" s="35" t="s">
        <v>330</v>
      </c>
      <c r="I3463" s="35"/>
      <c r="J3463" s="29" t="s">
        <v>1405</v>
      </c>
      <c r="K3463" s="29" t="s">
        <v>1558</v>
      </c>
      <c r="L3463" s="29" t="s">
        <v>1366</v>
      </c>
      <c r="M3463" s="39">
        <v>30.586619349235733</v>
      </c>
      <c r="N3463" s="39">
        <v>64.564774811772764</v>
      </c>
      <c r="O3463" s="29">
        <v>44197</v>
      </c>
      <c r="P3463" s="29">
        <v>44968</v>
      </c>
      <c r="Q3463" s="40">
        <v>2.1108829999999998</v>
      </c>
      <c r="R3463" s="39">
        <v>30.526091718001371</v>
      </c>
      <c r="S3463" s="39">
        <v>30.526091718001371</v>
      </c>
      <c r="T3463" s="39">
        <v>3.5125913757700205</v>
      </c>
      <c r="U3463" s="39">
        <v>0</v>
      </c>
      <c r="V3463" s="39">
        <v>0</v>
      </c>
      <c r="W3463" s="29" t="s">
        <v>1357</v>
      </c>
      <c r="X3463" s="29" t="s">
        <v>258</v>
      </c>
      <c r="Y3463" s="29" t="s">
        <v>1349</v>
      </c>
      <c r="Z3463" s="41" t="s">
        <v>1349</v>
      </c>
      <c r="AA3463" s="42" t="s">
        <v>1349</v>
      </c>
      <c r="AB3463" s="29" t="s">
        <v>258</v>
      </c>
      <c r="AC3463" s="29" t="s">
        <v>258</v>
      </c>
      <c r="AD3463" s="29" t="s">
        <v>265</v>
      </c>
      <c r="AE3463" s="29" t="s">
        <v>1367</v>
      </c>
      <c r="AF3463" s="29" t="s">
        <v>1368</v>
      </c>
      <c r="AG3463" s="183" t="s">
        <v>1369</v>
      </c>
      <c r="AH3463" s="29" t="s">
        <v>1413</v>
      </c>
      <c r="AI3463" s="29" t="s">
        <v>1357</v>
      </c>
      <c r="AJ3463" s="29" t="s">
        <v>258</v>
      </c>
      <c r="AK3463" s="29" t="s">
        <v>258</v>
      </c>
      <c r="AL3463" s="29" t="s">
        <v>13326</v>
      </c>
    </row>
    <row r="3464" spans="1:38" x14ac:dyDescent="0.2">
      <c r="A3464" s="35" t="s">
        <v>16</v>
      </c>
      <c r="B3464" s="36">
        <v>9579</v>
      </c>
      <c r="C3464" s="36"/>
      <c r="D3464" s="36" t="s">
        <v>1349</v>
      </c>
      <c r="E3464" s="37" t="s">
        <v>5718</v>
      </c>
      <c r="F3464" s="38" t="s">
        <v>1269</v>
      </c>
      <c r="G3464" s="38" t="s">
        <v>1273</v>
      </c>
      <c r="H3464" s="35" t="s">
        <v>1393</v>
      </c>
      <c r="I3464" s="35"/>
      <c r="J3464" s="29" t="s">
        <v>1405</v>
      </c>
      <c r="K3464" s="29" t="s">
        <v>3612</v>
      </c>
      <c r="L3464" s="29" t="s">
        <v>1366</v>
      </c>
      <c r="M3464" s="39">
        <v>6.3105568099597553</v>
      </c>
      <c r="N3464" s="39">
        <v>3.9392388774811775</v>
      </c>
      <c r="O3464" s="29">
        <v>44197</v>
      </c>
      <c r="P3464" s="29">
        <v>44425</v>
      </c>
      <c r="Q3464" s="40">
        <v>0.62422999999999995</v>
      </c>
      <c r="R3464" s="39">
        <v>3.9392388774811775</v>
      </c>
      <c r="S3464" s="39">
        <v>0</v>
      </c>
      <c r="T3464" s="39">
        <v>0</v>
      </c>
      <c r="U3464" s="39">
        <v>0</v>
      </c>
      <c r="V3464" s="39">
        <v>0</v>
      </c>
      <c r="W3464" s="29" t="s">
        <v>1357</v>
      </c>
      <c r="X3464" s="29" t="s">
        <v>258</v>
      </c>
      <c r="Y3464" s="29" t="s">
        <v>1349</v>
      </c>
      <c r="Z3464" s="41" t="s">
        <v>1349</v>
      </c>
      <c r="AA3464" s="42" t="s">
        <v>1349</v>
      </c>
      <c r="AB3464" s="29" t="s">
        <v>258</v>
      </c>
      <c r="AC3464" s="29" t="s">
        <v>258</v>
      </c>
      <c r="AD3464" s="29" t="s">
        <v>265</v>
      </c>
      <c r="AE3464" s="29" t="s">
        <v>1367</v>
      </c>
      <c r="AF3464" s="29" t="s">
        <v>1368</v>
      </c>
      <c r="AG3464" s="183" t="s">
        <v>1369</v>
      </c>
      <c r="AH3464" s="29" t="s">
        <v>1356</v>
      </c>
      <c r="AI3464" s="29" t="s">
        <v>1357</v>
      </c>
      <c r="AJ3464" s="29" t="s">
        <v>258</v>
      </c>
      <c r="AK3464" s="29" t="s">
        <v>258</v>
      </c>
      <c r="AL3464" s="29" t="s">
        <v>13326</v>
      </c>
    </row>
    <row r="3465" spans="1:38" x14ac:dyDescent="0.2">
      <c r="A3465" s="35" t="s">
        <v>16</v>
      </c>
      <c r="B3465" s="36">
        <v>9580</v>
      </c>
      <c r="C3465" s="36"/>
      <c r="D3465" s="36" t="s">
        <v>1349</v>
      </c>
      <c r="E3465" s="37" t="s">
        <v>5719</v>
      </c>
      <c r="F3465" s="38" t="s">
        <v>1269</v>
      </c>
      <c r="G3465" s="38" t="s">
        <v>1273</v>
      </c>
      <c r="H3465" s="35" t="s">
        <v>1393</v>
      </c>
      <c r="I3465" s="35"/>
      <c r="J3465" s="29" t="s">
        <v>1371</v>
      </c>
      <c r="K3465" s="29" t="s">
        <v>1371</v>
      </c>
      <c r="L3465" s="29" t="s">
        <v>1366</v>
      </c>
      <c r="M3465" s="39">
        <v>3.3428306759104438</v>
      </c>
      <c r="N3465" s="39">
        <v>16.70271321013005</v>
      </c>
      <c r="O3465" s="29">
        <v>44197</v>
      </c>
      <c r="P3465" s="29">
        <v>46022</v>
      </c>
      <c r="Q3465" s="40">
        <v>4.9965776999999996</v>
      </c>
      <c r="R3465" s="39">
        <v>3.3387132101300483</v>
      </c>
      <c r="S3465" s="39">
        <v>3.3387132101300483</v>
      </c>
      <c r="T3465" s="39">
        <v>3.3387132101300483</v>
      </c>
      <c r="U3465" s="39">
        <v>3.3478603696098563</v>
      </c>
      <c r="V3465" s="39">
        <v>3.3387132101300483</v>
      </c>
      <c r="W3465" s="29" t="s">
        <v>1357</v>
      </c>
      <c r="X3465" s="29" t="s">
        <v>258</v>
      </c>
      <c r="Y3465" s="29" t="s">
        <v>1349</v>
      </c>
      <c r="Z3465" s="41" t="s">
        <v>1349</v>
      </c>
      <c r="AA3465" s="42" t="s">
        <v>1349</v>
      </c>
      <c r="AB3465" s="29" t="s">
        <v>258</v>
      </c>
      <c r="AC3465" s="29" t="s">
        <v>258</v>
      </c>
      <c r="AD3465" s="29" t="s">
        <v>265</v>
      </c>
      <c r="AE3465" s="29" t="s">
        <v>1367</v>
      </c>
      <c r="AF3465" s="29" t="s">
        <v>1368</v>
      </c>
      <c r="AG3465" s="183" t="s">
        <v>1369</v>
      </c>
      <c r="AH3465" s="29" t="s">
        <v>1356</v>
      </c>
      <c r="AI3465" s="29" t="s">
        <v>1357</v>
      </c>
      <c r="AJ3465" s="29" t="s">
        <v>258</v>
      </c>
      <c r="AK3465" s="29" t="s">
        <v>258</v>
      </c>
      <c r="AL3465" s="29" t="s">
        <v>13326</v>
      </c>
    </row>
    <row r="3466" spans="1:38" x14ac:dyDescent="0.2">
      <c r="A3466" s="35" t="s">
        <v>16</v>
      </c>
      <c r="B3466" s="36">
        <v>9586</v>
      </c>
      <c r="C3466" s="36"/>
      <c r="D3466" s="36" t="s">
        <v>1349</v>
      </c>
      <c r="E3466" s="37" t="s">
        <v>5720</v>
      </c>
      <c r="F3466" s="38" t="s">
        <v>1269</v>
      </c>
      <c r="G3466" s="38" t="s">
        <v>1273</v>
      </c>
      <c r="H3466" s="35" t="s">
        <v>1393</v>
      </c>
      <c r="I3466" s="35"/>
      <c r="J3466" s="29" t="s">
        <v>1371</v>
      </c>
      <c r="K3466" s="29" t="s">
        <v>1371</v>
      </c>
      <c r="L3466" s="29" t="s">
        <v>1366</v>
      </c>
      <c r="M3466" s="39">
        <v>2.4382005591851525</v>
      </c>
      <c r="N3466" s="39">
        <v>7.3897002053388086</v>
      </c>
      <c r="O3466" s="29">
        <v>44197</v>
      </c>
      <c r="P3466" s="29">
        <v>45304</v>
      </c>
      <c r="Q3466" s="40">
        <v>3.0308008000000002</v>
      </c>
      <c r="R3466" s="39">
        <v>2.4343326488706367</v>
      </c>
      <c r="S3466" s="39">
        <v>2.4343326488706367</v>
      </c>
      <c r="T3466" s="39">
        <v>2.4343326488706367</v>
      </c>
      <c r="U3466" s="39">
        <v>8.6702258726899392E-2</v>
      </c>
      <c r="V3466" s="39">
        <v>0</v>
      </c>
      <c r="W3466" s="29" t="s">
        <v>265</v>
      </c>
      <c r="X3466" s="29" t="s">
        <v>11773</v>
      </c>
      <c r="Y3466" s="29">
        <v>45259</v>
      </c>
      <c r="Z3466" s="41" t="s">
        <v>11759</v>
      </c>
      <c r="AA3466" s="42" t="s">
        <v>1349</v>
      </c>
      <c r="AB3466" s="29" t="s">
        <v>258</v>
      </c>
      <c r="AC3466" s="29" t="s">
        <v>258</v>
      </c>
      <c r="AD3466" s="29" t="s">
        <v>265</v>
      </c>
      <c r="AE3466" s="29" t="s">
        <v>1367</v>
      </c>
      <c r="AF3466" s="29" t="s">
        <v>1368</v>
      </c>
      <c r="AG3466" s="183" t="s">
        <v>1369</v>
      </c>
      <c r="AH3466" s="29" t="s">
        <v>1413</v>
      </c>
      <c r="AI3466" s="29" t="s">
        <v>1357</v>
      </c>
      <c r="AJ3466" s="29" t="s">
        <v>258</v>
      </c>
      <c r="AK3466" s="29" t="s">
        <v>258</v>
      </c>
      <c r="AL3466" s="29" t="s">
        <v>13327</v>
      </c>
    </row>
    <row r="3467" spans="1:38" x14ac:dyDescent="0.2">
      <c r="A3467" s="35" t="s">
        <v>16</v>
      </c>
      <c r="B3467" s="36">
        <v>9592</v>
      </c>
      <c r="C3467" s="36"/>
      <c r="D3467" s="36" t="s">
        <v>1349</v>
      </c>
      <c r="E3467" s="37" t="s">
        <v>5721</v>
      </c>
      <c r="F3467" s="38" t="s">
        <v>1269</v>
      </c>
      <c r="G3467" s="38" t="s">
        <v>1273</v>
      </c>
      <c r="H3467" s="35" t="s">
        <v>1393</v>
      </c>
      <c r="I3467" s="35"/>
      <c r="J3467" s="29" t="s">
        <v>484</v>
      </c>
      <c r="K3467" s="29" t="s">
        <v>1365</v>
      </c>
      <c r="L3467" s="29" t="s">
        <v>1384</v>
      </c>
      <c r="M3467" s="39">
        <v>54.017827997213281</v>
      </c>
      <c r="N3467" s="39">
        <v>229.23376591375768</v>
      </c>
      <c r="O3467" s="29">
        <v>44197</v>
      </c>
      <c r="P3467" s="29">
        <v>45747</v>
      </c>
      <c r="Q3467" s="40">
        <v>4.2436686999999997</v>
      </c>
      <c r="R3467" s="39">
        <v>53.946050650239556</v>
      </c>
      <c r="S3467" s="39">
        <v>53.946050650239556</v>
      </c>
      <c r="T3467" s="39">
        <v>53.946050650239556</v>
      </c>
      <c r="U3467" s="39">
        <v>54.093848049281313</v>
      </c>
      <c r="V3467" s="39">
        <v>13.301765913757698</v>
      </c>
      <c r="W3467" s="29" t="s">
        <v>265</v>
      </c>
      <c r="X3467" s="29" t="s">
        <v>11773</v>
      </c>
      <c r="Y3467" s="29">
        <v>45260</v>
      </c>
      <c r="Z3467" s="41" t="s">
        <v>11759</v>
      </c>
      <c r="AA3467" s="42" t="s">
        <v>1349</v>
      </c>
      <c r="AB3467" s="29" t="s">
        <v>258</v>
      </c>
      <c r="AC3467" s="29" t="s">
        <v>258</v>
      </c>
      <c r="AD3467" s="29" t="s">
        <v>265</v>
      </c>
      <c r="AE3467" s="29" t="s">
        <v>1353</v>
      </c>
      <c r="AF3467" s="29" t="s">
        <v>1368</v>
      </c>
      <c r="AG3467" s="183" t="s">
        <v>1369</v>
      </c>
      <c r="AH3467" s="29" t="s">
        <v>1413</v>
      </c>
      <c r="AI3467" s="29" t="s">
        <v>1357</v>
      </c>
      <c r="AJ3467" s="29" t="s">
        <v>258</v>
      </c>
      <c r="AK3467" s="29" t="s">
        <v>258</v>
      </c>
      <c r="AL3467" s="29" t="s">
        <v>13327</v>
      </c>
    </row>
    <row r="3468" spans="1:38" x14ac:dyDescent="0.2">
      <c r="A3468" s="35" t="s">
        <v>17</v>
      </c>
      <c r="B3468" s="36">
        <v>9593</v>
      </c>
      <c r="C3468" s="36"/>
      <c r="D3468" s="36" t="s">
        <v>1349</v>
      </c>
      <c r="E3468" s="37" t="s">
        <v>5722</v>
      </c>
      <c r="F3468" s="38" t="s">
        <v>1269</v>
      </c>
      <c r="G3468" s="38" t="s">
        <v>1445</v>
      </c>
      <c r="H3468" s="35" t="s">
        <v>976</v>
      </c>
      <c r="I3468" s="35" t="s">
        <v>1349</v>
      </c>
      <c r="J3468" s="29" t="s">
        <v>263</v>
      </c>
      <c r="K3468" s="29" t="s">
        <v>2407</v>
      </c>
      <c r="L3468" s="29" t="s">
        <v>3671</v>
      </c>
      <c r="M3468" s="39">
        <v>0</v>
      </c>
      <c r="N3468" s="39"/>
      <c r="O3468" s="29">
        <v>44197</v>
      </c>
      <c r="P3468" s="29">
        <v>44351</v>
      </c>
      <c r="Q3468" s="40">
        <v>0.42162899999999998</v>
      </c>
      <c r="R3468" s="39"/>
      <c r="S3468" s="39"/>
      <c r="T3468" s="39"/>
      <c r="U3468" s="39"/>
      <c r="V3468" s="39"/>
      <c r="W3468" s="29" t="s">
        <v>1357</v>
      </c>
      <c r="X3468" s="29" t="s">
        <v>258</v>
      </c>
      <c r="Y3468" s="29" t="s">
        <v>1349</v>
      </c>
      <c r="Z3468" s="41" t="s">
        <v>1349</v>
      </c>
      <c r="AA3468" s="42" t="s">
        <v>1349</v>
      </c>
      <c r="AB3468" s="29" t="s">
        <v>258</v>
      </c>
      <c r="AC3468" s="29" t="s">
        <v>258</v>
      </c>
      <c r="AD3468" s="29" t="s">
        <v>258</v>
      </c>
      <c r="AE3468" s="29" t="s">
        <v>1367</v>
      </c>
      <c r="AF3468" s="29" t="s">
        <v>2409</v>
      </c>
      <c r="AG3468" s="183" t="s">
        <v>2410</v>
      </c>
      <c r="AH3468" s="29" t="s">
        <v>1356</v>
      </c>
      <c r="AI3468" s="29" t="s">
        <v>1357</v>
      </c>
      <c r="AJ3468" s="29" t="s">
        <v>258</v>
      </c>
      <c r="AK3468" s="29" t="s">
        <v>258</v>
      </c>
      <c r="AL3468" s="29" t="s">
        <v>13326</v>
      </c>
    </row>
    <row r="3469" spans="1:38" x14ac:dyDescent="0.2">
      <c r="A3469" s="35" t="s">
        <v>18</v>
      </c>
      <c r="B3469" s="36">
        <v>9593</v>
      </c>
      <c r="C3469" s="36">
        <v>1</v>
      </c>
      <c r="D3469" s="36" t="s">
        <v>5723</v>
      </c>
      <c r="E3469" s="37" t="s">
        <v>5724</v>
      </c>
      <c r="F3469" s="38" t="s">
        <v>1269</v>
      </c>
      <c r="G3469" s="38" t="s">
        <v>1445</v>
      </c>
      <c r="H3469" s="35" t="s">
        <v>976</v>
      </c>
      <c r="I3469" s="35"/>
      <c r="J3469" s="29" t="s">
        <v>263</v>
      </c>
      <c r="K3469" s="29" t="s">
        <v>2407</v>
      </c>
      <c r="L3469" s="29" t="s">
        <v>3671</v>
      </c>
      <c r="M3469" s="39">
        <v>6.3318509679989932</v>
      </c>
      <c r="N3469" s="39">
        <v>2.6696919917864474</v>
      </c>
      <c r="O3469" s="29">
        <v>44197</v>
      </c>
      <c r="P3469" s="29">
        <v>44351</v>
      </c>
      <c r="Q3469" s="40">
        <v>0.42162899999999998</v>
      </c>
      <c r="R3469" s="39">
        <v>2.6696919917864474</v>
      </c>
      <c r="S3469" s="39">
        <v>0</v>
      </c>
      <c r="T3469" s="39">
        <v>0</v>
      </c>
      <c r="U3469" s="39">
        <v>0</v>
      </c>
      <c r="V3469" s="39">
        <v>0</v>
      </c>
      <c r="W3469" s="29" t="s">
        <v>1357</v>
      </c>
      <c r="X3469" s="29" t="s">
        <v>258</v>
      </c>
      <c r="Y3469" s="29" t="s">
        <v>1349</v>
      </c>
      <c r="Z3469" s="41" t="s">
        <v>1349</v>
      </c>
      <c r="AA3469" s="42" t="s">
        <v>1349</v>
      </c>
      <c r="AB3469" s="29" t="s">
        <v>258</v>
      </c>
      <c r="AC3469" s="29" t="s">
        <v>258</v>
      </c>
      <c r="AD3469" s="29" t="s">
        <v>258</v>
      </c>
      <c r="AE3469" s="29" t="s">
        <v>1367</v>
      </c>
      <c r="AF3469" s="29" t="s">
        <v>2409</v>
      </c>
      <c r="AG3469" s="183" t="s">
        <v>2410</v>
      </c>
      <c r="AH3469" s="29" t="s">
        <v>1356</v>
      </c>
      <c r="AI3469" s="29" t="s">
        <v>1357</v>
      </c>
      <c r="AJ3469" s="29" t="s">
        <v>258</v>
      </c>
      <c r="AK3469" s="29" t="s">
        <v>258</v>
      </c>
      <c r="AL3469" s="29" t="s">
        <v>13326</v>
      </c>
    </row>
    <row r="3470" spans="1:38" x14ac:dyDescent="0.2">
      <c r="A3470" s="35" t="s">
        <v>16</v>
      </c>
      <c r="B3470" s="36">
        <v>9595</v>
      </c>
      <c r="C3470" s="36"/>
      <c r="D3470" s="36" t="s">
        <v>1349</v>
      </c>
      <c r="E3470" s="37" t="s">
        <v>5725</v>
      </c>
      <c r="F3470" s="38" t="s">
        <v>1262</v>
      </c>
      <c r="G3470" s="38" t="s">
        <v>1263</v>
      </c>
      <c r="H3470" s="35" t="s">
        <v>4141</v>
      </c>
      <c r="I3470" s="35"/>
      <c r="J3470" s="29" t="s">
        <v>263</v>
      </c>
      <c r="K3470" s="29" t="s">
        <v>264</v>
      </c>
      <c r="L3470" s="29" t="s">
        <v>2271</v>
      </c>
      <c r="M3470" s="39">
        <v>192.71114198609467</v>
      </c>
      <c r="N3470" s="39">
        <v>443.19606297056805</v>
      </c>
      <c r="O3470" s="29">
        <v>44197</v>
      </c>
      <c r="P3470" s="29">
        <v>45037</v>
      </c>
      <c r="Q3470" s="40">
        <v>2.2997947000000001</v>
      </c>
      <c r="R3470" s="39">
        <v>192.35025325119781</v>
      </c>
      <c r="S3470" s="39">
        <v>192.35025325119781</v>
      </c>
      <c r="T3470" s="39">
        <v>58.495556468172488</v>
      </c>
      <c r="U3470" s="39">
        <v>0</v>
      </c>
      <c r="V3470" s="39">
        <v>0</v>
      </c>
      <c r="W3470" s="29" t="s">
        <v>1357</v>
      </c>
      <c r="X3470" s="29" t="s">
        <v>258</v>
      </c>
      <c r="Y3470" s="29" t="s">
        <v>1349</v>
      </c>
      <c r="Z3470" s="41" t="s">
        <v>1349</v>
      </c>
      <c r="AA3470" s="42" t="s">
        <v>1349</v>
      </c>
      <c r="AB3470" s="29" t="s">
        <v>258</v>
      </c>
      <c r="AC3470" s="29" t="s">
        <v>265</v>
      </c>
      <c r="AD3470" s="29" t="s">
        <v>265</v>
      </c>
      <c r="AE3470" s="29" t="s">
        <v>1367</v>
      </c>
      <c r="AF3470" s="29" t="s">
        <v>1368</v>
      </c>
      <c r="AG3470" s="183" t="s">
        <v>1369</v>
      </c>
      <c r="AH3470" s="29" t="s">
        <v>1413</v>
      </c>
      <c r="AI3470" s="29" t="s">
        <v>1357</v>
      </c>
      <c r="AJ3470" s="29" t="s">
        <v>258</v>
      </c>
      <c r="AK3470" s="29" t="s">
        <v>258</v>
      </c>
      <c r="AL3470" s="29" t="s">
        <v>13326</v>
      </c>
    </row>
    <row r="3471" spans="1:38" x14ac:dyDescent="0.2">
      <c r="A3471" s="35" t="s">
        <v>16</v>
      </c>
      <c r="B3471" s="36">
        <v>9598</v>
      </c>
      <c r="C3471" s="36"/>
      <c r="D3471" s="36" t="s">
        <v>1349</v>
      </c>
      <c r="E3471" s="37" t="s">
        <v>5726</v>
      </c>
      <c r="F3471" s="38" t="s">
        <v>1269</v>
      </c>
      <c r="G3471" s="38" t="s">
        <v>1273</v>
      </c>
      <c r="H3471" s="35" t="s">
        <v>1393</v>
      </c>
      <c r="I3471" s="35"/>
      <c r="J3471" s="29" t="s">
        <v>1371</v>
      </c>
      <c r="K3471" s="29" t="s">
        <v>1371</v>
      </c>
      <c r="L3471" s="29" t="s">
        <v>1366</v>
      </c>
      <c r="M3471" s="39">
        <v>7.0394286106399573</v>
      </c>
      <c r="N3471" s="39">
        <v>21.084558521560574</v>
      </c>
      <c r="O3471" s="29">
        <v>44197</v>
      </c>
      <c r="P3471" s="29">
        <v>45291</v>
      </c>
      <c r="Q3471" s="40">
        <v>2.9952087999999999</v>
      </c>
      <c r="R3471" s="39">
        <v>7.0281861738535252</v>
      </c>
      <c r="S3471" s="39">
        <v>7.0281861738535252</v>
      </c>
      <c r="T3471" s="39">
        <v>7.0281861738535252</v>
      </c>
      <c r="U3471" s="39">
        <v>0</v>
      </c>
      <c r="V3471" s="39">
        <v>0</v>
      </c>
      <c r="W3471" s="29" t="s">
        <v>1357</v>
      </c>
      <c r="X3471" s="29" t="s">
        <v>258</v>
      </c>
      <c r="Y3471" s="29" t="s">
        <v>1349</v>
      </c>
      <c r="Z3471" s="41" t="s">
        <v>1349</v>
      </c>
      <c r="AA3471" s="42" t="s">
        <v>1349</v>
      </c>
      <c r="AB3471" s="29" t="s">
        <v>258</v>
      </c>
      <c r="AC3471" s="29" t="s">
        <v>258</v>
      </c>
      <c r="AD3471" s="29" t="s">
        <v>265</v>
      </c>
      <c r="AE3471" s="29" t="s">
        <v>1367</v>
      </c>
      <c r="AF3471" s="29" t="s">
        <v>1368</v>
      </c>
      <c r="AG3471" s="183" t="s">
        <v>1369</v>
      </c>
      <c r="AH3471" s="29" t="s">
        <v>1413</v>
      </c>
      <c r="AI3471" s="29" t="s">
        <v>1357</v>
      </c>
      <c r="AJ3471" s="29" t="s">
        <v>258</v>
      </c>
      <c r="AK3471" s="29" t="s">
        <v>258</v>
      </c>
      <c r="AL3471" s="29" t="s">
        <v>13326</v>
      </c>
    </row>
    <row r="3472" spans="1:38" x14ac:dyDescent="0.2">
      <c r="A3472" s="35" t="s">
        <v>16</v>
      </c>
      <c r="B3472" s="36">
        <v>9601</v>
      </c>
      <c r="C3472" s="36"/>
      <c r="D3472" s="36" t="s">
        <v>1349</v>
      </c>
      <c r="E3472" s="37" t="s">
        <v>5727</v>
      </c>
      <c r="F3472" s="38" t="s">
        <v>1269</v>
      </c>
      <c r="G3472" s="38" t="s">
        <v>1273</v>
      </c>
      <c r="H3472" s="35" t="s">
        <v>1393</v>
      </c>
      <c r="I3472" s="35"/>
      <c r="J3472" s="29" t="s">
        <v>1371</v>
      </c>
      <c r="K3472" s="29" t="s">
        <v>1371</v>
      </c>
      <c r="L3472" s="29" t="s">
        <v>1366</v>
      </c>
      <c r="M3472" s="39">
        <v>8.7637991017699139</v>
      </c>
      <c r="N3472" s="39">
        <v>23.874004106776184</v>
      </c>
      <c r="O3472" s="29">
        <v>44197</v>
      </c>
      <c r="P3472" s="29">
        <v>45192</v>
      </c>
      <c r="Q3472" s="40">
        <v>2.7241615000000001</v>
      </c>
      <c r="R3472" s="39">
        <v>8.7490075290896652</v>
      </c>
      <c r="S3472" s="39">
        <v>8.7490075290896652</v>
      </c>
      <c r="T3472" s="39">
        <v>6.3759890485968516</v>
      </c>
      <c r="U3472" s="39">
        <v>0</v>
      </c>
      <c r="V3472" s="39">
        <v>0</v>
      </c>
      <c r="W3472" s="29" t="s">
        <v>265</v>
      </c>
      <c r="X3472" s="29" t="s">
        <v>11773</v>
      </c>
      <c r="Y3472" s="29">
        <v>45260</v>
      </c>
      <c r="Z3472" s="41" t="s">
        <v>11759</v>
      </c>
      <c r="AA3472" s="42" t="s">
        <v>1349</v>
      </c>
      <c r="AB3472" s="29" t="s">
        <v>258</v>
      </c>
      <c r="AC3472" s="29" t="s">
        <v>258</v>
      </c>
      <c r="AD3472" s="29" t="s">
        <v>265</v>
      </c>
      <c r="AE3472" s="29" t="s">
        <v>1367</v>
      </c>
      <c r="AF3472" s="29" t="s">
        <v>1368</v>
      </c>
      <c r="AG3472" s="183" t="s">
        <v>1369</v>
      </c>
      <c r="AH3472" s="29" t="s">
        <v>1413</v>
      </c>
      <c r="AI3472" s="29" t="s">
        <v>1357</v>
      </c>
      <c r="AJ3472" s="29" t="s">
        <v>258</v>
      </c>
      <c r="AK3472" s="29" t="s">
        <v>258</v>
      </c>
      <c r="AL3472" s="29" t="s">
        <v>13327</v>
      </c>
    </row>
    <row r="3473" spans="1:38" x14ac:dyDescent="0.2">
      <c r="A3473" s="35" t="s">
        <v>16</v>
      </c>
      <c r="B3473" s="36">
        <v>9602</v>
      </c>
      <c r="C3473" s="36"/>
      <c r="D3473" s="36" t="s">
        <v>1349</v>
      </c>
      <c r="E3473" s="37" t="s">
        <v>5728</v>
      </c>
      <c r="F3473" s="38" t="s">
        <v>1269</v>
      </c>
      <c r="G3473" s="38" t="s">
        <v>1273</v>
      </c>
      <c r="H3473" s="35" t="s">
        <v>1393</v>
      </c>
      <c r="I3473" s="35"/>
      <c r="J3473" s="29" t="s">
        <v>281</v>
      </c>
      <c r="K3473" s="29" t="s">
        <v>282</v>
      </c>
      <c r="L3473" s="29" t="s">
        <v>1384</v>
      </c>
      <c r="M3473" s="39">
        <v>34.302680765387521</v>
      </c>
      <c r="N3473" s="39">
        <v>77.198639288158802</v>
      </c>
      <c r="O3473" s="29">
        <v>44197</v>
      </c>
      <c r="P3473" s="29">
        <v>45019</v>
      </c>
      <c r="Q3473" s="40">
        <v>2.2505133000000002</v>
      </c>
      <c r="R3473" s="39">
        <v>34.237549623545519</v>
      </c>
      <c r="S3473" s="39">
        <v>34.237549623545519</v>
      </c>
      <c r="T3473" s="39">
        <v>8.7235400410677624</v>
      </c>
      <c r="U3473" s="39">
        <v>0</v>
      </c>
      <c r="V3473" s="39">
        <v>0</v>
      </c>
      <c r="W3473" s="29" t="s">
        <v>265</v>
      </c>
      <c r="X3473" s="29" t="s">
        <v>11773</v>
      </c>
      <c r="Y3473" s="29">
        <v>45258</v>
      </c>
      <c r="Z3473" s="41" t="s">
        <v>11759</v>
      </c>
      <c r="AA3473" s="42" t="s">
        <v>1349</v>
      </c>
      <c r="AB3473" s="29" t="s">
        <v>258</v>
      </c>
      <c r="AC3473" s="29" t="s">
        <v>258</v>
      </c>
      <c r="AD3473" s="29" t="s">
        <v>265</v>
      </c>
      <c r="AE3473" s="29" t="s">
        <v>1353</v>
      </c>
      <c r="AF3473" s="29" t="s">
        <v>1368</v>
      </c>
      <c r="AG3473" s="183" t="s">
        <v>1369</v>
      </c>
      <c r="AH3473" s="29" t="s">
        <v>1413</v>
      </c>
      <c r="AI3473" s="29" t="s">
        <v>1357</v>
      </c>
      <c r="AJ3473" s="29" t="s">
        <v>258</v>
      </c>
      <c r="AK3473" s="29" t="s">
        <v>258</v>
      </c>
      <c r="AL3473" s="29" t="s">
        <v>13327</v>
      </c>
    </row>
    <row r="3474" spans="1:38" x14ac:dyDescent="0.2">
      <c r="A3474" s="35" t="s">
        <v>16</v>
      </c>
      <c r="B3474" s="36">
        <v>9608</v>
      </c>
      <c r="C3474" s="36"/>
      <c r="D3474" s="36" t="s">
        <v>1349</v>
      </c>
      <c r="E3474" s="37" t="s">
        <v>5729</v>
      </c>
      <c r="F3474" s="38" t="s">
        <v>1269</v>
      </c>
      <c r="G3474" s="38" t="s">
        <v>1273</v>
      </c>
      <c r="H3474" s="35" t="s">
        <v>1393</v>
      </c>
      <c r="I3474" s="35"/>
      <c r="J3474" s="29" t="s">
        <v>1371</v>
      </c>
      <c r="K3474" s="29" t="s">
        <v>1371</v>
      </c>
      <c r="L3474" s="29" t="s">
        <v>1366</v>
      </c>
      <c r="M3474" s="39">
        <v>22.466034478257971</v>
      </c>
      <c r="N3474" s="39">
        <v>51.052180698151957</v>
      </c>
      <c r="O3474" s="29">
        <v>44197</v>
      </c>
      <c r="P3474" s="29">
        <v>45027</v>
      </c>
      <c r="Q3474" s="40">
        <v>2.2724161999999999</v>
      </c>
      <c r="R3474" s="39">
        <v>22.423641341546887</v>
      </c>
      <c r="S3474" s="39">
        <v>22.423641341546887</v>
      </c>
      <c r="T3474" s="39">
        <v>6.2048980150581796</v>
      </c>
      <c r="U3474" s="39">
        <v>0</v>
      </c>
      <c r="V3474" s="39">
        <v>0</v>
      </c>
      <c r="W3474" s="29" t="s">
        <v>265</v>
      </c>
      <c r="X3474" s="29" t="s">
        <v>11773</v>
      </c>
      <c r="Y3474" s="29">
        <v>45415</v>
      </c>
      <c r="Z3474" s="41" t="s">
        <v>11761</v>
      </c>
      <c r="AA3474" s="42" t="s">
        <v>1349</v>
      </c>
      <c r="AB3474" s="29" t="s">
        <v>258</v>
      </c>
      <c r="AC3474" s="29" t="s">
        <v>258</v>
      </c>
      <c r="AD3474" s="29" t="s">
        <v>265</v>
      </c>
      <c r="AE3474" s="29" t="s">
        <v>1367</v>
      </c>
      <c r="AF3474" s="29" t="s">
        <v>1368</v>
      </c>
      <c r="AG3474" s="183" t="s">
        <v>1369</v>
      </c>
      <c r="AH3474" s="29" t="s">
        <v>1413</v>
      </c>
      <c r="AI3474" s="29" t="s">
        <v>1357</v>
      </c>
      <c r="AJ3474" s="29" t="s">
        <v>258</v>
      </c>
      <c r="AK3474" s="29" t="s">
        <v>258</v>
      </c>
      <c r="AL3474" s="29" t="s">
        <v>13327</v>
      </c>
    </row>
    <row r="3475" spans="1:38" x14ac:dyDescent="0.2">
      <c r="A3475" s="35" t="s">
        <v>16</v>
      </c>
      <c r="B3475" s="36">
        <v>9610</v>
      </c>
      <c r="C3475" s="36"/>
      <c r="D3475" s="36" t="s">
        <v>1349</v>
      </c>
      <c r="E3475" s="37" t="s">
        <v>5730</v>
      </c>
      <c r="F3475" s="38" t="s">
        <v>1269</v>
      </c>
      <c r="G3475" s="38" t="s">
        <v>1273</v>
      </c>
      <c r="H3475" s="35" t="s">
        <v>1393</v>
      </c>
      <c r="I3475" s="35"/>
      <c r="J3475" s="29" t="s">
        <v>281</v>
      </c>
      <c r="K3475" s="29" t="s">
        <v>282</v>
      </c>
      <c r="L3475" s="29" t="s">
        <v>1366</v>
      </c>
      <c r="M3475" s="39">
        <v>8.6017106617186716</v>
      </c>
      <c r="N3475" s="39">
        <v>42.979115674195754</v>
      </c>
      <c r="O3475" s="29">
        <v>44197</v>
      </c>
      <c r="P3475" s="29">
        <v>46022</v>
      </c>
      <c r="Q3475" s="40">
        <v>4.9965776999999996</v>
      </c>
      <c r="R3475" s="39">
        <v>8.5911156741957555</v>
      </c>
      <c r="S3475" s="39">
        <v>8.5911156741957555</v>
      </c>
      <c r="T3475" s="39">
        <v>8.5911156741957555</v>
      </c>
      <c r="U3475" s="39">
        <v>8.6146529774127298</v>
      </c>
      <c r="V3475" s="39">
        <v>8.5911156741957555</v>
      </c>
      <c r="W3475" s="29" t="s">
        <v>265</v>
      </c>
      <c r="X3475" s="29" t="s">
        <v>11773</v>
      </c>
      <c r="Y3475" s="29">
        <v>45268</v>
      </c>
      <c r="Z3475" s="41" t="s">
        <v>11760</v>
      </c>
      <c r="AA3475" s="42" t="s">
        <v>1349</v>
      </c>
      <c r="AB3475" s="29" t="s">
        <v>258</v>
      </c>
      <c r="AC3475" s="29" t="s">
        <v>258</v>
      </c>
      <c r="AD3475" s="29" t="s">
        <v>265</v>
      </c>
      <c r="AE3475" s="29" t="s">
        <v>1367</v>
      </c>
      <c r="AF3475" s="29" t="s">
        <v>1368</v>
      </c>
      <c r="AG3475" s="183" t="s">
        <v>1369</v>
      </c>
      <c r="AH3475" s="29" t="s">
        <v>1356</v>
      </c>
      <c r="AI3475" s="29" t="s">
        <v>1357</v>
      </c>
      <c r="AJ3475" s="29" t="s">
        <v>258</v>
      </c>
      <c r="AK3475" s="29" t="s">
        <v>258</v>
      </c>
      <c r="AL3475" s="29" t="s">
        <v>13327</v>
      </c>
    </row>
    <row r="3476" spans="1:38" x14ac:dyDescent="0.2">
      <c r="A3476" s="35" t="s">
        <v>16</v>
      </c>
      <c r="B3476" s="36">
        <v>9611</v>
      </c>
      <c r="C3476" s="36"/>
      <c r="D3476" s="36" t="s">
        <v>1349</v>
      </c>
      <c r="E3476" s="37" t="s">
        <v>5731</v>
      </c>
      <c r="F3476" s="38" t="s">
        <v>1266</v>
      </c>
      <c r="G3476" s="38" t="s">
        <v>1268</v>
      </c>
      <c r="H3476" s="35" t="s">
        <v>1359</v>
      </c>
      <c r="I3476" s="35"/>
      <c r="J3476" s="29" t="s">
        <v>1371</v>
      </c>
      <c r="K3476" s="29" t="s">
        <v>1371</v>
      </c>
      <c r="L3476" s="29" t="s">
        <v>1384</v>
      </c>
      <c r="M3476" s="39">
        <v>45.724626089763518</v>
      </c>
      <c r="N3476" s="39">
        <v>22.533694729637237</v>
      </c>
      <c r="O3476" s="29">
        <v>44197</v>
      </c>
      <c r="P3476" s="29">
        <v>44377</v>
      </c>
      <c r="Q3476" s="40">
        <v>0.4928131</v>
      </c>
      <c r="R3476" s="39">
        <v>22.533694729637237</v>
      </c>
      <c r="S3476" s="39">
        <v>0</v>
      </c>
      <c r="T3476" s="39">
        <v>0</v>
      </c>
      <c r="U3476" s="39">
        <v>0</v>
      </c>
      <c r="V3476" s="39">
        <v>0</v>
      </c>
      <c r="W3476" s="29" t="s">
        <v>1357</v>
      </c>
      <c r="X3476" s="29" t="s">
        <v>258</v>
      </c>
      <c r="Y3476" s="29" t="s">
        <v>1349</v>
      </c>
      <c r="Z3476" s="41" t="s">
        <v>1349</v>
      </c>
      <c r="AA3476" s="42" t="s">
        <v>1349</v>
      </c>
      <c r="AB3476" s="29" t="s">
        <v>258</v>
      </c>
      <c r="AC3476" s="29" t="s">
        <v>258</v>
      </c>
      <c r="AD3476" s="29" t="s">
        <v>265</v>
      </c>
      <c r="AE3476" s="29" t="s">
        <v>1353</v>
      </c>
      <c r="AF3476" s="29" t="s">
        <v>1368</v>
      </c>
      <c r="AG3476" s="183" t="s">
        <v>1369</v>
      </c>
      <c r="AH3476" s="29" t="s">
        <v>1356</v>
      </c>
      <c r="AI3476" s="29" t="s">
        <v>1357</v>
      </c>
      <c r="AJ3476" s="29" t="s">
        <v>258</v>
      </c>
      <c r="AK3476" s="29" t="s">
        <v>258</v>
      </c>
      <c r="AL3476" s="29" t="s">
        <v>13326</v>
      </c>
    </row>
    <row r="3477" spans="1:38" x14ac:dyDescent="0.2">
      <c r="A3477" s="35" t="s">
        <v>16</v>
      </c>
      <c r="B3477" s="36">
        <v>9612</v>
      </c>
      <c r="C3477" s="36"/>
      <c r="D3477" s="36" t="s">
        <v>1349</v>
      </c>
      <c r="E3477" s="37" t="s">
        <v>5732</v>
      </c>
      <c r="F3477" s="38" t="s">
        <v>1269</v>
      </c>
      <c r="G3477" s="38" t="s">
        <v>1271</v>
      </c>
      <c r="H3477" s="35" t="s">
        <v>1440</v>
      </c>
      <c r="I3477" s="35"/>
      <c r="J3477" s="29" t="s">
        <v>1506</v>
      </c>
      <c r="K3477" s="29" t="s">
        <v>1642</v>
      </c>
      <c r="L3477" s="29" t="s">
        <v>2220</v>
      </c>
      <c r="M3477" s="39">
        <v>50.821686209149988</v>
      </c>
      <c r="N3477" s="39">
        <v>122.44513073237509</v>
      </c>
      <c r="O3477" s="29">
        <v>44197</v>
      </c>
      <c r="P3477" s="29">
        <v>45077</v>
      </c>
      <c r="Q3477" s="40">
        <v>2.4093087</v>
      </c>
      <c r="R3477" s="39">
        <v>50.729253935660509</v>
      </c>
      <c r="S3477" s="39">
        <v>50.729253935660509</v>
      </c>
      <c r="T3477" s="39">
        <v>20.986622861054073</v>
      </c>
      <c r="U3477" s="39">
        <v>0</v>
      </c>
      <c r="V3477" s="39">
        <v>0</v>
      </c>
      <c r="W3477" s="29" t="s">
        <v>1357</v>
      </c>
      <c r="X3477" s="29" t="s">
        <v>258</v>
      </c>
      <c r="Y3477" s="29" t="s">
        <v>1349</v>
      </c>
      <c r="Z3477" s="41" t="s">
        <v>1349</v>
      </c>
      <c r="AA3477" s="42" t="s">
        <v>1349</v>
      </c>
      <c r="AB3477" s="29" t="s">
        <v>258</v>
      </c>
      <c r="AC3477" s="29" t="s">
        <v>258</v>
      </c>
      <c r="AD3477" s="29" t="s">
        <v>258</v>
      </c>
      <c r="AE3477" s="29" t="s">
        <v>1353</v>
      </c>
      <c r="AF3477" s="29" t="s">
        <v>2221</v>
      </c>
      <c r="AG3477" s="183" t="s">
        <v>2222</v>
      </c>
      <c r="AH3477" s="29" t="s">
        <v>1413</v>
      </c>
      <c r="AI3477" s="29" t="s">
        <v>1357</v>
      </c>
      <c r="AJ3477" s="29" t="s">
        <v>258</v>
      </c>
      <c r="AK3477" s="29" t="s">
        <v>258</v>
      </c>
      <c r="AL3477" s="29" t="s">
        <v>13326</v>
      </c>
    </row>
    <row r="3478" spans="1:38" x14ac:dyDescent="0.2">
      <c r="A3478" s="35" t="s">
        <v>16</v>
      </c>
      <c r="B3478" s="36">
        <v>9613</v>
      </c>
      <c r="C3478" s="36"/>
      <c r="D3478" s="36" t="s">
        <v>1349</v>
      </c>
      <c r="E3478" s="37" t="s">
        <v>5733</v>
      </c>
      <c r="F3478" s="38" t="s">
        <v>1269</v>
      </c>
      <c r="G3478" s="38" t="s">
        <v>1273</v>
      </c>
      <c r="H3478" s="35" t="s">
        <v>1393</v>
      </c>
      <c r="I3478" s="35"/>
      <c r="J3478" s="29" t="s">
        <v>1506</v>
      </c>
      <c r="K3478" s="29" t="s">
        <v>1507</v>
      </c>
      <c r="L3478" s="29" t="s">
        <v>2220</v>
      </c>
      <c r="M3478" s="39">
        <v>60.860381111451126</v>
      </c>
      <c r="N3478" s="39">
        <v>201.11835728952772</v>
      </c>
      <c r="O3478" s="29">
        <v>44197</v>
      </c>
      <c r="P3478" s="29">
        <v>45404</v>
      </c>
      <c r="Q3478" s="40">
        <v>3.3045859000000002</v>
      </c>
      <c r="R3478" s="39">
        <v>60.768377823408628</v>
      </c>
      <c r="S3478" s="39">
        <v>60.768377823408628</v>
      </c>
      <c r="T3478" s="39">
        <v>60.768377823408628</v>
      </c>
      <c r="U3478" s="39">
        <v>18.81322381930185</v>
      </c>
      <c r="V3478" s="39">
        <v>0</v>
      </c>
      <c r="W3478" s="29" t="s">
        <v>1357</v>
      </c>
      <c r="X3478" s="29" t="s">
        <v>258</v>
      </c>
      <c r="Y3478" s="29" t="s">
        <v>1349</v>
      </c>
      <c r="Z3478" s="41" t="s">
        <v>1349</v>
      </c>
      <c r="AA3478" s="42" t="s">
        <v>1349</v>
      </c>
      <c r="AB3478" s="29" t="s">
        <v>258</v>
      </c>
      <c r="AC3478" s="29" t="s">
        <v>258</v>
      </c>
      <c r="AD3478" s="29" t="s">
        <v>258</v>
      </c>
      <c r="AE3478" s="29" t="s">
        <v>1353</v>
      </c>
      <c r="AF3478" s="29" t="s">
        <v>2221</v>
      </c>
      <c r="AG3478" s="183" t="s">
        <v>2222</v>
      </c>
      <c r="AH3478" s="29" t="s">
        <v>1413</v>
      </c>
      <c r="AI3478" s="29" t="s">
        <v>1357</v>
      </c>
      <c r="AJ3478" s="29" t="s">
        <v>258</v>
      </c>
      <c r="AK3478" s="29" t="s">
        <v>258</v>
      </c>
      <c r="AL3478" s="29" t="s">
        <v>13326</v>
      </c>
    </row>
    <row r="3479" spans="1:38" x14ac:dyDescent="0.2">
      <c r="A3479" s="35" t="s">
        <v>16</v>
      </c>
      <c r="B3479" s="36">
        <v>9614</v>
      </c>
      <c r="C3479" s="36"/>
      <c r="D3479" s="36" t="s">
        <v>1349</v>
      </c>
      <c r="E3479" s="37" t="s">
        <v>5734</v>
      </c>
      <c r="F3479" s="38" t="s">
        <v>1269</v>
      </c>
      <c r="G3479" s="38" t="s">
        <v>1271</v>
      </c>
      <c r="H3479" s="35" t="s">
        <v>1440</v>
      </c>
      <c r="I3479" s="35"/>
      <c r="J3479" s="29" t="s">
        <v>1506</v>
      </c>
      <c r="K3479" s="29" t="s">
        <v>1642</v>
      </c>
      <c r="L3479" s="29" t="s">
        <v>2220</v>
      </c>
      <c r="M3479" s="39">
        <v>50.821686209149988</v>
      </c>
      <c r="N3479" s="39">
        <v>122.44513073237509</v>
      </c>
      <c r="O3479" s="29">
        <v>44197</v>
      </c>
      <c r="P3479" s="29">
        <v>45077</v>
      </c>
      <c r="Q3479" s="40">
        <v>2.4093087</v>
      </c>
      <c r="R3479" s="39">
        <v>50.729253935660509</v>
      </c>
      <c r="S3479" s="39">
        <v>50.729253935660509</v>
      </c>
      <c r="T3479" s="39">
        <v>20.986622861054073</v>
      </c>
      <c r="U3479" s="39">
        <v>0</v>
      </c>
      <c r="V3479" s="39">
        <v>0</v>
      </c>
      <c r="W3479" s="29" t="s">
        <v>1357</v>
      </c>
      <c r="X3479" s="29" t="s">
        <v>258</v>
      </c>
      <c r="Y3479" s="29" t="s">
        <v>1349</v>
      </c>
      <c r="Z3479" s="41" t="s">
        <v>1349</v>
      </c>
      <c r="AA3479" s="42" t="s">
        <v>1349</v>
      </c>
      <c r="AB3479" s="29" t="s">
        <v>258</v>
      </c>
      <c r="AC3479" s="29" t="s">
        <v>258</v>
      </c>
      <c r="AD3479" s="29" t="s">
        <v>258</v>
      </c>
      <c r="AE3479" s="29" t="s">
        <v>1353</v>
      </c>
      <c r="AF3479" s="29" t="s">
        <v>2221</v>
      </c>
      <c r="AG3479" s="183" t="s">
        <v>2222</v>
      </c>
      <c r="AH3479" s="29" t="s">
        <v>1413</v>
      </c>
      <c r="AI3479" s="29" t="s">
        <v>1357</v>
      </c>
      <c r="AJ3479" s="29" t="s">
        <v>258</v>
      </c>
      <c r="AK3479" s="29" t="s">
        <v>258</v>
      </c>
      <c r="AL3479" s="29" t="s">
        <v>13326</v>
      </c>
    </row>
    <row r="3480" spans="1:38" x14ac:dyDescent="0.2">
      <c r="A3480" s="35" t="s">
        <v>16</v>
      </c>
      <c r="B3480" s="36">
        <v>9615</v>
      </c>
      <c r="C3480" s="36"/>
      <c r="D3480" s="36" t="s">
        <v>1349</v>
      </c>
      <c r="E3480" s="37" t="s">
        <v>5735</v>
      </c>
      <c r="F3480" s="38" t="s">
        <v>1269</v>
      </c>
      <c r="G3480" s="38" t="s">
        <v>1273</v>
      </c>
      <c r="H3480" s="35" t="s">
        <v>1393</v>
      </c>
      <c r="I3480" s="35"/>
      <c r="J3480" s="29" t="s">
        <v>1371</v>
      </c>
      <c r="K3480" s="29" t="s">
        <v>1371</v>
      </c>
      <c r="L3480" s="29" t="s">
        <v>1366</v>
      </c>
      <c r="M3480" s="39">
        <v>13.48134634476869</v>
      </c>
      <c r="N3480" s="39">
        <v>4.3922792607802874</v>
      </c>
      <c r="O3480" s="29">
        <v>44197</v>
      </c>
      <c r="P3480" s="29">
        <v>44316</v>
      </c>
      <c r="Q3480" s="40">
        <v>0.32580419999999999</v>
      </c>
      <c r="R3480" s="39">
        <v>4.3922792607802874</v>
      </c>
      <c r="S3480" s="39">
        <v>0</v>
      </c>
      <c r="T3480" s="39">
        <v>0</v>
      </c>
      <c r="U3480" s="39">
        <v>0</v>
      </c>
      <c r="V3480" s="39">
        <v>0</v>
      </c>
      <c r="W3480" s="29" t="s">
        <v>265</v>
      </c>
      <c r="X3480" s="29" t="s">
        <v>11773</v>
      </c>
      <c r="Y3480" s="29">
        <v>45260</v>
      </c>
      <c r="Z3480" s="41" t="s">
        <v>11759</v>
      </c>
      <c r="AA3480" s="42" t="s">
        <v>1349</v>
      </c>
      <c r="AB3480" s="29" t="s">
        <v>258</v>
      </c>
      <c r="AC3480" s="29" t="s">
        <v>258</v>
      </c>
      <c r="AD3480" s="29" t="s">
        <v>265</v>
      </c>
      <c r="AE3480" s="29" t="s">
        <v>1367</v>
      </c>
      <c r="AF3480" s="29" t="s">
        <v>1368</v>
      </c>
      <c r="AG3480" s="183" t="s">
        <v>1369</v>
      </c>
      <c r="AH3480" s="29" t="s">
        <v>1356</v>
      </c>
      <c r="AI3480" s="29" t="s">
        <v>1357</v>
      </c>
      <c r="AJ3480" s="29" t="s">
        <v>258</v>
      </c>
      <c r="AK3480" s="29" t="s">
        <v>258</v>
      </c>
      <c r="AL3480" s="29" t="s">
        <v>13327</v>
      </c>
    </row>
    <row r="3481" spans="1:38" x14ac:dyDescent="0.2">
      <c r="A3481" s="35" t="s">
        <v>16</v>
      </c>
      <c r="B3481" s="36">
        <v>9616</v>
      </c>
      <c r="C3481" s="36"/>
      <c r="D3481" s="36" t="s">
        <v>1349</v>
      </c>
      <c r="E3481" s="37" t="s">
        <v>5736</v>
      </c>
      <c r="F3481" s="38" t="s">
        <v>1266</v>
      </c>
      <c r="G3481" s="38" t="s">
        <v>1267</v>
      </c>
      <c r="H3481" s="35" t="s">
        <v>1381</v>
      </c>
      <c r="I3481" s="35"/>
      <c r="J3481" s="29" t="s">
        <v>484</v>
      </c>
      <c r="K3481" s="29" t="s">
        <v>1365</v>
      </c>
      <c r="L3481" s="29" t="s">
        <v>1384</v>
      </c>
      <c r="M3481" s="39">
        <v>183.2314173243731</v>
      </c>
      <c r="N3481" s="39">
        <v>732.42399999999998</v>
      </c>
      <c r="O3481" s="29">
        <v>44197</v>
      </c>
      <c r="P3481" s="29">
        <v>45657</v>
      </c>
      <c r="Q3481" s="40">
        <v>3.9972620999999999</v>
      </c>
      <c r="R3481" s="39">
        <v>182.98067077344285</v>
      </c>
      <c r="S3481" s="39">
        <v>182.98067077344285</v>
      </c>
      <c r="T3481" s="39">
        <v>182.98067077344285</v>
      </c>
      <c r="U3481" s="39">
        <v>183.48198767967145</v>
      </c>
      <c r="V3481" s="39">
        <v>0</v>
      </c>
      <c r="W3481" s="29" t="s">
        <v>1357</v>
      </c>
      <c r="X3481" s="29" t="s">
        <v>258</v>
      </c>
      <c r="Y3481" s="29" t="s">
        <v>1349</v>
      </c>
      <c r="Z3481" s="41" t="s">
        <v>1349</v>
      </c>
      <c r="AA3481" s="42" t="s">
        <v>1349</v>
      </c>
      <c r="AB3481" s="29" t="s">
        <v>258</v>
      </c>
      <c r="AC3481" s="29" t="s">
        <v>258</v>
      </c>
      <c r="AD3481" s="29" t="s">
        <v>265</v>
      </c>
      <c r="AE3481" s="29" t="s">
        <v>1353</v>
      </c>
      <c r="AF3481" s="29" t="s">
        <v>1368</v>
      </c>
      <c r="AG3481" s="183" t="s">
        <v>1369</v>
      </c>
      <c r="AH3481" s="29" t="s">
        <v>1413</v>
      </c>
      <c r="AI3481" s="29" t="s">
        <v>1357</v>
      </c>
      <c r="AJ3481" s="29" t="s">
        <v>258</v>
      </c>
      <c r="AK3481" s="29" t="s">
        <v>258</v>
      </c>
      <c r="AL3481" s="29" t="s">
        <v>13326</v>
      </c>
    </row>
    <row r="3482" spans="1:38" x14ac:dyDescent="0.2">
      <c r="A3482" s="35" t="s">
        <v>16</v>
      </c>
      <c r="B3482" s="36">
        <v>9619</v>
      </c>
      <c r="C3482" s="36"/>
      <c r="D3482" s="36" t="s">
        <v>1349</v>
      </c>
      <c r="E3482" s="37" t="s">
        <v>5737</v>
      </c>
      <c r="F3482" s="38" t="s">
        <v>1269</v>
      </c>
      <c r="G3482" s="38" t="s">
        <v>1273</v>
      </c>
      <c r="H3482" s="35" t="s">
        <v>1393</v>
      </c>
      <c r="I3482" s="35"/>
      <c r="J3482" s="29" t="s">
        <v>1371</v>
      </c>
      <c r="K3482" s="29" t="s">
        <v>1371</v>
      </c>
      <c r="L3482" s="29" t="s">
        <v>1366</v>
      </c>
      <c r="M3482" s="39">
        <v>3.5261240798710074</v>
      </c>
      <c r="N3482" s="39">
        <v>8.2445174537987675</v>
      </c>
      <c r="O3482" s="29">
        <v>44197</v>
      </c>
      <c r="P3482" s="29">
        <v>45051</v>
      </c>
      <c r="Q3482" s="40">
        <v>2.3381246</v>
      </c>
      <c r="R3482" s="39">
        <v>3.5195893223819299</v>
      </c>
      <c r="S3482" s="39">
        <v>3.5195893223819299</v>
      </c>
      <c r="T3482" s="39">
        <v>1.2053388090349075</v>
      </c>
      <c r="U3482" s="39">
        <v>0</v>
      </c>
      <c r="V3482" s="39">
        <v>0</v>
      </c>
      <c r="W3482" s="29" t="s">
        <v>1357</v>
      </c>
      <c r="X3482" s="29" t="s">
        <v>258</v>
      </c>
      <c r="Y3482" s="29" t="s">
        <v>1349</v>
      </c>
      <c r="Z3482" s="41" t="s">
        <v>1349</v>
      </c>
      <c r="AA3482" s="42" t="s">
        <v>1349</v>
      </c>
      <c r="AB3482" s="29" t="s">
        <v>258</v>
      </c>
      <c r="AC3482" s="29" t="s">
        <v>258</v>
      </c>
      <c r="AD3482" s="29" t="s">
        <v>265</v>
      </c>
      <c r="AE3482" s="29" t="s">
        <v>1367</v>
      </c>
      <c r="AF3482" s="29" t="s">
        <v>1368</v>
      </c>
      <c r="AG3482" s="183" t="s">
        <v>1369</v>
      </c>
      <c r="AH3482" s="29" t="s">
        <v>1413</v>
      </c>
      <c r="AI3482" s="29" t="s">
        <v>1357</v>
      </c>
      <c r="AJ3482" s="29" t="s">
        <v>258</v>
      </c>
      <c r="AK3482" s="29" t="s">
        <v>258</v>
      </c>
      <c r="AL3482" s="29" t="s">
        <v>13326</v>
      </c>
    </row>
    <row r="3483" spans="1:38" x14ac:dyDescent="0.2">
      <c r="A3483" s="35" t="s">
        <v>16</v>
      </c>
      <c r="B3483" s="36">
        <v>9621</v>
      </c>
      <c r="C3483" s="36"/>
      <c r="D3483" s="36" t="s">
        <v>1349</v>
      </c>
      <c r="E3483" s="37" t="s">
        <v>5738</v>
      </c>
      <c r="F3483" s="38" t="s">
        <v>1269</v>
      </c>
      <c r="G3483" s="38" t="s">
        <v>1273</v>
      </c>
      <c r="H3483" s="35" t="s">
        <v>1393</v>
      </c>
      <c r="I3483" s="35"/>
      <c r="J3483" s="29" t="s">
        <v>1371</v>
      </c>
      <c r="K3483" s="29" t="s">
        <v>1371</v>
      </c>
      <c r="L3483" s="29" t="s">
        <v>1384</v>
      </c>
      <c r="M3483" s="39">
        <v>38.302674490287984</v>
      </c>
      <c r="N3483" s="39">
        <v>91.863498973305951</v>
      </c>
      <c r="O3483" s="29">
        <v>44197</v>
      </c>
      <c r="P3483" s="29">
        <v>45073</v>
      </c>
      <c r="Q3483" s="40">
        <v>2.3983572999999998</v>
      </c>
      <c r="R3483" s="39">
        <v>38.232813141683778</v>
      </c>
      <c r="S3483" s="39">
        <v>38.232813141683778</v>
      </c>
      <c r="T3483" s="39">
        <v>15.397872689938399</v>
      </c>
      <c r="U3483" s="39">
        <v>0</v>
      </c>
      <c r="V3483" s="39">
        <v>0</v>
      </c>
      <c r="W3483" s="29" t="s">
        <v>265</v>
      </c>
      <c r="X3483" s="29" t="s">
        <v>11773</v>
      </c>
      <c r="Y3483" s="29">
        <v>45218</v>
      </c>
      <c r="Z3483" s="41" t="s">
        <v>11758</v>
      </c>
      <c r="AA3483" s="42" t="s">
        <v>1349</v>
      </c>
      <c r="AB3483" s="29" t="s">
        <v>258</v>
      </c>
      <c r="AC3483" s="29" t="s">
        <v>258</v>
      </c>
      <c r="AD3483" s="29" t="s">
        <v>265</v>
      </c>
      <c r="AE3483" s="29" t="s">
        <v>1353</v>
      </c>
      <c r="AF3483" s="29" t="s">
        <v>1368</v>
      </c>
      <c r="AG3483" s="183" t="s">
        <v>1369</v>
      </c>
      <c r="AH3483" s="29" t="s">
        <v>1413</v>
      </c>
      <c r="AI3483" s="29" t="s">
        <v>1357</v>
      </c>
      <c r="AJ3483" s="29" t="s">
        <v>258</v>
      </c>
      <c r="AK3483" s="29" t="s">
        <v>258</v>
      </c>
      <c r="AL3483" s="29" t="s">
        <v>13327</v>
      </c>
    </row>
    <row r="3484" spans="1:38" x14ac:dyDescent="0.2">
      <c r="A3484" s="35" t="s">
        <v>16</v>
      </c>
      <c r="B3484" s="36">
        <v>9622</v>
      </c>
      <c r="C3484" s="36"/>
      <c r="D3484" s="36" t="s">
        <v>1349</v>
      </c>
      <c r="E3484" s="37" t="s">
        <v>5739</v>
      </c>
      <c r="F3484" s="38" t="s">
        <v>1266</v>
      </c>
      <c r="G3484" s="38" t="s">
        <v>1268</v>
      </c>
      <c r="H3484" s="35" t="s">
        <v>1359</v>
      </c>
      <c r="I3484" s="35"/>
      <c r="J3484" s="29" t="s">
        <v>484</v>
      </c>
      <c r="K3484" s="29" t="s">
        <v>1365</v>
      </c>
      <c r="L3484" s="29" t="s">
        <v>1384</v>
      </c>
      <c r="M3484" s="39">
        <v>41.770781310889696</v>
      </c>
      <c r="N3484" s="39">
        <v>20.585188227241616</v>
      </c>
      <c r="O3484" s="29">
        <v>44197</v>
      </c>
      <c r="P3484" s="29">
        <v>44377</v>
      </c>
      <c r="Q3484" s="40">
        <v>0.4928131</v>
      </c>
      <c r="R3484" s="39">
        <v>20.585188227241616</v>
      </c>
      <c r="S3484" s="39">
        <v>0</v>
      </c>
      <c r="T3484" s="39">
        <v>0</v>
      </c>
      <c r="U3484" s="39">
        <v>0</v>
      </c>
      <c r="V3484" s="39">
        <v>0</v>
      </c>
      <c r="W3484" s="29" t="s">
        <v>265</v>
      </c>
      <c r="X3484" s="29" t="s">
        <v>11773</v>
      </c>
      <c r="Y3484" s="29">
        <v>45290</v>
      </c>
      <c r="Z3484" s="41" t="s">
        <v>11760</v>
      </c>
      <c r="AA3484" s="42" t="s">
        <v>1349</v>
      </c>
      <c r="AB3484" s="29" t="s">
        <v>258</v>
      </c>
      <c r="AC3484" s="29" t="s">
        <v>258</v>
      </c>
      <c r="AD3484" s="29" t="s">
        <v>265</v>
      </c>
      <c r="AE3484" s="29" t="s">
        <v>1353</v>
      </c>
      <c r="AF3484" s="29" t="s">
        <v>1368</v>
      </c>
      <c r="AG3484" s="183" t="s">
        <v>1369</v>
      </c>
      <c r="AH3484" s="29" t="s">
        <v>1356</v>
      </c>
      <c r="AI3484" s="29" t="s">
        <v>1357</v>
      </c>
      <c r="AJ3484" s="29" t="s">
        <v>258</v>
      </c>
      <c r="AK3484" s="29" t="s">
        <v>258</v>
      </c>
      <c r="AL3484" s="29" t="s">
        <v>13327</v>
      </c>
    </row>
    <row r="3485" spans="1:38" x14ac:dyDescent="0.2">
      <c r="A3485" s="35" t="s">
        <v>16</v>
      </c>
      <c r="B3485" s="36">
        <v>9624</v>
      </c>
      <c r="C3485" s="36"/>
      <c r="D3485" s="36" t="s">
        <v>1349</v>
      </c>
      <c r="E3485" s="37" t="s">
        <v>5740</v>
      </c>
      <c r="F3485" s="38" t="s">
        <v>1269</v>
      </c>
      <c r="G3485" s="38" t="s">
        <v>1273</v>
      </c>
      <c r="H3485" s="35" t="s">
        <v>1393</v>
      </c>
      <c r="I3485" s="35"/>
      <c r="J3485" s="29" t="s">
        <v>1371</v>
      </c>
      <c r="K3485" s="29" t="s">
        <v>1371</v>
      </c>
      <c r="L3485" s="29" t="s">
        <v>1366</v>
      </c>
      <c r="M3485" s="39">
        <v>3.8655052913569552</v>
      </c>
      <c r="N3485" s="39">
        <v>9.0697823408624245</v>
      </c>
      <c r="O3485" s="29">
        <v>44197</v>
      </c>
      <c r="P3485" s="29">
        <v>45054</v>
      </c>
      <c r="Q3485" s="40">
        <v>2.3463381000000001</v>
      </c>
      <c r="R3485" s="39">
        <v>3.8583572895277212</v>
      </c>
      <c r="S3485" s="39">
        <v>3.8583572895277212</v>
      </c>
      <c r="T3485" s="39">
        <v>1.3530677618069815</v>
      </c>
      <c r="U3485" s="39">
        <v>0</v>
      </c>
      <c r="V3485" s="39">
        <v>0</v>
      </c>
      <c r="W3485" s="29" t="s">
        <v>265</v>
      </c>
      <c r="X3485" s="29" t="s">
        <v>11773</v>
      </c>
      <c r="Y3485" s="29">
        <v>45260</v>
      </c>
      <c r="Z3485" s="41" t="s">
        <v>11759</v>
      </c>
      <c r="AA3485" s="42" t="s">
        <v>1349</v>
      </c>
      <c r="AB3485" s="29" t="s">
        <v>258</v>
      </c>
      <c r="AC3485" s="29" t="s">
        <v>258</v>
      </c>
      <c r="AD3485" s="29" t="s">
        <v>265</v>
      </c>
      <c r="AE3485" s="29" t="s">
        <v>1367</v>
      </c>
      <c r="AF3485" s="29" t="s">
        <v>1368</v>
      </c>
      <c r="AG3485" s="183" t="s">
        <v>1369</v>
      </c>
      <c r="AH3485" s="29" t="s">
        <v>1413</v>
      </c>
      <c r="AI3485" s="29" t="s">
        <v>1357</v>
      </c>
      <c r="AJ3485" s="29" t="s">
        <v>258</v>
      </c>
      <c r="AK3485" s="29" t="s">
        <v>258</v>
      </c>
      <c r="AL3485" s="29" t="s">
        <v>13327</v>
      </c>
    </row>
    <row r="3486" spans="1:38" x14ac:dyDescent="0.2">
      <c r="A3486" s="35" t="s">
        <v>16</v>
      </c>
      <c r="B3486" s="36">
        <v>9625</v>
      </c>
      <c r="C3486" s="36"/>
      <c r="D3486" s="36" t="s">
        <v>1349</v>
      </c>
      <c r="E3486" s="37" t="s">
        <v>5741</v>
      </c>
      <c r="F3486" s="38" t="s">
        <v>1269</v>
      </c>
      <c r="G3486" s="38" t="s">
        <v>1273</v>
      </c>
      <c r="H3486" s="35" t="s">
        <v>1393</v>
      </c>
      <c r="I3486" s="35"/>
      <c r="J3486" s="29" t="s">
        <v>1371</v>
      </c>
      <c r="K3486" s="29" t="s">
        <v>1371</v>
      </c>
      <c r="L3486" s="29" t="s">
        <v>1366</v>
      </c>
      <c r="M3486" s="39">
        <v>13.570431744200343</v>
      </c>
      <c r="N3486" s="39">
        <v>67.805716632443534</v>
      </c>
      <c r="O3486" s="29">
        <v>44197</v>
      </c>
      <c r="P3486" s="29">
        <v>46022</v>
      </c>
      <c r="Q3486" s="40">
        <v>4.9965776999999996</v>
      </c>
      <c r="R3486" s="39">
        <v>13.553716632443532</v>
      </c>
      <c r="S3486" s="39">
        <v>13.553716632443532</v>
      </c>
      <c r="T3486" s="39">
        <v>13.553716632443532</v>
      </c>
      <c r="U3486" s="39">
        <v>13.590850102669405</v>
      </c>
      <c r="V3486" s="39">
        <v>13.553716632443532</v>
      </c>
      <c r="W3486" s="29" t="s">
        <v>265</v>
      </c>
      <c r="X3486" s="29" t="s">
        <v>11773</v>
      </c>
      <c r="Y3486" s="29">
        <v>45281</v>
      </c>
      <c r="Z3486" s="41" t="s">
        <v>11760</v>
      </c>
      <c r="AA3486" s="42" t="s">
        <v>1349</v>
      </c>
      <c r="AB3486" s="29" t="s">
        <v>258</v>
      </c>
      <c r="AC3486" s="29" t="s">
        <v>258</v>
      </c>
      <c r="AD3486" s="29" t="s">
        <v>265</v>
      </c>
      <c r="AE3486" s="29" t="s">
        <v>1367</v>
      </c>
      <c r="AF3486" s="29" t="s">
        <v>1368</v>
      </c>
      <c r="AG3486" s="183" t="s">
        <v>1369</v>
      </c>
      <c r="AH3486" s="29" t="s">
        <v>1356</v>
      </c>
      <c r="AI3486" s="29" t="s">
        <v>1357</v>
      </c>
      <c r="AJ3486" s="29" t="s">
        <v>258</v>
      </c>
      <c r="AK3486" s="29" t="s">
        <v>258</v>
      </c>
      <c r="AL3486" s="29" t="s">
        <v>13327</v>
      </c>
    </row>
    <row r="3487" spans="1:38" x14ac:dyDescent="0.2">
      <c r="A3487" s="35" t="s">
        <v>17</v>
      </c>
      <c r="B3487" s="36">
        <v>9626</v>
      </c>
      <c r="C3487" s="36"/>
      <c r="D3487" s="36" t="s">
        <v>1349</v>
      </c>
      <c r="E3487" s="37" t="s">
        <v>5742</v>
      </c>
      <c r="F3487" s="38" t="s">
        <v>1262</v>
      </c>
      <c r="G3487" s="38" t="s">
        <v>1263</v>
      </c>
      <c r="H3487" s="35" t="s">
        <v>1006</v>
      </c>
      <c r="I3487" s="35" t="s">
        <v>1349</v>
      </c>
      <c r="J3487" s="29" t="s">
        <v>263</v>
      </c>
      <c r="K3487" s="29" t="s">
        <v>264</v>
      </c>
      <c r="L3487" s="29" t="s">
        <v>5743</v>
      </c>
      <c r="M3487" s="39">
        <v>0</v>
      </c>
      <c r="N3487" s="39"/>
      <c r="O3487" s="29">
        <v>44197</v>
      </c>
      <c r="P3487" s="29">
        <v>46022</v>
      </c>
      <c r="Q3487" s="40">
        <v>4.9965776999999996</v>
      </c>
      <c r="R3487" s="39"/>
      <c r="S3487" s="39"/>
      <c r="T3487" s="39"/>
      <c r="U3487" s="39"/>
      <c r="V3487" s="39"/>
      <c r="W3487" s="29" t="s">
        <v>265</v>
      </c>
      <c r="X3487" s="29" t="s">
        <v>11773</v>
      </c>
      <c r="Y3487" s="29">
        <v>45282</v>
      </c>
      <c r="Z3487" s="41" t="s">
        <v>11760</v>
      </c>
      <c r="AA3487" s="42" t="s">
        <v>13363</v>
      </c>
      <c r="AB3487" s="29" t="s">
        <v>258</v>
      </c>
      <c r="AC3487" s="29" t="s">
        <v>265</v>
      </c>
      <c r="AD3487" s="29" t="s">
        <v>265</v>
      </c>
      <c r="AE3487" s="29" t="s">
        <v>1367</v>
      </c>
      <c r="AF3487" s="29" t="s">
        <v>2409</v>
      </c>
      <c r="AG3487" s="183" t="s">
        <v>2410</v>
      </c>
      <c r="AH3487" s="29" t="s">
        <v>1356</v>
      </c>
      <c r="AI3487" s="29" t="s">
        <v>1357</v>
      </c>
      <c r="AJ3487" s="29" t="s">
        <v>258</v>
      </c>
      <c r="AK3487" s="29" t="s">
        <v>258</v>
      </c>
      <c r="AL3487" s="29" t="s">
        <v>13327</v>
      </c>
    </row>
    <row r="3488" spans="1:38" x14ac:dyDescent="0.2">
      <c r="A3488" s="35" t="s">
        <v>18</v>
      </c>
      <c r="B3488" s="36">
        <v>9626</v>
      </c>
      <c r="C3488" s="36">
        <v>1</v>
      </c>
      <c r="D3488" s="36" t="s">
        <v>5744</v>
      </c>
      <c r="E3488" s="37" t="s">
        <v>5745</v>
      </c>
      <c r="F3488" s="38" t="s">
        <v>1262</v>
      </c>
      <c r="G3488" s="38" t="s">
        <v>1263</v>
      </c>
      <c r="H3488" s="35" t="s">
        <v>1006</v>
      </c>
      <c r="I3488" s="35"/>
      <c r="J3488" s="29" t="s">
        <v>263</v>
      </c>
      <c r="K3488" s="29" t="s">
        <v>264</v>
      </c>
      <c r="L3488" s="29" t="s">
        <v>5743</v>
      </c>
      <c r="M3488" s="39">
        <v>67.920281395922473</v>
      </c>
      <c r="N3488" s="39">
        <v>47.604632443531827</v>
      </c>
      <c r="O3488" s="29">
        <v>44197</v>
      </c>
      <c r="P3488" s="29">
        <v>44453</v>
      </c>
      <c r="Q3488" s="40">
        <v>0.70088980000000001</v>
      </c>
      <c r="R3488" s="39">
        <v>47.604632443531827</v>
      </c>
      <c r="S3488" s="39">
        <v>0</v>
      </c>
      <c r="T3488" s="39">
        <v>0</v>
      </c>
      <c r="U3488" s="39">
        <v>0</v>
      </c>
      <c r="V3488" s="39">
        <v>0</v>
      </c>
      <c r="W3488" s="29" t="s">
        <v>265</v>
      </c>
      <c r="X3488" s="29" t="s">
        <v>11773</v>
      </c>
      <c r="Y3488" s="29">
        <v>45282</v>
      </c>
      <c r="Z3488" s="41" t="s">
        <v>11760</v>
      </c>
      <c r="AA3488" s="42" t="s">
        <v>1349</v>
      </c>
      <c r="AB3488" s="29" t="s">
        <v>258</v>
      </c>
      <c r="AC3488" s="29" t="s">
        <v>265</v>
      </c>
      <c r="AD3488" s="29" t="s">
        <v>265</v>
      </c>
      <c r="AE3488" s="29" t="s">
        <v>1367</v>
      </c>
      <c r="AF3488" s="29" t="s">
        <v>2409</v>
      </c>
      <c r="AG3488" s="183" t="s">
        <v>2410</v>
      </c>
      <c r="AH3488" s="29" t="s">
        <v>1356</v>
      </c>
      <c r="AI3488" s="29" t="s">
        <v>1357</v>
      </c>
      <c r="AJ3488" s="29" t="s">
        <v>258</v>
      </c>
      <c r="AK3488" s="29" t="s">
        <v>258</v>
      </c>
      <c r="AL3488" s="29" t="s">
        <v>13327</v>
      </c>
    </row>
    <row r="3489" spans="1:38" x14ac:dyDescent="0.2">
      <c r="A3489" s="35" t="s">
        <v>18</v>
      </c>
      <c r="B3489" s="36">
        <v>9626</v>
      </c>
      <c r="C3489" s="36">
        <v>2</v>
      </c>
      <c r="D3489" s="36" t="s">
        <v>5746</v>
      </c>
      <c r="E3489" s="37" t="s">
        <v>5747</v>
      </c>
      <c r="F3489" s="38" t="s">
        <v>1262</v>
      </c>
      <c r="G3489" s="38" t="s">
        <v>1263</v>
      </c>
      <c r="H3489" s="35" t="s">
        <v>1006</v>
      </c>
      <c r="I3489" s="35"/>
      <c r="J3489" s="29" t="s">
        <v>263</v>
      </c>
      <c r="K3489" s="29" t="s">
        <v>264</v>
      </c>
      <c r="L3489" s="29" t="s">
        <v>5743</v>
      </c>
      <c r="M3489" s="39">
        <v>26.741050838701476</v>
      </c>
      <c r="N3489" s="39">
        <v>18.742529774127309</v>
      </c>
      <c r="O3489" s="29">
        <v>44197</v>
      </c>
      <c r="P3489" s="29">
        <v>44453</v>
      </c>
      <c r="Q3489" s="40">
        <v>0.70088980000000001</v>
      </c>
      <c r="R3489" s="39">
        <v>18.742529774127309</v>
      </c>
      <c r="S3489" s="39">
        <v>0</v>
      </c>
      <c r="T3489" s="39">
        <v>0</v>
      </c>
      <c r="U3489" s="39">
        <v>0</v>
      </c>
      <c r="V3489" s="39">
        <v>0</v>
      </c>
      <c r="W3489" s="29" t="s">
        <v>265</v>
      </c>
      <c r="X3489" s="29" t="s">
        <v>11773</v>
      </c>
      <c r="Y3489" s="29">
        <v>45282</v>
      </c>
      <c r="Z3489" s="41" t="s">
        <v>11760</v>
      </c>
      <c r="AA3489" s="42" t="s">
        <v>1349</v>
      </c>
      <c r="AB3489" s="29" t="s">
        <v>258</v>
      </c>
      <c r="AC3489" s="29" t="s">
        <v>265</v>
      </c>
      <c r="AD3489" s="29" t="s">
        <v>265</v>
      </c>
      <c r="AE3489" s="29" t="s">
        <v>1367</v>
      </c>
      <c r="AF3489" s="29" t="s">
        <v>2409</v>
      </c>
      <c r="AG3489" s="183" t="s">
        <v>2410</v>
      </c>
      <c r="AH3489" s="29" t="s">
        <v>1356</v>
      </c>
      <c r="AI3489" s="29" t="s">
        <v>1357</v>
      </c>
      <c r="AJ3489" s="29" t="s">
        <v>258</v>
      </c>
      <c r="AK3489" s="29" t="s">
        <v>258</v>
      </c>
      <c r="AL3489" s="29" t="s">
        <v>13327</v>
      </c>
    </row>
    <row r="3490" spans="1:38" x14ac:dyDescent="0.2">
      <c r="A3490" s="35" t="s">
        <v>18</v>
      </c>
      <c r="B3490" s="36">
        <v>9626</v>
      </c>
      <c r="C3490" s="36">
        <v>3</v>
      </c>
      <c r="D3490" s="36" t="s">
        <v>5748</v>
      </c>
      <c r="E3490" s="37" t="s">
        <v>5749</v>
      </c>
      <c r="F3490" s="38" t="s">
        <v>1262</v>
      </c>
      <c r="G3490" s="38" t="s">
        <v>1263</v>
      </c>
      <c r="H3490" s="35" t="s">
        <v>1006</v>
      </c>
      <c r="I3490" s="35"/>
      <c r="J3490" s="29" t="s">
        <v>263</v>
      </c>
      <c r="K3490" s="29" t="s">
        <v>264</v>
      </c>
      <c r="L3490" s="29" t="s">
        <v>5743</v>
      </c>
      <c r="M3490" s="39">
        <v>33.448148509361253</v>
      </c>
      <c r="N3490" s="39">
        <v>23.443466119096509</v>
      </c>
      <c r="O3490" s="29">
        <v>44197</v>
      </c>
      <c r="P3490" s="29">
        <v>44453</v>
      </c>
      <c r="Q3490" s="40">
        <v>0.70088980000000001</v>
      </c>
      <c r="R3490" s="39">
        <v>23.443466119096509</v>
      </c>
      <c r="S3490" s="39">
        <v>0</v>
      </c>
      <c r="T3490" s="39">
        <v>0</v>
      </c>
      <c r="U3490" s="39">
        <v>0</v>
      </c>
      <c r="V3490" s="39">
        <v>0</v>
      </c>
      <c r="W3490" s="29" t="s">
        <v>265</v>
      </c>
      <c r="X3490" s="29" t="s">
        <v>11773</v>
      </c>
      <c r="Y3490" s="29">
        <v>45282</v>
      </c>
      <c r="Z3490" s="41" t="s">
        <v>11760</v>
      </c>
      <c r="AA3490" s="42" t="s">
        <v>1349</v>
      </c>
      <c r="AB3490" s="29" t="s">
        <v>258</v>
      </c>
      <c r="AC3490" s="29" t="s">
        <v>265</v>
      </c>
      <c r="AD3490" s="29" t="s">
        <v>265</v>
      </c>
      <c r="AE3490" s="29" t="s">
        <v>1367</v>
      </c>
      <c r="AF3490" s="29" t="s">
        <v>2409</v>
      </c>
      <c r="AG3490" s="183" t="s">
        <v>2410</v>
      </c>
      <c r="AH3490" s="29" t="s">
        <v>1356</v>
      </c>
      <c r="AI3490" s="29" t="s">
        <v>1357</v>
      </c>
      <c r="AJ3490" s="29" t="s">
        <v>258</v>
      </c>
      <c r="AK3490" s="29" t="s">
        <v>258</v>
      </c>
      <c r="AL3490" s="29" t="s">
        <v>13327</v>
      </c>
    </row>
    <row r="3491" spans="1:38" x14ac:dyDescent="0.2">
      <c r="A3491" s="35" t="s">
        <v>18</v>
      </c>
      <c r="B3491" s="36">
        <v>9626</v>
      </c>
      <c r="C3491" s="36">
        <v>4</v>
      </c>
      <c r="D3491" s="36" t="s">
        <v>5750</v>
      </c>
      <c r="E3491" s="37" t="s">
        <v>5751</v>
      </c>
      <c r="F3491" s="38" t="s">
        <v>1262</v>
      </c>
      <c r="G3491" s="38" t="s">
        <v>1263</v>
      </c>
      <c r="H3491" s="35" t="s">
        <v>1006</v>
      </c>
      <c r="I3491" s="35"/>
      <c r="J3491" s="29" t="s">
        <v>263</v>
      </c>
      <c r="K3491" s="29" t="s">
        <v>264</v>
      </c>
      <c r="L3491" s="29" t="s">
        <v>5743</v>
      </c>
      <c r="M3491" s="39">
        <v>19.541035198232692</v>
      </c>
      <c r="N3491" s="39">
        <v>13.696112251882273</v>
      </c>
      <c r="O3491" s="29">
        <v>44197</v>
      </c>
      <c r="P3491" s="29">
        <v>44453</v>
      </c>
      <c r="Q3491" s="40">
        <v>0.70088980000000001</v>
      </c>
      <c r="R3491" s="39">
        <v>13.696112251882273</v>
      </c>
      <c r="S3491" s="39">
        <v>0</v>
      </c>
      <c r="T3491" s="39">
        <v>0</v>
      </c>
      <c r="U3491" s="39">
        <v>0</v>
      </c>
      <c r="V3491" s="39">
        <v>0</v>
      </c>
      <c r="W3491" s="29" t="s">
        <v>265</v>
      </c>
      <c r="X3491" s="29" t="s">
        <v>11773</v>
      </c>
      <c r="Y3491" s="29">
        <v>45282</v>
      </c>
      <c r="Z3491" s="41" t="s">
        <v>11760</v>
      </c>
      <c r="AA3491" s="42" t="s">
        <v>1349</v>
      </c>
      <c r="AB3491" s="29" t="s">
        <v>258</v>
      </c>
      <c r="AC3491" s="29" t="s">
        <v>265</v>
      </c>
      <c r="AD3491" s="29" t="s">
        <v>265</v>
      </c>
      <c r="AE3491" s="29" t="s">
        <v>1367</v>
      </c>
      <c r="AF3491" s="29" t="s">
        <v>2409</v>
      </c>
      <c r="AG3491" s="183" t="s">
        <v>2410</v>
      </c>
      <c r="AH3491" s="29" t="s">
        <v>1356</v>
      </c>
      <c r="AI3491" s="29" t="s">
        <v>1357</v>
      </c>
      <c r="AJ3491" s="29" t="s">
        <v>258</v>
      </c>
      <c r="AK3491" s="29" t="s">
        <v>258</v>
      </c>
      <c r="AL3491" s="29" t="s">
        <v>13327</v>
      </c>
    </row>
    <row r="3492" spans="1:38" x14ac:dyDescent="0.2">
      <c r="A3492" s="35" t="s">
        <v>18</v>
      </c>
      <c r="B3492" s="36">
        <v>9626</v>
      </c>
      <c r="C3492" s="36">
        <v>5</v>
      </c>
      <c r="D3492" s="36" t="s">
        <v>5752</v>
      </c>
      <c r="E3492" s="37" t="s">
        <v>5753</v>
      </c>
      <c r="F3492" s="38" t="s">
        <v>1262</v>
      </c>
      <c r="G3492" s="38" t="s">
        <v>1263</v>
      </c>
      <c r="H3492" s="35" t="s">
        <v>1006</v>
      </c>
      <c r="I3492" s="35"/>
      <c r="J3492" s="29" t="s">
        <v>263</v>
      </c>
      <c r="K3492" s="29" t="s">
        <v>264</v>
      </c>
      <c r="L3492" s="29" t="s">
        <v>5743</v>
      </c>
      <c r="M3492" s="39">
        <v>25.440992242158377</v>
      </c>
      <c r="N3492" s="39">
        <v>17.831331964407937</v>
      </c>
      <c r="O3492" s="29">
        <v>44197</v>
      </c>
      <c r="P3492" s="29">
        <v>44453</v>
      </c>
      <c r="Q3492" s="40">
        <v>0.70088980000000001</v>
      </c>
      <c r="R3492" s="39">
        <v>17.831331964407937</v>
      </c>
      <c r="S3492" s="39">
        <v>0</v>
      </c>
      <c r="T3492" s="39">
        <v>0</v>
      </c>
      <c r="U3492" s="39">
        <v>0</v>
      </c>
      <c r="V3492" s="39">
        <v>0</v>
      </c>
      <c r="W3492" s="29" t="s">
        <v>265</v>
      </c>
      <c r="X3492" s="29" t="s">
        <v>11773</v>
      </c>
      <c r="Y3492" s="29">
        <v>45282</v>
      </c>
      <c r="Z3492" s="41" t="s">
        <v>11760</v>
      </c>
      <c r="AA3492" s="42" t="s">
        <v>1349</v>
      </c>
      <c r="AB3492" s="29" t="s">
        <v>258</v>
      </c>
      <c r="AC3492" s="29" t="s">
        <v>265</v>
      </c>
      <c r="AD3492" s="29" t="s">
        <v>265</v>
      </c>
      <c r="AE3492" s="29" t="s">
        <v>1367</v>
      </c>
      <c r="AF3492" s="29" t="s">
        <v>2409</v>
      </c>
      <c r="AG3492" s="183" t="s">
        <v>2410</v>
      </c>
      <c r="AH3492" s="29" t="s">
        <v>1356</v>
      </c>
      <c r="AI3492" s="29" t="s">
        <v>1357</v>
      </c>
      <c r="AJ3492" s="29" t="s">
        <v>258</v>
      </c>
      <c r="AK3492" s="29" t="s">
        <v>258</v>
      </c>
      <c r="AL3492" s="29" t="s">
        <v>13327</v>
      </c>
    </row>
    <row r="3493" spans="1:38" x14ac:dyDescent="0.2">
      <c r="A3493" s="35" t="s">
        <v>18</v>
      </c>
      <c r="B3493" s="36">
        <v>9626</v>
      </c>
      <c r="C3493" s="36">
        <v>6</v>
      </c>
      <c r="D3493" s="36" t="s">
        <v>5754</v>
      </c>
      <c r="E3493" s="37" t="s">
        <v>5755</v>
      </c>
      <c r="F3493" s="38" t="s">
        <v>1262</v>
      </c>
      <c r="G3493" s="38" t="s">
        <v>1263</v>
      </c>
      <c r="H3493" s="35" t="s">
        <v>1006</v>
      </c>
      <c r="I3493" s="35"/>
      <c r="J3493" s="29" t="s">
        <v>263</v>
      </c>
      <c r="K3493" s="29" t="s">
        <v>264</v>
      </c>
      <c r="L3493" s="29" t="s">
        <v>5743</v>
      </c>
      <c r="M3493" s="39">
        <v>32.897003976927152</v>
      </c>
      <c r="N3493" s="39">
        <v>23.057174537987677</v>
      </c>
      <c r="O3493" s="29">
        <v>44197</v>
      </c>
      <c r="P3493" s="29">
        <v>44453</v>
      </c>
      <c r="Q3493" s="40">
        <v>0.70088980000000001</v>
      </c>
      <c r="R3493" s="39">
        <v>23.057174537987677</v>
      </c>
      <c r="S3493" s="39">
        <v>0</v>
      </c>
      <c r="T3493" s="39">
        <v>0</v>
      </c>
      <c r="U3493" s="39">
        <v>0</v>
      </c>
      <c r="V3493" s="39">
        <v>0</v>
      </c>
      <c r="W3493" s="29" t="s">
        <v>265</v>
      </c>
      <c r="X3493" s="29" t="s">
        <v>11773</v>
      </c>
      <c r="Y3493" s="29">
        <v>45282</v>
      </c>
      <c r="Z3493" s="41" t="s">
        <v>11760</v>
      </c>
      <c r="AA3493" s="42" t="s">
        <v>1349</v>
      </c>
      <c r="AB3493" s="29" t="s">
        <v>258</v>
      </c>
      <c r="AC3493" s="29" t="s">
        <v>265</v>
      </c>
      <c r="AD3493" s="29" t="s">
        <v>265</v>
      </c>
      <c r="AE3493" s="29" t="s">
        <v>1367</v>
      </c>
      <c r="AF3493" s="29" t="s">
        <v>2409</v>
      </c>
      <c r="AG3493" s="183" t="s">
        <v>2410</v>
      </c>
      <c r="AH3493" s="29" t="s">
        <v>1356</v>
      </c>
      <c r="AI3493" s="29" t="s">
        <v>1357</v>
      </c>
      <c r="AJ3493" s="29" t="s">
        <v>258</v>
      </c>
      <c r="AK3493" s="29" t="s">
        <v>258</v>
      </c>
      <c r="AL3493" s="29" t="s">
        <v>13327</v>
      </c>
    </row>
    <row r="3494" spans="1:38" x14ac:dyDescent="0.2">
      <c r="A3494" s="35" t="s">
        <v>18</v>
      </c>
      <c r="B3494" s="36">
        <v>9626</v>
      </c>
      <c r="C3494" s="36">
        <v>7</v>
      </c>
      <c r="D3494" s="36" t="s">
        <v>5756</v>
      </c>
      <c r="E3494" s="37" t="s">
        <v>5757</v>
      </c>
      <c r="F3494" s="38" t="s">
        <v>1262</v>
      </c>
      <c r="G3494" s="38" t="s">
        <v>1263</v>
      </c>
      <c r="H3494" s="35" t="s">
        <v>1006</v>
      </c>
      <c r="I3494" s="35"/>
      <c r="J3494" s="29" t="s">
        <v>263</v>
      </c>
      <c r="K3494" s="29" t="s">
        <v>264</v>
      </c>
      <c r="L3494" s="29" t="s">
        <v>5743</v>
      </c>
      <c r="M3494" s="39">
        <v>29.68048834501667</v>
      </c>
      <c r="N3494" s="39">
        <v>20.802751540041065</v>
      </c>
      <c r="O3494" s="29">
        <v>44197</v>
      </c>
      <c r="P3494" s="29">
        <v>44453</v>
      </c>
      <c r="Q3494" s="40">
        <v>0.70088980000000001</v>
      </c>
      <c r="R3494" s="39">
        <v>20.802751540041065</v>
      </c>
      <c r="S3494" s="39">
        <v>0</v>
      </c>
      <c r="T3494" s="39">
        <v>0</v>
      </c>
      <c r="U3494" s="39">
        <v>0</v>
      </c>
      <c r="V3494" s="39">
        <v>0</v>
      </c>
      <c r="W3494" s="29" t="s">
        <v>265</v>
      </c>
      <c r="X3494" s="29" t="s">
        <v>11773</v>
      </c>
      <c r="Y3494" s="29">
        <v>45282</v>
      </c>
      <c r="Z3494" s="41" t="s">
        <v>11760</v>
      </c>
      <c r="AA3494" s="42" t="s">
        <v>1349</v>
      </c>
      <c r="AB3494" s="29" t="s">
        <v>258</v>
      </c>
      <c r="AC3494" s="29" t="s">
        <v>265</v>
      </c>
      <c r="AD3494" s="29" t="s">
        <v>265</v>
      </c>
      <c r="AE3494" s="29" t="s">
        <v>1367</v>
      </c>
      <c r="AF3494" s="29" t="s">
        <v>2409</v>
      </c>
      <c r="AG3494" s="183" t="s">
        <v>2410</v>
      </c>
      <c r="AH3494" s="29" t="s">
        <v>1356</v>
      </c>
      <c r="AI3494" s="29" t="s">
        <v>1357</v>
      </c>
      <c r="AJ3494" s="29" t="s">
        <v>258</v>
      </c>
      <c r="AK3494" s="29" t="s">
        <v>258</v>
      </c>
      <c r="AL3494" s="29" t="s">
        <v>13327</v>
      </c>
    </row>
    <row r="3495" spans="1:38" x14ac:dyDescent="0.2">
      <c r="A3495" s="35" t="s">
        <v>18</v>
      </c>
      <c r="B3495" s="36">
        <v>9626</v>
      </c>
      <c r="C3495" s="36">
        <v>8</v>
      </c>
      <c r="D3495" s="36" t="s">
        <v>5758</v>
      </c>
      <c r="E3495" s="37" t="s">
        <v>5759</v>
      </c>
      <c r="F3495" s="38" t="s">
        <v>1262</v>
      </c>
      <c r="G3495" s="38" t="s">
        <v>1263</v>
      </c>
      <c r="H3495" s="35" t="s">
        <v>1006</v>
      </c>
      <c r="I3495" s="35"/>
      <c r="J3495" s="29" t="s">
        <v>263</v>
      </c>
      <c r="K3495" s="29" t="s">
        <v>264</v>
      </c>
      <c r="L3495" s="29" t="s">
        <v>5743</v>
      </c>
      <c r="M3495" s="39">
        <v>30.176009674214612</v>
      </c>
      <c r="N3495" s="39">
        <v>69.150773442847367</v>
      </c>
      <c r="O3495" s="29">
        <v>44197</v>
      </c>
      <c r="P3495" s="29">
        <v>45034</v>
      </c>
      <c r="Q3495" s="40">
        <v>2.2915811000000001</v>
      </c>
      <c r="R3495" s="39">
        <v>30.119370294318959</v>
      </c>
      <c r="S3495" s="39">
        <v>30.119370294318959</v>
      </c>
      <c r="T3495" s="39">
        <v>8.9120328542094445</v>
      </c>
      <c r="U3495" s="39">
        <v>0</v>
      </c>
      <c r="V3495" s="39">
        <v>0</v>
      </c>
      <c r="W3495" s="29" t="s">
        <v>265</v>
      </c>
      <c r="X3495" s="29" t="s">
        <v>11773</v>
      </c>
      <c r="Y3495" s="29">
        <v>45282</v>
      </c>
      <c r="Z3495" s="41" t="s">
        <v>11760</v>
      </c>
      <c r="AA3495" s="42" t="s">
        <v>1349</v>
      </c>
      <c r="AB3495" s="29" t="s">
        <v>258</v>
      </c>
      <c r="AC3495" s="29" t="s">
        <v>265</v>
      </c>
      <c r="AD3495" s="29" t="s">
        <v>265</v>
      </c>
      <c r="AE3495" s="29" t="s">
        <v>1367</v>
      </c>
      <c r="AF3495" s="29" t="s">
        <v>2409</v>
      </c>
      <c r="AG3495" s="183" t="s">
        <v>2410</v>
      </c>
      <c r="AH3495" s="29" t="s">
        <v>1356</v>
      </c>
      <c r="AI3495" s="29" t="s">
        <v>1357</v>
      </c>
      <c r="AJ3495" s="29" t="s">
        <v>258</v>
      </c>
      <c r="AK3495" s="29" t="s">
        <v>258</v>
      </c>
      <c r="AL3495" s="29" t="s">
        <v>13327</v>
      </c>
    </row>
    <row r="3496" spans="1:38" x14ac:dyDescent="0.2">
      <c r="A3496" s="35" t="s">
        <v>18</v>
      </c>
      <c r="B3496" s="36">
        <v>9626</v>
      </c>
      <c r="C3496" s="36">
        <v>9</v>
      </c>
      <c r="D3496" s="36" t="s">
        <v>5760</v>
      </c>
      <c r="E3496" s="37" t="s">
        <v>5761</v>
      </c>
      <c r="F3496" s="38" t="s">
        <v>1262</v>
      </c>
      <c r="G3496" s="38" t="s">
        <v>1263</v>
      </c>
      <c r="H3496" s="35" t="s">
        <v>1006</v>
      </c>
      <c r="I3496" s="35"/>
      <c r="J3496" s="29" t="s">
        <v>263</v>
      </c>
      <c r="K3496" s="29" t="s">
        <v>264</v>
      </c>
      <c r="L3496" s="29" t="s">
        <v>5743</v>
      </c>
      <c r="M3496" s="39">
        <v>27.89829162481719</v>
      </c>
      <c r="N3496" s="39">
        <v>63.931197809719372</v>
      </c>
      <c r="O3496" s="29">
        <v>44197</v>
      </c>
      <c r="P3496" s="29">
        <v>45034</v>
      </c>
      <c r="Q3496" s="40">
        <v>2.2915811000000001</v>
      </c>
      <c r="R3496" s="39">
        <v>27.845927446954143</v>
      </c>
      <c r="S3496" s="39">
        <v>27.845927446954143</v>
      </c>
      <c r="T3496" s="39">
        <v>8.239342915811088</v>
      </c>
      <c r="U3496" s="39">
        <v>0</v>
      </c>
      <c r="V3496" s="39">
        <v>0</v>
      </c>
      <c r="W3496" s="29" t="s">
        <v>265</v>
      </c>
      <c r="X3496" s="29" t="s">
        <v>11773</v>
      </c>
      <c r="Y3496" s="29">
        <v>45282</v>
      </c>
      <c r="Z3496" s="41" t="s">
        <v>11760</v>
      </c>
      <c r="AA3496" s="42" t="s">
        <v>1349</v>
      </c>
      <c r="AB3496" s="29" t="s">
        <v>258</v>
      </c>
      <c r="AC3496" s="29" t="s">
        <v>265</v>
      </c>
      <c r="AD3496" s="29" t="s">
        <v>265</v>
      </c>
      <c r="AE3496" s="29" t="s">
        <v>1367</v>
      </c>
      <c r="AF3496" s="29" t="s">
        <v>2409</v>
      </c>
      <c r="AG3496" s="183" t="s">
        <v>2410</v>
      </c>
      <c r="AH3496" s="29" t="s">
        <v>1356</v>
      </c>
      <c r="AI3496" s="29" t="s">
        <v>1357</v>
      </c>
      <c r="AJ3496" s="29" t="s">
        <v>258</v>
      </c>
      <c r="AK3496" s="29" t="s">
        <v>258</v>
      </c>
      <c r="AL3496" s="29" t="s">
        <v>13327</v>
      </c>
    </row>
    <row r="3497" spans="1:38" x14ac:dyDescent="0.2">
      <c r="A3497" s="35" t="s">
        <v>18</v>
      </c>
      <c r="B3497" s="36">
        <v>9626</v>
      </c>
      <c r="C3497" s="36">
        <v>10</v>
      </c>
      <c r="D3497" s="36" t="s">
        <v>5762</v>
      </c>
      <c r="E3497" s="37" t="s">
        <v>5763</v>
      </c>
      <c r="F3497" s="38" t="s">
        <v>1262</v>
      </c>
      <c r="G3497" s="38" t="s">
        <v>1263</v>
      </c>
      <c r="H3497" s="35" t="s">
        <v>1006</v>
      </c>
      <c r="I3497" s="35"/>
      <c r="J3497" s="29" t="s">
        <v>263</v>
      </c>
      <c r="K3497" s="29" t="s">
        <v>264</v>
      </c>
      <c r="L3497" s="29" t="s">
        <v>5743</v>
      </c>
      <c r="M3497" s="39">
        <v>26.8980980725763</v>
      </c>
      <c r="N3497" s="39">
        <v>61.639173169062282</v>
      </c>
      <c r="O3497" s="29">
        <v>44197</v>
      </c>
      <c r="P3497" s="29">
        <v>45034</v>
      </c>
      <c r="Q3497" s="40">
        <v>2.2915811000000001</v>
      </c>
      <c r="R3497" s="39">
        <v>26.847611225188224</v>
      </c>
      <c r="S3497" s="39">
        <v>26.847611225188224</v>
      </c>
      <c r="T3497" s="39">
        <v>7.9439507186858318</v>
      </c>
      <c r="U3497" s="39">
        <v>0</v>
      </c>
      <c r="V3497" s="39">
        <v>0</v>
      </c>
      <c r="W3497" s="29" t="s">
        <v>265</v>
      </c>
      <c r="X3497" s="29" t="s">
        <v>11773</v>
      </c>
      <c r="Y3497" s="29">
        <v>45282</v>
      </c>
      <c r="Z3497" s="41" t="s">
        <v>11760</v>
      </c>
      <c r="AA3497" s="42" t="s">
        <v>1349</v>
      </c>
      <c r="AB3497" s="29" t="s">
        <v>258</v>
      </c>
      <c r="AC3497" s="29" t="s">
        <v>265</v>
      </c>
      <c r="AD3497" s="29" t="s">
        <v>265</v>
      </c>
      <c r="AE3497" s="29" t="s">
        <v>1367</v>
      </c>
      <c r="AF3497" s="29" t="s">
        <v>2409</v>
      </c>
      <c r="AG3497" s="183" t="s">
        <v>2410</v>
      </c>
      <c r="AH3497" s="29" t="s">
        <v>1356</v>
      </c>
      <c r="AI3497" s="29" t="s">
        <v>1357</v>
      </c>
      <c r="AJ3497" s="29" t="s">
        <v>258</v>
      </c>
      <c r="AK3497" s="29" t="s">
        <v>258</v>
      </c>
      <c r="AL3497" s="29" t="s">
        <v>13327</v>
      </c>
    </row>
    <row r="3498" spans="1:38" x14ac:dyDescent="0.2">
      <c r="A3498" s="35" t="s">
        <v>18</v>
      </c>
      <c r="B3498" s="36">
        <v>9626</v>
      </c>
      <c r="C3498" s="36">
        <v>11</v>
      </c>
      <c r="D3498" s="36" t="s">
        <v>5764</v>
      </c>
      <c r="E3498" s="37" t="s">
        <v>5765</v>
      </c>
      <c r="F3498" s="38" t="s">
        <v>1262</v>
      </c>
      <c r="G3498" s="38" t="s">
        <v>1263</v>
      </c>
      <c r="H3498" s="35" t="s">
        <v>1006</v>
      </c>
      <c r="I3498" s="35"/>
      <c r="J3498" s="29" t="s">
        <v>263</v>
      </c>
      <c r="K3498" s="29" t="s">
        <v>264</v>
      </c>
      <c r="L3498" s="29" t="s">
        <v>5743</v>
      </c>
      <c r="M3498" s="39">
        <v>21.63581848240802</v>
      </c>
      <c r="N3498" s="39">
        <v>49.580232717316903</v>
      </c>
      <c r="O3498" s="29">
        <v>44197</v>
      </c>
      <c r="P3498" s="29">
        <v>45034</v>
      </c>
      <c r="Q3498" s="40">
        <v>2.2915811000000001</v>
      </c>
      <c r="R3498" s="39">
        <v>21.595208761122517</v>
      </c>
      <c r="S3498" s="39">
        <v>21.595208761122517</v>
      </c>
      <c r="T3498" s="39">
        <v>6.3898151950718685</v>
      </c>
      <c r="U3498" s="39">
        <v>0</v>
      </c>
      <c r="V3498" s="39">
        <v>0</v>
      </c>
      <c r="W3498" s="29" t="s">
        <v>265</v>
      </c>
      <c r="X3498" s="29" t="s">
        <v>11773</v>
      </c>
      <c r="Y3498" s="29">
        <v>45282</v>
      </c>
      <c r="Z3498" s="41" t="s">
        <v>11760</v>
      </c>
      <c r="AA3498" s="42" t="s">
        <v>1349</v>
      </c>
      <c r="AB3498" s="29" t="s">
        <v>258</v>
      </c>
      <c r="AC3498" s="29" t="s">
        <v>265</v>
      </c>
      <c r="AD3498" s="29" t="s">
        <v>265</v>
      </c>
      <c r="AE3498" s="29" t="s">
        <v>1367</v>
      </c>
      <c r="AF3498" s="29" t="s">
        <v>2409</v>
      </c>
      <c r="AG3498" s="183" t="s">
        <v>2410</v>
      </c>
      <c r="AH3498" s="29" t="s">
        <v>1356</v>
      </c>
      <c r="AI3498" s="29" t="s">
        <v>1357</v>
      </c>
      <c r="AJ3498" s="29" t="s">
        <v>258</v>
      </c>
      <c r="AK3498" s="29" t="s">
        <v>258</v>
      </c>
      <c r="AL3498" s="29" t="s">
        <v>13327</v>
      </c>
    </row>
    <row r="3499" spans="1:38" x14ac:dyDescent="0.2">
      <c r="A3499" s="35" t="s">
        <v>18</v>
      </c>
      <c r="B3499" s="36">
        <v>9626</v>
      </c>
      <c r="C3499" s="36">
        <v>12</v>
      </c>
      <c r="D3499" s="36" t="s">
        <v>5766</v>
      </c>
      <c r="E3499" s="37" t="s">
        <v>5767</v>
      </c>
      <c r="F3499" s="38" t="s">
        <v>1262</v>
      </c>
      <c r="G3499" s="38" t="s">
        <v>1263</v>
      </c>
      <c r="H3499" s="35" t="s">
        <v>1006</v>
      </c>
      <c r="I3499" s="35"/>
      <c r="J3499" s="29" t="s">
        <v>263</v>
      </c>
      <c r="K3499" s="29" t="s">
        <v>264</v>
      </c>
      <c r="L3499" s="29" t="s">
        <v>5743</v>
      </c>
      <c r="M3499" s="39">
        <v>16.930203171564997</v>
      </c>
      <c r="N3499" s="39">
        <v>38.796933607118412</v>
      </c>
      <c r="O3499" s="29">
        <v>44197</v>
      </c>
      <c r="P3499" s="29">
        <v>45034</v>
      </c>
      <c r="Q3499" s="40">
        <v>2.2915811000000001</v>
      </c>
      <c r="R3499" s="39">
        <v>16.898425735797399</v>
      </c>
      <c r="S3499" s="39">
        <v>16.898425735797399</v>
      </c>
      <c r="T3499" s="39">
        <v>5.0000821355236136</v>
      </c>
      <c r="U3499" s="39">
        <v>0</v>
      </c>
      <c r="V3499" s="39">
        <v>0</v>
      </c>
      <c r="W3499" s="29" t="s">
        <v>265</v>
      </c>
      <c r="X3499" s="29" t="s">
        <v>11773</v>
      </c>
      <c r="Y3499" s="29">
        <v>45282</v>
      </c>
      <c r="Z3499" s="41" t="s">
        <v>11760</v>
      </c>
      <c r="AA3499" s="42" t="s">
        <v>1349</v>
      </c>
      <c r="AB3499" s="29" t="s">
        <v>258</v>
      </c>
      <c r="AC3499" s="29" t="s">
        <v>265</v>
      </c>
      <c r="AD3499" s="29" t="s">
        <v>265</v>
      </c>
      <c r="AE3499" s="29" t="s">
        <v>1367</v>
      </c>
      <c r="AF3499" s="29" t="s">
        <v>2409</v>
      </c>
      <c r="AG3499" s="183" t="s">
        <v>2410</v>
      </c>
      <c r="AH3499" s="29" t="s">
        <v>1356</v>
      </c>
      <c r="AI3499" s="29" t="s">
        <v>1357</v>
      </c>
      <c r="AJ3499" s="29" t="s">
        <v>258</v>
      </c>
      <c r="AK3499" s="29" t="s">
        <v>258</v>
      </c>
      <c r="AL3499" s="29" t="s">
        <v>13327</v>
      </c>
    </row>
    <row r="3500" spans="1:38" x14ac:dyDescent="0.2">
      <c r="A3500" s="35" t="s">
        <v>18</v>
      </c>
      <c r="B3500" s="36">
        <v>9626</v>
      </c>
      <c r="C3500" s="36">
        <v>13</v>
      </c>
      <c r="D3500" s="36" t="s">
        <v>5768</v>
      </c>
      <c r="E3500" s="37" t="s">
        <v>5769</v>
      </c>
      <c r="F3500" s="38" t="s">
        <v>1262</v>
      </c>
      <c r="G3500" s="38" t="s">
        <v>1263</v>
      </c>
      <c r="H3500" s="35" t="s">
        <v>1006</v>
      </c>
      <c r="I3500" s="35"/>
      <c r="J3500" s="29" t="s">
        <v>263</v>
      </c>
      <c r="K3500" s="29" t="s">
        <v>264</v>
      </c>
      <c r="L3500" s="29" t="s">
        <v>5743</v>
      </c>
      <c r="M3500" s="39">
        <v>17.351706160046895</v>
      </c>
      <c r="N3500" s="39">
        <v>39.762841889117041</v>
      </c>
      <c r="O3500" s="29">
        <v>44197</v>
      </c>
      <c r="P3500" s="29">
        <v>45034</v>
      </c>
      <c r="Q3500" s="40">
        <v>2.2915811000000001</v>
      </c>
      <c r="R3500" s="39">
        <v>17.319137577002053</v>
      </c>
      <c r="S3500" s="39">
        <v>17.319137577002053</v>
      </c>
      <c r="T3500" s="39">
        <v>5.1245667351129356</v>
      </c>
      <c r="U3500" s="39">
        <v>0</v>
      </c>
      <c r="V3500" s="39">
        <v>0</v>
      </c>
      <c r="W3500" s="29" t="s">
        <v>265</v>
      </c>
      <c r="X3500" s="29" t="s">
        <v>11773</v>
      </c>
      <c r="Y3500" s="29">
        <v>45282</v>
      </c>
      <c r="Z3500" s="41" t="s">
        <v>11760</v>
      </c>
      <c r="AA3500" s="42" t="s">
        <v>1349</v>
      </c>
      <c r="AB3500" s="29" t="s">
        <v>258</v>
      </c>
      <c r="AC3500" s="29" t="s">
        <v>265</v>
      </c>
      <c r="AD3500" s="29" t="s">
        <v>265</v>
      </c>
      <c r="AE3500" s="29" t="s">
        <v>1367</v>
      </c>
      <c r="AF3500" s="29" t="s">
        <v>2409</v>
      </c>
      <c r="AG3500" s="183" t="s">
        <v>2410</v>
      </c>
      <c r="AH3500" s="29" t="s">
        <v>1356</v>
      </c>
      <c r="AI3500" s="29" t="s">
        <v>1357</v>
      </c>
      <c r="AJ3500" s="29" t="s">
        <v>258</v>
      </c>
      <c r="AK3500" s="29" t="s">
        <v>258</v>
      </c>
      <c r="AL3500" s="29" t="s">
        <v>13327</v>
      </c>
    </row>
    <row r="3501" spans="1:38" x14ac:dyDescent="0.2">
      <c r="A3501" s="35" t="s">
        <v>18</v>
      </c>
      <c r="B3501" s="36">
        <v>9626</v>
      </c>
      <c r="C3501" s="36">
        <v>14</v>
      </c>
      <c r="D3501" s="36" t="s">
        <v>5770</v>
      </c>
      <c r="E3501" s="37" t="s">
        <v>5771</v>
      </c>
      <c r="F3501" s="38" t="s">
        <v>1262</v>
      </c>
      <c r="G3501" s="38" t="s">
        <v>1263</v>
      </c>
      <c r="H3501" s="35" t="s">
        <v>1006</v>
      </c>
      <c r="I3501" s="35"/>
      <c r="J3501" s="29" t="s">
        <v>263</v>
      </c>
      <c r="K3501" s="29" t="s">
        <v>264</v>
      </c>
      <c r="L3501" s="29" t="s">
        <v>5743</v>
      </c>
      <c r="M3501" s="39">
        <v>19.904752764865979</v>
      </c>
      <c r="N3501" s="39">
        <v>45.613355236139626</v>
      </c>
      <c r="O3501" s="29">
        <v>44197</v>
      </c>
      <c r="P3501" s="29">
        <v>45034</v>
      </c>
      <c r="Q3501" s="40">
        <v>2.2915811000000001</v>
      </c>
      <c r="R3501" s="39">
        <v>19.867392197125255</v>
      </c>
      <c r="S3501" s="39">
        <v>19.867392197125255</v>
      </c>
      <c r="T3501" s="39">
        <v>5.8785708418891174</v>
      </c>
      <c r="U3501" s="39">
        <v>0</v>
      </c>
      <c r="V3501" s="39">
        <v>0</v>
      </c>
      <c r="W3501" s="29" t="s">
        <v>265</v>
      </c>
      <c r="X3501" s="29" t="s">
        <v>11773</v>
      </c>
      <c r="Y3501" s="29">
        <v>45282</v>
      </c>
      <c r="Z3501" s="41" t="s">
        <v>11760</v>
      </c>
      <c r="AA3501" s="42" t="s">
        <v>1349</v>
      </c>
      <c r="AB3501" s="29" t="s">
        <v>258</v>
      </c>
      <c r="AC3501" s="29" t="s">
        <v>265</v>
      </c>
      <c r="AD3501" s="29" t="s">
        <v>265</v>
      </c>
      <c r="AE3501" s="29" t="s">
        <v>1367</v>
      </c>
      <c r="AF3501" s="29" t="s">
        <v>2409</v>
      </c>
      <c r="AG3501" s="183" t="s">
        <v>2410</v>
      </c>
      <c r="AH3501" s="29" t="s">
        <v>1356</v>
      </c>
      <c r="AI3501" s="29" t="s">
        <v>1357</v>
      </c>
      <c r="AJ3501" s="29" t="s">
        <v>258</v>
      </c>
      <c r="AK3501" s="29" t="s">
        <v>258</v>
      </c>
      <c r="AL3501" s="29" t="s">
        <v>13327</v>
      </c>
    </row>
    <row r="3502" spans="1:38" x14ac:dyDescent="0.2">
      <c r="A3502" s="35" t="s">
        <v>18</v>
      </c>
      <c r="B3502" s="36">
        <v>9626</v>
      </c>
      <c r="C3502" s="36">
        <v>15</v>
      </c>
      <c r="D3502" s="36" t="s">
        <v>5772</v>
      </c>
      <c r="E3502" s="37" t="s">
        <v>5773</v>
      </c>
      <c r="F3502" s="38" t="s">
        <v>1262</v>
      </c>
      <c r="G3502" s="38" t="s">
        <v>1263</v>
      </c>
      <c r="H3502" s="35" t="s">
        <v>1006</v>
      </c>
      <c r="I3502" s="35"/>
      <c r="J3502" s="29" t="s">
        <v>263</v>
      </c>
      <c r="K3502" s="29" t="s">
        <v>264</v>
      </c>
      <c r="L3502" s="29" t="s">
        <v>5743</v>
      </c>
      <c r="M3502" s="39">
        <v>19.307039500914215</v>
      </c>
      <c r="N3502" s="39">
        <v>44.243646817248454</v>
      </c>
      <c r="O3502" s="29">
        <v>44197</v>
      </c>
      <c r="P3502" s="29">
        <v>45034</v>
      </c>
      <c r="Q3502" s="40">
        <v>2.2915811000000001</v>
      </c>
      <c r="R3502" s="39">
        <v>19.270800821355234</v>
      </c>
      <c r="S3502" s="39">
        <v>19.270800821355234</v>
      </c>
      <c r="T3502" s="39">
        <v>5.7020451745379876</v>
      </c>
      <c r="U3502" s="39">
        <v>0</v>
      </c>
      <c r="V3502" s="39">
        <v>0</v>
      </c>
      <c r="W3502" s="29" t="s">
        <v>265</v>
      </c>
      <c r="X3502" s="29" t="s">
        <v>11773</v>
      </c>
      <c r="Y3502" s="29">
        <v>45282</v>
      </c>
      <c r="Z3502" s="41" t="s">
        <v>11760</v>
      </c>
      <c r="AA3502" s="42" t="s">
        <v>1349</v>
      </c>
      <c r="AB3502" s="29" t="s">
        <v>258</v>
      </c>
      <c r="AC3502" s="29" t="s">
        <v>265</v>
      </c>
      <c r="AD3502" s="29" t="s">
        <v>265</v>
      </c>
      <c r="AE3502" s="29" t="s">
        <v>1367</v>
      </c>
      <c r="AF3502" s="29" t="s">
        <v>2409</v>
      </c>
      <c r="AG3502" s="183" t="s">
        <v>2410</v>
      </c>
      <c r="AH3502" s="29" t="s">
        <v>1356</v>
      </c>
      <c r="AI3502" s="29" t="s">
        <v>1357</v>
      </c>
      <c r="AJ3502" s="29" t="s">
        <v>258</v>
      </c>
      <c r="AK3502" s="29" t="s">
        <v>258</v>
      </c>
      <c r="AL3502" s="29" t="s">
        <v>13327</v>
      </c>
    </row>
    <row r="3503" spans="1:38" x14ac:dyDescent="0.2">
      <c r="A3503" s="35" t="s">
        <v>18</v>
      </c>
      <c r="B3503" s="36">
        <v>9626</v>
      </c>
      <c r="C3503" s="36">
        <v>16</v>
      </c>
      <c r="D3503" s="36" t="s">
        <v>5774</v>
      </c>
      <c r="E3503" s="37" t="s">
        <v>5775</v>
      </c>
      <c r="F3503" s="38" t="s">
        <v>1262</v>
      </c>
      <c r="G3503" s="38" t="s">
        <v>1263</v>
      </c>
      <c r="H3503" s="35" t="s">
        <v>1006</v>
      </c>
      <c r="I3503" s="35"/>
      <c r="J3503" s="29" t="s">
        <v>263</v>
      </c>
      <c r="K3503" s="29" t="s">
        <v>264</v>
      </c>
      <c r="L3503" s="29" t="s">
        <v>5743</v>
      </c>
      <c r="M3503" s="39">
        <v>19.304035916673257</v>
      </c>
      <c r="N3503" s="39">
        <v>44.236763860369614</v>
      </c>
      <c r="O3503" s="29">
        <v>44197</v>
      </c>
      <c r="P3503" s="29">
        <v>45034</v>
      </c>
      <c r="Q3503" s="40">
        <v>2.2915811000000001</v>
      </c>
      <c r="R3503" s="39">
        <v>19.267802874743328</v>
      </c>
      <c r="S3503" s="39">
        <v>19.267802874743328</v>
      </c>
      <c r="T3503" s="39">
        <v>5.7011581108829565</v>
      </c>
      <c r="U3503" s="39">
        <v>0</v>
      </c>
      <c r="V3503" s="39">
        <v>0</v>
      </c>
      <c r="W3503" s="29" t="s">
        <v>265</v>
      </c>
      <c r="X3503" s="29" t="s">
        <v>11773</v>
      </c>
      <c r="Y3503" s="29">
        <v>45282</v>
      </c>
      <c r="Z3503" s="41" t="s">
        <v>11760</v>
      </c>
      <c r="AA3503" s="42" t="s">
        <v>1349</v>
      </c>
      <c r="AB3503" s="29" t="s">
        <v>258</v>
      </c>
      <c r="AC3503" s="29" t="s">
        <v>265</v>
      </c>
      <c r="AD3503" s="29" t="s">
        <v>265</v>
      </c>
      <c r="AE3503" s="29" t="s">
        <v>1367</v>
      </c>
      <c r="AF3503" s="29" t="s">
        <v>2409</v>
      </c>
      <c r="AG3503" s="183" t="s">
        <v>2410</v>
      </c>
      <c r="AH3503" s="29" t="s">
        <v>1356</v>
      </c>
      <c r="AI3503" s="29" t="s">
        <v>1357</v>
      </c>
      <c r="AJ3503" s="29" t="s">
        <v>258</v>
      </c>
      <c r="AK3503" s="29" t="s">
        <v>258</v>
      </c>
      <c r="AL3503" s="29" t="s">
        <v>13327</v>
      </c>
    </row>
    <row r="3504" spans="1:38" x14ac:dyDescent="0.2">
      <c r="A3504" s="35" t="s">
        <v>18</v>
      </c>
      <c r="B3504" s="36">
        <v>9626</v>
      </c>
      <c r="C3504" s="36">
        <v>17</v>
      </c>
      <c r="D3504" s="36" t="s">
        <v>5776</v>
      </c>
      <c r="E3504" s="37" t="s">
        <v>5777</v>
      </c>
      <c r="F3504" s="38" t="s">
        <v>1262</v>
      </c>
      <c r="G3504" s="38" t="s">
        <v>1263</v>
      </c>
      <c r="H3504" s="35" t="s">
        <v>1006</v>
      </c>
      <c r="I3504" s="35"/>
      <c r="J3504" s="29" t="s">
        <v>263</v>
      </c>
      <c r="K3504" s="29" t="s">
        <v>264</v>
      </c>
      <c r="L3504" s="29" t="s">
        <v>5743</v>
      </c>
      <c r="M3504" s="39">
        <v>49.023847538935648</v>
      </c>
      <c r="N3504" s="39">
        <v>244.95146338124573</v>
      </c>
      <c r="O3504" s="29">
        <v>44197</v>
      </c>
      <c r="P3504" s="29">
        <v>46022</v>
      </c>
      <c r="Q3504" s="40">
        <v>4.9965776999999996</v>
      </c>
      <c r="R3504" s="39">
        <v>48.963463381245724</v>
      </c>
      <c r="S3504" s="39">
        <v>48.963463381245724</v>
      </c>
      <c r="T3504" s="39">
        <v>48.963463381245724</v>
      </c>
      <c r="U3504" s="39">
        <v>49.097609856262835</v>
      </c>
      <c r="V3504" s="39">
        <v>48.963463381245724</v>
      </c>
      <c r="W3504" s="29" t="s">
        <v>265</v>
      </c>
      <c r="X3504" s="29" t="s">
        <v>11773</v>
      </c>
      <c r="Y3504" s="29">
        <v>45282</v>
      </c>
      <c r="Z3504" s="41" t="s">
        <v>11760</v>
      </c>
      <c r="AA3504" s="42" t="s">
        <v>1349</v>
      </c>
      <c r="AB3504" s="29" t="s">
        <v>258</v>
      </c>
      <c r="AC3504" s="29" t="s">
        <v>265</v>
      </c>
      <c r="AD3504" s="29" t="s">
        <v>265</v>
      </c>
      <c r="AE3504" s="29" t="s">
        <v>1367</v>
      </c>
      <c r="AF3504" s="29" t="s">
        <v>2409</v>
      </c>
      <c r="AG3504" s="183" t="s">
        <v>2410</v>
      </c>
      <c r="AH3504" s="29" t="s">
        <v>1356</v>
      </c>
      <c r="AI3504" s="29" t="s">
        <v>1357</v>
      </c>
      <c r="AJ3504" s="29" t="s">
        <v>258</v>
      </c>
      <c r="AK3504" s="29" t="s">
        <v>258</v>
      </c>
      <c r="AL3504" s="29" t="s">
        <v>13327</v>
      </c>
    </row>
    <row r="3505" spans="1:38" x14ac:dyDescent="0.2">
      <c r="A3505" s="35" t="s">
        <v>18</v>
      </c>
      <c r="B3505" s="36">
        <v>9626</v>
      </c>
      <c r="C3505" s="36">
        <v>18</v>
      </c>
      <c r="D3505" s="36" t="s">
        <v>5778</v>
      </c>
      <c r="E3505" s="37" t="s">
        <v>5779</v>
      </c>
      <c r="F3505" s="38" t="s">
        <v>1262</v>
      </c>
      <c r="G3505" s="38" t="s">
        <v>1263</v>
      </c>
      <c r="H3505" s="35" t="s">
        <v>1006</v>
      </c>
      <c r="I3505" s="35"/>
      <c r="J3505" s="29" t="s">
        <v>263</v>
      </c>
      <c r="K3505" s="29" t="s">
        <v>264</v>
      </c>
      <c r="L3505" s="29" t="s">
        <v>5743</v>
      </c>
      <c r="M3505" s="39">
        <v>40.777331396806382</v>
      </c>
      <c r="N3505" s="39">
        <v>203.74710472279261</v>
      </c>
      <c r="O3505" s="29">
        <v>44197</v>
      </c>
      <c r="P3505" s="29">
        <v>46022</v>
      </c>
      <c r="Q3505" s="40">
        <v>4.9965776999999996</v>
      </c>
      <c r="R3505" s="39">
        <v>40.72710472279261</v>
      </c>
      <c r="S3505" s="39">
        <v>40.72710472279261</v>
      </c>
      <c r="T3505" s="39">
        <v>40.72710472279261</v>
      </c>
      <c r="U3505" s="39">
        <v>40.838685831622179</v>
      </c>
      <c r="V3505" s="39">
        <v>40.72710472279261</v>
      </c>
      <c r="W3505" s="29" t="s">
        <v>265</v>
      </c>
      <c r="X3505" s="29" t="s">
        <v>11773</v>
      </c>
      <c r="Y3505" s="29">
        <v>45282</v>
      </c>
      <c r="Z3505" s="41" t="s">
        <v>11760</v>
      </c>
      <c r="AA3505" s="42" t="s">
        <v>1349</v>
      </c>
      <c r="AB3505" s="29" t="s">
        <v>258</v>
      </c>
      <c r="AC3505" s="29" t="s">
        <v>265</v>
      </c>
      <c r="AD3505" s="29" t="s">
        <v>265</v>
      </c>
      <c r="AE3505" s="29" t="s">
        <v>1367</v>
      </c>
      <c r="AF3505" s="29" t="s">
        <v>2409</v>
      </c>
      <c r="AG3505" s="183" t="s">
        <v>2410</v>
      </c>
      <c r="AH3505" s="29" t="s">
        <v>1356</v>
      </c>
      <c r="AI3505" s="29" t="s">
        <v>1357</v>
      </c>
      <c r="AJ3505" s="29" t="s">
        <v>258</v>
      </c>
      <c r="AK3505" s="29" t="s">
        <v>258</v>
      </c>
      <c r="AL3505" s="29" t="s">
        <v>13327</v>
      </c>
    </row>
    <row r="3506" spans="1:38" x14ac:dyDescent="0.2">
      <c r="A3506" s="35" t="s">
        <v>18</v>
      </c>
      <c r="B3506" s="36">
        <v>9626</v>
      </c>
      <c r="C3506" s="36">
        <v>19</v>
      </c>
      <c r="D3506" s="36" t="s">
        <v>5780</v>
      </c>
      <c r="E3506" s="37" t="s">
        <v>5781</v>
      </c>
      <c r="F3506" s="38" t="s">
        <v>1262</v>
      </c>
      <c r="G3506" s="38" t="s">
        <v>1263</v>
      </c>
      <c r="H3506" s="35" t="s">
        <v>1006</v>
      </c>
      <c r="I3506" s="35"/>
      <c r="J3506" s="29" t="s">
        <v>263</v>
      </c>
      <c r="K3506" s="29" t="s">
        <v>264</v>
      </c>
      <c r="L3506" s="29" t="s">
        <v>5743</v>
      </c>
      <c r="M3506" s="39">
        <v>40.777331396806382</v>
      </c>
      <c r="N3506" s="39">
        <v>203.74710472279261</v>
      </c>
      <c r="O3506" s="29">
        <v>44197</v>
      </c>
      <c r="P3506" s="29">
        <v>46022</v>
      </c>
      <c r="Q3506" s="40">
        <v>4.9965776999999996</v>
      </c>
      <c r="R3506" s="39">
        <v>40.72710472279261</v>
      </c>
      <c r="S3506" s="39">
        <v>40.72710472279261</v>
      </c>
      <c r="T3506" s="39">
        <v>40.72710472279261</v>
      </c>
      <c r="U3506" s="39">
        <v>40.838685831622179</v>
      </c>
      <c r="V3506" s="39">
        <v>40.72710472279261</v>
      </c>
      <c r="W3506" s="29" t="s">
        <v>265</v>
      </c>
      <c r="X3506" s="29" t="s">
        <v>11773</v>
      </c>
      <c r="Y3506" s="29">
        <v>45282</v>
      </c>
      <c r="Z3506" s="41" t="s">
        <v>11760</v>
      </c>
      <c r="AA3506" s="42" t="s">
        <v>1349</v>
      </c>
      <c r="AB3506" s="29" t="s">
        <v>258</v>
      </c>
      <c r="AC3506" s="29" t="s">
        <v>265</v>
      </c>
      <c r="AD3506" s="29" t="s">
        <v>265</v>
      </c>
      <c r="AE3506" s="29" t="s">
        <v>1367</v>
      </c>
      <c r="AF3506" s="29" t="s">
        <v>2409</v>
      </c>
      <c r="AG3506" s="183" t="s">
        <v>2410</v>
      </c>
      <c r="AH3506" s="29" t="s">
        <v>1356</v>
      </c>
      <c r="AI3506" s="29" t="s">
        <v>1357</v>
      </c>
      <c r="AJ3506" s="29" t="s">
        <v>258</v>
      </c>
      <c r="AK3506" s="29" t="s">
        <v>258</v>
      </c>
      <c r="AL3506" s="29" t="s">
        <v>13327</v>
      </c>
    </row>
    <row r="3507" spans="1:38" x14ac:dyDescent="0.2">
      <c r="A3507" s="35" t="s">
        <v>18</v>
      </c>
      <c r="B3507" s="36">
        <v>9626</v>
      </c>
      <c r="C3507" s="36">
        <v>20</v>
      </c>
      <c r="D3507" s="36" t="s">
        <v>5782</v>
      </c>
      <c r="E3507" s="37" t="s">
        <v>5783</v>
      </c>
      <c r="F3507" s="38" t="s">
        <v>1262</v>
      </c>
      <c r="G3507" s="38" t="s">
        <v>1263</v>
      </c>
      <c r="H3507" s="35" t="s">
        <v>1006</v>
      </c>
      <c r="I3507" s="35"/>
      <c r="J3507" s="29" t="s">
        <v>263</v>
      </c>
      <c r="K3507" s="29" t="s">
        <v>264</v>
      </c>
      <c r="L3507" s="29" t="s">
        <v>5743</v>
      </c>
      <c r="M3507" s="39">
        <v>40.777331396806382</v>
      </c>
      <c r="N3507" s="39">
        <v>203.74710472279261</v>
      </c>
      <c r="O3507" s="29">
        <v>44197</v>
      </c>
      <c r="P3507" s="29">
        <v>46022</v>
      </c>
      <c r="Q3507" s="40">
        <v>4.9965776999999996</v>
      </c>
      <c r="R3507" s="39">
        <v>40.72710472279261</v>
      </c>
      <c r="S3507" s="39">
        <v>40.72710472279261</v>
      </c>
      <c r="T3507" s="39">
        <v>40.72710472279261</v>
      </c>
      <c r="U3507" s="39">
        <v>40.838685831622179</v>
      </c>
      <c r="V3507" s="39">
        <v>40.72710472279261</v>
      </c>
      <c r="W3507" s="29" t="s">
        <v>265</v>
      </c>
      <c r="X3507" s="29" t="s">
        <v>11773</v>
      </c>
      <c r="Y3507" s="29">
        <v>45282</v>
      </c>
      <c r="Z3507" s="41" t="s">
        <v>11760</v>
      </c>
      <c r="AA3507" s="42" t="s">
        <v>1349</v>
      </c>
      <c r="AB3507" s="29" t="s">
        <v>258</v>
      </c>
      <c r="AC3507" s="29" t="s">
        <v>265</v>
      </c>
      <c r="AD3507" s="29" t="s">
        <v>265</v>
      </c>
      <c r="AE3507" s="29" t="s">
        <v>1367</v>
      </c>
      <c r="AF3507" s="29" t="s">
        <v>2409</v>
      </c>
      <c r="AG3507" s="183" t="s">
        <v>2410</v>
      </c>
      <c r="AH3507" s="29" t="s">
        <v>1356</v>
      </c>
      <c r="AI3507" s="29" t="s">
        <v>1357</v>
      </c>
      <c r="AJ3507" s="29" t="s">
        <v>258</v>
      </c>
      <c r="AK3507" s="29" t="s">
        <v>258</v>
      </c>
      <c r="AL3507" s="29" t="s">
        <v>13327</v>
      </c>
    </row>
    <row r="3508" spans="1:38" x14ac:dyDescent="0.2">
      <c r="A3508" s="35" t="s">
        <v>18</v>
      </c>
      <c r="B3508" s="36">
        <v>9626</v>
      </c>
      <c r="C3508" s="36">
        <v>21</v>
      </c>
      <c r="D3508" s="36" t="s">
        <v>5784</v>
      </c>
      <c r="E3508" s="37" t="s">
        <v>5785</v>
      </c>
      <c r="F3508" s="38" t="s">
        <v>1262</v>
      </c>
      <c r="G3508" s="38" t="s">
        <v>1263</v>
      </c>
      <c r="H3508" s="35" t="s">
        <v>1006</v>
      </c>
      <c r="I3508" s="35"/>
      <c r="J3508" s="29" t="s">
        <v>263</v>
      </c>
      <c r="K3508" s="29" t="s">
        <v>264</v>
      </c>
      <c r="L3508" s="29" t="s">
        <v>5743</v>
      </c>
      <c r="M3508" s="39">
        <v>40.777331396806382</v>
      </c>
      <c r="N3508" s="39">
        <v>203.74710472279261</v>
      </c>
      <c r="O3508" s="29">
        <v>44197</v>
      </c>
      <c r="P3508" s="29">
        <v>46022</v>
      </c>
      <c r="Q3508" s="40">
        <v>4.9965776999999996</v>
      </c>
      <c r="R3508" s="39">
        <v>40.72710472279261</v>
      </c>
      <c r="S3508" s="39">
        <v>40.72710472279261</v>
      </c>
      <c r="T3508" s="39">
        <v>40.72710472279261</v>
      </c>
      <c r="U3508" s="39">
        <v>40.838685831622179</v>
      </c>
      <c r="V3508" s="39">
        <v>40.72710472279261</v>
      </c>
      <c r="W3508" s="29" t="s">
        <v>265</v>
      </c>
      <c r="X3508" s="29" t="s">
        <v>11773</v>
      </c>
      <c r="Y3508" s="29">
        <v>45282</v>
      </c>
      <c r="Z3508" s="41" t="s">
        <v>11760</v>
      </c>
      <c r="AA3508" s="42" t="s">
        <v>1349</v>
      </c>
      <c r="AB3508" s="29" t="s">
        <v>258</v>
      </c>
      <c r="AC3508" s="29" t="s">
        <v>265</v>
      </c>
      <c r="AD3508" s="29" t="s">
        <v>265</v>
      </c>
      <c r="AE3508" s="29" t="s">
        <v>1367</v>
      </c>
      <c r="AF3508" s="29" t="s">
        <v>2409</v>
      </c>
      <c r="AG3508" s="183" t="s">
        <v>2410</v>
      </c>
      <c r="AH3508" s="29" t="s">
        <v>1356</v>
      </c>
      <c r="AI3508" s="29" t="s">
        <v>1357</v>
      </c>
      <c r="AJ3508" s="29" t="s">
        <v>258</v>
      </c>
      <c r="AK3508" s="29" t="s">
        <v>258</v>
      </c>
      <c r="AL3508" s="29" t="s">
        <v>13327</v>
      </c>
    </row>
    <row r="3509" spans="1:38" x14ac:dyDescent="0.2">
      <c r="A3509" s="35" t="s">
        <v>18</v>
      </c>
      <c r="B3509" s="36">
        <v>9626</v>
      </c>
      <c r="C3509" s="36">
        <v>22</v>
      </c>
      <c r="D3509" s="36" t="s">
        <v>5786</v>
      </c>
      <c r="E3509" s="37" t="s">
        <v>5787</v>
      </c>
      <c r="F3509" s="38" t="s">
        <v>1262</v>
      </c>
      <c r="G3509" s="38" t="s">
        <v>1263</v>
      </c>
      <c r="H3509" s="35" t="s">
        <v>1006</v>
      </c>
      <c r="I3509" s="35"/>
      <c r="J3509" s="29" t="s">
        <v>263</v>
      </c>
      <c r="K3509" s="29" t="s">
        <v>264</v>
      </c>
      <c r="L3509" s="29" t="s">
        <v>5743</v>
      </c>
      <c r="M3509" s="39">
        <v>40.777331396806382</v>
      </c>
      <c r="N3509" s="39">
        <v>203.74710472279261</v>
      </c>
      <c r="O3509" s="29">
        <v>44197</v>
      </c>
      <c r="P3509" s="29">
        <v>46022</v>
      </c>
      <c r="Q3509" s="40">
        <v>4.9965776999999996</v>
      </c>
      <c r="R3509" s="39">
        <v>40.72710472279261</v>
      </c>
      <c r="S3509" s="39">
        <v>40.72710472279261</v>
      </c>
      <c r="T3509" s="39">
        <v>40.72710472279261</v>
      </c>
      <c r="U3509" s="39">
        <v>40.838685831622179</v>
      </c>
      <c r="V3509" s="39">
        <v>40.72710472279261</v>
      </c>
      <c r="W3509" s="29" t="s">
        <v>265</v>
      </c>
      <c r="X3509" s="29" t="s">
        <v>11773</v>
      </c>
      <c r="Y3509" s="29">
        <v>45282</v>
      </c>
      <c r="Z3509" s="41" t="s">
        <v>11760</v>
      </c>
      <c r="AA3509" s="42" t="s">
        <v>1349</v>
      </c>
      <c r="AB3509" s="29" t="s">
        <v>258</v>
      </c>
      <c r="AC3509" s="29" t="s">
        <v>265</v>
      </c>
      <c r="AD3509" s="29" t="s">
        <v>265</v>
      </c>
      <c r="AE3509" s="29" t="s">
        <v>1367</v>
      </c>
      <c r="AF3509" s="29" t="s">
        <v>2409</v>
      </c>
      <c r="AG3509" s="183" t="s">
        <v>2410</v>
      </c>
      <c r="AH3509" s="29" t="s">
        <v>1356</v>
      </c>
      <c r="AI3509" s="29" t="s">
        <v>1357</v>
      </c>
      <c r="AJ3509" s="29" t="s">
        <v>258</v>
      </c>
      <c r="AK3509" s="29" t="s">
        <v>258</v>
      </c>
      <c r="AL3509" s="29" t="s">
        <v>13327</v>
      </c>
    </row>
    <row r="3510" spans="1:38" x14ac:dyDescent="0.2">
      <c r="A3510" s="35" t="s">
        <v>18</v>
      </c>
      <c r="B3510" s="36">
        <v>9626</v>
      </c>
      <c r="C3510" s="36">
        <v>23</v>
      </c>
      <c r="D3510" s="36" t="s">
        <v>5788</v>
      </c>
      <c r="E3510" s="37" t="s">
        <v>5789</v>
      </c>
      <c r="F3510" s="38" t="s">
        <v>1262</v>
      </c>
      <c r="G3510" s="38" t="s">
        <v>1263</v>
      </c>
      <c r="H3510" s="35" t="s">
        <v>1006</v>
      </c>
      <c r="I3510" s="35"/>
      <c r="J3510" s="29" t="s">
        <v>263</v>
      </c>
      <c r="K3510" s="29" t="s">
        <v>264</v>
      </c>
      <c r="L3510" s="29" t="s">
        <v>5743</v>
      </c>
      <c r="M3510" s="39">
        <v>40.777331396806382</v>
      </c>
      <c r="N3510" s="39">
        <v>203.74710472279261</v>
      </c>
      <c r="O3510" s="29">
        <v>44197</v>
      </c>
      <c r="P3510" s="29">
        <v>46022</v>
      </c>
      <c r="Q3510" s="40">
        <v>4.9965776999999996</v>
      </c>
      <c r="R3510" s="39">
        <v>40.72710472279261</v>
      </c>
      <c r="S3510" s="39">
        <v>40.72710472279261</v>
      </c>
      <c r="T3510" s="39">
        <v>40.72710472279261</v>
      </c>
      <c r="U3510" s="39">
        <v>40.838685831622179</v>
      </c>
      <c r="V3510" s="39">
        <v>40.72710472279261</v>
      </c>
      <c r="W3510" s="29" t="s">
        <v>265</v>
      </c>
      <c r="X3510" s="29" t="s">
        <v>11773</v>
      </c>
      <c r="Y3510" s="29">
        <v>45282</v>
      </c>
      <c r="Z3510" s="41" t="s">
        <v>11760</v>
      </c>
      <c r="AA3510" s="42" t="s">
        <v>1349</v>
      </c>
      <c r="AB3510" s="29" t="s">
        <v>258</v>
      </c>
      <c r="AC3510" s="29" t="s">
        <v>265</v>
      </c>
      <c r="AD3510" s="29" t="s">
        <v>265</v>
      </c>
      <c r="AE3510" s="29" t="s">
        <v>1367</v>
      </c>
      <c r="AF3510" s="29" t="s">
        <v>2409</v>
      </c>
      <c r="AG3510" s="183" t="s">
        <v>2410</v>
      </c>
      <c r="AH3510" s="29" t="s">
        <v>1356</v>
      </c>
      <c r="AI3510" s="29" t="s">
        <v>1357</v>
      </c>
      <c r="AJ3510" s="29" t="s">
        <v>258</v>
      </c>
      <c r="AK3510" s="29" t="s">
        <v>258</v>
      </c>
      <c r="AL3510" s="29" t="s">
        <v>13327</v>
      </c>
    </row>
    <row r="3511" spans="1:38" x14ac:dyDescent="0.2">
      <c r="A3511" s="35" t="s">
        <v>18</v>
      </c>
      <c r="B3511" s="36">
        <v>9626</v>
      </c>
      <c r="C3511" s="36">
        <v>24</v>
      </c>
      <c r="D3511" s="36" t="s">
        <v>5790</v>
      </c>
      <c r="E3511" s="37" t="s">
        <v>5791</v>
      </c>
      <c r="F3511" s="38" t="s">
        <v>1262</v>
      </c>
      <c r="G3511" s="38" t="s">
        <v>1263</v>
      </c>
      <c r="H3511" s="35" t="s">
        <v>1006</v>
      </c>
      <c r="I3511" s="35"/>
      <c r="J3511" s="29" t="s">
        <v>263</v>
      </c>
      <c r="K3511" s="29" t="s">
        <v>264</v>
      </c>
      <c r="L3511" s="29" t="s">
        <v>5743</v>
      </c>
      <c r="M3511" s="39">
        <v>40.777331396806382</v>
      </c>
      <c r="N3511" s="39">
        <v>203.74710472279261</v>
      </c>
      <c r="O3511" s="29">
        <v>44197</v>
      </c>
      <c r="P3511" s="29">
        <v>46022</v>
      </c>
      <c r="Q3511" s="40">
        <v>4.9965776999999996</v>
      </c>
      <c r="R3511" s="39">
        <v>40.72710472279261</v>
      </c>
      <c r="S3511" s="39">
        <v>40.72710472279261</v>
      </c>
      <c r="T3511" s="39">
        <v>40.72710472279261</v>
      </c>
      <c r="U3511" s="39">
        <v>40.838685831622179</v>
      </c>
      <c r="V3511" s="39">
        <v>40.72710472279261</v>
      </c>
      <c r="W3511" s="29" t="s">
        <v>265</v>
      </c>
      <c r="X3511" s="29" t="s">
        <v>11773</v>
      </c>
      <c r="Y3511" s="29">
        <v>45282</v>
      </c>
      <c r="Z3511" s="41" t="s">
        <v>11760</v>
      </c>
      <c r="AA3511" s="42" t="s">
        <v>1349</v>
      </c>
      <c r="AB3511" s="29" t="s">
        <v>258</v>
      </c>
      <c r="AC3511" s="29" t="s">
        <v>265</v>
      </c>
      <c r="AD3511" s="29" t="s">
        <v>265</v>
      </c>
      <c r="AE3511" s="29" t="s">
        <v>1367</v>
      </c>
      <c r="AF3511" s="29" t="s">
        <v>2409</v>
      </c>
      <c r="AG3511" s="183" t="s">
        <v>2410</v>
      </c>
      <c r="AH3511" s="29" t="s">
        <v>1356</v>
      </c>
      <c r="AI3511" s="29" t="s">
        <v>1357</v>
      </c>
      <c r="AJ3511" s="29" t="s">
        <v>258</v>
      </c>
      <c r="AK3511" s="29" t="s">
        <v>258</v>
      </c>
      <c r="AL3511" s="29" t="s">
        <v>13327</v>
      </c>
    </row>
    <row r="3512" spans="1:38" x14ac:dyDescent="0.2">
      <c r="A3512" s="35" t="s">
        <v>18</v>
      </c>
      <c r="B3512" s="36">
        <v>9626</v>
      </c>
      <c r="C3512" s="36">
        <v>25</v>
      </c>
      <c r="D3512" s="36" t="s">
        <v>5792</v>
      </c>
      <c r="E3512" s="37" t="s">
        <v>5793</v>
      </c>
      <c r="F3512" s="38" t="s">
        <v>1262</v>
      </c>
      <c r="G3512" s="38" t="s">
        <v>1263</v>
      </c>
      <c r="H3512" s="35" t="s">
        <v>1006</v>
      </c>
      <c r="I3512" s="35"/>
      <c r="J3512" s="29" t="s">
        <v>263</v>
      </c>
      <c r="K3512" s="29" t="s">
        <v>264</v>
      </c>
      <c r="L3512" s="29" t="s">
        <v>5743</v>
      </c>
      <c r="M3512" s="39">
        <v>40.777331396806382</v>
      </c>
      <c r="N3512" s="39">
        <v>203.74710472279261</v>
      </c>
      <c r="O3512" s="29">
        <v>44197</v>
      </c>
      <c r="P3512" s="29">
        <v>46022</v>
      </c>
      <c r="Q3512" s="40">
        <v>4.9965776999999996</v>
      </c>
      <c r="R3512" s="39">
        <v>40.72710472279261</v>
      </c>
      <c r="S3512" s="39">
        <v>40.72710472279261</v>
      </c>
      <c r="T3512" s="39">
        <v>40.72710472279261</v>
      </c>
      <c r="U3512" s="39">
        <v>40.838685831622179</v>
      </c>
      <c r="V3512" s="39">
        <v>40.72710472279261</v>
      </c>
      <c r="W3512" s="29" t="s">
        <v>265</v>
      </c>
      <c r="X3512" s="29" t="s">
        <v>11773</v>
      </c>
      <c r="Y3512" s="29">
        <v>45282</v>
      </c>
      <c r="Z3512" s="41" t="s">
        <v>11760</v>
      </c>
      <c r="AA3512" s="42" t="s">
        <v>1349</v>
      </c>
      <c r="AB3512" s="29" t="s">
        <v>258</v>
      </c>
      <c r="AC3512" s="29" t="s">
        <v>265</v>
      </c>
      <c r="AD3512" s="29" t="s">
        <v>265</v>
      </c>
      <c r="AE3512" s="29" t="s">
        <v>1367</v>
      </c>
      <c r="AF3512" s="29" t="s">
        <v>2409</v>
      </c>
      <c r="AG3512" s="183" t="s">
        <v>2410</v>
      </c>
      <c r="AH3512" s="29" t="s">
        <v>1356</v>
      </c>
      <c r="AI3512" s="29" t="s">
        <v>1357</v>
      </c>
      <c r="AJ3512" s="29" t="s">
        <v>258</v>
      </c>
      <c r="AK3512" s="29" t="s">
        <v>258</v>
      </c>
      <c r="AL3512" s="29" t="s">
        <v>13327</v>
      </c>
    </row>
    <row r="3513" spans="1:38" x14ac:dyDescent="0.2">
      <c r="A3513" s="35" t="s">
        <v>18</v>
      </c>
      <c r="B3513" s="36">
        <v>9626</v>
      </c>
      <c r="C3513" s="36">
        <v>26</v>
      </c>
      <c r="D3513" s="36" t="s">
        <v>5794</v>
      </c>
      <c r="E3513" s="37" t="s">
        <v>5795</v>
      </c>
      <c r="F3513" s="38" t="s">
        <v>1262</v>
      </c>
      <c r="G3513" s="38" t="s">
        <v>1263</v>
      </c>
      <c r="H3513" s="35" t="s">
        <v>1006</v>
      </c>
      <c r="I3513" s="35"/>
      <c r="J3513" s="29" t="s">
        <v>263</v>
      </c>
      <c r="K3513" s="29" t="s">
        <v>264</v>
      </c>
      <c r="L3513" s="29" t="s">
        <v>5743</v>
      </c>
      <c r="M3513" s="39">
        <v>40.777331396806382</v>
      </c>
      <c r="N3513" s="39">
        <v>203.74710472279261</v>
      </c>
      <c r="O3513" s="29">
        <v>44197</v>
      </c>
      <c r="P3513" s="29">
        <v>46022</v>
      </c>
      <c r="Q3513" s="40">
        <v>4.9965776999999996</v>
      </c>
      <c r="R3513" s="39">
        <v>40.72710472279261</v>
      </c>
      <c r="S3513" s="39">
        <v>40.72710472279261</v>
      </c>
      <c r="T3513" s="39">
        <v>40.72710472279261</v>
      </c>
      <c r="U3513" s="39">
        <v>40.838685831622179</v>
      </c>
      <c r="V3513" s="39">
        <v>40.72710472279261</v>
      </c>
      <c r="W3513" s="29" t="s">
        <v>265</v>
      </c>
      <c r="X3513" s="29" t="s">
        <v>11773</v>
      </c>
      <c r="Y3513" s="29">
        <v>45282</v>
      </c>
      <c r="Z3513" s="41" t="s">
        <v>11760</v>
      </c>
      <c r="AA3513" s="42" t="s">
        <v>1349</v>
      </c>
      <c r="AB3513" s="29" t="s">
        <v>258</v>
      </c>
      <c r="AC3513" s="29" t="s">
        <v>265</v>
      </c>
      <c r="AD3513" s="29" t="s">
        <v>265</v>
      </c>
      <c r="AE3513" s="29" t="s">
        <v>1367</v>
      </c>
      <c r="AF3513" s="29" t="s">
        <v>2409</v>
      </c>
      <c r="AG3513" s="183" t="s">
        <v>2410</v>
      </c>
      <c r="AH3513" s="29" t="s">
        <v>1356</v>
      </c>
      <c r="AI3513" s="29" t="s">
        <v>1357</v>
      </c>
      <c r="AJ3513" s="29" t="s">
        <v>258</v>
      </c>
      <c r="AK3513" s="29" t="s">
        <v>258</v>
      </c>
      <c r="AL3513" s="29" t="s">
        <v>13327</v>
      </c>
    </row>
    <row r="3514" spans="1:38" x14ac:dyDescent="0.2">
      <c r="A3514" s="35" t="s">
        <v>18</v>
      </c>
      <c r="B3514" s="36">
        <v>9626</v>
      </c>
      <c r="C3514" s="36">
        <v>27</v>
      </c>
      <c r="D3514" s="36" t="s">
        <v>5796</v>
      </c>
      <c r="E3514" s="37" t="s">
        <v>5797</v>
      </c>
      <c r="F3514" s="38" t="s">
        <v>1262</v>
      </c>
      <c r="G3514" s="38" t="s">
        <v>1263</v>
      </c>
      <c r="H3514" s="35" t="s">
        <v>1006</v>
      </c>
      <c r="I3514" s="35"/>
      <c r="J3514" s="29" t="s">
        <v>263</v>
      </c>
      <c r="K3514" s="29" t="s">
        <v>264</v>
      </c>
      <c r="L3514" s="29" t="s">
        <v>5743</v>
      </c>
      <c r="M3514" s="39">
        <v>40.777331396806382</v>
      </c>
      <c r="N3514" s="39">
        <v>203.74710472279261</v>
      </c>
      <c r="O3514" s="29">
        <v>44197</v>
      </c>
      <c r="P3514" s="29">
        <v>46022</v>
      </c>
      <c r="Q3514" s="40">
        <v>4.9965776999999996</v>
      </c>
      <c r="R3514" s="39">
        <v>40.72710472279261</v>
      </c>
      <c r="S3514" s="39">
        <v>40.72710472279261</v>
      </c>
      <c r="T3514" s="39">
        <v>40.72710472279261</v>
      </c>
      <c r="U3514" s="39">
        <v>40.838685831622179</v>
      </c>
      <c r="V3514" s="39">
        <v>40.72710472279261</v>
      </c>
      <c r="W3514" s="29" t="s">
        <v>265</v>
      </c>
      <c r="X3514" s="29" t="s">
        <v>11773</v>
      </c>
      <c r="Y3514" s="29">
        <v>45282</v>
      </c>
      <c r="Z3514" s="41" t="s">
        <v>11760</v>
      </c>
      <c r="AA3514" s="42" t="s">
        <v>1349</v>
      </c>
      <c r="AB3514" s="29" t="s">
        <v>258</v>
      </c>
      <c r="AC3514" s="29" t="s">
        <v>265</v>
      </c>
      <c r="AD3514" s="29" t="s">
        <v>265</v>
      </c>
      <c r="AE3514" s="29" t="s">
        <v>1367</v>
      </c>
      <c r="AF3514" s="29" t="s">
        <v>2409</v>
      </c>
      <c r="AG3514" s="183" t="s">
        <v>2410</v>
      </c>
      <c r="AH3514" s="29" t="s">
        <v>1356</v>
      </c>
      <c r="AI3514" s="29" t="s">
        <v>1357</v>
      </c>
      <c r="AJ3514" s="29" t="s">
        <v>258</v>
      </c>
      <c r="AK3514" s="29" t="s">
        <v>258</v>
      </c>
      <c r="AL3514" s="29" t="s">
        <v>13327</v>
      </c>
    </row>
    <row r="3515" spans="1:38" x14ac:dyDescent="0.2">
      <c r="A3515" s="35" t="s">
        <v>18</v>
      </c>
      <c r="B3515" s="36">
        <v>9626</v>
      </c>
      <c r="C3515" s="36">
        <v>28</v>
      </c>
      <c r="D3515" s="36" t="s">
        <v>5798</v>
      </c>
      <c r="E3515" s="37" t="s">
        <v>5799</v>
      </c>
      <c r="F3515" s="38" t="s">
        <v>1262</v>
      </c>
      <c r="G3515" s="38" t="s">
        <v>1263</v>
      </c>
      <c r="H3515" s="35" t="s">
        <v>1006</v>
      </c>
      <c r="I3515" s="35"/>
      <c r="J3515" s="29" t="s">
        <v>263</v>
      </c>
      <c r="K3515" s="29" t="s">
        <v>264</v>
      </c>
      <c r="L3515" s="29" t="s">
        <v>5743</v>
      </c>
      <c r="M3515" s="39">
        <v>39.932868933331847</v>
      </c>
      <c r="N3515" s="39">
        <v>199.52768240930868</v>
      </c>
      <c r="O3515" s="29">
        <v>44197</v>
      </c>
      <c r="P3515" s="29">
        <v>46022</v>
      </c>
      <c r="Q3515" s="40">
        <v>4.9965776999999996</v>
      </c>
      <c r="R3515" s="39">
        <v>39.88368240930869</v>
      </c>
      <c r="S3515" s="39">
        <v>39.88368240930869</v>
      </c>
      <c r="T3515" s="39">
        <v>39.88368240930869</v>
      </c>
      <c r="U3515" s="39">
        <v>39.99295277207392</v>
      </c>
      <c r="V3515" s="39">
        <v>39.88368240930869</v>
      </c>
      <c r="W3515" s="29" t="s">
        <v>265</v>
      </c>
      <c r="X3515" s="29" t="s">
        <v>11773</v>
      </c>
      <c r="Y3515" s="29">
        <v>45282</v>
      </c>
      <c r="Z3515" s="41" t="s">
        <v>11760</v>
      </c>
      <c r="AA3515" s="42" t="s">
        <v>1349</v>
      </c>
      <c r="AB3515" s="29" t="s">
        <v>258</v>
      </c>
      <c r="AC3515" s="29" t="s">
        <v>265</v>
      </c>
      <c r="AD3515" s="29" t="s">
        <v>265</v>
      </c>
      <c r="AE3515" s="29" t="s">
        <v>1367</v>
      </c>
      <c r="AF3515" s="29" t="s">
        <v>2409</v>
      </c>
      <c r="AG3515" s="183" t="s">
        <v>2410</v>
      </c>
      <c r="AH3515" s="29" t="s">
        <v>1356</v>
      </c>
      <c r="AI3515" s="29" t="s">
        <v>1357</v>
      </c>
      <c r="AJ3515" s="29" t="s">
        <v>258</v>
      </c>
      <c r="AK3515" s="29" t="s">
        <v>258</v>
      </c>
      <c r="AL3515" s="29" t="s">
        <v>13327</v>
      </c>
    </row>
    <row r="3516" spans="1:38" x14ac:dyDescent="0.2">
      <c r="A3516" s="35" t="s">
        <v>18</v>
      </c>
      <c r="B3516" s="36">
        <v>9626</v>
      </c>
      <c r="C3516" s="36">
        <v>29</v>
      </c>
      <c r="D3516" s="36" t="s">
        <v>5800</v>
      </c>
      <c r="E3516" s="37" t="s">
        <v>5801</v>
      </c>
      <c r="F3516" s="38" t="s">
        <v>1262</v>
      </c>
      <c r="G3516" s="38" t="s">
        <v>1263</v>
      </c>
      <c r="H3516" s="35" t="s">
        <v>1006</v>
      </c>
      <c r="I3516" s="35"/>
      <c r="J3516" s="29" t="s">
        <v>263</v>
      </c>
      <c r="K3516" s="29" t="s">
        <v>264</v>
      </c>
      <c r="L3516" s="29" t="s">
        <v>5743</v>
      </c>
      <c r="M3516" s="39">
        <v>39.932868933331847</v>
      </c>
      <c r="N3516" s="39">
        <v>199.52768240930868</v>
      </c>
      <c r="O3516" s="29">
        <v>44197</v>
      </c>
      <c r="P3516" s="29">
        <v>46022</v>
      </c>
      <c r="Q3516" s="40">
        <v>4.9965776999999996</v>
      </c>
      <c r="R3516" s="39">
        <v>39.88368240930869</v>
      </c>
      <c r="S3516" s="39">
        <v>39.88368240930869</v>
      </c>
      <c r="T3516" s="39">
        <v>39.88368240930869</v>
      </c>
      <c r="U3516" s="39">
        <v>39.99295277207392</v>
      </c>
      <c r="V3516" s="39">
        <v>39.88368240930869</v>
      </c>
      <c r="W3516" s="29" t="s">
        <v>265</v>
      </c>
      <c r="X3516" s="29" t="s">
        <v>11773</v>
      </c>
      <c r="Y3516" s="29">
        <v>45282</v>
      </c>
      <c r="Z3516" s="41" t="s">
        <v>11760</v>
      </c>
      <c r="AA3516" s="42" t="s">
        <v>1349</v>
      </c>
      <c r="AB3516" s="29" t="s">
        <v>258</v>
      </c>
      <c r="AC3516" s="29" t="s">
        <v>265</v>
      </c>
      <c r="AD3516" s="29" t="s">
        <v>265</v>
      </c>
      <c r="AE3516" s="29" t="s">
        <v>1367</v>
      </c>
      <c r="AF3516" s="29" t="s">
        <v>2409</v>
      </c>
      <c r="AG3516" s="183" t="s">
        <v>2410</v>
      </c>
      <c r="AH3516" s="29" t="s">
        <v>1356</v>
      </c>
      <c r="AI3516" s="29" t="s">
        <v>1357</v>
      </c>
      <c r="AJ3516" s="29" t="s">
        <v>258</v>
      </c>
      <c r="AK3516" s="29" t="s">
        <v>258</v>
      </c>
      <c r="AL3516" s="29" t="s">
        <v>13327</v>
      </c>
    </row>
    <row r="3517" spans="1:38" x14ac:dyDescent="0.2">
      <c r="A3517" s="35" t="s">
        <v>18</v>
      </c>
      <c r="B3517" s="36">
        <v>9626</v>
      </c>
      <c r="C3517" s="36">
        <v>30</v>
      </c>
      <c r="D3517" s="36" t="s">
        <v>5802</v>
      </c>
      <c r="E3517" s="37" t="s">
        <v>5803</v>
      </c>
      <c r="F3517" s="38" t="s">
        <v>1262</v>
      </c>
      <c r="G3517" s="38" t="s">
        <v>1263</v>
      </c>
      <c r="H3517" s="35" t="s">
        <v>1006</v>
      </c>
      <c r="I3517" s="35"/>
      <c r="J3517" s="29" t="s">
        <v>263</v>
      </c>
      <c r="K3517" s="29" t="s">
        <v>264</v>
      </c>
      <c r="L3517" s="29" t="s">
        <v>5743</v>
      </c>
      <c r="M3517" s="39">
        <v>39.932868933331847</v>
      </c>
      <c r="N3517" s="39">
        <v>199.52768240930868</v>
      </c>
      <c r="O3517" s="29">
        <v>44197</v>
      </c>
      <c r="P3517" s="29">
        <v>46022</v>
      </c>
      <c r="Q3517" s="40">
        <v>4.9965776999999996</v>
      </c>
      <c r="R3517" s="39">
        <v>39.88368240930869</v>
      </c>
      <c r="S3517" s="39">
        <v>39.88368240930869</v>
      </c>
      <c r="T3517" s="39">
        <v>39.88368240930869</v>
      </c>
      <c r="U3517" s="39">
        <v>39.99295277207392</v>
      </c>
      <c r="V3517" s="39">
        <v>39.88368240930869</v>
      </c>
      <c r="W3517" s="29" t="s">
        <v>265</v>
      </c>
      <c r="X3517" s="29" t="s">
        <v>11773</v>
      </c>
      <c r="Y3517" s="29">
        <v>45282</v>
      </c>
      <c r="Z3517" s="41" t="s">
        <v>11760</v>
      </c>
      <c r="AA3517" s="42" t="s">
        <v>1349</v>
      </c>
      <c r="AB3517" s="29" t="s">
        <v>258</v>
      </c>
      <c r="AC3517" s="29" t="s">
        <v>265</v>
      </c>
      <c r="AD3517" s="29" t="s">
        <v>265</v>
      </c>
      <c r="AE3517" s="29" t="s">
        <v>1367</v>
      </c>
      <c r="AF3517" s="29" t="s">
        <v>2409</v>
      </c>
      <c r="AG3517" s="183" t="s">
        <v>2410</v>
      </c>
      <c r="AH3517" s="29" t="s">
        <v>1356</v>
      </c>
      <c r="AI3517" s="29" t="s">
        <v>1357</v>
      </c>
      <c r="AJ3517" s="29" t="s">
        <v>258</v>
      </c>
      <c r="AK3517" s="29" t="s">
        <v>258</v>
      </c>
      <c r="AL3517" s="29" t="s">
        <v>13327</v>
      </c>
    </row>
    <row r="3518" spans="1:38" x14ac:dyDescent="0.2">
      <c r="A3518" s="35" t="s">
        <v>18</v>
      </c>
      <c r="B3518" s="36">
        <v>9626</v>
      </c>
      <c r="C3518" s="36">
        <v>31</v>
      </c>
      <c r="D3518" s="36" t="s">
        <v>5804</v>
      </c>
      <c r="E3518" s="37" t="s">
        <v>5805</v>
      </c>
      <c r="F3518" s="38" t="s">
        <v>1262</v>
      </c>
      <c r="G3518" s="38" t="s">
        <v>1263</v>
      </c>
      <c r="H3518" s="35" t="s">
        <v>1006</v>
      </c>
      <c r="I3518" s="35"/>
      <c r="J3518" s="29" t="s">
        <v>263</v>
      </c>
      <c r="K3518" s="29" t="s">
        <v>264</v>
      </c>
      <c r="L3518" s="29" t="s">
        <v>5743</v>
      </c>
      <c r="M3518" s="39">
        <v>39.932868933331847</v>
      </c>
      <c r="N3518" s="39">
        <v>199.52768240930868</v>
      </c>
      <c r="O3518" s="29">
        <v>44197</v>
      </c>
      <c r="P3518" s="29">
        <v>46022</v>
      </c>
      <c r="Q3518" s="40">
        <v>4.9965776999999996</v>
      </c>
      <c r="R3518" s="39">
        <v>39.88368240930869</v>
      </c>
      <c r="S3518" s="39">
        <v>39.88368240930869</v>
      </c>
      <c r="T3518" s="39">
        <v>39.88368240930869</v>
      </c>
      <c r="U3518" s="39">
        <v>39.99295277207392</v>
      </c>
      <c r="V3518" s="39">
        <v>39.88368240930869</v>
      </c>
      <c r="W3518" s="29" t="s">
        <v>265</v>
      </c>
      <c r="X3518" s="29" t="s">
        <v>11773</v>
      </c>
      <c r="Y3518" s="29">
        <v>45282</v>
      </c>
      <c r="Z3518" s="41" t="s">
        <v>11760</v>
      </c>
      <c r="AA3518" s="42" t="s">
        <v>1349</v>
      </c>
      <c r="AB3518" s="29" t="s">
        <v>258</v>
      </c>
      <c r="AC3518" s="29" t="s">
        <v>265</v>
      </c>
      <c r="AD3518" s="29" t="s">
        <v>265</v>
      </c>
      <c r="AE3518" s="29" t="s">
        <v>1367</v>
      </c>
      <c r="AF3518" s="29" t="s">
        <v>2409</v>
      </c>
      <c r="AG3518" s="183" t="s">
        <v>2410</v>
      </c>
      <c r="AH3518" s="29" t="s">
        <v>1356</v>
      </c>
      <c r="AI3518" s="29" t="s">
        <v>1357</v>
      </c>
      <c r="AJ3518" s="29" t="s">
        <v>258</v>
      </c>
      <c r="AK3518" s="29" t="s">
        <v>258</v>
      </c>
      <c r="AL3518" s="29" t="s">
        <v>13327</v>
      </c>
    </row>
    <row r="3519" spans="1:38" x14ac:dyDescent="0.2">
      <c r="A3519" s="35" t="s">
        <v>18</v>
      </c>
      <c r="B3519" s="36">
        <v>9626</v>
      </c>
      <c r="C3519" s="36">
        <v>32</v>
      </c>
      <c r="D3519" s="36" t="s">
        <v>5806</v>
      </c>
      <c r="E3519" s="37" t="s">
        <v>5807</v>
      </c>
      <c r="F3519" s="38" t="s">
        <v>1262</v>
      </c>
      <c r="G3519" s="38" t="s">
        <v>1263</v>
      </c>
      <c r="H3519" s="35" t="s">
        <v>1006</v>
      </c>
      <c r="I3519" s="35"/>
      <c r="J3519" s="29" t="s">
        <v>263</v>
      </c>
      <c r="K3519" s="29" t="s">
        <v>264</v>
      </c>
      <c r="L3519" s="29" t="s">
        <v>5743</v>
      </c>
      <c r="M3519" s="39">
        <v>39.932868933331847</v>
      </c>
      <c r="N3519" s="39">
        <v>199.52768240930868</v>
      </c>
      <c r="O3519" s="29">
        <v>44197</v>
      </c>
      <c r="P3519" s="29">
        <v>46022</v>
      </c>
      <c r="Q3519" s="40">
        <v>4.9965776999999996</v>
      </c>
      <c r="R3519" s="39">
        <v>39.88368240930869</v>
      </c>
      <c r="S3519" s="39">
        <v>39.88368240930869</v>
      </c>
      <c r="T3519" s="39">
        <v>39.88368240930869</v>
      </c>
      <c r="U3519" s="39">
        <v>39.99295277207392</v>
      </c>
      <c r="V3519" s="39">
        <v>39.88368240930869</v>
      </c>
      <c r="W3519" s="29" t="s">
        <v>265</v>
      </c>
      <c r="X3519" s="29" t="s">
        <v>11773</v>
      </c>
      <c r="Y3519" s="29">
        <v>45282</v>
      </c>
      <c r="Z3519" s="41" t="s">
        <v>11760</v>
      </c>
      <c r="AA3519" s="42" t="s">
        <v>1349</v>
      </c>
      <c r="AB3519" s="29" t="s">
        <v>258</v>
      </c>
      <c r="AC3519" s="29" t="s">
        <v>265</v>
      </c>
      <c r="AD3519" s="29" t="s">
        <v>265</v>
      </c>
      <c r="AE3519" s="29" t="s">
        <v>1367</v>
      </c>
      <c r="AF3519" s="29" t="s">
        <v>2409</v>
      </c>
      <c r="AG3519" s="183" t="s">
        <v>2410</v>
      </c>
      <c r="AH3519" s="29" t="s">
        <v>1356</v>
      </c>
      <c r="AI3519" s="29" t="s">
        <v>1357</v>
      </c>
      <c r="AJ3519" s="29" t="s">
        <v>258</v>
      </c>
      <c r="AK3519" s="29" t="s">
        <v>258</v>
      </c>
      <c r="AL3519" s="29" t="s">
        <v>13327</v>
      </c>
    </row>
    <row r="3520" spans="1:38" x14ac:dyDescent="0.2">
      <c r="A3520" s="35" t="s">
        <v>16</v>
      </c>
      <c r="B3520" s="36">
        <v>9628</v>
      </c>
      <c r="C3520" s="36"/>
      <c r="D3520" s="36" t="s">
        <v>1349</v>
      </c>
      <c r="E3520" s="37" t="s">
        <v>5808</v>
      </c>
      <c r="F3520" s="38" t="s">
        <v>1266</v>
      </c>
      <c r="G3520" s="38" t="s">
        <v>1268</v>
      </c>
      <c r="H3520" s="35" t="s">
        <v>1452</v>
      </c>
      <c r="I3520" s="35"/>
      <c r="J3520" s="29" t="s">
        <v>484</v>
      </c>
      <c r="K3520" s="29" t="s">
        <v>1365</v>
      </c>
      <c r="L3520" s="29" t="s">
        <v>1384</v>
      </c>
      <c r="M3520" s="39">
        <v>60.364508181088013</v>
      </c>
      <c r="N3520" s="39">
        <v>130.23198357289525</v>
      </c>
      <c r="O3520" s="29">
        <v>44197</v>
      </c>
      <c r="P3520" s="29">
        <v>44985</v>
      </c>
      <c r="Q3520" s="40">
        <v>2.1574263999999999</v>
      </c>
      <c r="R3520" s="39">
        <v>60.246735112936342</v>
      </c>
      <c r="S3520" s="39">
        <v>60.246735112936342</v>
      </c>
      <c r="T3520" s="39">
        <v>9.738513347022586</v>
      </c>
      <c r="U3520" s="39">
        <v>0</v>
      </c>
      <c r="V3520" s="39">
        <v>0</v>
      </c>
      <c r="W3520" s="29" t="s">
        <v>1357</v>
      </c>
      <c r="X3520" s="29" t="s">
        <v>258</v>
      </c>
      <c r="Y3520" s="29" t="s">
        <v>1349</v>
      </c>
      <c r="Z3520" s="41" t="s">
        <v>1349</v>
      </c>
      <c r="AA3520" s="42" t="s">
        <v>1349</v>
      </c>
      <c r="AB3520" s="29" t="s">
        <v>258</v>
      </c>
      <c r="AC3520" s="29" t="s">
        <v>258</v>
      </c>
      <c r="AD3520" s="29" t="s">
        <v>265</v>
      </c>
      <c r="AE3520" s="29" t="s">
        <v>1353</v>
      </c>
      <c r="AF3520" s="29" t="s">
        <v>1368</v>
      </c>
      <c r="AG3520" s="183" t="s">
        <v>1369</v>
      </c>
      <c r="AH3520" s="29" t="s">
        <v>1356</v>
      </c>
      <c r="AI3520" s="29" t="s">
        <v>1357</v>
      </c>
      <c r="AJ3520" s="29" t="s">
        <v>258</v>
      </c>
      <c r="AK3520" s="29" t="s">
        <v>258</v>
      </c>
      <c r="AL3520" s="29" t="s">
        <v>13326</v>
      </c>
    </row>
    <row r="3521" spans="1:38" x14ac:dyDescent="0.2">
      <c r="A3521" s="35" t="s">
        <v>16</v>
      </c>
      <c r="B3521" s="36">
        <v>9629</v>
      </c>
      <c r="C3521" s="36"/>
      <c r="D3521" s="36" t="s">
        <v>1349</v>
      </c>
      <c r="E3521" s="37" t="s">
        <v>5809</v>
      </c>
      <c r="F3521" s="38" t="s">
        <v>1266</v>
      </c>
      <c r="G3521" s="38" t="s">
        <v>1268</v>
      </c>
      <c r="H3521" s="35" t="s">
        <v>1452</v>
      </c>
      <c r="I3521" s="35"/>
      <c r="J3521" s="29" t="s">
        <v>484</v>
      </c>
      <c r="K3521" s="29" t="s">
        <v>1551</v>
      </c>
      <c r="L3521" s="29" t="s">
        <v>1384</v>
      </c>
      <c r="M3521" s="39">
        <v>691.16599347857186</v>
      </c>
      <c r="N3521" s="39">
        <v>1544.1244079397675</v>
      </c>
      <c r="O3521" s="29">
        <v>44197</v>
      </c>
      <c r="P3521" s="29">
        <v>45013</v>
      </c>
      <c r="Q3521" s="40">
        <v>2.2340862000000001</v>
      </c>
      <c r="R3521" s="39">
        <v>689.84750171115684</v>
      </c>
      <c r="S3521" s="39">
        <v>689.84750171115684</v>
      </c>
      <c r="T3521" s="39">
        <v>164.4294045174538</v>
      </c>
      <c r="U3521" s="39">
        <v>0</v>
      </c>
      <c r="V3521" s="39">
        <v>0</v>
      </c>
      <c r="W3521" s="29" t="s">
        <v>1357</v>
      </c>
      <c r="X3521" s="29" t="s">
        <v>258</v>
      </c>
      <c r="Y3521" s="29" t="s">
        <v>1349</v>
      </c>
      <c r="Z3521" s="41" t="s">
        <v>1349</v>
      </c>
      <c r="AA3521" s="42" t="s">
        <v>1349</v>
      </c>
      <c r="AB3521" s="29" t="s">
        <v>258</v>
      </c>
      <c r="AC3521" s="29" t="s">
        <v>258</v>
      </c>
      <c r="AD3521" s="29" t="s">
        <v>265</v>
      </c>
      <c r="AE3521" s="29" t="s">
        <v>1353</v>
      </c>
      <c r="AF3521" s="29" t="s">
        <v>1368</v>
      </c>
      <c r="AG3521" s="183" t="s">
        <v>1369</v>
      </c>
      <c r="AH3521" s="29" t="s">
        <v>1356</v>
      </c>
      <c r="AI3521" s="29" t="s">
        <v>1357</v>
      </c>
      <c r="AJ3521" s="29" t="s">
        <v>258</v>
      </c>
      <c r="AK3521" s="29" t="s">
        <v>258</v>
      </c>
      <c r="AL3521" s="29" t="s">
        <v>13326</v>
      </c>
    </row>
    <row r="3522" spans="1:38" x14ac:dyDescent="0.2">
      <c r="A3522" s="35" t="s">
        <v>16</v>
      </c>
      <c r="B3522" s="36">
        <v>9630</v>
      </c>
      <c r="C3522" s="36"/>
      <c r="D3522" s="36" t="s">
        <v>1349</v>
      </c>
      <c r="E3522" s="37" t="s">
        <v>5810</v>
      </c>
      <c r="F3522" s="38" t="s">
        <v>1269</v>
      </c>
      <c r="G3522" s="38" t="s">
        <v>1273</v>
      </c>
      <c r="H3522" s="35" t="s">
        <v>1393</v>
      </c>
      <c r="I3522" s="35"/>
      <c r="J3522" s="29" t="s">
        <v>281</v>
      </c>
      <c r="K3522" s="29" t="s">
        <v>282</v>
      </c>
      <c r="L3522" s="29" t="s">
        <v>1366</v>
      </c>
      <c r="M3522" s="39">
        <v>8.1864751884070497</v>
      </c>
      <c r="N3522" s="39">
        <v>19.34271868583162</v>
      </c>
      <c r="O3522" s="29">
        <v>44197</v>
      </c>
      <c r="P3522" s="29">
        <v>45060</v>
      </c>
      <c r="Q3522" s="40">
        <v>2.3627652000000001</v>
      </c>
      <c r="R3522" s="39">
        <v>8.1714031485284053</v>
      </c>
      <c r="S3522" s="39">
        <v>8.1714031485284053</v>
      </c>
      <c r="T3522" s="39">
        <v>2.9999123887748116</v>
      </c>
      <c r="U3522" s="39">
        <v>0</v>
      </c>
      <c r="V3522" s="39">
        <v>0</v>
      </c>
      <c r="W3522" s="29" t="s">
        <v>265</v>
      </c>
      <c r="X3522" s="29" t="s">
        <v>11773</v>
      </c>
      <c r="Y3522" s="29">
        <v>45281</v>
      </c>
      <c r="Z3522" s="41" t="s">
        <v>11760</v>
      </c>
      <c r="AA3522" s="42" t="s">
        <v>1349</v>
      </c>
      <c r="AB3522" s="29" t="s">
        <v>258</v>
      </c>
      <c r="AC3522" s="29" t="s">
        <v>258</v>
      </c>
      <c r="AD3522" s="29" t="s">
        <v>265</v>
      </c>
      <c r="AE3522" s="29" t="s">
        <v>1367</v>
      </c>
      <c r="AF3522" s="29" t="s">
        <v>1368</v>
      </c>
      <c r="AG3522" s="183" t="s">
        <v>1369</v>
      </c>
      <c r="AH3522" s="29" t="s">
        <v>1413</v>
      </c>
      <c r="AI3522" s="29" t="s">
        <v>1357</v>
      </c>
      <c r="AJ3522" s="29" t="s">
        <v>258</v>
      </c>
      <c r="AK3522" s="29" t="s">
        <v>258</v>
      </c>
      <c r="AL3522" s="29" t="s">
        <v>13327</v>
      </c>
    </row>
    <row r="3523" spans="1:38" x14ac:dyDescent="0.2">
      <c r="A3523" s="35" t="s">
        <v>16</v>
      </c>
      <c r="B3523" s="36">
        <v>9631</v>
      </c>
      <c r="C3523" s="36"/>
      <c r="D3523" s="36" t="s">
        <v>1349</v>
      </c>
      <c r="E3523" s="37" t="s">
        <v>5811</v>
      </c>
      <c r="F3523" s="38" t="s">
        <v>1269</v>
      </c>
      <c r="G3523" s="38" t="s">
        <v>1273</v>
      </c>
      <c r="H3523" s="35" t="s">
        <v>1080</v>
      </c>
      <c r="I3523" s="35"/>
      <c r="J3523" s="29" t="s">
        <v>484</v>
      </c>
      <c r="K3523" s="29" t="s">
        <v>1365</v>
      </c>
      <c r="L3523" s="29" t="s">
        <v>1366</v>
      </c>
      <c r="M3523" s="39">
        <v>6.9285924915861994</v>
      </c>
      <c r="N3523" s="39">
        <v>3.3006844626967831</v>
      </c>
      <c r="O3523" s="29">
        <v>44197</v>
      </c>
      <c r="P3523" s="29">
        <v>44371</v>
      </c>
      <c r="Q3523" s="40">
        <v>0.47638599999999998</v>
      </c>
      <c r="R3523" s="39">
        <v>3.3006844626967831</v>
      </c>
      <c r="S3523" s="39">
        <v>0</v>
      </c>
      <c r="T3523" s="39">
        <v>0</v>
      </c>
      <c r="U3523" s="39">
        <v>0</v>
      </c>
      <c r="V3523" s="39">
        <v>0</v>
      </c>
      <c r="W3523" s="29" t="s">
        <v>265</v>
      </c>
      <c r="X3523" s="29" t="s">
        <v>11773</v>
      </c>
      <c r="Y3523" s="29">
        <v>45257</v>
      </c>
      <c r="Z3523" s="41" t="s">
        <v>11759</v>
      </c>
      <c r="AA3523" s="42" t="s">
        <v>1349</v>
      </c>
      <c r="AB3523" s="29" t="s">
        <v>258</v>
      </c>
      <c r="AC3523" s="29" t="s">
        <v>258</v>
      </c>
      <c r="AD3523" s="29" t="s">
        <v>265</v>
      </c>
      <c r="AE3523" s="29" t="s">
        <v>1367</v>
      </c>
      <c r="AF3523" s="29" t="s">
        <v>1368</v>
      </c>
      <c r="AG3523" s="183" t="s">
        <v>1369</v>
      </c>
      <c r="AH3523" s="29" t="s">
        <v>1356</v>
      </c>
      <c r="AI3523" s="29" t="s">
        <v>1357</v>
      </c>
      <c r="AJ3523" s="29" t="s">
        <v>258</v>
      </c>
      <c r="AK3523" s="29" t="s">
        <v>258</v>
      </c>
      <c r="AL3523" s="29" t="s">
        <v>13327</v>
      </c>
    </row>
    <row r="3524" spans="1:38" x14ac:dyDescent="0.2">
      <c r="A3524" s="35" t="s">
        <v>16</v>
      </c>
      <c r="B3524" s="36">
        <v>9632</v>
      </c>
      <c r="C3524" s="36"/>
      <c r="D3524" s="36" t="s">
        <v>1349</v>
      </c>
      <c r="E3524" s="37" t="s">
        <v>5812</v>
      </c>
      <c r="F3524" s="38" t="s">
        <v>1262</v>
      </c>
      <c r="G3524" s="38" t="s">
        <v>1264</v>
      </c>
      <c r="H3524" s="35" t="s">
        <v>5813</v>
      </c>
      <c r="I3524" s="35"/>
      <c r="J3524" s="29" t="s">
        <v>1371</v>
      </c>
      <c r="K3524" s="29" t="s">
        <v>1371</v>
      </c>
      <c r="L3524" s="29" t="s">
        <v>1384</v>
      </c>
      <c r="M3524" s="39">
        <v>91.863892774709981</v>
      </c>
      <c r="N3524" s="39">
        <v>275.15154004106773</v>
      </c>
      <c r="O3524" s="29">
        <v>44197</v>
      </c>
      <c r="P3524" s="29">
        <v>45291</v>
      </c>
      <c r="Q3524" s="40">
        <v>2.9952087999999999</v>
      </c>
      <c r="R3524" s="39">
        <v>91.717180013689259</v>
      </c>
      <c r="S3524" s="39">
        <v>91.717180013689259</v>
      </c>
      <c r="T3524" s="39">
        <v>91.717180013689259</v>
      </c>
      <c r="U3524" s="39">
        <v>0</v>
      </c>
      <c r="V3524" s="39">
        <v>0</v>
      </c>
      <c r="W3524" s="29" t="s">
        <v>1357</v>
      </c>
      <c r="X3524" s="29" t="s">
        <v>258</v>
      </c>
      <c r="Y3524" s="29" t="s">
        <v>1349</v>
      </c>
      <c r="Z3524" s="41" t="s">
        <v>1349</v>
      </c>
      <c r="AA3524" s="42" t="s">
        <v>1349</v>
      </c>
      <c r="AB3524" s="29" t="s">
        <v>258</v>
      </c>
      <c r="AC3524" s="29" t="s">
        <v>258</v>
      </c>
      <c r="AD3524" s="29" t="s">
        <v>265</v>
      </c>
      <c r="AE3524" s="29" t="s">
        <v>1353</v>
      </c>
      <c r="AF3524" s="29" t="s">
        <v>1368</v>
      </c>
      <c r="AG3524" s="183" t="s">
        <v>1369</v>
      </c>
      <c r="AH3524" s="29" t="s">
        <v>1413</v>
      </c>
      <c r="AI3524" s="29" t="s">
        <v>1357</v>
      </c>
      <c r="AJ3524" s="29" t="s">
        <v>258</v>
      </c>
      <c r="AK3524" s="29" t="s">
        <v>258</v>
      </c>
      <c r="AL3524" s="29" t="s">
        <v>13326</v>
      </c>
    </row>
    <row r="3525" spans="1:38" x14ac:dyDescent="0.2">
      <c r="A3525" s="35" t="s">
        <v>16</v>
      </c>
      <c r="B3525" s="36">
        <v>9633</v>
      </c>
      <c r="C3525" s="36"/>
      <c r="D3525" s="36" t="s">
        <v>1349</v>
      </c>
      <c r="E3525" s="37" t="s">
        <v>5814</v>
      </c>
      <c r="F3525" s="38" t="s">
        <v>1269</v>
      </c>
      <c r="G3525" s="38" t="s">
        <v>1273</v>
      </c>
      <c r="H3525" s="35" t="s">
        <v>1393</v>
      </c>
      <c r="I3525" s="35"/>
      <c r="J3525" s="29" t="s">
        <v>1371</v>
      </c>
      <c r="K3525" s="29" t="s">
        <v>1371</v>
      </c>
      <c r="L3525" s="29" t="s">
        <v>1366</v>
      </c>
      <c r="M3525" s="39">
        <v>21.75715259457953</v>
      </c>
      <c r="N3525" s="39">
        <v>51.466611909650922</v>
      </c>
      <c r="O3525" s="29">
        <v>44197</v>
      </c>
      <c r="P3525" s="29">
        <v>45061</v>
      </c>
      <c r="Q3525" s="40">
        <v>2.3655031000000002</v>
      </c>
      <c r="R3525" s="39">
        <v>21.717125256673512</v>
      </c>
      <c r="S3525" s="39">
        <v>21.717125256673512</v>
      </c>
      <c r="T3525" s="39">
        <v>8.0323613963039016</v>
      </c>
      <c r="U3525" s="39">
        <v>0</v>
      </c>
      <c r="V3525" s="39">
        <v>0</v>
      </c>
      <c r="W3525" s="29" t="s">
        <v>1357</v>
      </c>
      <c r="X3525" s="29" t="s">
        <v>258</v>
      </c>
      <c r="Y3525" s="29" t="s">
        <v>1349</v>
      </c>
      <c r="Z3525" s="41" t="s">
        <v>1349</v>
      </c>
      <c r="AA3525" s="42" t="s">
        <v>1349</v>
      </c>
      <c r="AB3525" s="29" t="s">
        <v>258</v>
      </c>
      <c r="AC3525" s="29" t="s">
        <v>258</v>
      </c>
      <c r="AD3525" s="29" t="s">
        <v>265</v>
      </c>
      <c r="AE3525" s="29" t="s">
        <v>1367</v>
      </c>
      <c r="AF3525" s="29" t="s">
        <v>1368</v>
      </c>
      <c r="AG3525" s="183" t="s">
        <v>1369</v>
      </c>
      <c r="AH3525" s="29" t="s">
        <v>1413</v>
      </c>
      <c r="AI3525" s="29" t="s">
        <v>1357</v>
      </c>
      <c r="AJ3525" s="29" t="s">
        <v>258</v>
      </c>
      <c r="AK3525" s="29" t="s">
        <v>258</v>
      </c>
      <c r="AL3525" s="29" t="s">
        <v>13326</v>
      </c>
    </row>
    <row r="3526" spans="1:38" x14ac:dyDescent="0.2">
      <c r="A3526" s="35" t="s">
        <v>17</v>
      </c>
      <c r="B3526" s="36">
        <v>9638</v>
      </c>
      <c r="C3526" s="36"/>
      <c r="D3526" s="36" t="s">
        <v>1349</v>
      </c>
      <c r="E3526" s="37" t="s">
        <v>5815</v>
      </c>
      <c r="F3526" s="38" t="s">
        <v>1262</v>
      </c>
      <c r="G3526" s="38" t="s">
        <v>1279</v>
      </c>
      <c r="H3526" s="35" t="s">
        <v>10450</v>
      </c>
      <c r="I3526" s="35" t="s">
        <v>1349</v>
      </c>
      <c r="J3526" s="29" t="s">
        <v>263</v>
      </c>
      <c r="K3526" s="29" t="s">
        <v>264</v>
      </c>
      <c r="L3526" s="29" t="s">
        <v>2577</v>
      </c>
      <c r="M3526" s="39">
        <v>0</v>
      </c>
      <c r="N3526" s="39"/>
      <c r="O3526" s="29">
        <v>44197</v>
      </c>
      <c r="P3526" s="29">
        <v>44485</v>
      </c>
      <c r="Q3526" s="40">
        <v>0.78850100000000001</v>
      </c>
      <c r="R3526" s="39"/>
      <c r="S3526" s="39"/>
      <c r="T3526" s="39"/>
      <c r="U3526" s="39"/>
      <c r="V3526" s="39"/>
      <c r="W3526" s="29" t="s">
        <v>265</v>
      </c>
      <c r="X3526" s="29" t="s">
        <v>11773</v>
      </c>
      <c r="Y3526" s="29">
        <v>45377</v>
      </c>
      <c r="Z3526" s="41" t="s">
        <v>11761</v>
      </c>
      <c r="AA3526" s="42" t="s">
        <v>13364</v>
      </c>
      <c r="AB3526" s="29" t="s">
        <v>258</v>
      </c>
      <c r="AC3526" s="29" t="s">
        <v>265</v>
      </c>
      <c r="AD3526" s="29" t="s">
        <v>265</v>
      </c>
      <c r="AE3526" s="29" t="s">
        <v>1367</v>
      </c>
      <c r="AF3526" s="29" t="s">
        <v>2409</v>
      </c>
      <c r="AG3526" s="183" t="s">
        <v>2410</v>
      </c>
      <c r="AH3526" s="29" t="s">
        <v>1356</v>
      </c>
      <c r="AI3526" s="29" t="s">
        <v>1357</v>
      </c>
      <c r="AJ3526" s="29" t="s">
        <v>258</v>
      </c>
      <c r="AK3526" s="29" t="s">
        <v>258</v>
      </c>
      <c r="AL3526" s="29" t="s">
        <v>13327</v>
      </c>
    </row>
    <row r="3527" spans="1:38" x14ac:dyDescent="0.2">
      <c r="A3527" s="35" t="s">
        <v>18</v>
      </c>
      <c r="B3527" s="36">
        <v>9638</v>
      </c>
      <c r="C3527" s="36">
        <v>1</v>
      </c>
      <c r="D3527" s="36" t="s">
        <v>5816</v>
      </c>
      <c r="E3527" s="37" t="s">
        <v>5817</v>
      </c>
      <c r="F3527" s="38" t="s">
        <v>1262</v>
      </c>
      <c r="G3527" s="38" t="s">
        <v>1279</v>
      </c>
      <c r="H3527" s="35" t="s">
        <v>10450</v>
      </c>
      <c r="I3527" s="35"/>
      <c r="J3527" s="29" t="s">
        <v>263</v>
      </c>
      <c r="K3527" s="29" t="s">
        <v>264</v>
      </c>
      <c r="L3527" s="29" t="s">
        <v>2577</v>
      </c>
      <c r="M3527" s="39">
        <v>36.292581089766202</v>
      </c>
      <c r="N3527" s="39">
        <v>28.616736481861739</v>
      </c>
      <c r="O3527" s="29">
        <v>44197</v>
      </c>
      <c r="P3527" s="29">
        <v>44485</v>
      </c>
      <c r="Q3527" s="40">
        <v>0.78850100000000001</v>
      </c>
      <c r="R3527" s="39">
        <v>28.616736481861739</v>
      </c>
      <c r="S3527" s="39">
        <v>0</v>
      </c>
      <c r="T3527" s="39">
        <v>0</v>
      </c>
      <c r="U3527" s="39">
        <v>0</v>
      </c>
      <c r="V3527" s="39">
        <v>0</v>
      </c>
      <c r="W3527" s="29" t="s">
        <v>265</v>
      </c>
      <c r="X3527" s="29" t="s">
        <v>11773</v>
      </c>
      <c r="Y3527" s="29">
        <v>45377</v>
      </c>
      <c r="Z3527" s="41" t="s">
        <v>11761</v>
      </c>
      <c r="AA3527" s="42" t="s">
        <v>1349</v>
      </c>
      <c r="AB3527" s="29" t="s">
        <v>258</v>
      </c>
      <c r="AC3527" s="29" t="s">
        <v>265</v>
      </c>
      <c r="AD3527" s="29" t="s">
        <v>265</v>
      </c>
      <c r="AE3527" s="29" t="s">
        <v>1367</v>
      </c>
      <c r="AF3527" s="29" t="s">
        <v>2409</v>
      </c>
      <c r="AG3527" s="183" t="s">
        <v>2410</v>
      </c>
      <c r="AH3527" s="29" t="s">
        <v>1356</v>
      </c>
      <c r="AI3527" s="29" t="s">
        <v>1357</v>
      </c>
      <c r="AJ3527" s="29" t="s">
        <v>258</v>
      </c>
      <c r="AK3527" s="29" t="s">
        <v>258</v>
      </c>
      <c r="AL3527" s="29" t="s">
        <v>13327</v>
      </c>
    </row>
    <row r="3528" spans="1:38" x14ac:dyDescent="0.2">
      <c r="A3528" s="35" t="s">
        <v>18</v>
      </c>
      <c r="B3528" s="36">
        <v>9638</v>
      </c>
      <c r="C3528" s="36">
        <v>2</v>
      </c>
      <c r="D3528" s="36" t="s">
        <v>5818</v>
      </c>
      <c r="E3528" s="37" t="s">
        <v>5819</v>
      </c>
      <c r="F3528" s="38" t="s">
        <v>1262</v>
      </c>
      <c r="G3528" s="38" t="s">
        <v>1279</v>
      </c>
      <c r="H3528" s="35" t="s">
        <v>10450</v>
      </c>
      <c r="I3528" s="35"/>
      <c r="J3528" s="29" t="s">
        <v>263</v>
      </c>
      <c r="K3528" s="29" t="s">
        <v>264</v>
      </c>
      <c r="L3528" s="29" t="s">
        <v>2577</v>
      </c>
      <c r="M3528" s="39">
        <v>30.591855202328428</v>
      </c>
      <c r="N3528" s="39">
        <v>24.121708418891167</v>
      </c>
      <c r="O3528" s="29">
        <v>44197</v>
      </c>
      <c r="P3528" s="29">
        <v>44485</v>
      </c>
      <c r="Q3528" s="40">
        <v>0.78850100000000001</v>
      </c>
      <c r="R3528" s="39">
        <v>24.121708418891167</v>
      </c>
      <c r="S3528" s="39">
        <v>0</v>
      </c>
      <c r="T3528" s="39">
        <v>0</v>
      </c>
      <c r="U3528" s="39">
        <v>0</v>
      </c>
      <c r="V3528" s="39">
        <v>0</v>
      </c>
      <c r="W3528" s="29" t="s">
        <v>265</v>
      </c>
      <c r="X3528" s="29" t="s">
        <v>11773</v>
      </c>
      <c r="Y3528" s="29">
        <v>45377</v>
      </c>
      <c r="Z3528" s="41" t="s">
        <v>11761</v>
      </c>
      <c r="AA3528" s="42" t="s">
        <v>1349</v>
      </c>
      <c r="AB3528" s="29" t="s">
        <v>258</v>
      </c>
      <c r="AC3528" s="29" t="s">
        <v>265</v>
      </c>
      <c r="AD3528" s="29" t="s">
        <v>265</v>
      </c>
      <c r="AE3528" s="29" t="s">
        <v>1367</v>
      </c>
      <c r="AF3528" s="29" t="s">
        <v>2409</v>
      </c>
      <c r="AG3528" s="183" t="s">
        <v>2410</v>
      </c>
      <c r="AH3528" s="29" t="s">
        <v>1356</v>
      </c>
      <c r="AI3528" s="29" t="s">
        <v>1357</v>
      </c>
      <c r="AJ3528" s="29" t="s">
        <v>258</v>
      </c>
      <c r="AK3528" s="29" t="s">
        <v>258</v>
      </c>
      <c r="AL3528" s="29" t="s">
        <v>13327</v>
      </c>
    </row>
    <row r="3529" spans="1:38" x14ac:dyDescent="0.2">
      <c r="A3529" s="35" t="s">
        <v>16</v>
      </c>
      <c r="B3529" s="36">
        <v>9639</v>
      </c>
      <c r="C3529" s="36"/>
      <c r="D3529" s="36" t="s">
        <v>1349</v>
      </c>
      <c r="E3529" s="37" t="s">
        <v>5820</v>
      </c>
      <c r="F3529" s="38" t="s">
        <v>1262</v>
      </c>
      <c r="G3529" s="38" t="s">
        <v>1263</v>
      </c>
      <c r="H3529" s="35" t="s">
        <v>1196</v>
      </c>
      <c r="I3529" s="35"/>
      <c r="J3529" s="29" t="s">
        <v>322</v>
      </c>
      <c r="K3529" s="29" t="s">
        <v>1373</v>
      </c>
      <c r="L3529" s="29" t="s">
        <v>1402</v>
      </c>
      <c r="M3529" s="39">
        <v>96.994095159705438</v>
      </c>
      <c r="N3529" s="39">
        <v>233.68871731690621</v>
      </c>
      <c r="O3529" s="29">
        <v>44197</v>
      </c>
      <c r="P3529" s="29">
        <v>45077</v>
      </c>
      <c r="Q3529" s="40">
        <v>2.4093087</v>
      </c>
      <c r="R3529" s="39">
        <v>96.817686516084876</v>
      </c>
      <c r="S3529" s="39">
        <v>96.817686516084876</v>
      </c>
      <c r="T3529" s="39">
        <v>40.053344284736482</v>
      </c>
      <c r="U3529" s="39">
        <v>0</v>
      </c>
      <c r="V3529" s="39">
        <v>0</v>
      </c>
      <c r="W3529" s="29" t="s">
        <v>1357</v>
      </c>
      <c r="X3529" s="29" t="s">
        <v>258</v>
      </c>
      <c r="Y3529" s="29" t="s">
        <v>1349</v>
      </c>
      <c r="Z3529" s="41" t="s">
        <v>1349</v>
      </c>
      <c r="AA3529" s="42" t="s">
        <v>1349</v>
      </c>
      <c r="AB3529" s="29" t="s">
        <v>258</v>
      </c>
      <c r="AC3529" s="29" t="s">
        <v>258</v>
      </c>
      <c r="AD3529" s="29" t="s">
        <v>265</v>
      </c>
      <c r="AE3529" s="29" t="s">
        <v>1353</v>
      </c>
      <c r="AF3529" s="29" t="s">
        <v>1361</v>
      </c>
      <c r="AG3529" s="183" t="s">
        <v>1362</v>
      </c>
      <c r="AH3529" s="29" t="s">
        <v>1413</v>
      </c>
      <c r="AI3529" s="29" t="s">
        <v>1357</v>
      </c>
      <c r="AJ3529" s="29" t="s">
        <v>258</v>
      </c>
      <c r="AK3529" s="29" t="s">
        <v>258</v>
      </c>
      <c r="AL3529" s="29" t="s">
        <v>13326</v>
      </c>
    </row>
    <row r="3530" spans="1:38" x14ac:dyDescent="0.2">
      <c r="A3530" s="35" t="s">
        <v>16</v>
      </c>
      <c r="B3530" s="36">
        <v>9641</v>
      </c>
      <c r="C3530" s="36"/>
      <c r="D3530" s="36" t="s">
        <v>1349</v>
      </c>
      <c r="E3530" s="37" t="s">
        <v>5821</v>
      </c>
      <c r="F3530" s="38" t="s">
        <v>1269</v>
      </c>
      <c r="G3530" s="38" t="s">
        <v>1445</v>
      </c>
      <c r="H3530" s="35" t="s">
        <v>12095</v>
      </c>
      <c r="I3530" s="35"/>
      <c r="J3530" s="29" t="s">
        <v>1506</v>
      </c>
      <c r="K3530" s="29" t="s">
        <v>1642</v>
      </c>
      <c r="L3530" s="29" t="s">
        <v>2337</v>
      </c>
      <c r="M3530" s="39">
        <v>54.035314331078759</v>
      </c>
      <c r="N3530" s="39">
        <v>188.77224093086926</v>
      </c>
      <c r="O3530" s="29">
        <v>44197</v>
      </c>
      <c r="P3530" s="29">
        <v>45473</v>
      </c>
      <c r="Q3530" s="40">
        <v>3.4934976</v>
      </c>
      <c r="R3530" s="39">
        <v>53.956043805612595</v>
      </c>
      <c r="S3530" s="39">
        <v>53.956043805612595</v>
      </c>
      <c r="T3530" s="39">
        <v>53.956043805612595</v>
      </c>
      <c r="U3530" s="39">
        <v>26.904109514031486</v>
      </c>
      <c r="V3530" s="39">
        <v>0</v>
      </c>
      <c r="W3530" s="29" t="s">
        <v>1357</v>
      </c>
      <c r="X3530" s="29" t="s">
        <v>258</v>
      </c>
      <c r="Y3530" s="29" t="s">
        <v>1349</v>
      </c>
      <c r="Z3530" s="41" t="s">
        <v>1349</v>
      </c>
      <c r="AA3530" s="42" t="s">
        <v>1349</v>
      </c>
      <c r="AB3530" s="29" t="s">
        <v>258</v>
      </c>
      <c r="AC3530" s="29" t="s">
        <v>258</v>
      </c>
      <c r="AD3530" s="29" t="s">
        <v>258</v>
      </c>
      <c r="AE3530" s="29" t="s">
        <v>1367</v>
      </c>
      <c r="AF3530" s="29" t="s">
        <v>1462</v>
      </c>
      <c r="AG3530" s="183" t="s">
        <v>1463</v>
      </c>
      <c r="AH3530" s="29" t="s">
        <v>1413</v>
      </c>
      <c r="AI3530" s="29" t="s">
        <v>1357</v>
      </c>
      <c r="AJ3530" s="29" t="s">
        <v>258</v>
      </c>
      <c r="AK3530" s="29" t="s">
        <v>258</v>
      </c>
      <c r="AL3530" s="29" t="s">
        <v>13326</v>
      </c>
    </row>
    <row r="3531" spans="1:38" x14ac:dyDescent="0.2">
      <c r="A3531" s="35" t="s">
        <v>16</v>
      </c>
      <c r="B3531" s="36">
        <v>9643</v>
      </c>
      <c r="C3531" s="36"/>
      <c r="D3531" s="36" t="s">
        <v>1349</v>
      </c>
      <c r="E3531" s="37" t="s">
        <v>5822</v>
      </c>
      <c r="F3531" s="38" t="s">
        <v>1269</v>
      </c>
      <c r="G3531" s="38" t="s">
        <v>1273</v>
      </c>
      <c r="H3531" s="35" t="s">
        <v>1393</v>
      </c>
      <c r="I3531" s="35"/>
      <c r="J3531" s="29" t="s">
        <v>1371</v>
      </c>
      <c r="K3531" s="29" t="s">
        <v>1371</v>
      </c>
      <c r="L3531" s="29" t="s">
        <v>1366</v>
      </c>
      <c r="M3531" s="39">
        <v>5.6540964230978501</v>
      </c>
      <c r="N3531" s="39">
        <v>28.251132101300481</v>
      </c>
      <c r="O3531" s="29">
        <v>44197</v>
      </c>
      <c r="P3531" s="29">
        <v>46022</v>
      </c>
      <c r="Q3531" s="40">
        <v>4.9965776999999996</v>
      </c>
      <c r="R3531" s="39">
        <v>5.6471321013004792</v>
      </c>
      <c r="S3531" s="39">
        <v>5.6471321013004792</v>
      </c>
      <c r="T3531" s="39">
        <v>5.6471321013004792</v>
      </c>
      <c r="U3531" s="39">
        <v>5.6626036960985626</v>
      </c>
      <c r="V3531" s="39">
        <v>5.6471321013004792</v>
      </c>
      <c r="W3531" s="29" t="s">
        <v>265</v>
      </c>
      <c r="X3531" s="29" t="s">
        <v>11773</v>
      </c>
      <c r="Y3531" s="29">
        <v>45289</v>
      </c>
      <c r="Z3531" s="41" t="s">
        <v>11760</v>
      </c>
      <c r="AA3531" s="42" t="s">
        <v>1349</v>
      </c>
      <c r="AB3531" s="29" t="s">
        <v>258</v>
      </c>
      <c r="AC3531" s="29" t="s">
        <v>258</v>
      </c>
      <c r="AD3531" s="29" t="s">
        <v>265</v>
      </c>
      <c r="AE3531" s="29" t="s">
        <v>1367</v>
      </c>
      <c r="AF3531" s="29" t="s">
        <v>1368</v>
      </c>
      <c r="AG3531" s="183" t="s">
        <v>1369</v>
      </c>
      <c r="AH3531" s="29" t="s">
        <v>1356</v>
      </c>
      <c r="AI3531" s="29" t="s">
        <v>1357</v>
      </c>
      <c r="AJ3531" s="29" t="s">
        <v>258</v>
      </c>
      <c r="AK3531" s="29" t="s">
        <v>258</v>
      </c>
      <c r="AL3531" s="29" t="s">
        <v>13327</v>
      </c>
    </row>
    <row r="3532" spans="1:38" x14ac:dyDescent="0.2">
      <c r="A3532" s="35" t="s">
        <v>16</v>
      </c>
      <c r="B3532" s="36">
        <v>9650</v>
      </c>
      <c r="C3532" s="36"/>
      <c r="D3532" s="36" t="s">
        <v>1349</v>
      </c>
      <c r="E3532" s="37" t="s">
        <v>5823</v>
      </c>
      <c r="F3532" s="38" t="s">
        <v>1269</v>
      </c>
      <c r="G3532" s="38" t="s">
        <v>1273</v>
      </c>
      <c r="H3532" s="35" t="s">
        <v>1393</v>
      </c>
      <c r="I3532" s="35"/>
      <c r="J3532" s="29" t="s">
        <v>1371</v>
      </c>
      <c r="K3532" s="29" t="s">
        <v>1371</v>
      </c>
      <c r="L3532" s="29" t="s">
        <v>1384</v>
      </c>
      <c r="M3532" s="39">
        <v>124.50273373584329</v>
      </c>
      <c r="N3532" s="39">
        <v>303.37421765913757</v>
      </c>
      <c r="O3532" s="29">
        <v>44197</v>
      </c>
      <c r="P3532" s="29">
        <v>45087</v>
      </c>
      <c r="Q3532" s="40">
        <v>2.4366872000000002</v>
      </c>
      <c r="R3532" s="39">
        <v>124.27787816563998</v>
      </c>
      <c r="S3532" s="39">
        <v>124.27787816563998</v>
      </c>
      <c r="T3532" s="39">
        <v>54.818461327857634</v>
      </c>
      <c r="U3532" s="39">
        <v>0</v>
      </c>
      <c r="V3532" s="39">
        <v>0</v>
      </c>
      <c r="W3532" s="29" t="s">
        <v>1357</v>
      </c>
      <c r="X3532" s="29" t="s">
        <v>258</v>
      </c>
      <c r="Y3532" s="29" t="s">
        <v>1349</v>
      </c>
      <c r="Z3532" s="41" t="s">
        <v>1349</v>
      </c>
      <c r="AA3532" s="42" t="s">
        <v>1349</v>
      </c>
      <c r="AB3532" s="29" t="s">
        <v>258</v>
      </c>
      <c r="AC3532" s="29" t="s">
        <v>258</v>
      </c>
      <c r="AD3532" s="29" t="s">
        <v>265</v>
      </c>
      <c r="AE3532" s="29" t="s">
        <v>1353</v>
      </c>
      <c r="AF3532" s="29" t="s">
        <v>1368</v>
      </c>
      <c r="AG3532" s="183" t="s">
        <v>1369</v>
      </c>
      <c r="AH3532" s="29" t="s">
        <v>1413</v>
      </c>
      <c r="AI3532" s="29" t="s">
        <v>1357</v>
      </c>
      <c r="AJ3532" s="29" t="s">
        <v>258</v>
      </c>
      <c r="AK3532" s="29" t="s">
        <v>258</v>
      </c>
      <c r="AL3532" s="29" t="s">
        <v>13326</v>
      </c>
    </row>
    <row r="3533" spans="1:38" x14ac:dyDescent="0.2">
      <c r="A3533" s="35" t="s">
        <v>16</v>
      </c>
      <c r="B3533" s="36">
        <v>9651</v>
      </c>
      <c r="C3533" s="36"/>
      <c r="D3533" s="36" t="s">
        <v>1349</v>
      </c>
      <c r="E3533" s="37" t="s">
        <v>5824</v>
      </c>
      <c r="F3533" s="38" t="s">
        <v>1269</v>
      </c>
      <c r="G3533" s="38" t="s">
        <v>1273</v>
      </c>
      <c r="H3533" s="35" t="s">
        <v>1393</v>
      </c>
      <c r="I3533" s="35"/>
      <c r="J3533" s="29" t="s">
        <v>1371</v>
      </c>
      <c r="K3533" s="29" t="s">
        <v>1371</v>
      </c>
      <c r="L3533" s="29" t="s">
        <v>1366</v>
      </c>
      <c r="M3533" s="39">
        <v>31.533088832336059</v>
      </c>
      <c r="N3533" s="39">
        <v>82.188911704312119</v>
      </c>
      <c r="O3533" s="29">
        <v>44197</v>
      </c>
      <c r="P3533" s="29">
        <v>45149</v>
      </c>
      <c r="Q3533" s="40">
        <v>2.6064338999999999</v>
      </c>
      <c r="R3533" s="39">
        <v>31.478439425051334</v>
      </c>
      <c r="S3533" s="39">
        <v>31.478439425051334</v>
      </c>
      <c r="T3533" s="39">
        <v>19.232032854209447</v>
      </c>
      <c r="U3533" s="39">
        <v>0</v>
      </c>
      <c r="V3533" s="39">
        <v>0</v>
      </c>
      <c r="W3533" s="29" t="s">
        <v>265</v>
      </c>
      <c r="X3533" s="29" t="s">
        <v>11773</v>
      </c>
      <c r="Y3533" s="29">
        <v>45281</v>
      </c>
      <c r="Z3533" s="41" t="s">
        <v>11760</v>
      </c>
      <c r="AA3533" s="42" t="s">
        <v>1349</v>
      </c>
      <c r="AB3533" s="29" t="s">
        <v>258</v>
      </c>
      <c r="AC3533" s="29" t="s">
        <v>258</v>
      </c>
      <c r="AD3533" s="29" t="s">
        <v>265</v>
      </c>
      <c r="AE3533" s="29" t="s">
        <v>1367</v>
      </c>
      <c r="AF3533" s="29" t="s">
        <v>1368</v>
      </c>
      <c r="AG3533" s="183" t="s">
        <v>1369</v>
      </c>
      <c r="AH3533" s="29" t="s">
        <v>1413</v>
      </c>
      <c r="AI3533" s="29" t="s">
        <v>1357</v>
      </c>
      <c r="AJ3533" s="29" t="s">
        <v>258</v>
      </c>
      <c r="AK3533" s="29" t="s">
        <v>258</v>
      </c>
      <c r="AL3533" s="29" t="s">
        <v>13327</v>
      </c>
    </row>
    <row r="3534" spans="1:38" x14ac:dyDescent="0.2">
      <c r="A3534" s="35" t="s">
        <v>16</v>
      </c>
      <c r="B3534" s="36">
        <v>9652</v>
      </c>
      <c r="C3534" s="36"/>
      <c r="D3534" s="36" t="s">
        <v>1349</v>
      </c>
      <c r="E3534" s="37" t="s">
        <v>5825</v>
      </c>
      <c r="F3534" s="38" t="s">
        <v>1269</v>
      </c>
      <c r="G3534" s="38" t="s">
        <v>1273</v>
      </c>
      <c r="H3534" s="35" t="s">
        <v>1393</v>
      </c>
      <c r="I3534" s="35"/>
      <c r="J3534" s="29" t="s">
        <v>1371</v>
      </c>
      <c r="K3534" s="29" t="s">
        <v>1371</v>
      </c>
      <c r="L3534" s="29" t="s">
        <v>1366</v>
      </c>
      <c r="M3534" s="39">
        <v>17.698931580046445</v>
      </c>
      <c r="N3534" s="39">
        <v>42.981388090349071</v>
      </c>
      <c r="O3534" s="29">
        <v>44197</v>
      </c>
      <c r="P3534" s="29">
        <v>45084</v>
      </c>
      <c r="Q3534" s="40">
        <v>2.4284735999999998</v>
      </c>
      <c r="R3534" s="39">
        <v>17.666899383983573</v>
      </c>
      <c r="S3534" s="39">
        <v>17.666899383983573</v>
      </c>
      <c r="T3534" s="39">
        <v>7.6475893223819291</v>
      </c>
      <c r="U3534" s="39">
        <v>0</v>
      </c>
      <c r="V3534" s="39">
        <v>0</v>
      </c>
      <c r="W3534" s="29" t="s">
        <v>1357</v>
      </c>
      <c r="X3534" s="29" t="s">
        <v>258</v>
      </c>
      <c r="Y3534" s="29" t="s">
        <v>1349</v>
      </c>
      <c r="Z3534" s="41" t="s">
        <v>1349</v>
      </c>
      <c r="AA3534" s="42" t="s">
        <v>1349</v>
      </c>
      <c r="AB3534" s="29" t="s">
        <v>258</v>
      </c>
      <c r="AC3534" s="29" t="s">
        <v>258</v>
      </c>
      <c r="AD3534" s="29" t="s">
        <v>265</v>
      </c>
      <c r="AE3534" s="29" t="s">
        <v>1367</v>
      </c>
      <c r="AF3534" s="29" t="s">
        <v>1368</v>
      </c>
      <c r="AG3534" s="183" t="s">
        <v>1369</v>
      </c>
      <c r="AH3534" s="29" t="s">
        <v>1413</v>
      </c>
      <c r="AI3534" s="29" t="s">
        <v>1357</v>
      </c>
      <c r="AJ3534" s="29" t="s">
        <v>258</v>
      </c>
      <c r="AK3534" s="29" t="s">
        <v>258</v>
      </c>
      <c r="AL3534" s="29" t="s">
        <v>13326</v>
      </c>
    </row>
    <row r="3535" spans="1:38" x14ac:dyDescent="0.2">
      <c r="A3535" s="35" t="s">
        <v>16</v>
      </c>
      <c r="B3535" s="36">
        <v>9653</v>
      </c>
      <c r="C3535" s="36"/>
      <c r="D3535" s="36" t="s">
        <v>1349</v>
      </c>
      <c r="E3535" s="37" t="s">
        <v>5826</v>
      </c>
      <c r="F3535" s="38" t="s">
        <v>1269</v>
      </c>
      <c r="G3535" s="38" t="s">
        <v>1274</v>
      </c>
      <c r="H3535" s="35" t="s">
        <v>568</v>
      </c>
      <c r="I3535" s="35"/>
      <c r="J3535" s="29" t="s">
        <v>398</v>
      </c>
      <c r="K3535" s="29" t="s">
        <v>447</v>
      </c>
      <c r="L3535" s="29" t="s">
        <v>5229</v>
      </c>
      <c r="M3535" s="39">
        <v>6.5731693890271643</v>
      </c>
      <c r="N3535" s="39">
        <v>2.0155920602327173</v>
      </c>
      <c r="O3535" s="29">
        <v>44197</v>
      </c>
      <c r="P3535" s="29">
        <v>44309</v>
      </c>
      <c r="Q3535" s="40">
        <v>0.3066393</v>
      </c>
      <c r="R3535" s="39">
        <v>2.0155920602327173</v>
      </c>
      <c r="S3535" s="39">
        <v>0</v>
      </c>
      <c r="T3535" s="39">
        <v>0</v>
      </c>
      <c r="U3535" s="39">
        <v>0</v>
      </c>
      <c r="V3535" s="39">
        <v>0</v>
      </c>
      <c r="W3535" s="29" t="s">
        <v>1357</v>
      </c>
      <c r="X3535" s="29" t="s">
        <v>258</v>
      </c>
      <c r="Y3535" s="29" t="s">
        <v>1349</v>
      </c>
      <c r="Z3535" s="41" t="s">
        <v>1349</v>
      </c>
      <c r="AA3535" s="42" t="s">
        <v>1349</v>
      </c>
      <c r="AB3535" s="29" t="s">
        <v>258</v>
      </c>
      <c r="AC3535" s="29" t="s">
        <v>258</v>
      </c>
      <c r="AD3535" s="29" t="s">
        <v>258</v>
      </c>
      <c r="AE3535" s="29" t="s">
        <v>1367</v>
      </c>
      <c r="AF3535" s="29" t="s">
        <v>2409</v>
      </c>
      <c r="AG3535" s="183" t="s">
        <v>2410</v>
      </c>
      <c r="AH3535" s="29" t="s">
        <v>1356</v>
      </c>
      <c r="AI3535" s="29" t="s">
        <v>1357</v>
      </c>
      <c r="AJ3535" s="29" t="s">
        <v>258</v>
      </c>
      <c r="AK3535" s="29" t="s">
        <v>258</v>
      </c>
      <c r="AL3535" s="29" t="s">
        <v>13326</v>
      </c>
    </row>
    <row r="3536" spans="1:38" x14ac:dyDescent="0.2">
      <c r="A3536" s="35" t="s">
        <v>16</v>
      </c>
      <c r="B3536" s="36">
        <v>9655</v>
      </c>
      <c r="C3536" s="36"/>
      <c r="D3536" s="36" t="s">
        <v>1349</v>
      </c>
      <c r="E3536" s="37" t="s">
        <v>5827</v>
      </c>
      <c r="F3536" s="38" t="s">
        <v>1269</v>
      </c>
      <c r="G3536" s="38" t="s">
        <v>1271</v>
      </c>
      <c r="H3536" s="35" t="s">
        <v>1440</v>
      </c>
      <c r="I3536" s="35"/>
      <c r="J3536" s="29" t="s">
        <v>1371</v>
      </c>
      <c r="K3536" s="29" t="s">
        <v>1371</v>
      </c>
      <c r="L3536" s="29" t="s">
        <v>1384</v>
      </c>
      <c r="M3536" s="39">
        <v>72.678801995647618</v>
      </c>
      <c r="N3536" s="39">
        <v>363.14528131416836</v>
      </c>
      <c r="O3536" s="29">
        <v>44197</v>
      </c>
      <c r="P3536" s="29">
        <v>46022</v>
      </c>
      <c r="Q3536" s="40">
        <v>4.9965776999999996</v>
      </c>
      <c r="R3536" s="39">
        <v>72.589281314168375</v>
      </c>
      <c r="S3536" s="39">
        <v>72.589281314168375</v>
      </c>
      <c r="T3536" s="39">
        <v>72.589281314168375</v>
      </c>
      <c r="U3536" s="39">
        <v>72.788156057494859</v>
      </c>
      <c r="V3536" s="39">
        <v>72.589281314168375</v>
      </c>
      <c r="W3536" s="29" t="s">
        <v>265</v>
      </c>
      <c r="X3536" s="29" t="s">
        <v>11773</v>
      </c>
      <c r="Y3536" s="29">
        <v>45252</v>
      </c>
      <c r="Z3536" s="41" t="s">
        <v>11759</v>
      </c>
      <c r="AA3536" s="42" t="s">
        <v>1349</v>
      </c>
      <c r="AB3536" s="29" t="s">
        <v>258</v>
      </c>
      <c r="AC3536" s="29" t="s">
        <v>258</v>
      </c>
      <c r="AD3536" s="29" t="s">
        <v>265</v>
      </c>
      <c r="AE3536" s="29" t="s">
        <v>1353</v>
      </c>
      <c r="AF3536" s="29" t="s">
        <v>1368</v>
      </c>
      <c r="AG3536" s="183" t="s">
        <v>1369</v>
      </c>
      <c r="AH3536" s="29" t="s">
        <v>1356</v>
      </c>
      <c r="AI3536" s="29" t="s">
        <v>1357</v>
      </c>
      <c r="AJ3536" s="29" t="s">
        <v>258</v>
      </c>
      <c r="AK3536" s="29" t="s">
        <v>258</v>
      </c>
      <c r="AL3536" s="29" t="s">
        <v>13327</v>
      </c>
    </row>
    <row r="3537" spans="1:38" x14ac:dyDescent="0.2">
      <c r="A3537" s="35" t="s">
        <v>16</v>
      </c>
      <c r="B3537" s="36">
        <v>9658</v>
      </c>
      <c r="C3537" s="36"/>
      <c r="D3537" s="36" t="s">
        <v>1349</v>
      </c>
      <c r="E3537" s="37" t="s">
        <v>5828</v>
      </c>
      <c r="F3537" s="38" t="s">
        <v>1269</v>
      </c>
      <c r="G3537" s="38" t="s">
        <v>1273</v>
      </c>
      <c r="H3537" s="35" t="s">
        <v>1393</v>
      </c>
      <c r="I3537" s="35"/>
      <c r="J3537" s="29" t="s">
        <v>1371</v>
      </c>
      <c r="K3537" s="29" t="s">
        <v>1371</v>
      </c>
      <c r="L3537" s="29" t="s">
        <v>1366</v>
      </c>
      <c r="M3537" s="39">
        <v>4.9015938742685297</v>
      </c>
      <c r="N3537" s="39">
        <v>14.305541409993156</v>
      </c>
      <c r="O3537" s="29">
        <v>44197</v>
      </c>
      <c r="P3537" s="29">
        <v>45263</v>
      </c>
      <c r="Q3537" s="40">
        <v>2.9185488999999998</v>
      </c>
      <c r="R3537" s="39">
        <v>4.8936481861738539</v>
      </c>
      <c r="S3537" s="39">
        <v>4.8936481861738539</v>
      </c>
      <c r="T3537" s="39">
        <v>4.5182450376454479</v>
      </c>
      <c r="U3537" s="39">
        <v>0</v>
      </c>
      <c r="V3537" s="39">
        <v>0</v>
      </c>
      <c r="W3537" s="29" t="s">
        <v>1357</v>
      </c>
      <c r="X3537" s="29" t="s">
        <v>258</v>
      </c>
      <c r="Y3537" s="29" t="s">
        <v>1349</v>
      </c>
      <c r="Z3537" s="41" t="s">
        <v>1349</v>
      </c>
      <c r="AA3537" s="42" t="s">
        <v>1349</v>
      </c>
      <c r="AB3537" s="29" t="s">
        <v>258</v>
      </c>
      <c r="AC3537" s="29" t="s">
        <v>258</v>
      </c>
      <c r="AD3537" s="29" t="s">
        <v>265</v>
      </c>
      <c r="AE3537" s="29" t="s">
        <v>1367</v>
      </c>
      <c r="AF3537" s="29" t="s">
        <v>1368</v>
      </c>
      <c r="AG3537" s="183" t="s">
        <v>1369</v>
      </c>
      <c r="AH3537" s="29" t="s">
        <v>1413</v>
      </c>
      <c r="AI3537" s="29" t="s">
        <v>1357</v>
      </c>
      <c r="AJ3537" s="29" t="s">
        <v>258</v>
      </c>
      <c r="AK3537" s="29" t="s">
        <v>258</v>
      </c>
      <c r="AL3537" s="29" t="s">
        <v>13326</v>
      </c>
    </row>
    <row r="3538" spans="1:38" x14ac:dyDescent="0.2">
      <c r="A3538" s="35" t="s">
        <v>16</v>
      </c>
      <c r="B3538" s="36">
        <v>9664</v>
      </c>
      <c r="C3538" s="36"/>
      <c r="D3538" s="36" t="s">
        <v>1349</v>
      </c>
      <c r="E3538" s="37" t="s">
        <v>5829</v>
      </c>
      <c r="F3538" s="38" t="s">
        <v>1269</v>
      </c>
      <c r="G3538" s="38" t="s">
        <v>1273</v>
      </c>
      <c r="H3538" s="35" t="s">
        <v>1393</v>
      </c>
      <c r="I3538" s="35"/>
      <c r="J3538" s="29" t="s">
        <v>1371</v>
      </c>
      <c r="K3538" s="29" t="s">
        <v>1371</v>
      </c>
      <c r="L3538" s="29" t="s">
        <v>1384</v>
      </c>
      <c r="M3538" s="39">
        <v>22.927167182875433</v>
      </c>
      <c r="N3538" s="39">
        <v>57.121757700205343</v>
      </c>
      <c r="O3538" s="29">
        <v>44197</v>
      </c>
      <c r="P3538" s="29">
        <v>45107</v>
      </c>
      <c r="Q3538" s="40">
        <v>2.4914442000000001</v>
      </c>
      <c r="R3538" s="39">
        <v>22.886324435318276</v>
      </c>
      <c r="S3538" s="39">
        <v>22.886324435318276</v>
      </c>
      <c r="T3538" s="39">
        <v>11.34910882956879</v>
      </c>
      <c r="U3538" s="39">
        <v>0</v>
      </c>
      <c r="V3538" s="39">
        <v>0</v>
      </c>
      <c r="W3538" s="29" t="s">
        <v>265</v>
      </c>
      <c r="X3538" s="29" t="s">
        <v>11773</v>
      </c>
      <c r="Y3538" s="29">
        <v>45224</v>
      </c>
      <c r="Z3538" s="41" t="s">
        <v>11758</v>
      </c>
      <c r="AA3538" s="42" t="s">
        <v>1349</v>
      </c>
      <c r="AB3538" s="29" t="s">
        <v>258</v>
      </c>
      <c r="AC3538" s="29" t="s">
        <v>258</v>
      </c>
      <c r="AD3538" s="29" t="s">
        <v>265</v>
      </c>
      <c r="AE3538" s="29" t="s">
        <v>1353</v>
      </c>
      <c r="AF3538" s="29" t="s">
        <v>1368</v>
      </c>
      <c r="AG3538" s="183" t="s">
        <v>1369</v>
      </c>
      <c r="AH3538" s="29" t="s">
        <v>1413</v>
      </c>
      <c r="AI3538" s="29" t="s">
        <v>1357</v>
      </c>
      <c r="AJ3538" s="29" t="s">
        <v>258</v>
      </c>
      <c r="AK3538" s="29" t="s">
        <v>258</v>
      </c>
      <c r="AL3538" s="29" t="s">
        <v>13327</v>
      </c>
    </row>
    <row r="3539" spans="1:38" x14ac:dyDescent="0.2">
      <c r="A3539" s="35" t="s">
        <v>17</v>
      </c>
      <c r="B3539" s="36">
        <v>9666</v>
      </c>
      <c r="C3539" s="36"/>
      <c r="D3539" s="36" t="s">
        <v>1349</v>
      </c>
      <c r="E3539" s="37" t="s">
        <v>5830</v>
      </c>
      <c r="F3539" s="38" t="s">
        <v>1262</v>
      </c>
      <c r="G3539" s="38" t="s">
        <v>1265</v>
      </c>
      <c r="H3539" s="35" t="s">
        <v>3261</v>
      </c>
      <c r="I3539" s="35" t="s">
        <v>5831</v>
      </c>
      <c r="J3539" s="29" t="s">
        <v>263</v>
      </c>
      <c r="K3539" s="29" t="s">
        <v>264</v>
      </c>
      <c r="L3539" s="29" t="s">
        <v>2577</v>
      </c>
      <c r="M3539" s="39">
        <v>0</v>
      </c>
      <c r="N3539" s="39"/>
      <c r="O3539" s="29">
        <v>44197</v>
      </c>
      <c r="P3539" s="29">
        <v>46022</v>
      </c>
      <c r="Q3539" s="40">
        <v>4.9965776999999996</v>
      </c>
      <c r="R3539" s="39"/>
      <c r="S3539" s="39"/>
      <c r="T3539" s="39"/>
      <c r="U3539" s="39"/>
      <c r="V3539" s="39"/>
      <c r="W3539" s="29" t="s">
        <v>265</v>
      </c>
      <c r="X3539" s="29" t="s">
        <v>11773</v>
      </c>
      <c r="Y3539" s="29">
        <v>45264</v>
      </c>
      <c r="Z3539" s="41" t="s">
        <v>11760</v>
      </c>
      <c r="AA3539" s="42" t="s">
        <v>1349</v>
      </c>
      <c r="AB3539" s="29" t="s">
        <v>258</v>
      </c>
      <c r="AC3539" s="29" t="s">
        <v>265</v>
      </c>
      <c r="AD3539" s="29" t="s">
        <v>265</v>
      </c>
      <c r="AE3539" s="29" t="s">
        <v>1367</v>
      </c>
      <c r="AF3539" s="29" t="s">
        <v>2409</v>
      </c>
      <c r="AG3539" s="183" t="s">
        <v>2410</v>
      </c>
      <c r="AH3539" s="29" t="s">
        <v>1356</v>
      </c>
      <c r="AI3539" s="29" t="s">
        <v>1357</v>
      </c>
      <c r="AJ3539" s="29" t="s">
        <v>258</v>
      </c>
      <c r="AK3539" s="29" t="s">
        <v>258</v>
      </c>
      <c r="AL3539" s="29" t="s">
        <v>13327</v>
      </c>
    </row>
    <row r="3540" spans="1:38" x14ac:dyDescent="0.2">
      <c r="A3540" s="35" t="s">
        <v>18</v>
      </c>
      <c r="B3540" s="36">
        <v>9666</v>
      </c>
      <c r="C3540" s="36">
        <v>2</v>
      </c>
      <c r="D3540" s="36" t="s">
        <v>5832</v>
      </c>
      <c r="E3540" s="37" t="s">
        <v>5833</v>
      </c>
      <c r="F3540" s="38" t="s">
        <v>1262</v>
      </c>
      <c r="G3540" s="38" t="s">
        <v>1265</v>
      </c>
      <c r="H3540" s="35" t="s">
        <v>5834</v>
      </c>
      <c r="I3540" s="35"/>
      <c r="J3540" s="29" t="s">
        <v>263</v>
      </c>
      <c r="K3540" s="29" t="s">
        <v>264</v>
      </c>
      <c r="L3540" s="29" t="s">
        <v>2577</v>
      </c>
      <c r="M3540" s="39">
        <v>47.990246932567445</v>
      </c>
      <c r="N3540" s="39">
        <v>106.29462012320329</v>
      </c>
      <c r="O3540" s="29">
        <v>44197</v>
      </c>
      <c r="P3540" s="29">
        <v>45006</v>
      </c>
      <c r="Q3540" s="40">
        <v>2.2149212999999999</v>
      </c>
      <c r="R3540" s="39">
        <v>47.898193018480498</v>
      </c>
      <c r="S3540" s="39">
        <v>47.898193018480498</v>
      </c>
      <c r="T3540" s="39">
        <v>10.498234086242299</v>
      </c>
      <c r="U3540" s="39">
        <v>0</v>
      </c>
      <c r="V3540" s="39">
        <v>0</v>
      </c>
      <c r="W3540" s="29" t="s">
        <v>1357</v>
      </c>
      <c r="X3540" s="29" t="s">
        <v>11773</v>
      </c>
      <c r="Y3540" s="29">
        <v>45264</v>
      </c>
      <c r="Z3540" s="41" t="s">
        <v>11760</v>
      </c>
      <c r="AA3540" s="42" t="s">
        <v>1349</v>
      </c>
      <c r="AB3540" s="29" t="s">
        <v>258</v>
      </c>
      <c r="AC3540" s="29" t="s">
        <v>265</v>
      </c>
      <c r="AD3540" s="29" t="s">
        <v>265</v>
      </c>
      <c r="AE3540" s="29" t="s">
        <v>1367</v>
      </c>
      <c r="AF3540" s="29" t="s">
        <v>2409</v>
      </c>
      <c r="AG3540" s="183" t="s">
        <v>2410</v>
      </c>
      <c r="AH3540" s="29" t="s">
        <v>1356</v>
      </c>
      <c r="AI3540" s="29" t="s">
        <v>1357</v>
      </c>
      <c r="AJ3540" s="29" t="s">
        <v>258</v>
      </c>
      <c r="AK3540" s="29" t="s">
        <v>258</v>
      </c>
      <c r="AL3540" s="29" t="s">
        <v>13326</v>
      </c>
    </row>
    <row r="3541" spans="1:38" x14ac:dyDescent="0.2">
      <c r="A3541" s="35" t="s">
        <v>18</v>
      </c>
      <c r="B3541" s="36">
        <v>9666</v>
      </c>
      <c r="C3541" s="36">
        <v>3</v>
      </c>
      <c r="D3541" s="36" t="s">
        <v>5835</v>
      </c>
      <c r="E3541" s="37" t="s">
        <v>5836</v>
      </c>
      <c r="F3541" s="38" t="s">
        <v>1262</v>
      </c>
      <c r="G3541" s="38" t="s">
        <v>1265</v>
      </c>
      <c r="H3541" s="35" t="s">
        <v>5834</v>
      </c>
      <c r="I3541" s="35"/>
      <c r="J3541" s="29" t="s">
        <v>263</v>
      </c>
      <c r="K3541" s="29" t="s">
        <v>264</v>
      </c>
      <c r="L3541" s="29" t="s">
        <v>2577</v>
      </c>
      <c r="M3541" s="39">
        <v>47.990246932567445</v>
      </c>
      <c r="N3541" s="39">
        <v>106.29462012320329</v>
      </c>
      <c r="O3541" s="29">
        <v>44197</v>
      </c>
      <c r="P3541" s="29">
        <v>45006</v>
      </c>
      <c r="Q3541" s="40">
        <v>2.2149212999999999</v>
      </c>
      <c r="R3541" s="39">
        <v>47.898193018480498</v>
      </c>
      <c r="S3541" s="39">
        <v>47.898193018480498</v>
      </c>
      <c r="T3541" s="39">
        <v>10.498234086242299</v>
      </c>
      <c r="U3541" s="39">
        <v>0</v>
      </c>
      <c r="V3541" s="39">
        <v>0</v>
      </c>
      <c r="W3541" s="29" t="s">
        <v>1357</v>
      </c>
      <c r="X3541" s="29" t="s">
        <v>11773</v>
      </c>
      <c r="Y3541" s="29">
        <v>45264</v>
      </c>
      <c r="Z3541" s="41" t="s">
        <v>11760</v>
      </c>
      <c r="AA3541" s="42" t="s">
        <v>1349</v>
      </c>
      <c r="AB3541" s="29" t="s">
        <v>258</v>
      </c>
      <c r="AC3541" s="29" t="s">
        <v>265</v>
      </c>
      <c r="AD3541" s="29" t="s">
        <v>265</v>
      </c>
      <c r="AE3541" s="29" t="s">
        <v>1367</v>
      </c>
      <c r="AF3541" s="29" t="s">
        <v>2409</v>
      </c>
      <c r="AG3541" s="183" t="s">
        <v>2410</v>
      </c>
      <c r="AH3541" s="29" t="s">
        <v>1356</v>
      </c>
      <c r="AI3541" s="29" t="s">
        <v>1357</v>
      </c>
      <c r="AJ3541" s="29" t="s">
        <v>258</v>
      </c>
      <c r="AK3541" s="29" t="s">
        <v>258</v>
      </c>
      <c r="AL3541" s="29" t="s">
        <v>13326</v>
      </c>
    </row>
    <row r="3542" spans="1:38" x14ac:dyDescent="0.2">
      <c r="A3542" s="35" t="s">
        <v>18</v>
      </c>
      <c r="B3542" s="36">
        <v>9666</v>
      </c>
      <c r="C3542" s="36">
        <v>6</v>
      </c>
      <c r="D3542" s="36" t="s">
        <v>5837</v>
      </c>
      <c r="E3542" s="37" t="s">
        <v>5838</v>
      </c>
      <c r="F3542" s="38" t="s">
        <v>1262</v>
      </c>
      <c r="G3542" s="38" t="s">
        <v>1265</v>
      </c>
      <c r="H3542" s="35" t="s">
        <v>5834</v>
      </c>
      <c r="I3542" s="35"/>
      <c r="J3542" s="29" t="s">
        <v>263</v>
      </c>
      <c r="K3542" s="29" t="s">
        <v>264</v>
      </c>
      <c r="L3542" s="29" t="s">
        <v>2577</v>
      </c>
      <c r="M3542" s="39">
        <v>50.187484796069398</v>
      </c>
      <c r="N3542" s="39">
        <v>250.76566735112937</v>
      </c>
      <c r="O3542" s="29">
        <v>44197</v>
      </c>
      <c r="P3542" s="29">
        <v>46022</v>
      </c>
      <c r="Q3542" s="40">
        <v>4.9965776999999996</v>
      </c>
      <c r="R3542" s="39">
        <v>50.125667351129366</v>
      </c>
      <c r="S3542" s="39">
        <v>50.125667351129366</v>
      </c>
      <c r="T3542" s="39">
        <v>50.125667351129366</v>
      </c>
      <c r="U3542" s="39">
        <v>50.262997946611911</v>
      </c>
      <c r="V3542" s="39">
        <v>50.125667351129366</v>
      </c>
      <c r="W3542" s="29" t="s">
        <v>1357</v>
      </c>
      <c r="X3542" s="29" t="s">
        <v>11773</v>
      </c>
      <c r="Y3542" s="29">
        <v>45264</v>
      </c>
      <c r="Z3542" s="41" t="s">
        <v>11760</v>
      </c>
      <c r="AA3542" s="42" t="s">
        <v>1349</v>
      </c>
      <c r="AB3542" s="29" t="s">
        <v>258</v>
      </c>
      <c r="AC3542" s="29" t="s">
        <v>265</v>
      </c>
      <c r="AD3542" s="29" t="s">
        <v>265</v>
      </c>
      <c r="AE3542" s="29" t="s">
        <v>1367</v>
      </c>
      <c r="AF3542" s="29" t="s">
        <v>2409</v>
      </c>
      <c r="AG3542" s="183" t="s">
        <v>2410</v>
      </c>
      <c r="AH3542" s="29" t="s">
        <v>1356</v>
      </c>
      <c r="AI3542" s="29" t="s">
        <v>1357</v>
      </c>
      <c r="AJ3542" s="29" t="s">
        <v>258</v>
      </c>
      <c r="AK3542" s="29" t="s">
        <v>258</v>
      </c>
      <c r="AL3542" s="29" t="s">
        <v>13326</v>
      </c>
    </row>
    <row r="3543" spans="1:38" x14ac:dyDescent="0.2">
      <c r="A3543" s="35" t="s">
        <v>18</v>
      </c>
      <c r="B3543" s="36">
        <v>9666</v>
      </c>
      <c r="C3543" s="36">
        <v>7</v>
      </c>
      <c r="D3543" s="36" t="s">
        <v>5839</v>
      </c>
      <c r="E3543" s="37" t="s">
        <v>5840</v>
      </c>
      <c r="F3543" s="38" t="s">
        <v>1262</v>
      </c>
      <c r="G3543" s="38" t="s">
        <v>1265</v>
      </c>
      <c r="H3543" s="35" t="s">
        <v>5834</v>
      </c>
      <c r="I3543" s="35"/>
      <c r="J3543" s="29" t="s">
        <v>263</v>
      </c>
      <c r="K3543" s="29" t="s">
        <v>264</v>
      </c>
      <c r="L3543" s="29" t="s">
        <v>2577</v>
      </c>
      <c r="M3543" s="39">
        <v>50.187484796069398</v>
      </c>
      <c r="N3543" s="39">
        <v>250.76566735112937</v>
      </c>
      <c r="O3543" s="29">
        <v>44197</v>
      </c>
      <c r="P3543" s="29">
        <v>46022</v>
      </c>
      <c r="Q3543" s="40">
        <v>4.9965776999999996</v>
      </c>
      <c r="R3543" s="39">
        <v>50.125667351129366</v>
      </c>
      <c r="S3543" s="39">
        <v>50.125667351129366</v>
      </c>
      <c r="T3543" s="39">
        <v>50.125667351129366</v>
      </c>
      <c r="U3543" s="39">
        <v>50.262997946611911</v>
      </c>
      <c r="V3543" s="39">
        <v>50.125667351129366</v>
      </c>
      <c r="W3543" s="29" t="s">
        <v>1357</v>
      </c>
      <c r="X3543" s="29" t="s">
        <v>11773</v>
      </c>
      <c r="Y3543" s="29">
        <v>45264</v>
      </c>
      <c r="Z3543" s="41" t="s">
        <v>11760</v>
      </c>
      <c r="AA3543" s="42" t="s">
        <v>1349</v>
      </c>
      <c r="AB3543" s="29" t="s">
        <v>258</v>
      </c>
      <c r="AC3543" s="29" t="s">
        <v>265</v>
      </c>
      <c r="AD3543" s="29" t="s">
        <v>265</v>
      </c>
      <c r="AE3543" s="29" t="s">
        <v>1367</v>
      </c>
      <c r="AF3543" s="29" t="s">
        <v>2409</v>
      </c>
      <c r="AG3543" s="183" t="s">
        <v>2410</v>
      </c>
      <c r="AH3543" s="29" t="s">
        <v>1356</v>
      </c>
      <c r="AI3543" s="29" t="s">
        <v>1357</v>
      </c>
      <c r="AJ3543" s="29" t="s">
        <v>258</v>
      </c>
      <c r="AK3543" s="29" t="s">
        <v>258</v>
      </c>
      <c r="AL3543" s="29" t="s">
        <v>13326</v>
      </c>
    </row>
    <row r="3544" spans="1:38" x14ac:dyDescent="0.2">
      <c r="A3544" s="35" t="s">
        <v>18</v>
      </c>
      <c r="B3544" s="36">
        <v>9666</v>
      </c>
      <c r="C3544" s="36">
        <v>8</v>
      </c>
      <c r="D3544" s="36" t="s">
        <v>5841</v>
      </c>
      <c r="E3544" s="37" t="s">
        <v>5842</v>
      </c>
      <c r="F3544" s="38" t="s">
        <v>1262</v>
      </c>
      <c r="G3544" s="38" t="s">
        <v>1265</v>
      </c>
      <c r="H3544" s="35" t="s">
        <v>5834</v>
      </c>
      <c r="I3544" s="35"/>
      <c r="J3544" s="29" t="s">
        <v>263</v>
      </c>
      <c r="K3544" s="29" t="s">
        <v>264</v>
      </c>
      <c r="L3544" s="29" t="s">
        <v>2577</v>
      </c>
      <c r="M3544" s="39">
        <v>50.187484796069398</v>
      </c>
      <c r="N3544" s="39">
        <v>250.76566735112937</v>
      </c>
      <c r="O3544" s="29">
        <v>44197</v>
      </c>
      <c r="P3544" s="29">
        <v>46022</v>
      </c>
      <c r="Q3544" s="40">
        <v>4.9965776999999996</v>
      </c>
      <c r="R3544" s="39">
        <v>50.125667351129366</v>
      </c>
      <c r="S3544" s="39">
        <v>50.125667351129366</v>
      </c>
      <c r="T3544" s="39">
        <v>50.125667351129366</v>
      </c>
      <c r="U3544" s="39">
        <v>50.262997946611911</v>
      </c>
      <c r="V3544" s="39">
        <v>50.125667351129366</v>
      </c>
      <c r="W3544" s="29" t="s">
        <v>1357</v>
      </c>
      <c r="X3544" s="29" t="s">
        <v>11773</v>
      </c>
      <c r="Y3544" s="29">
        <v>45264</v>
      </c>
      <c r="Z3544" s="41" t="s">
        <v>11760</v>
      </c>
      <c r="AA3544" s="42" t="s">
        <v>1349</v>
      </c>
      <c r="AB3544" s="29" t="s">
        <v>258</v>
      </c>
      <c r="AC3544" s="29" t="s">
        <v>265</v>
      </c>
      <c r="AD3544" s="29" t="s">
        <v>265</v>
      </c>
      <c r="AE3544" s="29" t="s">
        <v>1367</v>
      </c>
      <c r="AF3544" s="29" t="s">
        <v>2409</v>
      </c>
      <c r="AG3544" s="183" t="s">
        <v>2410</v>
      </c>
      <c r="AH3544" s="29" t="s">
        <v>1356</v>
      </c>
      <c r="AI3544" s="29" t="s">
        <v>1357</v>
      </c>
      <c r="AJ3544" s="29" t="s">
        <v>258</v>
      </c>
      <c r="AK3544" s="29" t="s">
        <v>258</v>
      </c>
      <c r="AL3544" s="29" t="s">
        <v>13326</v>
      </c>
    </row>
    <row r="3545" spans="1:38" x14ac:dyDescent="0.2">
      <c r="A3545" s="35" t="s">
        <v>18</v>
      </c>
      <c r="B3545" s="36">
        <v>9666</v>
      </c>
      <c r="C3545" s="36">
        <v>9</v>
      </c>
      <c r="D3545" s="36" t="s">
        <v>5843</v>
      </c>
      <c r="E3545" s="37" t="s">
        <v>5844</v>
      </c>
      <c r="F3545" s="38" t="s">
        <v>1262</v>
      </c>
      <c r="G3545" s="38" t="s">
        <v>1265</v>
      </c>
      <c r="H3545" s="35" t="s">
        <v>5834</v>
      </c>
      <c r="I3545" s="35"/>
      <c r="J3545" s="29" t="s">
        <v>263</v>
      </c>
      <c r="K3545" s="29" t="s">
        <v>264</v>
      </c>
      <c r="L3545" s="29" t="s">
        <v>2577</v>
      </c>
      <c r="M3545" s="39">
        <v>50.187484796069398</v>
      </c>
      <c r="N3545" s="39">
        <v>250.76566735112937</v>
      </c>
      <c r="O3545" s="29">
        <v>44197</v>
      </c>
      <c r="P3545" s="29">
        <v>46022</v>
      </c>
      <c r="Q3545" s="40">
        <v>4.9965776999999996</v>
      </c>
      <c r="R3545" s="39">
        <v>50.125667351129366</v>
      </c>
      <c r="S3545" s="39">
        <v>50.125667351129366</v>
      </c>
      <c r="T3545" s="39">
        <v>50.125667351129366</v>
      </c>
      <c r="U3545" s="39">
        <v>50.262997946611911</v>
      </c>
      <c r="V3545" s="39">
        <v>50.125667351129366</v>
      </c>
      <c r="W3545" s="29" t="s">
        <v>1357</v>
      </c>
      <c r="X3545" s="29" t="s">
        <v>11773</v>
      </c>
      <c r="Y3545" s="29">
        <v>45264</v>
      </c>
      <c r="Z3545" s="41" t="s">
        <v>11760</v>
      </c>
      <c r="AA3545" s="42" t="s">
        <v>1349</v>
      </c>
      <c r="AB3545" s="29" t="s">
        <v>258</v>
      </c>
      <c r="AC3545" s="29" t="s">
        <v>265</v>
      </c>
      <c r="AD3545" s="29" t="s">
        <v>265</v>
      </c>
      <c r="AE3545" s="29" t="s">
        <v>1367</v>
      </c>
      <c r="AF3545" s="29" t="s">
        <v>2409</v>
      </c>
      <c r="AG3545" s="183" t="s">
        <v>2410</v>
      </c>
      <c r="AH3545" s="29" t="s">
        <v>1356</v>
      </c>
      <c r="AI3545" s="29" t="s">
        <v>1357</v>
      </c>
      <c r="AJ3545" s="29" t="s">
        <v>258</v>
      </c>
      <c r="AK3545" s="29" t="s">
        <v>258</v>
      </c>
      <c r="AL3545" s="29" t="s">
        <v>13326</v>
      </c>
    </row>
    <row r="3546" spans="1:38" x14ac:dyDescent="0.2">
      <c r="A3546" s="35" t="s">
        <v>18</v>
      </c>
      <c r="B3546" s="36">
        <v>9666</v>
      </c>
      <c r="C3546" s="36">
        <v>10</v>
      </c>
      <c r="D3546" s="36" t="s">
        <v>5845</v>
      </c>
      <c r="E3546" s="37" t="s">
        <v>5846</v>
      </c>
      <c r="F3546" s="38" t="s">
        <v>1262</v>
      </c>
      <c r="G3546" s="38" t="s">
        <v>1265</v>
      </c>
      <c r="H3546" s="35" t="s">
        <v>5834</v>
      </c>
      <c r="I3546" s="35"/>
      <c r="J3546" s="29" t="s">
        <v>263</v>
      </c>
      <c r="K3546" s="29" t="s">
        <v>264</v>
      </c>
      <c r="L3546" s="29" t="s">
        <v>2577</v>
      </c>
      <c r="M3546" s="39">
        <v>50.187484796069398</v>
      </c>
      <c r="N3546" s="39">
        <v>250.76566735112937</v>
      </c>
      <c r="O3546" s="29">
        <v>44197</v>
      </c>
      <c r="P3546" s="29">
        <v>46022</v>
      </c>
      <c r="Q3546" s="40">
        <v>4.9965776999999996</v>
      </c>
      <c r="R3546" s="39">
        <v>50.125667351129366</v>
      </c>
      <c r="S3546" s="39">
        <v>50.125667351129366</v>
      </c>
      <c r="T3546" s="39">
        <v>50.125667351129366</v>
      </c>
      <c r="U3546" s="39">
        <v>50.262997946611911</v>
      </c>
      <c r="V3546" s="39">
        <v>50.125667351129366</v>
      </c>
      <c r="W3546" s="29" t="s">
        <v>1357</v>
      </c>
      <c r="X3546" s="29" t="s">
        <v>11773</v>
      </c>
      <c r="Y3546" s="29">
        <v>45264</v>
      </c>
      <c r="Z3546" s="41" t="s">
        <v>11760</v>
      </c>
      <c r="AA3546" s="42" t="s">
        <v>1349</v>
      </c>
      <c r="AB3546" s="29" t="s">
        <v>258</v>
      </c>
      <c r="AC3546" s="29" t="s">
        <v>265</v>
      </c>
      <c r="AD3546" s="29" t="s">
        <v>265</v>
      </c>
      <c r="AE3546" s="29" t="s">
        <v>1367</v>
      </c>
      <c r="AF3546" s="29" t="s">
        <v>2409</v>
      </c>
      <c r="AG3546" s="183" t="s">
        <v>2410</v>
      </c>
      <c r="AH3546" s="29" t="s">
        <v>1356</v>
      </c>
      <c r="AI3546" s="29" t="s">
        <v>1357</v>
      </c>
      <c r="AJ3546" s="29" t="s">
        <v>258</v>
      </c>
      <c r="AK3546" s="29" t="s">
        <v>258</v>
      </c>
      <c r="AL3546" s="29" t="s">
        <v>13326</v>
      </c>
    </row>
    <row r="3547" spans="1:38" x14ac:dyDescent="0.2">
      <c r="A3547" s="35" t="s">
        <v>18</v>
      </c>
      <c r="B3547" s="36">
        <v>9666</v>
      </c>
      <c r="C3547" s="36">
        <v>11</v>
      </c>
      <c r="D3547" s="36" t="s">
        <v>5847</v>
      </c>
      <c r="E3547" s="37" t="s">
        <v>5848</v>
      </c>
      <c r="F3547" s="38" t="s">
        <v>1262</v>
      </c>
      <c r="G3547" s="38" t="s">
        <v>1265</v>
      </c>
      <c r="H3547" s="35" t="s">
        <v>5834</v>
      </c>
      <c r="I3547" s="35"/>
      <c r="J3547" s="29" t="s">
        <v>263</v>
      </c>
      <c r="K3547" s="29" t="s">
        <v>264</v>
      </c>
      <c r="L3547" s="29" t="s">
        <v>2577</v>
      </c>
      <c r="M3547" s="39">
        <v>50.187484796069398</v>
      </c>
      <c r="N3547" s="39">
        <v>250.76566735112937</v>
      </c>
      <c r="O3547" s="29">
        <v>44197</v>
      </c>
      <c r="P3547" s="29">
        <v>46022</v>
      </c>
      <c r="Q3547" s="40">
        <v>4.9965776999999996</v>
      </c>
      <c r="R3547" s="39">
        <v>50.125667351129366</v>
      </c>
      <c r="S3547" s="39">
        <v>50.125667351129366</v>
      </c>
      <c r="T3547" s="39">
        <v>50.125667351129366</v>
      </c>
      <c r="U3547" s="39">
        <v>50.262997946611911</v>
      </c>
      <c r="V3547" s="39">
        <v>50.125667351129366</v>
      </c>
      <c r="W3547" s="29" t="s">
        <v>1357</v>
      </c>
      <c r="X3547" s="29" t="s">
        <v>11773</v>
      </c>
      <c r="Y3547" s="29">
        <v>45264</v>
      </c>
      <c r="Z3547" s="41" t="s">
        <v>11760</v>
      </c>
      <c r="AA3547" s="42" t="s">
        <v>1349</v>
      </c>
      <c r="AB3547" s="29" t="s">
        <v>258</v>
      </c>
      <c r="AC3547" s="29" t="s">
        <v>265</v>
      </c>
      <c r="AD3547" s="29" t="s">
        <v>265</v>
      </c>
      <c r="AE3547" s="29" t="s">
        <v>1367</v>
      </c>
      <c r="AF3547" s="29" t="s">
        <v>2409</v>
      </c>
      <c r="AG3547" s="183" t="s">
        <v>2410</v>
      </c>
      <c r="AH3547" s="29" t="s">
        <v>1356</v>
      </c>
      <c r="AI3547" s="29" t="s">
        <v>1357</v>
      </c>
      <c r="AJ3547" s="29" t="s">
        <v>258</v>
      </c>
      <c r="AK3547" s="29" t="s">
        <v>258</v>
      </c>
      <c r="AL3547" s="29" t="s">
        <v>13326</v>
      </c>
    </row>
    <row r="3548" spans="1:38" x14ac:dyDescent="0.2">
      <c r="A3548" s="35" t="s">
        <v>18</v>
      </c>
      <c r="B3548" s="36">
        <v>9666</v>
      </c>
      <c r="C3548" s="36">
        <v>12</v>
      </c>
      <c r="D3548" s="36" t="s">
        <v>5849</v>
      </c>
      <c r="E3548" s="37" t="s">
        <v>5850</v>
      </c>
      <c r="F3548" s="38" t="s">
        <v>1262</v>
      </c>
      <c r="G3548" s="38" t="s">
        <v>1265</v>
      </c>
      <c r="H3548" s="35" t="s">
        <v>5834</v>
      </c>
      <c r="I3548" s="35"/>
      <c r="J3548" s="29" t="s">
        <v>263</v>
      </c>
      <c r="K3548" s="29" t="s">
        <v>264</v>
      </c>
      <c r="L3548" s="29" t="s">
        <v>2577</v>
      </c>
      <c r="M3548" s="39">
        <v>50.187484796069398</v>
      </c>
      <c r="N3548" s="39">
        <v>250.76566735112937</v>
      </c>
      <c r="O3548" s="29">
        <v>44197</v>
      </c>
      <c r="P3548" s="29">
        <v>46022</v>
      </c>
      <c r="Q3548" s="40">
        <v>4.9965776999999996</v>
      </c>
      <c r="R3548" s="39">
        <v>50.125667351129366</v>
      </c>
      <c r="S3548" s="39">
        <v>50.125667351129366</v>
      </c>
      <c r="T3548" s="39">
        <v>50.125667351129366</v>
      </c>
      <c r="U3548" s="39">
        <v>50.262997946611911</v>
      </c>
      <c r="V3548" s="39">
        <v>50.125667351129366</v>
      </c>
      <c r="W3548" s="29" t="s">
        <v>1357</v>
      </c>
      <c r="X3548" s="29" t="s">
        <v>11773</v>
      </c>
      <c r="Y3548" s="29">
        <v>45264</v>
      </c>
      <c r="Z3548" s="41" t="s">
        <v>11760</v>
      </c>
      <c r="AA3548" s="42" t="s">
        <v>1349</v>
      </c>
      <c r="AB3548" s="29" t="s">
        <v>258</v>
      </c>
      <c r="AC3548" s="29" t="s">
        <v>265</v>
      </c>
      <c r="AD3548" s="29" t="s">
        <v>265</v>
      </c>
      <c r="AE3548" s="29" t="s">
        <v>1367</v>
      </c>
      <c r="AF3548" s="29" t="s">
        <v>2409</v>
      </c>
      <c r="AG3548" s="183" t="s">
        <v>2410</v>
      </c>
      <c r="AH3548" s="29" t="s">
        <v>1356</v>
      </c>
      <c r="AI3548" s="29" t="s">
        <v>1357</v>
      </c>
      <c r="AJ3548" s="29" t="s">
        <v>258</v>
      </c>
      <c r="AK3548" s="29" t="s">
        <v>258</v>
      </c>
      <c r="AL3548" s="29" t="s">
        <v>13326</v>
      </c>
    </row>
    <row r="3549" spans="1:38" x14ac:dyDescent="0.2">
      <c r="A3549" s="35" t="s">
        <v>18</v>
      </c>
      <c r="B3549" s="36">
        <v>9666</v>
      </c>
      <c r="C3549" s="36">
        <v>13</v>
      </c>
      <c r="D3549" s="36" t="s">
        <v>5851</v>
      </c>
      <c r="E3549" s="37" t="s">
        <v>5852</v>
      </c>
      <c r="F3549" s="38" t="s">
        <v>1262</v>
      </c>
      <c r="G3549" s="38" t="s">
        <v>1265</v>
      </c>
      <c r="H3549" s="35" t="s">
        <v>5834</v>
      </c>
      <c r="I3549" s="35"/>
      <c r="J3549" s="29" t="s">
        <v>263</v>
      </c>
      <c r="K3549" s="29" t="s">
        <v>264</v>
      </c>
      <c r="L3549" s="29" t="s">
        <v>2577</v>
      </c>
      <c r="M3549" s="39">
        <v>50.187484796069398</v>
      </c>
      <c r="N3549" s="39">
        <v>250.76566735112937</v>
      </c>
      <c r="O3549" s="29">
        <v>44197</v>
      </c>
      <c r="P3549" s="29">
        <v>46022</v>
      </c>
      <c r="Q3549" s="40">
        <v>4.9965776999999996</v>
      </c>
      <c r="R3549" s="39">
        <v>50.125667351129366</v>
      </c>
      <c r="S3549" s="39">
        <v>50.125667351129366</v>
      </c>
      <c r="T3549" s="39">
        <v>50.125667351129366</v>
      </c>
      <c r="U3549" s="39">
        <v>50.262997946611911</v>
      </c>
      <c r="V3549" s="39">
        <v>50.125667351129366</v>
      </c>
      <c r="W3549" s="29" t="s">
        <v>1357</v>
      </c>
      <c r="X3549" s="29" t="s">
        <v>11773</v>
      </c>
      <c r="Y3549" s="29">
        <v>45264</v>
      </c>
      <c r="Z3549" s="41" t="s">
        <v>11760</v>
      </c>
      <c r="AA3549" s="42" t="s">
        <v>1349</v>
      </c>
      <c r="AB3549" s="29" t="s">
        <v>258</v>
      </c>
      <c r="AC3549" s="29" t="s">
        <v>265</v>
      </c>
      <c r="AD3549" s="29" t="s">
        <v>265</v>
      </c>
      <c r="AE3549" s="29" t="s">
        <v>1367</v>
      </c>
      <c r="AF3549" s="29" t="s">
        <v>2409</v>
      </c>
      <c r="AG3549" s="183" t="s">
        <v>2410</v>
      </c>
      <c r="AH3549" s="29" t="s">
        <v>1356</v>
      </c>
      <c r="AI3549" s="29" t="s">
        <v>1357</v>
      </c>
      <c r="AJ3549" s="29" t="s">
        <v>258</v>
      </c>
      <c r="AK3549" s="29" t="s">
        <v>258</v>
      </c>
      <c r="AL3549" s="29" t="s">
        <v>13326</v>
      </c>
    </row>
    <row r="3550" spans="1:38" x14ac:dyDescent="0.2">
      <c r="A3550" s="35" t="s">
        <v>18</v>
      </c>
      <c r="B3550" s="36">
        <v>9666</v>
      </c>
      <c r="C3550" s="36">
        <v>14</v>
      </c>
      <c r="D3550" s="36" t="s">
        <v>5853</v>
      </c>
      <c r="E3550" s="37" t="s">
        <v>5854</v>
      </c>
      <c r="F3550" s="38" t="s">
        <v>1262</v>
      </c>
      <c r="G3550" s="38" t="s">
        <v>1265</v>
      </c>
      <c r="H3550" s="35" t="s">
        <v>5834</v>
      </c>
      <c r="I3550" s="35"/>
      <c r="J3550" s="29" t="s">
        <v>263</v>
      </c>
      <c r="K3550" s="29" t="s">
        <v>264</v>
      </c>
      <c r="L3550" s="29" t="s">
        <v>2577</v>
      </c>
      <c r="M3550" s="39">
        <v>50.187484796069398</v>
      </c>
      <c r="N3550" s="39">
        <v>250.76566735112937</v>
      </c>
      <c r="O3550" s="29">
        <v>44197</v>
      </c>
      <c r="P3550" s="29">
        <v>46022</v>
      </c>
      <c r="Q3550" s="40">
        <v>4.9965776999999996</v>
      </c>
      <c r="R3550" s="39">
        <v>50.125667351129366</v>
      </c>
      <c r="S3550" s="39">
        <v>50.125667351129366</v>
      </c>
      <c r="T3550" s="39">
        <v>50.125667351129366</v>
      </c>
      <c r="U3550" s="39">
        <v>50.262997946611911</v>
      </c>
      <c r="V3550" s="39">
        <v>50.125667351129366</v>
      </c>
      <c r="W3550" s="29" t="s">
        <v>1357</v>
      </c>
      <c r="X3550" s="29" t="s">
        <v>11773</v>
      </c>
      <c r="Y3550" s="29">
        <v>45264</v>
      </c>
      <c r="Z3550" s="41" t="s">
        <v>11760</v>
      </c>
      <c r="AA3550" s="42" t="s">
        <v>1349</v>
      </c>
      <c r="AB3550" s="29" t="s">
        <v>258</v>
      </c>
      <c r="AC3550" s="29" t="s">
        <v>265</v>
      </c>
      <c r="AD3550" s="29" t="s">
        <v>265</v>
      </c>
      <c r="AE3550" s="29" t="s">
        <v>1367</v>
      </c>
      <c r="AF3550" s="29" t="s">
        <v>2409</v>
      </c>
      <c r="AG3550" s="183" t="s">
        <v>2410</v>
      </c>
      <c r="AH3550" s="29" t="s">
        <v>1356</v>
      </c>
      <c r="AI3550" s="29" t="s">
        <v>1357</v>
      </c>
      <c r="AJ3550" s="29" t="s">
        <v>258</v>
      </c>
      <c r="AK3550" s="29" t="s">
        <v>258</v>
      </c>
      <c r="AL3550" s="29" t="s">
        <v>13326</v>
      </c>
    </row>
    <row r="3551" spans="1:38" x14ac:dyDescent="0.2">
      <c r="A3551" s="35" t="s">
        <v>18</v>
      </c>
      <c r="B3551" s="36">
        <v>9666</v>
      </c>
      <c r="C3551" s="36">
        <v>15</v>
      </c>
      <c r="D3551" s="36" t="s">
        <v>5855</v>
      </c>
      <c r="E3551" s="37" t="s">
        <v>5856</v>
      </c>
      <c r="F3551" s="38" t="s">
        <v>1262</v>
      </c>
      <c r="G3551" s="38" t="s">
        <v>1265</v>
      </c>
      <c r="H3551" s="35" t="s">
        <v>5834</v>
      </c>
      <c r="I3551" s="35"/>
      <c r="J3551" s="29" t="s">
        <v>263</v>
      </c>
      <c r="K3551" s="29" t="s">
        <v>264</v>
      </c>
      <c r="L3551" s="29" t="s">
        <v>2577</v>
      </c>
      <c r="M3551" s="39">
        <v>50.187484796069398</v>
      </c>
      <c r="N3551" s="39">
        <v>250.76566735112937</v>
      </c>
      <c r="O3551" s="29">
        <v>44197</v>
      </c>
      <c r="P3551" s="29">
        <v>46022</v>
      </c>
      <c r="Q3551" s="40">
        <v>4.9965776999999996</v>
      </c>
      <c r="R3551" s="39">
        <v>50.125667351129366</v>
      </c>
      <c r="S3551" s="39">
        <v>50.125667351129366</v>
      </c>
      <c r="T3551" s="39">
        <v>50.125667351129366</v>
      </c>
      <c r="U3551" s="39">
        <v>50.262997946611911</v>
      </c>
      <c r="V3551" s="39">
        <v>50.125667351129366</v>
      </c>
      <c r="W3551" s="29" t="s">
        <v>1357</v>
      </c>
      <c r="X3551" s="29" t="s">
        <v>11773</v>
      </c>
      <c r="Y3551" s="29">
        <v>45264</v>
      </c>
      <c r="Z3551" s="41" t="s">
        <v>11760</v>
      </c>
      <c r="AA3551" s="42" t="s">
        <v>1349</v>
      </c>
      <c r="AB3551" s="29" t="s">
        <v>258</v>
      </c>
      <c r="AC3551" s="29" t="s">
        <v>265</v>
      </c>
      <c r="AD3551" s="29" t="s">
        <v>265</v>
      </c>
      <c r="AE3551" s="29" t="s">
        <v>1367</v>
      </c>
      <c r="AF3551" s="29" t="s">
        <v>2409</v>
      </c>
      <c r="AG3551" s="183" t="s">
        <v>2410</v>
      </c>
      <c r="AH3551" s="29" t="s">
        <v>1356</v>
      </c>
      <c r="AI3551" s="29" t="s">
        <v>1357</v>
      </c>
      <c r="AJ3551" s="29" t="s">
        <v>258</v>
      </c>
      <c r="AK3551" s="29" t="s">
        <v>258</v>
      </c>
      <c r="AL3551" s="29" t="s">
        <v>13326</v>
      </c>
    </row>
    <row r="3552" spans="1:38" x14ac:dyDescent="0.2">
      <c r="A3552" s="35" t="s">
        <v>18</v>
      </c>
      <c r="B3552" s="36">
        <v>9666</v>
      </c>
      <c r="C3552" s="36">
        <v>16</v>
      </c>
      <c r="D3552" s="36" t="s">
        <v>5857</v>
      </c>
      <c r="E3552" s="37" t="s">
        <v>5858</v>
      </c>
      <c r="F3552" s="38" t="s">
        <v>1262</v>
      </c>
      <c r="G3552" s="38" t="s">
        <v>1265</v>
      </c>
      <c r="H3552" s="35" t="s">
        <v>5834</v>
      </c>
      <c r="I3552" s="35"/>
      <c r="J3552" s="29" t="s">
        <v>263</v>
      </c>
      <c r="K3552" s="29" t="s">
        <v>264</v>
      </c>
      <c r="L3552" s="29" t="s">
        <v>2577</v>
      </c>
      <c r="M3552" s="39">
        <v>50.187484796069398</v>
      </c>
      <c r="N3552" s="39">
        <v>250.76566735112937</v>
      </c>
      <c r="O3552" s="29">
        <v>44197</v>
      </c>
      <c r="P3552" s="29">
        <v>46022</v>
      </c>
      <c r="Q3552" s="40">
        <v>4.9965776999999996</v>
      </c>
      <c r="R3552" s="39">
        <v>50.125667351129366</v>
      </c>
      <c r="S3552" s="39">
        <v>50.125667351129366</v>
      </c>
      <c r="T3552" s="39">
        <v>50.125667351129366</v>
      </c>
      <c r="U3552" s="39">
        <v>50.262997946611911</v>
      </c>
      <c r="V3552" s="39">
        <v>50.125667351129366</v>
      </c>
      <c r="W3552" s="29" t="s">
        <v>1357</v>
      </c>
      <c r="X3552" s="29" t="s">
        <v>11773</v>
      </c>
      <c r="Y3552" s="29">
        <v>45264</v>
      </c>
      <c r="Z3552" s="41" t="s">
        <v>11760</v>
      </c>
      <c r="AA3552" s="42" t="s">
        <v>1349</v>
      </c>
      <c r="AB3552" s="29" t="s">
        <v>258</v>
      </c>
      <c r="AC3552" s="29" t="s">
        <v>265</v>
      </c>
      <c r="AD3552" s="29" t="s">
        <v>265</v>
      </c>
      <c r="AE3552" s="29" t="s">
        <v>1367</v>
      </c>
      <c r="AF3552" s="29" t="s">
        <v>2409</v>
      </c>
      <c r="AG3552" s="183" t="s">
        <v>2410</v>
      </c>
      <c r="AH3552" s="29" t="s">
        <v>1356</v>
      </c>
      <c r="AI3552" s="29" t="s">
        <v>1357</v>
      </c>
      <c r="AJ3552" s="29" t="s">
        <v>258</v>
      </c>
      <c r="AK3552" s="29" t="s">
        <v>258</v>
      </c>
      <c r="AL3552" s="29" t="s">
        <v>13326</v>
      </c>
    </row>
    <row r="3553" spans="1:38" x14ac:dyDescent="0.2">
      <c r="A3553" s="35" t="s">
        <v>18</v>
      </c>
      <c r="B3553" s="36">
        <v>9666</v>
      </c>
      <c r="C3553" s="36">
        <v>17</v>
      </c>
      <c r="D3553" s="36" t="s">
        <v>5859</v>
      </c>
      <c r="E3553" s="37" t="s">
        <v>5860</v>
      </c>
      <c r="F3553" s="38" t="s">
        <v>1262</v>
      </c>
      <c r="G3553" s="38" t="s">
        <v>1265</v>
      </c>
      <c r="H3553" s="35" t="s">
        <v>5834</v>
      </c>
      <c r="I3553" s="35"/>
      <c r="J3553" s="29" t="s">
        <v>263</v>
      </c>
      <c r="K3553" s="29" t="s">
        <v>264</v>
      </c>
      <c r="L3553" s="29" t="s">
        <v>2577</v>
      </c>
      <c r="M3553" s="39">
        <v>50.187484796069398</v>
      </c>
      <c r="N3553" s="39">
        <v>250.76566735112937</v>
      </c>
      <c r="O3553" s="29">
        <v>44197</v>
      </c>
      <c r="P3553" s="29">
        <v>46022</v>
      </c>
      <c r="Q3553" s="40">
        <v>4.9965776999999996</v>
      </c>
      <c r="R3553" s="39">
        <v>50.125667351129366</v>
      </c>
      <c r="S3553" s="39">
        <v>50.125667351129366</v>
      </c>
      <c r="T3553" s="39">
        <v>50.125667351129366</v>
      </c>
      <c r="U3553" s="39">
        <v>50.262997946611911</v>
      </c>
      <c r="V3553" s="39">
        <v>50.125667351129366</v>
      </c>
      <c r="W3553" s="29" t="s">
        <v>1357</v>
      </c>
      <c r="X3553" s="29" t="s">
        <v>11773</v>
      </c>
      <c r="Y3553" s="29">
        <v>45264</v>
      </c>
      <c r="Z3553" s="41" t="s">
        <v>11760</v>
      </c>
      <c r="AA3553" s="42" t="s">
        <v>1349</v>
      </c>
      <c r="AB3553" s="29" t="s">
        <v>258</v>
      </c>
      <c r="AC3553" s="29" t="s">
        <v>265</v>
      </c>
      <c r="AD3553" s="29" t="s">
        <v>265</v>
      </c>
      <c r="AE3553" s="29" t="s">
        <v>1367</v>
      </c>
      <c r="AF3553" s="29" t="s">
        <v>2409</v>
      </c>
      <c r="AG3553" s="183" t="s">
        <v>2410</v>
      </c>
      <c r="AH3553" s="29" t="s">
        <v>1356</v>
      </c>
      <c r="AI3553" s="29" t="s">
        <v>1357</v>
      </c>
      <c r="AJ3553" s="29" t="s">
        <v>258</v>
      </c>
      <c r="AK3553" s="29" t="s">
        <v>258</v>
      </c>
      <c r="AL3553" s="29" t="s">
        <v>13326</v>
      </c>
    </row>
    <row r="3554" spans="1:38" x14ac:dyDescent="0.2">
      <c r="A3554" s="35" t="s">
        <v>18</v>
      </c>
      <c r="B3554" s="36">
        <v>9666</v>
      </c>
      <c r="C3554" s="36">
        <v>18</v>
      </c>
      <c r="D3554" s="36" t="s">
        <v>5861</v>
      </c>
      <c r="E3554" s="37" t="s">
        <v>5862</v>
      </c>
      <c r="F3554" s="38" t="s">
        <v>1262</v>
      </c>
      <c r="G3554" s="38" t="s">
        <v>1265</v>
      </c>
      <c r="H3554" s="35" t="s">
        <v>5834</v>
      </c>
      <c r="I3554" s="35"/>
      <c r="J3554" s="29" t="s">
        <v>263</v>
      </c>
      <c r="K3554" s="29" t="s">
        <v>264</v>
      </c>
      <c r="L3554" s="29" t="s">
        <v>2577</v>
      </c>
      <c r="M3554" s="39">
        <v>50.187484796069398</v>
      </c>
      <c r="N3554" s="39">
        <v>250.76566735112937</v>
      </c>
      <c r="O3554" s="29">
        <v>44197</v>
      </c>
      <c r="P3554" s="29">
        <v>46022</v>
      </c>
      <c r="Q3554" s="40">
        <v>4.9965776999999996</v>
      </c>
      <c r="R3554" s="39">
        <v>50.125667351129366</v>
      </c>
      <c r="S3554" s="39">
        <v>50.125667351129366</v>
      </c>
      <c r="T3554" s="39">
        <v>50.125667351129366</v>
      </c>
      <c r="U3554" s="39">
        <v>50.262997946611911</v>
      </c>
      <c r="V3554" s="39">
        <v>50.125667351129366</v>
      </c>
      <c r="W3554" s="29" t="s">
        <v>1357</v>
      </c>
      <c r="X3554" s="29" t="s">
        <v>11773</v>
      </c>
      <c r="Y3554" s="29">
        <v>45264</v>
      </c>
      <c r="Z3554" s="41" t="s">
        <v>11760</v>
      </c>
      <c r="AA3554" s="42" t="s">
        <v>1349</v>
      </c>
      <c r="AB3554" s="29" t="s">
        <v>258</v>
      </c>
      <c r="AC3554" s="29" t="s">
        <v>265</v>
      </c>
      <c r="AD3554" s="29" t="s">
        <v>265</v>
      </c>
      <c r="AE3554" s="29" t="s">
        <v>1367</v>
      </c>
      <c r="AF3554" s="29" t="s">
        <v>2409</v>
      </c>
      <c r="AG3554" s="183" t="s">
        <v>2410</v>
      </c>
      <c r="AH3554" s="29" t="s">
        <v>1356</v>
      </c>
      <c r="AI3554" s="29" t="s">
        <v>1357</v>
      </c>
      <c r="AJ3554" s="29" t="s">
        <v>258</v>
      </c>
      <c r="AK3554" s="29" t="s">
        <v>258</v>
      </c>
      <c r="AL3554" s="29" t="s">
        <v>13326</v>
      </c>
    </row>
    <row r="3555" spans="1:38" x14ac:dyDescent="0.2">
      <c r="A3555" s="35" t="s">
        <v>18</v>
      </c>
      <c r="B3555" s="36">
        <v>9666</v>
      </c>
      <c r="C3555" s="36">
        <v>19</v>
      </c>
      <c r="D3555" s="36" t="s">
        <v>5863</v>
      </c>
      <c r="E3555" s="37" t="s">
        <v>5864</v>
      </c>
      <c r="F3555" s="38" t="s">
        <v>1262</v>
      </c>
      <c r="G3555" s="38" t="s">
        <v>1265</v>
      </c>
      <c r="H3555" s="35" t="s">
        <v>5834</v>
      </c>
      <c r="I3555" s="35"/>
      <c r="J3555" s="29" t="s">
        <v>263</v>
      </c>
      <c r="K3555" s="29" t="s">
        <v>264</v>
      </c>
      <c r="L3555" s="29" t="s">
        <v>2577</v>
      </c>
      <c r="M3555" s="39">
        <v>50.187484796069398</v>
      </c>
      <c r="N3555" s="39">
        <v>250.76566735112937</v>
      </c>
      <c r="O3555" s="29">
        <v>44197</v>
      </c>
      <c r="P3555" s="29">
        <v>46022</v>
      </c>
      <c r="Q3555" s="40">
        <v>4.9965776999999996</v>
      </c>
      <c r="R3555" s="39">
        <v>50.125667351129366</v>
      </c>
      <c r="S3555" s="39">
        <v>50.125667351129366</v>
      </c>
      <c r="T3555" s="39">
        <v>50.125667351129366</v>
      </c>
      <c r="U3555" s="39">
        <v>50.262997946611911</v>
      </c>
      <c r="V3555" s="39">
        <v>50.125667351129366</v>
      </c>
      <c r="W3555" s="29" t="s">
        <v>1357</v>
      </c>
      <c r="X3555" s="29" t="s">
        <v>11773</v>
      </c>
      <c r="Y3555" s="29">
        <v>45264</v>
      </c>
      <c r="Z3555" s="41" t="s">
        <v>11760</v>
      </c>
      <c r="AA3555" s="42" t="s">
        <v>1349</v>
      </c>
      <c r="AB3555" s="29" t="s">
        <v>258</v>
      </c>
      <c r="AC3555" s="29" t="s">
        <v>265</v>
      </c>
      <c r="AD3555" s="29" t="s">
        <v>265</v>
      </c>
      <c r="AE3555" s="29" t="s">
        <v>1367</v>
      </c>
      <c r="AF3555" s="29" t="s">
        <v>2409</v>
      </c>
      <c r="AG3555" s="183" t="s">
        <v>2410</v>
      </c>
      <c r="AH3555" s="29" t="s">
        <v>1356</v>
      </c>
      <c r="AI3555" s="29" t="s">
        <v>1357</v>
      </c>
      <c r="AJ3555" s="29" t="s">
        <v>258</v>
      </c>
      <c r="AK3555" s="29" t="s">
        <v>258</v>
      </c>
      <c r="AL3555" s="29" t="s">
        <v>13326</v>
      </c>
    </row>
    <row r="3556" spans="1:38" x14ac:dyDescent="0.2">
      <c r="A3556" s="35" t="s">
        <v>18</v>
      </c>
      <c r="B3556" s="36">
        <v>9666</v>
      </c>
      <c r="C3556" s="36">
        <v>20</v>
      </c>
      <c r="D3556" s="36" t="s">
        <v>5865</v>
      </c>
      <c r="E3556" s="37" t="s">
        <v>5866</v>
      </c>
      <c r="F3556" s="38" t="s">
        <v>1262</v>
      </c>
      <c r="G3556" s="38" t="s">
        <v>1265</v>
      </c>
      <c r="H3556" s="35" t="s">
        <v>5834</v>
      </c>
      <c r="I3556" s="35"/>
      <c r="J3556" s="29" t="s">
        <v>263</v>
      </c>
      <c r="K3556" s="29" t="s">
        <v>264</v>
      </c>
      <c r="L3556" s="29" t="s">
        <v>2577</v>
      </c>
      <c r="M3556" s="39">
        <v>50.187484796069398</v>
      </c>
      <c r="N3556" s="39">
        <v>250.76566735112937</v>
      </c>
      <c r="O3556" s="29">
        <v>44197</v>
      </c>
      <c r="P3556" s="29">
        <v>46022</v>
      </c>
      <c r="Q3556" s="40">
        <v>4.9965776999999996</v>
      </c>
      <c r="R3556" s="39">
        <v>50.125667351129366</v>
      </c>
      <c r="S3556" s="39">
        <v>50.125667351129366</v>
      </c>
      <c r="T3556" s="39">
        <v>50.125667351129366</v>
      </c>
      <c r="U3556" s="39">
        <v>50.262997946611911</v>
      </c>
      <c r="V3556" s="39">
        <v>50.125667351129366</v>
      </c>
      <c r="W3556" s="29" t="s">
        <v>1357</v>
      </c>
      <c r="X3556" s="29" t="s">
        <v>11773</v>
      </c>
      <c r="Y3556" s="29">
        <v>45264</v>
      </c>
      <c r="Z3556" s="41" t="s">
        <v>11760</v>
      </c>
      <c r="AA3556" s="42" t="s">
        <v>1349</v>
      </c>
      <c r="AB3556" s="29" t="s">
        <v>258</v>
      </c>
      <c r="AC3556" s="29" t="s">
        <v>265</v>
      </c>
      <c r="AD3556" s="29" t="s">
        <v>265</v>
      </c>
      <c r="AE3556" s="29" t="s">
        <v>1367</v>
      </c>
      <c r="AF3556" s="29" t="s">
        <v>2409</v>
      </c>
      <c r="AG3556" s="183" t="s">
        <v>2410</v>
      </c>
      <c r="AH3556" s="29" t="s">
        <v>1356</v>
      </c>
      <c r="AI3556" s="29" t="s">
        <v>1357</v>
      </c>
      <c r="AJ3556" s="29" t="s">
        <v>258</v>
      </c>
      <c r="AK3556" s="29" t="s">
        <v>258</v>
      </c>
      <c r="AL3556" s="29" t="s">
        <v>13326</v>
      </c>
    </row>
    <row r="3557" spans="1:38" x14ac:dyDescent="0.2">
      <c r="A3557" s="35" t="s">
        <v>18</v>
      </c>
      <c r="B3557" s="36">
        <v>9666</v>
      </c>
      <c r="C3557" s="36">
        <v>21</v>
      </c>
      <c r="D3557" s="36" t="s">
        <v>5867</v>
      </c>
      <c r="E3557" s="37" t="s">
        <v>5868</v>
      </c>
      <c r="F3557" s="38" t="s">
        <v>1262</v>
      </c>
      <c r="G3557" s="38" t="s">
        <v>1265</v>
      </c>
      <c r="H3557" s="35" t="s">
        <v>5834</v>
      </c>
      <c r="I3557" s="35"/>
      <c r="J3557" s="29" t="s">
        <v>263</v>
      </c>
      <c r="K3557" s="29" t="s">
        <v>264</v>
      </c>
      <c r="L3557" s="29" t="s">
        <v>2577</v>
      </c>
      <c r="M3557" s="39">
        <v>50.187484796069398</v>
      </c>
      <c r="N3557" s="39">
        <v>250.76566735112937</v>
      </c>
      <c r="O3557" s="29">
        <v>44197</v>
      </c>
      <c r="P3557" s="29">
        <v>46022</v>
      </c>
      <c r="Q3557" s="40">
        <v>4.9965776999999996</v>
      </c>
      <c r="R3557" s="39">
        <v>50.125667351129366</v>
      </c>
      <c r="S3557" s="39">
        <v>50.125667351129366</v>
      </c>
      <c r="T3557" s="39">
        <v>50.125667351129366</v>
      </c>
      <c r="U3557" s="39">
        <v>50.262997946611911</v>
      </c>
      <c r="V3557" s="39">
        <v>50.125667351129366</v>
      </c>
      <c r="W3557" s="29" t="s">
        <v>1357</v>
      </c>
      <c r="X3557" s="29" t="s">
        <v>11773</v>
      </c>
      <c r="Y3557" s="29">
        <v>45264</v>
      </c>
      <c r="Z3557" s="41" t="s">
        <v>11760</v>
      </c>
      <c r="AA3557" s="42" t="s">
        <v>1349</v>
      </c>
      <c r="AB3557" s="29" t="s">
        <v>258</v>
      </c>
      <c r="AC3557" s="29" t="s">
        <v>265</v>
      </c>
      <c r="AD3557" s="29" t="s">
        <v>265</v>
      </c>
      <c r="AE3557" s="29" t="s">
        <v>1367</v>
      </c>
      <c r="AF3557" s="29" t="s">
        <v>2409</v>
      </c>
      <c r="AG3557" s="183" t="s">
        <v>2410</v>
      </c>
      <c r="AH3557" s="29" t="s">
        <v>1356</v>
      </c>
      <c r="AI3557" s="29" t="s">
        <v>1357</v>
      </c>
      <c r="AJ3557" s="29" t="s">
        <v>258</v>
      </c>
      <c r="AK3557" s="29" t="s">
        <v>258</v>
      </c>
      <c r="AL3557" s="29" t="s">
        <v>13326</v>
      </c>
    </row>
    <row r="3558" spans="1:38" x14ac:dyDescent="0.2">
      <c r="A3558" s="35" t="s">
        <v>18</v>
      </c>
      <c r="B3558" s="36">
        <v>9666</v>
      </c>
      <c r="C3558" s="36">
        <v>22</v>
      </c>
      <c r="D3558" s="36" t="s">
        <v>5869</v>
      </c>
      <c r="E3558" s="37" t="s">
        <v>5870</v>
      </c>
      <c r="F3558" s="38" t="s">
        <v>1262</v>
      </c>
      <c r="G3558" s="38" t="s">
        <v>1265</v>
      </c>
      <c r="H3558" s="35" t="s">
        <v>5834</v>
      </c>
      <c r="I3558" s="35"/>
      <c r="J3558" s="29" t="s">
        <v>263</v>
      </c>
      <c r="K3558" s="29" t="s">
        <v>264</v>
      </c>
      <c r="L3558" s="29" t="s">
        <v>2577</v>
      </c>
      <c r="M3558" s="39">
        <v>50.187484796069398</v>
      </c>
      <c r="N3558" s="39">
        <v>250.76566735112937</v>
      </c>
      <c r="O3558" s="29">
        <v>44197</v>
      </c>
      <c r="P3558" s="29">
        <v>46022</v>
      </c>
      <c r="Q3558" s="40">
        <v>4.9965776999999996</v>
      </c>
      <c r="R3558" s="39">
        <v>50.125667351129366</v>
      </c>
      <c r="S3558" s="39">
        <v>50.125667351129366</v>
      </c>
      <c r="T3558" s="39">
        <v>50.125667351129366</v>
      </c>
      <c r="U3558" s="39">
        <v>50.262997946611911</v>
      </c>
      <c r="V3558" s="39">
        <v>50.125667351129366</v>
      </c>
      <c r="W3558" s="29" t="s">
        <v>1357</v>
      </c>
      <c r="X3558" s="29" t="s">
        <v>11773</v>
      </c>
      <c r="Y3558" s="29">
        <v>45264</v>
      </c>
      <c r="Z3558" s="41" t="s">
        <v>11760</v>
      </c>
      <c r="AA3558" s="42" t="s">
        <v>1349</v>
      </c>
      <c r="AB3558" s="29" t="s">
        <v>258</v>
      </c>
      <c r="AC3558" s="29" t="s">
        <v>265</v>
      </c>
      <c r="AD3558" s="29" t="s">
        <v>265</v>
      </c>
      <c r="AE3558" s="29" t="s">
        <v>1367</v>
      </c>
      <c r="AF3558" s="29" t="s">
        <v>2409</v>
      </c>
      <c r="AG3558" s="183" t="s">
        <v>2410</v>
      </c>
      <c r="AH3558" s="29" t="s">
        <v>1356</v>
      </c>
      <c r="AI3558" s="29" t="s">
        <v>1357</v>
      </c>
      <c r="AJ3558" s="29" t="s">
        <v>258</v>
      </c>
      <c r="AK3558" s="29" t="s">
        <v>258</v>
      </c>
      <c r="AL3558" s="29" t="s">
        <v>13326</v>
      </c>
    </row>
    <row r="3559" spans="1:38" x14ac:dyDescent="0.2">
      <c r="A3559" s="35" t="s">
        <v>18</v>
      </c>
      <c r="B3559" s="36">
        <v>9666</v>
      </c>
      <c r="C3559" s="36">
        <v>23</v>
      </c>
      <c r="D3559" s="36" t="s">
        <v>5871</v>
      </c>
      <c r="E3559" s="37" t="s">
        <v>5872</v>
      </c>
      <c r="F3559" s="38" t="s">
        <v>1262</v>
      </c>
      <c r="G3559" s="38" t="s">
        <v>1265</v>
      </c>
      <c r="H3559" s="35" t="s">
        <v>5834</v>
      </c>
      <c r="I3559" s="35"/>
      <c r="J3559" s="29" t="s">
        <v>263</v>
      </c>
      <c r="K3559" s="29" t="s">
        <v>264</v>
      </c>
      <c r="L3559" s="29" t="s">
        <v>2577</v>
      </c>
      <c r="M3559" s="39">
        <v>50.187484796069398</v>
      </c>
      <c r="N3559" s="39">
        <v>250.76566735112937</v>
      </c>
      <c r="O3559" s="29">
        <v>44197</v>
      </c>
      <c r="P3559" s="29">
        <v>46022</v>
      </c>
      <c r="Q3559" s="40">
        <v>4.9965776999999996</v>
      </c>
      <c r="R3559" s="39">
        <v>50.125667351129366</v>
      </c>
      <c r="S3559" s="39">
        <v>50.125667351129366</v>
      </c>
      <c r="T3559" s="39">
        <v>50.125667351129366</v>
      </c>
      <c r="U3559" s="39">
        <v>50.262997946611911</v>
      </c>
      <c r="V3559" s="39">
        <v>50.125667351129366</v>
      </c>
      <c r="W3559" s="29" t="s">
        <v>1357</v>
      </c>
      <c r="X3559" s="29" t="s">
        <v>11773</v>
      </c>
      <c r="Y3559" s="29">
        <v>45264</v>
      </c>
      <c r="Z3559" s="41" t="s">
        <v>11760</v>
      </c>
      <c r="AA3559" s="42" t="s">
        <v>1349</v>
      </c>
      <c r="AB3559" s="29" t="s">
        <v>258</v>
      </c>
      <c r="AC3559" s="29" t="s">
        <v>265</v>
      </c>
      <c r="AD3559" s="29" t="s">
        <v>265</v>
      </c>
      <c r="AE3559" s="29" t="s">
        <v>1367</v>
      </c>
      <c r="AF3559" s="29" t="s">
        <v>2409</v>
      </c>
      <c r="AG3559" s="183" t="s">
        <v>2410</v>
      </c>
      <c r="AH3559" s="29" t="s">
        <v>1356</v>
      </c>
      <c r="AI3559" s="29" t="s">
        <v>1357</v>
      </c>
      <c r="AJ3559" s="29" t="s">
        <v>258</v>
      </c>
      <c r="AK3559" s="29" t="s">
        <v>258</v>
      </c>
      <c r="AL3559" s="29" t="s">
        <v>13326</v>
      </c>
    </row>
    <row r="3560" spans="1:38" x14ac:dyDescent="0.2">
      <c r="A3560" s="35" t="s">
        <v>18</v>
      </c>
      <c r="B3560" s="36">
        <v>9666</v>
      </c>
      <c r="C3560" s="36">
        <v>24</v>
      </c>
      <c r="D3560" s="36" t="s">
        <v>5873</v>
      </c>
      <c r="E3560" s="37" t="s">
        <v>5874</v>
      </c>
      <c r="F3560" s="38" t="s">
        <v>1262</v>
      </c>
      <c r="G3560" s="38" t="s">
        <v>1265</v>
      </c>
      <c r="H3560" s="35" t="s">
        <v>5834</v>
      </c>
      <c r="I3560" s="35"/>
      <c r="J3560" s="29" t="s">
        <v>263</v>
      </c>
      <c r="K3560" s="29" t="s">
        <v>264</v>
      </c>
      <c r="L3560" s="29" t="s">
        <v>2577</v>
      </c>
      <c r="M3560" s="39">
        <v>50.187484796069398</v>
      </c>
      <c r="N3560" s="39">
        <v>250.76566735112937</v>
      </c>
      <c r="O3560" s="29">
        <v>44197</v>
      </c>
      <c r="P3560" s="29">
        <v>46022</v>
      </c>
      <c r="Q3560" s="40">
        <v>4.9965776999999996</v>
      </c>
      <c r="R3560" s="39">
        <v>50.125667351129366</v>
      </c>
      <c r="S3560" s="39">
        <v>50.125667351129366</v>
      </c>
      <c r="T3560" s="39">
        <v>50.125667351129366</v>
      </c>
      <c r="U3560" s="39">
        <v>50.262997946611911</v>
      </c>
      <c r="V3560" s="39">
        <v>50.125667351129366</v>
      </c>
      <c r="W3560" s="29" t="s">
        <v>1357</v>
      </c>
      <c r="X3560" s="29" t="s">
        <v>11773</v>
      </c>
      <c r="Y3560" s="29">
        <v>45264</v>
      </c>
      <c r="Z3560" s="41" t="s">
        <v>11760</v>
      </c>
      <c r="AA3560" s="42" t="s">
        <v>1349</v>
      </c>
      <c r="AB3560" s="29" t="s">
        <v>258</v>
      </c>
      <c r="AC3560" s="29" t="s">
        <v>265</v>
      </c>
      <c r="AD3560" s="29" t="s">
        <v>265</v>
      </c>
      <c r="AE3560" s="29" t="s">
        <v>1367</v>
      </c>
      <c r="AF3560" s="29" t="s">
        <v>2409</v>
      </c>
      <c r="AG3560" s="183" t="s">
        <v>2410</v>
      </c>
      <c r="AH3560" s="29" t="s">
        <v>1356</v>
      </c>
      <c r="AI3560" s="29" t="s">
        <v>1357</v>
      </c>
      <c r="AJ3560" s="29" t="s">
        <v>258</v>
      </c>
      <c r="AK3560" s="29" t="s">
        <v>258</v>
      </c>
      <c r="AL3560" s="29" t="s">
        <v>13326</v>
      </c>
    </row>
    <row r="3561" spans="1:38" x14ac:dyDescent="0.2">
      <c r="A3561" s="35" t="s">
        <v>18</v>
      </c>
      <c r="B3561" s="36">
        <v>9666</v>
      </c>
      <c r="C3561" s="36">
        <v>25</v>
      </c>
      <c r="D3561" s="36" t="s">
        <v>5875</v>
      </c>
      <c r="E3561" s="37" t="s">
        <v>5876</v>
      </c>
      <c r="F3561" s="38" t="s">
        <v>1262</v>
      </c>
      <c r="G3561" s="38" t="s">
        <v>1265</v>
      </c>
      <c r="H3561" s="35" t="s">
        <v>5834</v>
      </c>
      <c r="I3561" s="35"/>
      <c r="J3561" s="29" t="s">
        <v>263</v>
      </c>
      <c r="K3561" s="29" t="s">
        <v>264</v>
      </c>
      <c r="L3561" s="29" t="s">
        <v>2577</v>
      </c>
      <c r="M3561" s="39">
        <v>50.187484796069398</v>
      </c>
      <c r="N3561" s="39">
        <v>250.76566735112937</v>
      </c>
      <c r="O3561" s="29">
        <v>44197</v>
      </c>
      <c r="P3561" s="29">
        <v>46022</v>
      </c>
      <c r="Q3561" s="40">
        <v>4.9965776999999996</v>
      </c>
      <c r="R3561" s="39">
        <v>50.125667351129366</v>
      </c>
      <c r="S3561" s="39">
        <v>50.125667351129366</v>
      </c>
      <c r="T3561" s="39">
        <v>50.125667351129366</v>
      </c>
      <c r="U3561" s="39">
        <v>50.262997946611911</v>
      </c>
      <c r="V3561" s="39">
        <v>50.125667351129366</v>
      </c>
      <c r="W3561" s="29" t="s">
        <v>1357</v>
      </c>
      <c r="X3561" s="29" t="s">
        <v>11773</v>
      </c>
      <c r="Y3561" s="29">
        <v>45264</v>
      </c>
      <c r="Z3561" s="41" t="s">
        <v>11760</v>
      </c>
      <c r="AA3561" s="42" t="s">
        <v>1349</v>
      </c>
      <c r="AB3561" s="29" t="s">
        <v>258</v>
      </c>
      <c r="AC3561" s="29" t="s">
        <v>265</v>
      </c>
      <c r="AD3561" s="29" t="s">
        <v>265</v>
      </c>
      <c r="AE3561" s="29" t="s">
        <v>1367</v>
      </c>
      <c r="AF3561" s="29" t="s">
        <v>2409</v>
      </c>
      <c r="AG3561" s="183" t="s">
        <v>2410</v>
      </c>
      <c r="AH3561" s="29" t="s">
        <v>1356</v>
      </c>
      <c r="AI3561" s="29" t="s">
        <v>1357</v>
      </c>
      <c r="AJ3561" s="29" t="s">
        <v>258</v>
      </c>
      <c r="AK3561" s="29" t="s">
        <v>258</v>
      </c>
      <c r="AL3561" s="29" t="s">
        <v>13326</v>
      </c>
    </row>
    <row r="3562" spans="1:38" x14ac:dyDescent="0.2">
      <c r="A3562" s="35" t="s">
        <v>18</v>
      </c>
      <c r="B3562" s="36">
        <v>9666</v>
      </c>
      <c r="C3562" s="36">
        <v>26</v>
      </c>
      <c r="D3562" s="36" t="s">
        <v>5877</v>
      </c>
      <c r="E3562" s="37" t="s">
        <v>5878</v>
      </c>
      <c r="F3562" s="38" t="s">
        <v>1262</v>
      </c>
      <c r="G3562" s="38" t="s">
        <v>1265</v>
      </c>
      <c r="H3562" s="35" t="s">
        <v>314</v>
      </c>
      <c r="I3562" s="35"/>
      <c r="J3562" s="29" t="s">
        <v>263</v>
      </c>
      <c r="K3562" s="29" t="s">
        <v>264</v>
      </c>
      <c r="L3562" s="29" t="s">
        <v>2577</v>
      </c>
      <c r="M3562" s="39">
        <v>43.948067826605907</v>
      </c>
      <c r="N3562" s="39">
        <v>219.58993566050654</v>
      </c>
      <c r="O3562" s="29">
        <v>44197</v>
      </c>
      <c r="P3562" s="29">
        <v>46022</v>
      </c>
      <c r="Q3562" s="40">
        <v>4.9965776999999996</v>
      </c>
      <c r="R3562" s="39">
        <v>43.893935660506507</v>
      </c>
      <c r="S3562" s="39">
        <v>43.893935660506507</v>
      </c>
      <c r="T3562" s="39">
        <v>43.893935660506507</v>
      </c>
      <c r="U3562" s="39">
        <v>44.014193018480498</v>
      </c>
      <c r="V3562" s="39">
        <v>43.893935660506507</v>
      </c>
      <c r="W3562" s="29" t="s">
        <v>1357</v>
      </c>
      <c r="X3562" s="29" t="s">
        <v>11773</v>
      </c>
      <c r="Y3562" s="29">
        <v>45264</v>
      </c>
      <c r="Z3562" s="41" t="s">
        <v>11760</v>
      </c>
      <c r="AA3562" s="42" t="s">
        <v>1349</v>
      </c>
      <c r="AB3562" s="29" t="s">
        <v>258</v>
      </c>
      <c r="AC3562" s="29" t="s">
        <v>265</v>
      </c>
      <c r="AD3562" s="29" t="s">
        <v>265</v>
      </c>
      <c r="AE3562" s="29" t="s">
        <v>1367</v>
      </c>
      <c r="AF3562" s="29" t="s">
        <v>2409</v>
      </c>
      <c r="AG3562" s="183" t="s">
        <v>2410</v>
      </c>
      <c r="AH3562" s="29" t="s">
        <v>1356</v>
      </c>
      <c r="AI3562" s="29" t="s">
        <v>1357</v>
      </c>
      <c r="AJ3562" s="29" t="s">
        <v>258</v>
      </c>
      <c r="AK3562" s="29" t="s">
        <v>258</v>
      </c>
      <c r="AL3562" s="29" t="s">
        <v>13326</v>
      </c>
    </row>
    <row r="3563" spans="1:38" x14ac:dyDescent="0.2">
      <c r="A3563" s="35" t="s">
        <v>18</v>
      </c>
      <c r="B3563" s="36">
        <v>9666</v>
      </c>
      <c r="C3563" s="36">
        <v>27</v>
      </c>
      <c r="D3563" s="36" t="s">
        <v>5879</v>
      </c>
      <c r="E3563" s="37" t="s">
        <v>5880</v>
      </c>
      <c r="F3563" s="38" t="s">
        <v>1262</v>
      </c>
      <c r="G3563" s="38" t="s">
        <v>1265</v>
      </c>
      <c r="H3563" s="35" t="s">
        <v>314</v>
      </c>
      <c r="I3563" s="35"/>
      <c r="J3563" s="29" t="s">
        <v>263</v>
      </c>
      <c r="K3563" s="29" t="s">
        <v>264</v>
      </c>
      <c r="L3563" s="29" t="s">
        <v>2577</v>
      </c>
      <c r="M3563" s="39">
        <v>43.948067826605907</v>
      </c>
      <c r="N3563" s="39">
        <v>219.58993566050654</v>
      </c>
      <c r="O3563" s="29">
        <v>44197</v>
      </c>
      <c r="P3563" s="29">
        <v>46022</v>
      </c>
      <c r="Q3563" s="40">
        <v>4.9965776999999996</v>
      </c>
      <c r="R3563" s="39">
        <v>43.893935660506507</v>
      </c>
      <c r="S3563" s="39">
        <v>43.893935660506507</v>
      </c>
      <c r="T3563" s="39">
        <v>43.893935660506507</v>
      </c>
      <c r="U3563" s="39">
        <v>44.014193018480498</v>
      </c>
      <c r="V3563" s="39">
        <v>43.893935660506507</v>
      </c>
      <c r="W3563" s="29" t="s">
        <v>1357</v>
      </c>
      <c r="X3563" s="29" t="s">
        <v>11773</v>
      </c>
      <c r="Y3563" s="29">
        <v>45264</v>
      </c>
      <c r="Z3563" s="41" t="s">
        <v>11760</v>
      </c>
      <c r="AA3563" s="42" t="s">
        <v>1349</v>
      </c>
      <c r="AB3563" s="29" t="s">
        <v>258</v>
      </c>
      <c r="AC3563" s="29" t="s">
        <v>265</v>
      </c>
      <c r="AD3563" s="29" t="s">
        <v>265</v>
      </c>
      <c r="AE3563" s="29" t="s">
        <v>1367</v>
      </c>
      <c r="AF3563" s="29" t="s">
        <v>2409</v>
      </c>
      <c r="AG3563" s="183" t="s">
        <v>2410</v>
      </c>
      <c r="AH3563" s="29" t="s">
        <v>1356</v>
      </c>
      <c r="AI3563" s="29" t="s">
        <v>1357</v>
      </c>
      <c r="AJ3563" s="29" t="s">
        <v>258</v>
      </c>
      <c r="AK3563" s="29" t="s">
        <v>258</v>
      </c>
      <c r="AL3563" s="29" t="s">
        <v>13326</v>
      </c>
    </row>
    <row r="3564" spans="1:38" x14ac:dyDescent="0.2">
      <c r="A3564" s="35" t="s">
        <v>18</v>
      </c>
      <c r="B3564" s="36">
        <v>9666</v>
      </c>
      <c r="C3564" s="36">
        <v>28</v>
      </c>
      <c r="D3564" s="36" t="s">
        <v>5881</v>
      </c>
      <c r="E3564" s="37" t="s">
        <v>5882</v>
      </c>
      <c r="F3564" s="38" t="s">
        <v>1262</v>
      </c>
      <c r="G3564" s="38" t="s">
        <v>1265</v>
      </c>
      <c r="H3564" s="35" t="s">
        <v>314</v>
      </c>
      <c r="I3564" s="35"/>
      <c r="J3564" s="29" t="s">
        <v>263</v>
      </c>
      <c r="K3564" s="29" t="s">
        <v>264</v>
      </c>
      <c r="L3564" s="29" t="s">
        <v>2577</v>
      </c>
      <c r="M3564" s="39">
        <v>43.948067826605907</v>
      </c>
      <c r="N3564" s="39">
        <v>219.58993566050654</v>
      </c>
      <c r="O3564" s="29">
        <v>44197</v>
      </c>
      <c r="P3564" s="29">
        <v>46022</v>
      </c>
      <c r="Q3564" s="40">
        <v>4.9965776999999996</v>
      </c>
      <c r="R3564" s="39">
        <v>43.893935660506507</v>
      </c>
      <c r="S3564" s="39">
        <v>43.893935660506507</v>
      </c>
      <c r="T3564" s="39">
        <v>43.893935660506507</v>
      </c>
      <c r="U3564" s="39">
        <v>44.014193018480498</v>
      </c>
      <c r="V3564" s="39">
        <v>43.893935660506507</v>
      </c>
      <c r="W3564" s="29" t="s">
        <v>1357</v>
      </c>
      <c r="X3564" s="29" t="s">
        <v>11773</v>
      </c>
      <c r="Y3564" s="29">
        <v>45264</v>
      </c>
      <c r="Z3564" s="41" t="s">
        <v>11760</v>
      </c>
      <c r="AA3564" s="42" t="s">
        <v>1349</v>
      </c>
      <c r="AB3564" s="29" t="s">
        <v>258</v>
      </c>
      <c r="AC3564" s="29" t="s">
        <v>265</v>
      </c>
      <c r="AD3564" s="29" t="s">
        <v>265</v>
      </c>
      <c r="AE3564" s="29" t="s">
        <v>1367</v>
      </c>
      <c r="AF3564" s="29" t="s">
        <v>2409</v>
      </c>
      <c r="AG3564" s="183" t="s">
        <v>2410</v>
      </c>
      <c r="AH3564" s="29" t="s">
        <v>1356</v>
      </c>
      <c r="AI3564" s="29" t="s">
        <v>1357</v>
      </c>
      <c r="AJ3564" s="29" t="s">
        <v>258</v>
      </c>
      <c r="AK3564" s="29" t="s">
        <v>258</v>
      </c>
      <c r="AL3564" s="29" t="s">
        <v>13326</v>
      </c>
    </row>
    <row r="3565" spans="1:38" x14ac:dyDescent="0.2">
      <c r="A3565" s="35" t="s">
        <v>18</v>
      </c>
      <c r="B3565" s="36">
        <v>9666</v>
      </c>
      <c r="C3565" s="36">
        <v>29</v>
      </c>
      <c r="D3565" s="36" t="s">
        <v>5883</v>
      </c>
      <c r="E3565" s="37" t="s">
        <v>5884</v>
      </c>
      <c r="F3565" s="38" t="s">
        <v>1262</v>
      </c>
      <c r="G3565" s="38" t="s">
        <v>1265</v>
      </c>
      <c r="H3565" s="35" t="s">
        <v>314</v>
      </c>
      <c r="I3565" s="35"/>
      <c r="J3565" s="29" t="s">
        <v>263</v>
      </c>
      <c r="K3565" s="29" t="s">
        <v>264</v>
      </c>
      <c r="L3565" s="29" t="s">
        <v>2577</v>
      </c>
      <c r="M3565" s="39">
        <v>43.948067826605907</v>
      </c>
      <c r="N3565" s="39">
        <v>219.58993566050654</v>
      </c>
      <c r="O3565" s="29">
        <v>44197</v>
      </c>
      <c r="P3565" s="29">
        <v>46022</v>
      </c>
      <c r="Q3565" s="40">
        <v>4.9965776999999996</v>
      </c>
      <c r="R3565" s="39">
        <v>43.893935660506507</v>
      </c>
      <c r="S3565" s="39">
        <v>43.893935660506507</v>
      </c>
      <c r="T3565" s="39">
        <v>43.893935660506507</v>
      </c>
      <c r="U3565" s="39">
        <v>44.014193018480498</v>
      </c>
      <c r="V3565" s="39">
        <v>43.893935660506507</v>
      </c>
      <c r="W3565" s="29" t="s">
        <v>1357</v>
      </c>
      <c r="X3565" s="29" t="s">
        <v>11773</v>
      </c>
      <c r="Y3565" s="29">
        <v>45264</v>
      </c>
      <c r="Z3565" s="41" t="s">
        <v>11760</v>
      </c>
      <c r="AA3565" s="42" t="s">
        <v>1349</v>
      </c>
      <c r="AB3565" s="29" t="s">
        <v>258</v>
      </c>
      <c r="AC3565" s="29" t="s">
        <v>265</v>
      </c>
      <c r="AD3565" s="29" t="s">
        <v>265</v>
      </c>
      <c r="AE3565" s="29" t="s">
        <v>1367</v>
      </c>
      <c r="AF3565" s="29" t="s">
        <v>2409</v>
      </c>
      <c r="AG3565" s="183" t="s">
        <v>2410</v>
      </c>
      <c r="AH3565" s="29" t="s">
        <v>1356</v>
      </c>
      <c r="AI3565" s="29" t="s">
        <v>1357</v>
      </c>
      <c r="AJ3565" s="29" t="s">
        <v>258</v>
      </c>
      <c r="AK3565" s="29" t="s">
        <v>258</v>
      </c>
      <c r="AL3565" s="29" t="s">
        <v>13326</v>
      </c>
    </row>
    <row r="3566" spans="1:38" x14ac:dyDescent="0.2">
      <c r="A3566" s="35" t="s">
        <v>18</v>
      </c>
      <c r="B3566" s="36">
        <v>9666</v>
      </c>
      <c r="C3566" s="36">
        <v>30</v>
      </c>
      <c r="D3566" s="36" t="s">
        <v>5885</v>
      </c>
      <c r="E3566" s="37" t="s">
        <v>5886</v>
      </c>
      <c r="F3566" s="38" t="s">
        <v>1262</v>
      </c>
      <c r="G3566" s="38" t="s">
        <v>1265</v>
      </c>
      <c r="H3566" s="35" t="s">
        <v>314</v>
      </c>
      <c r="I3566" s="35"/>
      <c r="J3566" s="29" t="s">
        <v>263</v>
      </c>
      <c r="K3566" s="29" t="s">
        <v>264</v>
      </c>
      <c r="L3566" s="29" t="s">
        <v>2577</v>
      </c>
      <c r="M3566" s="39">
        <v>43.948067826605907</v>
      </c>
      <c r="N3566" s="39">
        <v>219.58993566050654</v>
      </c>
      <c r="O3566" s="29">
        <v>44197</v>
      </c>
      <c r="P3566" s="29">
        <v>46022</v>
      </c>
      <c r="Q3566" s="40">
        <v>4.9965776999999996</v>
      </c>
      <c r="R3566" s="39">
        <v>43.893935660506507</v>
      </c>
      <c r="S3566" s="39">
        <v>43.893935660506507</v>
      </c>
      <c r="T3566" s="39">
        <v>43.893935660506507</v>
      </c>
      <c r="U3566" s="39">
        <v>44.014193018480498</v>
      </c>
      <c r="V3566" s="39">
        <v>43.893935660506507</v>
      </c>
      <c r="W3566" s="29" t="s">
        <v>1357</v>
      </c>
      <c r="X3566" s="29" t="s">
        <v>11773</v>
      </c>
      <c r="Y3566" s="29">
        <v>45264</v>
      </c>
      <c r="Z3566" s="41" t="s">
        <v>11760</v>
      </c>
      <c r="AA3566" s="42" t="s">
        <v>1349</v>
      </c>
      <c r="AB3566" s="29" t="s">
        <v>258</v>
      </c>
      <c r="AC3566" s="29" t="s">
        <v>265</v>
      </c>
      <c r="AD3566" s="29" t="s">
        <v>265</v>
      </c>
      <c r="AE3566" s="29" t="s">
        <v>1367</v>
      </c>
      <c r="AF3566" s="29" t="s">
        <v>2409</v>
      </c>
      <c r="AG3566" s="183" t="s">
        <v>2410</v>
      </c>
      <c r="AH3566" s="29" t="s">
        <v>1356</v>
      </c>
      <c r="AI3566" s="29" t="s">
        <v>1357</v>
      </c>
      <c r="AJ3566" s="29" t="s">
        <v>258</v>
      </c>
      <c r="AK3566" s="29" t="s">
        <v>258</v>
      </c>
      <c r="AL3566" s="29" t="s">
        <v>13326</v>
      </c>
    </row>
    <row r="3567" spans="1:38" x14ac:dyDescent="0.2">
      <c r="A3567" s="35" t="s">
        <v>18</v>
      </c>
      <c r="B3567" s="36">
        <v>9666</v>
      </c>
      <c r="C3567" s="36">
        <v>31</v>
      </c>
      <c r="D3567" s="36" t="s">
        <v>5887</v>
      </c>
      <c r="E3567" s="37" t="s">
        <v>5888</v>
      </c>
      <c r="F3567" s="38" t="s">
        <v>1262</v>
      </c>
      <c r="G3567" s="38" t="s">
        <v>1265</v>
      </c>
      <c r="H3567" s="35" t="s">
        <v>314</v>
      </c>
      <c r="I3567" s="35"/>
      <c r="J3567" s="29" t="s">
        <v>263</v>
      </c>
      <c r="K3567" s="29" t="s">
        <v>264</v>
      </c>
      <c r="L3567" s="29" t="s">
        <v>2577</v>
      </c>
      <c r="M3567" s="39">
        <v>43.948067826605907</v>
      </c>
      <c r="N3567" s="39">
        <v>219.58993566050654</v>
      </c>
      <c r="O3567" s="29">
        <v>44197</v>
      </c>
      <c r="P3567" s="29">
        <v>46022</v>
      </c>
      <c r="Q3567" s="40">
        <v>4.9965776999999996</v>
      </c>
      <c r="R3567" s="39">
        <v>43.893935660506507</v>
      </c>
      <c r="S3567" s="39">
        <v>43.893935660506507</v>
      </c>
      <c r="T3567" s="39">
        <v>43.893935660506507</v>
      </c>
      <c r="U3567" s="39">
        <v>44.014193018480498</v>
      </c>
      <c r="V3567" s="39">
        <v>43.893935660506507</v>
      </c>
      <c r="W3567" s="29" t="s">
        <v>1357</v>
      </c>
      <c r="X3567" s="29" t="s">
        <v>11773</v>
      </c>
      <c r="Y3567" s="29">
        <v>45264</v>
      </c>
      <c r="Z3567" s="41" t="s">
        <v>11760</v>
      </c>
      <c r="AA3567" s="42" t="s">
        <v>1349</v>
      </c>
      <c r="AB3567" s="29" t="s">
        <v>258</v>
      </c>
      <c r="AC3567" s="29" t="s">
        <v>265</v>
      </c>
      <c r="AD3567" s="29" t="s">
        <v>265</v>
      </c>
      <c r="AE3567" s="29" t="s">
        <v>1367</v>
      </c>
      <c r="AF3567" s="29" t="s">
        <v>2409</v>
      </c>
      <c r="AG3567" s="183" t="s">
        <v>2410</v>
      </c>
      <c r="AH3567" s="29" t="s">
        <v>1356</v>
      </c>
      <c r="AI3567" s="29" t="s">
        <v>1357</v>
      </c>
      <c r="AJ3567" s="29" t="s">
        <v>258</v>
      </c>
      <c r="AK3567" s="29" t="s">
        <v>258</v>
      </c>
      <c r="AL3567" s="29" t="s">
        <v>13326</v>
      </c>
    </row>
    <row r="3568" spans="1:38" x14ac:dyDescent="0.2">
      <c r="A3568" s="35" t="s">
        <v>18</v>
      </c>
      <c r="B3568" s="36">
        <v>9666</v>
      </c>
      <c r="C3568" s="36">
        <v>32</v>
      </c>
      <c r="D3568" s="36" t="s">
        <v>5889</v>
      </c>
      <c r="E3568" s="37" t="s">
        <v>5890</v>
      </c>
      <c r="F3568" s="38" t="s">
        <v>1262</v>
      </c>
      <c r="G3568" s="38" t="s">
        <v>1265</v>
      </c>
      <c r="H3568" s="35" t="s">
        <v>314</v>
      </c>
      <c r="I3568" s="35"/>
      <c r="J3568" s="29" t="s">
        <v>263</v>
      </c>
      <c r="K3568" s="29" t="s">
        <v>264</v>
      </c>
      <c r="L3568" s="29" t="s">
        <v>2577</v>
      </c>
      <c r="M3568" s="39">
        <v>43.948067826605907</v>
      </c>
      <c r="N3568" s="39">
        <v>219.58993566050654</v>
      </c>
      <c r="O3568" s="29">
        <v>44197</v>
      </c>
      <c r="P3568" s="29">
        <v>46022</v>
      </c>
      <c r="Q3568" s="40">
        <v>4.9965776999999996</v>
      </c>
      <c r="R3568" s="39">
        <v>43.893935660506507</v>
      </c>
      <c r="S3568" s="39">
        <v>43.893935660506507</v>
      </c>
      <c r="T3568" s="39">
        <v>43.893935660506507</v>
      </c>
      <c r="U3568" s="39">
        <v>44.014193018480498</v>
      </c>
      <c r="V3568" s="39">
        <v>43.893935660506507</v>
      </c>
      <c r="W3568" s="29" t="s">
        <v>1357</v>
      </c>
      <c r="X3568" s="29" t="s">
        <v>11773</v>
      </c>
      <c r="Y3568" s="29">
        <v>45264</v>
      </c>
      <c r="Z3568" s="41" t="s">
        <v>11760</v>
      </c>
      <c r="AA3568" s="42" t="s">
        <v>1349</v>
      </c>
      <c r="AB3568" s="29" t="s">
        <v>258</v>
      </c>
      <c r="AC3568" s="29" t="s">
        <v>265</v>
      </c>
      <c r="AD3568" s="29" t="s">
        <v>265</v>
      </c>
      <c r="AE3568" s="29" t="s">
        <v>1367</v>
      </c>
      <c r="AF3568" s="29" t="s">
        <v>2409</v>
      </c>
      <c r="AG3568" s="183" t="s">
        <v>2410</v>
      </c>
      <c r="AH3568" s="29" t="s">
        <v>1356</v>
      </c>
      <c r="AI3568" s="29" t="s">
        <v>1357</v>
      </c>
      <c r="AJ3568" s="29" t="s">
        <v>258</v>
      </c>
      <c r="AK3568" s="29" t="s">
        <v>258</v>
      </c>
      <c r="AL3568" s="29" t="s">
        <v>13326</v>
      </c>
    </row>
    <row r="3569" spans="1:38" x14ac:dyDescent="0.2">
      <c r="A3569" s="35" t="s">
        <v>18</v>
      </c>
      <c r="B3569" s="36">
        <v>9666</v>
      </c>
      <c r="C3569" s="36">
        <v>33</v>
      </c>
      <c r="D3569" s="36" t="s">
        <v>5891</v>
      </c>
      <c r="E3569" s="37" t="s">
        <v>5892</v>
      </c>
      <c r="F3569" s="38" t="s">
        <v>1262</v>
      </c>
      <c r="G3569" s="38" t="s">
        <v>1265</v>
      </c>
      <c r="H3569" s="35" t="s">
        <v>314</v>
      </c>
      <c r="I3569" s="35"/>
      <c r="J3569" s="29" t="s">
        <v>263</v>
      </c>
      <c r="K3569" s="29" t="s">
        <v>264</v>
      </c>
      <c r="L3569" s="29" t="s">
        <v>2577</v>
      </c>
      <c r="M3569" s="39">
        <v>43.948067826605907</v>
      </c>
      <c r="N3569" s="39">
        <v>219.58993566050654</v>
      </c>
      <c r="O3569" s="29">
        <v>44197</v>
      </c>
      <c r="P3569" s="29">
        <v>46022</v>
      </c>
      <c r="Q3569" s="40">
        <v>4.9965776999999996</v>
      </c>
      <c r="R3569" s="39">
        <v>43.893935660506507</v>
      </c>
      <c r="S3569" s="39">
        <v>43.893935660506507</v>
      </c>
      <c r="T3569" s="39">
        <v>43.893935660506507</v>
      </c>
      <c r="U3569" s="39">
        <v>44.014193018480498</v>
      </c>
      <c r="V3569" s="39">
        <v>43.893935660506507</v>
      </c>
      <c r="W3569" s="29" t="s">
        <v>1357</v>
      </c>
      <c r="X3569" s="29" t="s">
        <v>11773</v>
      </c>
      <c r="Y3569" s="29">
        <v>45264</v>
      </c>
      <c r="Z3569" s="41" t="s">
        <v>11760</v>
      </c>
      <c r="AA3569" s="42" t="s">
        <v>1349</v>
      </c>
      <c r="AB3569" s="29" t="s">
        <v>258</v>
      </c>
      <c r="AC3569" s="29" t="s">
        <v>265</v>
      </c>
      <c r="AD3569" s="29" t="s">
        <v>265</v>
      </c>
      <c r="AE3569" s="29" t="s">
        <v>1367</v>
      </c>
      <c r="AF3569" s="29" t="s">
        <v>2409</v>
      </c>
      <c r="AG3569" s="183" t="s">
        <v>2410</v>
      </c>
      <c r="AH3569" s="29" t="s">
        <v>1356</v>
      </c>
      <c r="AI3569" s="29" t="s">
        <v>1357</v>
      </c>
      <c r="AJ3569" s="29" t="s">
        <v>258</v>
      </c>
      <c r="AK3569" s="29" t="s">
        <v>258</v>
      </c>
      <c r="AL3569" s="29" t="s">
        <v>13326</v>
      </c>
    </row>
    <row r="3570" spans="1:38" x14ac:dyDescent="0.2">
      <c r="A3570" s="35" t="s">
        <v>18</v>
      </c>
      <c r="B3570" s="36">
        <v>9666</v>
      </c>
      <c r="C3570" s="36">
        <v>34</v>
      </c>
      <c r="D3570" s="36" t="s">
        <v>5893</v>
      </c>
      <c r="E3570" s="37" t="s">
        <v>5894</v>
      </c>
      <c r="F3570" s="38" t="s">
        <v>1262</v>
      </c>
      <c r="G3570" s="38" t="s">
        <v>1265</v>
      </c>
      <c r="H3570" s="35" t="s">
        <v>314</v>
      </c>
      <c r="I3570" s="35"/>
      <c r="J3570" s="29" t="s">
        <v>263</v>
      </c>
      <c r="K3570" s="29" t="s">
        <v>264</v>
      </c>
      <c r="L3570" s="29" t="s">
        <v>2577</v>
      </c>
      <c r="M3570" s="39">
        <v>43.948067826605907</v>
      </c>
      <c r="N3570" s="39">
        <v>219.58993566050654</v>
      </c>
      <c r="O3570" s="29">
        <v>44197</v>
      </c>
      <c r="P3570" s="29">
        <v>46022</v>
      </c>
      <c r="Q3570" s="40">
        <v>4.9965776999999996</v>
      </c>
      <c r="R3570" s="39">
        <v>43.893935660506507</v>
      </c>
      <c r="S3570" s="39">
        <v>43.893935660506507</v>
      </c>
      <c r="T3570" s="39">
        <v>43.893935660506507</v>
      </c>
      <c r="U3570" s="39">
        <v>44.014193018480498</v>
      </c>
      <c r="V3570" s="39">
        <v>43.893935660506507</v>
      </c>
      <c r="W3570" s="29" t="s">
        <v>1357</v>
      </c>
      <c r="X3570" s="29" t="s">
        <v>11773</v>
      </c>
      <c r="Y3570" s="29">
        <v>45264</v>
      </c>
      <c r="Z3570" s="41" t="s">
        <v>11760</v>
      </c>
      <c r="AA3570" s="42" t="s">
        <v>1349</v>
      </c>
      <c r="AB3570" s="29" t="s">
        <v>258</v>
      </c>
      <c r="AC3570" s="29" t="s">
        <v>265</v>
      </c>
      <c r="AD3570" s="29" t="s">
        <v>265</v>
      </c>
      <c r="AE3570" s="29" t="s">
        <v>1367</v>
      </c>
      <c r="AF3570" s="29" t="s">
        <v>2409</v>
      </c>
      <c r="AG3570" s="183" t="s">
        <v>2410</v>
      </c>
      <c r="AH3570" s="29" t="s">
        <v>1356</v>
      </c>
      <c r="AI3570" s="29" t="s">
        <v>1357</v>
      </c>
      <c r="AJ3570" s="29" t="s">
        <v>258</v>
      </c>
      <c r="AK3570" s="29" t="s">
        <v>258</v>
      </c>
      <c r="AL3570" s="29" t="s">
        <v>13326</v>
      </c>
    </row>
    <row r="3571" spans="1:38" x14ac:dyDescent="0.2">
      <c r="A3571" s="35" t="s">
        <v>18</v>
      </c>
      <c r="B3571" s="36">
        <v>9666</v>
      </c>
      <c r="C3571" s="36">
        <v>35</v>
      </c>
      <c r="D3571" s="36" t="s">
        <v>5895</v>
      </c>
      <c r="E3571" s="37" t="s">
        <v>5896</v>
      </c>
      <c r="F3571" s="38" t="s">
        <v>1262</v>
      </c>
      <c r="G3571" s="38" t="s">
        <v>1265</v>
      </c>
      <c r="H3571" s="35" t="s">
        <v>314</v>
      </c>
      <c r="I3571" s="35"/>
      <c r="J3571" s="29" t="s">
        <v>263</v>
      </c>
      <c r="K3571" s="29" t="s">
        <v>264</v>
      </c>
      <c r="L3571" s="29" t="s">
        <v>2577</v>
      </c>
      <c r="M3571" s="39">
        <v>43.948067826605907</v>
      </c>
      <c r="N3571" s="39">
        <v>219.58993566050654</v>
      </c>
      <c r="O3571" s="29">
        <v>44197</v>
      </c>
      <c r="P3571" s="29">
        <v>46022</v>
      </c>
      <c r="Q3571" s="40">
        <v>4.9965776999999996</v>
      </c>
      <c r="R3571" s="39">
        <v>43.893935660506507</v>
      </c>
      <c r="S3571" s="39">
        <v>43.893935660506507</v>
      </c>
      <c r="T3571" s="39">
        <v>43.893935660506507</v>
      </c>
      <c r="U3571" s="39">
        <v>44.014193018480498</v>
      </c>
      <c r="V3571" s="39">
        <v>43.893935660506507</v>
      </c>
      <c r="W3571" s="29" t="s">
        <v>1357</v>
      </c>
      <c r="X3571" s="29" t="s">
        <v>11773</v>
      </c>
      <c r="Y3571" s="29">
        <v>45264</v>
      </c>
      <c r="Z3571" s="41" t="s">
        <v>11760</v>
      </c>
      <c r="AA3571" s="42" t="s">
        <v>1349</v>
      </c>
      <c r="AB3571" s="29" t="s">
        <v>258</v>
      </c>
      <c r="AC3571" s="29" t="s">
        <v>265</v>
      </c>
      <c r="AD3571" s="29" t="s">
        <v>265</v>
      </c>
      <c r="AE3571" s="29" t="s">
        <v>1367</v>
      </c>
      <c r="AF3571" s="29" t="s">
        <v>2409</v>
      </c>
      <c r="AG3571" s="183" t="s">
        <v>2410</v>
      </c>
      <c r="AH3571" s="29" t="s">
        <v>1356</v>
      </c>
      <c r="AI3571" s="29" t="s">
        <v>1357</v>
      </c>
      <c r="AJ3571" s="29" t="s">
        <v>258</v>
      </c>
      <c r="AK3571" s="29" t="s">
        <v>258</v>
      </c>
      <c r="AL3571" s="29" t="s">
        <v>13326</v>
      </c>
    </row>
    <row r="3572" spans="1:38" x14ac:dyDescent="0.2">
      <c r="A3572" s="35" t="s">
        <v>16</v>
      </c>
      <c r="B3572" s="36">
        <v>9674</v>
      </c>
      <c r="C3572" s="36"/>
      <c r="D3572" s="36" t="s">
        <v>1349</v>
      </c>
      <c r="E3572" s="37" t="s">
        <v>5897</v>
      </c>
      <c r="F3572" s="38" t="s">
        <v>1269</v>
      </c>
      <c r="G3572" s="38" t="s">
        <v>1445</v>
      </c>
      <c r="H3572" s="35" t="s">
        <v>330</v>
      </c>
      <c r="I3572" s="35"/>
      <c r="J3572" s="29" t="s">
        <v>274</v>
      </c>
      <c r="K3572" s="29" t="s">
        <v>1583</v>
      </c>
      <c r="L3572" s="29" t="s">
        <v>1811</v>
      </c>
      <c r="M3572" s="39">
        <v>5.4597959420156146</v>
      </c>
      <c r="N3572" s="39">
        <v>14.066168377823407</v>
      </c>
      <c r="O3572" s="29">
        <v>44197</v>
      </c>
      <c r="P3572" s="29">
        <v>45138</v>
      </c>
      <c r="Q3572" s="40">
        <v>2.5763175999999999</v>
      </c>
      <c r="R3572" s="39">
        <v>5.450266940451745</v>
      </c>
      <c r="S3572" s="39">
        <v>5.450266940451745</v>
      </c>
      <c r="T3572" s="39">
        <v>3.1656344969199179</v>
      </c>
      <c r="U3572" s="39">
        <v>0</v>
      </c>
      <c r="V3572" s="39">
        <v>0</v>
      </c>
      <c r="W3572" s="29" t="s">
        <v>1357</v>
      </c>
      <c r="X3572" s="29" t="s">
        <v>258</v>
      </c>
      <c r="Y3572" s="29" t="s">
        <v>1349</v>
      </c>
      <c r="Z3572" s="41" t="s">
        <v>1349</v>
      </c>
      <c r="AA3572" s="42" t="s">
        <v>1349</v>
      </c>
      <c r="AB3572" s="29" t="s">
        <v>258</v>
      </c>
      <c r="AC3572" s="29" t="s">
        <v>258</v>
      </c>
      <c r="AD3572" s="29" t="s">
        <v>265</v>
      </c>
      <c r="AE3572" s="29" t="s">
        <v>1367</v>
      </c>
      <c r="AF3572" s="29" t="s">
        <v>1378</v>
      </c>
      <c r="AG3572" s="183" t="s">
        <v>1379</v>
      </c>
      <c r="AH3572" s="29" t="s">
        <v>1413</v>
      </c>
      <c r="AI3572" s="29" t="s">
        <v>1357</v>
      </c>
      <c r="AJ3572" s="29" t="s">
        <v>258</v>
      </c>
      <c r="AK3572" s="29" t="s">
        <v>258</v>
      </c>
      <c r="AL3572" s="29" t="s">
        <v>13326</v>
      </c>
    </row>
    <row r="3573" spans="1:38" x14ac:dyDescent="0.2">
      <c r="A3573" s="35" t="s">
        <v>16</v>
      </c>
      <c r="B3573" s="36">
        <v>9675</v>
      </c>
      <c r="C3573" s="36"/>
      <c r="D3573" s="36" t="s">
        <v>1349</v>
      </c>
      <c r="E3573" s="37" t="s">
        <v>5898</v>
      </c>
      <c r="F3573" s="38" t="s">
        <v>1269</v>
      </c>
      <c r="G3573" s="38" t="s">
        <v>1273</v>
      </c>
      <c r="H3573" s="35" t="s">
        <v>1393</v>
      </c>
      <c r="I3573" s="35"/>
      <c r="J3573" s="29" t="s">
        <v>1513</v>
      </c>
      <c r="K3573" s="29" t="s">
        <v>1611</v>
      </c>
      <c r="L3573" s="29" t="s">
        <v>1618</v>
      </c>
      <c r="M3573" s="39">
        <v>1077.6721615146757</v>
      </c>
      <c r="N3573" s="39">
        <v>3227.8531416837782</v>
      </c>
      <c r="O3573" s="29">
        <v>44197</v>
      </c>
      <c r="P3573" s="29">
        <v>45291</v>
      </c>
      <c r="Q3573" s="40">
        <v>2.9952087999999999</v>
      </c>
      <c r="R3573" s="39">
        <v>1075.9510472279262</v>
      </c>
      <c r="S3573" s="39">
        <v>1075.9510472279262</v>
      </c>
      <c r="T3573" s="39">
        <v>1075.9510472279262</v>
      </c>
      <c r="U3573" s="39">
        <v>0</v>
      </c>
      <c r="V3573" s="39">
        <v>0</v>
      </c>
      <c r="W3573" s="29" t="s">
        <v>1357</v>
      </c>
      <c r="X3573" s="29" t="s">
        <v>258</v>
      </c>
      <c r="Y3573" s="29" t="s">
        <v>1349</v>
      </c>
      <c r="Z3573" s="41" t="s">
        <v>1349</v>
      </c>
      <c r="AA3573" s="42" t="s">
        <v>1349</v>
      </c>
      <c r="AB3573" s="29" t="s">
        <v>258</v>
      </c>
      <c r="AC3573" s="29" t="s">
        <v>258</v>
      </c>
      <c r="AD3573" s="29" t="s">
        <v>258</v>
      </c>
      <c r="AE3573" s="29" t="s">
        <v>1353</v>
      </c>
      <c r="AF3573" s="29" t="s">
        <v>1368</v>
      </c>
      <c r="AG3573" s="183" t="s">
        <v>1369</v>
      </c>
      <c r="AH3573" s="29" t="s">
        <v>1413</v>
      </c>
      <c r="AI3573" s="29" t="s">
        <v>1357</v>
      </c>
      <c r="AJ3573" s="29" t="s">
        <v>258</v>
      </c>
      <c r="AK3573" s="29" t="s">
        <v>258</v>
      </c>
      <c r="AL3573" s="29" t="s">
        <v>13326</v>
      </c>
    </row>
    <row r="3574" spans="1:38" x14ac:dyDescent="0.2">
      <c r="A3574" s="35" t="s">
        <v>16</v>
      </c>
      <c r="B3574" s="36">
        <v>9677</v>
      </c>
      <c r="C3574" s="36"/>
      <c r="D3574" s="36" t="s">
        <v>1349</v>
      </c>
      <c r="E3574" s="37" t="s">
        <v>5899</v>
      </c>
      <c r="F3574" s="38" t="s">
        <v>1266</v>
      </c>
      <c r="G3574" s="38" t="s">
        <v>1268</v>
      </c>
      <c r="H3574" s="35" t="s">
        <v>1452</v>
      </c>
      <c r="I3574" s="35"/>
      <c r="J3574" s="29" t="s">
        <v>484</v>
      </c>
      <c r="K3574" s="29" t="s">
        <v>1365</v>
      </c>
      <c r="L3574" s="29" t="s">
        <v>1384</v>
      </c>
      <c r="M3574" s="39">
        <v>62.793618053165197</v>
      </c>
      <c r="N3574" s="39">
        <v>5.1575852156057502</v>
      </c>
      <c r="O3574" s="29">
        <v>44197</v>
      </c>
      <c r="P3574" s="29">
        <v>44227</v>
      </c>
      <c r="Q3574" s="40">
        <v>8.21355E-2</v>
      </c>
      <c r="R3574" s="39">
        <v>5.1575852156057502</v>
      </c>
      <c r="S3574" s="39">
        <v>0</v>
      </c>
      <c r="T3574" s="39">
        <v>0</v>
      </c>
      <c r="U3574" s="39">
        <v>0</v>
      </c>
      <c r="V3574" s="39">
        <v>0</v>
      </c>
      <c r="W3574" s="29" t="s">
        <v>1357</v>
      </c>
      <c r="X3574" s="29" t="s">
        <v>258</v>
      </c>
      <c r="Y3574" s="29" t="s">
        <v>1349</v>
      </c>
      <c r="Z3574" s="41" t="s">
        <v>1349</v>
      </c>
      <c r="AA3574" s="42" t="s">
        <v>1349</v>
      </c>
      <c r="AB3574" s="29" t="s">
        <v>258</v>
      </c>
      <c r="AC3574" s="29" t="s">
        <v>258</v>
      </c>
      <c r="AD3574" s="29" t="s">
        <v>265</v>
      </c>
      <c r="AE3574" s="29" t="s">
        <v>1353</v>
      </c>
      <c r="AF3574" s="29" t="s">
        <v>1368</v>
      </c>
      <c r="AG3574" s="183" t="s">
        <v>1369</v>
      </c>
      <c r="AH3574" s="29" t="s">
        <v>1356</v>
      </c>
      <c r="AI3574" s="29" t="s">
        <v>1357</v>
      </c>
      <c r="AJ3574" s="29" t="s">
        <v>258</v>
      </c>
      <c r="AK3574" s="29" t="s">
        <v>258</v>
      </c>
      <c r="AL3574" s="29" t="s">
        <v>13326</v>
      </c>
    </row>
    <row r="3575" spans="1:38" x14ac:dyDescent="0.2">
      <c r="A3575" s="35" t="s">
        <v>16</v>
      </c>
      <c r="B3575" s="36">
        <v>9680</v>
      </c>
      <c r="C3575" s="36"/>
      <c r="D3575" s="36" t="s">
        <v>1349</v>
      </c>
      <c r="E3575" s="37" t="s">
        <v>5900</v>
      </c>
      <c r="F3575" s="38" t="s">
        <v>1269</v>
      </c>
      <c r="G3575" s="38" t="s">
        <v>1273</v>
      </c>
      <c r="H3575" s="35" t="s">
        <v>1393</v>
      </c>
      <c r="I3575" s="35"/>
      <c r="J3575" s="29" t="s">
        <v>1371</v>
      </c>
      <c r="K3575" s="29" t="s">
        <v>1371</v>
      </c>
      <c r="L3575" s="29" t="s">
        <v>1366</v>
      </c>
      <c r="M3575" s="39">
        <v>8.4051261675817805</v>
      </c>
      <c r="N3575" s="39">
        <v>21.171022587268993</v>
      </c>
      <c r="O3575" s="29">
        <v>44197</v>
      </c>
      <c r="P3575" s="29">
        <v>45117</v>
      </c>
      <c r="Q3575" s="40">
        <v>2.5188226999999999</v>
      </c>
      <c r="R3575" s="39">
        <v>8.3902532511978105</v>
      </c>
      <c r="S3575" s="39">
        <v>8.3902532511978105</v>
      </c>
      <c r="T3575" s="39">
        <v>4.3905160848733749</v>
      </c>
      <c r="U3575" s="39">
        <v>0</v>
      </c>
      <c r="V3575" s="39">
        <v>0</v>
      </c>
      <c r="W3575" s="29" t="s">
        <v>1357</v>
      </c>
      <c r="X3575" s="29" t="s">
        <v>258</v>
      </c>
      <c r="Y3575" s="29" t="s">
        <v>1349</v>
      </c>
      <c r="Z3575" s="41" t="s">
        <v>1349</v>
      </c>
      <c r="AA3575" s="42" t="s">
        <v>1349</v>
      </c>
      <c r="AB3575" s="29" t="s">
        <v>258</v>
      </c>
      <c r="AC3575" s="29" t="s">
        <v>258</v>
      </c>
      <c r="AD3575" s="29" t="s">
        <v>265</v>
      </c>
      <c r="AE3575" s="29" t="s">
        <v>1367</v>
      </c>
      <c r="AF3575" s="29" t="s">
        <v>1368</v>
      </c>
      <c r="AG3575" s="183" t="s">
        <v>1369</v>
      </c>
      <c r="AH3575" s="29" t="s">
        <v>1413</v>
      </c>
      <c r="AI3575" s="29" t="s">
        <v>1357</v>
      </c>
      <c r="AJ3575" s="29" t="s">
        <v>258</v>
      </c>
      <c r="AK3575" s="29" t="s">
        <v>258</v>
      </c>
      <c r="AL3575" s="29" t="s">
        <v>13326</v>
      </c>
    </row>
    <row r="3576" spans="1:38" x14ac:dyDescent="0.2">
      <c r="A3576" s="35" t="s">
        <v>16</v>
      </c>
      <c r="B3576" s="36">
        <v>9682</v>
      </c>
      <c r="C3576" s="36"/>
      <c r="D3576" s="36" t="s">
        <v>1349</v>
      </c>
      <c r="E3576" s="37" t="s">
        <v>5901</v>
      </c>
      <c r="F3576" s="38" t="s">
        <v>1269</v>
      </c>
      <c r="G3576" s="38" t="s">
        <v>1271</v>
      </c>
      <c r="H3576" s="35" t="s">
        <v>11597</v>
      </c>
      <c r="I3576" s="35"/>
      <c r="J3576" s="29" t="s">
        <v>281</v>
      </c>
      <c r="K3576" s="29" t="s">
        <v>282</v>
      </c>
      <c r="L3576" s="29" t="s">
        <v>1366</v>
      </c>
      <c r="M3576" s="39">
        <v>1.7868363963146459</v>
      </c>
      <c r="N3576" s="39">
        <v>4.7551129363449691</v>
      </c>
      <c r="O3576" s="29">
        <v>44197</v>
      </c>
      <c r="P3576" s="29">
        <v>45169</v>
      </c>
      <c r="Q3576" s="40">
        <v>2.6611910000000001</v>
      </c>
      <c r="R3576" s="39">
        <v>1.7837782340862423</v>
      </c>
      <c r="S3576" s="39">
        <v>1.7837782340862423</v>
      </c>
      <c r="T3576" s="39">
        <v>1.1875564681724846</v>
      </c>
      <c r="U3576" s="39">
        <v>0</v>
      </c>
      <c r="V3576" s="39">
        <v>0</v>
      </c>
      <c r="W3576" s="29" t="s">
        <v>1357</v>
      </c>
      <c r="X3576" s="29" t="s">
        <v>258</v>
      </c>
      <c r="Y3576" s="29" t="s">
        <v>1349</v>
      </c>
      <c r="Z3576" s="41" t="s">
        <v>1349</v>
      </c>
      <c r="AA3576" s="42" t="s">
        <v>1349</v>
      </c>
      <c r="AB3576" s="29" t="s">
        <v>258</v>
      </c>
      <c r="AC3576" s="29" t="s">
        <v>258</v>
      </c>
      <c r="AD3576" s="29" t="s">
        <v>265</v>
      </c>
      <c r="AE3576" s="29" t="s">
        <v>1367</v>
      </c>
      <c r="AF3576" s="29" t="s">
        <v>1368</v>
      </c>
      <c r="AG3576" s="183" t="s">
        <v>1369</v>
      </c>
      <c r="AH3576" s="29" t="s">
        <v>1413</v>
      </c>
      <c r="AI3576" s="29" t="s">
        <v>1357</v>
      </c>
      <c r="AJ3576" s="29" t="s">
        <v>258</v>
      </c>
      <c r="AK3576" s="29" t="s">
        <v>258</v>
      </c>
      <c r="AL3576" s="29" t="s">
        <v>13326</v>
      </c>
    </row>
    <row r="3577" spans="1:38" x14ac:dyDescent="0.2">
      <c r="A3577" s="35" t="s">
        <v>16</v>
      </c>
      <c r="B3577" s="36">
        <v>9684</v>
      </c>
      <c r="C3577" s="36"/>
      <c r="D3577" s="36" t="s">
        <v>1349</v>
      </c>
      <c r="E3577" s="37" t="s">
        <v>5902</v>
      </c>
      <c r="F3577" s="38" t="s">
        <v>1269</v>
      </c>
      <c r="G3577" s="38" t="s">
        <v>1273</v>
      </c>
      <c r="H3577" s="35" t="s">
        <v>1393</v>
      </c>
      <c r="I3577" s="35"/>
      <c r="J3577" s="29" t="s">
        <v>1371</v>
      </c>
      <c r="K3577" s="29" t="s">
        <v>1371</v>
      </c>
      <c r="L3577" s="29" t="s">
        <v>1366</v>
      </c>
      <c r="M3577" s="39">
        <v>1.4545623838907311</v>
      </c>
      <c r="N3577" s="39">
        <v>3.7036084873374402</v>
      </c>
      <c r="O3577" s="29">
        <v>44197</v>
      </c>
      <c r="P3577" s="29">
        <v>45127</v>
      </c>
      <c r="Q3577" s="40">
        <v>2.5462012000000001</v>
      </c>
      <c r="R3577" s="39">
        <v>1.4520054757015743</v>
      </c>
      <c r="S3577" s="39">
        <v>1.4520054757015743</v>
      </c>
      <c r="T3577" s="39">
        <v>0.79959753593429173</v>
      </c>
      <c r="U3577" s="39">
        <v>0</v>
      </c>
      <c r="V3577" s="39">
        <v>0</v>
      </c>
      <c r="W3577" s="29" t="s">
        <v>1357</v>
      </c>
      <c r="X3577" s="29" t="s">
        <v>258</v>
      </c>
      <c r="Y3577" s="29" t="s">
        <v>1349</v>
      </c>
      <c r="Z3577" s="41" t="s">
        <v>1349</v>
      </c>
      <c r="AA3577" s="42" t="s">
        <v>1349</v>
      </c>
      <c r="AB3577" s="29" t="s">
        <v>258</v>
      </c>
      <c r="AC3577" s="29" t="s">
        <v>258</v>
      </c>
      <c r="AD3577" s="29" t="s">
        <v>265</v>
      </c>
      <c r="AE3577" s="29" t="s">
        <v>1367</v>
      </c>
      <c r="AF3577" s="29" t="s">
        <v>1368</v>
      </c>
      <c r="AG3577" s="183" t="s">
        <v>1369</v>
      </c>
      <c r="AH3577" s="29" t="s">
        <v>1413</v>
      </c>
      <c r="AI3577" s="29" t="s">
        <v>1357</v>
      </c>
      <c r="AJ3577" s="29" t="s">
        <v>258</v>
      </c>
      <c r="AK3577" s="29" t="s">
        <v>258</v>
      </c>
      <c r="AL3577" s="29" t="s">
        <v>13326</v>
      </c>
    </row>
    <row r="3578" spans="1:38" x14ac:dyDescent="0.2">
      <c r="A3578" s="35" t="s">
        <v>16</v>
      </c>
      <c r="B3578" s="36">
        <v>9687</v>
      </c>
      <c r="C3578" s="36"/>
      <c r="D3578" s="36" t="s">
        <v>1349</v>
      </c>
      <c r="E3578" s="37" t="s">
        <v>5903</v>
      </c>
      <c r="F3578" s="38" t="s">
        <v>1269</v>
      </c>
      <c r="G3578" s="38" t="s">
        <v>1445</v>
      </c>
      <c r="H3578" s="35" t="s">
        <v>976</v>
      </c>
      <c r="I3578" s="35"/>
      <c r="J3578" s="29" t="s">
        <v>1513</v>
      </c>
      <c r="K3578" s="29" t="s">
        <v>1611</v>
      </c>
      <c r="L3578" s="29" t="s">
        <v>1618</v>
      </c>
      <c r="M3578" s="39">
        <v>288.24077824750538</v>
      </c>
      <c r="N3578" s="39">
        <v>152.30792607802874</v>
      </c>
      <c r="O3578" s="29">
        <v>44197</v>
      </c>
      <c r="P3578" s="29">
        <v>44390</v>
      </c>
      <c r="Q3578" s="40">
        <v>0.52840520000000002</v>
      </c>
      <c r="R3578" s="39">
        <v>152.30792607802874</v>
      </c>
      <c r="S3578" s="39">
        <v>0</v>
      </c>
      <c r="T3578" s="39">
        <v>0</v>
      </c>
      <c r="U3578" s="39">
        <v>0</v>
      </c>
      <c r="V3578" s="39">
        <v>0</v>
      </c>
      <c r="W3578" s="29" t="s">
        <v>265</v>
      </c>
      <c r="X3578" s="29" t="s">
        <v>11773</v>
      </c>
      <c r="Y3578" s="29">
        <v>45254</v>
      </c>
      <c r="Z3578" s="41" t="s">
        <v>11759</v>
      </c>
      <c r="AA3578" s="42" t="s">
        <v>1349</v>
      </c>
      <c r="AB3578" s="29" t="s">
        <v>258</v>
      </c>
      <c r="AC3578" s="29" t="s">
        <v>258</v>
      </c>
      <c r="AD3578" s="29" t="s">
        <v>258</v>
      </c>
      <c r="AE3578" s="29" t="s">
        <v>1353</v>
      </c>
      <c r="AF3578" s="29" t="s">
        <v>1368</v>
      </c>
      <c r="AG3578" s="183" t="s">
        <v>1369</v>
      </c>
      <c r="AH3578" s="29" t="s">
        <v>1356</v>
      </c>
      <c r="AI3578" s="29" t="s">
        <v>1357</v>
      </c>
      <c r="AJ3578" s="29" t="s">
        <v>258</v>
      </c>
      <c r="AK3578" s="29" t="s">
        <v>258</v>
      </c>
      <c r="AL3578" s="29" t="s">
        <v>13327</v>
      </c>
    </row>
    <row r="3579" spans="1:38" x14ac:dyDescent="0.2">
      <c r="A3579" s="35" t="s">
        <v>16</v>
      </c>
      <c r="B3579" s="36">
        <v>9688</v>
      </c>
      <c r="C3579" s="36"/>
      <c r="D3579" s="36" t="s">
        <v>1349</v>
      </c>
      <c r="E3579" s="37" t="s">
        <v>5904</v>
      </c>
      <c r="F3579" s="38" t="s">
        <v>1269</v>
      </c>
      <c r="G3579" s="38" t="s">
        <v>1273</v>
      </c>
      <c r="H3579" s="35" t="s">
        <v>1393</v>
      </c>
      <c r="I3579" s="35"/>
      <c r="J3579" s="29" t="s">
        <v>1371</v>
      </c>
      <c r="K3579" s="29" t="s">
        <v>1371</v>
      </c>
      <c r="L3579" s="29" t="s">
        <v>1384</v>
      </c>
      <c r="M3579" s="39">
        <v>96.54025109957233</v>
      </c>
      <c r="N3579" s="39">
        <v>264.84142915811088</v>
      </c>
      <c r="O3579" s="29">
        <v>44197</v>
      </c>
      <c r="P3579" s="29">
        <v>45199</v>
      </c>
      <c r="Q3579" s="40">
        <v>2.7433264999999998</v>
      </c>
      <c r="R3579" s="39">
        <v>96.377987679671463</v>
      </c>
      <c r="S3579" s="39">
        <v>96.377987679671463</v>
      </c>
      <c r="T3579" s="39">
        <v>72.085453798767972</v>
      </c>
      <c r="U3579" s="39">
        <v>0</v>
      </c>
      <c r="V3579" s="39">
        <v>0</v>
      </c>
      <c r="W3579" s="29" t="s">
        <v>265</v>
      </c>
      <c r="X3579" s="29" t="s">
        <v>11773</v>
      </c>
      <c r="Y3579" s="29">
        <v>45281</v>
      </c>
      <c r="Z3579" s="41" t="s">
        <v>11760</v>
      </c>
      <c r="AA3579" s="42" t="s">
        <v>1349</v>
      </c>
      <c r="AB3579" s="29" t="s">
        <v>258</v>
      </c>
      <c r="AC3579" s="29" t="s">
        <v>258</v>
      </c>
      <c r="AD3579" s="29" t="s">
        <v>265</v>
      </c>
      <c r="AE3579" s="29" t="s">
        <v>1353</v>
      </c>
      <c r="AF3579" s="29" t="s">
        <v>1368</v>
      </c>
      <c r="AG3579" s="183" t="s">
        <v>1369</v>
      </c>
      <c r="AH3579" s="29" t="s">
        <v>1413</v>
      </c>
      <c r="AI3579" s="29" t="s">
        <v>1357</v>
      </c>
      <c r="AJ3579" s="29" t="s">
        <v>258</v>
      </c>
      <c r="AK3579" s="29" t="s">
        <v>258</v>
      </c>
      <c r="AL3579" s="29" t="s">
        <v>13327</v>
      </c>
    </row>
    <row r="3580" spans="1:38" x14ac:dyDescent="0.2">
      <c r="A3580" s="35" t="s">
        <v>16</v>
      </c>
      <c r="B3580" s="36">
        <v>9689</v>
      </c>
      <c r="C3580" s="36"/>
      <c r="D3580" s="36" t="s">
        <v>1349</v>
      </c>
      <c r="E3580" s="37" t="s">
        <v>5905</v>
      </c>
      <c r="F3580" s="38" t="s">
        <v>1266</v>
      </c>
      <c r="G3580" s="38" t="s">
        <v>1267</v>
      </c>
      <c r="H3580" s="35" t="s">
        <v>1177</v>
      </c>
      <c r="I3580" s="35"/>
      <c r="J3580" s="29" t="s">
        <v>484</v>
      </c>
      <c r="K3580" s="29" t="s">
        <v>1365</v>
      </c>
      <c r="L3580" s="29" t="s">
        <v>1366</v>
      </c>
      <c r="M3580" s="39">
        <v>38.660269735517204</v>
      </c>
      <c r="N3580" s="39">
        <v>6.1390691307323753</v>
      </c>
      <c r="O3580" s="29">
        <v>44197</v>
      </c>
      <c r="P3580" s="29">
        <v>44255</v>
      </c>
      <c r="Q3580" s="40">
        <v>0.1587953</v>
      </c>
      <c r="R3580" s="39">
        <v>6.1390691307323753</v>
      </c>
      <c r="S3580" s="39">
        <v>0</v>
      </c>
      <c r="T3580" s="39">
        <v>0</v>
      </c>
      <c r="U3580" s="39">
        <v>0</v>
      </c>
      <c r="V3580" s="39">
        <v>0</v>
      </c>
      <c r="W3580" s="29" t="s">
        <v>1357</v>
      </c>
      <c r="X3580" s="29" t="s">
        <v>258</v>
      </c>
      <c r="Y3580" s="29" t="s">
        <v>1349</v>
      </c>
      <c r="Z3580" s="41" t="s">
        <v>1349</v>
      </c>
      <c r="AA3580" s="42" t="s">
        <v>1349</v>
      </c>
      <c r="AB3580" s="29" t="s">
        <v>258</v>
      </c>
      <c r="AC3580" s="29" t="s">
        <v>258</v>
      </c>
      <c r="AD3580" s="29" t="s">
        <v>265</v>
      </c>
      <c r="AE3580" s="29" t="s">
        <v>1367</v>
      </c>
      <c r="AF3580" s="29" t="s">
        <v>1368</v>
      </c>
      <c r="AG3580" s="183" t="s">
        <v>1369</v>
      </c>
      <c r="AH3580" s="29" t="s">
        <v>1356</v>
      </c>
      <c r="AI3580" s="29" t="s">
        <v>1357</v>
      </c>
      <c r="AJ3580" s="29" t="s">
        <v>258</v>
      </c>
      <c r="AK3580" s="29" t="s">
        <v>258</v>
      </c>
      <c r="AL3580" s="29" t="s">
        <v>13326</v>
      </c>
    </row>
    <row r="3581" spans="1:38" x14ac:dyDescent="0.2">
      <c r="A3581" s="35" t="s">
        <v>16</v>
      </c>
      <c r="B3581" s="36">
        <v>9695</v>
      </c>
      <c r="C3581" s="36"/>
      <c r="D3581" s="36" t="s">
        <v>1349</v>
      </c>
      <c r="E3581" s="37" t="s">
        <v>5906</v>
      </c>
      <c r="F3581" s="38" t="s">
        <v>1266</v>
      </c>
      <c r="G3581" s="38" t="s">
        <v>1268</v>
      </c>
      <c r="H3581" s="35" t="s">
        <v>1452</v>
      </c>
      <c r="I3581" s="35"/>
      <c r="J3581" s="29" t="s">
        <v>274</v>
      </c>
      <c r="K3581" s="29" t="s">
        <v>1446</v>
      </c>
      <c r="L3581" s="29" t="s">
        <v>2153</v>
      </c>
      <c r="M3581" s="39">
        <v>59.033937442961701</v>
      </c>
      <c r="N3581" s="39">
        <v>14.384722792607802</v>
      </c>
      <c r="O3581" s="29">
        <v>44197</v>
      </c>
      <c r="P3581" s="29">
        <v>44286</v>
      </c>
      <c r="Q3581" s="40">
        <v>0.24366869999999999</v>
      </c>
      <c r="R3581" s="39">
        <v>14.384722792607802</v>
      </c>
      <c r="S3581" s="39">
        <v>0</v>
      </c>
      <c r="T3581" s="39">
        <v>0</v>
      </c>
      <c r="U3581" s="39">
        <v>0</v>
      </c>
      <c r="V3581" s="39">
        <v>0</v>
      </c>
      <c r="W3581" s="29" t="s">
        <v>1357</v>
      </c>
      <c r="X3581" s="29" t="s">
        <v>258</v>
      </c>
      <c r="Y3581" s="29" t="s">
        <v>1349</v>
      </c>
      <c r="Z3581" s="41" t="s">
        <v>1349</v>
      </c>
      <c r="AA3581" s="42" t="s">
        <v>1349</v>
      </c>
      <c r="AB3581" s="29" t="s">
        <v>258</v>
      </c>
      <c r="AC3581" s="29" t="s">
        <v>258</v>
      </c>
      <c r="AD3581" s="29" t="s">
        <v>258</v>
      </c>
      <c r="AE3581" s="29" t="s">
        <v>1367</v>
      </c>
      <c r="AF3581" s="29" t="s">
        <v>2154</v>
      </c>
      <c r="AG3581" s="183" t="s">
        <v>2155</v>
      </c>
      <c r="AH3581" s="29" t="s">
        <v>1356</v>
      </c>
      <c r="AI3581" s="29" t="s">
        <v>1357</v>
      </c>
      <c r="AJ3581" s="29" t="s">
        <v>258</v>
      </c>
      <c r="AK3581" s="29" t="s">
        <v>258</v>
      </c>
      <c r="AL3581" s="29" t="s">
        <v>13326</v>
      </c>
    </row>
    <row r="3582" spans="1:38" x14ac:dyDescent="0.2">
      <c r="A3582" s="35" t="s">
        <v>16</v>
      </c>
      <c r="B3582" s="36">
        <v>9696</v>
      </c>
      <c r="C3582" s="36"/>
      <c r="D3582" s="36" t="s">
        <v>1349</v>
      </c>
      <c r="E3582" s="37" t="s">
        <v>5907</v>
      </c>
      <c r="F3582" s="38" t="s">
        <v>1269</v>
      </c>
      <c r="G3582" s="38" t="s">
        <v>1273</v>
      </c>
      <c r="H3582" s="35" t="s">
        <v>1393</v>
      </c>
      <c r="I3582" s="35"/>
      <c r="J3582" s="29" t="s">
        <v>1371</v>
      </c>
      <c r="K3582" s="29" t="s">
        <v>1371</v>
      </c>
      <c r="L3582" s="29" t="s">
        <v>1366</v>
      </c>
      <c r="M3582" s="39">
        <v>8.7567955928070056</v>
      </c>
      <c r="N3582" s="39">
        <v>43.754009582477764</v>
      </c>
      <c r="O3582" s="29">
        <v>44197</v>
      </c>
      <c r="P3582" s="29">
        <v>46022</v>
      </c>
      <c r="Q3582" s="40">
        <v>4.9965776999999996</v>
      </c>
      <c r="R3582" s="39">
        <v>8.7460095824777557</v>
      </c>
      <c r="S3582" s="39">
        <v>8.7460095824777557</v>
      </c>
      <c r="T3582" s="39">
        <v>8.7460095824777557</v>
      </c>
      <c r="U3582" s="39">
        <v>8.7699712525667355</v>
      </c>
      <c r="V3582" s="39">
        <v>8.7460095824777557</v>
      </c>
      <c r="W3582" s="29" t="s">
        <v>265</v>
      </c>
      <c r="X3582" s="29" t="s">
        <v>11773</v>
      </c>
      <c r="Y3582" s="29">
        <v>45273</v>
      </c>
      <c r="Z3582" s="41" t="s">
        <v>11760</v>
      </c>
      <c r="AA3582" s="42" t="s">
        <v>1349</v>
      </c>
      <c r="AB3582" s="29" t="s">
        <v>258</v>
      </c>
      <c r="AC3582" s="29" t="s">
        <v>258</v>
      </c>
      <c r="AD3582" s="29" t="s">
        <v>265</v>
      </c>
      <c r="AE3582" s="29" t="s">
        <v>1367</v>
      </c>
      <c r="AF3582" s="29" t="s">
        <v>1368</v>
      </c>
      <c r="AG3582" s="183" t="s">
        <v>1369</v>
      </c>
      <c r="AH3582" s="29" t="s">
        <v>1356</v>
      </c>
      <c r="AI3582" s="29" t="s">
        <v>1357</v>
      </c>
      <c r="AJ3582" s="29" t="s">
        <v>258</v>
      </c>
      <c r="AK3582" s="29" t="s">
        <v>258</v>
      </c>
      <c r="AL3582" s="29" t="s">
        <v>13327</v>
      </c>
    </row>
    <row r="3583" spans="1:38" x14ac:dyDescent="0.2">
      <c r="A3583" s="35" t="s">
        <v>16</v>
      </c>
      <c r="B3583" s="36">
        <v>9697</v>
      </c>
      <c r="C3583" s="36"/>
      <c r="D3583" s="36" t="s">
        <v>1349</v>
      </c>
      <c r="E3583" s="37" t="s">
        <v>5908</v>
      </c>
      <c r="F3583" s="38" t="s">
        <v>1269</v>
      </c>
      <c r="G3583" s="38" t="s">
        <v>1273</v>
      </c>
      <c r="H3583" s="35" t="s">
        <v>1393</v>
      </c>
      <c r="I3583" s="35"/>
      <c r="J3583" s="29" t="s">
        <v>1371</v>
      </c>
      <c r="K3583" s="29" t="s">
        <v>1371</v>
      </c>
      <c r="L3583" s="29" t="s">
        <v>1366</v>
      </c>
      <c r="M3583" s="39">
        <v>8.5221342324133023</v>
      </c>
      <c r="N3583" s="39">
        <v>21.745733059548254</v>
      </c>
      <c r="O3583" s="29">
        <v>44197</v>
      </c>
      <c r="P3583" s="29">
        <v>45129</v>
      </c>
      <c r="Q3583" s="40">
        <v>2.5516768999999999</v>
      </c>
      <c r="R3583" s="39">
        <v>8.5071731690622858</v>
      </c>
      <c r="S3583" s="39">
        <v>8.5071731690622858</v>
      </c>
      <c r="T3583" s="39">
        <v>4.7313867214236822</v>
      </c>
      <c r="U3583" s="39">
        <v>0</v>
      </c>
      <c r="V3583" s="39">
        <v>0</v>
      </c>
      <c r="W3583" s="29" t="s">
        <v>265</v>
      </c>
      <c r="X3583" s="29" t="s">
        <v>11773</v>
      </c>
      <c r="Y3583" s="29">
        <v>45260</v>
      </c>
      <c r="Z3583" s="41" t="s">
        <v>11759</v>
      </c>
      <c r="AA3583" s="42" t="s">
        <v>1349</v>
      </c>
      <c r="AB3583" s="29" t="s">
        <v>258</v>
      </c>
      <c r="AC3583" s="29" t="s">
        <v>258</v>
      </c>
      <c r="AD3583" s="29" t="s">
        <v>265</v>
      </c>
      <c r="AE3583" s="29" t="s">
        <v>1367</v>
      </c>
      <c r="AF3583" s="29" t="s">
        <v>1368</v>
      </c>
      <c r="AG3583" s="183" t="s">
        <v>1369</v>
      </c>
      <c r="AH3583" s="29" t="s">
        <v>1413</v>
      </c>
      <c r="AI3583" s="29" t="s">
        <v>1357</v>
      </c>
      <c r="AJ3583" s="29" t="s">
        <v>258</v>
      </c>
      <c r="AK3583" s="29" t="s">
        <v>258</v>
      </c>
      <c r="AL3583" s="29" t="s">
        <v>13327</v>
      </c>
    </row>
    <row r="3584" spans="1:38" x14ac:dyDescent="0.2">
      <c r="A3584" s="35" t="s">
        <v>16</v>
      </c>
      <c r="B3584" s="36">
        <v>9699</v>
      </c>
      <c r="C3584" s="36"/>
      <c r="D3584" s="36" t="s">
        <v>1349</v>
      </c>
      <c r="E3584" s="37" t="s">
        <v>5909</v>
      </c>
      <c r="F3584" s="38" t="s">
        <v>1269</v>
      </c>
      <c r="G3584" s="38" t="s">
        <v>1273</v>
      </c>
      <c r="H3584" s="35" t="s">
        <v>1393</v>
      </c>
      <c r="I3584" s="35"/>
      <c r="J3584" s="29" t="s">
        <v>1371</v>
      </c>
      <c r="K3584" s="29" t="s">
        <v>1371</v>
      </c>
      <c r="L3584" s="29" t="s">
        <v>1384</v>
      </c>
      <c r="M3584" s="39">
        <v>48.139091895986155</v>
      </c>
      <c r="N3584" s="39">
        <v>126.52574674880218</v>
      </c>
      <c r="O3584" s="29">
        <v>44197</v>
      </c>
      <c r="P3584" s="29">
        <v>45157</v>
      </c>
      <c r="Q3584" s="40">
        <v>2.6283368</v>
      </c>
      <c r="R3584" s="39">
        <v>48.056084873374402</v>
      </c>
      <c r="S3584" s="39">
        <v>48.056084873374402</v>
      </c>
      <c r="T3584" s="39">
        <v>30.41357700205339</v>
      </c>
      <c r="U3584" s="39">
        <v>0</v>
      </c>
      <c r="V3584" s="39">
        <v>0</v>
      </c>
      <c r="W3584" s="29" t="s">
        <v>265</v>
      </c>
      <c r="X3584" s="29" t="s">
        <v>11773</v>
      </c>
      <c r="Y3584" s="29">
        <v>45281</v>
      </c>
      <c r="Z3584" s="41" t="s">
        <v>11760</v>
      </c>
      <c r="AA3584" s="42" t="s">
        <v>1349</v>
      </c>
      <c r="AB3584" s="29" t="s">
        <v>258</v>
      </c>
      <c r="AC3584" s="29" t="s">
        <v>258</v>
      </c>
      <c r="AD3584" s="29" t="s">
        <v>265</v>
      </c>
      <c r="AE3584" s="29" t="s">
        <v>1353</v>
      </c>
      <c r="AF3584" s="29" t="s">
        <v>1368</v>
      </c>
      <c r="AG3584" s="183" t="s">
        <v>1369</v>
      </c>
      <c r="AH3584" s="29" t="s">
        <v>1413</v>
      </c>
      <c r="AI3584" s="29" t="s">
        <v>1357</v>
      </c>
      <c r="AJ3584" s="29" t="s">
        <v>258</v>
      </c>
      <c r="AK3584" s="29" t="s">
        <v>258</v>
      </c>
      <c r="AL3584" s="29" t="s">
        <v>13327</v>
      </c>
    </row>
    <row r="3585" spans="1:38" x14ac:dyDescent="0.2">
      <c r="A3585" s="35" t="s">
        <v>16</v>
      </c>
      <c r="B3585" s="36">
        <v>9700</v>
      </c>
      <c r="C3585" s="36"/>
      <c r="D3585" s="36" t="s">
        <v>1349</v>
      </c>
      <c r="E3585" s="37" t="s">
        <v>5910</v>
      </c>
      <c r="F3585" s="38" t="s">
        <v>1269</v>
      </c>
      <c r="G3585" s="38" t="s">
        <v>1273</v>
      </c>
      <c r="H3585" s="35" t="s">
        <v>1393</v>
      </c>
      <c r="I3585" s="35"/>
      <c r="J3585" s="29" t="s">
        <v>1371</v>
      </c>
      <c r="K3585" s="29" t="s">
        <v>1371</v>
      </c>
      <c r="L3585" s="29" t="s">
        <v>1366</v>
      </c>
      <c r="M3585" s="39">
        <v>5.4608032761608598</v>
      </c>
      <c r="N3585" s="39">
        <v>14.053812457221081</v>
      </c>
      <c r="O3585" s="29">
        <v>44197</v>
      </c>
      <c r="P3585" s="29">
        <v>45137</v>
      </c>
      <c r="Q3585" s="40">
        <v>2.5735796999999998</v>
      </c>
      <c r="R3585" s="39">
        <v>5.451266255989049</v>
      </c>
      <c r="S3585" s="39">
        <v>5.451266255989049</v>
      </c>
      <c r="T3585" s="39">
        <v>3.1512799452429845</v>
      </c>
      <c r="U3585" s="39">
        <v>0</v>
      </c>
      <c r="V3585" s="39">
        <v>0</v>
      </c>
      <c r="W3585" s="29" t="s">
        <v>265</v>
      </c>
      <c r="X3585" s="29" t="s">
        <v>11773</v>
      </c>
      <c r="Y3585" s="29">
        <v>45259</v>
      </c>
      <c r="Z3585" s="41" t="s">
        <v>11759</v>
      </c>
      <c r="AA3585" s="42" t="s">
        <v>1349</v>
      </c>
      <c r="AB3585" s="29" t="s">
        <v>258</v>
      </c>
      <c r="AC3585" s="29" t="s">
        <v>258</v>
      </c>
      <c r="AD3585" s="29" t="s">
        <v>265</v>
      </c>
      <c r="AE3585" s="29" t="s">
        <v>1367</v>
      </c>
      <c r="AF3585" s="29" t="s">
        <v>1368</v>
      </c>
      <c r="AG3585" s="183" t="s">
        <v>1369</v>
      </c>
      <c r="AH3585" s="29" t="s">
        <v>1413</v>
      </c>
      <c r="AI3585" s="29" t="s">
        <v>1357</v>
      </c>
      <c r="AJ3585" s="29" t="s">
        <v>258</v>
      </c>
      <c r="AK3585" s="29" t="s">
        <v>258</v>
      </c>
      <c r="AL3585" s="29" t="s">
        <v>13327</v>
      </c>
    </row>
    <row r="3586" spans="1:38" x14ac:dyDescent="0.2">
      <c r="A3586" s="35" t="s">
        <v>16</v>
      </c>
      <c r="B3586" s="36">
        <v>9702</v>
      </c>
      <c r="C3586" s="36"/>
      <c r="D3586" s="36" t="s">
        <v>1349</v>
      </c>
      <c r="E3586" s="37" t="s">
        <v>5911</v>
      </c>
      <c r="F3586" s="38" t="s">
        <v>1269</v>
      </c>
      <c r="G3586" s="38" t="s">
        <v>1273</v>
      </c>
      <c r="H3586" s="35" t="s">
        <v>1393</v>
      </c>
      <c r="I3586" s="35"/>
      <c r="J3586" s="29" t="s">
        <v>1371</v>
      </c>
      <c r="K3586" s="29" t="s">
        <v>1371</v>
      </c>
      <c r="L3586" s="29" t="s">
        <v>1366</v>
      </c>
      <c r="M3586" s="39">
        <v>3.4346461087377294</v>
      </c>
      <c r="N3586" s="39">
        <v>8.8487392197125256</v>
      </c>
      <c r="O3586" s="29">
        <v>44197</v>
      </c>
      <c r="P3586" s="29">
        <v>45138</v>
      </c>
      <c r="Q3586" s="40">
        <v>2.5763175999999999</v>
      </c>
      <c r="R3586" s="39">
        <v>3.4286516084873373</v>
      </c>
      <c r="S3586" s="39">
        <v>3.4286516084873373</v>
      </c>
      <c r="T3586" s="39">
        <v>1.9914360027378508</v>
      </c>
      <c r="U3586" s="39">
        <v>0</v>
      </c>
      <c r="V3586" s="39">
        <v>0</v>
      </c>
      <c r="W3586" s="29" t="s">
        <v>1357</v>
      </c>
      <c r="X3586" s="29" t="s">
        <v>258</v>
      </c>
      <c r="Y3586" s="29" t="s">
        <v>1349</v>
      </c>
      <c r="Z3586" s="41" t="s">
        <v>1349</v>
      </c>
      <c r="AA3586" s="42" t="s">
        <v>1349</v>
      </c>
      <c r="AB3586" s="29" t="s">
        <v>258</v>
      </c>
      <c r="AC3586" s="29" t="s">
        <v>258</v>
      </c>
      <c r="AD3586" s="29" t="s">
        <v>265</v>
      </c>
      <c r="AE3586" s="29" t="s">
        <v>1367</v>
      </c>
      <c r="AF3586" s="29" t="s">
        <v>1368</v>
      </c>
      <c r="AG3586" s="183" t="s">
        <v>1369</v>
      </c>
      <c r="AH3586" s="29" t="s">
        <v>1413</v>
      </c>
      <c r="AI3586" s="29" t="s">
        <v>1357</v>
      </c>
      <c r="AJ3586" s="29" t="s">
        <v>258</v>
      </c>
      <c r="AK3586" s="29" t="s">
        <v>258</v>
      </c>
      <c r="AL3586" s="29" t="s">
        <v>13326</v>
      </c>
    </row>
    <row r="3587" spans="1:38" x14ac:dyDescent="0.2">
      <c r="A3587" s="35" t="s">
        <v>17</v>
      </c>
      <c r="B3587" s="36">
        <v>9705</v>
      </c>
      <c r="C3587" s="36"/>
      <c r="D3587" s="36" t="s">
        <v>1349</v>
      </c>
      <c r="E3587" s="37" t="s">
        <v>5912</v>
      </c>
      <c r="F3587" s="38" t="s">
        <v>1269</v>
      </c>
      <c r="G3587" s="38" t="s">
        <v>1273</v>
      </c>
      <c r="H3587" s="35" t="s">
        <v>1080</v>
      </c>
      <c r="I3587" s="35" t="s">
        <v>1349</v>
      </c>
      <c r="J3587" s="29" t="s">
        <v>484</v>
      </c>
      <c r="K3587" s="29" t="s">
        <v>1365</v>
      </c>
      <c r="L3587" s="29" t="s">
        <v>1366</v>
      </c>
      <c r="M3587" s="39">
        <v>0</v>
      </c>
      <c r="N3587" s="39"/>
      <c r="O3587" s="29">
        <v>44197</v>
      </c>
      <c r="P3587" s="29">
        <v>46022</v>
      </c>
      <c r="Q3587" s="40">
        <v>4.9965776999999996</v>
      </c>
      <c r="R3587" s="39"/>
      <c r="S3587" s="39"/>
      <c r="T3587" s="39"/>
      <c r="U3587" s="39"/>
      <c r="V3587" s="39"/>
      <c r="W3587" s="29" t="s">
        <v>265</v>
      </c>
      <c r="X3587" s="29" t="s">
        <v>11773</v>
      </c>
      <c r="Y3587" s="29">
        <v>45184</v>
      </c>
      <c r="Z3587" s="41" t="s">
        <v>11757</v>
      </c>
      <c r="AA3587" s="42" t="s">
        <v>13365</v>
      </c>
      <c r="AB3587" s="29" t="s">
        <v>258</v>
      </c>
      <c r="AC3587" s="29" t="s">
        <v>258</v>
      </c>
      <c r="AD3587" s="29" t="s">
        <v>265</v>
      </c>
      <c r="AE3587" s="29" t="s">
        <v>1367</v>
      </c>
      <c r="AF3587" s="29" t="s">
        <v>1368</v>
      </c>
      <c r="AG3587" s="183" t="s">
        <v>1369</v>
      </c>
      <c r="AH3587" s="29" t="s">
        <v>1356</v>
      </c>
      <c r="AI3587" s="29" t="s">
        <v>1357</v>
      </c>
      <c r="AJ3587" s="29" t="s">
        <v>258</v>
      </c>
      <c r="AK3587" s="29" t="s">
        <v>258</v>
      </c>
      <c r="AL3587" s="29" t="s">
        <v>13327</v>
      </c>
    </row>
    <row r="3588" spans="1:38" x14ac:dyDescent="0.2">
      <c r="A3588" s="35" t="s">
        <v>18</v>
      </c>
      <c r="B3588" s="36">
        <v>9705</v>
      </c>
      <c r="C3588" s="36">
        <v>2</v>
      </c>
      <c r="D3588" s="36" t="s">
        <v>5913</v>
      </c>
      <c r="E3588" s="37" t="s">
        <v>5914</v>
      </c>
      <c r="F3588" s="38" t="s">
        <v>1269</v>
      </c>
      <c r="G3588" s="38" t="s">
        <v>1273</v>
      </c>
      <c r="H3588" s="35" t="s">
        <v>1080</v>
      </c>
      <c r="I3588" s="35"/>
      <c r="J3588" s="29" t="s">
        <v>484</v>
      </c>
      <c r="K3588" s="29" t="s">
        <v>1365</v>
      </c>
      <c r="L3588" s="29" t="s">
        <v>1366</v>
      </c>
      <c r="M3588" s="39">
        <v>9.0729227217300927</v>
      </c>
      <c r="N3588" s="39">
        <v>15.078067077344286</v>
      </c>
      <c r="O3588" s="29">
        <v>44197</v>
      </c>
      <c r="P3588" s="29">
        <v>44804</v>
      </c>
      <c r="Q3588" s="40">
        <v>1.6618754</v>
      </c>
      <c r="R3588" s="39">
        <v>9.05180013689254</v>
      </c>
      <c r="S3588" s="39">
        <v>6.0262669404517455</v>
      </c>
      <c r="T3588" s="39">
        <v>0</v>
      </c>
      <c r="U3588" s="39">
        <v>0</v>
      </c>
      <c r="V3588" s="39">
        <v>0</v>
      </c>
      <c r="W3588" s="29" t="s">
        <v>265</v>
      </c>
      <c r="X3588" s="29" t="s">
        <v>11773</v>
      </c>
      <c r="Y3588" s="29">
        <v>45184</v>
      </c>
      <c r="Z3588" s="41" t="s">
        <v>11757</v>
      </c>
      <c r="AA3588" s="42" t="s">
        <v>1349</v>
      </c>
      <c r="AB3588" s="29" t="s">
        <v>258</v>
      </c>
      <c r="AC3588" s="29" t="s">
        <v>258</v>
      </c>
      <c r="AD3588" s="29" t="s">
        <v>265</v>
      </c>
      <c r="AE3588" s="29" t="s">
        <v>1367</v>
      </c>
      <c r="AF3588" s="29" t="s">
        <v>1368</v>
      </c>
      <c r="AG3588" s="183" t="s">
        <v>1369</v>
      </c>
      <c r="AH3588" s="29" t="s">
        <v>1356</v>
      </c>
      <c r="AI3588" s="29" t="s">
        <v>1357</v>
      </c>
      <c r="AJ3588" s="29" t="s">
        <v>258</v>
      </c>
      <c r="AK3588" s="29" t="s">
        <v>258</v>
      </c>
      <c r="AL3588" s="29" t="s">
        <v>13327</v>
      </c>
    </row>
    <row r="3589" spans="1:38" x14ac:dyDescent="0.2">
      <c r="A3589" s="35" t="s">
        <v>18</v>
      </c>
      <c r="B3589" s="36">
        <v>9705</v>
      </c>
      <c r="C3589" s="36">
        <v>3</v>
      </c>
      <c r="D3589" s="36" t="s">
        <v>5915</v>
      </c>
      <c r="E3589" s="37" t="s">
        <v>5916</v>
      </c>
      <c r="F3589" s="38" t="s">
        <v>1269</v>
      </c>
      <c r="G3589" s="38" t="s">
        <v>1273</v>
      </c>
      <c r="H3589" s="35" t="s">
        <v>1080</v>
      </c>
      <c r="I3589" s="35"/>
      <c r="J3589" s="29" t="s">
        <v>484</v>
      </c>
      <c r="K3589" s="29" t="s">
        <v>1365</v>
      </c>
      <c r="L3589" s="29" t="s">
        <v>1366</v>
      </c>
      <c r="M3589" s="39">
        <v>5.205010472469934</v>
      </c>
      <c r="N3589" s="39">
        <v>12.326718685831622</v>
      </c>
      <c r="O3589" s="29">
        <v>44197</v>
      </c>
      <c r="P3589" s="29">
        <v>45062</v>
      </c>
      <c r="Q3589" s="40">
        <v>2.3682409</v>
      </c>
      <c r="R3589" s="39">
        <v>5.1954414784394247</v>
      </c>
      <c r="S3589" s="39">
        <v>5.1954414784394247</v>
      </c>
      <c r="T3589" s="39">
        <v>1.9358357289527721</v>
      </c>
      <c r="U3589" s="39">
        <v>0</v>
      </c>
      <c r="V3589" s="39">
        <v>0</v>
      </c>
      <c r="W3589" s="29" t="s">
        <v>265</v>
      </c>
      <c r="X3589" s="29" t="s">
        <v>11773</v>
      </c>
      <c r="Y3589" s="29">
        <v>45184</v>
      </c>
      <c r="Z3589" s="41" t="s">
        <v>11757</v>
      </c>
      <c r="AA3589" s="42" t="s">
        <v>1349</v>
      </c>
      <c r="AB3589" s="29" t="s">
        <v>258</v>
      </c>
      <c r="AC3589" s="29" t="s">
        <v>258</v>
      </c>
      <c r="AD3589" s="29" t="s">
        <v>265</v>
      </c>
      <c r="AE3589" s="29" t="s">
        <v>1367</v>
      </c>
      <c r="AF3589" s="29" t="s">
        <v>1368</v>
      </c>
      <c r="AG3589" s="183" t="s">
        <v>1369</v>
      </c>
      <c r="AH3589" s="29" t="s">
        <v>1356</v>
      </c>
      <c r="AI3589" s="29" t="s">
        <v>1357</v>
      </c>
      <c r="AJ3589" s="29" t="s">
        <v>258</v>
      </c>
      <c r="AK3589" s="29" t="s">
        <v>258</v>
      </c>
      <c r="AL3589" s="29" t="s">
        <v>13327</v>
      </c>
    </row>
    <row r="3590" spans="1:38" x14ac:dyDescent="0.2">
      <c r="A3590" s="35" t="s">
        <v>18</v>
      </c>
      <c r="B3590" s="36">
        <v>9705</v>
      </c>
      <c r="C3590" s="36">
        <v>4</v>
      </c>
      <c r="D3590" s="36" t="s">
        <v>5917</v>
      </c>
      <c r="E3590" s="37" t="s">
        <v>5918</v>
      </c>
      <c r="F3590" s="38" t="s">
        <v>1269</v>
      </c>
      <c r="G3590" s="38" t="s">
        <v>1273</v>
      </c>
      <c r="H3590" s="35" t="s">
        <v>1080</v>
      </c>
      <c r="I3590" s="35"/>
      <c r="J3590" s="29" t="s">
        <v>484</v>
      </c>
      <c r="K3590" s="29" t="s">
        <v>1365</v>
      </c>
      <c r="L3590" s="29" t="s">
        <v>1366</v>
      </c>
      <c r="M3590" s="39">
        <v>8.9491974134750336</v>
      </c>
      <c r="N3590" s="39">
        <v>23.815523613963038</v>
      </c>
      <c r="O3590" s="29">
        <v>44197</v>
      </c>
      <c r="P3590" s="29">
        <v>45169</v>
      </c>
      <c r="Q3590" s="40">
        <v>2.6611910000000001</v>
      </c>
      <c r="R3590" s="39">
        <v>8.9338809034907598</v>
      </c>
      <c r="S3590" s="39">
        <v>8.9338809034907598</v>
      </c>
      <c r="T3590" s="39">
        <v>5.9477618069815188</v>
      </c>
      <c r="U3590" s="39">
        <v>0</v>
      </c>
      <c r="V3590" s="39">
        <v>0</v>
      </c>
      <c r="W3590" s="29" t="s">
        <v>265</v>
      </c>
      <c r="X3590" s="29" t="s">
        <v>11773</v>
      </c>
      <c r="Y3590" s="29">
        <v>45184</v>
      </c>
      <c r="Z3590" s="41" t="s">
        <v>11757</v>
      </c>
      <c r="AA3590" s="42" t="s">
        <v>1349</v>
      </c>
      <c r="AB3590" s="29" t="s">
        <v>258</v>
      </c>
      <c r="AC3590" s="29" t="s">
        <v>258</v>
      </c>
      <c r="AD3590" s="29" t="s">
        <v>265</v>
      </c>
      <c r="AE3590" s="29" t="s">
        <v>1367</v>
      </c>
      <c r="AF3590" s="29" t="s">
        <v>1368</v>
      </c>
      <c r="AG3590" s="183" t="s">
        <v>1369</v>
      </c>
      <c r="AH3590" s="29" t="s">
        <v>1356</v>
      </c>
      <c r="AI3590" s="29" t="s">
        <v>1357</v>
      </c>
      <c r="AJ3590" s="29" t="s">
        <v>258</v>
      </c>
      <c r="AK3590" s="29" t="s">
        <v>258</v>
      </c>
      <c r="AL3590" s="29" t="s">
        <v>13327</v>
      </c>
    </row>
    <row r="3591" spans="1:38" x14ac:dyDescent="0.2">
      <c r="A3591" s="35" t="s">
        <v>18</v>
      </c>
      <c r="B3591" s="36">
        <v>9705</v>
      </c>
      <c r="C3591" s="36">
        <v>5</v>
      </c>
      <c r="D3591" s="36" t="s">
        <v>5919</v>
      </c>
      <c r="E3591" s="37" t="s">
        <v>5920</v>
      </c>
      <c r="F3591" s="38" t="s">
        <v>1269</v>
      </c>
      <c r="G3591" s="38" t="s">
        <v>1273</v>
      </c>
      <c r="H3591" s="35" t="s">
        <v>1080</v>
      </c>
      <c r="I3591" s="35"/>
      <c r="J3591" s="29" t="s">
        <v>484</v>
      </c>
      <c r="K3591" s="29" t="s">
        <v>1365</v>
      </c>
      <c r="L3591" s="29" t="s">
        <v>1366</v>
      </c>
      <c r="M3591" s="39">
        <v>11.048089436121691</v>
      </c>
      <c r="N3591" s="39">
        <v>33.091334702258727</v>
      </c>
      <c r="O3591" s="29">
        <v>44197</v>
      </c>
      <c r="P3591" s="29">
        <v>45291</v>
      </c>
      <c r="Q3591" s="40">
        <v>2.9952087999999999</v>
      </c>
      <c r="R3591" s="39">
        <v>11.03044490075291</v>
      </c>
      <c r="S3591" s="39">
        <v>11.03044490075291</v>
      </c>
      <c r="T3591" s="39">
        <v>11.03044490075291</v>
      </c>
      <c r="U3591" s="39">
        <v>0</v>
      </c>
      <c r="V3591" s="39">
        <v>0</v>
      </c>
      <c r="W3591" s="29" t="s">
        <v>265</v>
      </c>
      <c r="X3591" s="29" t="s">
        <v>11773</v>
      </c>
      <c r="Y3591" s="29">
        <v>45184</v>
      </c>
      <c r="Z3591" s="41" t="s">
        <v>11757</v>
      </c>
      <c r="AA3591" s="42" t="s">
        <v>1349</v>
      </c>
      <c r="AB3591" s="29" t="s">
        <v>258</v>
      </c>
      <c r="AC3591" s="29" t="s">
        <v>258</v>
      </c>
      <c r="AD3591" s="29" t="s">
        <v>265</v>
      </c>
      <c r="AE3591" s="29" t="s">
        <v>1367</v>
      </c>
      <c r="AF3591" s="29" t="s">
        <v>1368</v>
      </c>
      <c r="AG3591" s="183" t="s">
        <v>1369</v>
      </c>
      <c r="AH3591" s="29" t="s">
        <v>1356</v>
      </c>
      <c r="AI3591" s="29" t="s">
        <v>1357</v>
      </c>
      <c r="AJ3591" s="29" t="s">
        <v>258</v>
      </c>
      <c r="AK3591" s="29" t="s">
        <v>258</v>
      </c>
      <c r="AL3591" s="29" t="s">
        <v>13327</v>
      </c>
    </row>
    <row r="3592" spans="1:38" x14ac:dyDescent="0.2">
      <c r="A3592" s="35" t="s">
        <v>18</v>
      </c>
      <c r="B3592" s="36">
        <v>9705</v>
      </c>
      <c r="C3592" s="36">
        <v>6</v>
      </c>
      <c r="D3592" s="36" t="s">
        <v>5921</v>
      </c>
      <c r="E3592" s="37" t="s">
        <v>5922</v>
      </c>
      <c r="F3592" s="38" t="s">
        <v>1269</v>
      </c>
      <c r="G3592" s="38" t="s">
        <v>1273</v>
      </c>
      <c r="H3592" s="35" t="s">
        <v>1080</v>
      </c>
      <c r="I3592" s="35"/>
      <c r="J3592" s="29" t="s">
        <v>484</v>
      </c>
      <c r="K3592" s="29" t="s">
        <v>1365</v>
      </c>
      <c r="L3592" s="29" t="s">
        <v>1366</v>
      </c>
      <c r="M3592" s="39">
        <v>2.5167976805847618</v>
      </c>
      <c r="N3592" s="39">
        <v>9.6399726214921291</v>
      </c>
      <c r="O3592" s="29">
        <v>44197</v>
      </c>
      <c r="P3592" s="29">
        <v>45596</v>
      </c>
      <c r="Q3592" s="40">
        <v>3.8302532999999999</v>
      </c>
      <c r="R3592" s="39">
        <v>2.5132785763175907</v>
      </c>
      <c r="S3592" s="39">
        <v>2.5132785763175907</v>
      </c>
      <c r="T3592" s="39">
        <v>2.5132785763175907</v>
      </c>
      <c r="U3592" s="39">
        <v>2.1001368925393566</v>
      </c>
      <c r="V3592" s="39">
        <v>0</v>
      </c>
      <c r="W3592" s="29" t="s">
        <v>265</v>
      </c>
      <c r="X3592" s="29" t="s">
        <v>11773</v>
      </c>
      <c r="Y3592" s="29">
        <v>45184</v>
      </c>
      <c r="Z3592" s="41" t="s">
        <v>11757</v>
      </c>
      <c r="AA3592" s="42" t="s">
        <v>1349</v>
      </c>
      <c r="AB3592" s="29" t="s">
        <v>258</v>
      </c>
      <c r="AC3592" s="29" t="s">
        <v>258</v>
      </c>
      <c r="AD3592" s="29" t="s">
        <v>265</v>
      </c>
      <c r="AE3592" s="29" t="s">
        <v>1367</v>
      </c>
      <c r="AF3592" s="29" t="s">
        <v>1368</v>
      </c>
      <c r="AG3592" s="183" t="s">
        <v>1369</v>
      </c>
      <c r="AH3592" s="29" t="s">
        <v>1356</v>
      </c>
      <c r="AI3592" s="29" t="s">
        <v>1357</v>
      </c>
      <c r="AJ3592" s="29" t="s">
        <v>258</v>
      </c>
      <c r="AK3592" s="29" t="s">
        <v>258</v>
      </c>
      <c r="AL3592" s="29" t="s">
        <v>13327</v>
      </c>
    </row>
    <row r="3593" spans="1:38" x14ac:dyDescent="0.2">
      <c r="A3593" s="35" t="s">
        <v>18</v>
      </c>
      <c r="B3593" s="36">
        <v>9705</v>
      </c>
      <c r="C3593" s="36">
        <v>7</v>
      </c>
      <c r="D3593" s="36" t="s">
        <v>5923</v>
      </c>
      <c r="E3593" s="37" t="s">
        <v>5924</v>
      </c>
      <c r="F3593" s="38" t="s">
        <v>1269</v>
      </c>
      <c r="G3593" s="38" t="s">
        <v>1273</v>
      </c>
      <c r="H3593" s="35" t="s">
        <v>1080</v>
      </c>
      <c r="I3593" s="35"/>
      <c r="J3593" s="29" t="s">
        <v>484</v>
      </c>
      <c r="K3593" s="29" t="s">
        <v>1365</v>
      </c>
      <c r="L3593" s="29" t="s">
        <v>1366</v>
      </c>
      <c r="M3593" s="39">
        <v>3.2363116099447788</v>
      </c>
      <c r="N3593" s="39">
        <v>12.395893223819302</v>
      </c>
      <c r="O3593" s="29">
        <v>44197</v>
      </c>
      <c r="P3593" s="29">
        <v>45596</v>
      </c>
      <c r="Q3593" s="40">
        <v>3.8302532999999999</v>
      </c>
      <c r="R3593" s="39">
        <v>3.231786447638604</v>
      </c>
      <c r="S3593" s="39">
        <v>3.231786447638604</v>
      </c>
      <c r="T3593" s="39">
        <v>3.231786447638604</v>
      </c>
      <c r="U3593" s="39">
        <v>2.7005338809034907</v>
      </c>
      <c r="V3593" s="39">
        <v>0</v>
      </c>
      <c r="W3593" s="29" t="s">
        <v>265</v>
      </c>
      <c r="X3593" s="29" t="s">
        <v>11773</v>
      </c>
      <c r="Y3593" s="29">
        <v>45184</v>
      </c>
      <c r="Z3593" s="41" t="s">
        <v>11757</v>
      </c>
      <c r="AA3593" s="42" t="s">
        <v>1349</v>
      </c>
      <c r="AB3593" s="29" t="s">
        <v>258</v>
      </c>
      <c r="AC3593" s="29" t="s">
        <v>258</v>
      </c>
      <c r="AD3593" s="29" t="s">
        <v>265</v>
      </c>
      <c r="AE3593" s="29" t="s">
        <v>1367</v>
      </c>
      <c r="AF3593" s="29" t="s">
        <v>1368</v>
      </c>
      <c r="AG3593" s="183" t="s">
        <v>1369</v>
      </c>
      <c r="AH3593" s="29" t="s">
        <v>1356</v>
      </c>
      <c r="AI3593" s="29" t="s">
        <v>1357</v>
      </c>
      <c r="AJ3593" s="29" t="s">
        <v>258</v>
      </c>
      <c r="AK3593" s="29" t="s">
        <v>258</v>
      </c>
      <c r="AL3593" s="29" t="s">
        <v>13327</v>
      </c>
    </row>
    <row r="3594" spans="1:38" x14ac:dyDescent="0.2">
      <c r="A3594" s="35" t="s">
        <v>18</v>
      </c>
      <c r="B3594" s="36">
        <v>9705</v>
      </c>
      <c r="C3594" s="36">
        <v>8</v>
      </c>
      <c r="D3594" s="36" t="s">
        <v>5925</v>
      </c>
      <c r="E3594" s="37" t="s">
        <v>5926</v>
      </c>
      <c r="F3594" s="38" t="s">
        <v>1269</v>
      </c>
      <c r="G3594" s="38" t="s">
        <v>1273</v>
      </c>
      <c r="H3594" s="35" t="s">
        <v>1080</v>
      </c>
      <c r="I3594" s="35"/>
      <c r="J3594" s="29" t="s">
        <v>484</v>
      </c>
      <c r="K3594" s="29" t="s">
        <v>1365</v>
      </c>
      <c r="L3594" s="29" t="s">
        <v>1366</v>
      </c>
      <c r="M3594" s="39">
        <v>3.4388832783909598</v>
      </c>
      <c r="N3594" s="39">
        <v>17.182647501711159</v>
      </c>
      <c r="O3594" s="29">
        <v>44197</v>
      </c>
      <c r="P3594" s="29">
        <v>46022</v>
      </c>
      <c r="Q3594" s="40">
        <v>4.9965776999999996</v>
      </c>
      <c r="R3594" s="39">
        <v>3.4346475017111566</v>
      </c>
      <c r="S3594" s="39">
        <v>3.4346475017111566</v>
      </c>
      <c r="T3594" s="39">
        <v>3.4346475017111566</v>
      </c>
      <c r="U3594" s="39">
        <v>3.4440574948665299</v>
      </c>
      <c r="V3594" s="39">
        <v>3.4346475017111566</v>
      </c>
      <c r="W3594" s="29" t="s">
        <v>265</v>
      </c>
      <c r="X3594" s="29" t="s">
        <v>11773</v>
      </c>
      <c r="Y3594" s="29">
        <v>45184</v>
      </c>
      <c r="Z3594" s="41" t="s">
        <v>11757</v>
      </c>
      <c r="AA3594" s="42" t="s">
        <v>1349</v>
      </c>
      <c r="AB3594" s="29" t="s">
        <v>258</v>
      </c>
      <c r="AC3594" s="29" t="s">
        <v>258</v>
      </c>
      <c r="AD3594" s="29" t="s">
        <v>265</v>
      </c>
      <c r="AE3594" s="29" t="s">
        <v>1367</v>
      </c>
      <c r="AF3594" s="29" t="s">
        <v>1368</v>
      </c>
      <c r="AG3594" s="183" t="s">
        <v>1369</v>
      </c>
      <c r="AH3594" s="29" t="s">
        <v>1356</v>
      </c>
      <c r="AI3594" s="29" t="s">
        <v>1357</v>
      </c>
      <c r="AJ3594" s="29" t="s">
        <v>258</v>
      </c>
      <c r="AK3594" s="29" t="s">
        <v>258</v>
      </c>
      <c r="AL3594" s="29" t="s">
        <v>13327</v>
      </c>
    </row>
    <row r="3595" spans="1:38" x14ac:dyDescent="0.2">
      <c r="A3595" s="35" t="s">
        <v>18</v>
      </c>
      <c r="B3595" s="36">
        <v>9705</v>
      </c>
      <c r="C3595" s="36">
        <v>9</v>
      </c>
      <c r="D3595" s="36" t="s">
        <v>5927</v>
      </c>
      <c r="E3595" s="37" t="s">
        <v>5928</v>
      </c>
      <c r="F3595" s="38" t="s">
        <v>1269</v>
      </c>
      <c r="G3595" s="38" t="s">
        <v>1273</v>
      </c>
      <c r="H3595" s="35" t="s">
        <v>1080</v>
      </c>
      <c r="I3595" s="35"/>
      <c r="J3595" s="29" t="s">
        <v>484</v>
      </c>
      <c r="K3595" s="29" t="s">
        <v>1365</v>
      </c>
      <c r="L3595" s="29" t="s">
        <v>1366</v>
      </c>
      <c r="M3595" s="39">
        <v>8.37058408699993</v>
      </c>
      <c r="N3595" s="39">
        <v>41.824273785078709</v>
      </c>
      <c r="O3595" s="29">
        <v>44197</v>
      </c>
      <c r="P3595" s="29">
        <v>46022</v>
      </c>
      <c r="Q3595" s="40">
        <v>4.9965776999999996</v>
      </c>
      <c r="R3595" s="39">
        <v>8.3602737850787125</v>
      </c>
      <c r="S3595" s="39">
        <v>8.3602737850787125</v>
      </c>
      <c r="T3595" s="39">
        <v>8.3602737850787125</v>
      </c>
      <c r="U3595" s="39">
        <v>8.383178644763861</v>
      </c>
      <c r="V3595" s="39">
        <v>8.3602737850787125</v>
      </c>
      <c r="W3595" s="29" t="s">
        <v>265</v>
      </c>
      <c r="X3595" s="29" t="s">
        <v>11773</v>
      </c>
      <c r="Y3595" s="29">
        <v>45184</v>
      </c>
      <c r="Z3595" s="41" t="s">
        <v>11757</v>
      </c>
      <c r="AA3595" s="42" t="s">
        <v>1349</v>
      </c>
      <c r="AB3595" s="29" t="s">
        <v>258</v>
      </c>
      <c r="AC3595" s="29" t="s">
        <v>258</v>
      </c>
      <c r="AD3595" s="29" t="s">
        <v>265</v>
      </c>
      <c r="AE3595" s="29" t="s">
        <v>1367</v>
      </c>
      <c r="AF3595" s="29" t="s">
        <v>1368</v>
      </c>
      <c r="AG3595" s="183" t="s">
        <v>1369</v>
      </c>
      <c r="AH3595" s="29" t="s">
        <v>1356</v>
      </c>
      <c r="AI3595" s="29" t="s">
        <v>1357</v>
      </c>
      <c r="AJ3595" s="29" t="s">
        <v>258</v>
      </c>
      <c r="AK3595" s="29" t="s">
        <v>258</v>
      </c>
      <c r="AL3595" s="29" t="s">
        <v>13327</v>
      </c>
    </row>
    <row r="3596" spans="1:38" x14ac:dyDescent="0.2">
      <c r="A3596" s="35" t="s">
        <v>18</v>
      </c>
      <c r="B3596" s="36">
        <v>9705</v>
      </c>
      <c r="C3596" s="36">
        <v>10</v>
      </c>
      <c r="D3596" s="36" t="s">
        <v>5929</v>
      </c>
      <c r="E3596" s="37" t="s">
        <v>5930</v>
      </c>
      <c r="F3596" s="38" t="s">
        <v>1269</v>
      </c>
      <c r="G3596" s="38" t="s">
        <v>1273</v>
      </c>
      <c r="H3596" s="35" t="s">
        <v>1080</v>
      </c>
      <c r="I3596" s="35"/>
      <c r="J3596" s="29" t="s">
        <v>484</v>
      </c>
      <c r="K3596" s="29" t="s">
        <v>1365</v>
      </c>
      <c r="L3596" s="29" t="s">
        <v>1366</v>
      </c>
      <c r="M3596" s="39">
        <v>4.2553303994753415</v>
      </c>
      <c r="N3596" s="39">
        <v>21.262088980150583</v>
      </c>
      <c r="O3596" s="29">
        <v>44197</v>
      </c>
      <c r="P3596" s="29">
        <v>46022</v>
      </c>
      <c r="Q3596" s="40">
        <v>4.9965776999999996</v>
      </c>
      <c r="R3596" s="39">
        <v>4.2500889801505819</v>
      </c>
      <c r="S3596" s="39">
        <v>4.2500889801505819</v>
      </c>
      <c r="T3596" s="39">
        <v>4.2500889801505819</v>
      </c>
      <c r="U3596" s="39">
        <v>4.2617330595482548</v>
      </c>
      <c r="V3596" s="39">
        <v>4.2500889801505819</v>
      </c>
      <c r="W3596" s="29" t="s">
        <v>265</v>
      </c>
      <c r="X3596" s="29" t="s">
        <v>11773</v>
      </c>
      <c r="Y3596" s="29">
        <v>45184</v>
      </c>
      <c r="Z3596" s="41" t="s">
        <v>11757</v>
      </c>
      <c r="AA3596" s="42" t="s">
        <v>1349</v>
      </c>
      <c r="AB3596" s="29" t="s">
        <v>258</v>
      </c>
      <c r="AC3596" s="29" t="s">
        <v>258</v>
      </c>
      <c r="AD3596" s="29" t="s">
        <v>265</v>
      </c>
      <c r="AE3596" s="29" t="s">
        <v>1367</v>
      </c>
      <c r="AF3596" s="29" t="s">
        <v>1368</v>
      </c>
      <c r="AG3596" s="183" t="s">
        <v>1369</v>
      </c>
      <c r="AH3596" s="29" t="s">
        <v>1356</v>
      </c>
      <c r="AI3596" s="29" t="s">
        <v>1357</v>
      </c>
      <c r="AJ3596" s="29" t="s">
        <v>258</v>
      </c>
      <c r="AK3596" s="29" t="s">
        <v>258</v>
      </c>
      <c r="AL3596" s="29" t="s">
        <v>13327</v>
      </c>
    </row>
    <row r="3597" spans="1:38" x14ac:dyDescent="0.2">
      <c r="A3597" s="35" t="s">
        <v>18</v>
      </c>
      <c r="B3597" s="36">
        <v>9705</v>
      </c>
      <c r="C3597" s="36">
        <v>11</v>
      </c>
      <c r="D3597" s="36" t="s">
        <v>5931</v>
      </c>
      <c r="E3597" s="37" t="s">
        <v>5932</v>
      </c>
      <c r="F3597" s="38" t="s">
        <v>1269</v>
      </c>
      <c r="G3597" s="38" t="s">
        <v>1273</v>
      </c>
      <c r="H3597" s="35" t="s">
        <v>1080</v>
      </c>
      <c r="I3597" s="35"/>
      <c r="J3597" s="29" t="s">
        <v>484</v>
      </c>
      <c r="K3597" s="29" t="s">
        <v>1365</v>
      </c>
      <c r="L3597" s="29" t="s">
        <v>1366</v>
      </c>
      <c r="M3597" s="39">
        <v>2.7635134171998339</v>
      </c>
      <c r="N3597" s="39">
        <v>13.808109514031486</v>
      </c>
      <c r="O3597" s="29">
        <v>44197</v>
      </c>
      <c r="P3597" s="29">
        <v>46022</v>
      </c>
      <c r="Q3597" s="40">
        <v>4.9965776999999996</v>
      </c>
      <c r="R3597" s="39">
        <v>2.7601095140314853</v>
      </c>
      <c r="S3597" s="39">
        <v>2.7601095140314853</v>
      </c>
      <c r="T3597" s="39">
        <v>2.7601095140314853</v>
      </c>
      <c r="U3597" s="39">
        <v>2.7676714579055441</v>
      </c>
      <c r="V3597" s="39">
        <v>2.7601095140314853</v>
      </c>
      <c r="W3597" s="29" t="s">
        <v>265</v>
      </c>
      <c r="X3597" s="29" t="s">
        <v>11773</v>
      </c>
      <c r="Y3597" s="29">
        <v>45184</v>
      </c>
      <c r="Z3597" s="41" t="s">
        <v>11757</v>
      </c>
      <c r="AA3597" s="42" t="s">
        <v>1349</v>
      </c>
      <c r="AB3597" s="29" t="s">
        <v>258</v>
      </c>
      <c r="AC3597" s="29" t="s">
        <v>258</v>
      </c>
      <c r="AD3597" s="29" t="s">
        <v>265</v>
      </c>
      <c r="AE3597" s="29" t="s">
        <v>1367</v>
      </c>
      <c r="AF3597" s="29" t="s">
        <v>1368</v>
      </c>
      <c r="AG3597" s="183" t="s">
        <v>1369</v>
      </c>
      <c r="AH3597" s="29" t="s">
        <v>1356</v>
      </c>
      <c r="AI3597" s="29" t="s">
        <v>1357</v>
      </c>
      <c r="AJ3597" s="29" t="s">
        <v>258</v>
      </c>
      <c r="AK3597" s="29" t="s">
        <v>258</v>
      </c>
      <c r="AL3597" s="29" t="s">
        <v>13327</v>
      </c>
    </row>
    <row r="3598" spans="1:38" x14ac:dyDescent="0.2">
      <c r="A3598" s="35" t="s">
        <v>18</v>
      </c>
      <c r="B3598" s="36">
        <v>9705</v>
      </c>
      <c r="C3598" s="36">
        <v>1</v>
      </c>
      <c r="D3598" s="36" t="s">
        <v>5933</v>
      </c>
      <c r="E3598" s="37" t="s">
        <v>5934</v>
      </c>
      <c r="F3598" s="38" t="s">
        <v>1269</v>
      </c>
      <c r="G3598" s="38" t="s">
        <v>1273</v>
      </c>
      <c r="H3598" s="35" t="s">
        <v>1080</v>
      </c>
      <c r="I3598" s="35"/>
      <c r="J3598" s="29" t="s">
        <v>484</v>
      </c>
      <c r="K3598" s="29" t="s">
        <v>1365</v>
      </c>
      <c r="L3598" s="29" t="s">
        <v>1366</v>
      </c>
      <c r="M3598" s="39">
        <v>3.1833608061663088</v>
      </c>
      <c r="N3598" s="39">
        <v>6.3536481861738539</v>
      </c>
      <c r="O3598" s="29">
        <v>44197</v>
      </c>
      <c r="P3598" s="29">
        <v>44926</v>
      </c>
      <c r="Q3598" s="40">
        <v>1.9958932</v>
      </c>
      <c r="R3598" s="39">
        <v>3.1768240930869269</v>
      </c>
      <c r="S3598" s="39">
        <v>3.1768240930869269</v>
      </c>
      <c r="T3598" s="39">
        <v>0</v>
      </c>
      <c r="U3598" s="39">
        <v>0</v>
      </c>
      <c r="V3598" s="39">
        <v>0</v>
      </c>
      <c r="W3598" s="29" t="s">
        <v>1357</v>
      </c>
      <c r="X3598" s="29" t="s">
        <v>11773</v>
      </c>
      <c r="Y3598" s="29">
        <v>45184</v>
      </c>
      <c r="Z3598" s="41" t="s">
        <v>11757</v>
      </c>
      <c r="AA3598" s="42" t="s">
        <v>1349</v>
      </c>
      <c r="AB3598" s="29" t="s">
        <v>258</v>
      </c>
      <c r="AC3598" s="29" t="s">
        <v>258</v>
      </c>
      <c r="AD3598" s="29" t="s">
        <v>265</v>
      </c>
      <c r="AE3598" s="29" t="s">
        <v>1367</v>
      </c>
      <c r="AF3598" s="29" t="s">
        <v>1368</v>
      </c>
      <c r="AG3598" s="183" t="s">
        <v>1369</v>
      </c>
      <c r="AH3598" s="29" t="s">
        <v>1356</v>
      </c>
      <c r="AI3598" s="29" t="s">
        <v>1357</v>
      </c>
      <c r="AJ3598" s="29" t="s">
        <v>258</v>
      </c>
      <c r="AK3598" s="29" t="s">
        <v>258</v>
      </c>
      <c r="AL3598" s="29" t="s">
        <v>13326</v>
      </c>
    </row>
    <row r="3599" spans="1:38" x14ac:dyDescent="0.2">
      <c r="A3599" s="35" t="s">
        <v>18</v>
      </c>
      <c r="B3599" s="36">
        <v>9705</v>
      </c>
      <c r="C3599" s="36">
        <v>12</v>
      </c>
      <c r="D3599" s="36" t="s">
        <v>5935</v>
      </c>
      <c r="E3599" s="37" t="s">
        <v>5936</v>
      </c>
      <c r="F3599" s="38" t="s">
        <v>1269</v>
      </c>
      <c r="G3599" s="38" t="s">
        <v>1273</v>
      </c>
      <c r="H3599" s="35" t="s">
        <v>1080</v>
      </c>
      <c r="I3599" s="35"/>
      <c r="J3599" s="29" t="s">
        <v>484</v>
      </c>
      <c r="K3599" s="29" t="s">
        <v>1365</v>
      </c>
      <c r="L3599" s="29" t="s">
        <v>1366</v>
      </c>
      <c r="M3599" s="39">
        <v>2.5814136916638568</v>
      </c>
      <c r="N3599" s="39">
        <v>12.898234086242301</v>
      </c>
      <c r="O3599" s="29">
        <v>44197</v>
      </c>
      <c r="P3599" s="29">
        <v>46022</v>
      </c>
      <c r="Q3599" s="40">
        <v>4.9965776999999996</v>
      </c>
      <c r="R3599" s="39">
        <v>2.5782340862422997</v>
      </c>
      <c r="S3599" s="39">
        <v>2.5782340862422997</v>
      </c>
      <c r="T3599" s="39">
        <v>2.5782340862422997</v>
      </c>
      <c r="U3599" s="39">
        <v>2.5852977412731009</v>
      </c>
      <c r="V3599" s="39">
        <v>2.5782340862422997</v>
      </c>
      <c r="W3599" s="29" t="s">
        <v>1357</v>
      </c>
      <c r="X3599" s="29" t="s">
        <v>11773</v>
      </c>
      <c r="Y3599" s="29">
        <v>45184</v>
      </c>
      <c r="Z3599" s="41" t="s">
        <v>11757</v>
      </c>
      <c r="AA3599" s="42" t="s">
        <v>1349</v>
      </c>
      <c r="AB3599" s="29" t="s">
        <v>258</v>
      </c>
      <c r="AC3599" s="29" t="s">
        <v>258</v>
      </c>
      <c r="AD3599" s="29" t="s">
        <v>265</v>
      </c>
      <c r="AE3599" s="29" t="s">
        <v>1367</v>
      </c>
      <c r="AF3599" s="29" t="s">
        <v>1368</v>
      </c>
      <c r="AG3599" s="183" t="s">
        <v>1369</v>
      </c>
      <c r="AH3599" s="29" t="s">
        <v>1356</v>
      </c>
      <c r="AI3599" s="29" t="s">
        <v>1357</v>
      </c>
      <c r="AJ3599" s="29" t="s">
        <v>258</v>
      </c>
      <c r="AK3599" s="29" t="s">
        <v>258</v>
      </c>
      <c r="AL3599" s="29" t="s">
        <v>13326</v>
      </c>
    </row>
    <row r="3600" spans="1:38" x14ac:dyDescent="0.2">
      <c r="A3600" s="35" t="s">
        <v>16</v>
      </c>
      <c r="B3600" s="36">
        <v>9708</v>
      </c>
      <c r="C3600" s="36"/>
      <c r="D3600" s="36" t="s">
        <v>1349</v>
      </c>
      <c r="E3600" s="37" t="s">
        <v>5937</v>
      </c>
      <c r="F3600" s="38" t="s">
        <v>1262</v>
      </c>
      <c r="G3600" s="38" t="s">
        <v>1265</v>
      </c>
      <c r="H3600" s="35" t="s">
        <v>5938</v>
      </c>
      <c r="I3600" s="35"/>
      <c r="J3600" s="29" t="s">
        <v>1466</v>
      </c>
      <c r="K3600" s="29" t="s">
        <v>1466</v>
      </c>
      <c r="L3600" s="29" t="s">
        <v>5686</v>
      </c>
      <c r="M3600" s="39">
        <v>24.970675001106539</v>
      </c>
      <c r="N3600" s="39">
        <v>124.7679178644764</v>
      </c>
      <c r="O3600" s="29">
        <v>44197</v>
      </c>
      <c r="P3600" s="29">
        <v>46022</v>
      </c>
      <c r="Q3600" s="40">
        <v>4.9965776999999996</v>
      </c>
      <c r="R3600" s="39">
        <v>24.939917864476389</v>
      </c>
      <c r="S3600" s="39">
        <v>24.939917864476389</v>
      </c>
      <c r="T3600" s="39">
        <v>24.939917864476389</v>
      </c>
      <c r="U3600" s="39">
        <v>25.008246406570841</v>
      </c>
      <c r="V3600" s="39">
        <v>24.939917864476389</v>
      </c>
      <c r="W3600" s="29" t="s">
        <v>1357</v>
      </c>
      <c r="X3600" s="29" t="s">
        <v>258</v>
      </c>
      <c r="Y3600" s="29" t="s">
        <v>1349</v>
      </c>
      <c r="Z3600" s="41" t="s">
        <v>1349</v>
      </c>
      <c r="AA3600" s="42" t="s">
        <v>1349</v>
      </c>
      <c r="AB3600" s="29" t="s">
        <v>258</v>
      </c>
      <c r="AC3600" s="29" t="s">
        <v>258</v>
      </c>
      <c r="AD3600" s="29" t="s">
        <v>258</v>
      </c>
      <c r="AE3600" s="29" t="s">
        <v>1353</v>
      </c>
      <c r="AF3600" s="29" t="s">
        <v>1468</v>
      </c>
      <c r="AG3600" s="183" t="s">
        <v>1469</v>
      </c>
      <c r="AH3600" s="29" t="s">
        <v>1413</v>
      </c>
      <c r="AI3600" s="29" t="s">
        <v>1357</v>
      </c>
      <c r="AJ3600" s="29" t="s">
        <v>258</v>
      </c>
      <c r="AK3600" s="29" t="s">
        <v>258</v>
      </c>
      <c r="AL3600" s="29" t="s">
        <v>13326</v>
      </c>
    </row>
    <row r="3601" spans="1:38" x14ac:dyDescent="0.2">
      <c r="A3601" s="35" t="s">
        <v>16</v>
      </c>
      <c r="B3601" s="36">
        <v>9709</v>
      </c>
      <c r="C3601" s="36"/>
      <c r="D3601" s="36" t="s">
        <v>1349</v>
      </c>
      <c r="E3601" s="37" t="s">
        <v>5939</v>
      </c>
      <c r="F3601" s="38" t="s">
        <v>1269</v>
      </c>
      <c r="G3601" s="38" t="s">
        <v>1273</v>
      </c>
      <c r="H3601" s="35" t="s">
        <v>1393</v>
      </c>
      <c r="I3601" s="35"/>
      <c r="J3601" s="29" t="s">
        <v>281</v>
      </c>
      <c r="K3601" s="29" t="s">
        <v>282</v>
      </c>
      <c r="L3601" s="29" t="s">
        <v>1366</v>
      </c>
      <c r="M3601" s="39">
        <v>24.791257127486425</v>
      </c>
      <c r="N3601" s="39">
        <v>2.1719917864476388</v>
      </c>
      <c r="O3601" s="29">
        <v>44197</v>
      </c>
      <c r="P3601" s="29">
        <v>44229</v>
      </c>
      <c r="Q3601" s="40">
        <v>8.76112E-2</v>
      </c>
      <c r="R3601" s="39">
        <v>2.1719917864476388</v>
      </c>
      <c r="S3601" s="39">
        <v>0</v>
      </c>
      <c r="T3601" s="39">
        <v>0</v>
      </c>
      <c r="U3601" s="39">
        <v>0</v>
      </c>
      <c r="V3601" s="39">
        <v>0</v>
      </c>
      <c r="W3601" s="29" t="s">
        <v>1357</v>
      </c>
      <c r="X3601" s="29" t="s">
        <v>258</v>
      </c>
      <c r="Y3601" s="29" t="s">
        <v>1349</v>
      </c>
      <c r="Z3601" s="41" t="s">
        <v>1349</v>
      </c>
      <c r="AA3601" s="42" t="s">
        <v>1349</v>
      </c>
      <c r="AB3601" s="29" t="s">
        <v>258</v>
      </c>
      <c r="AC3601" s="29" t="s">
        <v>258</v>
      </c>
      <c r="AD3601" s="29" t="s">
        <v>265</v>
      </c>
      <c r="AE3601" s="29" t="s">
        <v>1367</v>
      </c>
      <c r="AF3601" s="29" t="s">
        <v>1368</v>
      </c>
      <c r="AG3601" s="183" t="s">
        <v>1369</v>
      </c>
      <c r="AH3601" s="29" t="s">
        <v>1356</v>
      </c>
      <c r="AI3601" s="29" t="s">
        <v>1357</v>
      </c>
      <c r="AJ3601" s="29" t="s">
        <v>258</v>
      </c>
      <c r="AK3601" s="29" t="s">
        <v>258</v>
      </c>
      <c r="AL3601" s="29" t="s">
        <v>13326</v>
      </c>
    </row>
    <row r="3602" spans="1:38" x14ac:dyDescent="0.2">
      <c r="A3602" s="35" t="s">
        <v>16</v>
      </c>
      <c r="B3602" s="36">
        <v>9713</v>
      </c>
      <c r="C3602" s="36"/>
      <c r="D3602" s="36" t="s">
        <v>1349</v>
      </c>
      <c r="E3602" s="37" t="s">
        <v>5940</v>
      </c>
      <c r="F3602" s="38" t="s">
        <v>1266</v>
      </c>
      <c r="G3602" s="38" t="s">
        <v>1267</v>
      </c>
      <c r="H3602" s="35" t="s">
        <v>1477</v>
      </c>
      <c r="I3602" s="35"/>
      <c r="J3602" s="29" t="s">
        <v>484</v>
      </c>
      <c r="K3602" s="29" t="s">
        <v>1365</v>
      </c>
      <c r="L3602" s="29" t="s">
        <v>1384</v>
      </c>
      <c r="M3602" s="39">
        <v>55.027182486981637</v>
      </c>
      <c r="N3602" s="39">
        <v>2.7118110882956881</v>
      </c>
      <c r="O3602" s="29">
        <v>44197</v>
      </c>
      <c r="P3602" s="29">
        <v>44215</v>
      </c>
      <c r="Q3602" s="40">
        <v>4.92813E-2</v>
      </c>
      <c r="R3602" s="39">
        <v>2.7118110882956881</v>
      </c>
      <c r="S3602" s="39">
        <v>0</v>
      </c>
      <c r="T3602" s="39">
        <v>0</v>
      </c>
      <c r="U3602" s="39">
        <v>0</v>
      </c>
      <c r="V3602" s="39">
        <v>0</v>
      </c>
      <c r="W3602" s="29" t="s">
        <v>1357</v>
      </c>
      <c r="X3602" s="29" t="s">
        <v>258</v>
      </c>
      <c r="Y3602" s="29" t="s">
        <v>1349</v>
      </c>
      <c r="Z3602" s="41" t="s">
        <v>1349</v>
      </c>
      <c r="AA3602" s="42" t="s">
        <v>1349</v>
      </c>
      <c r="AB3602" s="29" t="s">
        <v>258</v>
      </c>
      <c r="AC3602" s="29" t="s">
        <v>258</v>
      </c>
      <c r="AD3602" s="29" t="s">
        <v>265</v>
      </c>
      <c r="AE3602" s="29" t="s">
        <v>1353</v>
      </c>
      <c r="AF3602" s="29" t="s">
        <v>1368</v>
      </c>
      <c r="AG3602" s="183" t="s">
        <v>1369</v>
      </c>
      <c r="AH3602" s="29" t="s">
        <v>1356</v>
      </c>
      <c r="AI3602" s="29" t="s">
        <v>1357</v>
      </c>
      <c r="AJ3602" s="29" t="s">
        <v>258</v>
      </c>
      <c r="AK3602" s="29" t="s">
        <v>258</v>
      </c>
      <c r="AL3602" s="29" t="s">
        <v>13326</v>
      </c>
    </row>
    <row r="3603" spans="1:38" x14ac:dyDescent="0.2">
      <c r="A3603" s="35" t="s">
        <v>16</v>
      </c>
      <c r="B3603" s="36">
        <v>9714</v>
      </c>
      <c r="C3603" s="36"/>
      <c r="D3603" s="36" t="s">
        <v>1349</v>
      </c>
      <c r="E3603" s="37" t="s">
        <v>5941</v>
      </c>
      <c r="F3603" s="38" t="s">
        <v>1269</v>
      </c>
      <c r="G3603" s="38" t="s">
        <v>1273</v>
      </c>
      <c r="H3603" s="35" t="s">
        <v>1393</v>
      </c>
      <c r="I3603" s="35"/>
      <c r="J3603" s="29" t="s">
        <v>1513</v>
      </c>
      <c r="K3603" s="29" t="s">
        <v>1514</v>
      </c>
      <c r="L3603" s="29" t="s">
        <v>4734</v>
      </c>
      <c r="M3603" s="39">
        <v>44.565699537440416</v>
      </c>
      <c r="N3603" s="39">
        <v>121.52617932922657</v>
      </c>
      <c r="O3603" s="29">
        <v>44197</v>
      </c>
      <c r="P3603" s="29">
        <v>45193</v>
      </c>
      <c r="Q3603" s="40">
        <v>2.7268994000000002</v>
      </c>
      <c r="R3603" s="39">
        <v>44.490527036276525</v>
      </c>
      <c r="S3603" s="39">
        <v>44.490527036276525</v>
      </c>
      <c r="T3603" s="39">
        <v>32.545125256673508</v>
      </c>
      <c r="U3603" s="39">
        <v>0</v>
      </c>
      <c r="V3603" s="39">
        <v>0</v>
      </c>
      <c r="W3603" s="29" t="s">
        <v>1357</v>
      </c>
      <c r="X3603" s="29" t="s">
        <v>258</v>
      </c>
      <c r="Y3603" s="29" t="s">
        <v>1349</v>
      </c>
      <c r="Z3603" s="41" t="s">
        <v>1349</v>
      </c>
      <c r="AA3603" s="42" t="s">
        <v>1349</v>
      </c>
      <c r="AB3603" s="29" t="s">
        <v>258</v>
      </c>
      <c r="AC3603" s="29" t="s">
        <v>258</v>
      </c>
      <c r="AD3603" s="29" t="s">
        <v>258</v>
      </c>
      <c r="AE3603" s="29" t="s">
        <v>1367</v>
      </c>
      <c r="AF3603" s="29" t="s">
        <v>1368</v>
      </c>
      <c r="AG3603" s="183" t="s">
        <v>1369</v>
      </c>
      <c r="AH3603" s="29" t="s">
        <v>1413</v>
      </c>
      <c r="AI3603" s="29" t="s">
        <v>1357</v>
      </c>
      <c r="AJ3603" s="29" t="s">
        <v>258</v>
      </c>
      <c r="AK3603" s="29" t="s">
        <v>258</v>
      </c>
      <c r="AL3603" s="29" t="s">
        <v>13326</v>
      </c>
    </row>
    <row r="3604" spans="1:38" x14ac:dyDescent="0.2">
      <c r="A3604" s="35" t="s">
        <v>16</v>
      </c>
      <c r="B3604" s="36">
        <v>9715</v>
      </c>
      <c r="C3604" s="36"/>
      <c r="D3604" s="36" t="s">
        <v>1349</v>
      </c>
      <c r="E3604" s="37" t="s">
        <v>5942</v>
      </c>
      <c r="F3604" s="38" t="s">
        <v>1269</v>
      </c>
      <c r="G3604" s="38" t="s">
        <v>1273</v>
      </c>
      <c r="H3604" s="35" t="s">
        <v>1393</v>
      </c>
      <c r="I3604" s="35"/>
      <c r="J3604" s="29" t="s">
        <v>1371</v>
      </c>
      <c r="K3604" s="29" t="s">
        <v>1371</v>
      </c>
      <c r="L3604" s="29" t="s">
        <v>1366</v>
      </c>
      <c r="M3604" s="39">
        <v>26.840585038870923</v>
      </c>
      <c r="N3604" s="39">
        <v>71.427923340177955</v>
      </c>
      <c r="O3604" s="29">
        <v>44197</v>
      </c>
      <c r="P3604" s="29">
        <v>45169</v>
      </c>
      <c r="Q3604" s="40">
        <v>2.6611910000000001</v>
      </c>
      <c r="R3604" s="39">
        <v>26.794647501711157</v>
      </c>
      <c r="S3604" s="39">
        <v>26.794647501711157</v>
      </c>
      <c r="T3604" s="39">
        <v>17.838628336755644</v>
      </c>
      <c r="U3604" s="39">
        <v>0</v>
      </c>
      <c r="V3604" s="39">
        <v>0</v>
      </c>
      <c r="W3604" s="29" t="s">
        <v>1357</v>
      </c>
      <c r="X3604" s="29" t="s">
        <v>258</v>
      </c>
      <c r="Y3604" s="29" t="s">
        <v>1349</v>
      </c>
      <c r="Z3604" s="41" t="s">
        <v>1349</v>
      </c>
      <c r="AA3604" s="42" t="s">
        <v>1349</v>
      </c>
      <c r="AB3604" s="29" t="s">
        <v>258</v>
      </c>
      <c r="AC3604" s="29" t="s">
        <v>258</v>
      </c>
      <c r="AD3604" s="29" t="s">
        <v>265</v>
      </c>
      <c r="AE3604" s="29" t="s">
        <v>1367</v>
      </c>
      <c r="AF3604" s="29" t="s">
        <v>1368</v>
      </c>
      <c r="AG3604" s="183" t="s">
        <v>1369</v>
      </c>
      <c r="AH3604" s="29" t="s">
        <v>1413</v>
      </c>
      <c r="AI3604" s="29" t="s">
        <v>1357</v>
      </c>
      <c r="AJ3604" s="29" t="s">
        <v>258</v>
      </c>
      <c r="AK3604" s="29" t="s">
        <v>258</v>
      </c>
      <c r="AL3604" s="29" t="s">
        <v>13326</v>
      </c>
    </row>
    <row r="3605" spans="1:38" x14ac:dyDescent="0.2">
      <c r="A3605" s="35" t="s">
        <v>16</v>
      </c>
      <c r="B3605" s="36">
        <v>9719</v>
      </c>
      <c r="C3605" s="36"/>
      <c r="D3605" s="36" t="s">
        <v>1349</v>
      </c>
      <c r="E3605" s="37" t="s">
        <v>5943</v>
      </c>
      <c r="F3605" s="38" t="s">
        <v>1269</v>
      </c>
      <c r="G3605" s="38" t="s">
        <v>1273</v>
      </c>
      <c r="H3605" s="35" t="s">
        <v>1393</v>
      </c>
      <c r="I3605" s="35"/>
      <c r="J3605" s="29" t="s">
        <v>1371</v>
      </c>
      <c r="K3605" s="29" t="s">
        <v>1371</v>
      </c>
      <c r="L3605" s="29" t="s">
        <v>1366</v>
      </c>
      <c r="M3605" s="39">
        <v>12.242806290734823</v>
      </c>
      <c r="N3605" s="39">
        <v>32.010622861054074</v>
      </c>
      <c r="O3605" s="29">
        <v>44197</v>
      </c>
      <c r="P3605" s="29">
        <v>45152</v>
      </c>
      <c r="Q3605" s="40">
        <v>2.6146474999999998</v>
      </c>
      <c r="R3605" s="39">
        <v>12.221629021218344</v>
      </c>
      <c r="S3605" s="39">
        <v>12.221629021218344</v>
      </c>
      <c r="T3605" s="39">
        <v>7.5673648186173859</v>
      </c>
      <c r="U3605" s="39">
        <v>0</v>
      </c>
      <c r="V3605" s="39">
        <v>0</v>
      </c>
      <c r="W3605" s="29" t="s">
        <v>265</v>
      </c>
      <c r="X3605" s="29" t="s">
        <v>11773</v>
      </c>
      <c r="Y3605" s="29">
        <v>45281</v>
      </c>
      <c r="Z3605" s="41" t="s">
        <v>11760</v>
      </c>
      <c r="AA3605" s="42" t="s">
        <v>1349</v>
      </c>
      <c r="AB3605" s="29" t="s">
        <v>258</v>
      </c>
      <c r="AC3605" s="29" t="s">
        <v>258</v>
      </c>
      <c r="AD3605" s="29" t="s">
        <v>265</v>
      </c>
      <c r="AE3605" s="29" t="s">
        <v>1367</v>
      </c>
      <c r="AF3605" s="29" t="s">
        <v>1368</v>
      </c>
      <c r="AG3605" s="183" t="s">
        <v>1369</v>
      </c>
      <c r="AH3605" s="29" t="s">
        <v>1413</v>
      </c>
      <c r="AI3605" s="29" t="s">
        <v>1357</v>
      </c>
      <c r="AJ3605" s="29" t="s">
        <v>258</v>
      </c>
      <c r="AK3605" s="29" t="s">
        <v>258</v>
      </c>
      <c r="AL3605" s="29" t="s">
        <v>13327</v>
      </c>
    </row>
    <row r="3606" spans="1:38" x14ac:dyDescent="0.2">
      <c r="A3606" s="35" t="s">
        <v>16</v>
      </c>
      <c r="B3606" s="36">
        <v>9720</v>
      </c>
      <c r="C3606" s="36"/>
      <c r="D3606" s="36" t="s">
        <v>1349</v>
      </c>
      <c r="E3606" s="37" t="s">
        <v>5944</v>
      </c>
      <c r="F3606" s="38" t="s">
        <v>1269</v>
      </c>
      <c r="G3606" s="38" t="s">
        <v>1273</v>
      </c>
      <c r="H3606" s="35" t="s">
        <v>1393</v>
      </c>
      <c r="I3606" s="35"/>
      <c r="J3606" s="29" t="s">
        <v>1371</v>
      </c>
      <c r="K3606" s="29" t="s">
        <v>1371</v>
      </c>
      <c r="L3606" s="29" t="s">
        <v>1366</v>
      </c>
      <c r="M3606" s="39">
        <v>7.3476538196476389</v>
      </c>
      <c r="N3606" s="39">
        <v>19.291991786447639</v>
      </c>
      <c r="O3606" s="29">
        <v>44197</v>
      </c>
      <c r="P3606" s="29">
        <v>45156</v>
      </c>
      <c r="Q3606" s="40">
        <v>2.6255989</v>
      </c>
      <c r="R3606" s="39">
        <v>7.3349760438056126</v>
      </c>
      <c r="S3606" s="39">
        <v>7.3349760438056126</v>
      </c>
      <c r="T3606" s="39">
        <v>4.6220396988364127</v>
      </c>
      <c r="U3606" s="39">
        <v>0</v>
      </c>
      <c r="V3606" s="39">
        <v>0</v>
      </c>
      <c r="W3606" s="29" t="s">
        <v>1357</v>
      </c>
      <c r="X3606" s="29" t="s">
        <v>258</v>
      </c>
      <c r="Y3606" s="29" t="s">
        <v>1349</v>
      </c>
      <c r="Z3606" s="41" t="s">
        <v>1349</v>
      </c>
      <c r="AA3606" s="42" t="s">
        <v>1349</v>
      </c>
      <c r="AB3606" s="29" t="s">
        <v>258</v>
      </c>
      <c r="AC3606" s="29" t="s">
        <v>258</v>
      </c>
      <c r="AD3606" s="29" t="s">
        <v>265</v>
      </c>
      <c r="AE3606" s="29" t="s">
        <v>1367</v>
      </c>
      <c r="AF3606" s="29" t="s">
        <v>1368</v>
      </c>
      <c r="AG3606" s="183" t="s">
        <v>1369</v>
      </c>
      <c r="AH3606" s="29" t="s">
        <v>1413</v>
      </c>
      <c r="AI3606" s="29" t="s">
        <v>1357</v>
      </c>
      <c r="AJ3606" s="29" t="s">
        <v>258</v>
      </c>
      <c r="AK3606" s="29" t="s">
        <v>258</v>
      </c>
      <c r="AL3606" s="29" t="s">
        <v>13326</v>
      </c>
    </row>
    <row r="3607" spans="1:38" x14ac:dyDescent="0.2">
      <c r="A3607" s="35" t="s">
        <v>16</v>
      </c>
      <c r="B3607" s="36">
        <v>9722</v>
      </c>
      <c r="C3607" s="36"/>
      <c r="D3607" s="36" t="s">
        <v>1349</v>
      </c>
      <c r="E3607" s="37" t="s">
        <v>5945</v>
      </c>
      <c r="F3607" s="38" t="s">
        <v>1269</v>
      </c>
      <c r="G3607" s="38" t="s">
        <v>1273</v>
      </c>
      <c r="H3607" s="35" t="s">
        <v>1393</v>
      </c>
      <c r="I3607" s="35"/>
      <c r="J3607" s="29" t="s">
        <v>1371</v>
      </c>
      <c r="K3607" s="29" t="s">
        <v>1371</v>
      </c>
      <c r="L3607" s="29" t="s">
        <v>1366</v>
      </c>
      <c r="M3607" s="39">
        <v>4.2604057332615186</v>
      </c>
      <c r="N3607" s="39">
        <v>11.267767282683094</v>
      </c>
      <c r="O3607" s="29">
        <v>44197</v>
      </c>
      <c r="P3607" s="29">
        <v>45163</v>
      </c>
      <c r="Q3607" s="40">
        <v>2.6447639000000001</v>
      </c>
      <c r="R3607" s="39">
        <v>4.2530869267624913</v>
      </c>
      <c r="S3607" s="39">
        <v>4.2530869267624913</v>
      </c>
      <c r="T3607" s="39">
        <v>2.7615934291581108</v>
      </c>
      <c r="U3607" s="39">
        <v>0</v>
      </c>
      <c r="V3607" s="39">
        <v>0</v>
      </c>
      <c r="W3607" s="29" t="s">
        <v>1357</v>
      </c>
      <c r="X3607" s="29" t="s">
        <v>258</v>
      </c>
      <c r="Y3607" s="29" t="s">
        <v>1349</v>
      </c>
      <c r="Z3607" s="41" t="s">
        <v>1349</v>
      </c>
      <c r="AA3607" s="42" t="s">
        <v>1349</v>
      </c>
      <c r="AB3607" s="29" t="s">
        <v>258</v>
      </c>
      <c r="AC3607" s="29" t="s">
        <v>258</v>
      </c>
      <c r="AD3607" s="29" t="s">
        <v>265</v>
      </c>
      <c r="AE3607" s="29" t="s">
        <v>1367</v>
      </c>
      <c r="AF3607" s="29" t="s">
        <v>1368</v>
      </c>
      <c r="AG3607" s="183" t="s">
        <v>1369</v>
      </c>
      <c r="AH3607" s="29" t="s">
        <v>1413</v>
      </c>
      <c r="AI3607" s="29" t="s">
        <v>1357</v>
      </c>
      <c r="AJ3607" s="29" t="s">
        <v>258</v>
      </c>
      <c r="AK3607" s="29" t="s">
        <v>258</v>
      </c>
      <c r="AL3607" s="29" t="s">
        <v>13326</v>
      </c>
    </row>
    <row r="3608" spans="1:38" x14ac:dyDescent="0.2">
      <c r="A3608" s="35" t="s">
        <v>16</v>
      </c>
      <c r="B3608" s="36">
        <v>9723</v>
      </c>
      <c r="C3608" s="36"/>
      <c r="D3608" s="36" t="s">
        <v>1349</v>
      </c>
      <c r="E3608" s="37" t="s">
        <v>5946</v>
      </c>
      <c r="F3608" s="38" t="s">
        <v>1266</v>
      </c>
      <c r="G3608" s="38" t="s">
        <v>1268</v>
      </c>
      <c r="H3608" s="35" t="s">
        <v>669</v>
      </c>
      <c r="I3608" s="35"/>
      <c r="J3608" s="29" t="s">
        <v>1371</v>
      </c>
      <c r="K3608" s="29" t="s">
        <v>1371</v>
      </c>
      <c r="L3608" s="29" t="s">
        <v>1384</v>
      </c>
      <c r="M3608" s="39">
        <v>508.8201391917296</v>
      </c>
      <c r="N3608" s="39">
        <v>483.39653388090352</v>
      </c>
      <c r="O3608" s="29">
        <v>44197</v>
      </c>
      <c r="P3608" s="29">
        <v>44544</v>
      </c>
      <c r="Q3608" s="40">
        <v>0.95003420000000005</v>
      </c>
      <c r="R3608" s="39">
        <v>483.39653388090352</v>
      </c>
      <c r="S3608" s="39">
        <v>0</v>
      </c>
      <c r="T3608" s="39">
        <v>0</v>
      </c>
      <c r="U3608" s="39">
        <v>0</v>
      </c>
      <c r="V3608" s="39">
        <v>0</v>
      </c>
      <c r="W3608" s="29" t="s">
        <v>1357</v>
      </c>
      <c r="X3608" s="29" t="s">
        <v>258</v>
      </c>
      <c r="Y3608" s="29" t="s">
        <v>1349</v>
      </c>
      <c r="Z3608" s="41" t="s">
        <v>1349</v>
      </c>
      <c r="AA3608" s="42" t="s">
        <v>1349</v>
      </c>
      <c r="AB3608" s="29" t="s">
        <v>258</v>
      </c>
      <c r="AC3608" s="29" t="s">
        <v>258</v>
      </c>
      <c r="AD3608" s="29" t="s">
        <v>265</v>
      </c>
      <c r="AE3608" s="29" t="s">
        <v>1353</v>
      </c>
      <c r="AF3608" s="29" t="s">
        <v>1368</v>
      </c>
      <c r="AG3608" s="183" t="s">
        <v>1369</v>
      </c>
      <c r="AH3608" s="29" t="s">
        <v>1356</v>
      </c>
      <c r="AI3608" s="29" t="s">
        <v>1357</v>
      </c>
      <c r="AJ3608" s="29" t="s">
        <v>258</v>
      </c>
      <c r="AK3608" s="29" t="s">
        <v>258</v>
      </c>
      <c r="AL3608" s="29" t="s">
        <v>13326</v>
      </c>
    </row>
    <row r="3609" spans="1:38" x14ac:dyDescent="0.2">
      <c r="A3609" s="35" t="s">
        <v>16</v>
      </c>
      <c r="B3609" s="36">
        <v>9726</v>
      </c>
      <c r="C3609" s="36"/>
      <c r="D3609" s="36" t="s">
        <v>1349</v>
      </c>
      <c r="E3609" s="37" t="s">
        <v>5947</v>
      </c>
      <c r="F3609" s="38" t="s">
        <v>1266</v>
      </c>
      <c r="G3609" s="38" t="s">
        <v>1267</v>
      </c>
      <c r="H3609" s="35" t="s">
        <v>1381</v>
      </c>
      <c r="I3609" s="35"/>
      <c r="J3609" s="29" t="s">
        <v>484</v>
      </c>
      <c r="K3609" s="29" t="s">
        <v>1365</v>
      </c>
      <c r="L3609" s="29" t="s">
        <v>1384</v>
      </c>
      <c r="M3609" s="39">
        <v>119.56183708844112</v>
      </c>
      <c r="N3609" s="39">
        <v>477.92</v>
      </c>
      <c r="O3609" s="29">
        <v>44197</v>
      </c>
      <c r="P3609" s="29">
        <v>45657</v>
      </c>
      <c r="Q3609" s="40">
        <v>3.9972620999999999</v>
      </c>
      <c r="R3609" s="39">
        <v>119.39822039698836</v>
      </c>
      <c r="S3609" s="39">
        <v>119.39822039698836</v>
      </c>
      <c r="T3609" s="39">
        <v>119.39822039698836</v>
      </c>
      <c r="U3609" s="39">
        <v>119.72533880903491</v>
      </c>
      <c r="V3609" s="39">
        <v>0</v>
      </c>
      <c r="W3609" s="29" t="s">
        <v>1357</v>
      </c>
      <c r="X3609" s="29" t="s">
        <v>258</v>
      </c>
      <c r="Y3609" s="29" t="s">
        <v>1349</v>
      </c>
      <c r="Z3609" s="41" t="s">
        <v>1349</v>
      </c>
      <c r="AA3609" s="42" t="s">
        <v>1349</v>
      </c>
      <c r="AB3609" s="29" t="s">
        <v>258</v>
      </c>
      <c r="AC3609" s="29" t="s">
        <v>258</v>
      </c>
      <c r="AD3609" s="29" t="s">
        <v>265</v>
      </c>
      <c r="AE3609" s="29" t="s">
        <v>1353</v>
      </c>
      <c r="AF3609" s="29" t="s">
        <v>1368</v>
      </c>
      <c r="AG3609" s="183" t="s">
        <v>1369</v>
      </c>
      <c r="AH3609" s="29" t="s">
        <v>1413</v>
      </c>
      <c r="AI3609" s="29" t="s">
        <v>1357</v>
      </c>
      <c r="AJ3609" s="29" t="s">
        <v>258</v>
      </c>
      <c r="AK3609" s="29" t="s">
        <v>258</v>
      </c>
      <c r="AL3609" s="29" t="s">
        <v>13326</v>
      </c>
    </row>
    <row r="3610" spans="1:38" x14ac:dyDescent="0.2">
      <c r="A3610" s="35" t="s">
        <v>16</v>
      </c>
      <c r="B3610" s="36">
        <v>9730</v>
      </c>
      <c r="C3610" s="36"/>
      <c r="D3610" s="36" t="s">
        <v>1349</v>
      </c>
      <c r="E3610" s="37" t="s">
        <v>5948</v>
      </c>
      <c r="F3610" s="38" t="s">
        <v>1269</v>
      </c>
      <c r="G3610" s="38" t="s">
        <v>1270</v>
      </c>
      <c r="H3610" s="35" t="s">
        <v>335</v>
      </c>
      <c r="I3610" s="35"/>
      <c r="J3610" s="29" t="s">
        <v>322</v>
      </c>
      <c r="K3610" s="29" t="s">
        <v>1373</v>
      </c>
      <c r="L3610" s="29" t="s">
        <v>2893</v>
      </c>
      <c r="M3610" s="39">
        <v>30.618816714853548</v>
      </c>
      <c r="N3610" s="39">
        <v>99.338255989048591</v>
      </c>
      <c r="O3610" s="29">
        <v>44197</v>
      </c>
      <c r="P3610" s="29">
        <v>45382</v>
      </c>
      <c r="Q3610" s="40">
        <v>3.2443531999999999</v>
      </c>
      <c r="R3610" s="39">
        <v>30.572060232717316</v>
      </c>
      <c r="S3610" s="39">
        <v>30.572060232717316</v>
      </c>
      <c r="T3610" s="39">
        <v>30.572060232717316</v>
      </c>
      <c r="U3610" s="39">
        <v>7.622075290896646</v>
      </c>
      <c r="V3610" s="39">
        <v>0</v>
      </c>
      <c r="W3610" s="29" t="s">
        <v>1357</v>
      </c>
      <c r="X3610" s="29" t="s">
        <v>258</v>
      </c>
      <c r="Y3610" s="29" t="s">
        <v>1349</v>
      </c>
      <c r="Z3610" s="41" t="s">
        <v>1349</v>
      </c>
      <c r="AA3610" s="42" t="s">
        <v>1349</v>
      </c>
      <c r="AB3610" s="29" t="s">
        <v>258</v>
      </c>
      <c r="AC3610" s="29" t="s">
        <v>258</v>
      </c>
      <c r="AD3610" s="29" t="s">
        <v>258</v>
      </c>
      <c r="AE3610" s="29" t="s">
        <v>1367</v>
      </c>
      <c r="AF3610" s="29" t="s">
        <v>1361</v>
      </c>
      <c r="AG3610" s="183" t="s">
        <v>1362</v>
      </c>
      <c r="AH3610" s="29" t="s">
        <v>1413</v>
      </c>
      <c r="AI3610" s="29" t="s">
        <v>1357</v>
      </c>
      <c r="AJ3610" s="29" t="s">
        <v>258</v>
      </c>
      <c r="AK3610" s="29" t="s">
        <v>258</v>
      </c>
      <c r="AL3610" s="29" t="s">
        <v>13326</v>
      </c>
    </row>
    <row r="3611" spans="1:38" x14ac:dyDescent="0.2">
      <c r="A3611" s="35" t="s">
        <v>16</v>
      </c>
      <c r="B3611" s="36">
        <v>9734</v>
      </c>
      <c r="C3611" s="36"/>
      <c r="D3611" s="36" t="s">
        <v>1349</v>
      </c>
      <c r="E3611" s="37" t="s">
        <v>5949</v>
      </c>
      <c r="F3611" s="38" t="s">
        <v>1266</v>
      </c>
      <c r="G3611" s="38" t="s">
        <v>1268</v>
      </c>
      <c r="H3611" s="35" t="s">
        <v>1359</v>
      </c>
      <c r="I3611" s="35"/>
      <c r="J3611" s="29" t="s">
        <v>484</v>
      </c>
      <c r="K3611" s="29" t="s">
        <v>1365</v>
      </c>
      <c r="L3611" s="29" t="s">
        <v>1554</v>
      </c>
      <c r="M3611" s="39">
        <v>15.815665483671179</v>
      </c>
      <c r="N3611" s="39">
        <v>31.566379192334018</v>
      </c>
      <c r="O3611" s="29">
        <v>44197</v>
      </c>
      <c r="P3611" s="29">
        <v>44926</v>
      </c>
      <c r="Q3611" s="40">
        <v>1.9958932</v>
      </c>
      <c r="R3611" s="39">
        <v>15.783189596167009</v>
      </c>
      <c r="S3611" s="39">
        <v>15.783189596167009</v>
      </c>
      <c r="T3611" s="39">
        <v>0</v>
      </c>
      <c r="U3611" s="39">
        <v>0</v>
      </c>
      <c r="V3611" s="39">
        <v>0</v>
      </c>
      <c r="W3611" s="29" t="s">
        <v>1357</v>
      </c>
      <c r="X3611" s="29" t="s">
        <v>258</v>
      </c>
      <c r="Y3611" s="29" t="s">
        <v>1349</v>
      </c>
      <c r="Z3611" s="41" t="s">
        <v>1349</v>
      </c>
      <c r="AA3611" s="42" t="s">
        <v>1349</v>
      </c>
      <c r="AB3611" s="29" t="s">
        <v>258</v>
      </c>
      <c r="AC3611" s="29" t="s">
        <v>258</v>
      </c>
      <c r="AD3611" s="29" t="s">
        <v>265</v>
      </c>
      <c r="AE3611" s="29" t="s">
        <v>1367</v>
      </c>
      <c r="AF3611" s="29" t="s">
        <v>1368</v>
      </c>
      <c r="AG3611" s="183" t="s">
        <v>1369</v>
      </c>
      <c r="AH3611" s="29" t="s">
        <v>1356</v>
      </c>
      <c r="AI3611" s="29" t="s">
        <v>1357</v>
      </c>
      <c r="AJ3611" s="29" t="s">
        <v>258</v>
      </c>
      <c r="AK3611" s="29" t="s">
        <v>258</v>
      </c>
      <c r="AL3611" s="29" t="s">
        <v>13326</v>
      </c>
    </row>
    <row r="3612" spans="1:38" x14ac:dyDescent="0.2">
      <c r="A3612" s="35" t="s">
        <v>16</v>
      </c>
      <c r="B3612" s="36">
        <v>9735</v>
      </c>
      <c r="C3612" s="36"/>
      <c r="D3612" s="36" t="s">
        <v>1349</v>
      </c>
      <c r="E3612" s="37" t="s">
        <v>5950</v>
      </c>
      <c r="F3612" s="38" t="s">
        <v>1269</v>
      </c>
      <c r="G3612" s="38" t="s">
        <v>1273</v>
      </c>
      <c r="H3612" s="35" t="s">
        <v>1393</v>
      </c>
      <c r="I3612" s="35"/>
      <c r="J3612" s="29" t="s">
        <v>1371</v>
      </c>
      <c r="K3612" s="29" t="s">
        <v>1371</v>
      </c>
      <c r="L3612" s="29" t="s">
        <v>1384</v>
      </c>
      <c r="M3612" s="39">
        <v>59.072931200697234</v>
      </c>
      <c r="N3612" s="39">
        <v>53.533579739904177</v>
      </c>
      <c r="O3612" s="29">
        <v>44197</v>
      </c>
      <c r="P3612" s="29">
        <v>44528</v>
      </c>
      <c r="Q3612" s="40">
        <v>0.90622860000000005</v>
      </c>
      <c r="R3612" s="39">
        <v>53.533579739904177</v>
      </c>
      <c r="S3612" s="39">
        <v>0</v>
      </c>
      <c r="T3612" s="39">
        <v>0</v>
      </c>
      <c r="U3612" s="39">
        <v>0</v>
      </c>
      <c r="V3612" s="39">
        <v>0</v>
      </c>
      <c r="W3612" s="29" t="s">
        <v>265</v>
      </c>
      <c r="X3612" s="29" t="s">
        <v>11773</v>
      </c>
      <c r="Y3612" s="29">
        <v>45273</v>
      </c>
      <c r="Z3612" s="41" t="s">
        <v>11760</v>
      </c>
      <c r="AA3612" s="42" t="s">
        <v>1349</v>
      </c>
      <c r="AB3612" s="29" t="s">
        <v>258</v>
      </c>
      <c r="AC3612" s="29" t="s">
        <v>258</v>
      </c>
      <c r="AD3612" s="29" t="s">
        <v>265</v>
      </c>
      <c r="AE3612" s="29" t="s">
        <v>1353</v>
      </c>
      <c r="AF3612" s="29" t="s">
        <v>1368</v>
      </c>
      <c r="AG3612" s="183" t="s">
        <v>1369</v>
      </c>
      <c r="AH3612" s="29" t="s">
        <v>1356</v>
      </c>
      <c r="AI3612" s="29" t="s">
        <v>1357</v>
      </c>
      <c r="AJ3612" s="29" t="s">
        <v>258</v>
      </c>
      <c r="AK3612" s="29" t="s">
        <v>258</v>
      </c>
      <c r="AL3612" s="29" t="s">
        <v>13327</v>
      </c>
    </row>
    <row r="3613" spans="1:38" x14ac:dyDescent="0.2">
      <c r="A3613" s="35" t="s">
        <v>16</v>
      </c>
      <c r="B3613" s="36">
        <v>9739</v>
      </c>
      <c r="C3613" s="36"/>
      <c r="D3613" s="36" t="s">
        <v>1349</v>
      </c>
      <c r="E3613" s="37" t="s">
        <v>5951</v>
      </c>
      <c r="F3613" s="38" t="s">
        <v>1269</v>
      </c>
      <c r="G3613" s="38" t="s">
        <v>1273</v>
      </c>
      <c r="H3613" s="35" t="s">
        <v>1393</v>
      </c>
      <c r="I3613" s="35"/>
      <c r="J3613" s="29" t="s">
        <v>359</v>
      </c>
      <c r="K3613" s="29" t="s">
        <v>5952</v>
      </c>
      <c r="L3613" s="29" t="s">
        <v>5953</v>
      </c>
      <c r="M3613" s="39">
        <v>17.145059700333704</v>
      </c>
      <c r="N3613" s="39">
        <v>47.128377823408627</v>
      </c>
      <c r="O3613" s="29">
        <v>44197</v>
      </c>
      <c r="P3613" s="29">
        <v>45201</v>
      </c>
      <c r="Q3613" s="40">
        <v>2.7488022000000001</v>
      </c>
      <c r="R3613" s="39">
        <v>17.1162765229295</v>
      </c>
      <c r="S3613" s="39">
        <v>17.1162765229295</v>
      </c>
      <c r="T3613" s="39">
        <v>12.895824777549624</v>
      </c>
      <c r="U3613" s="39">
        <v>0</v>
      </c>
      <c r="V3613" s="39">
        <v>0</v>
      </c>
      <c r="W3613" s="29" t="s">
        <v>1357</v>
      </c>
      <c r="X3613" s="29" t="s">
        <v>258</v>
      </c>
      <c r="Y3613" s="29" t="s">
        <v>1349</v>
      </c>
      <c r="Z3613" s="41" t="s">
        <v>1349</v>
      </c>
      <c r="AA3613" s="42" t="s">
        <v>1349</v>
      </c>
      <c r="AB3613" s="29" t="s">
        <v>258</v>
      </c>
      <c r="AC3613" s="29" t="s">
        <v>258</v>
      </c>
      <c r="AD3613" s="29" t="s">
        <v>258</v>
      </c>
      <c r="AE3613" s="29" t="s">
        <v>1367</v>
      </c>
      <c r="AF3613" s="29" t="s">
        <v>1361</v>
      </c>
      <c r="AG3613" s="183" t="s">
        <v>1362</v>
      </c>
      <c r="AH3613" s="29" t="s">
        <v>1413</v>
      </c>
      <c r="AI3613" s="29" t="s">
        <v>1357</v>
      </c>
      <c r="AJ3613" s="29" t="s">
        <v>258</v>
      </c>
      <c r="AK3613" s="29" t="s">
        <v>258</v>
      </c>
      <c r="AL3613" s="29" t="s">
        <v>13326</v>
      </c>
    </row>
    <row r="3614" spans="1:38" x14ac:dyDescent="0.2">
      <c r="A3614" s="35" t="s">
        <v>16</v>
      </c>
      <c r="B3614" s="36">
        <v>9740</v>
      </c>
      <c r="C3614" s="36"/>
      <c r="D3614" s="36" t="s">
        <v>1349</v>
      </c>
      <c r="E3614" s="37" t="s">
        <v>5954</v>
      </c>
      <c r="F3614" s="38" t="s">
        <v>1269</v>
      </c>
      <c r="G3614" s="38" t="s">
        <v>1273</v>
      </c>
      <c r="H3614" s="35" t="s">
        <v>1393</v>
      </c>
      <c r="I3614" s="35"/>
      <c r="J3614" s="29" t="s">
        <v>1371</v>
      </c>
      <c r="K3614" s="29" t="s">
        <v>1371</v>
      </c>
      <c r="L3614" s="29" t="s">
        <v>1384</v>
      </c>
      <c r="M3614" s="39">
        <v>37.002929582907669</v>
      </c>
      <c r="N3614" s="39">
        <v>101.40980698151951</v>
      </c>
      <c r="O3614" s="29">
        <v>44197</v>
      </c>
      <c r="P3614" s="29">
        <v>45198</v>
      </c>
      <c r="Q3614" s="40">
        <v>2.7405886000000002</v>
      </c>
      <c r="R3614" s="39">
        <v>36.94069815195072</v>
      </c>
      <c r="S3614" s="39">
        <v>36.94069815195072</v>
      </c>
      <c r="T3614" s="39">
        <v>27.528410677618069</v>
      </c>
      <c r="U3614" s="39">
        <v>0</v>
      </c>
      <c r="V3614" s="39">
        <v>0</v>
      </c>
      <c r="W3614" s="29" t="s">
        <v>265</v>
      </c>
      <c r="X3614" s="29" t="s">
        <v>11773</v>
      </c>
      <c r="Y3614" s="29">
        <v>45259</v>
      </c>
      <c r="Z3614" s="41" t="s">
        <v>11759</v>
      </c>
      <c r="AA3614" s="42" t="s">
        <v>1349</v>
      </c>
      <c r="AB3614" s="29" t="s">
        <v>258</v>
      </c>
      <c r="AC3614" s="29" t="s">
        <v>258</v>
      </c>
      <c r="AD3614" s="29" t="s">
        <v>265</v>
      </c>
      <c r="AE3614" s="29" t="s">
        <v>1353</v>
      </c>
      <c r="AF3614" s="29" t="s">
        <v>1368</v>
      </c>
      <c r="AG3614" s="183" t="s">
        <v>1369</v>
      </c>
      <c r="AH3614" s="29" t="s">
        <v>1413</v>
      </c>
      <c r="AI3614" s="29" t="s">
        <v>1357</v>
      </c>
      <c r="AJ3614" s="29" t="s">
        <v>258</v>
      </c>
      <c r="AK3614" s="29" t="s">
        <v>258</v>
      </c>
      <c r="AL3614" s="29" t="s">
        <v>13327</v>
      </c>
    </row>
    <row r="3615" spans="1:38" x14ac:dyDescent="0.2">
      <c r="A3615" s="35" t="s">
        <v>16</v>
      </c>
      <c r="B3615" s="36">
        <v>9741</v>
      </c>
      <c r="C3615" s="36"/>
      <c r="D3615" s="36" t="s">
        <v>1349</v>
      </c>
      <c r="E3615" s="37" t="s">
        <v>5955</v>
      </c>
      <c r="F3615" s="38" t="s">
        <v>1266</v>
      </c>
      <c r="G3615" s="38" t="s">
        <v>1268</v>
      </c>
      <c r="H3615" s="35" t="s">
        <v>669</v>
      </c>
      <c r="I3615" s="35"/>
      <c r="J3615" s="29" t="s">
        <v>1371</v>
      </c>
      <c r="K3615" s="29" t="s">
        <v>1371</v>
      </c>
      <c r="L3615" s="29" t="s">
        <v>1384</v>
      </c>
      <c r="M3615" s="39">
        <v>306.14462724893377</v>
      </c>
      <c r="N3615" s="39">
        <v>1359.5252238193018</v>
      </c>
      <c r="O3615" s="29">
        <v>44197</v>
      </c>
      <c r="P3615" s="29">
        <v>45819</v>
      </c>
      <c r="Q3615" s="40">
        <v>4.4407940000000004</v>
      </c>
      <c r="R3615" s="39">
        <v>305.74658453114307</v>
      </c>
      <c r="S3615" s="39">
        <v>305.74658453114307</v>
      </c>
      <c r="T3615" s="39">
        <v>305.74658453114307</v>
      </c>
      <c r="U3615" s="39">
        <v>306.58424640657086</v>
      </c>
      <c r="V3615" s="39">
        <v>135.70122381930187</v>
      </c>
      <c r="W3615" s="29" t="s">
        <v>265</v>
      </c>
      <c r="X3615" s="29" t="s">
        <v>11773</v>
      </c>
      <c r="Y3615" s="29">
        <v>45145</v>
      </c>
      <c r="Z3615" s="41" t="s">
        <v>11756</v>
      </c>
      <c r="AA3615" s="42" t="s">
        <v>1349</v>
      </c>
      <c r="AB3615" s="29" t="s">
        <v>258</v>
      </c>
      <c r="AC3615" s="29" t="s">
        <v>258</v>
      </c>
      <c r="AD3615" s="29" t="s">
        <v>265</v>
      </c>
      <c r="AE3615" s="29" t="s">
        <v>1353</v>
      </c>
      <c r="AF3615" s="29" t="s">
        <v>1368</v>
      </c>
      <c r="AG3615" s="183" t="s">
        <v>1369</v>
      </c>
      <c r="AH3615" s="29" t="s">
        <v>1356</v>
      </c>
      <c r="AI3615" s="29" t="s">
        <v>1357</v>
      </c>
      <c r="AJ3615" s="29" t="s">
        <v>258</v>
      </c>
      <c r="AK3615" s="29" t="s">
        <v>258</v>
      </c>
      <c r="AL3615" s="29" t="s">
        <v>13327</v>
      </c>
    </row>
    <row r="3616" spans="1:38" x14ac:dyDescent="0.2">
      <c r="A3616" s="35" t="s">
        <v>16</v>
      </c>
      <c r="B3616" s="36">
        <v>9743</v>
      </c>
      <c r="C3616" s="36"/>
      <c r="D3616" s="36" t="s">
        <v>1349</v>
      </c>
      <c r="E3616" s="37" t="s">
        <v>5956</v>
      </c>
      <c r="F3616" s="38" t="s">
        <v>1269</v>
      </c>
      <c r="G3616" s="38" t="s">
        <v>1273</v>
      </c>
      <c r="H3616" s="35" t="s">
        <v>1080</v>
      </c>
      <c r="I3616" s="35"/>
      <c r="J3616" s="29" t="s">
        <v>484</v>
      </c>
      <c r="K3616" s="29" t="s">
        <v>1365</v>
      </c>
      <c r="L3616" s="29" t="s">
        <v>1366</v>
      </c>
      <c r="M3616" s="39">
        <v>10.645721982477831</v>
      </c>
      <c r="N3616" s="39">
        <v>31.886160164271043</v>
      </c>
      <c r="O3616" s="29">
        <v>44197</v>
      </c>
      <c r="P3616" s="29">
        <v>45291</v>
      </c>
      <c r="Q3616" s="40">
        <v>2.9952087999999999</v>
      </c>
      <c r="R3616" s="39">
        <v>10.628720054757014</v>
      </c>
      <c r="S3616" s="39">
        <v>10.628720054757014</v>
      </c>
      <c r="T3616" s="39">
        <v>10.628720054757014</v>
      </c>
      <c r="U3616" s="39">
        <v>0</v>
      </c>
      <c r="V3616" s="39">
        <v>0</v>
      </c>
      <c r="W3616" s="29" t="s">
        <v>1357</v>
      </c>
      <c r="X3616" s="29" t="s">
        <v>258</v>
      </c>
      <c r="Y3616" s="29" t="s">
        <v>1349</v>
      </c>
      <c r="Z3616" s="41" t="s">
        <v>1349</v>
      </c>
      <c r="AA3616" s="42" t="s">
        <v>1349</v>
      </c>
      <c r="AB3616" s="29" t="s">
        <v>258</v>
      </c>
      <c r="AC3616" s="29" t="s">
        <v>258</v>
      </c>
      <c r="AD3616" s="29" t="s">
        <v>265</v>
      </c>
      <c r="AE3616" s="29" t="s">
        <v>1367</v>
      </c>
      <c r="AF3616" s="29" t="s">
        <v>1368</v>
      </c>
      <c r="AG3616" s="183" t="s">
        <v>1369</v>
      </c>
      <c r="AH3616" s="29" t="s">
        <v>1413</v>
      </c>
      <c r="AI3616" s="29" t="s">
        <v>1357</v>
      </c>
      <c r="AJ3616" s="29" t="s">
        <v>258</v>
      </c>
      <c r="AK3616" s="29" t="s">
        <v>258</v>
      </c>
      <c r="AL3616" s="29" t="s">
        <v>13326</v>
      </c>
    </row>
    <row r="3617" spans="1:38" x14ac:dyDescent="0.2">
      <c r="A3617" s="35" t="s">
        <v>16</v>
      </c>
      <c r="B3617" s="36">
        <v>9746</v>
      </c>
      <c r="C3617" s="36"/>
      <c r="D3617" s="36" t="s">
        <v>1349</v>
      </c>
      <c r="E3617" s="37" t="s">
        <v>5957</v>
      </c>
      <c r="F3617" s="38" t="s">
        <v>1269</v>
      </c>
      <c r="G3617" s="38" t="s">
        <v>1271</v>
      </c>
      <c r="H3617" s="35" t="s">
        <v>1440</v>
      </c>
      <c r="I3617" s="35"/>
      <c r="J3617" s="29" t="s">
        <v>1371</v>
      </c>
      <c r="K3617" s="29" t="s">
        <v>1371</v>
      </c>
      <c r="L3617" s="29" t="s">
        <v>1384</v>
      </c>
      <c r="M3617" s="39">
        <v>90.298451263167195</v>
      </c>
      <c r="N3617" s="39">
        <v>451.18322792607802</v>
      </c>
      <c r="O3617" s="29">
        <v>44197</v>
      </c>
      <c r="P3617" s="29">
        <v>46022</v>
      </c>
      <c r="Q3617" s="40">
        <v>4.9965776999999996</v>
      </c>
      <c r="R3617" s="39">
        <v>90.187227926078023</v>
      </c>
      <c r="S3617" s="39">
        <v>90.187227926078023</v>
      </c>
      <c r="T3617" s="39">
        <v>90.187227926078023</v>
      </c>
      <c r="U3617" s="39">
        <v>90.434316221765911</v>
      </c>
      <c r="V3617" s="39">
        <v>90.187227926078023</v>
      </c>
      <c r="W3617" s="29" t="s">
        <v>265</v>
      </c>
      <c r="X3617" s="29" t="s">
        <v>11773</v>
      </c>
      <c r="Y3617" s="29">
        <v>45273</v>
      </c>
      <c r="Z3617" s="41" t="s">
        <v>11760</v>
      </c>
      <c r="AA3617" s="42" t="s">
        <v>1349</v>
      </c>
      <c r="AB3617" s="29" t="s">
        <v>258</v>
      </c>
      <c r="AC3617" s="29" t="s">
        <v>258</v>
      </c>
      <c r="AD3617" s="29" t="s">
        <v>265</v>
      </c>
      <c r="AE3617" s="29" t="s">
        <v>1353</v>
      </c>
      <c r="AF3617" s="29" t="s">
        <v>1368</v>
      </c>
      <c r="AG3617" s="183" t="s">
        <v>1369</v>
      </c>
      <c r="AH3617" s="29" t="s">
        <v>1356</v>
      </c>
      <c r="AI3617" s="29" t="s">
        <v>1357</v>
      </c>
      <c r="AJ3617" s="29" t="s">
        <v>258</v>
      </c>
      <c r="AK3617" s="29" t="s">
        <v>258</v>
      </c>
      <c r="AL3617" s="29" t="s">
        <v>13327</v>
      </c>
    </row>
    <row r="3618" spans="1:38" x14ac:dyDescent="0.2">
      <c r="A3618" s="35" t="s">
        <v>16</v>
      </c>
      <c r="B3618" s="36">
        <v>9747</v>
      </c>
      <c r="C3618" s="36"/>
      <c r="D3618" s="36" t="s">
        <v>1349</v>
      </c>
      <c r="E3618" s="37" t="s">
        <v>5958</v>
      </c>
      <c r="F3618" s="38" t="s">
        <v>1262</v>
      </c>
      <c r="G3618" s="38" t="s">
        <v>1263</v>
      </c>
      <c r="H3618" s="35" t="s">
        <v>4141</v>
      </c>
      <c r="I3618" s="35"/>
      <c r="J3618" s="29" t="s">
        <v>1466</v>
      </c>
      <c r="K3618" s="29" t="s">
        <v>1466</v>
      </c>
      <c r="L3618" s="29" t="s">
        <v>5686</v>
      </c>
      <c r="M3618" s="39">
        <v>23.59792322398917</v>
      </c>
      <c r="N3618" s="39">
        <v>117.90885694729639</v>
      </c>
      <c r="O3618" s="29">
        <v>44197</v>
      </c>
      <c r="P3618" s="29">
        <v>46022</v>
      </c>
      <c r="Q3618" s="40">
        <v>4.9965776999999996</v>
      </c>
      <c r="R3618" s="39">
        <v>23.568856947296375</v>
      </c>
      <c r="S3618" s="39">
        <v>23.568856947296375</v>
      </c>
      <c r="T3618" s="39">
        <v>23.568856947296375</v>
      </c>
      <c r="U3618" s="39">
        <v>23.633429158110882</v>
      </c>
      <c r="V3618" s="39">
        <v>23.568856947296375</v>
      </c>
      <c r="W3618" s="29" t="s">
        <v>1357</v>
      </c>
      <c r="X3618" s="29" t="s">
        <v>258</v>
      </c>
      <c r="Y3618" s="29" t="s">
        <v>1349</v>
      </c>
      <c r="Z3618" s="41" t="s">
        <v>1349</v>
      </c>
      <c r="AA3618" s="42" t="s">
        <v>1349</v>
      </c>
      <c r="AB3618" s="29" t="s">
        <v>258</v>
      </c>
      <c r="AC3618" s="29" t="s">
        <v>258</v>
      </c>
      <c r="AD3618" s="29" t="s">
        <v>258</v>
      </c>
      <c r="AE3618" s="29" t="s">
        <v>1353</v>
      </c>
      <c r="AF3618" s="29" t="s">
        <v>1468</v>
      </c>
      <c r="AG3618" s="183" t="s">
        <v>1469</v>
      </c>
      <c r="AH3618" s="29" t="s">
        <v>1356</v>
      </c>
      <c r="AI3618" s="29" t="s">
        <v>1357</v>
      </c>
      <c r="AJ3618" s="29" t="s">
        <v>258</v>
      </c>
      <c r="AK3618" s="29" t="s">
        <v>258</v>
      </c>
      <c r="AL3618" s="29" t="s">
        <v>13326</v>
      </c>
    </row>
    <row r="3619" spans="1:38" x14ac:dyDescent="0.2">
      <c r="A3619" s="35" t="s">
        <v>16</v>
      </c>
      <c r="B3619" s="36">
        <v>9750</v>
      </c>
      <c r="C3619" s="36"/>
      <c r="D3619" s="36" t="s">
        <v>1349</v>
      </c>
      <c r="E3619" s="37" t="s">
        <v>5959</v>
      </c>
      <c r="F3619" s="38" t="s">
        <v>1269</v>
      </c>
      <c r="G3619" s="38" t="s">
        <v>1273</v>
      </c>
      <c r="H3619" s="35" t="s">
        <v>1393</v>
      </c>
      <c r="I3619" s="35"/>
      <c r="J3619" s="29" t="s">
        <v>1371</v>
      </c>
      <c r="K3619" s="29" t="s">
        <v>1371</v>
      </c>
      <c r="L3619" s="29" t="s">
        <v>1366</v>
      </c>
      <c r="M3619" s="39">
        <v>6.109090793213575</v>
      </c>
      <c r="N3619" s="39">
        <v>16.759230663928818</v>
      </c>
      <c r="O3619" s="29">
        <v>44197</v>
      </c>
      <c r="P3619" s="29">
        <v>45199</v>
      </c>
      <c r="Q3619" s="40">
        <v>2.7433264999999998</v>
      </c>
      <c r="R3619" s="39">
        <v>6.0988227241615327</v>
      </c>
      <c r="S3619" s="39">
        <v>6.0988227241615327</v>
      </c>
      <c r="T3619" s="39">
        <v>4.5615852156057493</v>
      </c>
      <c r="U3619" s="39">
        <v>0</v>
      </c>
      <c r="V3619" s="39">
        <v>0</v>
      </c>
      <c r="W3619" s="29" t="s">
        <v>1357</v>
      </c>
      <c r="X3619" s="29" t="s">
        <v>258</v>
      </c>
      <c r="Y3619" s="29" t="s">
        <v>1349</v>
      </c>
      <c r="Z3619" s="41" t="s">
        <v>1349</v>
      </c>
      <c r="AA3619" s="42" t="s">
        <v>1349</v>
      </c>
      <c r="AB3619" s="29" t="s">
        <v>258</v>
      </c>
      <c r="AC3619" s="29" t="s">
        <v>258</v>
      </c>
      <c r="AD3619" s="29" t="s">
        <v>265</v>
      </c>
      <c r="AE3619" s="29" t="s">
        <v>1367</v>
      </c>
      <c r="AF3619" s="29" t="s">
        <v>1368</v>
      </c>
      <c r="AG3619" s="183" t="s">
        <v>1369</v>
      </c>
      <c r="AH3619" s="29" t="s">
        <v>1413</v>
      </c>
      <c r="AI3619" s="29" t="s">
        <v>1357</v>
      </c>
      <c r="AJ3619" s="29" t="s">
        <v>258</v>
      </c>
      <c r="AK3619" s="29" t="s">
        <v>258</v>
      </c>
      <c r="AL3619" s="29" t="s">
        <v>13326</v>
      </c>
    </row>
    <row r="3620" spans="1:38" x14ac:dyDescent="0.2">
      <c r="A3620" s="35" t="s">
        <v>16</v>
      </c>
      <c r="B3620" s="36">
        <v>9751</v>
      </c>
      <c r="C3620" s="36"/>
      <c r="D3620" s="36" t="s">
        <v>1349</v>
      </c>
      <c r="E3620" s="37" t="s">
        <v>5960</v>
      </c>
      <c r="F3620" s="38" t="s">
        <v>1269</v>
      </c>
      <c r="G3620" s="38" t="s">
        <v>1271</v>
      </c>
      <c r="H3620" s="35" t="s">
        <v>1440</v>
      </c>
      <c r="I3620" s="35"/>
      <c r="J3620" s="29" t="s">
        <v>1371</v>
      </c>
      <c r="K3620" s="29" t="s">
        <v>5961</v>
      </c>
      <c r="L3620" s="29" t="s">
        <v>1384</v>
      </c>
      <c r="M3620" s="39">
        <v>171.95384542795622</v>
      </c>
      <c r="N3620" s="39">
        <v>32.95488569472964</v>
      </c>
      <c r="O3620" s="29">
        <v>44197</v>
      </c>
      <c r="P3620" s="29">
        <v>44267</v>
      </c>
      <c r="Q3620" s="40">
        <v>0.1916496</v>
      </c>
      <c r="R3620" s="39">
        <v>32.95488569472964</v>
      </c>
      <c r="S3620" s="39">
        <v>0</v>
      </c>
      <c r="T3620" s="39">
        <v>0</v>
      </c>
      <c r="U3620" s="39">
        <v>0</v>
      </c>
      <c r="V3620" s="39">
        <v>0</v>
      </c>
      <c r="W3620" s="29" t="s">
        <v>1357</v>
      </c>
      <c r="X3620" s="29" t="s">
        <v>258</v>
      </c>
      <c r="Y3620" s="29" t="s">
        <v>1349</v>
      </c>
      <c r="Z3620" s="41" t="s">
        <v>1349</v>
      </c>
      <c r="AA3620" s="42" t="s">
        <v>1349</v>
      </c>
      <c r="AB3620" s="29" t="s">
        <v>258</v>
      </c>
      <c r="AC3620" s="29" t="s">
        <v>258</v>
      </c>
      <c r="AD3620" s="29" t="s">
        <v>265</v>
      </c>
      <c r="AE3620" s="29" t="s">
        <v>1353</v>
      </c>
      <c r="AF3620" s="29" t="s">
        <v>1368</v>
      </c>
      <c r="AG3620" s="183" t="s">
        <v>1369</v>
      </c>
      <c r="AH3620" s="29" t="s">
        <v>1356</v>
      </c>
      <c r="AI3620" s="29" t="s">
        <v>1357</v>
      </c>
      <c r="AJ3620" s="29" t="s">
        <v>258</v>
      </c>
      <c r="AK3620" s="29" t="s">
        <v>258</v>
      </c>
      <c r="AL3620" s="29" t="s">
        <v>13326</v>
      </c>
    </row>
    <row r="3621" spans="1:38" x14ac:dyDescent="0.2">
      <c r="A3621" s="35" t="s">
        <v>16</v>
      </c>
      <c r="B3621" s="36">
        <v>9755</v>
      </c>
      <c r="C3621" s="36"/>
      <c r="D3621" s="36" t="s">
        <v>1349</v>
      </c>
      <c r="E3621" s="37" t="s">
        <v>5962</v>
      </c>
      <c r="F3621" s="38" t="s">
        <v>1269</v>
      </c>
      <c r="G3621" s="38" t="s">
        <v>1273</v>
      </c>
      <c r="H3621" s="35" t="s">
        <v>1393</v>
      </c>
      <c r="I3621" s="35"/>
      <c r="J3621" s="29" t="s">
        <v>1371</v>
      </c>
      <c r="K3621" s="29" t="s">
        <v>1371</v>
      </c>
      <c r="L3621" s="29" t="s">
        <v>1366</v>
      </c>
      <c r="M3621" s="39">
        <v>4.9509164863529058</v>
      </c>
      <c r="N3621" s="39">
        <v>13.636199863107461</v>
      </c>
      <c r="O3621" s="29">
        <v>44197</v>
      </c>
      <c r="P3621" s="29">
        <v>45203</v>
      </c>
      <c r="Q3621" s="40">
        <v>2.7542778999999999</v>
      </c>
      <c r="R3621" s="39">
        <v>4.9426146475017108</v>
      </c>
      <c r="S3621" s="39">
        <v>4.9426146475017108</v>
      </c>
      <c r="T3621" s="39">
        <v>3.7509705681040377</v>
      </c>
      <c r="U3621" s="39">
        <v>0</v>
      </c>
      <c r="V3621" s="39">
        <v>0</v>
      </c>
      <c r="W3621" s="29" t="s">
        <v>265</v>
      </c>
      <c r="X3621" s="29" t="s">
        <v>11773</v>
      </c>
      <c r="Y3621" s="29">
        <v>45259</v>
      </c>
      <c r="Z3621" s="41" t="s">
        <v>11759</v>
      </c>
      <c r="AA3621" s="42" t="s">
        <v>1349</v>
      </c>
      <c r="AB3621" s="29" t="s">
        <v>258</v>
      </c>
      <c r="AC3621" s="29" t="s">
        <v>258</v>
      </c>
      <c r="AD3621" s="29" t="s">
        <v>265</v>
      </c>
      <c r="AE3621" s="29" t="s">
        <v>1367</v>
      </c>
      <c r="AF3621" s="29" t="s">
        <v>1368</v>
      </c>
      <c r="AG3621" s="183" t="s">
        <v>1369</v>
      </c>
      <c r="AH3621" s="29" t="s">
        <v>1413</v>
      </c>
      <c r="AI3621" s="29" t="s">
        <v>1357</v>
      </c>
      <c r="AJ3621" s="29" t="s">
        <v>258</v>
      </c>
      <c r="AK3621" s="29" t="s">
        <v>258</v>
      </c>
      <c r="AL3621" s="29" t="s">
        <v>13327</v>
      </c>
    </row>
    <row r="3622" spans="1:38" x14ac:dyDescent="0.2">
      <c r="A3622" s="35" t="s">
        <v>16</v>
      </c>
      <c r="B3622" s="36">
        <v>9756</v>
      </c>
      <c r="C3622" s="36"/>
      <c r="D3622" s="36" t="s">
        <v>1349</v>
      </c>
      <c r="E3622" s="37" t="s">
        <v>5963</v>
      </c>
      <c r="F3622" s="38" t="s">
        <v>1269</v>
      </c>
      <c r="G3622" s="38" t="s">
        <v>1273</v>
      </c>
      <c r="H3622" s="35" t="s">
        <v>1080</v>
      </c>
      <c r="I3622" s="35"/>
      <c r="J3622" s="29" t="s">
        <v>484</v>
      </c>
      <c r="K3622" s="29" t="s">
        <v>1365</v>
      </c>
      <c r="L3622" s="29" t="s">
        <v>1366</v>
      </c>
      <c r="M3622" s="39">
        <v>18.155904974126834</v>
      </c>
      <c r="N3622" s="39">
        <v>36.187540041067763</v>
      </c>
      <c r="O3622" s="29">
        <v>44197</v>
      </c>
      <c r="P3622" s="29">
        <v>44925</v>
      </c>
      <c r="Q3622" s="40">
        <v>1.9931554</v>
      </c>
      <c r="R3622" s="39">
        <v>18.118590006844627</v>
      </c>
      <c r="S3622" s="39">
        <v>18.068950034223136</v>
      </c>
      <c r="T3622" s="39">
        <v>0</v>
      </c>
      <c r="U3622" s="39">
        <v>0</v>
      </c>
      <c r="V3622" s="39">
        <v>0</v>
      </c>
      <c r="W3622" s="29" t="s">
        <v>1357</v>
      </c>
      <c r="X3622" s="29" t="s">
        <v>258</v>
      </c>
      <c r="Y3622" s="29" t="s">
        <v>1349</v>
      </c>
      <c r="Z3622" s="41" t="s">
        <v>1349</v>
      </c>
      <c r="AA3622" s="42" t="s">
        <v>1349</v>
      </c>
      <c r="AB3622" s="29" t="s">
        <v>258</v>
      </c>
      <c r="AC3622" s="29" t="s">
        <v>258</v>
      </c>
      <c r="AD3622" s="29" t="s">
        <v>265</v>
      </c>
      <c r="AE3622" s="29" t="s">
        <v>1367</v>
      </c>
      <c r="AF3622" s="29" t="s">
        <v>1368</v>
      </c>
      <c r="AG3622" s="183" t="s">
        <v>1369</v>
      </c>
      <c r="AH3622" s="29" t="s">
        <v>1356</v>
      </c>
      <c r="AI3622" s="29" t="s">
        <v>1357</v>
      </c>
      <c r="AJ3622" s="29" t="s">
        <v>258</v>
      </c>
      <c r="AK3622" s="29" t="s">
        <v>258</v>
      </c>
      <c r="AL3622" s="29" t="s">
        <v>13326</v>
      </c>
    </row>
    <row r="3623" spans="1:38" x14ac:dyDescent="0.2">
      <c r="A3623" s="35" t="s">
        <v>16</v>
      </c>
      <c r="B3623" s="36">
        <v>9761</v>
      </c>
      <c r="C3623" s="36"/>
      <c r="D3623" s="36" t="s">
        <v>1349</v>
      </c>
      <c r="E3623" s="37" t="s">
        <v>5964</v>
      </c>
      <c r="F3623" s="38" t="s">
        <v>1262</v>
      </c>
      <c r="G3623" s="38" t="s">
        <v>1264</v>
      </c>
      <c r="H3623" s="35" t="s">
        <v>306</v>
      </c>
      <c r="I3623" s="35"/>
      <c r="J3623" s="29" t="s">
        <v>322</v>
      </c>
      <c r="K3623" s="29" t="s">
        <v>1373</v>
      </c>
      <c r="L3623" s="29" t="s">
        <v>1402</v>
      </c>
      <c r="M3623" s="39">
        <v>118.63048574303464</v>
      </c>
      <c r="N3623" s="39">
        <v>496.93262970568105</v>
      </c>
      <c r="O3623" s="29">
        <v>44197</v>
      </c>
      <c r="P3623" s="29">
        <v>45727</v>
      </c>
      <c r="Q3623" s="40">
        <v>4.1889117000000002</v>
      </c>
      <c r="R3623" s="39">
        <v>118.47185489390829</v>
      </c>
      <c r="S3623" s="39">
        <v>118.47185489390829</v>
      </c>
      <c r="T3623" s="39">
        <v>118.47185489390829</v>
      </c>
      <c r="U3623" s="39">
        <v>118.79643531827514</v>
      </c>
      <c r="V3623" s="39">
        <v>22.720629705681038</v>
      </c>
      <c r="W3623" s="29" t="s">
        <v>1357</v>
      </c>
      <c r="X3623" s="29" t="s">
        <v>258</v>
      </c>
      <c r="Y3623" s="29" t="s">
        <v>1349</v>
      </c>
      <c r="Z3623" s="41" t="s">
        <v>1349</v>
      </c>
      <c r="AA3623" s="42" t="s">
        <v>1349</v>
      </c>
      <c r="AB3623" s="29" t="s">
        <v>258</v>
      </c>
      <c r="AC3623" s="29" t="s">
        <v>258</v>
      </c>
      <c r="AD3623" s="29" t="s">
        <v>265</v>
      </c>
      <c r="AE3623" s="29" t="s">
        <v>1353</v>
      </c>
      <c r="AF3623" s="29" t="s">
        <v>1361</v>
      </c>
      <c r="AG3623" s="183" t="s">
        <v>1362</v>
      </c>
      <c r="AH3623" s="29" t="s">
        <v>1413</v>
      </c>
      <c r="AI3623" s="29" t="s">
        <v>1357</v>
      </c>
      <c r="AJ3623" s="29" t="s">
        <v>258</v>
      </c>
      <c r="AK3623" s="29" t="s">
        <v>258</v>
      </c>
      <c r="AL3623" s="29" t="s">
        <v>13326</v>
      </c>
    </row>
    <row r="3624" spans="1:38" x14ac:dyDescent="0.2">
      <c r="A3624" s="35" t="s">
        <v>16</v>
      </c>
      <c r="B3624" s="36">
        <v>9765</v>
      </c>
      <c r="C3624" s="36"/>
      <c r="D3624" s="36" t="s">
        <v>1349</v>
      </c>
      <c r="E3624" s="37" t="s">
        <v>5965</v>
      </c>
      <c r="F3624" s="38" t="s">
        <v>1266</v>
      </c>
      <c r="G3624" s="38" t="s">
        <v>1268</v>
      </c>
      <c r="H3624" s="35" t="s">
        <v>1102</v>
      </c>
      <c r="I3624" s="35"/>
      <c r="J3624" s="29" t="s">
        <v>1405</v>
      </c>
      <c r="K3624" s="29" t="s">
        <v>3612</v>
      </c>
      <c r="L3624" s="29" t="s">
        <v>1394</v>
      </c>
      <c r="M3624" s="39">
        <v>24.371561921174465</v>
      </c>
      <c r="N3624" s="39">
        <v>6.6726899383983573E-2</v>
      </c>
      <c r="O3624" s="29">
        <v>44197</v>
      </c>
      <c r="P3624" s="29">
        <v>44198</v>
      </c>
      <c r="Q3624" s="40">
        <v>2.7379000000000001E-3</v>
      </c>
      <c r="R3624" s="39">
        <v>6.6726899383983573E-2</v>
      </c>
      <c r="S3624" s="39">
        <v>0</v>
      </c>
      <c r="T3624" s="39">
        <v>0</v>
      </c>
      <c r="U3624" s="39">
        <v>0</v>
      </c>
      <c r="V3624" s="39">
        <v>0</v>
      </c>
      <c r="W3624" s="29" t="s">
        <v>1357</v>
      </c>
      <c r="X3624" s="29" t="s">
        <v>258</v>
      </c>
      <c r="Y3624" s="29" t="s">
        <v>1349</v>
      </c>
      <c r="Z3624" s="41" t="s">
        <v>1349</v>
      </c>
      <c r="AA3624" s="42" t="s">
        <v>1349</v>
      </c>
      <c r="AB3624" s="29" t="s">
        <v>258</v>
      </c>
      <c r="AC3624" s="29" t="s">
        <v>258</v>
      </c>
      <c r="AD3624" s="29" t="s">
        <v>265</v>
      </c>
      <c r="AE3624" s="29" t="s">
        <v>1367</v>
      </c>
      <c r="AF3624" s="29" t="s">
        <v>1368</v>
      </c>
      <c r="AG3624" s="183" t="s">
        <v>1369</v>
      </c>
      <c r="AH3624" s="29" t="s">
        <v>1356</v>
      </c>
      <c r="AI3624" s="29" t="s">
        <v>1357</v>
      </c>
      <c r="AJ3624" s="29" t="s">
        <v>258</v>
      </c>
      <c r="AK3624" s="29" t="s">
        <v>258</v>
      </c>
      <c r="AL3624" s="29" t="s">
        <v>13326</v>
      </c>
    </row>
    <row r="3625" spans="1:38" x14ac:dyDescent="0.2">
      <c r="A3625" s="35" t="s">
        <v>16</v>
      </c>
      <c r="B3625" s="36">
        <v>9768</v>
      </c>
      <c r="C3625" s="36"/>
      <c r="D3625" s="36" t="s">
        <v>1349</v>
      </c>
      <c r="E3625" s="37" t="s">
        <v>5966</v>
      </c>
      <c r="F3625" s="38" t="s">
        <v>1266</v>
      </c>
      <c r="G3625" s="38" t="s">
        <v>1268</v>
      </c>
      <c r="H3625" s="35" t="s">
        <v>1359</v>
      </c>
      <c r="I3625" s="35"/>
      <c r="J3625" s="29" t="s">
        <v>274</v>
      </c>
      <c r="K3625" s="29" t="s">
        <v>1583</v>
      </c>
      <c r="L3625" s="29" t="s">
        <v>5967</v>
      </c>
      <c r="M3625" s="39">
        <v>55.656135478715143</v>
      </c>
      <c r="N3625" s="39">
        <v>115.80742778918548</v>
      </c>
      <c r="O3625" s="29">
        <v>44197</v>
      </c>
      <c r="P3625" s="29">
        <v>44957</v>
      </c>
      <c r="Q3625" s="40">
        <v>2.0807666</v>
      </c>
      <c r="R3625" s="39">
        <v>55.544955509924705</v>
      </c>
      <c r="S3625" s="39">
        <v>55.544955509924705</v>
      </c>
      <c r="T3625" s="39">
        <v>4.7175167693360711</v>
      </c>
      <c r="U3625" s="39">
        <v>0</v>
      </c>
      <c r="V3625" s="39">
        <v>0</v>
      </c>
      <c r="W3625" s="29" t="s">
        <v>1357</v>
      </c>
      <c r="X3625" s="29" t="s">
        <v>258</v>
      </c>
      <c r="Y3625" s="29" t="s">
        <v>1349</v>
      </c>
      <c r="Z3625" s="41" t="s">
        <v>1349</v>
      </c>
      <c r="AA3625" s="42" t="s">
        <v>1349</v>
      </c>
      <c r="AB3625" s="29" t="s">
        <v>258</v>
      </c>
      <c r="AC3625" s="29" t="s">
        <v>258</v>
      </c>
      <c r="AD3625" s="29" t="s">
        <v>258</v>
      </c>
      <c r="AE3625" s="29" t="s">
        <v>1367</v>
      </c>
      <c r="AF3625" s="29" t="s">
        <v>1361</v>
      </c>
      <c r="AG3625" s="183" t="s">
        <v>1362</v>
      </c>
      <c r="AH3625" s="29" t="s">
        <v>1413</v>
      </c>
      <c r="AI3625" s="29" t="s">
        <v>1357</v>
      </c>
      <c r="AJ3625" s="29" t="s">
        <v>258</v>
      </c>
      <c r="AK3625" s="29" t="s">
        <v>258</v>
      </c>
      <c r="AL3625" s="29" t="s">
        <v>13326</v>
      </c>
    </row>
    <row r="3626" spans="1:38" x14ac:dyDescent="0.2">
      <c r="A3626" s="35" t="s">
        <v>17</v>
      </c>
      <c r="B3626" s="36">
        <v>9769</v>
      </c>
      <c r="C3626" s="36"/>
      <c r="D3626" s="36" t="s">
        <v>1349</v>
      </c>
      <c r="E3626" s="37" t="s">
        <v>5968</v>
      </c>
      <c r="F3626" s="38" t="s">
        <v>1262</v>
      </c>
      <c r="G3626" s="38" t="s">
        <v>1263</v>
      </c>
      <c r="H3626" s="35" t="s">
        <v>1196</v>
      </c>
      <c r="I3626" s="35" t="s">
        <v>1349</v>
      </c>
      <c r="J3626" s="29" t="s">
        <v>263</v>
      </c>
      <c r="K3626" s="29" t="s">
        <v>264</v>
      </c>
      <c r="L3626" s="29" t="s">
        <v>2577</v>
      </c>
      <c r="M3626" s="39">
        <v>0</v>
      </c>
      <c r="N3626" s="39"/>
      <c r="O3626" s="29">
        <v>44197</v>
      </c>
      <c r="P3626" s="29">
        <v>46022</v>
      </c>
      <c r="Q3626" s="40">
        <v>4.9965776999999996</v>
      </c>
      <c r="R3626" s="39"/>
      <c r="S3626" s="39"/>
      <c r="T3626" s="39"/>
      <c r="U3626" s="39"/>
      <c r="V3626" s="39"/>
      <c r="W3626" s="29" t="s">
        <v>265</v>
      </c>
      <c r="X3626" s="29" t="s">
        <v>11773</v>
      </c>
      <c r="Y3626" s="29">
        <v>45273</v>
      </c>
      <c r="Z3626" s="41" t="s">
        <v>11760</v>
      </c>
      <c r="AA3626" s="42" t="s">
        <v>13366</v>
      </c>
      <c r="AB3626" s="29" t="s">
        <v>258</v>
      </c>
      <c r="AC3626" s="29" t="s">
        <v>265</v>
      </c>
      <c r="AD3626" s="29" t="s">
        <v>265</v>
      </c>
      <c r="AE3626" s="29" t="s">
        <v>1367</v>
      </c>
      <c r="AF3626" s="29" t="s">
        <v>2409</v>
      </c>
      <c r="AG3626" s="183" t="s">
        <v>2410</v>
      </c>
      <c r="AH3626" s="29" t="s">
        <v>1356</v>
      </c>
      <c r="AI3626" s="29" t="s">
        <v>1357</v>
      </c>
      <c r="AJ3626" s="29" t="s">
        <v>258</v>
      </c>
      <c r="AK3626" s="29" t="s">
        <v>258</v>
      </c>
      <c r="AL3626" s="29" t="s">
        <v>13327</v>
      </c>
    </row>
    <row r="3627" spans="1:38" x14ac:dyDescent="0.2">
      <c r="A3627" s="35" t="s">
        <v>18</v>
      </c>
      <c r="B3627" s="36">
        <v>9769</v>
      </c>
      <c r="C3627" s="36">
        <v>1</v>
      </c>
      <c r="D3627" s="36" t="s">
        <v>5969</v>
      </c>
      <c r="E3627" s="37" t="s">
        <v>5970</v>
      </c>
      <c r="F3627" s="38" t="s">
        <v>1262</v>
      </c>
      <c r="G3627" s="38" t="s">
        <v>1263</v>
      </c>
      <c r="H3627" s="35" t="s">
        <v>1196</v>
      </c>
      <c r="I3627" s="35"/>
      <c r="J3627" s="29" t="s">
        <v>263</v>
      </c>
      <c r="K3627" s="29" t="s">
        <v>264</v>
      </c>
      <c r="L3627" s="29" t="s">
        <v>2577</v>
      </c>
      <c r="M3627" s="39">
        <v>46.573705326250007</v>
      </c>
      <c r="N3627" s="39">
        <v>129.80706913073237</v>
      </c>
      <c r="O3627" s="29">
        <v>44197</v>
      </c>
      <c r="P3627" s="29">
        <v>45215</v>
      </c>
      <c r="Q3627" s="40">
        <v>2.7871321</v>
      </c>
      <c r="R3627" s="39">
        <v>46.49615331964408</v>
      </c>
      <c r="S3627" s="39">
        <v>46.49615331964408</v>
      </c>
      <c r="T3627" s="39">
        <v>36.814762491444213</v>
      </c>
      <c r="U3627" s="39">
        <v>0</v>
      </c>
      <c r="V3627" s="39">
        <v>0</v>
      </c>
      <c r="W3627" s="29" t="s">
        <v>265</v>
      </c>
      <c r="X3627" s="29" t="s">
        <v>11773</v>
      </c>
      <c r="Y3627" s="29">
        <v>45273</v>
      </c>
      <c r="Z3627" s="41" t="s">
        <v>11760</v>
      </c>
      <c r="AA3627" s="42" t="s">
        <v>1349</v>
      </c>
      <c r="AB3627" s="29" t="s">
        <v>258</v>
      </c>
      <c r="AC3627" s="29" t="s">
        <v>265</v>
      </c>
      <c r="AD3627" s="29" t="s">
        <v>265</v>
      </c>
      <c r="AE3627" s="29" t="s">
        <v>1367</v>
      </c>
      <c r="AF3627" s="29" t="s">
        <v>2409</v>
      </c>
      <c r="AG3627" s="183" t="s">
        <v>2410</v>
      </c>
      <c r="AH3627" s="29" t="s">
        <v>1356</v>
      </c>
      <c r="AI3627" s="29" t="s">
        <v>1357</v>
      </c>
      <c r="AJ3627" s="29" t="s">
        <v>258</v>
      </c>
      <c r="AK3627" s="29" t="s">
        <v>258</v>
      </c>
      <c r="AL3627" s="29" t="s">
        <v>13327</v>
      </c>
    </row>
    <row r="3628" spans="1:38" x14ac:dyDescent="0.2">
      <c r="A3628" s="35" t="s">
        <v>18</v>
      </c>
      <c r="B3628" s="36">
        <v>9769</v>
      </c>
      <c r="C3628" s="36">
        <v>2</v>
      </c>
      <c r="D3628" s="36" t="s">
        <v>5971</v>
      </c>
      <c r="E3628" s="37" t="s">
        <v>5972</v>
      </c>
      <c r="F3628" s="38" t="s">
        <v>1262</v>
      </c>
      <c r="G3628" s="38" t="s">
        <v>1263</v>
      </c>
      <c r="H3628" s="35" t="s">
        <v>1196</v>
      </c>
      <c r="I3628" s="35"/>
      <c r="J3628" s="29" t="s">
        <v>263</v>
      </c>
      <c r="K3628" s="29" t="s">
        <v>264</v>
      </c>
      <c r="L3628" s="29" t="s">
        <v>2577</v>
      </c>
      <c r="M3628" s="39">
        <v>46.568390443606468</v>
      </c>
      <c r="N3628" s="39">
        <v>154.52673511293634</v>
      </c>
      <c r="O3628" s="29">
        <v>44197</v>
      </c>
      <c r="P3628" s="29">
        <v>45409</v>
      </c>
      <c r="Q3628" s="40">
        <v>3.3182752</v>
      </c>
      <c r="R3628" s="39">
        <v>46.498151950718686</v>
      </c>
      <c r="S3628" s="39">
        <v>46.498151950718686</v>
      </c>
      <c r="T3628" s="39">
        <v>46.498151950718686</v>
      </c>
      <c r="U3628" s="39">
        <v>15.032279260780287</v>
      </c>
      <c r="V3628" s="39">
        <v>0</v>
      </c>
      <c r="W3628" s="29" t="s">
        <v>265</v>
      </c>
      <c r="X3628" s="29" t="s">
        <v>11773</v>
      </c>
      <c r="Y3628" s="29">
        <v>45273</v>
      </c>
      <c r="Z3628" s="41" t="s">
        <v>11760</v>
      </c>
      <c r="AA3628" s="42" t="s">
        <v>1349</v>
      </c>
      <c r="AB3628" s="29" t="s">
        <v>258</v>
      </c>
      <c r="AC3628" s="29" t="s">
        <v>265</v>
      </c>
      <c r="AD3628" s="29" t="s">
        <v>265</v>
      </c>
      <c r="AE3628" s="29" t="s">
        <v>1367</v>
      </c>
      <c r="AF3628" s="29" t="s">
        <v>2409</v>
      </c>
      <c r="AG3628" s="183" t="s">
        <v>2410</v>
      </c>
      <c r="AH3628" s="29" t="s">
        <v>1356</v>
      </c>
      <c r="AI3628" s="29" t="s">
        <v>1357</v>
      </c>
      <c r="AJ3628" s="29" t="s">
        <v>258</v>
      </c>
      <c r="AK3628" s="29" t="s">
        <v>258</v>
      </c>
      <c r="AL3628" s="29" t="s">
        <v>13327</v>
      </c>
    </row>
    <row r="3629" spans="1:38" x14ac:dyDescent="0.2">
      <c r="A3629" s="35" t="s">
        <v>18</v>
      </c>
      <c r="B3629" s="36">
        <v>9769</v>
      </c>
      <c r="C3629" s="36">
        <v>3</v>
      </c>
      <c r="D3629" s="36" t="s">
        <v>5973</v>
      </c>
      <c r="E3629" s="37" t="s">
        <v>5974</v>
      </c>
      <c r="F3629" s="38" t="s">
        <v>1262</v>
      </c>
      <c r="G3629" s="38" t="s">
        <v>1263</v>
      </c>
      <c r="H3629" s="35" t="s">
        <v>1196</v>
      </c>
      <c r="I3629" s="35"/>
      <c r="J3629" s="29" t="s">
        <v>263</v>
      </c>
      <c r="K3629" s="29" t="s">
        <v>264</v>
      </c>
      <c r="L3629" s="29" t="s">
        <v>2577</v>
      </c>
      <c r="M3629" s="39">
        <v>46.567403252482102</v>
      </c>
      <c r="N3629" s="39">
        <v>158.60328542094456</v>
      </c>
      <c r="O3629" s="29">
        <v>44197</v>
      </c>
      <c r="P3629" s="29">
        <v>45441</v>
      </c>
      <c r="Q3629" s="40">
        <v>3.4058864</v>
      </c>
      <c r="R3629" s="39">
        <v>46.498151950718686</v>
      </c>
      <c r="S3629" s="39">
        <v>46.498151950718686</v>
      </c>
      <c r="T3629" s="39">
        <v>46.498151950718686</v>
      </c>
      <c r="U3629" s="39">
        <v>19.108829568788501</v>
      </c>
      <c r="V3629" s="39">
        <v>0</v>
      </c>
      <c r="W3629" s="29" t="s">
        <v>265</v>
      </c>
      <c r="X3629" s="29" t="s">
        <v>11773</v>
      </c>
      <c r="Y3629" s="29">
        <v>45273</v>
      </c>
      <c r="Z3629" s="41" t="s">
        <v>11760</v>
      </c>
      <c r="AA3629" s="42" t="s">
        <v>1349</v>
      </c>
      <c r="AB3629" s="29" t="s">
        <v>258</v>
      </c>
      <c r="AC3629" s="29" t="s">
        <v>265</v>
      </c>
      <c r="AD3629" s="29" t="s">
        <v>265</v>
      </c>
      <c r="AE3629" s="29" t="s">
        <v>1367</v>
      </c>
      <c r="AF3629" s="29" t="s">
        <v>2409</v>
      </c>
      <c r="AG3629" s="183" t="s">
        <v>2410</v>
      </c>
      <c r="AH3629" s="29" t="s">
        <v>1356</v>
      </c>
      <c r="AI3629" s="29" t="s">
        <v>1357</v>
      </c>
      <c r="AJ3629" s="29" t="s">
        <v>258</v>
      </c>
      <c r="AK3629" s="29" t="s">
        <v>258</v>
      </c>
      <c r="AL3629" s="29" t="s">
        <v>13327</v>
      </c>
    </row>
    <row r="3630" spans="1:38" x14ac:dyDescent="0.2">
      <c r="A3630" s="35" t="s">
        <v>16</v>
      </c>
      <c r="B3630" s="36">
        <v>9770</v>
      </c>
      <c r="C3630" s="36"/>
      <c r="D3630" s="36" t="s">
        <v>1349</v>
      </c>
      <c r="E3630" s="37" t="s">
        <v>5975</v>
      </c>
      <c r="F3630" s="38" t="s">
        <v>1269</v>
      </c>
      <c r="G3630" s="38" t="s">
        <v>1271</v>
      </c>
      <c r="H3630" s="35" t="s">
        <v>1440</v>
      </c>
      <c r="I3630" s="35"/>
      <c r="J3630" s="29" t="s">
        <v>1506</v>
      </c>
      <c r="K3630" s="29" t="s">
        <v>1507</v>
      </c>
      <c r="L3630" s="29" t="s">
        <v>2220</v>
      </c>
      <c r="M3630" s="39">
        <v>86.563010111251813</v>
      </c>
      <c r="N3630" s="39">
        <v>273.25708966461326</v>
      </c>
      <c r="O3630" s="29">
        <v>44197</v>
      </c>
      <c r="P3630" s="29">
        <v>45350</v>
      </c>
      <c r="Q3630" s="40">
        <v>3.1567419999999999</v>
      </c>
      <c r="R3630" s="39">
        <v>86.428802190280635</v>
      </c>
      <c r="S3630" s="39">
        <v>86.428802190280635</v>
      </c>
      <c r="T3630" s="39">
        <v>86.428802190280635</v>
      </c>
      <c r="U3630" s="39">
        <v>13.97068309377139</v>
      </c>
      <c r="V3630" s="39">
        <v>0</v>
      </c>
      <c r="W3630" s="29" t="s">
        <v>1357</v>
      </c>
      <c r="X3630" s="29" t="s">
        <v>258</v>
      </c>
      <c r="Y3630" s="29" t="s">
        <v>1349</v>
      </c>
      <c r="Z3630" s="41" t="s">
        <v>1349</v>
      </c>
      <c r="AA3630" s="42" t="s">
        <v>1349</v>
      </c>
      <c r="AB3630" s="29" t="s">
        <v>258</v>
      </c>
      <c r="AC3630" s="29" t="s">
        <v>258</v>
      </c>
      <c r="AD3630" s="29" t="s">
        <v>258</v>
      </c>
      <c r="AE3630" s="29" t="s">
        <v>1353</v>
      </c>
      <c r="AF3630" s="29" t="s">
        <v>2221</v>
      </c>
      <c r="AG3630" s="183" t="s">
        <v>2222</v>
      </c>
      <c r="AH3630" s="29" t="s">
        <v>1413</v>
      </c>
      <c r="AI3630" s="29" t="s">
        <v>1357</v>
      </c>
      <c r="AJ3630" s="29" t="s">
        <v>258</v>
      </c>
      <c r="AK3630" s="29" t="s">
        <v>258</v>
      </c>
      <c r="AL3630" s="29" t="s">
        <v>13326</v>
      </c>
    </row>
    <row r="3631" spans="1:38" x14ac:dyDescent="0.2">
      <c r="A3631" s="35" t="s">
        <v>16</v>
      </c>
      <c r="B3631" s="36">
        <v>9771</v>
      </c>
      <c r="C3631" s="36"/>
      <c r="D3631" s="36" t="s">
        <v>1349</v>
      </c>
      <c r="E3631" s="37" t="s">
        <v>5976</v>
      </c>
      <c r="F3631" s="38" t="s">
        <v>1269</v>
      </c>
      <c r="G3631" s="38" t="s">
        <v>1273</v>
      </c>
      <c r="H3631" s="35" t="s">
        <v>1393</v>
      </c>
      <c r="I3631" s="35"/>
      <c r="J3631" s="29" t="s">
        <v>1405</v>
      </c>
      <c r="K3631" s="29" t="s">
        <v>1558</v>
      </c>
      <c r="L3631" s="29" t="s">
        <v>1394</v>
      </c>
      <c r="M3631" s="39">
        <v>116.93430468758868</v>
      </c>
      <c r="N3631" s="39">
        <v>365.60979055441476</v>
      </c>
      <c r="O3631" s="29">
        <v>44197</v>
      </c>
      <c r="P3631" s="29">
        <v>45339</v>
      </c>
      <c r="Q3631" s="40">
        <v>3.1266256000000001</v>
      </c>
      <c r="R3631" s="39">
        <v>116.75203285420945</v>
      </c>
      <c r="S3631" s="39">
        <v>116.75203285420945</v>
      </c>
      <c r="T3631" s="39">
        <v>116.75203285420945</v>
      </c>
      <c r="U3631" s="39">
        <v>15.353691991786448</v>
      </c>
      <c r="V3631" s="39">
        <v>0</v>
      </c>
      <c r="W3631" s="29" t="s">
        <v>265</v>
      </c>
      <c r="X3631" s="29" t="s">
        <v>11773</v>
      </c>
      <c r="Y3631" s="29">
        <v>45258</v>
      </c>
      <c r="Z3631" s="41" t="s">
        <v>11759</v>
      </c>
      <c r="AA3631" s="42" t="s">
        <v>1349</v>
      </c>
      <c r="AB3631" s="29" t="s">
        <v>258</v>
      </c>
      <c r="AC3631" s="29" t="s">
        <v>258</v>
      </c>
      <c r="AD3631" s="29" t="s">
        <v>265</v>
      </c>
      <c r="AE3631" s="29" t="s">
        <v>1367</v>
      </c>
      <c r="AF3631" s="29" t="s">
        <v>1368</v>
      </c>
      <c r="AG3631" s="183" t="s">
        <v>1369</v>
      </c>
      <c r="AH3631" s="29" t="s">
        <v>1413</v>
      </c>
      <c r="AI3631" s="29" t="s">
        <v>1357</v>
      </c>
      <c r="AJ3631" s="29" t="s">
        <v>258</v>
      </c>
      <c r="AK3631" s="29" t="s">
        <v>258</v>
      </c>
      <c r="AL3631" s="29" t="s">
        <v>13327</v>
      </c>
    </row>
    <row r="3632" spans="1:38" x14ac:dyDescent="0.2">
      <c r="A3632" s="35" t="s">
        <v>16</v>
      </c>
      <c r="B3632" s="36">
        <v>9772</v>
      </c>
      <c r="C3632" s="36"/>
      <c r="D3632" s="36" t="s">
        <v>1349</v>
      </c>
      <c r="E3632" s="37" t="s">
        <v>5977</v>
      </c>
      <c r="F3632" s="38" t="s">
        <v>1269</v>
      </c>
      <c r="G3632" s="38" t="s">
        <v>1273</v>
      </c>
      <c r="H3632" s="35" t="s">
        <v>1393</v>
      </c>
      <c r="I3632" s="35"/>
      <c r="J3632" s="29" t="s">
        <v>274</v>
      </c>
      <c r="K3632" s="29" t="s">
        <v>1446</v>
      </c>
      <c r="L3632" s="29" t="s">
        <v>1366</v>
      </c>
      <c r="M3632" s="39">
        <v>6.693773328511746</v>
      </c>
      <c r="N3632" s="39">
        <v>32.492977412731008</v>
      </c>
      <c r="O3632" s="29">
        <v>44197</v>
      </c>
      <c r="P3632" s="29">
        <v>45970</v>
      </c>
      <c r="Q3632" s="40">
        <v>4.8542094000000002</v>
      </c>
      <c r="R3632" s="39">
        <v>6.6854209445585218</v>
      </c>
      <c r="S3632" s="39">
        <v>6.6854209445585218</v>
      </c>
      <c r="T3632" s="39">
        <v>6.6854209445585218</v>
      </c>
      <c r="U3632" s="39">
        <v>6.7037371663244354</v>
      </c>
      <c r="V3632" s="39">
        <v>5.7329774127310067</v>
      </c>
      <c r="W3632" s="29" t="s">
        <v>265</v>
      </c>
      <c r="X3632" s="29" t="s">
        <v>11773</v>
      </c>
      <c r="Y3632" s="29">
        <v>45287</v>
      </c>
      <c r="Z3632" s="41" t="s">
        <v>11760</v>
      </c>
      <c r="AA3632" s="42" t="s">
        <v>1349</v>
      </c>
      <c r="AB3632" s="29" t="s">
        <v>258</v>
      </c>
      <c r="AC3632" s="29" t="s">
        <v>258</v>
      </c>
      <c r="AD3632" s="29" t="s">
        <v>265</v>
      </c>
      <c r="AE3632" s="29" t="s">
        <v>1367</v>
      </c>
      <c r="AF3632" s="29" t="s">
        <v>1368</v>
      </c>
      <c r="AG3632" s="183" t="s">
        <v>1369</v>
      </c>
      <c r="AH3632" s="29" t="s">
        <v>1413</v>
      </c>
      <c r="AI3632" s="29" t="s">
        <v>1357</v>
      </c>
      <c r="AJ3632" s="29" t="s">
        <v>258</v>
      </c>
      <c r="AK3632" s="29" t="s">
        <v>258</v>
      </c>
      <c r="AL3632" s="29" t="s">
        <v>13327</v>
      </c>
    </row>
    <row r="3633" spans="1:38" x14ac:dyDescent="0.2">
      <c r="A3633" s="35" t="s">
        <v>17</v>
      </c>
      <c r="B3633" s="36">
        <v>9780</v>
      </c>
      <c r="C3633" s="36"/>
      <c r="D3633" s="36" t="s">
        <v>1349</v>
      </c>
      <c r="E3633" s="37" t="s">
        <v>5978</v>
      </c>
      <c r="F3633" s="38" t="s">
        <v>1262</v>
      </c>
      <c r="G3633" s="38" t="s">
        <v>1263</v>
      </c>
      <c r="H3633" s="35" t="s">
        <v>3261</v>
      </c>
      <c r="I3633" s="35" t="s">
        <v>5979</v>
      </c>
      <c r="J3633" s="29" t="s">
        <v>263</v>
      </c>
      <c r="K3633" s="29" t="s">
        <v>264</v>
      </c>
      <c r="L3633" s="29" t="s">
        <v>2577</v>
      </c>
      <c r="M3633" s="39">
        <v>0</v>
      </c>
      <c r="N3633" s="39"/>
      <c r="O3633" s="29">
        <v>44197</v>
      </c>
      <c r="P3633" s="29">
        <v>44336</v>
      </c>
      <c r="Q3633" s="40">
        <v>0.38056129999999999</v>
      </c>
      <c r="R3633" s="39"/>
      <c r="S3633" s="39"/>
      <c r="T3633" s="39"/>
      <c r="U3633" s="39"/>
      <c r="V3633" s="39"/>
      <c r="W3633" s="29" t="s">
        <v>1357</v>
      </c>
      <c r="X3633" s="29" t="s">
        <v>258</v>
      </c>
      <c r="Y3633" s="29" t="s">
        <v>1349</v>
      </c>
      <c r="Z3633" s="41" t="s">
        <v>1349</v>
      </c>
      <c r="AA3633" s="42" t="s">
        <v>1349</v>
      </c>
      <c r="AB3633" s="29" t="s">
        <v>258</v>
      </c>
      <c r="AC3633" s="29" t="s">
        <v>265</v>
      </c>
      <c r="AD3633" s="29" t="s">
        <v>265</v>
      </c>
      <c r="AE3633" s="29" t="s">
        <v>1367</v>
      </c>
      <c r="AF3633" s="29" t="s">
        <v>2409</v>
      </c>
      <c r="AG3633" s="183" t="s">
        <v>2410</v>
      </c>
      <c r="AH3633" s="29" t="s">
        <v>1356</v>
      </c>
      <c r="AI3633" s="29" t="s">
        <v>1357</v>
      </c>
      <c r="AJ3633" s="29" t="s">
        <v>258</v>
      </c>
      <c r="AK3633" s="29" t="s">
        <v>258</v>
      </c>
      <c r="AL3633" s="29" t="s">
        <v>13326</v>
      </c>
    </row>
    <row r="3634" spans="1:38" x14ac:dyDescent="0.2">
      <c r="A3634" s="35" t="s">
        <v>18</v>
      </c>
      <c r="B3634" s="36">
        <v>9780</v>
      </c>
      <c r="C3634" s="36">
        <v>1</v>
      </c>
      <c r="D3634" s="36" t="s">
        <v>5980</v>
      </c>
      <c r="E3634" s="37" t="s">
        <v>5981</v>
      </c>
      <c r="F3634" s="38" t="s">
        <v>1262</v>
      </c>
      <c r="G3634" s="38" t="s">
        <v>1263</v>
      </c>
      <c r="H3634" s="35" t="s">
        <v>302</v>
      </c>
      <c r="I3634" s="35"/>
      <c r="J3634" s="29" t="s">
        <v>263</v>
      </c>
      <c r="K3634" s="29" t="s">
        <v>264</v>
      </c>
      <c r="L3634" s="29" t="s">
        <v>2577</v>
      </c>
      <c r="M3634" s="39">
        <v>40.945463258874149</v>
      </c>
      <c r="N3634" s="39">
        <v>15.582258726899383</v>
      </c>
      <c r="O3634" s="29">
        <v>44197</v>
      </c>
      <c r="P3634" s="29">
        <v>44336</v>
      </c>
      <c r="Q3634" s="40">
        <v>0.38056129999999999</v>
      </c>
      <c r="R3634" s="39">
        <v>15.582258726899383</v>
      </c>
      <c r="S3634" s="39">
        <v>0</v>
      </c>
      <c r="T3634" s="39">
        <v>0</v>
      </c>
      <c r="U3634" s="39">
        <v>0</v>
      </c>
      <c r="V3634" s="39">
        <v>0</v>
      </c>
      <c r="W3634" s="29" t="s">
        <v>1357</v>
      </c>
      <c r="X3634" s="29" t="s">
        <v>258</v>
      </c>
      <c r="Y3634" s="29" t="s">
        <v>1349</v>
      </c>
      <c r="Z3634" s="41" t="s">
        <v>1349</v>
      </c>
      <c r="AA3634" s="42" t="s">
        <v>1349</v>
      </c>
      <c r="AB3634" s="29" t="s">
        <v>258</v>
      </c>
      <c r="AC3634" s="29" t="s">
        <v>265</v>
      </c>
      <c r="AD3634" s="29" t="s">
        <v>265</v>
      </c>
      <c r="AE3634" s="29" t="s">
        <v>1367</v>
      </c>
      <c r="AF3634" s="29" t="s">
        <v>2409</v>
      </c>
      <c r="AG3634" s="183" t="s">
        <v>2410</v>
      </c>
      <c r="AH3634" s="29" t="s">
        <v>1356</v>
      </c>
      <c r="AI3634" s="29" t="s">
        <v>1357</v>
      </c>
      <c r="AJ3634" s="29" t="s">
        <v>258</v>
      </c>
      <c r="AK3634" s="29" t="s">
        <v>258</v>
      </c>
      <c r="AL3634" s="29" t="s">
        <v>13326</v>
      </c>
    </row>
    <row r="3635" spans="1:38" x14ac:dyDescent="0.2">
      <c r="A3635" s="35" t="s">
        <v>16</v>
      </c>
      <c r="B3635" s="36">
        <v>9785</v>
      </c>
      <c r="C3635" s="36"/>
      <c r="D3635" s="36" t="s">
        <v>1349</v>
      </c>
      <c r="E3635" s="37" t="s">
        <v>5982</v>
      </c>
      <c r="F3635" s="38" t="s">
        <v>1262</v>
      </c>
      <c r="G3635" s="38" t="s">
        <v>1263</v>
      </c>
      <c r="H3635" s="35" t="s">
        <v>482</v>
      </c>
      <c r="I3635" s="35"/>
      <c r="J3635" s="29" t="s">
        <v>1466</v>
      </c>
      <c r="K3635" s="29" t="s">
        <v>1466</v>
      </c>
      <c r="L3635" s="29" t="s">
        <v>5686</v>
      </c>
      <c r="M3635" s="39">
        <v>96.488841383447934</v>
      </c>
      <c r="N3635" s="39">
        <v>482.11399315537307</v>
      </c>
      <c r="O3635" s="29">
        <v>44197</v>
      </c>
      <c r="P3635" s="29">
        <v>46022</v>
      </c>
      <c r="Q3635" s="40">
        <v>4.9965776999999996</v>
      </c>
      <c r="R3635" s="39">
        <v>96.369993155373038</v>
      </c>
      <c r="S3635" s="39">
        <v>96.369993155373038</v>
      </c>
      <c r="T3635" s="39">
        <v>96.369993155373038</v>
      </c>
      <c r="U3635" s="39">
        <v>96.634020533880914</v>
      </c>
      <c r="V3635" s="39">
        <v>96.369993155373038</v>
      </c>
      <c r="W3635" s="29" t="s">
        <v>265</v>
      </c>
      <c r="X3635" s="29" t="s">
        <v>11773</v>
      </c>
      <c r="Y3635" s="29">
        <v>45281</v>
      </c>
      <c r="Z3635" s="41" t="s">
        <v>11760</v>
      </c>
      <c r="AA3635" s="42" t="s">
        <v>1349</v>
      </c>
      <c r="AB3635" s="29" t="s">
        <v>258</v>
      </c>
      <c r="AC3635" s="29" t="s">
        <v>258</v>
      </c>
      <c r="AD3635" s="29" t="s">
        <v>258</v>
      </c>
      <c r="AE3635" s="29" t="s">
        <v>1353</v>
      </c>
      <c r="AF3635" s="29" t="s">
        <v>1468</v>
      </c>
      <c r="AG3635" s="183" t="s">
        <v>1469</v>
      </c>
      <c r="AH3635" s="29" t="s">
        <v>1413</v>
      </c>
      <c r="AI3635" s="29" t="s">
        <v>1357</v>
      </c>
      <c r="AJ3635" s="29" t="s">
        <v>258</v>
      </c>
      <c r="AK3635" s="29" t="s">
        <v>258</v>
      </c>
      <c r="AL3635" s="29" t="s">
        <v>13327</v>
      </c>
    </row>
    <row r="3636" spans="1:38" x14ac:dyDescent="0.2">
      <c r="A3636" s="35" t="s">
        <v>16</v>
      </c>
      <c r="B3636" s="36">
        <v>9789</v>
      </c>
      <c r="C3636" s="36"/>
      <c r="D3636" s="36" t="s">
        <v>1349</v>
      </c>
      <c r="E3636" s="37" t="s">
        <v>5983</v>
      </c>
      <c r="F3636" s="38" t="s">
        <v>1262</v>
      </c>
      <c r="G3636" s="38" t="s">
        <v>1263</v>
      </c>
      <c r="H3636" s="35" t="s">
        <v>482</v>
      </c>
      <c r="I3636" s="35"/>
      <c r="J3636" s="29" t="s">
        <v>1466</v>
      </c>
      <c r="K3636" s="29" t="s">
        <v>1466</v>
      </c>
      <c r="L3636" s="29" t="s">
        <v>5686</v>
      </c>
      <c r="M3636" s="39">
        <v>18.581175840267242</v>
      </c>
      <c r="N3636" s="39">
        <v>92.842288843258061</v>
      </c>
      <c r="O3636" s="29">
        <v>44197</v>
      </c>
      <c r="P3636" s="29">
        <v>46022</v>
      </c>
      <c r="Q3636" s="40">
        <v>4.9965776999999996</v>
      </c>
      <c r="R3636" s="39">
        <v>18.558288843258044</v>
      </c>
      <c r="S3636" s="39">
        <v>18.558288843258044</v>
      </c>
      <c r="T3636" s="39">
        <v>18.558288843258044</v>
      </c>
      <c r="U3636" s="39">
        <v>18.609133470225874</v>
      </c>
      <c r="V3636" s="39">
        <v>18.558288843258044</v>
      </c>
      <c r="W3636" s="29" t="s">
        <v>265</v>
      </c>
      <c r="X3636" s="29" t="s">
        <v>11773</v>
      </c>
      <c r="Y3636" s="29">
        <v>45281</v>
      </c>
      <c r="Z3636" s="41" t="s">
        <v>11760</v>
      </c>
      <c r="AA3636" s="42" t="s">
        <v>1349</v>
      </c>
      <c r="AB3636" s="29" t="s">
        <v>258</v>
      </c>
      <c r="AC3636" s="29" t="s">
        <v>258</v>
      </c>
      <c r="AD3636" s="29" t="s">
        <v>258</v>
      </c>
      <c r="AE3636" s="29" t="s">
        <v>1353</v>
      </c>
      <c r="AF3636" s="29" t="s">
        <v>1468</v>
      </c>
      <c r="AG3636" s="183" t="s">
        <v>1469</v>
      </c>
      <c r="AH3636" s="29" t="s">
        <v>1413</v>
      </c>
      <c r="AI3636" s="29" t="s">
        <v>1357</v>
      </c>
      <c r="AJ3636" s="29" t="s">
        <v>258</v>
      </c>
      <c r="AK3636" s="29" t="s">
        <v>258</v>
      </c>
      <c r="AL3636" s="29" t="s">
        <v>13327</v>
      </c>
    </row>
    <row r="3637" spans="1:38" x14ac:dyDescent="0.2">
      <c r="A3637" s="35" t="s">
        <v>16</v>
      </c>
      <c r="B3637" s="36">
        <v>9790</v>
      </c>
      <c r="C3637" s="36"/>
      <c r="D3637" s="36" t="s">
        <v>1349</v>
      </c>
      <c r="E3637" s="37" t="s">
        <v>5984</v>
      </c>
      <c r="F3637" s="38" t="s">
        <v>1262</v>
      </c>
      <c r="G3637" s="38" t="s">
        <v>1263</v>
      </c>
      <c r="H3637" s="35" t="s">
        <v>5985</v>
      </c>
      <c r="I3637" s="35"/>
      <c r="J3637" s="29" t="s">
        <v>398</v>
      </c>
      <c r="K3637" s="29" t="s">
        <v>5986</v>
      </c>
      <c r="L3637" s="29" t="s">
        <v>2271</v>
      </c>
      <c r="M3637" s="39">
        <v>80.848423557330634</v>
      </c>
      <c r="N3637" s="39">
        <v>33.202636550308007</v>
      </c>
      <c r="O3637" s="29">
        <v>44197</v>
      </c>
      <c r="P3637" s="29">
        <v>44347</v>
      </c>
      <c r="Q3637" s="40">
        <v>0.41067759999999998</v>
      </c>
      <c r="R3637" s="39">
        <v>33.202636550308007</v>
      </c>
      <c r="S3637" s="39">
        <v>0</v>
      </c>
      <c r="T3637" s="39">
        <v>0</v>
      </c>
      <c r="U3637" s="39">
        <v>0</v>
      </c>
      <c r="V3637" s="39">
        <v>0</v>
      </c>
      <c r="W3637" s="29" t="s">
        <v>1357</v>
      </c>
      <c r="X3637" s="29" t="s">
        <v>258</v>
      </c>
      <c r="Y3637" s="29" t="s">
        <v>1349</v>
      </c>
      <c r="Z3637" s="41" t="s">
        <v>1349</v>
      </c>
      <c r="AA3637" s="42" t="s">
        <v>1349</v>
      </c>
      <c r="AB3637" s="29" t="s">
        <v>258</v>
      </c>
      <c r="AC3637" s="29" t="s">
        <v>265</v>
      </c>
      <c r="AD3637" s="29" t="s">
        <v>265</v>
      </c>
      <c r="AE3637" s="29" t="s">
        <v>1367</v>
      </c>
      <c r="AF3637" s="29" t="s">
        <v>1368</v>
      </c>
      <c r="AG3637" s="183" t="s">
        <v>1369</v>
      </c>
      <c r="AH3637" s="29" t="s">
        <v>1356</v>
      </c>
      <c r="AI3637" s="29" t="s">
        <v>1357</v>
      </c>
      <c r="AJ3637" s="29" t="s">
        <v>258</v>
      </c>
      <c r="AK3637" s="29" t="s">
        <v>258</v>
      </c>
      <c r="AL3637" s="29" t="s">
        <v>13326</v>
      </c>
    </row>
    <row r="3638" spans="1:38" x14ac:dyDescent="0.2">
      <c r="A3638" s="35" t="s">
        <v>16</v>
      </c>
      <c r="B3638" s="36">
        <v>9791</v>
      </c>
      <c r="C3638" s="36"/>
      <c r="D3638" s="36" t="s">
        <v>1349</v>
      </c>
      <c r="E3638" s="37" t="s">
        <v>5987</v>
      </c>
      <c r="F3638" s="38" t="s">
        <v>1262</v>
      </c>
      <c r="G3638" s="38" t="s">
        <v>1263</v>
      </c>
      <c r="H3638" s="35" t="s">
        <v>5985</v>
      </c>
      <c r="I3638" s="35"/>
      <c r="J3638" s="29" t="s">
        <v>398</v>
      </c>
      <c r="K3638" s="29" t="s">
        <v>5986</v>
      </c>
      <c r="L3638" s="29" t="s">
        <v>2271</v>
      </c>
      <c r="M3638" s="39">
        <v>67.43643964410154</v>
      </c>
      <c r="N3638" s="39">
        <v>139.02707186858316</v>
      </c>
      <c r="O3638" s="29">
        <v>44197</v>
      </c>
      <c r="P3638" s="29">
        <v>44950</v>
      </c>
      <c r="Q3638" s="40">
        <v>2.0616015999999999</v>
      </c>
      <c r="R3638" s="39">
        <v>67.300903490759751</v>
      </c>
      <c r="S3638" s="39">
        <v>67.300903490759751</v>
      </c>
      <c r="T3638" s="39">
        <v>4.4252648870636548</v>
      </c>
      <c r="U3638" s="39">
        <v>0</v>
      </c>
      <c r="V3638" s="39">
        <v>0</v>
      </c>
      <c r="W3638" s="29" t="s">
        <v>1357</v>
      </c>
      <c r="X3638" s="29" t="s">
        <v>258</v>
      </c>
      <c r="Y3638" s="29" t="s">
        <v>1349</v>
      </c>
      <c r="Z3638" s="41" t="s">
        <v>1349</v>
      </c>
      <c r="AA3638" s="42" t="s">
        <v>1349</v>
      </c>
      <c r="AB3638" s="29" t="s">
        <v>258</v>
      </c>
      <c r="AC3638" s="29" t="s">
        <v>265</v>
      </c>
      <c r="AD3638" s="29" t="s">
        <v>265</v>
      </c>
      <c r="AE3638" s="29" t="s">
        <v>1367</v>
      </c>
      <c r="AF3638" s="29" t="s">
        <v>1368</v>
      </c>
      <c r="AG3638" s="183" t="s">
        <v>1369</v>
      </c>
      <c r="AH3638" s="29" t="s">
        <v>1356</v>
      </c>
      <c r="AI3638" s="29" t="s">
        <v>265</v>
      </c>
      <c r="AJ3638" s="29" t="s">
        <v>258</v>
      </c>
      <c r="AK3638" s="29" t="s">
        <v>258</v>
      </c>
      <c r="AL3638" s="29" t="s">
        <v>13326</v>
      </c>
    </row>
    <row r="3639" spans="1:38" x14ac:dyDescent="0.2">
      <c r="A3639" s="35" t="s">
        <v>16</v>
      </c>
      <c r="B3639" s="36">
        <v>9793</v>
      </c>
      <c r="C3639" s="36"/>
      <c r="D3639" s="36" t="s">
        <v>1349</v>
      </c>
      <c r="E3639" s="37" t="s">
        <v>5988</v>
      </c>
      <c r="F3639" s="38" t="s">
        <v>1269</v>
      </c>
      <c r="G3639" s="38" t="s">
        <v>1273</v>
      </c>
      <c r="H3639" s="35" t="s">
        <v>1393</v>
      </c>
      <c r="I3639" s="35"/>
      <c r="J3639" s="29" t="s">
        <v>1371</v>
      </c>
      <c r="K3639" s="29" t="s">
        <v>1371</v>
      </c>
      <c r="L3639" s="29" t="s">
        <v>1366</v>
      </c>
      <c r="M3639" s="39">
        <v>12.643660692274208</v>
      </c>
      <c r="N3639" s="39">
        <v>41.020501026694042</v>
      </c>
      <c r="O3639" s="29">
        <v>44197</v>
      </c>
      <c r="P3639" s="29">
        <v>45382</v>
      </c>
      <c r="Q3639" s="40">
        <v>3.2443531999999999</v>
      </c>
      <c r="R3639" s="39">
        <v>12.624353182751539</v>
      </c>
      <c r="S3639" s="39">
        <v>12.624353182751539</v>
      </c>
      <c r="T3639" s="39">
        <v>12.624353182751539</v>
      </c>
      <c r="U3639" s="39">
        <v>3.1474414784394251</v>
      </c>
      <c r="V3639" s="39">
        <v>0</v>
      </c>
      <c r="W3639" s="29" t="s">
        <v>265</v>
      </c>
      <c r="X3639" s="29" t="s">
        <v>11773</v>
      </c>
      <c r="Y3639" s="29">
        <v>45286</v>
      </c>
      <c r="Z3639" s="41" t="s">
        <v>11760</v>
      </c>
      <c r="AA3639" s="42" t="s">
        <v>1349</v>
      </c>
      <c r="AB3639" s="29" t="s">
        <v>258</v>
      </c>
      <c r="AC3639" s="29" t="s">
        <v>258</v>
      </c>
      <c r="AD3639" s="29" t="s">
        <v>265</v>
      </c>
      <c r="AE3639" s="29" t="s">
        <v>1367</v>
      </c>
      <c r="AF3639" s="29" t="s">
        <v>1368</v>
      </c>
      <c r="AG3639" s="183" t="s">
        <v>1369</v>
      </c>
      <c r="AH3639" s="29" t="s">
        <v>1413</v>
      </c>
      <c r="AI3639" s="29" t="s">
        <v>1357</v>
      </c>
      <c r="AJ3639" s="29" t="s">
        <v>258</v>
      </c>
      <c r="AK3639" s="29" t="s">
        <v>258</v>
      </c>
      <c r="AL3639" s="29" t="s">
        <v>13327</v>
      </c>
    </row>
    <row r="3640" spans="1:38" x14ac:dyDescent="0.2">
      <c r="A3640" s="35" t="s">
        <v>16</v>
      </c>
      <c r="B3640" s="36">
        <v>9794</v>
      </c>
      <c r="C3640" s="36"/>
      <c r="D3640" s="36" t="s">
        <v>1349</v>
      </c>
      <c r="E3640" s="37" t="s">
        <v>5989</v>
      </c>
      <c r="F3640" s="38" t="s">
        <v>1266</v>
      </c>
      <c r="G3640" s="38" t="s">
        <v>1268</v>
      </c>
      <c r="H3640" s="35" t="s">
        <v>1359</v>
      </c>
      <c r="I3640" s="35"/>
      <c r="J3640" s="29" t="s">
        <v>1405</v>
      </c>
      <c r="K3640" s="29" t="s">
        <v>1558</v>
      </c>
      <c r="L3640" s="29" t="s">
        <v>1407</v>
      </c>
      <c r="M3640" s="39">
        <v>2.3411379952064353</v>
      </c>
      <c r="N3640" s="39">
        <v>7.012197125256673</v>
      </c>
      <c r="O3640" s="29">
        <v>44197</v>
      </c>
      <c r="P3640" s="29">
        <v>45291</v>
      </c>
      <c r="Q3640" s="40">
        <v>2.9952087999999999</v>
      </c>
      <c r="R3640" s="39">
        <v>2.3373990417522243</v>
      </c>
      <c r="S3640" s="39">
        <v>2.3373990417522243</v>
      </c>
      <c r="T3640" s="39">
        <v>2.3373990417522243</v>
      </c>
      <c r="U3640" s="39">
        <v>0</v>
      </c>
      <c r="V3640" s="39">
        <v>0</v>
      </c>
      <c r="W3640" s="29" t="s">
        <v>265</v>
      </c>
      <c r="X3640" s="29" t="s">
        <v>11773</v>
      </c>
      <c r="Y3640" s="29">
        <v>45230</v>
      </c>
      <c r="Z3640" s="41" t="s">
        <v>11758</v>
      </c>
      <c r="AA3640" s="42" t="s">
        <v>1349</v>
      </c>
      <c r="AB3640" s="29" t="s">
        <v>258</v>
      </c>
      <c r="AC3640" s="29" t="s">
        <v>258</v>
      </c>
      <c r="AD3640" s="29" t="s">
        <v>265</v>
      </c>
      <c r="AE3640" s="29" t="s">
        <v>1367</v>
      </c>
      <c r="AF3640" s="29" t="s">
        <v>1378</v>
      </c>
      <c r="AG3640" s="183" t="s">
        <v>1379</v>
      </c>
      <c r="AH3640" s="29" t="s">
        <v>1413</v>
      </c>
      <c r="AI3640" s="29" t="s">
        <v>1357</v>
      </c>
      <c r="AJ3640" s="29" t="s">
        <v>258</v>
      </c>
      <c r="AK3640" s="29" t="s">
        <v>258</v>
      </c>
      <c r="AL3640" s="29" t="s">
        <v>13327</v>
      </c>
    </row>
    <row r="3641" spans="1:38" x14ac:dyDescent="0.2">
      <c r="A3641" s="35" t="s">
        <v>16</v>
      </c>
      <c r="B3641" s="36">
        <v>9795</v>
      </c>
      <c r="C3641" s="36"/>
      <c r="D3641" s="36" t="s">
        <v>1349</v>
      </c>
      <c r="E3641" s="37" t="s">
        <v>5990</v>
      </c>
      <c r="F3641" s="38" t="s">
        <v>1269</v>
      </c>
      <c r="G3641" s="38" t="s">
        <v>1273</v>
      </c>
      <c r="H3641" s="35" t="s">
        <v>1393</v>
      </c>
      <c r="I3641" s="35"/>
      <c r="J3641" s="29" t="s">
        <v>1371</v>
      </c>
      <c r="K3641" s="29" t="s">
        <v>1371</v>
      </c>
      <c r="L3641" s="29" t="s">
        <v>1366</v>
      </c>
      <c r="M3641" s="39">
        <v>9.7521655246491026</v>
      </c>
      <c r="N3641" s="39">
        <v>28.382072553045859</v>
      </c>
      <c r="O3641" s="29">
        <v>44197</v>
      </c>
      <c r="P3641" s="29">
        <v>45260</v>
      </c>
      <c r="Q3641" s="40">
        <v>2.9103354000000001</v>
      </c>
      <c r="R3641" s="39">
        <v>9.7363312799452437</v>
      </c>
      <c r="S3641" s="39">
        <v>9.7363312799452437</v>
      </c>
      <c r="T3641" s="39">
        <v>8.9094099931553732</v>
      </c>
      <c r="U3641" s="39">
        <v>0</v>
      </c>
      <c r="V3641" s="39">
        <v>0</v>
      </c>
      <c r="W3641" s="29" t="s">
        <v>1357</v>
      </c>
      <c r="X3641" s="29" t="s">
        <v>258</v>
      </c>
      <c r="Y3641" s="29" t="s">
        <v>1349</v>
      </c>
      <c r="Z3641" s="41" t="s">
        <v>1349</v>
      </c>
      <c r="AA3641" s="42" t="s">
        <v>1349</v>
      </c>
      <c r="AB3641" s="29" t="s">
        <v>258</v>
      </c>
      <c r="AC3641" s="29" t="s">
        <v>258</v>
      </c>
      <c r="AD3641" s="29" t="s">
        <v>265</v>
      </c>
      <c r="AE3641" s="29" t="s">
        <v>1367</v>
      </c>
      <c r="AF3641" s="29" t="s">
        <v>1368</v>
      </c>
      <c r="AG3641" s="183" t="s">
        <v>1369</v>
      </c>
      <c r="AH3641" s="29" t="s">
        <v>1413</v>
      </c>
      <c r="AI3641" s="29" t="s">
        <v>1357</v>
      </c>
      <c r="AJ3641" s="29" t="s">
        <v>258</v>
      </c>
      <c r="AK3641" s="29" t="s">
        <v>258</v>
      </c>
      <c r="AL3641" s="29" t="s">
        <v>13326</v>
      </c>
    </row>
    <row r="3642" spans="1:38" x14ac:dyDescent="0.2">
      <c r="A3642" s="35" t="s">
        <v>17</v>
      </c>
      <c r="B3642" s="36">
        <v>9797</v>
      </c>
      <c r="C3642" s="36"/>
      <c r="D3642" s="36" t="s">
        <v>1349</v>
      </c>
      <c r="E3642" s="37" t="s">
        <v>5991</v>
      </c>
      <c r="F3642" s="38" t="s">
        <v>1266</v>
      </c>
      <c r="G3642" s="38" t="s">
        <v>1268</v>
      </c>
      <c r="H3642" s="35" t="s">
        <v>669</v>
      </c>
      <c r="I3642" s="35" t="s">
        <v>1349</v>
      </c>
      <c r="J3642" s="29" t="s">
        <v>484</v>
      </c>
      <c r="K3642" s="29" t="s">
        <v>1365</v>
      </c>
      <c r="L3642" s="29" t="s">
        <v>1384</v>
      </c>
      <c r="M3642" s="39">
        <v>0</v>
      </c>
      <c r="N3642" s="39"/>
      <c r="O3642" s="29">
        <v>44197</v>
      </c>
      <c r="P3642" s="29">
        <v>44274</v>
      </c>
      <c r="Q3642" s="40">
        <v>0.21081449999999999</v>
      </c>
      <c r="R3642" s="39"/>
      <c r="S3642" s="39"/>
      <c r="T3642" s="39"/>
      <c r="U3642" s="39"/>
      <c r="V3642" s="39"/>
      <c r="W3642" s="29" t="s">
        <v>1357</v>
      </c>
      <c r="X3642" s="29" t="s">
        <v>258</v>
      </c>
      <c r="Y3642" s="29" t="s">
        <v>1349</v>
      </c>
      <c r="Z3642" s="41" t="s">
        <v>1349</v>
      </c>
      <c r="AA3642" s="42" t="s">
        <v>1349</v>
      </c>
      <c r="AB3642" s="29" t="s">
        <v>258</v>
      </c>
      <c r="AC3642" s="29" t="s">
        <v>258</v>
      </c>
      <c r="AD3642" s="29" t="s">
        <v>265</v>
      </c>
      <c r="AE3642" s="29" t="s">
        <v>1353</v>
      </c>
      <c r="AF3642" s="29" t="s">
        <v>1368</v>
      </c>
      <c r="AG3642" s="183" t="s">
        <v>1369</v>
      </c>
      <c r="AH3642" s="29" t="s">
        <v>1356</v>
      </c>
      <c r="AI3642" s="29" t="s">
        <v>1357</v>
      </c>
      <c r="AJ3642" s="29" t="s">
        <v>258</v>
      </c>
      <c r="AK3642" s="29" t="s">
        <v>258</v>
      </c>
      <c r="AL3642" s="29" t="s">
        <v>13326</v>
      </c>
    </row>
    <row r="3643" spans="1:38" x14ac:dyDescent="0.2">
      <c r="A3643" s="35" t="s">
        <v>18</v>
      </c>
      <c r="B3643" s="36">
        <v>9797</v>
      </c>
      <c r="C3643" s="36">
        <v>1</v>
      </c>
      <c r="D3643" s="36" t="s">
        <v>5992</v>
      </c>
      <c r="E3643" s="37" t="s">
        <v>5993</v>
      </c>
      <c r="F3643" s="38" t="s">
        <v>1266</v>
      </c>
      <c r="G3643" s="38" t="s">
        <v>1268</v>
      </c>
      <c r="H3643" s="35" t="s">
        <v>669</v>
      </c>
      <c r="I3643" s="35"/>
      <c r="J3643" s="29" t="s">
        <v>484</v>
      </c>
      <c r="K3643" s="29" t="s">
        <v>1365</v>
      </c>
      <c r="L3643" s="29" t="s">
        <v>1384</v>
      </c>
      <c r="M3643" s="39">
        <v>11.131714845914223</v>
      </c>
      <c r="N3643" s="39">
        <v>2.3467268993839836</v>
      </c>
      <c r="O3643" s="29">
        <v>44197</v>
      </c>
      <c r="P3643" s="29">
        <v>44274</v>
      </c>
      <c r="Q3643" s="40">
        <v>0.21081449999999999</v>
      </c>
      <c r="R3643" s="39">
        <v>2.3467268993839836</v>
      </c>
      <c r="S3643" s="39">
        <v>0</v>
      </c>
      <c r="T3643" s="39">
        <v>0</v>
      </c>
      <c r="U3643" s="39">
        <v>0</v>
      </c>
      <c r="V3643" s="39">
        <v>0</v>
      </c>
      <c r="W3643" s="29" t="s">
        <v>1357</v>
      </c>
      <c r="X3643" s="29" t="s">
        <v>258</v>
      </c>
      <c r="Y3643" s="29" t="s">
        <v>1349</v>
      </c>
      <c r="Z3643" s="41" t="s">
        <v>1349</v>
      </c>
      <c r="AA3643" s="42" t="s">
        <v>1349</v>
      </c>
      <c r="AB3643" s="29" t="s">
        <v>258</v>
      </c>
      <c r="AC3643" s="29" t="s">
        <v>258</v>
      </c>
      <c r="AD3643" s="29" t="s">
        <v>265</v>
      </c>
      <c r="AE3643" s="29" t="s">
        <v>1353</v>
      </c>
      <c r="AF3643" s="29" t="s">
        <v>1368</v>
      </c>
      <c r="AG3643" s="183" t="s">
        <v>1369</v>
      </c>
      <c r="AH3643" s="29" t="s">
        <v>1356</v>
      </c>
      <c r="AI3643" s="29" t="s">
        <v>1357</v>
      </c>
      <c r="AJ3643" s="29" t="s">
        <v>258</v>
      </c>
      <c r="AK3643" s="29" t="s">
        <v>258</v>
      </c>
      <c r="AL3643" s="29" t="s">
        <v>13326</v>
      </c>
    </row>
    <row r="3644" spans="1:38" x14ac:dyDescent="0.2">
      <c r="A3644" s="35" t="s">
        <v>16</v>
      </c>
      <c r="B3644" s="36">
        <v>9798</v>
      </c>
      <c r="C3644" s="36"/>
      <c r="D3644" s="36" t="s">
        <v>1349</v>
      </c>
      <c r="E3644" s="37" t="s">
        <v>5994</v>
      </c>
      <c r="F3644" s="38" t="s">
        <v>1266</v>
      </c>
      <c r="G3644" s="38" t="s">
        <v>1268</v>
      </c>
      <c r="H3644" s="35" t="s">
        <v>1133</v>
      </c>
      <c r="I3644" s="35"/>
      <c r="J3644" s="29" t="s">
        <v>484</v>
      </c>
      <c r="K3644" s="29" t="s">
        <v>1365</v>
      </c>
      <c r="L3644" s="29" t="s">
        <v>1366</v>
      </c>
      <c r="M3644" s="39">
        <v>10.492129978333308</v>
      </c>
      <c r="N3644" s="39">
        <v>4.3950609171800137</v>
      </c>
      <c r="O3644" s="29">
        <v>44197</v>
      </c>
      <c r="P3644" s="29">
        <v>44350</v>
      </c>
      <c r="Q3644" s="40">
        <v>0.41889120000000002</v>
      </c>
      <c r="R3644" s="39">
        <v>4.3950609171800137</v>
      </c>
      <c r="S3644" s="39">
        <v>0</v>
      </c>
      <c r="T3644" s="39">
        <v>0</v>
      </c>
      <c r="U3644" s="39">
        <v>0</v>
      </c>
      <c r="V3644" s="39">
        <v>0</v>
      </c>
      <c r="W3644" s="29" t="s">
        <v>265</v>
      </c>
      <c r="X3644" s="29" t="s">
        <v>11773</v>
      </c>
      <c r="Y3644" s="29">
        <v>45289</v>
      </c>
      <c r="Z3644" s="41" t="s">
        <v>11760</v>
      </c>
      <c r="AA3644" s="42" t="s">
        <v>1349</v>
      </c>
      <c r="AB3644" s="29" t="s">
        <v>258</v>
      </c>
      <c r="AC3644" s="29" t="s">
        <v>258</v>
      </c>
      <c r="AD3644" s="29" t="s">
        <v>265</v>
      </c>
      <c r="AE3644" s="29" t="s">
        <v>1367</v>
      </c>
      <c r="AF3644" s="29" t="s">
        <v>1368</v>
      </c>
      <c r="AG3644" s="183" t="s">
        <v>1369</v>
      </c>
      <c r="AH3644" s="29" t="s">
        <v>1356</v>
      </c>
      <c r="AI3644" s="29" t="s">
        <v>1357</v>
      </c>
      <c r="AJ3644" s="29" t="s">
        <v>258</v>
      </c>
      <c r="AK3644" s="29" t="s">
        <v>258</v>
      </c>
      <c r="AL3644" s="29" t="s">
        <v>13327</v>
      </c>
    </row>
    <row r="3645" spans="1:38" x14ac:dyDescent="0.2">
      <c r="A3645" s="35" t="s">
        <v>17</v>
      </c>
      <c r="B3645" s="36">
        <v>9801</v>
      </c>
      <c r="C3645" s="36"/>
      <c r="D3645" s="36" t="s">
        <v>1349</v>
      </c>
      <c r="E3645" s="37" t="s">
        <v>5995</v>
      </c>
      <c r="F3645" s="38" t="s">
        <v>1266</v>
      </c>
      <c r="G3645" s="38" t="s">
        <v>1268</v>
      </c>
      <c r="H3645" s="35" t="s">
        <v>669</v>
      </c>
      <c r="I3645" s="35" t="s">
        <v>1349</v>
      </c>
      <c r="J3645" s="29" t="s">
        <v>255</v>
      </c>
      <c r="K3645" s="29" t="s">
        <v>5996</v>
      </c>
      <c r="L3645" s="29" t="s">
        <v>5997</v>
      </c>
      <c r="M3645" s="39">
        <v>0</v>
      </c>
      <c r="N3645" s="39"/>
      <c r="O3645" s="29">
        <v>44197</v>
      </c>
      <c r="P3645" s="29">
        <v>44408</v>
      </c>
      <c r="Q3645" s="40">
        <v>0.57768649999999999</v>
      </c>
      <c r="R3645" s="39"/>
      <c r="S3645" s="39"/>
      <c r="T3645" s="39"/>
      <c r="U3645" s="39"/>
      <c r="V3645" s="39"/>
      <c r="W3645" s="29" t="s">
        <v>1357</v>
      </c>
      <c r="X3645" s="29" t="s">
        <v>258</v>
      </c>
      <c r="Y3645" s="29" t="s">
        <v>1349</v>
      </c>
      <c r="Z3645" s="41" t="s">
        <v>1349</v>
      </c>
      <c r="AA3645" s="42" t="s">
        <v>1349</v>
      </c>
      <c r="AB3645" s="29" t="s">
        <v>258</v>
      </c>
      <c r="AC3645" s="29" t="s">
        <v>258</v>
      </c>
      <c r="AD3645" s="29" t="s">
        <v>258</v>
      </c>
      <c r="AE3645" s="29" t="s">
        <v>1353</v>
      </c>
      <c r="AF3645" s="29" t="s">
        <v>1956</v>
      </c>
      <c r="AG3645" s="183" t="s">
        <v>1957</v>
      </c>
      <c r="AH3645" s="29" t="s">
        <v>1356</v>
      </c>
      <c r="AI3645" s="29" t="s">
        <v>1357</v>
      </c>
      <c r="AJ3645" s="29" t="s">
        <v>258</v>
      </c>
      <c r="AK3645" s="29" t="s">
        <v>258</v>
      </c>
      <c r="AL3645" s="29" t="s">
        <v>13326</v>
      </c>
    </row>
    <row r="3646" spans="1:38" x14ac:dyDescent="0.2">
      <c r="A3646" s="35" t="s">
        <v>18</v>
      </c>
      <c r="B3646" s="36">
        <v>9801</v>
      </c>
      <c r="C3646" s="36">
        <v>1</v>
      </c>
      <c r="D3646" s="36" t="s">
        <v>5998</v>
      </c>
      <c r="E3646" s="37" t="s">
        <v>5999</v>
      </c>
      <c r="F3646" s="38" t="s">
        <v>1266</v>
      </c>
      <c r="G3646" s="38" t="s">
        <v>1268</v>
      </c>
      <c r="H3646" s="35" t="s">
        <v>669</v>
      </c>
      <c r="I3646" s="35"/>
      <c r="J3646" s="29" t="s">
        <v>255</v>
      </c>
      <c r="K3646" s="29" t="s">
        <v>5996</v>
      </c>
      <c r="L3646" s="29" t="s">
        <v>5997</v>
      </c>
      <c r="M3646" s="39">
        <v>5.6978769359006023</v>
      </c>
      <c r="N3646" s="39">
        <v>3.2915865845311432</v>
      </c>
      <c r="O3646" s="29">
        <v>44197</v>
      </c>
      <c r="P3646" s="29">
        <v>44408</v>
      </c>
      <c r="Q3646" s="40">
        <v>0.57768649999999999</v>
      </c>
      <c r="R3646" s="39">
        <v>3.2915865845311432</v>
      </c>
      <c r="S3646" s="39">
        <v>0</v>
      </c>
      <c r="T3646" s="39">
        <v>0</v>
      </c>
      <c r="U3646" s="39">
        <v>0</v>
      </c>
      <c r="V3646" s="39">
        <v>0</v>
      </c>
      <c r="W3646" s="29" t="s">
        <v>1357</v>
      </c>
      <c r="X3646" s="29" t="s">
        <v>258</v>
      </c>
      <c r="Y3646" s="29" t="s">
        <v>1349</v>
      </c>
      <c r="Z3646" s="41" t="s">
        <v>1349</v>
      </c>
      <c r="AA3646" s="42" t="s">
        <v>1349</v>
      </c>
      <c r="AB3646" s="29" t="s">
        <v>258</v>
      </c>
      <c r="AC3646" s="29" t="s">
        <v>258</v>
      </c>
      <c r="AD3646" s="29" t="s">
        <v>258</v>
      </c>
      <c r="AE3646" s="29" t="s">
        <v>1353</v>
      </c>
      <c r="AF3646" s="29" t="s">
        <v>1956</v>
      </c>
      <c r="AG3646" s="183" t="s">
        <v>1957</v>
      </c>
      <c r="AH3646" s="29" t="s">
        <v>1356</v>
      </c>
      <c r="AI3646" s="29" t="s">
        <v>1357</v>
      </c>
      <c r="AJ3646" s="29" t="s">
        <v>258</v>
      </c>
      <c r="AK3646" s="29" t="s">
        <v>258</v>
      </c>
      <c r="AL3646" s="29" t="s">
        <v>13326</v>
      </c>
    </row>
    <row r="3647" spans="1:38" x14ac:dyDescent="0.2">
      <c r="A3647" s="35" t="s">
        <v>16</v>
      </c>
      <c r="B3647" s="36">
        <v>9802</v>
      </c>
      <c r="C3647" s="36"/>
      <c r="D3647" s="36" t="s">
        <v>1349</v>
      </c>
      <c r="E3647" s="37" t="s">
        <v>6000</v>
      </c>
      <c r="F3647" s="38" t="s">
        <v>1269</v>
      </c>
      <c r="G3647" s="38" t="s">
        <v>1273</v>
      </c>
      <c r="H3647" s="35" t="s">
        <v>1393</v>
      </c>
      <c r="I3647" s="35"/>
      <c r="J3647" s="29" t="s">
        <v>1405</v>
      </c>
      <c r="K3647" s="29" t="s">
        <v>1558</v>
      </c>
      <c r="L3647" s="29" t="s">
        <v>1394</v>
      </c>
      <c r="M3647" s="39">
        <v>17.912549116909304</v>
      </c>
      <c r="N3647" s="39">
        <v>76.014924024640649</v>
      </c>
      <c r="O3647" s="29">
        <v>44197</v>
      </c>
      <c r="P3647" s="29">
        <v>45747</v>
      </c>
      <c r="Q3647" s="40">
        <v>4.2436686999999997</v>
      </c>
      <c r="R3647" s="39">
        <v>17.888747433264886</v>
      </c>
      <c r="S3647" s="39">
        <v>17.888747433264886</v>
      </c>
      <c r="T3647" s="39">
        <v>17.888747433264886</v>
      </c>
      <c r="U3647" s="39">
        <v>17.937757700205339</v>
      </c>
      <c r="V3647" s="39">
        <v>4.4109240246406571</v>
      </c>
      <c r="W3647" s="29" t="s">
        <v>265</v>
      </c>
      <c r="X3647" s="29" t="s">
        <v>11773</v>
      </c>
      <c r="Y3647" s="29">
        <v>45218</v>
      </c>
      <c r="Z3647" s="41" t="s">
        <v>11758</v>
      </c>
      <c r="AA3647" s="42" t="s">
        <v>1349</v>
      </c>
      <c r="AB3647" s="29" t="s">
        <v>258</v>
      </c>
      <c r="AC3647" s="29" t="s">
        <v>258</v>
      </c>
      <c r="AD3647" s="29" t="s">
        <v>265</v>
      </c>
      <c r="AE3647" s="29" t="s">
        <v>1367</v>
      </c>
      <c r="AF3647" s="29" t="s">
        <v>1368</v>
      </c>
      <c r="AG3647" s="183" t="s">
        <v>1369</v>
      </c>
      <c r="AH3647" s="29" t="s">
        <v>1413</v>
      </c>
      <c r="AI3647" s="29" t="s">
        <v>1357</v>
      </c>
      <c r="AJ3647" s="29" t="s">
        <v>258</v>
      </c>
      <c r="AK3647" s="29" t="s">
        <v>258</v>
      </c>
      <c r="AL3647" s="29" t="s">
        <v>13327</v>
      </c>
    </row>
    <row r="3648" spans="1:38" x14ac:dyDescent="0.2">
      <c r="A3648" s="35" t="s">
        <v>16</v>
      </c>
      <c r="B3648" s="36">
        <v>9803</v>
      </c>
      <c r="C3648" s="36"/>
      <c r="D3648" s="36" t="s">
        <v>1349</v>
      </c>
      <c r="E3648" s="37" t="s">
        <v>6001</v>
      </c>
      <c r="F3648" s="38" t="s">
        <v>1266</v>
      </c>
      <c r="G3648" s="38" t="s">
        <v>1268</v>
      </c>
      <c r="H3648" s="35" t="s">
        <v>669</v>
      </c>
      <c r="I3648" s="35"/>
      <c r="J3648" s="29" t="s">
        <v>484</v>
      </c>
      <c r="K3648" s="29" t="s">
        <v>1365</v>
      </c>
      <c r="L3648" s="29" t="s">
        <v>1366</v>
      </c>
      <c r="M3648" s="39">
        <v>4.7902542774698214</v>
      </c>
      <c r="N3648" s="39">
        <v>14.75437645448323</v>
      </c>
      <c r="O3648" s="29">
        <v>44197</v>
      </c>
      <c r="P3648" s="29">
        <v>45322</v>
      </c>
      <c r="Q3648" s="40">
        <v>3.0800820999999998</v>
      </c>
      <c r="R3648" s="39">
        <v>4.7827241615331957</v>
      </c>
      <c r="S3648" s="39">
        <v>4.7827241615331957</v>
      </c>
      <c r="T3648" s="39">
        <v>4.7827241615331957</v>
      </c>
      <c r="U3648" s="39">
        <v>0.40620396988364132</v>
      </c>
      <c r="V3648" s="39">
        <v>0</v>
      </c>
      <c r="W3648" s="29" t="s">
        <v>1357</v>
      </c>
      <c r="X3648" s="29" t="s">
        <v>258</v>
      </c>
      <c r="Y3648" s="29" t="s">
        <v>1349</v>
      </c>
      <c r="Z3648" s="41" t="s">
        <v>1349</v>
      </c>
      <c r="AA3648" s="42" t="s">
        <v>1349</v>
      </c>
      <c r="AB3648" s="29" t="s">
        <v>258</v>
      </c>
      <c r="AC3648" s="29" t="s">
        <v>258</v>
      </c>
      <c r="AD3648" s="29" t="s">
        <v>265</v>
      </c>
      <c r="AE3648" s="29" t="s">
        <v>1367</v>
      </c>
      <c r="AF3648" s="29" t="s">
        <v>1368</v>
      </c>
      <c r="AG3648" s="183" t="s">
        <v>1369</v>
      </c>
      <c r="AH3648" s="29" t="s">
        <v>1413</v>
      </c>
      <c r="AI3648" s="29" t="s">
        <v>1357</v>
      </c>
      <c r="AJ3648" s="29" t="s">
        <v>258</v>
      </c>
      <c r="AK3648" s="29" t="s">
        <v>258</v>
      </c>
      <c r="AL3648" s="29" t="s">
        <v>13326</v>
      </c>
    </row>
    <row r="3649" spans="1:38" x14ac:dyDescent="0.2">
      <c r="A3649" s="35" t="s">
        <v>16</v>
      </c>
      <c r="B3649" s="36">
        <v>9804</v>
      </c>
      <c r="C3649" s="36"/>
      <c r="D3649" s="36" t="s">
        <v>1349</v>
      </c>
      <c r="E3649" s="37" t="s">
        <v>6002</v>
      </c>
      <c r="F3649" s="38" t="s">
        <v>1269</v>
      </c>
      <c r="G3649" s="38" t="s">
        <v>1273</v>
      </c>
      <c r="H3649" s="35" t="s">
        <v>1393</v>
      </c>
      <c r="I3649" s="35"/>
      <c r="J3649" s="29" t="s">
        <v>1371</v>
      </c>
      <c r="K3649" s="29" t="s">
        <v>1371</v>
      </c>
      <c r="L3649" s="29" t="s">
        <v>1366</v>
      </c>
      <c r="M3649" s="39">
        <v>6.1497314350706187</v>
      </c>
      <c r="N3649" s="39">
        <v>18.049314168377823</v>
      </c>
      <c r="O3649" s="29">
        <v>44197</v>
      </c>
      <c r="P3649" s="29">
        <v>45269</v>
      </c>
      <c r="Q3649" s="40">
        <v>2.9349759999999998</v>
      </c>
      <c r="R3649" s="39">
        <v>6.1397946611909653</v>
      </c>
      <c r="S3649" s="39">
        <v>6.1397946611909653</v>
      </c>
      <c r="T3649" s="39">
        <v>5.769724845995893</v>
      </c>
      <c r="U3649" s="39">
        <v>0</v>
      </c>
      <c r="V3649" s="39">
        <v>0</v>
      </c>
      <c r="W3649" s="29" t="s">
        <v>265</v>
      </c>
      <c r="X3649" s="29" t="s">
        <v>11773</v>
      </c>
      <c r="Y3649" s="29">
        <v>45415</v>
      </c>
      <c r="Z3649" s="41" t="s">
        <v>11761</v>
      </c>
      <c r="AA3649" s="42" t="s">
        <v>1349</v>
      </c>
      <c r="AB3649" s="29" t="s">
        <v>258</v>
      </c>
      <c r="AC3649" s="29" t="s">
        <v>258</v>
      </c>
      <c r="AD3649" s="29" t="s">
        <v>265</v>
      </c>
      <c r="AE3649" s="29" t="s">
        <v>1367</v>
      </c>
      <c r="AF3649" s="29" t="s">
        <v>1368</v>
      </c>
      <c r="AG3649" s="183" t="s">
        <v>1369</v>
      </c>
      <c r="AH3649" s="29" t="s">
        <v>1413</v>
      </c>
      <c r="AI3649" s="29" t="s">
        <v>1357</v>
      </c>
      <c r="AJ3649" s="29" t="s">
        <v>258</v>
      </c>
      <c r="AK3649" s="29" t="s">
        <v>258</v>
      </c>
      <c r="AL3649" s="29" t="s">
        <v>13327</v>
      </c>
    </row>
    <row r="3650" spans="1:38" x14ac:dyDescent="0.2">
      <c r="A3650" s="35" t="s">
        <v>16</v>
      </c>
      <c r="B3650" s="36">
        <v>9805</v>
      </c>
      <c r="C3650" s="36"/>
      <c r="D3650" s="36" t="s">
        <v>1349</v>
      </c>
      <c r="E3650" s="37" t="s">
        <v>6003</v>
      </c>
      <c r="F3650" s="38" t="s">
        <v>1269</v>
      </c>
      <c r="G3650" s="38" t="s">
        <v>1273</v>
      </c>
      <c r="H3650" s="35" t="s">
        <v>1393</v>
      </c>
      <c r="I3650" s="35"/>
      <c r="J3650" s="29" t="s">
        <v>1506</v>
      </c>
      <c r="K3650" s="29" t="s">
        <v>1642</v>
      </c>
      <c r="L3650" s="29" t="s">
        <v>2220</v>
      </c>
      <c r="M3650" s="39">
        <v>35.250375889970947</v>
      </c>
      <c r="N3650" s="39">
        <v>145.44097467488021</v>
      </c>
      <c r="O3650" s="29">
        <v>44197</v>
      </c>
      <c r="P3650" s="29">
        <v>45704</v>
      </c>
      <c r="Q3650" s="40">
        <v>4.1259411000000004</v>
      </c>
      <c r="R3650" s="39">
        <v>35.202888432580423</v>
      </c>
      <c r="S3650" s="39">
        <v>35.202888432580423</v>
      </c>
      <c r="T3650" s="39">
        <v>35.202888432580423</v>
      </c>
      <c r="U3650" s="39">
        <v>35.299334702258726</v>
      </c>
      <c r="V3650" s="39">
        <v>4.5329746748802187</v>
      </c>
      <c r="W3650" s="29" t="s">
        <v>1357</v>
      </c>
      <c r="X3650" s="29" t="s">
        <v>258</v>
      </c>
      <c r="Y3650" s="29" t="s">
        <v>1349</v>
      </c>
      <c r="Z3650" s="41" t="s">
        <v>1349</v>
      </c>
      <c r="AA3650" s="42" t="s">
        <v>1349</v>
      </c>
      <c r="AB3650" s="29" t="s">
        <v>258</v>
      </c>
      <c r="AC3650" s="29" t="s">
        <v>258</v>
      </c>
      <c r="AD3650" s="29" t="s">
        <v>258</v>
      </c>
      <c r="AE3650" s="29" t="s">
        <v>1353</v>
      </c>
      <c r="AF3650" s="29" t="s">
        <v>2221</v>
      </c>
      <c r="AG3650" s="183" t="s">
        <v>2222</v>
      </c>
      <c r="AH3650" s="29" t="s">
        <v>1413</v>
      </c>
      <c r="AI3650" s="29" t="s">
        <v>1357</v>
      </c>
      <c r="AJ3650" s="29" t="s">
        <v>258</v>
      </c>
      <c r="AK3650" s="29" t="s">
        <v>258</v>
      </c>
      <c r="AL3650" s="29" t="s">
        <v>13326</v>
      </c>
    </row>
    <row r="3651" spans="1:38" x14ac:dyDescent="0.2">
      <c r="A3651" s="35" t="s">
        <v>16</v>
      </c>
      <c r="B3651" s="36">
        <v>9810</v>
      </c>
      <c r="C3651" s="36"/>
      <c r="D3651" s="36" t="s">
        <v>1349</v>
      </c>
      <c r="E3651" s="37" t="s">
        <v>6004</v>
      </c>
      <c r="F3651" s="38" t="s">
        <v>1269</v>
      </c>
      <c r="G3651" s="38" t="s">
        <v>1273</v>
      </c>
      <c r="H3651" s="35" t="s">
        <v>1393</v>
      </c>
      <c r="I3651" s="35"/>
      <c r="J3651" s="29" t="s">
        <v>1371</v>
      </c>
      <c r="K3651" s="29" t="s">
        <v>1371</v>
      </c>
      <c r="L3651" s="29" t="s">
        <v>1366</v>
      </c>
      <c r="M3651" s="39">
        <v>10.067202230561472</v>
      </c>
      <c r="N3651" s="39">
        <v>30.125809719370292</v>
      </c>
      <c r="O3651" s="29">
        <v>44197</v>
      </c>
      <c r="P3651" s="29">
        <v>45290</v>
      </c>
      <c r="Q3651" s="40">
        <v>2.9924708999999998</v>
      </c>
      <c r="R3651" s="39">
        <v>10.051115674195756</v>
      </c>
      <c r="S3651" s="39">
        <v>10.051115674195756</v>
      </c>
      <c r="T3651" s="39">
        <v>10.023578370978782</v>
      </c>
      <c r="U3651" s="39">
        <v>0</v>
      </c>
      <c r="V3651" s="39">
        <v>0</v>
      </c>
      <c r="W3651" s="29" t="s">
        <v>1357</v>
      </c>
      <c r="X3651" s="29" t="s">
        <v>258</v>
      </c>
      <c r="Y3651" s="29" t="s">
        <v>1349</v>
      </c>
      <c r="Z3651" s="41" t="s">
        <v>1349</v>
      </c>
      <c r="AA3651" s="42" t="s">
        <v>1349</v>
      </c>
      <c r="AB3651" s="29" t="s">
        <v>258</v>
      </c>
      <c r="AC3651" s="29" t="s">
        <v>258</v>
      </c>
      <c r="AD3651" s="29" t="s">
        <v>265</v>
      </c>
      <c r="AE3651" s="29" t="s">
        <v>1367</v>
      </c>
      <c r="AF3651" s="29" t="s">
        <v>1368</v>
      </c>
      <c r="AG3651" s="183" t="s">
        <v>1369</v>
      </c>
      <c r="AH3651" s="29" t="s">
        <v>1413</v>
      </c>
      <c r="AI3651" s="29" t="s">
        <v>1357</v>
      </c>
      <c r="AJ3651" s="29" t="s">
        <v>258</v>
      </c>
      <c r="AK3651" s="29" t="s">
        <v>258</v>
      </c>
      <c r="AL3651" s="29" t="s">
        <v>13326</v>
      </c>
    </row>
    <row r="3652" spans="1:38" x14ac:dyDescent="0.2">
      <c r="A3652" s="35" t="s">
        <v>16</v>
      </c>
      <c r="B3652" s="36">
        <v>9814</v>
      </c>
      <c r="C3652" s="36"/>
      <c r="D3652" s="36" t="s">
        <v>1349</v>
      </c>
      <c r="E3652" s="37" t="s">
        <v>6005</v>
      </c>
      <c r="F3652" s="38" t="s">
        <v>1269</v>
      </c>
      <c r="G3652" s="38" t="s">
        <v>1273</v>
      </c>
      <c r="H3652" s="35" t="s">
        <v>2523</v>
      </c>
      <c r="I3652" s="35"/>
      <c r="J3652" s="29" t="s">
        <v>382</v>
      </c>
      <c r="K3652" s="29" t="s">
        <v>1906</v>
      </c>
      <c r="L3652" s="29" t="s">
        <v>1618</v>
      </c>
      <c r="M3652" s="39">
        <v>1616.3596130001281</v>
      </c>
      <c r="N3652" s="39">
        <v>6447.7370513347023</v>
      </c>
      <c r="O3652" s="29">
        <v>44197</v>
      </c>
      <c r="P3652" s="29">
        <v>45654</v>
      </c>
      <c r="Q3652" s="40">
        <v>3.9890485999999998</v>
      </c>
      <c r="R3652" s="39">
        <v>1614.1454209445585</v>
      </c>
      <c r="S3652" s="39">
        <v>1614.1454209445585</v>
      </c>
      <c r="T3652" s="39">
        <v>1614.1454209445585</v>
      </c>
      <c r="U3652" s="39">
        <v>1605.3007885010265</v>
      </c>
      <c r="V3652" s="39">
        <v>0</v>
      </c>
      <c r="W3652" s="29" t="s">
        <v>1357</v>
      </c>
      <c r="X3652" s="29" t="s">
        <v>258</v>
      </c>
      <c r="Y3652" s="29" t="s">
        <v>1349</v>
      </c>
      <c r="Z3652" s="41" t="s">
        <v>1349</v>
      </c>
      <c r="AA3652" s="42" t="s">
        <v>1349</v>
      </c>
      <c r="AB3652" s="29" t="s">
        <v>258</v>
      </c>
      <c r="AC3652" s="29" t="s">
        <v>258</v>
      </c>
      <c r="AD3652" s="29" t="s">
        <v>258</v>
      </c>
      <c r="AE3652" s="29" t="s">
        <v>1353</v>
      </c>
      <c r="AF3652" s="29" t="s">
        <v>1368</v>
      </c>
      <c r="AG3652" s="183" t="s">
        <v>1369</v>
      </c>
      <c r="AH3652" s="29" t="s">
        <v>1413</v>
      </c>
      <c r="AI3652" s="29" t="s">
        <v>1357</v>
      </c>
      <c r="AJ3652" s="29" t="s">
        <v>258</v>
      </c>
      <c r="AK3652" s="29" t="s">
        <v>258</v>
      </c>
      <c r="AL3652" s="29" t="s">
        <v>13326</v>
      </c>
    </row>
    <row r="3653" spans="1:38" x14ac:dyDescent="0.2">
      <c r="A3653" s="35" t="s">
        <v>17</v>
      </c>
      <c r="B3653" s="36">
        <v>9815</v>
      </c>
      <c r="C3653" s="36"/>
      <c r="D3653" s="36" t="s">
        <v>1349</v>
      </c>
      <c r="E3653" s="37" t="s">
        <v>6006</v>
      </c>
      <c r="F3653" s="38" t="s">
        <v>1262</v>
      </c>
      <c r="G3653" s="38" t="s">
        <v>1265</v>
      </c>
      <c r="H3653" s="35" t="s">
        <v>5834</v>
      </c>
      <c r="I3653" s="35" t="s">
        <v>1349</v>
      </c>
      <c r="J3653" s="29" t="s">
        <v>263</v>
      </c>
      <c r="K3653" s="29" t="s">
        <v>264</v>
      </c>
      <c r="L3653" s="29" t="s">
        <v>2577</v>
      </c>
      <c r="M3653" s="39">
        <v>0</v>
      </c>
      <c r="N3653" s="39"/>
      <c r="O3653" s="29">
        <v>44197</v>
      </c>
      <c r="P3653" s="29">
        <v>44364</v>
      </c>
      <c r="Q3653" s="40">
        <v>0.45722109999999999</v>
      </c>
      <c r="R3653" s="39"/>
      <c r="S3653" s="39"/>
      <c r="T3653" s="39"/>
      <c r="U3653" s="39"/>
      <c r="V3653" s="39"/>
      <c r="W3653" s="29" t="s">
        <v>1357</v>
      </c>
      <c r="X3653" s="29" t="s">
        <v>258</v>
      </c>
      <c r="Y3653" s="29" t="s">
        <v>1349</v>
      </c>
      <c r="Z3653" s="41" t="s">
        <v>1349</v>
      </c>
      <c r="AA3653" s="42" t="s">
        <v>1349</v>
      </c>
      <c r="AB3653" s="29" t="s">
        <v>258</v>
      </c>
      <c r="AC3653" s="29" t="s">
        <v>265</v>
      </c>
      <c r="AD3653" s="29" t="s">
        <v>265</v>
      </c>
      <c r="AE3653" s="29" t="s">
        <v>1367</v>
      </c>
      <c r="AF3653" s="29" t="s">
        <v>2409</v>
      </c>
      <c r="AG3653" s="183" t="s">
        <v>2410</v>
      </c>
      <c r="AH3653" s="29" t="s">
        <v>1356</v>
      </c>
      <c r="AI3653" s="29" t="s">
        <v>1357</v>
      </c>
      <c r="AJ3653" s="29" t="s">
        <v>258</v>
      </c>
      <c r="AK3653" s="29" t="s">
        <v>258</v>
      </c>
      <c r="AL3653" s="29" t="s">
        <v>13326</v>
      </c>
    </row>
    <row r="3654" spans="1:38" x14ac:dyDescent="0.2">
      <c r="A3654" s="35" t="s">
        <v>18</v>
      </c>
      <c r="B3654" s="36">
        <v>9815</v>
      </c>
      <c r="C3654" s="36">
        <v>1</v>
      </c>
      <c r="D3654" s="36" t="s">
        <v>6007</v>
      </c>
      <c r="E3654" s="37" t="s">
        <v>6008</v>
      </c>
      <c r="F3654" s="38" t="s">
        <v>1262</v>
      </c>
      <c r="G3654" s="38" t="s">
        <v>1265</v>
      </c>
      <c r="H3654" s="35" t="s">
        <v>5834</v>
      </c>
      <c r="I3654" s="35"/>
      <c r="J3654" s="29" t="s">
        <v>263</v>
      </c>
      <c r="K3654" s="29" t="s">
        <v>264</v>
      </c>
      <c r="L3654" s="29" t="s">
        <v>2577</v>
      </c>
      <c r="M3654" s="39">
        <v>48.288429178717919</v>
      </c>
      <c r="N3654" s="39">
        <v>22.078488706365505</v>
      </c>
      <c r="O3654" s="29">
        <v>44197</v>
      </c>
      <c r="P3654" s="29">
        <v>44364</v>
      </c>
      <c r="Q3654" s="40">
        <v>0.45722109999999999</v>
      </c>
      <c r="R3654" s="39">
        <v>22.078488706365505</v>
      </c>
      <c r="S3654" s="39">
        <v>0</v>
      </c>
      <c r="T3654" s="39">
        <v>0</v>
      </c>
      <c r="U3654" s="39">
        <v>0</v>
      </c>
      <c r="V3654" s="39">
        <v>0</v>
      </c>
      <c r="W3654" s="29" t="s">
        <v>1357</v>
      </c>
      <c r="X3654" s="29" t="s">
        <v>258</v>
      </c>
      <c r="Y3654" s="29" t="s">
        <v>1349</v>
      </c>
      <c r="Z3654" s="41" t="s">
        <v>1349</v>
      </c>
      <c r="AA3654" s="42" t="s">
        <v>1349</v>
      </c>
      <c r="AB3654" s="29" t="s">
        <v>258</v>
      </c>
      <c r="AC3654" s="29" t="s">
        <v>265</v>
      </c>
      <c r="AD3654" s="29" t="s">
        <v>265</v>
      </c>
      <c r="AE3654" s="29" t="s">
        <v>1367</v>
      </c>
      <c r="AF3654" s="29" t="s">
        <v>2409</v>
      </c>
      <c r="AG3654" s="183" t="s">
        <v>2410</v>
      </c>
      <c r="AH3654" s="29" t="s">
        <v>1356</v>
      </c>
      <c r="AI3654" s="29" t="s">
        <v>1357</v>
      </c>
      <c r="AJ3654" s="29" t="s">
        <v>258</v>
      </c>
      <c r="AK3654" s="29" t="s">
        <v>258</v>
      </c>
      <c r="AL3654" s="29" t="s">
        <v>13326</v>
      </c>
    </row>
    <row r="3655" spans="1:38" x14ac:dyDescent="0.2">
      <c r="A3655" s="35" t="s">
        <v>16</v>
      </c>
      <c r="B3655" s="36">
        <v>9817</v>
      </c>
      <c r="C3655" s="36"/>
      <c r="D3655" s="36" t="s">
        <v>1349</v>
      </c>
      <c r="E3655" s="37" t="s">
        <v>6009</v>
      </c>
      <c r="F3655" s="38" t="s">
        <v>1269</v>
      </c>
      <c r="G3655" s="38" t="s">
        <v>1271</v>
      </c>
      <c r="H3655" s="35" t="s">
        <v>1440</v>
      </c>
      <c r="I3655" s="35"/>
      <c r="J3655" s="29" t="s">
        <v>281</v>
      </c>
      <c r="K3655" s="29" t="s">
        <v>282</v>
      </c>
      <c r="L3655" s="29" t="s">
        <v>1384</v>
      </c>
      <c r="M3655" s="39">
        <v>28.667774908651953</v>
      </c>
      <c r="N3655" s="39">
        <v>2.3546420260095826</v>
      </c>
      <c r="O3655" s="29">
        <v>44197</v>
      </c>
      <c r="P3655" s="29">
        <v>44227</v>
      </c>
      <c r="Q3655" s="40">
        <v>8.21355E-2</v>
      </c>
      <c r="R3655" s="39">
        <v>2.3546420260095826</v>
      </c>
      <c r="S3655" s="39">
        <v>0</v>
      </c>
      <c r="T3655" s="39">
        <v>0</v>
      </c>
      <c r="U3655" s="39">
        <v>0</v>
      </c>
      <c r="V3655" s="39">
        <v>0</v>
      </c>
      <c r="W3655" s="29" t="s">
        <v>1357</v>
      </c>
      <c r="X3655" s="29" t="s">
        <v>258</v>
      </c>
      <c r="Y3655" s="29" t="s">
        <v>1349</v>
      </c>
      <c r="Z3655" s="41" t="s">
        <v>1349</v>
      </c>
      <c r="AA3655" s="42" t="s">
        <v>1349</v>
      </c>
      <c r="AB3655" s="29" t="s">
        <v>258</v>
      </c>
      <c r="AC3655" s="29" t="s">
        <v>258</v>
      </c>
      <c r="AD3655" s="29" t="s">
        <v>265</v>
      </c>
      <c r="AE3655" s="29" t="s">
        <v>1353</v>
      </c>
      <c r="AF3655" s="29" t="s">
        <v>1368</v>
      </c>
      <c r="AG3655" s="183" t="s">
        <v>1369</v>
      </c>
      <c r="AH3655" s="29" t="s">
        <v>1356</v>
      </c>
      <c r="AI3655" s="29" t="s">
        <v>1357</v>
      </c>
      <c r="AJ3655" s="29" t="s">
        <v>258</v>
      </c>
      <c r="AK3655" s="29" t="s">
        <v>258</v>
      </c>
      <c r="AL3655" s="29" t="s">
        <v>13326</v>
      </c>
    </row>
    <row r="3656" spans="1:38" x14ac:dyDescent="0.2">
      <c r="A3656" s="35" t="s">
        <v>16</v>
      </c>
      <c r="B3656" s="36">
        <v>9822</v>
      </c>
      <c r="C3656" s="36"/>
      <c r="D3656" s="36" t="s">
        <v>1349</v>
      </c>
      <c r="E3656" s="37" t="s">
        <v>6010</v>
      </c>
      <c r="F3656" s="38" t="s">
        <v>1266</v>
      </c>
      <c r="G3656" s="38" t="s">
        <v>1268</v>
      </c>
      <c r="H3656" s="35" t="s">
        <v>1542</v>
      </c>
      <c r="I3656" s="35"/>
      <c r="J3656" s="29" t="s">
        <v>1405</v>
      </c>
      <c r="K3656" s="29" t="s">
        <v>1406</v>
      </c>
      <c r="L3656" s="29" t="s">
        <v>1425</v>
      </c>
      <c r="M3656" s="39">
        <v>46.409415765169122</v>
      </c>
      <c r="N3656" s="39">
        <v>231.88825188227244</v>
      </c>
      <c r="O3656" s="29">
        <v>44197</v>
      </c>
      <c r="P3656" s="29">
        <v>46022</v>
      </c>
      <c r="Q3656" s="40">
        <v>4.9965776999999996</v>
      </c>
      <c r="R3656" s="39">
        <v>46.352251882272419</v>
      </c>
      <c r="S3656" s="39">
        <v>46.352251882272419</v>
      </c>
      <c r="T3656" s="39">
        <v>46.352251882272419</v>
      </c>
      <c r="U3656" s="39">
        <v>46.47924435318275</v>
      </c>
      <c r="V3656" s="39">
        <v>46.352251882272419</v>
      </c>
      <c r="W3656" s="29" t="s">
        <v>265</v>
      </c>
      <c r="X3656" s="29" t="s">
        <v>11774</v>
      </c>
      <c r="Y3656" s="29">
        <v>45247</v>
      </c>
      <c r="Z3656" s="41" t="s">
        <v>11759</v>
      </c>
      <c r="AA3656" s="42" t="s">
        <v>1349</v>
      </c>
      <c r="AB3656" s="43" t="s">
        <v>265</v>
      </c>
      <c r="AC3656" s="29" t="s">
        <v>258</v>
      </c>
      <c r="AD3656" s="29" t="s">
        <v>258</v>
      </c>
      <c r="AE3656" s="29" t="s">
        <v>1353</v>
      </c>
      <c r="AF3656" s="29" t="s">
        <v>1368</v>
      </c>
      <c r="AG3656" s="183" t="s">
        <v>1369</v>
      </c>
      <c r="AH3656" s="29" t="s">
        <v>1413</v>
      </c>
      <c r="AI3656" s="29" t="s">
        <v>1357</v>
      </c>
      <c r="AJ3656" s="29" t="s">
        <v>258</v>
      </c>
      <c r="AK3656" s="29" t="s">
        <v>258</v>
      </c>
      <c r="AL3656" s="29" t="s">
        <v>13327</v>
      </c>
    </row>
    <row r="3657" spans="1:38" x14ac:dyDescent="0.2">
      <c r="A3657" s="35" t="s">
        <v>16</v>
      </c>
      <c r="B3657" s="36">
        <v>9823</v>
      </c>
      <c r="C3657" s="36"/>
      <c r="D3657" s="36" t="s">
        <v>1349</v>
      </c>
      <c r="E3657" s="37" t="s">
        <v>6011</v>
      </c>
      <c r="F3657" s="38" t="s">
        <v>1269</v>
      </c>
      <c r="G3657" s="38" t="s">
        <v>1273</v>
      </c>
      <c r="H3657" s="35" t="s">
        <v>1393</v>
      </c>
      <c r="I3657" s="35"/>
      <c r="J3657" s="29" t="s">
        <v>1506</v>
      </c>
      <c r="K3657" s="29" t="s">
        <v>1507</v>
      </c>
      <c r="L3657" s="29" t="s">
        <v>2220</v>
      </c>
      <c r="M3657" s="39">
        <v>36.311462496956388</v>
      </c>
      <c r="N3657" s="39">
        <v>118.4037015742642</v>
      </c>
      <c r="O3657" s="29">
        <v>44197</v>
      </c>
      <c r="P3657" s="29">
        <v>45388</v>
      </c>
      <c r="Q3657" s="40">
        <v>3.2607803</v>
      </c>
      <c r="R3657" s="39">
        <v>36.256167008898011</v>
      </c>
      <c r="S3657" s="39">
        <v>36.256167008898011</v>
      </c>
      <c r="T3657" s="39">
        <v>36.256167008898011</v>
      </c>
      <c r="U3657" s="39">
        <v>9.6352005475701556</v>
      </c>
      <c r="V3657" s="39">
        <v>0</v>
      </c>
      <c r="W3657" s="29" t="s">
        <v>1357</v>
      </c>
      <c r="X3657" s="29" t="s">
        <v>258</v>
      </c>
      <c r="Y3657" s="29" t="s">
        <v>1349</v>
      </c>
      <c r="Z3657" s="41" t="s">
        <v>1349</v>
      </c>
      <c r="AA3657" s="42" t="s">
        <v>1349</v>
      </c>
      <c r="AB3657" s="29" t="s">
        <v>258</v>
      </c>
      <c r="AC3657" s="29" t="s">
        <v>258</v>
      </c>
      <c r="AD3657" s="29" t="s">
        <v>258</v>
      </c>
      <c r="AE3657" s="29" t="s">
        <v>1353</v>
      </c>
      <c r="AF3657" s="29" t="s">
        <v>2221</v>
      </c>
      <c r="AG3657" s="183" t="s">
        <v>2222</v>
      </c>
      <c r="AH3657" s="29" t="s">
        <v>1413</v>
      </c>
      <c r="AI3657" s="29" t="s">
        <v>1357</v>
      </c>
      <c r="AJ3657" s="29" t="s">
        <v>258</v>
      </c>
      <c r="AK3657" s="29" t="s">
        <v>258</v>
      </c>
      <c r="AL3657" s="29" t="s">
        <v>13326</v>
      </c>
    </row>
    <row r="3658" spans="1:38" x14ac:dyDescent="0.2">
      <c r="A3658" s="35" t="s">
        <v>16</v>
      </c>
      <c r="B3658" s="36">
        <v>9824</v>
      </c>
      <c r="C3658" s="36"/>
      <c r="D3658" s="36" t="s">
        <v>1349</v>
      </c>
      <c r="E3658" s="37" t="s">
        <v>6012</v>
      </c>
      <c r="F3658" s="38" t="s">
        <v>1269</v>
      </c>
      <c r="G3658" s="38" t="s">
        <v>1273</v>
      </c>
      <c r="H3658" s="35" t="s">
        <v>1080</v>
      </c>
      <c r="I3658" s="35"/>
      <c r="J3658" s="29" t="s">
        <v>1371</v>
      </c>
      <c r="K3658" s="29" t="s">
        <v>1371</v>
      </c>
      <c r="L3658" s="29" t="s">
        <v>1366</v>
      </c>
      <c r="M3658" s="39">
        <v>16.050466152970557</v>
      </c>
      <c r="N3658" s="39">
        <v>1.1425379876796715</v>
      </c>
      <c r="O3658" s="29">
        <v>44197</v>
      </c>
      <c r="P3658" s="29">
        <v>44223</v>
      </c>
      <c r="Q3658" s="40">
        <v>7.11841E-2</v>
      </c>
      <c r="R3658" s="39">
        <v>1.1425379876796715</v>
      </c>
      <c r="S3658" s="39">
        <v>0</v>
      </c>
      <c r="T3658" s="39">
        <v>0</v>
      </c>
      <c r="U3658" s="39">
        <v>0</v>
      </c>
      <c r="V3658" s="39">
        <v>0</v>
      </c>
      <c r="W3658" s="29" t="s">
        <v>265</v>
      </c>
      <c r="X3658" s="29" t="s">
        <v>11773</v>
      </c>
      <c r="Y3658" s="29">
        <v>45112</v>
      </c>
      <c r="Z3658" s="41" t="s">
        <v>11755</v>
      </c>
      <c r="AA3658" s="42" t="s">
        <v>1349</v>
      </c>
      <c r="AB3658" s="29" t="s">
        <v>258</v>
      </c>
      <c r="AC3658" s="29" t="s">
        <v>258</v>
      </c>
      <c r="AD3658" s="29" t="s">
        <v>265</v>
      </c>
      <c r="AE3658" s="29" t="s">
        <v>1367</v>
      </c>
      <c r="AF3658" s="29" t="s">
        <v>1368</v>
      </c>
      <c r="AG3658" s="183" t="s">
        <v>1369</v>
      </c>
      <c r="AH3658" s="29" t="s">
        <v>1356</v>
      </c>
      <c r="AI3658" s="29" t="s">
        <v>1357</v>
      </c>
      <c r="AJ3658" s="29" t="s">
        <v>258</v>
      </c>
      <c r="AK3658" s="29" t="s">
        <v>258</v>
      </c>
      <c r="AL3658" s="29" t="s">
        <v>13327</v>
      </c>
    </row>
    <row r="3659" spans="1:38" x14ac:dyDescent="0.2">
      <c r="A3659" s="35" t="s">
        <v>16</v>
      </c>
      <c r="B3659" s="36">
        <v>9826</v>
      </c>
      <c r="C3659" s="36"/>
      <c r="D3659" s="36" t="s">
        <v>1349</v>
      </c>
      <c r="E3659" s="37" t="s">
        <v>6013</v>
      </c>
      <c r="F3659" s="38" t="s">
        <v>1269</v>
      </c>
      <c r="G3659" s="38" t="s">
        <v>1445</v>
      </c>
      <c r="H3659" s="35" t="s">
        <v>357</v>
      </c>
      <c r="I3659" s="35"/>
      <c r="J3659" s="29" t="s">
        <v>274</v>
      </c>
      <c r="K3659" s="29" t="s">
        <v>294</v>
      </c>
      <c r="L3659" s="29" t="s">
        <v>1679</v>
      </c>
      <c r="M3659" s="39">
        <v>0.51262515140461662</v>
      </c>
      <c r="N3659" s="39">
        <v>1.1494592744695415</v>
      </c>
      <c r="O3659" s="29">
        <v>44197</v>
      </c>
      <c r="P3659" s="29">
        <v>45016</v>
      </c>
      <c r="Q3659" s="40">
        <v>2.2422998000000001</v>
      </c>
      <c r="R3659" s="39">
        <v>0.51164955509924714</v>
      </c>
      <c r="S3659" s="39">
        <v>0.51164955509924714</v>
      </c>
      <c r="T3659" s="39">
        <v>0.12616016427104723</v>
      </c>
      <c r="U3659" s="39">
        <v>0</v>
      </c>
      <c r="V3659" s="39">
        <v>0</v>
      </c>
      <c r="W3659" s="29" t="s">
        <v>1357</v>
      </c>
      <c r="X3659" s="29" t="s">
        <v>258</v>
      </c>
      <c r="Y3659" s="29" t="s">
        <v>1349</v>
      </c>
      <c r="Z3659" s="41" t="s">
        <v>1349</v>
      </c>
      <c r="AA3659" s="42" t="s">
        <v>1349</v>
      </c>
      <c r="AB3659" s="29" t="s">
        <v>258</v>
      </c>
      <c r="AC3659" s="29" t="s">
        <v>258</v>
      </c>
      <c r="AD3659" s="29" t="s">
        <v>258</v>
      </c>
      <c r="AE3659" s="29" t="s">
        <v>1367</v>
      </c>
      <c r="AF3659" s="29" t="s">
        <v>1361</v>
      </c>
      <c r="AG3659" s="183" t="s">
        <v>1362</v>
      </c>
      <c r="AH3659" s="29" t="s">
        <v>1413</v>
      </c>
      <c r="AI3659" s="29" t="s">
        <v>1357</v>
      </c>
      <c r="AJ3659" s="29" t="s">
        <v>258</v>
      </c>
      <c r="AK3659" s="29" t="s">
        <v>258</v>
      </c>
      <c r="AL3659" s="29" t="s">
        <v>13326</v>
      </c>
    </row>
    <row r="3660" spans="1:38" x14ac:dyDescent="0.2">
      <c r="A3660" s="35" t="s">
        <v>16</v>
      </c>
      <c r="B3660" s="36">
        <v>9828</v>
      </c>
      <c r="C3660" s="36"/>
      <c r="D3660" s="36" t="s">
        <v>1349</v>
      </c>
      <c r="E3660" s="37" t="s">
        <v>6014</v>
      </c>
      <c r="F3660" s="38" t="s">
        <v>1269</v>
      </c>
      <c r="G3660" s="38" t="s">
        <v>1271</v>
      </c>
      <c r="H3660" s="35" t="s">
        <v>1440</v>
      </c>
      <c r="I3660" s="35"/>
      <c r="J3660" s="29" t="s">
        <v>1371</v>
      </c>
      <c r="K3660" s="29" t="s">
        <v>1371</v>
      </c>
      <c r="L3660" s="29" t="s">
        <v>1384</v>
      </c>
      <c r="M3660" s="39">
        <v>87.500368302716439</v>
      </c>
      <c r="N3660" s="39">
        <v>1.6769445585215605</v>
      </c>
      <c r="O3660" s="29">
        <v>44197</v>
      </c>
      <c r="P3660" s="29">
        <v>44204</v>
      </c>
      <c r="Q3660" s="40">
        <v>1.9165000000000001E-2</v>
      </c>
      <c r="R3660" s="39">
        <v>1.6769445585215605</v>
      </c>
      <c r="S3660" s="39">
        <v>0</v>
      </c>
      <c r="T3660" s="39">
        <v>0</v>
      </c>
      <c r="U3660" s="39">
        <v>0</v>
      </c>
      <c r="V3660" s="39">
        <v>0</v>
      </c>
      <c r="W3660" s="29" t="s">
        <v>265</v>
      </c>
      <c r="X3660" s="29" t="s">
        <v>11773</v>
      </c>
      <c r="Y3660" s="29">
        <v>45279</v>
      </c>
      <c r="Z3660" s="41" t="s">
        <v>11760</v>
      </c>
      <c r="AA3660" s="42" t="s">
        <v>1349</v>
      </c>
      <c r="AB3660" s="29" t="s">
        <v>258</v>
      </c>
      <c r="AC3660" s="29" t="s">
        <v>258</v>
      </c>
      <c r="AD3660" s="29" t="s">
        <v>265</v>
      </c>
      <c r="AE3660" s="29" t="s">
        <v>1353</v>
      </c>
      <c r="AF3660" s="29" t="s">
        <v>1368</v>
      </c>
      <c r="AG3660" s="183" t="s">
        <v>1369</v>
      </c>
      <c r="AH3660" s="29" t="s">
        <v>1356</v>
      </c>
      <c r="AI3660" s="29" t="s">
        <v>1357</v>
      </c>
      <c r="AJ3660" s="29" t="s">
        <v>258</v>
      </c>
      <c r="AK3660" s="29" t="s">
        <v>258</v>
      </c>
      <c r="AL3660" s="29" t="s">
        <v>13327</v>
      </c>
    </row>
    <row r="3661" spans="1:38" x14ac:dyDescent="0.2">
      <c r="A3661" s="35" t="s">
        <v>16</v>
      </c>
      <c r="B3661" s="36">
        <v>9830</v>
      </c>
      <c r="C3661" s="36"/>
      <c r="D3661" s="36" t="s">
        <v>1349</v>
      </c>
      <c r="E3661" s="37" t="s">
        <v>6015</v>
      </c>
      <c r="F3661" s="38" t="s">
        <v>1266</v>
      </c>
      <c r="G3661" s="38" t="s">
        <v>1268</v>
      </c>
      <c r="H3661" s="35" t="s">
        <v>1133</v>
      </c>
      <c r="I3661" s="35"/>
      <c r="J3661" s="29" t="s">
        <v>484</v>
      </c>
      <c r="K3661" s="29" t="s">
        <v>1365</v>
      </c>
      <c r="L3661" s="29" t="s">
        <v>1384</v>
      </c>
      <c r="M3661" s="39">
        <v>88.601599758776075</v>
      </c>
      <c r="N3661" s="39">
        <v>60.887063655030801</v>
      </c>
      <c r="O3661" s="29">
        <v>44197</v>
      </c>
      <c r="P3661" s="29">
        <v>44448</v>
      </c>
      <c r="Q3661" s="40">
        <v>0.68720049999999999</v>
      </c>
      <c r="R3661" s="39">
        <v>60.887063655030801</v>
      </c>
      <c r="S3661" s="39">
        <v>0</v>
      </c>
      <c r="T3661" s="39">
        <v>0</v>
      </c>
      <c r="U3661" s="39">
        <v>0</v>
      </c>
      <c r="V3661" s="39">
        <v>0</v>
      </c>
      <c r="W3661" s="29" t="s">
        <v>1357</v>
      </c>
      <c r="X3661" s="29" t="s">
        <v>258</v>
      </c>
      <c r="Y3661" s="29" t="s">
        <v>1349</v>
      </c>
      <c r="Z3661" s="41" t="s">
        <v>1349</v>
      </c>
      <c r="AA3661" s="42" t="s">
        <v>1349</v>
      </c>
      <c r="AB3661" s="29" t="s">
        <v>258</v>
      </c>
      <c r="AC3661" s="29" t="s">
        <v>258</v>
      </c>
      <c r="AD3661" s="29" t="s">
        <v>265</v>
      </c>
      <c r="AE3661" s="29" t="s">
        <v>1353</v>
      </c>
      <c r="AF3661" s="29" t="s">
        <v>1368</v>
      </c>
      <c r="AG3661" s="183" t="s">
        <v>1369</v>
      </c>
      <c r="AH3661" s="29" t="s">
        <v>1356</v>
      </c>
      <c r="AI3661" s="29" t="s">
        <v>1357</v>
      </c>
      <c r="AJ3661" s="29" t="s">
        <v>258</v>
      </c>
      <c r="AK3661" s="29" t="s">
        <v>258</v>
      </c>
      <c r="AL3661" s="29" t="s">
        <v>13326</v>
      </c>
    </row>
    <row r="3662" spans="1:38" x14ac:dyDescent="0.2">
      <c r="A3662" s="35" t="s">
        <v>16</v>
      </c>
      <c r="B3662" s="36">
        <v>9832</v>
      </c>
      <c r="C3662" s="36"/>
      <c r="D3662" s="36" t="s">
        <v>1349</v>
      </c>
      <c r="E3662" s="37" t="s">
        <v>6016</v>
      </c>
      <c r="F3662" s="38" t="s">
        <v>1269</v>
      </c>
      <c r="G3662" s="38" t="s">
        <v>1273</v>
      </c>
      <c r="H3662" s="35" t="s">
        <v>1393</v>
      </c>
      <c r="I3662" s="35"/>
      <c r="J3662" s="29" t="s">
        <v>1371</v>
      </c>
      <c r="K3662" s="29" t="s">
        <v>1371</v>
      </c>
      <c r="L3662" s="29" t="s">
        <v>1366</v>
      </c>
      <c r="M3662" s="39">
        <v>16.344738117050802</v>
      </c>
      <c r="N3662" s="39">
        <v>49.582395619438735</v>
      </c>
      <c r="O3662" s="29">
        <v>44197</v>
      </c>
      <c r="P3662" s="29">
        <v>45305</v>
      </c>
      <c r="Q3662" s="40">
        <v>3.0335386999999998</v>
      </c>
      <c r="R3662" s="39">
        <v>16.318822724161532</v>
      </c>
      <c r="S3662" s="39">
        <v>16.318822724161532</v>
      </c>
      <c r="T3662" s="39">
        <v>16.318822724161532</v>
      </c>
      <c r="U3662" s="39">
        <v>0.62592744695414093</v>
      </c>
      <c r="V3662" s="39">
        <v>0</v>
      </c>
      <c r="W3662" s="29" t="s">
        <v>1357</v>
      </c>
      <c r="X3662" s="29" t="s">
        <v>258</v>
      </c>
      <c r="Y3662" s="29" t="s">
        <v>1349</v>
      </c>
      <c r="Z3662" s="41" t="s">
        <v>1349</v>
      </c>
      <c r="AA3662" s="42" t="s">
        <v>1349</v>
      </c>
      <c r="AB3662" s="29" t="s">
        <v>258</v>
      </c>
      <c r="AC3662" s="29" t="s">
        <v>258</v>
      </c>
      <c r="AD3662" s="29" t="s">
        <v>265</v>
      </c>
      <c r="AE3662" s="29" t="s">
        <v>1367</v>
      </c>
      <c r="AF3662" s="29" t="s">
        <v>1368</v>
      </c>
      <c r="AG3662" s="183" t="s">
        <v>1369</v>
      </c>
      <c r="AH3662" s="29" t="s">
        <v>1413</v>
      </c>
      <c r="AI3662" s="29" t="s">
        <v>1357</v>
      </c>
      <c r="AJ3662" s="29" t="s">
        <v>258</v>
      </c>
      <c r="AK3662" s="29" t="s">
        <v>258</v>
      </c>
      <c r="AL3662" s="29" t="s">
        <v>13326</v>
      </c>
    </row>
    <row r="3663" spans="1:38" x14ac:dyDescent="0.2">
      <c r="A3663" s="35" t="s">
        <v>16</v>
      </c>
      <c r="B3663" s="36">
        <v>9836</v>
      </c>
      <c r="C3663" s="36"/>
      <c r="D3663" s="36" t="s">
        <v>1349</v>
      </c>
      <c r="E3663" s="37" t="s">
        <v>6017</v>
      </c>
      <c r="F3663" s="38" t="s">
        <v>1269</v>
      </c>
      <c r="G3663" s="38" t="s">
        <v>1273</v>
      </c>
      <c r="H3663" s="35" t="s">
        <v>1080</v>
      </c>
      <c r="I3663" s="35"/>
      <c r="J3663" s="29" t="s">
        <v>1405</v>
      </c>
      <c r="K3663" s="29" t="s">
        <v>2485</v>
      </c>
      <c r="L3663" s="29" t="s">
        <v>1366</v>
      </c>
      <c r="M3663" s="39">
        <v>24.769436232744106</v>
      </c>
      <c r="N3663" s="39">
        <v>74.799967145790546</v>
      </c>
      <c r="O3663" s="29">
        <v>44197</v>
      </c>
      <c r="P3663" s="29">
        <v>45300</v>
      </c>
      <c r="Q3663" s="40">
        <v>3.0198494</v>
      </c>
      <c r="R3663" s="39">
        <v>24.73006160164271</v>
      </c>
      <c r="S3663" s="39">
        <v>24.73006160164271</v>
      </c>
      <c r="T3663" s="39">
        <v>24.73006160164271</v>
      </c>
      <c r="U3663" s="39">
        <v>0.609782340862423</v>
      </c>
      <c r="V3663" s="39">
        <v>0</v>
      </c>
      <c r="W3663" s="29" t="s">
        <v>1357</v>
      </c>
      <c r="X3663" s="29" t="s">
        <v>258</v>
      </c>
      <c r="Y3663" s="29" t="s">
        <v>1349</v>
      </c>
      <c r="Z3663" s="41" t="s">
        <v>1349</v>
      </c>
      <c r="AA3663" s="42" t="s">
        <v>1349</v>
      </c>
      <c r="AB3663" s="29" t="s">
        <v>258</v>
      </c>
      <c r="AC3663" s="29" t="s">
        <v>258</v>
      </c>
      <c r="AD3663" s="29" t="s">
        <v>265</v>
      </c>
      <c r="AE3663" s="29" t="s">
        <v>1367</v>
      </c>
      <c r="AF3663" s="29" t="s">
        <v>1368</v>
      </c>
      <c r="AG3663" s="183" t="s">
        <v>1369</v>
      </c>
      <c r="AH3663" s="29" t="s">
        <v>1413</v>
      </c>
      <c r="AI3663" s="29" t="s">
        <v>1357</v>
      </c>
      <c r="AJ3663" s="29" t="s">
        <v>258</v>
      </c>
      <c r="AK3663" s="29" t="s">
        <v>258</v>
      </c>
      <c r="AL3663" s="29" t="s">
        <v>13326</v>
      </c>
    </row>
    <row r="3664" spans="1:38" x14ac:dyDescent="0.2">
      <c r="A3664" s="35" t="s">
        <v>16</v>
      </c>
      <c r="B3664" s="36">
        <v>9842</v>
      </c>
      <c r="C3664" s="36"/>
      <c r="D3664" s="36" t="s">
        <v>1349</v>
      </c>
      <c r="E3664" s="37" t="s">
        <v>6018</v>
      </c>
      <c r="F3664" s="38" t="s">
        <v>1269</v>
      </c>
      <c r="G3664" s="38" t="s">
        <v>1273</v>
      </c>
      <c r="H3664" s="35" t="s">
        <v>1393</v>
      </c>
      <c r="I3664" s="35"/>
      <c r="J3664" s="29" t="s">
        <v>1371</v>
      </c>
      <c r="K3664" s="29" t="s">
        <v>1371</v>
      </c>
      <c r="L3664" s="29" t="s">
        <v>1366</v>
      </c>
      <c r="M3664" s="39">
        <v>6.3638170393626794</v>
      </c>
      <c r="N3664" s="39">
        <v>19.043537303216972</v>
      </c>
      <c r="O3664" s="29">
        <v>44197</v>
      </c>
      <c r="P3664" s="29">
        <v>45290</v>
      </c>
      <c r="Q3664" s="40">
        <v>2.9924708999999998</v>
      </c>
      <c r="R3664" s="39">
        <v>6.353648186173853</v>
      </c>
      <c r="S3664" s="39">
        <v>6.353648186173853</v>
      </c>
      <c r="T3664" s="39">
        <v>6.336240930869268</v>
      </c>
      <c r="U3664" s="39">
        <v>0</v>
      </c>
      <c r="V3664" s="39">
        <v>0</v>
      </c>
      <c r="W3664" s="29" t="s">
        <v>1357</v>
      </c>
      <c r="X3664" s="29" t="s">
        <v>258</v>
      </c>
      <c r="Y3664" s="29" t="s">
        <v>1349</v>
      </c>
      <c r="Z3664" s="41" t="s">
        <v>1349</v>
      </c>
      <c r="AA3664" s="42" t="s">
        <v>1349</v>
      </c>
      <c r="AB3664" s="29" t="s">
        <v>258</v>
      </c>
      <c r="AC3664" s="29" t="s">
        <v>258</v>
      </c>
      <c r="AD3664" s="29" t="s">
        <v>265</v>
      </c>
      <c r="AE3664" s="29" t="s">
        <v>1367</v>
      </c>
      <c r="AF3664" s="29" t="s">
        <v>1368</v>
      </c>
      <c r="AG3664" s="183" t="s">
        <v>1369</v>
      </c>
      <c r="AH3664" s="29" t="s">
        <v>1413</v>
      </c>
      <c r="AI3664" s="29" t="s">
        <v>1357</v>
      </c>
      <c r="AJ3664" s="29" t="s">
        <v>258</v>
      </c>
      <c r="AK3664" s="29" t="s">
        <v>258</v>
      </c>
      <c r="AL3664" s="29" t="s">
        <v>13326</v>
      </c>
    </row>
    <row r="3665" spans="1:38" x14ac:dyDescent="0.2">
      <c r="A3665" s="35" t="s">
        <v>16</v>
      </c>
      <c r="B3665" s="36">
        <v>9843</v>
      </c>
      <c r="C3665" s="36"/>
      <c r="D3665" s="36" t="s">
        <v>1349</v>
      </c>
      <c r="E3665" s="37" t="s">
        <v>6019</v>
      </c>
      <c r="F3665" s="38" t="s">
        <v>1269</v>
      </c>
      <c r="G3665" s="38" t="s">
        <v>1273</v>
      </c>
      <c r="H3665" s="35" t="s">
        <v>1393</v>
      </c>
      <c r="I3665" s="35"/>
      <c r="J3665" s="29" t="s">
        <v>484</v>
      </c>
      <c r="K3665" s="29" t="s">
        <v>1383</v>
      </c>
      <c r="L3665" s="29" t="s">
        <v>1366</v>
      </c>
      <c r="M3665" s="39">
        <v>19.376815817878274</v>
      </c>
      <c r="N3665" s="39">
        <v>30.345075975359343</v>
      </c>
      <c r="O3665" s="29">
        <v>44197</v>
      </c>
      <c r="P3665" s="29">
        <v>44769</v>
      </c>
      <c r="Q3665" s="40">
        <v>1.5660506999999999</v>
      </c>
      <c r="R3665" s="39">
        <v>19.329760438056127</v>
      </c>
      <c r="S3665" s="39">
        <v>11.015315537303218</v>
      </c>
      <c r="T3665" s="39">
        <v>0</v>
      </c>
      <c r="U3665" s="39">
        <v>0</v>
      </c>
      <c r="V3665" s="39">
        <v>0</v>
      </c>
      <c r="W3665" s="29" t="s">
        <v>1357</v>
      </c>
      <c r="X3665" s="29" t="s">
        <v>258</v>
      </c>
      <c r="Y3665" s="29" t="s">
        <v>1349</v>
      </c>
      <c r="Z3665" s="41" t="s">
        <v>1349</v>
      </c>
      <c r="AA3665" s="42" t="s">
        <v>1349</v>
      </c>
      <c r="AB3665" s="29" t="s">
        <v>258</v>
      </c>
      <c r="AC3665" s="29" t="s">
        <v>258</v>
      </c>
      <c r="AD3665" s="29" t="s">
        <v>265</v>
      </c>
      <c r="AE3665" s="29" t="s">
        <v>1367</v>
      </c>
      <c r="AF3665" s="29" t="s">
        <v>1368</v>
      </c>
      <c r="AG3665" s="183" t="s">
        <v>1369</v>
      </c>
      <c r="AH3665" s="29" t="s">
        <v>1356</v>
      </c>
      <c r="AI3665" s="29" t="s">
        <v>1357</v>
      </c>
      <c r="AJ3665" s="29" t="s">
        <v>258</v>
      </c>
      <c r="AK3665" s="29" t="s">
        <v>258</v>
      </c>
      <c r="AL3665" s="29" t="s">
        <v>13326</v>
      </c>
    </row>
    <row r="3666" spans="1:38" x14ac:dyDescent="0.2">
      <c r="A3666" s="35" t="s">
        <v>17</v>
      </c>
      <c r="B3666" s="36">
        <v>9847</v>
      </c>
      <c r="C3666" s="36"/>
      <c r="D3666" s="36" t="s">
        <v>1349</v>
      </c>
      <c r="E3666" s="37" t="s">
        <v>6020</v>
      </c>
      <c r="F3666" s="38" t="s">
        <v>1262</v>
      </c>
      <c r="G3666" s="38" t="s">
        <v>1263</v>
      </c>
      <c r="H3666" s="35" t="s">
        <v>1006</v>
      </c>
      <c r="I3666" s="35" t="s">
        <v>1349</v>
      </c>
      <c r="J3666" s="29" t="s">
        <v>1500</v>
      </c>
      <c r="K3666" s="29" t="s">
        <v>484</v>
      </c>
      <c r="L3666" s="29" t="s">
        <v>6021</v>
      </c>
      <c r="M3666" s="39">
        <v>0</v>
      </c>
      <c r="N3666" s="39"/>
      <c r="O3666" s="29">
        <v>44197</v>
      </c>
      <c r="P3666" s="29">
        <v>44649</v>
      </c>
      <c r="Q3666" s="40">
        <v>1.2375086</v>
      </c>
      <c r="R3666" s="39"/>
      <c r="S3666" s="39"/>
      <c r="T3666" s="39"/>
      <c r="U3666" s="39"/>
      <c r="V3666" s="39"/>
      <c r="W3666" s="29" t="s">
        <v>265</v>
      </c>
      <c r="X3666" s="29" t="s">
        <v>11773</v>
      </c>
      <c r="Y3666" s="29">
        <v>45272</v>
      </c>
      <c r="Z3666" s="41" t="s">
        <v>11760</v>
      </c>
      <c r="AA3666" s="42" t="s">
        <v>1349</v>
      </c>
      <c r="AB3666" s="29" t="s">
        <v>258</v>
      </c>
      <c r="AC3666" s="29" t="s">
        <v>258</v>
      </c>
      <c r="AD3666" s="29" t="s">
        <v>265</v>
      </c>
      <c r="AE3666" s="29" t="s">
        <v>1367</v>
      </c>
      <c r="AF3666" s="29" t="s">
        <v>1368</v>
      </c>
      <c r="AG3666" s="183" t="s">
        <v>1369</v>
      </c>
      <c r="AH3666" s="29" t="s">
        <v>1356</v>
      </c>
      <c r="AI3666" s="29" t="s">
        <v>1357</v>
      </c>
      <c r="AJ3666" s="29" t="s">
        <v>258</v>
      </c>
      <c r="AK3666" s="29" t="s">
        <v>258</v>
      </c>
      <c r="AL3666" s="29" t="s">
        <v>13327</v>
      </c>
    </row>
    <row r="3667" spans="1:38" x14ac:dyDescent="0.2">
      <c r="A3667" s="35" t="s">
        <v>18</v>
      </c>
      <c r="B3667" s="36">
        <v>9847</v>
      </c>
      <c r="C3667" s="36">
        <v>1</v>
      </c>
      <c r="D3667" s="36" t="s">
        <v>6022</v>
      </c>
      <c r="E3667" s="37" t="s">
        <v>6023</v>
      </c>
      <c r="F3667" s="38" t="s">
        <v>1262</v>
      </c>
      <c r="G3667" s="38" t="s">
        <v>1263</v>
      </c>
      <c r="H3667" s="35" t="s">
        <v>1006</v>
      </c>
      <c r="I3667" s="35"/>
      <c r="J3667" s="29" t="s">
        <v>1500</v>
      </c>
      <c r="K3667" s="29" t="s">
        <v>484</v>
      </c>
      <c r="L3667" s="29" t="s">
        <v>6021</v>
      </c>
      <c r="M3667" s="39">
        <v>13.335437576620983</v>
      </c>
      <c r="N3667" s="39">
        <v>16.502718685831624</v>
      </c>
      <c r="O3667" s="29">
        <v>44197</v>
      </c>
      <c r="P3667" s="29">
        <v>44649</v>
      </c>
      <c r="Q3667" s="40">
        <v>1.2375086</v>
      </c>
      <c r="R3667" s="39">
        <v>13.296892539356605</v>
      </c>
      <c r="S3667" s="39">
        <v>3.2058261464750171</v>
      </c>
      <c r="T3667" s="39">
        <v>0</v>
      </c>
      <c r="U3667" s="39">
        <v>0</v>
      </c>
      <c r="V3667" s="39">
        <v>0</v>
      </c>
      <c r="W3667" s="29" t="s">
        <v>1357</v>
      </c>
      <c r="X3667" s="29" t="s">
        <v>11773</v>
      </c>
      <c r="Y3667" s="29">
        <v>45272</v>
      </c>
      <c r="Z3667" s="41" t="s">
        <v>11760</v>
      </c>
      <c r="AA3667" s="42" t="s">
        <v>1349</v>
      </c>
      <c r="AB3667" s="29" t="s">
        <v>258</v>
      </c>
      <c r="AC3667" s="29" t="s">
        <v>258</v>
      </c>
      <c r="AD3667" s="29" t="s">
        <v>265</v>
      </c>
      <c r="AE3667" s="29" t="s">
        <v>1367</v>
      </c>
      <c r="AF3667" s="29" t="s">
        <v>1368</v>
      </c>
      <c r="AG3667" s="183" t="s">
        <v>1369</v>
      </c>
      <c r="AH3667" s="29" t="s">
        <v>1356</v>
      </c>
      <c r="AI3667" s="29" t="s">
        <v>1357</v>
      </c>
      <c r="AJ3667" s="29" t="s">
        <v>258</v>
      </c>
      <c r="AK3667" s="29" t="s">
        <v>258</v>
      </c>
      <c r="AL3667" s="29" t="s">
        <v>13326</v>
      </c>
    </row>
    <row r="3668" spans="1:38" x14ac:dyDescent="0.2">
      <c r="A3668" s="35" t="s">
        <v>18</v>
      </c>
      <c r="B3668" s="36">
        <v>9847</v>
      </c>
      <c r="C3668" s="36">
        <v>2</v>
      </c>
      <c r="D3668" s="36" t="s">
        <v>6024</v>
      </c>
      <c r="E3668" s="37" t="s">
        <v>6025</v>
      </c>
      <c r="F3668" s="38" t="s">
        <v>1262</v>
      </c>
      <c r="G3668" s="38" t="s">
        <v>1263</v>
      </c>
      <c r="H3668" s="35" t="s">
        <v>1006</v>
      </c>
      <c r="I3668" s="35"/>
      <c r="J3668" s="29" t="s">
        <v>1500</v>
      </c>
      <c r="K3668" s="29" t="s">
        <v>484</v>
      </c>
      <c r="L3668" s="29" t="s">
        <v>6021</v>
      </c>
      <c r="M3668" s="39">
        <v>12.607831407928147</v>
      </c>
      <c r="N3668" s="39">
        <v>15.602299794661191</v>
      </c>
      <c r="O3668" s="29">
        <v>44197</v>
      </c>
      <c r="P3668" s="29">
        <v>44649</v>
      </c>
      <c r="Q3668" s="40">
        <v>1.2375086</v>
      </c>
      <c r="R3668" s="39">
        <v>12.571389459274469</v>
      </c>
      <c r="S3668" s="39">
        <v>3.0309103353867211</v>
      </c>
      <c r="T3668" s="39">
        <v>0</v>
      </c>
      <c r="U3668" s="39">
        <v>0</v>
      </c>
      <c r="V3668" s="39">
        <v>0</v>
      </c>
      <c r="W3668" s="29" t="s">
        <v>1357</v>
      </c>
      <c r="X3668" s="29" t="s">
        <v>11773</v>
      </c>
      <c r="Y3668" s="29">
        <v>45272</v>
      </c>
      <c r="Z3668" s="41" t="s">
        <v>11760</v>
      </c>
      <c r="AA3668" s="42" t="s">
        <v>1349</v>
      </c>
      <c r="AB3668" s="29" t="s">
        <v>258</v>
      </c>
      <c r="AC3668" s="29" t="s">
        <v>258</v>
      </c>
      <c r="AD3668" s="29" t="s">
        <v>265</v>
      </c>
      <c r="AE3668" s="29" t="s">
        <v>1367</v>
      </c>
      <c r="AF3668" s="29" t="s">
        <v>1368</v>
      </c>
      <c r="AG3668" s="183" t="s">
        <v>1369</v>
      </c>
      <c r="AH3668" s="29" t="s">
        <v>1356</v>
      </c>
      <c r="AI3668" s="29" t="s">
        <v>1357</v>
      </c>
      <c r="AJ3668" s="29" t="s">
        <v>258</v>
      </c>
      <c r="AK3668" s="29" t="s">
        <v>258</v>
      </c>
      <c r="AL3668" s="29" t="s">
        <v>13326</v>
      </c>
    </row>
    <row r="3669" spans="1:38" x14ac:dyDescent="0.2">
      <c r="A3669" s="35" t="s">
        <v>18</v>
      </c>
      <c r="B3669" s="36">
        <v>9847</v>
      </c>
      <c r="C3669" s="36">
        <v>3</v>
      </c>
      <c r="D3669" s="36" t="s">
        <v>6026</v>
      </c>
      <c r="E3669" s="37" t="s">
        <v>6027</v>
      </c>
      <c r="F3669" s="38" t="s">
        <v>1262</v>
      </c>
      <c r="G3669" s="38" t="s">
        <v>1263</v>
      </c>
      <c r="H3669" s="35" t="s">
        <v>1006</v>
      </c>
      <c r="I3669" s="35"/>
      <c r="J3669" s="29" t="s">
        <v>1500</v>
      </c>
      <c r="K3669" s="29" t="s">
        <v>484</v>
      </c>
      <c r="L3669" s="29" t="s">
        <v>6021</v>
      </c>
      <c r="M3669" s="39">
        <v>13.129984044138846</v>
      </c>
      <c r="N3669" s="39">
        <v>16.2484681724846</v>
      </c>
      <c r="O3669" s="29">
        <v>44197</v>
      </c>
      <c r="P3669" s="29">
        <v>44649</v>
      </c>
      <c r="Q3669" s="40">
        <v>1.2375086</v>
      </c>
      <c r="R3669" s="39">
        <v>13.092032854209444</v>
      </c>
      <c r="S3669" s="39">
        <v>3.1564353182751539</v>
      </c>
      <c r="T3669" s="39">
        <v>0</v>
      </c>
      <c r="U3669" s="39">
        <v>0</v>
      </c>
      <c r="V3669" s="39">
        <v>0</v>
      </c>
      <c r="W3669" s="29" t="s">
        <v>1357</v>
      </c>
      <c r="X3669" s="29" t="s">
        <v>11773</v>
      </c>
      <c r="Y3669" s="29">
        <v>45272</v>
      </c>
      <c r="Z3669" s="41" t="s">
        <v>11760</v>
      </c>
      <c r="AA3669" s="42" t="s">
        <v>1349</v>
      </c>
      <c r="AB3669" s="29" t="s">
        <v>258</v>
      </c>
      <c r="AC3669" s="29" t="s">
        <v>258</v>
      </c>
      <c r="AD3669" s="29" t="s">
        <v>265</v>
      </c>
      <c r="AE3669" s="29" t="s">
        <v>1367</v>
      </c>
      <c r="AF3669" s="29" t="s">
        <v>1368</v>
      </c>
      <c r="AG3669" s="183" t="s">
        <v>1369</v>
      </c>
      <c r="AH3669" s="29" t="s">
        <v>1356</v>
      </c>
      <c r="AI3669" s="29" t="s">
        <v>1357</v>
      </c>
      <c r="AJ3669" s="29" t="s">
        <v>258</v>
      </c>
      <c r="AK3669" s="29" t="s">
        <v>258</v>
      </c>
      <c r="AL3669" s="29" t="s">
        <v>13326</v>
      </c>
    </row>
    <row r="3670" spans="1:38" x14ac:dyDescent="0.2">
      <c r="A3670" s="35" t="s">
        <v>18</v>
      </c>
      <c r="B3670" s="36">
        <v>9847</v>
      </c>
      <c r="C3670" s="36">
        <v>4</v>
      </c>
      <c r="D3670" s="36" t="s">
        <v>6028</v>
      </c>
      <c r="E3670" s="37" t="s">
        <v>6029</v>
      </c>
      <c r="F3670" s="38" t="s">
        <v>1262</v>
      </c>
      <c r="G3670" s="38" t="s">
        <v>1263</v>
      </c>
      <c r="H3670" s="35" t="s">
        <v>1006</v>
      </c>
      <c r="I3670" s="35"/>
      <c r="J3670" s="29" t="s">
        <v>1500</v>
      </c>
      <c r="K3670" s="29" t="s">
        <v>484</v>
      </c>
      <c r="L3670" s="29" t="s">
        <v>6021</v>
      </c>
      <c r="M3670" s="39">
        <v>12.21295974062102</v>
      </c>
      <c r="N3670" s="39">
        <v>15.113642710472281</v>
      </c>
      <c r="O3670" s="29">
        <v>44197</v>
      </c>
      <c r="P3670" s="29">
        <v>44649</v>
      </c>
      <c r="Q3670" s="40">
        <v>1.2375086</v>
      </c>
      <c r="R3670" s="39">
        <v>12.177659137577002</v>
      </c>
      <c r="S3670" s="39">
        <v>2.9359835728952772</v>
      </c>
      <c r="T3670" s="39">
        <v>0</v>
      </c>
      <c r="U3670" s="39">
        <v>0</v>
      </c>
      <c r="V3670" s="39">
        <v>0</v>
      </c>
      <c r="W3670" s="29" t="s">
        <v>1357</v>
      </c>
      <c r="X3670" s="29" t="s">
        <v>11773</v>
      </c>
      <c r="Y3670" s="29">
        <v>45272</v>
      </c>
      <c r="Z3670" s="41" t="s">
        <v>11760</v>
      </c>
      <c r="AA3670" s="42" t="s">
        <v>1349</v>
      </c>
      <c r="AB3670" s="29" t="s">
        <v>258</v>
      </c>
      <c r="AC3670" s="29" t="s">
        <v>258</v>
      </c>
      <c r="AD3670" s="29" t="s">
        <v>265</v>
      </c>
      <c r="AE3670" s="29" t="s">
        <v>1367</v>
      </c>
      <c r="AF3670" s="29" t="s">
        <v>1368</v>
      </c>
      <c r="AG3670" s="183" t="s">
        <v>1369</v>
      </c>
      <c r="AH3670" s="29" t="s">
        <v>1356</v>
      </c>
      <c r="AI3670" s="29" t="s">
        <v>1357</v>
      </c>
      <c r="AJ3670" s="29" t="s">
        <v>258</v>
      </c>
      <c r="AK3670" s="29" t="s">
        <v>258</v>
      </c>
      <c r="AL3670" s="29" t="s">
        <v>13326</v>
      </c>
    </row>
    <row r="3671" spans="1:38" x14ac:dyDescent="0.2">
      <c r="A3671" s="35" t="s">
        <v>18</v>
      </c>
      <c r="B3671" s="36">
        <v>9847</v>
      </c>
      <c r="C3671" s="36">
        <v>5</v>
      </c>
      <c r="D3671" s="36" t="s">
        <v>6030</v>
      </c>
      <c r="E3671" s="37" t="s">
        <v>6031</v>
      </c>
      <c r="F3671" s="38" t="s">
        <v>1262</v>
      </c>
      <c r="G3671" s="38" t="s">
        <v>1263</v>
      </c>
      <c r="H3671" s="35" t="s">
        <v>1006</v>
      </c>
      <c r="I3671" s="35"/>
      <c r="J3671" s="29" t="s">
        <v>1500</v>
      </c>
      <c r="K3671" s="29" t="s">
        <v>484</v>
      </c>
      <c r="L3671" s="29" t="s">
        <v>6021</v>
      </c>
      <c r="M3671" s="39">
        <v>9.7415040767139587</v>
      </c>
      <c r="N3671" s="39">
        <v>12.055195071868583</v>
      </c>
      <c r="O3671" s="29">
        <v>44197</v>
      </c>
      <c r="P3671" s="29">
        <v>44649</v>
      </c>
      <c r="Q3671" s="40">
        <v>1.2375086</v>
      </c>
      <c r="R3671" s="39">
        <v>9.7133470225872696</v>
      </c>
      <c r="S3671" s="39">
        <v>2.3418480492813143</v>
      </c>
      <c r="T3671" s="39">
        <v>0</v>
      </c>
      <c r="U3671" s="39">
        <v>0</v>
      </c>
      <c r="V3671" s="39">
        <v>0</v>
      </c>
      <c r="W3671" s="29" t="s">
        <v>1357</v>
      </c>
      <c r="X3671" s="29" t="s">
        <v>11773</v>
      </c>
      <c r="Y3671" s="29">
        <v>45272</v>
      </c>
      <c r="Z3671" s="41" t="s">
        <v>11760</v>
      </c>
      <c r="AA3671" s="42" t="s">
        <v>1349</v>
      </c>
      <c r="AB3671" s="29" t="s">
        <v>258</v>
      </c>
      <c r="AC3671" s="29" t="s">
        <v>258</v>
      </c>
      <c r="AD3671" s="29" t="s">
        <v>265</v>
      </c>
      <c r="AE3671" s="29" t="s">
        <v>1367</v>
      </c>
      <c r="AF3671" s="29" t="s">
        <v>1368</v>
      </c>
      <c r="AG3671" s="183" t="s">
        <v>1369</v>
      </c>
      <c r="AH3671" s="29" t="s">
        <v>1356</v>
      </c>
      <c r="AI3671" s="29" t="s">
        <v>1357</v>
      </c>
      <c r="AJ3671" s="29" t="s">
        <v>258</v>
      </c>
      <c r="AK3671" s="29" t="s">
        <v>258</v>
      </c>
      <c r="AL3671" s="29" t="s">
        <v>13326</v>
      </c>
    </row>
    <row r="3672" spans="1:38" x14ac:dyDescent="0.2">
      <c r="A3672" s="35" t="s">
        <v>18</v>
      </c>
      <c r="B3672" s="36">
        <v>9847</v>
      </c>
      <c r="C3672" s="36">
        <v>6</v>
      </c>
      <c r="D3672" s="36" t="s">
        <v>6032</v>
      </c>
      <c r="E3672" s="37" t="s">
        <v>6033</v>
      </c>
      <c r="F3672" s="38" t="s">
        <v>1262</v>
      </c>
      <c r="G3672" s="38" t="s">
        <v>1263</v>
      </c>
      <c r="H3672" s="35" t="s">
        <v>1006</v>
      </c>
      <c r="I3672" s="35"/>
      <c r="J3672" s="29" t="s">
        <v>1500</v>
      </c>
      <c r="K3672" s="29" t="s">
        <v>484</v>
      </c>
      <c r="L3672" s="29" t="s">
        <v>6021</v>
      </c>
      <c r="M3672" s="39">
        <v>8.0477651991783006</v>
      </c>
      <c r="N3672" s="39">
        <v>9.9591786447638597</v>
      </c>
      <c r="O3672" s="29">
        <v>44197</v>
      </c>
      <c r="P3672" s="29">
        <v>44649</v>
      </c>
      <c r="Q3672" s="40">
        <v>1.2375086</v>
      </c>
      <c r="R3672" s="39">
        <v>8.0245037645448321</v>
      </c>
      <c r="S3672" s="39">
        <v>1.9346748802190279</v>
      </c>
      <c r="T3672" s="39">
        <v>0</v>
      </c>
      <c r="U3672" s="39">
        <v>0</v>
      </c>
      <c r="V3672" s="39">
        <v>0</v>
      </c>
      <c r="W3672" s="29" t="s">
        <v>1357</v>
      </c>
      <c r="X3672" s="29" t="s">
        <v>11773</v>
      </c>
      <c r="Y3672" s="29">
        <v>45272</v>
      </c>
      <c r="Z3672" s="41" t="s">
        <v>11760</v>
      </c>
      <c r="AA3672" s="42" t="s">
        <v>1349</v>
      </c>
      <c r="AB3672" s="29" t="s">
        <v>258</v>
      </c>
      <c r="AC3672" s="29" t="s">
        <v>258</v>
      </c>
      <c r="AD3672" s="29" t="s">
        <v>265</v>
      </c>
      <c r="AE3672" s="29" t="s">
        <v>1367</v>
      </c>
      <c r="AF3672" s="29" t="s">
        <v>1368</v>
      </c>
      <c r="AG3672" s="183" t="s">
        <v>1369</v>
      </c>
      <c r="AH3672" s="29" t="s">
        <v>1356</v>
      </c>
      <c r="AI3672" s="29" t="s">
        <v>1357</v>
      </c>
      <c r="AJ3672" s="29" t="s">
        <v>258</v>
      </c>
      <c r="AK3672" s="29" t="s">
        <v>258</v>
      </c>
      <c r="AL3672" s="29" t="s">
        <v>13326</v>
      </c>
    </row>
    <row r="3673" spans="1:38" x14ac:dyDescent="0.2">
      <c r="A3673" s="35" t="s">
        <v>16</v>
      </c>
      <c r="B3673" s="36">
        <v>9849</v>
      </c>
      <c r="C3673" s="36"/>
      <c r="D3673" s="36" t="s">
        <v>1349</v>
      </c>
      <c r="E3673" s="37" t="s">
        <v>6034</v>
      </c>
      <c r="F3673" s="38" t="s">
        <v>1269</v>
      </c>
      <c r="G3673" s="38" t="s">
        <v>1273</v>
      </c>
      <c r="H3673" s="35" t="s">
        <v>1471</v>
      </c>
      <c r="I3673" s="35"/>
      <c r="J3673" s="29" t="s">
        <v>1371</v>
      </c>
      <c r="K3673" s="29" t="s">
        <v>1371</v>
      </c>
      <c r="L3673" s="29" t="s">
        <v>1384</v>
      </c>
      <c r="M3673" s="39">
        <v>98.261328972190455</v>
      </c>
      <c r="N3673" s="39">
        <v>295.65831622176592</v>
      </c>
      <c r="O3673" s="29">
        <v>44197</v>
      </c>
      <c r="P3673" s="29">
        <v>45296</v>
      </c>
      <c r="Q3673" s="40">
        <v>3.0088979999999999</v>
      </c>
      <c r="R3673" s="39">
        <v>98.104804928131415</v>
      </c>
      <c r="S3673" s="39">
        <v>98.104804928131415</v>
      </c>
      <c r="T3673" s="39">
        <v>98.104804928131415</v>
      </c>
      <c r="U3673" s="39">
        <v>1.3439014373716631</v>
      </c>
      <c r="V3673" s="39">
        <v>0</v>
      </c>
      <c r="W3673" s="29" t="s">
        <v>265</v>
      </c>
      <c r="X3673" s="29" t="s">
        <v>11773</v>
      </c>
      <c r="Y3673" s="29">
        <v>45259</v>
      </c>
      <c r="Z3673" s="41" t="s">
        <v>11759</v>
      </c>
      <c r="AA3673" s="42" t="s">
        <v>1349</v>
      </c>
      <c r="AB3673" s="29" t="s">
        <v>258</v>
      </c>
      <c r="AC3673" s="29" t="s">
        <v>258</v>
      </c>
      <c r="AD3673" s="29" t="s">
        <v>265</v>
      </c>
      <c r="AE3673" s="29" t="s">
        <v>1353</v>
      </c>
      <c r="AF3673" s="29" t="s">
        <v>1368</v>
      </c>
      <c r="AG3673" s="183" t="s">
        <v>1369</v>
      </c>
      <c r="AH3673" s="29" t="s">
        <v>1413</v>
      </c>
      <c r="AI3673" s="29" t="s">
        <v>1357</v>
      </c>
      <c r="AJ3673" s="29" t="s">
        <v>258</v>
      </c>
      <c r="AK3673" s="29" t="s">
        <v>258</v>
      </c>
      <c r="AL3673" s="29" t="s">
        <v>13327</v>
      </c>
    </row>
    <row r="3674" spans="1:38" x14ac:dyDescent="0.2">
      <c r="A3674" s="35" t="s">
        <v>16</v>
      </c>
      <c r="B3674" s="36">
        <v>9851</v>
      </c>
      <c r="C3674" s="36"/>
      <c r="D3674" s="36" t="s">
        <v>1349</v>
      </c>
      <c r="E3674" s="37" t="s">
        <v>6035</v>
      </c>
      <c r="F3674" s="38" t="s">
        <v>1269</v>
      </c>
      <c r="G3674" s="38" t="s">
        <v>1271</v>
      </c>
      <c r="H3674" s="35" t="s">
        <v>1440</v>
      </c>
      <c r="I3674" s="35"/>
      <c r="J3674" s="29" t="s">
        <v>281</v>
      </c>
      <c r="K3674" s="29" t="s">
        <v>282</v>
      </c>
      <c r="L3674" s="29" t="s">
        <v>1366</v>
      </c>
      <c r="M3674" s="39">
        <v>14.100906748257252</v>
      </c>
      <c r="N3674" s="39">
        <v>6.9491115674195756</v>
      </c>
      <c r="O3674" s="29">
        <v>44197</v>
      </c>
      <c r="P3674" s="29">
        <v>44377</v>
      </c>
      <c r="Q3674" s="40">
        <v>0.4928131</v>
      </c>
      <c r="R3674" s="39">
        <v>6.9491115674195756</v>
      </c>
      <c r="S3674" s="39">
        <v>0</v>
      </c>
      <c r="T3674" s="39">
        <v>0</v>
      </c>
      <c r="U3674" s="39">
        <v>0</v>
      </c>
      <c r="V3674" s="39">
        <v>0</v>
      </c>
      <c r="W3674" s="29" t="s">
        <v>1357</v>
      </c>
      <c r="X3674" s="29" t="s">
        <v>258</v>
      </c>
      <c r="Y3674" s="29" t="s">
        <v>1349</v>
      </c>
      <c r="Z3674" s="41" t="s">
        <v>1349</v>
      </c>
      <c r="AA3674" s="42" t="s">
        <v>1349</v>
      </c>
      <c r="AB3674" s="29" t="s">
        <v>258</v>
      </c>
      <c r="AC3674" s="29" t="s">
        <v>258</v>
      </c>
      <c r="AD3674" s="29" t="s">
        <v>265</v>
      </c>
      <c r="AE3674" s="29" t="s">
        <v>1367</v>
      </c>
      <c r="AF3674" s="29" t="s">
        <v>1368</v>
      </c>
      <c r="AG3674" s="183" t="s">
        <v>1369</v>
      </c>
      <c r="AH3674" s="29" t="s">
        <v>1356</v>
      </c>
      <c r="AI3674" s="29" t="s">
        <v>1357</v>
      </c>
      <c r="AJ3674" s="29" t="s">
        <v>258</v>
      </c>
      <c r="AK3674" s="29" t="s">
        <v>258</v>
      </c>
      <c r="AL3674" s="29" t="s">
        <v>13326</v>
      </c>
    </row>
    <row r="3675" spans="1:38" x14ac:dyDescent="0.2">
      <c r="A3675" s="35" t="s">
        <v>16</v>
      </c>
      <c r="B3675" s="36">
        <v>9853</v>
      </c>
      <c r="C3675" s="36"/>
      <c r="D3675" s="36" t="s">
        <v>1349</v>
      </c>
      <c r="E3675" s="37" t="s">
        <v>6036</v>
      </c>
      <c r="F3675" s="38" t="s">
        <v>1269</v>
      </c>
      <c r="G3675" s="38" t="s">
        <v>1273</v>
      </c>
      <c r="H3675" s="35" t="s">
        <v>1393</v>
      </c>
      <c r="I3675" s="35"/>
      <c r="J3675" s="29" t="s">
        <v>484</v>
      </c>
      <c r="K3675" s="29" t="s">
        <v>1365</v>
      </c>
      <c r="L3675" s="29" t="s">
        <v>1366</v>
      </c>
      <c r="M3675" s="39">
        <v>25.368825480672935</v>
      </c>
      <c r="N3675" s="39">
        <v>44.17405338809035</v>
      </c>
      <c r="O3675" s="29">
        <v>44197</v>
      </c>
      <c r="P3675" s="29">
        <v>44833</v>
      </c>
      <c r="Q3675" s="40">
        <v>1.7412730999999999</v>
      </c>
      <c r="R3675" s="39">
        <v>25.311663244353184</v>
      </c>
      <c r="S3675" s="39">
        <v>18.862390143737166</v>
      </c>
      <c r="T3675" s="39">
        <v>0</v>
      </c>
      <c r="U3675" s="39">
        <v>0</v>
      </c>
      <c r="V3675" s="39">
        <v>0</v>
      </c>
      <c r="W3675" s="29" t="s">
        <v>1357</v>
      </c>
      <c r="X3675" s="29" t="s">
        <v>258</v>
      </c>
      <c r="Y3675" s="29" t="s">
        <v>1349</v>
      </c>
      <c r="Z3675" s="41" t="s">
        <v>1349</v>
      </c>
      <c r="AA3675" s="42" t="s">
        <v>1349</v>
      </c>
      <c r="AB3675" s="29" t="s">
        <v>258</v>
      </c>
      <c r="AC3675" s="29" t="s">
        <v>258</v>
      </c>
      <c r="AD3675" s="29" t="s">
        <v>265</v>
      </c>
      <c r="AE3675" s="29" t="s">
        <v>1367</v>
      </c>
      <c r="AF3675" s="29" t="s">
        <v>1368</v>
      </c>
      <c r="AG3675" s="183" t="s">
        <v>1369</v>
      </c>
      <c r="AH3675" s="29" t="s">
        <v>1356</v>
      </c>
      <c r="AI3675" s="29" t="s">
        <v>1357</v>
      </c>
      <c r="AJ3675" s="29" t="s">
        <v>258</v>
      </c>
      <c r="AK3675" s="29" t="s">
        <v>258</v>
      </c>
      <c r="AL3675" s="29" t="s">
        <v>13326</v>
      </c>
    </row>
    <row r="3676" spans="1:38" x14ac:dyDescent="0.2">
      <c r="A3676" s="35" t="s">
        <v>16</v>
      </c>
      <c r="B3676" s="36">
        <v>9856</v>
      </c>
      <c r="C3676" s="36"/>
      <c r="D3676" s="36" t="s">
        <v>1349</v>
      </c>
      <c r="E3676" s="37" t="s">
        <v>6037</v>
      </c>
      <c r="F3676" s="38" t="s">
        <v>1269</v>
      </c>
      <c r="G3676" s="38" t="s">
        <v>1273</v>
      </c>
      <c r="H3676" s="35" t="s">
        <v>2523</v>
      </c>
      <c r="I3676" s="35"/>
      <c r="J3676" s="29" t="s">
        <v>484</v>
      </c>
      <c r="K3676" s="29" t="s">
        <v>1365</v>
      </c>
      <c r="L3676" s="29" t="s">
        <v>1384</v>
      </c>
      <c r="M3676" s="39">
        <v>617.29752472323491</v>
      </c>
      <c r="N3676" s="39">
        <v>2467.5</v>
      </c>
      <c r="O3676" s="29">
        <v>44562</v>
      </c>
      <c r="P3676" s="29">
        <v>46022</v>
      </c>
      <c r="Q3676" s="40">
        <v>3.9972620999999999</v>
      </c>
      <c r="R3676" s="39">
        <v>0</v>
      </c>
      <c r="S3676" s="39">
        <v>616.45277207392201</v>
      </c>
      <c r="T3676" s="39">
        <v>616.45277207392201</v>
      </c>
      <c r="U3676" s="39">
        <v>618.1416837782341</v>
      </c>
      <c r="V3676" s="39">
        <v>616.45277207392201</v>
      </c>
      <c r="W3676" s="29" t="s">
        <v>265</v>
      </c>
      <c r="X3676" s="29" t="s">
        <v>11773</v>
      </c>
      <c r="Y3676" s="29">
        <v>45279</v>
      </c>
      <c r="Z3676" s="41" t="s">
        <v>11760</v>
      </c>
      <c r="AA3676" s="42" t="s">
        <v>1349</v>
      </c>
      <c r="AB3676" s="29" t="s">
        <v>258</v>
      </c>
      <c r="AC3676" s="29" t="s">
        <v>258</v>
      </c>
      <c r="AD3676" s="29" t="s">
        <v>265</v>
      </c>
      <c r="AE3676" s="29" t="s">
        <v>1353</v>
      </c>
      <c r="AF3676" s="29" t="s">
        <v>1368</v>
      </c>
      <c r="AG3676" s="183" t="s">
        <v>1369</v>
      </c>
      <c r="AH3676" s="29" t="s">
        <v>1356</v>
      </c>
      <c r="AI3676" s="29" t="s">
        <v>1357</v>
      </c>
      <c r="AJ3676" s="29" t="s">
        <v>258</v>
      </c>
      <c r="AK3676" s="29" t="s">
        <v>258</v>
      </c>
      <c r="AL3676" s="29" t="s">
        <v>13327</v>
      </c>
    </row>
    <row r="3677" spans="1:38" x14ac:dyDescent="0.2">
      <c r="A3677" s="35" t="s">
        <v>16</v>
      </c>
      <c r="B3677" s="36">
        <v>9857</v>
      </c>
      <c r="C3677" s="36"/>
      <c r="D3677" s="36" t="s">
        <v>1349</v>
      </c>
      <c r="E3677" s="37" t="s">
        <v>6038</v>
      </c>
      <c r="F3677" s="38" t="s">
        <v>1269</v>
      </c>
      <c r="G3677" s="38" t="s">
        <v>1271</v>
      </c>
      <c r="H3677" s="35" t="s">
        <v>1440</v>
      </c>
      <c r="I3677" s="35"/>
      <c r="J3677" s="29" t="s">
        <v>1371</v>
      </c>
      <c r="K3677" s="29" t="s">
        <v>1371</v>
      </c>
      <c r="L3677" s="29" t="s">
        <v>1384</v>
      </c>
      <c r="M3677" s="39">
        <v>80.55352315913791</v>
      </c>
      <c r="N3677" s="39">
        <v>6.6163039014373721</v>
      </c>
      <c r="O3677" s="29">
        <v>44197</v>
      </c>
      <c r="P3677" s="29">
        <v>44227</v>
      </c>
      <c r="Q3677" s="40">
        <v>8.21355E-2</v>
      </c>
      <c r="R3677" s="39">
        <v>6.6163039014373721</v>
      </c>
      <c r="S3677" s="39">
        <v>0</v>
      </c>
      <c r="T3677" s="39">
        <v>0</v>
      </c>
      <c r="U3677" s="39">
        <v>0</v>
      </c>
      <c r="V3677" s="39">
        <v>0</v>
      </c>
      <c r="W3677" s="29" t="s">
        <v>265</v>
      </c>
      <c r="X3677" s="29" t="s">
        <v>11773</v>
      </c>
      <c r="Y3677" s="29">
        <v>45257</v>
      </c>
      <c r="Z3677" s="41" t="s">
        <v>11759</v>
      </c>
      <c r="AA3677" s="42" t="s">
        <v>1349</v>
      </c>
      <c r="AB3677" s="29" t="s">
        <v>258</v>
      </c>
      <c r="AC3677" s="29" t="s">
        <v>258</v>
      </c>
      <c r="AD3677" s="29" t="s">
        <v>265</v>
      </c>
      <c r="AE3677" s="29" t="s">
        <v>1353</v>
      </c>
      <c r="AF3677" s="29" t="s">
        <v>1368</v>
      </c>
      <c r="AG3677" s="183" t="s">
        <v>1369</v>
      </c>
      <c r="AH3677" s="29" t="s">
        <v>1356</v>
      </c>
      <c r="AI3677" s="29" t="s">
        <v>1357</v>
      </c>
      <c r="AJ3677" s="29" t="s">
        <v>258</v>
      </c>
      <c r="AK3677" s="29" t="s">
        <v>258</v>
      </c>
      <c r="AL3677" s="29" t="s">
        <v>13327</v>
      </c>
    </row>
    <row r="3678" spans="1:38" x14ac:dyDescent="0.2">
      <c r="A3678" s="35" t="s">
        <v>16</v>
      </c>
      <c r="B3678" s="36">
        <v>9858</v>
      </c>
      <c r="C3678" s="36"/>
      <c r="D3678" s="36" t="s">
        <v>1349</v>
      </c>
      <c r="E3678" s="37" t="s">
        <v>6039</v>
      </c>
      <c r="F3678" s="38" t="s">
        <v>1269</v>
      </c>
      <c r="G3678" s="38" t="s">
        <v>1273</v>
      </c>
      <c r="H3678" s="35" t="s">
        <v>1393</v>
      </c>
      <c r="I3678" s="35"/>
      <c r="J3678" s="29" t="s">
        <v>484</v>
      </c>
      <c r="K3678" s="29" t="s">
        <v>1365</v>
      </c>
      <c r="L3678" s="29" t="s">
        <v>1384</v>
      </c>
      <c r="M3678" s="39">
        <v>148.68542644806811</v>
      </c>
      <c r="N3678" s="39">
        <v>742.91828610540733</v>
      </c>
      <c r="O3678" s="29">
        <v>44197</v>
      </c>
      <c r="P3678" s="29">
        <v>46022</v>
      </c>
      <c r="Q3678" s="40">
        <v>4.9965776999999996</v>
      </c>
      <c r="R3678" s="39">
        <v>148.50228610540728</v>
      </c>
      <c r="S3678" s="39">
        <v>148.50228610540728</v>
      </c>
      <c r="T3678" s="39">
        <v>148.50228610540728</v>
      </c>
      <c r="U3678" s="39">
        <v>148.90914168377824</v>
      </c>
      <c r="V3678" s="39">
        <v>148.50228610540728</v>
      </c>
      <c r="W3678" s="29" t="s">
        <v>1357</v>
      </c>
      <c r="X3678" s="29" t="s">
        <v>258</v>
      </c>
      <c r="Y3678" s="29" t="s">
        <v>1349</v>
      </c>
      <c r="Z3678" s="41" t="s">
        <v>1349</v>
      </c>
      <c r="AA3678" s="42" t="s">
        <v>1349</v>
      </c>
      <c r="AB3678" s="29" t="s">
        <v>258</v>
      </c>
      <c r="AC3678" s="29" t="s">
        <v>258</v>
      </c>
      <c r="AD3678" s="29" t="s">
        <v>265</v>
      </c>
      <c r="AE3678" s="29" t="s">
        <v>1353</v>
      </c>
      <c r="AF3678" s="29" t="s">
        <v>1368</v>
      </c>
      <c r="AG3678" s="183" t="s">
        <v>1369</v>
      </c>
      <c r="AH3678" s="29" t="s">
        <v>1413</v>
      </c>
      <c r="AI3678" s="29" t="s">
        <v>1357</v>
      </c>
      <c r="AJ3678" s="29" t="s">
        <v>258</v>
      </c>
      <c r="AK3678" s="29" t="s">
        <v>258</v>
      </c>
      <c r="AL3678" s="29" t="s">
        <v>13326</v>
      </c>
    </row>
    <row r="3679" spans="1:38" x14ac:dyDescent="0.2">
      <c r="A3679" s="35" t="s">
        <v>16</v>
      </c>
      <c r="B3679" s="36">
        <v>9859</v>
      </c>
      <c r="C3679" s="36"/>
      <c r="D3679" s="36" t="s">
        <v>1349</v>
      </c>
      <c r="E3679" s="37" t="s">
        <v>6040</v>
      </c>
      <c r="F3679" s="38" t="s">
        <v>1269</v>
      </c>
      <c r="G3679" s="38" t="s">
        <v>1273</v>
      </c>
      <c r="H3679" s="35" t="s">
        <v>1393</v>
      </c>
      <c r="I3679" s="35"/>
      <c r="J3679" s="29" t="s">
        <v>281</v>
      </c>
      <c r="K3679" s="29" t="s">
        <v>282</v>
      </c>
      <c r="L3679" s="29" t="s">
        <v>1366</v>
      </c>
      <c r="M3679" s="39">
        <v>10.119377909321148</v>
      </c>
      <c r="N3679" s="39">
        <v>0.22164271047227924</v>
      </c>
      <c r="O3679" s="29">
        <v>44197</v>
      </c>
      <c r="P3679" s="29">
        <v>44205</v>
      </c>
      <c r="Q3679" s="40">
        <v>2.19028E-2</v>
      </c>
      <c r="R3679" s="39">
        <v>0.22164271047227924</v>
      </c>
      <c r="S3679" s="39">
        <v>0</v>
      </c>
      <c r="T3679" s="39">
        <v>0</v>
      </c>
      <c r="U3679" s="39">
        <v>0</v>
      </c>
      <c r="V3679" s="39">
        <v>0</v>
      </c>
      <c r="W3679" s="29" t="s">
        <v>1357</v>
      </c>
      <c r="X3679" s="29" t="s">
        <v>258</v>
      </c>
      <c r="Y3679" s="29" t="s">
        <v>1349</v>
      </c>
      <c r="Z3679" s="41" t="s">
        <v>1349</v>
      </c>
      <c r="AA3679" s="42" t="s">
        <v>1349</v>
      </c>
      <c r="AB3679" s="29" t="s">
        <v>258</v>
      </c>
      <c r="AC3679" s="29" t="s">
        <v>258</v>
      </c>
      <c r="AD3679" s="29" t="s">
        <v>265</v>
      </c>
      <c r="AE3679" s="29" t="s">
        <v>1367</v>
      </c>
      <c r="AF3679" s="29" t="s">
        <v>1368</v>
      </c>
      <c r="AG3679" s="183" t="s">
        <v>1369</v>
      </c>
      <c r="AH3679" s="29" t="s">
        <v>1356</v>
      </c>
      <c r="AI3679" s="29" t="s">
        <v>1357</v>
      </c>
      <c r="AJ3679" s="29" t="s">
        <v>258</v>
      </c>
      <c r="AK3679" s="29" t="s">
        <v>258</v>
      </c>
      <c r="AL3679" s="29" t="s">
        <v>13326</v>
      </c>
    </row>
    <row r="3680" spans="1:38" x14ac:dyDescent="0.2">
      <c r="A3680" s="35" t="s">
        <v>16</v>
      </c>
      <c r="B3680" s="36">
        <v>9860</v>
      </c>
      <c r="C3680" s="36"/>
      <c r="D3680" s="36" t="s">
        <v>1349</v>
      </c>
      <c r="E3680" s="37" t="s">
        <v>6041</v>
      </c>
      <c r="F3680" s="38" t="s">
        <v>1269</v>
      </c>
      <c r="G3680" s="38" t="s">
        <v>1273</v>
      </c>
      <c r="H3680" s="35" t="s">
        <v>1393</v>
      </c>
      <c r="I3680" s="35"/>
      <c r="J3680" s="29" t="s">
        <v>484</v>
      </c>
      <c r="K3680" s="29" t="s">
        <v>1365</v>
      </c>
      <c r="L3680" s="29" t="s">
        <v>1366</v>
      </c>
      <c r="M3680" s="39">
        <v>4.9424366999790736</v>
      </c>
      <c r="N3680" s="39">
        <v>15.060731006160164</v>
      </c>
      <c r="O3680" s="29">
        <v>44197</v>
      </c>
      <c r="P3680" s="29">
        <v>45310</v>
      </c>
      <c r="Q3680" s="40">
        <v>3.0472279000000002</v>
      </c>
      <c r="R3680" s="39">
        <v>4.9346201232032856</v>
      </c>
      <c r="S3680" s="39">
        <v>4.9346201232032856</v>
      </c>
      <c r="T3680" s="39">
        <v>4.9346201232032856</v>
      </c>
      <c r="U3680" s="39">
        <v>0.25687063655030801</v>
      </c>
      <c r="V3680" s="39">
        <v>0</v>
      </c>
      <c r="W3680" s="29" t="s">
        <v>1357</v>
      </c>
      <c r="X3680" s="29" t="s">
        <v>258</v>
      </c>
      <c r="Y3680" s="29" t="s">
        <v>1349</v>
      </c>
      <c r="Z3680" s="41" t="s">
        <v>1349</v>
      </c>
      <c r="AA3680" s="42" t="s">
        <v>1349</v>
      </c>
      <c r="AB3680" s="29" t="s">
        <v>258</v>
      </c>
      <c r="AC3680" s="29" t="s">
        <v>258</v>
      </c>
      <c r="AD3680" s="29" t="s">
        <v>265</v>
      </c>
      <c r="AE3680" s="29" t="s">
        <v>1367</v>
      </c>
      <c r="AF3680" s="29" t="s">
        <v>1368</v>
      </c>
      <c r="AG3680" s="183" t="s">
        <v>1369</v>
      </c>
      <c r="AH3680" s="29" t="s">
        <v>1413</v>
      </c>
      <c r="AI3680" s="29" t="s">
        <v>1357</v>
      </c>
      <c r="AJ3680" s="29" t="s">
        <v>258</v>
      </c>
      <c r="AK3680" s="29" t="s">
        <v>258</v>
      </c>
      <c r="AL3680" s="29" t="s">
        <v>13326</v>
      </c>
    </row>
    <row r="3681" spans="1:38" x14ac:dyDescent="0.2">
      <c r="A3681" s="35" t="s">
        <v>16</v>
      </c>
      <c r="B3681" s="36">
        <v>9861</v>
      </c>
      <c r="C3681" s="36"/>
      <c r="D3681" s="36" t="s">
        <v>1349</v>
      </c>
      <c r="E3681" s="37" t="s">
        <v>6042</v>
      </c>
      <c r="F3681" s="38" t="s">
        <v>1269</v>
      </c>
      <c r="G3681" s="38" t="s">
        <v>1445</v>
      </c>
      <c r="H3681" s="35" t="s">
        <v>357</v>
      </c>
      <c r="I3681" s="35"/>
      <c r="J3681" s="29" t="s">
        <v>484</v>
      </c>
      <c r="K3681" s="29" t="s">
        <v>1365</v>
      </c>
      <c r="L3681" s="29" t="s">
        <v>1384</v>
      </c>
      <c r="M3681" s="39">
        <v>207.30296577523632</v>
      </c>
      <c r="N3681" s="39">
        <v>811.04980150581787</v>
      </c>
      <c r="O3681" s="29">
        <v>44197</v>
      </c>
      <c r="P3681" s="29">
        <v>45626</v>
      </c>
      <c r="Q3681" s="40">
        <v>3.9123888</v>
      </c>
      <c r="R3681" s="39">
        <v>207.01620807665981</v>
      </c>
      <c r="S3681" s="39">
        <v>207.01620807665981</v>
      </c>
      <c r="T3681" s="39">
        <v>207.01620807665981</v>
      </c>
      <c r="U3681" s="39">
        <v>190.00117727583844</v>
      </c>
      <c r="V3681" s="39">
        <v>0</v>
      </c>
      <c r="W3681" s="29" t="s">
        <v>265</v>
      </c>
      <c r="X3681" s="29" t="s">
        <v>11773</v>
      </c>
      <c r="Y3681" s="29">
        <v>45266</v>
      </c>
      <c r="Z3681" s="41" t="s">
        <v>11760</v>
      </c>
      <c r="AA3681" s="42" t="s">
        <v>1349</v>
      </c>
      <c r="AB3681" s="29" t="s">
        <v>258</v>
      </c>
      <c r="AC3681" s="29" t="s">
        <v>258</v>
      </c>
      <c r="AD3681" s="29" t="s">
        <v>265</v>
      </c>
      <c r="AE3681" s="29" t="s">
        <v>1353</v>
      </c>
      <c r="AF3681" s="29" t="s">
        <v>1368</v>
      </c>
      <c r="AG3681" s="183" t="s">
        <v>1369</v>
      </c>
      <c r="AH3681" s="29" t="s">
        <v>1356</v>
      </c>
      <c r="AI3681" s="29" t="s">
        <v>1357</v>
      </c>
      <c r="AJ3681" s="29" t="s">
        <v>258</v>
      </c>
      <c r="AK3681" s="29" t="s">
        <v>258</v>
      </c>
      <c r="AL3681" s="29" t="s">
        <v>13327</v>
      </c>
    </row>
    <row r="3682" spans="1:38" x14ac:dyDescent="0.2">
      <c r="A3682" s="35" t="s">
        <v>17</v>
      </c>
      <c r="B3682" s="36">
        <v>9863</v>
      </c>
      <c r="C3682" s="36"/>
      <c r="D3682" s="36" t="s">
        <v>1349</v>
      </c>
      <c r="E3682" s="37" t="s">
        <v>6043</v>
      </c>
      <c r="F3682" s="38" t="s">
        <v>1269</v>
      </c>
      <c r="G3682" s="38" t="s">
        <v>1273</v>
      </c>
      <c r="H3682" s="35" t="s">
        <v>1393</v>
      </c>
      <c r="I3682" s="35"/>
      <c r="J3682" s="29" t="s">
        <v>255</v>
      </c>
      <c r="K3682" s="29" t="s">
        <v>5996</v>
      </c>
      <c r="L3682" s="29" t="s">
        <v>2569</v>
      </c>
      <c r="M3682" s="39">
        <v>0</v>
      </c>
      <c r="N3682" s="39"/>
      <c r="O3682" s="29">
        <v>44197</v>
      </c>
      <c r="P3682" s="29">
        <v>44477</v>
      </c>
      <c r="Q3682" s="40">
        <v>0.76659820000000001</v>
      </c>
      <c r="R3682" s="39"/>
      <c r="S3682" s="39"/>
      <c r="T3682" s="39"/>
      <c r="U3682" s="39"/>
      <c r="V3682" s="39"/>
      <c r="W3682" s="29" t="s">
        <v>265</v>
      </c>
      <c r="X3682" s="29" t="s">
        <v>11773</v>
      </c>
      <c r="Y3682" s="29">
        <v>45245</v>
      </c>
      <c r="Z3682" s="41" t="s">
        <v>11759</v>
      </c>
      <c r="AA3682" s="42" t="s">
        <v>13367</v>
      </c>
      <c r="AB3682" s="29" t="s">
        <v>258</v>
      </c>
      <c r="AC3682" s="29" t="s">
        <v>258</v>
      </c>
      <c r="AD3682" s="29" t="s">
        <v>258</v>
      </c>
      <c r="AE3682" s="29" t="s">
        <v>1353</v>
      </c>
      <c r="AF3682" s="29" t="s">
        <v>1956</v>
      </c>
      <c r="AG3682" s="183" t="s">
        <v>1957</v>
      </c>
      <c r="AH3682" s="29" t="s">
        <v>1356</v>
      </c>
      <c r="AI3682" s="29" t="s">
        <v>1357</v>
      </c>
      <c r="AJ3682" s="29" t="s">
        <v>258</v>
      </c>
      <c r="AK3682" s="29" t="s">
        <v>258</v>
      </c>
      <c r="AL3682" s="29" t="s">
        <v>13327</v>
      </c>
    </row>
    <row r="3683" spans="1:38" x14ac:dyDescent="0.2">
      <c r="A3683" s="35" t="s">
        <v>18</v>
      </c>
      <c r="B3683" s="36">
        <v>9863</v>
      </c>
      <c r="C3683" s="36">
        <v>1</v>
      </c>
      <c r="D3683" s="36" t="s">
        <v>6044</v>
      </c>
      <c r="E3683" s="37" t="s">
        <v>6045</v>
      </c>
      <c r="F3683" s="38" t="s">
        <v>1269</v>
      </c>
      <c r="G3683" s="38" t="s">
        <v>1273</v>
      </c>
      <c r="H3683" s="35" t="s">
        <v>1393</v>
      </c>
      <c r="I3683" s="35"/>
      <c r="J3683" s="29" t="s">
        <v>255</v>
      </c>
      <c r="K3683" s="29" t="s">
        <v>5996</v>
      </c>
      <c r="L3683" s="29" t="s">
        <v>2569</v>
      </c>
      <c r="M3683" s="39">
        <v>639.71658844960211</v>
      </c>
      <c r="N3683" s="39">
        <v>490.40558521560581</v>
      </c>
      <c r="O3683" s="29">
        <v>44197</v>
      </c>
      <c r="P3683" s="29">
        <v>44477</v>
      </c>
      <c r="Q3683" s="40">
        <v>0.76659820000000001</v>
      </c>
      <c r="R3683" s="39">
        <v>490.40558521560581</v>
      </c>
      <c r="S3683" s="39">
        <v>0</v>
      </c>
      <c r="T3683" s="39">
        <v>0</v>
      </c>
      <c r="U3683" s="39">
        <v>0</v>
      </c>
      <c r="V3683" s="39">
        <v>0</v>
      </c>
      <c r="W3683" s="29" t="s">
        <v>265</v>
      </c>
      <c r="X3683" s="29" t="s">
        <v>11773</v>
      </c>
      <c r="Y3683" s="29">
        <v>45245</v>
      </c>
      <c r="Z3683" s="41" t="s">
        <v>11759</v>
      </c>
      <c r="AA3683" s="42" t="s">
        <v>1349</v>
      </c>
      <c r="AB3683" s="29" t="s">
        <v>258</v>
      </c>
      <c r="AC3683" s="29" t="s">
        <v>258</v>
      </c>
      <c r="AD3683" s="29" t="s">
        <v>258</v>
      </c>
      <c r="AE3683" s="29" t="s">
        <v>1353</v>
      </c>
      <c r="AF3683" s="29" t="s">
        <v>1956</v>
      </c>
      <c r="AG3683" s="183" t="s">
        <v>1957</v>
      </c>
      <c r="AH3683" s="29" t="s">
        <v>1356</v>
      </c>
      <c r="AI3683" s="29" t="s">
        <v>1357</v>
      </c>
      <c r="AJ3683" s="29" t="s">
        <v>258</v>
      </c>
      <c r="AK3683" s="29" t="s">
        <v>258</v>
      </c>
      <c r="AL3683" s="29" t="s">
        <v>13327</v>
      </c>
    </row>
    <row r="3684" spans="1:38" x14ac:dyDescent="0.2">
      <c r="A3684" s="35" t="s">
        <v>18</v>
      </c>
      <c r="B3684" s="36">
        <v>9863</v>
      </c>
      <c r="C3684" s="36">
        <v>2</v>
      </c>
      <c r="D3684" s="36" t="s">
        <v>6046</v>
      </c>
      <c r="E3684" s="37" t="s">
        <v>6047</v>
      </c>
      <c r="F3684" s="38" t="s">
        <v>1269</v>
      </c>
      <c r="G3684" s="38" t="s">
        <v>1273</v>
      </c>
      <c r="H3684" s="35" t="s">
        <v>1393</v>
      </c>
      <c r="I3684" s="35"/>
      <c r="J3684" s="29" t="s">
        <v>255</v>
      </c>
      <c r="K3684" s="29" t="s">
        <v>5996</v>
      </c>
      <c r="L3684" s="29" t="s">
        <v>2569</v>
      </c>
      <c r="M3684" s="39">
        <v>139.30776084943864</v>
      </c>
      <c r="N3684" s="39">
        <v>106.79307871321014</v>
      </c>
      <c r="O3684" s="29">
        <v>44197</v>
      </c>
      <c r="P3684" s="29">
        <v>44477</v>
      </c>
      <c r="Q3684" s="40">
        <v>0.76659820000000001</v>
      </c>
      <c r="R3684" s="39">
        <v>106.79307871321014</v>
      </c>
      <c r="S3684" s="39">
        <v>0</v>
      </c>
      <c r="T3684" s="39">
        <v>0</v>
      </c>
      <c r="U3684" s="39">
        <v>0</v>
      </c>
      <c r="V3684" s="39">
        <v>0</v>
      </c>
      <c r="W3684" s="29" t="s">
        <v>265</v>
      </c>
      <c r="X3684" s="29" t="s">
        <v>11773</v>
      </c>
      <c r="Y3684" s="29">
        <v>45245</v>
      </c>
      <c r="Z3684" s="41" t="s">
        <v>11759</v>
      </c>
      <c r="AA3684" s="42" t="s">
        <v>1349</v>
      </c>
      <c r="AB3684" s="29" t="s">
        <v>258</v>
      </c>
      <c r="AC3684" s="29" t="s">
        <v>258</v>
      </c>
      <c r="AD3684" s="29" t="s">
        <v>258</v>
      </c>
      <c r="AE3684" s="29" t="s">
        <v>1353</v>
      </c>
      <c r="AF3684" s="29" t="s">
        <v>1956</v>
      </c>
      <c r="AG3684" s="183" t="s">
        <v>1957</v>
      </c>
      <c r="AH3684" s="29" t="s">
        <v>1356</v>
      </c>
      <c r="AI3684" s="29" t="s">
        <v>1357</v>
      </c>
      <c r="AJ3684" s="29" t="s">
        <v>258</v>
      </c>
      <c r="AK3684" s="29" t="s">
        <v>258</v>
      </c>
      <c r="AL3684" s="29" t="s">
        <v>13327</v>
      </c>
    </row>
    <row r="3685" spans="1:38" x14ac:dyDescent="0.2">
      <c r="A3685" s="35" t="s">
        <v>18</v>
      </c>
      <c r="B3685" s="36">
        <v>9863</v>
      </c>
      <c r="C3685" s="36">
        <v>3</v>
      </c>
      <c r="D3685" s="36" t="s">
        <v>6048</v>
      </c>
      <c r="E3685" s="37" t="s">
        <v>6049</v>
      </c>
      <c r="F3685" s="38" t="s">
        <v>1269</v>
      </c>
      <c r="G3685" s="38" t="s">
        <v>1273</v>
      </c>
      <c r="H3685" s="35" t="s">
        <v>1393</v>
      </c>
      <c r="I3685" s="35"/>
      <c r="J3685" s="29" t="s">
        <v>255</v>
      </c>
      <c r="K3685" s="29" t="s">
        <v>5996</v>
      </c>
      <c r="L3685" s="29" t="s">
        <v>2569</v>
      </c>
      <c r="M3685" s="39">
        <v>262.90360699511388</v>
      </c>
      <c r="N3685" s="39">
        <v>201.54143189596169</v>
      </c>
      <c r="O3685" s="29">
        <v>44197</v>
      </c>
      <c r="P3685" s="29">
        <v>44477</v>
      </c>
      <c r="Q3685" s="40">
        <v>0.76659820000000001</v>
      </c>
      <c r="R3685" s="39">
        <v>201.54143189596169</v>
      </c>
      <c r="S3685" s="39">
        <v>0</v>
      </c>
      <c r="T3685" s="39">
        <v>0</v>
      </c>
      <c r="U3685" s="39">
        <v>0</v>
      </c>
      <c r="V3685" s="39">
        <v>0</v>
      </c>
      <c r="W3685" s="29" t="s">
        <v>265</v>
      </c>
      <c r="X3685" s="29" t="s">
        <v>11773</v>
      </c>
      <c r="Y3685" s="29">
        <v>45245</v>
      </c>
      <c r="Z3685" s="41" t="s">
        <v>11759</v>
      </c>
      <c r="AA3685" s="42" t="s">
        <v>1349</v>
      </c>
      <c r="AB3685" s="29" t="s">
        <v>258</v>
      </c>
      <c r="AC3685" s="29" t="s">
        <v>258</v>
      </c>
      <c r="AD3685" s="29" t="s">
        <v>258</v>
      </c>
      <c r="AE3685" s="29" t="s">
        <v>1353</v>
      </c>
      <c r="AF3685" s="29" t="s">
        <v>1956</v>
      </c>
      <c r="AG3685" s="183" t="s">
        <v>1957</v>
      </c>
      <c r="AH3685" s="29" t="s">
        <v>1356</v>
      </c>
      <c r="AI3685" s="29" t="s">
        <v>1357</v>
      </c>
      <c r="AJ3685" s="29" t="s">
        <v>258</v>
      </c>
      <c r="AK3685" s="29" t="s">
        <v>258</v>
      </c>
      <c r="AL3685" s="29" t="s">
        <v>13327</v>
      </c>
    </row>
    <row r="3686" spans="1:38" x14ac:dyDescent="0.2">
      <c r="A3686" s="35" t="s">
        <v>18</v>
      </c>
      <c r="B3686" s="36">
        <v>9863</v>
      </c>
      <c r="C3686" s="36">
        <v>4</v>
      </c>
      <c r="D3686" s="36" t="s">
        <v>6050</v>
      </c>
      <c r="E3686" s="37" t="s">
        <v>6051</v>
      </c>
      <c r="F3686" s="38" t="s">
        <v>1269</v>
      </c>
      <c r="G3686" s="38" t="s">
        <v>1273</v>
      </c>
      <c r="H3686" s="35" t="s">
        <v>1393</v>
      </c>
      <c r="I3686" s="35"/>
      <c r="J3686" s="29" t="s">
        <v>255</v>
      </c>
      <c r="K3686" s="29" t="s">
        <v>5996</v>
      </c>
      <c r="L3686" s="29" t="s">
        <v>2569</v>
      </c>
      <c r="M3686" s="39">
        <v>568.495</v>
      </c>
      <c r="N3686" s="39">
        <v>0</v>
      </c>
      <c r="O3686" s="29">
        <v>45748</v>
      </c>
      <c r="P3686" s="29">
        <v>44477</v>
      </c>
      <c r="Q3686" s="40">
        <v>0</v>
      </c>
      <c r="R3686" s="39">
        <v>0</v>
      </c>
      <c r="S3686" s="39">
        <v>0</v>
      </c>
      <c r="T3686" s="39">
        <v>0</v>
      </c>
      <c r="U3686" s="39">
        <v>0</v>
      </c>
      <c r="V3686" s="39">
        <v>0</v>
      </c>
      <c r="W3686" s="29" t="s">
        <v>265</v>
      </c>
      <c r="X3686" s="29" t="s">
        <v>11773</v>
      </c>
      <c r="Y3686" s="29">
        <v>45245</v>
      </c>
      <c r="Z3686" s="41" t="s">
        <v>11759</v>
      </c>
      <c r="AA3686" s="42" t="s">
        <v>1349</v>
      </c>
      <c r="AB3686" s="29" t="s">
        <v>258</v>
      </c>
      <c r="AC3686" s="29" t="s">
        <v>258</v>
      </c>
      <c r="AD3686" s="29" t="s">
        <v>258</v>
      </c>
      <c r="AE3686" s="29" t="s">
        <v>1353</v>
      </c>
      <c r="AF3686" s="29" t="s">
        <v>1956</v>
      </c>
      <c r="AG3686" s="183" t="s">
        <v>1957</v>
      </c>
      <c r="AH3686" s="29" t="s">
        <v>1356</v>
      </c>
      <c r="AI3686" s="29" t="s">
        <v>1357</v>
      </c>
      <c r="AJ3686" s="29" t="s">
        <v>258</v>
      </c>
      <c r="AK3686" s="29" t="s">
        <v>258</v>
      </c>
      <c r="AL3686" s="29" t="s">
        <v>13327</v>
      </c>
    </row>
    <row r="3687" spans="1:38" x14ac:dyDescent="0.2">
      <c r="A3687" s="35" t="s">
        <v>16</v>
      </c>
      <c r="B3687" s="36">
        <v>9864</v>
      </c>
      <c r="C3687" s="36"/>
      <c r="D3687" s="36" t="s">
        <v>1349</v>
      </c>
      <c r="E3687" s="37" t="s">
        <v>6052</v>
      </c>
      <c r="F3687" s="38" t="s">
        <v>1269</v>
      </c>
      <c r="G3687" s="38" t="s">
        <v>1271</v>
      </c>
      <c r="H3687" s="35" t="s">
        <v>1440</v>
      </c>
      <c r="I3687" s="35"/>
      <c r="J3687" s="29" t="s">
        <v>1371</v>
      </c>
      <c r="K3687" s="29" t="s">
        <v>1371</v>
      </c>
      <c r="L3687" s="29" t="s">
        <v>1384</v>
      </c>
      <c r="M3687" s="39">
        <v>74.113489245857409</v>
      </c>
      <c r="N3687" s="39">
        <v>18.059137577002055</v>
      </c>
      <c r="O3687" s="29">
        <v>44197</v>
      </c>
      <c r="P3687" s="29">
        <v>44286</v>
      </c>
      <c r="Q3687" s="40">
        <v>0.24366869999999999</v>
      </c>
      <c r="R3687" s="39">
        <v>18.059137577002055</v>
      </c>
      <c r="S3687" s="39">
        <v>0</v>
      </c>
      <c r="T3687" s="39">
        <v>0</v>
      </c>
      <c r="U3687" s="39">
        <v>0</v>
      </c>
      <c r="V3687" s="39">
        <v>0</v>
      </c>
      <c r="W3687" s="29" t="s">
        <v>265</v>
      </c>
      <c r="X3687" s="29" t="s">
        <v>11773</v>
      </c>
      <c r="Y3687" s="29">
        <v>45244</v>
      </c>
      <c r="Z3687" s="41" t="s">
        <v>11759</v>
      </c>
      <c r="AA3687" s="42" t="s">
        <v>1349</v>
      </c>
      <c r="AB3687" s="29" t="s">
        <v>258</v>
      </c>
      <c r="AC3687" s="29" t="s">
        <v>258</v>
      </c>
      <c r="AD3687" s="29" t="s">
        <v>265</v>
      </c>
      <c r="AE3687" s="29" t="s">
        <v>1353</v>
      </c>
      <c r="AF3687" s="29" t="s">
        <v>1368</v>
      </c>
      <c r="AG3687" s="183" t="s">
        <v>1369</v>
      </c>
      <c r="AH3687" s="29" t="s">
        <v>1356</v>
      </c>
      <c r="AI3687" s="29" t="s">
        <v>1357</v>
      </c>
      <c r="AJ3687" s="29" t="s">
        <v>258</v>
      </c>
      <c r="AK3687" s="29" t="s">
        <v>258</v>
      </c>
      <c r="AL3687" s="29" t="s">
        <v>13327</v>
      </c>
    </row>
    <row r="3688" spans="1:38" x14ac:dyDescent="0.2">
      <c r="A3688" s="35" t="s">
        <v>16</v>
      </c>
      <c r="B3688" s="36">
        <v>9866</v>
      </c>
      <c r="C3688" s="36"/>
      <c r="D3688" s="36" t="s">
        <v>1349</v>
      </c>
      <c r="E3688" s="37" t="s">
        <v>6053</v>
      </c>
      <c r="F3688" s="38" t="s">
        <v>1269</v>
      </c>
      <c r="G3688" s="38" t="s">
        <v>1271</v>
      </c>
      <c r="H3688" s="35" t="s">
        <v>1440</v>
      </c>
      <c r="I3688" s="35"/>
      <c r="J3688" s="29" t="s">
        <v>1371</v>
      </c>
      <c r="K3688" s="29" t="s">
        <v>1371</v>
      </c>
      <c r="L3688" s="29" t="s">
        <v>1384</v>
      </c>
      <c r="M3688" s="39">
        <v>71.401489372709307</v>
      </c>
      <c r="N3688" s="39">
        <v>35.187589322381932</v>
      </c>
      <c r="O3688" s="29">
        <v>44197</v>
      </c>
      <c r="P3688" s="29">
        <v>44377</v>
      </c>
      <c r="Q3688" s="40">
        <v>0.4928131</v>
      </c>
      <c r="R3688" s="39">
        <v>35.187589322381932</v>
      </c>
      <c r="S3688" s="39">
        <v>0</v>
      </c>
      <c r="T3688" s="39">
        <v>0</v>
      </c>
      <c r="U3688" s="39">
        <v>0</v>
      </c>
      <c r="V3688" s="39">
        <v>0</v>
      </c>
      <c r="W3688" s="29" t="s">
        <v>265</v>
      </c>
      <c r="X3688" s="29" t="s">
        <v>11773</v>
      </c>
      <c r="Y3688" s="29">
        <v>45279</v>
      </c>
      <c r="Z3688" s="41" t="s">
        <v>11760</v>
      </c>
      <c r="AA3688" s="42" t="s">
        <v>1349</v>
      </c>
      <c r="AB3688" s="29" t="s">
        <v>258</v>
      </c>
      <c r="AC3688" s="29" t="s">
        <v>258</v>
      </c>
      <c r="AD3688" s="29" t="s">
        <v>265</v>
      </c>
      <c r="AE3688" s="29" t="s">
        <v>1353</v>
      </c>
      <c r="AF3688" s="29" t="s">
        <v>1368</v>
      </c>
      <c r="AG3688" s="183" t="s">
        <v>1369</v>
      </c>
      <c r="AH3688" s="29" t="s">
        <v>1356</v>
      </c>
      <c r="AI3688" s="29" t="s">
        <v>1357</v>
      </c>
      <c r="AJ3688" s="29" t="s">
        <v>258</v>
      </c>
      <c r="AK3688" s="29" t="s">
        <v>258</v>
      </c>
      <c r="AL3688" s="29" t="s">
        <v>13327</v>
      </c>
    </row>
    <row r="3689" spans="1:38" x14ac:dyDescent="0.2">
      <c r="A3689" s="35" t="s">
        <v>16</v>
      </c>
      <c r="B3689" s="36">
        <v>9867</v>
      </c>
      <c r="C3689" s="36"/>
      <c r="D3689" s="36" t="s">
        <v>1349</v>
      </c>
      <c r="E3689" s="37" t="s">
        <v>6054</v>
      </c>
      <c r="F3689" s="38" t="s">
        <v>1269</v>
      </c>
      <c r="G3689" s="38" t="s">
        <v>1271</v>
      </c>
      <c r="H3689" s="35" t="s">
        <v>1440</v>
      </c>
      <c r="I3689" s="35"/>
      <c r="J3689" s="29" t="s">
        <v>484</v>
      </c>
      <c r="K3689" s="29" t="s">
        <v>1365</v>
      </c>
      <c r="L3689" s="29" t="s">
        <v>1366</v>
      </c>
      <c r="M3689" s="39">
        <v>35.572458309905613</v>
      </c>
      <c r="N3689" s="39">
        <v>35.450718685831625</v>
      </c>
      <c r="O3689" s="29">
        <v>44197</v>
      </c>
      <c r="P3689" s="29">
        <v>44561</v>
      </c>
      <c r="Q3689" s="40">
        <v>0.99657770000000001</v>
      </c>
      <c r="R3689" s="39">
        <v>35.450718685831625</v>
      </c>
      <c r="S3689" s="39">
        <v>0</v>
      </c>
      <c r="T3689" s="39">
        <v>0</v>
      </c>
      <c r="U3689" s="39">
        <v>0</v>
      </c>
      <c r="V3689" s="39">
        <v>0</v>
      </c>
      <c r="W3689" s="29" t="s">
        <v>1357</v>
      </c>
      <c r="X3689" s="29" t="s">
        <v>258</v>
      </c>
      <c r="Y3689" s="29" t="s">
        <v>1349</v>
      </c>
      <c r="Z3689" s="41" t="s">
        <v>1349</v>
      </c>
      <c r="AA3689" s="42" t="s">
        <v>1349</v>
      </c>
      <c r="AB3689" s="29" t="s">
        <v>258</v>
      </c>
      <c r="AC3689" s="29" t="s">
        <v>258</v>
      </c>
      <c r="AD3689" s="29" t="s">
        <v>265</v>
      </c>
      <c r="AE3689" s="29" t="s">
        <v>1367</v>
      </c>
      <c r="AF3689" s="29" t="s">
        <v>1368</v>
      </c>
      <c r="AG3689" s="183" t="s">
        <v>1369</v>
      </c>
      <c r="AH3689" s="29" t="s">
        <v>1356</v>
      </c>
      <c r="AI3689" s="29" t="s">
        <v>1357</v>
      </c>
      <c r="AJ3689" s="29" t="s">
        <v>258</v>
      </c>
      <c r="AK3689" s="29" t="s">
        <v>258</v>
      </c>
      <c r="AL3689" s="29" t="s">
        <v>13326</v>
      </c>
    </row>
    <row r="3690" spans="1:38" x14ac:dyDescent="0.2">
      <c r="A3690" s="35" t="s">
        <v>16</v>
      </c>
      <c r="B3690" s="36">
        <v>9868</v>
      </c>
      <c r="C3690" s="36"/>
      <c r="D3690" s="36" t="s">
        <v>1349</v>
      </c>
      <c r="E3690" s="37" t="s">
        <v>6055</v>
      </c>
      <c r="F3690" s="38" t="s">
        <v>1269</v>
      </c>
      <c r="G3690" s="38" t="s">
        <v>1273</v>
      </c>
      <c r="H3690" s="35" t="s">
        <v>1393</v>
      </c>
      <c r="I3690" s="35"/>
      <c r="J3690" s="29" t="s">
        <v>1371</v>
      </c>
      <c r="K3690" s="29" t="s">
        <v>1371</v>
      </c>
      <c r="L3690" s="29" t="s">
        <v>1366</v>
      </c>
      <c r="M3690" s="39">
        <v>14.505055730406728</v>
      </c>
      <c r="N3690" s="39">
        <v>44.081073237508562</v>
      </c>
      <c r="O3690" s="29">
        <v>44197</v>
      </c>
      <c r="P3690" s="29">
        <v>45307</v>
      </c>
      <c r="Q3690" s="40">
        <v>3.0390144000000001</v>
      </c>
      <c r="R3690" s="39">
        <v>14.482080766598221</v>
      </c>
      <c r="S3690" s="39">
        <v>14.482080766598221</v>
      </c>
      <c r="T3690" s="39">
        <v>14.482080766598221</v>
      </c>
      <c r="U3690" s="39">
        <v>0.63483093771389465</v>
      </c>
      <c r="V3690" s="39">
        <v>0</v>
      </c>
      <c r="W3690" s="29" t="s">
        <v>1357</v>
      </c>
      <c r="X3690" s="29" t="s">
        <v>258</v>
      </c>
      <c r="Y3690" s="29" t="s">
        <v>1349</v>
      </c>
      <c r="Z3690" s="41" t="s">
        <v>1349</v>
      </c>
      <c r="AA3690" s="42" t="s">
        <v>1349</v>
      </c>
      <c r="AB3690" s="29" t="s">
        <v>258</v>
      </c>
      <c r="AC3690" s="29" t="s">
        <v>258</v>
      </c>
      <c r="AD3690" s="29" t="s">
        <v>265</v>
      </c>
      <c r="AE3690" s="29" t="s">
        <v>1367</v>
      </c>
      <c r="AF3690" s="29" t="s">
        <v>1368</v>
      </c>
      <c r="AG3690" s="183" t="s">
        <v>1369</v>
      </c>
      <c r="AH3690" s="29" t="s">
        <v>1413</v>
      </c>
      <c r="AI3690" s="29" t="s">
        <v>1357</v>
      </c>
      <c r="AJ3690" s="29" t="s">
        <v>258</v>
      </c>
      <c r="AK3690" s="29" t="s">
        <v>258</v>
      </c>
      <c r="AL3690" s="29" t="s">
        <v>13326</v>
      </c>
    </row>
    <row r="3691" spans="1:38" x14ac:dyDescent="0.2">
      <c r="A3691" s="35" t="s">
        <v>16</v>
      </c>
      <c r="B3691" s="36">
        <v>9871</v>
      </c>
      <c r="C3691" s="36"/>
      <c r="D3691" s="36" t="s">
        <v>1349</v>
      </c>
      <c r="E3691" s="37" t="s">
        <v>6056</v>
      </c>
      <c r="F3691" s="38" t="s">
        <v>1269</v>
      </c>
      <c r="G3691" s="38" t="s">
        <v>1273</v>
      </c>
      <c r="H3691" s="35" t="s">
        <v>1393</v>
      </c>
      <c r="I3691" s="35"/>
      <c r="J3691" s="29" t="s">
        <v>281</v>
      </c>
      <c r="K3691" s="29" t="s">
        <v>282</v>
      </c>
      <c r="L3691" s="29" t="s">
        <v>1366</v>
      </c>
      <c r="M3691" s="39">
        <v>21.601765469766832</v>
      </c>
      <c r="N3691" s="39">
        <v>3.1936892539356605</v>
      </c>
      <c r="O3691" s="29">
        <v>44197</v>
      </c>
      <c r="P3691" s="29">
        <v>44251</v>
      </c>
      <c r="Q3691" s="40">
        <v>0.1478439</v>
      </c>
      <c r="R3691" s="39">
        <v>3.1936892539356605</v>
      </c>
      <c r="S3691" s="39">
        <v>0</v>
      </c>
      <c r="T3691" s="39">
        <v>0</v>
      </c>
      <c r="U3691" s="39">
        <v>0</v>
      </c>
      <c r="V3691" s="39">
        <v>0</v>
      </c>
      <c r="W3691" s="29" t="s">
        <v>265</v>
      </c>
      <c r="X3691" s="29" t="s">
        <v>11773</v>
      </c>
      <c r="Y3691" s="29">
        <v>45273</v>
      </c>
      <c r="Z3691" s="41" t="s">
        <v>11760</v>
      </c>
      <c r="AA3691" s="42" t="s">
        <v>1349</v>
      </c>
      <c r="AB3691" s="29" t="s">
        <v>258</v>
      </c>
      <c r="AC3691" s="29" t="s">
        <v>258</v>
      </c>
      <c r="AD3691" s="29" t="s">
        <v>265</v>
      </c>
      <c r="AE3691" s="29" t="s">
        <v>1367</v>
      </c>
      <c r="AF3691" s="29" t="s">
        <v>1368</v>
      </c>
      <c r="AG3691" s="183" t="s">
        <v>1369</v>
      </c>
      <c r="AH3691" s="29" t="s">
        <v>1356</v>
      </c>
      <c r="AI3691" s="29" t="s">
        <v>1357</v>
      </c>
      <c r="AJ3691" s="29" t="s">
        <v>258</v>
      </c>
      <c r="AK3691" s="29" t="s">
        <v>258</v>
      </c>
      <c r="AL3691" s="29" t="s">
        <v>13327</v>
      </c>
    </row>
    <row r="3692" spans="1:38" x14ac:dyDescent="0.2">
      <c r="A3692" s="35" t="s">
        <v>16</v>
      </c>
      <c r="B3692" s="36">
        <v>9872</v>
      </c>
      <c r="C3692" s="36"/>
      <c r="D3692" s="36" t="s">
        <v>1349</v>
      </c>
      <c r="E3692" s="37" t="s">
        <v>6057</v>
      </c>
      <c r="F3692" s="38" t="s">
        <v>1269</v>
      </c>
      <c r="G3692" s="38" t="s">
        <v>1271</v>
      </c>
      <c r="H3692" s="35" t="s">
        <v>1440</v>
      </c>
      <c r="I3692" s="35"/>
      <c r="J3692" s="29" t="s">
        <v>1371</v>
      </c>
      <c r="K3692" s="29" t="s">
        <v>1371</v>
      </c>
      <c r="L3692" s="29" t="s">
        <v>1384</v>
      </c>
      <c r="M3692" s="39">
        <v>89.794625815954916</v>
      </c>
      <c r="N3692" s="39">
        <v>7.3753264887063654</v>
      </c>
      <c r="O3692" s="29">
        <v>44197</v>
      </c>
      <c r="P3692" s="29">
        <v>44227</v>
      </c>
      <c r="Q3692" s="40">
        <v>8.21355E-2</v>
      </c>
      <c r="R3692" s="39">
        <v>7.3753264887063654</v>
      </c>
      <c r="S3692" s="39">
        <v>0</v>
      </c>
      <c r="T3692" s="39">
        <v>0</v>
      </c>
      <c r="U3692" s="39">
        <v>0</v>
      </c>
      <c r="V3692" s="39">
        <v>0</v>
      </c>
      <c r="W3692" s="29" t="s">
        <v>265</v>
      </c>
      <c r="X3692" s="29" t="s">
        <v>11773</v>
      </c>
      <c r="Y3692" s="29">
        <v>45273</v>
      </c>
      <c r="Z3692" s="41" t="s">
        <v>11760</v>
      </c>
      <c r="AA3692" s="42" t="s">
        <v>1349</v>
      </c>
      <c r="AB3692" s="29" t="s">
        <v>258</v>
      </c>
      <c r="AC3692" s="29" t="s">
        <v>258</v>
      </c>
      <c r="AD3692" s="29" t="s">
        <v>265</v>
      </c>
      <c r="AE3692" s="29" t="s">
        <v>1353</v>
      </c>
      <c r="AF3692" s="29" t="s">
        <v>1368</v>
      </c>
      <c r="AG3692" s="183" t="s">
        <v>1369</v>
      </c>
      <c r="AH3692" s="29" t="s">
        <v>1356</v>
      </c>
      <c r="AI3692" s="29" t="s">
        <v>1357</v>
      </c>
      <c r="AJ3692" s="29" t="s">
        <v>258</v>
      </c>
      <c r="AK3692" s="29" t="s">
        <v>258</v>
      </c>
      <c r="AL3692" s="29" t="s">
        <v>13327</v>
      </c>
    </row>
    <row r="3693" spans="1:38" x14ac:dyDescent="0.2">
      <c r="A3693" s="35" t="s">
        <v>16</v>
      </c>
      <c r="B3693" s="36">
        <v>9873</v>
      </c>
      <c r="C3693" s="36"/>
      <c r="D3693" s="36" t="s">
        <v>1349</v>
      </c>
      <c r="E3693" s="37" t="s">
        <v>6058</v>
      </c>
      <c r="F3693" s="38" t="s">
        <v>1266</v>
      </c>
      <c r="G3693" s="38" t="s">
        <v>1268</v>
      </c>
      <c r="H3693" s="35" t="s">
        <v>1359</v>
      </c>
      <c r="I3693" s="35"/>
      <c r="J3693" s="29" t="s">
        <v>484</v>
      </c>
      <c r="K3693" s="29" t="s">
        <v>1365</v>
      </c>
      <c r="L3693" s="29" t="s">
        <v>1366</v>
      </c>
      <c r="M3693" s="39">
        <v>7.625128422736557</v>
      </c>
      <c r="N3693" s="39">
        <v>3.7577631759069132</v>
      </c>
      <c r="O3693" s="29">
        <v>44197</v>
      </c>
      <c r="P3693" s="29">
        <v>44377</v>
      </c>
      <c r="Q3693" s="40">
        <v>0.4928131</v>
      </c>
      <c r="R3693" s="39">
        <v>3.7577631759069132</v>
      </c>
      <c r="S3693" s="39">
        <v>0</v>
      </c>
      <c r="T3693" s="39">
        <v>0</v>
      </c>
      <c r="U3693" s="39">
        <v>0</v>
      </c>
      <c r="V3693" s="39">
        <v>0</v>
      </c>
      <c r="W3693" s="29" t="s">
        <v>1357</v>
      </c>
      <c r="X3693" s="29" t="s">
        <v>258</v>
      </c>
      <c r="Y3693" s="29" t="s">
        <v>1349</v>
      </c>
      <c r="Z3693" s="41" t="s">
        <v>1349</v>
      </c>
      <c r="AA3693" s="42" t="s">
        <v>1349</v>
      </c>
      <c r="AB3693" s="29" t="s">
        <v>258</v>
      </c>
      <c r="AC3693" s="29" t="s">
        <v>258</v>
      </c>
      <c r="AD3693" s="29" t="s">
        <v>265</v>
      </c>
      <c r="AE3693" s="29" t="s">
        <v>1367</v>
      </c>
      <c r="AF3693" s="29" t="s">
        <v>1368</v>
      </c>
      <c r="AG3693" s="183" t="s">
        <v>1369</v>
      </c>
      <c r="AH3693" s="29" t="s">
        <v>1356</v>
      </c>
      <c r="AI3693" s="29" t="s">
        <v>1357</v>
      </c>
      <c r="AJ3693" s="29" t="s">
        <v>258</v>
      </c>
      <c r="AK3693" s="29" t="s">
        <v>258</v>
      </c>
      <c r="AL3693" s="29" t="s">
        <v>13326</v>
      </c>
    </row>
    <row r="3694" spans="1:38" x14ac:dyDescent="0.2">
      <c r="A3694" s="35" t="s">
        <v>16</v>
      </c>
      <c r="B3694" s="36">
        <v>9875</v>
      </c>
      <c r="C3694" s="36"/>
      <c r="D3694" s="36" t="s">
        <v>1349</v>
      </c>
      <c r="E3694" s="37" t="s">
        <v>6059</v>
      </c>
      <c r="F3694" s="38" t="s">
        <v>1269</v>
      </c>
      <c r="G3694" s="38" t="s">
        <v>1273</v>
      </c>
      <c r="H3694" s="35" t="s">
        <v>1393</v>
      </c>
      <c r="I3694" s="35"/>
      <c r="J3694" s="29" t="s">
        <v>1371</v>
      </c>
      <c r="K3694" s="29" t="s">
        <v>1371</v>
      </c>
      <c r="L3694" s="29" t="s">
        <v>1366</v>
      </c>
      <c r="M3694" s="39">
        <v>15.113636058561301</v>
      </c>
      <c r="N3694" s="39">
        <v>33.516892539356604</v>
      </c>
      <c r="O3694" s="29">
        <v>44197</v>
      </c>
      <c r="P3694" s="29">
        <v>45007</v>
      </c>
      <c r="Q3694" s="40">
        <v>2.2176591000000001</v>
      </c>
      <c r="R3694" s="39">
        <v>15.084668035592061</v>
      </c>
      <c r="S3694" s="39">
        <v>15.084668035592061</v>
      </c>
      <c r="T3694" s="39">
        <v>3.3475564681724848</v>
      </c>
      <c r="U3694" s="39">
        <v>0</v>
      </c>
      <c r="V3694" s="39">
        <v>0</v>
      </c>
      <c r="W3694" s="29" t="s">
        <v>265</v>
      </c>
      <c r="X3694" s="29" t="s">
        <v>11773</v>
      </c>
      <c r="Y3694" s="29">
        <v>45371</v>
      </c>
      <c r="Z3694" s="41" t="s">
        <v>11761</v>
      </c>
      <c r="AA3694" s="42" t="s">
        <v>1349</v>
      </c>
      <c r="AB3694" s="29" t="s">
        <v>258</v>
      </c>
      <c r="AC3694" s="29" t="s">
        <v>258</v>
      </c>
      <c r="AD3694" s="29" t="s">
        <v>265</v>
      </c>
      <c r="AE3694" s="29" t="s">
        <v>1367</v>
      </c>
      <c r="AF3694" s="29" t="s">
        <v>1368</v>
      </c>
      <c r="AG3694" s="183" t="s">
        <v>1369</v>
      </c>
      <c r="AH3694" s="29" t="s">
        <v>1356</v>
      </c>
      <c r="AI3694" s="29" t="s">
        <v>1357</v>
      </c>
      <c r="AJ3694" s="29" t="s">
        <v>258</v>
      </c>
      <c r="AK3694" s="29" t="s">
        <v>258</v>
      </c>
      <c r="AL3694" s="29" t="s">
        <v>13327</v>
      </c>
    </row>
    <row r="3695" spans="1:38" x14ac:dyDescent="0.2">
      <c r="A3695" s="35" t="s">
        <v>16</v>
      </c>
      <c r="B3695" s="36">
        <v>9876</v>
      </c>
      <c r="C3695" s="36"/>
      <c r="D3695" s="36" t="s">
        <v>1349</v>
      </c>
      <c r="E3695" s="37" t="s">
        <v>6060</v>
      </c>
      <c r="F3695" s="38" t="s">
        <v>1269</v>
      </c>
      <c r="G3695" s="38" t="s">
        <v>1271</v>
      </c>
      <c r="H3695" s="35" t="s">
        <v>1440</v>
      </c>
      <c r="I3695" s="35"/>
      <c r="J3695" s="29" t="s">
        <v>484</v>
      </c>
      <c r="K3695" s="29" t="s">
        <v>1551</v>
      </c>
      <c r="L3695" s="29" t="s">
        <v>1384</v>
      </c>
      <c r="M3695" s="39">
        <v>335.44760549977445</v>
      </c>
      <c r="N3695" s="39">
        <v>1340.8720000000001</v>
      </c>
      <c r="O3695" s="29">
        <v>44197</v>
      </c>
      <c r="P3695" s="29">
        <v>45657</v>
      </c>
      <c r="Q3695" s="40">
        <v>3.9972620999999999</v>
      </c>
      <c r="R3695" s="39">
        <v>334.98855578370978</v>
      </c>
      <c r="S3695" s="39">
        <v>334.98855578370978</v>
      </c>
      <c r="T3695" s="39">
        <v>334.98855578370978</v>
      </c>
      <c r="U3695" s="39">
        <v>335.90633264887066</v>
      </c>
      <c r="V3695" s="39">
        <v>0</v>
      </c>
      <c r="W3695" s="29" t="s">
        <v>265</v>
      </c>
      <c r="X3695" s="29" t="s">
        <v>11773</v>
      </c>
      <c r="Y3695" s="29">
        <v>45280</v>
      </c>
      <c r="Z3695" s="41" t="s">
        <v>11760</v>
      </c>
      <c r="AA3695" s="42" t="s">
        <v>1349</v>
      </c>
      <c r="AB3695" s="29" t="s">
        <v>258</v>
      </c>
      <c r="AC3695" s="29" t="s">
        <v>258</v>
      </c>
      <c r="AD3695" s="29" t="s">
        <v>265</v>
      </c>
      <c r="AE3695" s="29" t="s">
        <v>1353</v>
      </c>
      <c r="AF3695" s="29" t="s">
        <v>1368</v>
      </c>
      <c r="AG3695" s="183" t="s">
        <v>1369</v>
      </c>
      <c r="AH3695" s="29" t="s">
        <v>1356</v>
      </c>
      <c r="AI3695" s="29" t="s">
        <v>1357</v>
      </c>
      <c r="AJ3695" s="29" t="s">
        <v>258</v>
      </c>
      <c r="AK3695" s="29" t="s">
        <v>258</v>
      </c>
      <c r="AL3695" s="29" t="s">
        <v>13327</v>
      </c>
    </row>
    <row r="3696" spans="1:38" x14ac:dyDescent="0.2">
      <c r="A3696" s="35" t="s">
        <v>16</v>
      </c>
      <c r="B3696" s="36">
        <v>9877</v>
      </c>
      <c r="C3696" s="36"/>
      <c r="D3696" s="36" t="s">
        <v>1349</v>
      </c>
      <c r="E3696" s="37" t="s">
        <v>6061</v>
      </c>
      <c r="F3696" s="38" t="s">
        <v>1269</v>
      </c>
      <c r="G3696" s="38" t="s">
        <v>1271</v>
      </c>
      <c r="H3696" s="35" t="s">
        <v>1440</v>
      </c>
      <c r="I3696" s="35"/>
      <c r="J3696" s="29" t="s">
        <v>1371</v>
      </c>
      <c r="K3696" s="29" t="s">
        <v>1371</v>
      </c>
      <c r="L3696" s="29" t="s">
        <v>1384</v>
      </c>
      <c r="M3696" s="39">
        <v>86.510231839184826</v>
      </c>
      <c r="N3696" s="39">
        <v>21.079835728952773</v>
      </c>
      <c r="O3696" s="29">
        <v>44197</v>
      </c>
      <c r="P3696" s="29">
        <v>44286</v>
      </c>
      <c r="Q3696" s="40">
        <v>0.24366869999999999</v>
      </c>
      <c r="R3696" s="39">
        <v>21.079835728952773</v>
      </c>
      <c r="S3696" s="39">
        <v>0</v>
      </c>
      <c r="T3696" s="39">
        <v>0</v>
      </c>
      <c r="U3696" s="39">
        <v>0</v>
      </c>
      <c r="V3696" s="39">
        <v>0</v>
      </c>
      <c r="W3696" s="29" t="s">
        <v>265</v>
      </c>
      <c r="X3696" s="29" t="s">
        <v>11773</v>
      </c>
      <c r="Y3696" s="29">
        <v>45244</v>
      </c>
      <c r="Z3696" s="41" t="s">
        <v>11759</v>
      </c>
      <c r="AA3696" s="42" t="s">
        <v>1349</v>
      </c>
      <c r="AB3696" s="29" t="s">
        <v>258</v>
      </c>
      <c r="AC3696" s="29" t="s">
        <v>258</v>
      </c>
      <c r="AD3696" s="29" t="s">
        <v>265</v>
      </c>
      <c r="AE3696" s="29" t="s">
        <v>1353</v>
      </c>
      <c r="AF3696" s="29" t="s">
        <v>1368</v>
      </c>
      <c r="AG3696" s="183" t="s">
        <v>1369</v>
      </c>
      <c r="AH3696" s="29" t="s">
        <v>1356</v>
      </c>
      <c r="AI3696" s="29" t="s">
        <v>1357</v>
      </c>
      <c r="AJ3696" s="29" t="s">
        <v>258</v>
      </c>
      <c r="AK3696" s="29" t="s">
        <v>258</v>
      </c>
      <c r="AL3696" s="29" t="s">
        <v>13327</v>
      </c>
    </row>
    <row r="3697" spans="1:38" x14ac:dyDescent="0.2">
      <c r="A3697" s="35" t="s">
        <v>16</v>
      </c>
      <c r="B3697" s="36">
        <v>9878</v>
      </c>
      <c r="C3697" s="36"/>
      <c r="D3697" s="36" t="s">
        <v>1349</v>
      </c>
      <c r="E3697" s="37" t="s">
        <v>6062</v>
      </c>
      <c r="F3697" s="38" t="s">
        <v>1269</v>
      </c>
      <c r="G3697" s="38" t="s">
        <v>1273</v>
      </c>
      <c r="H3697" s="35" t="s">
        <v>1393</v>
      </c>
      <c r="I3697" s="35"/>
      <c r="J3697" s="29" t="s">
        <v>1371</v>
      </c>
      <c r="K3697" s="29" t="s">
        <v>1371</v>
      </c>
      <c r="L3697" s="29" t="s">
        <v>1366</v>
      </c>
      <c r="M3697" s="39">
        <v>11.94160547105985</v>
      </c>
      <c r="N3697" s="39">
        <v>36.781125256673512</v>
      </c>
      <c r="O3697" s="29">
        <v>44197</v>
      </c>
      <c r="P3697" s="29">
        <v>45322</v>
      </c>
      <c r="Q3697" s="40">
        <v>3.0800820999999998</v>
      </c>
      <c r="R3697" s="39">
        <v>11.92283367556468</v>
      </c>
      <c r="S3697" s="39">
        <v>11.92283367556468</v>
      </c>
      <c r="T3697" s="39">
        <v>11.92283367556468</v>
      </c>
      <c r="U3697" s="39">
        <v>1.0126242299794661</v>
      </c>
      <c r="V3697" s="39">
        <v>0</v>
      </c>
      <c r="W3697" s="29" t="s">
        <v>1357</v>
      </c>
      <c r="X3697" s="29" t="s">
        <v>258</v>
      </c>
      <c r="Y3697" s="29" t="s">
        <v>1349</v>
      </c>
      <c r="Z3697" s="41" t="s">
        <v>1349</v>
      </c>
      <c r="AA3697" s="42" t="s">
        <v>1349</v>
      </c>
      <c r="AB3697" s="29" t="s">
        <v>258</v>
      </c>
      <c r="AC3697" s="29" t="s">
        <v>258</v>
      </c>
      <c r="AD3697" s="29" t="s">
        <v>265</v>
      </c>
      <c r="AE3697" s="29" t="s">
        <v>1367</v>
      </c>
      <c r="AF3697" s="29" t="s">
        <v>1368</v>
      </c>
      <c r="AG3697" s="183" t="s">
        <v>1369</v>
      </c>
      <c r="AH3697" s="29" t="s">
        <v>1413</v>
      </c>
      <c r="AI3697" s="29" t="s">
        <v>1357</v>
      </c>
      <c r="AJ3697" s="29" t="s">
        <v>258</v>
      </c>
      <c r="AK3697" s="29" t="s">
        <v>258</v>
      </c>
      <c r="AL3697" s="29" t="s">
        <v>13326</v>
      </c>
    </row>
    <row r="3698" spans="1:38" x14ac:dyDescent="0.2">
      <c r="A3698" s="35" t="s">
        <v>16</v>
      </c>
      <c r="B3698" s="36">
        <v>9879</v>
      </c>
      <c r="C3698" s="36"/>
      <c r="D3698" s="36" t="s">
        <v>1349</v>
      </c>
      <c r="E3698" s="37" t="s">
        <v>6063</v>
      </c>
      <c r="F3698" s="38" t="s">
        <v>1269</v>
      </c>
      <c r="G3698" s="38" t="s">
        <v>1271</v>
      </c>
      <c r="H3698" s="35" t="s">
        <v>1440</v>
      </c>
      <c r="I3698" s="35"/>
      <c r="J3698" s="29" t="s">
        <v>1371</v>
      </c>
      <c r="K3698" s="29" t="s">
        <v>1371</v>
      </c>
      <c r="L3698" s="29" t="s">
        <v>1384</v>
      </c>
      <c r="M3698" s="39">
        <v>86.138912841471921</v>
      </c>
      <c r="N3698" s="39">
        <v>42.450384668035589</v>
      </c>
      <c r="O3698" s="29">
        <v>44197</v>
      </c>
      <c r="P3698" s="29">
        <v>44377</v>
      </c>
      <c r="Q3698" s="40">
        <v>0.4928131</v>
      </c>
      <c r="R3698" s="39">
        <v>42.450384668035589</v>
      </c>
      <c r="S3698" s="39">
        <v>0</v>
      </c>
      <c r="T3698" s="39">
        <v>0</v>
      </c>
      <c r="U3698" s="39">
        <v>0</v>
      </c>
      <c r="V3698" s="39">
        <v>0</v>
      </c>
      <c r="W3698" s="29" t="s">
        <v>265</v>
      </c>
      <c r="X3698" s="29" t="s">
        <v>11773</v>
      </c>
      <c r="Y3698" s="29">
        <v>45244</v>
      </c>
      <c r="Z3698" s="41" t="s">
        <v>11759</v>
      </c>
      <c r="AA3698" s="42" t="s">
        <v>1349</v>
      </c>
      <c r="AB3698" s="29" t="s">
        <v>258</v>
      </c>
      <c r="AC3698" s="29" t="s">
        <v>258</v>
      </c>
      <c r="AD3698" s="29" t="s">
        <v>265</v>
      </c>
      <c r="AE3698" s="29" t="s">
        <v>1353</v>
      </c>
      <c r="AF3698" s="29" t="s">
        <v>1368</v>
      </c>
      <c r="AG3698" s="183" t="s">
        <v>1369</v>
      </c>
      <c r="AH3698" s="29" t="s">
        <v>1356</v>
      </c>
      <c r="AI3698" s="29" t="s">
        <v>1357</v>
      </c>
      <c r="AJ3698" s="29" t="s">
        <v>258</v>
      </c>
      <c r="AK3698" s="29" t="s">
        <v>258</v>
      </c>
      <c r="AL3698" s="29" t="s">
        <v>13327</v>
      </c>
    </row>
    <row r="3699" spans="1:38" x14ac:dyDescent="0.2">
      <c r="A3699" s="35" t="s">
        <v>16</v>
      </c>
      <c r="B3699" s="36">
        <v>9881</v>
      </c>
      <c r="C3699" s="36"/>
      <c r="D3699" s="36" t="s">
        <v>1349</v>
      </c>
      <c r="E3699" s="37" t="s">
        <v>6064</v>
      </c>
      <c r="F3699" s="38" t="s">
        <v>1269</v>
      </c>
      <c r="G3699" s="38" t="s">
        <v>1445</v>
      </c>
      <c r="H3699" s="35" t="s">
        <v>13138</v>
      </c>
      <c r="I3699" s="35"/>
      <c r="J3699" s="29" t="s">
        <v>484</v>
      </c>
      <c r="K3699" s="29" t="s">
        <v>1551</v>
      </c>
      <c r="L3699" s="29" t="s">
        <v>1384</v>
      </c>
      <c r="M3699" s="39">
        <v>88.661311204412684</v>
      </c>
      <c r="N3699" s="39">
        <v>6.7967583846680357</v>
      </c>
      <c r="O3699" s="29">
        <v>44197</v>
      </c>
      <c r="P3699" s="29">
        <v>44225</v>
      </c>
      <c r="Q3699" s="40">
        <v>7.66598E-2</v>
      </c>
      <c r="R3699" s="39">
        <v>6.7967583846680357</v>
      </c>
      <c r="S3699" s="39">
        <v>0</v>
      </c>
      <c r="T3699" s="39">
        <v>0</v>
      </c>
      <c r="U3699" s="39">
        <v>0</v>
      </c>
      <c r="V3699" s="39">
        <v>0</v>
      </c>
      <c r="W3699" s="29" t="s">
        <v>1357</v>
      </c>
      <c r="X3699" s="29" t="s">
        <v>258</v>
      </c>
      <c r="Y3699" s="29" t="s">
        <v>1349</v>
      </c>
      <c r="Z3699" s="41" t="s">
        <v>1349</v>
      </c>
      <c r="AA3699" s="42" t="s">
        <v>1349</v>
      </c>
      <c r="AB3699" s="29" t="s">
        <v>258</v>
      </c>
      <c r="AC3699" s="29" t="s">
        <v>258</v>
      </c>
      <c r="AD3699" s="29" t="s">
        <v>265</v>
      </c>
      <c r="AE3699" s="29" t="s">
        <v>1353</v>
      </c>
      <c r="AF3699" s="29" t="s">
        <v>1368</v>
      </c>
      <c r="AG3699" s="183" t="s">
        <v>1369</v>
      </c>
      <c r="AH3699" s="29" t="s">
        <v>1356</v>
      </c>
      <c r="AI3699" s="29" t="s">
        <v>1357</v>
      </c>
      <c r="AJ3699" s="29" t="s">
        <v>258</v>
      </c>
      <c r="AK3699" s="29" t="s">
        <v>258</v>
      </c>
      <c r="AL3699" s="29" t="s">
        <v>13326</v>
      </c>
    </row>
    <row r="3700" spans="1:38" x14ac:dyDescent="0.2">
      <c r="A3700" s="35" t="s">
        <v>16</v>
      </c>
      <c r="B3700" s="36">
        <v>9883</v>
      </c>
      <c r="C3700" s="36"/>
      <c r="D3700" s="36" t="s">
        <v>1349</v>
      </c>
      <c r="E3700" s="37" t="s">
        <v>6065</v>
      </c>
      <c r="F3700" s="38" t="s">
        <v>1269</v>
      </c>
      <c r="G3700" s="38" t="s">
        <v>1273</v>
      </c>
      <c r="H3700" s="35" t="s">
        <v>1393</v>
      </c>
      <c r="I3700" s="35"/>
      <c r="J3700" s="29" t="s">
        <v>1371</v>
      </c>
      <c r="K3700" s="29" t="s">
        <v>1371</v>
      </c>
      <c r="L3700" s="29" t="s">
        <v>1366</v>
      </c>
      <c r="M3700" s="39">
        <v>1.4766337578655389</v>
      </c>
      <c r="N3700" s="39">
        <v>0.12128405201916496</v>
      </c>
      <c r="O3700" s="29">
        <v>44197</v>
      </c>
      <c r="P3700" s="29">
        <v>44227</v>
      </c>
      <c r="Q3700" s="40">
        <v>8.21355E-2</v>
      </c>
      <c r="R3700" s="39">
        <v>0.12128405201916496</v>
      </c>
      <c r="S3700" s="39">
        <v>0</v>
      </c>
      <c r="T3700" s="39">
        <v>0</v>
      </c>
      <c r="U3700" s="39">
        <v>0</v>
      </c>
      <c r="V3700" s="39">
        <v>0</v>
      </c>
      <c r="W3700" s="29" t="s">
        <v>1357</v>
      </c>
      <c r="X3700" s="29" t="s">
        <v>258</v>
      </c>
      <c r="Y3700" s="29" t="s">
        <v>1349</v>
      </c>
      <c r="Z3700" s="41" t="s">
        <v>1349</v>
      </c>
      <c r="AA3700" s="42" t="s">
        <v>1349</v>
      </c>
      <c r="AB3700" s="29" t="s">
        <v>258</v>
      </c>
      <c r="AC3700" s="29" t="s">
        <v>258</v>
      </c>
      <c r="AD3700" s="29" t="s">
        <v>265</v>
      </c>
      <c r="AE3700" s="29" t="s">
        <v>1367</v>
      </c>
      <c r="AF3700" s="29" t="s">
        <v>1368</v>
      </c>
      <c r="AG3700" s="183" t="s">
        <v>1369</v>
      </c>
      <c r="AH3700" s="29" t="s">
        <v>1356</v>
      </c>
      <c r="AI3700" s="29" t="s">
        <v>1357</v>
      </c>
      <c r="AJ3700" s="29" t="s">
        <v>258</v>
      </c>
      <c r="AK3700" s="29" t="s">
        <v>258</v>
      </c>
      <c r="AL3700" s="29" t="s">
        <v>13326</v>
      </c>
    </row>
    <row r="3701" spans="1:38" x14ac:dyDescent="0.2">
      <c r="A3701" s="35" t="s">
        <v>16</v>
      </c>
      <c r="B3701" s="36">
        <v>9887</v>
      </c>
      <c r="C3701" s="36"/>
      <c r="D3701" s="36" t="s">
        <v>1349</v>
      </c>
      <c r="E3701" s="37" t="s">
        <v>6066</v>
      </c>
      <c r="F3701" s="38" t="s">
        <v>1269</v>
      </c>
      <c r="G3701" s="38" t="s">
        <v>1273</v>
      </c>
      <c r="H3701" s="35" t="s">
        <v>1393</v>
      </c>
      <c r="I3701" s="35"/>
      <c r="J3701" s="29" t="s">
        <v>1371</v>
      </c>
      <c r="K3701" s="29" t="s">
        <v>1371</v>
      </c>
      <c r="L3701" s="29" t="s">
        <v>1366</v>
      </c>
      <c r="M3701" s="39">
        <v>6.1673464132924227</v>
      </c>
      <c r="N3701" s="39">
        <v>0.82737850787132095</v>
      </c>
      <c r="O3701" s="29">
        <v>44197</v>
      </c>
      <c r="P3701" s="29">
        <v>44246</v>
      </c>
      <c r="Q3701" s="40">
        <v>0.13415469999999999</v>
      </c>
      <c r="R3701" s="39">
        <v>0.82737850787132095</v>
      </c>
      <c r="S3701" s="39">
        <v>0</v>
      </c>
      <c r="T3701" s="39">
        <v>0</v>
      </c>
      <c r="U3701" s="39">
        <v>0</v>
      </c>
      <c r="V3701" s="39">
        <v>0</v>
      </c>
      <c r="W3701" s="29" t="s">
        <v>265</v>
      </c>
      <c r="X3701" s="29" t="s">
        <v>11773</v>
      </c>
      <c r="Y3701" s="29">
        <v>45260</v>
      </c>
      <c r="Z3701" s="41" t="s">
        <v>11759</v>
      </c>
      <c r="AA3701" s="42" t="s">
        <v>1349</v>
      </c>
      <c r="AB3701" s="29" t="s">
        <v>258</v>
      </c>
      <c r="AC3701" s="29" t="s">
        <v>258</v>
      </c>
      <c r="AD3701" s="29" t="s">
        <v>265</v>
      </c>
      <c r="AE3701" s="29" t="s">
        <v>1367</v>
      </c>
      <c r="AF3701" s="29" t="s">
        <v>1368</v>
      </c>
      <c r="AG3701" s="183" t="s">
        <v>1369</v>
      </c>
      <c r="AH3701" s="29" t="s">
        <v>1356</v>
      </c>
      <c r="AI3701" s="29" t="s">
        <v>1357</v>
      </c>
      <c r="AJ3701" s="29" t="s">
        <v>258</v>
      </c>
      <c r="AK3701" s="29" t="s">
        <v>258</v>
      </c>
      <c r="AL3701" s="29" t="s">
        <v>13327</v>
      </c>
    </row>
    <row r="3702" spans="1:38" x14ac:dyDescent="0.2">
      <c r="A3702" s="35" t="s">
        <v>17</v>
      </c>
      <c r="B3702" s="36">
        <v>9889</v>
      </c>
      <c r="C3702" s="36"/>
      <c r="D3702" s="36" t="s">
        <v>1349</v>
      </c>
      <c r="E3702" s="37" t="s">
        <v>6067</v>
      </c>
      <c r="F3702" s="38" t="s">
        <v>1269</v>
      </c>
      <c r="G3702" s="38" t="s">
        <v>1273</v>
      </c>
      <c r="H3702" s="35" t="s">
        <v>986</v>
      </c>
      <c r="I3702" s="35" t="s">
        <v>1349</v>
      </c>
      <c r="J3702" s="29" t="s">
        <v>484</v>
      </c>
      <c r="K3702" s="29" t="s">
        <v>1365</v>
      </c>
      <c r="L3702" s="29" t="s">
        <v>6068</v>
      </c>
      <c r="M3702" s="39">
        <v>0</v>
      </c>
      <c r="N3702" s="39"/>
      <c r="O3702" s="29">
        <v>44197</v>
      </c>
      <c r="P3702" s="29">
        <v>44812</v>
      </c>
      <c r="Q3702" s="40">
        <v>1.6837781999999999</v>
      </c>
      <c r="R3702" s="39"/>
      <c r="S3702" s="39"/>
      <c r="T3702" s="39"/>
      <c r="U3702" s="39"/>
      <c r="V3702" s="39"/>
      <c r="W3702" s="29" t="s">
        <v>265</v>
      </c>
      <c r="X3702" s="29" t="s">
        <v>11773</v>
      </c>
      <c r="Y3702" s="29">
        <v>45174</v>
      </c>
      <c r="Z3702" s="41" t="s">
        <v>11757</v>
      </c>
      <c r="AA3702" s="42" t="s">
        <v>13368</v>
      </c>
      <c r="AB3702" s="29" t="s">
        <v>258</v>
      </c>
      <c r="AC3702" s="29" t="s">
        <v>258</v>
      </c>
      <c r="AD3702" s="29" t="s">
        <v>258</v>
      </c>
      <c r="AE3702" s="29" t="s">
        <v>1367</v>
      </c>
      <c r="AF3702" s="29" t="s">
        <v>1368</v>
      </c>
      <c r="AG3702" s="183" t="s">
        <v>1369</v>
      </c>
      <c r="AH3702" s="29" t="s">
        <v>1356</v>
      </c>
      <c r="AI3702" s="29" t="s">
        <v>1357</v>
      </c>
      <c r="AJ3702" s="29" t="s">
        <v>258</v>
      </c>
      <c r="AK3702" s="29" t="s">
        <v>258</v>
      </c>
      <c r="AL3702" s="29" t="s">
        <v>13327</v>
      </c>
    </row>
    <row r="3703" spans="1:38" x14ac:dyDescent="0.2">
      <c r="A3703" s="35" t="s">
        <v>18</v>
      </c>
      <c r="B3703" s="36">
        <v>9889</v>
      </c>
      <c r="C3703" s="36">
        <v>1</v>
      </c>
      <c r="D3703" s="36" t="s">
        <v>6069</v>
      </c>
      <c r="E3703" s="37" t="s">
        <v>6067</v>
      </c>
      <c r="F3703" s="38" t="s">
        <v>1269</v>
      </c>
      <c r="G3703" s="38" t="s">
        <v>1273</v>
      </c>
      <c r="H3703" s="35" t="s">
        <v>986</v>
      </c>
      <c r="I3703" s="35"/>
      <c r="J3703" s="29" t="s">
        <v>484</v>
      </c>
      <c r="K3703" s="29" t="s">
        <v>1365</v>
      </c>
      <c r="L3703" s="29" t="s">
        <v>6068</v>
      </c>
      <c r="M3703" s="39">
        <v>11.03992217471062</v>
      </c>
      <c r="N3703" s="39">
        <v>18.588780287474332</v>
      </c>
      <c r="O3703" s="29">
        <v>44197</v>
      </c>
      <c r="P3703" s="29">
        <v>44812</v>
      </c>
      <c r="Q3703" s="40">
        <v>1.6837781999999999</v>
      </c>
      <c r="R3703" s="39">
        <v>11.014455852156058</v>
      </c>
      <c r="S3703" s="39">
        <v>7.5743244353182755</v>
      </c>
      <c r="T3703" s="39">
        <v>0</v>
      </c>
      <c r="U3703" s="39">
        <v>0</v>
      </c>
      <c r="V3703" s="39">
        <v>0</v>
      </c>
      <c r="W3703" s="29" t="s">
        <v>265</v>
      </c>
      <c r="X3703" s="29" t="s">
        <v>11773</v>
      </c>
      <c r="Y3703" s="29">
        <v>45174</v>
      </c>
      <c r="Z3703" s="41" t="s">
        <v>11757</v>
      </c>
      <c r="AA3703" s="42" t="s">
        <v>1349</v>
      </c>
      <c r="AB3703" s="29" t="s">
        <v>258</v>
      </c>
      <c r="AC3703" s="29" t="s">
        <v>258</v>
      </c>
      <c r="AD3703" s="29" t="s">
        <v>258</v>
      </c>
      <c r="AE3703" s="29" t="s">
        <v>1367</v>
      </c>
      <c r="AF3703" s="29" t="s">
        <v>1368</v>
      </c>
      <c r="AG3703" s="183" t="s">
        <v>1369</v>
      </c>
      <c r="AH3703" s="29" t="s">
        <v>1356</v>
      </c>
      <c r="AI3703" s="29" t="s">
        <v>1357</v>
      </c>
      <c r="AJ3703" s="29" t="s">
        <v>258</v>
      </c>
      <c r="AK3703" s="29" t="s">
        <v>258</v>
      </c>
      <c r="AL3703" s="29" t="s">
        <v>13327</v>
      </c>
    </row>
    <row r="3704" spans="1:38" x14ac:dyDescent="0.2">
      <c r="A3704" s="35" t="s">
        <v>18</v>
      </c>
      <c r="B3704" s="36">
        <v>9889</v>
      </c>
      <c r="C3704" s="36">
        <v>2</v>
      </c>
      <c r="D3704" s="36" t="s">
        <v>6070</v>
      </c>
      <c r="E3704" s="37" t="s">
        <v>6071</v>
      </c>
      <c r="F3704" s="38" t="s">
        <v>1269</v>
      </c>
      <c r="G3704" s="38" t="s">
        <v>1273</v>
      </c>
      <c r="H3704" s="35" t="s">
        <v>986</v>
      </c>
      <c r="I3704" s="35"/>
      <c r="J3704" s="29" t="s">
        <v>484</v>
      </c>
      <c r="K3704" s="29" t="s">
        <v>1365</v>
      </c>
      <c r="L3704" s="29" t="s">
        <v>6068</v>
      </c>
      <c r="M3704" s="39">
        <v>11.291330309881403</v>
      </c>
      <c r="N3704" s="39">
        <v>19.01209582477755</v>
      </c>
      <c r="O3704" s="29">
        <v>44197</v>
      </c>
      <c r="P3704" s="29">
        <v>44812</v>
      </c>
      <c r="Q3704" s="40">
        <v>1.6837781999999999</v>
      </c>
      <c r="R3704" s="39">
        <v>11.265284052019165</v>
      </c>
      <c r="S3704" s="39">
        <v>7.7468117727583845</v>
      </c>
      <c r="T3704" s="39">
        <v>0</v>
      </c>
      <c r="U3704" s="39">
        <v>0</v>
      </c>
      <c r="V3704" s="39">
        <v>0</v>
      </c>
      <c r="W3704" s="29" t="s">
        <v>265</v>
      </c>
      <c r="X3704" s="29" t="s">
        <v>11773</v>
      </c>
      <c r="Y3704" s="29">
        <v>45174</v>
      </c>
      <c r="Z3704" s="41" t="s">
        <v>11757</v>
      </c>
      <c r="AA3704" s="42" t="s">
        <v>1349</v>
      </c>
      <c r="AB3704" s="29" t="s">
        <v>258</v>
      </c>
      <c r="AC3704" s="29" t="s">
        <v>258</v>
      </c>
      <c r="AD3704" s="29" t="s">
        <v>258</v>
      </c>
      <c r="AE3704" s="29" t="s">
        <v>1367</v>
      </c>
      <c r="AF3704" s="29" t="s">
        <v>1368</v>
      </c>
      <c r="AG3704" s="183" t="s">
        <v>1369</v>
      </c>
      <c r="AH3704" s="29" t="s">
        <v>1356</v>
      </c>
      <c r="AI3704" s="29" t="s">
        <v>1357</v>
      </c>
      <c r="AJ3704" s="29" t="s">
        <v>258</v>
      </c>
      <c r="AK3704" s="29" t="s">
        <v>258</v>
      </c>
      <c r="AL3704" s="29" t="s">
        <v>13327</v>
      </c>
    </row>
    <row r="3705" spans="1:38" x14ac:dyDescent="0.2">
      <c r="A3705" s="35" t="s">
        <v>16</v>
      </c>
      <c r="B3705" s="36">
        <v>9891</v>
      </c>
      <c r="C3705" s="36"/>
      <c r="D3705" s="36" t="s">
        <v>1349</v>
      </c>
      <c r="E3705" s="37" t="s">
        <v>6072</v>
      </c>
      <c r="F3705" s="38" t="s">
        <v>1269</v>
      </c>
      <c r="G3705" s="38" t="s">
        <v>1271</v>
      </c>
      <c r="H3705" s="35" t="s">
        <v>1440</v>
      </c>
      <c r="I3705" s="35"/>
      <c r="J3705" s="29" t="s">
        <v>484</v>
      </c>
      <c r="K3705" s="29" t="s">
        <v>1365</v>
      </c>
      <c r="L3705" s="29" t="s">
        <v>1384</v>
      </c>
      <c r="M3705" s="39">
        <v>114.26259367385953</v>
      </c>
      <c r="N3705" s="39">
        <v>27.842217659137575</v>
      </c>
      <c r="O3705" s="29">
        <v>44197</v>
      </c>
      <c r="P3705" s="29">
        <v>44286</v>
      </c>
      <c r="Q3705" s="40">
        <v>0.24366869999999999</v>
      </c>
      <c r="R3705" s="39">
        <v>27.842217659137575</v>
      </c>
      <c r="S3705" s="39">
        <v>0</v>
      </c>
      <c r="T3705" s="39">
        <v>0</v>
      </c>
      <c r="U3705" s="39">
        <v>0</v>
      </c>
      <c r="V3705" s="39">
        <v>0</v>
      </c>
      <c r="W3705" s="29" t="s">
        <v>1357</v>
      </c>
      <c r="X3705" s="29" t="s">
        <v>258</v>
      </c>
      <c r="Y3705" s="29" t="s">
        <v>1349</v>
      </c>
      <c r="Z3705" s="41" t="s">
        <v>1349</v>
      </c>
      <c r="AA3705" s="42" t="s">
        <v>1349</v>
      </c>
      <c r="AB3705" s="29" t="s">
        <v>258</v>
      </c>
      <c r="AC3705" s="29" t="s">
        <v>258</v>
      </c>
      <c r="AD3705" s="29" t="s">
        <v>265</v>
      </c>
      <c r="AE3705" s="29" t="s">
        <v>1353</v>
      </c>
      <c r="AF3705" s="29" t="s">
        <v>1368</v>
      </c>
      <c r="AG3705" s="183" t="s">
        <v>1369</v>
      </c>
      <c r="AH3705" s="29" t="s">
        <v>1356</v>
      </c>
      <c r="AI3705" s="29" t="s">
        <v>1357</v>
      </c>
      <c r="AJ3705" s="29" t="s">
        <v>258</v>
      </c>
      <c r="AK3705" s="29" t="s">
        <v>258</v>
      </c>
      <c r="AL3705" s="29" t="s">
        <v>13326</v>
      </c>
    </row>
    <row r="3706" spans="1:38" x14ac:dyDescent="0.2">
      <c r="A3706" s="35" t="s">
        <v>16</v>
      </c>
      <c r="B3706" s="36">
        <v>9892</v>
      </c>
      <c r="C3706" s="36"/>
      <c r="D3706" s="36" t="s">
        <v>1349</v>
      </c>
      <c r="E3706" s="37" t="s">
        <v>6073</v>
      </c>
      <c r="F3706" s="38" t="s">
        <v>1269</v>
      </c>
      <c r="G3706" s="38" t="s">
        <v>1274</v>
      </c>
      <c r="H3706" s="35" t="s">
        <v>1061</v>
      </c>
      <c r="I3706" s="35"/>
      <c r="J3706" s="29" t="s">
        <v>1492</v>
      </c>
      <c r="K3706" s="29" t="s">
        <v>1493</v>
      </c>
      <c r="L3706" s="29" t="s">
        <v>2340</v>
      </c>
      <c r="M3706" s="39">
        <v>91.840245175371976</v>
      </c>
      <c r="N3706" s="39">
        <v>221.27150171115673</v>
      </c>
      <c r="O3706" s="29">
        <v>44197</v>
      </c>
      <c r="P3706" s="29">
        <v>45077</v>
      </c>
      <c r="Q3706" s="40">
        <v>2.4093087</v>
      </c>
      <c r="R3706" s="39">
        <v>91.67321013004792</v>
      </c>
      <c r="S3706" s="39">
        <v>91.67321013004792</v>
      </c>
      <c r="T3706" s="39">
        <v>37.925081451060919</v>
      </c>
      <c r="U3706" s="39">
        <v>0</v>
      </c>
      <c r="V3706" s="39">
        <v>0</v>
      </c>
      <c r="W3706" s="29" t="s">
        <v>1357</v>
      </c>
      <c r="X3706" s="29" t="s">
        <v>258</v>
      </c>
      <c r="Y3706" s="29" t="s">
        <v>1349</v>
      </c>
      <c r="Z3706" s="41" t="s">
        <v>1349</v>
      </c>
      <c r="AA3706" s="42" t="s">
        <v>1349</v>
      </c>
      <c r="AB3706" s="29" t="s">
        <v>258</v>
      </c>
      <c r="AC3706" s="29" t="s">
        <v>258</v>
      </c>
      <c r="AD3706" s="29" t="s">
        <v>258</v>
      </c>
      <c r="AE3706" s="29" t="s">
        <v>1353</v>
      </c>
      <c r="AF3706" s="29" t="s">
        <v>2221</v>
      </c>
      <c r="AG3706" s="183" t="s">
        <v>2222</v>
      </c>
      <c r="AH3706" s="29" t="s">
        <v>1356</v>
      </c>
      <c r="AI3706" s="29" t="s">
        <v>1357</v>
      </c>
      <c r="AJ3706" s="29" t="s">
        <v>258</v>
      </c>
      <c r="AK3706" s="29" t="s">
        <v>258</v>
      </c>
      <c r="AL3706" s="29" t="s">
        <v>13326</v>
      </c>
    </row>
    <row r="3707" spans="1:38" x14ac:dyDescent="0.2">
      <c r="A3707" s="35" t="s">
        <v>16</v>
      </c>
      <c r="B3707" s="36">
        <v>9893</v>
      </c>
      <c r="C3707" s="36"/>
      <c r="D3707" s="36" t="s">
        <v>1349</v>
      </c>
      <c r="E3707" s="37" t="s">
        <v>6074</v>
      </c>
      <c r="F3707" s="38" t="s">
        <v>1266</v>
      </c>
      <c r="G3707" s="38" t="s">
        <v>1268</v>
      </c>
      <c r="H3707" s="35" t="s">
        <v>1359</v>
      </c>
      <c r="I3707" s="35"/>
      <c r="J3707" s="29" t="s">
        <v>484</v>
      </c>
      <c r="K3707" s="29" t="s">
        <v>1365</v>
      </c>
      <c r="L3707" s="29" t="s">
        <v>1384</v>
      </c>
      <c r="M3707" s="39">
        <v>34.173817015405021</v>
      </c>
      <c r="N3707" s="39">
        <v>17.589806981519509</v>
      </c>
      <c r="O3707" s="29">
        <v>44197</v>
      </c>
      <c r="P3707" s="29">
        <v>44385</v>
      </c>
      <c r="Q3707" s="40">
        <v>0.5147159</v>
      </c>
      <c r="R3707" s="39">
        <v>17.589806981519509</v>
      </c>
      <c r="S3707" s="39">
        <v>0</v>
      </c>
      <c r="T3707" s="39">
        <v>0</v>
      </c>
      <c r="U3707" s="39">
        <v>0</v>
      </c>
      <c r="V3707" s="39">
        <v>0</v>
      </c>
      <c r="W3707" s="29" t="s">
        <v>265</v>
      </c>
      <c r="X3707" s="29" t="s">
        <v>11773</v>
      </c>
      <c r="Y3707" s="29">
        <v>45140</v>
      </c>
      <c r="Z3707" s="41" t="s">
        <v>11756</v>
      </c>
      <c r="AA3707" s="42" t="s">
        <v>1349</v>
      </c>
      <c r="AB3707" s="29" t="s">
        <v>258</v>
      </c>
      <c r="AC3707" s="29" t="s">
        <v>258</v>
      </c>
      <c r="AD3707" s="29" t="s">
        <v>265</v>
      </c>
      <c r="AE3707" s="29" t="s">
        <v>1353</v>
      </c>
      <c r="AF3707" s="29" t="s">
        <v>1368</v>
      </c>
      <c r="AG3707" s="183" t="s">
        <v>1369</v>
      </c>
      <c r="AH3707" s="29" t="s">
        <v>1356</v>
      </c>
      <c r="AI3707" s="29" t="s">
        <v>1357</v>
      </c>
      <c r="AJ3707" s="29" t="s">
        <v>258</v>
      </c>
      <c r="AK3707" s="29" t="s">
        <v>258</v>
      </c>
      <c r="AL3707" s="29" t="s">
        <v>13327</v>
      </c>
    </row>
    <row r="3708" spans="1:38" x14ac:dyDescent="0.2">
      <c r="A3708" s="35" t="s">
        <v>16</v>
      </c>
      <c r="B3708" s="36">
        <v>9895</v>
      </c>
      <c r="C3708" s="36"/>
      <c r="D3708" s="36" t="s">
        <v>1349</v>
      </c>
      <c r="E3708" s="37" t="s">
        <v>6075</v>
      </c>
      <c r="F3708" s="38" t="s">
        <v>1269</v>
      </c>
      <c r="G3708" s="38" t="s">
        <v>1273</v>
      </c>
      <c r="H3708" s="35" t="s">
        <v>2523</v>
      </c>
      <c r="I3708" s="35"/>
      <c r="J3708" s="29" t="s">
        <v>382</v>
      </c>
      <c r="K3708" s="29" t="s">
        <v>1906</v>
      </c>
      <c r="L3708" s="29" t="s">
        <v>1618</v>
      </c>
      <c r="M3708" s="39">
        <v>703.40505039454172</v>
      </c>
      <c r="N3708" s="39">
        <v>2434.2340451745381</v>
      </c>
      <c r="O3708" s="29">
        <v>44197</v>
      </c>
      <c r="P3708" s="29">
        <v>45461</v>
      </c>
      <c r="Q3708" s="40">
        <v>3.4606433999999999</v>
      </c>
      <c r="R3708" s="39">
        <v>702.36792607802874</v>
      </c>
      <c r="S3708" s="39">
        <v>702.36792607802874</v>
      </c>
      <c r="T3708" s="39">
        <v>702.36792607802874</v>
      </c>
      <c r="U3708" s="39">
        <v>327.13026694045175</v>
      </c>
      <c r="V3708" s="39">
        <v>0</v>
      </c>
      <c r="W3708" s="29" t="s">
        <v>1357</v>
      </c>
      <c r="X3708" s="29" t="s">
        <v>258</v>
      </c>
      <c r="Y3708" s="29" t="s">
        <v>1349</v>
      </c>
      <c r="Z3708" s="41" t="s">
        <v>1349</v>
      </c>
      <c r="AA3708" s="42" t="s">
        <v>1349</v>
      </c>
      <c r="AB3708" s="29" t="s">
        <v>258</v>
      </c>
      <c r="AC3708" s="29" t="s">
        <v>258</v>
      </c>
      <c r="AD3708" s="29" t="s">
        <v>258</v>
      </c>
      <c r="AE3708" s="29" t="s">
        <v>1353</v>
      </c>
      <c r="AF3708" s="29" t="s">
        <v>1368</v>
      </c>
      <c r="AG3708" s="183" t="s">
        <v>1369</v>
      </c>
      <c r="AH3708" s="29" t="s">
        <v>1413</v>
      </c>
      <c r="AI3708" s="29" t="s">
        <v>1357</v>
      </c>
      <c r="AJ3708" s="29" t="s">
        <v>258</v>
      </c>
      <c r="AK3708" s="29" t="s">
        <v>258</v>
      </c>
      <c r="AL3708" s="29" t="s">
        <v>13326</v>
      </c>
    </row>
    <row r="3709" spans="1:38" x14ac:dyDescent="0.2">
      <c r="A3709" s="35" t="s">
        <v>16</v>
      </c>
      <c r="B3709" s="36">
        <v>9896</v>
      </c>
      <c r="C3709" s="36"/>
      <c r="D3709" s="36" t="s">
        <v>1349</v>
      </c>
      <c r="E3709" s="37" t="s">
        <v>6076</v>
      </c>
      <c r="F3709" s="38" t="s">
        <v>1269</v>
      </c>
      <c r="G3709" s="38" t="s">
        <v>1273</v>
      </c>
      <c r="H3709" s="35" t="s">
        <v>1393</v>
      </c>
      <c r="I3709" s="35"/>
      <c r="J3709" s="29" t="s">
        <v>484</v>
      </c>
      <c r="K3709" s="29" t="s">
        <v>1365</v>
      </c>
      <c r="L3709" s="29" t="s">
        <v>1366</v>
      </c>
      <c r="M3709" s="39">
        <v>18.152628302315374</v>
      </c>
      <c r="N3709" s="39">
        <v>43.685585215605748</v>
      </c>
      <c r="O3709" s="29">
        <v>44197</v>
      </c>
      <c r="P3709" s="29">
        <v>45076</v>
      </c>
      <c r="Q3709" s="40">
        <v>2.4065707999999999</v>
      </c>
      <c r="R3709" s="39">
        <v>18.11958932238193</v>
      </c>
      <c r="S3709" s="39">
        <v>18.11958932238193</v>
      </c>
      <c r="T3709" s="39">
        <v>7.4464065708418889</v>
      </c>
      <c r="U3709" s="39">
        <v>0</v>
      </c>
      <c r="V3709" s="39">
        <v>0</v>
      </c>
      <c r="W3709" s="29" t="s">
        <v>1357</v>
      </c>
      <c r="X3709" s="29" t="s">
        <v>258</v>
      </c>
      <c r="Y3709" s="29" t="s">
        <v>1349</v>
      </c>
      <c r="Z3709" s="41" t="s">
        <v>1349</v>
      </c>
      <c r="AA3709" s="42" t="s">
        <v>1349</v>
      </c>
      <c r="AB3709" s="29" t="s">
        <v>258</v>
      </c>
      <c r="AC3709" s="29" t="s">
        <v>258</v>
      </c>
      <c r="AD3709" s="29" t="s">
        <v>265</v>
      </c>
      <c r="AE3709" s="29" t="s">
        <v>1367</v>
      </c>
      <c r="AF3709" s="29" t="s">
        <v>1368</v>
      </c>
      <c r="AG3709" s="183" t="s">
        <v>1369</v>
      </c>
      <c r="AH3709" s="29" t="s">
        <v>1356</v>
      </c>
      <c r="AI3709" s="29" t="s">
        <v>1357</v>
      </c>
      <c r="AJ3709" s="29" t="s">
        <v>258</v>
      </c>
      <c r="AK3709" s="29" t="s">
        <v>258</v>
      </c>
      <c r="AL3709" s="29" t="s">
        <v>13326</v>
      </c>
    </row>
    <row r="3710" spans="1:38" x14ac:dyDescent="0.2">
      <c r="A3710" s="35" t="s">
        <v>16</v>
      </c>
      <c r="B3710" s="36">
        <v>9897</v>
      </c>
      <c r="C3710" s="36"/>
      <c r="D3710" s="36" t="s">
        <v>1349</v>
      </c>
      <c r="E3710" s="37" t="s">
        <v>6077</v>
      </c>
      <c r="F3710" s="38" t="s">
        <v>1269</v>
      </c>
      <c r="G3710" s="38" t="s">
        <v>1271</v>
      </c>
      <c r="H3710" s="35" t="s">
        <v>1440</v>
      </c>
      <c r="I3710" s="35"/>
      <c r="J3710" s="29" t="s">
        <v>1371</v>
      </c>
      <c r="K3710" s="29" t="s">
        <v>1371</v>
      </c>
      <c r="L3710" s="29" t="s">
        <v>1384</v>
      </c>
      <c r="M3710" s="39">
        <v>94.755754414874247</v>
      </c>
      <c r="N3710" s="39">
        <v>16.603340177960302</v>
      </c>
      <c r="O3710" s="29">
        <v>44197</v>
      </c>
      <c r="P3710" s="29">
        <v>44261</v>
      </c>
      <c r="Q3710" s="40">
        <v>0.1752225</v>
      </c>
      <c r="R3710" s="39">
        <v>16.603340177960302</v>
      </c>
      <c r="S3710" s="39">
        <v>0</v>
      </c>
      <c r="T3710" s="39">
        <v>0</v>
      </c>
      <c r="U3710" s="39">
        <v>0</v>
      </c>
      <c r="V3710" s="39">
        <v>0</v>
      </c>
      <c r="W3710" s="29" t="s">
        <v>265</v>
      </c>
      <c r="X3710" s="29" t="s">
        <v>11773</v>
      </c>
      <c r="Y3710" s="29">
        <v>45272</v>
      </c>
      <c r="Z3710" s="41" t="s">
        <v>11760</v>
      </c>
      <c r="AA3710" s="42" t="s">
        <v>1349</v>
      </c>
      <c r="AB3710" s="29" t="s">
        <v>258</v>
      </c>
      <c r="AC3710" s="29" t="s">
        <v>258</v>
      </c>
      <c r="AD3710" s="29" t="s">
        <v>265</v>
      </c>
      <c r="AE3710" s="29" t="s">
        <v>1353</v>
      </c>
      <c r="AF3710" s="29" t="s">
        <v>1368</v>
      </c>
      <c r="AG3710" s="183" t="s">
        <v>1369</v>
      </c>
      <c r="AH3710" s="29" t="s">
        <v>1356</v>
      </c>
      <c r="AI3710" s="29" t="s">
        <v>1357</v>
      </c>
      <c r="AJ3710" s="29" t="s">
        <v>258</v>
      </c>
      <c r="AK3710" s="29" t="s">
        <v>258</v>
      </c>
      <c r="AL3710" s="29" t="s">
        <v>13327</v>
      </c>
    </row>
    <row r="3711" spans="1:38" x14ac:dyDescent="0.2">
      <c r="A3711" s="35" t="s">
        <v>16</v>
      </c>
      <c r="B3711" s="36">
        <v>9898</v>
      </c>
      <c r="C3711" s="36"/>
      <c r="D3711" s="36" t="s">
        <v>1349</v>
      </c>
      <c r="E3711" s="37" t="s">
        <v>6078</v>
      </c>
      <c r="F3711" s="38" t="s">
        <v>1269</v>
      </c>
      <c r="G3711" s="38" t="s">
        <v>1445</v>
      </c>
      <c r="H3711" s="35" t="s">
        <v>13138</v>
      </c>
      <c r="I3711" s="35"/>
      <c r="J3711" s="29" t="s">
        <v>484</v>
      </c>
      <c r="K3711" s="29" t="s">
        <v>1365</v>
      </c>
      <c r="L3711" s="29" t="s">
        <v>1366</v>
      </c>
      <c r="M3711" s="39">
        <v>48.377979425910461</v>
      </c>
      <c r="N3711" s="39">
        <v>7.6821957563312795</v>
      </c>
      <c r="O3711" s="29">
        <v>44197</v>
      </c>
      <c r="P3711" s="29">
        <v>44255</v>
      </c>
      <c r="Q3711" s="40">
        <v>0.1587953</v>
      </c>
      <c r="R3711" s="39">
        <v>7.6821957563312795</v>
      </c>
      <c r="S3711" s="39">
        <v>0</v>
      </c>
      <c r="T3711" s="39">
        <v>0</v>
      </c>
      <c r="U3711" s="39">
        <v>0</v>
      </c>
      <c r="V3711" s="39">
        <v>0</v>
      </c>
      <c r="W3711" s="29" t="s">
        <v>265</v>
      </c>
      <c r="X3711" s="29" t="s">
        <v>11773</v>
      </c>
      <c r="Y3711" s="29">
        <v>45239</v>
      </c>
      <c r="Z3711" s="41" t="s">
        <v>11759</v>
      </c>
      <c r="AA3711" s="42" t="s">
        <v>1349</v>
      </c>
      <c r="AB3711" s="29" t="s">
        <v>258</v>
      </c>
      <c r="AC3711" s="29" t="s">
        <v>258</v>
      </c>
      <c r="AD3711" s="29" t="s">
        <v>265</v>
      </c>
      <c r="AE3711" s="29" t="s">
        <v>1367</v>
      </c>
      <c r="AF3711" s="29" t="s">
        <v>1368</v>
      </c>
      <c r="AG3711" s="183" t="s">
        <v>1369</v>
      </c>
      <c r="AH3711" s="29" t="s">
        <v>1356</v>
      </c>
      <c r="AI3711" s="29" t="s">
        <v>265</v>
      </c>
      <c r="AJ3711" s="29" t="s">
        <v>258</v>
      </c>
      <c r="AK3711" s="29" t="s">
        <v>258</v>
      </c>
      <c r="AL3711" s="29" t="s">
        <v>13327</v>
      </c>
    </row>
    <row r="3712" spans="1:38" x14ac:dyDescent="0.2">
      <c r="A3712" s="35" t="s">
        <v>17</v>
      </c>
      <c r="B3712" s="36">
        <v>9902</v>
      </c>
      <c r="C3712" s="36"/>
      <c r="D3712" s="36" t="s">
        <v>1349</v>
      </c>
      <c r="E3712" s="37" t="s">
        <v>6079</v>
      </c>
      <c r="F3712" s="38" t="s">
        <v>1269</v>
      </c>
      <c r="G3712" s="38" t="s">
        <v>1273</v>
      </c>
      <c r="H3712" s="35" t="s">
        <v>986</v>
      </c>
      <c r="I3712" s="35" t="s">
        <v>1349</v>
      </c>
      <c r="J3712" s="29" t="s">
        <v>263</v>
      </c>
      <c r="K3712" s="29" t="s">
        <v>264</v>
      </c>
      <c r="L3712" s="29" t="s">
        <v>2577</v>
      </c>
      <c r="M3712" s="39">
        <v>0</v>
      </c>
      <c r="N3712" s="39"/>
      <c r="O3712" s="29">
        <v>44197</v>
      </c>
      <c r="P3712" s="29">
        <v>44646</v>
      </c>
      <c r="Q3712" s="40">
        <v>1.229295</v>
      </c>
      <c r="R3712" s="39"/>
      <c r="S3712" s="39"/>
      <c r="T3712" s="39"/>
      <c r="U3712" s="39"/>
      <c r="V3712" s="39"/>
      <c r="W3712" s="29" t="s">
        <v>265</v>
      </c>
      <c r="X3712" s="29" t="s">
        <v>11773</v>
      </c>
      <c r="Y3712" s="29">
        <v>45174</v>
      </c>
      <c r="Z3712" s="41" t="s">
        <v>11757</v>
      </c>
      <c r="AA3712" s="42" t="s">
        <v>13369</v>
      </c>
      <c r="AB3712" s="29" t="s">
        <v>258</v>
      </c>
      <c r="AC3712" s="29" t="s">
        <v>265</v>
      </c>
      <c r="AD3712" s="29" t="s">
        <v>265</v>
      </c>
      <c r="AE3712" s="29" t="s">
        <v>1367</v>
      </c>
      <c r="AF3712" s="29" t="s">
        <v>2409</v>
      </c>
      <c r="AG3712" s="183" t="s">
        <v>2410</v>
      </c>
      <c r="AH3712" s="29" t="s">
        <v>1356</v>
      </c>
      <c r="AI3712" s="29" t="s">
        <v>1357</v>
      </c>
      <c r="AJ3712" s="29" t="s">
        <v>258</v>
      </c>
      <c r="AK3712" s="29" t="s">
        <v>258</v>
      </c>
      <c r="AL3712" s="29" t="s">
        <v>13327</v>
      </c>
    </row>
    <row r="3713" spans="1:38" x14ac:dyDescent="0.2">
      <c r="A3713" s="35" t="s">
        <v>18</v>
      </c>
      <c r="B3713" s="36">
        <v>9902</v>
      </c>
      <c r="C3713" s="36">
        <v>1</v>
      </c>
      <c r="D3713" s="36" t="s">
        <v>6080</v>
      </c>
      <c r="E3713" s="37" t="s">
        <v>6081</v>
      </c>
      <c r="F3713" s="38" t="s">
        <v>1269</v>
      </c>
      <c r="G3713" s="38" t="s">
        <v>1273</v>
      </c>
      <c r="H3713" s="35" t="s">
        <v>986</v>
      </c>
      <c r="I3713" s="35"/>
      <c r="J3713" s="29" t="s">
        <v>263</v>
      </c>
      <c r="K3713" s="29" t="s">
        <v>264</v>
      </c>
      <c r="L3713" s="29" t="s">
        <v>2577</v>
      </c>
      <c r="M3713" s="39">
        <v>33.845211675515621</v>
      </c>
      <c r="N3713" s="39">
        <v>41.605749486652975</v>
      </c>
      <c r="O3713" s="29">
        <v>44197</v>
      </c>
      <c r="P3713" s="29">
        <v>44646</v>
      </c>
      <c r="Q3713" s="40">
        <v>1.229295</v>
      </c>
      <c r="R3713" s="39">
        <v>33.746885694729635</v>
      </c>
      <c r="S3713" s="39">
        <v>7.8588637919233397</v>
      </c>
      <c r="T3713" s="39">
        <v>0</v>
      </c>
      <c r="U3713" s="39">
        <v>0</v>
      </c>
      <c r="V3713" s="39">
        <v>0</v>
      </c>
      <c r="W3713" s="29" t="s">
        <v>265</v>
      </c>
      <c r="X3713" s="29" t="s">
        <v>11773</v>
      </c>
      <c r="Y3713" s="29">
        <v>45174</v>
      </c>
      <c r="Z3713" s="41" t="s">
        <v>11757</v>
      </c>
      <c r="AA3713" s="42" t="s">
        <v>1349</v>
      </c>
      <c r="AB3713" s="29" t="s">
        <v>258</v>
      </c>
      <c r="AC3713" s="29" t="s">
        <v>265</v>
      </c>
      <c r="AD3713" s="29" t="s">
        <v>265</v>
      </c>
      <c r="AE3713" s="29" t="s">
        <v>1367</v>
      </c>
      <c r="AF3713" s="29" t="s">
        <v>2409</v>
      </c>
      <c r="AG3713" s="183" t="s">
        <v>2410</v>
      </c>
      <c r="AH3713" s="29" t="s">
        <v>1356</v>
      </c>
      <c r="AI3713" s="29" t="s">
        <v>1357</v>
      </c>
      <c r="AJ3713" s="29" t="s">
        <v>258</v>
      </c>
      <c r="AK3713" s="29" t="s">
        <v>258</v>
      </c>
      <c r="AL3713" s="29" t="s">
        <v>13327</v>
      </c>
    </row>
    <row r="3714" spans="1:38" x14ac:dyDescent="0.2">
      <c r="A3714" s="35" t="s">
        <v>18</v>
      </c>
      <c r="B3714" s="36">
        <v>9902</v>
      </c>
      <c r="C3714" s="36">
        <v>2</v>
      </c>
      <c r="D3714" s="36" t="s">
        <v>6082</v>
      </c>
      <c r="E3714" s="37" t="s">
        <v>6083</v>
      </c>
      <c r="F3714" s="38" t="s">
        <v>1269</v>
      </c>
      <c r="G3714" s="38" t="s">
        <v>1273</v>
      </c>
      <c r="H3714" s="35" t="s">
        <v>986</v>
      </c>
      <c r="I3714" s="35"/>
      <c r="J3714" s="29" t="s">
        <v>263</v>
      </c>
      <c r="K3714" s="29" t="s">
        <v>264</v>
      </c>
      <c r="L3714" s="29" t="s">
        <v>2577</v>
      </c>
      <c r="M3714" s="39">
        <v>33.845211675515621</v>
      </c>
      <c r="N3714" s="39">
        <v>41.605749486652975</v>
      </c>
      <c r="O3714" s="29">
        <v>44197</v>
      </c>
      <c r="P3714" s="29">
        <v>44646</v>
      </c>
      <c r="Q3714" s="40">
        <v>1.229295</v>
      </c>
      <c r="R3714" s="39">
        <v>33.746885694729635</v>
      </c>
      <c r="S3714" s="39">
        <v>7.8588637919233397</v>
      </c>
      <c r="T3714" s="39">
        <v>0</v>
      </c>
      <c r="U3714" s="39">
        <v>0</v>
      </c>
      <c r="V3714" s="39">
        <v>0</v>
      </c>
      <c r="W3714" s="29" t="s">
        <v>265</v>
      </c>
      <c r="X3714" s="29" t="s">
        <v>11773</v>
      </c>
      <c r="Y3714" s="29">
        <v>45174</v>
      </c>
      <c r="Z3714" s="41" t="s">
        <v>11757</v>
      </c>
      <c r="AA3714" s="42" t="s">
        <v>1349</v>
      </c>
      <c r="AB3714" s="29" t="s">
        <v>258</v>
      </c>
      <c r="AC3714" s="29" t="s">
        <v>265</v>
      </c>
      <c r="AD3714" s="29" t="s">
        <v>265</v>
      </c>
      <c r="AE3714" s="29" t="s">
        <v>1367</v>
      </c>
      <c r="AF3714" s="29" t="s">
        <v>2409</v>
      </c>
      <c r="AG3714" s="183" t="s">
        <v>2410</v>
      </c>
      <c r="AH3714" s="29" t="s">
        <v>1356</v>
      </c>
      <c r="AI3714" s="29" t="s">
        <v>1357</v>
      </c>
      <c r="AJ3714" s="29" t="s">
        <v>258</v>
      </c>
      <c r="AK3714" s="29" t="s">
        <v>258</v>
      </c>
      <c r="AL3714" s="29" t="s">
        <v>13327</v>
      </c>
    </row>
    <row r="3715" spans="1:38" x14ac:dyDescent="0.2">
      <c r="A3715" s="35" t="s">
        <v>18</v>
      </c>
      <c r="B3715" s="36">
        <v>9902</v>
      </c>
      <c r="C3715" s="36">
        <v>3</v>
      </c>
      <c r="D3715" s="36" t="s">
        <v>6084</v>
      </c>
      <c r="E3715" s="37" t="s">
        <v>6085</v>
      </c>
      <c r="F3715" s="38" t="s">
        <v>1269</v>
      </c>
      <c r="G3715" s="38" t="s">
        <v>1273</v>
      </c>
      <c r="H3715" s="35" t="s">
        <v>986</v>
      </c>
      <c r="I3715" s="35"/>
      <c r="J3715" s="29" t="s">
        <v>263</v>
      </c>
      <c r="K3715" s="29" t="s">
        <v>264</v>
      </c>
      <c r="L3715" s="29" t="s">
        <v>2577</v>
      </c>
      <c r="M3715" s="39">
        <v>33.845211675515621</v>
      </c>
      <c r="N3715" s="39">
        <v>41.605749486652975</v>
      </c>
      <c r="O3715" s="29">
        <v>44197</v>
      </c>
      <c r="P3715" s="29">
        <v>44646</v>
      </c>
      <c r="Q3715" s="40">
        <v>1.229295</v>
      </c>
      <c r="R3715" s="39">
        <v>33.746885694729635</v>
      </c>
      <c r="S3715" s="39">
        <v>7.8588637919233397</v>
      </c>
      <c r="T3715" s="39">
        <v>0</v>
      </c>
      <c r="U3715" s="39">
        <v>0</v>
      </c>
      <c r="V3715" s="39">
        <v>0</v>
      </c>
      <c r="W3715" s="29" t="s">
        <v>265</v>
      </c>
      <c r="X3715" s="29" t="s">
        <v>11773</v>
      </c>
      <c r="Y3715" s="29">
        <v>45174</v>
      </c>
      <c r="Z3715" s="41" t="s">
        <v>11757</v>
      </c>
      <c r="AA3715" s="42" t="s">
        <v>1349</v>
      </c>
      <c r="AB3715" s="29" t="s">
        <v>258</v>
      </c>
      <c r="AC3715" s="29" t="s">
        <v>265</v>
      </c>
      <c r="AD3715" s="29" t="s">
        <v>265</v>
      </c>
      <c r="AE3715" s="29" t="s">
        <v>1367</v>
      </c>
      <c r="AF3715" s="29" t="s">
        <v>2409</v>
      </c>
      <c r="AG3715" s="183" t="s">
        <v>2410</v>
      </c>
      <c r="AH3715" s="29" t="s">
        <v>1356</v>
      </c>
      <c r="AI3715" s="29" t="s">
        <v>1357</v>
      </c>
      <c r="AJ3715" s="29" t="s">
        <v>258</v>
      </c>
      <c r="AK3715" s="29" t="s">
        <v>258</v>
      </c>
      <c r="AL3715" s="29" t="s">
        <v>13327</v>
      </c>
    </row>
    <row r="3716" spans="1:38" x14ac:dyDescent="0.2">
      <c r="A3716" s="35" t="s">
        <v>18</v>
      </c>
      <c r="B3716" s="36">
        <v>9902</v>
      </c>
      <c r="C3716" s="36">
        <v>4</v>
      </c>
      <c r="D3716" s="36" t="s">
        <v>6086</v>
      </c>
      <c r="E3716" s="37" t="s">
        <v>6087</v>
      </c>
      <c r="F3716" s="38" t="s">
        <v>1269</v>
      </c>
      <c r="G3716" s="38" t="s">
        <v>1273</v>
      </c>
      <c r="H3716" s="35" t="s">
        <v>986</v>
      </c>
      <c r="I3716" s="35"/>
      <c r="J3716" s="29" t="s">
        <v>263</v>
      </c>
      <c r="K3716" s="29" t="s">
        <v>264</v>
      </c>
      <c r="L3716" s="29" t="s">
        <v>2577</v>
      </c>
      <c r="M3716" s="39">
        <v>33.845211675515621</v>
      </c>
      <c r="N3716" s="39">
        <v>41.605749486652975</v>
      </c>
      <c r="O3716" s="29">
        <v>44197</v>
      </c>
      <c r="P3716" s="29">
        <v>44646</v>
      </c>
      <c r="Q3716" s="40">
        <v>1.229295</v>
      </c>
      <c r="R3716" s="39">
        <v>33.746885694729635</v>
      </c>
      <c r="S3716" s="39">
        <v>7.8588637919233397</v>
      </c>
      <c r="T3716" s="39">
        <v>0</v>
      </c>
      <c r="U3716" s="39">
        <v>0</v>
      </c>
      <c r="V3716" s="39">
        <v>0</v>
      </c>
      <c r="W3716" s="29" t="s">
        <v>265</v>
      </c>
      <c r="X3716" s="29" t="s">
        <v>11773</v>
      </c>
      <c r="Y3716" s="29">
        <v>45174</v>
      </c>
      <c r="Z3716" s="41" t="s">
        <v>11757</v>
      </c>
      <c r="AA3716" s="42" t="s">
        <v>1349</v>
      </c>
      <c r="AB3716" s="29" t="s">
        <v>258</v>
      </c>
      <c r="AC3716" s="29" t="s">
        <v>265</v>
      </c>
      <c r="AD3716" s="29" t="s">
        <v>265</v>
      </c>
      <c r="AE3716" s="29" t="s">
        <v>1367</v>
      </c>
      <c r="AF3716" s="29" t="s">
        <v>2409</v>
      </c>
      <c r="AG3716" s="183" t="s">
        <v>2410</v>
      </c>
      <c r="AH3716" s="29" t="s">
        <v>1356</v>
      </c>
      <c r="AI3716" s="29" t="s">
        <v>1357</v>
      </c>
      <c r="AJ3716" s="29" t="s">
        <v>258</v>
      </c>
      <c r="AK3716" s="29" t="s">
        <v>258</v>
      </c>
      <c r="AL3716" s="29" t="s">
        <v>13327</v>
      </c>
    </row>
    <row r="3717" spans="1:38" x14ac:dyDescent="0.2">
      <c r="A3717" s="35" t="s">
        <v>18</v>
      </c>
      <c r="B3717" s="36">
        <v>9902</v>
      </c>
      <c r="C3717" s="36">
        <v>5</v>
      </c>
      <c r="D3717" s="36" t="s">
        <v>6088</v>
      </c>
      <c r="E3717" s="37" t="s">
        <v>6089</v>
      </c>
      <c r="F3717" s="38" t="s">
        <v>1269</v>
      </c>
      <c r="G3717" s="38" t="s">
        <v>1273</v>
      </c>
      <c r="H3717" s="35" t="s">
        <v>986</v>
      </c>
      <c r="I3717" s="35"/>
      <c r="J3717" s="29" t="s">
        <v>263</v>
      </c>
      <c r="K3717" s="29" t="s">
        <v>264</v>
      </c>
      <c r="L3717" s="29" t="s">
        <v>2577</v>
      </c>
      <c r="M3717" s="39">
        <v>33.845211675515621</v>
      </c>
      <c r="N3717" s="39">
        <v>41.605749486652975</v>
      </c>
      <c r="O3717" s="29">
        <v>44197</v>
      </c>
      <c r="P3717" s="29">
        <v>44646</v>
      </c>
      <c r="Q3717" s="40">
        <v>1.229295</v>
      </c>
      <c r="R3717" s="39">
        <v>33.746885694729635</v>
      </c>
      <c r="S3717" s="39">
        <v>7.8588637919233397</v>
      </c>
      <c r="T3717" s="39">
        <v>0</v>
      </c>
      <c r="U3717" s="39">
        <v>0</v>
      </c>
      <c r="V3717" s="39">
        <v>0</v>
      </c>
      <c r="W3717" s="29" t="s">
        <v>265</v>
      </c>
      <c r="X3717" s="29" t="s">
        <v>11773</v>
      </c>
      <c r="Y3717" s="29">
        <v>45174</v>
      </c>
      <c r="Z3717" s="41" t="s">
        <v>11757</v>
      </c>
      <c r="AA3717" s="42" t="s">
        <v>1349</v>
      </c>
      <c r="AB3717" s="29" t="s">
        <v>258</v>
      </c>
      <c r="AC3717" s="29" t="s">
        <v>265</v>
      </c>
      <c r="AD3717" s="29" t="s">
        <v>265</v>
      </c>
      <c r="AE3717" s="29" t="s">
        <v>1367</v>
      </c>
      <c r="AF3717" s="29" t="s">
        <v>2409</v>
      </c>
      <c r="AG3717" s="183" t="s">
        <v>2410</v>
      </c>
      <c r="AH3717" s="29" t="s">
        <v>1356</v>
      </c>
      <c r="AI3717" s="29" t="s">
        <v>1357</v>
      </c>
      <c r="AJ3717" s="29" t="s">
        <v>258</v>
      </c>
      <c r="AK3717" s="29" t="s">
        <v>258</v>
      </c>
      <c r="AL3717" s="29" t="s">
        <v>13327</v>
      </c>
    </row>
    <row r="3718" spans="1:38" x14ac:dyDescent="0.2">
      <c r="A3718" s="35" t="s">
        <v>18</v>
      </c>
      <c r="B3718" s="36">
        <v>9902</v>
      </c>
      <c r="C3718" s="36">
        <v>6</v>
      </c>
      <c r="D3718" s="36" t="s">
        <v>6090</v>
      </c>
      <c r="E3718" s="37" t="s">
        <v>6091</v>
      </c>
      <c r="F3718" s="38" t="s">
        <v>1269</v>
      </c>
      <c r="G3718" s="38" t="s">
        <v>1273</v>
      </c>
      <c r="H3718" s="35" t="s">
        <v>986</v>
      </c>
      <c r="I3718" s="35"/>
      <c r="J3718" s="29" t="s">
        <v>263</v>
      </c>
      <c r="K3718" s="29" t="s">
        <v>264</v>
      </c>
      <c r="L3718" s="29" t="s">
        <v>2577</v>
      </c>
      <c r="M3718" s="39">
        <v>33.845211675515621</v>
      </c>
      <c r="N3718" s="39">
        <v>41.605749486652975</v>
      </c>
      <c r="O3718" s="29">
        <v>44197</v>
      </c>
      <c r="P3718" s="29">
        <v>44646</v>
      </c>
      <c r="Q3718" s="40">
        <v>1.229295</v>
      </c>
      <c r="R3718" s="39">
        <v>33.746885694729635</v>
      </c>
      <c r="S3718" s="39">
        <v>7.8588637919233397</v>
      </c>
      <c r="T3718" s="39">
        <v>0</v>
      </c>
      <c r="U3718" s="39">
        <v>0</v>
      </c>
      <c r="V3718" s="39">
        <v>0</v>
      </c>
      <c r="W3718" s="29" t="s">
        <v>265</v>
      </c>
      <c r="X3718" s="29" t="s">
        <v>11773</v>
      </c>
      <c r="Y3718" s="29">
        <v>45174</v>
      </c>
      <c r="Z3718" s="41" t="s">
        <v>11757</v>
      </c>
      <c r="AA3718" s="42" t="s">
        <v>1349</v>
      </c>
      <c r="AB3718" s="29" t="s">
        <v>258</v>
      </c>
      <c r="AC3718" s="29" t="s">
        <v>265</v>
      </c>
      <c r="AD3718" s="29" t="s">
        <v>265</v>
      </c>
      <c r="AE3718" s="29" t="s">
        <v>1367</v>
      </c>
      <c r="AF3718" s="29" t="s">
        <v>2409</v>
      </c>
      <c r="AG3718" s="183" t="s">
        <v>2410</v>
      </c>
      <c r="AH3718" s="29" t="s">
        <v>1356</v>
      </c>
      <c r="AI3718" s="29" t="s">
        <v>1357</v>
      </c>
      <c r="AJ3718" s="29" t="s">
        <v>258</v>
      </c>
      <c r="AK3718" s="29" t="s">
        <v>258</v>
      </c>
      <c r="AL3718" s="29" t="s">
        <v>13327</v>
      </c>
    </row>
    <row r="3719" spans="1:38" x14ac:dyDescent="0.2">
      <c r="A3719" s="35" t="s">
        <v>18</v>
      </c>
      <c r="B3719" s="36">
        <v>9902</v>
      </c>
      <c r="C3719" s="36">
        <v>7</v>
      </c>
      <c r="D3719" s="36" t="s">
        <v>6092</v>
      </c>
      <c r="E3719" s="37" t="s">
        <v>6093</v>
      </c>
      <c r="F3719" s="38" t="s">
        <v>1269</v>
      </c>
      <c r="G3719" s="38" t="s">
        <v>1273</v>
      </c>
      <c r="H3719" s="35" t="s">
        <v>986</v>
      </c>
      <c r="I3719" s="35"/>
      <c r="J3719" s="29" t="s">
        <v>263</v>
      </c>
      <c r="K3719" s="29" t="s">
        <v>264</v>
      </c>
      <c r="L3719" s="29" t="s">
        <v>2577</v>
      </c>
      <c r="M3719" s="39">
        <v>33.845211675515621</v>
      </c>
      <c r="N3719" s="39">
        <v>41.605749486652975</v>
      </c>
      <c r="O3719" s="29">
        <v>44197</v>
      </c>
      <c r="P3719" s="29">
        <v>44646</v>
      </c>
      <c r="Q3719" s="40">
        <v>1.229295</v>
      </c>
      <c r="R3719" s="39">
        <v>33.746885694729635</v>
      </c>
      <c r="S3719" s="39">
        <v>7.8588637919233397</v>
      </c>
      <c r="T3719" s="39">
        <v>0</v>
      </c>
      <c r="U3719" s="39">
        <v>0</v>
      </c>
      <c r="V3719" s="39">
        <v>0</v>
      </c>
      <c r="W3719" s="29" t="s">
        <v>265</v>
      </c>
      <c r="X3719" s="29" t="s">
        <v>11773</v>
      </c>
      <c r="Y3719" s="29">
        <v>45174</v>
      </c>
      <c r="Z3719" s="41" t="s">
        <v>11757</v>
      </c>
      <c r="AA3719" s="42" t="s">
        <v>1349</v>
      </c>
      <c r="AB3719" s="29" t="s">
        <v>258</v>
      </c>
      <c r="AC3719" s="29" t="s">
        <v>265</v>
      </c>
      <c r="AD3719" s="29" t="s">
        <v>265</v>
      </c>
      <c r="AE3719" s="29" t="s">
        <v>1367</v>
      </c>
      <c r="AF3719" s="29" t="s">
        <v>2409</v>
      </c>
      <c r="AG3719" s="183" t="s">
        <v>2410</v>
      </c>
      <c r="AH3719" s="29" t="s">
        <v>1356</v>
      </c>
      <c r="AI3719" s="29" t="s">
        <v>1357</v>
      </c>
      <c r="AJ3719" s="29" t="s">
        <v>258</v>
      </c>
      <c r="AK3719" s="29" t="s">
        <v>258</v>
      </c>
      <c r="AL3719" s="29" t="s">
        <v>13327</v>
      </c>
    </row>
    <row r="3720" spans="1:38" x14ac:dyDescent="0.2">
      <c r="A3720" s="35" t="s">
        <v>18</v>
      </c>
      <c r="B3720" s="36">
        <v>9902</v>
      </c>
      <c r="C3720" s="36">
        <v>8</v>
      </c>
      <c r="D3720" s="36" t="s">
        <v>6094</v>
      </c>
      <c r="E3720" s="37" t="s">
        <v>6095</v>
      </c>
      <c r="F3720" s="38" t="s">
        <v>1269</v>
      </c>
      <c r="G3720" s="38" t="s">
        <v>1273</v>
      </c>
      <c r="H3720" s="35" t="s">
        <v>986</v>
      </c>
      <c r="I3720" s="35"/>
      <c r="J3720" s="29" t="s">
        <v>263</v>
      </c>
      <c r="K3720" s="29" t="s">
        <v>264</v>
      </c>
      <c r="L3720" s="29" t="s">
        <v>2577</v>
      </c>
      <c r="M3720" s="39">
        <v>33.845211675515621</v>
      </c>
      <c r="N3720" s="39">
        <v>41.605749486652975</v>
      </c>
      <c r="O3720" s="29">
        <v>44197</v>
      </c>
      <c r="P3720" s="29">
        <v>44646</v>
      </c>
      <c r="Q3720" s="40">
        <v>1.229295</v>
      </c>
      <c r="R3720" s="39">
        <v>33.746885694729635</v>
      </c>
      <c r="S3720" s="39">
        <v>7.8588637919233397</v>
      </c>
      <c r="T3720" s="39">
        <v>0</v>
      </c>
      <c r="U3720" s="39">
        <v>0</v>
      </c>
      <c r="V3720" s="39">
        <v>0</v>
      </c>
      <c r="W3720" s="29" t="s">
        <v>265</v>
      </c>
      <c r="X3720" s="29" t="s">
        <v>11773</v>
      </c>
      <c r="Y3720" s="29">
        <v>45174</v>
      </c>
      <c r="Z3720" s="41" t="s">
        <v>11757</v>
      </c>
      <c r="AA3720" s="42" t="s">
        <v>1349</v>
      </c>
      <c r="AB3720" s="29" t="s">
        <v>258</v>
      </c>
      <c r="AC3720" s="29" t="s">
        <v>265</v>
      </c>
      <c r="AD3720" s="29" t="s">
        <v>265</v>
      </c>
      <c r="AE3720" s="29" t="s">
        <v>1367</v>
      </c>
      <c r="AF3720" s="29" t="s">
        <v>2409</v>
      </c>
      <c r="AG3720" s="183" t="s">
        <v>2410</v>
      </c>
      <c r="AH3720" s="29" t="s">
        <v>1356</v>
      </c>
      <c r="AI3720" s="29" t="s">
        <v>1357</v>
      </c>
      <c r="AJ3720" s="29" t="s">
        <v>258</v>
      </c>
      <c r="AK3720" s="29" t="s">
        <v>258</v>
      </c>
      <c r="AL3720" s="29" t="s">
        <v>13327</v>
      </c>
    </row>
    <row r="3721" spans="1:38" x14ac:dyDescent="0.2">
      <c r="A3721" s="35" t="s">
        <v>18</v>
      </c>
      <c r="B3721" s="36">
        <v>9902</v>
      </c>
      <c r="C3721" s="36">
        <v>9</v>
      </c>
      <c r="D3721" s="36" t="s">
        <v>6096</v>
      </c>
      <c r="E3721" s="37" t="s">
        <v>6097</v>
      </c>
      <c r="F3721" s="38" t="s">
        <v>1269</v>
      </c>
      <c r="G3721" s="38" t="s">
        <v>1273</v>
      </c>
      <c r="H3721" s="35" t="s">
        <v>986</v>
      </c>
      <c r="I3721" s="35"/>
      <c r="J3721" s="29" t="s">
        <v>263</v>
      </c>
      <c r="K3721" s="29" t="s">
        <v>264</v>
      </c>
      <c r="L3721" s="29" t="s">
        <v>2577</v>
      </c>
      <c r="M3721" s="39">
        <v>33.845211675515621</v>
      </c>
      <c r="N3721" s="39">
        <v>41.605749486652975</v>
      </c>
      <c r="O3721" s="29">
        <v>44197</v>
      </c>
      <c r="P3721" s="29">
        <v>44646</v>
      </c>
      <c r="Q3721" s="40">
        <v>1.229295</v>
      </c>
      <c r="R3721" s="39">
        <v>33.746885694729635</v>
      </c>
      <c r="S3721" s="39">
        <v>7.8588637919233397</v>
      </c>
      <c r="T3721" s="39">
        <v>0</v>
      </c>
      <c r="U3721" s="39">
        <v>0</v>
      </c>
      <c r="V3721" s="39">
        <v>0</v>
      </c>
      <c r="W3721" s="29" t="s">
        <v>265</v>
      </c>
      <c r="X3721" s="29" t="s">
        <v>11773</v>
      </c>
      <c r="Y3721" s="29">
        <v>45174</v>
      </c>
      <c r="Z3721" s="41" t="s">
        <v>11757</v>
      </c>
      <c r="AA3721" s="42" t="s">
        <v>1349</v>
      </c>
      <c r="AB3721" s="29" t="s">
        <v>258</v>
      </c>
      <c r="AC3721" s="29" t="s">
        <v>265</v>
      </c>
      <c r="AD3721" s="29" t="s">
        <v>265</v>
      </c>
      <c r="AE3721" s="29" t="s">
        <v>1367</v>
      </c>
      <c r="AF3721" s="29" t="s">
        <v>2409</v>
      </c>
      <c r="AG3721" s="183" t="s">
        <v>2410</v>
      </c>
      <c r="AH3721" s="29" t="s">
        <v>1356</v>
      </c>
      <c r="AI3721" s="29" t="s">
        <v>1357</v>
      </c>
      <c r="AJ3721" s="29" t="s">
        <v>258</v>
      </c>
      <c r="AK3721" s="29" t="s">
        <v>258</v>
      </c>
      <c r="AL3721" s="29" t="s">
        <v>13327</v>
      </c>
    </row>
    <row r="3722" spans="1:38" x14ac:dyDescent="0.2">
      <c r="A3722" s="35" t="s">
        <v>18</v>
      </c>
      <c r="B3722" s="36">
        <v>9902</v>
      </c>
      <c r="C3722" s="36">
        <v>10</v>
      </c>
      <c r="D3722" s="36" t="s">
        <v>6098</v>
      </c>
      <c r="E3722" s="37" t="s">
        <v>6099</v>
      </c>
      <c r="F3722" s="38" t="s">
        <v>1269</v>
      </c>
      <c r="G3722" s="38" t="s">
        <v>1273</v>
      </c>
      <c r="H3722" s="35" t="s">
        <v>986</v>
      </c>
      <c r="I3722" s="35"/>
      <c r="J3722" s="29" t="s">
        <v>263</v>
      </c>
      <c r="K3722" s="29" t="s">
        <v>264</v>
      </c>
      <c r="L3722" s="29" t="s">
        <v>2577</v>
      </c>
      <c r="M3722" s="39">
        <v>33.845211675515621</v>
      </c>
      <c r="N3722" s="39">
        <v>41.605749486652975</v>
      </c>
      <c r="O3722" s="29">
        <v>44197</v>
      </c>
      <c r="P3722" s="29">
        <v>44646</v>
      </c>
      <c r="Q3722" s="40">
        <v>1.229295</v>
      </c>
      <c r="R3722" s="39">
        <v>33.746885694729635</v>
      </c>
      <c r="S3722" s="39">
        <v>7.8588637919233397</v>
      </c>
      <c r="T3722" s="39">
        <v>0</v>
      </c>
      <c r="U3722" s="39">
        <v>0</v>
      </c>
      <c r="V3722" s="39">
        <v>0</v>
      </c>
      <c r="W3722" s="29" t="s">
        <v>265</v>
      </c>
      <c r="X3722" s="29" t="s">
        <v>11773</v>
      </c>
      <c r="Y3722" s="29">
        <v>45174</v>
      </c>
      <c r="Z3722" s="41" t="s">
        <v>11757</v>
      </c>
      <c r="AA3722" s="42" t="s">
        <v>1349</v>
      </c>
      <c r="AB3722" s="29" t="s">
        <v>258</v>
      </c>
      <c r="AC3722" s="29" t="s">
        <v>265</v>
      </c>
      <c r="AD3722" s="29" t="s">
        <v>265</v>
      </c>
      <c r="AE3722" s="29" t="s">
        <v>1367</v>
      </c>
      <c r="AF3722" s="29" t="s">
        <v>2409</v>
      </c>
      <c r="AG3722" s="183" t="s">
        <v>2410</v>
      </c>
      <c r="AH3722" s="29" t="s">
        <v>1356</v>
      </c>
      <c r="AI3722" s="29" t="s">
        <v>1357</v>
      </c>
      <c r="AJ3722" s="29" t="s">
        <v>258</v>
      </c>
      <c r="AK3722" s="29" t="s">
        <v>258</v>
      </c>
      <c r="AL3722" s="29" t="s">
        <v>13327</v>
      </c>
    </row>
    <row r="3723" spans="1:38" x14ac:dyDescent="0.2">
      <c r="A3723" s="35" t="s">
        <v>18</v>
      </c>
      <c r="B3723" s="36">
        <v>9902</v>
      </c>
      <c r="C3723" s="36">
        <v>11</v>
      </c>
      <c r="D3723" s="36" t="s">
        <v>6100</v>
      </c>
      <c r="E3723" s="37" t="s">
        <v>6101</v>
      </c>
      <c r="F3723" s="38" t="s">
        <v>1269</v>
      </c>
      <c r="G3723" s="38" t="s">
        <v>1273</v>
      </c>
      <c r="H3723" s="35" t="s">
        <v>986</v>
      </c>
      <c r="I3723" s="35"/>
      <c r="J3723" s="29" t="s">
        <v>263</v>
      </c>
      <c r="K3723" s="29" t="s">
        <v>264</v>
      </c>
      <c r="L3723" s="29" t="s">
        <v>2577</v>
      </c>
      <c r="M3723" s="39">
        <v>33.845211675515621</v>
      </c>
      <c r="N3723" s="39">
        <v>41.605749486652975</v>
      </c>
      <c r="O3723" s="29">
        <v>44197</v>
      </c>
      <c r="P3723" s="29">
        <v>44646</v>
      </c>
      <c r="Q3723" s="40">
        <v>1.229295</v>
      </c>
      <c r="R3723" s="39">
        <v>33.746885694729635</v>
      </c>
      <c r="S3723" s="39">
        <v>7.8588637919233397</v>
      </c>
      <c r="T3723" s="39">
        <v>0</v>
      </c>
      <c r="U3723" s="39">
        <v>0</v>
      </c>
      <c r="V3723" s="39">
        <v>0</v>
      </c>
      <c r="W3723" s="29" t="s">
        <v>265</v>
      </c>
      <c r="X3723" s="29" t="s">
        <v>11773</v>
      </c>
      <c r="Y3723" s="29">
        <v>45174</v>
      </c>
      <c r="Z3723" s="41" t="s">
        <v>11757</v>
      </c>
      <c r="AA3723" s="42" t="s">
        <v>1349</v>
      </c>
      <c r="AB3723" s="29" t="s">
        <v>258</v>
      </c>
      <c r="AC3723" s="29" t="s">
        <v>265</v>
      </c>
      <c r="AD3723" s="29" t="s">
        <v>265</v>
      </c>
      <c r="AE3723" s="29" t="s">
        <v>1367</v>
      </c>
      <c r="AF3723" s="29" t="s">
        <v>2409</v>
      </c>
      <c r="AG3723" s="183" t="s">
        <v>2410</v>
      </c>
      <c r="AH3723" s="29" t="s">
        <v>1356</v>
      </c>
      <c r="AI3723" s="29" t="s">
        <v>1357</v>
      </c>
      <c r="AJ3723" s="29" t="s">
        <v>258</v>
      </c>
      <c r="AK3723" s="29" t="s">
        <v>258</v>
      </c>
      <c r="AL3723" s="29" t="s">
        <v>13327</v>
      </c>
    </row>
    <row r="3724" spans="1:38" x14ac:dyDescent="0.2">
      <c r="A3724" s="35" t="s">
        <v>18</v>
      </c>
      <c r="B3724" s="36">
        <v>9902</v>
      </c>
      <c r="C3724" s="36">
        <v>12</v>
      </c>
      <c r="D3724" s="36" t="s">
        <v>6102</v>
      </c>
      <c r="E3724" s="37" t="s">
        <v>6103</v>
      </c>
      <c r="F3724" s="38" t="s">
        <v>1269</v>
      </c>
      <c r="G3724" s="38" t="s">
        <v>1273</v>
      </c>
      <c r="H3724" s="35" t="s">
        <v>986</v>
      </c>
      <c r="I3724" s="35"/>
      <c r="J3724" s="29" t="s">
        <v>263</v>
      </c>
      <c r="K3724" s="29" t="s">
        <v>264</v>
      </c>
      <c r="L3724" s="29" t="s">
        <v>2577</v>
      </c>
      <c r="M3724" s="39">
        <v>33.845211675515621</v>
      </c>
      <c r="N3724" s="39">
        <v>41.605749486652975</v>
      </c>
      <c r="O3724" s="29">
        <v>44197</v>
      </c>
      <c r="P3724" s="29">
        <v>44646</v>
      </c>
      <c r="Q3724" s="40">
        <v>1.229295</v>
      </c>
      <c r="R3724" s="39">
        <v>33.746885694729635</v>
      </c>
      <c r="S3724" s="39">
        <v>7.8588637919233397</v>
      </c>
      <c r="T3724" s="39">
        <v>0</v>
      </c>
      <c r="U3724" s="39">
        <v>0</v>
      </c>
      <c r="V3724" s="39">
        <v>0</v>
      </c>
      <c r="W3724" s="29" t="s">
        <v>265</v>
      </c>
      <c r="X3724" s="29" t="s">
        <v>11773</v>
      </c>
      <c r="Y3724" s="29">
        <v>45174</v>
      </c>
      <c r="Z3724" s="41" t="s">
        <v>11757</v>
      </c>
      <c r="AA3724" s="42" t="s">
        <v>1349</v>
      </c>
      <c r="AB3724" s="29" t="s">
        <v>258</v>
      </c>
      <c r="AC3724" s="29" t="s">
        <v>265</v>
      </c>
      <c r="AD3724" s="29" t="s">
        <v>265</v>
      </c>
      <c r="AE3724" s="29" t="s">
        <v>1367</v>
      </c>
      <c r="AF3724" s="29" t="s">
        <v>2409</v>
      </c>
      <c r="AG3724" s="183" t="s">
        <v>2410</v>
      </c>
      <c r="AH3724" s="29" t="s">
        <v>1356</v>
      </c>
      <c r="AI3724" s="29" t="s">
        <v>1357</v>
      </c>
      <c r="AJ3724" s="29" t="s">
        <v>258</v>
      </c>
      <c r="AK3724" s="29" t="s">
        <v>258</v>
      </c>
      <c r="AL3724" s="29" t="s">
        <v>13327</v>
      </c>
    </row>
    <row r="3725" spans="1:38" x14ac:dyDescent="0.2">
      <c r="A3725" s="35" t="s">
        <v>18</v>
      </c>
      <c r="B3725" s="36">
        <v>9902</v>
      </c>
      <c r="C3725" s="36">
        <v>13</v>
      </c>
      <c r="D3725" s="36" t="s">
        <v>6104</v>
      </c>
      <c r="E3725" s="37" t="s">
        <v>6105</v>
      </c>
      <c r="F3725" s="38" t="s">
        <v>1269</v>
      </c>
      <c r="G3725" s="38" t="s">
        <v>1273</v>
      </c>
      <c r="H3725" s="35" t="s">
        <v>986</v>
      </c>
      <c r="I3725" s="35"/>
      <c r="J3725" s="29" t="s">
        <v>263</v>
      </c>
      <c r="K3725" s="29" t="s">
        <v>264</v>
      </c>
      <c r="L3725" s="29" t="s">
        <v>2577</v>
      </c>
      <c r="M3725" s="39">
        <v>33.845211675515621</v>
      </c>
      <c r="N3725" s="39">
        <v>41.605749486652975</v>
      </c>
      <c r="O3725" s="29">
        <v>44197</v>
      </c>
      <c r="P3725" s="29">
        <v>44646</v>
      </c>
      <c r="Q3725" s="40">
        <v>1.229295</v>
      </c>
      <c r="R3725" s="39">
        <v>33.746885694729635</v>
      </c>
      <c r="S3725" s="39">
        <v>7.8588637919233397</v>
      </c>
      <c r="T3725" s="39">
        <v>0</v>
      </c>
      <c r="U3725" s="39">
        <v>0</v>
      </c>
      <c r="V3725" s="39">
        <v>0</v>
      </c>
      <c r="W3725" s="29" t="s">
        <v>265</v>
      </c>
      <c r="X3725" s="29" t="s">
        <v>11773</v>
      </c>
      <c r="Y3725" s="29">
        <v>45174</v>
      </c>
      <c r="Z3725" s="41" t="s">
        <v>11757</v>
      </c>
      <c r="AA3725" s="42" t="s">
        <v>1349</v>
      </c>
      <c r="AB3725" s="29" t="s">
        <v>258</v>
      </c>
      <c r="AC3725" s="29" t="s">
        <v>265</v>
      </c>
      <c r="AD3725" s="29" t="s">
        <v>265</v>
      </c>
      <c r="AE3725" s="29" t="s">
        <v>1367</v>
      </c>
      <c r="AF3725" s="29" t="s">
        <v>2409</v>
      </c>
      <c r="AG3725" s="183" t="s">
        <v>2410</v>
      </c>
      <c r="AH3725" s="29" t="s">
        <v>1356</v>
      </c>
      <c r="AI3725" s="29" t="s">
        <v>1357</v>
      </c>
      <c r="AJ3725" s="29" t="s">
        <v>258</v>
      </c>
      <c r="AK3725" s="29" t="s">
        <v>258</v>
      </c>
      <c r="AL3725" s="29" t="s">
        <v>13327</v>
      </c>
    </row>
    <row r="3726" spans="1:38" x14ac:dyDescent="0.2">
      <c r="A3726" s="35" t="s">
        <v>18</v>
      </c>
      <c r="B3726" s="36">
        <v>9902</v>
      </c>
      <c r="C3726" s="36">
        <v>14</v>
      </c>
      <c r="D3726" s="36" t="s">
        <v>6106</v>
      </c>
      <c r="E3726" s="37" t="s">
        <v>6107</v>
      </c>
      <c r="F3726" s="38" t="s">
        <v>1269</v>
      </c>
      <c r="G3726" s="38" t="s">
        <v>1273</v>
      </c>
      <c r="H3726" s="35" t="s">
        <v>986</v>
      </c>
      <c r="I3726" s="35"/>
      <c r="J3726" s="29" t="s">
        <v>263</v>
      </c>
      <c r="K3726" s="29" t="s">
        <v>264</v>
      </c>
      <c r="L3726" s="29" t="s">
        <v>2577</v>
      </c>
      <c r="M3726" s="39">
        <v>33.845211675515621</v>
      </c>
      <c r="N3726" s="39">
        <v>41.605749486652975</v>
      </c>
      <c r="O3726" s="29">
        <v>44197</v>
      </c>
      <c r="P3726" s="29">
        <v>44646</v>
      </c>
      <c r="Q3726" s="40">
        <v>1.229295</v>
      </c>
      <c r="R3726" s="39">
        <v>33.746885694729635</v>
      </c>
      <c r="S3726" s="39">
        <v>7.8588637919233397</v>
      </c>
      <c r="T3726" s="39">
        <v>0</v>
      </c>
      <c r="U3726" s="39">
        <v>0</v>
      </c>
      <c r="V3726" s="39">
        <v>0</v>
      </c>
      <c r="W3726" s="29" t="s">
        <v>265</v>
      </c>
      <c r="X3726" s="29" t="s">
        <v>11773</v>
      </c>
      <c r="Y3726" s="29">
        <v>45174</v>
      </c>
      <c r="Z3726" s="41" t="s">
        <v>11757</v>
      </c>
      <c r="AA3726" s="42" t="s">
        <v>1349</v>
      </c>
      <c r="AB3726" s="29" t="s">
        <v>258</v>
      </c>
      <c r="AC3726" s="29" t="s">
        <v>265</v>
      </c>
      <c r="AD3726" s="29" t="s">
        <v>265</v>
      </c>
      <c r="AE3726" s="29" t="s">
        <v>1367</v>
      </c>
      <c r="AF3726" s="29" t="s">
        <v>2409</v>
      </c>
      <c r="AG3726" s="183" t="s">
        <v>2410</v>
      </c>
      <c r="AH3726" s="29" t="s">
        <v>1356</v>
      </c>
      <c r="AI3726" s="29" t="s">
        <v>1357</v>
      </c>
      <c r="AJ3726" s="29" t="s">
        <v>258</v>
      </c>
      <c r="AK3726" s="29" t="s">
        <v>258</v>
      </c>
      <c r="AL3726" s="29" t="s">
        <v>13327</v>
      </c>
    </row>
    <row r="3727" spans="1:38" x14ac:dyDescent="0.2">
      <c r="A3727" s="35" t="s">
        <v>18</v>
      </c>
      <c r="B3727" s="36">
        <v>9902</v>
      </c>
      <c r="C3727" s="36">
        <v>15</v>
      </c>
      <c r="D3727" s="36" t="s">
        <v>6108</v>
      </c>
      <c r="E3727" s="37" t="s">
        <v>6109</v>
      </c>
      <c r="F3727" s="38" t="s">
        <v>1269</v>
      </c>
      <c r="G3727" s="38" t="s">
        <v>1273</v>
      </c>
      <c r="H3727" s="35" t="s">
        <v>986</v>
      </c>
      <c r="I3727" s="35"/>
      <c r="J3727" s="29" t="s">
        <v>263</v>
      </c>
      <c r="K3727" s="29" t="s">
        <v>264</v>
      </c>
      <c r="L3727" s="29" t="s">
        <v>2577</v>
      </c>
      <c r="M3727" s="39">
        <v>33.845211675515621</v>
      </c>
      <c r="N3727" s="39">
        <v>41.605749486652975</v>
      </c>
      <c r="O3727" s="29">
        <v>44197</v>
      </c>
      <c r="P3727" s="29">
        <v>44646</v>
      </c>
      <c r="Q3727" s="40">
        <v>1.229295</v>
      </c>
      <c r="R3727" s="39">
        <v>33.746885694729635</v>
      </c>
      <c r="S3727" s="39">
        <v>7.8588637919233397</v>
      </c>
      <c r="T3727" s="39">
        <v>0</v>
      </c>
      <c r="U3727" s="39">
        <v>0</v>
      </c>
      <c r="V3727" s="39">
        <v>0</v>
      </c>
      <c r="W3727" s="29" t="s">
        <v>265</v>
      </c>
      <c r="X3727" s="29" t="s">
        <v>11773</v>
      </c>
      <c r="Y3727" s="29">
        <v>45174</v>
      </c>
      <c r="Z3727" s="41" t="s">
        <v>11757</v>
      </c>
      <c r="AA3727" s="42" t="s">
        <v>1349</v>
      </c>
      <c r="AB3727" s="29" t="s">
        <v>258</v>
      </c>
      <c r="AC3727" s="29" t="s">
        <v>265</v>
      </c>
      <c r="AD3727" s="29" t="s">
        <v>265</v>
      </c>
      <c r="AE3727" s="29" t="s">
        <v>1367</v>
      </c>
      <c r="AF3727" s="29" t="s">
        <v>2409</v>
      </c>
      <c r="AG3727" s="183" t="s">
        <v>2410</v>
      </c>
      <c r="AH3727" s="29" t="s">
        <v>1356</v>
      </c>
      <c r="AI3727" s="29" t="s">
        <v>1357</v>
      </c>
      <c r="AJ3727" s="29" t="s">
        <v>258</v>
      </c>
      <c r="AK3727" s="29" t="s">
        <v>258</v>
      </c>
      <c r="AL3727" s="29" t="s">
        <v>13327</v>
      </c>
    </row>
    <row r="3728" spans="1:38" x14ac:dyDescent="0.2">
      <c r="A3728" s="35" t="s">
        <v>16</v>
      </c>
      <c r="B3728" s="36">
        <v>9903</v>
      </c>
      <c r="C3728" s="36"/>
      <c r="D3728" s="36" t="s">
        <v>1349</v>
      </c>
      <c r="E3728" s="37" t="s">
        <v>6110</v>
      </c>
      <c r="F3728" s="38" t="s">
        <v>1266</v>
      </c>
      <c r="G3728" s="38" t="s">
        <v>1267</v>
      </c>
      <c r="H3728" s="35" t="s">
        <v>1415</v>
      </c>
      <c r="I3728" s="35"/>
      <c r="J3728" s="29" t="s">
        <v>484</v>
      </c>
      <c r="K3728" s="29" t="s">
        <v>1365</v>
      </c>
      <c r="L3728" s="29" t="s">
        <v>1366</v>
      </c>
      <c r="M3728" s="39">
        <v>14.441299269534912</v>
      </c>
      <c r="N3728" s="39">
        <v>11.782360027378509</v>
      </c>
      <c r="O3728" s="29">
        <v>44197</v>
      </c>
      <c r="P3728" s="29">
        <v>44495</v>
      </c>
      <c r="Q3728" s="40">
        <v>0.81587949999999998</v>
      </c>
      <c r="R3728" s="39">
        <v>11.782360027378509</v>
      </c>
      <c r="S3728" s="39">
        <v>0</v>
      </c>
      <c r="T3728" s="39">
        <v>0</v>
      </c>
      <c r="U3728" s="39">
        <v>0</v>
      </c>
      <c r="V3728" s="39">
        <v>0</v>
      </c>
      <c r="W3728" s="29" t="s">
        <v>1357</v>
      </c>
      <c r="X3728" s="29" t="s">
        <v>258</v>
      </c>
      <c r="Y3728" s="29" t="s">
        <v>1349</v>
      </c>
      <c r="Z3728" s="41" t="s">
        <v>1349</v>
      </c>
      <c r="AA3728" s="42" t="s">
        <v>1349</v>
      </c>
      <c r="AB3728" s="29" t="s">
        <v>258</v>
      </c>
      <c r="AC3728" s="29" t="s">
        <v>258</v>
      </c>
      <c r="AD3728" s="29" t="s">
        <v>265</v>
      </c>
      <c r="AE3728" s="29" t="s">
        <v>1367</v>
      </c>
      <c r="AF3728" s="29" t="s">
        <v>1368</v>
      </c>
      <c r="AG3728" s="183" t="s">
        <v>1369</v>
      </c>
      <c r="AH3728" s="29" t="s">
        <v>1356</v>
      </c>
      <c r="AI3728" s="29" t="s">
        <v>1357</v>
      </c>
      <c r="AJ3728" s="29" t="s">
        <v>258</v>
      </c>
      <c r="AK3728" s="29" t="s">
        <v>258</v>
      </c>
      <c r="AL3728" s="29" t="s">
        <v>13326</v>
      </c>
    </row>
    <row r="3729" spans="1:38" x14ac:dyDescent="0.2">
      <c r="A3729" s="35" t="s">
        <v>17</v>
      </c>
      <c r="B3729" s="36">
        <v>9904</v>
      </c>
      <c r="C3729" s="36"/>
      <c r="D3729" s="36" t="s">
        <v>1349</v>
      </c>
      <c r="E3729" s="37" t="s">
        <v>6111</v>
      </c>
      <c r="F3729" s="38" t="s">
        <v>1262</v>
      </c>
      <c r="G3729" s="38" t="s">
        <v>1263</v>
      </c>
      <c r="H3729" s="35" t="s">
        <v>5668</v>
      </c>
      <c r="I3729" s="35" t="s">
        <v>1349</v>
      </c>
      <c r="J3729" s="29" t="s">
        <v>1500</v>
      </c>
      <c r="K3729" s="29" t="s">
        <v>3637</v>
      </c>
      <c r="L3729" s="29" t="s">
        <v>2974</v>
      </c>
      <c r="M3729" s="39">
        <v>0</v>
      </c>
      <c r="N3729" s="39"/>
      <c r="O3729" s="29">
        <v>44197</v>
      </c>
      <c r="P3729" s="29">
        <v>44323</v>
      </c>
      <c r="Q3729" s="40">
        <v>0.34496919999999998</v>
      </c>
      <c r="R3729" s="39"/>
      <c r="S3729" s="39"/>
      <c r="T3729" s="39"/>
      <c r="U3729" s="39"/>
      <c r="V3729" s="39"/>
      <c r="W3729" s="29" t="s">
        <v>1357</v>
      </c>
      <c r="X3729" s="29" t="s">
        <v>258</v>
      </c>
      <c r="Y3729" s="29" t="s">
        <v>1349</v>
      </c>
      <c r="Z3729" s="41" t="s">
        <v>1349</v>
      </c>
      <c r="AA3729" s="42" t="s">
        <v>1349</v>
      </c>
      <c r="AB3729" s="29" t="s">
        <v>258</v>
      </c>
      <c r="AC3729" s="29" t="s">
        <v>258</v>
      </c>
      <c r="AD3729" s="29" t="s">
        <v>265</v>
      </c>
      <c r="AE3729" s="29" t="s">
        <v>1367</v>
      </c>
      <c r="AF3729" s="29" t="s">
        <v>1368</v>
      </c>
      <c r="AG3729" s="183" t="s">
        <v>1369</v>
      </c>
      <c r="AH3729" s="29" t="s">
        <v>1356</v>
      </c>
      <c r="AI3729" s="29" t="s">
        <v>1357</v>
      </c>
      <c r="AJ3729" s="29" t="s">
        <v>258</v>
      </c>
      <c r="AK3729" s="29" t="s">
        <v>258</v>
      </c>
      <c r="AL3729" s="29" t="s">
        <v>13326</v>
      </c>
    </row>
    <row r="3730" spans="1:38" x14ac:dyDescent="0.2">
      <c r="A3730" s="35" t="s">
        <v>18</v>
      </c>
      <c r="B3730" s="36">
        <v>9904</v>
      </c>
      <c r="C3730" s="36">
        <v>1</v>
      </c>
      <c r="D3730" s="36" t="s">
        <v>6112</v>
      </c>
      <c r="E3730" s="37" t="s">
        <v>6113</v>
      </c>
      <c r="F3730" s="38" t="s">
        <v>1262</v>
      </c>
      <c r="G3730" s="38" t="s">
        <v>1263</v>
      </c>
      <c r="H3730" s="35" t="s">
        <v>5668</v>
      </c>
      <c r="I3730" s="35"/>
      <c r="J3730" s="29" t="s">
        <v>1500</v>
      </c>
      <c r="K3730" s="29" t="s">
        <v>3637</v>
      </c>
      <c r="L3730" s="29" t="s">
        <v>2974</v>
      </c>
      <c r="M3730" s="39">
        <v>28.545769773303725</v>
      </c>
      <c r="N3730" s="39">
        <v>9.8474113620807664</v>
      </c>
      <c r="O3730" s="29">
        <v>44197</v>
      </c>
      <c r="P3730" s="29">
        <v>44323</v>
      </c>
      <c r="Q3730" s="40">
        <v>0.34496919999999998</v>
      </c>
      <c r="R3730" s="39">
        <v>9.8474113620807664</v>
      </c>
      <c r="S3730" s="39">
        <v>0</v>
      </c>
      <c r="T3730" s="39">
        <v>0</v>
      </c>
      <c r="U3730" s="39">
        <v>0</v>
      </c>
      <c r="V3730" s="39">
        <v>0</v>
      </c>
      <c r="W3730" s="29" t="s">
        <v>1357</v>
      </c>
      <c r="X3730" s="29" t="s">
        <v>258</v>
      </c>
      <c r="Y3730" s="29" t="s">
        <v>1349</v>
      </c>
      <c r="Z3730" s="41" t="s">
        <v>1349</v>
      </c>
      <c r="AA3730" s="42" t="s">
        <v>1349</v>
      </c>
      <c r="AB3730" s="29" t="s">
        <v>258</v>
      </c>
      <c r="AC3730" s="29" t="s">
        <v>258</v>
      </c>
      <c r="AD3730" s="29" t="s">
        <v>265</v>
      </c>
      <c r="AE3730" s="29" t="s">
        <v>1367</v>
      </c>
      <c r="AF3730" s="29" t="s">
        <v>1368</v>
      </c>
      <c r="AG3730" s="183" t="s">
        <v>1369</v>
      </c>
      <c r="AH3730" s="29" t="s">
        <v>1356</v>
      </c>
      <c r="AI3730" s="29" t="s">
        <v>1357</v>
      </c>
      <c r="AJ3730" s="29" t="s">
        <v>258</v>
      </c>
      <c r="AK3730" s="29" t="s">
        <v>258</v>
      </c>
      <c r="AL3730" s="29" t="s">
        <v>13326</v>
      </c>
    </row>
    <row r="3731" spans="1:38" x14ac:dyDescent="0.2">
      <c r="A3731" s="35" t="s">
        <v>18</v>
      </c>
      <c r="B3731" s="36">
        <v>9904</v>
      </c>
      <c r="C3731" s="36">
        <v>2</v>
      </c>
      <c r="D3731" s="36" t="s">
        <v>6114</v>
      </c>
      <c r="E3731" s="37" t="s">
        <v>6115</v>
      </c>
      <c r="F3731" s="38" t="s">
        <v>1262</v>
      </c>
      <c r="G3731" s="38" t="s">
        <v>1263</v>
      </c>
      <c r="H3731" s="35" t="s">
        <v>5668</v>
      </c>
      <c r="I3731" s="35"/>
      <c r="J3731" s="29" t="s">
        <v>1500</v>
      </c>
      <c r="K3731" s="29" t="s">
        <v>3637</v>
      </c>
      <c r="L3731" s="29" t="s">
        <v>2974</v>
      </c>
      <c r="M3731" s="39">
        <v>10.548055530441138</v>
      </c>
      <c r="N3731" s="39">
        <v>3.6387542778918545</v>
      </c>
      <c r="O3731" s="29">
        <v>44197</v>
      </c>
      <c r="P3731" s="29">
        <v>44323</v>
      </c>
      <c r="Q3731" s="40">
        <v>0.34496919999999998</v>
      </c>
      <c r="R3731" s="39">
        <v>3.6387542778918545</v>
      </c>
      <c r="S3731" s="39">
        <v>0</v>
      </c>
      <c r="T3731" s="39">
        <v>0</v>
      </c>
      <c r="U3731" s="39">
        <v>0</v>
      </c>
      <c r="V3731" s="39">
        <v>0</v>
      </c>
      <c r="W3731" s="29" t="s">
        <v>1357</v>
      </c>
      <c r="X3731" s="29" t="s">
        <v>258</v>
      </c>
      <c r="Y3731" s="29" t="s">
        <v>1349</v>
      </c>
      <c r="Z3731" s="41" t="s">
        <v>1349</v>
      </c>
      <c r="AA3731" s="42" t="s">
        <v>1349</v>
      </c>
      <c r="AB3731" s="29" t="s">
        <v>258</v>
      </c>
      <c r="AC3731" s="29" t="s">
        <v>258</v>
      </c>
      <c r="AD3731" s="29" t="s">
        <v>265</v>
      </c>
      <c r="AE3731" s="29" t="s">
        <v>1367</v>
      </c>
      <c r="AF3731" s="29" t="s">
        <v>1368</v>
      </c>
      <c r="AG3731" s="183" t="s">
        <v>1369</v>
      </c>
      <c r="AH3731" s="29" t="s">
        <v>1356</v>
      </c>
      <c r="AI3731" s="29" t="s">
        <v>1357</v>
      </c>
      <c r="AJ3731" s="29" t="s">
        <v>258</v>
      </c>
      <c r="AK3731" s="29" t="s">
        <v>258</v>
      </c>
      <c r="AL3731" s="29" t="s">
        <v>13326</v>
      </c>
    </row>
    <row r="3732" spans="1:38" x14ac:dyDescent="0.2">
      <c r="A3732" s="35" t="s">
        <v>18</v>
      </c>
      <c r="B3732" s="36">
        <v>9904</v>
      </c>
      <c r="C3732" s="36">
        <v>3</v>
      </c>
      <c r="D3732" s="36" t="s">
        <v>6116</v>
      </c>
      <c r="E3732" s="37" t="s">
        <v>6117</v>
      </c>
      <c r="F3732" s="38" t="s">
        <v>1262</v>
      </c>
      <c r="G3732" s="38" t="s">
        <v>1263</v>
      </c>
      <c r="H3732" s="35" t="s">
        <v>5668</v>
      </c>
      <c r="I3732" s="35"/>
      <c r="J3732" s="29" t="s">
        <v>1500</v>
      </c>
      <c r="K3732" s="29" t="s">
        <v>3637</v>
      </c>
      <c r="L3732" s="29" t="s">
        <v>2974</v>
      </c>
      <c r="M3732" s="39">
        <v>4.9913015754175358</v>
      </c>
      <c r="N3732" s="39">
        <v>1.7218453114305268</v>
      </c>
      <c r="O3732" s="29">
        <v>44197</v>
      </c>
      <c r="P3732" s="29">
        <v>44323</v>
      </c>
      <c r="Q3732" s="40">
        <v>0.34496919999999998</v>
      </c>
      <c r="R3732" s="39">
        <v>1.7218453114305268</v>
      </c>
      <c r="S3732" s="39">
        <v>0</v>
      </c>
      <c r="T3732" s="39">
        <v>0</v>
      </c>
      <c r="U3732" s="39">
        <v>0</v>
      </c>
      <c r="V3732" s="39">
        <v>0</v>
      </c>
      <c r="W3732" s="29" t="s">
        <v>1357</v>
      </c>
      <c r="X3732" s="29" t="s">
        <v>258</v>
      </c>
      <c r="Y3732" s="29" t="s">
        <v>1349</v>
      </c>
      <c r="Z3732" s="41" t="s">
        <v>1349</v>
      </c>
      <c r="AA3732" s="42" t="s">
        <v>1349</v>
      </c>
      <c r="AB3732" s="29" t="s">
        <v>258</v>
      </c>
      <c r="AC3732" s="29" t="s">
        <v>258</v>
      </c>
      <c r="AD3732" s="29" t="s">
        <v>265</v>
      </c>
      <c r="AE3732" s="29" t="s">
        <v>1367</v>
      </c>
      <c r="AF3732" s="29" t="s">
        <v>1368</v>
      </c>
      <c r="AG3732" s="183" t="s">
        <v>1369</v>
      </c>
      <c r="AH3732" s="29" t="s">
        <v>1356</v>
      </c>
      <c r="AI3732" s="29" t="s">
        <v>1357</v>
      </c>
      <c r="AJ3732" s="29" t="s">
        <v>258</v>
      </c>
      <c r="AK3732" s="29" t="s">
        <v>258</v>
      </c>
      <c r="AL3732" s="29" t="s">
        <v>13326</v>
      </c>
    </row>
    <row r="3733" spans="1:38" x14ac:dyDescent="0.2">
      <c r="A3733" s="35" t="s">
        <v>18</v>
      </c>
      <c r="B3733" s="36">
        <v>9904</v>
      </c>
      <c r="C3733" s="36">
        <v>4</v>
      </c>
      <c r="D3733" s="36" t="s">
        <v>6118</v>
      </c>
      <c r="E3733" s="37" t="s">
        <v>6119</v>
      </c>
      <c r="F3733" s="38" t="s">
        <v>1262</v>
      </c>
      <c r="G3733" s="38" t="s">
        <v>1263</v>
      </c>
      <c r="H3733" s="35" t="s">
        <v>5668</v>
      </c>
      <c r="I3733" s="35"/>
      <c r="J3733" s="29" t="s">
        <v>1500</v>
      </c>
      <c r="K3733" s="29" t="s">
        <v>3637</v>
      </c>
      <c r="L3733" s="29" t="s">
        <v>2974</v>
      </c>
      <c r="M3733" s="39">
        <v>12.110357114022959</v>
      </c>
      <c r="N3733" s="39">
        <v>4.1777002053388088</v>
      </c>
      <c r="O3733" s="29">
        <v>44197</v>
      </c>
      <c r="P3733" s="29">
        <v>44323</v>
      </c>
      <c r="Q3733" s="40">
        <v>0.34496919999999998</v>
      </c>
      <c r="R3733" s="39">
        <v>4.1777002053388088</v>
      </c>
      <c r="S3733" s="39">
        <v>0</v>
      </c>
      <c r="T3733" s="39">
        <v>0</v>
      </c>
      <c r="U3733" s="39">
        <v>0</v>
      </c>
      <c r="V3733" s="39">
        <v>0</v>
      </c>
      <c r="W3733" s="29" t="s">
        <v>1357</v>
      </c>
      <c r="X3733" s="29" t="s">
        <v>258</v>
      </c>
      <c r="Y3733" s="29" t="s">
        <v>1349</v>
      </c>
      <c r="Z3733" s="41" t="s">
        <v>1349</v>
      </c>
      <c r="AA3733" s="42" t="s">
        <v>1349</v>
      </c>
      <c r="AB3733" s="29" t="s">
        <v>258</v>
      </c>
      <c r="AC3733" s="29" t="s">
        <v>258</v>
      </c>
      <c r="AD3733" s="29" t="s">
        <v>265</v>
      </c>
      <c r="AE3733" s="29" t="s">
        <v>1367</v>
      </c>
      <c r="AF3733" s="29" t="s">
        <v>1368</v>
      </c>
      <c r="AG3733" s="183" t="s">
        <v>1369</v>
      </c>
      <c r="AH3733" s="29" t="s">
        <v>1356</v>
      </c>
      <c r="AI3733" s="29" t="s">
        <v>1357</v>
      </c>
      <c r="AJ3733" s="29" t="s">
        <v>258</v>
      </c>
      <c r="AK3733" s="29" t="s">
        <v>258</v>
      </c>
      <c r="AL3733" s="29" t="s">
        <v>13326</v>
      </c>
    </row>
    <row r="3734" spans="1:38" x14ac:dyDescent="0.2">
      <c r="A3734" s="35" t="s">
        <v>18</v>
      </c>
      <c r="B3734" s="36">
        <v>9904</v>
      </c>
      <c r="C3734" s="36">
        <v>5</v>
      </c>
      <c r="D3734" s="36" t="s">
        <v>6120</v>
      </c>
      <c r="E3734" s="37" t="s">
        <v>6121</v>
      </c>
      <c r="F3734" s="38" t="s">
        <v>1262</v>
      </c>
      <c r="G3734" s="38" t="s">
        <v>1263</v>
      </c>
      <c r="H3734" s="35" t="s">
        <v>5668</v>
      </c>
      <c r="I3734" s="35"/>
      <c r="J3734" s="29" t="s">
        <v>1500</v>
      </c>
      <c r="K3734" s="29" t="s">
        <v>3637</v>
      </c>
      <c r="L3734" s="29" t="s">
        <v>2974</v>
      </c>
      <c r="M3734" s="39">
        <v>24.179388831318914</v>
      </c>
      <c r="N3734" s="39">
        <v>8.3411444216290196</v>
      </c>
      <c r="O3734" s="29">
        <v>44197</v>
      </c>
      <c r="P3734" s="29">
        <v>44323</v>
      </c>
      <c r="Q3734" s="40">
        <v>0.34496919999999998</v>
      </c>
      <c r="R3734" s="39">
        <v>8.3411444216290196</v>
      </c>
      <c r="S3734" s="39">
        <v>0</v>
      </c>
      <c r="T3734" s="39">
        <v>0</v>
      </c>
      <c r="U3734" s="39">
        <v>0</v>
      </c>
      <c r="V3734" s="39">
        <v>0</v>
      </c>
      <c r="W3734" s="29" t="s">
        <v>1357</v>
      </c>
      <c r="X3734" s="29" t="s">
        <v>258</v>
      </c>
      <c r="Y3734" s="29" t="s">
        <v>1349</v>
      </c>
      <c r="Z3734" s="41" t="s">
        <v>1349</v>
      </c>
      <c r="AA3734" s="42" t="s">
        <v>1349</v>
      </c>
      <c r="AB3734" s="29" t="s">
        <v>258</v>
      </c>
      <c r="AC3734" s="29" t="s">
        <v>258</v>
      </c>
      <c r="AD3734" s="29" t="s">
        <v>265</v>
      </c>
      <c r="AE3734" s="29" t="s">
        <v>1367</v>
      </c>
      <c r="AF3734" s="29" t="s">
        <v>1368</v>
      </c>
      <c r="AG3734" s="183" t="s">
        <v>1369</v>
      </c>
      <c r="AH3734" s="29" t="s">
        <v>1356</v>
      </c>
      <c r="AI3734" s="29" t="s">
        <v>1357</v>
      </c>
      <c r="AJ3734" s="29" t="s">
        <v>258</v>
      </c>
      <c r="AK3734" s="29" t="s">
        <v>258</v>
      </c>
      <c r="AL3734" s="29" t="s">
        <v>13326</v>
      </c>
    </row>
    <row r="3735" spans="1:38" x14ac:dyDescent="0.2">
      <c r="A3735" s="35" t="s">
        <v>18</v>
      </c>
      <c r="B3735" s="36">
        <v>9904</v>
      </c>
      <c r="C3735" s="36">
        <v>6</v>
      </c>
      <c r="D3735" s="36" t="s">
        <v>6122</v>
      </c>
      <c r="E3735" s="37" t="s">
        <v>6123</v>
      </c>
      <c r="F3735" s="38" t="s">
        <v>1262</v>
      </c>
      <c r="G3735" s="38" t="s">
        <v>1263</v>
      </c>
      <c r="H3735" s="35" t="s">
        <v>5668</v>
      </c>
      <c r="I3735" s="35"/>
      <c r="J3735" s="29" t="s">
        <v>1500</v>
      </c>
      <c r="K3735" s="29" t="s">
        <v>3637</v>
      </c>
      <c r="L3735" s="29" t="s">
        <v>2974</v>
      </c>
      <c r="M3735" s="39">
        <v>6.8317936345274752</v>
      </c>
      <c r="N3735" s="39">
        <v>2.3567583846680353</v>
      </c>
      <c r="O3735" s="29">
        <v>44197</v>
      </c>
      <c r="P3735" s="29">
        <v>44323</v>
      </c>
      <c r="Q3735" s="40">
        <v>0.34496919999999998</v>
      </c>
      <c r="R3735" s="39">
        <v>2.3567583846680353</v>
      </c>
      <c r="S3735" s="39">
        <v>0</v>
      </c>
      <c r="T3735" s="39">
        <v>0</v>
      </c>
      <c r="U3735" s="39">
        <v>0</v>
      </c>
      <c r="V3735" s="39">
        <v>0</v>
      </c>
      <c r="W3735" s="29" t="s">
        <v>1357</v>
      </c>
      <c r="X3735" s="29" t="s">
        <v>258</v>
      </c>
      <c r="Y3735" s="29" t="s">
        <v>1349</v>
      </c>
      <c r="Z3735" s="41" t="s">
        <v>1349</v>
      </c>
      <c r="AA3735" s="42" t="s">
        <v>1349</v>
      </c>
      <c r="AB3735" s="29" t="s">
        <v>258</v>
      </c>
      <c r="AC3735" s="29" t="s">
        <v>258</v>
      </c>
      <c r="AD3735" s="29" t="s">
        <v>265</v>
      </c>
      <c r="AE3735" s="29" t="s">
        <v>1367</v>
      </c>
      <c r="AF3735" s="29" t="s">
        <v>1368</v>
      </c>
      <c r="AG3735" s="183" t="s">
        <v>1369</v>
      </c>
      <c r="AH3735" s="29" t="s">
        <v>1356</v>
      </c>
      <c r="AI3735" s="29" t="s">
        <v>1357</v>
      </c>
      <c r="AJ3735" s="29" t="s">
        <v>258</v>
      </c>
      <c r="AK3735" s="29" t="s">
        <v>258</v>
      </c>
      <c r="AL3735" s="29" t="s">
        <v>13326</v>
      </c>
    </row>
    <row r="3736" spans="1:38" x14ac:dyDescent="0.2">
      <c r="A3736" s="35" t="s">
        <v>18</v>
      </c>
      <c r="B3736" s="36">
        <v>9904</v>
      </c>
      <c r="C3736" s="36">
        <v>7</v>
      </c>
      <c r="D3736" s="36" t="s">
        <v>6124</v>
      </c>
      <c r="E3736" s="37" t="s">
        <v>6125</v>
      </c>
      <c r="F3736" s="38" t="s">
        <v>1262</v>
      </c>
      <c r="G3736" s="38" t="s">
        <v>1263</v>
      </c>
      <c r="H3736" s="35" t="s">
        <v>5668</v>
      </c>
      <c r="I3736" s="35"/>
      <c r="J3736" s="29" t="s">
        <v>1500</v>
      </c>
      <c r="K3736" s="29" t="s">
        <v>3637</v>
      </c>
      <c r="L3736" s="29" t="s">
        <v>2974</v>
      </c>
      <c r="M3736" s="39">
        <v>12.114388860045107</v>
      </c>
      <c r="N3736" s="39">
        <v>4.179091033538672</v>
      </c>
      <c r="O3736" s="29">
        <v>44197</v>
      </c>
      <c r="P3736" s="29">
        <v>44323</v>
      </c>
      <c r="Q3736" s="40">
        <v>0.34496919999999998</v>
      </c>
      <c r="R3736" s="39">
        <v>4.179091033538672</v>
      </c>
      <c r="S3736" s="39">
        <v>0</v>
      </c>
      <c r="T3736" s="39">
        <v>0</v>
      </c>
      <c r="U3736" s="39">
        <v>0</v>
      </c>
      <c r="V3736" s="39">
        <v>0</v>
      </c>
      <c r="W3736" s="29" t="s">
        <v>1357</v>
      </c>
      <c r="X3736" s="29" t="s">
        <v>258</v>
      </c>
      <c r="Y3736" s="29" t="s">
        <v>1349</v>
      </c>
      <c r="Z3736" s="41" t="s">
        <v>1349</v>
      </c>
      <c r="AA3736" s="42" t="s">
        <v>1349</v>
      </c>
      <c r="AB3736" s="29" t="s">
        <v>258</v>
      </c>
      <c r="AC3736" s="29" t="s">
        <v>258</v>
      </c>
      <c r="AD3736" s="29" t="s">
        <v>265</v>
      </c>
      <c r="AE3736" s="29" t="s">
        <v>1367</v>
      </c>
      <c r="AF3736" s="29" t="s">
        <v>1368</v>
      </c>
      <c r="AG3736" s="183" t="s">
        <v>1369</v>
      </c>
      <c r="AH3736" s="29" t="s">
        <v>1356</v>
      </c>
      <c r="AI3736" s="29" t="s">
        <v>1357</v>
      </c>
      <c r="AJ3736" s="29" t="s">
        <v>258</v>
      </c>
      <c r="AK3736" s="29" t="s">
        <v>258</v>
      </c>
      <c r="AL3736" s="29" t="s">
        <v>13326</v>
      </c>
    </row>
    <row r="3737" spans="1:38" x14ac:dyDescent="0.2">
      <c r="A3737" s="35" t="s">
        <v>18</v>
      </c>
      <c r="B3737" s="36">
        <v>9904</v>
      </c>
      <c r="C3737" s="36">
        <v>8</v>
      </c>
      <c r="D3737" s="36" t="s">
        <v>6126</v>
      </c>
      <c r="E3737" s="37" t="s">
        <v>6127</v>
      </c>
      <c r="F3737" s="38" t="s">
        <v>1262</v>
      </c>
      <c r="G3737" s="38" t="s">
        <v>1263</v>
      </c>
      <c r="H3737" s="35" t="s">
        <v>5668</v>
      </c>
      <c r="I3737" s="35"/>
      <c r="J3737" s="29" t="s">
        <v>1500</v>
      </c>
      <c r="K3737" s="29" t="s">
        <v>3637</v>
      </c>
      <c r="L3737" s="29" t="s">
        <v>2974</v>
      </c>
      <c r="M3737" s="39">
        <v>1.4272380918399092</v>
      </c>
      <c r="N3737" s="39">
        <v>0.49235318275154</v>
      </c>
      <c r="O3737" s="29">
        <v>44197</v>
      </c>
      <c r="P3737" s="29">
        <v>44323</v>
      </c>
      <c r="Q3737" s="40">
        <v>0.34496919999999998</v>
      </c>
      <c r="R3737" s="39">
        <v>0.49235318275154</v>
      </c>
      <c r="S3737" s="39">
        <v>0</v>
      </c>
      <c r="T3737" s="39">
        <v>0</v>
      </c>
      <c r="U3737" s="39">
        <v>0</v>
      </c>
      <c r="V3737" s="39">
        <v>0</v>
      </c>
      <c r="W3737" s="29" t="s">
        <v>1357</v>
      </c>
      <c r="X3737" s="29" t="s">
        <v>258</v>
      </c>
      <c r="Y3737" s="29" t="s">
        <v>1349</v>
      </c>
      <c r="Z3737" s="41" t="s">
        <v>1349</v>
      </c>
      <c r="AA3737" s="42" t="s">
        <v>1349</v>
      </c>
      <c r="AB3737" s="29" t="s">
        <v>258</v>
      </c>
      <c r="AC3737" s="29" t="s">
        <v>258</v>
      </c>
      <c r="AD3737" s="29" t="s">
        <v>265</v>
      </c>
      <c r="AE3737" s="29" t="s">
        <v>1367</v>
      </c>
      <c r="AF3737" s="29" t="s">
        <v>1368</v>
      </c>
      <c r="AG3737" s="183" t="s">
        <v>1369</v>
      </c>
      <c r="AH3737" s="29" t="s">
        <v>1356</v>
      </c>
      <c r="AI3737" s="29" t="s">
        <v>1357</v>
      </c>
      <c r="AJ3737" s="29" t="s">
        <v>258</v>
      </c>
      <c r="AK3737" s="29" t="s">
        <v>258</v>
      </c>
      <c r="AL3737" s="29" t="s">
        <v>13326</v>
      </c>
    </row>
    <row r="3738" spans="1:38" x14ac:dyDescent="0.2">
      <c r="A3738" s="35" t="s">
        <v>18</v>
      </c>
      <c r="B3738" s="36">
        <v>9904</v>
      </c>
      <c r="C3738" s="36">
        <v>9</v>
      </c>
      <c r="D3738" s="36" t="s">
        <v>6128</v>
      </c>
      <c r="E3738" s="37" t="s">
        <v>6129</v>
      </c>
      <c r="F3738" s="38" t="s">
        <v>1262</v>
      </c>
      <c r="G3738" s="38" t="s">
        <v>1263</v>
      </c>
      <c r="H3738" s="35" t="s">
        <v>5668</v>
      </c>
      <c r="I3738" s="35"/>
      <c r="J3738" s="29" t="s">
        <v>1500</v>
      </c>
      <c r="K3738" s="29" t="s">
        <v>3637</v>
      </c>
      <c r="L3738" s="29" t="s">
        <v>2974</v>
      </c>
      <c r="M3738" s="39">
        <v>2.4734761845869615</v>
      </c>
      <c r="N3738" s="39">
        <v>0.85327310061601636</v>
      </c>
      <c r="O3738" s="29">
        <v>44197</v>
      </c>
      <c r="P3738" s="29">
        <v>44323</v>
      </c>
      <c r="Q3738" s="40">
        <v>0.34496919999999998</v>
      </c>
      <c r="R3738" s="39">
        <v>0.85327310061601636</v>
      </c>
      <c r="S3738" s="39">
        <v>0</v>
      </c>
      <c r="T3738" s="39">
        <v>0</v>
      </c>
      <c r="U3738" s="39">
        <v>0</v>
      </c>
      <c r="V3738" s="39">
        <v>0</v>
      </c>
      <c r="W3738" s="29" t="s">
        <v>1357</v>
      </c>
      <c r="X3738" s="29" t="s">
        <v>258</v>
      </c>
      <c r="Y3738" s="29" t="s">
        <v>1349</v>
      </c>
      <c r="Z3738" s="41" t="s">
        <v>1349</v>
      </c>
      <c r="AA3738" s="42" t="s">
        <v>1349</v>
      </c>
      <c r="AB3738" s="29" t="s">
        <v>258</v>
      </c>
      <c r="AC3738" s="29" t="s">
        <v>258</v>
      </c>
      <c r="AD3738" s="29" t="s">
        <v>265</v>
      </c>
      <c r="AE3738" s="29" t="s">
        <v>1367</v>
      </c>
      <c r="AF3738" s="29" t="s">
        <v>1368</v>
      </c>
      <c r="AG3738" s="183" t="s">
        <v>1369</v>
      </c>
      <c r="AH3738" s="29" t="s">
        <v>1356</v>
      </c>
      <c r="AI3738" s="29" t="s">
        <v>1357</v>
      </c>
      <c r="AJ3738" s="29" t="s">
        <v>258</v>
      </c>
      <c r="AK3738" s="29" t="s">
        <v>258</v>
      </c>
      <c r="AL3738" s="29" t="s">
        <v>13326</v>
      </c>
    </row>
    <row r="3739" spans="1:38" x14ac:dyDescent="0.2">
      <c r="A3739" s="35" t="s">
        <v>18</v>
      </c>
      <c r="B3739" s="36">
        <v>9904</v>
      </c>
      <c r="C3739" s="36">
        <v>10</v>
      </c>
      <c r="D3739" s="36" t="s">
        <v>6130</v>
      </c>
      <c r="E3739" s="37" t="s">
        <v>6131</v>
      </c>
      <c r="F3739" s="38" t="s">
        <v>1262</v>
      </c>
      <c r="G3739" s="38" t="s">
        <v>1263</v>
      </c>
      <c r="H3739" s="35" t="s">
        <v>5668</v>
      </c>
      <c r="I3739" s="35"/>
      <c r="J3739" s="29" t="s">
        <v>1500</v>
      </c>
      <c r="K3739" s="29" t="s">
        <v>3637</v>
      </c>
      <c r="L3739" s="29" t="s">
        <v>2974</v>
      </c>
      <c r="M3739" s="39">
        <v>1.6409206310136812</v>
      </c>
      <c r="N3739" s="39">
        <v>0.56606707734428474</v>
      </c>
      <c r="O3739" s="29">
        <v>44197</v>
      </c>
      <c r="P3739" s="29">
        <v>44323</v>
      </c>
      <c r="Q3739" s="40">
        <v>0.34496919999999998</v>
      </c>
      <c r="R3739" s="39">
        <v>0.56606707734428474</v>
      </c>
      <c r="S3739" s="39">
        <v>0</v>
      </c>
      <c r="T3739" s="39">
        <v>0</v>
      </c>
      <c r="U3739" s="39">
        <v>0</v>
      </c>
      <c r="V3739" s="39">
        <v>0</v>
      </c>
      <c r="W3739" s="29" t="s">
        <v>1357</v>
      </c>
      <c r="X3739" s="29" t="s">
        <v>258</v>
      </c>
      <c r="Y3739" s="29" t="s">
        <v>1349</v>
      </c>
      <c r="Z3739" s="41" t="s">
        <v>1349</v>
      </c>
      <c r="AA3739" s="42" t="s">
        <v>1349</v>
      </c>
      <c r="AB3739" s="29" t="s">
        <v>258</v>
      </c>
      <c r="AC3739" s="29" t="s">
        <v>258</v>
      </c>
      <c r="AD3739" s="29" t="s">
        <v>265</v>
      </c>
      <c r="AE3739" s="29" t="s">
        <v>1367</v>
      </c>
      <c r="AF3739" s="29" t="s">
        <v>1368</v>
      </c>
      <c r="AG3739" s="183" t="s">
        <v>1369</v>
      </c>
      <c r="AH3739" s="29" t="s">
        <v>1356</v>
      </c>
      <c r="AI3739" s="29" t="s">
        <v>1357</v>
      </c>
      <c r="AJ3739" s="29" t="s">
        <v>258</v>
      </c>
      <c r="AK3739" s="29" t="s">
        <v>258</v>
      </c>
      <c r="AL3739" s="29" t="s">
        <v>13326</v>
      </c>
    </row>
    <row r="3740" spans="1:38" x14ac:dyDescent="0.2">
      <c r="A3740" s="35" t="s">
        <v>16</v>
      </c>
      <c r="B3740" s="36">
        <v>9906</v>
      </c>
      <c r="C3740" s="36"/>
      <c r="D3740" s="36" t="s">
        <v>1349</v>
      </c>
      <c r="E3740" s="37" t="s">
        <v>6132</v>
      </c>
      <c r="F3740" s="38" t="s">
        <v>1269</v>
      </c>
      <c r="G3740" s="38" t="s">
        <v>1273</v>
      </c>
      <c r="H3740" s="35" t="s">
        <v>1393</v>
      </c>
      <c r="I3740" s="35"/>
      <c r="J3740" s="29" t="s">
        <v>1371</v>
      </c>
      <c r="K3740" s="29" t="s">
        <v>1371</v>
      </c>
      <c r="L3740" s="29" t="s">
        <v>1366</v>
      </c>
      <c r="M3740" s="39">
        <v>3.4218852138752096</v>
      </c>
      <c r="N3740" s="39">
        <v>11.10180424366872</v>
      </c>
      <c r="O3740" s="29">
        <v>44197</v>
      </c>
      <c r="P3740" s="29">
        <v>45382</v>
      </c>
      <c r="Q3740" s="40">
        <v>3.2443531999999999</v>
      </c>
      <c r="R3740" s="39">
        <v>3.4166598220396991</v>
      </c>
      <c r="S3740" s="39">
        <v>3.4166598220396991</v>
      </c>
      <c r="T3740" s="39">
        <v>3.4166598220396991</v>
      </c>
      <c r="U3740" s="39">
        <v>0.8518247775496236</v>
      </c>
      <c r="V3740" s="39">
        <v>0</v>
      </c>
      <c r="W3740" s="29" t="s">
        <v>265</v>
      </c>
      <c r="X3740" s="29" t="s">
        <v>11773</v>
      </c>
      <c r="Y3740" s="29">
        <v>45260</v>
      </c>
      <c r="Z3740" s="41" t="s">
        <v>11759</v>
      </c>
      <c r="AA3740" s="42" t="s">
        <v>1349</v>
      </c>
      <c r="AB3740" s="29" t="s">
        <v>258</v>
      </c>
      <c r="AC3740" s="29" t="s">
        <v>258</v>
      </c>
      <c r="AD3740" s="29" t="s">
        <v>265</v>
      </c>
      <c r="AE3740" s="29" t="s">
        <v>1367</v>
      </c>
      <c r="AF3740" s="29" t="s">
        <v>1368</v>
      </c>
      <c r="AG3740" s="183" t="s">
        <v>1369</v>
      </c>
      <c r="AH3740" s="29" t="s">
        <v>1413</v>
      </c>
      <c r="AI3740" s="29" t="s">
        <v>1357</v>
      </c>
      <c r="AJ3740" s="29" t="s">
        <v>258</v>
      </c>
      <c r="AK3740" s="29" t="s">
        <v>258</v>
      </c>
      <c r="AL3740" s="29" t="s">
        <v>13327</v>
      </c>
    </row>
    <row r="3741" spans="1:38" x14ac:dyDescent="0.2">
      <c r="A3741" s="35" t="s">
        <v>17</v>
      </c>
      <c r="B3741" s="36">
        <v>9908</v>
      </c>
      <c r="C3741" s="36"/>
      <c r="D3741" s="36" t="s">
        <v>1349</v>
      </c>
      <c r="E3741" s="37" t="s">
        <v>6133</v>
      </c>
      <c r="F3741" s="38" t="s">
        <v>1269</v>
      </c>
      <c r="G3741" s="38" t="s">
        <v>1273</v>
      </c>
      <c r="H3741" s="35" t="s">
        <v>1393</v>
      </c>
      <c r="I3741" s="35" t="s">
        <v>1349</v>
      </c>
      <c r="J3741" s="29" t="s">
        <v>281</v>
      </c>
      <c r="K3741" s="29" t="s">
        <v>282</v>
      </c>
      <c r="L3741" s="29" t="s">
        <v>1366</v>
      </c>
      <c r="M3741" s="39">
        <v>0</v>
      </c>
      <c r="N3741" s="39"/>
      <c r="O3741" s="29">
        <v>44197</v>
      </c>
      <c r="P3741" s="29">
        <v>44264</v>
      </c>
      <c r="Q3741" s="40">
        <v>0.18343599999999999</v>
      </c>
      <c r="R3741" s="39"/>
      <c r="S3741" s="39"/>
      <c r="T3741" s="39"/>
      <c r="U3741" s="39"/>
      <c r="V3741" s="39"/>
      <c r="W3741" s="29" t="s">
        <v>1357</v>
      </c>
      <c r="X3741" s="29" t="s">
        <v>258</v>
      </c>
      <c r="Y3741" s="29" t="s">
        <v>1349</v>
      </c>
      <c r="Z3741" s="41" t="s">
        <v>1349</v>
      </c>
      <c r="AA3741" s="42" t="s">
        <v>1349</v>
      </c>
      <c r="AB3741" s="29" t="s">
        <v>258</v>
      </c>
      <c r="AC3741" s="29" t="s">
        <v>258</v>
      </c>
      <c r="AD3741" s="29" t="s">
        <v>265</v>
      </c>
      <c r="AE3741" s="29" t="s">
        <v>1367</v>
      </c>
      <c r="AF3741" s="29" t="s">
        <v>1368</v>
      </c>
      <c r="AG3741" s="183" t="s">
        <v>1369</v>
      </c>
      <c r="AH3741" s="29" t="s">
        <v>1356</v>
      </c>
      <c r="AI3741" s="29" t="s">
        <v>1357</v>
      </c>
      <c r="AJ3741" s="29" t="s">
        <v>258</v>
      </c>
      <c r="AK3741" s="29" t="s">
        <v>258</v>
      </c>
      <c r="AL3741" s="29" t="s">
        <v>13326</v>
      </c>
    </row>
    <row r="3742" spans="1:38" x14ac:dyDescent="0.2">
      <c r="A3742" s="35" t="s">
        <v>18</v>
      </c>
      <c r="B3742" s="36">
        <v>9908</v>
      </c>
      <c r="C3742" s="36">
        <v>1</v>
      </c>
      <c r="D3742" s="36" t="s">
        <v>6134</v>
      </c>
      <c r="E3742" s="37" t="s">
        <v>6135</v>
      </c>
      <c r="F3742" s="38" t="s">
        <v>1269</v>
      </c>
      <c r="G3742" s="38" t="s">
        <v>1273</v>
      </c>
      <c r="H3742" s="35" t="s">
        <v>1393</v>
      </c>
      <c r="I3742" s="35"/>
      <c r="J3742" s="29" t="s">
        <v>281</v>
      </c>
      <c r="K3742" s="29" t="s">
        <v>282</v>
      </c>
      <c r="L3742" s="29" t="s">
        <v>1366</v>
      </c>
      <c r="M3742" s="39">
        <v>8.0229851943729145</v>
      </c>
      <c r="N3742" s="39">
        <v>1.4717043121149898</v>
      </c>
      <c r="O3742" s="29">
        <v>44197</v>
      </c>
      <c r="P3742" s="29">
        <v>44264</v>
      </c>
      <c r="Q3742" s="40">
        <v>0.18343599999999999</v>
      </c>
      <c r="R3742" s="39">
        <v>1.4717043121149898</v>
      </c>
      <c r="S3742" s="39">
        <v>0</v>
      </c>
      <c r="T3742" s="39">
        <v>0</v>
      </c>
      <c r="U3742" s="39">
        <v>0</v>
      </c>
      <c r="V3742" s="39">
        <v>0</v>
      </c>
      <c r="W3742" s="29" t="s">
        <v>1357</v>
      </c>
      <c r="X3742" s="29" t="s">
        <v>258</v>
      </c>
      <c r="Y3742" s="29" t="s">
        <v>1349</v>
      </c>
      <c r="Z3742" s="41" t="s">
        <v>1349</v>
      </c>
      <c r="AA3742" s="42" t="s">
        <v>1349</v>
      </c>
      <c r="AB3742" s="29" t="s">
        <v>258</v>
      </c>
      <c r="AC3742" s="29" t="s">
        <v>258</v>
      </c>
      <c r="AD3742" s="29" t="s">
        <v>265</v>
      </c>
      <c r="AE3742" s="29" t="s">
        <v>1367</v>
      </c>
      <c r="AF3742" s="29" t="s">
        <v>1368</v>
      </c>
      <c r="AG3742" s="183" t="s">
        <v>1369</v>
      </c>
      <c r="AH3742" s="29" t="s">
        <v>1356</v>
      </c>
      <c r="AI3742" s="29" t="s">
        <v>1357</v>
      </c>
      <c r="AJ3742" s="29" t="s">
        <v>258</v>
      </c>
      <c r="AK3742" s="29" t="s">
        <v>258</v>
      </c>
      <c r="AL3742" s="29" t="s">
        <v>13326</v>
      </c>
    </row>
    <row r="3743" spans="1:38" x14ac:dyDescent="0.2">
      <c r="A3743" s="35" t="s">
        <v>16</v>
      </c>
      <c r="B3743" s="36">
        <v>9909</v>
      </c>
      <c r="C3743" s="36"/>
      <c r="D3743" s="36" t="s">
        <v>1349</v>
      </c>
      <c r="E3743" s="37" t="s">
        <v>6136</v>
      </c>
      <c r="F3743" s="38" t="s">
        <v>1269</v>
      </c>
      <c r="G3743" s="38" t="s">
        <v>1273</v>
      </c>
      <c r="H3743" s="35" t="s">
        <v>1393</v>
      </c>
      <c r="I3743" s="35"/>
      <c r="J3743" s="29" t="s">
        <v>281</v>
      </c>
      <c r="K3743" s="29" t="s">
        <v>282</v>
      </c>
      <c r="L3743" s="29" t="s">
        <v>1366</v>
      </c>
      <c r="M3743" s="39">
        <v>7.9225260364725765</v>
      </c>
      <c r="N3743" s="39">
        <v>1.5617303216974676</v>
      </c>
      <c r="O3743" s="29">
        <v>44197</v>
      </c>
      <c r="P3743" s="29">
        <v>44269</v>
      </c>
      <c r="Q3743" s="40">
        <v>0.1971253</v>
      </c>
      <c r="R3743" s="39">
        <v>1.5617303216974676</v>
      </c>
      <c r="S3743" s="39">
        <v>0</v>
      </c>
      <c r="T3743" s="39">
        <v>0</v>
      </c>
      <c r="U3743" s="39">
        <v>0</v>
      </c>
      <c r="V3743" s="39">
        <v>0</v>
      </c>
      <c r="W3743" s="29" t="s">
        <v>1357</v>
      </c>
      <c r="X3743" s="29" t="s">
        <v>258</v>
      </c>
      <c r="Y3743" s="29" t="s">
        <v>1349</v>
      </c>
      <c r="Z3743" s="41" t="s">
        <v>1349</v>
      </c>
      <c r="AA3743" s="42" t="s">
        <v>1349</v>
      </c>
      <c r="AB3743" s="29" t="s">
        <v>258</v>
      </c>
      <c r="AC3743" s="29" t="s">
        <v>258</v>
      </c>
      <c r="AD3743" s="29" t="s">
        <v>265</v>
      </c>
      <c r="AE3743" s="29" t="s">
        <v>1367</v>
      </c>
      <c r="AF3743" s="29" t="s">
        <v>1368</v>
      </c>
      <c r="AG3743" s="183" t="s">
        <v>1369</v>
      </c>
      <c r="AH3743" s="29" t="s">
        <v>1356</v>
      </c>
      <c r="AI3743" s="29" t="s">
        <v>1357</v>
      </c>
      <c r="AJ3743" s="29" t="s">
        <v>258</v>
      </c>
      <c r="AK3743" s="29" t="s">
        <v>258</v>
      </c>
      <c r="AL3743" s="29" t="s">
        <v>13326</v>
      </c>
    </row>
    <row r="3744" spans="1:38" x14ac:dyDescent="0.2">
      <c r="A3744" s="35" t="s">
        <v>16</v>
      </c>
      <c r="B3744" s="36">
        <v>9911</v>
      </c>
      <c r="C3744" s="36"/>
      <c r="D3744" s="36" t="s">
        <v>1349</v>
      </c>
      <c r="E3744" s="37" t="s">
        <v>6137</v>
      </c>
      <c r="F3744" s="38" t="s">
        <v>1262</v>
      </c>
      <c r="G3744" s="38" t="s">
        <v>1263</v>
      </c>
      <c r="H3744" s="35" t="s">
        <v>5985</v>
      </c>
      <c r="I3744" s="35"/>
      <c r="J3744" s="29" t="s">
        <v>398</v>
      </c>
      <c r="K3744" s="29" t="s">
        <v>5986</v>
      </c>
      <c r="L3744" s="29" t="s">
        <v>2271</v>
      </c>
      <c r="M3744" s="39">
        <v>98.759037678731005</v>
      </c>
      <c r="N3744" s="39">
        <v>40.558124572210815</v>
      </c>
      <c r="O3744" s="29">
        <v>44197</v>
      </c>
      <c r="P3744" s="29">
        <v>44347</v>
      </c>
      <c r="Q3744" s="40">
        <v>0.41067759999999998</v>
      </c>
      <c r="R3744" s="39">
        <v>40.558124572210815</v>
      </c>
      <c r="S3744" s="39">
        <v>0</v>
      </c>
      <c r="T3744" s="39">
        <v>0</v>
      </c>
      <c r="U3744" s="39">
        <v>0</v>
      </c>
      <c r="V3744" s="39">
        <v>0</v>
      </c>
      <c r="W3744" s="29" t="s">
        <v>1357</v>
      </c>
      <c r="X3744" s="29" t="s">
        <v>258</v>
      </c>
      <c r="Y3744" s="29" t="s">
        <v>1349</v>
      </c>
      <c r="Z3744" s="41" t="s">
        <v>1349</v>
      </c>
      <c r="AA3744" s="42" t="s">
        <v>1349</v>
      </c>
      <c r="AB3744" s="29" t="s">
        <v>258</v>
      </c>
      <c r="AC3744" s="29" t="s">
        <v>265</v>
      </c>
      <c r="AD3744" s="29" t="s">
        <v>265</v>
      </c>
      <c r="AE3744" s="29" t="s">
        <v>1367</v>
      </c>
      <c r="AF3744" s="29" t="s">
        <v>1368</v>
      </c>
      <c r="AG3744" s="183" t="s">
        <v>1369</v>
      </c>
      <c r="AH3744" s="29" t="s">
        <v>1356</v>
      </c>
      <c r="AI3744" s="29" t="s">
        <v>1357</v>
      </c>
      <c r="AJ3744" s="29" t="s">
        <v>258</v>
      </c>
      <c r="AK3744" s="29" t="s">
        <v>258</v>
      </c>
      <c r="AL3744" s="29" t="s">
        <v>13326</v>
      </c>
    </row>
    <row r="3745" spans="1:38" x14ac:dyDescent="0.2">
      <c r="A3745" s="35" t="s">
        <v>16</v>
      </c>
      <c r="B3745" s="36">
        <v>9913</v>
      </c>
      <c r="C3745" s="36"/>
      <c r="D3745" s="36" t="s">
        <v>1349</v>
      </c>
      <c r="E3745" s="37" t="s">
        <v>6138</v>
      </c>
      <c r="F3745" s="38" t="s">
        <v>1269</v>
      </c>
      <c r="G3745" s="38" t="s">
        <v>1273</v>
      </c>
      <c r="H3745" s="35" t="s">
        <v>1393</v>
      </c>
      <c r="I3745" s="35"/>
      <c r="J3745" s="29" t="s">
        <v>1371</v>
      </c>
      <c r="K3745" s="29" t="s">
        <v>1371</v>
      </c>
      <c r="L3745" s="29" t="s">
        <v>1366</v>
      </c>
      <c r="M3745" s="39">
        <v>15.479221024852157</v>
      </c>
      <c r="N3745" s="39">
        <v>13.56153593429158</v>
      </c>
      <c r="O3745" s="29">
        <v>44197</v>
      </c>
      <c r="P3745" s="29">
        <v>44517</v>
      </c>
      <c r="Q3745" s="40">
        <v>0.87611229999999995</v>
      </c>
      <c r="R3745" s="39">
        <v>13.56153593429158</v>
      </c>
      <c r="S3745" s="39">
        <v>0</v>
      </c>
      <c r="T3745" s="39">
        <v>0</v>
      </c>
      <c r="U3745" s="39">
        <v>0</v>
      </c>
      <c r="V3745" s="39">
        <v>0</v>
      </c>
      <c r="W3745" s="29" t="s">
        <v>265</v>
      </c>
      <c r="X3745" s="29" t="s">
        <v>11773</v>
      </c>
      <c r="Y3745" s="29">
        <v>45260</v>
      </c>
      <c r="Z3745" s="41" t="s">
        <v>11759</v>
      </c>
      <c r="AA3745" s="42" t="s">
        <v>1349</v>
      </c>
      <c r="AB3745" s="29" t="s">
        <v>258</v>
      </c>
      <c r="AC3745" s="29" t="s">
        <v>258</v>
      </c>
      <c r="AD3745" s="29" t="s">
        <v>265</v>
      </c>
      <c r="AE3745" s="29" t="s">
        <v>1367</v>
      </c>
      <c r="AF3745" s="29" t="s">
        <v>1368</v>
      </c>
      <c r="AG3745" s="183" t="s">
        <v>1369</v>
      </c>
      <c r="AH3745" s="29" t="s">
        <v>1356</v>
      </c>
      <c r="AI3745" s="29" t="s">
        <v>1357</v>
      </c>
      <c r="AJ3745" s="29" t="s">
        <v>258</v>
      </c>
      <c r="AK3745" s="29" t="s">
        <v>258</v>
      </c>
      <c r="AL3745" s="29" t="s">
        <v>13327</v>
      </c>
    </row>
    <row r="3746" spans="1:38" x14ac:dyDescent="0.2">
      <c r="A3746" s="35" t="s">
        <v>16</v>
      </c>
      <c r="B3746" s="36">
        <v>9914</v>
      </c>
      <c r="C3746" s="36"/>
      <c r="D3746" s="36" t="s">
        <v>1349</v>
      </c>
      <c r="E3746" s="37" t="s">
        <v>6139</v>
      </c>
      <c r="F3746" s="38" t="s">
        <v>1266</v>
      </c>
      <c r="G3746" s="38" t="s">
        <v>1268</v>
      </c>
      <c r="H3746" s="35" t="s">
        <v>1359</v>
      </c>
      <c r="I3746" s="35"/>
      <c r="J3746" s="29" t="s">
        <v>1371</v>
      </c>
      <c r="K3746" s="29" t="s">
        <v>1371</v>
      </c>
      <c r="L3746" s="29" t="s">
        <v>1384</v>
      </c>
      <c r="M3746" s="39">
        <v>132.0802427240198</v>
      </c>
      <c r="N3746" s="39">
        <v>453.46646132785759</v>
      </c>
      <c r="O3746" s="29">
        <v>44197</v>
      </c>
      <c r="P3746" s="29">
        <v>45451</v>
      </c>
      <c r="Q3746" s="40">
        <v>3.4332649000000002</v>
      </c>
      <c r="R3746" s="39">
        <v>131.88466803559206</v>
      </c>
      <c r="S3746" s="39">
        <v>131.88466803559206</v>
      </c>
      <c r="T3746" s="39">
        <v>131.88466803559206</v>
      </c>
      <c r="U3746" s="39">
        <v>57.812457221081445</v>
      </c>
      <c r="V3746" s="39">
        <v>0</v>
      </c>
      <c r="W3746" s="29" t="s">
        <v>1357</v>
      </c>
      <c r="X3746" s="29" t="s">
        <v>258</v>
      </c>
      <c r="Y3746" s="29" t="s">
        <v>1349</v>
      </c>
      <c r="Z3746" s="41" t="s">
        <v>1349</v>
      </c>
      <c r="AA3746" s="42" t="s">
        <v>1349</v>
      </c>
      <c r="AB3746" s="29" t="s">
        <v>258</v>
      </c>
      <c r="AC3746" s="29" t="s">
        <v>258</v>
      </c>
      <c r="AD3746" s="29" t="s">
        <v>265</v>
      </c>
      <c r="AE3746" s="29" t="s">
        <v>1353</v>
      </c>
      <c r="AF3746" s="29" t="s">
        <v>1368</v>
      </c>
      <c r="AG3746" s="183" t="s">
        <v>1369</v>
      </c>
      <c r="AH3746" s="29" t="s">
        <v>1413</v>
      </c>
      <c r="AI3746" s="29" t="s">
        <v>1357</v>
      </c>
      <c r="AJ3746" s="29" t="s">
        <v>258</v>
      </c>
      <c r="AK3746" s="29" t="s">
        <v>258</v>
      </c>
      <c r="AL3746" s="29" t="s">
        <v>13326</v>
      </c>
    </row>
    <row r="3747" spans="1:38" x14ac:dyDescent="0.2">
      <c r="A3747" s="35" t="s">
        <v>16</v>
      </c>
      <c r="B3747" s="36">
        <v>9915</v>
      </c>
      <c r="C3747" s="36"/>
      <c r="D3747" s="36" t="s">
        <v>1349</v>
      </c>
      <c r="E3747" s="37" t="s">
        <v>6140</v>
      </c>
      <c r="F3747" s="38" t="s">
        <v>1269</v>
      </c>
      <c r="G3747" s="38" t="s">
        <v>1445</v>
      </c>
      <c r="H3747" s="35" t="s">
        <v>13138</v>
      </c>
      <c r="I3747" s="35"/>
      <c r="J3747" s="29" t="s">
        <v>484</v>
      </c>
      <c r="K3747" s="29" t="s">
        <v>1551</v>
      </c>
      <c r="L3747" s="29" t="s">
        <v>1366</v>
      </c>
      <c r="M3747" s="39">
        <v>46.565576293034439</v>
      </c>
      <c r="N3747" s="39">
        <v>46.406214921286789</v>
      </c>
      <c r="O3747" s="29">
        <v>44197</v>
      </c>
      <c r="P3747" s="29">
        <v>44561</v>
      </c>
      <c r="Q3747" s="40">
        <v>0.99657770000000001</v>
      </c>
      <c r="R3747" s="39">
        <v>46.406214921286789</v>
      </c>
      <c r="S3747" s="39">
        <v>0</v>
      </c>
      <c r="T3747" s="39">
        <v>0</v>
      </c>
      <c r="U3747" s="39">
        <v>0</v>
      </c>
      <c r="V3747" s="39">
        <v>0</v>
      </c>
      <c r="W3747" s="29" t="s">
        <v>265</v>
      </c>
      <c r="X3747" s="29" t="s">
        <v>11773</v>
      </c>
      <c r="Y3747" s="29">
        <v>45238</v>
      </c>
      <c r="Z3747" s="41" t="s">
        <v>11759</v>
      </c>
      <c r="AA3747" s="42" t="s">
        <v>1349</v>
      </c>
      <c r="AB3747" s="29" t="s">
        <v>258</v>
      </c>
      <c r="AC3747" s="29" t="s">
        <v>258</v>
      </c>
      <c r="AD3747" s="29" t="s">
        <v>265</v>
      </c>
      <c r="AE3747" s="29" t="s">
        <v>1367</v>
      </c>
      <c r="AF3747" s="29" t="s">
        <v>1368</v>
      </c>
      <c r="AG3747" s="183" t="s">
        <v>1369</v>
      </c>
      <c r="AH3747" s="29" t="s">
        <v>1356</v>
      </c>
      <c r="AI3747" s="29" t="s">
        <v>1357</v>
      </c>
      <c r="AJ3747" s="29" t="s">
        <v>258</v>
      </c>
      <c r="AK3747" s="29" t="s">
        <v>258</v>
      </c>
      <c r="AL3747" s="29" t="s">
        <v>13327</v>
      </c>
    </row>
    <row r="3748" spans="1:38" x14ac:dyDescent="0.2">
      <c r="A3748" s="35" t="s">
        <v>16</v>
      </c>
      <c r="B3748" s="36">
        <v>9918</v>
      </c>
      <c r="C3748" s="36"/>
      <c r="D3748" s="36" t="s">
        <v>1349</v>
      </c>
      <c r="E3748" s="37" t="s">
        <v>6141</v>
      </c>
      <c r="F3748" s="38" t="s">
        <v>1269</v>
      </c>
      <c r="G3748" s="38" t="s">
        <v>1273</v>
      </c>
      <c r="H3748" s="35" t="s">
        <v>1393</v>
      </c>
      <c r="I3748" s="35"/>
      <c r="J3748" s="29" t="s">
        <v>1371</v>
      </c>
      <c r="K3748" s="29" t="s">
        <v>1371</v>
      </c>
      <c r="L3748" s="29" t="s">
        <v>1366</v>
      </c>
      <c r="M3748" s="39">
        <v>3.6030379555281526</v>
      </c>
      <c r="N3748" s="39">
        <v>11.689527720739219</v>
      </c>
      <c r="O3748" s="29">
        <v>44197</v>
      </c>
      <c r="P3748" s="29">
        <v>45382</v>
      </c>
      <c r="Q3748" s="40">
        <v>3.2443531999999999</v>
      </c>
      <c r="R3748" s="39">
        <v>3.5975359342915811</v>
      </c>
      <c r="S3748" s="39">
        <v>3.5975359342915811</v>
      </c>
      <c r="T3748" s="39">
        <v>3.5975359342915811</v>
      </c>
      <c r="U3748" s="39">
        <v>0.89691991786447645</v>
      </c>
      <c r="V3748" s="39">
        <v>0</v>
      </c>
      <c r="W3748" s="29" t="s">
        <v>265</v>
      </c>
      <c r="X3748" s="29" t="s">
        <v>11773</v>
      </c>
      <c r="Y3748" s="29">
        <v>45259</v>
      </c>
      <c r="Z3748" s="41" t="s">
        <v>11759</v>
      </c>
      <c r="AA3748" s="42" t="s">
        <v>1349</v>
      </c>
      <c r="AB3748" s="29" t="s">
        <v>258</v>
      </c>
      <c r="AC3748" s="29" t="s">
        <v>258</v>
      </c>
      <c r="AD3748" s="29" t="s">
        <v>265</v>
      </c>
      <c r="AE3748" s="29" t="s">
        <v>1367</v>
      </c>
      <c r="AF3748" s="29" t="s">
        <v>1368</v>
      </c>
      <c r="AG3748" s="183" t="s">
        <v>1369</v>
      </c>
      <c r="AH3748" s="29" t="s">
        <v>1413</v>
      </c>
      <c r="AI3748" s="29" t="s">
        <v>1357</v>
      </c>
      <c r="AJ3748" s="29" t="s">
        <v>258</v>
      </c>
      <c r="AK3748" s="29" t="s">
        <v>258</v>
      </c>
      <c r="AL3748" s="29" t="s">
        <v>13327</v>
      </c>
    </row>
    <row r="3749" spans="1:38" x14ac:dyDescent="0.2">
      <c r="A3749" s="35" t="s">
        <v>16</v>
      </c>
      <c r="B3749" s="36">
        <v>9919</v>
      </c>
      <c r="C3749" s="36"/>
      <c r="D3749" s="36" t="s">
        <v>1349</v>
      </c>
      <c r="E3749" s="37" t="s">
        <v>6142</v>
      </c>
      <c r="F3749" s="38" t="s">
        <v>1269</v>
      </c>
      <c r="G3749" s="38" t="s">
        <v>1273</v>
      </c>
      <c r="H3749" s="35" t="s">
        <v>1393</v>
      </c>
      <c r="I3749" s="35"/>
      <c r="J3749" s="29" t="s">
        <v>281</v>
      </c>
      <c r="K3749" s="29" t="s">
        <v>282</v>
      </c>
      <c r="L3749" s="29" t="s">
        <v>1366</v>
      </c>
      <c r="M3749" s="39">
        <v>7.7612365938321126</v>
      </c>
      <c r="N3749" s="39">
        <v>1.8911704312114987</v>
      </c>
      <c r="O3749" s="29">
        <v>44197</v>
      </c>
      <c r="P3749" s="29">
        <v>44286</v>
      </c>
      <c r="Q3749" s="40">
        <v>0.24366869999999999</v>
      </c>
      <c r="R3749" s="39">
        <v>1.8911704312114987</v>
      </c>
      <c r="S3749" s="39">
        <v>0</v>
      </c>
      <c r="T3749" s="39">
        <v>0</v>
      </c>
      <c r="U3749" s="39">
        <v>0</v>
      </c>
      <c r="V3749" s="39">
        <v>0</v>
      </c>
      <c r="W3749" s="29" t="s">
        <v>1357</v>
      </c>
      <c r="X3749" s="29" t="s">
        <v>258</v>
      </c>
      <c r="Y3749" s="29" t="s">
        <v>1349</v>
      </c>
      <c r="Z3749" s="41" t="s">
        <v>1349</v>
      </c>
      <c r="AA3749" s="42" t="s">
        <v>1349</v>
      </c>
      <c r="AB3749" s="29" t="s">
        <v>258</v>
      </c>
      <c r="AC3749" s="29" t="s">
        <v>258</v>
      </c>
      <c r="AD3749" s="29" t="s">
        <v>265</v>
      </c>
      <c r="AE3749" s="29" t="s">
        <v>1367</v>
      </c>
      <c r="AF3749" s="29" t="s">
        <v>1368</v>
      </c>
      <c r="AG3749" s="183" t="s">
        <v>1369</v>
      </c>
      <c r="AH3749" s="29" t="s">
        <v>1356</v>
      </c>
      <c r="AI3749" s="29" t="s">
        <v>1357</v>
      </c>
      <c r="AJ3749" s="29" t="s">
        <v>258</v>
      </c>
      <c r="AK3749" s="29" t="s">
        <v>258</v>
      </c>
      <c r="AL3749" s="29" t="s">
        <v>13326</v>
      </c>
    </row>
    <row r="3750" spans="1:38" x14ac:dyDescent="0.2">
      <c r="A3750" s="35" t="s">
        <v>16</v>
      </c>
      <c r="B3750" s="36">
        <v>9923</v>
      </c>
      <c r="C3750" s="36"/>
      <c r="D3750" s="36" t="s">
        <v>1349</v>
      </c>
      <c r="E3750" s="37" t="s">
        <v>6143</v>
      </c>
      <c r="F3750" s="38" t="s">
        <v>1266</v>
      </c>
      <c r="G3750" s="38" t="s">
        <v>1268</v>
      </c>
      <c r="H3750" s="35" t="s">
        <v>1359</v>
      </c>
      <c r="I3750" s="35"/>
      <c r="J3750" s="29" t="s">
        <v>1371</v>
      </c>
      <c r="K3750" s="29" t="s">
        <v>1371</v>
      </c>
      <c r="L3750" s="29" t="s">
        <v>1384</v>
      </c>
      <c r="M3750" s="39">
        <v>270.10400733444436</v>
      </c>
      <c r="N3750" s="39">
        <v>269.1796303901437</v>
      </c>
      <c r="O3750" s="29">
        <v>44197</v>
      </c>
      <c r="P3750" s="29">
        <v>44561</v>
      </c>
      <c r="Q3750" s="40">
        <v>0.99657770000000001</v>
      </c>
      <c r="R3750" s="39">
        <v>269.1796303901437</v>
      </c>
      <c r="S3750" s="39">
        <v>0</v>
      </c>
      <c r="T3750" s="39">
        <v>0</v>
      </c>
      <c r="U3750" s="39">
        <v>0</v>
      </c>
      <c r="V3750" s="39">
        <v>0</v>
      </c>
      <c r="W3750" s="29" t="s">
        <v>1357</v>
      </c>
      <c r="X3750" s="29" t="s">
        <v>258</v>
      </c>
      <c r="Y3750" s="29" t="s">
        <v>1349</v>
      </c>
      <c r="Z3750" s="41" t="s">
        <v>1349</v>
      </c>
      <c r="AA3750" s="42" t="s">
        <v>1349</v>
      </c>
      <c r="AB3750" s="29" t="s">
        <v>258</v>
      </c>
      <c r="AC3750" s="29" t="s">
        <v>258</v>
      </c>
      <c r="AD3750" s="29" t="s">
        <v>265</v>
      </c>
      <c r="AE3750" s="29" t="s">
        <v>1353</v>
      </c>
      <c r="AF3750" s="29" t="s">
        <v>1368</v>
      </c>
      <c r="AG3750" s="183" t="s">
        <v>1369</v>
      </c>
      <c r="AH3750" s="29" t="s">
        <v>1356</v>
      </c>
      <c r="AI3750" s="29" t="s">
        <v>1357</v>
      </c>
      <c r="AJ3750" s="29" t="s">
        <v>258</v>
      </c>
      <c r="AK3750" s="29" t="s">
        <v>258</v>
      </c>
      <c r="AL3750" s="29" t="s">
        <v>13326</v>
      </c>
    </row>
    <row r="3751" spans="1:38" x14ac:dyDescent="0.2">
      <c r="A3751" s="35" t="s">
        <v>16</v>
      </c>
      <c r="B3751" s="36">
        <v>9924</v>
      </c>
      <c r="C3751" s="36"/>
      <c r="D3751" s="36" t="s">
        <v>1349</v>
      </c>
      <c r="E3751" s="37" t="s">
        <v>6144</v>
      </c>
      <c r="F3751" s="38" t="s">
        <v>1269</v>
      </c>
      <c r="G3751" s="38" t="s">
        <v>1273</v>
      </c>
      <c r="H3751" s="35" t="s">
        <v>1393</v>
      </c>
      <c r="I3751" s="35"/>
      <c r="J3751" s="29" t="s">
        <v>1371</v>
      </c>
      <c r="K3751" s="29" t="s">
        <v>1371</v>
      </c>
      <c r="L3751" s="29" t="s">
        <v>1384</v>
      </c>
      <c r="M3751" s="39">
        <v>38.825463334299243</v>
      </c>
      <c r="N3751" s="39">
        <v>131.06583436002737</v>
      </c>
      <c r="O3751" s="29">
        <v>44197</v>
      </c>
      <c r="P3751" s="29">
        <v>45430</v>
      </c>
      <c r="Q3751" s="40">
        <v>3.3757700000000002</v>
      </c>
      <c r="R3751" s="39">
        <v>38.767446954140993</v>
      </c>
      <c r="S3751" s="39">
        <v>38.767446954140993</v>
      </c>
      <c r="T3751" s="39">
        <v>38.767446954140993</v>
      </c>
      <c r="U3751" s="39">
        <v>14.763493497604379</v>
      </c>
      <c r="V3751" s="39">
        <v>0</v>
      </c>
      <c r="W3751" s="29" t="s">
        <v>265</v>
      </c>
      <c r="X3751" s="29" t="s">
        <v>11773</v>
      </c>
      <c r="Y3751" s="29">
        <v>45301</v>
      </c>
      <c r="Z3751" s="41" t="s">
        <v>11761</v>
      </c>
      <c r="AA3751" s="42" t="s">
        <v>1349</v>
      </c>
      <c r="AB3751" s="29" t="s">
        <v>258</v>
      </c>
      <c r="AC3751" s="29" t="s">
        <v>258</v>
      </c>
      <c r="AD3751" s="29" t="s">
        <v>265</v>
      </c>
      <c r="AE3751" s="29" t="s">
        <v>1353</v>
      </c>
      <c r="AF3751" s="29" t="s">
        <v>1368</v>
      </c>
      <c r="AG3751" s="183" t="s">
        <v>1369</v>
      </c>
      <c r="AH3751" s="29" t="s">
        <v>1413</v>
      </c>
      <c r="AI3751" s="29" t="s">
        <v>1357</v>
      </c>
      <c r="AJ3751" s="29" t="s">
        <v>258</v>
      </c>
      <c r="AK3751" s="29" t="s">
        <v>258</v>
      </c>
      <c r="AL3751" s="29" t="s">
        <v>13327</v>
      </c>
    </row>
    <row r="3752" spans="1:38" x14ac:dyDescent="0.2">
      <c r="A3752" s="35" t="s">
        <v>16</v>
      </c>
      <c r="B3752" s="36">
        <v>9925</v>
      </c>
      <c r="C3752" s="36"/>
      <c r="D3752" s="36" t="s">
        <v>1349</v>
      </c>
      <c r="E3752" s="37" t="s">
        <v>6145</v>
      </c>
      <c r="F3752" s="38" t="s">
        <v>1266</v>
      </c>
      <c r="G3752" s="38" t="s">
        <v>1268</v>
      </c>
      <c r="H3752" s="35" t="s">
        <v>1359</v>
      </c>
      <c r="I3752" s="35"/>
      <c r="J3752" s="29" t="s">
        <v>484</v>
      </c>
      <c r="K3752" s="29" t="s">
        <v>1365</v>
      </c>
      <c r="L3752" s="29" t="s">
        <v>1384</v>
      </c>
      <c r="M3752" s="39">
        <v>27.869682473326151</v>
      </c>
      <c r="N3752" s="39">
        <v>14.421273100616014</v>
      </c>
      <c r="O3752" s="29">
        <v>44197</v>
      </c>
      <c r="P3752" s="29">
        <v>44386</v>
      </c>
      <c r="Q3752" s="40">
        <v>0.51745379999999996</v>
      </c>
      <c r="R3752" s="39">
        <v>14.421273100616014</v>
      </c>
      <c r="S3752" s="39">
        <v>0</v>
      </c>
      <c r="T3752" s="39">
        <v>0</v>
      </c>
      <c r="U3752" s="39">
        <v>0</v>
      </c>
      <c r="V3752" s="39">
        <v>0</v>
      </c>
      <c r="W3752" s="29" t="s">
        <v>265</v>
      </c>
      <c r="X3752" s="29" t="s">
        <v>11773</v>
      </c>
      <c r="Y3752" s="29">
        <v>45140</v>
      </c>
      <c r="Z3752" s="41" t="s">
        <v>11756</v>
      </c>
      <c r="AA3752" s="42" t="s">
        <v>1349</v>
      </c>
      <c r="AB3752" s="29" t="s">
        <v>258</v>
      </c>
      <c r="AC3752" s="29" t="s">
        <v>258</v>
      </c>
      <c r="AD3752" s="29" t="s">
        <v>265</v>
      </c>
      <c r="AE3752" s="29" t="s">
        <v>1353</v>
      </c>
      <c r="AF3752" s="29" t="s">
        <v>1368</v>
      </c>
      <c r="AG3752" s="183" t="s">
        <v>1369</v>
      </c>
      <c r="AH3752" s="29" t="s">
        <v>1356</v>
      </c>
      <c r="AI3752" s="29" t="s">
        <v>1357</v>
      </c>
      <c r="AJ3752" s="29" t="s">
        <v>258</v>
      </c>
      <c r="AK3752" s="29" t="s">
        <v>258</v>
      </c>
      <c r="AL3752" s="29" t="s">
        <v>13327</v>
      </c>
    </row>
    <row r="3753" spans="1:38" x14ac:dyDescent="0.2">
      <c r="A3753" s="35" t="s">
        <v>16</v>
      </c>
      <c r="B3753" s="36">
        <v>9927</v>
      </c>
      <c r="C3753" s="36"/>
      <c r="D3753" s="36" t="s">
        <v>1349</v>
      </c>
      <c r="E3753" s="37" t="s">
        <v>6146</v>
      </c>
      <c r="F3753" s="38" t="s">
        <v>1269</v>
      </c>
      <c r="G3753" s="38" t="s">
        <v>1273</v>
      </c>
      <c r="H3753" s="35" t="s">
        <v>1393</v>
      </c>
      <c r="I3753" s="35"/>
      <c r="J3753" s="29" t="s">
        <v>1371</v>
      </c>
      <c r="K3753" s="29" t="s">
        <v>1371</v>
      </c>
      <c r="L3753" s="29" t="s">
        <v>1366</v>
      </c>
      <c r="M3753" s="39">
        <v>21.596491215379171</v>
      </c>
      <c r="N3753" s="39">
        <v>10.997801505817932</v>
      </c>
      <c r="O3753" s="29">
        <v>44197</v>
      </c>
      <c r="P3753" s="29">
        <v>44383</v>
      </c>
      <c r="Q3753" s="40">
        <v>0.50924020000000003</v>
      </c>
      <c r="R3753" s="39">
        <v>10.997801505817932</v>
      </c>
      <c r="S3753" s="39">
        <v>0</v>
      </c>
      <c r="T3753" s="39">
        <v>0</v>
      </c>
      <c r="U3753" s="39">
        <v>0</v>
      </c>
      <c r="V3753" s="39">
        <v>0</v>
      </c>
      <c r="W3753" s="29" t="s">
        <v>265</v>
      </c>
      <c r="X3753" s="29" t="s">
        <v>11773</v>
      </c>
      <c r="Y3753" s="29">
        <v>45281</v>
      </c>
      <c r="Z3753" s="41" t="s">
        <v>11760</v>
      </c>
      <c r="AA3753" s="42" t="s">
        <v>1349</v>
      </c>
      <c r="AB3753" s="29" t="s">
        <v>258</v>
      </c>
      <c r="AC3753" s="29" t="s">
        <v>258</v>
      </c>
      <c r="AD3753" s="29" t="s">
        <v>265</v>
      </c>
      <c r="AE3753" s="29" t="s">
        <v>1367</v>
      </c>
      <c r="AF3753" s="29" t="s">
        <v>1368</v>
      </c>
      <c r="AG3753" s="183" t="s">
        <v>1369</v>
      </c>
      <c r="AH3753" s="29" t="s">
        <v>1356</v>
      </c>
      <c r="AI3753" s="29" t="s">
        <v>1357</v>
      </c>
      <c r="AJ3753" s="29" t="s">
        <v>258</v>
      </c>
      <c r="AK3753" s="29" t="s">
        <v>258</v>
      </c>
      <c r="AL3753" s="29" t="s">
        <v>13327</v>
      </c>
    </row>
    <row r="3754" spans="1:38" x14ac:dyDescent="0.2">
      <c r="A3754" s="35" t="s">
        <v>16</v>
      </c>
      <c r="B3754" s="36">
        <v>9928</v>
      </c>
      <c r="C3754" s="36"/>
      <c r="D3754" s="36" t="s">
        <v>1349</v>
      </c>
      <c r="E3754" s="37" t="s">
        <v>6147</v>
      </c>
      <c r="F3754" s="38" t="s">
        <v>1269</v>
      </c>
      <c r="G3754" s="38" t="s">
        <v>1273</v>
      </c>
      <c r="H3754" s="35" t="s">
        <v>1393</v>
      </c>
      <c r="I3754" s="35"/>
      <c r="J3754" s="29" t="s">
        <v>1371</v>
      </c>
      <c r="K3754" s="29" t="s">
        <v>1371</v>
      </c>
      <c r="L3754" s="29" t="s">
        <v>1366</v>
      </c>
      <c r="M3754" s="39">
        <v>20.343716508029477</v>
      </c>
      <c r="N3754" s="39">
        <v>40.826677618069809</v>
      </c>
      <c r="O3754" s="29">
        <v>44197</v>
      </c>
      <c r="P3754" s="29">
        <v>44930</v>
      </c>
      <c r="Q3754" s="40">
        <v>2.0068446</v>
      </c>
      <c r="R3754" s="39">
        <v>20.302094455852156</v>
      </c>
      <c r="S3754" s="39">
        <v>20.302094455852156</v>
      </c>
      <c r="T3754" s="39">
        <v>0.22248870636550305</v>
      </c>
      <c r="U3754" s="39">
        <v>0</v>
      </c>
      <c r="V3754" s="39">
        <v>0</v>
      </c>
      <c r="W3754" s="29" t="s">
        <v>265</v>
      </c>
      <c r="X3754" s="29" t="s">
        <v>11773</v>
      </c>
      <c r="Y3754" s="29">
        <v>45258</v>
      </c>
      <c r="Z3754" s="41" t="s">
        <v>11759</v>
      </c>
      <c r="AA3754" s="42" t="s">
        <v>1349</v>
      </c>
      <c r="AB3754" s="29" t="s">
        <v>258</v>
      </c>
      <c r="AC3754" s="29" t="s">
        <v>258</v>
      </c>
      <c r="AD3754" s="29" t="s">
        <v>265</v>
      </c>
      <c r="AE3754" s="29" t="s">
        <v>1367</v>
      </c>
      <c r="AF3754" s="29" t="s">
        <v>1368</v>
      </c>
      <c r="AG3754" s="183" t="s">
        <v>1369</v>
      </c>
      <c r="AH3754" s="29" t="s">
        <v>1356</v>
      </c>
      <c r="AI3754" s="29" t="s">
        <v>1357</v>
      </c>
      <c r="AJ3754" s="29" t="s">
        <v>258</v>
      </c>
      <c r="AK3754" s="29" t="s">
        <v>258</v>
      </c>
      <c r="AL3754" s="29" t="s">
        <v>13327</v>
      </c>
    </row>
    <row r="3755" spans="1:38" x14ac:dyDescent="0.2">
      <c r="A3755" s="35" t="s">
        <v>16</v>
      </c>
      <c r="B3755" s="36">
        <v>9932</v>
      </c>
      <c r="C3755" s="36"/>
      <c r="D3755" s="36" t="s">
        <v>1349</v>
      </c>
      <c r="E3755" s="37" t="s">
        <v>6148</v>
      </c>
      <c r="F3755" s="38" t="s">
        <v>1269</v>
      </c>
      <c r="G3755" s="38" t="s">
        <v>1273</v>
      </c>
      <c r="H3755" s="35" t="s">
        <v>1393</v>
      </c>
      <c r="I3755" s="35"/>
      <c r="J3755" s="29" t="s">
        <v>1371</v>
      </c>
      <c r="K3755" s="29" t="s">
        <v>1371</v>
      </c>
      <c r="L3755" s="29" t="s">
        <v>1366</v>
      </c>
      <c r="M3755" s="39">
        <v>11.031192639619713</v>
      </c>
      <c r="N3755" s="39">
        <v>36.211909650924021</v>
      </c>
      <c r="O3755" s="29">
        <v>44197</v>
      </c>
      <c r="P3755" s="29">
        <v>45396</v>
      </c>
      <c r="Q3755" s="40">
        <v>3.2826830999999999</v>
      </c>
      <c r="R3755" s="39">
        <v>11.014455852156058</v>
      </c>
      <c r="S3755" s="39">
        <v>11.014455852156058</v>
      </c>
      <c r="T3755" s="39">
        <v>11.014455852156058</v>
      </c>
      <c r="U3755" s="39">
        <v>3.168542094455852</v>
      </c>
      <c r="V3755" s="39">
        <v>0</v>
      </c>
      <c r="W3755" s="29" t="s">
        <v>1357</v>
      </c>
      <c r="X3755" s="29" t="s">
        <v>258</v>
      </c>
      <c r="Y3755" s="29" t="s">
        <v>1349</v>
      </c>
      <c r="Z3755" s="41" t="s">
        <v>1349</v>
      </c>
      <c r="AA3755" s="42" t="s">
        <v>1349</v>
      </c>
      <c r="AB3755" s="29" t="s">
        <v>258</v>
      </c>
      <c r="AC3755" s="29" t="s">
        <v>258</v>
      </c>
      <c r="AD3755" s="29" t="s">
        <v>265</v>
      </c>
      <c r="AE3755" s="29" t="s">
        <v>1367</v>
      </c>
      <c r="AF3755" s="29" t="s">
        <v>1368</v>
      </c>
      <c r="AG3755" s="183" t="s">
        <v>1369</v>
      </c>
      <c r="AH3755" s="29" t="s">
        <v>1413</v>
      </c>
      <c r="AI3755" s="29" t="s">
        <v>1357</v>
      </c>
      <c r="AJ3755" s="29" t="s">
        <v>258</v>
      </c>
      <c r="AK3755" s="29" t="s">
        <v>258</v>
      </c>
      <c r="AL3755" s="29" t="s">
        <v>13326</v>
      </c>
    </row>
    <row r="3756" spans="1:38" x14ac:dyDescent="0.2">
      <c r="A3756" s="35" t="s">
        <v>16</v>
      </c>
      <c r="B3756" s="36">
        <v>9933</v>
      </c>
      <c r="C3756" s="36"/>
      <c r="D3756" s="36" t="s">
        <v>1349</v>
      </c>
      <c r="E3756" s="37" t="s">
        <v>6149</v>
      </c>
      <c r="F3756" s="38" t="s">
        <v>1262</v>
      </c>
      <c r="G3756" s="38" t="s">
        <v>1263</v>
      </c>
      <c r="H3756" s="35" t="s">
        <v>302</v>
      </c>
      <c r="I3756" s="35"/>
      <c r="J3756" s="29" t="s">
        <v>263</v>
      </c>
      <c r="K3756" s="29" t="s">
        <v>264</v>
      </c>
      <c r="L3756" s="29" t="s">
        <v>2577</v>
      </c>
      <c r="M3756" s="39">
        <v>32.69543756621561</v>
      </c>
      <c r="N3756" s="39">
        <v>124.7842299794661</v>
      </c>
      <c r="O3756" s="29">
        <v>44197</v>
      </c>
      <c r="P3756" s="29">
        <v>45591</v>
      </c>
      <c r="Q3756" s="40">
        <v>3.8165640000000001</v>
      </c>
      <c r="R3756" s="39">
        <v>32.649637234770701</v>
      </c>
      <c r="S3756" s="39">
        <v>32.649637234770701</v>
      </c>
      <c r="T3756" s="39">
        <v>32.649637234770701</v>
      </c>
      <c r="U3756" s="39">
        <v>26.835318275154002</v>
      </c>
      <c r="V3756" s="39">
        <v>0</v>
      </c>
      <c r="W3756" s="29" t="s">
        <v>265</v>
      </c>
      <c r="X3756" s="29" t="s">
        <v>11773</v>
      </c>
      <c r="Y3756" s="29">
        <v>45114</v>
      </c>
      <c r="Z3756" s="41" t="s">
        <v>11755</v>
      </c>
      <c r="AA3756" s="42" t="s">
        <v>1349</v>
      </c>
      <c r="AB3756" s="29" t="s">
        <v>258</v>
      </c>
      <c r="AC3756" s="29" t="s">
        <v>265</v>
      </c>
      <c r="AD3756" s="29" t="s">
        <v>265</v>
      </c>
      <c r="AE3756" s="29" t="s">
        <v>1367</v>
      </c>
      <c r="AF3756" s="29" t="s">
        <v>2409</v>
      </c>
      <c r="AG3756" s="183" t="s">
        <v>2410</v>
      </c>
      <c r="AH3756" s="29" t="s">
        <v>1413</v>
      </c>
      <c r="AI3756" s="29" t="s">
        <v>1357</v>
      </c>
      <c r="AJ3756" s="29" t="s">
        <v>258</v>
      </c>
      <c r="AK3756" s="29" t="s">
        <v>258</v>
      </c>
      <c r="AL3756" s="29" t="s">
        <v>13327</v>
      </c>
    </row>
    <row r="3757" spans="1:38" x14ac:dyDescent="0.2">
      <c r="A3757" s="35" t="s">
        <v>17</v>
      </c>
      <c r="B3757" s="36">
        <v>9934</v>
      </c>
      <c r="C3757" s="36"/>
      <c r="D3757" s="36" t="s">
        <v>1349</v>
      </c>
      <c r="E3757" s="37" t="s">
        <v>6150</v>
      </c>
      <c r="F3757" s="38" t="s">
        <v>1262</v>
      </c>
      <c r="G3757" s="38" t="s">
        <v>1263</v>
      </c>
      <c r="H3757" s="35" t="s">
        <v>3261</v>
      </c>
      <c r="I3757" s="35" t="s">
        <v>5979</v>
      </c>
      <c r="J3757" s="29" t="s">
        <v>263</v>
      </c>
      <c r="K3757" s="29" t="s">
        <v>264</v>
      </c>
      <c r="L3757" s="29" t="s">
        <v>2271</v>
      </c>
      <c r="M3757" s="39">
        <v>0</v>
      </c>
      <c r="N3757" s="39"/>
      <c r="O3757" s="29">
        <v>44197</v>
      </c>
      <c r="P3757" s="29">
        <v>44301</v>
      </c>
      <c r="Q3757" s="40">
        <v>0.2847365</v>
      </c>
      <c r="R3757" s="39"/>
      <c r="S3757" s="39"/>
      <c r="T3757" s="39"/>
      <c r="U3757" s="39"/>
      <c r="V3757" s="39"/>
      <c r="W3757" s="29" t="s">
        <v>1357</v>
      </c>
      <c r="X3757" s="29" t="s">
        <v>258</v>
      </c>
      <c r="Y3757" s="29" t="s">
        <v>1349</v>
      </c>
      <c r="Z3757" s="41" t="s">
        <v>1349</v>
      </c>
      <c r="AA3757" s="42" t="s">
        <v>1349</v>
      </c>
      <c r="AB3757" s="29" t="s">
        <v>258</v>
      </c>
      <c r="AC3757" s="29" t="s">
        <v>265</v>
      </c>
      <c r="AD3757" s="29" t="s">
        <v>265</v>
      </c>
      <c r="AE3757" s="29" t="s">
        <v>1367</v>
      </c>
      <c r="AF3757" s="29" t="s">
        <v>1368</v>
      </c>
      <c r="AG3757" s="183" t="s">
        <v>1369</v>
      </c>
      <c r="AH3757" s="29" t="s">
        <v>1356</v>
      </c>
      <c r="AI3757" s="29" t="s">
        <v>1357</v>
      </c>
      <c r="AJ3757" s="29" t="s">
        <v>258</v>
      </c>
      <c r="AK3757" s="29" t="s">
        <v>258</v>
      </c>
      <c r="AL3757" s="29" t="s">
        <v>13326</v>
      </c>
    </row>
    <row r="3758" spans="1:38" x14ac:dyDescent="0.2">
      <c r="A3758" s="35" t="s">
        <v>18</v>
      </c>
      <c r="B3758" s="36">
        <v>9934</v>
      </c>
      <c r="C3758" s="36">
        <v>1</v>
      </c>
      <c r="D3758" s="36" t="s">
        <v>6151</v>
      </c>
      <c r="E3758" s="37" t="s">
        <v>6152</v>
      </c>
      <c r="F3758" s="38" t="s">
        <v>1262</v>
      </c>
      <c r="G3758" s="38" t="s">
        <v>1263</v>
      </c>
      <c r="H3758" s="35" t="s">
        <v>302</v>
      </c>
      <c r="I3758" s="35"/>
      <c r="J3758" s="29" t="s">
        <v>263</v>
      </c>
      <c r="K3758" s="29" t="s">
        <v>264</v>
      </c>
      <c r="L3758" s="29" t="s">
        <v>2271</v>
      </c>
      <c r="M3758" s="39">
        <v>50.077929502247272</v>
      </c>
      <c r="N3758" s="39">
        <v>14.259014373716631</v>
      </c>
      <c r="O3758" s="29">
        <v>44197</v>
      </c>
      <c r="P3758" s="29">
        <v>44301</v>
      </c>
      <c r="Q3758" s="40">
        <v>0.2847365</v>
      </c>
      <c r="R3758" s="39">
        <v>14.259014373716631</v>
      </c>
      <c r="S3758" s="39">
        <v>0</v>
      </c>
      <c r="T3758" s="39">
        <v>0</v>
      </c>
      <c r="U3758" s="39">
        <v>0</v>
      </c>
      <c r="V3758" s="39">
        <v>0</v>
      </c>
      <c r="W3758" s="29" t="s">
        <v>1357</v>
      </c>
      <c r="X3758" s="29" t="s">
        <v>258</v>
      </c>
      <c r="Y3758" s="29" t="s">
        <v>1349</v>
      </c>
      <c r="Z3758" s="41" t="s">
        <v>1349</v>
      </c>
      <c r="AA3758" s="42" t="s">
        <v>1349</v>
      </c>
      <c r="AB3758" s="29" t="s">
        <v>258</v>
      </c>
      <c r="AC3758" s="29" t="s">
        <v>265</v>
      </c>
      <c r="AD3758" s="29" t="s">
        <v>265</v>
      </c>
      <c r="AE3758" s="29" t="s">
        <v>1367</v>
      </c>
      <c r="AF3758" s="29" t="s">
        <v>1368</v>
      </c>
      <c r="AG3758" s="183" t="s">
        <v>1369</v>
      </c>
      <c r="AH3758" s="29" t="s">
        <v>1356</v>
      </c>
      <c r="AI3758" s="29" t="s">
        <v>1357</v>
      </c>
      <c r="AJ3758" s="29" t="s">
        <v>258</v>
      </c>
      <c r="AK3758" s="29" t="s">
        <v>258</v>
      </c>
      <c r="AL3758" s="29" t="s">
        <v>13326</v>
      </c>
    </row>
    <row r="3759" spans="1:38" x14ac:dyDescent="0.2">
      <c r="A3759" s="35" t="s">
        <v>16</v>
      </c>
      <c r="B3759" s="36">
        <v>9935</v>
      </c>
      <c r="C3759" s="36"/>
      <c r="D3759" s="36" t="s">
        <v>1349</v>
      </c>
      <c r="E3759" s="37" t="s">
        <v>6153</v>
      </c>
      <c r="F3759" s="38" t="s">
        <v>1262</v>
      </c>
      <c r="G3759" s="38" t="s">
        <v>1263</v>
      </c>
      <c r="H3759" s="35" t="s">
        <v>302</v>
      </c>
      <c r="I3759" s="35"/>
      <c r="J3759" s="29" t="s">
        <v>263</v>
      </c>
      <c r="K3759" s="29" t="s">
        <v>264</v>
      </c>
      <c r="L3759" s="29" t="s">
        <v>2577</v>
      </c>
      <c r="M3759" s="39">
        <v>37.857137705984833</v>
      </c>
      <c r="N3759" s="39">
        <v>144.48418891170431</v>
      </c>
      <c r="O3759" s="29">
        <v>44197</v>
      </c>
      <c r="P3759" s="29">
        <v>45591</v>
      </c>
      <c r="Q3759" s="40">
        <v>3.8165640000000001</v>
      </c>
      <c r="R3759" s="39">
        <v>37.804106776180696</v>
      </c>
      <c r="S3759" s="39">
        <v>37.804106776180696</v>
      </c>
      <c r="T3759" s="39">
        <v>37.804106776180696</v>
      </c>
      <c r="U3759" s="39">
        <v>31.071868583162214</v>
      </c>
      <c r="V3759" s="39">
        <v>0</v>
      </c>
      <c r="W3759" s="29" t="s">
        <v>265</v>
      </c>
      <c r="X3759" s="29" t="s">
        <v>11773</v>
      </c>
      <c r="Y3759" s="29">
        <v>45114</v>
      </c>
      <c r="Z3759" s="41" t="s">
        <v>11755</v>
      </c>
      <c r="AA3759" s="42" t="s">
        <v>1349</v>
      </c>
      <c r="AB3759" s="29" t="s">
        <v>258</v>
      </c>
      <c r="AC3759" s="29" t="s">
        <v>265</v>
      </c>
      <c r="AD3759" s="29" t="s">
        <v>265</v>
      </c>
      <c r="AE3759" s="29" t="s">
        <v>1367</v>
      </c>
      <c r="AF3759" s="29" t="s">
        <v>2409</v>
      </c>
      <c r="AG3759" s="183" t="s">
        <v>2410</v>
      </c>
      <c r="AH3759" s="29" t="s">
        <v>1413</v>
      </c>
      <c r="AI3759" s="29" t="s">
        <v>1357</v>
      </c>
      <c r="AJ3759" s="29" t="s">
        <v>258</v>
      </c>
      <c r="AK3759" s="29" t="s">
        <v>258</v>
      </c>
      <c r="AL3759" s="29" t="s">
        <v>13327</v>
      </c>
    </row>
    <row r="3760" spans="1:38" x14ac:dyDescent="0.2">
      <c r="A3760" s="35" t="s">
        <v>16</v>
      </c>
      <c r="B3760" s="36">
        <v>9936</v>
      </c>
      <c r="C3760" s="36"/>
      <c r="D3760" s="36" t="s">
        <v>1349</v>
      </c>
      <c r="E3760" s="37" t="s">
        <v>6154</v>
      </c>
      <c r="F3760" s="38" t="s">
        <v>1269</v>
      </c>
      <c r="G3760" s="38" t="s">
        <v>1445</v>
      </c>
      <c r="H3760" s="35" t="s">
        <v>330</v>
      </c>
      <c r="I3760" s="35"/>
      <c r="J3760" s="29" t="s">
        <v>1506</v>
      </c>
      <c r="K3760" s="29" t="s">
        <v>1642</v>
      </c>
      <c r="L3760" s="29" t="s">
        <v>2220</v>
      </c>
      <c r="M3760" s="39">
        <v>151.11217972587235</v>
      </c>
      <c r="N3760" s="39">
        <v>515.49836276522933</v>
      </c>
      <c r="O3760" s="29">
        <v>44197</v>
      </c>
      <c r="P3760" s="29">
        <v>45443</v>
      </c>
      <c r="Q3760" s="40">
        <v>3.4113620999999998</v>
      </c>
      <c r="R3760" s="39">
        <v>150.88765229295004</v>
      </c>
      <c r="S3760" s="39">
        <v>150.88765229295004</v>
      </c>
      <c r="T3760" s="39">
        <v>150.88765229295004</v>
      </c>
      <c r="U3760" s="39">
        <v>62.835405886379199</v>
      </c>
      <c r="V3760" s="39">
        <v>0</v>
      </c>
      <c r="W3760" s="29" t="s">
        <v>1357</v>
      </c>
      <c r="X3760" s="29" t="s">
        <v>258</v>
      </c>
      <c r="Y3760" s="29" t="s">
        <v>1349</v>
      </c>
      <c r="Z3760" s="41" t="s">
        <v>1349</v>
      </c>
      <c r="AA3760" s="42" t="s">
        <v>1349</v>
      </c>
      <c r="AB3760" s="29" t="s">
        <v>258</v>
      </c>
      <c r="AC3760" s="29" t="s">
        <v>258</v>
      </c>
      <c r="AD3760" s="29" t="s">
        <v>258</v>
      </c>
      <c r="AE3760" s="29" t="s">
        <v>1353</v>
      </c>
      <c r="AF3760" s="29" t="s">
        <v>2221</v>
      </c>
      <c r="AG3760" s="183" t="s">
        <v>2222</v>
      </c>
      <c r="AH3760" s="29" t="s">
        <v>1413</v>
      </c>
      <c r="AI3760" s="29" t="s">
        <v>1357</v>
      </c>
      <c r="AJ3760" s="29" t="s">
        <v>258</v>
      </c>
      <c r="AK3760" s="29" t="s">
        <v>258</v>
      </c>
      <c r="AL3760" s="29" t="s">
        <v>13326</v>
      </c>
    </row>
    <row r="3761" spans="1:38" x14ac:dyDescent="0.2">
      <c r="A3761" s="35" t="s">
        <v>16</v>
      </c>
      <c r="B3761" s="36">
        <v>9938</v>
      </c>
      <c r="C3761" s="36"/>
      <c r="D3761" s="36" t="s">
        <v>1349</v>
      </c>
      <c r="E3761" s="37" t="s">
        <v>6155</v>
      </c>
      <c r="F3761" s="38" t="s">
        <v>1269</v>
      </c>
      <c r="G3761" s="38" t="s">
        <v>1273</v>
      </c>
      <c r="H3761" s="35" t="s">
        <v>1393</v>
      </c>
      <c r="I3761" s="35"/>
      <c r="J3761" s="29" t="s">
        <v>484</v>
      </c>
      <c r="K3761" s="29" t="s">
        <v>1365</v>
      </c>
      <c r="L3761" s="29" t="s">
        <v>1384</v>
      </c>
      <c r="M3761" s="39">
        <v>90.013308207944959</v>
      </c>
      <c r="N3761" s="39">
        <v>156.73775222450377</v>
      </c>
      <c r="O3761" s="29">
        <v>44197</v>
      </c>
      <c r="P3761" s="29">
        <v>44833</v>
      </c>
      <c r="Q3761" s="40">
        <v>1.7412730999999999</v>
      </c>
      <c r="R3761" s="39">
        <v>89.810485968514712</v>
      </c>
      <c r="S3761" s="39">
        <v>66.927266255989053</v>
      </c>
      <c r="T3761" s="39">
        <v>0</v>
      </c>
      <c r="U3761" s="39">
        <v>0</v>
      </c>
      <c r="V3761" s="39">
        <v>0</v>
      </c>
      <c r="W3761" s="29" t="s">
        <v>265</v>
      </c>
      <c r="X3761" s="29" t="s">
        <v>11773</v>
      </c>
      <c r="Y3761" s="29">
        <v>45280</v>
      </c>
      <c r="Z3761" s="41" t="s">
        <v>11760</v>
      </c>
      <c r="AA3761" s="42" t="s">
        <v>1349</v>
      </c>
      <c r="AB3761" s="29" t="s">
        <v>258</v>
      </c>
      <c r="AC3761" s="29" t="s">
        <v>258</v>
      </c>
      <c r="AD3761" s="29" t="s">
        <v>265</v>
      </c>
      <c r="AE3761" s="29" t="s">
        <v>1353</v>
      </c>
      <c r="AF3761" s="29" t="s">
        <v>1368</v>
      </c>
      <c r="AG3761" s="183" t="s">
        <v>1369</v>
      </c>
      <c r="AH3761" s="29" t="s">
        <v>1356</v>
      </c>
      <c r="AI3761" s="29" t="s">
        <v>1357</v>
      </c>
      <c r="AJ3761" s="29" t="s">
        <v>258</v>
      </c>
      <c r="AK3761" s="29" t="s">
        <v>258</v>
      </c>
      <c r="AL3761" s="29" t="s">
        <v>13327</v>
      </c>
    </row>
    <row r="3762" spans="1:38" x14ac:dyDescent="0.2">
      <c r="A3762" s="35" t="s">
        <v>16</v>
      </c>
      <c r="B3762" s="36">
        <v>9939</v>
      </c>
      <c r="C3762" s="36"/>
      <c r="D3762" s="36" t="s">
        <v>1349</v>
      </c>
      <c r="E3762" s="37" t="s">
        <v>6156</v>
      </c>
      <c r="F3762" s="38" t="s">
        <v>1269</v>
      </c>
      <c r="G3762" s="38" t="s">
        <v>1273</v>
      </c>
      <c r="H3762" s="35" t="s">
        <v>1393</v>
      </c>
      <c r="I3762" s="35"/>
      <c r="J3762" s="29" t="s">
        <v>484</v>
      </c>
      <c r="K3762" s="29" t="s">
        <v>1365</v>
      </c>
      <c r="L3762" s="29" t="s">
        <v>1366</v>
      </c>
      <c r="M3762" s="39">
        <v>7.5306061925193291</v>
      </c>
      <c r="N3762" s="39">
        <v>3.7111813826146474</v>
      </c>
      <c r="O3762" s="29">
        <v>44197</v>
      </c>
      <c r="P3762" s="29">
        <v>44377</v>
      </c>
      <c r="Q3762" s="40">
        <v>0.4928131</v>
      </c>
      <c r="R3762" s="39">
        <v>3.7111813826146474</v>
      </c>
      <c r="S3762" s="39">
        <v>0</v>
      </c>
      <c r="T3762" s="39">
        <v>0</v>
      </c>
      <c r="U3762" s="39">
        <v>0</v>
      </c>
      <c r="V3762" s="39">
        <v>0</v>
      </c>
      <c r="W3762" s="29" t="s">
        <v>1357</v>
      </c>
      <c r="X3762" s="29" t="s">
        <v>258</v>
      </c>
      <c r="Y3762" s="29" t="s">
        <v>1349</v>
      </c>
      <c r="Z3762" s="41" t="s">
        <v>1349</v>
      </c>
      <c r="AA3762" s="42" t="s">
        <v>1349</v>
      </c>
      <c r="AB3762" s="29" t="s">
        <v>258</v>
      </c>
      <c r="AC3762" s="29" t="s">
        <v>258</v>
      </c>
      <c r="AD3762" s="29" t="s">
        <v>265</v>
      </c>
      <c r="AE3762" s="29" t="s">
        <v>1367</v>
      </c>
      <c r="AF3762" s="29" t="s">
        <v>1368</v>
      </c>
      <c r="AG3762" s="183" t="s">
        <v>1369</v>
      </c>
      <c r="AH3762" s="29" t="s">
        <v>1356</v>
      </c>
      <c r="AI3762" s="29" t="s">
        <v>1357</v>
      </c>
      <c r="AJ3762" s="29" t="s">
        <v>258</v>
      </c>
      <c r="AK3762" s="29" t="s">
        <v>258</v>
      </c>
      <c r="AL3762" s="29" t="s">
        <v>13326</v>
      </c>
    </row>
    <row r="3763" spans="1:38" x14ac:dyDescent="0.2">
      <c r="A3763" s="35" t="s">
        <v>17</v>
      </c>
      <c r="B3763" s="36">
        <v>9940</v>
      </c>
      <c r="C3763" s="36"/>
      <c r="D3763" s="36" t="s">
        <v>1349</v>
      </c>
      <c r="E3763" s="37" t="s">
        <v>6157</v>
      </c>
      <c r="F3763" s="38" t="s">
        <v>1269</v>
      </c>
      <c r="G3763" s="38" t="s">
        <v>1273</v>
      </c>
      <c r="H3763" s="35" t="s">
        <v>453</v>
      </c>
      <c r="I3763" s="35" t="s">
        <v>1349</v>
      </c>
      <c r="J3763" s="29" t="s">
        <v>6158</v>
      </c>
      <c r="K3763" s="29" t="s">
        <v>581</v>
      </c>
      <c r="L3763" s="29" t="s">
        <v>2147</v>
      </c>
      <c r="M3763" s="39">
        <v>0</v>
      </c>
      <c r="N3763" s="39"/>
      <c r="O3763" s="29">
        <v>44197</v>
      </c>
      <c r="P3763" s="29">
        <v>44316</v>
      </c>
      <c r="Q3763" s="40">
        <v>0.32580419999999999</v>
      </c>
      <c r="R3763" s="39"/>
      <c r="S3763" s="39"/>
      <c r="T3763" s="39"/>
      <c r="U3763" s="39"/>
      <c r="V3763" s="39"/>
      <c r="W3763" s="29" t="s">
        <v>1357</v>
      </c>
      <c r="X3763" s="29" t="s">
        <v>258</v>
      </c>
      <c r="Y3763" s="29" t="s">
        <v>1349</v>
      </c>
      <c r="Z3763" s="41" t="s">
        <v>1349</v>
      </c>
      <c r="AA3763" s="42" t="s">
        <v>1349</v>
      </c>
      <c r="AB3763" s="29" t="s">
        <v>258</v>
      </c>
      <c r="AC3763" s="29" t="s">
        <v>258</v>
      </c>
      <c r="AD3763" s="29" t="s">
        <v>258</v>
      </c>
      <c r="AE3763" s="29" t="s">
        <v>1367</v>
      </c>
      <c r="AF3763" s="29" t="s">
        <v>1462</v>
      </c>
      <c r="AG3763" s="183" t="s">
        <v>1463</v>
      </c>
      <c r="AH3763" s="29" t="s">
        <v>1356</v>
      </c>
      <c r="AI3763" s="29" t="s">
        <v>1357</v>
      </c>
      <c r="AJ3763" s="29" t="s">
        <v>258</v>
      </c>
      <c r="AK3763" s="29" t="s">
        <v>258</v>
      </c>
      <c r="AL3763" s="29" t="s">
        <v>13326</v>
      </c>
    </row>
    <row r="3764" spans="1:38" x14ac:dyDescent="0.2">
      <c r="A3764" s="35" t="s">
        <v>18</v>
      </c>
      <c r="B3764" s="36">
        <v>9940</v>
      </c>
      <c r="C3764" s="36">
        <v>1</v>
      </c>
      <c r="D3764" s="36" t="s">
        <v>6159</v>
      </c>
      <c r="E3764" s="37" t="s">
        <v>6160</v>
      </c>
      <c r="F3764" s="38" t="s">
        <v>1269</v>
      </c>
      <c r="G3764" s="38" t="s">
        <v>1273</v>
      </c>
      <c r="H3764" s="35" t="s">
        <v>453</v>
      </c>
      <c r="I3764" s="35"/>
      <c r="J3764" s="29" t="s">
        <v>6158</v>
      </c>
      <c r="K3764" s="29" t="s">
        <v>581</v>
      </c>
      <c r="L3764" s="29" t="s">
        <v>2147</v>
      </c>
      <c r="M3764" s="39">
        <v>0.915630374826088</v>
      </c>
      <c r="N3764" s="39">
        <v>0.29831622176591371</v>
      </c>
      <c r="O3764" s="29">
        <v>44197</v>
      </c>
      <c r="P3764" s="29">
        <v>44316</v>
      </c>
      <c r="Q3764" s="40">
        <v>0.32580419999999999</v>
      </c>
      <c r="R3764" s="39">
        <v>0.29831622176591371</v>
      </c>
      <c r="S3764" s="39">
        <v>0</v>
      </c>
      <c r="T3764" s="39">
        <v>0</v>
      </c>
      <c r="U3764" s="39">
        <v>0</v>
      </c>
      <c r="V3764" s="39">
        <v>0</v>
      </c>
      <c r="W3764" s="29" t="s">
        <v>1357</v>
      </c>
      <c r="X3764" s="29" t="s">
        <v>258</v>
      </c>
      <c r="Y3764" s="29" t="s">
        <v>1349</v>
      </c>
      <c r="Z3764" s="41" t="s">
        <v>1349</v>
      </c>
      <c r="AA3764" s="42" t="s">
        <v>1349</v>
      </c>
      <c r="AB3764" s="29" t="s">
        <v>258</v>
      </c>
      <c r="AC3764" s="29" t="s">
        <v>258</v>
      </c>
      <c r="AD3764" s="29" t="s">
        <v>258</v>
      </c>
      <c r="AE3764" s="29" t="s">
        <v>1367</v>
      </c>
      <c r="AF3764" s="29" t="s">
        <v>1462</v>
      </c>
      <c r="AG3764" s="183" t="s">
        <v>1463</v>
      </c>
      <c r="AH3764" s="29" t="s">
        <v>1356</v>
      </c>
      <c r="AI3764" s="29" t="s">
        <v>1357</v>
      </c>
      <c r="AJ3764" s="29" t="s">
        <v>258</v>
      </c>
      <c r="AK3764" s="29" t="s">
        <v>258</v>
      </c>
      <c r="AL3764" s="29" t="s">
        <v>13326</v>
      </c>
    </row>
    <row r="3765" spans="1:38" x14ac:dyDescent="0.2">
      <c r="A3765" s="35" t="s">
        <v>17</v>
      </c>
      <c r="B3765" s="36">
        <v>9941</v>
      </c>
      <c r="C3765" s="36"/>
      <c r="D3765" s="36" t="s">
        <v>1349</v>
      </c>
      <c r="E3765" s="37" t="s">
        <v>6161</v>
      </c>
      <c r="F3765" s="38" t="s">
        <v>1262</v>
      </c>
      <c r="G3765" s="38" t="s">
        <v>1265</v>
      </c>
      <c r="H3765" s="35" t="s">
        <v>3261</v>
      </c>
      <c r="I3765" s="35" t="s">
        <v>6162</v>
      </c>
      <c r="J3765" s="29" t="s">
        <v>263</v>
      </c>
      <c r="K3765" s="29" t="s">
        <v>264</v>
      </c>
      <c r="L3765" s="29" t="s">
        <v>2577</v>
      </c>
      <c r="M3765" s="39">
        <v>0</v>
      </c>
      <c r="N3765" s="39"/>
      <c r="O3765" s="29">
        <v>44197</v>
      </c>
      <c r="P3765" s="29">
        <v>44336</v>
      </c>
      <c r="Q3765" s="40">
        <v>0.38056129999999999</v>
      </c>
      <c r="R3765" s="39"/>
      <c r="S3765" s="39"/>
      <c r="T3765" s="39"/>
      <c r="U3765" s="39"/>
      <c r="V3765" s="39"/>
      <c r="W3765" s="29" t="s">
        <v>265</v>
      </c>
      <c r="X3765" s="29" t="s">
        <v>11774</v>
      </c>
      <c r="Y3765" s="29">
        <v>45291</v>
      </c>
      <c r="Z3765" s="41" t="s">
        <v>11760</v>
      </c>
      <c r="AA3765" s="42" t="s">
        <v>13370</v>
      </c>
      <c r="AB3765" s="29" t="s">
        <v>258</v>
      </c>
      <c r="AC3765" s="29" t="s">
        <v>265</v>
      </c>
      <c r="AD3765" s="29" t="s">
        <v>265</v>
      </c>
      <c r="AE3765" s="29" t="s">
        <v>1367</v>
      </c>
      <c r="AF3765" s="29" t="s">
        <v>2409</v>
      </c>
      <c r="AG3765" s="183" t="s">
        <v>2410</v>
      </c>
      <c r="AH3765" s="29" t="s">
        <v>1356</v>
      </c>
      <c r="AI3765" s="29" t="s">
        <v>1357</v>
      </c>
      <c r="AJ3765" s="29" t="s">
        <v>258</v>
      </c>
      <c r="AK3765" s="29" t="s">
        <v>258</v>
      </c>
      <c r="AL3765" s="29" t="s">
        <v>13327</v>
      </c>
    </row>
    <row r="3766" spans="1:38" x14ac:dyDescent="0.2">
      <c r="A3766" s="35" t="s">
        <v>18</v>
      </c>
      <c r="B3766" s="36">
        <v>9941</v>
      </c>
      <c r="C3766" s="36">
        <v>1</v>
      </c>
      <c r="D3766" s="36" t="s">
        <v>6163</v>
      </c>
      <c r="E3766" s="37" t="s">
        <v>6164</v>
      </c>
      <c r="F3766" s="38" t="s">
        <v>1262</v>
      </c>
      <c r="G3766" s="38" t="s">
        <v>1265</v>
      </c>
      <c r="H3766" s="35" t="s">
        <v>6165</v>
      </c>
      <c r="I3766" s="35"/>
      <c r="J3766" s="29" t="s">
        <v>263</v>
      </c>
      <c r="K3766" s="29" t="s">
        <v>264</v>
      </c>
      <c r="L3766" s="29" t="s">
        <v>2577</v>
      </c>
      <c r="M3766" s="39">
        <v>33.117550424692908</v>
      </c>
      <c r="N3766" s="39">
        <v>12.603258042436686</v>
      </c>
      <c r="O3766" s="29">
        <v>44197</v>
      </c>
      <c r="P3766" s="29">
        <v>44336</v>
      </c>
      <c r="Q3766" s="40">
        <v>0.38056129999999999</v>
      </c>
      <c r="R3766" s="39">
        <v>12.603258042436686</v>
      </c>
      <c r="S3766" s="39">
        <v>0</v>
      </c>
      <c r="T3766" s="39">
        <v>0</v>
      </c>
      <c r="U3766" s="39">
        <v>0</v>
      </c>
      <c r="V3766" s="39">
        <v>0</v>
      </c>
      <c r="W3766" s="29" t="s">
        <v>265</v>
      </c>
      <c r="X3766" s="29" t="s">
        <v>11774</v>
      </c>
      <c r="Y3766" s="29">
        <v>45291</v>
      </c>
      <c r="Z3766" s="41" t="s">
        <v>11760</v>
      </c>
      <c r="AA3766" s="42" t="s">
        <v>1349</v>
      </c>
      <c r="AB3766" s="29" t="s">
        <v>258</v>
      </c>
      <c r="AC3766" s="29" t="s">
        <v>265</v>
      </c>
      <c r="AD3766" s="29" t="s">
        <v>265</v>
      </c>
      <c r="AE3766" s="29" t="s">
        <v>1367</v>
      </c>
      <c r="AF3766" s="29" t="s">
        <v>2409</v>
      </c>
      <c r="AG3766" s="183" t="s">
        <v>2410</v>
      </c>
      <c r="AH3766" s="29" t="s">
        <v>1356</v>
      </c>
      <c r="AI3766" s="29" t="s">
        <v>1357</v>
      </c>
      <c r="AJ3766" s="29" t="s">
        <v>258</v>
      </c>
      <c r="AK3766" s="29" t="s">
        <v>258</v>
      </c>
      <c r="AL3766" s="29" t="s">
        <v>13327</v>
      </c>
    </row>
    <row r="3767" spans="1:38" x14ac:dyDescent="0.2">
      <c r="A3767" s="35" t="s">
        <v>16</v>
      </c>
      <c r="B3767" s="36">
        <v>9943</v>
      </c>
      <c r="C3767" s="36"/>
      <c r="D3767" s="36" t="s">
        <v>1349</v>
      </c>
      <c r="E3767" s="37" t="s">
        <v>6166</v>
      </c>
      <c r="F3767" s="38" t="s">
        <v>1266</v>
      </c>
      <c r="G3767" s="38" t="s">
        <v>1268</v>
      </c>
      <c r="H3767" s="35" t="s">
        <v>1359</v>
      </c>
      <c r="I3767" s="35"/>
      <c r="J3767" s="29" t="s">
        <v>322</v>
      </c>
      <c r="K3767" s="29" t="s">
        <v>336</v>
      </c>
      <c r="L3767" s="29" t="s">
        <v>1402</v>
      </c>
      <c r="M3767" s="39">
        <v>78.703834434810446</v>
      </c>
      <c r="N3767" s="39">
        <v>38.786280629705686</v>
      </c>
      <c r="O3767" s="29">
        <v>44197</v>
      </c>
      <c r="P3767" s="29">
        <v>44377</v>
      </c>
      <c r="Q3767" s="40">
        <v>0.4928131</v>
      </c>
      <c r="R3767" s="39">
        <v>38.786280629705686</v>
      </c>
      <c r="S3767" s="39">
        <v>0</v>
      </c>
      <c r="T3767" s="39">
        <v>0</v>
      </c>
      <c r="U3767" s="39">
        <v>0</v>
      </c>
      <c r="V3767" s="39">
        <v>0</v>
      </c>
      <c r="W3767" s="29" t="s">
        <v>265</v>
      </c>
      <c r="X3767" s="29" t="s">
        <v>11773</v>
      </c>
      <c r="Y3767" s="29">
        <v>45247</v>
      </c>
      <c r="Z3767" s="41" t="s">
        <v>11759</v>
      </c>
      <c r="AA3767" s="42" t="s">
        <v>1349</v>
      </c>
      <c r="AB3767" s="29" t="s">
        <v>258</v>
      </c>
      <c r="AC3767" s="29" t="s">
        <v>258</v>
      </c>
      <c r="AD3767" s="29" t="s">
        <v>265</v>
      </c>
      <c r="AE3767" s="29" t="s">
        <v>1353</v>
      </c>
      <c r="AF3767" s="29" t="s">
        <v>1361</v>
      </c>
      <c r="AG3767" s="183" t="s">
        <v>1362</v>
      </c>
      <c r="AH3767" s="29" t="s">
        <v>1356</v>
      </c>
      <c r="AI3767" s="29" t="s">
        <v>1357</v>
      </c>
      <c r="AJ3767" s="29" t="s">
        <v>258</v>
      </c>
      <c r="AK3767" s="29" t="s">
        <v>258</v>
      </c>
      <c r="AL3767" s="29" t="s">
        <v>13327</v>
      </c>
    </row>
    <row r="3768" spans="1:38" x14ac:dyDescent="0.2">
      <c r="A3768" s="35" t="s">
        <v>16</v>
      </c>
      <c r="B3768" s="36">
        <v>9947</v>
      </c>
      <c r="C3768" s="36"/>
      <c r="D3768" s="36" t="s">
        <v>1349</v>
      </c>
      <c r="E3768" s="37" t="s">
        <v>6167</v>
      </c>
      <c r="F3768" s="38" t="s">
        <v>1269</v>
      </c>
      <c r="G3768" s="38" t="s">
        <v>1271</v>
      </c>
      <c r="H3768" s="35" t="s">
        <v>1440</v>
      </c>
      <c r="I3768" s="35"/>
      <c r="J3768" s="29" t="s">
        <v>1371</v>
      </c>
      <c r="K3768" s="29" t="s">
        <v>1371</v>
      </c>
      <c r="L3768" s="29" t="s">
        <v>1384</v>
      </c>
      <c r="M3768" s="39">
        <v>96.420550909170913</v>
      </c>
      <c r="N3768" s="39">
        <v>39.597760438056127</v>
      </c>
      <c r="O3768" s="29">
        <v>44197</v>
      </c>
      <c r="P3768" s="29">
        <v>44347</v>
      </c>
      <c r="Q3768" s="40">
        <v>0.41067759999999998</v>
      </c>
      <c r="R3768" s="39">
        <v>39.597760438056127</v>
      </c>
      <c r="S3768" s="39">
        <v>0</v>
      </c>
      <c r="T3768" s="39">
        <v>0</v>
      </c>
      <c r="U3768" s="39">
        <v>0</v>
      </c>
      <c r="V3768" s="39">
        <v>0</v>
      </c>
      <c r="W3768" s="29" t="s">
        <v>265</v>
      </c>
      <c r="X3768" s="29" t="s">
        <v>11773</v>
      </c>
      <c r="Y3768" s="29">
        <v>45212</v>
      </c>
      <c r="Z3768" s="41" t="s">
        <v>11758</v>
      </c>
      <c r="AA3768" s="42" t="s">
        <v>1349</v>
      </c>
      <c r="AB3768" s="29" t="s">
        <v>258</v>
      </c>
      <c r="AC3768" s="29" t="s">
        <v>258</v>
      </c>
      <c r="AD3768" s="29" t="s">
        <v>265</v>
      </c>
      <c r="AE3768" s="29" t="s">
        <v>1353</v>
      </c>
      <c r="AF3768" s="29" t="s">
        <v>1368</v>
      </c>
      <c r="AG3768" s="183" t="s">
        <v>1369</v>
      </c>
      <c r="AH3768" s="29" t="s">
        <v>1356</v>
      </c>
      <c r="AI3768" s="29" t="s">
        <v>1357</v>
      </c>
      <c r="AJ3768" s="29" t="s">
        <v>258</v>
      </c>
      <c r="AK3768" s="29" t="s">
        <v>258</v>
      </c>
      <c r="AL3768" s="29" t="s">
        <v>13327</v>
      </c>
    </row>
    <row r="3769" spans="1:38" x14ac:dyDescent="0.2">
      <c r="A3769" s="35" t="s">
        <v>17</v>
      </c>
      <c r="B3769" s="36">
        <v>9948</v>
      </c>
      <c r="C3769" s="36"/>
      <c r="D3769" s="36" t="s">
        <v>1349</v>
      </c>
      <c r="E3769" s="37" t="s">
        <v>6168</v>
      </c>
      <c r="F3769" s="38" t="s">
        <v>1262</v>
      </c>
      <c r="G3769" s="38" t="s">
        <v>3261</v>
      </c>
      <c r="H3769" s="35" t="s">
        <v>3261</v>
      </c>
      <c r="I3769" s="35" t="s">
        <v>6169</v>
      </c>
      <c r="J3769" s="29" t="s">
        <v>398</v>
      </c>
      <c r="K3769" s="29" t="s">
        <v>3263</v>
      </c>
      <c r="L3769" s="29" t="s">
        <v>3264</v>
      </c>
      <c r="M3769" s="39">
        <v>0</v>
      </c>
      <c r="N3769" s="39"/>
      <c r="O3769" s="29">
        <v>44197</v>
      </c>
      <c r="P3769" s="29">
        <v>44316</v>
      </c>
      <c r="Q3769" s="40">
        <v>0.32580419999999999</v>
      </c>
      <c r="R3769" s="39"/>
      <c r="S3769" s="39"/>
      <c r="T3769" s="39"/>
      <c r="U3769" s="39"/>
      <c r="V3769" s="39"/>
      <c r="W3769" s="29" t="s">
        <v>265</v>
      </c>
      <c r="X3769" s="29" t="s">
        <v>11773</v>
      </c>
      <c r="Y3769" s="29">
        <v>45236</v>
      </c>
      <c r="Z3769" s="41" t="s">
        <v>11759</v>
      </c>
      <c r="AA3769" s="42" t="s">
        <v>13371</v>
      </c>
      <c r="AB3769" s="29" t="s">
        <v>258</v>
      </c>
      <c r="AC3769" s="29" t="s">
        <v>265</v>
      </c>
      <c r="AD3769" s="29" t="s">
        <v>258</v>
      </c>
      <c r="AE3769" s="29" t="s">
        <v>1367</v>
      </c>
      <c r="AF3769" s="29" t="s">
        <v>2409</v>
      </c>
      <c r="AG3769" s="183" t="s">
        <v>2410</v>
      </c>
      <c r="AH3769" s="29" t="s">
        <v>1356</v>
      </c>
      <c r="AI3769" s="29" t="s">
        <v>1357</v>
      </c>
      <c r="AJ3769" s="29" t="s">
        <v>265</v>
      </c>
      <c r="AK3769" s="29" t="s">
        <v>120</v>
      </c>
      <c r="AL3769" s="29" t="s">
        <v>12221</v>
      </c>
    </row>
    <row r="3770" spans="1:38" x14ac:dyDescent="0.2">
      <c r="A3770" s="35" t="s">
        <v>18</v>
      </c>
      <c r="B3770" s="36">
        <v>9948</v>
      </c>
      <c r="C3770" s="36">
        <v>1</v>
      </c>
      <c r="D3770" s="36" t="s">
        <v>6170</v>
      </c>
      <c r="E3770" s="37" t="s">
        <v>6171</v>
      </c>
      <c r="F3770" s="38" t="s">
        <v>1262</v>
      </c>
      <c r="G3770" s="38" t="s">
        <v>1263</v>
      </c>
      <c r="H3770" s="35" t="s">
        <v>1006</v>
      </c>
      <c r="I3770" s="35"/>
      <c r="J3770" s="29" t="s">
        <v>398</v>
      </c>
      <c r="K3770" s="29" t="s">
        <v>3263</v>
      </c>
      <c r="L3770" s="29" t="s">
        <v>3264</v>
      </c>
      <c r="M3770" s="39">
        <v>13.69613628952415</v>
      </c>
      <c r="N3770" s="39">
        <v>4.4622587268993836</v>
      </c>
      <c r="O3770" s="29">
        <v>44197</v>
      </c>
      <c r="P3770" s="29">
        <v>44316</v>
      </c>
      <c r="Q3770" s="40">
        <v>0.32580419999999999</v>
      </c>
      <c r="R3770" s="39">
        <v>4.4622587268993836</v>
      </c>
      <c r="S3770" s="39">
        <v>0</v>
      </c>
      <c r="T3770" s="39">
        <v>0</v>
      </c>
      <c r="U3770" s="39">
        <v>0</v>
      </c>
      <c r="V3770" s="39">
        <v>0</v>
      </c>
      <c r="W3770" s="29" t="s">
        <v>265</v>
      </c>
      <c r="X3770" s="29" t="s">
        <v>11773</v>
      </c>
      <c r="Y3770" s="29">
        <v>45236</v>
      </c>
      <c r="Z3770" s="41" t="s">
        <v>11759</v>
      </c>
      <c r="AA3770" s="42" t="s">
        <v>1349</v>
      </c>
      <c r="AB3770" s="29" t="s">
        <v>258</v>
      </c>
      <c r="AC3770" s="29" t="s">
        <v>265</v>
      </c>
      <c r="AD3770" s="29" t="s">
        <v>258</v>
      </c>
      <c r="AE3770" s="29" t="s">
        <v>1367</v>
      </c>
      <c r="AF3770" s="29" t="s">
        <v>2409</v>
      </c>
      <c r="AG3770" s="183" t="s">
        <v>2410</v>
      </c>
      <c r="AH3770" s="29" t="s">
        <v>1356</v>
      </c>
      <c r="AI3770" s="29" t="s">
        <v>1357</v>
      </c>
      <c r="AJ3770" s="29" t="s">
        <v>258</v>
      </c>
      <c r="AK3770" s="29" t="s">
        <v>258</v>
      </c>
      <c r="AL3770" s="29" t="s">
        <v>13327</v>
      </c>
    </row>
    <row r="3771" spans="1:38" x14ac:dyDescent="0.2">
      <c r="A3771" s="35" t="s">
        <v>18</v>
      </c>
      <c r="B3771" s="36">
        <v>9948</v>
      </c>
      <c r="C3771" s="36">
        <v>14</v>
      </c>
      <c r="D3771" s="36" t="s">
        <v>6196</v>
      </c>
      <c r="E3771" s="37" t="s">
        <v>6197</v>
      </c>
      <c r="F3771" s="38" t="s">
        <v>1262</v>
      </c>
      <c r="G3771" s="38" t="s">
        <v>1263</v>
      </c>
      <c r="H3771" s="35" t="s">
        <v>1671</v>
      </c>
      <c r="I3771" s="35"/>
      <c r="J3771" s="29" t="s">
        <v>398</v>
      </c>
      <c r="K3771" s="29" t="s">
        <v>3263</v>
      </c>
      <c r="L3771" s="29" t="s">
        <v>3264</v>
      </c>
      <c r="M3771" s="39">
        <v>35.636979566469108</v>
      </c>
      <c r="N3771" s="39">
        <v>11.610677618069815</v>
      </c>
      <c r="O3771" s="29">
        <v>44197</v>
      </c>
      <c r="P3771" s="29">
        <v>44316</v>
      </c>
      <c r="Q3771" s="40">
        <v>0.32580419999999999</v>
      </c>
      <c r="R3771" s="39">
        <v>11.610677618069815</v>
      </c>
      <c r="S3771" s="39">
        <v>0</v>
      </c>
      <c r="T3771" s="39">
        <v>0</v>
      </c>
      <c r="U3771" s="39">
        <v>0</v>
      </c>
      <c r="V3771" s="39">
        <v>0</v>
      </c>
      <c r="W3771" s="29" t="s">
        <v>265</v>
      </c>
      <c r="X3771" s="29" t="s">
        <v>11773</v>
      </c>
      <c r="Y3771" s="29">
        <v>45236</v>
      </c>
      <c r="Z3771" s="41" t="s">
        <v>11759</v>
      </c>
      <c r="AA3771" s="42" t="s">
        <v>1349</v>
      </c>
      <c r="AB3771" s="29" t="s">
        <v>258</v>
      </c>
      <c r="AC3771" s="29" t="s">
        <v>265</v>
      </c>
      <c r="AD3771" s="29" t="s">
        <v>258</v>
      </c>
      <c r="AE3771" s="29" t="s">
        <v>1367</v>
      </c>
      <c r="AF3771" s="29" t="s">
        <v>2409</v>
      </c>
      <c r="AG3771" s="183" t="s">
        <v>2410</v>
      </c>
      <c r="AH3771" s="29" t="s">
        <v>1356</v>
      </c>
      <c r="AI3771" s="29" t="s">
        <v>1357</v>
      </c>
      <c r="AJ3771" s="29" t="s">
        <v>265</v>
      </c>
      <c r="AK3771" s="29" t="s">
        <v>258</v>
      </c>
      <c r="AL3771" s="29" t="s">
        <v>12221</v>
      </c>
    </row>
    <row r="3772" spans="1:38" x14ac:dyDescent="0.2">
      <c r="A3772" s="35" t="s">
        <v>18</v>
      </c>
      <c r="B3772" s="36">
        <v>9948</v>
      </c>
      <c r="C3772" s="36">
        <v>3</v>
      </c>
      <c r="D3772" s="36" t="s">
        <v>6174</v>
      </c>
      <c r="E3772" s="37" t="s">
        <v>6175</v>
      </c>
      <c r="F3772" s="38" t="s">
        <v>1262</v>
      </c>
      <c r="G3772" s="38" t="s">
        <v>1265</v>
      </c>
      <c r="H3772" s="35" t="s">
        <v>2327</v>
      </c>
      <c r="I3772" s="35"/>
      <c r="J3772" s="29" t="s">
        <v>398</v>
      </c>
      <c r="K3772" s="29" t="s">
        <v>3263</v>
      </c>
      <c r="L3772" s="29" t="s">
        <v>3264</v>
      </c>
      <c r="M3772" s="39">
        <v>34.309920565069184</v>
      </c>
      <c r="N3772" s="39">
        <v>11.178316221765913</v>
      </c>
      <c r="O3772" s="29">
        <v>44197</v>
      </c>
      <c r="P3772" s="29">
        <v>44316</v>
      </c>
      <c r="Q3772" s="40">
        <v>0.32580419999999999</v>
      </c>
      <c r="R3772" s="39">
        <v>11.178316221765913</v>
      </c>
      <c r="S3772" s="39">
        <v>0</v>
      </c>
      <c r="T3772" s="39">
        <v>0</v>
      </c>
      <c r="U3772" s="39">
        <v>0</v>
      </c>
      <c r="V3772" s="39">
        <v>0</v>
      </c>
      <c r="W3772" s="29" t="s">
        <v>265</v>
      </c>
      <c r="X3772" s="29" t="s">
        <v>11773</v>
      </c>
      <c r="Y3772" s="29">
        <v>45236</v>
      </c>
      <c r="Z3772" s="41" t="s">
        <v>11759</v>
      </c>
      <c r="AA3772" s="42" t="s">
        <v>1349</v>
      </c>
      <c r="AB3772" s="29" t="s">
        <v>258</v>
      </c>
      <c r="AC3772" s="29" t="s">
        <v>265</v>
      </c>
      <c r="AD3772" s="29" t="s">
        <v>258</v>
      </c>
      <c r="AE3772" s="29" t="s">
        <v>1367</v>
      </c>
      <c r="AF3772" s="29" t="s">
        <v>2409</v>
      </c>
      <c r="AG3772" s="183" t="s">
        <v>2410</v>
      </c>
      <c r="AH3772" s="29" t="s">
        <v>1356</v>
      </c>
      <c r="AI3772" s="29" t="s">
        <v>1357</v>
      </c>
      <c r="AJ3772" s="29" t="s">
        <v>258</v>
      </c>
      <c r="AK3772" s="29" t="s">
        <v>258</v>
      </c>
      <c r="AL3772" s="29" t="s">
        <v>13327</v>
      </c>
    </row>
    <row r="3773" spans="1:38" x14ac:dyDescent="0.2">
      <c r="A3773" s="35" t="s">
        <v>18</v>
      </c>
      <c r="B3773" s="36">
        <v>9948</v>
      </c>
      <c r="C3773" s="36">
        <v>4</v>
      </c>
      <c r="D3773" s="36" t="s">
        <v>6176</v>
      </c>
      <c r="E3773" s="37" t="s">
        <v>6177</v>
      </c>
      <c r="F3773" s="38" t="s">
        <v>1262</v>
      </c>
      <c r="G3773" s="38" t="s">
        <v>1263</v>
      </c>
      <c r="H3773" s="35" t="s">
        <v>482</v>
      </c>
      <c r="I3773" s="35"/>
      <c r="J3773" s="29" t="s">
        <v>398</v>
      </c>
      <c r="K3773" s="29" t="s">
        <v>3263</v>
      </c>
      <c r="L3773" s="29" t="s">
        <v>3264</v>
      </c>
      <c r="M3773" s="39">
        <v>34.642693718915673</v>
      </c>
      <c r="N3773" s="39">
        <v>11.286735112936345</v>
      </c>
      <c r="O3773" s="29">
        <v>44197</v>
      </c>
      <c r="P3773" s="29">
        <v>44316</v>
      </c>
      <c r="Q3773" s="40">
        <v>0.32580419999999999</v>
      </c>
      <c r="R3773" s="39">
        <v>11.286735112936345</v>
      </c>
      <c r="S3773" s="39">
        <v>0</v>
      </c>
      <c r="T3773" s="39">
        <v>0</v>
      </c>
      <c r="U3773" s="39">
        <v>0</v>
      </c>
      <c r="V3773" s="39">
        <v>0</v>
      </c>
      <c r="W3773" s="29" t="s">
        <v>265</v>
      </c>
      <c r="X3773" s="29" t="s">
        <v>11773</v>
      </c>
      <c r="Y3773" s="29">
        <v>45236</v>
      </c>
      <c r="Z3773" s="41" t="s">
        <v>11759</v>
      </c>
      <c r="AA3773" s="42" t="s">
        <v>1349</v>
      </c>
      <c r="AB3773" s="29" t="s">
        <v>258</v>
      </c>
      <c r="AC3773" s="29" t="s">
        <v>265</v>
      </c>
      <c r="AD3773" s="29" t="s">
        <v>258</v>
      </c>
      <c r="AE3773" s="29" t="s">
        <v>1367</v>
      </c>
      <c r="AF3773" s="29" t="s">
        <v>2409</v>
      </c>
      <c r="AG3773" s="183" t="s">
        <v>2410</v>
      </c>
      <c r="AH3773" s="29" t="s">
        <v>1356</v>
      </c>
      <c r="AI3773" s="29" t="s">
        <v>1357</v>
      </c>
      <c r="AJ3773" s="29" t="s">
        <v>258</v>
      </c>
      <c r="AK3773" s="29" t="s">
        <v>258</v>
      </c>
      <c r="AL3773" s="29" t="s">
        <v>13327</v>
      </c>
    </row>
    <row r="3774" spans="1:38" x14ac:dyDescent="0.2">
      <c r="A3774" s="35" t="s">
        <v>18</v>
      </c>
      <c r="B3774" s="36">
        <v>9948</v>
      </c>
      <c r="C3774" s="36">
        <v>5</v>
      </c>
      <c r="D3774" s="36" t="s">
        <v>6178</v>
      </c>
      <c r="E3774" s="37" t="s">
        <v>6179</v>
      </c>
      <c r="F3774" s="38" t="s">
        <v>1262</v>
      </c>
      <c r="G3774" s="38" t="s">
        <v>1265</v>
      </c>
      <c r="H3774" s="35" t="s">
        <v>2327</v>
      </c>
      <c r="I3774" s="35"/>
      <c r="J3774" s="29" t="s">
        <v>398</v>
      </c>
      <c r="K3774" s="29" t="s">
        <v>3263</v>
      </c>
      <c r="L3774" s="29" t="s">
        <v>3264</v>
      </c>
      <c r="M3774" s="39">
        <v>34.309920565069184</v>
      </c>
      <c r="N3774" s="39">
        <v>11.178316221765913</v>
      </c>
      <c r="O3774" s="29">
        <v>44197</v>
      </c>
      <c r="P3774" s="29">
        <v>44316</v>
      </c>
      <c r="Q3774" s="40">
        <v>0.32580419999999999</v>
      </c>
      <c r="R3774" s="39">
        <v>11.178316221765913</v>
      </c>
      <c r="S3774" s="39">
        <v>0</v>
      </c>
      <c r="T3774" s="39">
        <v>0</v>
      </c>
      <c r="U3774" s="39">
        <v>0</v>
      </c>
      <c r="V3774" s="39">
        <v>0</v>
      </c>
      <c r="W3774" s="29" t="s">
        <v>265</v>
      </c>
      <c r="X3774" s="29" t="s">
        <v>11773</v>
      </c>
      <c r="Y3774" s="29">
        <v>45236</v>
      </c>
      <c r="Z3774" s="41" t="s">
        <v>11759</v>
      </c>
      <c r="AA3774" s="42" t="s">
        <v>1349</v>
      </c>
      <c r="AB3774" s="29" t="s">
        <v>258</v>
      </c>
      <c r="AC3774" s="29" t="s">
        <v>265</v>
      </c>
      <c r="AD3774" s="29" t="s">
        <v>258</v>
      </c>
      <c r="AE3774" s="29" t="s">
        <v>1367</v>
      </c>
      <c r="AF3774" s="29" t="s">
        <v>2409</v>
      </c>
      <c r="AG3774" s="183" t="s">
        <v>2410</v>
      </c>
      <c r="AH3774" s="29" t="s">
        <v>1356</v>
      </c>
      <c r="AI3774" s="29" t="s">
        <v>1357</v>
      </c>
      <c r="AJ3774" s="29" t="s">
        <v>258</v>
      </c>
      <c r="AK3774" s="29" t="s">
        <v>258</v>
      </c>
      <c r="AL3774" s="29" t="s">
        <v>13327</v>
      </c>
    </row>
    <row r="3775" spans="1:38" x14ac:dyDescent="0.2">
      <c r="A3775" s="35" t="s">
        <v>18</v>
      </c>
      <c r="B3775" s="36">
        <v>9948</v>
      </c>
      <c r="C3775" s="36">
        <v>6</v>
      </c>
      <c r="D3775" s="36" t="s">
        <v>6180</v>
      </c>
      <c r="E3775" s="37" t="s">
        <v>6181</v>
      </c>
      <c r="F3775" s="38" t="s">
        <v>1262</v>
      </c>
      <c r="G3775" s="38" t="s">
        <v>1265</v>
      </c>
      <c r="H3775" s="35" t="s">
        <v>2327</v>
      </c>
      <c r="I3775" s="35"/>
      <c r="J3775" s="29" t="s">
        <v>398</v>
      </c>
      <c r="K3775" s="29" t="s">
        <v>3263</v>
      </c>
      <c r="L3775" s="29" t="s">
        <v>3264</v>
      </c>
      <c r="M3775" s="39">
        <v>34.309920565069184</v>
      </c>
      <c r="N3775" s="39">
        <v>11.178316221765913</v>
      </c>
      <c r="O3775" s="29">
        <v>44197</v>
      </c>
      <c r="P3775" s="29">
        <v>44316</v>
      </c>
      <c r="Q3775" s="40">
        <v>0.32580419999999999</v>
      </c>
      <c r="R3775" s="39">
        <v>11.178316221765913</v>
      </c>
      <c r="S3775" s="39">
        <v>0</v>
      </c>
      <c r="T3775" s="39">
        <v>0</v>
      </c>
      <c r="U3775" s="39">
        <v>0</v>
      </c>
      <c r="V3775" s="39">
        <v>0</v>
      </c>
      <c r="W3775" s="29" t="s">
        <v>265</v>
      </c>
      <c r="X3775" s="29" t="s">
        <v>11773</v>
      </c>
      <c r="Y3775" s="29">
        <v>45236</v>
      </c>
      <c r="Z3775" s="41" t="s">
        <v>11759</v>
      </c>
      <c r="AA3775" s="42" t="s">
        <v>1349</v>
      </c>
      <c r="AB3775" s="29" t="s">
        <v>258</v>
      </c>
      <c r="AC3775" s="29" t="s">
        <v>265</v>
      </c>
      <c r="AD3775" s="29" t="s">
        <v>258</v>
      </c>
      <c r="AE3775" s="29" t="s">
        <v>1367</v>
      </c>
      <c r="AF3775" s="29" t="s">
        <v>2409</v>
      </c>
      <c r="AG3775" s="183" t="s">
        <v>2410</v>
      </c>
      <c r="AH3775" s="29" t="s">
        <v>1356</v>
      </c>
      <c r="AI3775" s="29" t="s">
        <v>1357</v>
      </c>
      <c r="AJ3775" s="29" t="s">
        <v>258</v>
      </c>
      <c r="AK3775" s="29" t="s">
        <v>258</v>
      </c>
      <c r="AL3775" s="29" t="s">
        <v>13327</v>
      </c>
    </row>
    <row r="3776" spans="1:38" x14ac:dyDescent="0.2">
      <c r="A3776" s="35" t="s">
        <v>18</v>
      </c>
      <c r="B3776" s="36">
        <v>9948</v>
      </c>
      <c r="C3776" s="36">
        <v>7</v>
      </c>
      <c r="D3776" s="36" t="s">
        <v>6182</v>
      </c>
      <c r="E3776" s="37" t="s">
        <v>6183</v>
      </c>
      <c r="F3776" s="38" t="s">
        <v>1262</v>
      </c>
      <c r="G3776" s="38" t="s">
        <v>1265</v>
      </c>
      <c r="H3776" s="35" t="s">
        <v>2327</v>
      </c>
      <c r="I3776" s="35"/>
      <c r="J3776" s="29" t="s">
        <v>398</v>
      </c>
      <c r="K3776" s="29" t="s">
        <v>3263</v>
      </c>
      <c r="L3776" s="29" t="s">
        <v>3264</v>
      </c>
      <c r="M3776" s="39">
        <v>34.309920565069184</v>
      </c>
      <c r="N3776" s="39">
        <v>11.178316221765913</v>
      </c>
      <c r="O3776" s="29">
        <v>44197</v>
      </c>
      <c r="P3776" s="29">
        <v>44316</v>
      </c>
      <c r="Q3776" s="40">
        <v>0.32580419999999999</v>
      </c>
      <c r="R3776" s="39">
        <v>11.178316221765913</v>
      </c>
      <c r="S3776" s="39">
        <v>0</v>
      </c>
      <c r="T3776" s="39">
        <v>0</v>
      </c>
      <c r="U3776" s="39">
        <v>0</v>
      </c>
      <c r="V3776" s="39">
        <v>0</v>
      </c>
      <c r="W3776" s="29" t="s">
        <v>265</v>
      </c>
      <c r="X3776" s="29" t="s">
        <v>11773</v>
      </c>
      <c r="Y3776" s="29">
        <v>45236</v>
      </c>
      <c r="Z3776" s="41" t="s">
        <v>11759</v>
      </c>
      <c r="AA3776" s="42" t="s">
        <v>1349</v>
      </c>
      <c r="AB3776" s="29" t="s">
        <v>258</v>
      </c>
      <c r="AC3776" s="29" t="s">
        <v>265</v>
      </c>
      <c r="AD3776" s="29" t="s">
        <v>258</v>
      </c>
      <c r="AE3776" s="29" t="s">
        <v>1367</v>
      </c>
      <c r="AF3776" s="29" t="s">
        <v>2409</v>
      </c>
      <c r="AG3776" s="183" t="s">
        <v>2410</v>
      </c>
      <c r="AH3776" s="29" t="s">
        <v>1356</v>
      </c>
      <c r="AI3776" s="29" t="s">
        <v>1357</v>
      </c>
      <c r="AJ3776" s="29" t="s">
        <v>258</v>
      </c>
      <c r="AK3776" s="29" t="s">
        <v>258</v>
      </c>
      <c r="AL3776" s="29" t="s">
        <v>13327</v>
      </c>
    </row>
    <row r="3777" spans="1:38" x14ac:dyDescent="0.2">
      <c r="A3777" s="35" t="s">
        <v>18</v>
      </c>
      <c r="B3777" s="36">
        <v>9948</v>
      </c>
      <c r="C3777" s="36">
        <v>8</v>
      </c>
      <c r="D3777" s="36" t="s">
        <v>6184</v>
      </c>
      <c r="E3777" s="37" t="s">
        <v>6185</v>
      </c>
      <c r="F3777" s="38" t="s">
        <v>1262</v>
      </c>
      <c r="G3777" s="38" t="s">
        <v>1265</v>
      </c>
      <c r="H3777" s="35" t="s">
        <v>2327</v>
      </c>
      <c r="I3777" s="35"/>
      <c r="J3777" s="29" t="s">
        <v>398</v>
      </c>
      <c r="K3777" s="29" t="s">
        <v>3263</v>
      </c>
      <c r="L3777" s="29" t="s">
        <v>3264</v>
      </c>
      <c r="M3777" s="39">
        <v>34.309920565069184</v>
      </c>
      <c r="N3777" s="39">
        <v>11.178316221765913</v>
      </c>
      <c r="O3777" s="29">
        <v>44197</v>
      </c>
      <c r="P3777" s="29">
        <v>44316</v>
      </c>
      <c r="Q3777" s="40">
        <v>0.32580419999999999</v>
      </c>
      <c r="R3777" s="39">
        <v>11.178316221765913</v>
      </c>
      <c r="S3777" s="39">
        <v>0</v>
      </c>
      <c r="T3777" s="39">
        <v>0</v>
      </c>
      <c r="U3777" s="39">
        <v>0</v>
      </c>
      <c r="V3777" s="39">
        <v>0</v>
      </c>
      <c r="W3777" s="29" t="s">
        <v>265</v>
      </c>
      <c r="X3777" s="29" t="s">
        <v>11773</v>
      </c>
      <c r="Y3777" s="29">
        <v>45236</v>
      </c>
      <c r="Z3777" s="41" t="s">
        <v>11759</v>
      </c>
      <c r="AA3777" s="42" t="s">
        <v>1349</v>
      </c>
      <c r="AB3777" s="29" t="s">
        <v>258</v>
      </c>
      <c r="AC3777" s="29" t="s">
        <v>265</v>
      </c>
      <c r="AD3777" s="29" t="s">
        <v>258</v>
      </c>
      <c r="AE3777" s="29" t="s">
        <v>1367</v>
      </c>
      <c r="AF3777" s="29" t="s">
        <v>2409</v>
      </c>
      <c r="AG3777" s="183" t="s">
        <v>2410</v>
      </c>
      <c r="AH3777" s="29" t="s">
        <v>1356</v>
      </c>
      <c r="AI3777" s="29" t="s">
        <v>1357</v>
      </c>
      <c r="AJ3777" s="29" t="s">
        <v>258</v>
      </c>
      <c r="AK3777" s="29" t="s">
        <v>258</v>
      </c>
      <c r="AL3777" s="29" t="s">
        <v>13327</v>
      </c>
    </row>
    <row r="3778" spans="1:38" x14ac:dyDescent="0.2">
      <c r="A3778" s="35" t="s">
        <v>18</v>
      </c>
      <c r="B3778" s="36">
        <v>9948</v>
      </c>
      <c r="C3778" s="36">
        <v>9</v>
      </c>
      <c r="D3778" s="36" t="s">
        <v>6186</v>
      </c>
      <c r="E3778" s="37" t="s">
        <v>6187</v>
      </c>
      <c r="F3778" s="38" t="s">
        <v>1262</v>
      </c>
      <c r="G3778" s="38" t="s">
        <v>1265</v>
      </c>
      <c r="H3778" s="35" t="s">
        <v>2327</v>
      </c>
      <c r="I3778" s="35"/>
      <c r="J3778" s="29" t="s">
        <v>398</v>
      </c>
      <c r="K3778" s="29" t="s">
        <v>3263</v>
      </c>
      <c r="L3778" s="29" t="s">
        <v>3264</v>
      </c>
      <c r="M3778" s="39">
        <v>34.309920565069184</v>
      </c>
      <c r="N3778" s="39">
        <v>11.178316221765913</v>
      </c>
      <c r="O3778" s="29">
        <v>44197</v>
      </c>
      <c r="P3778" s="29">
        <v>44316</v>
      </c>
      <c r="Q3778" s="40">
        <v>0.32580419999999999</v>
      </c>
      <c r="R3778" s="39">
        <v>11.178316221765913</v>
      </c>
      <c r="S3778" s="39">
        <v>0</v>
      </c>
      <c r="T3778" s="39">
        <v>0</v>
      </c>
      <c r="U3778" s="39">
        <v>0</v>
      </c>
      <c r="V3778" s="39">
        <v>0</v>
      </c>
      <c r="W3778" s="29" t="s">
        <v>265</v>
      </c>
      <c r="X3778" s="29" t="s">
        <v>11773</v>
      </c>
      <c r="Y3778" s="29">
        <v>45236</v>
      </c>
      <c r="Z3778" s="41" t="s">
        <v>11759</v>
      </c>
      <c r="AA3778" s="42" t="s">
        <v>1349</v>
      </c>
      <c r="AB3778" s="29" t="s">
        <v>258</v>
      </c>
      <c r="AC3778" s="29" t="s">
        <v>265</v>
      </c>
      <c r="AD3778" s="29" t="s">
        <v>258</v>
      </c>
      <c r="AE3778" s="29" t="s">
        <v>1367</v>
      </c>
      <c r="AF3778" s="29" t="s">
        <v>2409</v>
      </c>
      <c r="AG3778" s="183" t="s">
        <v>2410</v>
      </c>
      <c r="AH3778" s="29" t="s">
        <v>1356</v>
      </c>
      <c r="AI3778" s="29" t="s">
        <v>1357</v>
      </c>
      <c r="AJ3778" s="29" t="s">
        <v>258</v>
      </c>
      <c r="AK3778" s="29" t="s">
        <v>258</v>
      </c>
      <c r="AL3778" s="29" t="s">
        <v>13327</v>
      </c>
    </row>
    <row r="3779" spans="1:38" x14ac:dyDescent="0.2">
      <c r="A3779" s="35" t="s">
        <v>18</v>
      </c>
      <c r="B3779" s="36">
        <v>9948</v>
      </c>
      <c r="C3779" s="36">
        <v>10</v>
      </c>
      <c r="D3779" s="36" t="s">
        <v>6188</v>
      </c>
      <c r="E3779" s="37" t="s">
        <v>6189</v>
      </c>
      <c r="F3779" s="38" t="s">
        <v>1262</v>
      </c>
      <c r="G3779" s="38" t="s">
        <v>1265</v>
      </c>
      <c r="H3779" s="35" t="s">
        <v>2327</v>
      </c>
      <c r="I3779" s="35"/>
      <c r="J3779" s="29" t="s">
        <v>398</v>
      </c>
      <c r="K3779" s="29" t="s">
        <v>3263</v>
      </c>
      <c r="L3779" s="29" t="s">
        <v>3264</v>
      </c>
      <c r="M3779" s="39">
        <v>34.309920565069184</v>
      </c>
      <c r="N3779" s="39">
        <v>11.178316221765913</v>
      </c>
      <c r="O3779" s="29">
        <v>44197</v>
      </c>
      <c r="P3779" s="29">
        <v>44316</v>
      </c>
      <c r="Q3779" s="40">
        <v>0.32580419999999999</v>
      </c>
      <c r="R3779" s="39">
        <v>11.178316221765913</v>
      </c>
      <c r="S3779" s="39">
        <v>0</v>
      </c>
      <c r="T3779" s="39">
        <v>0</v>
      </c>
      <c r="U3779" s="39">
        <v>0</v>
      </c>
      <c r="V3779" s="39">
        <v>0</v>
      </c>
      <c r="W3779" s="29" t="s">
        <v>265</v>
      </c>
      <c r="X3779" s="29" t="s">
        <v>11773</v>
      </c>
      <c r="Y3779" s="29">
        <v>45236</v>
      </c>
      <c r="Z3779" s="41" t="s">
        <v>11759</v>
      </c>
      <c r="AA3779" s="42" t="s">
        <v>1349</v>
      </c>
      <c r="AB3779" s="29" t="s">
        <v>258</v>
      </c>
      <c r="AC3779" s="29" t="s">
        <v>265</v>
      </c>
      <c r="AD3779" s="29" t="s">
        <v>258</v>
      </c>
      <c r="AE3779" s="29" t="s">
        <v>1367</v>
      </c>
      <c r="AF3779" s="29" t="s">
        <v>2409</v>
      </c>
      <c r="AG3779" s="183" t="s">
        <v>2410</v>
      </c>
      <c r="AH3779" s="29" t="s">
        <v>1356</v>
      </c>
      <c r="AI3779" s="29" t="s">
        <v>1357</v>
      </c>
      <c r="AJ3779" s="29" t="s">
        <v>258</v>
      </c>
      <c r="AK3779" s="29" t="s">
        <v>258</v>
      </c>
      <c r="AL3779" s="29" t="s">
        <v>13327</v>
      </c>
    </row>
    <row r="3780" spans="1:38" x14ac:dyDescent="0.2">
      <c r="A3780" s="35" t="s">
        <v>18</v>
      </c>
      <c r="B3780" s="36">
        <v>9948</v>
      </c>
      <c r="C3780" s="36">
        <v>11</v>
      </c>
      <c r="D3780" s="36" t="s">
        <v>6190</v>
      </c>
      <c r="E3780" s="37" t="s">
        <v>6191</v>
      </c>
      <c r="F3780" s="38" t="s">
        <v>1262</v>
      </c>
      <c r="G3780" s="38" t="s">
        <v>1265</v>
      </c>
      <c r="H3780" s="35" t="s">
        <v>2327</v>
      </c>
      <c r="I3780" s="35"/>
      <c r="J3780" s="29" t="s">
        <v>398</v>
      </c>
      <c r="K3780" s="29" t="s">
        <v>3263</v>
      </c>
      <c r="L3780" s="29" t="s">
        <v>3264</v>
      </c>
      <c r="M3780" s="39">
        <v>34.309920565069184</v>
      </c>
      <c r="N3780" s="39">
        <v>11.178316221765913</v>
      </c>
      <c r="O3780" s="29">
        <v>44197</v>
      </c>
      <c r="P3780" s="29">
        <v>44316</v>
      </c>
      <c r="Q3780" s="40">
        <v>0.32580419999999999</v>
      </c>
      <c r="R3780" s="39">
        <v>11.178316221765913</v>
      </c>
      <c r="S3780" s="39">
        <v>0</v>
      </c>
      <c r="T3780" s="39">
        <v>0</v>
      </c>
      <c r="U3780" s="39">
        <v>0</v>
      </c>
      <c r="V3780" s="39">
        <v>0</v>
      </c>
      <c r="W3780" s="29" t="s">
        <v>265</v>
      </c>
      <c r="X3780" s="29" t="s">
        <v>11773</v>
      </c>
      <c r="Y3780" s="29">
        <v>45236</v>
      </c>
      <c r="Z3780" s="41" t="s">
        <v>11759</v>
      </c>
      <c r="AA3780" s="42" t="s">
        <v>1349</v>
      </c>
      <c r="AB3780" s="29" t="s">
        <v>258</v>
      </c>
      <c r="AC3780" s="29" t="s">
        <v>265</v>
      </c>
      <c r="AD3780" s="29" t="s">
        <v>258</v>
      </c>
      <c r="AE3780" s="29" t="s">
        <v>1367</v>
      </c>
      <c r="AF3780" s="29" t="s">
        <v>2409</v>
      </c>
      <c r="AG3780" s="183" t="s">
        <v>2410</v>
      </c>
      <c r="AH3780" s="29" t="s">
        <v>1356</v>
      </c>
      <c r="AI3780" s="29" t="s">
        <v>1357</v>
      </c>
      <c r="AJ3780" s="29" t="s">
        <v>258</v>
      </c>
      <c r="AK3780" s="29" t="s">
        <v>258</v>
      </c>
      <c r="AL3780" s="29" t="s">
        <v>13327</v>
      </c>
    </row>
    <row r="3781" spans="1:38" x14ac:dyDescent="0.2">
      <c r="A3781" s="35" t="s">
        <v>18</v>
      </c>
      <c r="B3781" s="36">
        <v>9948</v>
      </c>
      <c r="C3781" s="36">
        <v>12</v>
      </c>
      <c r="D3781" s="36" t="s">
        <v>6192</v>
      </c>
      <c r="E3781" s="37" t="s">
        <v>6193</v>
      </c>
      <c r="F3781" s="38" t="s">
        <v>1262</v>
      </c>
      <c r="G3781" s="38" t="s">
        <v>1265</v>
      </c>
      <c r="H3781" s="35" t="s">
        <v>2327</v>
      </c>
      <c r="I3781" s="35"/>
      <c r="J3781" s="29" t="s">
        <v>398</v>
      </c>
      <c r="K3781" s="29" t="s">
        <v>3263</v>
      </c>
      <c r="L3781" s="29" t="s">
        <v>3264</v>
      </c>
      <c r="M3781" s="39">
        <v>34.309920565069184</v>
      </c>
      <c r="N3781" s="39">
        <v>11.178316221765913</v>
      </c>
      <c r="O3781" s="29">
        <v>44197</v>
      </c>
      <c r="P3781" s="29">
        <v>44316</v>
      </c>
      <c r="Q3781" s="40">
        <v>0.32580419999999999</v>
      </c>
      <c r="R3781" s="39">
        <v>11.178316221765913</v>
      </c>
      <c r="S3781" s="39">
        <v>0</v>
      </c>
      <c r="T3781" s="39">
        <v>0</v>
      </c>
      <c r="U3781" s="39">
        <v>0</v>
      </c>
      <c r="V3781" s="39">
        <v>0</v>
      </c>
      <c r="W3781" s="29" t="s">
        <v>265</v>
      </c>
      <c r="X3781" s="29" t="s">
        <v>11773</v>
      </c>
      <c r="Y3781" s="29">
        <v>45236</v>
      </c>
      <c r="Z3781" s="41" t="s">
        <v>11759</v>
      </c>
      <c r="AA3781" s="42" t="s">
        <v>1349</v>
      </c>
      <c r="AB3781" s="29" t="s">
        <v>258</v>
      </c>
      <c r="AC3781" s="29" t="s">
        <v>265</v>
      </c>
      <c r="AD3781" s="29" t="s">
        <v>258</v>
      </c>
      <c r="AE3781" s="29" t="s">
        <v>1367</v>
      </c>
      <c r="AF3781" s="29" t="s">
        <v>2409</v>
      </c>
      <c r="AG3781" s="183" t="s">
        <v>2410</v>
      </c>
      <c r="AH3781" s="29" t="s">
        <v>1356</v>
      </c>
      <c r="AI3781" s="29" t="s">
        <v>1357</v>
      </c>
      <c r="AJ3781" s="29" t="s">
        <v>258</v>
      </c>
      <c r="AK3781" s="29" t="s">
        <v>258</v>
      </c>
      <c r="AL3781" s="29" t="s">
        <v>13327</v>
      </c>
    </row>
    <row r="3782" spans="1:38" x14ac:dyDescent="0.2">
      <c r="A3782" s="35" t="s">
        <v>18</v>
      </c>
      <c r="B3782" s="36">
        <v>9948</v>
      </c>
      <c r="C3782" s="36">
        <v>13</v>
      </c>
      <c r="D3782" s="36" t="s">
        <v>6194</v>
      </c>
      <c r="E3782" s="37" t="s">
        <v>6195</v>
      </c>
      <c r="F3782" s="38" t="s">
        <v>1262</v>
      </c>
      <c r="G3782" s="38" t="s">
        <v>1265</v>
      </c>
      <c r="H3782" s="35" t="s">
        <v>2327</v>
      </c>
      <c r="I3782" s="35"/>
      <c r="J3782" s="29" t="s">
        <v>398</v>
      </c>
      <c r="K3782" s="29" t="s">
        <v>3263</v>
      </c>
      <c r="L3782" s="29" t="s">
        <v>3264</v>
      </c>
      <c r="M3782" s="39">
        <v>34.309920565069184</v>
      </c>
      <c r="N3782" s="39">
        <v>11.178316221765913</v>
      </c>
      <c r="O3782" s="29">
        <v>44197</v>
      </c>
      <c r="P3782" s="29">
        <v>44316</v>
      </c>
      <c r="Q3782" s="40">
        <v>0.32580419999999999</v>
      </c>
      <c r="R3782" s="39">
        <v>11.178316221765913</v>
      </c>
      <c r="S3782" s="39">
        <v>0</v>
      </c>
      <c r="T3782" s="39">
        <v>0</v>
      </c>
      <c r="U3782" s="39">
        <v>0</v>
      </c>
      <c r="V3782" s="39">
        <v>0</v>
      </c>
      <c r="W3782" s="29" t="s">
        <v>265</v>
      </c>
      <c r="X3782" s="29" t="s">
        <v>11773</v>
      </c>
      <c r="Y3782" s="29">
        <v>45236</v>
      </c>
      <c r="Z3782" s="41" t="s">
        <v>11759</v>
      </c>
      <c r="AA3782" s="42" t="s">
        <v>1349</v>
      </c>
      <c r="AB3782" s="29" t="s">
        <v>258</v>
      </c>
      <c r="AC3782" s="29" t="s">
        <v>265</v>
      </c>
      <c r="AD3782" s="29" t="s">
        <v>258</v>
      </c>
      <c r="AE3782" s="29" t="s">
        <v>1367</v>
      </c>
      <c r="AF3782" s="29" t="s">
        <v>2409</v>
      </c>
      <c r="AG3782" s="183" t="s">
        <v>2410</v>
      </c>
      <c r="AH3782" s="29" t="s">
        <v>1356</v>
      </c>
      <c r="AI3782" s="29" t="s">
        <v>1357</v>
      </c>
      <c r="AJ3782" s="29" t="s">
        <v>258</v>
      </c>
      <c r="AK3782" s="29" t="s">
        <v>258</v>
      </c>
      <c r="AL3782" s="29" t="s">
        <v>13327</v>
      </c>
    </row>
    <row r="3783" spans="1:38" x14ac:dyDescent="0.2">
      <c r="A3783" s="35" t="s">
        <v>18</v>
      </c>
      <c r="B3783" s="36">
        <v>9948</v>
      </c>
      <c r="C3783" s="36">
        <v>15</v>
      </c>
      <c r="D3783" s="36" t="s">
        <v>6198</v>
      </c>
      <c r="E3783" s="37" t="s">
        <v>6199</v>
      </c>
      <c r="F3783" s="38" t="s">
        <v>1262</v>
      </c>
      <c r="G3783" s="38" t="s">
        <v>1263</v>
      </c>
      <c r="H3783" s="35" t="s">
        <v>1671</v>
      </c>
      <c r="I3783" s="35"/>
      <c r="J3783" s="29" t="s">
        <v>398</v>
      </c>
      <c r="K3783" s="29" t="s">
        <v>3263</v>
      </c>
      <c r="L3783" s="29" t="s">
        <v>3264</v>
      </c>
      <c r="M3783" s="39">
        <v>35.636979566469108</v>
      </c>
      <c r="N3783" s="39">
        <v>11.610677618069815</v>
      </c>
      <c r="O3783" s="29">
        <v>44197</v>
      </c>
      <c r="P3783" s="29">
        <v>44316</v>
      </c>
      <c r="Q3783" s="40">
        <v>0.32580419999999999</v>
      </c>
      <c r="R3783" s="39">
        <v>11.610677618069815</v>
      </c>
      <c r="S3783" s="39">
        <v>0</v>
      </c>
      <c r="T3783" s="39">
        <v>0</v>
      </c>
      <c r="U3783" s="39">
        <v>0</v>
      </c>
      <c r="V3783" s="39">
        <v>0</v>
      </c>
      <c r="W3783" s="29" t="s">
        <v>265</v>
      </c>
      <c r="X3783" s="29" t="s">
        <v>11773</v>
      </c>
      <c r="Y3783" s="29">
        <v>45236</v>
      </c>
      <c r="Z3783" s="41" t="s">
        <v>11759</v>
      </c>
      <c r="AA3783" s="42" t="s">
        <v>1349</v>
      </c>
      <c r="AB3783" s="29" t="s">
        <v>258</v>
      </c>
      <c r="AC3783" s="29" t="s">
        <v>265</v>
      </c>
      <c r="AD3783" s="29" t="s">
        <v>258</v>
      </c>
      <c r="AE3783" s="29" t="s">
        <v>1367</v>
      </c>
      <c r="AF3783" s="29" t="s">
        <v>2409</v>
      </c>
      <c r="AG3783" s="183" t="s">
        <v>2410</v>
      </c>
      <c r="AH3783" s="29" t="s">
        <v>1356</v>
      </c>
      <c r="AI3783" s="29" t="s">
        <v>1357</v>
      </c>
      <c r="AJ3783" s="29" t="s">
        <v>265</v>
      </c>
      <c r="AK3783" s="29" t="s">
        <v>258</v>
      </c>
      <c r="AL3783" s="29" t="s">
        <v>12221</v>
      </c>
    </row>
    <row r="3784" spans="1:38" x14ac:dyDescent="0.2">
      <c r="A3784" s="35" t="s">
        <v>18</v>
      </c>
      <c r="B3784" s="36">
        <v>9948</v>
      </c>
      <c r="C3784" s="36">
        <v>16</v>
      </c>
      <c r="D3784" s="36" t="s">
        <v>6200</v>
      </c>
      <c r="E3784" s="37" t="s">
        <v>6201</v>
      </c>
      <c r="F3784" s="38" t="s">
        <v>1262</v>
      </c>
      <c r="G3784" s="38" t="s">
        <v>1263</v>
      </c>
      <c r="H3784" s="35" t="s">
        <v>1671</v>
      </c>
      <c r="I3784" s="35"/>
      <c r="J3784" s="29" t="s">
        <v>398</v>
      </c>
      <c r="K3784" s="29" t="s">
        <v>3263</v>
      </c>
      <c r="L3784" s="29" t="s">
        <v>3264</v>
      </c>
      <c r="M3784" s="39">
        <v>35.636979566469108</v>
      </c>
      <c r="N3784" s="39">
        <v>11.610677618069815</v>
      </c>
      <c r="O3784" s="29">
        <v>44197</v>
      </c>
      <c r="P3784" s="29">
        <v>44316</v>
      </c>
      <c r="Q3784" s="40">
        <v>0.32580419999999999</v>
      </c>
      <c r="R3784" s="39">
        <v>11.610677618069815</v>
      </c>
      <c r="S3784" s="39">
        <v>0</v>
      </c>
      <c r="T3784" s="39">
        <v>0</v>
      </c>
      <c r="U3784" s="39">
        <v>0</v>
      </c>
      <c r="V3784" s="39">
        <v>0</v>
      </c>
      <c r="W3784" s="29" t="s">
        <v>265</v>
      </c>
      <c r="X3784" s="29" t="s">
        <v>11773</v>
      </c>
      <c r="Y3784" s="29">
        <v>45236</v>
      </c>
      <c r="Z3784" s="41" t="s">
        <v>11759</v>
      </c>
      <c r="AA3784" s="42" t="s">
        <v>1349</v>
      </c>
      <c r="AB3784" s="29" t="s">
        <v>258</v>
      </c>
      <c r="AC3784" s="29" t="s">
        <v>265</v>
      </c>
      <c r="AD3784" s="29" t="s">
        <v>258</v>
      </c>
      <c r="AE3784" s="29" t="s">
        <v>1367</v>
      </c>
      <c r="AF3784" s="29" t="s">
        <v>2409</v>
      </c>
      <c r="AG3784" s="183" t="s">
        <v>2410</v>
      </c>
      <c r="AH3784" s="29" t="s">
        <v>1356</v>
      </c>
      <c r="AI3784" s="29" t="s">
        <v>1357</v>
      </c>
      <c r="AJ3784" s="29" t="s">
        <v>265</v>
      </c>
      <c r="AK3784" s="29" t="s">
        <v>258</v>
      </c>
      <c r="AL3784" s="29" t="s">
        <v>12221</v>
      </c>
    </row>
    <row r="3785" spans="1:38" x14ac:dyDescent="0.2">
      <c r="A3785" s="35" t="s">
        <v>18</v>
      </c>
      <c r="B3785" s="36">
        <v>9948</v>
      </c>
      <c r="C3785" s="36">
        <v>17</v>
      </c>
      <c r="D3785" s="36" t="s">
        <v>6202</v>
      </c>
      <c r="E3785" s="37" t="s">
        <v>6203</v>
      </c>
      <c r="F3785" s="38" t="s">
        <v>1262</v>
      </c>
      <c r="G3785" s="38" t="s">
        <v>1263</v>
      </c>
      <c r="H3785" s="35" t="s">
        <v>1671</v>
      </c>
      <c r="I3785" s="35"/>
      <c r="J3785" s="29" t="s">
        <v>398</v>
      </c>
      <c r="K3785" s="29" t="s">
        <v>3263</v>
      </c>
      <c r="L3785" s="29" t="s">
        <v>3264</v>
      </c>
      <c r="M3785" s="39">
        <v>35.636979566469108</v>
      </c>
      <c r="N3785" s="39">
        <v>11.610677618069815</v>
      </c>
      <c r="O3785" s="29">
        <v>44197</v>
      </c>
      <c r="P3785" s="29">
        <v>44316</v>
      </c>
      <c r="Q3785" s="40">
        <v>0.32580419999999999</v>
      </c>
      <c r="R3785" s="39">
        <v>11.610677618069815</v>
      </c>
      <c r="S3785" s="39">
        <v>0</v>
      </c>
      <c r="T3785" s="39">
        <v>0</v>
      </c>
      <c r="U3785" s="39">
        <v>0</v>
      </c>
      <c r="V3785" s="39">
        <v>0</v>
      </c>
      <c r="W3785" s="29" t="s">
        <v>265</v>
      </c>
      <c r="X3785" s="29" t="s">
        <v>11773</v>
      </c>
      <c r="Y3785" s="29">
        <v>45236</v>
      </c>
      <c r="Z3785" s="41" t="s">
        <v>11759</v>
      </c>
      <c r="AA3785" s="42" t="s">
        <v>1349</v>
      </c>
      <c r="AB3785" s="29" t="s">
        <v>258</v>
      </c>
      <c r="AC3785" s="29" t="s">
        <v>265</v>
      </c>
      <c r="AD3785" s="29" t="s">
        <v>258</v>
      </c>
      <c r="AE3785" s="29" t="s">
        <v>1367</v>
      </c>
      <c r="AF3785" s="29" t="s">
        <v>2409</v>
      </c>
      <c r="AG3785" s="183" t="s">
        <v>2410</v>
      </c>
      <c r="AH3785" s="29" t="s">
        <v>1356</v>
      </c>
      <c r="AI3785" s="29" t="s">
        <v>1357</v>
      </c>
      <c r="AJ3785" s="29" t="s">
        <v>265</v>
      </c>
      <c r="AK3785" s="29" t="s">
        <v>258</v>
      </c>
      <c r="AL3785" s="29" t="s">
        <v>12221</v>
      </c>
    </row>
    <row r="3786" spans="1:38" x14ac:dyDescent="0.2">
      <c r="A3786" s="35" t="s">
        <v>18</v>
      </c>
      <c r="B3786" s="36">
        <v>9948</v>
      </c>
      <c r="C3786" s="36">
        <v>18</v>
      </c>
      <c r="D3786" s="36" t="s">
        <v>6204</v>
      </c>
      <c r="E3786" s="37" t="s">
        <v>6205</v>
      </c>
      <c r="F3786" s="38" t="s">
        <v>1262</v>
      </c>
      <c r="G3786" s="38" t="s">
        <v>1263</v>
      </c>
      <c r="H3786" s="35" t="s">
        <v>1671</v>
      </c>
      <c r="I3786" s="35"/>
      <c r="J3786" s="29" t="s">
        <v>398</v>
      </c>
      <c r="K3786" s="29" t="s">
        <v>3263</v>
      </c>
      <c r="L3786" s="29" t="s">
        <v>3264</v>
      </c>
      <c r="M3786" s="39">
        <v>35.636979566469108</v>
      </c>
      <c r="N3786" s="39">
        <v>11.610677618069815</v>
      </c>
      <c r="O3786" s="29">
        <v>44197</v>
      </c>
      <c r="P3786" s="29">
        <v>44316</v>
      </c>
      <c r="Q3786" s="40">
        <v>0.32580419999999999</v>
      </c>
      <c r="R3786" s="39">
        <v>11.610677618069815</v>
      </c>
      <c r="S3786" s="39">
        <v>0</v>
      </c>
      <c r="T3786" s="39">
        <v>0</v>
      </c>
      <c r="U3786" s="39">
        <v>0</v>
      </c>
      <c r="V3786" s="39">
        <v>0</v>
      </c>
      <c r="W3786" s="29" t="s">
        <v>265</v>
      </c>
      <c r="X3786" s="29" t="s">
        <v>11773</v>
      </c>
      <c r="Y3786" s="29">
        <v>45236</v>
      </c>
      <c r="Z3786" s="41" t="s">
        <v>11759</v>
      </c>
      <c r="AA3786" s="42" t="s">
        <v>1349</v>
      </c>
      <c r="AB3786" s="29" t="s">
        <v>258</v>
      </c>
      <c r="AC3786" s="29" t="s">
        <v>265</v>
      </c>
      <c r="AD3786" s="29" t="s">
        <v>258</v>
      </c>
      <c r="AE3786" s="29" t="s">
        <v>1367</v>
      </c>
      <c r="AF3786" s="29" t="s">
        <v>2409</v>
      </c>
      <c r="AG3786" s="183" t="s">
        <v>2410</v>
      </c>
      <c r="AH3786" s="29" t="s">
        <v>1356</v>
      </c>
      <c r="AI3786" s="29" t="s">
        <v>1357</v>
      </c>
      <c r="AJ3786" s="29" t="s">
        <v>265</v>
      </c>
      <c r="AK3786" s="29" t="s">
        <v>258</v>
      </c>
      <c r="AL3786" s="29" t="s">
        <v>12221</v>
      </c>
    </row>
    <row r="3787" spans="1:38" x14ac:dyDescent="0.2">
      <c r="A3787" s="35" t="s">
        <v>18</v>
      </c>
      <c r="B3787" s="36">
        <v>9948</v>
      </c>
      <c r="C3787" s="36">
        <v>19</v>
      </c>
      <c r="D3787" s="36" t="s">
        <v>6206</v>
      </c>
      <c r="E3787" s="37" t="s">
        <v>6207</v>
      </c>
      <c r="F3787" s="38" t="s">
        <v>1262</v>
      </c>
      <c r="G3787" s="38" t="s">
        <v>1263</v>
      </c>
      <c r="H3787" s="35" t="s">
        <v>1671</v>
      </c>
      <c r="I3787" s="35"/>
      <c r="J3787" s="29" t="s">
        <v>398</v>
      </c>
      <c r="K3787" s="29" t="s">
        <v>3263</v>
      </c>
      <c r="L3787" s="29" t="s">
        <v>3264</v>
      </c>
      <c r="M3787" s="39">
        <v>35.636979566469108</v>
      </c>
      <c r="N3787" s="39">
        <v>11.610677618069815</v>
      </c>
      <c r="O3787" s="29">
        <v>44197</v>
      </c>
      <c r="P3787" s="29">
        <v>44316</v>
      </c>
      <c r="Q3787" s="40">
        <v>0.32580419999999999</v>
      </c>
      <c r="R3787" s="39">
        <v>11.610677618069815</v>
      </c>
      <c r="S3787" s="39">
        <v>0</v>
      </c>
      <c r="T3787" s="39">
        <v>0</v>
      </c>
      <c r="U3787" s="39">
        <v>0</v>
      </c>
      <c r="V3787" s="39">
        <v>0</v>
      </c>
      <c r="W3787" s="29" t="s">
        <v>265</v>
      </c>
      <c r="X3787" s="29" t="s">
        <v>11773</v>
      </c>
      <c r="Y3787" s="29">
        <v>45236</v>
      </c>
      <c r="Z3787" s="41" t="s">
        <v>11759</v>
      </c>
      <c r="AA3787" s="42" t="s">
        <v>1349</v>
      </c>
      <c r="AB3787" s="29" t="s">
        <v>258</v>
      </c>
      <c r="AC3787" s="29" t="s">
        <v>265</v>
      </c>
      <c r="AD3787" s="29" t="s">
        <v>258</v>
      </c>
      <c r="AE3787" s="29" t="s">
        <v>1367</v>
      </c>
      <c r="AF3787" s="29" t="s">
        <v>2409</v>
      </c>
      <c r="AG3787" s="183" t="s">
        <v>2410</v>
      </c>
      <c r="AH3787" s="29" t="s">
        <v>1356</v>
      </c>
      <c r="AI3787" s="29" t="s">
        <v>1357</v>
      </c>
      <c r="AJ3787" s="29" t="s">
        <v>265</v>
      </c>
      <c r="AK3787" s="29" t="s">
        <v>258</v>
      </c>
      <c r="AL3787" s="29" t="s">
        <v>12221</v>
      </c>
    </row>
    <row r="3788" spans="1:38" x14ac:dyDescent="0.2">
      <c r="A3788" s="35" t="s">
        <v>18</v>
      </c>
      <c r="B3788" s="36">
        <v>9948</v>
      </c>
      <c r="C3788" s="36">
        <v>20</v>
      </c>
      <c r="D3788" s="36" t="s">
        <v>6208</v>
      </c>
      <c r="E3788" s="37" t="s">
        <v>6209</v>
      </c>
      <c r="F3788" s="38" t="s">
        <v>1262</v>
      </c>
      <c r="G3788" s="38" t="s">
        <v>1263</v>
      </c>
      <c r="H3788" s="35" t="s">
        <v>1671</v>
      </c>
      <c r="I3788" s="35"/>
      <c r="J3788" s="29" t="s">
        <v>398</v>
      </c>
      <c r="K3788" s="29" t="s">
        <v>3263</v>
      </c>
      <c r="L3788" s="29" t="s">
        <v>3264</v>
      </c>
      <c r="M3788" s="39">
        <v>35.636979566469108</v>
      </c>
      <c r="N3788" s="39">
        <v>11.610677618069815</v>
      </c>
      <c r="O3788" s="29">
        <v>44197</v>
      </c>
      <c r="P3788" s="29">
        <v>44316</v>
      </c>
      <c r="Q3788" s="40">
        <v>0.32580419999999999</v>
      </c>
      <c r="R3788" s="39">
        <v>11.610677618069815</v>
      </c>
      <c r="S3788" s="39">
        <v>0</v>
      </c>
      <c r="T3788" s="39">
        <v>0</v>
      </c>
      <c r="U3788" s="39">
        <v>0</v>
      </c>
      <c r="V3788" s="39">
        <v>0</v>
      </c>
      <c r="W3788" s="29" t="s">
        <v>265</v>
      </c>
      <c r="X3788" s="29" t="s">
        <v>11773</v>
      </c>
      <c r="Y3788" s="29">
        <v>45236</v>
      </c>
      <c r="Z3788" s="41" t="s">
        <v>11759</v>
      </c>
      <c r="AA3788" s="42" t="s">
        <v>1349</v>
      </c>
      <c r="AB3788" s="29" t="s">
        <v>258</v>
      </c>
      <c r="AC3788" s="29" t="s">
        <v>265</v>
      </c>
      <c r="AD3788" s="29" t="s">
        <v>258</v>
      </c>
      <c r="AE3788" s="29" t="s">
        <v>1367</v>
      </c>
      <c r="AF3788" s="29" t="s">
        <v>2409</v>
      </c>
      <c r="AG3788" s="183" t="s">
        <v>2410</v>
      </c>
      <c r="AH3788" s="29" t="s">
        <v>1356</v>
      </c>
      <c r="AI3788" s="29" t="s">
        <v>1357</v>
      </c>
      <c r="AJ3788" s="29" t="s">
        <v>265</v>
      </c>
      <c r="AK3788" s="29" t="s">
        <v>258</v>
      </c>
      <c r="AL3788" s="29" t="s">
        <v>12221</v>
      </c>
    </row>
    <row r="3789" spans="1:38" x14ac:dyDescent="0.2">
      <c r="A3789" s="35" t="s">
        <v>18</v>
      </c>
      <c r="B3789" s="36">
        <v>9948</v>
      </c>
      <c r="C3789" s="36">
        <v>21</v>
      </c>
      <c r="D3789" s="36" t="s">
        <v>6210</v>
      </c>
      <c r="E3789" s="37" t="s">
        <v>6211</v>
      </c>
      <c r="F3789" s="38" t="s">
        <v>1262</v>
      </c>
      <c r="G3789" s="38" t="s">
        <v>1263</v>
      </c>
      <c r="H3789" s="35" t="s">
        <v>1671</v>
      </c>
      <c r="I3789" s="35"/>
      <c r="J3789" s="29" t="s">
        <v>398</v>
      </c>
      <c r="K3789" s="29" t="s">
        <v>3263</v>
      </c>
      <c r="L3789" s="29" t="s">
        <v>3264</v>
      </c>
      <c r="M3789" s="39">
        <v>35.636979566469108</v>
      </c>
      <c r="N3789" s="39">
        <v>11.610677618069815</v>
      </c>
      <c r="O3789" s="29">
        <v>44197</v>
      </c>
      <c r="P3789" s="29">
        <v>44316</v>
      </c>
      <c r="Q3789" s="40">
        <v>0.32580419999999999</v>
      </c>
      <c r="R3789" s="39">
        <v>11.610677618069815</v>
      </c>
      <c r="S3789" s="39">
        <v>0</v>
      </c>
      <c r="T3789" s="39">
        <v>0</v>
      </c>
      <c r="U3789" s="39">
        <v>0</v>
      </c>
      <c r="V3789" s="39">
        <v>0</v>
      </c>
      <c r="W3789" s="29" t="s">
        <v>265</v>
      </c>
      <c r="X3789" s="29" t="s">
        <v>11773</v>
      </c>
      <c r="Y3789" s="29">
        <v>45236</v>
      </c>
      <c r="Z3789" s="41" t="s">
        <v>11759</v>
      </c>
      <c r="AA3789" s="42" t="s">
        <v>1349</v>
      </c>
      <c r="AB3789" s="29" t="s">
        <v>258</v>
      </c>
      <c r="AC3789" s="29" t="s">
        <v>265</v>
      </c>
      <c r="AD3789" s="29" t="s">
        <v>258</v>
      </c>
      <c r="AE3789" s="29" t="s">
        <v>1367</v>
      </c>
      <c r="AF3789" s="29" t="s">
        <v>2409</v>
      </c>
      <c r="AG3789" s="183" t="s">
        <v>2410</v>
      </c>
      <c r="AH3789" s="29" t="s">
        <v>1356</v>
      </c>
      <c r="AI3789" s="29" t="s">
        <v>1357</v>
      </c>
      <c r="AJ3789" s="29" t="s">
        <v>265</v>
      </c>
      <c r="AK3789" s="29" t="s">
        <v>258</v>
      </c>
      <c r="AL3789" s="29" t="s">
        <v>12221</v>
      </c>
    </row>
    <row r="3790" spans="1:38" x14ac:dyDescent="0.2">
      <c r="A3790" s="35" t="s">
        <v>18</v>
      </c>
      <c r="B3790" s="36">
        <v>9948</v>
      </c>
      <c r="C3790" s="36">
        <v>22</v>
      </c>
      <c r="D3790" s="36" t="s">
        <v>6212</v>
      </c>
      <c r="E3790" s="37" t="s">
        <v>6213</v>
      </c>
      <c r="F3790" s="38" t="s">
        <v>1262</v>
      </c>
      <c r="G3790" s="38" t="s">
        <v>1263</v>
      </c>
      <c r="H3790" s="35" t="s">
        <v>1671</v>
      </c>
      <c r="I3790" s="35"/>
      <c r="J3790" s="29" t="s">
        <v>398</v>
      </c>
      <c r="K3790" s="29" t="s">
        <v>3263</v>
      </c>
      <c r="L3790" s="29" t="s">
        <v>3264</v>
      </c>
      <c r="M3790" s="39">
        <v>35.636979566469108</v>
      </c>
      <c r="N3790" s="39">
        <v>11.610677618069815</v>
      </c>
      <c r="O3790" s="29">
        <v>44197</v>
      </c>
      <c r="P3790" s="29">
        <v>44316</v>
      </c>
      <c r="Q3790" s="40">
        <v>0.32580419999999999</v>
      </c>
      <c r="R3790" s="39">
        <v>11.610677618069815</v>
      </c>
      <c r="S3790" s="39">
        <v>0</v>
      </c>
      <c r="T3790" s="39">
        <v>0</v>
      </c>
      <c r="U3790" s="39">
        <v>0</v>
      </c>
      <c r="V3790" s="39">
        <v>0</v>
      </c>
      <c r="W3790" s="29" t="s">
        <v>265</v>
      </c>
      <c r="X3790" s="29" t="s">
        <v>11773</v>
      </c>
      <c r="Y3790" s="29">
        <v>45236</v>
      </c>
      <c r="Z3790" s="41" t="s">
        <v>11759</v>
      </c>
      <c r="AA3790" s="42" t="s">
        <v>1349</v>
      </c>
      <c r="AB3790" s="29" t="s">
        <v>258</v>
      </c>
      <c r="AC3790" s="29" t="s">
        <v>265</v>
      </c>
      <c r="AD3790" s="29" t="s">
        <v>258</v>
      </c>
      <c r="AE3790" s="29" t="s">
        <v>1367</v>
      </c>
      <c r="AF3790" s="29" t="s">
        <v>2409</v>
      </c>
      <c r="AG3790" s="183" t="s">
        <v>2410</v>
      </c>
      <c r="AH3790" s="29" t="s">
        <v>1356</v>
      </c>
      <c r="AI3790" s="29" t="s">
        <v>1357</v>
      </c>
      <c r="AJ3790" s="29" t="s">
        <v>265</v>
      </c>
      <c r="AK3790" s="29" t="s">
        <v>258</v>
      </c>
      <c r="AL3790" s="29" t="s">
        <v>12221</v>
      </c>
    </row>
    <row r="3791" spans="1:38" x14ac:dyDescent="0.2">
      <c r="A3791" s="35" t="s">
        <v>18</v>
      </c>
      <c r="B3791" s="36">
        <v>9948</v>
      </c>
      <c r="C3791" s="36">
        <v>38</v>
      </c>
      <c r="D3791" s="36" t="s">
        <v>6244</v>
      </c>
      <c r="E3791" s="37" t="s">
        <v>6245</v>
      </c>
      <c r="F3791" s="38" t="s">
        <v>1262</v>
      </c>
      <c r="G3791" s="38" t="s">
        <v>1263</v>
      </c>
      <c r="H3791" s="35" t="s">
        <v>1671</v>
      </c>
      <c r="I3791" s="35"/>
      <c r="J3791" s="29" t="s">
        <v>398</v>
      </c>
      <c r="K3791" s="29" t="s">
        <v>3263</v>
      </c>
      <c r="L3791" s="29" t="s">
        <v>3264</v>
      </c>
      <c r="M3791" s="39">
        <v>60.014125690968946</v>
      </c>
      <c r="N3791" s="39">
        <v>19.552854209445584</v>
      </c>
      <c r="O3791" s="29">
        <v>44197</v>
      </c>
      <c r="P3791" s="29">
        <v>44316</v>
      </c>
      <c r="Q3791" s="40">
        <v>0.32580419999999999</v>
      </c>
      <c r="R3791" s="39">
        <v>19.552854209445584</v>
      </c>
      <c r="S3791" s="39">
        <v>0</v>
      </c>
      <c r="T3791" s="39">
        <v>0</v>
      </c>
      <c r="U3791" s="39">
        <v>0</v>
      </c>
      <c r="V3791" s="39">
        <v>0</v>
      </c>
      <c r="W3791" s="29" t="s">
        <v>265</v>
      </c>
      <c r="X3791" s="29" t="s">
        <v>11773</v>
      </c>
      <c r="Y3791" s="29">
        <v>45236</v>
      </c>
      <c r="Z3791" s="41" t="s">
        <v>11759</v>
      </c>
      <c r="AA3791" s="42" t="s">
        <v>1349</v>
      </c>
      <c r="AB3791" s="29" t="s">
        <v>258</v>
      </c>
      <c r="AC3791" s="29" t="s">
        <v>265</v>
      </c>
      <c r="AD3791" s="29" t="s">
        <v>258</v>
      </c>
      <c r="AE3791" s="29" t="s">
        <v>1367</v>
      </c>
      <c r="AF3791" s="29" t="s">
        <v>2409</v>
      </c>
      <c r="AG3791" s="183" t="s">
        <v>2410</v>
      </c>
      <c r="AH3791" s="29" t="s">
        <v>1356</v>
      </c>
      <c r="AI3791" s="29" t="s">
        <v>1357</v>
      </c>
      <c r="AJ3791" s="29" t="s">
        <v>265</v>
      </c>
      <c r="AK3791" s="29" t="s">
        <v>258</v>
      </c>
      <c r="AL3791" s="29" t="s">
        <v>12221</v>
      </c>
    </row>
    <row r="3792" spans="1:38" x14ac:dyDescent="0.2">
      <c r="A3792" s="35" t="s">
        <v>18</v>
      </c>
      <c r="B3792" s="36">
        <v>9948</v>
      </c>
      <c r="C3792" s="36">
        <v>23</v>
      </c>
      <c r="D3792" s="36" t="s">
        <v>6214</v>
      </c>
      <c r="E3792" s="37" t="s">
        <v>6215</v>
      </c>
      <c r="F3792" s="38" t="s">
        <v>1262</v>
      </c>
      <c r="G3792" s="38" t="s">
        <v>1263</v>
      </c>
      <c r="H3792" s="35" t="s">
        <v>482</v>
      </c>
      <c r="I3792" s="35"/>
      <c r="J3792" s="29" t="s">
        <v>398</v>
      </c>
      <c r="K3792" s="29" t="s">
        <v>3263</v>
      </c>
      <c r="L3792" s="29" t="s">
        <v>3264</v>
      </c>
      <c r="M3792" s="39">
        <v>59.88605844691287</v>
      </c>
      <c r="N3792" s="39">
        <v>19.51112936344969</v>
      </c>
      <c r="O3792" s="29">
        <v>44197</v>
      </c>
      <c r="P3792" s="29">
        <v>44316</v>
      </c>
      <c r="Q3792" s="40">
        <v>0.32580419999999999</v>
      </c>
      <c r="R3792" s="39">
        <v>19.51112936344969</v>
      </c>
      <c r="S3792" s="39">
        <v>0</v>
      </c>
      <c r="T3792" s="39">
        <v>0</v>
      </c>
      <c r="U3792" s="39">
        <v>0</v>
      </c>
      <c r="V3792" s="39">
        <v>0</v>
      </c>
      <c r="W3792" s="29" t="s">
        <v>265</v>
      </c>
      <c r="X3792" s="29" t="s">
        <v>11773</v>
      </c>
      <c r="Y3792" s="29">
        <v>45236</v>
      </c>
      <c r="Z3792" s="41" t="s">
        <v>11759</v>
      </c>
      <c r="AA3792" s="42" t="s">
        <v>1349</v>
      </c>
      <c r="AB3792" s="29" t="s">
        <v>258</v>
      </c>
      <c r="AC3792" s="29" t="s">
        <v>265</v>
      </c>
      <c r="AD3792" s="29" t="s">
        <v>258</v>
      </c>
      <c r="AE3792" s="29" t="s">
        <v>1367</v>
      </c>
      <c r="AF3792" s="29" t="s">
        <v>2409</v>
      </c>
      <c r="AG3792" s="183" t="s">
        <v>2410</v>
      </c>
      <c r="AH3792" s="29" t="s">
        <v>1356</v>
      </c>
      <c r="AI3792" s="29" t="s">
        <v>1357</v>
      </c>
      <c r="AJ3792" s="29" t="s">
        <v>258</v>
      </c>
      <c r="AK3792" s="29" t="s">
        <v>258</v>
      </c>
      <c r="AL3792" s="29" t="s">
        <v>13327</v>
      </c>
    </row>
    <row r="3793" spans="1:38" x14ac:dyDescent="0.2">
      <c r="A3793" s="35" t="s">
        <v>18</v>
      </c>
      <c r="B3793" s="36">
        <v>9948</v>
      </c>
      <c r="C3793" s="36">
        <v>24</v>
      </c>
      <c r="D3793" s="36" t="s">
        <v>6216</v>
      </c>
      <c r="E3793" s="37" t="s">
        <v>6217</v>
      </c>
      <c r="F3793" s="38" t="s">
        <v>1262</v>
      </c>
      <c r="G3793" s="38" t="s">
        <v>1263</v>
      </c>
      <c r="H3793" s="35" t="s">
        <v>482</v>
      </c>
      <c r="I3793" s="35"/>
      <c r="J3793" s="29" t="s">
        <v>398</v>
      </c>
      <c r="K3793" s="29" t="s">
        <v>3263</v>
      </c>
      <c r="L3793" s="29" t="s">
        <v>3264</v>
      </c>
      <c r="M3793" s="39">
        <v>59.88605844691287</v>
      </c>
      <c r="N3793" s="39">
        <v>19.51112936344969</v>
      </c>
      <c r="O3793" s="29">
        <v>44197</v>
      </c>
      <c r="P3793" s="29">
        <v>44316</v>
      </c>
      <c r="Q3793" s="40">
        <v>0.32580419999999999</v>
      </c>
      <c r="R3793" s="39">
        <v>19.51112936344969</v>
      </c>
      <c r="S3793" s="39">
        <v>0</v>
      </c>
      <c r="T3793" s="39">
        <v>0</v>
      </c>
      <c r="U3793" s="39">
        <v>0</v>
      </c>
      <c r="V3793" s="39">
        <v>0</v>
      </c>
      <c r="W3793" s="29" t="s">
        <v>265</v>
      </c>
      <c r="X3793" s="29" t="s">
        <v>11773</v>
      </c>
      <c r="Y3793" s="29">
        <v>45236</v>
      </c>
      <c r="Z3793" s="41" t="s">
        <v>11759</v>
      </c>
      <c r="AA3793" s="42" t="s">
        <v>1349</v>
      </c>
      <c r="AB3793" s="29" t="s">
        <v>258</v>
      </c>
      <c r="AC3793" s="29" t="s">
        <v>265</v>
      </c>
      <c r="AD3793" s="29" t="s">
        <v>258</v>
      </c>
      <c r="AE3793" s="29" t="s">
        <v>1367</v>
      </c>
      <c r="AF3793" s="29" t="s">
        <v>2409</v>
      </c>
      <c r="AG3793" s="183" t="s">
        <v>2410</v>
      </c>
      <c r="AH3793" s="29" t="s">
        <v>1356</v>
      </c>
      <c r="AI3793" s="29" t="s">
        <v>1357</v>
      </c>
      <c r="AJ3793" s="29" t="s">
        <v>258</v>
      </c>
      <c r="AK3793" s="29" t="s">
        <v>258</v>
      </c>
      <c r="AL3793" s="29" t="s">
        <v>13327</v>
      </c>
    </row>
    <row r="3794" spans="1:38" x14ac:dyDescent="0.2">
      <c r="A3794" s="35" t="s">
        <v>18</v>
      </c>
      <c r="B3794" s="36">
        <v>9948</v>
      </c>
      <c r="C3794" s="36">
        <v>25</v>
      </c>
      <c r="D3794" s="36" t="s">
        <v>6218</v>
      </c>
      <c r="E3794" s="37" t="s">
        <v>6219</v>
      </c>
      <c r="F3794" s="38" t="s">
        <v>1262</v>
      </c>
      <c r="G3794" s="38" t="s">
        <v>1263</v>
      </c>
      <c r="H3794" s="35" t="s">
        <v>482</v>
      </c>
      <c r="I3794" s="35"/>
      <c r="J3794" s="29" t="s">
        <v>398</v>
      </c>
      <c r="K3794" s="29" t="s">
        <v>3263</v>
      </c>
      <c r="L3794" s="29" t="s">
        <v>3264</v>
      </c>
      <c r="M3794" s="39">
        <v>59.88605844691287</v>
      </c>
      <c r="N3794" s="39">
        <v>19.51112936344969</v>
      </c>
      <c r="O3794" s="29">
        <v>44197</v>
      </c>
      <c r="P3794" s="29">
        <v>44316</v>
      </c>
      <c r="Q3794" s="40">
        <v>0.32580419999999999</v>
      </c>
      <c r="R3794" s="39">
        <v>19.51112936344969</v>
      </c>
      <c r="S3794" s="39">
        <v>0</v>
      </c>
      <c r="T3794" s="39">
        <v>0</v>
      </c>
      <c r="U3794" s="39">
        <v>0</v>
      </c>
      <c r="V3794" s="39">
        <v>0</v>
      </c>
      <c r="W3794" s="29" t="s">
        <v>265</v>
      </c>
      <c r="X3794" s="29" t="s">
        <v>11773</v>
      </c>
      <c r="Y3794" s="29">
        <v>45236</v>
      </c>
      <c r="Z3794" s="41" t="s">
        <v>11759</v>
      </c>
      <c r="AA3794" s="42" t="s">
        <v>1349</v>
      </c>
      <c r="AB3794" s="29" t="s">
        <v>258</v>
      </c>
      <c r="AC3794" s="29" t="s">
        <v>265</v>
      </c>
      <c r="AD3794" s="29" t="s">
        <v>258</v>
      </c>
      <c r="AE3794" s="29" t="s">
        <v>1367</v>
      </c>
      <c r="AF3794" s="29" t="s">
        <v>2409</v>
      </c>
      <c r="AG3794" s="183" t="s">
        <v>2410</v>
      </c>
      <c r="AH3794" s="29" t="s">
        <v>1356</v>
      </c>
      <c r="AI3794" s="29" t="s">
        <v>1357</v>
      </c>
      <c r="AJ3794" s="29" t="s">
        <v>258</v>
      </c>
      <c r="AK3794" s="29" t="s">
        <v>258</v>
      </c>
      <c r="AL3794" s="29" t="s">
        <v>13327</v>
      </c>
    </row>
    <row r="3795" spans="1:38" x14ac:dyDescent="0.2">
      <c r="A3795" s="35" t="s">
        <v>18</v>
      </c>
      <c r="B3795" s="36">
        <v>9948</v>
      </c>
      <c r="C3795" s="36">
        <v>26</v>
      </c>
      <c r="D3795" s="36" t="s">
        <v>6220</v>
      </c>
      <c r="E3795" s="37" t="s">
        <v>6221</v>
      </c>
      <c r="F3795" s="38" t="s">
        <v>1262</v>
      </c>
      <c r="G3795" s="38" t="s">
        <v>1263</v>
      </c>
      <c r="H3795" s="35" t="s">
        <v>482</v>
      </c>
      <c r="I3795" s="35"/>
      <c r="J3795" s="29" t="s">
        <v>398</v>
      </c>
      <c r="K3795" s="29" t="s">
        <v>3263</v>
      </c>
      <c r="L3795" s="29" t="s">
        <v>3264</v>
      </c>
      <c r="M3795" s="39">
        <v>59.88605844691287</v>
      </c>
      <c r="N3795" s="39">
        <v>19.51112936344969</v>
      </c>
      <c r="O3795" s="29">
        <v>44197</v>
      </c>
      <c r="P3795" s="29">
        <v>44316</v>
      </c>
      <c r="Q3795" s="40">
        <v>0.32580419999999999</v>
      </c>
      <c r="R3795" s="39">
        <v>19.51112936344969</v>
      </c>
      <c r="S3795" s="39">
        <v>0</v>
      </c>
      <c r="T3795" s="39">
        <v>0</v>
      </c>
      <c r="U3795" s="39">
        <v>0</v>
      </c>
      <c r="V3795" s="39">
        <v>0</v>
      </c>
      <c r="W3795" s="29" t="s">
        <v>265</v>
      </c>
      <c r="X3795" s="29" t="s">
        <v>11773</v>
      </c>
      <c r="Y3795" s="29">
        <v>45236</v>
      </c>
      <c r="Z3795" s="41" t="s">
        <v>11759</v>
      </c>
      <c r="AA3795" s="42" t="s">
        <v>1349</v>
      </c>
      <c r="AB3795" s="29" t="s">
        <v>258</v>
      </c>
      <c r="AC3795" s="29" t="s">
        <v>265</v>
      </c>
      <c r="AD3795" s="29" t="s">
        <v>258</v>
      </c>
      <c r="AE3795" s="29" t="s">
        <v>1367</v>
      </c>
      <c r="AF3795" s="29" t="s">
        <v>2409</v>
      </c>
      <c r="AG3795" s="183" t="s">
        <v>2410</v>
      </c>
      <c r="AH3795" s="29" t="s">
        <v>1356</v>
      </c>
      <c r="AI3795" s="29" t="s">
        <v>1357</v>
      </c>
      <c r="AJ3795" s="29" t="s">
        <v>258</v>
      </c>
      <c r="AK3795" s="29" t="s">
        <v>258</v>
      </c>
      <c r="AL3795" s="29" t="s">
        <v>13327</v>
      </c>
    </row>
    <row r="3796" spans="1:38" x14ac:dyDescent="0.2">
      <c r="A3796" s="35" t="s">
        <v>18</v>
      </c>
      <c r="B3796" s="36">
        <v>9948</v>
      </c>
      <c r="C3796" s="36">
        <v>27</v>
      </c>
      <c r="D3796" s="36" t="s">
        <v>6222</v>
      </c>
      <c r="E3796" s="37" t="s">
        <v>6223</v>
      </c>
      <c r="F3796" s="38" t="s">
        <v>1262</v>
      </c>
      <c r="G3796" s="38" t="s">
        <v>1263</v>
      </c>
      <c r="H3796" s="35" t="s">
        <v>482</v>
      </c>
      <c r="I3796" s="35"/>
      <c r="J3796" s="29" t="s">
        <v>398</v>
      </c>
      <c r="K3796" s="29" t="s">
        <v>3263</v>
      </c>
      <c r="L3796" s="29" t="s">
        <v>3264</v>
      </c>
      <c r="M3796" s="39">
        <v>59.88605844691287</v>
      </c>
      <c r="N3796" s="39">
        <v>19.51112936344969</v>
      </c>
      <c r="O3796" s="29">
        <v>44197</v>
      </c>
      <c r="P3796" s="29">
        <v>44316</v>
      </c>
      <c r="Q3796" s="40">
        <v>0.32580419999999999</v>
      </c>
      <c r="R3796" s="39">
        <v>19.51112936344969</v>
      </c>
      <c r="S3796" s="39">
        <v>0</v>
      </c>
      <c r="T3796" s="39">
        <v>0</v>
      </c>
      <c r="U3796" s="39">
        <v>0</v>
      </c>
      <c r="V3796" s="39">
        <v>0</v>
      </c>
      <c r="W3796" s="29" t="s">
        <v>265</v>
      </c>
      <c r="X3796" s="29" t="s">
        <v>11773</v>
      </c>
      <c r="Y3796" s="29">
        <v>45236</v>
      </c>
      <c r="Z3796" s="41" t="s">
        <v>11759</v>
      </c>
      <c r="AA3796" s="42" t="s">
        <v>1349</v>
      </c>
      <c r="AB3796" s="29" t="s">
        <v>258</v>
      </c>
      <c r="AC3796" s="29" t="s">
        <v>265</v>
      </c>
      <c r="AD3796" s="29" t="s">
        <v>258</v>
      </c>
      <c r="AE3796" s="29" t="s">
        <v>1367</v>
      </c>
      <c r="AF3796" s="29" t="s">
        <v>2409</v>
      </c>
      <c r="AG3796" s="183" t="s">
        <v>2410</v>
      </c>
      <c r="AH3796" s="29" t="s">
        <v>1356</v>
      </c>
      <c r="AI3796" s="29" t="s">
        <v>1357</v>
      </c>
      <c r="AJ3796" s="29" t="s">
        <v>258</v>
      </c>
      <c r="AK3796" s="29" t="s">
        <v>258</v>
      </c>
      <c r="AL3796" s="29" t="s">
        <v>13327</v>
      </c>
    </row>
    <row r="3797" spans="1:38" x14ac:dyDescent="0.2">
      <c r="A3797" s="35" t="s">
        <v>18</v>
      </c>
      <c r="B3797" s="36">
        <v>9948</v>
      </c>
      <c r="C3797" s="36">
        <v>28</v>
      </c>
      <c r="D3797" s="36" t="s">
        <v>6224</v>
      </c>
      <c r="E3797" s="37" t="s">
        <v>6225</v>
      </c>
      <c r="F3797" s="38" t="s">
        <v>1262</v>
      </c>
      <c r="G3797" s="38" t="s">
        <v>1263</v>
      </c>
      <c r="H3797" s="35" t="s">
        <v>482</v>
      </c>
      <c r="I3797" s="35"/>
      <c r="J3797" s="29" t="s">
        <v>398</v>
      </c>
      <c r="K3797" s="29" t="s">
        <v>3263</v>
      </c>
      <c r="L3797" s="29" t="s">
        <v>3264</v>
      </c>
      <c r="M3797" s="39">
        <v>59.88605844691287</v>
      </c>
      <c r="N3797" s="39">
        <v>19.51112936344969</v>
      </c>
      <c r="O3797" s="29">
        <v>44197</v>
      </c>
      <c r="P3797" s="29">
        <v>44316</v>
      </c>
      <c r="Q3797" s="40">
        <v>0.32580419999999999</v>
      </c>
      <c r="R3797" s="39">
        <v>19.51112936344969</v>
      </c>
      <c r="S3797" s="39">
        <v>0</v>
      </c>
      <c r="T3797" s="39">
        <v>0</v>
      </c>
      <c r="U3797" s="39">
        <v>0</v>
      </c>
      <c r="V3797" s="39">
        <v>0</v>
      </c>
      <c r="W3797" s="29" t="s">
        <v>265</v>
      </c>
      <c r="X3797" s="29" t="s">
        <v>11773</v>
      </c>
      <c r="Y3797" s="29">
        <v>45236</v>
      </c>
      <c r="Z3797" s="41" t="s">
        <v>11759</v>
      </c>
      <c r="AA3797" s="42" t="s">
        <v>1349</v>
      </c>
      <c r="AB3797" s="29" t="s">
        <v>258</v>
      </c>
      <c r="AC3797" s="29" t="s">
        <v>265</v>
      </c>
      <c r="AD3797" s="29" t="s">
        <v>258</v>
      </c>
      <c r="AE3797" s="29" t="s">
        <v>1367</v>
      </c>
      <c r="AF3797" s="29" t="s">
        <v>2409</v>
      </c>
      <c r="AG3797" s="183" t="s">
        <v>2410</v>
      </c>
      <c r="AH3797" s="29" t="s">
        <v>1356</v>
      </c>
      <c r="AI3797" s="29" t="s">
        <v>1357</v>
      </c>
      <c r="AJ3797" s="29" t="s">
        <v>258</v>
      </c>
      <c r="AK3797" s="29" t="s">
        <v>258</v>
      </c>
      <c r="AL3797" s="29" t="s">
        <v>13327</v>
      </c>
    </row>
    <row r="3798" spans="1:38" x14ac:dyDescent="0.2">
      <c r="A3798" s="35" t="s">
        <v>18</v>
      </c>
      <c r="B3798" s="36">
        <v>9948</v>
      </c>
      <c r="C3798" s="36">
        <v>29</v>
      </c>
      <c r="D3798" s="36" t="s">
        <v>6226</v>
      </c>
      <c r="E3798" s="37" t="s">
        <v>6227</v>
      </c>
      <c r="F3798" s="38" t="s">
        <v>1262</v>
      </c>
      <c r="G3798" s="38" t="s">
        <v>1263</v>
      </c>
      <c r="H3798" s="35" t="s">
        <v>482</v>
      </c>
      <c r="I3798" s="35"/>
      <c r="J3798" s="29" t="s">
        <v>398</v>
      </c>
      <c r="K3798" s="29" t="s">
        <v>3263</v>
      </c>
      <c r="L3798" s="29" t="s">
        <v>3264</v>
      </c>
      <c r="M3798" s="39">
        <v>59.88605844691287</v>
      </c>
      <c r="N3798" s="39">
        <v>19.51112936344969</v>
      </c>
      <c r="O3798" s="29">
        <v>44197</v>
      </c>
      <c r="P3798" s="29">
        <v>44316</v>
      </c>
      <c r="Q3798" s="40">
        <v>0.32580419999999999</v>
      </c>
      <c r="R3798" s="39">
        <v>19.51112936344969</v>
      </c>
      <c r="S3798" s="39">
        <v>0</v>
      </c>
      <c r="T3798" s="39">
        <v>0</v>
      </c>
      <c r="U3798" s="39">
        <v>0</v>
      </c>
      <c r="V3798" s="39">
        <v>0</v>
      </c>
      <c r="W3798" s="29" t="s">
        <v>265</v>
      </c>
      <c r="X3798" s="29" t="s">
        <v>11773</v>
      </c>
      <c r="Y3798" s="29">
        <v>45236</v>
      </c>
      <c r="Z3798" s="41" t="s">
        <v>11759</v>
      </c>
      <c r="AA3798" s="42" t="s">
        <v>1349</v>
      </c>
      <c r="AB3798" s="29" t="s">
        <v>258</v>
      </c>
      <c r="AC3798" s="29" t="s">
        <v>265</v>
      </c>
      <c r="AD3798" s="29" t="s">
        <v>258</v>
      </c>
      <c r="AE3798" s="29" t="s">
        <v>1367</v>
      </c>
      <c r="AF3798" s="29" t="s">
        <v>2409</v>
      </c>
      <c r="AG3798" s="183" t="s">
        <v>2410</v>
      </c>
      <c r="AH3798" s="29" t="s">
        <v>1356</v>
      </c>
      <c r="AI3798" s="29" t="s">
        <v>1357</v>
      </c>
      <c r="AJ3798" s="29" t="s">
        <v>258</v>
      </c>
      <c r="AK3798" s="29" t="s">
        <v>258</v>
      </c>
      <c r="AL3798" s="29" t="s">
        <v>13327</v>
      </c>
    </row>
    <row r="3799" spans="1:38" x14ac:dyDescent="0.2">
      <c r="A3799" s="35" t="s">
        <v>18</v>
      </c>
      <c r="B3799" s="36">
        <v>9948</v>
      </c>
      <c r="C3799" s="36">
        <v>30</v>
      </c>
      <c r="D3799" s="36" t="s">
        <v>6228</v>
      </c>
      <c r="E3799" s="37" t="s">
        <v>6229</v>
      </c>
      <c r="F3799" s="38" t="s">
        <v>1262</v>
      </c>
      <c r="G3799" s="38" t="s">
        <v>1263</v>
      </c>
      <c r="H3799" s="35" t="s">
        <v>482</v>
      </c>
      <c r="I3799" s="35"/>
      <c r="J3799" s="29" t="s">
        <v>398</v>
      </c>
      <c r="K3799" s="29" t="s">
        <v>3263</v>
      </c>
      <c r="L3799" s="29" t="s">
        <v>3264</v>
      </c>
      <c r="M3799" s="39">
        <v>59.88605844691287</v>
      </c>
      <c r="N3799" s="39">
        <v>19.51112936344969</v>
      </c>
      <c r="O3799" s="29">
        <v>44197</v>
      </c>
      <c r="P3799" s="29">
        <v>44316</v>
      </c>
      <c r="Q3799" s="40">
        <v>0.32580419999999999</v>
      </c>
      <c r="R3799" s="39">
        <v>19.51112936344969</v>
      </c>
      <c r="S3799" s="39">
        <v>0</v>
      </c>
      <c r="T3799" s="39">
        <v>0</v>
      </c>
      <c r="U3799" s="39">
        <v>0</v>
      </c>
      <c r="V3799" s="39">
        <v>0</v>
      </c>
      <c r="W3799" s="29" t="s">
        <v>265</v>
      </c>
      <c r="X3799" s="29" t="s">
        <v>11773</v>
      </c>
      <c r="Y3799" s="29">
        <v>45236</v>
      </c>
      <c r="Z3799" s="41" t="s">
        <v>11759</v>
      </c>
      <c r="AA3799" s="42" t="s">
        <v>1349</v>
      </c>
      <c r="AB3799" s="29" t="s">
        <v>258</v>
      </c>
      <c r="AC3799" s="29" t="s">
        <v>265</v>
      </c>
      <c r="AD3799" s="29" t="s">
        <v>258</v>
      </c>
      <c r="AE3799" s="29" t="s">
        <v>1367</v>
      </c>
      <c r="AF3799" s="29" t="s">
        <v>2409</v>
      </c>
      <c r="AG3799" s="183" t="s">
        <v>2410</v>
      </c>
      <c r="AH3799" s="29" t="s">
        <v>1356</v>
      </c>
      <c r="AI3799" s="29" t="s">
        <v>1357</v>
      </c>
      <c r="AJ3799" s="29" t="s">
        <v>258</v>
      </c>
      <c r="AK3799" s="29" t="s">
        <v>258</v>
      </c>
      <c r="AL3799" s="29" t="s">
        <v>13327</v>
      </c>
    </row>
    <row r="3800" spans="1:38" x14ac:dyDescent="0.2">
      <c r="A3800" s="35" t="s">
        <v>18</v>
      </c>
      <c r="B3800" s="36">
        <v>9948</v>
      </c>
      <c r="C3800" s="36">
        <v>31</v>
      </c>
      <c r="D3800" s="36" t="s">
        <v>6230</v>
      </c>
      <c r="E3800" s="37" t="s">
        <v>6231</v>
      </c>
      <c r="F3800" s="38" t="s">
        <v>1262</v>
      </c>
      <c r="G3800" s="38" t="s">
        <v>1263</v>
      </c>
      <c r="H3800" s="35" t="s">
        <v>482</v>
      </c>
      <c r="I3800" s="35"/>
      <c r="J3800" s="29" t="s">
        <v>398</v>
      </c>
      <c r="K3800" s="29" t="s">
        <v>3263</v>
      </c>
      <c r="L3800" s="29" t="s">
        <v>3264</v>
      </c>
      <c r="M3800" s="39">
        <v>59.88605844691287</v>
      </c>
      <c r="N3800" s="39">
        <v>19.51112936344969</v>
      </c>
      <c r="O3800" s="29">
        <v>44197</v>
      </c>
      <c r="P3800" s="29">
        <v>44316</v>
      </c>
      <c r="Q3800" s="40">
        <v>0.32580419999999999</v>
      </c>
      <c r="R3800" s="39">
        <v>19.51112936344969</v>
      </c>
      <c r="S3800" s="39">
        <v>0</v>
      </c>
      <c r="T3800" s="39">
        <v>0</v>
      </c>
      <c r="U3800" s="39">
        <v>0</v>
      </c>
      <c r="V3800" s="39">
        <v>0</v>
      </c>
      <c r="W3800" s="29" t="s">
        <v>265</v>
      </c>
      <c r="X3800" s="29" t="s">
        <v>11773</v>
      </c>
      <c r="Y3800" s="29">
        <v>45236</v>
      </c>
      <c r="Z3800" s="41" t="s">
        <v>11759</v>
      </c>
      <c r="AA3800" s="42" t="s">
        <v>1349</v>
      </c>
      <c r="AB3800" s="29" t="s">
        <v>258</v>
      </c>
      <c r="AC3800" s="29" t="s">
        <v>265</v>
      </c>
      <c r="AD3800" s="29" t="s">
        <v>258</v>
      </c>
      <c r="AE3800" s="29" t="s">
        <v>1367</v>
      </c>
      <c r="AF3800" s="29" t="s">
        <v>2409</v>
      </c>
      <c r="AG3800" s="183" t="s">
        <v>2410</v>
      </c>
      <c r="AH3800" s="29" t="s">
        <v>1356</v>
      </c>
      <c r="AI3800" s="29" t="s">
        <v>1357</v>
      </c>
      <c r="AJ3800" s="29" t="s">
        <v>258</v>
      </c>
      <c r="AK3800" s="29" t="s">
        <v>258</v>
      </c>
      <c r="AL3800" s="29" t="s">
        <v>13327</v>
      </c>
    </row>
    <row r="3801" spans="1:38" x14ac:dyDescent="0.2">
      <c r="A3801" s="35" t="s">
        <v>18</v>
      </c>
      <c r="B3801" s="36">
        <v>9948</v>
      </c>
      <c r="C3801" s="36">
        <v>32</v>
      </c>
      <c r="D3801" s="36" t="s">
        <v>6232</v>
      </c>
      <c r="E3801" s="37" t="s">
        <v>6233</v>
      </c>
      <c r="F3801" s="38" t="s">
        <v>1262</v>
      </c>
      <c r="G3801" s="38" t="s">
        <v>1263</v>
      </c>
      <c r="H3801" s="35" t="s">
        <v>482</v>
      </c>
      <c r="I3801" s="35"/>
      <c r="J3801" s="29" t="s">
        <v>398</v>
      </c>
      <c r="K3801" s="29" t="s">
        <v>3263</v>
      </c>
      <c r="L3801" s="29" t="s">
        <v>3264</v>
      </c>
      <c r="M3801" s="39">
        <v>59.88605844691287</v>
      </c>
      <c r="N3801" s="39">
        <v>19.51112936344969</v>
      </c>
      <c r="O3801" s="29">
        <v>44197</v>
      </c>
      <c r="P3801" s="29">
        <v>44316</v>
      </c>
      <c r="Q3801" s="40">
        <v>0.32580419999999999</v>
      </c>
      <c r="R3801" s="39">
        <v>19.51112936344969</v>
      </c>
      <c r="S3801" s="39">
        <v>0</v>
      </c>
      <c r="T3801" s="39">
        <v>0</v>
      </c>
      <c r="U3801" s="39">
        <v>0</v>
      </c>
      <c r="V3801" s="39">
        <v>0</v>
      </c>
      <c r="W3801" s="29" t="s">
        <v>265</v>
      </c>
      <c r="X3801" s="29" t="s">
        <v>11773</v>
      </c>
      <c r="Y3801" s="29">
        <v>45236</v>
      </c>
      <c r="Z3801" s="41" t="s">
        <v>11759</v>
      </c>
      <c r="AA3801" s="42" t="s">
        <v>1349</v>
      </c>
      <c r="AB3801" s="29" t="s">
        <v>258</v>
      </c>
      <c r="AC3801" s="29" t="s">
        <v>265</v>
      </c>
      <c r="AD3801" s="29" t="s">
        <v>258</v>
      </c>
      <c r="AE3801" s="29" t="s">
        <v>1367</v>
      </c>
      <c r="AF3801" s="29" t="s">
        <v>2409</v>
      </c>
      <c r="AG3801" s="183" t="s">
        <v>2410</v>
      </c>
      <c r="AH3801" s="29" t="s">
        <v>1356</v>
      </c>
      <c r="AI3801" s="29" t="s">
        <v>1357</v>
      </c>
      <c r="AJ3801" s="29" t="s">
        <v>258</v>
      </c>
      <c r="AK3801" s="29" t="s">
        <v>258</v>
      </c>
      <c r="AL3801" s="29" t="s">
        <v>13327</v>
      </c>
    </row>
    <row r="3802" spans="1:38" x14ac:dyDescent="0.2">
      <c r="A3802" s="35" t="s">
        <v>18</v>
      </c>
      <c r="B3802" s="36">
        <v>9948</v>
      </c>
      <c r="C3802" s="36">
        <v>33</v>
      </c>
      <c r="D3802" s="36" t="s">
        <v>6234</v>
      </c>
      <c r="E3802" s="37" t="s">
        <v>6235</v>
      </c>
      <c r="F3802" s="38" t="s">
        <v>1262</v>
      </c>
      <c r="G3802" s="38" t="s">
        <v>1263</v>
      </c>
      <c r="H3802" s="35" t="s">
        <v>482</v>
      </c>
      <c r="I3802" s="35"/>
      <c r="J3802" s="29" t="s">
        <v>398</v>
      </c>
      <c r="K3802" s="29" t="s">
        <v>3263</v>
      </c>
      <c r="L3802" s="29" t="s">
        <v>3264</v>
      </c>
      <c r="M3802" s="39">
        <v>59.88605844691287</v>
      </c>
      <c r="N3802" s="39">
        <v>19.51112936344969</v>
      </c>
      <c r="O3802" s="29">
        <v>44197</v>
      </c>
      <c r="P3802" s="29">
        <v>44316</v>
      </c>
      <c r="Q3802" s="40">
        <v>0.32580419999999999</v>
      </c>
      <c r="R3802" s="39">
        <v>19.51112936344969</v>
      </c>
      <c r="S3802" s="39">
        <v>0</v>
      </c>
      <c r="T3802" s="39">
        <v>0</v>
      </c>
      <c r="U3802" s="39">
        <v>0</v>
      </c>
      <c r="V3802" s="39">
        <v>0</v>
      </c>
      <c r="W3802" s="29" t="s">
        <v>265</v>
      </c>
      <c r="X3802" s="29" t="s">
        <v>11773</v>
      </c>
      <c r="Y3802" s="29">
        <v>45236</v>
      </c>
      <c r="Z3802" s="41" t="s">
        <v>11759</v>
      </c>
      <c r="AA3802" s="42" t="s">
        <v>1349</v>
      </c>
      <c r="AB3802" s="29" t="s">
        <v>258</v>
      </c>
      <c r="AC3802" s="29" t="s">
        <v>265</v>
      </c>
      <c r="AD3802" s="29" t="s">
        <v>258</v>
      </c>
      <c r="AE3802" s="29" t="s">
        <v>1367</v>
      </c>
      <c r="AF3802" s="29" t="s">
        <v>2409</v>
      </c>
      <c r="AG3802" s="183" t="s">
        <v>2410</v>
      </c>
      <c r="AH3802" s="29" t="s">
        <v>1356</v>
      </c>
      <c r="AI3802" s="29" t="s">
        <v>1357</v>
      </c>
      <c r="AJ3802" s="29" t="s">
        <v>258</v>
      </c>
      <c r="AK3802" s="29" t="s">
        <v>258</v>
      </c>
      <c r="AL3802" s="29" t="s">
        <v>13327</v>
      </c>
    </row>
    <row r="3803" spans="1:38" x14ac:dyDescent="0.2">
      <c r="A3803" s="35" t="s">
        <v>18</v>
      </c>
      <c r="B3803" s="36">
        <v>9948</v>
      </c>
      <c r="C3803" s="36">
        <v>34</v>
      </c>
      <c r="D3803" s="36" t="s">
        <v>6236</v>
      </c>
      <c r="E3803" s="37" t="s">
        <v>6237</v>
      </c>
      <c r="F3803" s="38" t="s">
        <v>1262</v>
      </c>
      <c r="G3803" s="38" t="s">
        <v>1263</v>
      </c>
      <c r="H3803" s="35" t="s">
        <v>482</v>
      </c>
      <c r="I3803" s="35"/>
      <c r="J3803" s="29" t="s">
        <v>398</v>
      </c>
      <c r="K3803" s="29" t="s">
        <v>3263</v>
      </c>
      <c r="L3803" s="29" t="s">
        <v>3264</v>
      </c>
      <c r="M3803" s="39">
        <v>59.88605844691287</v>
      </c>
      <c r="N3803" s="39">
        <v>19.51112936344969</v>
      </c>
      <c r="O3803" s="29">
        <v>44197</v>
      </c>
      <c r="P3803" s="29">
        <v>44316</v>
      </c>
      <c r="Q3803" s="40">
        <v>0.32580419999999999</v>
      </c>
      <c r="R3803" s="39">
        <v>19.51112936344969</v>
      </c>
      <c r="S3803" s="39">
        <v>0</v>
      </c>
      <c r="T3803" s="39">
        <v>0</v>
      </c>
      <c r="U3803" s="39">
        <v>0</v>
      </c>
      <c r="V3803" s="39">
        <v>0</v>
      </c>
      <c r="W3803" s="29" t="s">
        <v>265</v>
      </c>
      <c r="X3803" s="29" t="s">
        <v>11773</v>
      </c>
      <c r="Y3803" s="29">
        <v>45236</v>
      </c>
      <c r="Z3803" s="41" t="s">
        <v>11759</v>
      </c>
      <c r="AA3803" s="42" t="s">
        <v>1349</v>
      </c>
      <c r="AB3803" s="29" t="s">
        <v>258</v>
      </c>
      <c r="AC3803" s="29" t="s">
        <v>265</v>
      </c>
      <c r="AD3803" s="29" t="s">
        <v>258</v>
      </c>
      <c r="AE3803" s="29" t="s">
        <v>1367</v>
      </c>
      <c r="AF3803" s="29" t="s">
        <v>2409</v>
      </c>
      <c r="AG3803" s="183" t="s">
        <v>2410</v>
      </c>
      <c r="AH3803" s="29" t="s">
        <v>1356</v>
      </c>
      <c r="AI3803" s="29" t="s">
        <v>1357</v>
      </c>
      <c r="AJ3803" s="29" t="s">
        <v>258</v>
      </c>
      <c r="AK3803" s="29" t="s">
        <v>258</v>
      </c>
      <c r="AL3803" s="29" t="s">
        <v>13327</v>
      </c>
    </row>
    <row r="3804" spans="1:38" x14ac:dyDescent="0.2">
      <c r="A3804" s="35" t="s">
        <v>18</v>
      </c>
      <c r="B3804" s="36">
        <v>9948</v>
      </c>
      <c r="C3804" s="36">
        <v>35</v>
      </c>
      <c r="D3804" s="36" t="s">
        <v>6238</v>
      </c>
      <c r="E3804" s="37" t="s">
        <v>6239</v>
      </c>
      <c r="F3804" s="38" t="s">
        <v>1262</v>
      </c>
      <c r="G3804" s="38" t="s">
        <v>1263</v>
      </c>
      <c r="H3804" s="35" t="s">
        <v>482</v>
      </c>
      <c r="I3804" s="35"/>
      <c r="J3804" s="29" t="s">
        <v>398</v>
      </c>
      <c r="K3804" s="29" t="s">
        <v>3263</v>
      </c>
      <c r="L3804" s="29" t="s">
        <v>3264</v>
      </c>
      <c r="M3804" s="39">
        <v>59.88605844691287</v>
      </c>
      <c r="N3804" s="39">
        <v>19.51112936344969</v>
      </c>
      <c r="O3804" s="29">
        <v>44197</v>
      </c>
      <c r="P3804" s="29">
        <v>44316</v>
      </c>
      <c r="Q3804" s="40">
        <v>0.32580419999999999</v>
      </c>
      <c r="R3804" s="39">
        <v>19.51112936344969</v>
      </c>
      <c r="S3804" s="39">
        <v>0</v>
      </c>
      <c r="T3804" s="39">
        <v>0</v>
      </c>
      <c r="U3804" s="39">
        <v>0</v>
      </c>
      <c r="V3804" s="39">
        <v>0</v>
      </c>
      <c r="W3804" s="29" t="s">
        <v>265</v>
      </c>
      <c r="X3804" s="29" t="s">
        <v>11773</v>
      </c>
      <c r="Y3804" s="29">
        <v>45236</v>
      </c>
      <c r="Z3804" s="41" t="s">
        <v>11759</v>
      </c>
      <c r="AA3804" s="42" t="s">
        <v>1349</v>
      </c>
      <c r="AB3804" s="29" t="s">
        <v>258</v>
      </c>
      <c r="AC3804" s="29" t="s">
        <v>265</v>
      </c>
      <c r="AD3804" s="29" t="s">
        <v>258</v>
      </c>
      <c r="AE3804" s="29" t="s">
        <v>1367</v>
      </c>
      <c r="AF3804" s="29" t="s">
        <v>2409</v>
      </c>
      <c r="AG3804" s="183" t="s">
        <v>2410</v>
      </c>
      <c r="AH3804" s="29" t="s">
        <v>1356</v>
      </c>
      <c r="AI3804" s="29" t="s">
        <v>1357</v>
      </c>
      <c r="AJ3804" s="29" t="s">
        <v>258</v>
      </c>
      <c r="AK3804" s="29" t="s">
        <v>258</v>
      </c>
      <c r="AL3804" s="29" t="s">
        <v>13327</v>
      </c>
    </row>
    <row r="3805" spans="1:38" x14ac:dyDescent="0.2">
      <c r="A3805" s="35" t="s">
        <v>18</v>
      </c>
      <c r="B3805" s="36">
        <v>9948</v>
      </c>
      <c r="C3805" s="36">
        <v>36</v>
      </c>
      <c r="D3805" s="36" t="s">
        <v>6240</v>
      </c>
      <c r="E3805" s="37" t="s">
        <v>6241</v>
      </c>
      <c r="F3805" s="38" t="s">
        <v>1262</v>
      </c>
      <c r="G3805" s="38" t="s">
        <v>1263</v>
      </c>
      <c r="H3805" s="35" t="s">
        <v>482</v>
      </c>
      <c r="I3805" s="35"/>
      <c r="J3805" s="29" t="s">
        <v>398</v>
      </c>
      <c r="K3805" s="29" t="s">
        <v>3263</v>
      </c>
      <c r="L3805" s="29" t="s">
        <v>3264</v>
      </c>
      <c r="M3805" s="39">
        <v>59.88605844691287</v>
      </c>
      <c r="N3805" s="39">
        <v>19.51112936344969</v>
      </c>
      <c r="O3805" s="29">
        <v>44197</v>
      </c>
      <c r="P3805" s="29">
        <v>44316</v>
      </c>
      <c r="Q3805" s="40">
        <v>0.32580419999999999</v>
      </c>
      <c r="R3805" s="39">
        <v>19.51112936344969</v>
      </c>
      <c r="S3805" s="39">
        <v>0</v>
      </c>
      <c r="T3805" s="39">
        <v>0</v>
      </c>
      <c r="U3805" s="39">
        <v>0</v>
      </c>
      <c r="V3805" s="39">
        <v>0</v>
      </c>
      <c r="W3805" s="29" t="s">
        <v>265</v>
      </c>
      <c r="X3805" s="29" t="s">
        <v>11773</v>
      </c>
      <c r="Y3805" s="29">
        <v>45236</v>
      </c>
      <c r="Z3805" s="41" t="s">
        <v>11759</v>
      </c>
      <c r="AA3805" s="42" t="s">
        <v>1349</v>
      </c>
      <c r="AB3805" s="29" t="s">
        <v>258</v>
      </c>
      <c r="AC3805" s="29" t="s">
        <v>265</v>
      </c>
      <c r="AD3805" s="29" t="s">
        <v>258</v>
      </c>
      <c r="AE3805" s="29" t="s">
        <v>1367</v>
      </c>
      <c r="AF3805" s="29" t="s">
        <v>2409</v>
      </c>
      <c r="AG3805" s="183" t="s">
        <v>2410</v>
      </c>
      <c r="AH3805" s="29" t="s">
        <v>1356</v>
      </c>
      <c r="AI3805" s="29" t="s">
        <v>1357</v>
      </c>
      <c r="AJ3805" s="29" t="s">
        <v>258</v>
      </c>
      <c r="AK3805" s="29" t="s">
        <v>258</v>
      </c>
      <c r="AL3805" s="29" t="s">
        <v>13327</v>
      </c>
    </row>
    <row r="3806" spans="1:38" x14ac:dyDescent="0.2">
      <c r="A3806" s="35" t="s">
        <v>18</v>
      </c>
      <c r="B3806" s="36">
        <v>9948</v>
      </c>
      <c r="C3806" s="36">
        <v>37</v>
      </c>
      <c r="D3806" s="36" t="s">
        <v>6242</v>
      </c>
      <c r="E3806" s="37" t="s">
        <v>6243</v>
      </c>
      <c r="F3806" s="38" t="s">
        <v>1262</v>
      </c>
      <c r="G3806" s="38" t="s">
        <v>1263</v>
      </c>
      <c r="H3806" s="35" t="s">
        <v>482</v>
      </c>
      <c r="I3806" s="35"/>
      <c r="J3806" s="29" t="s">
        <v>398</v>
      </c>
      <c r="K3806" s="29" t="s">
        <v>3263</v>
      </c>
      <c r="L3806" s="29" t="s">
        <v>3264</v>
      </c>
      <c r="M3806" s="39">
        <v>59.88605844691287</v>
      </c>
      <c r="N3806" s="39">
        <v>19.51112936344969</v>
      </c>
      <c r="O3806" s="29">
        <v>44197</v>
      </c>
      <c r="P3806" s="29">
        <v>44316</v>
      </c>
      <c r="Q3806" s="40">
        <v>0.32580419999999999</v>
      </c>
      <c r="R3806" s="39">
        <v>19.51112936344969</v>
      </c>
      <c r="S3806" s="39">
        <v>0</v>
      </c>
      <c r="T3806" s="39">
        <v>0</v>
      </c>
      <c r="U3806" s="39">
        <v>0</v>
      </c>
      <c r="V3806" s="39">
        <v>0</v>
      </c>
      <c r="W3806" s="29" t="s">
        <v>265</v>
      </c>
      <c r="X3806" s="29" t="s">
        <v>11773</v>
      </c>
      <c r="Y3806" s="29">
        <v>45236</v>
      </c>
      <c r="Z3806" s="41" t="s">
        <v>11759</v>
      </c>
      <c r="AA3806" s="42" t="s">
        <v>1349</v>
      </c>
      <c r="AB3806" s="29" t="s">
        <v>258</v>
      </c>
      <c r="AC3806" s="29" t="s">
        <v>265</v>
      </c>
      <c r="AD3806" s="29" t="s">
        <v>258</v>
      </c>
      <c r="AE3806" s="29" t="s">
        <v>1367</v>
      </c>
      <c r="AF3806" s="29" t="s">
        <v>2409</v>
      </c>
      <c r="AG3806" s="183" t="s">
        <v>2410</v>
      </c>
      <c r="AH3806" s="29" t="s">
        <v>1356</v>
      </c>
      <c r="AI3806" s="29" t="s">
        <v>1357</v>
      </c>
      <c r="AJ3806" s="29" t="s">
        <v>258</v>
      </c>
      <c r="AK3806" s="29" t="s">
        <v>258</v>
      </c>
      <c r="AL3806" s="29" t="s">
        <v>13327</v>
      </c>
    </row>
    <row r="3807" spans="1:38" x14ac:dyDescent="0.2">
      <c r="A3807" s="35" t="s">
        <v>18</v>
      </c>
      <c r="B3807" s="36">
        <v>9948</v>
      </c>
      <c r="C3807" s="36">
        <v>39</v>
      </c>
      <c r="D3807" s="36" t="s">
        <v>6246</v>
      </c>
      <c r="E3807" s="37" t="s">
        <v>6247</v>
      </c>
      <c r="F3807" s="38" t="s">
        <v>1262</v>
      </c>
      <c r="G3807" s="38" t="s">
        <v>1263</v>
      </c>
      <c r="H3807" s="35" t="s">
        <v>1671</v>
      </c>
      <c r="I3807" s="35"/>
      <c r="J3807" s="29" t="s">
        <v>398</v>
      </c>
      <c r="K3807" s="29" t="s">
        <v>3263</v>
      </c>
      <c r="L3807" s="29" t="s">
        <v>3264</v>
      </c>
      <c r="M3807" s="39">
        <v>60.014125690968946</v>
      </c>
      <c r="N3807" s="39">
        <v>19.552854209445584</v>
      </c>
      <c r="O3807" s="29">
        <v>44197</v>
      </c>
      <c r="P3807" s="29">
        <v>44316</v>
      </c>
      <c r="Q3807" s="40">
        <v>0.32580419999999999</v>
      </c>
      <c r="R3807" s="39">
        <v>19.552854209445584</v>
      </c>
      <c r="S3807" s="39">
        <v>0</v>
      </c>
      <c r="T3807" s="39">
        <v>0</v>
      </c>
      <c r="U3807" s="39">
        <v>0</v>
      </c>
      <c r="V3807" s="39">
        <v>0</v>
      </c>
      <c r="W3807" s="29" t="s">
        <v>265</v>
      </c>
      <c r="X3807" s="29" t="s">
        <v>11773</v>
      </c>
      <c r="Y3807" s="29">
        <v>45236</v>
      </c>
      <c r="Z3807" s="41" t="s">
        <v>11759</v>
      </c>
      <c r="AA3807" s="42" t="s">
        <v>1349</v>
      </c>
      <c r="AB3807" s="29" t="s">
        <v>258</v>
      </c>
      <c r="AC3807" s="29" t="s">
        <v>265</v>
      </c>
      <c r="AD3807" s="29" t="s">
        <v>258</v>
      </c>
      <c r="AE3807" s="29" t="s">
        <v>1367</v>
      </c>
      <c r="AF3807" s="29" t="s">
        <v>2409</v>
      </c>
      <c r="AG3807" s="183" t="s">
        <v>2410</v>
      </c>
      <c r="AH3807" s="29" t="s">
        <v>1356</v>
      </c>
      <c r="AI3807" s="29" t="s">
        <v>1357</v>
      </c>
      <c r="AJ3807" s="29" t="s">
        <v>265</v>
      </c>
      <c r="AK3807" s="29" t="s">
        <v>258</v>
      </c>
      <c r="AL3807" s="29" t="s">
        <v>12221</v>
      </c>
    </row>
    <row r="3808" spans="1:38" x14ac:dyDescent="0.2">
      <c r="A3808" s="35" t="s">
        <v>18</v>
      </c>
      <c r="B3808" s="36">
        <v>9948</v>
      </c>
      <c r="C3808" s="36">
        <v>40</v>
      </c>
      <c r="D3808" s="36" t="s">
        <v>6248</v>
      </c>
      <c r="E3808" s="37" t="s">
        <v>6249</v>
      </c>
      <c r="F3808" s="38" t="s">
        <v>1262</v>
      </c>
      <c r="G3808" s="38" t="s">
        <v>1263</v>
      </c>
      <c r="H3808" s="35" t="s">
        <v>1671</v>
      </c>
      <c r="I3808" s="35"/>
      <c r="J3808" s="29" t="s">
        <v>398</v>
      </c>
      <c r="K3808" s="29" t="s">
        <v>3263</v>
      </c>
      <c r="L3808" s="29" t="s">
        <v>3264</v>
      </c>
      <c r="M3808" s="39">
        <v>60.014125690968946</v>
      </c>
      <c r="N3808" s="39">
        <v>19.552854209445584</v>
      </c>
      <c r="O3808" s="29">
        <v>44197</v>
      </c>
      <c r="P3808" s="29">
        <v>44316</v>
      </c>
      <c r="Q3808" s="40">
        <v>0.32580419999999999</v>
      </c>
      <c r="R3808" s="39">
        <v>19.552854209445584</v>
      </c>
      <c r="S3808" s="39">
        <v>0</v>
      </c>
      <c r="T3808" s="39">
        <v>0</v>
      </c>
      <c r="U3808" s="39">
        <v>0</v>
      </c>
      <c r="V3808" s="39">
        <v>0</v>
      </c>
      <c r="W3808" s="29" t="s">
        <v>265</v>
      </c>
      <c r="X3808" s="29" t="s">
        <v>11773</v>
      </c>
      <c r="Y3808" s="29">
        <v>45236</v>
      </c>
      <c r="Z3808" s="41" t="s">
        <v>11759</v>
      </c>
      <c r="AA3808" s="42" t="s">
        <v>1349</v>
      </c>
      <c r="AB3808" s="29" t="s">
        <v>258</v>
      </c>
      <c r="AC3808" s="29" t="s">
        <v>265</v>
      </c>
      <c r="AD3808" s="29" t="s">
        <v>258</v>
      </c>
      <c r="AE3808" s="29" t="s">
        <v>1367</v>
      </c>
      <c r="AF3808" s="29" t="s">
        <v>2409</v>
      </c>
      <c r="AG3808" s="183" t="s">
        <v>2410</v>
      </c>
      <c r="AH3808" s="29" t="s">
        <v>1356</v>
      </c>
      <c r="AI3808" s="29" t="s">
        <v>1357</v>
      </c>
      <c r="AJ3808" s="29" t="s">
        <v>265</v>
      </c>
      <c r="AK3808" s="29" t="s">
        <v>258</v>
      </c>
      <c r="AL3808" s="29" t="s">
        <v>12221</v>
      </c>
    </row>
    <row r="3809" spans="1:38" x14ac:dyDescent="0.2">
      <c r="A3809" s="35" t="s">
        <v>18</v>
      </c>
      <c r="B3809" s="36">
        <v>9948</v>
      </c>
      <c r="C3809" s="36">
        <v>41</v>
      </c>
      <c r="D3809" s="36" t="s">
        <v>6250</v>
      </c>
      <c r="E3809" s="37" t="s">
        <v>6251</v>
      </c>
      <c r="F3809" s="38" t="s">
        <v>1262</v>
      </c>
      <c r="G3809" s="38" t="s">
        <v>1263</v>
      </c>
      <c r="H3809" s="35" t="s">
        <v>1671</v>
      </c>
      <c r="I3809" s="35"/>
      <c r="J3809" s="29" t="s">
        <v>398</v>
      </c>
      <c r="K3809" s="29" t="s">
        <v>3263</v>
      </c>
      <c r="L3809" s="29" t="s">
        <v>3264</v>
      </c>
      <c r="M3809" s="39">
        <v>60.014125690968946</v>
      </c>
      <c r="N3809" s="39">
        <v>19.552854209445584</v>
      </c>
      <c r="O3809" s="29">
        <v>44197</v>
      </c>
      <c r="P3809" s="29">
        <v>44316</v>
      </c>
      <c r="Q3809" s="40">
        <v>0.32580419999999999</v>
      </c>
      <c r="R3809" s="39">
        <v>19.552854209445584</v>
      </c>
      <c r="S3809" s="39">
        <v>0</v>
      </c>
      <c r="T3809" s="39">
        <v>0</v>
      </c>
      <c r="U3809" s="39">
        <v>0</v>
      </c>
      <c r="V3809" s="39">
        <v>0</v>
      </c>
      <c r="W3809" s="29" t="s">
        <v>265</v>
      </c>
      <c r="X3809" s="29" t="s">
        <v>11773</v>
      </c>
      <c r="Y3809" s="29">
        <v>45236</v>
      </c>
      <c r="Z3809" s="41" t="s">
        <v>11759</v>
      </c>
      <c r="AA3809" s="42" t="s">
        <v>1349</v>
      </c>
      <c r="AB3809" s="29" t="s">
        <v>258</v>
      </c>
      <c r="AC3809" s="29" t="s">
        <v>265</v>
      </c>
      <c r="AD3809" s="29" t="s">
        <v>258</v>
      </c>
      <c r="AE3809" s="29" t="s">
        <v>1367</v>
      </c>
      <c r="AF3809" s="29" t="s">
        <v>2409</v>
      </c>
      <c r="AG3809" s="183" t="s">
        <v>2410</v>
      </c>
      <c r="AH3809" s="29" t="s">
        <v>1356</v>
      </c>
      <c r="AI3809" s="29" t="s">
        <v>1357</v>
      </c>
      <c r="AJ3809" s="29" t="s">
        <v>265</v>
      </c>
      <c r="AK3809" s="29" t="s">
        <v>258</v>
      </c>
      <c r="AL3809" s="29" t="s">
        <v>12221</v>
      </c>
    </row>
    <row r="3810" spans="1:38" x14ac:dyDescent="0.2">
      <c r="A3810" s="35" t="s">
        <v>18</v>
      </c>
      <c r="B3810" s="36">
        <v>9948</v>
      </c>
      <c r="C3810" s="36">
        <v>42</v>
      </c>
      <c r="D3810" s="36" t="s">
        <v>6252</v>
      </c>
      <c r="E3810" s="37" t="s">
        <v>6253</v>
      </c>
      <c r="F3810" s="38" t="s">
        <v>1262</v>
      </c>
      <c r="G3810" s="38" t="s">
        <v>1263</v>
      </c>
      <c r="H3810" s="35" t="s">
        <v>1671</v>
      </c>
      <c r="I3810" s="35"/>
      <c r="J3810" s="29" t="s">
        <v>398</v>
      </c>
      <c r="K3810" s="29" t="s">
        <v>3263</v>
      </c>
      <c r="L3810" s="29" t="s">
        <v>3264</v>
      </c>
      <c r="M3810" s="39">
        <v>60.014125690968946</v>
      </c>
      <c r="N3810" s="39">
        <v>19.552854209445584</v>
      </c>
      <c r="O3810" s="29">
        <v>44197</v>
      </c>
      <c r="P3810" s="29">
        <v>44316</v>
      </c>
      <c r="Q3810" s="40">
        <v>0.32580419999999999</v>
      </c>
      <c r="R3810" s="39">
        <v>19.552854209445584</v>
      </c>
      <c r="S3810" s="39">
        <v>0</v>
      </c>
      <c r="T3810" s="39">
        <v>0</v>
      </c>
      <c r="U3810" s="39">
        <v>0</v>
      </c>
      <c r="V3810" s="39">
        <v>0</v>
      </c>
      <c r="W3810" s="29" t="s">
        <v>265</v>
      </c>
      <c r="X3810" s="29" t="s">
        <v>11773</v>
      </c>
      <c r="Y3810" s="29">
        <v>45236</v>
      </c>
      <c r="Z3810" s="41" t="s">
        <v>11759</v>
      </c>
      <c r="AA3810" s="42" t="s">
        <v>1349</v>
      </c>
      <c r="AB3810" s="29" t="s">
        <v>258</v>
      </c>
      <c r="AC3810" s="29" t="s">
        <v>265</v>
      </c>
      <c r="AD3810" s="29" t="s">
        <v>258</v>
      </c>
      <c r="AE3810" s="29" t="s">
        <v>1367</v>
      </c>
      <c r="AF3810" s="29" t="s">
        <v>2409</v>
      </c>
      <c r="AG3810" s="183" t="s">
        <v>2410</v>
      </c>
      <c r="AH3810" s="29" t="s">
        <v>1356</v>
      </c>
      <c r="AI3810" s="29" t="s">
        <v>1357</v>
      </c>
      <c r="AJ3810" s="29" t="s">
        <v>265</v>
      </c>
      <c r="AK3810" s="29" t="s">
        <v>258</v>
      </c>
      <c r="AL3810" s="29" t="s">
        <v>12221</v>
      </c>
    </row>
    <row r="3811" spans="1:38" x14ac:dyDescent="0.2">
      <c r="A3811" s="35" t="s">
        <v>18</v>
      </c>
      <c r="B3811" s="36">
        <v>9948</v>
      </c>
      <c r="C3811" s="36">
        <v>103</v>
      </c>
      <c r="D3811" s="36" t="s">
        <v>6374</v>
      </c>
      <c r="E3811" s="37" t="s">
        <v>6375</v>
      </c>
      <c r="F3811" s="38" t="s">
        <v>1262</v>
      </c>
      <c r="G3811" s="38" t="s">
        <v>1263</v>
      </c>
      <c r="H3811" s="35" t="s">
        <v>1671</v>
      </c>
      <c r="I3811" s="35"/>
      <c r="J3811" s="29" t="s">
        <v>398</v>
      </c>
      <c r="K3811" s="29" t="s">
        <v>3263</v>
      </c>
      <c r="L3811" s="29" t="s">
        <v>3264</v>
      </c>
      <c r="M3811" s="39">
        <v>60.436646756004329</v>
      </c>
      <c r="N3811" s="39">
        <v>19.690513347022584</v>
      </c>
      <c r="O3811" s="29">
        <v>44197</v>
      </c>
      <c r="P3811" s="29">
        <v>44316</v>
      </c>
      <c r="Q3811" s="40">
        <v>0.32580419999999999</v>
      </c>
      <c r="R3811" s="39">
        <v>19.690513347022584</v>
      </c>
      <c r="S3811" s="39">
        <v>0</v>
      </c>
      <c r="T3811" s="39">
        <v>0</v>
      </c>
      <c r="U3811" s="39">
        <v>0</v>
      </c>
      <c r="V3811" s="39">
        <v>0</v>
      </c>
      <c r="W3811" s="29" t="s">
        <v>265</v>
      </c>
      <c r="X3811" s="29" t="s">
        <v>11773</v>
      </c>
      <c r="Y3811" s="29">
        <v>45236</v>
      </c>
      <c r="Z3811" s="41" t="s">
        <v>11759</v>
      </c>
      <c r="AA3811" s="42" t="s">
        <v>1349</v>
      </c>
      <c r="AB3811" s="29" t="s">
        <v>258</v>
      </c>
      <c r="AC3811" s="29" t="s">
        <v>265</v>
      </c>
      <c r="AD3811" s="29" t="s">
        <v>258</v>
      </c>
      <c r="AE3811" s="29" t="s">
        <v>1367</v>
      </c>
      <c r="AF3811" s="29" t="s">
        <v>2409</v>
      </c>
      <c r="AG3811" s="183" t="s">
        <v>2410</v>
      </c>
      <c r="AH3811" s="29" t="s">
        <v>1356</v>
      </c>
      <c r="AI3811" s="29" t="s">
        <v>1357</v>
      </c>
      <c r="AJ3811" s="29" t="s">
        <v>265</v>
      </c>
      <c r="AK3811" s="29" t="s">
        <v>258</v>
      </c>
      <c r="AL3811" s="29" t="s">
        <v>12221</v>
      </c>
    </row>
    <row r="3812" spans="1:38" x14ac:dyDescent="0.2">
      <c r="A3812" s="35" t="s">
        <v>18</v>
      </c>
      <c r="B3812" s="36">
        <v>9948</v>
      </c>
      <c r="C3812" s="36">
        <v>43</v>
      </c>
      <c r="D3812" s="36" t="s">
        <v>6254</v>
      </c>
      <c r="E3812" s="37" t="s">
        <v>6255</v>
      </c>
      <c r="F3812" s="38" t="s">
        <v>1262</v>
      </c>
      <c r="G3812" s="38" t="s">
        <v>1265</v>
      </c>
      <c r="H3812" s="35" t="s">
        <v>2327</v>
      </c>
      <c r="I3812" s="35"/>
      <c r="J3812" s="29" t="s">
        <v>398</v>
      </c>
      <c r="K3812" s="29" t="s">
        <v>3263</v>
      </c>
      <c r="L3812" s="29" t="s">
        <v>3264</v>
      </c>
      <c r="M3812" s="39">
        <v>59.932445007752079</v>
      </c>
      <c r="N3812" s="39">
        <v>19.52624229979466</v>
      </c>
      <c r="O3812" s="29">
        <v>44197</v>
      </c>
      <c r="P3812" s="29">
        <v>44316</v>
      </c>
      <c r="Q3812" s="40">
        <v>0.32580419999999999</v>
      </c>
      <c r="R3812" s="39">
        <v>19.52624229979466</v>
      </c>
      <c r="S3812" s="39">
        <v>0</v>
      </c>
      <c r="T3812" s="39">
        <v>0</v>
      </c>
      <c r="U3812" s="39">
        <v>0</v>
      </c>
      <c r="V3812" s="39">
        <v>0</v>
      </c>
      <c r="W3812" s="29" t="s">
        <v>265</v>
      </c>
      <c r="X3812" s="29" t="s">
        <v>11773</v>
      </c>
      <c r="Y3812" s="29">
        <v>45236</v>
      </c>
      <c r="Z3812" s="41" t="s">
        <v>11759</v>
      </c>
      <c r="AA3812" s="42" t="s">
        <v>1349</v>
      </c>
      <c r="AB3812" s="29" t="s">
        <v>258</v>
      </c>
      <c r="AC3812" s="29" t="s">
        <v>265</v>
      </c>
      <c r="AD3812" s="29" t="s">
        <v>258</v>
      </c>
      <c r="AE3812" s="29" t="s">
        <v>1367</v>
      </c>
      <c r="AF3812" s="29" t="s">
        <v>2409</v>
      </c>
      <c r="AG3812" s="183" t="s">
        <v>2410</v>
      </c>
      <c r="AH3812" s="29" t="s">
        <v>1356</v>
      </c>
      <c r="AI3812" s="29" t="s">
        <v>1357</v>
      </c>
      <c r="AJ3812" s="29" t="s">
        <v>258</v>
      </c>
      <c r="AK3812" s="29" t="s">
        <v>258</v>
      </c>
      <c r="AL3812" s="29" t="s">
        <v>13327</v>
      </c>
    </row>
    <row r="3813" spans="1:38" x14ac:dyDescent="0.2">
      <c r="A3813" s="35" t="s">
        <v>18</v>
      </c>
      <c r="B3813" s="36">
        <v>9948</v>
      </c>
      <c r="C3813" s="36">
        <v>44</v>
      </c>
      <c r="D3813" s="36" t="s">
        <v>6256</v>
      </c>
      <c r="E3813" s="37" t="s">
        <v>6257</v>
      </c>
      <c r="F3813" s="38" t="s">
        <v>1262</v>
      </c>
      <c r="G3813" s="38" t="s">
        <v>1265</v>
      </c>
      <c r="H3813" s="35" t="s">
        <v>2327</v>
      </c>
      <c r="I3813" s="35"/>
      <c r="J3813" s="29" t="s">
        <v>398</v>
      </c>
      <c r="K3813" s="29" t="s">
        <v>3263</v>
      </c>
      <c r="L3813" s="29" t="s">
        <v>3264</v>
      </c>
      <c r="M3813" s="39">
        <v>59.932445007752079</v>
      </c>
      <c r="N3813" s="39">
        <v>19.52624229979466</v>
      </c>
      <c r="O3813" s="29">
        <v>44197</v>
      </c>
      <c r="P3813" s="29">
        <v>44316</v>
      </c>
      <c r="Q3813" s="40">
        <v>0.32580419999999999</v>
      </c>
      <c r="R3813" s="39">
        <v>19.52624229979466</v>
      </c>
      <c r="S3813" s="39">
        <v>0</v>
      </c>
      <c r="T3813" s="39">
        <v>0</v>
      </c>
      <c r="U3813" s="39">
        <v>0</v>
      </c>
      <c r="V3813" s="39">
        <v>0</v>
      </c>
      <c r="W3813" s="29" t="s">
        <v>265</v>
      </c>
      <c r="X3813" s="29" t="s">
        <v>11773</v>
      </c>
      <c r="Y3813" s="29">
        <v>45236</v>
      </c>
      <c r="Z3813" s="41" t="s">
        <v>11759</v>
      </c>
      <c r="AA3813" s="42" t="s">
        <v>1349</v>
      </c>
      <c r="AB3813" s="29" t="s">
        <v>258</v>
      </c>
      <c r="AC3813" s="29" t="s">
        <v>265</v>
      </c>
      <c r="AD3813" s="29" t="s">
        <v>258</v>
      </c>
      <c r="AE3813" s="29" t="s">
        <v>1367</v>
      </c>
      <c r="AF3813" s="29" t="s">
        <v>2409</v>
      </c>
      <c r="AG3813" s="183" t="s">
        <v>2410</v>
      </c>
      <c r="AH3813" s="29" t="s">
        <v>1356</v>
      </c>
      <c r="AI3813" s="29" t="s">
        <v>1357</v>
      </c>
      <c r="AJ3813" s="29" t="s">
        <v>258</v>
      </c>
      <c r="AK3813" s="29" t="s">
        <v>258</v>
      </c>
      <c r="AL3813" s="29" t="s">
        <v>13327</v>
      </c>
    </row>
    <row r="3814" spans="1:38" x14ac:dyDescent="0.2">
      <c r="A3814" s="35" t="s">
        <v>18</v>
      </c>
      <c r="B3814" s="36">
        <v>9948</v>
      </c>
      <c r="C3814" s="36">
        <v>45</v>
      </c>
      <c r="D3814" s="36" t="s">
        <v>6258</v>
      </c>
      <c r="E3814" s="37" t="s">
        <v>6259</v>
      </c>
      <c r="F3814" s="38" t="s">
        <v>1262</v>
      </c>
      <c r="G3814" s="38" t="s">
        <v>1265</v>
      </c>
      <c r="H3814" s="35" t="s">
        <v>2327</v>
      </c>
      <c r="I3814" s="35"/>
      <c r="J3814" s="29" t="s">
        <v>398</v>
      </c>
      <c r="K3814" s="29" t="s">
        <v>3263</v>
      </c>
      <c r="L3814" s="29" t="s">
        <v>3264</v>
      </c>
      <c r="M3814" s="39">
        <v>59.932445007752079</v>
      </c>
      <c r="N3814" s="39">
        <v>19.52624229979466</v>
      </c>
      <c r="O3814" s="29">
        <v>44197</v>
      </c>
      <c r="P3814" s="29">
        <v>44316</v>
      </c>
      <c r="Q3814" s="40">
        <v>0.32580419999999999</v>
      </c>
      <c r="R3814" s="39">
        <v>19.52624229979466</v>
      </c>
      <c r="S3814" s="39">
        <v>0</v>
      </c>
      <c r="T3814" s="39">
        <v>0</v>
      </c>
      <c r="U3814" s="39">
        <v>0</v>
      </c>
      <c r="V3814" s="39">
        <v>0</v>
      </c>
      <c r="W3814" s="29" t="s">
        <v>265</v>
      </c>
      <c r="X3814" s="29" t="s">
        <v>11773</v>
      </c>
      <c r="Y3814" s="29">
        <v>45236</v>
      </c>
      <c r="Z3814" s="41" t="s">
        <v>11759</v>
      </c>
      <c r="AA3814" s="42" t="s">
        <v>1349</v>
      </c>
      <c r="AB3814" s="29" t="s">
        <v>258</v>
      </c>
      <c r="AC3814" s="29" t="s">
        <v>265</v>
      </c>
      <c r="AD3814" s="29" t="s">
        <v>258</v>
      </c>
      <c r="AE3814" s="29" t="s">
        <v>1367</v>
      </c>
      <c r="AF3814" s="29" t="s">
        <v>2409</v>
      </c>
      <c r="AG3814" s="183" t="s">
        <v>2410</v>
      </c>
      <c r="AH3814" s="29" t="s">
        <v>1356</v>
      </c>
      <c r="AI3814" s="29" t="s">
        <v>1357</v>
      </c>
      <c r="AJ3814" s="29" t="s">
        <v>258</v>
      </c>
      <c r="AK3814" s="29" t="s">
        <v>258</v>
      </c>
      <c r="AL3814" s="29" t="s">
        <v>13327</v>
      </c>
    </row>
    <row r="3815" spans="1:38" x14ac:dyDescent="0.2">
      <c r="A3815" s="35" t="s">
        <v>18</v>
      </c>
      <c r="B3815" s="36">
        <v>9948</v>
      </c>
      <c r="C3815" s="36">
        <v>46</v>
      </c>
      <c r="D3815" s="36" t="s">
        <v>6260</v>
      </c>
      <c r="E3815" s="37" t="s">
        <v>6261</v>
      </c>
      <c r="F3815" s="38" t="s">
        <v>1262</v>
      </c>
      <c r="G3815" s="38" t="s">
        <v>1265</v>
      </c>
      <c r="H3815" s="35" t="s">
        <v>2327</v>
      </c>
      <c r="I3815" s="35"/>
      <c r="J3815" s="29" t="s">
        <v>398</v>
      </c>
      <c r="K3815" s="29" t="s">
        <v>3263</v>
      </c>
      <c r="L3815" s="29" t="s">
        <v>3264</v>
      </c>
      <c r="M3815" s="39">
        <v>59.932445007752079</v>
      </c>
      <c r="N3815" s="39">
        <v>19.52624229979466</v>
      </c>
      <c r="O3815" s="29">
        <v>44197</v>
      </c>
      <c r="P3815" s="29">
        <v>44316</v>
      </c>
      <c r="Q3815" s="40">
        <v>0.32580419999999999</v>
      </c>
      <c r="R3815" s="39">
        <v>19.52624229979466</v>
      </c>
      <c r="S3815" s="39">
        <v>0</v>
      </c>
      <c r="T3815" s="39">
        <v>0</v>
      </c>
      <c r="U3815" s="39">
        <v>0</v>
      </c>
      <c r="V3815" s="39">
        <v>0</v>
      </c>
      <c r="W3815" s="29" t="s">
        <v>265</v>
      </c>
      <c r="X3815" s="29" t="s">
        <v>11773</v>
      </c>
      <c r="Y3815" s="29">
        <v>45236</v>
      </c>
      <c r="Z3815" s="41" t="s">
        <v>11759</v>
      </c>
      <c r="AA3815" s="42" t="s">
        <v>1349</v>
      </c>
      <c r="AB3815" s="29" t="s">
        <v>258</v>
      </c>
      <c r="AC3815" s="29" t="s">
        <v>265</v>
      </c>
      <c r="AD3815" s="29" t="s">
        <v>258</v>
      </c>
      <c r="AE3815" s="29" t="s">
        <v>1367</v>
      </c>
      <c r="AF3815" s="29" t="s">
        <v>2409</v>
      </c>
      <c r="AG3815" s="183" t="s">
        <v>2410</v>
      </c>
      <c r="AH3815" s="29" t="s">
        <v>1356</v>
      </c>
      <c r="AI3815" s="29" t="s">
        <v>1357</v>
      </c>
      <c r="AJ3815" s="29" t="s">
        <v>258</v>
      </c>
      <c r="AK3815" s="29" t="s">
        <v>258</v>
      </c>
      <c r="AL3815" s="29" t="s">
        <v>13327</v>
      </c>
    </row>
    <row r="3816" spans="1:38" x14ac:dyDescent="0.2">
      <c r="A3816" s="35" t="s">
        <v>18</v>
      </c>
      <c r="B3816" s="36">
        <v>9948</v>
      </c>
      <c r="C3816" s="36">
        <v>47</v>
      </c>
      <c r="D3816" s="36" t="s">
        <v>6262</v>
      </c>
      <c r="E3816" s="37" t="s">
        <v>6263</v>
      </c>
      <c r="F3816" s="38" t="s">
        <v>1262</v>
      </c>
      <c r="G3816" s="38" t="s">
        <v>1265</v>
      </c>
      <c r="H3816" s="35" t="s">
        <v>2327</v>
      </c>
      <c r="I3816" s="35"/>
      <c r="J3816" s="29" t="s">
        <v>398</v>
      </c>
      <c r="K3816" s="29" t="s">
        <v>3263</v>
      </c>
      <c r="L3816" s="29" t="s">
        <v>3264</v>
      </c>
      <c r="M3816" s="39">
        <v>59.932445007752079</v>
      </c>
      <c r="N3816" s="39">
        <v>19.52624229979466</v>
      </c>
      <c r="O3816" s="29">
        <v>44197</v>
      </c>
      <c r="P3816" s="29">
        <v>44316</v>
      </c>
      <c r="Q3816" s="40">
        <v>0.32580419999999999</v>
      </c>
      <c r="R3816" s="39">
        <v>19.52624229979466</v>
      </c>
      <c r="S3816" s="39">
        <v>0</v>
      </c>
      <c r="T3816" s="39">
        <v>0</v>
      </c>
      <c r="U3816" s="39">
        <v>0</v>
      </c>
      <c r="V3816" s="39">
        <v>0</v>
      </c>
      <c r="W3816" s="29" t="s">
        <v>265</v>
      </c>
      <c r="X3816" s="29" t="s">
        <v>11773</v>
      </c>
      <c r="Y3816" s="29">
        <v>45236</v>
      </c>
      <c r="Z3816" s="41" t="s">
        <v>11759</v>
      </c>
      <c r="AA3816" s="42" t="s">
        <v>1349</v>
      </c>
      <c r="AB3816" s="29" t="s">
        <v>258</v>
      </c>
      <c r="AC3816" s="29" t="s">
        <v>265</v>
      </c>
      <c r="AD3816" s="29" t="s">
        <v>258</v>
      </c>
      <c r="AE3816" s="29" t="s">
        <v>1367</v>
      </c>
      <c r="AF3816" s="29" t="s">
        <v>2409</v>
      </c>
      <c r="AG3816" s="183" t="s">
        <v>2410</v>
      </c>
      <c r="AH3816" s="29" t="s">
        <v>1356</v>
      </c>
      <c r="AI3816" s="29" t="s">
        <v>1357</v>
      </c>
      <c r="AJ3816" s="29" t="s">
        <v>258</v>
      </c>
      <c r="AK3816" s="29" t="s">
        <v>258</v>
      </c>
      <c r="AL3816" s="29" t="s">
        <v>13327</v>
      </c>
    </row>
    <row r="3817" spans="1:38" x14ac:dyDescent="0.2">
      <c r="A3817" s="35" t="s">
        <v>18</v>
      </c>
      <c r="B3817" s="36">
        <v>9948</v>
      </c>
      <c r="C3817" s="36">
        <v>48</v>
      </c>
      <c r="D3817" s="36" t="s">
        <v>6264</v>
      </c>
      <c r="E3817" s="37" t="s">
        <v>6265</v>
      </c>
      <c r="F3817" s="38" t="s">
        <v>1262</v>
      </c>
      <c r="G3817" s="38" t="s">
        <v>1265</v>
      </c>
      <c r="H3817" s="35" t="s">
        <v>2327</v>
      </c>
      <c r="I3817" s="35"/>
      <c r="J3817" s="29" t="s">
        <v>398</v>
      </c>
      <c r="K3817" s="29" t="s">
        <v>3263</v>
      </c>
      <c r="L3817" s="29" t="s">
        <v>3264</v>
      </c>
      <c r="M3817" s="39">
        <v>59.932445007752079</v>
      </c>
      <c r="N3817" s="39">
        <v>19.52624229979466</v>
      </c>
      <c r="O3817" s="29">
        <v>44197</v>
      </c>
      <c r="P3817" s="29">
        <v>44316</v>
      </c>
      <c r="Q3817" s="40">
        <v>0.32580419999999999</v>
      </c>
      <c r="R3817" s="39">
        <v>19.52624229979466</v>
      </c>
      <c r="S3817" s="39">
        <v>0</v>
      </c>
      <c r="T3817" s="39">
        <v>0</v>
      </c>
      <c r="U3817" s="39">
        <v>0</v>
      </c>
      <c r="V3817" s="39">
        <v>0</v>
      </c>
      <c r="W3817" s="29" t="s">
        <v>265</v>
      </c>
      <c r="X3817" s="29" t="s">
        <v>11773</v>
      </c>
      <c r="Y3817" s="29">
        <v>45236</v>
      </c>
      <c r="Z3817" s="41" t="s">
        <v>11759</v>
      </c>
      <c r="AA3817" s="42" t="s">
        <v>1349</v>
      </c>
      <c r="AB3817" s="29" t="s">
        <v>258</v>
      </c>
      <c r="AC3817" s="29" t="s">
        <v>265</v>
      </c>
      <c r="AD3817" s="29" t="s">
        <v>258</v>
      </c>
      <c r="AE3817" s="29" t="s">
        <v>1367</v>
      </c>
      <c r="AF3817" s="29" t="s">
        <v>2409</v>
      </c>
      <c r="AG3817" s="183" t="s">
        <v>2410</v>
      </c>
      <c r="AH3817" s="29" t="s">
        <v>1356</v>
      </c>
      <c r="AI3817" s="29" t="s">
        <v>1357</v>
      </c>
      <c r="AJ3817" s="29" t="s">
        <v>258</v>
      </c>
      <c r="AK3817" s="29" t="s">
        <v>258</v>
      </c>
      <c r="AL3817" s="29" t="s">
        <v>13327</v>
      </c>
    </row>
    <row r="3818" spans="1:38" x14ac:dyDescent="0.2">
      <c r="A3818" s="35" t="s">
        <v>18</v>
      </c>
      <c r="B3818" s="36">
        <v>9948</v>
      </c>
      <c r="C3818" s="36">
        <v>49</v>
      </c>
      <c r="D3818" s="36" t="s">
        <v>6266</v>
      </c>
      <c r="E3818" s="37" t="s">
        <v>6267</v>
      </c>
      <c r="F3818" s="38" t="s">
        <v>1262</v>
      </c>
      <c r="G3818" s="38" t="s">
        <v>1265</v>
      </c>
      <c r="H3818" s="35" t="s">
        <v>2327</v>
      </c>
      <c r="I3818" s="35"/>
      <c r="J3818" s="29" t="s">
        <v>398</v>
      </c>
      <c r="K3818" s="29" t="s">
        <v>3263</v>
      </c>
      <c r="L3818" s="29" t="s">
        <v>3264</v>
      </c>
      <c r="M3818" s="39">
        <v>59.932445007752079</v>
      </c>
      <c r="N3818" s="39">
        <v>19.52624229979466</v>
      </c>
      <c r="O3818" s="29">
        <v>44197</v>
      </c>
      <c r="P3818" s="29">
        <v>44316</v>
      </c>
      <c r="Q3818" s="40">
        <v>0.32580419999999999</v>
      </c>
      <c r="R3818" s="39">
        <v>19.52624229979466</v>
      </c>
      <c r="S3818" s="39">
        <v>0</v>
      </c>
      <c r="T3818" s="39">
        <v>0</v>
      </c>
      <c r="U3818" s="39">
        <v>0</v>
      </c>
      <c r="V3818" s="39">
        <v>0</v>
      </c>
      <c r="W3818" s="29" t="s">
        <v>265</v>
      </c>
      <c r="X3818" s="29" t="s">
        <v>11773</v>
      </c>
      <c r="Y3818" s="29">
        <v>45236</v>
      </c>
      <c r="Z3818" s="41" t="s">
        <v>11759</v>
      </c>
      <c r="AA3818" s="42" t="s">
        <v>1349</v>
      </c>
      <c r="AB3818" s="29" t="s">
        <v>258</v>
      </c>
      <c r="AC3818" s="29" t="s">
        <v>265</v>
      </c>
      <c r="AD3818" s="29" t="s">
        <v>258</v>
      </c>
      <c r="AE3818" s="29" t="s">
        <v>1367</v>
      </c>
      <c r="AF3818" s="29" t="s">
        <v>2409</v>
      </c>
      <c r="AG3818" s="183" t="s">
        <v>2410</v>
      </c>
      <c r="AH3818" s="29" t="s">
        <v>1356</v>
      </c>
      <c r="AI3818" s="29" t="s">
        <v>1357</v>
      </c>
      <c r="AJ3818" s="29" t="s">
        <v>258</v>
      </c>
      <c r="AK3818" s="29" t="s">
        <v>258</v>
      </c>
      <c r="AL3818" s="29" t="s">
        <v>13327</v>
      </c>
    </row>
    <row r="3819" spans="1:38" x14ac:dyDescent="0.2">
      <c r="A3819" s="35" t="s">
        <v>18</v>
      </c>
      <c r="B3819" s="36">
        <v>9948</v>
      </c>
      <c r="C3819" s="36">
        <v>50</v>
      </c>
      <c r="D3819" s="36" t="s">
        <v>6268</v>
      </c>
      <c r="E3819" s="37" t="s">
        <v>6269</v>
      </c>
      <c r="F3819" s="38" t="s">
        <v>1262</v>
      </c>
      <c r="G3819" s="38" t="s">
        <v>1265</v>
      </c>
      <c r="H3819" s="35" t="s">
        <v>2327</v>
      </c>
      <c r="I3819" s="35"/>
      <c r="J3819" s="29" t="s">
        <v>398</v>
      </c>
      <c r="K3819" s="29" t="s">
        <v>3263</v>
      </c>
      <c r="L3819" s="29" t="s">
        <v>3264</v>
      </c>
      <c r="M3819" s="39">
        <v>59.932445007752079</v>
      </c>
      <c r="N3819" s="39">
        <v>19.52624229979466</v>
      </c>
      <c r="O3819" s="29">
        <v>44197</v>
      </c>
      <c r="P3819" s="29">
        <v>44316</v>
      </c>
      <c r="Q3819" s="40">
        <v>0.32580419999999999</v>
      </c>
      <c r="R3819" s="39">
        <v>19.52624229979466</v>
      </c>
      <c r="S3819" s="39">
        <v>0</v>
      </c>
      <c r="T3819" s="39">
        <v>0</v>
      </c>
      <c r="U3819" s="39">
        <v>0</v>
      </c>
      <c r="V3819" s="39">
        <v>0</v>
      </c>
      <c r="W3819" s="29" t="s">
        <v>265</v>
      </c>
      <c r="X3819" s="29" t="s">
        <v>11773</v>
      </c>
      <c r="Y3819" s="29">
        <v>45236</v>
      </c>
      <c r="Z3819" s="41" t="s">
        <v>11759</v>
      </c>
      <c r="AA3819" s="42" t="s">
        <v>1349</v>
      </c>
      <c r="AB3819" s="29" t="s">
        <v>258</v>
      </c>
      <c r="AC3819" s="29" t="s">
        <v>265</v>
      </c>
      <c r="AD3819" s="29" t="s">
        <v>258</v>
      </c>
      <c r="AE3819" s="29" t="s">
        <v>1367</v>
      </c>
      <c r="AF3819" s="29" t="s">
        <v>2409</v>
      </c>
      <c r="AG3819" s="183" t="s">
        <v>2410</v>
      </c>
      <c r="AH3819" s="29" t="s">
        <v>1356</v>
      </c>
      <c r="AI3819" s="29" t="s">
        <v>1357</v>
      </c>
      <c r="AJ3819" s="29" t="s">
        <v>258</v>
      </c>
      <c r="AK3819" s="29" t="s">
        <v>258</v>
      </c>
      <c r="AL3819" s="29" t="s">
        <v>13327</v>
      </c>
    </row>
    <row r="3820" spans="1:38" x14ac:dyDescent="0.2">
      <c r="A3820" s="35" t="s">
        <v>18</v>
      </c>
      <c r="B3820" s="36">
        <v>9948</v>
      </c>
      <c r="C3820" s="36">
        <v>51</v>
      </c>
      <c r="D3820" s="36" t="s">
        <v>6270</v>
      </c>
      <c r="E3820" s="37" t="s">
        <v>6271</v>
      </c>
      <c r="F3820" s="38" t="s">
        <v>1262</v>
      </c>
      <c r="G3820" s="38" t="s">
        <v>1265</v>
      </c>
      <c r="H3820" s="35" t="s">
        <v>2327</v>
      </c>
      <c r="I3820" s="35"/>
      <c r="J3820" s="29" t="s">
        <v>398</v>
      </c>
      <c r="K3820" s="29" t="s">
        <v>3263</v>
      </c>
      <c r="L3820" s="29" t="s">
        <v>3264</v>
      </c>
      <c r="M3820" s="39">
        <v>59.932445007752079</v>
      </c>
      <c r="N3820" s="39">
        <v>19.52624229979466</v>
      </c>
      <c r="O3820" s="29">
        <v>44197</v>
      </c>
      <c r="P3820" s="29">
        <v>44316</v>
      </c>
      <c r="Q3820" s="40">
        <v>0.32580419999999999</v>
      </c>
      <c r="R3820" s="39">
        <v>19.52624229979466</v>
      </c>
      <c r="S3820" s="39">
        <v>0</v>
      </c>
      <c r="T3820" s="39">
        <v>0</v>
      </c>
      <c r="U3820" s="39">
        <v>0</v>
      </c>
      <c r="V3820" s="39">
        <v>0</v>
      </c>
      <c r="W3820" s="29" t="s">
        <v>265</v>
      </c>
      <c r="X3820" s="29" t="s">
        <v>11773</v>
      </c>
      <c r="Y3820" s="29">
        <v>45236</v>
      </c>
      <c r="Z3820" s="41" t="s">
        <v>11759</v>
      </c>
      <c r="AA3820" s="42" t="s">
        <v>1349</v>
      </c>
      <c r="AB3820" s="29" t="s">
        <v>258</v>
      </c>
      <c r="AC3820" s="29" t="s">
        <v>265</v>
      </c>
      <c r="AD3820" s="29" t="s">
        <v>258</v>
      </c>
      <c r="AE3820" s="29" t="s">
        <v>1367</v>
      </c>
      <c r="AF3820" s="29" t="s">
        <v>2409</v>
      </c>
      <c r="AG3820" s="183" t="s">
        <v>2410</v>
      </c>
      <c r="AH3820" s="29" t="s">
        <v>1356</v>
      </c>
      <c r="AI3820" s="29" t="s">
        <v>1357</v>
      </c>
      <c r="AJ3820" s="29" t="s">
        <v>258</v>
      </c>
      <c r="AK3820" s="29" t="s">
        <v>258</v>
      </c>
      <c r="AL3820" s="29" t="s">
        <v>13327</v>
      </c>
    </row>
    <row r="3821" spans="1:38" x14ac:dyDescent="0.2">
      <c r="A3821" s="35" t="s">
        <v>18</v>
      </c>
      <c r="B3821" s="36">
        <v>9948</v>
      </c>
      <c r="C3821" s="36">
        <v>52</v>
      </c>
      <c r="D3821" s="36" t="s">
        <v>6272</v>
      </c>
      <c r="E3821" s="37" t="s">
        <v>6273</v>
      </c>
      <c r="F3821" s="38" t="s">
        <v>1262</v>
      </c>
      <c r="G3821" s="38" t="s">
        <v>1265</v>
      </c>
      <c r="H3821" s="35" t="s">
        <v>2327</v>
      </c>
      <c r="I3821" s="35"/>
      <c r="J3821" s="29" t="s">
        <v>398</v>
      </c>
      <c r="K3821" s="29" t="s">
        <v>3263</v>
      </c>
      <c r="L3821" s="29" t="s">
        <v>3264</v>
      </c>
      <c r="M3821" s="39">
        <v>59.932445007752079</v>
      </c>
      <c r="N3821" s="39">
        <v>19.52624229979466</v>
      </c>
      <c r="O3821" s="29">
        <v>44197</v>
      </c>
      <c r="P3821" s="29">
        <v>44316</v>
      </c>
      <c r="Q3821" s="40">
        <v>0.32580419999999999</v>
      </c>
      <c r="R3821" s="39">
        <v>19.52624229979466</v>
      </c>
      <c r="S3821" s="39">
        <v>0</v>
      </c>
      <c r="T3821" s="39">
        <v>0</v>
      </c>
      <c r="U3821" s="39">
        <v>0</v>
      </c>
      <c r="V3821" s="39">
        <v>0</v>
      </c>
      <c r="W3821" s="29" t="s">
        <v>265</v>
      </c>
      <c r="X3821" s="29" t="s">
        <v>11773</v>
      </c>
      <c r="Y3821" s="29">
        <v>45236</v>
      </c>
      <c r="Z3821" s="41" t="s">
        <v>11759</v>
      </c>
      <c r="AA3821" s="42" t="s">
        <v>1349</v>
      </c>
      <c r="AB3821" s="29" t="s">
        <v>258</v>
      </c>
      <c r="AC3821" s="29" t="s">
        <v>265</v>
      </c>
      <c r="AD3821" s="29" t="s">
        <v>258</v>
      </c>
      <c r="AE3821" s="29" t="s">
        <v>1367</v>
      </c>
      <c r="AF3821" s="29" t="s">
        <v>2409</v>
      </c>
      <c r="AG3821" s="183" t="s">
        <v>2410</v>
      </c>
      <c r="AH3821" s="29" t="s">
        <v>1356</v>
      </c>
      <c r="AI3821" s="29" t="s">
        <v>1357</v>
      </c>
      <c r="AJ3821" s="29" t="s">
        <v>258</v>
      </c>
      <c r="AK3821" s="29" t="s">
        <v>258</v>
      </c>
      <c r="AL3821" s="29" t="s">
        <v>13327</v>
      </c>
    </row>
    <row r="3822" spans="1:38" x14ac:dyDescent="0.2">
      <c r="A3822" s="35" t="s">
        <v>18</v>
      </c>
      <c r="B3822" s="36">
        <v>9948</v>
      </c>
      <c r="C3822" s="36">
        <v>53</v>
      </c>
      <c r="D3822" s="36" t="s">
        <v>6274</v>
      </c>
      <c r="E3822" s="37" t="s">
        <v>6275</v>
      </c>
      <c r="F3822" s="38" t="s">
        <v>1262</v>
      </c>
      <c r="G3822" s="38" t="s">
        <v>1265</v>
      </c>
      <c r="H3822" s="35" t="s">
        <v>2327</v>
      </c>
      <c r="I3822" s="35"/>
      <c r="J3822" s="29" t="s">
        <v>398</v>
      </c>
      <c r="K3822" s="29" t="s">
        <v>3263</v>
      </c>
      <c r="L3822" s="29" t="s">
        <v>3264</v>
      </c>
      <c r="M3822" s="39">
        <v>59.932445007752079</v>
      </c>
      <c r="N3822" s="39">
        <v>19.52624229979466</v>
      </c>
      <c r="O3822" s="29">
        <v>44197</v>
      </c>
      <c r="P3822" s="29">
        <v>44316</v>
      </c>
      <c r="Q3822" s="40">
        <v>0.32580419999999999</v>
      </c>
      <c r="R3822" s="39">
        <v>19.52624229979466</v>
      </c>
      <c r="S3822" s="39">
        <v>0</v>
      </c>
      <c r="T3822" s="39">
        <v>0</v>
      </c>
      <c r="U3822" s="39">
        <v>0</v>
      </c>
      <c r="V3822" s="39">
        <v>0</v>
      </c>
      <c r="W3822" s="29" t="s">
        <v>265</v>
      </c>
      <c r="X3822" s="29" t="s">
        <v>11773</v>
      </c>
      <c r="Y3822" s="29">
        <v>45236</v>
      </c>
      <c r="Z3822" s="41" t="s">
        <v>11759</v>
      </c>
      <c r="AA3822" s="42" t="s">
        <v>1349</v>
      </c>
      <c r="AB3822" s="29" t="s">
        <v>258</v>
      </c>
      <c r="AC3822" s="29" t="s">
        <v>265</v>
      </c>
      <c r="AD3822" s="29" t="s">
        <v>258</v>
      </c>
      <c r="AE3822" s="29" t="s">
        <v>1367</v>
      </c>
      <c r="AF3822" s="29" t="s">
        <v>2409</v>
      </c>
      <c r="AG3822" s="183" t="s">
        <v>2410</v>
      </c>
      <c r="AH3822" s="29" t="s">
        <v>1356</v>
      </c>
      <c r="AI3822" s="29" t="s">
        <v>1357</v>
      </c>
      <c r="AJ3822" s="29" t="s">
        <v>258</v>
      </c>
      <c r="AK3822" s="29" t="s">
        <v>258</v>
      </c>
      <c r="AL3822" s="29" t="s">
        <v>13327</v>
      </c>
    </row>
    <row r="3823" spans="1:38" x14ac:dyDescent="0.2">
      <c r="A3823" s="35" t="s">
        <v>18</v>
      </c>
      <c r="B3823" s="36">
        <v>9948</v>
      </c>
      <c r="C3823" s="36">
        <v>54</v>
      </c>
      <c r="D3823" s="36" t="s">
        <v>6276</v>
      </c>
      <c r="E3823" s="37" t="s">
        <v>6277</v>
      </c>
      <c r="F3823" s="38" t="s">
        <v>1262</v>
      </c>
      <c r="G3823" s="38" t="s">
        <v>1265</v>
      </c>
      <c r="H3823" s="35" t="s">
        <v>2327</v>
      </c>
      <c r="I3823" s="35"/>
      <c r="J3823" s="29" t="s">
        <v>398</v>
      </c>
      <c r="K3823" s="29" t="s">
        <v>3263</v>
      </c>
      <c r="L3823" s="29" t="s">
        <v>3264</v>
      </c>
      <c r="M3823" s="39">
        <v>59.932445007752079</v>
      </c>
      <c r="N3823" s="39">
        <v>19.52624229979466</v>
      </c>
      <c r="O3823" s="29">
        <v>44197</v>
      </c>
      <c r="P3823" s="29">
        <v>44316</v>
      </c>
      <c r="Q3823" s="40">
        <v>0.32580419999999999</v>
      </c>
      <c r="R3823" s="39">
        <v>19.52624229979466</v>
      </c>
      <c r="S3823" s="39">
        <v>0</v>
      </c>
      <c r="T3823" s="39">
        <v>0</v>
      </c>
      <c r="U3823" s="39">
        <v>0</v>
      </c>
      <c r="V3823" s="39">
        <v>0</v>
      </c>
      <c r="W3823" s="29" t="s">
        <v>265</v>
      </c>
      <c r="X3823" s="29" t="s">
        <v>11773</v>
      </c>
      <c r="Y3823" s="29">
        <v>45236</v>
      </c>
      <c r="Z3823" s="41" t="s">
        <v>11759</v>
      </c>
      <c r="AA3823" s="42" t="s">
        <v>1349</v>
      </c>
      <c r="AB3823" s="29" t="s">
        <v>258</v>
      </c>
      <c r="AC3823" s="29" t="s">
        <v>265</v>
      </c>
      <c r="AD3823" s="29" t="s">
        <v>258</v>
      </c>
      <c r="AE3823" s="29" t="s">
        <v>1367</v>
      </c>
      <c r="AF3823" s="29" t="s">
        <v>2409</v>
      </c>
      <c r="AG3823" s="183" t="s">
        <v>2410</v>
      </c>
      <c r="AH3823" s="29" t="s">
        <v>1356</v>
      </c>
      <c r="AI3823" s="29" t="s">
        <v>1357</v>
      </c>
      <c r="AJ3823" s="29" t="s">
        <v>258</v>
      </c>
      <c r="AK3823" s="29" t="s">
        <v>258</v>
      </c>
      <c r="AL3823" s="29" t="s">
        <v>13327</v>
      </c>
    </row>
    <row r="3824" spans="1:38" x14ac:dyDescent="0.2">
      <c r="A3824" s="35" t="s">
        <v>18</v>
      </c>
      <c r="B3824" s="36">
        <v>9948</v>
      </c>
      <c r="C3824" s="36">
        <v>55</v>
      </c>
      <c r="D3824" s="36" t="s">
        <v>6278</v>
      </c>
      <c r="E3824" s="37" t="s">
        <v>6279</v>
      </c>
      <c r="F3824" s="38" t="s">
        <v>1262</v>
      </c>
      <c r="G3824" s="38" t="s">
        <v>1265</v>
      </c>
      <c r="H3824" s="35" t="s">
        <v>2327</v>
      </c>
      <c r="I3824" s="35"/>
      <c r="J3824" s="29" t="s">
        <v>398</v>
      </c>
      <c r="K3824" s="29" t="s">
        <v>3263</v>
      </c>
      <c r="L3824" s="29" t="s">
        <v>3264</v>
      </c>
      <c r="M3824" s="39">
        <v>59.932445007752079</v>
      </c>
      <c r="N3824" s="39">
        <v>19.52624229979466</v>
      </c>
      <c r="O3824" s="29">
        <v>44197</v>
      </c>
      <c r="P3824" s="29">
        <v>44316</v>
      </c>
      <c r="Q3824" s="40">
        <v>0.32580419999999999</v>
      </c>
      <c r="R3824" s="39">
        <v>19.52624229979466</v>
      </c>
      <c r="S3824" s="39">
        <v>0</v>
      </c>
      <c r="T3824" s="39">
        <v>0</v>
      </c>
      <c r="U3824" s="39">
        <v>0</v>
      </c>
      <c r="V3824" s="39">
        <v>0</v>
      </c>
      <c r="W3824" s="29" t="s">
        <v>265</v>
      </c>
      <c r="X3824" s="29" t="s">
        <v>11773</v>
      </c>
      <c r="Y3824" s="29">
        <v>45236</v>
      </c>
      <c r="Z3824" s="41" t="s">
        <v>11759</v>
      </c>
      <c r="AA3824" s="42" t="s">
        <v>1349</v>
      </c>
      <c r="AB3824" s="29" t="s">
        <v>258</v>
      </c>
      <c r="AC3824" s="29" t="s">
        <v>265</v>
      </c>
      <c r="AD3824" s="29" t="s">
        <v>258</v>
      </c>
      <c r="AE3824" s="29" t="s">
        <v>1367</v>
      </c>
      <c r="AF3824" s="29" t="s">
        <v>2409</v>
      </c>
      <c r="AG3824" s="183" t="s">
        <v>2410</v>
      </c>
      <c r="AH3824" s="29" t="s">
        <v>1356</v>
      </c>
      <c r="AI3824" s="29" t="s">
        <v>1357</v>
      </c>
      <c r="AJ3824" s="29" t="s">
        <v>258</v>
      </c>
      <c r="AK3824" s="29" t="s">
        <v>258</v>
      </c>
      <c r="AL3824" s="29" t="s">
        <v>13327</v>
      </c>
    </row>
    <row r="3825" spans="1:38" x14ac:dyDescent="0.2">
      <c r="A3825" s="35" t="s">
        <v>18</v>
      </c>
      <c r="B3825" s="36">
        <v>9948</v>
      </c>
      <c r="C3825" s="36">
        <v>56</v>
      </c>
      <c r="D3825" s="36" t="s">
        <v>6280</v>
      </c>
      <c r="E3825" s="37" t="s">
        <v>6281</v>
      </c>
      <c r="F3825" s="38" t="s">
        <v>1262</v>
      </c>
      <c r="G3825" s="38" t="s">
        <v>1265</v>
      </c>
      <c r="H3825" s="35" t="s">
        <v>2327</v>
      </c>
      <c r="I3825" s="35"/>
      <c r="J3825" s="29" t="s">
        <v>398</v>
      </c>
      <c r="K3825" s="29" t="s">
        <v>3263</v>
      </c>
      <c r="L3825" s="29" t="s">
        <v>3264</v>
      </c>
      <c r="M3825" s="39">
        <v>59.932445007752079</v>
      </c>
      <c r="N3825" s="39">
        <v>19.52624229979466</v>
      </c>
      <c r="O3825" s="29">
        <v>44197</v>
      </c>
      <c r="P3825" s="29">
        <v>44316</v>
      </c>
      <c r="Q3825" s="40">
        <v>0.32580419999999999</v>
      </c>
      <c r="R3825" s="39">
        <v>19.52624229979466</v>
      </c>
      <c r="S3825" s="39">
        <v>0</v>
      </c>
      <c r="T3825" s="39">
        <v>0</v>
      </c>
      <c r="U3825" s="39">
        <v>0</v>
      </c>
      <c r="V3825" s="39">
        <v>0</v>
      </c>
      <c r="W3825" s="29" t="s">
        <v>265</v>
      </c>
      <c r="X3825" s="29" t="s">
        <v>11773</v>
      </c>
      <c r="Y3825" s="29">
        <v>45236</v>
      </c>
      <c r="Z3825" s="41" t="s">
        <v>11759</v>
      </c>
      <c r="AA3825" s="42" t="s">
        <v>1349</v>
      </c>
      <c r="AB3825" s="29" t="s">
        <v>258</v>
      </c>
      <c r="AC3825" s="29" t="s">
        <v>265</v>
      </c>
      <c r="AD3825" s="29" t="s">
        <v>258</v>
      </c>
      <c r="AE3825" s="29" t="s">
        <v>1367</v>
      </c>
      <c r="AF3825" s="29" t="s">
        <v>2409</v>
      </c>
      <c r="AG3825" s="183" t="s">
        <v>2410</v>
      </c>
      <c r="AH3825" s="29" t="s">
        <v>1356</v>
      </c>
      <c r="AI3825" s="29" t="s">
        <v>1357</v>
      </c>
      <c r="AJ3825" s="29" t="s">
        <v>258</v>
      </c>
      <c r="AK3825" s="29" t="s">
        <v>258</v>
      </c>
      <c r="AL3825" s="29" t="s">
        <v>13327</v>
      </c>
    </row>
    <row r="3826" spans="1:38" x14ac:dyDescent="0.2">
      <c r="A3826" s="35" t="s">
        <v>18</v>
      </c>
      <c r="B3826" s="36">
        <v>9948</v>
      </c>
      <c r="C3826" s="36">
        <v>57</v>
      </c>
      <c r="D3826" s="36" t="s">
        <v>6282</v>
      </c>
      <c r="E3826" s="37" t="s">
        <v>6283</v>
      </c>
      <c r="F3826" s="38" t="s">
        <v>1262</v>
      </c>
      <c r="G3826" s="38" t="s">
        <v>1265</v>
      </c>
      <c r="H3826" s="35" t="s">
        <v>2327</v>
      </c>
      <c r="I3826" s="35"/>
      <c r="J3826" s="29" t="s">
        <v>398</v>
      </c>
      <c r="K3826" s="29" t="s">
        <v>3263</v>
      </c>
      <c r="L3826" s="29" t="s">
        <v>3264</v>
      </c>
      <c r="M3826" s="39">
        <v>59.932445007752079</v>
      </c>
      <c r="N3826" s="39">
        <v>19.52624229979466</v>
      </c>
      <c r="O3826" s="29">
        <v>44197</v>
      </c>
      <c r="P3826" s="29">
        <v>44316</v>
      </c>
      <c r="Q3826" s="40">
        <v>0.32580419999999999</v>
      </c>
      <c r="R3826" s="39">
        <v>19.52624229979466</v>
      </c>
      <c r="S3826" s="39">
        <v>0</v>
      </c>
      <c r="T3826" s="39">
        <v>0</v>
      </c>
      <c r="U3826" s="39">
        <v>0</v>
      </c>
      <c r="V3826" s="39">
        <v>0</v>
      </c>
      <c r="W3826" s="29" t="s">
        <v>265</v>
      </c>
      <c r="X3826" s="29" t="s">
        <v>11773</v>
      </c>
      <c r="Y3826" s="29">
        <v>45236</v>
      </c>
      <c r="Z3826" s="41" t="s">
        <v>11759</v>
      </c>
      <c r="AA3826" s="42" t="s">
        <v>1349</v>
      </c>
      <c r="AB3826" s="29" t="s">
        <v>258</v>
      </c>
      <c r="AC3826" s="29" t="s">
        <v>265</v>
      </c>
      <c r="AD3826" s="29" t="s">
        <v>258</v>
      </c>
      <c r="AE3826" s="29" t="s">
        <v>1367</v>
      </c>
      <c r="AF3826" s="29" t="s">
        <v>2409</v>
      </c>
      <c r="AG3826" s="183" t="s">
        <v>2410</v>
      </c>
      <c r="AH3826" s="29" t="s">
        <v>1356</v>
      </c>
      <c r="AI3826" s="29" t="s">
        <v>1357</v>
      </c>
      <c r="AJ3826" s="29" t="s">
        <v>258</v>
      </c>
      <c r="AK3826" s="29" t="s">
        <v>258</v>
      </c>
      <c r="AL3826" s="29" t="s">
        <v>13327</v>
      </c>
    </row>
    <row r="3827" spans="1:38" x14ac:dyDescent="0.2">
      <c r="A3827" s="35" t="s">
        <v>18</v>
      </c>
      <c r="B3827" s="36">
        <v>9948</v>
      </c>
      <c r="C3827" s="36">
        <v>58</v>
      </c>
      <c r="D3827" s="36" t="s">
        <v>6284</v>
      </c>
      <c r="E3827" s="37" t="s">
        <v>6285</v>
      </c>
      <c r="F3827" s="38" t="s">
        <v>1262</v>
      </c>
      <c r="G3827" s="38" t="s">
        <v>1265</v>
      </c>
      <c r="H3827" s="35" t="s">
        <v>2327</v>
      </c>
      <c r="I3827" s="35"/>
      <c r="J3827" s="29" t="s">
        <v>398</v>
      </c>
      <c r="K3827" s="29" t="s">
        <v>3263</v>
      </c>
      <c r="L3827" s="29" t="s">
        <v>3264</v>
      </c>
      <c r="M3827" s="39">
        <v>59.932445007752079</v>
      </c>
      <c r="N3827" s="39">
        <v>19.52624229979466</v>
      </c>
      <c r="O3827" s="29">
        <v>44197</v>
      </c>
      <c r="P3827" s="29">
        <v>44316</v>
      </c>
      <c r="Q3827" s="40">
        <v>0.32580419999999999</v>
      </c>
      <c r="R3827" s="39">
        <v>19.52624229979466</v>
      </c>
      <c r="S3827" s="39">
        <v>0</v>
      </c>
      <c r="T3827" s="39">
        <v>0</v>
      </c>
      <c r="U3827" s="39">
        <v>0</v>
      </c>
      <c r="V3827" s="39">
        <v>0</v>
      </c>
      <c r="W3827" s="29" t="s">
        <v>265</v>
      </c>
      <c r="X3827" s="29" t="s">
        <v>11773</v>
      </c>
      <c r="Y3827" s="29">
        <v>45236</v>
      </c>
      <c r="Z3827" s="41" t="s">
        <v>11759</v>
      </c>
      <c r="AA3827" s="42" t="s">
        <v>1349</v>
      </c>
      <c r="AB3827" s="29" t="s">
        <v>258</v>
      </c>
      <c r="AC3827" s="29" t="s">
        <v>265</v>
      </c>
      <c r="AD3827" s="29" t="s">
        <v>258</v>
      </c>
      <c r="AE3827" s="29" t="s">
        <v>1367</v>
      </c>
      <c r="AF3827" s="29" t="s">
        <v>2409</v>
      </c>
      <c r="AG3827" s="183" t="s">
        <v>2410</v>
      </c>
      <c r="AH3827" s="29" t="s">
        <v>1356</v>
      </c>
      <c r="AI3827" s="29" t="s">
        <v>1357</v>
      </c>
      <c r="AJ3827" s="29" t="s">
        <v>258</v>
      </c>
      <c r="AK3827" s="29" t="s">
        <v>258</v>
      </c>
      <c r="AL3827" s="29" t="s">
        <v>13327</v>
      </c>
    </row>
    <row r="3828" spans="1:38" x14ac:dyDescent="0.2">
      <c r="A3828" s="35" t="s">
        <v>18</v>
      </c>
      <c r="B3828" s="36">
        <v>9948</v>
      </c>
      <c r="C3828" s="36">
        <v>59</v>
      </c>
      <c r="D3828" s="36" t="s">
        <v>6286</v>
      </c>
      <c r="E3828" s="37" t="s">
        <v>6287</v>
      </c>
      <c r="F3828" s="38" t="s">
        <v>1262</v>
      </c>
      <c r="G3828" s="38" t="s">
        <v>1265</v>
      </c>
      <c r="H3828" s="35" t="s">
        <v>2327</v>
      </c>
      <c r="I3828" s="35"/>
      <c r="J3828" s="29" t="s">
        <v>398</v>
      </c>
      <c r="K3828" s="29" t="s">
        <v>3263</v>
      </c>
      <c r="L3828" s="29" t="s">
        <v>3264</v>
      </c>
      <c r="M3828" s="39">
        <v>59.932445007752079</v>
      </c>
      <c r="N3828" s="39">
        <v>19.52624229979466</v>
      </c>
      <c r="O3828" s="29">
        <v>44197</v>
      </c>
      <c r="P3828" s="29">
        <v>44316</v>
      </c>
      <c r="Q3828" s="40">
        <v>0.32580419999999999</v>
      </c>
      <c r="R3828" s="39">
        <v>19.52624229979466</v>
      </c>
      <c r="S3828" s="39">
        <v>0</v>
      </c>
      <c r="T3828" s="39">
        <v>0</v>
      </c>
      <c r="U3828" s="39">
        <v>0</v>
      </c>
      <c r="V3828" s="39">
        <v>0</v>
      </c>
      <c r="W3828" s="29" t="s">
        <v>265</v>
      </c>
      <c r="X3828" s="29" t="s">
        <v>11773</v>
      </c>
      <c r="Y3828" s="29">
        <v>45236</v>
      </c>
      <c r="Z3828" s="41" t="s">
        <v>11759</v>
      </c>
      <c r="AA3828" s="42" t="s">
        <v>1349</v>
      </c>
      <c r="AB3828" s="29" t="s">
        <v>258</v>
      </c>
      <c r="AC3828" s="29" t="s">
        <v>265</v>
      </c>
      <c r="AD3828" s="29" t="s">
        <v>258</v>
      </c>
      <c r="AE3828" s="29" t="s">
        <v>1367</v>
      </c>
      <c r="AF3828" s="29" t="s">
        <v>2409</v>
      </c>
      <c r="AG3828" s="183" t="s">
        <v>2410</v>
      </c>
      <c r="AH3828" s="29" t="s">
        <v>1356</v>
      </c>
      <c r="AI3828" s="29" t="s">
        <v>1357</v>
      </c>
      <c r="AJ3828" s="29" t="s">
        <v>258</v>
      </c>
      <c r="AK3828" s="29" t="s">
        <v>258</v>
      </c>
      <c r="AL3828" s="29" t="s">
        <v>13327</v>
      </c>
    </row>
    <row r="3829" spans="1:38" x14ac:dyDescent="0.2">
      <c r="A3829" s="35" t="s">
        <v>18</v>
      </c>
      <c r="B3829" s="36">
        <v>9948</v>
      </c>
      <c r="C3829" s="36">
        <v>60</v>
      </c>
      <c r="D3829" s="36" t="s">
        <v>6288</v>
      </c>
      <c r="E3829" s="37" t="s">
        <v>6289</v>
      </c>
      <c r="F3829" s="38" t="s">
        <v>1262</v>
      </c>
      <c r="G3829" s="38" t="s">
        <v>1265</v>
      </c>
      <c r="H3829" s="35" t="s">
        <v>2327</v>
      </c>
      <c r="I3829" s="35"/>
      <c r="J3829" s="29" t="s">
        <v>398</v>
      </c>
      <c r="K3829" s="29" t="s">
        <v>3263</v>
      </c>
      <c r="L3829" s="29" t="s">
        <v>3264</v>
      </c>
      <c r="M3829" s="39">
        <v>59.932445007752079</v>
      </c>
      <c r="N3829" s="39">
        <v>19.52624229979466</v>
      </c>
      <c r="O3829" s="29">
        <v>44197</v>
      </c>
      <c r="P3829" s="29">
        <v>44316</v>
      </c>
      <c r="Q3829" s="40">
        <v>0.32580419999999999</v>
      </c>
      <c r="R3829" s="39">
        <v>19.52624229979466</v>
      </c>
      <c r="S3829" s="39">
        <v>0</v>
      </c>
      <c r="T3829" s="39">
        <v>0</v>
      </c>
      <c r="U3829" s="39">
        <v>0</v>
      </c>
      <c r="V3829" s="39">
        <v>0</v>
      </c>
      <c r="W3829" s="29" t="s">
        <v>265</v>
      </c>
      <c r="X3829" s="29" t="s">
        <v>11773</v>
      </c>
      <c r="Y3829" s="29">
        <v>45236</v>
      </c>
      <c r="Z3829" s="41" t="s">
        <v>11759</v>
      </c>
      <c r="AA3829" s="42" t="s">
        <v>1349</v>
      </c>
      <c r="AB3829" s="29" t="s">
        <v>258</v>
      </c>
      <c r="AC3829" s="29" t="s">
        <v>265</v>
      </c>
      <c r="AD3829" s="29" t="s">
        <v>258</v>
      </c>
      <c r="AE3829" s="29" t="s">
        <v>1367</v>
      </c>
      <c r="AF3829" s="29" t="s">
        <v>2409</v>
      </c>
      <c r="AG3829" s="183" t="s">
        <v>2410</v>
      </c>
      <c r="AH3829" s="29" t="s">
        <v>1356</v>
      </c>
      <c r="AI3829" s="29" t="s">
        <v>1357</v>
      </c>
      <c r="AJ3829" s="29" t="s">
        <v>258</v>
      </c>
      <c r="AK3829" s="29" t="s">
        <v>258</v>
      </c>
      <c r="AL3829" s="29" t="s">
        <v>13327</v>
      </c>
    </row>
    <row r="3830" spans="1:38" x14ac:dyDescent="0.2">
      <c r="A3830" s="35" t="s">
        <v>18</v>
      </c>
      <c r="B3830" s="36">
        <v>9948</v>
      </c>
      <c r="C3830" s="36">
        <v>61</v>
      </c>
      <c r="D3830" s="36" t="s">
        <v>6290</v>
      </c>
      <c r="E3830" s="37" t="s">
        <v>6291</v>
      </c>
      <c r="F3830" s="38" t="s">
        <v>1262</v>
      </c>
      <c r="G3830" s="38" t="s">
        <v>1265</v>
      </c>
      <c r="H3830" s="35" t="s">
        <v>2327</v>
      </c>
      <c r="I3830" s="35"/>
      <c r="J3830" s="29" t="s">
        <v>398</v>
      </c>
      <c r="K3830" s="29" t="s">
        <v>3263</v>
      </c>
      <c r="L3830" s="29" t="s">
        <v>3264</v>
      </c>
      <c r="M3830" s="39">
        <v>59.932445007752079</v>
      </c>
      <c r="N3830" s="39">
        <v>19.52624229979466</v>
      </c>
      <c r="O3830" s="29">
        <v>44197</v>
      </c>
      <c r="P3830" s="29">
        <v>44316</v>
      </c>
      <c r="Q3830" s="40">
        <v>0.32580419999999999</v>
      </c>
      <c r="R3830" s="39">
        <v>19.52624229979466</v>
      </c>
      <c r="S3830" s="39">
        <v>0</v>
      </c>
      <c r="T3830" s="39">
        <v>0</v>
      </c>
      <c r="U3830" s="39">
        <v>0</v>
      </c>
      <c r="V3830" s="39">
        <v>0</v>
      </c>
      <c r="W3830" s="29" t="s">
        <v>265</v>
      </c>
      <c r="X3830" s="29" t="s">
        <v>11773</v>
      </c>
      <c r="Y3830" s="29">
        <v>45236</v>
      </c>
      <c r="Z3830" s="41" t="s">
        <v>11759</v>
      </c>
      <c r="AA3830" s="42" t="s">
        <v>1349</v>
      </c>
      <c r="AB3830" s="29" t="s">
        <v>258</v>
      </c>
      <c r="AC3830" s="29" t="s">
        <v>265</v>
      </c>
      <c r="AD3830" s="29" t="s">
        <v>258</v>
      </c>
      <c r="AE3830" s="29" t="s">
        <v>1367</v>
      </c>
      <c r="AF3830" s="29" t="s">
        <v>2409</v>
      </c>
      <c r="AG3830" s="183" t="s">
        <v>2410</v>
      </c>
      <c r="AH3830" s="29" t="s">
        <v>1356</v>
      </c>
      <c r="AI3830" s="29" t="s">
        <v>1357</v>
      </c>
      <c r="AJ3830" s="29" t="s">
        <v>258</v>
      </c>
      <c r="AK3830" s="29" t="s">
        <v>258</v>
      </c>
      <c r="AL3830" s="29" t="s">
        <v>13327</v>
      </c>
    </row>
    <row r="3831" spans="1:38" x14ac:dyDescent="0.2">
      <c r="A3831" s="35" t="s">
        <v>18</v>
      </c>
      <c r="B3831" s="36">
        <v>9948</v>
      </c>
      <c r="C3831" s="36">
        <v>62</v>
      </c>
      <c r="D3831" s="36" t="s">
        <v>6292</v>
      </c>
      <c r="E3831" s="37" t="s">
        <v>6293</v>
      </c>
      <c r="F3831" s="38" t="s">
        <v>1262</v>
      </c>
      <c r="G3831" s="38" t="s">
        <v>1265</v>
      </c>
      <c r="H3831" s="35" t="s">
        <v>2327</v>
      </c>
      <c r="I3831" s="35"/>
      <c r="J3831" s="29" t="s">
        <v>398</v>
      </c>
      <c r="K3831" s="29" t="s">
        <v>3263</v>
      </c>
      <c r="L3831" s="29" t="s">
        <v>3264</v>
      </c>
      <c r="M3831" s="39">
        <v>59.932445007752079</v>
      </c>
      <c r="N3831" s="39">
        <v>19.52624229979466</v>
      </c>
      <c r="O3831" s="29">
        <v>44197</v>
      </c>
      <c r="P3831" s="29">
        <v>44316</v>
      </c>
      <c r="Q3831" s="40">
        <v>0.32580419999999999</v>
      </c>
      <c r="R3831" s="39">
        <v>19.52624229979466</v>
      </c>
      <c r="S3831" s="39">
        <v>0</v>
      </c>
      <c r="T3831" s="39">
        <v>0</v>
      </c>
      <c r="U3831" s="39">
        <v>0</v>
      </c>
      <c r="V3831" s="39">
        <v>0</v>
      </c>
      <c r="W3831" s="29" t="s">
        <v>265</v>
      </c>
      <c r="X3831" s="29" t="s">
        <v>11773</v>
      </c>
      <c r="Y3831" s="29">
        <v>45236</v>
      </c>
      <c r="Z3831" s="41" t="s">
        <v>11759</v>
      </c>
      <c r="AA3831" s="42" t="s">
        <v>1349</v>
      </c>
      <c r="AB3831" s="29" t="s">
        <v>258</v>
      </c>
      <c r="AC3831" s="29" t="s">
        <v>265</v>
      </c>
      <c r="AD3831" s="29" t="s">
        <v>258</v>
      </c>
      <c r="AE3831" s="29" t="s">
        <v>1367</v>
      </c>
      <c r="AF3831" s="29" t="s">
        <v>2409</v>
      </c>
      <c r="AG3831" s="183" t="s">
        <v>2410</v>
      </c>
      <c r="AH3831" s="29" t="s">
        <v>1356</v>
      </c>
      <c r="AI3831" s="29" t="s">
        <v>1357</v>
      </c>
      <c r="AJ3831" s="29" t="s">
        <v>258</v>
      </c>
      <c r="AK3831" s="29" t="s">
        <v>258</v>
      </c>
      <c r="AL3831" s="29" t="s">
        <v>13327</v>
      </c>
    </row>
    <row r="3832" spans="1:38" x14ac:dyDescent="0.2">
      <c r="A3832" s="35" t="s">
        <v>18</v>
      </c>
      <c r="B3832" s="36">
        <v>9948</v>
      </c>
      <c r="C3832" s="36">
        <v>63</v>
      </c>
      <c r="D3832" s="36" t="s">
        <v>6294</v>
      </c>
      <c r="E3832" s="37" t="s">
        <v>6295</v>
      </c>
      <c r="F3832" s="38" t="s">
        <v>1262</v>
      </c>
      <c r="G3832" s="38" t="s">
        <v>1265</v>
      </c>
      <c r="H3832" s="35" t="s">
        <v>2327</v>
      </c>
      <c r="I3832" s="35"/>
      <c r="J3832" s="29" t="s">
        <v>398</v>
      </c>
      <c r="K3832" s="29" t="s">
        <v>3263</v>
      </c>
      <c r="L3832" s="29" t="s">
        <v>3264</v>
      </c>
      <c r="M3832" s="39">
        <v>59.932445007752079</v>
      </c>
      <c r="N3832" s="39">
        <v>19.52624229979466</v>
      </c>
      <c r="O3832" s="29">
        <v>44197</v>
      </c>
      <c r="P3832" s="29">
        <v>44316</v>
      </c>
      <c r="Q3832" s="40">
        <v>0.32580419999999999</v>
      </c>
      <c r="R3832" s="39">
        <v>19.52624229979466</v>
      </c>
      <c r="S3832" s="39">
        <v>0</v>
      </c>
      <c r="T3832" s="39">
        <v>0</v>
      </c>
      <c r="U3832" s="39">
        <v>0</v>
      </c>
      <c r="V3832" s="39">
        <v>0</v>
      </c>
      <c r="W3832" s="29" t="s">
        <v>265</v>
      </c>
      <c r="X3832" s="29" t="s">
        <v>11773</v>
      </c>
      <c r="Y3832" s="29">
        <v>45236</v>
      </c>
      <c r="Z3832" s="41" t="s">
        <v>11759</v>
      </c>
      <c r="AA3832" s="42" t="s">
        <v>1349</v>
      </c>
      <c r="AB3832" s="29" t="s">
        <v>258</v>
      </c>
      <c r="AC3832" s="29" t="s">
        <v>265</v>
      </c>
      <c r="AD3832" s="29" t="s">
        <v>258</v>
      </c>
      <c r="AE3832" s="29" t="s">
        <v>1367</v>
      </c>
      <c r="AF3832" s="29" t="s">
        <v>2409</v>
      </c>
      <c r="AG3832" s="183" t="s">
        <v>2410</v>
      </c>
      <c r="AH3832" s="29" t="s">
        <v>1356</v>
      </c>
      <c r="AI3832" s="29" t="s">
        <v>1357</v>
      </c>
      <c r="AJ3832" s="29" t="s">
        <v>258</v>
      </c>
      <c r="AK3832" s="29" t="s">
        <v>258</v>
      </c>
      <c r="AL3832" s="29" t="s">
        <v>13327</v>
      </c>
    </row>
    <row r="3833" spans="1:38" x14ac:dyDescent="0.2">
      <c r="A3833" s="35" t="s">
        <v>18</v>
      </c>
      <c r="B3833" s="36">
        <v>9948</v>
      </c>
      <c r="C3833" s="36">
        <v>64</v>
      </c>
      <c r="D3833" s="36" t="s">
        <v>6296</v>
      </c>
      <c r="E3833" s="37" t="s">
        <v>6297</v>
      </c>
      <c r="F3833" s="38" t="s">
        <v>1262</v>
      </c>
      <c r="G3833" s="38" t="s">
        <v>1265</v>
      </c>
      <c r="H3833" s="35" t="s">
        <v>2327</v>
      </c>
      <c r="I3833" s="35"/>
      <c r="J3833" s="29" t="s">
        <v>398</v>
      </c>
      <c r="K3833" s="29" t="s">
        <v>3263</v>
      </c>
      <c r="L3833" s="29" t="s">
        <v>3264</v>
      </c>
      <c r="M3833" s="39">
        <v>59.932445007752079</v>
      </c>
      <c r="N3833" s="39">
        <v>19.52624229979466</v>
      </c>
      <c r="O3833" s="29">
        <v>44197</v>
      </c>
      <c r="P3833" s="29">
        <v>44316</v>
      </c>
      <c r="Q3833" s="40">
        <v>0.32580419999999999</v>
      </c>
      <c r="R3833" s="39">
        <v>19.52624229979466</v>
      </c>
      <c r="S3833" s="39">
        <v>0</v>
      </c>
      <c r="T3833" s="39">
        <v>0</v>
      </c>
      <c r="U3833" s="39">
        <v>0</v>
      </c>
      <c r="V3833" s="39">
        <v>0</v>
      </c>
      <c r="W3833" s="29" t="s">
        <v>265</v>
      </c>
      <c r="X3833" s="29" t="s">
        <v>11773</v>
      </c>
      <c r="Y3833" s="29">
        <v>45236</v>
      </c>
      <c r="Z3833" s="41" t="s">
        <v>11759</v>
      </c>
      <c r="AA3833" s="42" t="s">
        <v>1349</v>
      </c>
      <c r="AB3833" s="29" t="s">
        <v>258</v>
      </c>
      <c r="AC3833" s="29" t="s">
        <v>265</v>
      </c>
      <c r="AD3833" s="29" t="s">
        <v>258</v>
      </c>
      <c r="AE3833" s="29" t="s">
        <v>1367</v>
      </c>
      <c r="AF3833" s="29" t="s">
        <v>2409</v>
      </c>
      <c r="AG3833" s="183" t="s">
        <v>2410</v>
      </c>
      <c r="AH3833" s="29" t="s">
        <v>1356</v>
      </c>
      <c r="AI3833" s="29" t="s">
        <v>1357</v>
      </c>
      <c r="AJ3833" s="29" t="s">
        <v>258</v>
      </c>
      <c r="AK3833" s="29" t="s">
        <v>258</v>
      </c>
      <c r="AL3833" s="29" t="s">
        <v>13327</v>
      </c>
    </row>
    <row r="3834" spans="1:38" x14ac:dyDescent="0.2">
      <c r="A3834" s="35" t="s">
        <v>18</v>
      </c>
      <c r="B3834" s="36">
        <v>9948</v>
      </c>
      <c r="C3834" s="36">
        <v>65</v>
      </c>
      <c r="D3834" s="36" t="s">
        <v>6298</v>
      </c>
      <c r="E3834" s="37" t="s">
        <v>6299</v>
      </c>
      <c r="F3834" s="38" t="s">
        <v>1262</v>
      </c>
      <c r="G3834" s="38" t="s">
        <v>1265</v>
      </c>
      <c r="H3834" s="35" t="s">
        <v>2327</v>
      </c>
      <c r="I3834" s="35"/>
      <c r="J3834" s="29" t="s">
        <v>398</v>
      </c>
      <c r="K3834" s="29" t="s">
        <v>3263</v>
      </c>
      <c r="L3834" s="29" t="s">
        <v>3264</v>
      </c>
      <c r="M3834" s="39">
        <v>59.932445007752079</v>
      </c>
      <c r="N3834" s="39">
        <v>19.52624229979466</v>
      </c>
      <c r="O3834" s="29">
        <v>44197</v>
      </c>
      <c r="P3834" s="29">
        <v>44316</v>
      </c>
      <c r="Q3834" s="40">
        <v>0.32580419999999999</v>
      </c>
      <c r="R3834" s="39">
        <v>19.52624229979466</v>
      </c>
      <c r="S3834" s="39">
        <v>0</v>
      </c>
      <c r="T3834" s="39">
        <v>0</v>
      </c>
      <c r="U3834" s="39">
        <v>0</v>
      </c>
      <c r="V3834" s="39">
        <v>0</v>
      </c>
      <c r="W3834" s="29" t="s">
        <v>265</v>
      </c>
      <c r="X3834" s="29" t="s">
        <v>11773</v>
      </c>
      <c r="Y3834" s="29">
        <v>45236</v>
      </c>
      <c r="Z3834" s="41" t="s">
        <v>11759</v>
      </c>
      <c r="AA3834" s="42" t="s">
        <v>1349</v>
      </c>
      <c r="AB3834" s="29" t="s">
        <v>258</v>
      </c>
      <c r="AC3834" s="29" t="s">
        <v>265</v>
      </c>
      <c r="AD3834" s="29" t="s">
        <v>258</v>
      </c>
      <c r="AE3834" s="29" t="s">
        <v>1367</v>
      </c>
      <c r="AF3834" s="29" t="s">
        <v>2409</v>
      </c>
      <c r="AG3834" s="183" t="s">
        <v>2410</v>
      </c>
      <c r="AH3834" s="29" t="s">
        <v>1356</v>
      </c>
      <c r="AI3834" s="29" t="s">
        <v>1357</v>
      </c>
      <c r="AJ3834" s="29" t="s">
        <v>258</v>
      </c>
      <c r="AK3834" s="29" t="s">
        <v>258</v>
      </c>
      <c r="AL3834" s="29" t="s">
        <v>13327</v>
      </c>
    </row>
    <row r="3835" spans="1:38" x14ac:dyDescent="0.2">
      <c r="A3835" s="35" t="s">
        <v>18</v>
      </c>
      <c r="B3835" s="36">
        <v>9948</v>
      </c>
      <c r="C3835" s="36">
        <v>66</v>
      </c>
      <c r="D3835" s="36" t="s">
        <v>6300</v>
      </c>
      <c r="E3835" s="37" t="s">
        <v>6301</v>
      </c>
      <c r="F3835" s="38" t="s">
        <v>1262</v>
      </c>
      <c r="G3835" s="38" t="s">
        <v>1265</v>
      </c>
      <c r="H3835" s="35" t="s">
        <v>2327</v>
      </c>
      <c r="I3835" s="35"/>
      <c r="J3835" s="29" t="s">
        <v>398</v>
      </c>
      <c r="K3835" s="29" t="s">
        <v>3263</v>
      </c>
      <c r="L3835" s="29" t="s">
        <v>3264</v>
      </c>
      <c r="M3835" s="39">
        <v>59.932445007752079</v>
      </c>
      <c r="N3835" s="39">
        <v>19.52624229979466</v>
      </c>
      <c r="O3835" s="29">
        <v>44197</v>
      </c>
      <c r="P3835" s="29">
        <v>44316</v>
      </c>
      <c r="Q3835" s="40">
        <v>0.32580419999999999</v>
      </c>
      <c r="R3835" s="39">
        <v>19.52624229979466</v>
      </c>
      <c r="S3835" s="39">
        <v>0</v>
      </c>
      <c r="T3835" s="39">
        <v>0</v>
      </c>
      <c r="U3835" s="39">
        <v>0</v>
      </c>
      <c r="V3835" s="39">
        <v>0</v>
      </c>
      <c r="W3835" s="29" t="s">
        <v>265</v>
      </c>
      <c r="X3835" s="29" t="s">
        <v>11773</v>
      </c>
      <c r="Y3835" s="29">
        <v>45236</v>
      </c>
      <c r="Z3835" s="41" t="s">
        <v>11759</v>
      </c>
      <c r="AA3835" s="42" t="s">
        <v>1349</v>
      </c>
      <c r="AB3835" s="29" t="s">
        <v>258</v>
      </c>
      <c r="AC3835" s="29" t="s">
        <v>265</v>
      </c>
      <c r="AD3835" s="29" t="s">
        <v>258</v>
      </c>
      <c r="AE3835" s="29" t="s">
        <v>1367</v>
      </c>
      <c r="AF3835" s="29" t="s">
        <v>2409</v>
      </c>
      <c r="AG3835" s="183" t="s">
        <v>2410</v>
      </c>
      <c r="AH3835" s="29" t="s">
        <v>1356</v>
      </c>
      <c r="AI3835" s="29" t="s">
        <v>1357</v>
      </c>
      <c r="AJ3835" s="29" t="s">
        <v>258</v>
      </c>
      <c r="AK3835" s="29" t="s">
        <v>258</v>
      </c>
      <c r="AL3835" s="29" t="s">
        <v>13327</v>
      </c>
    </row>
    <row r="3836" spans="1:38" x14ac:dyDescent="0.2">
      <c r="A3836" s="35" t="s">
        <v>18</v>
      </c>
      <c r="B3836" s="36">
        <v>9948</v>
      </c>
      <c r="C3836" s="36">
        <v>67</v>
      </c>
      <c r="D3836" s="36" t="s">
        <v>6302</v>
      </c>
      <c r="E3836" s="37" t="s">
        <v>6303</v>
      </c>
      <c r="F3836" s="38" t="s">
        <v>1262</v>
      </c>
      <c r="G3836" s="38" t="s">
        <v>1265</v>
      </c>
      <c r="H3836" s="35" t="s">
        <v>2327</v>
      </c>
      <c r="I3836" s="35"/>
      <c r="J3836" s="29" t="s">
        <v>398</v>
      </c>
      <c r="K3836" s="29" t="s">
        <v>3263</v>
      </c>
      <c r="L3836" s="29" t="s">
        <v>3264</v>
      </c>
      <c r="M3836" s="39">
        <v>59.932445007752079</v>
      </c>
      <c r="N3836" s="39">
        <v>19.52624229979466</v>
      </c>
      <c r="O3836" s="29">
        <v>44197</v>
      </c>
      <c r="P3836" s="29">
        <v>44316</v>
      </c>
      <c r="Q3836" s="40">
        <v>0.32580419999999999</v>
      </c>
      <c r="R3836" s="39">
        <v>19.52624229979466</v>
      </c>
      <c r="S3836" s="39">
        <v>0</v>
      </c>
      <c r="T3836" s="39">
        <v>0</v>
      </c>
      <c r="U3836" s="39">
        <v>0</v>
      </c>
      <c r="V3836" s="39">
        <v>0</v>
      </c>
      <c r="W3836" s="29" t="s">
        <v>265</v>
      </c>
      <c r="X3836" s="29" t="s">
        <v>11773</v>
      </c>
      <c r="Y3836" s="29">
        <v>45236</v>
      </c>
      <c r="Z3836" s="41" t="s">
        <v>11759</v>
      </c>
      <c r="AA3836" s="42" t="s">
        <v>1349</v>
      </c>
      <c r="AB3836" s="29" t="s">
        <v>258</v>
      </c>
      <c r="AC3836" s="29" t="s">
        <v>265</v>
      </c>
      <c r="AD3836" s="29" t="s">
        <v>258</v>
      </c>
      <c r="AE3836" s="29" t="s">
        <v>1367</v>
      </c>
      <c r="AF3836" s="29" t="s">
        <v>2409</v>
      </c>
      <c r="AG3836" s="183" t="s">
        <v>2410</v>
      </c>
      <c r="AH3836" s="29" t="s">
        <v>1356</v>
      </c>
      <c r="AI3836" s="29" t="s">
        <v>1357</v>
      </c>
      <c r="AJ3836" s="29" t="s">
        <v>258</v>
      </c>
      <c r="AK3836" s="29" t="s">
        <v>258</v>
      </c>
      <c r="AL3836" s="29" t="s">
        <v>13327</v>
      </c>
    </row>
    <row r="3837" spans="1:38" x14ac:dyDescent="0.2">
      <c r="A3837" s="35" t="s">
        <v>18</v>
      </c>
      <c r="B3837" s="36">
        <v>9948</v>
      </c>
      <c r="C3837" s="36">
        <v>68</v>
      </c>
      <c r="D3837" s="36" t="s">
        <v>6304</v>
      </c>
      <c r="E3837" s="37" t="s">
        <v>6305</v>
      </c>
      <c r="F3837" s="38" t="s">
        <v>1262</v>
      </c>
      <c r="G3837" s="38" t="s">
        <v>1265</v>
      </c>
      <c r="H3837" s="35" t="s">
        <v>2327</v>
      </c>
      <c r="I3837" s="35"/>
      <c r="J3837" s="29" t="s">
        <v>398</v>
      </c>
      <c r="K3837" s="29" t="s">
        <v>3263</v>
      </c>
      <c r="L3837" s="29" t="s">
        <v>3264</v>
      </c>
      <c r="M3837" s="39">
        <v>59.932445007752079</v>
      </c>
      <c r="N3837" s="39">
        <v>19.52624229979466</v>
      </c>
      <c r="O3837" s="29">
        <v>44197</v>
      </c>
      <c r="P3837" s="29">
        <v>44316</v>
      </c>
      <c r="Q3837" s="40">
        <v>0.32580419999999999</v>
      </c>
      <c r="R3837" s="39">
        <v>19.52624229979466</v>
      </c>
      <c r="S3837" s="39">
        <v>0</v>
      </c>
      <c r="T3837" s="39">
        <v>0</v>
      </c>
      <c r="U3837" s="39">
        <v>0</v>
      </c>
      <c r="V3837" s="39">
        <v>0</v>
      </c>
      <c r="W3837" s="29" t="s">
        <v>265</v>
      </c>
      <c r="X3837" s="29" t="s">
        <v>11773</v>
      </c>
      <c r="Y3837" s="29">
        <v>45236</v>
      </c>
      <c r="Z3837" s="41" t="s">
        <v>11759</v>
      </c>
      <c r="AA3837" s="42" t="s">
        <v>1349</v>
      </c>
      <c r="AB3837" s="29" t="s">
        <v>258</v>
      </c>
      <c r="AC3837" s="29" t="s">
        <v>265</v>
      </c>
      <c r="AD3837" s="29" t="s">
        <v>258</v>
      </c>
      <c r="AE3837" s="29" t="s">
        <v>1367</v>
      </c>
      <c r="AF3837" s="29" t="s">
        <v>2409</v>
      </c>
      <c r="AG3837" s="183" t="s">
        <v>2410</v>
      </c>
      <c r="AH3837" s="29" t="s">
        <v>1356</v>
      </c>
      <c r="AI3837" s="29" t="s">
        <v>1357</v>
      </c>
      <c r="AJ3837" s="29" t="s">
        <v>258</v>
      </c>
      <c r="AK3837" s="29" t="s">
        <v>258</v>
      </c>
      <c r="AL3837" s="29" t="s">
        <v>13327</v>
      </c>
    </row>
    <row r="3838" spans="1:38" x14ac:dyDescent="0.2">
      <c r="A3838" s="35" t="s">
        <v>18</v>
      </c>
      <c r="B3838" s="36">
        <v>9948</v>
      </c>
      <c r="C3838" s="36">
        <v>69</v>
      </c>
      <c r="D3838" s="36" t="s">
        <v>6306</v>
      </c>
      <c r="E3838" s="37" t="s">
        <v>6307</v>
      </c>
      <c r="F3838" s="38" t="s">
        <v>1262</v>
      </c>
      <c r="G3838" s="38" t="s">
        <v>1265</v>
      </c>
      <c r="H3838" s="35" t="s">
        <v>2327</v>
      </c>
      <c r="I3838" s="35"/>
      <c r="J3838" s="29" t="s">
        <v>398</v>
      </c>
      <c r="K3838" s="29" t="s">
        <v>3263</v>
      </c>
      <c r="L3838" s="29" t="s">
        <v>3264</v>
      </c>
      <c r="M3838" s="39">
        <v>59.932445007752079</v>
      </c>
      <c r="N3838" s="39">
        <v>19.52624229979466</v>
      </c>
      <c r="O3838" s="29">
        <v>44197</v>
      </c>
      <c r="P3838" s="29">
        <v>44316</v>
      </c>
      <c r="Q3838" s="40">
        <v>0.32580419999999999</v>
      </c>
      <c r="R3838" s="39">
        <v>19.52624229979466</v>
      </c>
      <c r="S3838" s="39">
        <v>0</v>
      </c>
      <c r="T3838" s="39">
        <v>0</v>
      </c>
      <c r="U3838" s="39">
        <v>0</v>
      </c>
      <c r="V3838" s="39">
        <v>0</v>
      </c>
      <c r="W3838" s="29" t="s">
        <v>265</v>
      </c>
      <c r="X3838" s="29" t="s">
        <v>11773</v>
      </c>
      <c r="Y3838" s="29">
        <v>45236</v>
      </c>
      <c r="Z3838" s="41" t="s">
        <v>11759</v>
      </c>
      <c r="AA3838" s="42" t="s">
        <v>1349</v>
      </c>
      <c r="AB3838" s="29" t="s">
        <v>258</v>
      </c>
      <c r="AC3838" s="29" t="s">
        <v>265</v>
      </c>
      <c r="AD3838" s="29" t="s">
        <v>258</v>
      </c>
      <c r="AE3838" s="29" t="s">
        <v>1367</v>
      </c>
      <c r="AF3838" s="29" t="s">
        <v>2409</v>
      </c>
      <c r="AG3838" s="183" t="s">
        <v>2410</v>
      </c>
      <c r="AH3838" s="29" t="s">
        <v>1356</v>
      </c>
      <c r="AI3838" s="29" t="s">
        <v>1357</v>
      </c>
      <c r="AJ3838" s="29" t="s">
        <v>258</v>
      </c>
      <c r="AK3838" s="29" t="s">
        <v>258</v>
      </c>
      <c r="AL3838" s="29" t="s">
        <v>13327</v>
      </c>
    </row>
    <row r="3839" spans="1:38" x14ac:dyDescent="0.2">
      <c r="A3839" s="35" t="s">
        <v>18</v>
      </c>
      <c r="B3839" s="36">
        <v>9948</v>
      </c>
      <c r="C3839" s="36">
        <v>70</v>
      </c>
      <c r="D3839" s="36" t="s">
        <v>6308</v>
      </c>
      <c r="E3839" s="37" t="s">
        <v>6309</v>
      </c>
      <c r="F3839" s="38" t="s">
        <v>1262</v>
      </c>
      <c r="G3839" s="38" t="s">
        <v>1265</v>
      </c>
      <c r="H3839" s="35" t="s">
        <v>2327</v>
      </c>
      <c r="I3839" s="35"/>
      <c r="J3839" s="29" t="s">
        <v>398</v>
      </c>
      <c r="K3839" s="29" t="s">
        <v>3263</v>
      </c>
      <c r="L3839" s="29" t="s">
        <v>3264</v>
      </c>
      <c r="M3839" s="39">
        <v>59.932445007752079</v>
      </c>
      <c r="N3839" s="39">
        <v>19.52624229979466</v>
      </c>
      <c r="O3839" s="29">
        <v>44197</v>
      </c>
      <c r="P3839" s="29">
        <v>44316</v>
      </c>
      <c r="Q3839" s="40">
        <v>0.32580419999999999</v>
      </c>
      <c r="R3839" s="39">
        <v>19.52624229979466</v>
      </c>
      <c r="S3839" s="39">
        <v>0</v>
      </c>
      <c r="T3839" s="39">
        <v>0</v>
      </c>
      <c r="U3839" s="39">
        <v>0</v>
      </c>
      <c r="V3839" s="39">
        <v>0</v>
      </c>
      <c r="W3839" s="29" t="s">
        <v>265</v>
      </c>
      <c r="X3839" s="29" t="s">
        <v>11773</v>
      </c>
      <c r="Y3839" s="29">
        <v>45236</v>
      </c>
      <c r="Z3839" s="41" t="s">
        <v>11759</v>
      </c>
      <c r="AA3839" s="42" t="s">
        <v>1349</v>
      </c>
      <c r="AB3839" s="29" t="s">
        <v>258</v>
      </c>
      <c r="AC3839" s="29" t="s">
        <v>265</v>
      </c>
      <c r="AD3839" s="29" t="s">
        <v>258</v>
      </c>
      <c r="AE3839" s="29" t="s">
        <v>1367</v>
      </c>
      <c r="AF3839" s="29" t="s">
        <v>2409</v>
      </c>
      <c r="AG3839" s="183" t="s">
        <v>2410</v>
      </c>
      <c r="AH3839" s="29" t="s">
        <v>1356</v>
      </c>
      <c r="AI3839" s="29" t="s">
        <v>1357</v>
      </c>
      <c r="AJ3839" s="29" t="s">
        <v>258</v>
      </c>
      <c r="AK3839" s="29" t="s">
        <v>258</v>
      </c>
      <c r="AL3839" s="29" t="s">
        <v>13327</v>
      </c>
    </row>
    <row r="3840" spans="1:38" x14ac:dyDescent="0.2">
      <c r="A3840" s="35" t="s">
        <v>18</v>
      </c>
      <c r="B3840" s="36">
        <v>9948</v>
      </c>
      <c r="C3840" s="36">
        <v>71</v>
      </c>
      <c r="D3840" s="36" t="s">
        <v>6310</v>
      </c>
      <c r="E3840" s="37" t="s">
        <v>6311</v>
      </c>
      <c r="F3840" s="38" t="s">
        <v>1262</v>
      </c>
      <c r="G3840" s="38" t="s">
        <v>1265</v>
      </c>
      <c r="H3840" s="35" t="s">
        <v>2327</v>
      </c>
      <c r="I3840" s="35"/>
      <c r="J3840" s="29" t="s">
        <v>398</v>
      </c>
      <c r="K3840" s="29" t="s">
        <v>3263</v>
      </c>
      <c r="L3840" s="29" t="s">
        <v>3264</v>
      </c>
      <c r="M3840" s="39">
        <v>59.932445007752079</v>
      </c>
      <c r="N3840" s="39">
        <v>19.52624229979466</v>
      </c>
      <c r="O3840" s="29">
        <v>44197</v>
      </c>
      <c r="P3840" s="29">
        <v>44316</v>
      </c>
      <c r="Q3840" s="40">
        <v>0.32580419999999999</v>
      </c>
      <c r="R3840" s="39">
        <v>19.52624229979466</v>
      </c>
      <c r="S3840" s="39">
        <v>0</v>
      </c>
      <c r="T3840" s="39">
        <v>0</v>
      </c>
      <c r="U3840" s="39">
        <v>0</v>
      </c>
      <c r="V3840" s="39">
        <v>0</v>
      </c>
      <c r="W3840" s="29" t="s">
        <v>265</v>
      </c>
      <c r="X3840" s="29" t="s">
        <v>11773</v>
      </c>
      <c r="Y3840" s="29">
        <v>45236</v>
      </c>
      <c r="Z3840" s="41" t="s">
        <v>11759</v>
      </c>
      <c r="AA3840" s="42" t="s">
        <v>1349</v>
      </c>
      <c r="AB3840" s="29" t="s">
        <v>258</v>
      </c>
      <c r="AC3840" s="29" t="s">
        <v>265</v>
      </c>
      <c r="AD3840" s="29" t="s">
        <v>258</v>
      </c>
      <c r="AE3840" s="29" t="s">
        <v>1367</v>
      </c>
      <c r="AF3840" s="29" t="s">
        <v>2409</v>
      </c>
      <c r="AG3840" s="183" t="s">
        <v>2410</v>
      </c>
      <c r="AH3840" s="29" t="s">
        <v>1356</v>
      </c>
      <c r="AI3840" s="29" t="s">
        <v>1357</v>
      </c>
      <c r="AJ3840" s="29" t="s">
        <v>258</v>
      </c>
      <c r="AK3840" s="29" t="s">
        <v>258</v>
      </c>
      <c r="AL3840" s="29" t="s">
        <v>13327</v>
      </c>
    </row>
    <row r="3841" spans="1:38" x14ac:dyDescent="0.2">
      <c r="A3841" s="35" t="s">
        <v>18</v>
      </c>
      <c r="B3841" s="36">
        <v>9948</v>
      </c>
      <c r="C3841" s="36">
        <v>72</v>
      </c>
      <c r="D3841" s="36" t="s">
        <v>6312</v>
      </c>
      <c r="E3841" s="37" t="s">
        <v>6313</v>
      </c>
      <c r="F3841" s="38" t="s">
        <v>1262</v>
      </c>
      <c r="G3841" s="38" t="s">
        <v>1265</v>
      </c>
      <c r="H3841" s="35" t="s">
        <v>2327</v>
      </c>
      <c r="I3841" s="35"/>
      <c r="J3841" s="29" t="s">
        <v>398</v>
      </c>
      <c r="K3841" s="29" t="s">
        <v>3263</v>
      </c>
      <c r="L3841" s="29" t="s">
        <v>3264</v>
      </c>
      <c r="M3841" s="39">
        <v>59.932445007752079</v>
      </c>
      <c r="N3841" s="39">
        <v>19.52624229979466</v>
      </c>
      <c r="O3841" s="29">
        <v>44197</v>
      </c>
      <c r="P3841" s="29">
        <v>44316</v>
      </c>
      <c r="Q3841" s="40">
        <v>0.32580419999999999</v>
      </c>
      <c r="R3841" s="39">
        <v>19.52624229979466</v>
      </c>
      <c r="S3841" s="39">
        <v>0</v>
      </c>
      <c r="T3841" s="39">
        <v>0</v>
      </c>
      <c r="U3841" s="39">
        <v>0</v>
      </c>
      <c r="V3841" s="39">
        <v>0</v>
      </c>
      <c r="W3841" s="29" t="s">
        <v>265</v>
      </c>
      <c r="X3841" s="29" t="s">
        <v>11773</v>
      </c>
      <c r="Y3841" s="29">
        <v>45236</v>
      </c>
      <c r="Z3841" s="41" t="s">
        <v>11759</v>
      </c>
      <c r="AA3841" s="42" t="s">
        <v>1349</v>
      </c>
      <c r="AB3841" s="29" t="s">
        <v>258</v>
      </c>
      <c r="AC3841" s="29" t="s">
        <v>265</v>
      </c>
      <c r="AD3841" s="29" t="s">
        <v>258</v>
      </c>
      <c r="AE3841" s="29" t="s">
        <v>1367</v>
      </c>
      <c r="AF3841" s="29" t="s">
        <v>2409</v>
      </c>
      <c r="AG3841" s="183" t="s">
        <v>2410</v>
      </c>
      <c r="AH3841" s="29" t="s">
        <v>1356</v>
      </c>
      <c r="AI3841" s="29" t="s">
        <v>1357</v>
      </c>
      <c r="AJ3841" s="29" t="s">
        <v>258</v>
      </c>
      <c r="AK3841" s="29" t="s">
        <v>258</v>
      </c>
      <c r="AL3841" s="29" t="s">
        <v>13327</v>
      </c>
    </row>
    <row r="3842" spans="1:38" x14ac:dyDescent="0.2">
      <c r="A3842" s="35" t="s">
        <v>18</v>
      </c>
      <c r="B3842" s="36">
        <v>9948</v>
      </c>
      <c r="C3842" s="36">
        <v>73</v>
      </c>
      <c r="D3842" s="36" t="s">
        <v>6314</v>
      </c>
      <c r="E3842" s="37" t="s">
        <v>6315</v>
      </c>
      <c r="F3842" s="38" t="s">
        <v>1262</v>
      </c>
      <c r="G3842" s="38" t="s">
        <v>1265</v>
      </c>
      <c r="H3842" s="35" t="s">
        <v>2327</v>
      </c>
      <c r="I3842" s="35"/>
      <c r="J3842" s="29" t="s">
        <v>398</v>
      </c>
      <c r="K3842" s="29" t="s">
        <v>3263</v>
      </c>
      <c r="L3842" s="29" t="s">
        <v>3264</v>
      </c>
      <c r="M3842" s="39">
        <v>59.932445007752079</v>
      </c>
      <c r="N3842" s="39">
        <v>19.52624229979466</v>
      </c>
      <c r="O3842" s="29">
        <v>44197</v>
      </c>
      <c r="P3842" s="29">
        <v>44316</v>
      </c>
      <c r="Q3842" s="40">
        <v>0.32580419999999999</v>
      </c>
      <c r="R3842" s="39">
        <v>19.52624229979466</v>
      </c>
      <c r="S3842" s="39">
        <v>0</v>
      </c>
      <c r="T3842" s="39">
        <v>0</v>
      </c>
      <c r="U3842" s="39">
        <v>0</v>
      </c>
      <c r="V3842" s="39">
        <v>0</v>
      </c>
      <c r="W3842" s="29" t="s">
        <v>265</v>
      </c>
      <c r="X3842" s="29" t="s">
        <v>11773</v>
      </c>
      <c r="Y3842" s="29">
        <v>45236</v>
      </c>
      <c r="Z3842" s="41" t="s">
        <v>11759</v>
      </c>
      <c r="AA3842" s="42" t="s">
        <v>1349</v>
      </c>
      <c r="AB3842" s="29" t="s">
        <v>258</v>
      </c>
      <c r="AC3842" s="29" t="s">
        <v>265</v>
      </c>
      <c r="AD3842" s="29" t="s">
        <v>258</v>
      </c>
      <c r="AE3842" s="29" t="s">
        <v>1367</v>
      </c>
      <c r="AF3842" s="29" t="s">
        <v>2409</v>
      </c>
      <c r="AG3842" s="183" t="s">
        <v>2410</v>
      </c>
      <c r="AH3842" s="29" t="s">
        <v>1356</v>
      </c>
      <c r="AI3842" s="29" t="s">
        <v>1357</v>
      </c>
      <c r="AJ3842" s="29" t="s">
        <v>258</v>
      </c>
      <c r="AK3842" s="29" t="s">
        <v>258</v>
      </c>
      <c r="AL3842" s="29" t="s">
        <v>13327</v>
      </c>
    </row>
    <row r="3843" spans="1:38" x14ac:dyDescent="0.2">
      <c r="A3843" s="35" t="s">
        <v>18</v>
      </c>
      <c r="B3843" s="36">
        <v>9948</v>
      </c>
      <c r="C3843" s="36">
        <v>74</v>
      </c>
      <c r="D3843" s="36" t="s">
        <v>6316</v>
      </c>
      <c r="E3843" s="37" t="s">
        <v>6317</v>
      </c>
      <c r="F3843" s="38" t="s">
        <v>1262</v>
      </c>
      <c r="G3843" s="38" t="s">
        <v>1265</v>
      </c>
      <c r="H3843" s="35" t="s">
        <v>2327</v>
      </c>
      <c r="I3843" s="35"/>
      <c r="J3843" s="29" t="s">
        <v>398</v>
      </c>
      <c r="K3843" s="29" t="s">
        <v>3263</v>
      </c>
      <c r="L3843" s="29" t="s">
        <v>3264</v>
      </c>
      <c r="M3843" s="39">
        <v>59.932445007752079</v>
      </c>
      <c r="N3843" s="39">
        <v>19.52624229979466</v>
      </c>
      <c r="O3843" s="29">
        <v>44197</v>
      </c>
      <c r="P3843" s="29">
        <v>44316</v>
      </c>
      <c r="Q3843" s="40">
        <v>0.32580419999999999</v>
      </c>
      <c r="R3843" s="39">
        <v>19.52624229979466</v>
      </c>
      <c r="S3843" s="39">
        <v>0</v>
      </c>
      <c r="T3843" s="39">
        <v>0</v>
      </c>
      <c r="U3843" s="39">
        <v>0</v>
      </c>
      <c r="V3843" s="39">
        <v>0</v>
      </c>
      <c r="W3843" s="29" t="s">
        <v>265</v>
      </c>
      <c r="X3843" s="29" t="s">
        <v>11773</v>
      </c>
      <c r="Y3843" s="29">
        <v>45236</v>
      </c>
      <c r="Z3843" s="41" t="s">
        <v>11759</v>
      </c>
      <c r="AA3843" s="42" t="s">
        <v>1349</v>
      </c>
      <c r="AB3843" s="29" t="s">
        <v>258</v>
      </c>
      <c r="AC3843" s="29" t="s">
        <v>265</v>
      </c>
      <c r="AD3843" s="29" t="s">
        <v>258</v>
      </c>
      <c r="AE3843" s="29" t="s">
        <v>1367</v>
      </c>
      <c r="AF3843" s="29" t="s">
        <v>2409</v>
      </c>
      <c r="AG3843" s="183" t="s">
        <v>2410</v>
      </c>
      <c r="AH3843" s="29" t="s">
        <v>1356</v>
      </c>
      <c r="AI3843" s="29" t="s">
        <v>1357</v>
      </c>
      <c r="AJ3843" s="29" t="s">
        <v>258</v>
      </c>
      <c r="AK3843" s="29" t="s">
        <v>258</v>
      </c>
      <c r="AL3843" s="29" t="s">
        <v>13327</v>
      </c>
    </row>
    <row r="3844" spans="1:38" x14ac:dyDescent="0.2">
      <c r="A3844" s="35" t="s">
        <v>18</v>
      </c>
      <c r="B3844" s="36">
        <v>9948</v>
      </c>
      <c r="C3844" s="36">
        <v>75</v>
      </c>
      <c r="D3844" s="36" t="s">
        <v>6318</v>
      </c>
      <c r="E3844" s="37" t="s">
        <v>6319</v>
      </c>
      <c r="F3844" s="38" t="s">
        <v>1262</v>
      </c>
      <c r="G3844" s="38" t="s">
        <v>1265</v>
      </c>
      <c r="H3844" s="35" t="s">
        <v>2327</v>
      </c>
      <c r="I3844" s="35"/>
      <c r="J3844" s="29" t="s">
        <v>398</v>
      </c>
      <c r="K3844" s="29" t="s">
        <v>3263</v>
      </c>
      <c r="L3844" s="29" t="s">
        <v>3264</v>
      </c>
      <c r="M3844" s="39">
        <v>59.932445007752079</v>
      </c>
      <c r="N3844" s="39">
        <v>19.52624229979466</v>
      </c>
      <c r="O3844" s="29">
        <v>44197</v>
      </c>
      <c r="P3844" s="29">
        <v>44316</v>
      </c>
      <c r="Q3844" s="40">
        <v>0.32580419999999999</v>
      </c>
      <c r="R3844" s="39">
        <v>19.52624229979466</v>
      </c>
      <c r="S3844" s="39">
        <v>0</v>
      </c>
      <c r="T3844" s="39">
        <v>0</v>
      </c>
      <c r="U3844" s="39">
        <v>0</v>
      </c>
      <c r="V3844" s="39">
        <v>0</v>
      </c>
      <c r="W3844" s="29" t="s">
        <v>265</v>
      </c>
      <c r="X3844" s="29" t="s">
        <v>11773</v>
      </c>
      <c r="Y3844" s="29">
        <v>45236</v>
      </c>
      <c r="Z3844" s="41" t="s">
        <v>11759</v>
      </c>
      <c r="AA3844" s="42" t="s">
        <v>1349</v>
      </c>
      <c r="AB3844" s="29" t="s">
        <v>258</v>
      </c>
      <c r="AC3844" s="29" t="s">
        <v>265</v>
      </c>
      <c r="AD3844" s="29" t="s">
        <v>258</v>
      </c>
      <c r="AE3844" s="29" t="s">
        <v>1367</v>
      </c>
      <c r="AF3844" s="29" t="s">
        <v>2409</v>
      </c>
      <c r="AG3844" s="183" t="s">
        <v>2410</v>
      </c>
      <c r="AH3844" s="29" t="s">
        <v>1356</v>
      </c>
      <c r="AI3844" s="29" t="s">
        <v>1357</v>
      </c>
      <c r="AJ3844" s="29" t="s">
        <v>258</v>
      </c>
      <c r="AK3844" s="29" t="s">
        <v>258</v>
      </c>
      <c r="AL3844" s="29" t="s">
        <v>13327</v>
      </c>
    </row>
    <row r="3845" spans="1:38" x14ac:dyDescent="0.2">
      <c r="A3845" s="35" t="s">
        <v>18</v>
      </c>
      <c r="B3845" s="36">
        <v>9948</v>
      </c>
      <c r="C3845" s="36">
        <v>76</v>
      </c>
      <c r="D3845" s="36" t="s">
        <v>6320</v>
      </c>
      <c r="E3845" s="37" t="s">
        <v>6321</v>
      </c>
      <c r="F3845" s="38" t="s">
        <v>1262</v>
      </c>
      <c r="G3845" s="38" t="s">
        <v>1265</v>
      </c>
      <c r="H3845" s="35" t="s">
        <v>2327</v>
      </c>
      <c r="I3845" s="35"/>
      <c r="J3845" s="29" t="s">
        <v>398</v>
      </c>
      <c r="K3845" s="29" t="s">
        <v>3263</v>
      </c>
      <c r="L3845" s="29" t="s">
        <v>3264</v>
      </c>
      <c r="M3845" s="39">
        <v>59.932445007752079</v>
      </c>
      <c r="N3845" s="39">
        <v>19.52624229979466</v>
      </c>
      <c r="O3845" s="29">
        <v>44197</v>
      </c>
      <c r="P3845" s="29">
        <v>44316</v>
      </c>
      <c r="Q3845" s="40">
        <v>0.32580419999999999</v>
      </c>
      <c r="R3845" s="39">
        <v>19.52624229979466</v>
      </c>
      <c r="S3845" s="39">
        <v>0</v>
      </c>
      <c r="T3845" s="39">
        <v>0</v>
      </c>
      <c r="U3845" s="39">
        <v>0</v>
      </c>
      <c r="V3845" s="39">
        <v>0</v>
      </c>
      <c r="W3845" s="29" t="s">
        <v>265</v>
      </c>
      <c r="X3845" s="29" t="s">
        <v>11773</v>
      </c>
      <c r="Y3845" s="29">
        <v>45236</v>
      </c>
      <c r="Z3845" s="41" t="s">
        <v>11759</v>
      </c>
      <c r="AA3845" s="42" t="s">
        <v>1349</v>
      </c>
      <c r="AB3845" s="29" t="s">
        <v>258</v>
      </c>
      <c r="AC3845" s="29" t="s">
        <v>265</v>
      </c>
      <c r="AD3845" s="29" t="s">
        <v>258</v>
      </c>
      <c r="AE3845" s="29" t="s">
        <v>1367</v>
      </c>
      <c r="AF3845" s="29" t="s">
        <v>2409</v>
      </c>
      <c r="AG3845" s="183" t="s">
        <v>2410</v>
      </c>
      <c r="AH3845" s="29" t="s">
        <v>1356</v>
      </c>
      <c r="AI3845" s="29" t="s">
        <v>1357</v>
      </c>
      <c r="AJ3845" s="29" t="s">
        <v>258</v>
      </c>
      <c r="AK3845" s="29" t="s">
        <v>258</v>
      </c>
      <c r="AL3845" s="29" t="s">
        <v>13327</v>
      </c>
    </row>
    <row r="3846" spans="1:38" x14ac:dyDescent="0.2">
      <c r="A3846" s="35" t="s">
        <v>18</v>
      </c>
      <c r="B3846" s="36">
        <v>9948</v>
      </c>
      <c r="C3846" s="36">
        <v>77</v>
      </c>
      <c r="D3846" s="36" t="s">
        <v>6322</v>
      </c>
      <c r="E3846" s="37" t="s">
        <v>6323</v>
      </c>
      <c r="F3846" s="38" t="s">
        <v>1262</v>
      </c>
      <c r="G3846" s="38" t="s">
        <v>1265</v>
      </c>
      <c r="H3846" s="35" t="s">
        <v>2327</v>
      </c>
      <c r="I3846" s="35"/>
      <c r="J3846" s="29" t="s">
        <v>398</v>
      </c>
      <c r="K3846" s="29" t="s">
        <v>3263</v>
      </c>
      <c r="L3846" s="29" t="s">
        <v>3264</v>
      </c>
      <c r="M3846" s="39">
        <v>59.932445007752079</v>
      </c>
      <c r="N3846" s="39">
        <v>19.52624229979466</v>
      </c>
      <c r="O3846" s="29">
        <v>44197</v>
      </c>
      <c r="P3846" s="29">
        <v>44316</v>
      </c>
      <c r="Q3846" s="40">
        <v>0.32580419999999999</v>
      </c>
      <c r="R3846" s="39">
        <v>19.52624229979466</v>
      </c>
      <c r="S3846" s="39">
        <v>0</v>
      </c>
      <c r="T3846" s="39">
        <v>0</v>
      </c>
      <c r="U3846" s="39">
        <v>0</v>
      </c>
      <c r="V3846" s="39">
        <v>0</v>
      </c>
      <c r="W3846" s="29" t="s">
        <v>265</v>
      </c>
      <c r="X3846" s="29" t="s">
        <v>11773</v>
      </c>
      <c r="Y3846" s="29">
        <v>45236</v>
      </c>
      <c r="Z3846" s="41" t="s">
        <v>11759</v>
      </c>
      <c r="AA3846" s="42" t="s">
        <v>1349</v>
      </c>
      <c r="AB3846" s="29" t="s">
        <v>258</v>
      </c>
      <c r="AC3846" s="29" t="s">
        <v>265</v>
      </c>
      <c r="AD3846" s="29" t="s">
        <v>258</v>
      </c>
      <c r="AE3846" s="29" t="s">
        <v>1367</v>
      </c>
      <c r="AF3846" s="29" t="s">
        <v>2409</v>
      </c>
      <c r="AG3846" s="183" t="s">
        <v>2410</v>
      </c>
      <c r="AH3846" s="29" t="s">
        <v>1356</v>
      </c>
      <c r="AI3846" s="29" t="s">
        <v>1357</v>
      </c>
      <c r="AJ3846" s="29" t="s">
        <v>258</v>
      </c>
      <c r="AK3846" s="29" t="s">
        <v>258</v>
      </c>
      <c r="AL3846" s="29" t="s">
        <v>13327</v>
      </c>
    </row>
    <row r="3847" spans="1:38" x14ac:dyDescent="0.2">
      <c r="A3847" s="35" t="s">
        <v>18</v>
      </c>
      <c r="B3847" s="36">
        <v>9948</v>
      </c>
      <c r="C3847" s="36">
        <v>78</v>
      </c>
      <c r="D3847" s="36" t="s">
        <v>6324</v>
      </c>
      <c r="E3847" s="37" t="s">
        <v>6325</v>
      </c>
      <c r="F3847" s="38" t="s">
        <v>1262</v>
      </c>
      <c r="G3847" s="38" t="s">
        <v>1263</v>
      </c>
      <c r="H3847" s="35" t="s">
        <v>482</v>
      </c>
      <c r="I3847" s="35"/>
      <c r="J3847" s="29" t="s">
        <v>398</v>
      </c>
      <c r="K3847" s="29" t="s">
        <v>3263</v>
      </c>
      <c r="L3847" s="29" t="s">
        <v>3264</v>
      </c>
      <c r="M3847" s="39">
        <v>60.38925179166862</v>
      </c>
      <c r="N3847" s="39">
        <v>19.67507186858316</v>
      </c>
      <c r="O3847" s="29">
        <v>44197</v>
      </c>
      <c r="P3847" s="29">
        <v>44316</v>
      </c>
      <c r="Q3847" s="40">
        <v>0.32580419999999999</v>
      </c>
      <c r="R3847" s="39">
        <v>19.67507186858316</v>
      </c>
      <c r="S3847" s="39">
        <v>0</v>
      </c>
      <c r="T3847" s="39">
        <v>0</v>
      </c>
      <c r="U3847" s="39">
        <v>0</v>
      </c>
      <c r="V3847" s="39">
        <v>0</v>
      </c>
      <c r="W3847" s="29" t="s">
        <v>265</v>
      </c>
      <c r="X3847" s="29" t="s">
        <v>11773</v>
      </c>
      <c r="Y3847" s="29">
        <v>45236</v>
      </c>
      <c r="Z3847" s="41" t="s">
        <v>11759</v>
      </c>
      <c r="AA3847" s="42" t="s">
        <v>1349</v>
      </c>
      <c r="AB3847" s="29" t="s">
        <v>258</v>
      </c>
      <c r="AC3847" s="29" t="s">
        <v>265</v>
      </c>
      <c r="AD3847" s="29" t="s">
        <v>258</v>
      </c>
      <c r="AE3847" s="29" t="s">
        <v>1367</v>
      </c>
      <c r="AF3847" s="29" t="s">
        <v>2409</v>
      </c>
      <c r="AG3847" s="183" t="s">
        <v>2410</v>
      </c>
      <c r="AH3847" s="29" t="s">
        <v>1356</v>
      </c>
      <c r="AI3847" s="29" t="s">
        <v>1357</v>
      </c>
      <c r="AJ3847" s="29" t="s">
        <v>258</v>
      </c>
      <c r="AK3847" s="29" t="s">
        <v>258</v>
      </c>
      <c r="AL3847" s="29" t="s">
        <v>13327</v>
      </c>
    </row>
    <row r="3848" spans="1:38" x14ac:dyDescent="0.2">
      <c r="A3848" s="35" t="s">
        <v>18</v>
      </c>
      <c r="B3848" s="36">
        <v>9948</v>
      </c>
      <c r="C3848" s="36">
        <v>79</v>
      </c>
      <c r="D3848" s="36" t="s">
        <v>6326</v>
      </c>
      <c r="E3848" s="37" t="s">
        <v>6327</v>
      </c>
      <c r="F3848" s="38" t="s">
        <v>1262</v>
      </c>
      <c r="G3848" s="38" t="s">
        <v>1263</v>
      </c>
      <c r="H3848" s="35" t="s">
        <v>482</v>
      </c>
      <c r="I3848" s="35"/>
      <c r="J3848" s="29" t="s">
        <v>398</v>
      </c>
      <c r="K3848" s="29" t="s">
        <v>3263</v>
      </c>
      <c r="L3848" s="29" t="s">
        <v>3264</v>
      </c>
      <c r="M3848" s="39">
        <v>60.38925179166862</v>
      </c>
      <c r="N3848" s="39">
        <v>19.67507186858316</v>
      </c>
      <c r="O3848" s="29">
        <v>44197</v>
      </c>
      <c r="P3848" s="29">
        <v>44316</v>
      </c>
      <c r="Q3848" s="40">
        <v>0.32580419999999999</v>
      </c>
      <c r="R3848" s="39">
        <v>19.67507186858316</v>
      </c>
      <c r="S3848" s="39">
        <v>0</v>
      </c>
      <c r="T3848" s="39">
        <v>0</v>
      </c>
      <c r="U3848" s="39">
        <v>0</v>
      </c>
      <c r="V3848" s="39">
        <v>0</v>
      </c>
      <c r="W3848" s="29" t="s">
        <v>265</v>
      </c>
      <c r="X3848" s="29" t="s">
        <v>11773</v>
      </c>
      <c r="Y3848" s="29">
        <v>45236</v>
      </c>
      <c r="Z3848" s="41" t="s">
        <v>11759</v>
      </c>
      <c r="AA3848" s="42" t="s">
        <v>1349</v>
      </c>
      <c r="AB3848" s="29" t="s">
        <v>258</v>
      </c>
      <c r="AC3848" s="29" t="s">
        <v>265</v>
      </c>
      <c r="AD3848" s="29" t="s">
        <v>258</v>
      </c>
      <c r="AE3848" s="29" t="s">
        <v>1367</v>
      </c>
      <c r="AF3848" s="29" t="s">
        <v>2409</v>
      </c>
      <c r="AG3848" s="183" t="s">
        <v>2410</v>
      </c>
      <c r="AH3848" s="29" t="s">
        <v>1356</v>
      </c>
      <c r="AI3848" s="29" t="s">
        <v>1357</v>
      </c>
      <c r="AJ3848" s="29" t="s">
        <v>258</v>
      </c>
      <c r="AK3848" s="29" t="s">
        <v>258</v>
      </c>
      <c r="AL3848" s="29" t="s">
        <v>13327</v>
      </c>
    </row>
    <row r="3849" spans="1:38" x14ac:dyDescent="0.2">
      <c r="A3849" s="35" t="s">
        <v>18</v>
      </c>
      <c r="B3849" s="36">
        <v>9948</v>
      </c>
      <c r="C3849" s="36">
        <v>80</v>
      </c>
      <c r="D3849" s="36" t="s">
        <v>6328</v>
      </c>
      <c r="E3849" s="37" t="s">
        <v>6329</v>
      </c>
      <c r="F3849" s="38" t="s">
        <v>1262</v>
      </c>
      <c r="G3849" s="38" t="s">
        <v>1263</v>
      </c>
      <c r="H3849" s="35" t="s">
        <v>482</v>
      </c>
      <c r="I3849" s="35"/>
      <c r="J3849" s="29" t="s">
        <v>398</v>
      </c>
      <c r="K3849" s="29" t="s">
        <v>3263</v>
      </c>
      <c r="L3849" s="29" t="s">
        <v>3264</v>
      </c>
      <c r="M3849" s="39">
        <v>60.38925179166862</v>
      </c>
      <c r="N3849" s="39">
        <v>19.67507186858316</v>
      </c>
      <c r="O3849" s="29">
        <v>44197</v>
      </c>
      <c r="P3849" s="29">
        <v>44316</v>
      </c>
      <c r="Q3849" s="40">
        <v>0.32580419999999999</v>
      </c>
      <c r="R3849" s="39">
        <v>19.67507186858316</v>
      </c>
      <c r="S3849" s="39">
        <v>0</v>
      </c>
      <c r="T3849" s="39">
        <v>0</v>
      </c>
      <c r="U3849" s="39">
        <v>0</v>
      </c>
      <c r="V3849" s="39">
        <v>0</v>
      </c>
      <c r="W3849" s="29" t="s">
        <v>265</v>
      </c>
      <c r="X3849" s="29" t="s">
        <v>11773</v>
      </c>
      <c r="Y3849" s="29">
        <v>45236</v>
      </c>
      <c r="Z3849" s="41" t="s">
        <v>11759</v>
      </c>
      <c r="AA3849" s="42" t="s">
        <v>1349</v>
      </c>
      <c r="AB3849" s="29" t="s">
        <v>258</v>
      </c>
      <c r="AC3849" s="29" t="s">
        <v>265</v>
      </c>
      <c r="AD3849" s="29" t="s">
        <v>258</v>
      </c>
      <c r="AE3849" s="29" t="s">
        <v>1367</v>
      </c>
      <c r="AF3849" s="29" t="s">
        <v>2409</v>
      </c>
      <c r="AG3849" s="183" t="s">
        <v>2410</v>
      </c>
      <c r="AH3849" s="29" t="s">
        <v>1356</v>
      </c>
      <c r="AI3849" s="29" t="s">
        <v>1357</v>
      </c>
      <c r="AJ3849" s="29" t="s">
        <v>258</v>
      </c>
      <c r="AK3849" s="29" t="s">
        <v>258</v>
      </c>
      <c r="AL3849" s="29" t="s">
        <v>13327</v>
      </c>
    </row>
    <row r="3850" spans="1:38" x14ac:dyDescent="0.2">
      <c r="A3850" s="35" t="s">
        <v>18</v>
      </c>
      <c r="B3850" s="36">
        <v>9948</v>
      </c>
      <c r="C3850" s="36">
        <v>81</v>
      </c>
      <c r="D3850" s="36" t="s">
        <v>6330</v>
      </c>
      <c r="E3850" s="37" t="s">
        <v>6331</v>
      </c>
      <c r="F3850" s="38" t="s">
        <v>1262</v>
      </c>
      <c r="G3850" s="38" t="s">
        <v>1263</v>
      </c>
      <c r="H3850" s="35" t="s">
        <v>482</v>
      </c>
      <c r="I3850" s="35"/>
      <c r="J3850" s="29" t="s">
        <v>398</v>
      </c>
      <c r="K3850" s="29" t="s">
        <v>3263</v>
      </c>
      <c r="L3850" s="29" t="s">
        <v>3264</v>
      </c>
      <c r="M3850" s="39">
        <v>60.38925179166862</v>
      </c>
      <c r="N3850" s="39">
        <v>19.67507186858316</v>
      </c>
      <c r="O3850" s="29">
        <v>44197</v>
      </c>
      <c r="P3850" s="29">
        <v>44316</v>
      </c>
      <c r="Q3850" s="40">
        <v>0.32580419999999999</v>
      </c>
      <c r="R3850" s="39">
        <v>19.67507186858316</v>
      </c>
      <c r="S3850" s="39">
        <v>0</v>
      </c>
      <c r="T3850" s="39">
        <v>0</v>
      </c>
      <c r="U3850" s="39">
        <v>0</v>
      </c>
      <c r="V3850" s="39">
        <v>0</v>
      </c>
      <c r="W3850" s="29" t="s">
        <v>265</v>
      </c>
      <c r="X3850" s="29" t="s">
        <v>11773</v>
      </c>
      <c r="Y3850" s="29">
        <v>45236</v>
      </c>
      <c r="Z3850" s="41" t="s">
        <v>11759</v>
      </c>
      <c r="AA3850" s="42" t="s">
        <v>1349</v>
      </c>
      <c r="AB3850" s="29" t="s">
        <v>258</v>
      </c>
      <c r="AC3850" s="29" t="s">
        <v>265</v>
      </c>
      <c r="AD3850" s="29" t="s">
        <v>258</v>
      </c>
      <c r="AE3850" s="29" t="s">
        <v>1367</v>
      </c>
      <c r="AF3850" s="29" t="s">
        <v>2409</v>
      </c>
      <c r="AG3850" s="183" t="s">
        <v>2410</v>
      </c>
      <c r="AH3850" s="29" t="s">
        <v>1356</v>
      </c>
      <c r="AI3850" s="29" t="s">
        <v>1357</v>
      </c>
      <c r="AJ3850" s="29" t="s">
        <v>258</v>
      </c>
      <c r="AK3850" s="29" t="s">
        <v>258</v>
      </c>
      <c r="AL3850" s="29" t="s">
        <v>13327</v>
      </c>
    </row>
    <row r="3851" spans="1:38" x14ac:dyDescent="0.2">
      <c r="A3851" s="35" t="s">
        <v>18</v>
      </c>
      <c r="B3851" s="36">
        <v>9948</v>
      </c>
      <c r="C3851" s="36">
        <v>82</v>
      </c>
      <c r="D3851" s="36" t="s">
        <v>6332</v>
      </c>
      <c r="E3851" s="37" t="s">
        <v>6333</v>
      </c>
      <c r="F3851" s="38" t="s">
        <v>1262</v>
      </c>
      <c r="G3851" s="38" t="s">
        <v>1263</v>
      </c>
      <c r="H3851" s="35" t="s">
        <v>482</v>
      </c>
      <c r="I3851" s="35"/>
      <c r="J3851" s="29" t="s">
        <v>398</v>
      </c>
      <c r="K3851" s="29" t="s">
        <v>3263</v>
      </c>
      <c r="L3851" s="29" t="s">
        <v>3264</v>
      </c>
      <c r="M3851" s="39">
        <v>60.38925179166862</v>
      </c>
      <c r="N3851" s="39">
        <v>19.67507186858316</v>
      </c>
      <c r="O3851" s="29">
        <v>44197</v>
      </c>
      <c r="P3851" s="29">
        <v>44316</v>
      </c>
      <c r="Q3851" s="40">
        <v>0.32580419999999999</v>
      </c>
      <c r="R3851" s="39">
        <v>19.67507186858316</v>
      </c>
      <c r="S3851" s="39">
        <v>0</v>
      </c>
      <c r="T3851" s="39">
        <v>0</v>
      </c>
      <c r="U3851" s="39">
        <v>0</v>
      </c>
      <c r="V3851" s="39">
        <v>0</v>
      </c>
      <c r="W3851" s="29" t="s">
        <v>265</v>
      </c>
      <c r="X3851" s="29" t="s">
        <v>11773</v>
      </c>
      <c r="Y3851" s="29">
        <v>45236</v>
      </c>
      <c r="Z3851" s="41" t="s">
        <v>11759</v>
      </c>
      <c r="AA3851" s="42" t="s">
        <v>1349</v>
      </c>
      <c r="AB3851" s="29" t="s">
        <v>258</v>
      </c>
      <c r="AC3851" s="29" t="s">
        <v>265</v>
      </c>
      <c r="AD3851" s="29" t="s">
        <v>258</v>
      </c>
      <c r="AE3851" s="29" t="s">
        <v>1367</v>
      </c>
      <c r="AF3851" s="29" t="s">
        <v>2409</v>
      </c>
      <c r="AG3851" s="183" t="s">
        <v>2410</v>
      </c>
      <c r="AH3851" s="29" t="s">
        <v>1356</v>
      </c>
      <c r="AI3851" s="29" t="s">
        <v>1357</v>
      </c>
      <c r="AJ3851" s="29" t="s">
        <v>258</v>
      </c>
      <c r="AK3851" s="29" t="s">
        <v>258</v>
      </c>
      <c r="AL3851" s="29" t="s">
        <v>13327</v>
      </c>
    </row>
    <row r="3852" spans="1:38" x14ac:dyDescent="0.2">
      <c r="A3852" s="35" t="s">
        <v>18</v>
      </c>
      <c r="B3852" s="36">
        <v>9948</v>
      </c>
      <c r="C3852" s="36">
        <v>83</v>
      </c>
      <c r="D3852" s="36" t="s">
        <v>6334</v>
      </c>
      <c r="E3852" s="37" t="s">
        <v>6335</v>
      </c>
      <c r="F3852" s="38" t="s">
        <v>1262</v>
      </c>
      <c r="G3852" s="38" t="s">
        <v>1263</v>
      </c>
      <c r="H3852" s="35" t="s">
        <v>482</v>
      </c>
      <c r="I3852" s="35"/>
      <c r="J3852" s="29" t="s">
        <v>398</v>
      </c>
      <c r="K3852" s="29" t="s">
        <v>3263</v>
      </c>
      <c r="L3852" s="29" t="s">
        <v>3264</v>
      </c>
      <c r="M3852" s="39">
        <v>60.38925179166862</v>
      </c>
      <c r="N3852" s="39">
        <v>19.67507186858316</v>
      </c>
      <c r="O3852" s="29">
        <v>44197</v>
      </c>
      <c r="P3852" s="29">
        <v>44316</v>
      </c>
      <c r="Q3852" s="40">
        <v>0.32580419999999999</v>
      </c>
      <c r="R3852" s="39">
        <v>19.67507186858316</v>
      </c>
      <c r="S3852" s="39">
        <v>0</v>
      </c>
      <c r="T3852" s="39">
        <v>0</v>
      </c>
      <c r="U3852" s="39">
        <v>0</v>
      </c>
      <c r="V3852" s="39">
        <v>0</v>
      </c>
      <c r="W3852" s="29" t="s">
        <v>265</v>
      </c>
      <c r="X3852" s="29" t="s">
        <v>11773</v>
      </c>
      <c r="Y3852" s="29">
        <v>45236</v>
      </c>
      <c r="Z3852" s="41" t="s">
        <v>11759</v>
      </c>
      <c r="AA3852" s="42" t="s">
        <v>1349</v>
      </c>
      <c r="AB3852" s="29" t="s">
        <v>258</v>
      </c>
      <c r="AC3852" s="29" t="s">
        <v>265</v>
      </c>
      <c r="AD3852" s="29" t="s">
        <v>258</v>
      </c>
      <c r="AE3852" s="29" t="s">
        <v>1367</v>
      </c>
      <c r="AF3852" s="29" t="s">
        <v>2409</v>
      </c>
      <c r="AG3852" s="183" t="s">
        <v>2410</v>
      </c>
      <c r="AH3852" s="29" t="s">
        <v>1356</v>
      </c>
      <c r="AI3852" s="29" t="s">
        <v>1357</v>
      </c>
      <c r="AJ3852" s="29" t="s">
        <v>258</v>
      </c>
      <c r="AK3852" s="29" t="s">
        <v>258</v>
      </c>
      <c r="AL3852" s="29" t="s">
        <v>13327</v>
      </c>
    </row>
    <row r="3853" spans="1:38" x14ac:dyDescent="0.2">
      <c r="A3853" s="35" t="s">
        <v>18</v>
      </c>
      <c r="B3853" s="36">
        <v>9948</v>
      </c>
      <c r="C3853" s="36">
        <v>84</v>
      </c>
      <c r="D3853" s="36" t="s">
        <v>6336</v>
      </c>
      <c r="E3853" s="37" t="s">
        <v>6337</v>
      </c>
      <c r="F3853" s="38" t="s">
        <v>1262</v>
      </c>
      <c r="G3853" s="38" t="s">
        <v>1263</v>
      </c>
      <c r="H3853" s="35" t="s">
        <v>482</v>
      </c>
      <c r="I3853" s="35"/>
      <c r="J3853" s="29" t="s">
        <v>398</v>
      </c>
      <c r="K3853" s="29" t="s">
        <v>3263</v>
      </c>
      <c r="L3853" s="29" t="s">
        <v>3264</v>
      </c>
      <c r="M3853" s="39">
        <v>60.38925179166862</v>
      </c>
      <c r="N3853" s="39">
        <v>19.67507186858316</v>
      </c>
      <c r="O3853" s="29">
        <v>44197</v>
      </c>
      <c r="P3853" s="29">
        <v>44316</v>
      </c>
      <c r="Q3853" s="40">
        <v>0.32580419999999999</v>
      </c>
      <c r="R3853" s="39">
        <v>19.67507186858316</v>
      </c>
      <c r="S3853" s="39">
        <v>0</v>
      </c>
      <c r="T3853" s="39">
        <v>0</v>
      </c>
      <c r="U3853" s="39">
        <v>0</v>
      </c>
      <c r="V3853" s="39">
        <v>0</v>
      </c>
      <c r="W3853" s="29" t="s">
        <v>265</v>
      </c>
      <c r="X3853" s="29" t="s">
        <v>11773</v>
      </c>
      <c r="Y3853" s="29">
        <v>45236</v>
      </c>
      <c r="Z3853" s="41" t="s">
        <v>11759</v>
      </c>
      <c r="AA3853" s="42" t="s">
        <v>1349</v>
      </c>
      <c r="AB3853" s="29" t="s">
        <v>258</v>
      </c>
      <c r="AC3853" s="29" t="s">
        <v>265</v>
      </c>
      <c r="AD3853" s="29" t="s">
        <v>258</v>
      </c>
      <c r="AE3853" s="29" t="s">
        <v>1367</v>
      </c>
      <c r="AF3853" s="29" t="s">
        <v>2409</v>
      </c>
      <c r="AG3853" s="183" t="s">
        <v>2410</v>
      </c>
      <c r="AH3853" s="29" t="s">
        <v>1356</v>
      </c>
      <c r="AI3853" s="29" t="s">
        <v>1357</v>
      </c>
      <c r="AJ3853" s="29" t="s">
        <v>258</v>
      </c>
      <c r="AK3853" s="29" t="s">
        <v>258</v>
      </c>
      <c r="AL3853" s="29" t="s">
        <v>13327</v>
      </c>
    </row>
    <row r="3854" spans="1:38" x14ac:dyDescent="0.2">
      <c r="A3854" s="35" t="s">
        <v>18</v>
      </c>
      <c r="B3854" s="36">
        <v>9948</v>
      </c>
      <c r="C3854" s="36">
        <v>85</v>
      </c>
      <c r="D3854" s="36" t="s">
        <v>6338</v>
      </c>
      <c r="E3854" s="37" t="s">
        <v>6339</v>
      </c>
      <c r="F3854" s="38" t="s">
        <v>1262</v>
      </c>
      <c r="G3854" s="38" t="s">
        <v>1263</v>
      </c>
      <c r="H3854" s="35" t="s">
        <v>482</v>
      </c>
      <c r="I3854" s="35"/>
      <c r="J3854" s="29" t="s">
        <v>398</v>
      </c>
      <c r="K3854" s="29" t="s">
        <v>3263</v>
      </c>
      <c r="L3854" s="29" t="s">
        <v>3264</v>
      </c>
      <c r="M3854" s="39">
        <v>60.38925179166862</v>
      </c>
      <c r="N3854" s="39">
        <v>19.67507186858316</v>
      </c>
      <c r="O3854" s="29">
        <v>44197</v>
      </c>
      <c r="P3854" s="29">
        <v>44316</v>
      </c>
      <c r="Q3854" s="40">
        <v>0.32580419999999999</v>
      </c>
      <c r="R3854" s="39">
        <v>19.67507186858316</v>
      </c>
      <c r="S3854" s="39">
        <v>0</v>
      </c>
      <c r="T3854" s="39">
        <v>0</v>
      </c>
      <c r="U3854" s="39">
        <v>0</v>
      </c>
      <c r="V3854" s="39">
        <v>0</v>
      </c>
      <c r="W3854" s="29" t="s">
        <v>265</v>
      </c>
      <c r="X3854" s="29" t="s">
        <v>11773</v>
      </c>
      <c r="Y3854" s="29">
        <v>45236</v>
      </c>
      <c r="Z3854" s="41" t="s">
        <v>11759</v>
      </c>
      <c r="AA3854" s="42" t="s">
        <v>1349</v>
      </c>
      <c r="AB3854" s="29" t="s">
        <v>258</v>
      </c>
      <c r="AC3854" s="29" t="s">
        <v>265</v>
      </c>
      <c r="AD3854" s="29" t="s">
        <v>258</v>
      </c>
      <c r="AE3854" s="29" t="s">
        <v>1367</v>
      </c>
      <c r="AF3854" s="29" t="s">
        <v>2409</v>
      </c>
      <c r="AG3854" s="183" t="s">
        <v>2410</v>
      </c>
      <c r="AH3854" s="29" t="s">
        <v>1356</v>
      </c>
      <c r="AI3854" s="29" t="s">
        <v>1357</v>
      </c>
      <c r="AJ3854" s="29" t="s">
        <v>258</v>
      </c>
      <c r="AK3854" s="29" t="s">
        <v>258</v>
      </c>
      <c r="AL3854" s="29" t="s">
        <v>13327</v>
      </c>
    </row>
    <row r="3855" spans="1:38" x14ac:dyDescent="0.2">
      <c r="A3855" s="35" t="s">
        <v>18</v>
      </c>
      <c r="B3855" s="36">
        <v>9948</v>
      </c>
      <c r="C3855" s="36">
        <v>86</v>
      </c>
      <c r="D3855" s="36" t="s">
        <v>6340</v>
      </c>
      <c r="E3855" s="37" t="s">
        <v>6341</v>
      </c>
      <c r="F3855" s="38" t="s">
        <v>1262</v>
      </c>
      <c r="G3855" s="38" t="s">
        <v>1263</v>
      </c>
      <c r="H3855" s="35" t="s">
        <v>482</v>
      </c>
      <c r="I3855" s="35"/>
      <c r="J3855" s="29" t="s">
        <v>398</v>
      </c>
      <c r="K3855" s="29" t="s">
        <v>3263</v>
      </c>
      <c r="L3855" s="29" t="s">
        <v>3264</v>
      </c>
      <c r="M3855" s="39">
        <v>60.38925179166862</v>
      </c>
      <c r="N3855" s="39">
        <v>19.67507186858316</v>
      </c>
      <c r="O3855" s="29">
        <v>44197</v>
      </c>
      <c r="P3855" s="29">
        <v>44316</v>
      </c>
      <c r="Q3855" s="40">
        <v>0.32580419999999999</v>
      </c>
      <c r="R3855" s="39">
        <v>19.67507186858316</v>
      </c>
      <c r="S3855" s="39">
        <v>0</v>
      </c>
      <c r="T3855" s="39">
        <v>0</v>
      </c>
      <c r="U3855" s="39">
        <v>0</v>
      </c>
      <c r="V3855" s="39">
        <v>0</v>
      </c>
      <c r="W3855" s="29" t="s">
        <v>265</v>
      </c>
      <c r="X3855" s="29" t="s">
        <v>11773</v>
      </c>
      <c r="Y3855" s="29">
        <v>45236</v>
      </c>
      <c r="Z3855" s="41" t="s">
        <v>11759</v>
      </c>
      <c r="AA3855" s="42" t="s">
        <v>1349</v>
      </c>
      <c r="AB3855" s="29" t="s">
        <v>258</v>
      </c>
      <c r="AC3855" s="29" t="s">
        <v>265</v>
      </c>
      <c r="AD3855" s="29" t="s">
        <v>258</v>
      </c>
      <c r="AE3855" s="29" t="s">
        <v>1367</v>
      </c>
      <c r="AF3855" s="29" t="s">
        <v>2409</v>
      </c>
      <c r="AG3855" s="183" t="s">
        <v>2410</v>
      </c>
      <c r="AH3855" s="29" t="s">
        <v>1356</v>
      </c>
      <c r="AI3855" s="29" t="s">
        <v>1357</v>
      </c>
      <c r="AJ3855" s="29" t="s">
        <v>258</v>
      </c>
      <c r="AK3855" s="29" t="s">
        <v>258</v>
      </c>
      <c r="AL3855" s="29" t="s">
        <v>13327</v>
      </c>
    </row>
    <row r="3856" spans="1:38" x14ac:dyDescent="0.2">
      <c r="A3856" s="35" t="s">
        <v>18</v>
      </c>
      <c r="B3856" s="36">
        <v>9948</v>
      </c>
      <c r="C3856" s="36">
        <v>87</v>
      </c>
      <c r="D3856" s="36" t="s">
        <v>6342</v>
      </c>
      <c r="E3856" s="37" t="s">
        <v>6343</v>
      </c>
      <c r="F3856" s="38" t="s">
        <v>1262</v>
      </c>
      <c r="G3856" s="38" t="s">
        <v>1263</v>
      </c>
      <c r="H3856" s="35" t="s">
        <v>482</v>
      </c>
      <c r="I3856" s="35"/>
      <c r="J3856" s="29" t="s">
        <v>398</v>
      </c>
      <c r="K3856" s="29" t="s">
        <v>3263</v>
      </c>
      <c r="L3856" s="29" t="s">
        <v>3264</v>
      </c>
      <c r="M3856" s="39">
        <v>60.38925179166862</v>
      </c>
      <c r="N3856" s="39">
        <v>19.67507186858316</v>
      </c>
      <c r="O3856" s="29">
        <v>44197</v>
      </c>
      <c r="P3856" s="29">
        <v>44316</v>
      </c>
      <c r="Q3856" s="40">
        <v>0.32580419999999999</v>
      </c>
      <c r="R3856" s="39">
        <v>19.67507186858316</v>
      </c>
      <c r="S3856" s="39">
        <v>0</v>
      </c>
      <c r="T3856" s="39">
        <v>0</v>
      </c>
      <c r="U3856" s="39">
        <v>0</v>
      </c>
      <c r="V3856" s="39">
        <v>0</v>
      </c>
      <c r="W3856" s="29" t="s">
        <v>265</v>
      </c>
      <c r="X3856" s="29" t="s">
        <v>11773</v>
      </c>
      <c r="Y3856" s="29">
        <v>45236</v>
      </c>
      <c r="Z3856" s="41" t="s">
        <v>11759</v>
      </c>
      <c r="AA3856" s="42" t="s">
        <v>1349</v>
      </c>
      <c r="AB3856" s="29" t="s">
        <v>258</v>
      </c>
      <c r="AC3856" s="29" t="s">
        <v>265</v>
      </c>
      <c r="AD3856" s="29" t="s">
        <v>258</v>
      </c>
      <c r="AE3856" s="29" t="s">
        <v>1367</v>
      </c>
      <c r="AF3856" s="29" t="s">
        <v>2409</v>
      </c>
      <c r="AG3856" s="183" t="s">
        <v>2410</v>
      </c>
      <c r="AH3856" s="29" t="s">
        <v>1356</v>
      </c>
      <c r="AI3856" s="29" t="s">
        <v>1357</v>
      </c>
      <c r="AJ3856" s="29" t="s">
        <v>258</v>
      </c>
      <c r="AK3856" s="29" t="s">
        <v>258</v>
      </c>
      <c r="AL3856" s="29" t="s">
        <v>13327</v>
      </c>
    </row>
    <row r="3857" spans="1:38" x14ac:dyDescent="0.2">
      <c r="A3857" s="35" t="s">
        <v>18</v>
      </c>
      <c r="B3857" s="36">
        <v>9948</v>
      </c>
      <c r="C3857" s="36">
        <v>88</v>
      </c>
      <c r="D3857" s="36" t="s">
        <v>6344</v>
      </c>
      <c r="E3857" s="37" t="s">
        <v>6345</v>
      </c>
      <c r="F3857" s="38" t="s">
        <v>1262</v>
      </c>
      <c r="G3857" s="38" t="s">
        <v>1263</v>
      </c>
      <c r="H3857" s="35" t="s">
        <v>482</v>
      </c>
      <c r="I3857" s="35"/>
      <c r="J3857" s="29" t="s">
        <v>398</v>
      </c>
      <c r="K3857" s="29" t="s">
        <v>3263</v>
      </c>
      <c r="L3857" s="29" t="s">
        <v>3264</v>
      </c>
      <c r="M3857" s="39">
        <v>60.38925179166862</v>
      </c>
      <c r="N3857" s="39">
        <v>19.67507186858316</v>
      </c>
      <c r="O3857" s="29">
        <v>44197</v>
      </c>
      <c r="P3857" s="29">
        <v>44316</v>
      </c>
      <c r="Q3857" s="40">
        <v>0.32580419999999999</v>
      </c>
      <c r="R3857" s="39">
        <v>19.67507186858316</v>
      </c>
      <c r="S3857" s="39">
        <v>0</v>
      </c>
      <c r="T3857" s="39">
        <v>0</v>
      </c>
      <c r="U3857" s="39">
        <v>0</v>
      </c>
      <c r="V3857" s="39">
        <v>0</v>
      </c>
      <c r="W3857" s="29" t="s">
        <v>265</v>
      </c>
      <c r="X3857" s="29" t="s">
        <v>11773</v>
      </c>
      <c r="Y3857" s="29">
        <v>45236</v>
      </c>
      <c r="Z3857" s="41" t="s">
        <v>11759</v>
      </c>
      <c r="AA3857" s="42" t="s">
        <v>1349</v>
      </c>
      <c r="AB3857" s="29" t="s">
        <v>258</v>
      </c>
      <c r="AC3857" s="29" t="s">
        <v>265</v>
      </c>
      <c r="AD3857" s="29" t="s">
        <v>258</v>
      </c>
      <c r="AE3857" s="29" t="s">
        <v>1367</v>
      </c>
      <c r="AF3857" s="29" t="s">
        <v>2409</v>
      </c>
      <c r="AG3857" s="183" t="s">
        <v>2410</v>
      </c>
      <c r="AH3857" s="29" t="s">
        <v>1356</v>
      </c>
      <c r="AI3857" s="29" t="s">
        <v>1357</v>
      </c>
      <c r="AJ3857" s="29" t="s">
        <v>258</v>
      </c>
      <c r="AK3857" s="29" t="s">
        <v>258</v>
      </c>
      <c r="AL3857" s="29" t="s">
        <v>13327</v>
      </c>
    </row>
    <row r="3858" spans="1:38" x14ac:dyDescent="0.2">
      <c r="A3858" s="35" t="s">
        <v>18</v>
      </c>
      <c r="B3858" s="36">
        <v>9948</v>
      </c>
      <c r="C3858" s="36">
        <v>89</v>
      </c>
      <c r="D3858" s="36" t="s">
        <v>6346</v>
      </c>
      <c r="E3858" s="37" t="s">
        <v>6347</v>
      </c>
      <c r="F3858" s="38" t="s">
        <v>1262</v>
      </c>
      <c r="G3858" s="38" t="s">
        <v>1263</v>
      </c>
      <c r="H3858" s="35" t="s">
        <v>482</v>
      </c>
      <c r="I3858" s="35"/>
      <c r="J3858" s="29" t="s">
        <v>398</v>
      </c>
      <c r="K3858" s="29" t="s">
        <v>3263</v>
      </c>
      <c r="L3858" s="29" t="s">
        <v>3264</v>
      </c>
      <c r="M3858" s="39">
        <v>60.38925179166862</v>
      </c>
      <c r="N3858" s="39">
        <v>19.67507186858316</v>
      </c>
      <c r="O3858" s="29">
        <v>44197</v>
      </c>
      <c r="P3858" s="29">
        <v>44316</v>
      </c>
      <c r="Q3858" s="40">
        <v>0.32580419999999999</v>
      </c>
      <c r="R3858" s="39">
        <v>19.67507186858316</v>
      </c>
      <c r="S3858" s="39">
        <v>0</v>
      </c>
      <c r="T3858" s="39">
        <v>0</v>
      </c>
      <c r="U3858" s="39">
        <v>0</v>
      </c>
      <c r="V3858" s="39">
        <v>0</v>
      </c>
      <c r="W3858" s="29" t="s">
        <v>265</v>
      </c>
      <c r="X3858" s="29" t="s">
        <v>11773</v>
      </c>
      <c r="Y3858" s="29">
        <v>45236</v>
      </c>
      <c r="Z3858" s="41" t="s">
        <v>11759</v>
      </c>
      <c r="AA3858" s="42" t="s">
        <v>1349</v>
      </c>
      <c r="AB3858" s="29" t="s">
        <v>258</v>
      </c>
      <c r="AC3858" s="29" t="s">
        <v>265</v>
      </c>
      <c r="AD3858" s="29" t="s">
        <v>258</v>
      </c>
      <c r="AE3858" s="29" t="s">
        <v>1367</v>
      </c>
      <c r="AF3858" s="29" t="s">
        <v>2409</v>
      </c>
      <c r="AG3858" s="183" t="s">
        <v>2410</v>
      </c>
      <c r="AH3858" s="29" t="s">
        <v>1356</v>
      </c>
      <c r="AI3858" s="29" t="s">
        <v>1357</v>
      </c>
      <c r="AJ3858" s="29" t="s">
        <v>258</v>
      </c>
      <c r="AK3858" s="29" t="s">
        <v>258</v>
      </c>
      <c r="AL3858" s="29" t="s">
        <v>13327</v>
      </c>
    </row>
    <row r="3859" spans="1:38" x14ac:dyDescent="0.2">
      <c r="A3859" s="35" t="s">
        <v>18</v>
      </c>
      <c r="B3859" s="36">
        <v>9948</v>
      </c>
      <c r="C3859" s="36">
        <v>90</v>
      </c>
      <c r="D3859" s="36" t="s">
        <v>6348</v>
      </c>
      <c r="E3859" s="37" t="s">
        <v>6349</v>
      </c>
      <c r="F3859" s="38" t="s">
        <v>1262</v>
      </c>
      <c r="G3859" s="38" t="s">
        <v>1263</v>
      </c>
      <c r="H3859" s="35" t="s">
        <v>482</v>
      </c>
      <c r="I3859" s="35"/>
      <c r="J3859" s="29" t="s">
        <v>398</v>
      </c>
      <c r="K3859" s="29" t="s">
        <v>3263</v>
      </c>
      <c r="L3859" s="29" t="s">
        <v>3264</v>
      </c>
      <c r="M3859" s="39">
        <v>60.38925179166862</v>
      </c>
      <c r="N3859" s="39">
        <v>19.67507186858316</v>
      </c>
      <c r="O3859" s="29">
        <v>44197</v>
      </c>
      <c r="P3859" s="29">
        <v>44316</v>
      </c>
      <c r="Q3859" s="40">
        <v>0.32580419999999999</v>
      </c>
      <c r="R3859" s="39">
        <v>19.67507186858316</v>
      </c>
      <c r="S3859" s="39">
        <v>0</v>
      </c>
      <c r="T3859" s="39">
        <v>0</v>
      </c>
      <c r="U3859" s="39">
        <v>0</v>
      </c>
      <c r="V3859" s="39">
        <v>0</v>
      </c>
      <c r="W3859" s="29" t="s">
        <v>265</v>
      </c>
      <c r="X3859" s="29" t="s">
        <v>11773</v>
      </c>
      <c r="Y3859" s="29">
        <v>45236</v>
      </c>
      <c r="Z3859" s="41" t="s">
        <v>11759</v>
      </c>
      <c r="AA3859" s="42" t="s">
        <v>1349</v>
      </c>
      <c r="AB3859" s="29" t="s">
        <v>258</v>
      </c>
      <c r="AC3859" s="29" t="s">
        <v>265</v>
      </c>
      <c r="AD3859" s="29" t="s">
        <v>258</v>
      </c>
      <c r="AE3859" s="29" t="s">
        <v>1367</v>
      </c>
      <c r="AF3859" s="29" t="s">
        <v>2409</v>
      </c>
      <c r="AG3859" s="183" t="s">
        <v>2410</v>
      </c>
      <c r="AH3859" s="29" t="s">
        <v>1356</v>
      </c>
      <c r="AI3859" s="29" t="s">
        <v>1357</v>
      </c>
      <c r="AJ3859" s="29" t="s">
        <v>258</v>
      </c>
      <c r="AK3859" s="29" t="s">
        <v>258</v>
      </c>
      <c r="AL3859" s="29" t="s">
        <v>13327</v>
      </c>
    </row>
    <row r="3860" spans="1:38" x14ac:dyDescent="0.2">
      <c r="A3860" s="35" t="s">
        <v>18</v>
      </c>
      <c r="B3860" s="36">
        <v>9948</v>
      </c>
      <c r="C3860" s="36">
        <v>91</v>
      </c>
      <c r="D3860" s="36" t="s">
        <v>6350</v>
      </c>
      <c r="E3860" s="37" t="s">
        <v>6351</v>
      </c>
      <c r="F3860" s="38" t="s">
        <v>1262</v>
      </c>
      <c r="G3860" s="38" t="s">
        <v>1263</v>
      </c>
      <c r="H3860" s="35" t="s">
        <v>482</v>
      </c>
      <c r="I3860" s="35"/>
      <c r="J3860" s="29" t="s">
        <v>398</v>
      </c>
      <c r="K3860" s="29" t="s">
        <v>3263</v>
      </c>
      <c r="L3860" s="29" t="s">
        <v>3264</v>
      </c>
      <c r="M3860" s="39">
        <v>60.38925179166862</v>
      </c>
      <c r="N3860" s="39">
        <v>19.67507186858316</v>
      </c>
      <c r="O3860" s="29">
        <v>44197</v>
      </c>
      <c r="P3860" s="29">
        <v>44316</v>
      </c>
      <c r="Q3860" s="40">
        <v>0.32580419999999999</v>
      </c>
      <c r="R3860" s="39">
        <v>19.67507186858316</v>
      </c>
      <c r="S3860" s="39">
        <v>0</v>
      </c>
      <c r="T3860" s="39">
        <v>0</v>
      </c>
      <c r="U3860" s="39">
        <v>0</v>
      </c>
      <c r="V3860" s="39">
        <v>0</v>
      </c>
      <c r="W3860" s="29" t="s">
        <v>265</v>
      </c>
      <c r="X3860" s="29" t="s">
        <v>11773</v>
      </c>
      <c r="Y3860" s="29">
        <v>45236</v>
      </c>
      <c r="Z3860" s="41" t="s">
        <v>11759</v>
      </c>
      <c r="AA3860" s="42" t="s">
        <v>1349</v>
      </c>
      <c r="AB3860" s="29" t="s">
        <v>258</v>
      </c>
      <c r="AC3860" s="29" t="s">
        <v>265</v>
      </c>
      <c r="AD3860" s="29" t="s">
        <v>258</v>
      </c>
      <c r="AE3860" s="29" t="s">
        <v>1367</v>
      </c>
      <c r="AF3860" s="29" t="s">
        <v>2409</v>
      </c>
      <c r="AG3860" s="183" t="s">
        <v>2410</v>
      </c>
      <c r="AH3860" s="29" t="s">
        <v>1356</v>
      </c>
      <c r="AI3860" s="29" t="s">
        <v>1357</v>
      </c>
      <c r="AJ3860" s="29" t="s">
        <v>258</v>
      </c>
      <c r="AK3860" s="29" t="s">
        <v>258</v>
      </c>
      <c r="AL3860" s="29" t="s">
        <v>13327</v>
      </c>
    </row>
    <row r="3861" spans="1:38" x14ac:dyDescent="0.2">
      <c r="A3861" s="35" t="s">
        <v>18</v>
      </c>
      <c r="B3861" s="36">
        <v>9948</v>
      </c>
      <c r="C3861" s="36">
        <v>92</v>
      </c>
      <c r="D3861" s="36" t="s">
        <v>6352</v>
      </c>
      <c r="E3861" s="37" t="s">
        <v>6353</v>
      </c>
      <c r="F3861" s="38" t="s">
        <v>1262</v>
      </c>
      <c r="G3861" s="38" t="s">
        <v>1263</v>
      </c>
      <c r="H3861" s="35" t="s">
        <v>482</v>
      </c>
      <c r="I3861" s="35"/>
      <c r="J3861" s="29" t="s">
        <v>398</v>
      </c>
      <c r="K3861" s="29" t="s">
        <v>3263</v>
      </c>
      <c r="L3861" s="29" t="s">
        <v>3264</v>
      </c>
      <c r="M3861" s="39">
        <v>60.38925179166862</v>
      </c>
      <c r="N3861" s="39">
        <v>19.67507186858316</v>
      </c>
      <c r="O3861" s="29">
        <v>44197</v>
      </c>
      <c r="P3861" s="29">
        <v>44316</v>
      </c>
      <c r="Q3861" s="40">
        <v>0.32580419999999999</v>
      </c>
      <c r="R3861" s="39">
        <v>19.67507186858316</v>
      </c>
      <c r="S3861" s="39">
        <v>0</v>
      </c>
      <c r="T3861" s="39">
        <v>0</v>
      </c>
      <c r="U3861" s="39">
        <v>0</v>
      </c>
      <c r="V3861" s="39">
        <v>0</v>
      </c>
      <c r="W3861" s="29" t="s">
        <v>265</v>
      </c>
      <c r="X3861" s="29" t="s">
        <v>11773</v>
      </c>
      <c r="Y3861" s="29">
        <v>45236</v>
      </c>
      <c r="Z3861" s="41" t="s">
        <v>11759</v>
      </c>
      <c r="AA3861" s="42" t="s">
        <v>1349</v>
      </c>
      <c r="AB3861" s="29" t="s">
        <v>258</v>
      </c>
      <c r="AC3861" s="29" t="s">
        <v>265</v>
      </c>
      <c r="AD3861" s="29" t="s">
        <v>258</v>
      </c>
      <c r="AE3861" s="29" t="s">
        <v>1367</v>
      </c>
      <c r="AF3861" s="29" t="s">
        <v>2409</v>
      </c>
      <c r="AG3861" s="183" t="s">
        <v>2410</v>
      </c>
      <c r="AH3861" s="29" t="s">
        <v>1356</v>
      </c>
      <c r="AI3861" s="29" t="s">
        <v>1357</v>
      </c>
      <c r="AJ3861" s="29" t="s">
        <v>258</v>
      </c>
      <c r="AK3861" s="29" t="s">
        <v>258</v>
      </c>
      <c r="AL3861" s="29" t="s">
        <v>13327</v>
      </c>
    </row>
    <row r="3862" spans="1:38" x14ac:dyDescent="0.2">
      <c r="A3862" s="35" t="s">
        <v>18</v>
      </c>
      <c r="B3862" s="36">
        <v>9948</v>
      </c>
      <c r="C3862" s="36">
        <v>93</v>
      </c>
      <c r="D3862" s="36" t="s">
        <v>6354</v>
      </c>
      <c r="E3862" s="37" t="s">
        <v>6355</v>
      </c>
      <c r="F3862" s="38" t="s">
        <v>1262</v>
      </c>
      <c r="G3862" s="38" t="s">
        <v>1263</v>
      </c>
      <c r="H3862" s="35" t="s">
        <v>482</v>
      </c>
      <c r="I3862" s="35"/>
      <c r="J3862" s="29" t="s">
        <v>398</v>
      </c>
      <c r="K3862" s="29" t="s">
        <v>3263</v>
      </c>
      <c r="L3862" s="29" t="s">
        <v>3264</v>
      </c>
      <c r="M3862" s="39">
        <v>60.38925179166862</v>
      </c>
      <c r="N3862" s="39">
        <v>19.67507186858316</v>
      </c>
      <c r="O3862" s="29">
        <v>44197</v>
      </c>
      <c r="P3862" s="29">
        <v>44316</v>
      </c>
      <c r="Q3862" s="40">
        <v>0.32580419999999999</v>
      </c>
      <c r="R3862" s="39">
        <v>19.67507186858316</v>
      </c>
      <c r="S3862" s="39">
        <v>0</v>
      </c>
      <c r="T3862" s="39">
        <v>0</v>
      </c>
      <c r="U3862" s="39">
        <v>0</v>
      </c>
      <c r="V3862" s="39">
        <v>0</v>
      </c>
      <c r="W3862" s="29" t="s">
        <v>265</v>
      </c>
      <c r="X3862" s="29" t="s">
        <v>11773</v>
      </c>
      <c r="Y3862" s="29">
        <v>45236</v>
      </c>
      <c r="Z3862" s="41" t="s">
        <v>11759</v>
      </c>
      <c r="AA3862" s="42" t="s">
        <v>1349</v>
      </c>
      <c r="AB3862" s="29" t="s">
        <v>258</v>
      </c>
      <c r="AC3862" s="29" t="s">
        <v>265</v>
      </c>
      <c r="AD3862" s="29" t="s">
        <v>258</v>
      </c>
      <c r="AE3862" s="29" t="s">
        <v>1367</v>
      </c>
      <c r="AF3862" s="29" t="s">
        <v>2409</v>
      </c>
      <c r="AG3862" s="183" t="s">
        <v>2410</v>
      </c>
      <c r="AH3862" s="29" t="s">
        <v>1356</v>
      </c>
      <c r="AI3862" s="29" t="s">
        <v>1357</v>
      </c>
      <c r="AJ3862" s="29" t="s">
        <v>258</v>
      </c>
      <c r="AK3862" s="29" t="s">
        <v>258</v>
      </c>
      <c r="AL3862" s="29" t="s">
        <v>13327</v>
      </c>
    </row>
    <row r="3863" spans="1:38" x14ac:dyDescent="0.2">
      <c r="A3863" s="35" t="s">
        <v>18</v>
      </c>
      <c r="B3863" s="36">
        <v>9948</v>
      </c>
      <c r="C3863" s="36">
        <v>94</v>
      </c>
      <c r="D3863" s="36" t="s">
        <v>6356</v>
      </c>
      <c r="E3863" s="37" t="s">
        <v>6357</v>
      </c>
      <c r="F3863" s="38" t="s">
        <v>1262</v>
      </c>
      <c r="G3863" s="38" t="s">
        <v>1263</v>
      </c>
      <c r="H3863" s="35" t="s">
        <v>482</v>
      </c>
      <c r="I3863" s="35"/>
      <c r="J3863" s="29" t="s">
        <v>398</v>
      </c>
      <c r="K3863" s="29" t="s">
        <v>3263</v>
      </c>
      <c r="L3863" s="29" t="s">
        <v>3264</v>
      </c>
      <c r="M3863" s="39">
        <v>60.38925179166862</v>
      </c>
      <c r="N3863" s="39">
        <v>19.67507186858316</v>
      </c>
      <c r="O3863" s="29">
        <v>44197</v>
      </c>
      <c r="P3863" s="29">
        <v>44316</v>
      </c>
      <c r="Q3863" s="40">
        <v>0.32580419999999999</v>
      </c>
      <c r="R3863" s="39">
        <v>19.67507186858316</v>
      </c>
      <c r="S3863" s="39">
        <v>0</v>
      </c>
      <c r="T3863" s="39">
        <v>0</v>
      </c>
      <c r="U3863" s="39">
        <v>0</v>
      </c>
      <c r="V3863" s="39">
        <v>0</v>
      </c>
      <c r="W3863" s="29" t="s">
        <v>265</v>
      </c>
      <c r="X3863" s="29" t="s">
        <v>11773</v>
      </c>
      <c r="Y3863" s="29">
        <v>45236</v>
      </c>
      <c r="Z3863" s="41" t="s">
        <v>11759</v>
      </c>
      <c r="AA3863" s="42" t="s">
        <v>1349</v>
      </c>
      <c r="AB3863" s="29" t="s">
        <v>258</v>
      </c>
      <c r="AC3863" s="29" t="s">
        <v>265</v>
      </c>
      <c r="AD3863" s="29" t="s">
        <v>258</v>
      </c>
      <c r="AE3863" s="29" t="s">
        <v>1367</v>
      </c>
      <c r="AF3863" s="29" t="s">
        <v>2409</v>
      </c>
      <c r="AG3863" s="183" t="s">
        <v>2410</v>
      </c>
      <c r="AH3863" s="29" t="s">
        <v>1356</v>
      </c>
      <c r="AI3863" s="29" t="s">
        <v>1357</v>
      </c>
      <c r="AJ3863" s="29" t="s">
        <v>258</v>
      </c>
      <c r="AK3863" s="29" t="s">
        <v>258</v>
      </c>
      <c r="AL3863" s="29" t="s">
        <v>13327</v>
      </c>
    </row>
    <row r="3864" spans="1:38" x14ac:dyDescent="0.2">
      <c r="A3864" s="35" t="s">
        <v>18</v>
      </c>
      <c r="B3864" s="36">
        <v>9948</v>
      </c>
      <c r="C3864" s="36">
        <v>95</v>
      </c>
      <c r="D3864" s="36" t="s">
        <v>6358</v>
      </c>
      <c r="E3864" s="37" t="s">
        <v>6359</v>
      </c>
      <c r="F3864" s="38" t="s">
        <v>1262</v>
      </c>
      <c r="G3864" s="38" t="s">
        <v>1263</v>
      </c>
      <c r="H3864" s="35" t="s">
        <v>482</v>
      </c>
      <c r="I3864" s="35"/>
      <c r="J3864" s="29" t="s">
        <v>398</v>
      </c>
      <c r="K3864" s="29" t="s">
        <v>3263</v>
      </c>
      <c r="L3864" s="29" t="s">
        <v>3264</v>
      </c>
      <c r="M3864" s="39">
        <v>60.38925179166862</v>
      </c>
      <c r="N3864" s="39">
        <v>19.67507186858316</v>
      </c>
      <c r="O3864" s="29">
        <v>44197</v>
      </c>
      <c r="P3864" s="29">
        <v>44316</v>
      </c>
      <c r="Q3864" s="40">
        <v>0.32580419999999999</v>
      </c>
      <c r="R3864" s="39">
        <v>19.67507186858316</v>
      </c>
      <c r="S3864" s="39">
        <v>0</v>
      </c>
      <c r="T3864" s="39">
        <v>0</v>
      </c>
      <c r="U3864" s="39">
        <v>0</v>
      </c>
      <c r="V3864" s="39">
        <v>0</v>
      </c>
      <c r="W3864" s="29" t="s">
        <v>265</v>
      </c>
      <c r="X3864" s="29" t="s">
        <v>11773</v>
      </c>
      <c r="Y3864" s="29">
        <v>45236</v>
      </c>
      <c r="Z3864" s="41" t="s">
        <v>11759</v>
      </c>
      <c r="AA3864" s="42" t="s">
        <v>1349</v>
      </c>
      <c r="AB3864" s="29" t="s">
        <v>258</v>
      </c>
      <c r="AC3864" s="29" t="s">
        <v>265</v>
      </c>
      <c r="AD3864" s="29" t="s">
        <v>258</v>
      </c>
      <c r="AE3864" s="29" t="s">
        <v>1367</v>
      </c>
      <c r="AF3864" s="29" t="s">
        <v>2409</v>
      </c>
      <c r="AG3864" s="183" t="s">
        <v>2410</v>
      </c>
      <c r="AH3864" s="29" t="s">
        <v>1356</v>
      </c>
      <c r="AI3864" s="29" t="s">
        <v>1357</v>
      </c>
      <c r="AJ3864" s="29" t="s">
        <v>258</v>
      </c>
      <c r="AK3864" s="29" t="s">
        <v>258</v>
      </c>
      <c r="AL3864" s="29" t="s">
        <v>13327</v>
      </c>
    </row>
    <row r="3865" spans="1:38" x14ac:dyDescent="0.2">
      <c r="A3865" s="35" t="s">
        <v>18</v>
      </c>
      <c r="B3865" s="36">
        <v>9948</v>
      </c>
      <c r="C3865" s="36">
        <v>96</v>
      </c>
      <c r="D3865" s="36" t="s">
        <v>6360</v>
      </c>
      <c r="E3865" s="37" t="s">
        <v>6361</v>
      </c>
      <c r="F3865" s="38" t="s">
        <v>1262</v>
      </c>
      <c r="G3865" s="38" t="s">
        <v>1263</v>
      </c>
      <c r="H3865" s="35" t="s">
        <v>482</v>
      </c>
      <c r="I3865" s="35"/>
      <c r="J3865" s="29" t="s">
        <v>398</v>
      </c>
      <c r="K3865" s="29" t="s">
        <v>3263</v>
      </c>
      <c r="L3865" s="29" t="s">
        <v>3264</v>
      </c>
      <c r="M3865" s="39">
        <v>60.38925179166862</v>
      </c>
      <c r="N3865" s="39">
        <v>19.67507186858316</v>
      </c>
      <c r="O3865" s="29">
        <v>44197</v>
      </c>
      <c r="P3865" s="29">
        <v>44316</v>
      </c>
      <c r="Q3865" s="40">
        <v>0.32580419999999999</v>
      </c>
      <c r="R3865" s="39">
        <v>19.67507186858316</v>
      </c>
      <c r="S3865" s="39">
        <v>0</v>
      </c>
      <c r="T3865" s="39">
        <v>0</v>
      </c>
      <c r="U3865" s="39">
        <v>0</v>
      </c>
      <c r="V3865" s="39">
        <v>0</v>
      </c>
      <c r="W3865" s="29" t="s">
        <v>265</v>
      </c>
      <c r="X3865" s="29" t="s">
        <v>11773</v>
      </c>
      <c r="Y3865" s="29">
        <v>45236</v>
      </c>
      <c r="Z3865" s="41" t="s">
        <v>11759</v>
      </c>
      <c r="AA3865" s="42" t="s">
        <v>1349</v>
      </c>
      <c r="AB3865" s="29" t="s">
        <v>258</v>
      </c>
      <c r="AC3865" s="29" t="s">
        <v>265</v>
      </c>
      <c r="AD3865" s="29" t="s">
        <v>258</v>
      </c>
      <c r="AE3865" s="29" t="s">
        <v>1367</v>
      </c>
      <c r="AF3865" s="29" t="s">
        <v>2409</v>
      </c>
      <c r="AG3865" s="183" t="s">
        <v>2410</v>
      </c>
      <c r="AH3865" s="29" t="s">
        <v>1356</v>
      </c>
      <c r="AI3865" s="29" t="s">
        <v>1357</v>
      </c>
      <c r="AJ3865" s="29" t="s">
        <v>258</v>
      </c>
      <c r="AK3865" s="29" t="s">
        <v>258</v>
      </c>
      <c r="AL3865" s="29" t="s">
        <v>13327</v>
      </c>
    </row>
    <row r="3866" spans="1:38" x14ac:dyDescent="0.2">
      <c r="A3866" s="35" t="s">
        <v>18</v>
      </c>
      <c r="B3866" s="36">
        <v>9948</v>
      </c>
      <c r="C3866" s="36">
        <v>97</v>
      </c>
      <c r="D3866" s="36" t="s">
        <v>6362</v>
      </c>
      <c r="E3866" s="37" t="s">
        <v>6363</v>
      </c>
      <c r="F3866" s="38" t="s">
        <v>1262</v>
      </c>
      <c r="G3866" s="38" t="s">
        <v>1263</v>
      </c>
      <c r="H3866" s="35" t="s">
        <v>482</v>
      </c>
      <c r="I3866" s="35"/>
      <c r="J3866" s="29" t="s">
        <v>398</v>
      </c>
      <c r="K3866" s="29" t="s">
        <v>3263</v>
      </c>
      <c r="L3866" s="29" t="s">
        <v>3264</v>
      </c>
      <c r="M3866" s="39">
        <v>60.38925179166862</v>
      </c>
      <c r="N3866" s="39">
        <v>19.67507186858316</v>
      </c>
      <c r="O3866" s="29">
        <v>44197</v>
      </c>
      <c r="P3866" s="29">
        <v>44316</v>
      </c>
      <c r="Q3866" s="40">
        <v>0.32580419999999999</v>
      </c>
      <c r="R3866" s="39">
        <v>19.67507186858316</v>
      </c>
      <c r="S3866" s="39">
        <v>0</v>
      </c>
      <c r="T3866" s="39">
        <v>0</v>
      </c>
      <c r="U3866" s="39">
        <v>0</v>
      </c>
      <c r="V3866" s="39">
        <v>0</v>
      </c>
      <c r="W3866" s="29" t="s">
        <v>265</v>
      </c>
      <c r="X3866" s="29" t="s">
        <v>11773</v>
      </c>
      <c r="Y3866" s="29">
        <v>45236</v>
      </c>
      <c r="Z3866" s="41" t="s">
        <v>11759</v>
      </c>
      <c r="AA3866" s="42" t="s">
        <v>1349</v>
      </c>
      <c r="AB3866" s="29" t="s">
        <v>258</v>
      </c>
      <c r="AC3866" s="29" t="s">
        <v>265</v>
      </c>
      <c r="AD3866" s="29" t="s">
        <v>258</v>
      </c>
      <c r="AE3866" s="29" t="s">
        <v>1367</v>
      </c>
      <c r="AF3866" s="29" t="s">
        <v>2409</v>
      </c>
      <c r="AG3866" s="183" t="s">
        <v>2410</v>
      </c>
      <c r="AH3866" s="29" t="s">
        <v>1356</v>
      </c>
      <c r="AI3866" s="29" t="s">
        <v>1357</v>
      </c>
      <c r="AJ3866" s="29" t="s">
        <v>258</v>
      </c>
      <c r="AK3866" s="29" t="s">
        <v>258</v>
      </c>
      <c r="AL3866" s="29" t="s">
        <v>13327</v>
      </c>
    </row>
    <row r="3867" spans="1:38" x14ac:dyDescent="0.2">
      <c r="A3867" s="35" t="s">
        <v>18</v>
      </c>
      <c r="B3867" s="36">
        <v>9948</v>
      </c>
      <c r="C3867" s="36">
        <v>98</v>
      </c>
      <c r="D3867" s="36" t="s">
        <v>6364</v>
      </c>
      <c r="E3867" s="37" t="s">
        <v>6365</v>
      </c>
      <c r="F3867" s="38" t="s">
        <v>1262</v>
      </c>
      <c r="G3867" s="38" t="s">
        <v>1263</v>
      </c>
      <c r="H3867" s="35" t="s">
        <v>482</v>
      </c>
      <c r="I3867" s="35"/>
      <c r="J3867" s="29" t="s">
        <v>398</v>
      </c>
      <c r="K3867" s="29" t="s">
        <v>3263</v>
      </c>
      <c r="L3867" s="29" t="s">
        <v>3264</v>
      </c>
      <c r="M3867" s="39">
        <v>60.38925179166862</v>
      </c>
      <c r="N3867" s="39">
        <v>19.67507186858316</v>
      </c>
      <c r="O3867" s="29">
        <v>44197</v>
      </c>
      <c r="P3867" s="29">
        <v>44316</v>
      </c>
      <c r="Q3867" s="40">
        <v>0.32580419999999999</v>
      </c>
      <c r="R3867" s="39">
        <v>19.67507186858316</v>
      </c>
      <c r="S3867" s="39">
        <v>0</v>
      </c>
      <c r="T3867" s="39">
        <v>0</v>
      </c>
      <c r="U3867" s="39">
        <v>0</v>
      </c>
      <c r="V3867" s="39">
        <v>0</v>
      </c>
      <c r="W3867" s="29" t="s">
        <v>265</v>
      </c>
      <c r="X3867" s="29" t="s">
        <v>11773</v>
      </c>
      <c r="Y3867" s="29">
        <v>45236</v>
      </c>
      <c r="Z3867" s="41" t="s">
        <v>11759</v>
      </c>
      <c r="AA3867" s="42" t="s">
        <v>1349</v>
      </c>
      <c r="AB3867" s="29" t="s">
        <v>258</v>
      </c>
      <c r="AC3867" s="29" t="s">
        <v>265</v>
      </c>
      <c r="AD3867" s="29" t="s">
        <v>258</v>
      </c>
      <c r="AE3867" s="29" t="s">
        <v>1367</v>
      </c>
      <c r="AF3867" s="29" t="s">
        <v>2409</v>
      </c>
      <c r="AG3867" s="183" t="s">
        <v>2410</v>
      </c>
      <c r="AH3867" s="29" t="s">
        <v>1356</v>
      </c>
      <c r="AI3867" s="29" t="s">
        <v>1357</v>
      </c>
      <c r="AJ3867" s="29" t="s">
        <v>258</v>
      </c>
      <c r="AK3867" s="29" t="s">
        <v>258</v>
      </c>
      <c r="AL3867" s="29" t="s">
        <v>13327</v>
      </c>
    </row>
    <row r="3868" spans="1:38" x14ac:dyDescent="0.2">
      <c r="A3868" s="35" t="s">
        <v>18</v>
      </c>
      <c r="B3868" s="36">
        <v>9948</v>
      </c>
      <c r="C3868" s="36">
        <v>99</v>
      </c>
      <c r="D3868" s="36" t="s">
        <v>6366</v>
      </c>
      <c r="E3868" s="37" t="s">
        <v>6367</v>
      </c>
      <c r="F3868" s="38" t="s">
        <v>1262</v>
      </c>
      <c r="G3868" s="38" t="s">
        <v>1263</v>
      </c>
      <c r="H3868" s="35" t="s">
        <v>482</v>
      </c>
      <c r="I3868" s="35"/>
      <c r="J3868" s="29" t="s">
        <v>398</v>
      </c>
      <c r="K3868" s="29" t="s">
        <v>3263</v>
      </c>
      <c r="L3868" s="29" t="s">
        <v>3264</v>
      </c>
      <c r="M3868" s="39">
        <v>60.38925179166862</v>
      </c>
      <c r="N3868" s="39">
        <v>19.67507186858316</v>
      </c>
      <c r="O3868" s="29">
        <v>44197</v>
      </c>
      <c r="P3868" s="29">
        <v>44316</v>
      </c>
      <c r="Q3868" s="40">
        <v>0.32580419999999999</v>
      </c>
      <c r="R3868" s="39">
        <v>19.67507186858316</v>
      </c>
      <c r="S3868" s="39">
        <v>0</v>
      </c>
      <c r="T3868" s="39">
        <v>0</v>
      </c>
      <c r="U3868" s="39">
        <v>0</v>
      </c>
      <c r="V3868" s="39">
        <v>0</v>
      </c>
      <c r="W3868" s="29" t="s">
        <v>265</v>
      </c>
      <c r="X3868" s="29" t="s">
        <v>11773</v>
      </c>
      <c r="Y3868" s="29">
        <v>45236</v>
      </c>
      <c r="Z3868" s="41" t="s">
        <v>11759</v>
      </c>
      <c r="AA3868" s="42" t="s">
        <v>1349</v>
      </c>
      <c r="AB3868" s="29" t="s">
        <v>258</v>
      </c>
      <c r="AC3868" s="29" t="s">
        <v>265</v>
      </c>
      <c r="AD3868" s="29" t="s">
        <v>258</v>
      </c>
      <c r="AE3868" s="29" t="s">
        <v>1367</v>
      </c>
      <c r="AF3868" s="29" t="s">
        <v>2409</v>
      </c>
      <c r="AG3868" s="183" t="s">
        <v>2410</v>
      </c>
      <c r="AH3868" s="29" t="s">
        <v>1356</v>
      </c>
      <c r="AI3868" s="29" t="s">
        <v>1357</v>
      </c>
      <c r="AJ3868" s="29" t="s">
        <v>258</v>
      </c>
      <c r="AK3868" s="29" t="s">
        <v>258</v>
      </c>
      <c r="AL3868" s="29" t="s">
        <v>13327</v>
      </c>
    </row>
    <row r="3869" spans="1:38" x14ac:dyDescent="0.2">
      <c r="A3869" s="35" t="s">
        <v>18</v>
      </c>
      <c r="B3869" s="36">
        <v>9948</v>
      </c>
      <c r="C3869" s="36">
        <v>100</v>
      </c>
      <c r="D3869" s="36" t="s">
        <v>6368</v>
      </c>
      <c r="E3869" s="37" t="s">
        <v>6369</v>
      </c>
      <c r="F3869" s="38" t="s">
        <v>1262</v>
      </c>
      <c r="G3869" s="38" t="s">
        <v>1263</v>
      </c>
      <c r="H3869" s="35" t="s">
        <v>482</v>
      </c>
      <c r="I3869" s="35"/>
      <c r="J3869" s="29" t="s">
        <v>398</v>
      </c>
      <c r="K3869" s="29" t="s">
        <v>3263</v>
      </c>
      <c r="L3869" s="29" t="s">
        <v>3264</v>
      </c>
      <c r="M3869" s="39">
        <v>60.38925179166862</v>
      </c>
      <c r="N3869" s="39">
        <v>19.67507186858316</v>
      </c>
      <c r="O3869" s="29">
        <v>44197</v>
      </c>
      <c r="P3869" s="29">
        <v>44316</v>
      </c>
      <c r="Q3869" s="40">
        <v>0.32580419999999999</v>
      </c>
      <c r="R3869" s="39">
        <v>19.67507186858316</v>
      </c>
      <c r="S3869" s="39">
        <v>0</v>
      </c>
      <c r="T3869" s="39">
        <v>0</v>
      </c>
      <c r="U3869" s="39">
        <v>0</v>
      </c>
      <c r="V3869" s="39">
        <v>0</v>
      </c>
      <c r="W3869" s="29" t="s">
        <v>265</v>
      </c>
      <c r="X3869" s="29" t="s">
        <v>11773</v>
      </c>
      <c r="Y3869" s="29">
        <v>45236</v>
      </c>
      <c r="Z3869" s="41" t="s">
        <v>11759</v>
      </c>
      <c r="AA3869" s="42" t="s">
        <v>1349</v>
      </c>
      <c r="AB3869" s="29" t="s">
        <v>258</v>
      </c>
      <c r="AC3869" s="29" t="s">
        <v>265</v>
      </c>
      <c r="AD3869" s="29" t="s">
        <v>258</v>
      </c>
      <c r="AE3869" s="29" t="s">
        <v>1367</v>
      </c>
      <c r="AF3869" s="29" t="s">
        <v>2409</v>
      </c>
      <c r="AG3869" s="183" t="s">
        <v>2410</v>
      </c>
      <c r="AH3869" s="29" t="s">
        <v>1356</v>
      </c>
      <c r="AI3869" s="29" t="s">
        <v>1357</v>
      </c>
      <c r="AJ3869" s="29" t="s">
        <v>258</v>
      </c>
      <c r="AK3869" s="29" t="s">
        <v>258</v>
      </c>
      <c r="AL3869" s="29" t="s">
        <v>13327</v>
      </c>
    </row>
    <row r="3870" spans="1:38" x14ac:dyDescent="0.2">
      <c r="A3870" s="35" t="s">
        <v>18</v>
      </c>
      <c r="B3870" s="36">
        <v>9948</v>
      </c>
      <c r="C3870" s="36">
        <v>101</v>
      </c>
      <c r="D3870" s="36" t="s">
        <v>6370</v>
      </c>
      <c r="E3870" s="37" t="s">
        <v>6371</v>
      </c>
      <c r="F3870" s="38" t="s">
        <v>1262</v>
      </c>
      <c r="G3870" s="38" t="s">
        <v>1263</v>
      </c>
      <c r="H3870" s="35" t="s">
        <v>482</v>
      </c>
      <c r="I3870" s="35"/>
      <c r="J3870" s="29" t="s">
        <v>398</v>
      </c>
      <c r="K3870" s="29" t="s">
        <v>3263</v>
      </c>
      <c r="L3870" s="29" t="s">
        <v>3264</v>
      </c>
      <c r="M3870" s="39">
        <v>60.38925179166862</v>
      </c>
      <c r="N3870" s="39">
        <v>19.67507186858316</v>
      </c>
      <c r="O3870" s="29">
        <v>44197</v>
      </c>
      <c r="P3870" s="29">
        <v>44316</v>
      </c>
      <c r="Q3870" s="40">
        <v>0.32580419999999999</v>
      </c>
      <c r="R3870" s="39">
        <v>19.67507186858316</v>
      </c>
      <c r="S3870" s="39">
        <v>0</v>
      </c>
      <c r="T3870" s="39">
        <v>0</v>
      </c>
      <c r="U3870" s="39">
        <v>0</v>
      </c>
      <c r="V3870" s="39">
        <v>0</v>
      </c>
      <c r="W3870" s="29" t="s">
        <v>265</v>
      </c>
      <c r="X3870" s="29" t="s">
        <v>11773</v>
      </c>
      <c r="Y3870" s="29">
        <v>45236</v>
      </c>
      <c r="Z3870" s="41" t="s">
        <v>11759</v>
      </c>
      <c r="AA3870" s="42" t="s">
        <v>1349</v>
      </c>
      <c r="AB3870" s="29" t="s">
        <v>258</v>
      </c>
      <c r="AC3870" s="29" t="s">
        <v>265</v>
      </c>
      <c r="AD3870" s="29" t="s">
        <v>258</v>
      </c>
      <c r="AE3870" s="29" t="s">
        <v>1367</v>
      </c>
      <c r="AF3870" s="29" t="s">
        <v>2409</v>
      </c>
      <c r="AG3870" s="183" t="s">
        <v>2410</v>
      </c>
      <c r="AH3870" s="29" t="s">
        <v>1356</v>
      </c>
      <c r="AI3870" s="29" t="s">
        <v>1357</v>
      </c>
      <c r="AJ3870" s="29" t="s">
        <v>258</v>
      </c>
      <c r="AK3870" s="29" t="s">
        <v>258</v>
      </c>
      <c r="AL3870" s="29" t="s">
        <v>13327</v>
      </c>
    </row>
    <row r="3871" spans="1:38" x14ac:dyDescent="0.2">
      <c r="A3871" s="35" t="s">
        <v>18</v>
      </c>
      <c r="B3871" s="36">
        <v>9948</v>
      </c>
      <c r="C3871" s="36">
        <v>102</v>
      </c>
      <c r="D3871" s="36" t="s">
        <v>6372</v>
      </c>
      <c r="E3871" s="37" t="s">
        <v>6373</v>
      </c>
      <c r="F3871" s="38" t="s">
        <v>1262</v>
      </c>
      <c r="G3871" s="38" t="s">
        <v>1263</v>
      </c>
      <c r="H3871" s="35" t="s">
        <v>482</v>
      </c>
      <c r="I3871" s="35"/>
      <c r="J3871" s="29" t="s">
        <v>398</v>
      </c>
      <c r="K3871" s="29" t="s">
        <v>3263</v>
      </c>
      <c r="L3871" s="29" t="s">
        <v>3264</v>
      </c>
      <c r="M3871" s="39">
        <v>60.38925179166862</v>
      </c>
      <c r="N3871" s="39">
        <v>19.67507186858316</v>
      </c>
      <c r="O3871" s="29">
        <v>44197</v>
      </c>
      <c r="P3871" s="29">
        <v>44316</v>
      </c>
      <c r="Q3871" s="40">
        <v>0.32580419999999999</v>
      </c>
      <c r="R3871" s="39">
        <v>19.67507186858316</v>
      </c>
      <c r="S3871" s="39">
        <v>0</v>
      </c>
      <c r="T3871" s="39">
        <v>0</v>
      </c>
      <c r="U3871" s="39">
        <v>0</v>
      </c>
      <c r="V3871" s="39">
        <v>0</v>
      </c>
      <c r="W3871" s="29" t="s">
        <v>265</v>
      </c>
      <c r="X3871" s="29" t="s">
        <v>11773</v>
      </c>
      <c r="Y3871" s="29">
        <v>45236</v>
      </c>
      <c r="Z3871" s="41" t="s">
        <v>11759</v>
      </c>
      <c r="AA3871" s="42" t="s">
        <v>1349</v>
      </c>
      <c r="AB3871" s="29" t="s">
        <v>258</v>
      </c>
      <c r="AC3871" s="29" t="s">
        <v>265</v>
      </c>
      <c r="AD3871" s="29" t="s">
        <v>258</v>
      </c>
      <c r="AE3871" s="29" t="s">
        <v>1367</v>
      </c>
      <c r="AF3871" s="29" t="s">
        <v>2409</v>
      </c>
      <c r="AG3871" s="183" t="s">
        <v>2410</v>
      </c>
      <c r="AH3871" s="29" t="s">
        <v>1356</v>
      </c>
      <c r="AI3871" s="29" t="s">
        <v>1357</v>
      </c>
      <c r="AJ3871" s="29" t="s">
        <v>258</v>
      </c>
      <c r="AK3871" s="29" t="s">
        <v>258</v>
      </c>
      <c r="AL3871" s="29" t="s">
        <v>13327</v>
      </c>
    </row>
    <row r="3872" spans="1:38" x14ac:dyDescent="0.2">
      <c r="A3872" s="35" t="s">
        <v>18</v>
      </c>
      <c r="B3872" s="36">
        <v>9956</v>
      </c>
      <c r="C3872" s="36">
        <v>1</v>
      </c>
      <c r="D3872" s="36" t="s">
        <v>6385</v>
      </c>
      <c r="E3872" s="37" t="s">
        <v>6386</v>
      </c>
      <c r="F3872" s="38" t="s">
        <v>1262</v>
      </c>
      <c r="G3872" s="38" t="s">
        <v>1263</v>
      </c>
      <c r="H3872" s="35" t="s">
        <v>1671</v>
      </c>
      <c r="I3872" s="35"/>
      <c r="J3872" s="29" t="s">
        <v>263</v>
      </c>
      <c r="K3872" s="29" t="s">
        <v>264</v>
      </c>
      <c r="L3872" s="29" t="s">
        <v>2577</v>
      </c>
      <c r="M3872" s="39">
        <v>45.09725440443664</v>
      </c>
      <c r="N3872" s="39">
        <v>24.817379876796718</v>
      </c>
      <c r="O3872" s="29">
        <v>44197</v>
      </c>
      <c r="P3872" s="29">
        <v>44398</v>
      </c>
      <c r="Q3872" s="40">
        <v>0.55030800000000002</v>
      </c>
      <c r="R3872" s="39">
        <v>24.817379876796718</v>
      </c>
      <c r="S3872" s="39">
        <v>0</v>
      </c>
      <c r="T3872" s="39">
        <v>0</v>
      </c>
      <c r="U3872" s="39">
        <v>0</v>
      </c>
      <c r="V3872" s="39">
        <v>0</v>
      </c>
      <c r="W3872" s="29" t="s">
        <v>265</v>
      </c>
      <c r="X3872" s="29" t="s">
        <v>11773</v>
      </c>
      <c r="Y3872" s="29">
        <v>45281</v>
      </c>
      <c r="Z3872" s="41" t="s">
        <v>11760</v>
      </c>
      <c r="AA3872" s="42" t="s">
        <v>1349</v>
      </c>
      <c r="AB3872" s="29" t="s">
        <v>258</v>
      </c>
      <c r="AC3872" s="29" t="s">
        <v>265</v>
      </c>
      <c r="AD3872" s="29" t="s">
        <v>265</v>
      </c>
      <c r="AE3872" s="29" t="s">
        <v>1367</v>
      </c>
      <c r="AF3872" s="29" t="s">
        <v>2409</v>
      </c>
      <c r="AG3872" s="183" t="s">
        <v>2410</v>
      </c>
      <c r="AH3872" s="29" t="s">
        <v>1356</v>
      </c>
      <c r="AI3872" s="29" t="s">
        <v>1357</v>
      </c>
      <c r="AJ3872" s="29" t="s">
        <v>258</v>
      </c>
      <c r="AK3872" s="29" t="s">
        <v>258</v>
      </c>
      <c r="AL3872" s="29" t="s">
        <v>13327</v>
      </c>
    </row>
    <row r="3873" spans="1:38" x14ac:dyDescent="0.2">
      <c r="A3873" s="35" t="s">
        <v>18</v>
      </c>
      <c r="B3873" s="36">
        <v>9948</v>
      </c>
      <c r="C3873" s="36">
        <v>104</v>
      </c>
      <c r="D3873" s="36" t="s">
        <v>6376</v>
      </c>
      <c r="E3873" s="37" t="s">
        <v>6377</v>
      </c>
      <c r="F3873" s="38" t="s">
        <v>1262</v>
      </c>
      <c r="G3873" s="38" t="s">
        <v>1265</v>
      </c>
      <c r="H3873" s="35" t="s">
        <v>2327</v>
      </c>
      <c r="I3873" s="35"/>
      <c r="J3873" s="29" t="s">
        <v>398</v>
      </c>
      <c r="K3873" s="29" t="s">
        <v>3263</v>
      </c>
      <c r="L3873" s="29" t="s">
        <v>3264</v>
      </c>
      <c r="M3873" s="39">
        <v>60.449756001458887</v>
      </c>
      <c r="N3873" s="39">
        <v>19.694784394250512</v>
      </c>
      <c r="O3873" s="29">
        <v>44197</v>
      </c>
      <c r="P3873" s="29">
        <v>44316</v>
      </c>
      <c r="Q3873" s="40">
        <v>0.32580419999999999</v>
      </c>
      <c r="R3873" s="39">
        <v>19.694784394250512</v>
      </c>
      <c r="S3873" s="39">
        <v>0</v>
      </c>
      <c r="T3873" s="39">
        <v>0</v>
      </c>
      <c r="U3873" s="39">
        <v>0</v>
      </c>
      <c r="V3873" s="39">
        <v>0</v>
      </c>
      <c r="W3873" s="29" t="s">
        <v>265</v>
      </c>
      <c r="X3873" s="29" t="s">
        <v>11773</v>
      </c>
      <c r="Y3873" s="29">
        <v>45236</v>
      </c>
      <c r="Z3873" s="41" t="s">
        <v>11759</v>
      </c>
      <c r="AA3873" s="42" t="s">
        <v>1349</v>
      </c>
      <c r="AB3873" s="29" t="s">
        <v>258</v>
      </c>
      <c r="AC3873" s="29" t="s">
        <v>265</v>
      </c>
      <c r="AD3873" s="29" t="s">
        <v>258</v>
      </c>
      <c r="AE3873" s="29" t="s">
        <v>1367</v>
      </c>
      <c r="AF3873" s="29" t="s">
        <v>2409</v>
      </c>
      <c r="AG3873" s="183" t="s">
        <v>2410</v>
      </c>
      <c r="AH3873" s="29" t="s">
        <v>1356</v>
      </c>
      <c r="AI3873" s="29" t="s">
        <v>1357</v>
      </c>
      <c r="AJ3873" s="29" t="s">
        <v>258</v>
      </c>
      <c r="AK3873" s="29" t="s">
        <v>258</v>
      </c>
      <c r="AL3873" s="29" t="s">
        <v>13327</v>
      </c>
    </row>
    <row r="3874" spans="1:38" x14ac:dyDescent="0.2">
      <c r="A3874" s="35" t="s">
        <v>18</v>
      </c>
      <c r="B3874" s="36">
        <v>9948</v>
      </c>
      <c r="C3874" s="36">
        <v>105</v>
      </c>
      <c r="D3874" s="36" t="s">
        <v>6378</v>
      </c>
      <c r="E3874" s="37" t="s">
        <v>6379</v>
      </c>
      <c r="F3874" s="38" t="s">
        <v>1262</v>
      </c>
      <c r="G3874" s="38" t="s">
        <v>1263</v>
      </c>
      <c r="H3874" s="35" t="s">
        <v>482</v>
      </c>
      <c r="I3874" s="35"/>
      <c r="J3874" s="29" t="s">
        <v>398</v>
      </c>
      <c r="K3874" s="29" t="s">
        <v>3263</v>
      </c>
      <c r="L3874" s="29" t="s">
        <v>3264</v>
      </c>
      <c r="M3874" s="39">
        <v>60.28336942453565</v>
      </c>
      <c r="N3874" s="39">
        <v>19.640574948665297</v>
      </c>
      <c r="O3874" s="29">
        <v>44197</v>
      </c>
      <c r="P3874" s="29">
        <v>44316</v>
      </c>
      <c r="Q3874" s="40">
        <v>0.32580419999999999</v>
      </c>
      <c r="R3874" s="39">
        <v>19.640574948665297</v>
      </c>
      <c r="S3874" s="39">
        <v>0</v>
      </c>
      <c r="T3874" s="39">
        <v>0</v>
      </c>
      <c r="U3874" s="39">
        <v>0</v>
      </c>
      <c r="V3874" s="39">
        <v>0</v>
      </c>
      <c r="W3874" s="29" t="s">
        <v>265</v>
      </c>
      <c r="X3874" s="29" t="s">
        <v>11773</v>
      </c>
      <c r="Y3874" s="29">
        <v>45236</v>
      </c>
      <c r="Z3874" s="41" t="s">
        <v>11759</v>
      </c>
      <c r="AA3874" s="42" t="s">
        <v>1349</v>
      </c>
      <c r="AB3874" s="29" t="s">
        <v>258</v>
      </c>
      <c r="AC3874" s="29" t="s">
        <v>265</v>
      </c>
      <c r="AD3874" s="29" t="s">
        <v>258</v>
      </c>
      <c r="AE3874" s="29" t="s">
        <v>1367</v>
      </c>
      <c r="AF3874" s="29" t="s">
        <v>2409</v>
      </c>
      <c r="AG3874" s="183" t="s">
        <v>2410</v>
      </c>
      <c r="AH3874" s="29" t="s">
        <v>1356</v>
      </c>
      <c r="AI3874" s="29" t="s">
        <v>1357</v>
      </c>
      <c r="AJ3874" s="29" t="s">
        <v>258</v>
      </c>
      <c r="AK3874" s="29" t="s">
        <v>258</v>
      </c>
      <c r="AL3874" s="29" t="s">
        <v>13327</v>
      </c>
    </row>
    <row r="3875" spans="1:38" x14ac:dyDescent="0.2">
      <c r="A3875" s="35" t="s">
        <v>16</v>
      </c>
      <c r="B3875" s="36">
        <v>9950</v>
      </c>
      <c r="C3875" s="36"/>
      <c r="D3875" s="36" t="s">
        <v>1349</v>
      </c>
      <c r="E3875" s="37" t="s">
        <v>6380</v>
      </c>
      <c r="F3875" s="38" t="s">
        <v>1269</v>
      </c>
      <c r="G3875" s="38" t="s">
        <v>1273</v>
      </c>
      <c r="H3875" s="35" t="s">
        <v>1393</v>
      </c>
      <c r="I3875" s="35"/>
      <c r="J3875" s="29" t="s">
        <v>1371</v>
      </c>
      <c r="K3875" s="29" t="s">
        <v>1371</v>
      </c>
      <c r="L3875" s="29" t="s">
        <v>1366</v>
      </c>
      <c r="M3875" s="39">
        <v>4.6488966573539878</v>
      </c>
      <c r="N3875" s="39">
        <v>1.5909979466119097</v>
      </c>
      <c r="O3875" s="29">
        <v>44197</v>
      </c>
      <c r="P3875" s="29">
        <v>44322</v>
      </c>
      <c r="Q3875" s="40">
        <v>0.34223130000000002</v>
      </c>
      <c r="R3875" s="39">
        <v>1.5909979466119097</v>
      </c>
      <c r="S3875" s="39">
        <v>0</v>
      </c>
      <c r="T3875" s="39">
        <v>0</v>
      </c>
      <c r="U3875" s="39">
        <v>0</v>
      </c>
      <c r="V3875" s="39">
        <v>0</v>
      </c>
      <c r="W3875" s="29" t="s">
        <v>265</v>
      </c>
      <c r="X3875" s="29" t="s">
        <v>11773</v>
      </c>
      <c r="Y3875" s="29">
        <v>45250</v>
      </c>
      <c r="Z3875" s="41" t="s">
        <v>11759</v>
      </c>
      <c r="AA3875" s="42" t="s">
        <v>1349</v>
      </c>
      <c r="AB3875" s="29" t="s">
        <v>258</v>
      </c>
      <c r="AC3875" s="29" t="s">
        <v>258</v>
      </c>
      <c r="AD3875" s="29" t="s">
        <v>265</v>
      </c>
      <c r="AE3875" s="29" t="s">
        <v>1367</v>
      </c>
      <c r="AF3875" s="29" t="s">
        <v>1368</v>
      </c>
      <c r="AG3875" s="183" t="s">
        <v>1369</v>
      </c>
      <c r="AH3875" s="29" t="s">
        <v>1356</v>
      </c>
      <c r="AI3875" s="29" t="s">
        <v>1357</v>
      </c>
      <c r="AJ3875" s="29" t="s">
        <v>258</v>
      </c>
      <c r="AK3875" s="29" t="s">
        <v>258</v>
      </c>
      <c r="AL3875" s="29" t="s">
        <v>13327</v>
      </c>
    </row>
    <row r="3876" spans="1:38" x14ac:dyDescent="0.2">
      <c r="A3876" s="35" t="s">
        <v>16</v>
      </c>
      <c r="B3876" s="36">
        <v>9952</v>
      </c>
      <c r="C3876" s="36"/>
      <c r="D3876" s="36" t="s">
        <v>1349</v>
      </c>
      <c r="E3876" s="37" t="s">
        <v>6381</v>
      </c>
      <c r="F3876" s="38" t="s">
        <v>1269</v>
      </c>
      <c r="G3876" s="38" t="s">
        <v>1273</v>
      </c>
      <c r="H3876" s="35" t="s">
        <v>1393</v>
      </c>
      <c r="I3876" s="35"/>
      <c r="J3876" s="29" t="s">
        <v>1371</v>
      </c>
      <c r="K3876" s="29" t="s">
        <v>1371</v>
      </c>
      <c r="L3876" s="29" t="s">
        <v>1366</v>
      </c>
      <c r="M3876" s="39">
        <v>7.0335078458100408</v>
      </c>
      <c r="N3876" s="39">
        <v>24.571542778918548</v>
      </c>
      <c r="O3876" s="29">
        <v>44197</v>
      </c>
      <c r="P3876" s="29">
        <v>45473</v>
      </c>
      <c r="Q3876" s="40">
        <v>3.4934976</v>
      </c>
      <c r="R3876" s="39">
        <v>7.0231895961670086</v>
      </c>
      <c r="S3876" s="39">
        <v>7.0231895961670086</v>
      </c>
      <c r="T3876" s="39">
        <v>7.0231895961670086</v>
      </c>
      <c r="U3876" s="39">
        <v>3.5019739904175222</v>
      </c>
      <c r="V3876" s="39">
        <v>0</v>
      </c>
      <c r="W3876" s="29" t="s">
        <v>265</v>
      </c>
      <c r="X3876" s="29" t="s">
        <v>11773</v>
      </c>
      <c r="Y3876" s="29">
        <v>45244</v>
      </c>
      <c r="Z3876" s="41" t="s">
        <v>11759</v>
      </c>
      <c r="AA3876" s="42" t="s">
        <v>1349</v>
      </c>
      <c r="AB3876" s="29" t="s">
        <v>258</v>
      </c>
      <c r="AC3876" s="29" t="s">
        <v>258</v>
      </c>
      <c r="AD3876" s="29" t="s">
        <v>265</v>
      </c>
      <c r="AE3876" s="29" t="s">
        <v>1367</v>
      </c>
      <c r="AF3876" s="29" t="s">
        <v>1368</v>
      </c>
      <c r="AG3876" s="183" t="s">
        <v>1369</v>
      </c>
      <c r="AH3876" s="29" t="s">
        <v>1413</v>
      </c>
      <c r="AI3876" s="29" t="s">
        <v>1357</v>
      </c>
      <c r="AJ3876" s="29" t="s">
        <v>258</v>
      </c>
      <c r="AK3876" s="29" t="s">
        <v>258</v>
      </c>
      <c r="AL3876" s="29" t="s">
        <v>13327</v>
      </c>
    </row>
    <row r="3877" spans="1:38" x14ac:dyDescent="0.2">
      <c r="A3877" s="35" t="s">
        <v>16</v>
      </c>
      <c r="B3877" s="36">
        <v>9954</v>
      </c>
      <c r="C3877" s="36"/>
      <c r="D3877" s="36" t="s">
        <v>1349</v>
      </c>
      <c r="E3877" s="37" t="s">
        <v>6382</v>
      </c>
      <c r="F3877" s="38" t="s">
        <v>1266</v>
      </c>
      <c r="G3877" s="38" t="s">
        <v>1268</v>
      </c>
      <c r="H3877" s="35" t="s">
        <v>310</v>
      </c>
      <c r="I3877" s="35"/>
      <c r="J3877" s="29" t="s">
        <v>484</v>
      </c>
      <c r="K3877" s="29" t="s">
        <v>1365</v>
      </c>
      <c r="L3877" s="29" t="s">
        <v>1384</v>
      </c>
      <c r="M3877" s="39">
        <v>546.69117223874036</v>
      </c>
      <c r="N3877" s="39">
        <v>908.53261054072561</v>
      </c>
      <c r="O3877" s="29">
        <v>44197</v>
      </c>
      <c r="P3877" s="29">
        <v>44804</v>
      </c>
      <c r="Q3877" s="40">
        <v>1.6618754</v>
      </c>
      <c r="R3877" s="39">
        <v>545.41842573579743</v>
      </c>
      <c r="S3877" s="39">
        <v>363.11418480492813</v>
      </c>
      <c r="T3877" s="39">
        <v>0</v>
      </c>
      <c r="U3877" s="39">
        <v>0</v>
      </c>
      <c r="V3877" s="39">
        <v>0</v>
      </c>
      <c r="W3877" s="29" t="s">
        <v>265</v>
      </c>
      <c r="X3877" s="29" t="s">
        <v>11774</v>
      </c>
      <c r="Y3877" s="29">
        <v>45246</v>
      </c>
      <c r="Z3877" s="41" t="s">
        <v>11759</v>
      </c>
      <c r="AA3877" s="42" t="s">
        <v>1349</v>
      </c>
      <c r="AB3877" s="29" t="s">
        <v>258</v>
      </c>
      <c r="AC3877" s="29" t="s">
        <v>258</v>
      </c>
      <c r="AD3877" s="29" t="s">
        <v>265</v>
      </c>
      <c r="AE3877" s="29" t="s">
        <v>1353</v>
      </c>
      <c r="AF3877" s="29" t="s">
        <v>1368</v>
      </c>
      <c r="AG3877" s="183" t="s">
        <v>1369</v>
      </c>
      <c r="AH3877" s="29" t="s">
        <v>1356</v>
      </c>
      <c r="AI3877" s="29" t="s">
        <v>1357</v>
      </c>
      <c r="AJ3877" s="29" t="s">
        <v>258</v>
      </c>
      <c r="AK3877" s="29" t="s">
        <v>258</v>
      </c>
      <c r="AL3877" s="29" t="s">
        <v>13327</v>
      </c>
    </row>
    <row r="3878" spans="1:38" x14ac:dyDescent="0.2">
      <c r="A3878" s="35" t="s">
        <v>16</v>
      </c>
      <c r="B3878" s="36">
        <v>9955</v>
      </c>
      <c r="C3878" s="36"/>
      <c r="D3878" s="36" t="s">
        <v>1349</v>
      </c>
      <c r="E3878" s="37" t="s">
        <v>6383</v>
      </c>
      <c r="F3878" s="38" t="s">
        <v>1269</v>
      </c>
      <c r="G3878" s="38" t="s">
        <v>1271</v>
      </c>
      <c r="H3878" s="35" t="s">
        <v>1440</v>
      </c>
      <c r="I3878" s="35"/>
      <c r="J3878" s="29" t="s">
        <v>281</v>
      </c>
      <c r="K3878" s="29" t="s">
        <v>282</v>
      </c>
      <c r="L3878" s="29" t="s">
        <v>1384</v>
      </c>
      <c r="M3878" s="39">
        <v>31.429125595073518</v>
      </c>
      <c r="N3878" s="39">
        <v>23.405125256673511</v>
      </c>
      <c r="O3878" s="29">
        <v>44197</v>
      </c>
      <c r="P3878" s="29">
        <v>44469</v>
      </c>
      <c r="Q3878" s="40">
        <v>0.74469540000000001</v>
      </c>
      <c r="R3878" s="39">
        <v>23.405125256673511</v>
      </c>
      <c r="S3878" s="39">
        <v>0</v>
      </c>
      <c r="T3878" s="39">
        <v>0</v>
      </c>
      <c r="U3878" s="39">
        <v>0</v>
      </c>
      <c r="V3878" s="39">
        <v>0</v>
      </c>
      <c r="W3878" s="29" t="s">
        <v>265</v>
      </c>
      <c r="X3878" s="29" t="s">
        <v>11773</v>
      </c>
      <c r="Y3878" s="29">
        <v>45271</v>
      </c>
      <c r="Z3878" s="41" t="s">
        <v>11760</v>
      </c>
      <c r="AA3878" s="42" t="s">
        <v>1349</v>
      </c>
      <c r="AB3878" s="29" t="s">
        <v>258</v>
      </c>
      <c r="AC3878" s="29" t="s">
        <v>258</v>
      </c>
      <c r="AD3878" s="29" t="s">
        <v>265</v>
      </c>
      <c r="AE3878" s="29" t="s">
        <v>1353</v>
      </c>
      <c r="AF3878" s="29" t="s">
        <v>1368</v>
      </c>
      <c r="AG3878" s="183" t="s">
        <v>1369</v>
      </c>
      <c r="AH3878" s="29" t="s">
        <v>1356</v>
      </c>
      <c r="AI3878" s="29" t="s">
        <v>1357</v>
      </c>
      <c r="AJ3878" s="29" t="s">
        <v>258</v>
      </c>
      <c r="AK3878" s="29" t="s">
        <v>258</v>
      </c>
      <c r="AL3878" s="29" t="s">
        <v>13327</v>
      </c>
    </row>
    <row r="3879" spans="1:38" x14ac:dyDescent="0.2">
      <c r="A3879" s="35" t="s">
        <v>18</v>
      </c>
      <c r="B3879" s="36">
        <v>9956</v>
      </c>
      <c r="C3879" s="36">
        <v>2</v>
      </c>
      <c r="D3879" s="36" t="s">
        <v>6387</v>
      </c>
      <c r="E3879" s="37" t="s">
        <v>6388</v>
      </c>
      <c r="F3879" s="38" t="s">
        <v>1262</v>
      </c>
      <c r="G3879" s="38" t="s">
        <v>1263</v>
      </c>
      <c r="H3879" s="35" t="s">
        <v>1671</v>
      </c>
      <c r="I3879" s="35"/>
      <c r="J3879" s="29" t="s">
        <v>263</v>
      </c>
      <c r="K3879" s="29" t="s">
        <v>264</v>
      </c>
      <c r="L3879" s="29" t="s">
        <v>2577</v>
      </c>
      <c r="M3879" s="39">
        <v>45.203781769210671</v>
      </c>
      <c r="N3879" s="39">
        <v>24.876002737850786</v>
      </c>
      <c r="O3879" s="29">
        <v>44197</v>
      </c>
      <c r="P3879" s="29">
        <v>44398</v>
      </c>
      <c r="Q3879" s="40">
        <v>0.55030800000000002</v>
      </c>
      <c r="R3879" s="39">
        <v>24.876002737850786</v>
      </c>
      <c r="S3879" s="39">
        <v>0</v>
      </c>
      <c r="T3879" s="39">
        <v>0</v>
      </c>
      <c r="U3879" s="39">
        <v>0</v>
      </c>
      <c r="V3879" s="39">
        <v>0</v>
      </c>
      <c r="W3879" s="29" t="s">
        <v>265</v>
      </c>
      <c r="X3879" s="29" t="s">
        <v>11773</v>
      </c>
      <c r="Y3879" s="29">
        <v>45281</v>
      </c>
      <c r="Z3879" s="41" t="s">
        <v>11760</v>
      </c>
      <c r="AA3879" s="42" t="s">
        <v>1349</v>
      </c>
      <c r="AB3879" s="29" t="s">
        <v>258</v>
      </c>
      <c r="AC3879" s="29" t="s">
        <v>265</v>
      </c>
      <c r="AD3879" s="29" t="s">
        <v>265</v>
      </c>
      <c r="AE3879" s="29" t="s">
        <v>1367</v>
      </c>
      <c r="AF3879" s="29" t="s">
        <v>2409</v>
      </c>
      <c r="AG3879" s="183" t="s">
        <v>2410</v>
      </c>
      <c r="AH3879" s="29" t="s">
        <v>1356</v>
      </c>
      <c r="AI3879" s="29" t="s">
        <v>1357</v>
      </c>
      <c r="AJ3879" s="29" t="s">
        <v>258</v>
      </c>
      <c r="AK3879" s="29" t="s">
        <v>258</v>
      </c>
      <c r="AL3879" s="29" t="s">
        <v>13327</v>
      </c>
    </row>
    <row r="3880" spans="1:38" x14ac:dyDescent="0.2">
      <c r="A3880" s="35" t="s">
        <v>18</v>
      </c>
      <c r="B3880" s="36">
        <v>9956</v>
      </c>
      <c r="C3880" s="36">
        <v>3</v>
      </c>
      <c r="D3880" s="36" t="s">
        <v>6389</v>
      </c>
      <c r="E3880" s="37" t="s">
        <v>6390</v>
      </c>
      <c r="F3880" s="38" t="s">
        <v>1262</v>
      </c>
      <c r="G3880" s="38" t="s">
        <v>1263</v>
      </c>
      <c r="H3880" s="35" t="s">
        <v>1671</v>
      </c>
      <c r="I3880" s="35"/>
      <c r="J3880" s="29" t="s">
        <v>263</v>
      </c>
      <c r="K3880" s="29" t="s">
        <v>264</v>
      </c>
      <c r="L3880" s="29" t="s">
        <v>2577</v>
      </c>
      <c r="M3880" s="39">
        <v>45.203781769210671</v>
      </c>
      <c r="N3880" s="39">
        <v>24.876002737850786</v>
      </c>
      <c r="O3880" s="29">
        <v>44197</v>
      </c>
      <c r="P3880" s="29">
        <v>44398</v>
      </c>
      <c r="Q3880" s="40">
        <v>0.55030800000000002</v>
      </c>
      <c r="R3880" s="39">
        <v>24.876002737850786</v>
      </c>
      <c r="S3880" s="39">
        <v>0</v>
      </c>
      <c r="T3880" s="39">
        <v>0</v>
      </c>
      <c r="U3880" s="39">
        <v>0</v>
      </c>
      <c r="V3880" s="39">
        <v>0</v>
      </c>
      <c r="W3880" s="29" t="s">
        <v>265</v>
      </c>
      <c r="X3880" s="29" t="s">
        <v>11773</v>
      </c>
      <c r="Y3880" s="29">
        <v>45281</v>
      </c>
      <c r="Z3880" s="41" t="s">
        <v>11760</v>
      </c>
      <c r="AA3880" s="42" t="s">
        <v>1349</v>
      </c>
      <c r="AB3880" s="29" t="s">
        <v>258</v>
      </c>
      <c r="AC3880" s="29" t="s">
        <v>265</v>
      </c>
      <c r="AD3880" s="29" t="s">
        <v>265</v>
      </c>
      <c r="AE3880" s="29" t="s">
        <v>1367</v>
      </c>
      <c r="AF3880" s="29" t="s">
        <v>2409</v>
      </c>
      <c r="AG3880" s="183" t="s">
        <v>2410</v>
      </c>
      <c r="AH3880" s="29" t="s">
        <v>1356</v>
      </c>
      <c r="AI3880" s="29" t="s">
        <v>1357</v>
      </c>
      <c r="AJ3880" s="29" t="s">
        <v>258</v>
      </c>
      <c r="AK3880" s="29" t="s">
        <v>258</v>
      </c>
      <c r="AL3880" s="29" t="s">
        <v>13327</v>
      </c>
    </row>
    <row r="3881" spans="1:38" x14ac:dyDescent="0.2">
      <c r="A3881" s="35" t="s">
        <v>18</v>
      </c>
      <c r="B3881" s="36">
        <v>9956</v>
      </c>
      <c r="C3881" s="36">
        <v>4</v>
      </c>
      <c r="D3881" s="36" t="s">
        <v>6391</v>
      </c>
      <c r="E3881" s="37" t="s">
        <v>6392</v>
      </c>
      <c r="F3881" s="38" t="s">
        <v>1262</v>
      </c>
      <c r="G3881" s="38" t="s">
        <v>1263</v>
      </c>
      <c r="H3881" s="35" t="s">
        <v>1671</v>
      </c>
      <c r="I3881" s="35"/>
      <c r="J3881" s="29" t="s">
        <v>263</v>
      </c>
      <c r="K3881" s="29" t="s">
        <v>264</v>
      </c>
      <c r="L3881" s="29" t="s">
        <v>2577</v>
      </c>
      <c r="M3881" s="39">
        <v>45.203781769210671</v>
      </c>
      <c r="N3881" s="39">
        <v>24.876002737850786</v>
      </c>
      <c r="O3881" s="29">
        <v>44197</v>
      </c>
      <c r="P3881" s="29">
        <v>44398</v>
      </c>
      <c r="Q3881" s="40">
        <v>0.55030800000000002</v>
      </c>
      <c r="R3881" s="39">
        <v>24.876002737850786</v>
      </c>
      <c r="S3881" s="39">
        <v>0</v>
      </c>
      <c r="T3881" s="39">
        <v>0</v>
      </c>
      <c r="U3881" s="39">
        <v>0</v>
      </c>
      <c r="V3881" s="39">
        <v>0</v>
      </c>
      <c r="W3881" s="29" t="s">
        <v>265</v>
      </c>
      <c r="X3881" s="29" t="s">
        <v>11773</v>
      </c>
      <c r="Y3881" s="29">
        <v>45281</v>
      </c>
      <c r="Z3881" s="41" t="s">
        <v>11760</v>
      </c>
      <c r="AA3881" s="42" t="s">
        <v>1349</v>
      </c>
      <c r="AB3881" s="29" t="s">
        <v>258</v>
      </c>
      <c r="AC3881" s="29" t="s">
        <v>265</v>
      </c>
      <c r="AD3881" s="29" t="s">
        <v>265</v>
      </c>
      <c r="AE3881" s="29" t="s">
        <v>1367</v>
      </c>
      <c r="AF3881" s="29" t="s">
        <v>2409</v>
      </c>
      <c r="AG3881" s="183" t="s">
        <v>2410</v>
      </c>
      <c r="AH3881" s="29" t="s">
        <v>1356</v>
      </c>
      <c r="AI3881" s="29" t="s">
        <v>1357</v>
      </c>
      <c r="AJ3881" s="29" t="s">
        <v>258</v>
      </c>
      <c r="AK3881" s="29" t="s">
        <v>258</v>
      </c>
      <c r="AL3881" s="29" t="s">
        <v>13327</v>
      </c>
    </row>
    <row r="3882" spans="1:38" x14ac:dyDescent="0.2">
      <c r="A3882" s="35" t="s">
        <v>18</v>
      </c>
      <c r="B3882" s="36">
        <v>9956</v>
      </c>
      <c r="C3882" s="36">
        <v>5</v>
      </c>
      <c r="D3882" s="36" t="s">
        <v>6393</v>
      </c>
      <c r="E3882" s="37" t="s">
        <v>6394</v>
      </c>
      <c r="F3882" s="38" t="s">
        <v>1262</v>
      </c>
      <c r="G3882" s="38" t="s">
        <v>1263</v>
      </c>
      <c r="H3882" s="35" t="s">
        <v>1671</v>
      </c>
      <c r="I3882" s="35"/>
      <c r="J3882" s="29" t="s">
        <v>263</v>
      </c>
      <c r="K3882" s="29" t="s">
        <v>264</v>
      </c>
      <c r="L3882" s="29" t="s">
        <v>2577</v>
      </c>
      <c r="M3882" s="39">
        <v>45.203781769210671</v>
      </c>
      <c r="N3882" s="39">
        <v>24.876002737850786</v>
      </c>
      <c r="O3882" s="29">
        <v>44197</v>
      </c>
      <c r="P3882" s="29">
        <v>44398</v>
      </c>
      <c r="Q3882" s="40">
        <v>0.55030800000000002</v>
      </c>
      <c r="R3882" s="39">
        <v>24.876002737850786</v>
      </c>
      <c r="S3882" s="39">
        <v>0</v>
      </c>
      <c r="T3882" s="39">
        <v>0</v>
      </c>
      <c r="U3882" s="39">
        <v>0</v>
      </c>
      <c r="V3882" s="39">
        <v>0</v>
      </c>
      <c r="W3882" s="29" t="s">
        <v>265</v>
      </c>
      <c r="X3882" s="29" t="s">
        <v>11773</v>
      </c>
      <c r="Y3882" s="29">
        <v>45281</v>
      </c>
      <c r="Z3882" s="41" t="s">
        <v>11760</v>
      </c>
      <c r="AA3882" s="42" t="s">
        <v>1349</v>
      </c>
      <c r="AB3882" s="29" t="s">
        <v>258</v>
      </c>
      <c r="AC3882" s="29" t="s">
        <v>265</v>
      </c>
      <c r="AD3882" s="29" t="s">
        <v>265</v>
      </c>
      <c r="AE3882" s="29" t="s">
        <v>1367</v>
      </c>
      <c r="AF3882" s="29" t="s">
        <v>2409</v>
      </c>
      <c r="AG3882" s="183" t="s">
        <v>2410</v>
      </c>
      <c r="AH3882" s="29" t="s">
        <v>1356</v>
      </c>
      <c r="AI3882" s="29" t="s">
        <v>1357</v>
      </c>
      <c r="AJ3882" s="29" t="s">
        <v>258</v>
      </c>
      <c r="AK3882" s="29" t="s">
        <v>258</v>
      </c>
      <c r="AL3882" s="29" t="s">
        <v>13327</v>
      </c>
    </row>
    <row r="3883" spans="1:38" x14ac:dyDescent="0.2">
      <c r="A3883" s="35" t="s">
        <v>18</v>
      </c>
      <c r="B3883" s="36">
        <v>9956</v>
      </c>
      <c r="C3883" s="36">
        <v>6</v>
      </c>
      <c r="D3883" s="36" t="s">
        <v>6395</v>
      </c>
      <c r="E3883" s="37" t="s">
        <v>6396</v>
      </c>
      <c r="F3883" s="38" t="s">
        <v>1262</v>
      </c>
      <c r="G3883" s="38" t="s">
        <v>1263</v>
      </c>
      <c r="H3883" s="35" t="s">
        <v>1671</v>
      </c>
      <c r="I3883" s="35"/>
      <c r="J3883" s="29" t="s">
        <v>263</v>
      </c>
      <c r="K3883" s="29" t="s">
        <v>264</v>
      </c>
      <c r="L3883" s="29" t="s">
        <v>2577</v>
      </c>
      <c r="M3883" s="39">
        <v>45.203781769210671</v>
      </c>
      <c r="N3883" s="39">
        <v>24.876002737850786</v>
      </c>
      <c r="O3883" s="29">
        <v>44197</v>
      </c>
      <c r="P3883" s="29">
        <v>44398</v>
      </c>
      <c r="Q3883" s="40">
        <v>0.55030800000000002</v>
      </c>
      <c r="R3883" s="39">
        <v>24.876002737850786</v>
      </c>
      <c r="S3883" s="39">
        <v>0</v>
      </c>
      <c r="T3883" s="39">
        <v>0</v>
      </c>
      <c r="U3883" s="39">
        <v>0</v>
      </c>
      <c r="V3883" s="39">
        <v>0</v>
      </c>
      <c r="W3883" s="29" t="s">
        <v>265</v>
      </c>
      <c r="X3883" s="29" t="s">
        <v>11773</v>
      </c>
      <c r="Y3883" s="29">
        <v>45281</v>
      </c>
      <c r="Z3883" s="41" t="s">
        <v>11760</v>
      </c>
      <c r="AA3883" s="42" t="s">
        <v>1349</v>
      </c>
      <c r="AB3883" s="29" t="s">
        <v>258</v>
      </c>
      <c r="AC3883" s="29" t="s">
        <v>265</v>
      </c>
      <c r="AD3883" s="29" t="s">
        <v>265</v>
      </c>
      <c r="AE3883" s="29" t="s">
        <v>1367</v>
      </c>
      <c r="AF3883" s="29" t="s">
        <v>2409</v>
      </c>
      <c r="AG3883" s="183" t="s">
        <v>2410</v>
      </c>
      <c r="AH3883" s="29" t="s">
        <v>1356</v>
      </c>
      <c r="AI3883" s="29" t="s">
        <v>1357</v>
      </c>
      <c r="AJ3883" s="29" t="s">
        <v>258</v>
      </c>
      <c r="AK3883" s="29" t="s">
        <v>258</v>
      </c>
      <c r="AL3883" s="29" t="s">
        <v>13327</v>
      </c>
    </row>
    <row r="3884" spans="1:38" x14ac:dyDescent="0.2">
      <c r="A3884" s="35" t="s">
        <v>18</v>
      </c>
      <c r="B3884" s="36">
        <v>9956</v>
      </c>
      <c r="C3884" s="36">
        <v>7</v>
      </c>
      <c r="D3884" s="36" t="s">
        <v>6397</v>
      </c>
      <c r="E3884" s="37" t="s">
        <v>6398</v>
      </c>
      <c r="F3884" s="38" t="s">
        <v>1262</v>
      </c>
      <c r="G3884" s="38" t="s">
        <v>1263</v>
      </c>
      <c r="H3884" s="35" t="s">
        <v>1671</v>
      </c>
      <c r="I3884" s="35"/>
      <c r="J3884" s="29" t="s">
        <v>263</v>
      </c>
      <c r="K3884" s="29" t="s">
        <v>264</v>
      </c>
      <c r="L3884" s="29" t="s">
        <v>2577</v>
      </c>
      <c r="M3884" s="39">
        <v>45.203781769210671</v>
      </c>
      <c r="N3884" s="39">
        <v>24.876002737850786</v>
      </c>
      <c r="O3884" s="29">
        <v>44197</v>
      </c>
      <c r="P3884" s="29">
        <v>44398</v>
      </c>
      <c r="Q3884" s="40">
        <v>0.55030800000000002</v>
      </c>
      <c r="R3884" s="39">
        <v>24.876002737850786</v>
      </c>
      <c r="S3884" s="39">
        <v>0</v>
      </c>
      <c r="T3884" s="39">
        <v>0</v>
      </c>
      <c r="U3884" s="39">
        <v>0</v>
      </c>
      <c r="V3884" s="39">
        <v>0</v>
      </c>
      <c r="W3884" s="29" t="s">
        <v>265</v>
      </c>
      <c r="X3884" s="29" t="s">
        <v>11773</v>
      </c>
      <c r="Y3884" s="29">
        <v>45281</v>
      </c>
      <c r="Z3884" s="41" t="s">
        <v>11760</v>
      </c>
      <c r="AA3884" s="42" t="s">
        <v>1349</v>
      </c>
      <c r="AB3884" s="29" t="s">
        <v>258</v>
      </c>
      <c r="AC3884" s="29" t="s">
        <v>265</v>
      </c>
      <c r="AD3884" s="29" t="s">
        <v>265</v>
      </c>
      <c r="AE3884" s="29" t="s">
        <v>1367</v>
      </c>
      <c r="AF3884" s="29" t="s">
        <v>2409</v>
      </c>
      <c r="AG3884" s="183" t="s">
        <v>2410</v>
      </c>
      <c r="AH3884" s="29" t="s">
        <v>1356</v>
      </c>
      <c r="AI3884" s="29" t="s">
        <v>1357</v>
      </c>
      <c r="AJ3884" s="29" t="s">
        <v>258</v>
      </c>
      <c r="AK3884" s="29" t="s">
        <v>258</v>
      </c>
      <c r="AL3884" s="29" t="s">
        <v>13327</v>
      </c>
    </row>
    <row r="3885" spans="1:38" x14ac:dyDescent="0.2">
      <c r="A3885" s="35" t="s">
        <v>18</v>
      </c>
      <c r="B3885" s="36">
        <v>9956</v>
      </c>
      <c r="C3885" s="36">
        <v>8</v>
      </c>
      <c r="D3885" s="36" t="s">
        <v>6399</v>
      </c>
      <c r="E3885" s="37" t="s">
        <v>6400</v>
      </c>
      <c r="F3885" s="38" t="s">
        <v>1262</v>
      </c>
      <c r="G3885" s="38" t="s">
        <v>1263</v>
      </c>
      <c r="H3885" s="35" t="s">
        <v>1671</v>
      </c>
      <c r="I3885" s="35"/>
      <c r="J3885" s="29" t="s">
        <v>263</v>
      </c>
      <c r="K3885" s="29" t="s">
        <v>264</v>
      </c>
      <c r="L3885" s="29" t="s">
        <v>2577</v>
      </c>
      <c r="M3885" s="39">
        <v>45.203781769210671</v>
      </c>
      <c r="N3885" s="39">
        <v>24.876002737850786</v>
      </c>
      <c r="O3885" s="29">
        <v>44197</v>
      </c>
      <c r="P3885" s="29">
        <v>44398</v>
      </c>
      <c r="Q3885" s="40">
        <v>0.55030800000000002</v>
      </c>
      <c r="R3885" s="39">
        <v>24.876002737850786</v>
      </c>
      <c r="S3885" s="39">
        <v>0</v>
      </c>
      <c r="T3885" s="39">
        <v>0</v>
      </c>
      <c r="U3885" s="39">
        <v>0</v>
      </c>
      <c r="V3885" s="39">
        <v>0</v>
      </c>
      <c r="W3885" s="29" t="s">
        <v>265</v>
      </c>
      <c r="X3885" s="29" t="s">
        <v>11773</v>
      </c>
      <c r="Y3885" s="29">
        <v>45281</v>
      </c>
      <c r="Z3885" s="41" t="s">
        <v>11760</v>
      </c>
      <c r="AA3885" s="42" t="s">
        <v>1349</v>
      </c>
      <c r="AB3885" s="29" t="s">
        <v>258</v>
      </c>
      <c r="AC3885" s="29" t="s">
        <v>265</v>
      </c>
      <c r="AD3885" s="29" t="s">
        <v>265</v>
      </c>
      <c r="AE3885" s="29" t="s">
        <v>1367</v>
      </c>
      <c r="AF3885" s="29" t="s">
        <v>2409</v>
      </c>
      <c r="AG3885" s="183" t="s">
        <v>2410</v>
      </c>
      <c r="AH3885" s="29" t="s">
        <v>1356</v>
      </c>
      <c r="AI3885" s="29" t="s">
        <v>1357</v>
      </c>
      <c r="AJ3885" s="29" t="s">
        <v>258</v>
      </c>
      <c r="AK3885" s="29" t="s">
        <v>258</v>
      </c>
      <c r="AL3885" s="29" t="s">
        <v>13327</v>
      </c>
    </row>
    <row r="3886" spans="1:38" x14ac:dyDescent="0.2">
      <c r="A3886" s="35" t="s">
        <v>18</v>
      </c>
      <c r="B3886" s="36">
        <v>9956</v>
      </c>
      <c r="C3886" s="36">
        <v>9</v>
      </c>
      <c r="D3886" s="36" t="s">
        <v>6401</v>
      </c>
      <c r="E3886" s="37" t="s">
        <v>6402</v>
      </c>
      <c r="F3886" s="38" t="s">
        <v>1262</v>
      </c>
      <c r="G3886" s="38" t="s">
        <v>1263</v>
      </c>
      <c r="H3886" s="35" t="s">
        <v>1671</v>
      </c>
      <c r="I3886" s="35"/>
      <c r="J3886" s="29" t="s">
        <v>263</v>
      </c>
      <c r="K3886" s="29" t="s">
        <v>264</v>
      </c>
      <c r="L3886" s="29" t="s">
        <v>2577</v>
      </c>
      <c r="M3886" s="39">
        <v>45.203781769210671</v>
      </c>
      <c r="N3886" s="39">
        <v>24.876002737850786</v>
      </c>
      <c r="O3886" s="29">
        <v>44197</v>
      </c>
      <c r="P3886" s="29">
        <v>44398</v>
      </c>
      <c r="Q3886" s="40">
        <v>0.55030800000000002</v>
      </c>
      <c r="R3886" s="39">
        <v>24.876002737850786</v>
      </c>
      <c r="S3886" s="39">
        <v>0</v>
      </c>
      <c r="T3886" s="39">
        <v>0</v>
      </c>
      <c r="U3886" s="39">
        <v>0</v>
      </c>
      <c r="V3886" s="39">
        <v>0</v>
      </c>
      <c r="W3886" s="29" t="s">
        <v>265</v>
      </c>
      <c r="X3886" s="29" t="s">
        <v>11773</v>
      </c>
      <c r="Y3886" s="29">
        <v>45281</v>
      </c>
      <c r="Z3886" s="41" t="s">
        <v>11760</v>
      </c>
      <c r="AA3886" s="42" t="s">
        <v>1349</v>
      </c>
      <c r="AB3886" s="29" t="s">
        <v>258</v>
      </c>
      <c r="AC3886" s="29" t="s">
        <v>265</v>
      </c>
      <c r="AD3886" s="29" t="s">
        <v>265</v>
      </c>
      <c r="AE3886" s="29" t="s">
        <v>1367</v>
      </c>
      <c r="AF3886" s="29" t="s">
        <v>2409</v>
      </c>
      <c r="AG3886" s="183" t="s">
        <v>2410</v>
      </c>
      <c r="AH3886" s="29" t="s">
        <v>1356</v>
      </c>
      <c r="AI3886" s="29" t="s">
        <v>1357</v>
      </c>
      <c r="AJ3886" s="29" t="s">
        <v>258</v>
      </c>
      <c r="AK3886" s="29" t="s">
        <v>258</v>
      </c>
      <c r="AL3886" s="29" t="s">
        <v>13327</v>
      </c>
    </row>
    <row r="3887" spans="1:38" x14ac:dyDescent="0.2">
      <c r="A3887" s="35" t="s">
        <v>18</v>
      </c>
      <c r="B3887" s="36">
        <v>9956</v>
      </c>
      <c r="C3887" s="36">
        <v>10</v>
      </c>
      <c r="D3887" s="36" t="s">
        <v>6403</v>
      </c>
      <c r="E3887" s="37" t="s">
        <v>6404</v>
      </c>
      <c r="F3887" s="38" t="s">
        <v>1262</v>
      </c>
      <c r="G3887" s="38" t="s">
        <v>1263</v>
      </c>
      <c r="H3887" s="35" t="s">
        <v>1671</v>
      </c>
      <c r="I3887" s="35"/>
      <c r="J3887" s="29" t="s">
        <v>263</v>
      </c>
      <c r="K3887" s="29" t="s">
        <v>264</v>
      </c>
      <c r="L3887" s="29" t="s">
        <v>2577</v>
      </c>
      <c r="M3887" s="39">
        <v>45.203781769210671</v>
      </c>
      <c r="N3887" s="39">
        <v>24.876002737850786</v>
      </c>
      <c r="O3887" s="29">
        <v>44197</v>
      </c>
      <c r="P3887" s="29">
        <v>44398</v>
      </c>
      <c r="Q3887" s="40">
        <v>0.55030800000000002</v>
      </c>
      <c r="R3887" s="39">
        <v>24.876002737850786</v>
      </c>
      <c r="S3887" s="39">
        <v>0</v>
      </c>
      <c r="T3887" s="39">
        <v>0</v>
      </c>
      <c r="U3887" s="39">
        <v>0</v>
      </c>
      <c r="V3887" s="39">
        <v>0</v>
      </c>
      <c r="W3887" s="29" t="s">
        <v>265</v>
      </c>
      <c r="X3887" s="29" t="s">
        <v>11773</v>
      </c>
      <c r="Y3887" s="29">
        <v>45281</v>
      </c>
      <c r="Z3887" s="41" t="s">
        <v>11760</v>
      </c>
      <c r="AA3887" s="42" t="s">
        <v>1349</v>
      </c>
      <c r="AB3887" s="29" t="s">
        <v>258</v>
      </c>
      <c r="AC3887" s="29" t="s">
        <v>265</v>
      </c>
      <c r="AD3887" s="29" t="s">
        <v>265</v>
      </c>
      <c r="AE3887" s="29" t="s">
        <v>1367</v>
      </c>
      <c r="AF3887" s="29" t="s">
        <v>2409</v>
      </c>
      <c r="AG3887" s="183" t="s">
        <v>2410</v>
      </c>
      <c r="AH3887" s="29" t="s">
        <v>1356</v>
      </c>
      <c r="AI3887" s="29" t="s">
        <v>1357</v>
      </c>
      <c r="AJ3887" s="29" t="s">
        <v>258</v>
      </c>
      <c r="AK3887" s="29" t="s">
        <v>258</v>
      </c>
      <c r="AL3887" s="29" t="s">
        <v>13327</v>
      </c>
    </row>
    <row r="3888" spans="1:38" x14ac:dyDescent="0.2">
      <c r="A3888" s="35" t="s">
        <v>18</v>
      </c>
      <c r="B3888" s="36">
        <v>9956</v>
      </c>
      <c r="C3888" s="36">
        <v>11</v>
      </c>
      <c r="D3888" s="36" t="s">
        <v>6405</v>
      </c>
      <c r="E3888" s="37" t="s">
        <v>6406</v>
      </c>
      <c r="F3888" s="38" t="s">
        <v>1262</v>
      </c>
      <c r="G3888" s="38" t="s">
        <v>1263</v>
      </c>
      <c r="H3888" s="35" t="s">
        <v>1671</v>
      </c>
      <c r="I3888" s="35"/>
      <c r="J3888" s="29" t="s">
        <v>263</v>
      </c>
      <c r="K3888" s="29" t="s">
        <v>264</v>
      </c>
      <c r="L3888" s="29" t="s">
        <v>2577</v>
      </c>
      <c r="M3888" s="39">
        <v>45.203781769210671</v>
      </c>
      <c r="N3888" s="39">
        <v>24.876002737850786</v>
      </c>
      <c r="O3888" s="29">
        <v>44197</v>
      </c>
      <c r="P3888" s="29">
        <v>44398</v>
      </c>
      <c r="Q3888" s="40">
        <v>0.55030800000000002</v>
      </c>
      <c r="R3888" s="39">
        <v>24.876002737850786</v>
      </c>
      <c r="S3888" s="39">
        <v>0</v>
      </c>
      <c r="T3888" s="39">
        <v>0</v>
      </c>
      <c r="U3888" s="39">
        <v>0</v>
      </c>
      <c r="V3888" s="39">
        <v>0</v>
      </c>
      <c r="W3888" s="29" t="s">
        <v>265</v>
      </c>
      <c r="X3888" s="29" t="s">
        <v>11773</v>
      </c>
      <c r="Y3888" s="29">
        <v>45281</v>
      </c>
      <c r="Z3888" s="41" t="s">
        <v>11760</v>
      </c>
      <c r="AA3888" s="42" t="s">
        <v>1349</v>
      </c>
      <c r="AB3888" s="29" t="s">
        <v>258</v>
      </c>
      <c r="AC3888" s="29" t="s">
        <v>265</v>
      </c>
      <c r="AD3888" s="29" t="s">
        <v>265</v>
      </c>
      <c r="AE3888" s="29" t="s">
        <v>1367</v>
      </c>
      <c r="AF3888" s="29" t="s">
        <v>2409</v>
      </c>
      <c r="AG3888" s="183" t="s">
        <v>2410</v>
      </c>
      <c r="AH3888" s="29" t="s">
        <v>1356</v>
      </c>
      <c r="AI3888" s="29" t="s">
        <v>1357</v>
      </c>
      <c r="AJ3888" s="29" t="s">
        <v>258</v>
      </c>
      <c r="AK3888" s="29" t="s">
        <v>258</v>
      </c>
      <c r="AL3888" s="29" t="s">
        <v>13327</v>
      </c>
    </row>
    <row r="3889" spans="1:38" x14ac:dyDescent="0.2">
      <c r="A3889" s="35" t="s">
        <v>18</v>
      </c>
      <c r="B3889" s="36">
        <v>9956</v>
      </c>
      <c r="C3889" s="36">
        <v>12</v>
      </c>
      <c r="D3889" s="36" t="s">
        <v>6407</v>
      </c>
      <c r="E3889" s="37" t="s">
        <v>6408</v>
      </c>
      <c r="F3889" s="38" t="s">
        <v>1262</v>
      </c>
      <c r="G3889" s="38" t="s">
        <v>1263</v>
      </c>
      <c r="H3889" s="35" t="s">
        <v>1671</v>
      </c>
      <c r="I3889" s="35"/>
      <c r="J3889" s="29" t="s">
        <v>263</v>
      </c>
      <c r="K3889" s="29" t="s">
        <v>264</v>
      </c>
      <c r="L3889" s="29" t="s">
        <v>2577</v>
      </c>
      <c r="M3889" s="39">
        <v>45.203781769210671</v>
      </c>
      <c r="N3889" s="39">
        <v>24.876002737850786</v>
      </c>
      <c r="O3889" s="29">
        <v>44197</v>
      </c>
      <c r="P3889" s="29">
        <v>44398</v>
      </c>
      <c r="Q3889" s="40">
        <v>0.55030800000000002</v>
      </c>
      <c r="R3889" s="39">
        <v>24.876002737850786</v>
      </c>
      <c r="S3889" s="39">
        <v>0</v>
      </c>
      <c r="T3889" s="39">
        <v>0</v>
      </c>
      <c r="U3889" s="39">
        <v>0</v>
      </c>
      <c r="V3889" s="39">
        <v>0</v>
      </c>
      <c r="W3889" s="29" t="s">
        <v>265</v>
      </c>
      <c r="X3889" s="29" t="s">
        <v>11773</v>
      </c>
      <c r="Y3889" s="29">
        <v>45281</v>
      </c>
      <c r="Z3889" s="41" t="s">
        <v>11760</v>
      </c>
      <c r="AA3889" s="42" t="s">
        <v>1349</v>
      </c>
      <c r="AB3889" s="29" t="s">
        <v>258</v>
      </c>
      <c r="AC3889" s="29" t="s">
        <v>265</v>
      </c>
      <c r="AD3889" s="29" t="s">
        <v>265</v>
      </c>
      <c r="AE3889" s="29" t="s">
        <v>1367</v>
      </c>
      <c r="AF3889" s="29" t="s">
        <v>2409</v>
      </c>
      <c r="AG3889" s="183" t="s">
        <v>2410</v>
      </c>
      <c r="AH3889" s="29" t="s">
        <v>1356</v>
      </c>
      <c r="AI3889" s="29" t="s">
        <v>1357</v>
      </c>
      <c r="AJ3889" s="29" t="s">
        <v>258</v>
      </c>
      <c r="AK3889" s="29" t="s">
        <v>258</v>
      </c>
      <c r="AL3889" s="29" t="s">
        <v>13327</v>
      </c>
    </row>
    <row r="3890" spans="1:38" x14ac:dyDescent="0.2">
      <c r="A3890" s="35" t="s">
        <v>18</v>
      </c>
      <c r="B3890" s="36">
        <v>9956</v>
      </c>
      <c r="C3890" s="36">
        <v>13</v>
      </c>
      <c r="D3890" s="36" t="s">
        <v>6409</v>
      </c>
      <c r="E3890" s="37" t="s">
        <v>6410</v>
      </c>
      <c r="F3890" s="38" t="s">
        <v>1262</v>
      </c>
      <c r="G3890" s="38" t="s">
        <v>1263</v>
      </c>
      <c r="H3890" s="35" t="s">
        <v>1671</v>
      </c>
      <c r="I3890" s="35"/>
      <c r="J3890" s="29" t="s">
        <v>263</v>
      </c>
      <c r="K3890" s="29" t="s">
        <v>264</v>
      </c>
      <c r="L3890" s="29" t="s">
        <v>2577</v>
      </c>
      <c r="M3890" s="39">
        <v>41.390906090411534</v>
      </c>
      <c r="N3890" s="39">
        <v>22.777746748802191</v>
      </c>
      <c r="O3890" s="29">
        <v>44197</v>
      </c>
      <c r="P3890" s="29">
        <v>44398</v>
      </c>
      <c r="Q3890" s="40">
        <v>0.55030800000000002</v>
      </c>
      <c r="R3890" s="39">
        <v>22.777746748802191</v>
      </c>
      <c r="S3890" s="39">
        <v>0</v>
      </c>
      <c r="T3890" s="39">
        <v>0</v>
      </c>
      <c r="U3890" s="39">
        <v>0</v>
      </c>
      <c r="V3890" s="39">
        <v>0</v>
      </c>
      <c r="W3890" s="29" t="s">
        <v>265</v>
      </c>
      <c r="X3890" s="29" t="s">
        <v>11773</v>
      </c>
      <c r="Y3890" s="29">
        <v>45281</v>
      </c>
      <c r="Z3890" s="41" t="s">
        <v>11760</v>
      </c>
      <c r="AA3890" s="42" t="s">
        <v>1349</v>
      </c>
      <c r="AB3890" s="29" t="s">
        <v>258</v>
      </c>
      <c r="AC3890" s="29" t="s">
        <v>265</v>
      </c>
      <c r="AD3890" s="29" t="s">
        <v>265</v>
      </c>
      <c r="AE3890" s="29" t="s">
        <v>1367</v>
      </c>
      <c r="AF3890" s="29" t="s">
        <v>2409</v>
      </c>
      <c r="AG3890" s="183" t="s">
        <v>2410</v>
      </c>
      <c r="AH3890" s="29" t="s">
        <v>1356</v>
      </c>
      <c r="AI3890" s="29" t="s">
        <v>1357</v>
      </c>
      <c r="AJ3890" s="29" t="s">
        <v>265</v>
      </c>
      <c r="AK3890" s="29" t="s">
        <v>258</v>
      </c>
      <c r="AL3890" s="29" t="s">
        <v>12221</v>
      </c>
    </row>
    <row r="3891" spans="1:38" x14ac:dyDescent="0.2">
      <c r="A3891" s="35" t="s">
        <v>18</v>
      </c>
      <c r="B3891" s="36">
        <v>9956</v>
      </c>
      <c r="C3891" s="36">
        <v>14</v>
      </c>
      <c r="D3891" s="36" t="s">
        <v>6411</v>
      </c>
      <c r="E3891" s="37" t="s">
        <v>6412</v>
      </c>
      <c r="F3891" s="38" t="s">
        <v>1262</v>
      </c>
      <c r="G3891" s="38" t="s">
        <v>1263</v>
      </c>
      <c r="H3891" s="35" t="s">
        <v>1671</v>
      </c>
      <c r="I3891" s="35"/>
      <c r="J3891" s="29" t="s">
        <v>263</v>
      </c>
      <c r="K3891" s="29" t="s">
        <v>264</v>
      </c>
      <c r="L3891" s="29" t="s">
        <v>2577</v>
      </c>
      <c r="M3891" s="39">
        <v>41.390906090411534</v>
      </c>
      <c r="N3891" s="39">
        <v>22.777746748802191</v>
      </c>
      <c r="O3891" s="29">
        <v>44197</v>
      </c>
      <c r="P3891" s="29">
        <v>44398</v>
      </c>
      <c r="Q3891" s="40">
        <v>0.55030800000000002</v>
      </c>
      <c r="R3891" s="39">
        <v>22.777746748802191</v>
      </c>
      <c r="S3891" s="39">
        <v>0</v>
      </c>
      <c r="T3891" s="39">
        <v>0</v>
      </c>
      <c r="U3891" s="39">
        <v>0</v>
      </c>
      <c r="V3891" s="39">
        <v>0</v>
      </c>
      <c r="W3891" s="29" t="s">
        <v>265</v>
      </c>
      <c r="X3891" s="29" t="s">
        <v>11773</v>
      </c>
      <c r="Y3891" s="29">
        <v>45281</v>
      </c>
      <c r="Z3891" s="41" t="s">
        <v>11760</v>
      </c>
      <c r="AA3891" s="42" t="s">
        <v>1349</v>
      </c>
      <c r="AB3891" s="29" t="s">
        <v>258</v>
      </c>
      <c r="AC3891" s="29" t="s">
        <v>265</v>
      </c>
      <c r="AD3891" s="29" t="s">
        <v>265</v>
      </c>
      <c r="AE3891" s="29" t="s">
        <v>1367</v>
      </c>
      <c r="AF3891" s="29" t="s">
        <v>2409</v>
      </c>
      <c r="AG3891" s="183" t="s">
        <v>2410</v>
      </c>
      <c r="AH3891" s="29" t="s">
        <v>1356</v>
      </c>
      <c r="AI3891" s="29" t="s">
        <v>1357</v>
      </c>
      <c r="AJ3891" s="29" t="s">
        <v>265</v>
      </c>
      <c r="AK3891" s="29" t="s">
        <v>258</v>
      </c>
      <c r="AL3891" s="29" t="s">
        <v>12221</v>
      </c>
    </row>
    <row r="3892" spans="1:38" x14ac:dyDescent="0.2">
      <c r="A3892" s="35" t="s">
        <v>18</v>
      </c>
      <c r="B3892" s="36">
        <v>9956</v>
      </c>
      <c r="C3892" s="36">
        <v>15</v>
      </c>
      <c r="D3892" s="36" t="s">
        <v>6413</v>
      </c>
      <c r="E3892" s="37" t="s">
        <v>6414</v>
      </c>
      <c r="F3892" s="38" t="s">
        <v>1262</v>
      </c>
      <c r="G3892" s="38" t="s">
        <v>1263</v>
      </c>
      <c r="H3892" s="35" t="s">
        <v>1671</v>
      </c>
      <c r="I3892" s="35"/>
      <c r="J3892" s="29" t="s">
        <v>263</v>
      </c>
      <c r="K3892" s="29" t="s">
        <v>264</v>
      </c>
      <c r="L3892" s="29" t="s">
        <v>2577</v>
      </c>
      <c r="M3892" s="39">
        <v>41.390906090411534</v>
      </c>
      <c r="N3892" s="39">
        <v>22.777746748802191</v>
      </c>
      <c r="O3892" s="29">
        <v>44197</v>
      </c>
      <c r="P3892" s="29">
        <v>44398</v>
      </c>
      <c r="Q3892" s="40">
        <v>0.55030800000000002</v>
      </c>
      <c r="R3892" s="39">
        <v>22.777746748802191</v>
      </c>
      <c r="S3892" s="39">
        <v>0</v>
      </c>
      <c r="T3892" s="39">
        <v>0</v>
      </c>
      <c r="U3892" s="39">
        <v>0</v>
      </c>
      <c r="V3892" s="39">
        <v>0</v>
      </c>
      <c r="W3892" s="29" t="s">
        <v>265</v>
      </c>
      <c r="X3892" s="29" t="s">
        <v>11773</v>
      </c>
      <c r="Y3892" s="29">
        <v>45281</v>
      </c>
      <c r="Z3892" s="41" t="s">
        <v>11760</v>
      </c>
      <c r="AA3892" s="42" t="s">
        <v>1349</v>
      </c>
      <c r="AB3892" s="29" t="s">
        <v>258</v>
      </c>
      <c r="AC3892" s="29" t="s">
        <v>265</v>
      </c>
      <c r="AD3892" s="29" t="s">
        <v>265</v>
      </c>
      <c r="AE3892" s="29" t="s">
        <v>1367</v>
      </c>
      <c r="AF3892" s="29" t="s">
        <v>2409</v>
      </c>
      <c r="AG3892" s="183" t="s">
        <v>2410</v>
      </c>
      <c r="AH3892" s="29" t="s">
        <v>1356</v>
      </c>
      <c r="AI3892" s="29" t="s">
        <v>1357</v>
      </c>
      <c r="AJ3892" s="29" t="s">
        <v>265</v>
      </c>
      <c r="AK3892" s="29" t="s">
        <v>258</v>
      </c>
      <c r="AL3892" s="29" t="s">
        <v>12221</v>
      </c>
    </row>
    <row r="3893" spans="1:38" x14ac:dyDescent="0.2">
      <c r="A3893" s="35" t="s">
        <v>18</v>
      </c>
      <c r="B3893" s="36">
        <v>9956</v>
      </c>
      <c r="C3893" s="36">
        <v>16</v>
      </c>
      <c r="D3893" s="36" t="s">
        <v>6415</v>
      </c>
      <c r="E3893" s="37" t="s">
        <v>6416</v>
      </c>
      <c r="F3893" s="38" t="s">
        <v>1262</v>
      </c>
      <c r="G3893" s="38" t="s">
        <v>1263</v>
      </c>
      <c r="H3893" s="35" t="s">
        <v>1671</v>
      </c>
      <c r="I3893" s="35"/>
      <c r="J3893" s="29" t="s">
        <v>263</v>
      </c>
      <c r="K3893" s="29" t="s">
        <v>264</v>
      </c>
      <c r="L3893" s="29" t="s">
        <v>2577</v>
      </c>
      <c r="M3893" s="39">
        <v>41.390906090411534</v>
      </c>
      <c r="N3893" s="39">
        <v>22.777746748802191</v>
      </c>
      <c r="O3893" s="29">
        <v>44197</v>
      </c>
      <c r="P3893" s="29">
        <v>44398</v>
      </c>
      <c r="Q3893" s="40">
        <v>0.55030800000000002</v>
      </c>
      <c r="R3893" s="39">
        <v>22.777746748802191</v>
      </c>
      <c r="S3893" s="39">
        <v>0</v>
      </c>
      <c r="T3893" s="39">
        <v>0</v>
      </c>
      <c r="U3893" s="39">
        <v>0</v>
      </c>
      <c r="V3893" s="39">
        <v>0</v>
      </c>
      <c r="W3893" s="29" t="s">
        <v>265</v>
      </c>
      <c r="X3893" s="29" t="s">
        <v>11773</v>
      </c>
      <c r="Y3893" s="29">
        <v>45281</v>
      </c>
      <c r="Z3893" s="41" t="s">
        <v>11760</v>
      </c>
      <c r="AA3893" s="42" t="s">
        <v>1349</v>
      </c>
      <c r="AB3893" s="29" t="s">
        <v>258</v>
      </c>
      <c r="AC3893" s="29" t="s">
        <v>265</v>
      </c>
      <c r="AD3893" s="29" t="s">
        <v>265</v>
      </c>
      <c r="AE3893" s="29" t="s">
        <v>1367</v>
      </c>
      <c r="AF3893" s="29" t="s">
        <v>2409</v>
      </c>
      <c r="AG3893" s="183" t="s">
        <v>2410</v>
      </c>
      <c r="AH3893" s="29" t="s">
        <v>1356</v>
      </c>
      <c r="AI3893" s="29" t="s">
        <v>1357</v>
      </c>
      <c r="AJ3893" s="29" t="s">
        <v>265</v>
      </c>
      <c r="AK3893" s="29" t="s">
        <v>258</v>
      </c>
      <c r="AL3893" s="29" t="s">
        <v>12221</v>
      </c>
    </row>
    <row r="3894" spans="1:38" x14ac:dyDescent="0.2">
      <c r="A3894" s="35" t="s">
        <v>18</v>
      </c>
      <c r="B3894" s="36">
        <v>9956</v>
      </c>
      <c r="C3894" s="36">
        <v>17</v>
      </c>
      <c r="D3894" s="36" t="s">
        <v>6417</v>
      </c>
      <c r="E3894" s="37" t="s">
        <v>6418</v>
      </c>
      <c r="F3894" s="38" t="s">
        <v>1262</v>
      </c>
      <c r="G3894" s="38" t="s">
        <v>1263</v>
      </c>
      <c r="H3894" s="35" t="s">
        <v>1671</v>
      </c>
      <c r="I3894" s="35"/>
      <c r="J3894" s="29" t="s">
        <v>263</v>
      </c>
      <c r="K3894" s="29" t="s">
        <v>264</v>
      </c>
      <c r="L3894" s="29" t="s">
        <v>2577</v>
      </c>
      <c r="M3894" s="39">
        <v>41.390906090411534</v>
      </c>
      <c r="N3894" s="39">
        <v>22.777746748802191</v>
      </c>
      <c r="O3894" s="29">
        <v>44197</v>
      </c>
      <c r="P3894" s="29">
        <v>44398</v>
      </c>
      <c r="Q3894" s="40">
        <v>0.55030800000000002</v>
      </c>
      <c r="R3894" s="39">
        <v>22.777746748802191</v>
      </c>
      <c r="S3894" s="39">
        <v>0</v>
      </c>
      <c r="T3894" s="39">
        <v>0</v>
      </c>
      <c r="U3894" s="39">
        <v>0</v>
      </c>
      <c r="V3894" s="39">
        <v>0</v>
      </c>
      <c r="W3894" s="29" t="s">
        <v>265</v>
      </c>
      <c r="X3894" s="29" t="s">
        <v>11773</v>
      </c>
      <c r="Y3894" s="29">
        <v>45281</v>
      </c>
      <c r="Z3894" s="41" t="s">
        <v>11760</v>
      </c>
      <c r="AA3894" s="42" t="s">
        <v>1349</v>
      </c>
      <c r="AB3894" s="29" t="s">
        <v>258</v>
      </c>
      <c r="AC3894" s="29" t="s">
        <v>265</v>
      </c>
      <c r="AD3894" s="29" t="s">
        <v>265</v>
      </c>
      <c r="AE3894" s="29" t="s">
        <v>1367</v>
      </c>
      <c r="AF3894" s="29" t="s">
        <v>2409</v>
      </c>
      <c r="AG3894" s="183" t="s">
        <v>2410</v>
      </c>
      <c r="AH3894" s="29" t="s">
        <v>1356</v>
      </c>
      <c r="AI3894" s="29" t="s">
        <v>1357</v>
      </c>
      <c r="AJ3894" s="29" t="s">
        <v>265</v>
      </c>
      <c r="AK3894" s="29" t="s">
        <v>258</v>
      </c>
      <c r="AL3894" s="29" t="s">
        <v>12221</v>
      </c>
    </row>
    <row r="3895" spans="1:38" x14ac:dyDescent="0.2">
      <c r="A3895" s="35" t="s">
        <v>18</v>
      </c>
      <c r="B3895" s="36">
        <v>9956</v>
      </c>
      <c r="C3895" s="36">
        <v>18</v>
      </c>
      <c r="D3895" s="36" t="s">
        <v>6419</v>
      </c>
      <c r="E3895" s="37" t="s">
        <v>6420</v>
      </c>
      <c r="F3895" s="38" t="s">
        <v>1262</v>
      </c>
      <c r="G3895" s="38" t="s">
        <v>1263</v>
      </c>
      <c r="H3895" s="35" t="s">
        <v>1671</v>
      </c>
      <c r="I3895" s="35"/>
      <c r="J3895" s="29" t="s">
        <v>263</v>
      </c>
      <c r="K3895" s="29" t="s">
        <v>264</v>
      </c>
      <c r="L3895" s="29" t="s">
        <v>2577</v>
      </c>
      <c r="M3895" s="39">
        <v>41.390906090411534</v>
      </c>
      <c r="N3895" s="39">
        <v>22.777746748802191</v>
      </c>
      <c r="O3895" s="29">
        <v>44197</v>
      </c>
      <c r="P3895" s="29">
        <v>44398</v>
      </c>
      <c r="Q3895" s="40">
        <v>0.55030800000000002</v>
      </c>
      <c r="R3895" s="39">
        <v>22.777746748802191</v>
      </c>
      <c r="S3895" s="39">
        <v>0</v>
      </c>
      <c r="T3895" s="39">
        <v>0</v>
      </c>
      <c r="U3895" s="39">
        <v>0</v>
      </c>
      <c r="V3895" s="39">
        <v>0</v>
      </c>
      <c r="W3895" s="29" t="s">
        <v>265</v>
      </c>
      <c r="X3895" s="29" t="s">
        <v>11773</v>
      </c>
      <c r="Y3895" s="29">
        <v>45281</v>
      </c>
      <c r="Z3895" s="41" t="s">
        <v>11760</v>
      </c>
      <c r="AA3895" s="42" t="s">
        <v>1349</v>
      </c>
      <c r="AB3895" s="29" t="s">
        <v>258</v>
      </c>
      <c r="AC3895" s="29" t="s">
        <v>265</v>
      </c>
      <c r="AD3895" s="29" t="s">
        <v>265</v>
      </c>
      <c r="AE3895" s="29" t="s">
        <v>1367</v>
      </c>
      <c r="AF3895" s="29" t="s">
        <v>2409</v>
      </c>
      <c r="AG3895" s="183" t="s">
        <v>2410</v>
      </c>
      <c r="AH3895" s="29" t="s">
        <v>1356</v>
      </c>
      <c r="AI3895" s="29" t="s">
        <v>1357</v>
      </c>
      <c r="AJ3895" s="29" t="s">
        <v>265</v>
      </c>
      <c r="AK3895" s="29" t="s">
        <v>258</v>
      </c>
      <c r="AL3895" s="29" t="s">
        <v>12221</v>
      </c>
    </row>
    <row r="3896" spans="1:38" x14ac:dyDescent="0.2">
      <c r="A3896" s="35" t="s">
        <v>18</v>
      </c>
      <c r="B3896" s="36">
        <v>9956</v>
      </c>
      <c r="C3896" s="36">
        <v>19</v>
      </c>
      <c r="D3896" s="36" t="s">
        <v>6421</v>
      </c>
      <c r="E3896" s="37" t="s">
        <v>6422</v>
      </c>
      <c r="F3896" s="38" t="s">
        <v>1262</v>
      </c>
      <c r="G3896" s="38" t="s">
        <v>1263</v>
      </c>
      <c r="H3896" s="35" t="s">
        <v>1671</v>
      </c>
      <c r="I3896" s="35"/>
      <c r="J3896" s="29" t="s">
        <v>263</v>
      </c>
      <c r="K3896" s="29" t="s">
        <v>264</v>
      </c>
      <c r="L3896" s="29" t="s">
        <v>2577</v>
      </c>
      <c r="M3896" s="39">
        <v>41.390906090411534</v>
      </c>
      <c r="N3896" s="39">
        <v>22.777746748802191</v>
      </c>
      <c r="O3896" s="29">
        <v>44197</v>
      </c>
      <c r="P3896" s="29">
        <v>44398</v>
      </c>
      <c r="Q3896" s="40">
        <v>0.55030800000000002</v>
      </c>
      <c r="R3896" s="39">
        <v>22.777746748802191</v>
      </c>
      <c r="S3896" s="39">
        <v>0</v>
      </c>
      <c r="T3896" s="39">
        <v>0</v>
      </c>
      <c r="U3896" s="39">
        <v>0</v>
      </c>
      <c r="V3896" s="39">
        <v>0</v>
      </c>
      <c r="W3896" s="29" t="s">
        <v>265</v>
      </c>
      <c r="X3896" s="29" t="s">
        <v>11773</v>
      </c>
      <c r="Y3896" s="29">
        <v>45281</v>
      </c>
      <c r="Z3896" s="41" t="s">
        <v>11760</v>
      </c>
      <c r="AA3896" s="42" t="s">
        <v>1349</v>
      </c>
      <c r="AB3896" s="29" t="s">
        <v>258</v>
      </c>
      <c r="AC3896" s="29" t="s">
        <v>265</v>
      </c>
      <c r="AD3896" s="29" t="s">
        <v>265</v>
      </c>
      <c r="AE3896" s="29" t="s">
        <v>1367</v>
      </c>
      <c r="AF3896" s="29" t="s">
        <v>2409</v>
      </c>
      <c r="AG3896" s="183" t="s">
        <v>2410</v>
      </c>
      <c r="AH3896" s="29" t="s">
        <v>1356</v>
      </c>
      <c r="AI3896" s="29" t="s">
        <v>1357</v>
      </c>
      <c r="AJ3896" s="29" t="s">
        <v>265</v>
      </c>
      <c r="AK3896" s="29" t="s">
        <v>258</v>
      </c>
      <c r="AL3896" s="29" t="s">
        <v>12221</v>
      </c>
    </row>
    <row r="3897" spans="1:38" x14ac:dyDescent="0.2">
      <c r="A3897" s="35" t="s">
        <v>18</v>
      </c>
      <c r="B3897" s="36">
        <v>9956</v>
      </c>
      <c r="C3897" s="36">
        <v>20</v>
      </c>
      <c r="D3897" s="36" t="s">
        <v>6423</v>
      </c>
      <c r="E3897" s="37" t="s">
        <v>6424</v>
      </c>
      <c r="F3897" s="38" t="s">
        <v>1262</v>
      </c>
      <c r="G3897" s="38" t="s">
        <v>1263</v>
      </c>
      <c r="H3897" s="35" t="s">
        <v>1671</v>
      </c>
      <c r="I3897" s="35"/>
      <c r="J3897" s="29" t="s">
        <v>263</v>
      </c>
      <c r="K3897" s="29" t="s">
        <v>264</v>
      </c>
      <c r="L3897" s="29" t="s">
        <v>2577</v>
      </c>
      <c r="M3897" s="39">
        <v>41.390906090411534</v>
      </c>
      <c r="N3897" s="39">
        <v>22.777746748802191</v>
      </c>
      <c r="O3897" s="29">
        <v>44197</v>
      </c>
      <c r="P3897" s="29">
        <v>44398</v>
      </c>
      <c r="Q3897" s="40">
        <v>0.55030800000000002</v>
      </c>
      <c r="R3897" s="39">
        <v>22.777746748802191</v>
      </c>
      <c r="S3897" s="39">
        <v>0</v>
      </c>
      <c r="T3897" s="39">
        <v>0</v>
      </c>
      <c r="U3897" s="39">
        <v>0</v>
      </c>
      <c r="V3897" s="39">
        <v>0</v>
      </c>
      <c r="W3897" s="29" t="s">
        <v>265</v>
      </c>
      <c r="X3897" s="29" t="s">
        <v>11773</v>
      </c>
      <c r="Y3897" s="29">
        <v>45281</v>
      </c>
      <c r="Z3897" s="41" t="s">
        <v>11760</v>
      </c>
      <c r="AA3897" s="42" t="s">
        <v>1349</v>
      </c>
      <c r="AB3897" s="29" t="s">
        <v>258</v>
      </c>
      <c r="AC3897" s="29" t="s">
        <v>265</v>
      </c>
      <c r="AD3897" s="29" t="s">
        <v>265</v>
      </c>
      <c r="AE3897" s="29" t="s">
        <v>1367</v>
      </c>
      <c r="AF3897" s="29" t="s">
        <v>2409</v>
      </c>
      <c r="AG3897" s="183" t="s">
        <v>2410</v>
      </c>
      <c r="AH3897" s="29" t="s">
        <v>1356</v>
      </c>
      <c r="AI3897" s="29" t="s">
        <v>1357</v>
      </c>
      <c r="AJ3897" s="29" t="s">
        <v>265</v>
      </c>
      <c r="AK3897" s="29" t="s">
        <v>258</v>
      </c>
      <c r="AL3897" s="29" t="s">
        <v>12221</v>
      </c>
    </row>
    <row r="3898" spans="1:38" x14ac:dyDescent="0.2">
      <c r="A3898" s="35" t="s">
        <v>18</v>
      </c>
      <c r="B3898" s="36">
        <v>9956</v>
      </c>
      <c r="C3898" s="36">
        <v>21</v>
      </c>
      <c r="D3898" s="36" t="s">
        <v>6425</v>
      </c>
      <c r="E3898" s="37" t="s">
        <v>6426</v>
      </c>
      <c r="F3898" s="38" t="s">
        <v>1262</v>
      </c>
      <c r="G3898" s="38" t="s">
        <v>1263</v>
      </c>
      <c r="H3898" s="35" t="s">
        <v>1671</v>
      </c>
      <c r="I3898" s="35"/>
      <c r="J3898" s="29" t="s">
        <v>263</v>
      </c>
      <c r="K3898" s="29" t="s">
        <v>264</v>
      </c>
      <c r="L3898" s="29" t="s">
        <v>2577</v>
      </c>
      <c r="M3898" s="39">
        <v>41.390906090411534</v>
      </c>
      <c r="N3898" s="39">
        <v>22.777746748802191</v>
      </c>
      <c r="O3898" s="29">
        <v>44197</v>
      </c>
      <c r="P3898" s="29">
        <v>44398</v>
      </c>
      <c r="Q3898" s="40">
        <v>0.55030800000000002</v>
      </c>
      <c r="R3898" s="39">
        <v>22.777746748802191</v>
      </c>
      <c r="S3898" s="39">
        <v>0</v>
      </c>
      <c r="T3898" s="39">
        <v>0</v>
      </c>
      <c r="U3898" s="39">
        <v>0</v>
      </c>
      <c r="V3898" s="39">
        <v>0</v>
      </c>
      <c r="W3898" s="29" t="s">
        <v>265</v>
      </c>
      <c r="X3898" s="29" t="s">
        <v>11773</v>
      </c>
      <c r="Y3898" s="29">
        <v>45281</v>
      </c>
      <c r="Z3898" s="41" t="s">
        <v>11760</v>
      </c>
      <c r="AA3898" s="42" t="s">
        <v>1349</v>
      </c>
      <c r="AB3898" s="29" t="s">
        <v>258</v>
      </c>
      <c r="AC3898" s="29" t="s">
        <v>265</v>
      </c>
      <c r="AD3898" s="29" t="s">
        <v>265</v>
      </c>
      <c r="AE3898" s="29" t="s">
        <v>1367</v>
      </c>
      <c r="AF3898" s="29" t="s">
        <v>2409</v>
      </c>
      <c r="AG3898" s="183" t="s">
        <v>2410</v>
      </c>
      <c r="AH3898" s="29" t="s">
        <v>1356</v>
      </c>
      <c r="AI3898" s="29" t="s">
        <v>1357</v>
      </c>
      <c r="AJ3898" s="29" t="s">
        <v>265</v>
      </c>
      <c r="AK3898" s="29" t="s">
        <v>258</v>
      </c>
      <c r="AL3898" s="29" t="s">
        <v>12221</v>
      </c>
    </row>
    <row r="3899" spans="1:38" x14ac:dyDescent="0.2">
      <c r="A3899" s="35" t="s">
        <v>18</v>
      </c>
      <c r="B3899" s="36">
        <v>9956</v>
      </c>
      <c r="C3899" s="36">
        <v>22</v>
      </c>
      <c r="D3899" s="36" t="s">
        <v>6427</v>
      </c>
      <c r="E3899" s="37" t="s">
        <v>6428</v>
      </c>
      <c r="F3899" s="38" t="s">
        <v>1262</v>
      </c>
      <c r="G3899" s="38" t="s">
        <v>1263</v>
      </c>
      <c r="H3899" s="35" t="s">
        <v>1671</v>
      </c>
      <c r="I3899" s="35"/>
      <c r="J3899" s="29" t="s">
        <v>263</v>
      </c>
      <c r="K3899" s="29" t="s">
        <v>264</v>
      </c>
      <c r="L3899" s="29" t="s">
        <v>2577</v>
      </c>
      <c r="M3899" s="39">
        <v>41.390906090411534</v>
      </c>
      <c r="N3899" s="39">
        <v>22.777746748802191</v>
      </c>
      <c r="O3899" s="29">
        <v>44197</v>
      </c>
      <c r="P3899" s="29">
        <v>44398</v>
      </c>
      <c r="Q3899" s="40">
        <v>0.55030800000000002</v>
      </c>
      <c r="R3899" s="39">
        <v>22.777746748802191</v>
      </c>
      <c r="S3899" s="39">
        <v>0</v>
      </c>
      <c r="T3899" s="39">
        <v>0</v>
      </c>
      <c r="U3899" s="39">
        <v>0</v>
      </c>
      <c r="V3899" s="39">
        <v>0</v>
      </c>
      <c r="W3899" s="29" t="s">
        <v>265</v>
      </c>
      <c r="X3899" s="29" t="s">
        <v>11773</v>
      </c>
      <c r="Y3899" s="29">
        <v>45281</v>
      </c>
      <c r="Z3899" s="41" t="s">
        <v>11760</v>
      </c>
      <c r="AA3899" s="42" t="s">
        <v>1349</v>
      </c>
      <c r="AB3899" s="29" t="s">
        <v>258</v>
      </c>
      <c r="AC3899" s="29" t="s">
        <v>265</v>
      </c>
      <c r="AD3899" s="29" t="s">
        <v>265</v>
      </c>
      <c r="AE3899" s="29" t="s">
        <v>1367</v>
      </c>
      <c r="AF3899" s="29" t="s">
        <v>2409</v>
      </c>
      <c r="AG3899" s="183" t="s">
        <v>2410</v>
      </c>
      <c r="AH3899" s="29" t="s">
        <v>1356</v>
      </c>
      <c r="AI3899" s="29" t="s">
        <v>1357</v>
      </c>
      <c r="AJ3899" s="29" t="s">
        <v>265</v>
      </c>
      <c r="AK3899" s="29" t="s">
        <v>258</v>
      </c>
      <c r="AL3899" s="29" t="s">
        <v>12221</v>
      </c>
    </row>
    <row r="3900" spans="1:38" x14ac:dyDescent="0.2">
      <c r="A3900" s="35" t="s">
        <v>18</v>
      </c>
      <c r="B3900" s="36">
        <v>9956</v>
      </c>
      <c r="C3900" s="36">
        <v>23</v>
      </c>
      <c r="D3900" s="36" t="s">
        <v>6429</v>
      </c>
      <c r="E3900" s="37" t="s">
        <v>6430</v>
      </c>
      <c r="F3900" s="38" t="s">
        <v>1262</v>
      </c>
      <c r="G3900" s="38" t="s">
        <v>1263</v>
      </c>
      <c r="H3900" s="35" t="s">
        <v>1671</v>
      </c>
      <c r="I3900" s="35"/>
      <c r="J3900" s="29" t="s">
        <v>263</v>
      </c>
      <c r="K3900" s="29" t="s">
        <v>264</v>
      </c>
      <c r="L3900" s="29" t="s">
        <v>2577</v>
      </c>
      <c r="M3900" s="39">
        <v>41.390906090411534</v>
      </c>
      <c r="N3900" s="39">
        <v>22.777746748802191</v>
      </c>
      <c r="O3900" s="29">
        <v>44197</v>
      </c>
      <c r="P3900" s="29">
        <v>44398</v>
      </c>
      <c r="Q3900" s="40">
        <v>0.55030800000000002</v>
      </c>
      <c r="R3900" s="39">
        <v>22.777746748802191</v>
      </c>
      <c r="S3900" s="39">
        <v>0</v>
      </c>
      <c r="T3900" s="39">
        <v>0</v>
      </c>
      <c r="U3900" s="39">
        <v>0</v>
      </c>
      <c r="V3900" s="39">
        <v>0</v>
      </c>
      <c r="W3900" s="29" t="s">
        <v>265</v>
      </c>
      <c r="X3900" s="29" t="s">
        <v>11773</v>
      </c>
      <c r="Y3900" s="29">
        <v>45281</v>
      </c>
      <c r="Z3900" s="41" t="s">
        <v>11760</v>
      </c>
      <c r="AA3900" s="42" t="s">
        <v>1349</v>
      </c>
      <c r="AB3900" s="29" t="s">
        <v>258</v>
      </c>
      <c r="AC3900" s="29" t="s">
        <v>265</v>
      </c>
      <c r="AD3900" s="29" t="s">
        <v>265</v>
      </c>
      <c r="AE3900" s="29" t="s">
        <v>1367</v>
      </c>
      <c r="AF3900" s="29" t="s">
        <v>2409</v>
      </c>
      <c r="AG3900" s="183" t="s">
        <v>2410</v>
      </c>
      <c r="AH3900" s="29" t="s">
        <v>1356</v>
      </c>
      <c r="AI3900" s="29" t="s">
        <v>1357</v>
      </c>
      <c r="AJ3900" s="29" t="s">
        <v>265</v>
      </c>
      <c r="AK3900" s="29" t="s">
        <v>258</v>
      </c>
      <c r="AL3900" s="29" t="s">
        <v>12221</v>
      </c>
    </row>
    <row r="3901" spans="1:38" x14ac:dyDescent="0.2">
      <c r="A3901" s="35" t="s">
        <v>18</v>
      </c>
      <c r="B3901" s="36">
        <v>9956</v>
      </c>
      <c r="C3901" s="36">
        <v>24</v>
      </c>
      <c r="D3901" s="36" t="s">
        <v>6431</v>
      </c>
      <c r="E3901" s="37" t="s">
        <v>6432</v>
      </c>
      <c r="F3901" s="38" t="s">
        <v>1262</v>
      </c>
      <c r="G3901" s="38" t="s">
        <v>1263</v>
      </c>
      <c r="H3901" s="35" t="s">
        <v>1671</v>
      </c>
      <c r="I3901" s="35"/>
      <c r="J3901" s="29" t="s">
        <v>263</v>
      </c>
      <c r="K3901" s="29" t="s">
        <v>264</v>
      </c>
      <c r="L3901" s="29" t="s">
        <v>2577</v>
      </c>
      <c r="M3901" s="39">
        <v>41.390906090411534</v>
      </c>
      <c r="N3901" s="39">
        <v>22.777746748802191</v>
      </c>
      <c r="O3901" s="29">
        <v>44197</v>
      </c>
      <c r="P3901" s="29">
        <v>44398</v>
      </c>
      <c r="Q3901" s="40">
        <v>0.55030800000000002</v>
      </c>
      <c r="R3901" s="39">
        <v>22.777746748802191</v>
      </c>
      <c r="S3901" s="39">
        <v>0</v>
      </c>
      <c r="T3901" s="39">
        <v>0</v>
      </c>
      <c r="U3901" s="39">
        <v>0</v>
      </c>
      <c r="V3901" s="39">
        <v>0</v>
      </c>
      <c r="W3901" s="29" t="s">
        <v>265</v>
      </c>
      <c r="X3901" s="29" t="s">
        <v>11773</v>
      </c>
      <c r="Y3901" s="29">
        <v>45281</v>
      </c>
      <c r="Z3901" s="41" t="s">
        <v>11760</v>
      </c>
      <c r="AA3901" s="42" t="s">
        <v>1349</v>
      </c>
      <c r="AB3901" s="29" t="s">
        <v>258</v>
      </c>
      <c r="AC3901" s="29" t="s">
        <v>265</v>
      </c>
      <c r="AD3901" s="29" t="s">
        <v>265</v>
      </c>
      <c r="AE3901" s="29" t="s">
        <v>1367</v>
      </c>
      <c r="AF3901" s="29" t="s">
        <v>2409</v>
      </c>
      <c r="AG3901" s="183" t="s">
        <v>2410</v>
      </c>
      <c r="AH3901" s="29" t="s">
        <v>1356</v>
      </c>
      <c r="AI3901" s="29" t="s">
        <v>1357</v>
      </c>
      <c r="AJ3901" s="29" t="s">
        <v>265</v>
      </c>
      <c r="AK3901" s="29" t="s">
        <v>258</v>
      </c>
      <c r="AL3901" s="29" t="s">
        <v>12221</v>
      </c>
    </row>
    <row r="3902" spans="1:38" x14ac:dyDescent="0.2">
      <c r="A3902" s="35" t="s">
        <v>18</v>
      </c>
      <c r="B3902" s="36">
        <v>9956</v>
      </c>
      <c r="C3902" s="36">
        <v>25</v>
      </c>
      <c r="D3902" s="36" t="s">
        <v>6433</v>
      </c>
      <c r="E3902" s="37" t="s">
        <v>6434</v>
      </c>
      <c r="F3902" s="38" t="s">
        <v>1262</v>
      </c>
      <c r="G3902" s="38" t="s">
        <v>1263</v>
      </c>
      <c r="H3902" s="35" t="s">
        <v>1671</v>
      </c>
      <c r="I3902" s="35"/>
      <c r="J3902" s="29" t="s">
        <v>263</v>
      </c>
      <c r="K3902" s="29" t="s">
        <v>264</v>
      </c>
      <c r="L3902" s="29" t="s">
        <v>2577</v>
      </c>
      <c r="M3902" s="39">
        <v>41.390906090411534</v>
      </c>
      <c r="N3902" s="39">
        <v>22.777746748802191</v>
      </c>
      <c r="O3902" s="29">
        <v>44197</v>
      </c>
      <c r="P3902" s="29">
        <v>44398</v>
      </c>
      <c r="Q3902" s="40">
        <v>0.55030800000000002</v>
      </c>
      <c r="R3902" s="39">
        <v>22.777746748802191</v>
      </c>
      <c r="S3902" s="39">
        <v>0</v>
      </c>
      <c r="T3902" s="39">
        <v>0</v>
      </c>
      <c r="U3902" s="39">
        <v>0</v>
      </c>
      <c r="V3902" s="39">
        <v>0</v>
      </c>
      <c r="W3902" s="29" t="s">
        <v>265</v>
      </c>
      <c r="X3902" s="29" t="s">
        <v>11773</v>
      </c>
      <c r="Y3902" s="29">
        <v>45281</v>
      </c>
      <c r="Z3902" s="41" t="s">
        <v>11760</v>
      </c>
      <c r="AA3902" s="42" t="s">
        <v>1349</v>
      </c>
      <c r="AB3902" s="29" t="s">
        <v>258</v>
      </c>
      <c r="AC3902" s="29" t="s">
        <v>265</v>
      </c>
      <c r="AD3902" s="29" t="s">
        <v>265</v>
      </c>
      <c r="AE3902" s="29" t="s">
        <v>1367</v>
      </c>
      <c r="AF3902" s="29" t="s">
        <v>2409</v>
      </c>
      <c r="AG3902" s="183" t="s">
        <v>2410</v>
      </c>
      <c r="AH3902" s="29" t="s">
        <v>1356</v>
      </c>
      <c r="AI3902" s="29" t="s">
        <v>1357</v>
      </c>
      <c r="AJ3902" s="29" t="s">
        <v>265</v>
      </c>
      <c r="AK3902" s="29" t="s">
        <v>258</v>
      </c>
      <c r="AL3902" s="29" t="s">
        <v>12221</v>
      </c>
    </row>
    <row r="3903" spans="1:38" x14ac:dyDescent="0.2">
      <c r="A3903" s="35" t="s">
        <v>18</v>
      </c>
      <c r="B3903" s="36">
        <v>9956</v>
      </c>
      <c r="C3903" s="36">
        <v>26</v>
      </c>
      <c r="D3903" s="36" t="s">
        <v>6435</v>
      </c>
      <c r="E3903" s="37" t="s">
        <v>6436</v>
      </c>
      <c r="F3903" s="38" t="s">
        <v>1262</v>
      </c>
      <c r="G3903" s="38" t="s">
        <v>1263</v>
      </c>
      <c r="H3903" s="35" t="s">
        <v>1671</v>
      </c>
      <c r="I3903" s="35"/>
      <c r="J3903" s="29" t="s">
        <v>263</v>
      </c>
      <c r="K3903" s="29" t="s">
        <v>264</v>
      </c>
      <c r="L3903" s="29" t="s">
        <v>2577</v>
      </c>
      <c r="M3903" s="39">
        <v>41.390906090411534</v>
      </c>
      <c r="N3903" s="39">
        <v>22.777746748802191</v>
      </c>
      <c r="O3903" s="29">
        <v>44197</v>
      </c>
      <c r="P3903" s="29">
        <v>44398</v>
      </c>
      <c r="Q3903" s="40">
        <v>0.55030800000000002</v>
      </c>
      <c r="R3903" s="39">
        <v>22.777746748802191</v>
      </c>
      <c r="S3903" s="39">
        <v>0</v>
      </c>
      <c r="T3903" s="39">
        <v>0</v>
      </c>
      <c r="U3903" s="39">
        <v>0</v>
      </c>
      <c r="V3903" s="39">
        <v>0</v>
      </c>
      <c r="W3903" s="29" t="s">
        <v>265</v>
      </c>
      <c r="X3903" s="29" t="s">
        <v>11773</v>
      </c>
      <c r="Y3903" s="29">
        <v>45281</v>
      </c>
      <c r="Z3903" s="41" t="s">
        <v>11760</v>
      </c>
      <c r="AA3903" s="42" t="s">
        <v>1349</v>
      </c>
      <c r="AB3903" s="29" t="s">
        <v>258</v>
      </c>
      <c r="AC3903" s="29" t="s">
        <v>265</v>
      </c>
      <c r="AD3903" s="29" t="s">
        <v>265</v>
      </c>
      <c r="AE3903" s="29" t="s">
        <v>1367</v>
      </c>
      <c r="AF3903" s="29" t="s">
        <v>2409</v>
      </c>
      <c r="AG3903" s="183" t="s">
        <v>2410</v>
      </c>
      <c r="AH3903" s="29" t="s">
        <v>1356</v>
      </c>
      <c r="AI3903" s="29" t="s">
        <v>1357</v>
      </c>
      <c r="AJ3903" s="29" t="s">
        <v>265</v>
      </c>
      <c r="AK3903" s="29" t="s">
        <v>258</v>
      </c>
      <c r="AL3903" s="29" t="s">
        <v>12221</v>
      </c>
    </row>
    <row r="3904" spans="1:38" x14ac:dyDescent="0.2">
      <c r="A3904" s="35" t="s">
        <v>18</v>
      </c>
      <c r="B3904" s="36">
        <v>9956</v>
      </c>
      <c r="C3904" s="36">
        <v>27</v>
      </c>
      <c r="D3904" s="36" t="s">
        <v>6437</v>
      </c>
      <c r="E3904" s="37" t="s">
        <v>6438</v>
      </c>
      <c r="F3904" s="38" t="s">
        <v>1262</v>
      </c>
      <c r="G3904" s="38" t="s">
        <v>1263</v>
      </c>
      <c r="H3904" s="35" t="s">
        <v>1671</v>
      </c>
      <c r="I3904" s="35"/>
      <c r="J3904" s="29" t="s">
        <v>263</v>
      </c>
      <c r="K3904" s="29" t="s">
        <v>264</v>
      </c>
      <c r="L3904" s="29" t="s">
        <v>2577</v>
      </c>
      <c r="M3904" s="39">
        <v>41.390906090411534</v>
      </c>
      <c r="N3904" s="39">
        <v>22.777746748802191</v>
      </c>
      <c r="O3904" s="29">
        <v>44197</v>
      </c>
      <c r="P3904" s="29">
        <v>44398</v>
      </c>
      <c r="Q3904" s="40">
        <v>0.55030800000000002</v>
      </c>
      <c r="R3904" s="39">
        <v>22.777746748802191</v>
      </c>
      <c r="S3904" s="39">
        <v>0</v>
      </c>
      <c r="T3904" s="39">
        <v>0</v>
      </c>
      <c r="U3904" s="39">
        <v>0</v>
      </c>
      <c r="V3904" s="39">
        <v>0</v>
      </c>
      <c r="W3904" s="29" t="s">
        <v>265</v>
      </c>
      <c r="X3904" s="29" t="s">
        <v>11773</v>
      </c>
      <c r="Y3904" s="29">
        <v>45281</v>
      </c>
      <c r="Z3904" s="41" t="s">
        <v>11760</v>
      </c>
      <c r="AA3904" s="42" t="s">
        <v>1349</v>
      </c>
      <c r="AB3904" s="29" t="s">
        <v>258</v>
      </c>
      <c r="AC3904" s="29" t="s">
        <v>265</v>
      </c>
      <c r="AD3904" s="29" t="s">
        <v>265</v>
      </c>
      <c r="AE3904" s="29" t="s">
        <v>1367</v>
      </c>
      <c r="AF3904" s="29" t="s">
        <v>2409</v>
      </c>
      <c r="AG3904" s="183" t="s">
        <v>2410</v>
      </c>
      <c r="AH3904" s="29" t="s">
        <v>1356</v>
      </c>
      <c r="AI3904" s="29" t="s">
        <v>1357</v>
      </c>
      <c r="AJ3904" s="29" t="s">
        <v>265</v>
      </c>
      <c r="AK3904" s="29" t="s">
        <v>258</v>
      </c>
      <c r="AL3904" s="29" t="s">
        <v>12221</v>
      </c>
    </row>
    <row r="3905" spans="1:38" x14ac:dyDescent="0.2">
      <c r="A3905" s="35" t="s">
        <v>18</v>
      </c>
      <c r="B3905" s="36">
        <v>9956</v>
      </c>
      <c r="C3905" s="36">
        <v>28</v>
      </c>
      <c r="D3905" s="36" t="s">
        <v>6439</v>
      </c>
      <c r="E3905" s="37" t="s">
        <v>6440</v>
      </c>
      <c r="F3905" s="38" t="s">
        <v>1262</v>
      </c>
      <c r="G3905" s="38" t="s">
        <v>1263</v>
      </c>
      <c r="H3905" s="35" t="s">
        <v>1671</v>
      </c>
      <c r="I3905" s="35"/>
      <c r="J3905" s="29" t="s">
        <v>263</v>
      </c>
      <c r="K3905" s="29" t="s">
        <v>264</v>
      </c>
      <c r="L3905" s="29" t="s">
        <v>2577</v>
      </c>
      <c r="M3905" s="39">
        <v>41.390906090411534</v>
      </c>
      <c r="N3905" s="39">
        <v>22.777746748802191</v>
      </c>
      <c r="O3905" s="29">
        <v>44197</v>
      </c>
      <c r="P3905" s="29">
        <v>44398</v>
      </c>
      <c r="Q3905" s="40">
        <v>0.55030800000000002</v>
      </c>
      <c r="R3905" s="39">
        <v>22.777746748802191</v>
      </c>
      <c r="S3905" s="39">
        <v>0</v>
      </c>
      <c r="T3905" s="39">
        <v>0</v>
      </c>
      <c r="U3905" s="39">
        <v>0</v>
      </c>
      <c r="V3905" s="39">
        <v>0</v>
      </c>
      <c r="W3905" s="29" t="s">
        <v>265</v>
      </c>
      <c r="X3905" s="29" t="s">
        <v>11773</v>
      </c>
      <c r="Y3905" s="29">
        <v>45281</v>
      </c>
      <c r="Z3905" s="41" t="s">
        <v>11760</v>
      </c>
      <c r="AA3905" s="42" t="s">
        <v>1349</v>
      </c>
      <c r="AB3905" s="29" t="s">
        <v>258</v>
      </c>
      <c r="AC3905" s="29" t="s">
        <v>265</v>
      </c>
      <c r="AD3905" s="29" t="s">
        <v>265</v>
      </c>
      <c r="AE3905" s="29" t="s">
        <v>1367</v>
      </c>
      <c r="AF3905" s="29" t="s">
        <v>2409</v>
      </c>
      <c r="AG3905" s="183" t="s">
        <v>2410</v>
      </c>
      <c r="AH3905" s="29" t="s">
        <v>1356</v>
      </c>
      <c r="AI3905" s="29" t="s">
        <v>1357</v>
      </c>
      <c r="AJ3905" s="29" t="s">
        <v>265</v>
      </c>
      <c r="AK3905" s="29" t="s">
        <v>258</v>
      </c>
      <c r="AL3905" s="29" t="s">
        <v>12221</v>
      </c>
    </row>
    <row r="3906" spans="1:38" x14ac:dyDescent="0.2">
      <c r="A3906" s="35" t="s">
        <v>18</v>
      </c>
      <c r="B3906" s="36">
        <v>9956</v>
      </c>
      <c r="C3906" s="36">
        <v>29</v>
      </c>
      <c r="D3906" s="36" t="s">
        <v>6441</v>
      </c>
      <c r="E3906" s="37" t="s">
        <v>6442</v>
      </c>
      <c r="F3906" s="38" t="s">
        <v>1262</v>
      </c>
      <c r="G3906" s="38" t="s">
        <v>1263</v>
      </c>
      <c r="H3906" s="35" t="s">
        <v>1671</v>
      </c>
      <c r="I3906" s="35"/>
      <c r="J3906" s="29" t="s">
        <v>263</v>
      </c>
      <c r="K3906" s="29" t="s">
        <v>264</v>
      </c>
      <c r="L3906" s="29" t="s">
        <v>2577</v>
      </c>
      <c r="M3906" s="39">
        <v>41.390906090411534</v>
      </c>
      <c r="N3906" s="39">
        <v>22.777746748802191</v>
      </c>
      <c r="O3906" s="29">
        <v>44197</v>
      </c>
      <c r="P3906" s="29">
        <v>44398</v>
      </c>
      <c r="Q3906" s="40">
        <v>0.55030800000000002</v>
      </c>
      <c r="R3906" s="39">
        <v>22.777746748802191</v>
      </c>
      <c r="S3906" s="39">
        <v>0</v>
      </c>
      <c r="T3906" s="39">
        <v>0</v>
      </c>
      <c r="U3906" s="39">
        <v>0</v>
      </c>
      <c r="V3906" s="39">
        <v>0</v>
      </c>
      <c r="W3906" s="29" t="s">
        <v>265</v>
      </c>
      <c r="X3906" s="29" t="s">
        <v>11773</v>
      </c>
      <c r="Y3906" s="29">
        <v>45281</v>
      </c>
      <c r="Z3906" s="41" t="s">
        <v>11760</v>
      </c>
      <c r="AA3906" s="42" t="s">
        <v>1349</v>
      </c>
      <c r="AB3906" s="29" t="s">
        <v>258</v>
      </c>
      <c r="AC3906" s="29" t="s">
        <v>265</v>
      </c>
      <c r="AD3906" s="29" t="s">
        <v>265</v>
      </c>
      <c r="AE3906" s="29" t="s">
        <v>1367</v>
      </c>
      <c r="AF3906" s="29" t="s">
        <v>2409</v>
      </c>
      <c r="AG3906" s="183" t="s">
        <v>2410</v>
      </c>
      <c r="AH3906" s="29" t="s">
        <v>1356</v>
      </c>
      <c r="AI3906" s="29" t="s">
        <v>1357</v>
      </c>
      <c r="AJ3906" s="29" t="s">
        <v>265</v>
      </c>
      <c r="AK3906" s="29" t="s">
        <v>258</v>
      </c>
      <c r="AL3906" s="29" t="s">
        <v>12221</v>
      </c>
    </row>
    <row r="3907" spans="1:38" x14ac:dyDescent="0.2">
      <c r="A3907" s="35" t="s">
        <v>18</v>
      </c>
      <c r="B3907" s="36">
        <v>9956</v>
      </c>
      <c r="C3907" s="36">
        <v>30</v>
      </c>
      <c r="D3907" s="36" t="s">
        <v>6443</v>
      </c>
      <c r="E3907" s="37" t="s">
        <v>6444</v>
      </c>
      <c r="F3907" s="38" t="s">
        <v>1262</v>
      </c>
      <c r="G3907" s="38" t="s">
        <v>1263</v>
      </c>
      <c r="H3907" s="35" t="s">
        <v>1671</v>
      </c>
      <c r="I3907" s="35"/>
      <c r="J3907" s="29" t="s">
        <v>263</v>
      </c>
      <c r="K3907" s="29" t="s">
        <v>264</v>
      </c>
      <c r="L3907" s="29" t="s">
        <v>2577</v>
      </c>
      <c r="M3907" s="39">
        <v>41.390906090411534</v>
      </c>
      <c r="N3907" s="39">
        <v>22.777746748802191</v>
      </c>
      <c r="O3907" s="29">
        <v>44197</v>
      </c>
      <c r="P3907" s="29">
        <v>44398</v>
      </c>
      <c r="Q3907" s="40">
        <v>0.55030800000000002</v>
      </c>
      <c r="R3907" s="39">
        <v>22.777746748802191</v>
      </c>
      <c r="S3907" s="39">
        <v>0</v>
      </c>
      <c r="T3907" s="39">
        <v>0</v>
      </c>
      <c r="U3907" s="39">
        <v>0</v>
      </c>
      <c r="V3907" s="39">
        <v>0</v>
      </c>
      <c r="W3907" s="29" t="s">
        <v>265</v>
      </c>
      <c r="X3907" s="29" t="s">
        <v>11773</v>
      </c>
      <c r="Y3907" s="29">
        <v>45281</v>
      </c>
      <c r="Z3907" s="41" t="s">
        <v>11760</v>
      </c>
      <c r="AA3907" s="42" t="s">
        <v>1349</v>
      </c>
      <c r="AB3907" s="29" t="s">
        <v>258</v>
      </c>
      <c r="AC3907" s="29" t="s">
        <v>265</v>
      </c>
      <c r="AD3907" s="29" t="s">
        <v>265</v>
      </c>
      <c r="AE3907" s="29" t="s">
        <v>1367</v>
      </c>
      <c r="AF3907" s="29" t="s">
        <v>2409</v>
      </c>
      <c r="AG3907" s="183" t="s">
        <v>2410</v>
      </c>
      <c r="AH3907" s="29" t="s">
        <v>1356</v>
      </c>
      <c r="AI3907" s="29" t="s">
        <v>1357</v>
      </c>
      <c r="AJ3907" s="29" t="s">
        <v>265</v>
      </c>
      <c r="AK3907" s="29" t="s">
        <v>258</v>
      </c>
      <c r="AL3907" s="29" t="s">
        <v>12221</v>
      </c>
    </row>
    <row r="3908" spans="1:38" x14ac:dyDescent="0.2">
      <c r="A3908" s="35" t="s">
        <v>18</v>
      </c>
      <c r="B3908" s="36">
        <v>9956</v>
      </c>
      <c r="C3908" s="36">
        <v>31</v>
      </c>
      <c r="D3908" s="36" t="s">
        <v>6445</v>
      </c>
      <c r="E3908" s="37" t="s">
        <v>6446</v>
      </c>
      <c r="F3908" s="38" t="s">
        <v>1262</v>
      </c>
      <c r="G3908" s="38" t="s">
        <v>1263</v>
      </c>
      <c r="H3908" s="35" t="s">
        <v>1671</v>
      </c>
      <c r="I3908" s="35"/>
      <c r="J3908" s="29" t="s">
        <v>263</v>
      </c>
      <c r="K3908" s="29" t="s">
        <v>264</v>
      </c>
      <c r="L3908" s="29" t="s">
        <v>2577</v>
      </c>
      <c r="M3908" s="39">
        <v>41.390906090411534</v>
      </c>
      <c r="N3908" s="39">
        <v>22.777746748802191</v>
      </c>
      <c r="O3908" s="29">
        <v>44197</v>
      </c>
      <c r="P3908" s="29">
        <v>44398</v>
      </c>
      <c r="Q3908" s="40">
        <v>0.55030800000000002</v>
      </c>
      <c r="R3908" s="39">
        <v>22.777746748802191</v>
      </c>
      <c r="S3908" s="39">
        <v>0</v>
      </c>
      <c r="T3908" s="39">
        <v>0</v>
      </c>
      <c r="U3908" s="39">
        <v>0</v>
      </c>
      <c r="V3908" s="39">
        <v>0</v>
      </c>
      <c r="W3908" s="29" t="s">
        <v>265</v>
      </c>
      <c r="X3908" s="29" t="s">
        <v>11773</v>
      </c>
      <c r="Y3908" s="29">
        <v>45281</v>
      </c>
      <c r="Z3908" s="41" t="s">
        <v>11760</v>
      </c>
      <c r="AA3908" s="42" t="s">
        <v>1349</v>
      </c>
      <c r="AB3908" s="29" t="s">
        <v>258</v>
      </c>
      <c r="AC3908" s="29" t="s">
        <v>265</v>
      </c>
      <c r="AD3908" s="29" t="s">
        <v>265</v>
      </c>
      <c r="AE3908" s="29" t="s">
        <v>1367</v>
      </c>
      <c r="AF3908" s="29" t="s">
        <v>2409</v>
      </c>
      <c r="AG3908" s="183" t="s">
        <v>2410</v>
      </c>
      <c r="AH3908" s="29" t="s">
        <v>1356</v>
      </c>
      <c r="AI3908" s="29" t="s">
        <v>1357</v>
      </c>
      <c r="AJ3908" s="29" t="s">
        <v>265</v>
      </c>
      <c r="AK3908" s="29" t="s">
        <v>258</v>
      </c>
      <c r="AL3908" s="29" t="s">
        <v>12221</v>
      </c>
    </row>
    <row r="3909" spans="1:38" x14ac:dyDescent="0.2">
      <c r="A3909" s="35" t="s">
        <v>18</v>
      </c>
      <c r="B3909" s="36">
        <v>9956</v>
      </c>
      <c r="C3909" s="36">
        <v>32</v>
      </c>
      <c r="D3909" s="36" t="s">
        <v>6447</v>
      </c>
      <c r="E3909" s="37" t="s">
        <v>6448</v>
      </c>
      <c r="F3909" s="38" t="s">
        <v>1262</v>
      </c>
      <c r="G3909" s="38" t="s">
        <v>1263</v>
      </c>
      <c r="H3909" s="35" t="s">
        <v>1671</v>
      </c>
      <c r="I3909" s="35"/>
      <c r="J3909" s="29" t="s">
        <v>263</v>
      </c>
      <c r="K3909" s="29" t="s">
        <v>264</v>
      </c>
      <c r="L3909" s="29" t="s">
        <v>2577</v>
      </c>
      <c r="M3909" s="39">
        <v>41.390906090411534</v>
      </c>
      <c r="N3909" s="39">
        <v>22.777746748802191</v>
      </c>
      <c r="O3909" s="29">
        <v>44197</v>
      </c>
      <c r="P3909" s="29">
        <v>44398</v>
      </c>
      <c r="Q3909" s="40">
        <v>0.55030800000000002</v>
      </c>
      <c r="R3909" s="39">
        <v>22.777746748802191</v>
      </c>
      <c r="S3909" s="39">
        <v>0</v>
      </c>
      <c r="T3909" s="39">
        <v>0</v>
      </c>
      <c r="U3909" s="39">
        <v>0</v>
      </c>
      <c r="V3909" s="39">
        <v>0</v>
      </c>
      <c r="W3909" s="29" t="s">
        <v>265</v>
      </c>
      <c r="X3909" s="29" t="s">
        <v>11773</v>
      </c>
      <c r="Y3909" s="29">
        <v>45281</v>
      </c>
      <c r="Z3909" s="41" t="s">
        <v>11760</v>
      </c>
      <c r="AA3909" s="42" t="s">
        <v>1349</v>
      </c>
      <c r="AB3909" s="29" t="s">
        <v>258</v>
      </c>
      <c r="AC3909" s="29" t="s">
        <v>265</v>
      </c>
      <c r="AD3909" s="29" t="s">
        <v>265</v>
      </c>
      <c r="AE3909" s="29" t="s">
        <v>1367</v>
      </c>
      <c r="AF3909" s="29" t="s">
        <v>2409</v>
      </c>
      <c r="AG3909" s="183" t="s">
        <v>2410</v>
      </c>
      <c r="AH3909" s="29" t="s">
        <v>1356</v>
      </c>
      <c r="AI3909" s="29" t="s">
        <v>1357</v>
      </c>
      <c r="AJ3909" s="29" t="s">
        <v>265</v>
      </c>
      <c r="AK3909" s="29" t="s">
        <v>258</v>
      </c>
      <c r="AL3909" s="29" t="s">
        <v>12221</v>
      </c>
    </row>
    <row r="3910" spans="1:38" x14ac:dyDescent="0.2">
      <c r="A3910" s="35" t="s">
        <v>18</v>
      </c>
      <c r="B3910" s="36">
        <v>9956</v>
      </c>
      <c r="C3910" s="36">
        <v>33</v>
      </c>
      <c r="D3910" s="36" t="s">
        <v>6449</v>
      </c>
      <c r="E3910" s="37" t="s">
        <v>6450</v>
      </c>
      <c r="F3910" s="38" t="s">
        <v>1262</v>
      </c>
      <c r="G3910" s="38" t="s">
        <v>1263</v>
      </c>
      <c r="H3910" s="35" t="s">
        <v>1671</v>
      </c>
      <c r="I3910" s="35"/>
      <c r="J3910" s="29" t="s">
        <v>263</v>
      </c>
      <c r="K3910" s="29" t="s">
        <v>264</v>
      </c>
      <c r="L3910" s="29" t="s">
        <v>2577</v>
      </c>
      <c r="M3910" s="39">
        <v>41.390906090411534</v>
      </c>
      <c r="N3910" s="39">
        <v>22.777746748802191</v>
      </c>
      <c r="O3910" s="29">
        <v>44197</v>
      </c>
      <c r="P3910" s="29">
        <v>44398</v>
      </c>
      <c r="Q3910" s="40">
        <v>0.55030800000000002</v>
      </c>
      <c r="R3910" s="39">
        <v>22.777746748802191</v>
      </c>
      <c r="S3910" s="39">
        <v>0</v>
      </c>
      <c r="T3910" s="39">
        <v>0</v>
      </c>
      <c r="U3910" s="39">
        <v>0</v>
      </c>
      <c r="V3910" s="39">
        <v>0</v>
      </c>
      <c r="W3910" s="29" t="s">
        <v>265</v>
      </c>
      <c r="X3910" s="29" t="s">
        <v>11773</v>
      </c>
      <c r="Y3910" s="29">
        <v>45281</v>
      </c>
      <c r="Z3910" s="41" t="s">
        <v>11760</v>
      </c>
      <c r="AA3910" s="42" t="s">
        <v>1349</v>
      </c>
      <c r="AB3910" s="29" t="s">
        <v>258</v>
      </c>
      <c r="AC3910" s="29" t="s">
        <v>265</v>
      </c>
      <c r="AD3910" s="29" t="s">
        <v>265</v>
      </c>
      <c r="AE3910" s="29" t="s">
        <v>1367</v>
      </c>
      <c r="AF3910" s="29" t="s">
        <v>2409</v>
      </c>
      <c r="AG3910" s="183" t="s">
        <v>2410</v>
      </c>
      <c r="AH3910" s="29" t="s">
        <v>1356</v>
      </c>
      <c r="AI3910" s="29" t="s">
        <v>1357</v>
      </c>
      <c r="AJ3910" s="29" t="s">
        <v>265</v>
      </c>
      <c r="AK3910" s="29" t="s">
        <v>258</v>
      </c>
      <c r="AL3910" s="29" t="s">
        <v>12221</v>
      </c>
    </row>
    <row r="3911" spans="1:38" x14ac:dyDescent="0.2">
      <c r="A3911" s="35" t="s">
        <v>18</v>
      </c>
      <c r="B3911" s="36">
        <v>9956</v>
      </c>
      <c r="C3911" s="36">
        <v>34</v>
      </c>
      <c r="D3911" s="36" t="s">
        <v>6451</v>
      </c>
      <c r="E3911" s="37" t="s">
        <v>6452</v>
      </c>
      <c r="F3911" s="38" t="s">
        <v>1262</v>
      </c>
      <c r="G3911" s="38" t="s">
        <v>1263</v>
      </c>
      <c r="H3911" s="35" t="s">
        <v>1671</v>
      </c>
      <c r="I3911" s="35"/>
      <c r="J3911" s="29" t="s">
        <v>263</v>
      </c>
      <c r="K3911" s="29" t="s">
        <v>264</v>
      </c>
      <c r="L3911" s="29" t="s">
        <v>2577</v>
      </c>
      <c r="M3911" s="39">
        <v>41.390906090411534</v>
      </c>
      <c r="N3911" s="39">
        <v>22.777746748802191</v>
      </c>
      <c r="O3911" s="29">
        <v>44197</v>
      </c>
      <c r="P3911" s="29">
        <v>44398</v>
      </c>
      <c r="Q3911" s="40">
        <v>0.55030800000000002</v>
      </c>
      <c r="R3911" s="39">
        <v>22.777746748802191</v>
      </c>
      <c r="S3911" s="39">
        <v>0</v>
      </c>
      <c r="T3911" s="39">
        <v>0</v>
      </c>
      <c r="U3911" s="39">
        <v>0</v>
      </c>
      <c r="V3911" s="39">
        <v>0</v>
      </c>
      <c r="W3911" s="29" t="s">
        <v>265</v>
      </c>
      <c r="X3911" s="29" t="s">
        <v>11773</v>
      </c>
      <c r="Y3911" s="29">
        <v>45281</v>
      </c>
      <c r="Z3911" s="41" t="s">
        <v>11760</v>
      </c>
      <c r="AA3911" s="42" t="s">
        <v>1349</v>
      </c>
      <c r="AB3911" s="29" t="s">
        <v>258</v>
      </c>
      <c r="AC3911" s="29" t="s">
        <v>265</v>
      </c>
      <c r="AD3911" s="29" t="s">
        <v>265</v>
      </c>
      <c r="AE3911" s="29" t="s">
        <v>1367</v>
      </c>
      <c r="AF3911" s="29" t="s">
        <v>2409</v>
      </c>
      <c r="AG3911" s="183" t="s">
        <v>2410</v>
      </c>
      <c r="AH3911" s="29" t="s">
        <v>1356</v>
      </c>
      <c r="AI3911" s="29" t="s">
        <v>1357</v>
      </c>
      <c r="AJ3911" s="29" t="s">
        <v>265</v>
      </c>
      <c r="AK3911" s="29" t="s">
        <v>258</v>
      </c>
      <c r="AL3911" s="29" t="s">
        <v>12221</v>
      </c>
    </row>
    <row r="3912" spans="1:38" x14ac:dyDescent="0.2">
      <c r="A3912" s="35" t="s">
        <v>18</v>
      </c>
      <c r="B3912" s="36">
        <v>9956</v>
      </c>
      <c r="C3912" s="36">
        <v>35</v>
      </c>
      <c r="D3912" s="36" t="s">
        <v>6453</v>
      </c>
      <c r="E3912" s="37" t="s">
        <v>6454</v>
      </c>
      <c r="F3912" s="38" t="s">
        <v>1262</v>
      </c>
      <c r="G3912" s="38" t="s">
        <v>1263</v>
      </c>
      <c r="H3912" s="35" t="s">
        <v>1671</v>
      </c>
      <c r="I3912" s="35"/>
      <c r="J3912" s="29" t="s">
        <v>263</v>
      </c>
      <c r="K3912" s="29" t="s">
        <v>264</v>
      </c>
      <c r="L3912" s="29" t="s">
        <v>2577</v>
      </c>
      <c r="M3912" s="39">
        <v>41.390906090411534</v>
      </c>
      <c r="N3912" s="39">
        <v>22.777746748802191</v>
      </c>
      <c r="O3912" s="29">
        <v>44197</v>
      </c>
      <c r="P3912" s="29">
        <v>44398</v>
      </c>
      <c r="Q3912" s="40">
        <v>0.55030800000000002</v>
      </c>
      <c r="R3912" s="39">
        <v>22.777746748802191</v>
      </c>
      <c r="S3912" s="39">
        <v>0</v>
      </c>
      <c r="T3912" s="39">
        <v>0</v>
      </c>
      <c r="U3912" s="39">
        <v>0</v>
      </c>
      <c r="V3912" s="39">
        <v>0</v>
      </c>
      <c r="W3912" s="29" t="s">
        <v>265</v>
      </c>
      <c r="X3912" s="29" t="s">
        <v>11773</v>
      </c>
      <c r="Y3912" s="29">
        <v>45281</v>
      </c>
      <c r="Z3912" s="41" t="s">
        <v>11760</v>
      </c>
      <c r="AA3912" s="42" t="s">
        <v>1349</v>
      </c>
      <c r="AB3912" s="29" t="s">
        <v>258</v>
      </c>
      <c r="AC3912" s="29" t="s">
        <v>265</v>
      </c>
      <c r="AD3912" s="29" t="s">
        <v>265</v>
      </c>
      <c r="AE3912" s="29" t="s">
        <v>1367</v>
      </c>
      <c r="AF3912" s="29" t="s">
        <v>2409</v>
      </c>
      <c r="AG3912" s="183" t="s">
        <v>2410</v>
      </c>
      <c r="AH3912" s="29" t="s">
        <v>1356</v>
      </c>
      <c r="AI3912" s="29" t="s">
        <v>1357</v>
      </c>
      <c r="AJ3912" s="29" t="s">
        <v>265</v>
      </c>
      <c r="AK3912" s="29" t="s">
        <v>258</v>
      </c>
      <c r="AL3912" s="29" t="s">
        <v>12221</v>
      </c>
    </row>
    <row r="3913" spans="1:38" x14ac:dyDescent="0.2">
      <c r="A3913" s="35" t="s">
        <v>18</v>
      </c>
      <c r="B3913" s="36">
        <v>9956</v>
      </c>
      <c r="C3913" s="36">
        <v>36</v>
      </c>
      <c r="D3913" s="36" t="s">
        <v>6455</v>
      </c>
      <c r="E3913" s="37" t="s">
        <v>6456</v>
      </c>
      <c r="F3913" s="38" t="s">
        <v>1262</v>
      </c>
      <c r="G3913" s="38" t="s">
        <v>1263</v>
      </c>
      <c r="H3913" s="35" t="s">
        <v>1671</v>
      </c>
      <c r="I3913" s="35"/>
      <c r="J3913" s="29" t="s">
        <v>263</v>
      </c>
      <c r="K3913" s="29" t="s">
        <v>264</v>
      </c>
      <c r="L3913" s="29" t="s">
        <v>2577</v>
      </c>
      <c r="M3913" s="39">
        <v>41.390906090411534</v>
      </c>
      <c r="N3913" s="39">
        <v>22.777746748802191</v>
      </c>
      <c r="O3913" s="29">
        <v>44197</v>
      </c>
      <c r="P3913" s="29">
        <v>44398</v>
      </c>
      <c r="Q3913" s="40">
        <v>0.55030800000000002</v>
      </c>
      <c r="R3913" s="39">
        <v>22.777746748802191</v>
      </c>
      <c r="S3913" s="39">
        <v>0</v>
      </c>
      <c r="T3913" s="39">
        <v>0</v>
      </c>
      <c r="U3913" s="39">
        <v>0</v>
      </c>
      <c r="V3913" s="39">
        <v>0</v>
      </c>
      <c r="W3913" s="29" t="s">
        <v>265</v>
      </c>
      <c r="X3913" s="29" t="s">
        <v>11773</v>
      </c>
      <c r="Y3913" s="29">
        <v>45281</v>
      </c>
      <c r="Z3913" s="41" t="s">
        <v>11760</v>
      </c>
      <c r="AA3913" s="42" t="s">
        <v>1349</v>
      </c>
      <c r="AB3913" s="29" t="s">
        <v>258</v>
      </c>
      <c r="AC3913" s="29" t="s">
        <v>265</v>
      </c>
      <c r="AD3913" s="29" t="s">
        <v>265</v>
      </c>
      <c r="AE3913" s="29" t="s">
        <v>1367</v>
      </c>
      <c r="AF3913" s="29" t="s">
        <v>2409</v>
      </c>
      <c r="AG3913" s="183" t="s">
        <v>2410</v>
      </c>
      <c r="AH3913" s="29" t="s">
        <v>1356</v>
      </c>
      <c r="AI3913" s="29" t="s">
        <v>1357</v>
      </c>
      <c r="AJ3913" s="29" t="s">
        <v>265</v>
      </c>
      <c r="AK3913" s="29" t="s">
        <v>258</v>
      </c>
      <c r="AL3913" s="29" t="s">
        <v>12221</v>
      </c>
    </row>
    <row r="3914" spans="1:38" x14ac:dyDescent="0.2">
      <c r="A3914" s="35" t="s">
        <v>18</v>
      </c>
      <c r="B3914" s="36">
        <v>9956</v>
      </c>
      <c r="C3914" s="36">
        <v>37</v>
      </c>
      <c r="D3914" s="36" t="s">
        <v>6457</v>
      </c>
      <c r="E3914" s="37" t="s">
        <v>6458</v>
      </c>
      <c r="F3914" s="38" t="s">
        <v>1262</v>
      </c>
      <c r="G3914" s="38" t="s">
        <v>1263</v>
      </c>
      <c r="H3914" s="35" t="s">
        <v>1671</v>
      </c>
      <c r="I3914" s="35"/>
      <c r="J3914" s="29" t="s">
        <v>263</v>
      </c>
      <c r="K3914" s="29" t="s">
        <v>264</v>
      </c>
      <c r="L3914" s="29" t="s">
        <v>2577</v>
      </c>
      <c r="M3914" s="39">
        <v>41.390906090411534</v>
      </c>
      <c r="N3914" s="39">
        <v>22.777746748802191</v>
      </c>
      <c r="O3914" s="29">
        <v>44197</v>
      </c>
      <c r="P3914" s="29">
        <v>44398</v>
      </c>
      <c r="Q3914" s="40">
        <v>0.55030800000000002</v>
      </c>
      <c r="R3914" s="39">
        <v>22.777746748802191</v>
      </c>
      <c r="S3914" s="39">
        <v>0</v>
      </c>
      <c r="T3914" s="39">
        <v>0</v>
      </c>
      <c r="U3914" s="39">
        <v>0</v>
      </c>
      <c r="V3914" s="39">
        <v>0</v>
      </c>
      <c r="W3914" s="29" t="s">
        <v>265</v>
      </c>
      <c r="X3914" s="29" t="s">
        <v>11773</v>
      </c>
      <c r="Y3914" s="29">
        <v>45281</v>
      </c>
      <c r="Z3914" s="41" t="s">
        <v>11760</v>
      </c>
      <c r="AA3914" s="42" t="s">
        <v>1349</v>
      </c>
      <c r="AB3914" s="29" t="s">
        <v>258</v>
      </c>
      <c r="AC3914" s="29" t="s">
        <v>265</v>
      </c>
      <c r="AD3914" s="29" t="s">
        <v>265</v>
      </c>
      <c r="AE3914" s="29" t="s">
        <v>1367</v>
      </c>
      <c r="AF3914" s="29" t="s">
        <v>2409</v>
      </c>
      <c r="AG3914" s="183" t="s">
        <v>2410</v>
      </c>
      <c r="AH3914" s="29" t="s">
        <v>1356</v>
      </c>
      <c r="AI3914" s="29" t="s">
        <v>1357</v>
      </c>
      <c r="AJ3914" s="29" t="s">
        <v>265</v>
      </c>
      <c r="AK3914" s="29" t="s">
        <v>258</v>
      </c>
      <c r="AL3914" s="29" t="s">
        <v>12221</v>
      </c>
    </row>
    <row r="3915" spans="1:38" x14ac:dyDescent="0.2">
      <c r="A3915" s="35" t="s">
        <v>18</v>
      </c>
      <c r="B3915" s="36">
        <v>9956</v>
      </c>
      <c r="C3915" s="36">
        <v>38</v>
      </c>
      <c r="D3915" s="36" t="s">
        <v>6459</v>
      </c>
      <c r="E3915" s="37" t="s">
        <v>6460</v>
      </c>
      <c r="F3915" s="38" t="s">
        <v>1262</v>
      </c>
      <c r="G3915" s="38" t="s">
        <v>1263</v>
      </c>
      <c r="H3915" s="35" t="s">
        <v>1671</v>
      </c>
      <c r="I3915" s="35"/>
      <c r="J3915" s="29" t="s">
        <v>263</v>
      </c>
      <c r="K3915" s="29" t="s">
        <v>264</v>
      </c>
      <c r="L3915" s="29" t="s">
        <v>2577</v>
      </c>
      <c r="M3915" s="39">
        <v>41.390906090411534</v>
      </c>
      <c r="N3915" s="39">
        <v>22.777746748802191</v>
      </c>
      <c r="O3915" s="29">
        <v>44197</v>
      </c>
      <c r="P3915" s="29">
        <v>44398</v>
      </c>
      <c r="Q3915" s="40">
        <v>0.55030800000000002</v>
      </c>
      <c r="R3915" s="39">
        <v>22.777746748802191</v>
      </c>
      <c r="S3915" s="39">
        <v>0</v>
      </c>
      <c r="T3915" s="39">
        <v>0</v>
      </c>
      <c r="U3915" s="39">
        <v>0</v>
      </c>
      <c r="V3915" s="39">
        <v>0</v>
      </c>
      <c r="W3915" s="29" t="s">
        <v>265</v>
      </c>
      <c r="X3915" s="29" t="s">
        <v>11773</v>
      </c>
      <c r="Y3915" s="29">
        <v>45281</v>
      </c>
      <c r="Z3915" s="41" t="s">
        <v>11760</v>
      </c>
      <c r="AA3915" s="42" t="s">
        <v>1349</v>
      </c>
      <c r="AB3915" s="29" t="s">
        <v>258</v>
      </c>
      <c r="AC3915" s="29" t="s">
        <v>265</v>
      </c>
      <c r="AD3915" s="29" t="s">
        <v>265</v>
      </c>
      <c r="AE3915" s="29" t="s">
        <v>1367</v>
      </c>
      <c r="AF3915" s="29" t="s">
        <v>2409</v>
      </c>
      <c r="AG3915" s="183" t="s">
        <v>2410</v>
      </c>
      <c r="AH3915" s="29" t="s">
        <v>1356</v>
      </c>
      <c r="AI3915" s="29" t="s">
        <v>1357</v>
      </c>
      <c r="AJ3915" s="29" t="s">
        <v>265</v>
      </c>
      <c r="AK3915" s="29" t="s">
        <v>258</v>
      </c>
      <c r="AL3915" s="29" t="s">
        <v>12221</v>
      </c>
    </row>
    <row r="3916" spans="1:38" x14ac:dyDescent="0.2">
      <c r="A3916" s="35" t="s">
        <v>18</v>
      </c>
      <c r="B3916" s="36">
        <v>9956</v>
      </c>
      <c r="C3916" s="36">
        <v>39</v>
      </c>
      <c r="D3916" s="36" t="s">
        <v>6461</v>
      </c>
      <c r="E3916" s="37" t="s">
        <v>6462</v>
      </c>
      <c r="F3916" s="38" t="s">
        <v>1262</v>
      </c>
      <c r="G3916" s="38" t="s">
        <v>1263</v>
      </c>
      <c r="H3916" s="35" t="s">
        <v>1671</v>
      </c>
      <c r="I3916" s="35"/>
      <c r="J3916" s="29" t="s">
        <v>263</v>
      </c>
      <c r="K3916" s="29" t="s">
        <v>264</v>
      </c>
      <c r="L3916" s="29" t="s">
        <v>2577</v>
      </c>
      <c r="M3916" s="39">
        <v>41.390906090411534</v>
      </c>
      <c r="N3916" s="39">
        <v>22.777746748802191</v>
      </c>
      <c r="O3916" s="29">
        <v>44197</v>
      </c>
      <c r="P3916" s="29">
        <v>44398</v>
      </c>
      <c r="Q3916" s="40">
        <v>0.55030800000000002</v>
      </c>
      <c r="R3916" s="39">
        <v>22.777746748802191</v>
      </c>
      <c r="S3916" s="39">
        <v>0</v>
      </c>
      <c r="T3916" s="39">
        <v>0</v>
      </c>
      <c r="U3916" s="39">
        <v>0</v>
      </c>
      <c r="V3916" s="39">
        <v>0</v>
      </c>
      <c r="W3916" s="29" t="s">
        <v>265</v>
      </c>
      <c r="X3916" s="29" t="s">
        <v>11773</v>
      </c>
      <c r="Y3916" s="29">
        <v>45281</v>
      </c>
      <c r="Z3916" s="41" t="s">
        <v>11760</v>
      </c>
      <c r="AA3916" s="42" t="s">
        <v>1349</v>
      </c>
      <c r="AB3916" s="29" t="s">
        <v>258</v>
      </c>
      <c r="AC3916" s="29" t="s">
        <v>265</v>
      </c>
      <c r="AD3916" s="29" t="s">
        <v>265</v>
      </c>
      <c r="AE3916" s="29" t="s">
        <v>1367</v>
      </c>
      <c r="AF3916" s="29" t="s">
        <v>2409</v>
      </c>
      <c r="AG3916" s="183" t="s">
        <v>2410</v>
      </c>
      <c r="AH3916" s="29" t="s">
        <v>1356</v>
      </c>
      <c r="AI3916" s="29" t="s">
        <v>1357</v>
      </c>
      <c r="AJ3916" s="29" t="s">
        <v>265</v>
      </c>
      <c r="AK3916" s="29" t="s">
        <v>258</v>
      </c>
      <c r="AL3916" s="29" t="s">
        <v>12221</v>
      </c>
    </row>
    <row r="3917" spans="1:38" x14ac:dyDescent="0.2">
      <c r="A3917" s="35" t="s">
        <v>18</v>
      </c>
      <c r="B3917" s="36">
        <v>9956</v>
      </c>
      <c r="C3917" s="36">
        <v>40</v>
      </c>
      <c r="D3917" s="36" t="s">
        <v>6463</v>
      </c>
      <c r="E3917" s="37" t="s">
        <v>6464</v>
      </c>
      <c r="F3917" s="38" t="s">
        <v>1262</v>
      </c>
      <c r="G3917" s="38" t="s">
        <v>1263</v>
      </c>
      <c r="H3917" s="35" t="s">
        <v>1671</v>
      </c>
      <c r="I3917" s="35"/>
      <c r="J3917" s="29" t="s">
        <v>263</v>
      </c>
      <c r="K3917" s="29" t="s">
        <v>264</v>
      </c>
      <c r="L3917" s="29" t="s">
        <v>2577</v>
      </c>
      <c r="M3917" s="39">
        <v>41.390906090411534</v>
      </c>
      <c r="N3917" s="39">
        <v>22.777746748802191</v>
      </c>
      <c r="O3917" s="29">
        <v>44197</v>
      </c>
      <c r="P3917" s="29">
        <v>44398</v>
      </c>
      <c r="Q3917" s="40">
        <v>0.55030800000000002</v>
      </c>
      <c r="R3917" s="39">
        <v>22.777746748802191</v>
      </c>
      <c r="S3917" s="39">
        <v>0</v>
      </c>
      <c r="T3917" s="39">
        <v>0</v>
      </c>
      <c r="U3917" s="39">
        <v>0</v>
      </c>
      <c r="V3917" s="39">
        <v>0</v>
      </c>
      <c r="W3917" s="29" t="s">
        <v>265</v>
      </c>
      <c r="X3917" s="29" t="s">
        <v>11773</v>
      </c>
      <c r="Y3917" s="29">
        <v>45281</v>
      </c>
      <c r="Z3917" s="41" t="s">
        <v>11760</v>
      </c>
      <c r="AA3917" s="42" t="s">
        <v>1349</v>
      </c>
      <c r="AB3917" s="29" t="s">
        <v>258</v>
      </c>
      <c r="AC3917" s="29" t="s">
        <v>265</v>
      </c>
      <c r="AD3917" s="29" t="s">
        <v>265</v>
      </c>
      <c r="AE3917" s="29" t="s">
        <v>1367</v>
      </c>
      <c r="AF3917" s="29" t="s">
        <v>2409</v>
      </c>
      <c r="AG3917" s="183" t="s">
        <v>2410</v>
      </c>
      <c r="AH3917" s="29" t="s">
        <v>1356</v>
      </c>
      <c r="AI3917" s="29" t="s">
        <v>1357</v>
      </c>
      <c r="AJ3917" s="29" t="s">
        <v>265</v>
      </c>
      <c r="AK3917" s="29" t="s">
        <v>258</v>
      </c>
      <c r="AL3917" s="29" t="s">
        <v>12221</v>
      </c>
    </row>
    <row r="3918" spans="1:38" x14ac:dyDescent="0.2">
      <c r="A3918" s="35" t="s">
        <v>18</v>
      </c>
      <c r="B3918" s="36">
        <v>9956</v>
      </c>
      <c r="C3918" s="36">
        <v>41</v>
      </c>
      <c r="D3918" s="36" t="s">
        <v>6465</v>
      </c>
      <c r="E3918" s="37" t="s">
        <v>6466</v>
      </c>
      <c r="F3918" s="38" t="s">
        <v>1262</v>
      </c>
      <c r="G3918" s="38" t="s">
        <v>1263</v>
      </c>
      <c r="H3918" s="35" t="s">
        <v>1671</v>
      </c>
      <c r="I3918" s="35"/>
      <c r="J3918" s="29" t="s">
        <v>263</v>
      </c>
      <c r="K3918" s="29" t="s">
        <v>264</v>
      </c>
      <c r="L3918" s="29" t="s">
        <v>2577</v>
      </c>
      <c r="M3918" s="39">
        <v>41.390906090411534</v>
      </c>
      <c r="N3918" s="39">
        <v>22.777746748802191</v>
      </c>
      <c r="O3918" s="29">
        <v>44197</v>
      </c>
      <c r="P3918" s="29">
        <v>44398</v>
      </c>
      <c r="Q3918" s="40">
        <v>0.55030800000000002</v>
      </c>
      <c r="R3918" s="39">
        <v>22.777746748802191</v>
      </c>
      <c r="S3918" s="39">
        <v>0</v>
      </c>
      <c r="T3918" s="39">
        <v>0</v>
      </c>
      <c r="U3918" s="39">
        <v>0</v>
      </c>
      <c r="V3918" s="39">
        <v>0</v>
      </c>
      <c r="W3918" s="29" t="s">
        <v>265</v>
      </c>
      <c r="X3918" s="29" t="s">
        <v>11773</v>
      </c>
      <c r="Y3918" s="29">
        <v>45281</v>
      </c>
      <c r="Z3918" s="41" t="s">
        <v>11760</v>
      </c>
      <c r="AA3918" s="42" t="s">
        <v>1349</v>
      </c>
      <c r="AB3918" s="29" t="s">
        <v>258</v>
      </c>
      <c r="AC3918" s="29" t="s">
        <v>265</v>
      </c>
      <c r="AD3918" s="29" t="s">
        <v>265</v>
      </c>
      <c r="AE3918" s="29" t="s">
        <v>1367</v>
      </c>
      <c r="AF3918" s="29" t="s">
        <v>2409</v>
      </c>
      <c r="AG3918" s="183" t="s">
        <v>2410</v>
      </c>
      <c r="AH3918" s="29" t="s">
        <v>1356</v>
      </c>
      <c r="AI3918" s="29" t="s">
        <v>1357</v>
      </c>
      <c r="AJ3918" s="29" t="s">
        <v>265</v>
      </c>
      <c r="AK3918" s="29" t="s">
        <v>258</v>
      </c>
      <c r="AL3918" s="29" t="s">
        <v>12221</v>
      </c>
    </row>
    <row r="3919" spans="1:38" x14ac:dyDescent="0.2">
      <c r="A3919" s="35" t="s">
        <v>18</v>
      </c>
      <c r="B3919" s="36">
        <v>9956</v>
      </c>
      <c r="C3919" s="36">
        <v>42</v>
      </c>
      <c r="D3919" s="36" t="s">
        <v>6467</v>
      </c>
      <c r="E3919" s="37" t="s">
        <v>6468</v>
      </c>
      <c r="F3919" s="38" t="s">
        <v>1262</v>
      </c>
      <c r="G3919" s="38" t="s">
        <v>1263</v>
      </c>
      <c r="H3919" s="35" t="s">
        <v>1671</v>
      </c>
      <c r="I3919" s="35"/>
      <c r="J3919" s="29" t="s">
        <v>263</v>
      </c>
      <c r="K3919" s="29" t="s">
        <v>264</v>
      </c>
      <c r="L3919" s="29" t="s">
        <v>2577</v>
      </c>
      <c r="M3919" s="39">
        <v>41.390906090411534</v>
      </c>
      <c r="N3919" s="39">
        <v>22.777746748802191</v>
      </c>
      <c r="O3919" s="29">
        <v>44197</v>
      </c>
      <c r="P3919" s="29">
        <v>44398</v>
      </c>
      <c r="Q3919" s="40">
        <v>0.55030800000000002</v>
      </c>
      <c r="R3919" s="39">
        <v>22.777746748802191</v>
      </c>
      <c r="S3919" s="39">
        <v>0</v>
      </c>
      <c r="T3919" s="39">
        <v>0</v>
      </c>
      <c r="U3919" s="39">
        <v>0</v>
      </c>
      <c r="V3919" s="39">
        <v>0</v>
      </c>
      <c r="W3919" s="29" t="s">
        <v>265</v>
      </c>
      <c r="X3919" s="29" t="s">
        <v>11773</v>
      </c>
      <c r="Y3919" s="29">
        <v>45281</v>
      </c>
      <c r="Z3919" s="41" t="s">
        <v>11760</v>
      </c>
      <c r="AA3919" s="42" t="s">
        <v>1349</v>
      </c>
      <c r="AB3919" s="29" t="s">
        <v>258</v>
      </c>
      <c r="AC3919" s="29" t="s">
        <v>265</v>
      </c>
      <c r="AD3919" s="29" t="s">
        <v>265</v>
      </c>
      <c r="AE3919" s="29" t="s">
        <v>1367</v>
      </c>
      <c r="AF3919" s="29" t="s">
        <v>2409</v>
      </c>
      <c r="AG3919" s="183" t="s">
        <v>2410</v>
      </c>
      <c r="AH3919" s="29" t="s">
        <v>1356</v>
      </c>
      <c r="AI3919" s="29" t="s">
        <v>1357</v>
      </c>
      <c r="AJ3919" s="29" t="s">
        <v>265</v>
      </c>
      <c r="AK3919" s="29" t="s">
        <v>258</v>
      </c>
      <c r="AL3919" s="29" t="s">
        <v>12221</v>
      </c>
    </row>
    <row r="3920" spans="1:38" x14ac:dyDescent="0.2">
      <c r="A3920" s="35" t="s">
        <v>18</v>
      </c>
      <c r="B3920" s="36">
        <v>9956</v>
      </c>
      <c r="C3920" s="36">
        <v>43</v>
      </c>
      <c r="D3920" s="36" t="s">
        <v>6469</v>
      </c>
      <c r="E3920" s="37" t="s">
        <v>6470</v>
      </c>
      <c r="F3920" s="38" t="s">
        <v>1262</v>
      </c>
      <c r="G3920" s="38" t="s">
        <v>1263</v>
      </c>
      <c r="H3920" s="35" t="s">
        <v>1671</v>
      </c>
      <c r="I3920" s="35"/>
      <c r="J3920" s="29" t="s">
        <v>263</v>
      </c>
      <c r="K3920" s="29" t="s">
        <v>264</v>
      </c>
      <c r="L3920" s="29" t="s">
        <v>2577</v>
      </c>
      <c r="M3920" s="39">
        <v>41.390906090411534</v>
      </c>
      <c r="N3920" s="39">
        <v>22.777746748802191</v>
      </c>
      <c r="O3920" s="29">
        <v>44197</v>
      </c>
      <c r="P3920" s="29">
        <v>44398</v>
      </c>
      <c r="Q3920" s="40">
        <v>0.55030800000000002</v>
      </c>
      <c r="R3920" s="39">
        <v>22.777746748802191</v>
      </c>
      <c r="S3920" s="39">
        <v>0</v>
      </c>
      <c r="T3920" s="39">
        <v>0</v>
      </c>
      <c r="U3920" s="39">
        <v>0</v>
      </c>
      <c r="V3920" s="39">
        <v>0</v>
      </c>
      <c r="W3920" s="29" t="s">
        <v>265</v>
      </c>
      <c r="X3920" s="29" t="s">
        <v>11773</v>
      </c>
      <c r="Y3920" s="29">
        <v>45281</v>
      </c>
      <c r="Z3920" s="41" t="s">
        <v>11760</v>
      </c>
      <c r="AA3920" s="42" t="s">
        <v>1349</v>
      </c>
      <c r="AB3920" s="29" t="s">
        <v>258</v>
      </c>
      <c r="AC3920" s="29" t="s">
        <v>265</v>
      </c>
      <c r="AD3920" s="29" t="s">
        <v>265</v>
      </c>
      <c r="AE3920" s="29" t="s">
        <v>1367</v>
      </c>
      <c r="AF3920" s="29" t="s">
        <v>2409</v>
      </c>
      <c r="AG3920" s="183" t="s">
        <v>2410</v>
      </c>
      <c r="AH3920" s="29" t="s">
        <v>1356</v>
      </c>
      <c r="AI3920" s="29" t="s">
        <v>1357</v>
      </c>
      <c r="AJ3920" s="29" t="s">
        <v>265</v>
      </c>
      <c r="AK3920" s="29" t="s">
        <v>258</v>
      </c>
      <c r="AL3920" s="29" t="s">
        <v>12221</v>
      </c>
    </row>
    <row r="3921" spans="1:38" x14ac:dyDescent="0.2">
      <c r="A3921" s="35" t="s">
        <v>18</v>
      </c>
      <c r="B3921" s="36">
        <v>9956</v>
      </c>
      <c r="C3921" s="36">
        <v>44</v>
      </c>
      <c r="D3921" s="36" t="s">
        <v>6471</v>
      </c>
      <c r="E3921" s="37" t="s">
        <v>6472</v>
      </c>
      <c r="F3921" s="38" t="s">
        <v>1262</v>
      </c>
      <c r="G3921" s="38" t="s">
        <v>1263</v>
      </c>
      <c r="H3921" s="35" t="s">
        <v>1671</v>
      </c>
      <c r="I3921" s="35"/>
      <c r="J3921" s="29" t="s">
        <v>263</v>
      </c>
      <c r="K3921" s="29" t="s">
        <v>264</v>
      </c>
      <c r="L3921" s="29" t="s">
        <v>2577</v>
      </c>
      <c r="M3921" s="39">
        <v>41.390906090411534</v>
      </c>
      <c r="N3921" s="39">
        <v>22.777746748802191</v>
      </c>
      <c r="O3921" s="29">
        <v>44197</v>
      </c>
      <c r="P3921" s="29">
        <v>44398</v>
      </c>
      <c r="Q3921" s="40">
        <v>0.55030800000000002</v>
      </c>
      <c r="R3921" s="39">
        <v>22.777746748802191</v>
      </c>
      <c r="S3921" s="39">
        <v>0</v>
      </c>
      <c r="T3921" s="39">
        <v>0</v>
      </c>
      <c r="U3921" s="39">
        <v>0</v>
      </c>
      <c r="V3921" s="39">
        <v>0</v>
      </c>
      <c r="W3921" s="29" t="s">
        <v>265</v>
      </c>
      <c r="X3921" s="29" t="s">
        <v>11773</v>
      </c>
      <c r="Y3921" s="29">
        <v>45281</v>
      </c>
      <c r="Z3921" s="41" t="s">
        <v>11760</v>
      </c>
      <c r="AA3921" s="42" t="s">
        <v>1349</v>
      </c>
      <c r="AB3921" s="29" t="s">
        <v>258</v>
      </c>
      <c r="AC3921" s="29" t="s">
        <v>265</v>
      </c>
      <c r="AD3921" s="29" t="s">
        <v>265</v>
      </c>
      <c r="AE3921" s="29" t="s">
        <v>1367</v>
      </c>
      <c r="AF3921" s="29" t="s">
        <v>2409</v>
      </c>
      <c r="AG3921" s="183" t="s">
        <v>2410</v>
      </c>
      <c r="AH3921" s="29" t="s">
        <v>1356</v>
      </c>
      <c r="AI3921" s="29" t="s">
        <v>1357</v>
      </c>
      <c r="AJ3921" s="29" t="s">
        <v>265</v>
      </c>
      <c r="AK3921" s="29" t="s">
        <v>258</v>
      </c>
      <c r="AL3921" s="29" t="s">
        <v>12221</v>
      </c>
    </row>
    <row r="3922" spans="1:38" x14ac:dyDescent="0.2">
      <c r="A3922" s="35" t="s">
        <v>18</v>
      </c>
      <c r="B3922" s="36">
        <v>9956</v>
      </c>
      <c r="C3922" s="36">
        <v>45</v>
      </c>
      <c r="D3922" s="36" t="s">
        <v>6473</v>
      </c>
      <c r="E3922" s="37" t="s">
        <v>6474</v>
      </c>
      <c r="F3922" s="38" t="s">
        <v>1262</v>
      </c>
      <c r="G3922" s="38" t="s">
        <v>1263</v>
      </c>
      <c r="H3922" s="35" t="s">
        <v>1671</v>
      </c>
      <c r="I3922" s="35"/>
      <c r="J3922" s="29" t="s">
        <v>263</v>
      </c>
      <c r="K3922" s="29" t="s">
        <v>264</v>
      </c>
      <c r="L3922" s="29" t="s">
        <v>2577</v>
      </c>
      <c r="M3922" s="39">
        <v>41.390906090411534</v>
      </c>
      <c r="N3922" s="39">
        <v>22.777746748802191</v>
      </c>
      <c r="O3922" s="29">
        <v>44197</v>
      </c>
      <c r="P3922" s="29">
        <v>44398</v>
      </c>
      <c r="Q3922" s="40">
        <v>0.55030800000000002</v>
      </c>
      <c r="R3922" s="39">
        <v>22.777746748802191</v>
      </c>
      <c r="S3922" s="39">
        <v>0</v>
      </c>
      <c r="T3922" s="39">
        <v>0</v>
      </c>
      <c r="U3922" s="39">
        <v>0</v>
      </c>
      <c r="V3922" s="39">
        <v>0</v>
      </c>
      <c r="W3922" s="29" t="s">
        <v>265</v>
      </c>
      <c r="X3922" s="29" t="s">
        <v>11773</v>
      </c>
      <c r="Y3922" s="29">
        <v>45281</v>
      </c>
      <c r="Z3922" s="41" t="s">
        <v>11760</v>
      </c>
      <c r="AA3922" s="42" t="s">
        <v>1349</v>
      </c>
      <c r="AB3922" s="29" t="s">
        <v>258</v>
      </c>
      <c r="AC3922" s="29" t="s">
        <v>265</v>
      </c>
      <c r="AD3922" s="29" t="s">
        <v>265</v>
      </c>
      <c r="AE3922" s="29" t="s">
        <v>1367</v>
      </c>
      <c r="AF3922" s="29" t="s">
        <v>2409</v>
      </c>
      <c r="AG3922" s="183" t="s">
        <v>2410</v>
      </c>
      <c r="AH3922" s="29" t="s">
        <v>1356</v>
      </c>
      <c r="AI3922" s="29" t="s">
        <v>1357</v>
      </c>
      <c r="AJ3922" s="29" t="s">
        <v>265</v>
      </c>
      <c r="AK3922" s="29" t="s">
        <v>258</v>
      </c>
      <c r="AL3922" s="29" t="s">
        <v>12221</v>
      </c>
    </row>
    <row r="3923" spans="1:38" x14ac:dyDescent="0.2">
      <c r="A3923" s="35" t="s">
        <v>18</v>
      </c>
      <c r="B3923" s="36">
        <v>9956</v>
      </c>
      <c r="C3923" s="36">
        <v>46</v>
      </c>
      <c r="D3923" s="36" t="s">
        <v>6475</v>
      </c>
      <c r="E3923" s="37" t="s">
        <v>6476</v>
      </c>
      <c r="F3923" s="38" t="s">
        <v>1262</v>
      </c>
      <c r="G3923" s="38" t="s">
        <v>1263</v>
      </c>
      <c r="H3923" s="35" t="s">
        <v>1671</v>
      </c>
      <c r="I3923" s="35"/>
      <c r="J3923" s="29" t="s">
        <v>263</v>
      </c>
      <c r="K3923" s="29" t="s">
        <v>264</v>
      </c>
      <c r="L3923" s="29" t="s">
        <v>2577</v>
      </c>
      <c r="M3923" s="39">
        <v>38.165999999999997</v>
      </c>
      <c r="N3923" s="39">
        <v>0</v>
      </c>
      <c r="O3923" s="29">
        <v>45127</v>
      </c>
      <c r="P3923" s="29">
        <v>44398</v>
      </c>
      <c r="Q3923" s="40">
        <v>0</v>
      </c>
      <c r="R3923" s="39">
        <v>0</v>
      </c>
      <c r="S3923" s="39">
        <v>0</v>
      </c>
      <c r="T3923" s="39">
        <v>0</v>
      </c>
      <c r="U3923" s="39">
        <v>0</v>
      </c>
      <c r="V3923" s="39">
        <v>0</v>
      </c>
      <c r="W3923" s="29" t="s">
        <v>265</v>
      </c>
      <c r="X3923" s="29" t="s">
        <v>11773</v>
      </c>
      <c r="Y3923" s="29">
        <v>45281</v>
      </c>
      <c r="Z3923" s="41" t="s">
        <v>11760</v>
      </c>
      <c r="AA3923" s="42" t="s">
        <v>1349</v>
      </c>
      <c r="AB3923" s="29" t="s">
        <v>258</v>
      </c>
      <c r="AC3923" s="29" t="s">
        <v>265</v>
      </c>
      <c r="AD3923" s="29" t="s">
        <v>265</v>
      </c>
      <c r="AE3923" s="29" t="s">
        <v>1367</v>
      </c>
      <c r="AF3923" s="29" t="s">
        <v>2409</v>
      </c>
      <c r="AG3923" s="183" t="s">
        <v>2410</v>
      </c>
      <c r="AH3923" s="29" t="s">
        <v>1356</v>
      </c>
      <c r="AI3923" s="29" t="s">
        <v>1357</v>
      </c>
      <c r="AJ3923" s="29" t="s">
        <v>258</v>
      </c>
      <c r="AK3923" s="29" t="s">
        <v>258</v>
      </c>
      <c r="AL3923" s="29" t="s">
        <v>13327</v>
      </c>
    </row>
    <row r="3924" spans="1:38" x14ac:dyDescent="0.2">
      <c r="A3924" s="35" t="s">
        <v>18</v>
      </c>
      <c r="B3924" s="36">
        <v>9956</v>
      </c>
      <c r="C3924" s="36">
        <v>47</v>
      </c>
      <c r="D3924" s="36" t="s">
        <v>6477</v>
      </c>
      <c r="E3924" s="37" t="s">
        <v>6478</v>
      </c>
      <c r="F3924" s="38" t="s">
        <v>1262</v>
      </c>
      <c r="G3924" s="38" t="s">
        <v>1263</v>
      </c>
      <c r="H3924" s="35" t="s">
        <v>1671</v>
      </c>
      <c r="I3924" s="35"/>
      <c r="J3924" s="29" t="s">
        <v>263</v>
      </c>
      <c r="K3924" s="29" t="s">
        <v>264</v>
      </c>
      <c r="L3924" s="29" t="s">
        <v>2577</v>
      </c>
      <c r="M3924" s="39">
        <v>38.165999999999997</v>
      </c>
      <c r="N3924" s="39">
        <v>0</v>
      </c>
      <c r="O3924" s="29">
        <v>45127</v>
      </c>
      <c r="P3924" s="29">
        <v>44398</v>
      </c>
      <c r="Q3924" s="40">
        <v>0</v>
      </c>
      <c r="R3924" s="39">
        <v>0</v>
      </c>
      <c r="S3924" s="39">
        <v>0</v>
      </c>
      <c r="T3924" s="39">
        <v>0</v>
      </c>
      <c r="U3924" s="39">
        <v>0</v>
      </c>
      <c r="V3924" s="39">
        <v>0</v>
      </c>
      <c r="W3924" s="29" t="s">
        <v>265</v>
      </c>
      <c r="X3924" s="29" t="s">
        <v>11773</v>
      </c>
      <c r="Y3924" s="29">
        <v>45281</v>
      </c>
      <c r="Z3924" s="41" t="s">
        <v>11760</v>
      </c>
      <c r="AA3924" s="42" t="s">
        <v>1349</v>
      </c>
      <c r="AB3924" s="29" t="s">
        <v>258</v>
      </c>
      <c r="AC3924" s="29" t="s">
        <v>265</v>
      </c>
      <c r="AD3924" s="29" t="s">
        <v>265</v>
      </c>
      <c r="AE3924" s="29" t="s">
        <v>1367</v>
      </c>
      <c r="AF3924" s="29" t="s">
        <v>2409</v>
      </c>
      <c r="AG3924" s="183" t="s">
        <v>2410</v>
      </c>
      <c r="AH3924" s="29" t="s">
        <v>1356</v>
      </c>
      <c r="AI3924" s="29" t="s">
        <v>1357</v>
      </c>
      <c r="AJ3924" s="29" t="s">
        <v>258</v>
      </c>
      <c r="AK3924" s="29" t="s">
        <v>258</v>
      </c>
      <c r="AL3924" s="29" t="s">
        <v>13327</v>
      </c>
    </row>
    <row r="3925" spans="1:38" x14ac:dyDescent="0.2">
      <c r="A3925" s="35" t="s">
        <v>18</v>
      </c>
      <c r="B3925" s="36">
        <v>9956</v>
      </c>
      <c r="C3925" s="36">
        <v>48</v>
      </c>
      <c r="D3925" s="36" t="s">
        <v>6479</v>
      </c>
      <c r="E3925" s="37" t="s">
        <v>6480</v>
      </c>
      <c r="F3925" s="38" t="s">
        <v>1262</v>
      </c>
      <c r="G3925" s="38" t="s">
        <v>1263</v>
      </c>
      <c r="H3925" s="35" t="s">
        <v>1671</v>
      </c>
      <c r="I3925" s="35"/>
      <c r="J3925" s="29" t="s">
        <v>263</v>
      </c>
      <c r="K3925" s="29" t="s">
        <v>264</v>
      </c>
      <c r="L3925" s="29" t="s">
        <v>2577</v>
      </c>
      <c r="M3925" s="39">
        <v>38.165999999999997</v>
      </c>
      <c r="N3925" s="39">
        <v>0</v>
      </c>
      <c r="O3925" s="29">
        <v>45127</v>
      </c>
      <c r="P3925" s="29">
        <v>44398</v>
      </c>
      <c r="Q3925" s="40">
        <v>0</v>
      </c>
      <c r="R3925" s="39">
        <v>0</v>
      </c>
      <c r="S3925" s="39">
        <v>0</v>
      </c>
      <c r="T3925" s="39">
        <v>0</v>
      </c>
      <c r="U3925" s="39">
        <v>0</v>
      </c>
      <c r="V3925" s="39">
        <v>0</v>
      </c>
      <c r="W3925" s="29" t="s">
        <v>265</v>
      </c>
      <c r="X3925" s="29" t="s">
        <v>11773</v>
      </c>
      <c r="Y3925" s="29">
        <v>45281</v>
      </c>
      <c r="Z3925" s="41" t="s">
        <v>11760</v>
      </c>
      <c r="AA3925" s="42" t="s">
        <v>1349</v>
      </c>
      <c r="AB3925" s="29" t="s">
        <v>258</v>
      </c>
      <c r="AC3925" s="29" t="s">
        <v>265</v>
      </c>
      <c r="AD3925" s="29" t="s">
        <v>265</v>
      </c>
      <c r="AE3925" s="29" t="s">
        <v>1367</v>
      </c>
      <c r="AF3925" s="29" t="s">
        <v>2409</v>
      </c>
      <c r="AG3925" s="183" t="s">
        <v>2410</v>
      </c>
      <c r="AH3925" s="29" t="s">
        <v>1356</v>
      </c>
      <c r="AI3925" s="29" t="s">
        <v>1357</v>
      </c>
      <c r="AJ3925" s="29" t="s">
        <v>258</v>
      </c>
      <c r="AK3925" s="29" t="s">
        <v>258</v>
      </c>
      <c r="AL3925" s="29" t="s">
        <v>13327</v>
      </c>
    </row>
    <row r="3926" spans="1:38" x14ac:dyDescent="0.2">
      <c r="A3926" s="35" t="s">
        <v>18</v>
      </c>
      <c r="B3926" s="36">
        <v>9956</v>
      </c>
      <c r="C3926" s="36">
        <v>49</v>
      </c>
      <c r="D3926" s="36" t="s">
        <v>6481</v>
      </c>
      <c r="E3926" s="37" t="s">
        <v>6482</v>
      </c>
      <c r="F3926" s="38" t="s">
        <v>1262</v>
      </c>
      <c r="G3926" s="38" t="s">
        <v>1263</v>
      </c>
      <c r="H3926" s="35" t="s">
        <v>1671</v>
      </c>
      <c r="I3926" s="35"/>
      <c r="J3926" s="29" t="s">
        <v>263</v>
      </c>
      <c r="K3926" s="29" t="s">
        <v>264</v>
      </c>
      <c r="L3926" s="29" t="s">
        <v>2577</v>
      </c>
      <c r="M3926" s="39">
        <v>38.165999999999997</v>
      </c>
      <c r="N3926" s="39">
        <v>0</v>
      </c>
      <c r="O3926" s="29">
        <v>45127</v>
      </c>
      <c r="P3926" s="29">
        <v>44398</v>
      </c>
      <c r="Q3926" s="40">
        <v>0</v>
      </c>
      <c r="R3926" s="39">
        <v>0</v>
      </c>
      <c r="S3926" s="39">
        <v>0</v>
      </c>
      <c r="T3926" s="39">
        <v>0</v>
      </c>
      <c r="U3926" s="39">
        <v>0</v>
      </c>
      <c r="V3926" s="39">
        <v>0</v>
      </c>
      <c r="W3926" s="29" t="s">
        <v>265</v>
      </c>
      <c r="X3926" s="29" t="s">
        <v>11773</v>
      </c>
      <c r="Y3926" s="29">
        <v>45281</v>
      </c>
      <c r="Z3926" s="41" t="s">
        <v>11760</v>
      </c>
      <c r="AA3926" s="42" t="s">
        <v>1349</v>
      </c>
      <c r="AB3926" s="29" t="s">
        <v>258</v>
      </c>
      <c r="AC3926" s="29" t="s">
        <v>265</v>
      </c>
      <c r="AD3926" s="29" t="s">
        <v>265</v>
      </c>
      <c r="AE3926" s="29" t="s">
        <v>1367</v>
      </c>
      <c r="AF3926" s="29" t="s">
        <v>2409</v>
      </c>
      <c r="AG3926" s="183" t="s">
        <v>2410</v>
      </c>
      <c r="AH3926" s="29" t="s">
        <v>1356</v>
      </c>
      <c r="AI3926" s="29" t="s">
        <v>1357</v>
      </c>
      <c r="AJ3926" s="29" t="s">
        <v>258</v>
      </c>
      <c r="AK3926" s="29" t="s">
        <v>258</v>
      </c>
      <c r="AL3926" s="29" t="s">
        <v>13327</v>
      </c>
    </row>
    <row r="3927" spans="1:38" x14ac:dyDescent="0.2">
      <c r="A3927" s="35" t="s">
        <v>18</v>
      </c>
      <c r="B3927" s="36">
        <v>9956</v>
      </c>
      <c r="C3927" s="36">
        <v>50</v>
      </c>
      <c r="D3927" s="36" t="s">
        <v>6483</v>
      </c>
      <c r="E3927" s="37" t="s">
        <v>6484</v>
      </c>
      <c r="F3927" s="38" t="s">
        <v>1262</v>
      </c>
      <c r="G3927" s="38" t="s">
        <v>1263</v>
      </c>
      <c r="H3927" s="35" t="s">
        <v>1671</v>
      </c>
      <c r="I3927" s="35"/>
      <c r="J3927" s="29" t="s">
        <v>263</v>
      </c>
      <c r="K3927" s="29" t="s">
        <v>264</v>
      </c>
      <c r="L3927" s="29" t="s">
        <v>2577</v>
      </c>
      <c r="M3927" s="39">
        <v>38.165999999999997</v>
      </c>
      <c r="N3927" s="39">
        <v>0</v>
      </c>
      <c r="O3927" s="29">
        <v>45127</v>
      </c>
      <c r="P3927" s="29">
        <v>44398</v>
      </c>
      <c r="Q3927" s="40">
        <v>0</v>
      </c>
      <c r="R3927" s="39">
        <v>0</v>
      </c>
      <c r="S3927" s="39">
        <v>0</v>
      </c>
      <c r="T3927" s="39">
        <v>0</v>
      </c>
      <c r="U3927" s="39">
        <v>0</v>
      </c>
      <c r="V3927" s="39">
        <v>0</v>
      </c>
      <c r="W3927" s="29" t="s">
        <v>265</v>
      </c>
      <c r="X3927" s="29" t="s">
        <v>11773</v>
      </c>
      <c r="Y3927" s="29">
        <v>45281</v>
      </c>
      <c r="Z3927" s="41" t="s">
        <v>11760</v>
      </c>
      <c r="AA3927" s="42" t="s">
        <v>1349</v>
      </c>
      <c r="AB3927" s="29" t="s">
        <v>258</v>
      </c>
      <c r="AC3927" s="29" t="s">
        <v>265</v>
      </c>
      <c r="AD3927" s="29" t="s">
        <v>265</v>
      </c>
      <c r="AE3927" s="29" t="s">
        <v>1367</v>
      </c>
      <c r="AF3927" s="29" t="s">
        <v>2409</v>
      </c>
      <c r="AG3927" s="183" t="s">
        <v>2410</v>
      </c>
      <c r="AH3927" s="29" t="s">
        <v>1356</v>
      </c>
      <c r="AI3927" s="29" t="s">
        <v>1357</v>
      </c>
      <c r="AJ3927" s="29" t="s">
        <v>258</v>
      </c>
      <c r="AK3927" s="29" t="s">
        <v>258</v>
      </c>
      <c r="AL3927" s="29" t="s">
        <v>13327</v>
      </c>
    </row>
    <row r="3928" spans="1:38" x14ac:dyDescent="0.2">
      <c r="A3928" s="35" t="s">
        <v>18</v>
      </c>
      <c r="B3928" s="36">
        <v>9956</v>
      </c>
      <c r="C3928" s="36">
        <v>51</v>
      </c>
      <c r="D3928" s="36" t="s">
        <v>6485</v>
      </c>
      <c r="E3928" s="37" t="s">
        <v>6486</v>
      </c>
      <c r="F3928" s="38" t="s">
        <v>1262</v>
      </c>
      <c r="G3928" s="38" t="s">
        <v>1263</v>
      </c>
      <c r="H3928" s="35" t="s">
        <v>1671</v>
      </c>
      <c r="I3928" s="35"/>
      <c r="J3928" s="29" t="s">
        <v>263</v>
      </c>
      <c r="K3928" s="29" t="s">
        <v>264</v>
      </c>
      <c r="L3928" s="29" t="s">
        <v>2577</v>
      </c>
      <c r="M3928" s="39">
        <v>38.165999999999997</v>
      </c>
      <c r="N3928" s="39">
        <v>0</v>
      </c>
      <c r="O3928" s="29">
        <v>45127</v>
      </c>
      <c r="P3928" s="29">
        <v>44398</v>
      </c>
      <c r="Q3928" s="40">
        <v>0</v>
      </c>
      <c r="R3928" s="39">
        <v>0</v>
      </c>
      <c r="S3928" s="39">
        <v>0</v>
      </c>
      <c r="T3928" s="39">
        <v>0</v>
      </c>
      <c r="U3928" s="39">
        <v>0</v>
      </c>
      <c r="V3928" s="39">
        <v>0</v>
      </c>
      <c r="W3928" s="29" t="s">
        <v>265</v>
      </c>
      <c r="X3928" s="29" t="s">
        <v>11773</v>
      </c>
      <c r="Y3928" s="29">
        <v>45281</v>
      </c>
      <c r="Z3928" s="41" t="s">
        <v>11760</v>
      </c>
      <c r="AA3928" s="42" t="s">
        <v>1349</v>
      </c>
      <c r="AB3928" s="29" t="s">
        <v>258</v>
      </c>
      <c r="AC3928" s="29" t="s">
        <v>265</v>
      </c>
      <c r="AD3928" s="29" t="s">
        <v>265</v>
      </c>
      <c r="AE3928" s="29" t="s">
        <v>1367</v>
      </c>
      <c r="AF3928" s="29" t="s">
        <v>2409</v>
      </c>
      <c r="AG3928" s="183" t="s">
        <v>2410</v>
      </c>
      <c r="AH3928" s="29" t="s">
        <v>1356</v>
      </c>
      <c r="AI3928" s="29" t="s">
        <v>1357</v>
      </c>
      <c r="AJ3928" s="29" t="s">
        <v>258</v>
      </c>
      <c r="AK3928" s="29" t="s">
        <v>258</v>
      </c>
      <c r="AL3928" s="29" t="s">
        <v>13327</v>
      </c>
    </row>
    <row r="3929" spans="1:38" x14ac:dyDescent="0.2">
      <c r="A3929" s="35" t="s">
        <v>18</v>
      </c>
      <c r="B3929" s="36">
        <v>9956</v>
      </c>
      <c r="C3929" s="36">
        <v>52</v>
      </c>
      <c r="D3929" s="36" t="s">
        <v>6487</v>
      </c>
      <c r="E3929" s="37" t="s">
        <v>6488</v>
      </c>
      <c r="F3929" s="38" t="s">
        <v>1262</v>
      </c>
      <c r="G3929" s="38" t="s">
        <v>1263</v>
      </c>
      <c r="H3929" s="35" t="s">
        <v>1671</v>
      </c>
      <c r="I3929" s="35"/>
      <c r="J3929" s="29" t="s">
        <v>263</v>
      </c>
      <c r="K3929" s="29" t="s">
        <v>264</v>
      </c>
      <c r="L3929" s="29" t="s">
        <v>2577</v>
      </c>
      <c r="M3929" s="39">
        <v>38.165999999999997</v>
      </c>
      <c r="N3929" s="39">
        <v>0</v>
      </c>
      <c r="O3929" s="29">
        <v>45127</v>
      </c>
      <c r="P3929" s="29">
        <v>44398</v>
      </c>
      <c r="Q3929" s="40">
        <v>0</v>
      </c>
      <c r="R3929" s="39">
        <v>0</v>
      </c>
      <c r="S3929" s="39">
        <v>0</v>
      </c>
      <c r="T3929" s="39">
        <v>0</v>
      </c>
      <c r="U3929" s="39">
        <v>0</v>
      </c>
      <c r="V3929" s="39">
        <v>0</v>
      </c>
      <c r="W3929" s="29" t="s">
        <v>265</v>
      </c>
      <c r="X3929" s="29" t="s">
        <v>11773</v>
      </c>
      <c r="Y3929" s="29">
        <v>45281</v>
      </c>
      <c r="Z3929" s="41" t="s">
        <v>11760</v>
      </c>
      <c r="AA3929" s="42" t="s">
        <v>1349</v>
      </c>
      <c r="AB3929" s="29" t="s">
        <v>258</v>
      </c>
      <c r="AC3929" s="29" t="s">
        <v>265</v>
      </c>
      <c r="AD3929" s="29" t="s">
        <v>265</v>
      </c>
      <c r="AE3929" s="29" t="s">
        <v>1367</v>
      </c>
      <c r="AF3929" s="29" t="s">
        <v>2409</v>
      </c>
      <c r="AG3929" s="183" t="s">
        <v>2410</v>
      </c>
      <c r="AH3929" s="29" t="s">
        <v>1356</v>
      </c>
      <c r="AI3929" s="29" t="s">
        <v>1357</v>
      </c>
      <c r="AJ3929" s="29" t="s">
        <v>258</v>
      </c>
      <c r="AK3929" s="29" t="s">
        <v>258</v>
      </c>
      <c r="AL3929" s="29" t="s">
        <v>13327</v>
      </c>
    </row>
    <row r="3930" spans="1:38" x14ac:dyDescent="0.2">
      <c r="A3930" s="35" t="s">
        <v>18</v>
      </c>
      <c r="B3930" s="36">
        <v>9956</v>
      </c>
      <c r="C3930" s="36">
        <v>53</v>
      </c>
      <c r="D3930" s="36" t="s">
        <v>6489</v>
      </c>
      <c r="E3930" s="37" t="s">
        <v>6490</v>
      </c>
      <c r="F3930" s="38" t="s">
        <v>1262</v>
      </c>
      <c r="G3930" s="38" t="s">
        <v>1263</v>
      </c>
      <c r="H3930" s="35" t="s">
        <v>1671</v>
      </c>
      <c r="I3930" s="35"/>
      <c r="J3930" s="29" t="s">
        <v>263</v>
      </c>
      <c r="K3930" s="29" t="s">
        <v>264</v>
      </c>
      <c r="L3930" s="29" t="s">
        <v>2577</v>
      </c>
      <c r="M3930" s="39">
        <v>38.165999999999997</v>
      </c>
      <c r="N3930" s="39">
        <v>0</v>
      </c>
      <c r="O3930" s="29">
        <v>45127</v>
      </c>
      <c r="P3930" s="29">
        <v>44398</v>
      </c>
      <c r="Q3930" s="40">
        <v>0</v>
      </c>
      <c r="R3930" s="39">
        <v>0</v>
      </c>
      <c r="S3930" s="39">
        <v>0</v>
      </c>
      <c r="T3930" s="39">
        <v>0</v>
      </c>
      <c r="U3930" s="39">
        <v>0</v>
      </c>
      <c r="V3930" s="39">
        <v>0</v>
      </c>
      <c r="W3930" s="29" t="s">
        <v>265</v>
      </c>
      <c r="X3930" s="29" t="s">
        <v>11773</v>
      </c>
      <c r="Y3930" s="29">
        <v>45281</v>
      </c>
      <c r="Z3930" s="41" t="s">
        <v>11760</v>
      </c>
      <c r="AA3930" s="42" t="s">
        <v>1349</v>
      </c>
      <c r="AB3930" s="29" t="s">
        <v>258</v>
      </c>
      <c r="AC3930" s="29" t="s">
        <v>265</v>
      </c>
      <c r="AD3930" s="29" t="s">
        <v>265</v>
      </c>
      <c r="AE3930" s="29" t="s">
        <v>1367</v>
      </c>
      <c r="AF3930" s="29" t="s">
        <v>2409</v>
      </c>
      <c r="AG3930" s="183" t="s">
        <v>2410</v>
      </c>
      <c r="AH3930" s="29" t="s">
        <v>1356</v>
      </c>
      <c r="AI3930" s="29" t="s">
        <v>1357</v>
      </c>
      <c r="AJ3930" s="29" t="s">
        <v>258</v>
      </c>
      <c r="AK3930" s="29" t="s">
        <v>258</v>
      </c>
      <c r="AL3930" s="29" t="s">
        <v>13327</v>
      </c>
    </row>
    <row r="3931" spans="1:38" x14ac:dyDescent="0.2">
      <c r="A3931" s="35" t="s">
        <v>18</v>
      </c>
      <c r="B3931" s="36">
        <v>9956</v>
      </c>
      <c r="C3931" s="36">
        <v>54</v>
      </c>
      <c r="D3931" s="36" t="s">
        <v>6491</v>
      </c>
      <c r="E3931" s="37" t="s">
        <v>6492</v>
      </c>
      <c r="F3931" s="38" t="s">
        <v>1262</v>
      </c>
      <c r="G3931" s="38" t="s">
        <v>1263</v>
      </c>
      <c r="H3931" s="35" t="s">
        <v>1671</v>
      </c>
      <c r="I3931" s="35"/>
      <c r="J3931" s="29" t="s">
        <v>263</v>
      </c>
      <c r="K3931" s="29" t="s">
        <v>264</v>
      </c>
      <c r="L3931" s="29" t="s">
        <v>2577</v>
      </c>
      <c r="M3931" s="39">
        <v>38.165999999999997</v>
      </c>
      <c r="N3931" s="39">
        <v>0</v>
      </c>
      <c r="O3931" s="29">
        <v>45127</v>
      </c>
      <c r="P3931" s="29">
        <v>44398</v>
      </c>
      <c r="Q3931" s="40">
        <v>0</v>
      </c>
      <c r="R3931" s="39">
        <v>0</v>
      </c>
      <c r="S3931" s="39">
        <v>0</v>
      </c>
      <c r="T3931" s="39">
        <v>0</v>
      </c>
      <c r="U3931" s="39">
        <v>0</v>
      </c>
      <c r="V3931" s="39">
        <v>0</v>
      </c>
      <c r="W3931" s="29" t="s">
        <v>265</v>
      </c>
      <c r="X3931" s="29" t="s">
        <v>11773</v>
      </c>
      <c r="Y3931" s="29">
        <v>45281</v>
      </c>
      <c r="Z3931" s="41" t="s">
        <v>11760</v>
      </c>
      <c r="AA3931" s="42" t="s">
        <v>1349</v>
      </c>
      <c r="AB3931" s="29" t="s">
        <v>258</v>
      </c>
      <c r="AC3931" s="29" t="s">
        <v>265</v>
      </c>
      <c r="AD3931" s="29" t="s">
        <v>265</v>
      </c>
      <c r="AE3931" s="29" t="s">
        <v>1367</v>
      </c>
      <c r="AF3931" s="29" t="s">
        <v>2409</v>
      </c>
      <c r="AG3931" s="183" t="s">
        <v>2410</v>
      </c>
      <c r="AH3931" s="29" t="s">
        <v>1356</v>
      </c>
      <c r="AI3931" s="29" t="s">
        <v>1357</v>
      </c>
      <c r="AJ3931" s="29" t="s">
        <v>258</v>
      </c>
      <c r="AK3931" s="29" t="s">
        <v>258</v>
      </c>
      <c r="AL3931" s="29" t="s">
        <v>13327</v>
      </c>
    </row>
    <row r="3932" spans="1:38" x14ac:dyDescent="0.2">
      <c r="A3932" s="35" t="s">
        <v>18</v>
      </c>
      <c r="B3932" s="36">
        <v>9956</v>
      </c>
      <c r="C3932" s="36">
        <v>55</v>
      </c>
      <c r="D3932" s="36" t="s">
        <v>6493</v>
      </c>
      <c r="E3932" s="37" t="s">
        <v>6494</v>
      </c>
      <c r="F3932" s="38" t="s">
        <v>1262</v>
      </c>
      <c r="G3932" s="38" t="s">
        <v>1263</v>
      </c>
      <c r="H3932" s="35" t="s">
        <v>1671</v>
      </c>
      <c r="I3932" s="35"/>
      <c r="J3932" s="29" t="s">
        <v>263</v>
      </c>
      <c r="K3932" s="29" t="s">
        <v>264</v>
      </c>
      <c r="L3932" s="29" t="s">
        <v>2577</v>
      </c>
      <c r="M3932" s="39">
        <v>38.165999999999997</v>
      </c>
      <c r="N3932" s="39">
        <v>0</v>
      </c>
      <c r="O3932" s="29">
        <v>45127</v>
      </c>
      <c r="P3932" s="29">
        <v>44398</v>
      </c>
      <c r="Q3932" s="40">
        <v>0</v>
      </c>
      <c r="R3932" s="39">
        <v>0</v>
      </c>
      <c r="S3932" s="39">
        <v>0</v>
      </c>
      <c r="T3932" s="39">
        <v>0</v>
      </c>
      <c r="U3932" s="39">
        <v>0</v>
      </c>
      <c r="V3932" s="39">
        <v>0</v>
      </c>
      <c r="W3932" s="29" t="s">
        <v>265</v>
      </c>
      <c r="X3932" s="29" t="s">
        <v>11773</v>
      </c>
      <c r="Y3932" s="29">
        <v>45281</v>
      </c>
      <c r="Z3932" s="41" t="s">
        <v>11760</v>
      </c>
      <c r="AA3932" s="42" t="s">
        <v>1349</v>
      </c>
      <c r="AB3932" s="29" t="s">
        <v>258</v>
      </c>
      <c r="AC3932" s="29" t="s">
        <v>265</v>
      </c>
      <c r="AD3932" s="29" t="s">
        <v>265</v>
      </c>
      <c r="AE3932" s="29" t="s">
        <v>1367</v>
      </c>
      <c r="AF3932" s="29" t="s">
        <v>2409</v>
      </c>
      <c r="AG3932" s="183" t="s">
        <v>2410</v>
      </c>
      <c r="AH3932" s="29" t="s">
        <v>1356</v>
      </c>
      <c r="AI3932" s="29" t="s">
        <v>1357</v>
      </c>
      <c r="AJ3932" s="29" t="s">
        <v>258</v>
      </c>
      <c r="AK3932" s="29" t="s">
        <v>258</v>
      </c>
      <c r="AL3932" s="29" t="s">
        <v>13327</v>
      </c>
    </row>
    <row r="3933" spans="1:38" x14ac:dyDescent="0.2">
      <c r="A3933" s="35" t="s">
        <v>18</v>
      </c>
      <c r="B3933" s="36">
        <v>9956</v>
      </c>
      <c r="C3933" s="36">
        <v>56</v>
      </c>
      <c r="D3933" s="36" t="s">
        <v>6495</v>
      </c>
      <c r="E3933" s="37" t="s">
        <v>6496</v>
      </c>
      <c r="F3933" s="38" t="s">
        <v>1262</v>
      </c>
      <c r="G3933" s="38" t="s">
        <v>1263</v>
      </c>
      <c r="H3933" s="35" t="s">
        <v>1671</v>
      </c>
      <c r="I3933" s="35"/>
      <c r="J3933" s="29" t="s">
        <v>263</v>
      </c>
      <c r="K3933" s="29" t="s">
        <v>264</v>
      </c>
      <c r="L3933" s="29" t="s">
        <v>2577</v>
      </c>
      <c r="M3933" s="39">
        <v>38.165999999999997</v>
      </c>
      <c r="N3933" s="39">
        <v>0</v>
      </c>
      <c r="O3933" s="29">
        <v>45127</v>
      </c>
      <c r="P3933" s="29">
        <v>44398</v>
      </c>
      <c r="Q3933" s="40">
        <v>0</v>
      </c>
      <c r="R3933" s="39">
        <v>0</v>
      </c>
      <c r="S3933" s="39">
        <v>0</v>
      </c>
      <c r="T3933" s="39">
        <v>0</v>
      </c>
      <c r="U3933" s="39">
        <v>0</v>
      </c>
      <c r="V3933" s="39">
        <v>0</v>
      </c>
      <c r="W3933" s="29" t="s">
        <v>265</v>
      </c>
      <c r="X3933" s="29" t="s">
        <v>11773</v>
      </c>
      <c r="Y3933" s="29">
        <v>45281</v>
      </c>
      <c r="Z3933" s="41" t="s">
        <v>11760</v>
      </c>
      <c r="AA3933" s="42" t="s">
        <v>1349</v>
      </c>
      <c r="AB3933" s="29" t="s">
        <v>258</v>
      </c>
      <c r="AC3933" s="29" t="s">
        <v>265</v>
      </c>
      <c r="AD3933" s="29" t="s">
        <v>265</v>
      </c>
      <c r="AE3933" s="29" t="s">
        <v>1367</v>
      </c>
      <c r="AF3933" s="29" t="s">
        <v>2409</v>
      </c>
      <c r="AG3933" s="183" t="s">
        <v>2410</v>
      </c>
      <c r="AH3933" s="29" t="s">
        <v>1356</v>
      </c>
      <c r="AI3933" s="29" t="s">
        <v>1357</v>
      </c>
      <c r="AJ3933" s="29" t="s">
        <v>258</v>
      </c>
      <c r="AK3933" s="29" t="s">
        <v>258</v>
      </c>
      <c r="AL3933" s="29" t="s">
        <v>13327</v>
      </c>
    </row>
    <row r="3934" spans="1:38" x14ac:dyDescent="0.2">
      <c r="A3934" s="35" t="s">
        <v>18</v>
      </c>
      <c r="B3934" s="36">
        <v>9956</v>
      </c>
      <c r="C3934" s="36">
        <v>57</v>
      </c>
      <c r="D3934" s="36" t="s">
        <v>6497</v>
      </c>
      <c r="E3934" s="37" t="s">
        <v>6498</v>
      </c>
      <c r="F3934" s="38" t="s">
        <v>1262</v>
      </c>
      <c r="G3934" s="38" t="s">
        <v>1263</v>
      </c>
      <c r="H3934" s="35" t="s">
        <v>1671</v>
      </c>
      <c r="I3934" s="35"/>
      <c r="J3934" s="29" t="s">
        <v>263</v>
      </c>
      <c r="K3934" s="29" t="s">
        <v>264</v>
      </c>
      <c r="L3934" s="29" t="s">
        <v>2577</v>
      </c>
      <c r="M3934" s="39">
        <v>38.165999999999997</v>
      </c>
      <c r="N3934" s="39">
        <v>0</v>
      </c>
      <c r="O3934" s="29">
        <v>45127</v>
      </c>
      <c r="P3934" s="29">
        <v>44398</v>
      </c>
      <c r="Q3934" s="40">
        <v>0</v>
      </c>
      <c r="R3934" s="39">
        <v>0</v>
      </c>
      <c r="S3934" s="39">
        <v>0</v>
      </c>
      <c r="T3934" s="39">
        <v>0</v>
      </c>
      <c r="U3934" s="39">
        <v>0</v>
      </c>
      <c r="V3934" s="39">
        <v>0</v>
      </c>
      <c r="W3934" s="29" t="s">
        <v>265</v>
      </c>
      <c r="X3934" s="29" t="s">
        <v>11773</v>
      </c>
      <c r="Y3934" s="29">
        <v>45281</v>
      </c>
      <c r="Z3934" s="41" t="s">
        <v>11760</v>
      </c>
      <c r="AA3934" s="42" t="s">
        <v>1349</v>
      </c>
      <c r="AB3934" s="29" t="s">
        <v>258</v>
      </c>
      <c r="AC3934" s="29" t="s">
        <v>265</v>
      </c>
      <c r="AD3934" s="29" t="s">
        <v>265</v>
      </c>
      <c r="AE3934" s="29" t="s">
        <v>1367</v>
      </c>
      <c r="AF3934" s="29" t="s">
        <v>2409</v>
      </c>
      <c r="AG3934" s="183" t="s">
        <v>2410</v>
      </c>
      <c r="AH3934" s="29" t="s">
        <v>1356</v>
      </c>
      <c r="AI3934" s="29" t="s">
        <v>1357</v>
      </c>
      <c r="AJ3934" s="29" t="s">
        <v>258</v>
      </c>
      <c r="AK3934" s="29" t="s">
        <v>258</v>
      </c>
      <c r="AL3934" s="29" t="s">
        <v>13327</v>
      </c>
    </row>
    <row r="3935" spans="1:38" x14ac:dyDescent="0.2">
      <c r="A3935" s="35" t="s">
        <v>18</v>
      </c>
      <c r="B3935" s="36">
        <v>9956</v>
      </c>
      <c r="C3935" s="36">
        <v>58</v>
      </c>
      <c r="D3935" s="36" t="s">
        <v>6499</v>
      </c>
      <c r="E3935" s="37" t="s">
        <v>6500</v>
      </c>
      <c r="F3935" s="38" t="s">
        <v>1262</v>
      </c>
      <c r="G3935" s="38" t="s">
        <v>1263</v>
      </c>
      <c r="H3935" s="35" t="s">
        <v>1671</v>
      </c>
      <c r="I3935" s="35"/>
      <c r="J3935" s="29" t="s">
        <v>263</v>
      </c>
      <c r="K3935" s="29" t="s">
        <v>264</v>
      </c>
      <c r="L3935" s="29" t="s">
        <v>2577</v>
      </c>
      <c r="M3935" s="39">
        <v>38.165999999999997</v>
      </c>
      <c r="N3935" s="39">
        <v>0</v>
      </c>
      <c r="O3935" s="29">
        <v>45127</v>
      </c>
      <c r="P3935" s="29">
        <v>44398</v>
      </c>
      <c r="Q3935" s="40">
        <v>0</v>
      </c>
      <c r="R3935" s="39">
        <v>0</v>
      </c>
      <c r="S3935" s="39">
        <v>0</v>
      </c>
      <c r="T3935" s="39">
        <v>0</v>
      </c>
      <c r="U3935" s="39">
        <v>0</v>
      </c>
      <c r="V3935" s="39">
        <v>0</v>
      </c>
      <c r="W3935" s="29" t="s">
        <v>265</v>
      </c>
      <c r="X3935" s="29" t="s">
        <v>11773</v>
      </c>
      <c r="Y3935" s="29">
        <v>45281</v>
      </c>
      <c r="Z3935" s="41" t="s">
        <v>11760</v>
      </c>
      <c r="AA3935" s="42" t="s">
        <v>1349</v>
      </c>
      <c r="AB3935" s="29" t="s">
        <v>258</v>
      </c>
      <c r="AC3935" s="29" t="s">
        <v>265</v>
      </c>
      <c r="AD3935" s="29" t="s">
        <v>265</v>
      </c>
      <c r="AE3935" s="29" t="s">
        <v>1367</v>
      </c>
      <c r="AF3935" s="29" t="s">
        <v>2409</v>
      </c>
      <c r="AG3935" s="183" t="s">
        <v>2410</v>
      </c>
      <c r="AH3935" s="29" t="s">
        <v>1356</v>
      </c>
      <c r="AI3935" s="29" t="s">
        <v>1357</v>
      </c>
      <c r="AJ3935" s="29" t="s">
        <v>258</v>
      </c>
      <c r="AK3935" s="29" t="s">
        <v>258</v>
      </c>
      <c r="AL3935" s="29" t="s">
        <v>13327</v>
      </c>
    </row>
    <row r="3936" spans="1:38" x14ac:dyDescent="0.2">
      <c r="A3936" s="35" t="s">
        <v>18</v>
      </c>
      <c r="B3936" s="36">
        <v>9956</v>
      </c>
      <c r="C3936" s="36">
        <v>59</v>
      </c>
      <c r="D3936" s="36" t="s">
        <v>6501</v>
      </c>
      <c r="E3936" s="37" t="s">
        <v>6502</v>
      </c>
      <c r="F3936" s="38" t="s">
        <v>1262</v>
      </c>
      <c r="G3936" s="38" t="s">
        <v>1263</v>
      </c>
      <c r="H3936" s="35" t="s">
        <v>1671</v>
      </c>
      <c r="I3936" s="35"/>
      <c r="J3936" s="29" t="s">
        <v>263</v>
      </c>
      <c r="K3936" s="29" t="s">
        <v>264</v>
      </c>
      <c r="L3936" s="29" t="s">
        <v>2577</v>
      </c>
      <c r="M3936" s="39">
        <v>38.165999999999997</v>
      </c>
      <c r="N3936" s="39">
        <v>0</v>
      </c>
      <c r="O3936" s="29">
        <v>45127</v>
      </c>
      <c r="P3936" s="29">
        <v>44398</v>
      </c>
      <c r="Q3936" s="40">
        <v>0</v>
      </c>
      <c r="R3936" s="39">
        <v>0</v>
      </c>
      <c r="S3936" s="39">
        <v>0</v>
      </c>
      <c r="T3936" s="39">
        <v>0</v>
      </c>
      <c r="U3936" s="39">
        <v>0</v>
      </c>
      <c r="V3936" s="39">
        <v>0</v>
      </c>
      <c r="W3936" s="29" t="s">
        <v>265</v>
      </c>
      <c r="X3936" s="29" t="s">
        <v>11773</v>
      </c>
      <c r="Y3936" s="29">
        <v>45281</v>
      </c>
      <c r="Z3936" s="41" t="s">
        <v>11760</v>
      </c>
      <c r="AA3936" s="42" t="s">
        <v>1349</v>
      </c>
      <c r="AB3936" s="29" t="s">
        <v>258</v>
      </c>
      <c r="AC3936" s="29" t="s">
        <v>265</v>
      </c>
      <c r="AD3936" s="29" t="s">
        <v>265</v>
      </c>
      <c r="AE3936" s="29" t="s">
        <v>1367</v>
      </c>
      <c r="AF3936" s="29" t="s">
        <v>2409</v>
      </c>
      <c r="AG3936" s="183" t="s">
        <v>2410</v>
      </c>
      <c r="AH3936" s="29" t="s">
        <v>1356</v>
      </c>
      <c r="AI3936" s="29" t="s">
        <v>1357</v>
      </c>
      <c r="AJ3936" s="29" t="s">
        <v>258</v>
      </c>
      <c r="AK3936" s="29" t="s">
        <v>258</v>
      </c>
      <c r="AL3936" s="29" t="s">
        <v>13327</v>
      </c>
    </row>
    <row r="3937" spans="1:38" x14ac:dyDescent="0.2">
      <c r="A3937" s="35" t="s">
        <v>18</v>
      </c>
      <c r="B3937" s="36">
        <v>9956</v>
      </c>
      <c r="C3937" s="36">
        <v>60</v>
      </c>
      <c r="D3937" s="36" t="s">
        <v>6503</v>
      </c>
      <c r="E3937" s="37" t="s">
        <v>6504</v>
      </c>
      <c r="F3937" s="38" t="s">
        <v>1262</v>
      </c>
      <c r="G3937" s="38" t="s">
        <v>1263</v>
      </c>
      <c r="H3937" s="35" t="s">
        <v>1671</v>
      </c>
      <c r="I3937" s="35"/>
      <c r="J3937" s="29" t="s">
        <v>263</v>
      </c>
      <c r="K3937" s="29" t="s">
        <v>264</v>
      </c>
      <c r="L3937" s="29" t="s">
        <v>2577</v>
      </c>
      <c r="M3937" s="39">
        <v>38.165999999999997</v>
      </c>
      <c r="N3937" s="39">
        <v>0</v>
      </c>
      <c r="O3937" s="29">
        <v>45127</v>
      </c>
      <c r="P3937" s="29">
        <v>44398</v>
      </c>
      <c r="Q3937" s="40">
        <v>0</v>
      </c>
      <c r="R3937" s="39">
        <v>0</v>
      </c>
      <c r="S3937" s="39">
        <v>0</v>
      </c>
      <c r="T3937" s="39">
        <v>0</v>
      </c>
      <c r="U3937" s="39">
        <v>0</v>
      </c>
      <c r="V3937" s="39">
        <v>0</v>
      </c>
      <c r="W3937" s="29" t="s">
        <v>265</v>
      </c>
      <c r="X3937" s="29" t="s">
        <v>11773</v>
      </c>
      <c r="Y3937" s="29">
        <v>45281</v>
      </c>
      <c r="Z3937" s="41" t="s">
        <v>11760</v>
      </c>
      <c r="AA3937" s="42" t="s">
        <v>1349</v>
      </c>
      <c r="AB3937" s="29" t="s">
        <v>258</v>
      </c>
      <c r="AC3937" s="29" t="s">
        <v>265</v>
      </c>
      <c r="AD3937" s="29" t="s">
        <v>265</v>
      </c>
      <c r="AE3937" s="29" t="s">
        <v>1367</v>
      </c>
      <c r="AF3937" s="29" t="s">
        <v>2409</v>
      </c>
      <c r="AG3937" s="183" t="s">
        <v>2410</v>
      </c>
      <c r="AH3937" s="29" t="s">
        <v>1356</v>
      </c>
      <c r="AI3937" s="29" t="s">
        <v>1357</v>
      </c>
      <c r="AJ3937" s="29" t="s">
        <v>258</v>
      </c>
      <c r="AK3937" s="29" t="s">
        <v>258</v>
      </c>
      <c r="AL3937" s="29" t="s">
        <v>13327</v>
      </c>
    </row>
    <row r="3938" spans="1:38" x14ac:dyDescent="0.2">
      <c r="A3938" s="35" t="s">
        <v>18</v>
      </c>
      <c r="B3938" s="36">
        <v>9956</v>
      </c>
      <c r="C3938" s="36">
        <v>61</v>
      </c>
      <c r="D3938" s="36" t="s">
        <v>6505</v>
      </c>
      <c r="E3938" s="37" t="s">
        <v>6506</v>
      </c>
      <c r="F3938" s="38" t="s">
        <v>1262</v>
      </c>
      <c r="G3938" s="38" t="s">
        <v>1263</v>
      </c>
      <c r="H3938" s="35" t="s">
        <v>1671</v>
      </c>
      <c r="I3938" s="35"/>
      <c r="J3938" s="29" t="s">
        <v>263</v>
      </c>
      <c r="K3938" s="29" t="s">
        <v>264</v>
      </c>
      <c r="L3938" s="29" t="s">
        <v>2577</v>
      </c>
      <c r="M3938" s="39">
        <v>38.165999999999997</v>
      </c>
      <c r="N3938" s="39">
        <v>0</v>
      </c>
      <c r="O3938" s="29">
        <v>45127</v>
      </c>
      <c r="P3938" s="29">
        <v>44398</v>
      </c>
      <c r="Q3938" s="40">
        <v>0</v>
      </c>
      <c r="R3938" s="39">
        <v>0</v>
      </c>
      <c r="S3938" s="39">
        <v>0</v>
      </c>
      <c r="T3938" s="39">
        <v>0</v>
      </c>
      <c r="U3938" s="39">
        <v>0</v>
      </c>
      <c r="V3938" s="39">
        <v>0</v>
      </c>
      <c r="W3938" s="29" t="s">
        <v>265</v>
      </c>
      <c r="X3938" s="29" t="s">
        <v>11773</v>
      </c>
      <c r="Y3938" s="29">
        <v>45281</v>
      </c>
      <c r="Z3938" s="41" t="s">
        <v>11760</v>
      </c>
      <c r="AA3938" s="42" t="s">
        <v>1349</v>
      </c>
      <c r="AB3938" s="29" t="s">
        <v>258</v>
      </c>
      <c r="AC3938" s="29" t="s">
        <v>265</v>
      </c>
      <c r="AD3938" s="29" t="s">
        <v>265</v>
      </c>
      <c r="AE3938" s="29" t="s">
        <v>1367</v>
      </c>
      <c r="AF3938" s="29" t="s">
        <v>2409</v>
      </c>
      <c r="AG3938" s="183" t="s">
        <v>2410</v>
      </c>
      <c r="AH3938" s="29" t="s">
        <v>1356</v>
      </c>
      <c r="AI3938" s="29" t="s">
        <v>1357</v>
      </c>
      <c r="AJ3938" s="29" t="s">
        <v>258</v>
      </c>
      <c r="AK3938" s="29" t="s">
        <v>258</v>
      </c>
      <c r="AL3938" s="29" t="s">
        <v>13327</v>
      </c>
    </row>
    <row r="3939" spans="1:38" x14ac:dyDescent="0.2">
      <c r="A3939" s="35" t="s">
        <v>18</v>
      </c>
      <c r="B3939" s="36">
        <v>9956</v>
      </c>
      <c r="C3939" s="36">
        <v>62</v>
      </c>
      <c r="D3939" s="36" t="s">
        <v>6507</v>
      </c>
      <c r="E3939" s="37" t="s">
        <v>6508</v>
      </c>
      <c r="F3939" s="38" t="s">
        <v>1262</v>
      </c>
      <c r="G3939" s="38" t="s">
        <v>1263</v>
      </c>
      <c r="H3939" s="35" t="s">
        <v>1671</v>
      </c>
      <c r="I3939" s="35"/>
      <c r="J3939" s="29" t="s">
        <v>263</v>
      </c>
      <c r="K3939" s="29" t="s">
        <v>264</v>
      </c>
      <c r="L3939" s="29" t="s">
        <v>2577</v>
      </c>
      <c r="M3939" s="39">
        <v>38.165999999999997</v>
      </c>
      <c r="N3939" s="39">
        <v>0</v>
      </c>
      <c r="O3939" s="29">
        <v>45127</v>
      </c>
      <c r="P3939" s="29">
        <v>44398</v>
      </c>
      <c r="Q3939" s="40">
        <v>0</v>
      </c>
      <c r="R3939" s="39">
        <v>0</v>
      </c>
      <c r="S3939" s="39">
        <v>0</v>
      </c>
      <c r="T3939" s="39">
        <v>0</v>
      </c>
      <c r="U3939" s="39">
        <v>0</v>
      </c>
      <c r="V3939" s="39">
        <v>0</v>
      </c>
      <c r="W3939" s="29" t="s">
        <v>265</v>
      </c>
      <c r="X3939" s="29" t="s">
        <v>11773</v>
      </c>
      <c r="Y3939" s="29">
        <v>45281</v>
      </c>
      <c r="Z3939" s="41" t="s">
        <v>11760</v>
      </c>
      <c r="AA3939" s="42" t="s">
        <v>1349</v>
      </c>
      <c r="AB3939" s="29" t="s">
        <v>258</v>
      </c>
      <c r="AC3939" s="29" t="s">
        <v>265</v>
      </c>
      <c r="AD3939" s="29" t="s">
        <v>265</v>
      </c>
      <c r="AE3939" s="29" t="s">
        <v>1367</v>
      </c>
      <c r="AF3939" s="29" t="s">
        <v>2409</v>
      </c>
      <c r="AG3939" s="183" t="s">
        <v>2410</v>
      </c>
      <c r="AH3939" s="29" t="s">
        <v>1356</v>
      </c>
      <c r="AI3939" s="29" t="s">
        <v>1357</v>
      </c>
      <c r="AJ3939" s="29" t="s">
        <v>258</v>
      </c>
      <c r="AK3939" s="29" t="s">
        <v>258</v>
      </c>
      <c r="AL3939" s="29" t="s">
        <v>13327</v>
      </c>
    </row>
    <row r="3940" spans="1:38" x14ac:dyDescent="0.2">
      <c r="A3940" s="35" t="s">
        <v>18</v>
      </c>
      <c r="B3940" s="36">
        <v>10186</v>
      </c>
      <c r="C3940" s="36">
        <v>1</v>
      </c>
      <c r="D3940" s="36" t="s">
        <v>6857</v>
      </c>
      <c r="E3940" s="37" t="s">
        <v>6858</v>
      </c>
      <c r="F3940" s="38" t="s">
        <v>1262</v>
      </c>
      <c r="G3940" s="38" t="s">
        <v>1263</v>
      </c>
      <c r="H3940" s="35" t="s">
        <v>1671</v>
      </c>
      <c r="I3940" s="35"/>
      <c r="J3940" s="29" t="s">
        <v>429</v>
      </c>
      <c r="K3940" s="29" t="s">
        <v>6853</v>
      </c>
      <c r="L3940" s="29" t="s">
        <v>6854</v>
      </c>
      <c r="M3940" s="39">
        <v>64.106136943541017</v>
      </c>
      <c r="N3940" s="39">
        <v>105.83436002737851</v>
      </c>
      <c r="O3940" s="29">
        <v>44197</v>
      </c>
      <c r="P3940" s="29">
        <v>44800</v>
      </c>
      <c r="Q3940" s="40">
        <v>1.6509240000000001</v>
      </c>
      <c r="R3940" s="39">
        <v>63.956194387405887</v>
      </c>
      <c r="S3940" s="39">
        <v>41.878165639972622</v>
      </c>
      <c r="T3940" s="39">
        <v>0</v>
      </c>
      <c r="U3940" s="39">
        <v>0</v>
      </c>
      <c r="V3940" s="39">
        <v>0</v>
      </c>
      <c r="W3940" s="29" t="s">
        <v>265</v>
      </c>
      <c r="X3940" s="29" t="s">
        <v>11773</v>
      </c>
      <c r="Y3940" s="29">
        <v>45288</v>
      </c>
      <c r="Z3940" s="41" t="s">
        <v>11760</v>
      </c>
      <c r="AA3940" s="42" t="s">
        <v>1349</v>
      </c>
      <c r="AB3940" s="29" t="s">
        <v>258</v>
      </c>
      <c r="AC3940" s="29" t="s">
        <v>258</v>
      </c>
      <c r="AD3940" s="29" t="s">
        <v>258</v>
      </c>
      <c r="AE3940" s="29" t="s">
        <v>1367</v>
      </c>
      <c r="AF3940" s="29" t="s">
        <v>6855</v>
      </c>
      <c r="AG3940" s="183" t="s">
        <v>6856</v>
      </c>
      <c r="AH3940" s="29" t="s">
        <v>1356</v>
      </c>
      <c r="AI3940" s="29" t="s">
        <v>1357</v>
      </c>
      <c r="AJ3940" s="29" t="s">
        <v>265</v>
      </c>
      <c r="AK3940" s="29" t="s">
        <v>258</v>
      </c>
      <c r="AL3940" s="29" t="s">
        <v>12221</v>
      </c>
    </row>
    <row r="3941" spans="1:38" x14ac:dyDescent="0.2">
      <c r="A3941" s="35" t="s">
        <v>18</v>
      </c>
      <c r="B3941" s="36">
        <v>10186</v>
      </c>
      <c r="C3941" s="36">
        <v>2</v>
      </c>
      <c r="D3941" s="36" t="s">
        <v>6859</v>
      </c>
      <c r="E3941" s="37" t="s">
        <v>6860</v>
      </c>
      <c r="F3941" s="38" t="s">
        <v>1262</v>
      </c>
      <c r="G3941" s="38" t="s">
        <v>1263</v>
      </c>
      <c r="H3941" s="35" t="s">
        <v>1671</v>
      </c>
      <c r="I3941" s="35"/>
      <c r="J3941" s="29" t="s">
        <v>429</v>
      </c>
      <c r="K3941" s="29" t="s">
        <v>6853</v>
      </c>
      <c r="L3941" s="29" t="s">
        <v>6854</v>
      </c>
      <c r="M3941" s="39">
        <v>384.88222796673307</v>
      </c>
      <c r="N3941" s="39">
        <v>635.41130732375086</v>
      </c>
      <c r="O3941" s="29">
        <v>44197</v>
      </c>
      <c r="P3941" s="29">
        <v>44800</v>
      </c>
      <c r="Q3941" s="40">
        <v>1.6509240000000001</v>
      </c>
      <c r="R3941" s="39">
        <v>383.98199863107459</v>
      </c>
      <c r="S3941" s="39">
        <v>251.42930869267624</v>
      </c>
      <c r="T3941" s="39">
        <v>0</v>
      </c>
      <c r="U3941" s="39">
        <v>0</v>
      </c>
      <c r="V3941" s="39">
        <v>0</v>
      </c>
      <c r="W3941" s="29" t="s">
        <v>265</v>
      </c>
      <c r="X3941" s="29" t="s">
        <v>11773</v>
      </c>
      <c r="Y3941" s="29">
        <v>45288</v>
      </c>
      <c r="Z3941" s="41" t="s">
        <v>11760</v>
      </c>
      <c r="AA3941" s="42" t="s">
        <v>1349</v>
      </c>
      <c r="AB3941" s="29" t="s">
        <v>258</v>
      </c>
      <c r="AC3941" s="29" t="s">
        <v>258</v>
      </c>
      <c r="AD3941" s="29" t="s">
        <v>258</v>
      </c>
      <c r="AE3941" s="29" t="s">
        <v>1367</v>
      </c>
      <c r="AF3941" s="29" t="s">
        <v>6855</v>
      </c>
      <c r="AG3941" s="183" t="s">
        <v>6856</v>
      </c>
      <c r="AH3941" s="29" t="s">
        <v>1356</v>
      </c>
      <c r="AI3941" s="29" t="s">
        <v>1357</v>
      </c>
      <c r="AJ3941" s="29" t="s">
        <v>265</v>
      </c>
      <c r="AK3941" s="29" t="s">
        <v>258</v>
      </c>
      <c r="AL3941" s="29" t="s">
        <v>12221</v>
      </c>
    </row>
    <row r="3942" spans="1:38" x14ac:dyDescent="0.2">
      <c r="A3942" s="35" t="s">
        <v>16</v>
      </c>
      <c r="B3942" s="36">
        <v>9957</v>
      </c>
      <c r="C3942" s="36"/>
      <c r="D3942" s="36" t="s">
        <v>1349</v>
      </c>
      <c r="E3942" s="37" t="s">
        <v>6509</v>
      </c>
      <c r="F3942" s="38" t="s">
        <v>1269</v>
      </c>
      <c r="G3942" s="38" t="s">
        <v>1271</v>
      </c>
      <c r="H3942" s="35" t="s">
        <v>1440</v>
      </c>
      <c r="I3942" s="35"/>
      <c r="J3942" s="29" t="s">
        <v>281</v>
      </c>
      <c r="K3942" s="29" t="s">
        <v>282</v>
      </c>
      <c r="L3942" s="29" t="s">
        <v>1366</v>
      </c>
      <c r="M3942" s="39">
        <v>14.056900506453356</v>
      </c>
      <c r="N3942" s="39">
        <v>5.1185982203969882</v>
      </c>
      <c r="O3942" s="29">
        <v>44197</v>
      </c>
      <c r="P3942" s="29">
        <v>44330</v>
      </c>
      <c r="Q3942" s="40">
        <v>0.36413420000000002</v>
      </c>
      <c r="R3942" s="39">
        <v>5.1185982203969882</v>
      </c>
      <c r="S3942" s="39">
        <v>0</v>
      </c>
      <c r="T3942" s="39">
        <v>0</v>
      </c>
      <c r="U3942" s="39">
        <v>0</v>
      </c>
      <c r="V3942" s="39">
        <v>0</v>
      </c>
      <c r="W3942" s="29" t="s">
        <v>265</v>
      </c>
      <c r="X3942" s="29" t="s">
        <v>11773</v>
      </c>
      <c r="Y3942" s="29">
        <v>45271</v>
      </c>
      <c r="Z3942" s="41" t="s">
        <v>11760</v>
      </c>
      <c r="AA3942" s="42" t="s">
        <v>1349</v>
      </c>
      <c r="AB3942" s="29" t="s">
        <v>258</v>
      </c>
      <c r="AC3942" s="29" t="s">
        <v>258</v>
      </c>
      <c r="AD3942" s="29" t="s">
        <v>265</v>
      </c>
      <c r="AE3942" s="29" t="s">
        <v>1367</v>
      </c>
      <c r="AF3942" s="29" t="s">
        <v>1368</v>
      </c>
      <c r="AG3942" s="183" t="s">
        <v>1369</v>
      </c>
      <c r="AH3942" s="29" t="s">
        <v>1356</v>
      </c>
      <c r="AI3942" s="29" t="s">
        <v>1357</v>
      </c>
      <c r="AJ3942" s="29" t="s">
        <v>258</v>
      </c>
      <c r="AK3942" s="29" t="s">
        <v>258</v>
      </c>
      <c r="AL3942" s="29" t="s">
        <v>13327</v>
      </c>
    </row>
    <row r="3943" spans="1:38" x14ac:dyDescent="0.2">
      <c r="A3943" s="35" t="s">
        <v>16</v>
      </c>
      <c r="B3943" s="36">
        <v>9958</v>
      </c>
      <c r="C3943" s="36"/>
      <c r="D3943" s="36" t="s">
        <v>1349</v>
      </c>
      <c r="E3943" s="37" t="s">
        <v>6510</v>
      </c>
      <c r="F3943" s="38" t="s">
        <v>1269</v>
      </c>
      <c r="G3943" s="38" t="s">
        <v>1273</v>
      </c>
      <c r="H3943" s="35" t="s">
        <v>1393</v>
      </c>
      <c r="I3943" s="35"/>
      <c r="J3943" s="29" t="s">
        <v>1371</v>
      </c>
      <c r="K3943" s="29" t="s">
        <v>1371</v>
      </c>
      <c r="L3943" s="29" t="s">
        <v>1366</v>
      </c>
      <c r="M3943" s="39">
        <v>6.0169015069193996</v>
      </c>
      <c r="N3943" s="39">
        <v>2.1909596167008902</v>
      </c>
      <c r="O3943" s="29">
        <v>44197</v>
      </c>
      <c r="P3943" s="29">
        <v>44330</v>
      </c>
      <c r="Q3943" s="40">
        <v>0.36413420000000002</v>
      </c>
      <c r="R3943" s="39">
        <v>2.1909596167008902</v>
      </c>
      <c r="S3943" s="39">
        <v>0</v>
      </c>
      <c r="T3943" s="39">
        <v>0</v>
      </c>
      <c r="U3943" s="39">
        <v>0</v>
      </c>
      <c r="V3943" s="39">
        <v>0</v>
      </c>
      <c r="W3943" s="29" t="s">
        <v>1357</v>
      </c>
      <c r="X3943" s="29" t="s">
        <v>258</v>
      </c>
      <c r="Y3943" s="29" t="s">
        <v>1349</v>
      </c>
      <c r="Z3943" s="41" t="s">
        <v>1349</v>
      </c>
      <c r="AA3943" s="42" t="s">
        <v>1349</v>
      </c>
      <c r="AB3943" s="29" t="s">
        <v>258</v>
      </c>
      <c r="AC3943" s="29" t="s">
        <v>258</v>
      </c>
      <c r="AD3943" s="29" t="s">
        <v>265</v>
      </c>
      <c r="AE3943" s="29" t="s">
        <v>1367</v>
      </c>
      <c r="AF3943" s="29" t="s">
        <v>1368</v>
      </c>
      <c r="AG3943" s="183" t="s">
        <v>1369</v>
      </c>
      <c r="AH3943" s="29" t="s">
        <v>1356</v>
      </c>
      <c r="AI3943" s="29" t="s">
        <v>1357</v>
      </c>
      <c r="AJ3943" s="29" t="s">
        <v>258</v>
      </c>
      <c r="AK3943" s="29" t="s">
        <v>258</v>
      </c>
      <c r="AL3943" s="29" t="s">
        <v>13326</v>
      </c>
    </row>
    <row r="3944" spans="1:38" x14ac:dyDescent="0.2">
      <c r="A3944" s="35" t="s">
        <v>16</v>
      </c>
      <c r="B3944" s="36">
        <v>9959</v>
      </c>
      <c r="C3944" s="36"/>
      <c r="D3944" s="36" t="s">
        <v>1349</v>
      </c>
      <c r="E3944" s="37" t="s">
        <v>6511</v>
      </c>
      <c r="F3944" s="38" t="s">
        <v>1269</v>
      </c>
      <c r="G3944" s="38" t="s">
        <v>1273</v>
      </c>
      <c r="H3944" s="35" t="s">
        <v>1393</v>
      </c>
      <c r="I3944" s="35"/>
      <c r="J3944" s="29" t="s">
        <v>1405</v>
      </c>
      <c r="K3944" s="29" t="s">
        <v>1558</v>
      </c>
      <c r="L3944" s="29" t="s">
        <v>1394</v>
      </c>
      <c r="M3944" s="39">
        <v>6.6773719367250282</v>
      </c>
      <c r="N3944" s="39">
        <v>22.705806981519508</v>
      </c>
      <c r="O3944" s="29">
        <v>44197</v>
      </c>
      <c r="P3944" s="29">
        <v>45439</v>
      </c>
      <c r="Q3944" s="40">
        <v>3.4004107000000001</v>
      </c>
      <c r="R3944" s="39">
        <v>6.6674332648870633</v>
      </c>
      <c r="S3944" s="39">
        <v>6.6674332648870633</v>
      </c>
      <c r="T3944" s="39">
        <v>6.6674332648870633</v>
      </c>
      <c r="U3944" s="39">
        <v>2.703507186858316</v>
      </c>
      <c r="V3944" s="39">
        <v>0</v>
      </c>
      <c r="W3944" s="29" t="s">
        <v>1357</v>
      </c>
      <c r="X3944" s="29" t="s">
        <v>258</v>
      </c>
      <c r="Y3944" s="29" t="s">
        <v>1349</v>
      </c>
      <c r="Z3944" s="41" t="s">
        <v>1349</v>
      </c>
      <c r="AA3944" s="42" t="s">
        <v>1349</v>
      </c>
      <c r="AB3944" s="29" t="s">
        <v>258</v>
      </c>
      <c r="AC3944" s="29" t="s">
        <v>258</v>
      </c>
      <c r="AD3944" s="29" t="s">
        <v>265</v>
      </c>
      <c r="AE3944" s="29" t="s">
        <v>1367</v>
      </c>
      <c r="AF3944" s="29" t="s">
        <v>1368</v>
      </c>
      <c r="AG3944" s="183" t="s">
        <v>1369</v>
      </c>
      <c r="AH3944" s="29" t="s">
        <v>1413</v>
      </c>
      <c r="AI3944" s="29" t="s">
        <v>1357</v>
      </c>
      <c r="AJ3944" s="29" t="s">
        <v>258</v>
      </c>
      <c r="AK3944" s="29" t="s">
        <v>258</v>
      </c>
      <c r="AL3944" s="29" t="s">
        <v>13326</v>
      </c>
    </row>
    <row r="3945" spans="1:38" x14ac:dyDescent="0.2">
      <c r="A3945" s="35" t="s">
        <v>16</v>
      </c>
      <c r="B3945" s="36">
        <v>9960</v>
      </c>
      <c r="C3945" s="36"/>
      <c r="D3945" s="36" t="s">
        <v>1349</v>
      </c>
      <c r="E3945" s="37" t="s">
        <v>6512</v>
      </c>
      <c r="F3945" s="38" t="s">
        <v>1262</v>
      </c>
      <c r="G3945" s="38" t="s">
        <v>1263</v>
      </c>
      <c r="H3945" s="35" t="s">
        <v>482</v>
      </c>
      <c r="I3945" s="35"/>
      <c r="J3945" s="29" t="s">
        <v>1371</v>
      </c>
      <c r="K3945" s="29" t="s">
        <v>1371</v>
      </c>
      <c r="L3945" s="29" t="s">
        <v>1366</v>
      </c>
      <c r="M3945" s="39">
        <v>9.9487907648260716</v>
      </c>
      <c r="N3945" s="39">
        <v>34.756076659822043</v>
      </c>
      <c r="O3945" s="29">
        <v>44197</v>
      </c>
      <c r="P3945" s="29">
        <v>45473</v>
      </c>
      <c r="Q3945" s="40">
        <v>3.4934976</v>
      </c>
      <c r="R3945" s="39">
        <v>9.934195756331281</v>
      </c>
      <c r="S3945" s="39">
        <v>9.934195756331281</v>
      </c>
      <c r="T3945" s="39">
        <v>9.934195756331281</v>
      </c>
      <c r="U3945" s="39">
        <v>4.9534893908282003</v>
      </c>
      <c r="V3945" s="39">
        <v>0</v>
      </c>
      <c r="W3945" s="29" t="s">
        <v>265</v>
      </c>
      <c r="X3945" s="29" t="s">
        <v>11773</v>
      </c>
      <c r="Y3945" s="29">
        <v>45240</v>
      </c>
      <c r="Z3945" s="41" t="s">
        <v>11759</v>
      </c>
      <c r="AA3945" s="42" t="s">
        <v>1349</v>
      </c>
      <c r="AB3945" s="29" t="s">
        <v>258</v>
      </c>
      <c r="AC3945" s="29" t="s">
        <v>258</v>
      </c>
      <c r="AD3945" s="29" t="s">
        <v>265</v>
      </c>
      <c r="AE3945" s="29" t="s">
        <v>1367</v>
      </c>
      <c r="AF3945" s="29" t="s">
        <v>1368</v>
      </c>
      <c r="AG3945" s="183" t="s">
        <v>1369</v>
      </c>
      <c r="AH3945" s="29" t="s">
        <v>1413</v>
      </c>
      <c r="AI3945" s="29" t="s">
        <v>265</v>
      </c>
      <c r="AJ3945" s="29" t="s">
        <v>258</v>
      </c>
      <c r="AK3945" s="29" t="s">
        <v>258</v>
      </c>
      <c r="AL3945" s="29" t="s">
        <v>13327</v>
      </c>
    </row>
    <row r="3946" spans="1:38" x14ac:dyDescent="0.2">
      <c r="A3946" s="35" t="s">
        <v>16</v>
      </c>
      <c r="B3946" s="36">
        <v>9961</v>
      </c>
      <c r="C3946" s="36"/>
      <c r="D3946" s="36" t="s">
        <v>1349</v>
      </c>
      <c r="E3946" s="37" t="s">
        <v>6513</v>
      </c>
      <c r="F3946" s="38" t="s">
        <v>1269</v>
      </c>
      <c r="G3946" s="38" t="s">
        <v>1273</v>
      </c>
      <c r="H3946" s="35" t="s">
        <v>1393</v>
      </c>
      <c r="I3946" s="35"/>
      <c r="J3946" s="29" t="s">
        <v>281</v>
      </c>
      <c r="K3946" s="29" t="s">
        <v>282</v>
      </c>
      <c r="L3946" s="29" t="s">
        <v>1366</v>
      </c>
      <c r="M3946" s="39">
        <v>8.5751377222107958</v>
      </c>
      <c r="N3946" s="39">
        <v>3.2164106776180699</v>
      </c>
      <c r="O3946" s="29">
        <v>44197</v>
      </c>
      <c r="P3946" s="29">
        <v>44334</v>
      </c>
      <c r="Q3946" s="40">
        <v>0.37508560000000002</v>
      </c>
      <c r="R3946" s="39">
        <v>3.2164106776180699</v>
      </c>
      <c r="S3946" s="39">
        <v>0</v>
      </c>
      <c r="T3946" s="39">
        <v>0</v>
      </c>
      <c r="U3946" s="39">
        <v>0</v>
      </c>
      <c r="V3946" s="39">
        <v>0</v>
      </c>
      <c r="W3946" s="29" t="s">
        <v>1357</v>
      </c>
      <c r="X3946" s="29" t="s">
        <v>258</v>
      </c>
      <c r="Y3946" s="29" t="s">
        <v>1349</v>
      </c>
      <c r="Z3946" s="41" t="s">
        <v>1349</v>
      </c>
      <c r="AA3946" s="42" t="s">
        <v>1349</v>
      </c>
      <c r="AB3946" s="29" t="s">
        <v>258</v>
      </c>
      <c r="AC3946" s="29" t="s">
        <v>258</v>
      </c>
      <c r="AD3946" s="29" t="s">
        <v>265</v>
      </c>
      <c r="AE3946" s="29" t="s">
        <v>1367</v>
      </c>
      <c r="AF3946" s="29" t="s">
        <v>1368</v>
      </c>
      <c r="AG3946" s="183" t="s">
        <v>1369</v>
      </c>
      <c r="AH3946" s="29" t="s">
        <v>1356</v>
      </c>
      <c r="AI3946" s="29" t="s">
        <v>1357</v>
      </c>
      <c r="AJ3946" s="29" t="s">
        <v>258</v>
      </c>
      <c r="AK3946" s="29" t="s">
        <v>258</v>
      </c>
      <c r="AL3946" s="29" t="s">
        <v>13326</v>
      </c>
    </row>
    <row r="3947" spans="1:38" x14ac:dyDescent="0.2">
      <c r="A3947" s="35" t="s">
        <v>16</v>
      </c>
      <c r="B3947" s="36">
        <v>9963</v>
      </c>
      <c r="C3947" s="36"/>
      <c r="D3947" s="36" t="s">
        <v>1349</v>
      </c>
      <c r="E3947" s="37" t="s">
        <v>6514</v>
      </c>
      <c r="F3947" s="38" t="s">
        <v>1269</v>
      </c>
      <c r="G3947" s="38" t="s">
        <v>1273</v>
      </c>
      <c r="H3947" s="35" t="s">
        <v>1393</v>
      </c>
      <c r="I3947" s="35"/>
      <c r="J3947" s="29" t="s">
        <v>1371</v>
      </c>
      <c r="K3947" s="29" t="s">
        <v>1371</v>
      </c>
      <c r="L3947" s="29" t="s">
        <v>1366</v>
      </c>
      <c r="M3947" s="39">
        <v>12.573544828560184</v>
      </c>
      <c r="N3947" s="39">
        <v>4.8538535249828882</v>
      </c>
      <c r="O3947" s="29">
        <v>44197</v>
      </c>
      <c r="P3947" s="29">
        <v>44338</v>
      </c>
      <c r="Q3947" s="40">
        <v>0.38603700000000002</v>
      </c>
      <c r="R3947" s="39">
        <v>4.8538535249828882</v>
      </c>
      <c r="S3947" s="39">
        <v>0</v>
      </c>
      <c r="T3947" s="39">
        <v>0</v>
      </c>
      <c r="U3947" s="39">
        <v>0</v>
      </c>
      <c r="V3947" s="39">
        <v>0</v>
      </c>
      <c r="W3947" s="29" t="s">
        <v>1357</v>
      </c>
      <c r="X3947" s="29" t="s">
        <v>258</v>
      </c>
      <c r="Y3947" s="29" t="s">
        <v>1349</v>
      </c>
      <c r="Z3947" s="41" t="s">
        <v>1349</v>
      </c>
      <c r="AA3947" s="42" t="s">
        <v>1349</v>
      </c>
      <c r="AB3947" s="29" t="s">
        <v>258</v>
      </c>
      <c r="AC3947" s="29" t="s">
        <v>258</v>
      </c>
      <c r="AD3947" s="29" t="s">
        <v>265</v>
      </c>
      <c r="AE3947" s="29" t="s">
        <v>1367</v>
      </c>
      <c r="AF3947" s="29" t="s">
        <v>1368</v>
      </c>
      <c r="AG3947" s="183" t="s">
        <v>1369</v>
      </c>
      <c r="AH3947" s="29" t="s">
        <v>1356</v>
      </c>
      <c r="AI3947" s="29" t="s">
        <v>1357</v>
      </c>
      <c r="AJ3947" s="29" t="s">
        <v>258</v>
      </c>
      <c r="AK3947" s="29" t="s">
        <v>258</v>
      </c>
      <c r="AL3947" s="29" t="s">
        <v>13326</v>
      </c>
    </row>
    <row r="3948" spans="1:38" x14ac:dyDescent="0.2">
      <c r="A3948" s="35" t="s">
        <v>16</v>
      </c>
      <c r="B3948" s="36">
        <v>9964</v>
      </c>
      <c r="C3948" s="36"/>
      <c r="D3948" s="36" t="s">
        <v>1349</v>
      </c>
      <c r="E3948" s="37" t="s">
        <v>6515</v>
      </c>
      <c r="F3948" s="38" t="s">
        <v>1269</v>
      </c>
      <c r="G3948" s="38" t="s">
        <v>1273</v>
      </c>
      <c r="H3948" s="35" t="s">
        <v>1393</v>
      </c>
      <c r="I3948" s="35"/>
      <c r="J3948" s="29" t="s">
        <v>281</v>
      </c>
      <c r="K3948" s="29" t="s">
        <v>282</v>
      </c>
      <c r="L3948" s="29" t="s">
        <v>1366</v>
      </c>
      <c r="M3948" s="39">
        <v>6.8896269698102541</v>
      </c>
      <c r="N3948" s="39">
        <v>2.8294154688569475</v>
      </c>
      <c r="O3948" s="29">
        <v>44197</v>
      </c>
      <c r="P3948" s="29">
        <v>44347</v>
      </c>
      <c r="Q3948" s="40">
        <v>0.41067759999999998</v>
      </c>
      <c r="R3948" s="39">
        <v>2.8294154688569475</v>
      </c>
      <c r="S3948" s="39">
        <v>0</v>
      </c>
      <c r="T3948" s="39">
        <v>0</v>
      </c>
      <c r="U3948" s="39">
        <v>0</v>
      </c>
      <c r="V3948" s="39">
        <v>0</v>
      </c>
      <c r="W3948" s="29" t="s">
        <v>265</v>
      </c>
      <c r="X3948" s="29" t="s">
        <v>11773</v>
      </c>
      <c r="Y3948" s="29">
        <v>45247</v>
      </c>
      <c r="Z3948" s="41" t="s">
        <v>11759</v>
      </c>
      <c r="AA3948" s="42" t="s">
        <v>1349</v>
      </c>
      <c r="AB3948" s="29" t="s">
        <v>258</v>
      </c>
      <c r="AC3948" s="29" t="s">
        <v>258</v>
      </c>
      <c r="AD3948" s="29" t="s">
        <v>265</v>
      </c>
      <c r="AE3948" s="29" t="s">
        <v>1367</v>
      </c>
      <c r="AF3948" s="29" t="s">
        <v>1368</v>
      </c>
      <c r="AG3948" s="183" t="s">
        <v>1369</v>
      </c>
      <c r="AH3948" s="29" t="s">
        <v>1356</v>
      </c>
      <c r="AI3948" s="29" t="s">
        <v>1357</v>
      </c>
      <c r="AJ3948" s="29" t="s">
        <v>258</v>
      </c>
      <c r="AK3948" s="29" t="s">
        <v>258</v>
      </c>
      <c r="AL3948" s="29" t="s">
        <v>13327</v>
      </c>
    </row>
    <row r="3949" spans="1:38" x14ac:dyDescent="0.2">
      <c r="A3949" s="35" t="s">
        <v>16</v>
      </c>
      <c r="B3949" s="36">
        <v>9965</v>
      </c>
      <c r="C3949" s="36"/>
      <c r="D3949" s="36" t="s">
        <v>1349</v>
      </c>
      <c r="E3949" s="37" t="s">
        <v>6516</v>
      </c>
      <c r="F3949" s="38" t="s">
        <v>1269</v>
      </c>
      <c r="G3949" s="38" t="s">
        <v>1273</v>
      </c>
      <c r="H3949" s="35" t="s">
        <v>1393</v>
      </c>
      <c r="I3949" s="35"/>
      <c r="J3949" s="29" t="s">
        <v>1371</v>
      </c>
      <c r="K3949" s="29" t="s">
        <v>1371</v>
      </c>
      <c r="L3949" s="29" t="s">
        <v>1366</v>
      </c>
      <c r="M3949" s="39">
        <v>7.3148659298660261</v>
      </c>
      <c r="N3949" s="39">
        <v>24.953656399726217</v>
      </c>
      <c r="O3949" s="29">
        <v>44197</v>
      </c>
      <c r="P3949" s="29">
        <v>45443</v>
      </c>
      <c r="Q3949" s="40">
        <v>3.4113620999999998</v>
      </c>
      <c r="R3949" s="39">
        <v>7.3039972621492133</v>
      </c>
      <c r="S3949" s="39">
        <v>7.3039972621492133</v>
      </c>
      <c r="T3949" s="39">
        <v>7.3039972621492133</v>
      </c>
      <c r="U3949" s="39">
        <v>3.0416646132785767</v>
      </c>
      <c r="V3949" s="39">
        <v>0</v>
      </c>
      <c r="W3949" s="29" t="s">
        <v>1357</v>
      </c>
      <c r="X3949" s="29" t="s">
        <v>258</v>
      </c>
      <c r="Y3949" s="29" t="s">
        <v>1349</v>
      </c>
      <c r="Z3949" s="41" t="s">
        <v>1349</v>
      </c>
      <c r="AA3949" s="42" t="s">
        <v>1349</v>
      </c>
      <c r="AB3949" s="29" t="s">
        <v>258</v>
      </c>
      <c r="AC3949" s="29" t="s">
        <v>258</v>
      </c>
      <c r="AD3949" s="29" t="s">
        <v>265</v>
      </c>
      <c r="AE3949" s="29" t="s">
        <v>1367</v>
      </c>
      <c r="AF3949" s="29" t="s">
        <v>1368</v>
      </c>
      <c r="AG3949" s="183" t="s">
        <v>1369</v>
      </c>
      <c r="AH3949" s="29" t="s">
        <v>1413</v>
      </c>
      <c r="AI3949" s="29" t="s">
        <v>1357</v>
      </c>
      <c r="AJ3949" s="29" t="s">
        <v>258</v>
      </c>
      <c r="AK3949" s="29" t="s">
        <v>258</v>
      </c>
      <c r="AL3949" s="29" t="s">
        <v>13326</v>
      </c>
    </row>
    <row r="3950" spans="1:38" x14ac:dyDescent="0.2">
      <c r="A3950" s="35" t="s">
        <v>16</v>
      </c>
      <c r="B3950" s="36">
        <v>9969</v>
      </c>
      <c r="C3950" s="36"/>
      <c r="D3950" s="36" t="s">
        <v>1349</v>
      </c>
      <c r="E3950" s="37" t="s">
        <v>6517</v>
      </c>
      <c r="F3950" s="38" t="s">
        <v>1269</v>
      </c>
      <c r="G3950" s="38" t="s">
        <v>1273</v>
      </c>
      <c r="H3950" s="35" t="s">
        <v>1393</v>
      </c>
      <c r="I3950" s="35"/>
      <c r="J3950" s="29" t="s">
        <v>1371</v>
      </c>
      <c r="K3950" s="29" t="s">
        <v>1371</v>
      </c>
      <c r="L3950" s="29" t="s">
        <v>1366</v>
      </c>
      <c r="M3950" s="39">
        <v>11.720368744914268</v>
      </c>
      <c r="N3950" s="39">
        <v>40.110776180698153</v>
      </c>
      <c r="O3950" s="29">
        <v>44197</v>
      </c>
      <c r="P3950" s="29">
        <v>45447</v>
      </c>
      <c r="Q3950" s="40">
        <v>3.4223135</v>
      </c>
      <c r="R3950" s="39">
        <v>11.702984257357974</v>
      </c>
      <c r="S3950" s="39">
        <v>11.702984257357974</v>
      </c>
      <c r="T3950" s="39">
        <v>11.702984257357974</v>
      </c>
      <c r="U3950" s="39">
        <v>5.0018234086242304</v>
      </c>
      <c r="V3950" s="39">
        <v>0</v>
      </c>
      <c r="W3950" s="29" t="s">
        <v>1357</v>
      </c>
      <c r="X3950" s="29" t="s">
        <v>258</v>
      </c>
      <c r="Y3950" s="29" t="s">
        <v>1349</v>
      </c>
      <c r="Z3950" s="41" t="s">
        <v>1349</v>
      </c>
      <c r="AA3950" s="42" t="s">
        <v>1349</v>
      </c>
      <c r="AB3950" s="29" t="s">
        <v>258</v>
      </c>
      <c r="AC3950" s="29" t="s">
        <v>258</v>
      </c>
      <c r="AD3950" s="29" t="s">
        <v>265</v>
      </c>
      <c r="AE3950" s="29" t="s">
        <v>1367</v>
      </c>
      <c r="AF3950" s="29" t="s">
        <v>1368</v>
      </c>
      <c r="AG3950" s="183" t="s">
        <v>1369</v>
      </c>
      <c r="AH3950" s="29" t="s">
        <v>1413</v>
      </c>
      <c r="AI3950" s="29" t="s">
        <v>1357</v>
      </c>
      <c r="AJ3950" s="29" t="s">
        <v>258</v>
      </c>
      <c r="AK3950" s="29" t="s">
        <v>258</v>
      </c>
      <c r="AL3950" s="29" t="s">
        <v>13326</v>
      </c>
    </row>
    <row r="3951" spans="1:38" x14ac:dyDescent="0.2">
      <c r="A3951" s="35" t="s">
        <v>16</v>
      </c>
      <c r="B3951" s="36">
        <v>9970</v>
      </c>
      <c r="C3951" s="36"/>
      <c r="D3951" s="36" t="s">
        <v>1349</v>
      </c>
      <c r="E3951" s="37" t="s">
        <v>6518</v>
      </c>
      <c r="F3951" s="38" t="s">
        <v>1266</v>
      </c>
      <c r="G3951" s="38" t="s">
        <v>1267</v>
      </c>
      <c r="H3951" s="35" t="s">
        <v>609</v>
      </c>
      <c r="I3951" s="35"/>
      <c r="J3951" s="29" t="s">
        <v>1405</v>
      </c>
      <c r="K3951" s="29" t="s">
        <v>1608</v>
      </c>
      <c r="L3951" s="29" t="s">
        <v>2811</v>
      </c>
      <c r="M3951" s="39">
        <v>34.660001962073594</v>
      </c>
      <c r="N3951" s="39">
        <v>126.39869130732374</v>
      </c>
      <c r="O3951" s="29">
        <v>44197</v>
      </c>
      <c r="P3951" s="29">
        <v>45529</v>
      </c>
      <c r="Q3951" s="40">
        <v>3.6468172000000001</v>
      </c>
      <c r="R3951" s="39">
        <v>34.610294318959617</v>
      </c>
      <c r="S3951" s="39">
        <v>34.610294318959617</v>
      </c>
      <c r="T3951" s="39">
        <v>34.610294318959617</v>
      </c>
      <c r="U3951" s="39">
        <v>22.567808350444903</v>
      </c>
      <c r="V3951" s="39">
        <v>0</v>
      </c>
      <c r="W3951" s="29" t="s">
        <v>1357</v>
      </c>
      <c r="X3951" s="29" t="s">
        <v>258</v>
      </c>
      <c r="Y3951" s="29" t="s">
        <v>1349</v>
      </c>
      <c r="Z3951" s="41" t="s">
        <v>1349</v>
      </c>
      <c r="AA3951" s="42" t="s">
        <v>1349</v>
      </c>
      <c r="AB3951" s="29" t="s">
        <v>258</v>
      </c>
      <c r="AC3951" s="29" t="s">
        <v>258</v>
      </c>
      <c r="AD3951" s="29" t="s">
        <v>265</v>
      </c>
      <c r="AE3951" s="29" t="s">
        <v>1367</v>
      </c>
      <c r="AF3951" s="29" t="s">
        <v>1378</v>
      </c>
      <c r="AG3951" s="183" t="s">
        <v>1379</v>
      </c>
      <c r="AH3951" s="29" t="s">
        <v>1413</v>
      </c>
      <c r="AI3951" s="29" t="s">
        <v>1357</v>
      </c>
      <c r="AJ3951" s="29" t="s">
        <v>258</v>
      </c>
      <c r="AK3951" s="29" t="s">
        <v>258</v>
      </c>
      <c r="AL3951" s="29" t="s">
        <v>13326</v>
      </c>
    </row>
    <row r="3952" spans="1:38" x14ac:dyDescent="0.2">
      <c r="A3952" s="35" t="s">
        <v>16</v>
      </c>
      <c r="B3952" s="36">
        <v>9973</v>
      </c>
      <c r="C3952" s="36"/>
      <c r="D3952" s="36" t="s">
        <v>1349</v>
      </c>
      <c r="E3952" s="37" t="s">
        <v>6519</v>
      </c>
      <c r="F3952" s="38" t="s">
        <v>1269</v>
      </c>
      <c r="G3952" s="38" t="s">
        <v>1273</v>
      </c>
      <c r="H3952" s="35" t="s">
        <v>1393</v>
      </c>
      <c r="I3952" s="35"/>
      <c r="J3952" s="29" t="s">
        <v>1405</v>
      </c>
      <c r="K3952" s="29" t="s">
        <v>1693</v>
      </c>
      <c r="L3952" s="29" t="s">
        <v>1366</v>
      </c>
      <c r="M3952" s="39">
        <v>52.493818880271988</v>
      </c>
      <c r="N3952" s="39">
        <v>184.68051471594799</v>
      </c>
      <c r="O3952" s="29">
        <v>44197</v>
      </c>
      <c r="P3952" s="29">
        <v>45482</v>
      </c>
      <c r="Q3952" s="40">
        <v>3.5181382999999999</v>
      </c>
      <c r="R3952" s="39">
        <v>52.417097878165642</v>
      </c>
      <c r="S3952" s="39">
        <v>52.417097878165642</v>
      </c>
      <c r="T3952" s="39">
        <v>52.417097878165642</v>
      </c>
      <c r="U3952" s="39">
        <v>27.429221081451065</v>
      </c>
      <c r="V3952" s="39">
        <v>0</v>
      </c>
      <c r="W3952" s="29" t="s">
        <v>265</v>
      </c>
      <c r="X3952" s="29" t="s">
        <v>11773</v>
      </c>
      <c r="Y3952" s="29">
        <v>45383</v>
      </c>
      <c r="Z3952" s="41" t="s">
        <v>11761</v>
      </c>
      <c r="AA3952" s="42" t="s">
        <v>1349</v>
      </c>
      <c r="AB3952" s="29" t="s">
        <v>258</v>
      </c>
      <c r="AC3952" s="29" t="s">
        <v>258</v>
      </c>
      <c r="AD3952" s="29" t="s">
        <v>265</v>
      </c>
      <c r="AE3952" s="29" t="s">
        <v>1367</v>
      </c>
      <c r="AF3952" s="29" t="s">
        <v>1368</v>
      </c>
      <c r="AG3952" s="183" t="s">
        <v>1369</v>
      </c>
      <c r="AH3952" s="29" t="s">
        <v>1413</v>
      </c>
      <c r="AI3952" s="29" t="s">
        <v>1357</v>
      </c>
      <c r="AJ3952" s="29" t="s">
        <v>258</v>
      </c>
      <c r="AK3952" s="29" t="s">
        <v>258</v>
      </c>
      <c r="AL3952" s="29" t="s">
        <v>13327</v>
      </c>
    </row>
    <row r="3953" spans="1:38" x14ac:dyDescent="0.2">
      <c r="A3953" s="35" t="s">
        <v>17</v>
      </c>
      <c r="B3953" s="36">
        <v>9974</v>
      </c>
      <c r="C3953" s="36"/>
      <c r="D3953" s="36" t="s">
        <v>1349</v>
      </c>
      <c r="E3953" s="37" t="s">
        <v>6520</v>
      </c>
      <c r="F3953" s="38" t="s">
        <v>1260</v>
      </c>
      <c r="G3953" s="38" t="s">
        <v>1261</v>
      </c>
      <c r="H3953" s="35" t="s">
        <v>341</v>
      </c>
      <c r="I3953" s="35" t="s">
        <v>1349</v>
      </c>
      <c r="J3953" s="29" t="s">
        <v>263</v>
      </c>
      <c r="K3953" s="29" t="s">
        <v>264</v>
      </c>
      <c r="L3953" s="29" t="s">
        <v>2577</v>
      </c>
      <c r="M3953" s="39">
        <v>0</v>
      </c>
      <c r="N3953" s="39"/>
      <c r="O3953" s="29">
        <v>44197</v>
      </c>
      <c r="P3953" s="29">
        <v>44443</v>
      </c>
      <c r="Q3953" s="40">
        <v>0.67351130000000003</v>
      </c>
      <c r="R3953" s="39"/>
      <c r="S3953" s="39"/>
      <c r="T3953" s="39"/>
      <c r="U3953" s="39"/>
      <c r="V3953" s="39"/>
      <c r="W3953" s="29" t="s">
        <v>1357</v>
      </c>
      <c r="X3953" s="29" t="s">
        <v>258</v>
      </c>
      <c r="Y3953" s="29" t="s">
        <v>1349</v>
      </c>
      <c r="Z3953" s="41" t="s">
        <v>1349</v>
      </c>
      <c r="AA3953" s="42" t="s">
        <v>1349</v>
      </c>
      <c r="AB3953" s="29" t="s">
        <v>258</v>
      </c>
      <c r="AC3953" s="29" t="s">
        <v>265</v>
      </c>
      <c r="AD3953" s="29" t="s">
        <v>265</v>
      </c>
      <c r="AE3953" s="29" t="s">
        <v>1367</v>
      </c>
      <c r="AF3953" s="29" t="s">
        <v>2409</v>
      </c>
      <c r="AG3953" s="183" t="s">
        <v>2410</v>
      </c>
      <c r="AH3953" s="29" t="s">
        <v>1356</v>
      </c>
      <c r="AI3953" s="29" t="s">
        <v>1357</v>
      </c>
      <c r="AJ3953" s="29" t="s">
        <v>258</v>
      </c>
      <c r="AK3953" s="29" t="s">
        <v>258</v>
      </c>
      <c r="AL3953" s="29" t="s">
        <v>13326</v>
      </c>
    </row>
    <row r="3954" spans="1:38" x14ac:dyDescent="0.2">
      <c r="A3954" s="35" t="s">
        <v>18</v>
      </c>
      <c r="B3954" s="36">
        <v>9974</v>
      </c>
      <c r="C3954" s="36">
        <v>1</v>
      </c>
      <c r="D3954" s="36" t="s">
        <v>6521</v>
      </c>
      <c r="E3954" s="37" t="s">
        <v>6522</v>
      </c>
      <c r="F3954" s="38" t="s">
        <v>1260</v>
      </c>
      <c r="G3954" s="38" t="s">
        <v>1261</v>
      </c>
      <c r="H3954" s="35" t="s">
        <v>341</v>
      </c>
      <c r="I3954" s="35"/>
      <c r="J3954" s="29" t="s">
        <v>263</v>
      </c>
      <c r="K3954" s="29" t="s">
        <v>264</v>
      </c>
      <c r="L3954" s="29" t="s">
        <v>2577</v>
      </c>
      <c r="M3954" s="39">
        <v>11.243520218938274</v>
      </c>
      <c r="N3954" s="39">
        <v>7.5726379192334017</v>
      </c>
      <c r="O3954" s="29">
        <v>44197</v>
      </c>
      <c r="P3954" s="29">
        <v>44443</v>
      </c>
      <c r="Q3954" s="40">
        <v>0.67351130000000003</v>
      </c>
      <c r="R3954" s="39">
        <v>7.5726379192334017</v>
      </c>
      <c r="S3954" s="39">
        <v>0</v>
      </c>
      <c r="T3954" s="39">
        <v>0</v>
      </c>
      <c r="U3954" s="39">
        <v>0</v>
      </c>
      <c r="V3954" s="39">
        <v>0</v>
      </c>
      <c r="W3954" s="29" t="s">
        <v>1357</v>
      </c>
      <c r="X3954" s="29" t="s">
        <v>258</v>
      </c>
      <c r="Y3954" s="29" t="s">
        <v>1349</v>
      </c>
      <c r="Z3954" s="41" t="s">
        <v>1349</v>
      </c>
      <c r="AA3954" s="42" t="s">
        <v>1349</v>
      </c>
      <c r="AB3954" s="29" t="s">
        <v>258</v>
      </c>
      <c r="AC3954" s="29" t="s">
        <v>265</v>
      </c>
      <c r="AD3954" s="29" t="s">
        <v>265</v>
      </c>
      <c r="AE3954" s="29" t="s">
        <v>1367</v>
      </c>
      <c r="AF3954" s="29" t="s">
        <v>2409</v>
      </c>
      <c r="AG3954" s="183" t="s">
        <v>2410</v>
      </c>
      <c r="AH3954" s="29" t="s">
        <v>1356</v>
      </c>
      <c r="AI3954" s="29" t="s">
        <v>1357</v>
      </c>
      <c r="AJ3954" s="29" t="s">
        <v>258</v>
      </c>
      <c r="AK3954" s="29" t="s">
        <v>258</v>
      </c>
      <c r="AL3954" s="29" t="s">
        <v>13326</v>
      </c>
    </row>
    <row r="3955" spans="1:38" x14ac:dyDescent="0.2">
      <c r="A3955" s="35" t="s">
        <v>17</v>
      </c>
      <c r="B3955" s="36">
        <v>9977</v>
      </c>
      <c r="C3955" s="36"/>
      <c r="D3955" s="36" t="s">
        <v>1349</v>
      </c>
      <c r="E3955" s="37" t="s">
        <v>6523</v>
      </c>
      <c r="F3955" s="38" t="s">
        <v>1262</v>
      </c>
      <c r="G3955" s="38" t="s">
        <v>1265</v>
      </c>
      <c r="H3955" s="35" t="s">
        <v>3261</v>
      </c>
      <c r="I3955" s="35" t="s">
        <v>6524</v>
      </c>
      <c r="J3955" s="29" t="s">
        <v>263</v>
      </c>
      <c r="K3955" s="29" t="s">
        <v>4327</v>
      </c>
      <c r="L3955" s="29" t="s">
        <v>2271</v>
      </c>
      <c r="M3955" s="39">
        <v>0</v>
      </c>
      <c r="N3955" s="39"/>
      <c r="O3955" s="29">
        <v>44197</v>
      </c>
      <c r="P3955" s="29">
        <v>44370</v>
      </c>
      <c r="Q3955" s="40">
        <v>0.47364820000000002</v>
      </c>
      <c r="R3955" s="39"/>
      <c r="S3955" s="39"/>
      <c r="T3955" s="39"/>
      <c r="U3955" s="39"/>
      <c r="V3955" s="39"/>
      <c r="W3955" s="29" t="s">
        <v>265</v>
      </c>
      <c r="X3955" s="29" t="s">
        <v>11774</v>
      </c>
      <c r="Y3955" s="29">
        <v>45291</v>
      </c>
      <c r="Z3955" s="41" t="s">
        <v>11760</v>
      </c>
      <c r="AA3955" s="42" t="s">
        <v>13372</v>
      </c>
      <c r="AB3955" s="29" t="s">
        <v>258</v>
      </c>
      <c r="AC3955" s="29" t="s">
        <v>265</v>
      </c>
      <c r="AD3955" s="29" t="s">
        <v>265</v>
      </c>
      <c r="AE3955" s="29" t="s">
        <v>1367</v>
      </c>
      <c r="AF3955" s="29" t="s">
        <v>1368</v>
      </c>
      <c r="AG3955" s="183" t="s">
        <v>1369</v>
      </c>
      <c r="AH3955" s="29" t="s">
        <v>1356</v>
      </c>
      <c r="AI3955" s="29" t="s">
        <v>1357</v>
      </c>
      <c r="AJ3955" s="29" t="s">
        <v>258</v>
      </c>
      <c r="AK3955" s="29" t="s">
        <v>258</v>
      </c>
      <c r="AL3955" s="29" t="s">
        <v>13327</v>
      </c>
    </row>
    <row r="3956" spans="1:38" x14ac:dyDescent="0.2">
      <c r="A3956" s="35" t="s">
        <v>18</v>
      </c>
      <c r="B3956" s="36">
        <v>9977</v>
      </c>
      <c r="C3956" s="36">
        <v>1</v>
      </c>
      <c r="D3956" s="36" t="s">
        <v>6525</v>
      </c>
      <c r="E3956" s="37" t="s">
        <v>6526</v>
      </c>
      <c r="F3956" s="38" t="s">
        <v>1262</v>
      </c>
      <c r="G3956" s="38" t="s">
        <v>1265</v>
      </c>
      <c r="H3956" s="35" t="s">
        <v>6527</v>
      </c>
      <c r="I3956" s="35"/>
      <c r="J3956" s="29" t="s">
        <v>263</v>
      </c>
      <c r="K3956" s="29" t="s">
        <v>4327</v>
      </c>
      <c r="L3956" s="29" t="s">
        <v>2271</v>
      </c>
      <c r="M3956" s="39">
        <v>22.691409742244975</v>
      </c>
      <c r="N3956" s="39">
        <v>10.747745379876797</v>
      </c>
      <c r="O3956" s="29">
        <v>44197</v>
      </c>
      <c r="P3956" s="29">
        <v>44370</v>
      </c>
      <c r="Q3956" s="40">
        <v>0.47364820000000002</v>
      </c>
      <c r="R3956" s="39">
        <v>10.747745379876797</v>
      </c>
      <c r="S3956" s="39">
        <v>0</v>
      </c>
      <c r="T3956" s="39">
        <v>0</v>
      </c>
      <c r="U3956" s="39">
        <v>0</v>
      </c>
      <c r="V3956" s="39">
        <v>0</v>
      </c>
      <c r="W3956" s="29" t="s">
        <v>265</v>
      </c>
      <c r="X3956" s="29" t="s">
        <v>11774</v>
      </c>
      <c r="Y3956" s="29">
        <v>45291</v>
      </c>
      <c r="Z3956" s="41" t="s">
        <v>11760</v>
      </c>
      <c r="AA3956" s="42" t="s">
        <v>1349</v>
      </c>
      <c r="AB3956" s="29" t="s">
        <v>258</v>
      </c>
      <c r="AC3956" s="29" t="s">
        <v>265</v>
      </c>
      <c r="AD3956" s="29" t="s">
        <v>265</v>
      </c>
      <c r="AE3956" s="29" t="s">
        <v>1367</v>
      </c>
      <c r="AF3956" s="29" t="s">
        <v>1368</v>
      </c>
      <c r="AG3956" s="183" t="s">
        <v>1369</v>
      </c>
      <c r="AH3956" s="29" t="s">
        <v>1356</v>
      </c>
      <c r="AI3956" s="29" t="s">
        <v>1357</v>
      </c>
      <c r="AJ3956" s="29" t="s">
        <v>258</v>
      </c>
      <c r="AK3956" s="29" t="s">
        <v>258</v>
      </c>
      <c r="AL3956" s="29" t="s">
        <v>13327</v>
      </c>
    </row>
    <row r="3957" spans="1:38" x14ac:dyDescent="0.2">
      <c r="A3957" s="35" t="s">
        <v>16</v>
      </c>
      <c r="B3957" s="36">
        <v>9980</v>
      </c>
      <c r="C3957" s="36"/>
      <c r="D3957" s="36" t="s">
        <v>1349</v>
      </c>
      <c r="E3957" s="37" t="s">
        <v>6528</v>
      </c>
      <c r="F3957" s="38" t="s">
        <v>1266</v>
      </c>
      <c r="G3957" s="38" t="s">
        <v>1267</v>
      </c>
      <c r="H3957" s="35" t="s">
        <v>6529</v>
      </c>
      <c r="I3957" s="35"/>
      <c r="J3957" s="29" t="s">
        <v>322</v>
      </c>
      <c r="K3957" s="29" t="s">
        <v>1373</v>
      </c>
      <c r="L3957" s="29" t="s">
        <v>2893</v>
      </c>
      <c r="M3957" s="39">
        <v>18.469114470706639</v>
      </c>
      <c r="N3957" s="39">
        <v>92.282365503080086</v>
      </c>
      <c r="O3957" s="29">
        <v>44197</v>
      </c>
      <c r="P3957" s="29">
        <v>46022</v>
      </c>
      <c r="Q3957" s="40">
        <v>4.9965776999999996</v>
      </c>
      <c r="R3957" s="39">
        <v>18.446365503080081</v>
      </c>
      <c r="S3957" s="39">
        <v>18.446365503080081</v>
      </c>
      <c r="T3957" s="39">
        <v>18.446365503080081</v>
      </c>
      <c r="U3957" s="39">
        <v>18.496903490759752</v>
      </c>
      <c r="V3957" s="39">
        <v>18.446365503080081</v>
      </c>
      <c r="W3957" s="29" t="s">
        <v>1357</v>
      </c>
      <c r="X3957" s="29" t="s">
        <v>258</v>
      </c>
      <c r="Y3957" s="29" t="s">
        <v>1349</v>
      </c>
      <c r="Z3957" s="41" t="s">
        <v>1349</v>
      </c>
      <c r="AA3957" s="42" t="s">
        <v>1349</v>
      </c>
      <c r="AB3957" s="29" t="s">
        <v>258</v>
      </c>
      <c r="AC3957" s="29" t="s">
        <v>258</v>
      </c>
      <c r="AD3957" s="29" t="s">
        <v>258</v>
      </c>
      <c r="AE3957" s="29" t="s">
        <v>1367</v>
      </c>
      <c r="AF3957" s="29" t="s">
        <v>1361</v>
      </c>
      <c r="AG3957" s="183" t="s">
        <v>1362</v>
      </c>
      <c r="AH3957" s="29" t="s">
        <v>1413</v>
      </c>
      <c r="AI3957" s="29" t="s">
        <v>1357</v>
      </c>
      <c r="AJ3957" s="29" t="s">
        <v>258</v>
      </c>
      <c r="AK3957" s="29" t="s">
        <v>258</v>
      </c>
      <c r="AL3957" s="29" t="s">
        <v>13326</v>
      </c>
    </row>
    <row r="3958" spans="1:38" x14ac:dyDescent="0.2">
      <c r="A3958" s="35" t="s">
        <v>17</v>
      </c>
      <c r="B3958" s="36">
        <v>9981</v>
      </c>
      <c r="C3958" s="36"/>
      <c r="D3958" s="36" t="s">
        <v>1349</v>
      </c>
      <c r="E3958" s="37" t="s">
        <v>6530</v>
      </c>
      <c r="F3958" s="38" t="s">
        <v>1262</v>
      </c>
      <c r="G3958" s="38" t="s">
        <v>1263</v>
      </c>
      <c r="H3958" s="35" t="s">
        <v>4141</v>
      </c>
      <c r="I3958" s="35" t="s">
        <v>1349</v>
      </c>
      <c r="J3958" s="29" t="s">
        <v>263</v>
      </c>
      <c r="K3958" s="29" t="s">
        <v>264</v>
      </c>
      <c r="L3958" s="29" t="s">
        <v>2577</v>
      </c>
      <c r="M3958" s="39">
        <v>0</v>
      </c>
      <c r="N3958" s="39"/>
      <c r="O3958" s="29">
        <v>44197</v>
      </c>
      <c r="P3958" s="29">
        <v>44485</v>
      </c>
      <c r="Q3958" s="40">
        <v>0.78850100000000001</v>
      </c>
      <c r="R3958" s="39"/>
      <c r="S3958" s="39"/>
      <c r="T3958" s="39"/>
      <c r="U3958" s="39"/>
      <c r="V3958" s="39"/>
      <c r="W3958" s="29" t="s">
        <v>265</v>
      </c>
      <c r="X3958" s="29" t="s">
        <v>11773</v>
      </c>
      <c r="Y3958" s="29">
        <v>45272</v>
      </c>
      <c r="Z3958" s="41" t="s">
        <v>11760</v>
      </c>
      <c r="AA3958" s="42" t="s">
        <v>1349</v>
      </c>
      <c r="AB3958" s="29" t="s">
        <v>258</v>
      </c>
      <c r="AC3958" s="29" t="s">
        <v>265</v>
      </c>
      <c r="AD3958" s="29" t="s">
        <v>265</v>
      </c>
      <c r="AE3958" s="29" t="s">
        <v>1367</v>
      </c>
      <c r="AF3958" s="29" t="s">
        <v>2409</v>
      </c>
      <c r="AG3958" s="183" t="s">
        <v>2410</v>
      </c>
      <c r="AH3958" s="29" t="s">
        <v>1356</v>
      </c>
      <c r="AI3958" s="29" t="s">
        <v>1357</v>
      </c>
      <c r="AJ3958" s="29" t="s">
        <v>258</v>
      </c>
      <c r="AK3958" s="29" t="s">
        <v>258</v>
      </c>
      <c r="AL3958" s="29" t="s">
        <v>13327</v>
      </c>
    </row>
    <row r="3959" spans="1:38" x14ac:dyDescent="0.2">
      <c r="A3959" s="35" t="s">
        <v>18</v>
      </c>
      <c r="B3959" s="36">
        <v>9981</v>
      </c>
      <c r="C3959" s="36">
        <v>1</v>
      </c>
      <c r="D3959" s="36" t="s">
        <v>6531</v>
      </c>
      <c r="E3959" s="37" t="s">
        <v>6532</v>
      </c>
      <c r="F3959" s="38" t="s">
        <v>1262</v>
      </c>
      <c r="G3959" s="38" t="s">
        <v>1263</v>
      </c>
      <c r="H3959" s="35" t="s">
        <v>4141</v>
      </c>
      <c r="I3959" s="35"/>
      <c r="J3959" s="29" t="s">
        <v>263</v>
      </c>
      <c r="K3959" s="29" t="s">
        <v>264</v>
      </c>
      <c r="L3959" s="29" t="s">
        <v>2577</v>
      </c>
      <c r="M3959" s="39">
        <v>28.502625964932648</v>
      </c>
      <c r="N3959" s="39">
        <v>22.474349075975358</v>
      </c>
      <c r="O3959" s="29">
        <v>44197</v>
      </c>
      <c r="P3959" s="29">
        <v>44485</v>
      </c>
      <c r="Q3959" s="40">
        <v>0.78850100000000001</v>
      </c>
      <c r="R3959" s="39">
        <v>22.474349075975358</v>
      </c>
      <c r="S3959" s="39">
        <v>0</v>
      </c>
      <c r="T3959" s="39">
        <v>0</v>
      </c>
      <c r="U3959" s="39">
        <v>0</v>
      </c>
      <c r="V3959" s="39">
        <v>0</v>
      </c>
      <c r="W3959" s="29" t="s">
        <v>1357</v>
      </c>
      <c r="X3959" s="29" t="s">
        <v>11773</v>
      </c>
      <c r="Y3959" s="29">
        <v>45272</v>
      </c>
      <c r="Z3959" s="41" t="s">
        <v>11760</v>
      </c>
      <c r="AA3959" s="42" t="s">
        <v>1349</v>
      </c>
      <c r="AB3959" s="29" t="s">
        <v>258</v>
      </c>
      <c r="AC3959" s="29" t="s">
        <v>265</v>
      </c>
      <c r="AD3959" s="29" t="s">
        <v>265</v>
      </c>
      <c r="AE3959" s="29" t="s">
        <v>1367</v>
      </c>
      <c r="AF3959" s="29" t="s">
        <v>2409</v>
      </c>
      <c r="AG3959" s="183" t="s">
        <v>2410</v>
      </c>
      <c r="AH3959" s="29" t="s">
        <v>1356</v>
      </c>
      <c r="AI3959" s="29" t="s">
        <v>1357</v>
      </c>
      <c r="AJ3959" s="29" t="s">
        <v>258</v>
      </c>
      <c r="AK3959" s="29" t="s">
        <v>258</v>
      </c>
      <c r="AL3959" s="29" t="s">
        <v>13326</v>
      </c>
    </row>
    <row r="3960" spans="1:38" x14ac:dyDescent="0.2">
      <c r="A3960" s="35" t="s">
        <v>18</v>
      </c>
      <c r="B3960" s="36">
        <v>9981</v>
      </c>
      <c r="C3960" s="36">
        <v>2</v>
      </c>
      <c r="D3960" s="36" t="s">
        <v>6533</v>
      </c>
      <c r="E3960" s="37" t="s">
        <v>6534</v>
      </c>
      <c r="F3960" s="38" t="s">
        <v>1262</v>
      </c>
      <c r="G3960" s="38" t="s">
        <v>1263</v>
      </c>
      <c r="H3960" s="35" t="s">
        <v>4141</v>
      </c>
      <c r="I3960" s="35"/>
      <c r="J3960" s="29" t="s">
        <v>263</v>
      </c>
      <c r="K3960" s="29" t="s">
        <v>264</v>
      </c>
      <c r="L3960" s="29" t="s">
        <v>2577</v>
      </c>
      <c r="M3960" s="39">
        <v>38.645723530540984</v>
      </c>
      <c r="N3960" s="39">
        <v>30.472191649555096</v>
      </c>
      <c r="O3960" s="29">
        <v>44197</v>
      </c>
      <c r="P3960" s="29">
        <v>44485</v>
      </c>
      <c r="Q3960" s="40">
        <v>0.78850100000000001</v>
      </c>
      <c r="R3960" s="39">
        <v>30.472191649555096</v>
      </c>
      <c r="S3960" s="39">
        <v>0</v>
      </c>
      <c r="T3960" s="39">
        <v>0</v>
      </c>
      <c r="U3960" s="39">
        <v>0</v>
      </c>
      <c r="V3960" s="39">
        <v>0</v>
      </c>
      <c r="W3960" s="29" t="s">
        <v>1357</v>
      </c>
      <c r="X3960" s="29" t="s">
        <v>11773</v>
      </c>
      <c r="Y3960" s="29">
        <v>45272</v>
      </c>
      <c r="Z3960" s="41" t="s">
        <v>11760</v>
      </c>
      <c r="AA3960" s="42" t="s">
        <v>1349</v>
      </c>
      <c r="AB3960" s="29" t="s">
        <v>258</v>
      </c>
      <c r="AC3960" s="29" t="s">
        <v>265</v>
      </c>
      <c r="AD3960" s="29" t="s">
        <v>265</v>
      </c>
      <c r="AE3960" s="29" t="s">
        <v>1367</v>
      </c>
      <c r="AF3960" s="29" t="s">
        <v>2409</v>
      </c>
      <c r="AG3960" s="183" t="s">
        <v>2410</v>
      </c>
      <c r="AH3960" s="29" t="s">
        <v>1356</v>
      </c>
      <c r="AI3960" s="29" t="s">
        <v>1357</v>
      </c>
      <c r="AJ3960" s="29" t="s">
        <v>258</v>
      </c>
      <c r="AK3960" s="29" t="s">
        <v>258</v>
      </c>
      <c r="AL3960" s="29" t="s">
        <v>13326</v>
      </c>
    </row>
    <row r="3961" spans="1:38" x14ac:dyDescent="0.2">
      <c r="A3961" s="35" t="s">
        <v>18</v>
      </c>
      <c r="B3961" s="36">
        <v>9981</v>
      </c>
      <c r="C3961" s="36">
        <v>3</v>
      </c>
      <c r="D3961" s="36" t="s">
        <v>6535</v>
      </c>
      <c r="E3961" s="37" t="s">
        <v>6536</v>
      </c>
      <c r="F3961" s="38" t="s">
        <v>1262</v>
      </c>
      <c r="G3961" s="38" t="s">
        <v>1263</v>
      </c>
      <c r="H3961" s="35" t="s">
        <v>4141</v>
      </c>
      <c r="I3961" s="35"/>
      <c r="J3961" s="29" t="s">
        <v>263</v>
      </c>
      <c r="K3961" s="29" t="s">
        <v>264</v>
      </c>
      <c r="L3961" s="29" t="s">
        <v>2577</v>
      </c>
      <c r="M3961" s="39">
        <v>185.68150281387034</v>
      </c>
      <c r="N3961" s="39">
        <v>146.41005065023958</v>
      </c>
      <c r="O3961" s="29">
        <v>44197</v>
      </c>
      <c r="P3961" s="29">
        <v>44485</v>
      </c>
      <c r="Q3961" s="40">
        <v>0.78850100000000001</v>
      </c>
      <c r="R3961" s="39">
        <v>146.41005065023958</v>
      </c>
      <c r="S3961" s="39">
        <v>0</v>
      </c>
      <c r="T3961" s="39">
        <v>0</v>
      </c>
      <c r="U3961" s="39">
        <v>0</v>
      </c>
      <c r="V3961" s="39">
        <v>0</v>
      </c>
      <c r="W3961" s="29" t="s">
        <v>1357</v>
      </c>
      <c r="X3961" s="29" t="s">
        <v>11773</v>
      </c>
      <c r="Y3961" s="29">
        <v>45272</v>
      </c>
      <c r="Z3961" s="41" t="s">
        <v>11760</v>
      </c>
      <c r="AA3961" s="42" t="s">
        <v>1349</v>
      </c>
      <c r="AB3961" s="29" t="s">
        <v>258</v>
      </c>
      <c r="AC3961" s="29" t="s">
        <v>265</v>
      </c>
      <c r="AD3961" s="29" t="s">
        <v>265</v>
      </c>
      <c r="AE3961" s="29" t="s">
        <v>1367</v>
      </c>
      <c r="AF3961" s="29" t="s">
        <v>2409</v>
      </c>
      <c r="AG3961" s="183" t="s">
        <v>2410</v>
      </c>
      <c r="AH3961" s="29" t="s">
        <v>1356</v>
      </c>
      <c r="AI3961" s="29" t="s">
        <v>1357</v>
      </c>
      <c r="AJ3961" s="29" t="s">
        <v>258</v>
      </c>
      <c r="AK3961" s="29" t="s">
        <v>258</v>
      </c>
      <c r="AL3961" s="29" t="s">
        <v>13326</v>
      </c>
    </row>
    <row r="3962" spans="1:38" x14ac:dyDescent="0.2">
      <c r="A3962" s="35" t="s">
        <v>18</v>
      </c>
      <c r="B3962" s="36">
        <v>9981</v>
      </c>
      <c r="C3962" s="36">
        <v>4</v>
      </c>
      <c r="D3962" s="36" t="s">
        <v>6537</v>
      </c>
      <c r="E3962" s="37" t="s">
        <v>6538</v>
      </c>
      <c r="F3962" s="38" t="s">
        <v>1262</v>
      </c>
      <c r="G3962" s="38" t="s">
        <v>1263</v>
      </c>
      <c r="H3962" s="35" t="s">
        <v>4141</v>
      </c>
      <c r="I3962" s="35"/>
      <c r="J3962" s="29" t="s">
        <v>263</v>
      </c>
      <c r="K3962" s="29" t="s">
        <v>264</v>
      </c>
      <c r="L3962" s="29" t="s">
        <v>2577</v>
      </c>
      <c r="M3962" s="39">
        <v>212.96092730662988</v>
      </c>
      <c r="N3962" s="39">
        <v>133.51964407939766</v>
      </c>
      <c r="O3962" s="29">
        <v>44256</v>
      </c>
      <c r="P3962" s="29">
        <v>44485</v>
      </c>
      <c r="Q3962" s="40">
        <v>0.62696779999999996</v>
      </c>
      <c r="R3962" s="39">
        <v>133.51964407939766</v>
      </c>
      <c r="S3962" s="39">
        <v>0</v>
      </c>
      <c r="T3962" s="39">
        <v>0</v>
      </c>
      <c r="U3962" s="39">
        <v>0</v>
      </c>
      <c r="V3962" s="39">
        <v>0</v>
      </c>
      <c r="W3962" s="29" t="s">
        <v>1357</v>
      </c>
      <c r="X3962" s="29" t="s">
        <v>11773</v>
      </c>
      <c r="Y3962" s="29">
        <v>45272</v>
      </c>
      <c r="Z3962" s="41" t="s">
        <v>11760</v>
      </c>
      <c r="AA3962" s="42" t="s">
        <v>1349</v>
      </c>
      <c r="AB3962" s="29" t="s">
        <v>258</v>
      </c>
      <c r="AC3962" s="29" t="s">
        <v>265</v>
      </c>
      <c r="AD3962" s="29" t="s">
        <v>265</v>
      </c>
      <c r="AE3962" s="29" t="s">
        <v>1367</v>
      </c>
      <c r="AF3962" s="29" t="s">
        <v>2409</v>
      </c>
      <c r="AG3962" s="183" t="s">
        <v>2410</v>
      </c>
      <c r="AH3962" s="29" t="s">
        <v>1356</v>
      </c>
      <c r="AI3962" s="29" t="s">
        <v>1357</v>
      </c>
      <c r="AJ3962" s="29" t="s">
        <v>258</v>
      </c>
      <c r="AK3962" s="29" t="s">
        <v>258</v>
      </c>
      <c r="AL3962" s="29" t="s">
        <v>13326</v>
      </c>
    </row>
    <row r="3963" spans="1:38" x14ac:dyDescent="0.2">
      <c r="A3963" s="35" t="s">
        <v>16</v>
      </c>
      <c r="B3963" s="36">
        <v>9985</v>
      </c>
      <c r="C3963" s="36"/>
      <c r="D3963" s="36" t="s">
        <v>1349</v>
      </c>
      <c r="E3963" s="37" t="s">
        <v>6539</v>
      </c>
      <c r="F3963" s="38" t="s">
        <v>1269</v>
      </c>
      <c r="G3963" s="38" t="s">
        <v>1273</v>
      </c>
      <c r="H3963" s="35" t="s">
        <v>1393</v>
      </c>
      <c r="I3963" s="35"/>
      <c r="J3963" s="29" t="s">
        <v>1371</v>
      </c>
      <c r="K3963" s="29" t="s">
        <v>1371</v>
      </c>
      <c r="L3963" s="29" t="s">
        <v>1366</v>
      </c>
      <c r="M3963" s="39">
        <v>9.3071154765645403</v>
      </c>
      <c r="N3963" s="39">
        <v>33.304312114989735</v>
      </c>
      <c r="O3963" s="29">
        <v>44197</v>
      </c>
      <c r="P3963" s="29">
        <v>45504</v>
      </c>
      <c r="Q3963" s="40">
        <v>3.5783710000000002</v>
      </c>
      <c r="R3963" s="39">
        <v>9.2936344969199194</v>
      </c>
      <c r="S3963" s="39">
        <v>9.2936344969199194</v>
      </c>
      <c r="T3963" s="39">
        <v>9.2936344969199194</v>
      </c>
      <c r="U3963" s="39">
        <v>5.4234086242299799</v>
      </c>
      <c r="V3963" s="39">
        <v>0</v>
      </c>
      <c r="W3963" s="29" t="s">
        <v>265</v>
      </c>
      <c r="X3963" s="29" t="s">
        <v>11773</v>
      </c>
      <c r="Y3963" s="29">
        <v>45282</v>
      </c>
      <c r="Z3963" s="41" t="s">
        <v>11760</v>
      </c>
      <c r="AA3963" s="42" t="s">
        <v>1349</v>
      </c>
      <c r="AB3963" s="29" t="s">
        <v>258</v>
      </c>
      <c r="AC3963" s="29" t="s">
        <v>258</v>
      </c>
      <c r="AD3963" s="29" t="s">
        <v>265</v>
      </c>
      <c r="AE3963" s="29" t="s">
        <v>1367</v>
      </c>
      <c r="AF3963" s="29" t="s">
        <v>1368</v>
      </c>
      <c r="AG3963" s="183" t="s">
        <v>1369</v>
      </c>
      <c r="AH3963" s="29" t="s">
        <v>1413</v>
      </c>
      <c r="AI3963" s="29" t="s">
        <v>1357</v>
      </c>
      <c r="AJ3963" s="29" t="s">
        <v>258</v>
      </c>
      <c r="AK3963" s="29" t="s">
        <v>258</v>
      </c>
      <c r="AL3963" s="29" t="s">
        <v>13327</v>
      </c>
    </row>
    <row r="3964" spans="1:38" x14ac:dyDescent="0.2">
      <c r="A3964" s="35" t="s">
        <v>16</v>
      </c>
      <c r="B3964" s="36">
        <v>9988</v>
      </c>
      <c r="C3964" s="36"/>
      <c r="D3964" s="36" t="s">
        <v>1349</v>
      </c>
      <c r="E3964" s="37" t="s">
        <v>6540</v>
      </c>
      <c r="F3964" s="38" t="s">
        <v>1269</v>
      </c>
      <c r="G3964" s="38" t="s">
        <v>1273</v>
      </c>
      <c r="H3964" s="35" t="s">
        <v>1393</v>
      </c>
      <c r="I3964" s="35"/>
      <c r="J3964" s="29" t="s">
        <v>1506</v>
      </c>
      <c r="K3964" s="29" t="s">
        <v>2259</v>
      </c>
      <c r="L3964" s="29" t="s">
        <v>2220</v>
      </c>
      <c r="M3964" s="39">
        <v>68.36379052769955</v>
      </c>
      <c r="N3964" s="39">
        <v>246.87704312114988</v>
      </c>
      <c r="O3964" s="29">
        <v>44197</v>
      </c>
      <c r="P3964" s="29">
        <v>45516</v>
      </c>
      <c r="Q3964" s="40">
        <v>3.6112251999999998</v>
      </c>
      <c r="R3964" s="39">
        <v>68.265242984257355</v>
      </c>
      <c r="S3964" s="39">
        <v>68.265242984257355</v>
      </c>
      <c r="T3964" s="39">
        <v>68.265242984257355</v>
      </c>
      <c r="U3964" s="39">
        <v>42.081314168377823</v>
      </c>
      <c r="V3964" s="39">
        <v>0</v>
      </c>
      <c r="W3964" s="29" t="s">
        <v>1357</v>
      </c>
      <c r="X3964" s="29" t="s">
        <v>258</v>
      </c>
      <c r="Y3964" s="29" t="s">
        <v>1349</v>
      </c>
      <c r="Z3964" s="41" t="s">
        <v>1349</v>
      </c>
      <c r="AA3964" s="42" t="s">
        <v>1349</v>
      </c>
      <c r="AB3964" s="29" t="s">
        <v>258</v>
      </c>
      <c r="AC3964" s="29" t="s">
        <v>258</v>
      </c>
      <c r="AD3964" s="29" t="s">
        <v>258</v>
      </c>
      <c r="AE3964" s="29" t="s">
        <v>1353</v>
      </c>
      <c r="AF3964" s="29" t="s">
        <v>2221</v>
      </c>
      <c r="AG3964" s="183" t="s">
        <v>2222</v>
      </c>
      <c r="AH3964" s="29" t="s">
        <v>1413</v>
      </c>
      <c r="AI3964" s="29" t="s">
        <v>1357</v>
      </c>
      <c r="AJ3964" s="29" t="s">
        <v>258</v>
      </c>
      <c r="AK3964" s="29" t="s">
        <v>258</v>
      </c>
      <c r="AL3964" s="29" t="s">
        <v>13326</v>
      </c>
    </row>
    <row r="3965" spans="1:38" x14ac:dyDescent="0.2">
      <c r="A3965" s="35" t="s">
        <v>16</v>
      </c>
      <c r="B3965" s="36">
        <v>9990</v>
      </c>
      <c r="C3965" s="36"/>
      <c r="D3965" s="36" t="s">
        <v>1349</v>
      </c>
      <c r="E3965" s="37" t="s">
        <v>6541</v>
      </c>
      <c r="F3965" s="38" t="s">
        <v>1269</v>
      </c>
      <c r="G3965" s="38" t="s">
        <v>1273</v>
      </c>
      <c r="H3965" s="35" t="s">
        <v>1080</v>
      </c>
      <c r="I3965" s="35"/>
      <c r="J3965" s="29" t="s">
        <v>1371</v>
      </c>
      <c r="K3965" s="29" t="s">
        <v>1371</v>
      </c>
      <c r="L3965" s="29" t="s">
        <v>1366</v>
      </c>
      <c r="M3965" s="39">
        <v>18.379027271252841</v>
      </c>
      <c r="N3965" s="39">
        <v>16.756238193018483</v>
      </c>
      <c r="O3965" s="29">
        <v>44197</v>
      </c>
      <c r="P3965" s="29">
        <v>44530</v>
      </c>
      <c r="Q3965" s="40">
        <v>0.91170430000000002</v>
      </c>
      <c r="R3965" s="39">
        <v>16.756238193018483</v>
      </c>
      <c r="S3965" s="39">
        <v>0</v>
      </c>
      <c r="T3965" s="39">
        <v>0</v>
      </c>
      <c r="U3965" s="39">
        <v>0</v>
      </c>
      <c r="V3965" s="39">
        <v>0</v>
      </c>
      <c r="W3965" s="29" t="s">
        <v>265</v>
      </c>
      <c r="X3965" s="29" t="s">
        <v>11774</v>
      </c>
      <c r="Y3965" s="29">
        <v>45260</v>
      </c>
      <c r="Z3965" s="41" t="s">
        <v>11759</v>
      </c>
      <c r="AA3965" s="42" t="s">
        <v>1349</v>
      </c>
      <c r="AB3965" s="29" t="s">
        <v>258</v>
      </c>
      <c r="AC3965" s="29" t="s">
        <v>258</v>
      </c>
      <c r="AD3965" s="29" t="s">
        <v>265</v>
      </c>
      <c r="AE3965" s="29" t="s">
        <v>1367</v>
      </c>
      <c r="AF3965" s="29" t="s">
        <v>1368</v>
      </c>
      <c r="AG3965" s="183" t="s">
        <v>1369</v>
      </c>
      <c r="AH3965" s="29" t="s">
        <v>1356</v>
      </c>
      <c r="AI3965" s="29" t="s">
        <v>1357</v>
      </c>
      <c r="AJ3965" s="29" t="s">
        <v>258</v>
      </c>
      <c r="AK3965" s="29" t="s">
        <v>258</v>
      </c>
      <c r="AL3965" s="29" t="s">
        <v>13327</v>
      </c>
    </row>
    <row r="3966" spans="1:38" x14ac:dyDescent="0.2">
      <c r="A3966" s="35" t="s">
        <v>16</v>
      </c>
      <c r="B3966" s="36">
        <v>9991</v>
      </c>
      <c r="C3966" s="36"/>
      <c r="D3966" s="36" t="s">
        <v>1349</v>
      </c>
      <c r="E3966" s="37" t="s">
        <v>6542</v>
      </c>
      <c r="F3966" s="38" t="s">
        <v>1269</v>
      </c>
      <c r="G3966" s="38" t="s">
        <v>1445</v>
      </c>
      <c r="H3966" s="35" t="s">
        <v>13138</v>
      </c>
      <c r="I3966" s="35"/>
      <c r="J3966" s="29" t="s">
        <v>484</v>
      </c>
      <c r="K3966" s="29" t="s">
        <v>1365</v>
      </c>
      <c r="L3966" s="29" t="s">
        <v>1366</v>
      </c>
      <c r="M3966" s="39">
        <v>24.123364427335758</v>
      </c>
      <c r="N3966" s="39">
        <v>17.964558521560573</v>
      </c>
      <c r="O3966" s="29">
        <v>44197</v>
      </c>
      <c r="P3966" s="29">
        <v>44469</v>
      </c>
      <c r="Q3966" s="40">
        <v>0.74469540000000001</v>
      </c>
      <c r="R3966" s="39">
        <v>17.964558521560573</v>
      </c>
      <c r="S3966" s="39">
        <v>0</v>
      </c>
      <c r="T3966" s="39">
        <v>0</v>
      </c>
      <c r="U3966" s="39">
        <v>0</v>
      </c>
      <c r="V3966" s="39">
        <v>0</v>
      </c>
      <c r="W3966" s="29" t="s">
        <v>265</v>
      </c>
      <c r="X3966" s="29" t="s">
        <v>11773</v>
      </c>
      <c r="Y3966" s="29">
        <v>45243</v>
      </c>
      <c r="Z3966" s="41" t="s">
        <v>11759</v>
      </c>
      <c r="AA3966" s="42" t="s">
        <v>1349</v>
      </c>
      <c r="AB3966" s="29" t="s">
        <v>258</v>
      </c>
      <c r="AC3966" s="29" t="s">
        <v>258</v>
      </c>
      <c r="AD3966" s="29" t="s">
        <v>265</v>
      </c>
      <c r="AE3966" s="29" t="s">
        <v>1367</v>
      </c>
      <c r="AF3966" s="29" t="s">
        <v>1368</v>
      </c>
      <c r="AG3966" s="183" t="s">
        <v>1369</v>
      </c>
      <c r="AH3966" s="29" t="s">
        <v>1356</v>
      </c>
      <c r="AI3966" s="29" t="s">
        <v>1357</v>
      </c>
      <c r="AJ3966" s="29" t="s">
        <v>258</v>
      </c>
      <c r="AK3966" s="29" t="s">
        <v>258</v>
      </c>
      <c r="AL3966" s="29" t="s">
        <v>13327</v>
      </c>
    </row>
    <row r="3967" spans="1:38" x14ac:dyDescent="0.2">
      <c r="A3967" s="35" t="s">
        <v>17</v>
      </c>
      <c r="B3967" s="36">
        <v>9992</v>
      </c>
      <c r="C3967" s="36"/>
      <c r="D3967" s="36" t="s">
        <v>1349</v>
      </c>
      <c r="E3967" s="37" t="s">
        <v>6543</v>
      </c>
      <c r="F3967" s="38" t="s">
        <v>1269</v>
      </c>
      <c r="G3967" s="38" t="s">
        <v>1273</v>
      </c>
      <c r="H3967" s="35" t="s">
        <v>453</v>
      </c>
      <c r="I3967" s="35" t="s">
        <v>1349</v>
      </c>
      <c r="J3967" s="29" t="s">
        <v>274</v>
      </c>
      <c r="K3967" s="29" t="s">
        <v>303</v>
      </c>
      <c r="L3967" s="29" t="s">
        <v>2271</v>
      </c>
      <c r="M3967" s="39">
        <v>0</v>
      </c>
      <c r="N3967" s="39"/>
      <c r="O3967" s="29">
        <v>44197</v>
      </c>
      <c r="P3967" s="29">
        <v>44394</v>
      </c>
      <c r="Q3967" s="40">
        <v>0.53935659999999996</v>
      </c>
      <c r="R3967" s="39"/>
      <c r="S3967" s="39"/>
      <c r="T3967" s="39"/>
      <c r="U3967" s="39"/>
      <c r="V3967" s="39"/>
      <c r="W3967" s="29" t="s">
        <v>1357</v>
      </c>
      <c r="X3967" s="29" t="s">
        <v>258</v>
      </c>
      <c r="Y3967" s="29" t="s">
        <v>1349</v>
      </c>
      <c r="Z3967" s="41" t="s">
        <v>1349</v>
      </c>
      <c r="AA3967" s="42" t="s">
        <v>1349</v>
      </c>
      <c r="AB3967" s="29" t="s">
        <v>258</v>
      </c>
      <c r="AC3967" s="29" t="s">
        <v>265</v>
      </c>
      <c r="AD3967" s="29" t="s">
        <v>265</v>
      </c>
      <c r="AE3967" s="29" t="s">
        <v>1367</v>
      </c>
      <c r="AF3967" s="29" t="s">
        <v>1368</v>
      </c>
      <c r="AG3967" s="183" t="s">
        <v>1369</v>
      </c>
      <c r="AH3967" s="29" t="s">
        <v>1356</v>
      </c>
      <c r="AI3967" s="29" t="s">
        <v>1357</v>
      </c>
      <c r="AJ3967" s="29" t="s">
        <v>258</v>
      </c>
      <c r="AK3967" s="29" t="s">
        <v>258</v>
      </c>
      <c r="AL3967" s="29" t="s">
        <v>13326</v>
      </c>
    </row>
    <row r="3968" spans="1:38" x14ac:dyDescent="0.2">
      <c r="A3968" s="35" t="s">
        <v>18</v>
      </c>
      <c r="B3968" s="36">
        <v>9992</v>
      </c>
      <c r="C3968" s="36">
        <v>1</v>
      </c>
      <c r="D3968" s="36" t="s">
        <v>6544</v>
      </c>
      <c r="E3968" s="37" t="s">
        <v>6545</v>
      </c>
      <c r="F3968" s="38" t="s">
        <v>1269</v>
      </c>
      <c r="G3968" s="38" t="s">
        <v>1273</v>
      </c>
      <c r="H3968" s="35" t="s">
        <v>453</v>
      </c>
      <c r="I3968" s="35"/>
      <c r="J3968" s="29" t="s">
        <v>274</v>
      </c>
      <c r="K3968" s="29" t="s">
        <v>303</v>
      </c>
      <c r="L3968" s="29" t="s">
        <v>2271</v>
      </c>
      <c r="M3968" s="39">
        <v>0.66536041233967913</v>
      </c>
      <c r="N3968" s="39">
        <v>0.35886652977412736</v>
      </c>
      <c r="O3968" s="29">
        <v>44197</v>
      </c>
      <c r="P3968" s="29">
        <v>44394</v>
      </c>
      <c r="Q3968" s="40">
        <v>0.53935659999999996</v>
      </c>
      <c r="R3968" s="39">
        <v>0.35886652977412736</v>
      </c>
      <c r="S3968" s="39">
        <v>0</v>
      </c>
      <c r="T3968" s="39">
        <v>0</v>
      </c>
      <c r="U3968" s="39">
        <v>0</v>
      </c>
      <c r="V3968" s="39">
        <v>0</v>
      </c>
      <c r="W3968" s="29" t="s">
        <v>1357</v>
      </c>
      <c r="X3968" s="29" t="s">
        <v>258</v>
      </c>
      <c r="Y3968" s="29" t="s">
        <v>1349</v>
      </c>
      <c r="Z3968" s="41" t="s">
        <v>1349</v>
      </c>
      <c r="AA3968" s="42" t="s">
        <v>1349</v>
      </c>
      <c r="AB3968" s="29" t="s">
        <v>258</v>
      </c>
      <c r="AC3968" s="29" t="s">
        <v>265</v>
      </c>
      <c r="AD3968" s="29" t="s">
        <v>265</v>
      </c>
      <c r="AE3968" s="29" t="s">
        <v>1367</v>
      </c>
      <c r="AF3968" s="29" t="s">
        <v>1368</v>
      </c>
      <c r="AG3968" s="183" t="s">
        <v>1369</v>
      </c>
      <c r="AH3968" s="29" t="s">
        <v>1356</v>
      </c>
      <c r="AI3968" s="29" t="s">
        <v>1357</v>
      </c>
      <c r="AJ3968" s="29" t="s">
        <v>258</v>
      </c>
      <c r="AK3968" s="29" t="s">
        <v>258</v>
      </c>
      <c r="AL3968" s="29" t="s">
        <v>13326</v>
      </c>
    </row>
    <row r="3969" spans="1:38" x14ac:dyDescent="0.2">
      <c r="A3969" s="35" t="s">
        <v>16</v>
      </c>
      <c r="B3969" s="36">
        <v>9997</v>
      </c>
      <c r="C3969" s="36"/>
      <c r="D3969" s="36" t="s">
        <v>1349</v>
      </c>
      <c r="E3969" s="37" t="s">
        <v>6546</v>
      </c>
      <c r="F3969" s="38" t="s">
        <v>1269</v>
      </c>
      <c r="G3969" s="38" t="s">
        <v>1273</v>
      </c>
      <c r="H3969" s="35" t="s">
        <v>1393</v>
      </c>
      <c r="I3969" s="35"/>
      <c r="J3969" s="29" t="s">
        <v>484</v>
      </c>
      <c r="K3969" s="29" t="s">
        <v>1365</v>
      </c>
      <c r="L3969" s="29" t="s">
        <v>2416</v>
      </c>
      <c r="M3969" s="39">
        <v>11.241694658951687</v>
      </c>
      <c r="N3969" s="39">
        <v>44.936</v>
      </c>
      <c r="O3969" s="29">
        <v>44197</v>
      </c>
      <c r="P3969" s="29">
        <v>45657</v>
      </c>
      <c r="Q3969" s="40">
        <v>3.9972620999999999</v>
      </c>
      <c r="R3969" s="39">
        <v>11.226310746064339</v>
      </c>
      <c r="S3969" s="39">
        <v>11.226310746064339</v>
      </c>
      <c r="T3969" s="39">
        <v>11.226310746064339</v>
      </c>
      <c r="U3969" s="39">
        <v>11.257067761806981</v>
      </c>
      <c r="V3969" s="39">
        <v>0</v>
      </c>
      <c r="W3969" s="29" t="s">
        <v>1357</v>
      </c>
      <c r="X3969" s="29" t="s">
        <v>258</v>
      </c>
      <c r="Y3969" s="29" t="s">
        <v>1349</v>
      </c>
      <c r="Z3969" s="41" t="s">
        <v>1349</v>
      </c>
      <c r="AA3969" s="42" t="s">
        <v>1349</v>
      </c>
      <c r="AB3969" s="29" t="s">
        <v>258</v>
      </c>
      <c r="AC3969" s="29" t="s">
        <v>258</v>
      </c>
      <c r="AD3969" s="29" t="s">
        <v>258</v>
      </c>
      <c r="AE3969" s="29" t="s">
        <v>1367</v>
      </c>
      <c r="AF3969" s="29" t="s">
        <v>1368</v>
      </c>
      <c r="AG3969" s="183" t="s">
        <v>1369</v>
      </c>
      <c r="AH3969" s="29" t="s">
        <v>1413</v>
      </c>
      <c r="AI3969" s="29" t="s">
        <v>1357</v>
      </c>
      <c r="AJ3969" s="29" t="s">
        <v>258</v>
      </c>
      <c r="AK3969" s="29" t="s">
        <v>258</v>
      </c>
      <c r="AL3969" s="29" t="s">
        <v>13326</v>
      </c>
    </row>
    <row r="3970" spans="1:38" x14ac:dyDescent="0.2">
      <c r="A3970" s="35" t="s">
        <v>16</v>
      </c>
      <c r="B3970" s="36">
        <v>10000</v>
      </c>
      <c r="C3970" s="36"/>
      <c r="D3970" s="36" t="s">
        <v>1349</v>
      </c>
      <c r="E3970" s="37" t="s">
        <v>6547</v>
      </c>
      <c r="F3970" s="38" t="s">
        <v>1269</v>
      </c>
      <c r="G3970" s="38" t="s">
        <v>1273</v>
      </c>
      <c r="H3970" s="35" t="s">
        <v>1471</v>
      </c>
      <c r="I3970" s="35"/>
      <c r="J3970" s="29" t="s">
        <v>484</v>
      </c>
      <c r="K3970" s="29" t="s">
        <v>1365</v>
      </c>
      <c r="L3970" s="29" t="s">
        <v>1384</v>
      </c>
      <c r="M3970" s="39">
        <v>67.194797020749263</v>
      </c>
      <c r="N3970" s="39">
        <v>275.77002053388088</v>
      </c>
      <c r="O3970" s="29">
        <v>44523</v>
      </c>
      <c r="P3970" s="29">
        <v>46022</v>
      </c>
      <c r="Q3970" s="40">
        <v>4.1040383</v>
      </c>
      <c r="R3970" s="39">
        <v>7.170020533880904</v>
      </c>
      <c r="S3970" s="39">
        <v>67.10403832991102</v>
      </c>
      <c r="T3970" s="39">
        <v>67.10403832991102</v>
      </c>
      <c r="U3970" s="39">
        <v>67.287885010266947</v>
      </c>
      <c r="V3970" s="39">
        <v>67.10403832991102</v>
      </c>
      <c r="W3970" s="29" t="s">
        <v>265</v>
      </c>
      <c r="X3970" s="29" t="s">
        <v>11773</v>
      </c>
      <c r="Y3970" s="29">
        <v>45288</v>
      </c>
      <c r="Z3970" s="41" t="s">
        <v>11760</v>
      </c>
      <c r="AA3970" s="42" t="s">
        <v>1349</v>
      </c>
      <c r="AB3970" s="29" t="s">
        <v>258</v>
      </c>
      <c r="AC3970" s="29" t="s">
        <v>258</v>
      </c>
      <c r="AD3970" s="29" t="s">
        <v>265</v>
      </c>
      <c r="AE3970" s="29" t="s">
        <v>1353</v>
      </c>
      <c r="AF3970" s="29" t="s">
        <v>1368</v>
      </c>
      <c r="AG3970" s="183" t="s">
        <v>1369</v>
      </c>
      <c r="AH3970" s="29" t="s">
        <v>1356</v>
      </c>
      <c r="AI3970" s="29" t="s">
        <v>1357</v>
      </c>
      <c r="AJ3970" s="29" t="s">
        <v>258</v>
      </c>
      <c r="AK3970" s="29" t="s">
        <v>258</v>
      </c>
      <c r="AL3970" s="29" t="s">
        <v>13327</v>
      </c>
    </row>
    <row r="3971" spans="1:38" x14ac:dyDescent="0.2">
      <c r="A3971" s="35" t="s">
        <v>16</v>
      </c>
      <c r="B3971" s="36">
        <v>10002</v>
      </c>
      <c r="C3971" s="36"/>
      <c r="D3971" s="36" t="s">
        <v>1349</v>
      </c>
      <c r="E3971" s="37" t="s">
        <v>6548</v>
      </c>
      <c r="F3971" s="38" t="s">
        <v>1269</v>
      </c>
      <c r="G3971" s="38" t="s">
        <v>1273</v>
      </c>
      <c r="H3971" s="35" t="s">
        <v>1393</v>
      </c>
      <c r="I3971" s="35"/>
      <c r="J3971" s="29" t="s">
        <v>484</v>
      </c>
      <c r="K3971" s="29" t="s">
        <v>1365</v>
      </c>
      <c r="L3971" s="29" t="s">
        <v>1366</v>
      </c>
      <c r="M3971" s="39">
        <v>23.147676649861754</v>
      </c>
      <c r="N3971" s="39">
        <v>115.65916495550994</v>
      </c>
      <c r="O3971" s="29">
        <v>44197</v>
      </c>
      <c r="P3971" s="29">
        <v>46022</v>
      </c>
      <c r="Q3971" s="40">
        <v>4.9965776999999996</v>
      </c>
      <c r="R3971" s="39">
        <v>23.119164955509927</v>
      </c>
      <c r="S3971" s="39">
        <v>23.119164955509927</v>
      </c>
      <c r="T3971" s="39">
        <v>23.119164955509927</v>
      </c>
      <c r="U3971" s="39">
        <v>23.182505133470226</v>
      </c>
      <c r="V3971" s="39">
        <v>23.119164955509927</v>
      </c>
      <c r="W3971" s="29" t="s">
        <v>1357</v>
      </c>
      <c r="X3971" s="29" t="s">
        <v>258</v>
      </c>
      <c r="Y3971" s="29" t="s">
        <v>1349</v>
      </c>
      <c r="Z3971" s="41" t="s">
        <v>1349</v>
      </c>
      <c r="AA3971" s="42" t="s">
        <v>1349</v>
      </c>
      <c r="AB3971" s="29" t="s">
        <v>258</v>
      </c>
      <c r="AC3971" s="29" t="s">
        <v>258</v>
      </c>
      <c r="AD3971" s="29" t="s">
        <v>265</v>
      </c>
      <c r="AE3971" s="29" t="s">
        <v>1367</v>
      </c>
      <c r="AF3971" s="29" t="s">
        <v>1368</v>
      </c>
      <c r="AG3971" s="183" t="s">
        <v>1369</v>
      </c>
      <c r="AH3971" s="29" t="s">
        <v>1413</v>
      </c>
      <c r="AI3971" s="29" t="s">
        <v>1357</v>
      </c>
      <c r="AJ3971" s="29" t="s">
        <v>258</v>
      </c>
      <c r="AK3971" s="29" t="s">
        <v>258</v>
      </c>
      <c r="AL3971" s="29" t="s">
        <v>13326</v>
      </c>
    </row>
    <row r="3972" spans="1:38" x14ac:dyDescent="0.2">
      <c r="A3972" s="35" t="s">
        <v>17</v>
      </c>
      <c r="B3972" s="36">
        <v>10004</v>
      </c>
      <c r="C3972" s="36"/>
      <c r="D3972" s="36" t="s">
        <v>1349</v>
      </c>
      <c r="E3972" s="37" t="s">
        <v>6549</v>
      </c>
      <c r="F3972" s="38" t="s">
        <v>1262</v>
      </c>
      <c r="G3972" s="38" t="s">
        <v>1488</v>
      </c>
      <c r="H3972" s="35" t="s">
        <v>1489</v>
      </c>
      <c r="I3972" s="35" t="s">
        <v>1349</v>
      </c>
      <c r="J3972" s="29" t="s">
        <v>322</v>
      </c>
      <c r="K3972" s="29" t="s">
        <v>336</v>
      </c>
      <c r="L3972" s="29" t="s">
        <v>1402</v>
      </c>
      <c r="M3972" s="39">
        <v>0</v>
      </c>
      <c r="N3972" s="39"/>
      <c r="O3972" s="29">
        <v>44197</v>
      </c>
      <c r="P3972" s="29">
        <v>44454</v>
      </c>
      <c r="Q3972" s="40">
        <v>0.70362769999999997</v>
      </c>
      <c r="R3972" s="39"/>
      <c r="S3972" s="39"/>
      <c r="T3972" s="39"/>
      <c r="U3972" s="39"/>
      <c r="V3972" s="39"/>
      <c r="W3972" s="29" t="s">
        <v>265</v>
      </c>
      <c r="X3972" s="29" t="s">
        <v>11773</v>
      </c>
      <c r="Y3972" s="29">
        <v>45247</v>
      </c>
      <c r="Z3972" s="41" t="s">
        <v>11759</v>
      </c>
      <c r="AA3972" s="42" t="s">
        <v>13373</v>
      </c>
      <c r="AB3972" s="29" t="s">
        <v>258</v>
      </c>
      <c r="AC3972" s="29" t="s">
        <v>258</v>
      </c>
      <c r="AD3972" s="29" t="s">
        <v>265</v>
      </c>
      <c r="AE3972" s="29" t="s">
        <v>1353</v>
      </c>
      <c r="AF3972" s="29" t="s">
        <v>1361</v>
      </c>
      <c r="AG3972" s="183" t="s">
        <v>1362</v>
      </c>
      <c r="AH3972" s="29" t="s">
        <v>1356</v>
      </c>
      <c r="AI3972" s="29" t="s">
        <v>1357</v>
      </c>
      <c r="AJ3972" s="29" t="s">
        <v>258</v>
      </c>
      <c r="AK3972" s="29" t="s">
        <v>258</v>
      </c>
      <c r="AL3972" s="29" t="s">
        <v>13327</v>
      </c>
    </row>
    <row r="3973" spans="1:38" x14ac:dyDescent="0.2">
      <c r="A3973" s="35" t="s">
        <v>18</v>
      </c>
      <c r="B3973" s="36">
        <v>10004</v>
      </c>
      <c r="C3973" s="36">
        <v>1</v>
      </c>
      <c r="D3973" s="36" t="s">
        <v>6550</v>
      </c>
      <c r="E3973" s="37" t="s">
        <v>6551</v>
      </c>
      <c r="F3973" s="38" t="s">
        <v>1262</v>
      </c>
      <c r="G3973" s="38" t="s">
        <v>1488</v>
      </c>
      <c r="H3973" s="35" t="s">
        <v>1489</v>
      </c>
      <c r="I3973" s="35"/>
      <c r="J3973" s="29" t="s">
        <v>322</v>
      </c>
      <c r="K3973" s="29" t="s">
        <v>336</v>
      </c>
      <c r="L3973" s="29" t="s">
        <v>1402</v>
      </c>
      <c r="M3973" s="39">
        <v>34.182487954747657</v>
      </c>
      <c r="N3973" s="39">
        <v>24.051745379876795</v>
      </c>
      <c r="O3973" s="29">
        <v>44197</v>
      </c>
      <c r="P3973" s="29">
        <v>44454</v>
      </c>
      <c r="Q3973" s="40">
        <v>0.70362769999999997</v>
      </c>
      <c r="R3973" s="39">
        <v>24.051745379876795</v>
      </c>
      <c r="S3973" s="39">
        <v>0</v>
      </c>
      <c r="T3973" s="39">
        <v>0</v>
      </c>
      <c r="U3973" s="39">
        <v>0</v>
      </c>
      <c r="V3973" s="39">
        <v>0</v>
      </c>
      <c r="W3973" s="29" t="s">
        <v>265</v>
      </c>
      <c r="X3973" s="29" t="s">
        <v>11773</v>
      </c>
      <c r="Y3973" s="29">
        <v>45247</v>
      </c>
      <c r="Z3973" s="41" t="s">
        <v>11759</v>
      </c>
      <c r="AA3973" s="42" t="s">
        <v>1349</v>
      </c>
      <c r="AB3973" s="29" t="s">
        <v>258</v>
      </c>
      <c r="AC3973" s="29" t="s">
        <v>258</v>
      </c>
      <c r="AD3973" s="29" t="s">
        <v>265</v>
      </c>
      <c r="AE3973" s="29" t="s">
        <v>1353</v>
      </c>
      <c r="AF3973" s="29" t="s">
        <v>1361</v>
      </c>
      <c r="AG3973" s="183" t="s">
        <v>1362</v>
      </c>
      <c r="AH3973" s="29" t="s">
        <v>1356</v>
      </c>
      <c r="AI3973" s="29" t="s">
        <v>1357</v>
      </c>
      <c r="AJ3973" s="29" t="s">
        <v>258</v>
      </c>
      <c r="AK3973" s="29" t="s">
        <v>258</v>
      </c>
      <c r="AL3973" s="29" t="s">
        <v>13327</v>
      </c>
    </row>
    <row r="3974" spans="1:38" x14ac:dyDescent="0.2">
      <c r="A3974" s="35" t="s">
        <v>18</v>
      </c>
      <c r="B3974" s="36">
        <v>10004</v>
      </c>
      <c r="C3974" s="36">
        <v>2</v>
      </c>
      <c r="D3974" s="36" t="s">
        <v>6552</v>
      </c>
      <c r="E3974" s="37" t="s">
        <v>6553</v>
      </c>
      <c r="F3974" s="38" t="s">
        <v>1262</v>
      </c>
      <c r="G3974" s="38" t="s">
        <v>1488</v>
      </c>
      <c r="H3974" s="35" t="s">
        <v>1489</v>
      </c>
      <c r="I3974" s="35"/>
      <c r="J3974" s="29" t="s">
        <v>322</v>
      </c>
      <c r="K3974" s="29" t="s">
        <v>336</v>
      </c>
      <c r="L3974" s="29" t="s">
        <v>1402</v>
      </c>
      <c r="M3974" s="39">
        <v>97.288079006829662</v>
      </c>
      <c r="N3974" s="39">
        <v>68.454587268993834</v>
      </c>
      <c r="O3974" s="29">
        <v>44197</v>
      </c>
      <c r="P3974" s="29">
        <v>44454</v>
      </c>
      <c r="Q3974" s="40">
        <v>0.70362769999999997</v>
      </c>
      <c r="R3974" s="39">
        <v>68.454587268993834</v>
      </c>
      <c r="S3974" s="39">
        <v>0</v>
      </c>
      <c r="T3974" s="39">
        <v>0</v>
      </c>
      <c r="U3974" s="39">
        <v>0</v>
      </c>
      <c r="V3974" s="39">
        <v>0</v>
      </c>
      <c r="W3974" s="29" t="s">
        <v>265</v>
      </c>
      <c r="X3974" s="29" t="s">
        <v>11773</v>
      </c>
      <c r="Y3974" s="29">
        <v>45247</v>
      </c>
      <c r="Z3974" s="41" t="s">
        <v>11759</v>
      </c>
      <c r="AA3974" s="42" t="s">
        <v>1349</v>
      </c>
      <c r="AB3974" s="29" t="s">
        <v>258</v>
      </c>
      <c r="AC3974" s="29" t="s">
        <v>258</v>
      </c>
      <c r="AD3974" s="29" t="s">
        <v>265</v>
      </c>
      <c r="AE3974" s="29" t="s">
        <v>1353</v>
      </c>
      <c r="AF3974" s="29" t="s">
        <v>1361</v>
      </c>
      <c r="AG3974" s="183" t="s">
        <v>1362</v>
      </c>
      <c r="AH3974" s="29" t="s">
        <v>1356</v>
      </c>
      <c r="AI3974" s="29" t="s">
        <v>1357</v>
      </c>
      <c r="AJ3974" s="29" t="s">
        <v>258</v>
      </c>
      <c r="AK3974" s="29" t="s">
        <v>258</v>
      </c>
      <c r="AL3974" s="29" t="s">
        <v>13327</v>
      </c>
    </row>
    <row r="3975" spans="1:38" x14ac:dyDescent="0.2">
      <c r="A3975" s="35" t="s">
        <v>18</v>
      </c>
      <c r="B3975" s="36">
        <v>10004</v>
      </c>
      <c r="C3975" s="36">
        <v>3</v>
      </c>
      <c r="D3975" s="36" t="s">
        <v>6554</v>
      </c>
      <c r="E3975" s="37" t="s">
        <v>6555</v>
      </c>
      <c r="F3975" s="38" t="s">
        <v>1262</v>
      </c>
      <c r="G3975" s="38" t="s">
        <v>1488</v>
      </c>
      <c r="H3975" s="35" t="s">
        <v>1489</v>
      </c>
      <c r="I3975" s="35"/>
      <c r="J3975" s="29" t="s">
        <v>322</v>
      </c>
      <c r="K3975" s="29" t="s">
        <v>336</v>
      </c>
      <c r="L3975" s="29" t="s">
        <v>1402</v>
      </c>
      <c r="M3975" s="39">
        <v>101.17614878212301</v>
      </c>
      <c r="N3975" s="39">
        <v>71.190340862423014</v>
      </c>
      <c r="O3975" s="29">
        <v>44197</v>
      </c>
      <c r="P3975" s="29">
        <v>44454</v>
      </c>
      <c r="Q3975" s="40">
        <v>0.70362769999999997</v>
      </c>
      <c r="R3975" s="39">
        <v>71.190340862423014</v>
      </c>
      <c r="S3975" s="39">
        <v>0</v>
      </c>
      <c r="T3975" s="39">
        <v>0</v>
      </c>
      <c r="U3975" s="39">
        <v>0</v>
      </c>
      <c r="V3975" s="39">
        <v>0</v>
      </c>
      <c r="W3975" s="29" t="s">
        <v>265</v>
      </c>
      <c r="X3975" s="29" t="s">
        <v>11773</v>
      </c>
      <c r="Y3975" s="29">
        <v>45247</v>
      </c>
      <c r="Z3975" s="41" t="s">
        <v>11759</v>
      </c>
      <c r="AA3975" s="42" t="s">
        <v>1349</v>
      </c>
      <c r="AB3975" s="29" t="s">
        <v>258</v>
      </c>
      <c r="AC3975" s="29" t="s">
        <v>258</v>
      </c>
      <c r="AD3975" s="29" t="s">
        <v>265</v>
      </c>
      <c r="AE3975" s="29" t="s">
        <v>1353</v>
      </c>
      <c r="AF3975" s="29" t="s">
        <v>1361</v>
      </c>
      <c r="AG3975" s="183" t="s">
        <v>1362</v>
      </c>
      <c r="AH3975" s="29" t="s">
        <v>1356</v>
      </c>
      <c r="AI3975" s="29" t="s">
        <v>1357</v>
      </c>
      <c r="AJ3975" s="29" t="s">
        <v>258</v>
      </c>
      <c r="AK3975" s="29" t="s">
        <v>258</v>
      </c>
      <c r="AL3975" s="29" t="s">
        <v>13327</v>
      </c>
    </row>
    <row r="3976" spans="1:38" x14ac:dyDescent="0.2">
      <c r="A3976" s="35" t="s">
        <v>16</v>
      </c>
      <c r="B3976" s="36">
        <v>10005</v>
      </c>
      <c r="C3976" s="36"/>
      <c r="D3976" s="36" t="s">
        <v>1349</v>
      </c>
      <c r="E3976" s="37" t="s">
        <v>6556</v>
      </c>
      <c r="F3976" s="38" t="s">
        <v>1262</v>
      </c>
      <c r="G3976" s="38" t="s">
        <v>1488</v>
      </c>
      <c r="H3976" s="35" t="s">
        <v>1489</v>
      </c>
      <c r="I3976" s="35"/>
      <c r="J3976" s="29" t="s">
        <v>1513</v>
      </c>
      <c r="K3976" s="29" t="s">
        <v>4092</v>
      </c>
      <c r="L3976" s="29" t="s">
        <v>2629</v>
      </c>
      <c r="M3976" s="39">
        <v>38.048241243440692</v>
      </c>
      <c r="N3976" s="39">
        <v>37.918028747433269</v>
      </c>
      <c r="O3976" s="29">
        <v>44197</v>
      </c>
      <c r="P3976" s="29">
        <v>44561</v>
      </c>
      <c r="Q3976" s="40">
        <v>0.99657770000000001</v>
      </c>
      <c r="R3976" s="39">
        <v>37.918028747433269</v>
      </c>
      <c r="S3976" s="39">
        <v>0</v>
      </c>
      <c r="T3976" s="39">
        <v>0</v>
      </c>
      <c r="U3976" s="39">
        <v>0</v>
      </c>
      <c r="V3976" s="39">
        <v>0</v>
      </c>
      <c r="W3976" s="29" t="s">
        <v>1357</v>
      </c>
      <c r="X3976" s="29" t="s">
        <v>258</v>
      </c>
      <c r="Y3976" s="29" t="s">
        <v>1349</v>
      </c>
      <c r="Z3976" s="41" t="s">
        <v>1349</v>
      </c>
      <c r="AA3976" s="42" t="s">
        <v>1349</v>
      </c>
      <c r="AB3976" s="29" t="s">
        <v>258</v>
      </c>
      <c r="AC3976" s="29" t="s">
        <v>258</v>
      </c>
      <c r="AD3976" s="29" t="s">
        <v>258</v>
      </c>
      <c r="AE3976" s="29" t="s">
        <v>1367</v>
      </c>
      <c r="AF3976" s="29" t="s">
        <v>1462</v>
      </c>
      <c r="AG3976" s="183" t="s">
        <v>1463</v>
      </c>
      <c r="AH3976" s="29" t="s">
        <v>1356</v>
      </c>
      <c r="AI3976" s="29" t="s">
        <v>1357</v>
      </c>
      <c r="AJ3976" s="29" t="s">
        <v>258</v>
      </c>
      <c r="AK3976" s="29" t="s">
        <v>258</v>
      </c>
      <c r="AL3976" s="29" t="s">
        <v>13326</v>
      </c>
    </row>
    <row r="3977" spans="1:38" x14ac:dyDescent="0.2">
      <c r="A3977" s="35" t="s">
        <v>16</v>
      </c>
      <c r="B3977" s="36">
        <v>10006</v>
      </c>
      <c r="C3977" s="36"/>
      <c r="D3977" s="36" t="s">
        <v>1349</v>
      </c>
      <c r="E3977" s="37" t="s">
        <v>6557</v>
      </c>
      <c r="F3977" s="38" t="s">
        <v>1269</v>
      </c>
      <c r="G3977" s="38" t="s">
        <v>1274</v>
      </c>
      <c r="H3977" s="35" t="s">
        <v>568</v>
      </c>
      <c r="I3977" s="35"/>
      <c r="J3977" s="29" t="s">
        <v>382</v>
      </c>
      <c r="K3977" s="29" t="s">
        <v>6558</v>
      </c>
      <c r="L3977" s="29" t="s">
        <v>6559</v>
      </c>
      <c r="M3977" s="39">
        <v>41.861577957034449</v>
      </c>
      <c r="N3977" s="39">
        <v>156.78751266255989</v>
      </c>
      <c r="O3977" s="29">
        <v>44197</v>
      </c>
      <c r="P3977" s="29">
        <v>45565</v>
      </c>
      <c r="Q3977" s="40">
        <v>3.7453799000000001</v>
      </c>
      <c r="R3977" s="39">
        <v>41.802368240930875</v>
      </c>
      <c r="S3977" s="39">
        <v>41.802368240930875</v>
      </c>
      <c r="T3977" s="39">
        <v>41.802368240930875</v>
      </c>
      <c r="U3977" s="39">
        <v>31.380407939767288</v>
      </c>
      <c r="V3977" s="39">
        <v>0</v>
      </c>
      <c r="W3977" s="29" t="s">
        <v>1357</v>
      </c>
      <c r="X3977" s="29" t="s">
        <v>258</v>
      </c>
      <c r="Y3977" s="29" t="s">
        <v>1349</v>
      </c>
      <c r="Z3977" s="41" t="s">
        <v>1349</v>
      </c>
      <c r="AA3977" s="42" t="s">
        <v>1349</v>
      </c>
      <c r="AB3977" s="29" t="s">
        <v>258</v>
      </c>
      <c r="AC3977" s="29" t="s">
        <v>258</v>
      </c>
      <c r="AD3977" s="29" t="s">
        <v>258</v>
      </c>
      <c r="AE3977" s="29" t="s">
        <v>1353</v>
      </c>
      <c r="AF3977" s="29" t="s">
        <v>1368</v>
      </c>
      <c r="AG3977" s="183" t="s">
        <v>1369</v>
      </c>
      <c r="AH3977" s="29" t="s">
        <v>1413</v>
      </c>
      <c r="AI3977" s="29" t="s">
        <v>1357</v>
      </c>
      <c r="AJ3977" s="29" t="s">
        <v>258</v>
      </c>
      <c r="AK3977" s="29" t="s">
        <v>258</v>
      </c>
      <c r="AL3977" s="29" t="s">
        <v>13326</v>
      </c>
    </row>
    <row r="3978" spans="1:38" x14ac:dyDescent="0.2">
      <c r="A3978" s="35" t="s">
        <v>16</v>
      </c>
      <c r="B3978" s="36">
        <v>10007</v>
      </c>
      <c r="C3978" s="36"/>
      <c r="D3978" s="36" t="s">
        <v>1349</v>
      </c>
      <c r="E3978" s="37" t="s">
        <v>6560</v>
      </c>
      <c r="F3978" s="38" t="s">
        <v>1262</v>
      </c>
      <c r="G3978" s="38" t="s">
        <v>1279</v>
      </c>
      <c r="H3978" s="35" t="s">
        <v>6561</v>
      </c>
      <c r="I3978" s="35"/>
      <c r="J3978" s="29" t="s">
        <v>484</v>
      </c>
      <c r="K3978" s="29" t="s">
        <v>1383</v>
      </c>
      <c r="L3978" s="29" t="s">
        <v>1384</v>
      </c>
      <c r="M3978" s="39">
        <v>126.21553790704721</v>
      </c>
      <c r="N3978" s="39">
        <v>446.80819164955506</v>
      </c>
      <c r="O3978" s="29">
        <v>44197</v>
      </c>
      <c r="P3978" s="29">
        <v>45490</v>
      </c>
      <c r="Q3978" s="40">
        <v>3.5400410999999998</v>
      </c>
      <c r="R3978" s="39">
        <v>126.03167693360712</v>
      </c>
      <c r="S3978" s="39">
        <v>126.03167693360712</v>
      </c>
      <c r="T3978" s="39">
        <v>126.03167693360712</v>
      </c>
      <c r="U3978" s="39">
        <v>68.713160848733736</v>
      </c>
      <c r="V3978" s="39">
        <v>0</v>
      </c>
      <c r="W3978" s="29" t="s">
        <v>1357</v>
      </c>
      <c r="X3978" s="29" t="s">
        <v>258</v>
      </c>
      <c r="Y3978" s="29" t="s">
        <v>1349</v>
      </c>
      <c r="Z3978" s="41" t="s">
        <v>1349</v>
      </c>
      <c r="AA3978" s="42" t="s">
        <v>1349</v>
      </c>
      <c r="AB3978" s="29" t="s">
        <v>258</v>
      </c>
      <c r="AC3978" s="29" t="s">
        <v>258</v>
      </c>
      <c r="AD3978" s="29" t="s">
        <v>265</v>
      </c>
      <c r="AE3978" s="29" t="s">
        <v>1353</v>
      </c>
      <c r="AF3978" s="29" t="s">
        <v>1368</v>
      </c>
      <c r="AG3978" s="183" t="s">
        <v>1369</v>
      </c>
      <c r="AH3978" s="29" t="s">
        <v>1413</v>
      </c>
      <c r="AI3978" s="29" t="s">
        <v>1357</v>
      </c>
      <c r="AJ3978" s="29" t="s">
        <v>258</v>
      </c>
      <c r="AK3978" s="29" t="s">
        <v>258</v>
      </c>
      <c r="AL3978" s="29" t="s">
        <v>13326</v>
      </c>
    </row>
    <row r="3979" spans="1:38" x14ac:dyDescent="0.2">
      <c r="A3979" s="35" t="s">
        <v>17</v>
      </c>
      <c r="B3979" s="36">
        <v>10008</v>
      </c>
      <c r="C3979" s="36"/>
      <c r="D3979" s="36" t="s">
        <v>1349</v>
      </c>
      <c r="E3979" s="37" t="s">
        <v>6562</v>
      </c>
      <c r="F3979" s="38" t="s">
        <v>1269</v>
      </c>
      <c r="G3979" s="38" t="s">
        <v>1445</v>
      </c>
      <c r="H3979" s="35" t="s">
        <v>645</v>
      </c>
      <c r="I3979" s="35" t="s">
        <v>1349</v>
      </c>
      <c r="J3979" s="29" t="s">
        <v>263</v>
      </c>
      <c r="K3979" s="29" t="s">
        <v>264</v>
      </c>
      <c r="L3979" s="29" t="s">
        <v>2577</v>
      </c>
      <c r="M3979" s="39">
        <v>0</v>
      </c>
      <c r="N3979" s="39"/>
      <c r="O3979" s="29">
        <v>44197</v>
      </c>
      <c r="P3979" s="29">
        <v>45365</v>
      </c>
      <c r="Q3979" s="40">
        <v>3.1978097000000001</v>
      </c>
      <c r="R3979" s="39"/>
      <c r="S3979" s="39"/>
      <c r="T3979" s="39"/>
      <c r="U3979" s="39"/>
      <c r="V3979" s="39"/>
      <c r="W3979" s="29" t="s">
        <v>265</v>
      </c>
      <c r="X3979" s="29" t="s">
        <v>11773</v>
      </c>
      <c r="Y3979" s="29">
        <v>45287</v>
      </c>
      <c r="Z3979" s="41" t="s">
        <v>11760</v>
      </c>
      <c r="AA3979" s="42" t="s">
        <v>13374</v>
      </c>
      <c r="AB3979" s="29" t="s">
        <v>258</v>
      </c>
      <c r="AC3979" s="29" t="s">
        <v>265</v>
      </c>
      <c r="AD3979" s="29" t="s">
        <v>265</v>
      </c>
      <c r="AE3979" s="29" t="s">
        <v>1367</v>
      </c>
      <c r="AF3979" s="29" t="s">
        <v>2409</v>
      </c>
      <c r="AG3979" s="183" t="s">
        <v>2410</v>
      </c>
      <c r="AH3979" s="29" t="s">
        <v>1356</v>
      </c>
      <c r="AI3979" s="29" t="s">
        <v>1357</v>
      </c>
      <c r="AJ3979" s="29" t="s">
        <v>258</v>
      </c>
      <c r="AK3979" s="29" t="s">
        <v>258</v>
      </c>
      <c r="AL3979" s="29" t="s">
        <v>13327</v>
      </c>
    </row>
    <row r="3980" spans="1:38" x14ac:dyDescent="0.2">
      <c r="A3980" s="35" t="s">
        <v>18</v>
      </c>
      <c r="B3980" s="36">
        <v>10008</v>
      </c>
      <c r="C3980" s="36">
        <v>1</v>
      </c>
      <c r="D3980" s="36" t="s">
        <v>6563</v>
      </c>
      <c r="E3980" s="37" t="s">
        <v>6564</v>
      </c>
      <c r="F3980" s="38" t="s">
        <v>1269</v>
      </c>
      <c r="G3980" s="38" t="s">
        <v>1445</v>
      </c>
      <c r="H3980" s="35" t="s">
        <v>645</v>
      </c>
      <c r="I3980" s="35"/>
      <c r="J3980" s="29" t="s">
        <v>263</v>
      </c>
      <c r="K3980" s="29" t="s">
        <v>264</v>
      </c>
      <c r="L3980" s="29" t="s">
        <v>2577</v>
      </c>
      <c r="M3980" s="39">
        <v>34.178237364564239</v>
      </c>
      <c r="N3980" s="39">
        <v>109.29549897330597</v>
      </c>
      <c r="O3980" s="29">
        <v>44197</v>
      </c>
      <c r="P3980" s="29">
        <v>45365</v>
      </c>
      <c r="Q3980" s="40">
        <v>3.1978097000000001</v>
      </c>
      <c r="R3980" s="39">
        <v>34.125626283367559</v>
      </c>
      <c r="S3980" s="39">
        <v>34.125626283367559</v>
      </c>
      <c r="T3980" s="39">
        <v>34.125626283367559</v>
      </c>
      <c r="U3980" s="39">
        <v>6.9186201232032856</v>
      </c>
      <c r="V3980" s="39">
        <v>0</v>
      </c>
      <c r="W3980" s="29" t="s">
        <v>265</v>
      </c>
      <c r="X3980" s="29" t="s">
        <v>11773</v>
      </c>
      <c r="Y3980" s="29">
        <v>45287</v>
      </c>
      <c r="Z3980" s="41" t="s">
        <v>11760</v>
      </c>
      <c r="AA3980" s="42" t="s">
        <v>1349</v>
      </c>
      <c r="AB3980" s="29" t="s">
        <v>258</v>
      </c>
      <c r="AC3980" s="29" t="s">
        <v>265</v>
      </c>
      <c r="AD3980" s="29" t="s">
        <v>265</v>
      </c>
      <c r="AE3980" s="29" t="s">
        <v>1367</v>
      </c>
      <c r="AF3980" s="29" t="s">
        <v>2409</v>
      </c>
      <c r="AG3980" s="183" t="s">
        <v>2410</v>
      </c>
      <c r="AH3980" s="29" t="s">
        <v>1356</v>
      </c>
      <c r="AI3980" s="29" t="s">
        <v>1357</v>
      </c>
      <c r="AJ3980" s="29" t="s">
        <v>258</v>
      </c>
      <c r="AK3980" s="29" t="s">
        <v>258</v>
      </c>
      <c r="AL3980" s="29" t="s">
        <v>13327</v>
      </c>
    </row>
    <row r="3981" spans="1:38" x14ac:dyDescent="0.2">
      <c r="A3981" s="35" t="s">
        <v>18</v>
      </c>
      <c r="B3981" s="36">
        <v>10008</v>
      </c>
      <c r="C3981" s="36">
        <v>2</v>
      </c>
      <c r="D3981" s="36" t="s">
        <v>6565</v>
      </c>
      <c r="E3981" s="37" t="s">
        <v>6566</v>
      </c>
      <c r="F3981" s="38" t="s">
        <v>1269</v>
      </c>
      <c r="G3981" s="38" t="s">
        <v>1445</v>
      </c>
      <c r="H3981" s="35" t="s">
        <v>645</v>
      </c>
      <c r="I3981" s="35"/>
      <c r="J3981" s="29" t="s">
        <v>263</v>
      </c>
      <c r="K3981" s="29" t="s">
        <v>264</v>
      </c>
      <c r="L3981" s="29" t="s">
        <v>2577</v>
      </c>
      <c r="M3981" s="39">
        <v>45.542959179979825</v>
      </c>
      <c r="N3981" s="39">
        <v>145.63771663244353</v>
      </c>
      <c r="O3981" s="29">
        <v>44197</v>
      </c>
      <c r="P3981" s="29">
        <v>45365</v>
      </c>
      <c r="Q3981" s="40">
        <v>3.1978097000000001</v>
      </c>
      <c r="R3981" s="39">
        <v>45.472854209445586</v>
      </c>
      <c r="S3981" s="39">
        <v>45.472854209445586</v>
      </c>
      <c r="T3981" s="39">
        <v>45.472854209445586</v>
      </c>
      <c r="U3981" s="39">
        <v>9.2191540041067768</v>
      </c>
      <c r="V3981" s="39">
        <v>0</v>
      </c>
      <c r="W3981" s="29" t="s">
        <v>265</v>
      </c>
      <c r="X3981" s="29" t="s">
        <v>11773</v>
      </c>
      <c r="Y3981" s="29">
        <v>45287</v>
      </c>
      <c r="Z3981" s="41" t="s">
        <v>11760</v>
      </c>
      <c r="AA3981" s="42" t="s">
        <v>1349</v>
      </c>
      <c r="AB3981" s="29" t="s">
        <v>258</v>
      </c>
      <c r="AC3981" s="29" t="s">
        <v>265</v>
      </c>
      <c r="AD3981" s="29" t="s">
        <v>265</v>
      </c>
      <c r="AE3981" s="29" t="s">
        <v>1367</v>
      </c>
      <c r="AF3981" s="29" t="s">
        <v>2409</v>
      </c>
      <c r="AG3981" s="183" t="s">
        <v>2410</v>
      </c>
      <c r="AH3981" s="29" t="s">
        <v>1356</v>
      </c>
      <c r="AI3981" s="29" t="s">
        <v>1357</v>
      </c>
      <c r="AJ3981" s="29" t="s">
        <v>258</v>
      </c>
      <c r="AK3981" s="29" t="s">
        <v>258</v>
      </c>
      <c r="AL3981" s="29" t="s">
        <v>13327</v>
      </c>
    </row>
    <row r="3982" spans="1:38" x14ac:dyDescent="0.2">
      <c r="A3982" s="35" t="s">
        <v>16</v>
      </c>
      <c r="B3982" s="36">
        <v>10009</v>
      </c>
      <c r="C3982" s="36"/>
      <c r="D3982" s="36" t="s">
        <v>1349</v>
      </c>
      <c r="E3982" s="37" t="s">
        <v>6567</v>
      </c>
      <c r="F3982" s="38" t="s">
        <v>1269</v>
      </c>
      <c r="G3982" s="38" t="s">
        <v>1273</v>
      </c>
      <c r="H3982" s="35" t="s">
        <v>1393</v>
      </c>
      <c r="I3982" s="35"/>
      <c r="J3982" s="29" t="s">
        <v>398</v>
      </c>
      <c r="K3982" s="29" t="s">
        <v>3802</v>
      </c>
      <c r="L3982" s="29" t="s">
        <v>3675</v>
      </c>
      <c r="M3982" s="39">
        <v>14.242748805488638</v>
      </c>
      <c r="N3982" s="39">
        <v>56.932000000000002</v>
      </c>
      <c r="O3982" s="29">
        <v>44197</v>
      </c>
      <c r="P3982" s="29">
        <v>45657</v>
      </c>
      <c r="Q3982" s="40">
        <v>3.9972620999999999</v>
      </c>
      <c r="R3982" s="39">
        <v>14.223258042436688</v>
      </c>
      <c r="S3982" s="39">
        <v>14.223258042436688</v>
      </c>
      <c r="T3982" s="39">
        <v>14.223258042436688</v>
      </c>
      <c r="U3982" s="39">
        <v>14.262225872689939</v>
      </c>
      <c r="V3982" s="39">
        <v>0</v>
      </c>
      <c r="W3982" s="29" t="s">
        <v>265</v>
      </c>
      <c r="X3982" s="29" t="s">
        <v>11774</v>
      </c>
      <c r="Y3982" s="29">
        <v>45260</v>
      </c>
      <c r="Z3982" s="41" t="s">
        <v>11759</v>
      </c>
      <c r="AA3982" s="42" t="s">
        <v>1349</v>
      </c>
      <c r="AB3982" s="29" t="s">
        <v>258</v>
      </c>
      <c r="AC3982" s="29" t="s">
        <v>258</v>
      </c>
      <c r="AD3982" s="29" t="s">
        <v>258</v>
      </c>
      <c r="AE3982" s="29" t="s">
        <v>1367</v>
      </c>
      <c r="AF3982" s="29" t="s">
        <v>2409</v>
      </c>
      <c r="AG3982" s="183" t="s">
        <v>2410</v>
      </c>
      <c r="AH3982" s="29" t="s">
        <v>1413</v>
      </c>
      <c r="AI3982" s="29" t="s">
        <v>1357</v>
      </c>
      <c r="AJ3982" s="29" t="s">
        <v>258</v>
      </c>
      <c r="AK3982" s="29" t="s">
        <v>258</v>
      </c>
      <c r="AL3982" s="29" t="s">
        <v>13327</v>
      </c>
    </row>
    <row r="3983" spans="1:38" x14ac:dyDescent="0.2">
      <c r="A3983" s="35" t="s">
        <v>17</v>
      </c>
      <c r="B3983" s="36">
        <v>10010</v>
      </c>
      <c r="C3983" s="36"/>
      <c r="D3983" s="36" t="s">
        <v>1349</v>
      </c>
      <c r="E3983" s="37" t="s">
        <v>6568</v>
      </c>
      <c r="F3983" s="38" t="s">
        <v>1269</v>
      </c>
      <c r="G3983" s="38" t="s">
        <v>1273</v>
      </c>
      <c r="H3983" s="35" t="s">
        <v>1393</v>
      </c>
      <c r="I3983" s="35" t="s">
        <v>1349</v>
      </c>
      <c r="J3983" s="29" t="s">
        <v>6158</v>
      </c>
      <c r="K3983" s="29" t="s">
        <v>2472</v>
      </c>
      <c r="L3983" s="29" t="s">
        <v>2147</v>
      </c>
      <c r="M3983" s="39">
        <v>0</v>
      </c>
      <c r="N3983" s="39"/>
      <c r="O3983" s="29">
        <v>44197</v>
      </c>
      <c r="P3983" s="29">
        <v>44551</v>
      </c>
      <c r="Q3983" s="40">
        <v>0.96919920000000004</v>
      </c>
      <c r="R3983" s="39"/>
      <c r="S3983" s="39"/>
      <c r="T3983" s="39"/>
      <c r="U3983" s="39"/>
      <c r="V3983" s="39"/>
      <c r="W3983" s="29" t="s">
        <v>1357</v>
      </c>
      <c r="X3983" s="29" t="s">
        <v>258</v>
      </c>
      <c r="Y3983" s="29" t="s">
        <v>1349</v>
      </c>
      <c r="Z3983" s="41" t="s">
        <v>1349</v>
      </c>
      <c r="AA3983" s="42" t="s">
        <v>1349</v>
      </c>
      <c r="AB3983" s="29" t="s">
        <v>258</v>
      </c>
      <c r="AC3983" s="29" t="s">
        <v>258</v>
      </c>
      <c r="AD3983" s="29" t="s">
        <v>258</v>
      </c>
      <c r="AE3983" s="29" t="s">
        <v>1367</v>
      </c>
      <c r="AF3983" s="29" t="s">
        <v>1462</v>
      </c>
      <c r="AG3983" s="183" t="s">
        <v>1463</v>
      </c>
      <c r="AH3983" s="29" t="s">
        <v>1356</v>
      </c>
      <c r="AI3983" s="29" t="s">
        <v>1357</v>
      </c>
      <c r="AJ3983" s="29" t="s">
        <v>258</v>
      </c>
      <c r="AK3983" s="29" t="s">
        <v>258</v>
      </c>
      <c r="AL3983" s="29" t="s">
        <v>13326</v>
      </c>
    </row>
    <row r="3984" spans="1:38" x14ac:dyDescent="0.2">
      <c r="A3984" s="35" t="s">
        <v>18</v>
      </c>
      <c r="B3984" s="36">
        <v>10010</v>
      </c>
      <c r="C3984" s="36">
        <v>1</v>
      </c>
      <c r="D3984" s="36" t="s">
        <v>6569</v>
      </c>
      <c r="E3984" s="37" t="s">
        <v>6570</v>
      </c>
      <c r="F3984" s="38" t="s">
        <v>1269</v>
      </c>
      <c r="G3984" s="38" t="s">
        <v>1273</v>
      </c>
      <c r="H3984" s="35" t="s">
        <v>1393</v>
      </c>
      <c r="I3984" s="35"/>
      <c r="J3984" s="29" t="s">
        <v>6158</v>
      </c>
      <c r="K3984" s="29" t="s">
        <v>2472</v>
      </c>
      <c r="L3984" s="29" t="s">
        <v>2147</v>
      </c>
      <c r="M3984" s="39">
        <v>0.56158190853011614</v>
      </c>
      <c r="N3984" s="39">
        <v>0.54428473648186171</v>
      </c>
      <c r="O3984" s="29">
        <v>44197</v>
      </c>
      <c r="P3984" s="29">
        <v>44551</v>
      </c>
      <c r="Q3984" s="40">
        <v>0.96919920000000004</v>
      </c>
      <c r="R3984" s="39">
        <v>0.54428473648186171</v>
      </c>
      <c r="S3984" s="39">
        <v>0</v>
      </c>
      <c r="T3984" s="39">
        <v>0</v>
      </c>
      <c r="U3984" s="39">
        <v>0</v>
      </c>
      <c r="V3984" s="39">
        <v>0</v>
      </c>
      <c r="W3984" s="29" t="s">
        <v>1357</v>
      </c>
      <c r="X3984" s="29" t="s">
        <v>258</v>
      </c>
      <c r="Y3984" s="29" t="s">
        <v>1349</v>
      </c>
      <c r="Z3984" s="41" t="s">
        <v>1349</v>
      </c>
      <c r="AA3984" s="42" t="s">
        <v>1349</v>
      </c>
      <c r="AB3984" s="29" t="s">
        <v>258</v>
      </c>
      <c r="AC3984" s="29" t="s">
        <v>258</v>
      </c>
      <c r="AD3984" s="29" t="s">
        <v>258</v>
      </c>
      <c r="AE3984" s="29" t="s">
        <v>1367</v>
      </c>
      <c r="AF3984" s="29" t="s">
        <v>1462</v>
      </c>
      <c r="AG3984" s="183" t="s">
        <v>1463</v>
      </c>
      <c r="AH3984" s="29" t="s">
        <v>1356</v>
      </c>
      <c r="AI3984" s="29" t="s">
        <v>1357</v>
      </c>
      <c r="AJ3984" s="29" t="s">
        <v>258</v>
      </c>
      <c r="AK3984" s="29" t="s">
        <v>258</v>
      </c>
      <c r="AL3984" s="29" t="s">
        <v>13326</v>
      </c>
    </row>
    <row r="3985" spans="1:38" x14ac:dyDescent="0.2">
      <c r="A3985" s="35" t="s">
        <v>16</v>
      </c>
      <c r="B3985" s="36">
        <v>10013</v>
      </c>
      <c r="C3985" s="36"/>
      <c r="D3985" s="36" t="s">
        <v>1349</v>
      </c>
      <c r="E3985" s="37" t="s">
        <v>6571</v>
      </c>
      <c r="F3985" s="38" t="s">
        <v>1269</v>
      </c>
      <c r="G3985" s="38" t="s">
        <v>1273</v>
      </c>
      <c r="H3985" s="35" t="s">
        <v>1393</v>
      </c>
      <c r="I3985" s="35"/>
      <c r="J3985" s="29" t="s">
        <v>1371</v>
      </c>
      <c r="K3985" s="29" t="s">
        <v>1371</v>
      </c>
      <c r="L3985" s="29" t="s">
        <v>1366</v>
      </c>
      <c r="M3985" s="39">
        <v>15.504133133112713</v>
      </c>
      <c r="N3985" s="39">
        <v>8.956528405201917</v>
      </c>
      <c r="O3985" s="29">
        <v>44197</v>
      </c>
      <c r="P3985" s="29">
        <v>44408</v>
      </c>
      <c r="Q3985" s="40">
        <v>0.57768649999999999</v>
      </c>
      <c r="R3985" s="39">
        <v>8.956528405201917</v>
      </c>
      <c r="S3985" s="39">
        <v>0</v>
      </c>
      <c r="T3985" s="39">
        <v>0</v>
      </c>
      <c r="U3985" s="39">
        <v>0</v>
      </c>
      <c r="V3985" s="39">
        <v>0</v>
      </c>
      <c r="W3985" s="29" t="s">
        <v>265</v>
      </c>
      <c r="X3985" s="29" t="s">
        <v>11773</v>
      </c>
      <c r="Y3985" s="29">
        <v>45259</v>
      </c>
      <c r="Z3985" s="41" t="s">
        <v>11759</v>
      </c>
      <c r="AA3985" s="42" t="s">
        <v>1349</v>
      </c>
      <c r="AB3985" s="29" t="s">
        <v>258</v>
      </c>
      <c r="AC3985" s="29" t="s">
        <v>258</v>
      </c>
      <c r="AD3985" s="29" t="s">
        <v>265</v>
      </c>
      <c r="AE3985" s="29" t="s">
        <v>1367</v>
      </c>
      <c r="AF3985" s="29" t="s">
        <v>1368</v>
      </c>
      <c r="AG3985" s="183" t="s">
        <v>1369</v>
      </c>
      <c r="AH3985" s="29" t="s">
        <v>1356</v>
      </c>
      <c r="AI3985" s="29" t="s">
        <v>1357</v>
      </c>
      <c r="AJ3985" s="29" t="s">
        <v>258</v>
      </c>
      <c r="AK3985" s="29" t="s">
        <v>258</v>
      </c>
      <c r="AL3985" s="29" t="s">
        <v>13327</v>
      </c>
    </row>
    <row r="3986" spans="1:38" x14ac:dyDescent="0.2">
      <c r="A3986" s="35" t="s">
        <v>17</v>
      </c>
      <c r="B3986" s="36">
        <v>10014</v>
      </c>
      <c r="C3986" s="36"/>
      <c r="D3986" s="36" t="s">
        <v>1349</v>
      </c>
      <c r="E3986" s="37" t="s">
        <v>6572</v>
      </c>
      <c r="F3986" s="38" t="s">
        <v>1269</v>
      </c>
      <c r="G3986" s="38" t="s">
        <v>1271</v>
      </c>
      <c r="H3986" s="35" t="s">
        <v>11597</v>
      </c>
      <c r="I3986" s="35" t="s">
        <v>1349</v>
      </c>
      <c r="J3986" s="29" t="s">
        <v>274</v>
      </c>
      <c r="K3986" s="29" t="s">
        <v>1583</v>
      </c>
      <c r="L3986" s="29" t="s">
        <v>1394</v>
      </c>
      <c r="M3986" s="39">
        <v>0</v>
      </c>
      <c r="N3986" s="39"/>
      <c r="O3986" s="29">
        <v>44197</v>
      </c>
      <c r="P3986" s="29">
        <v>44502</v>
      </c>
      <c r="Q3986" s="40">
        <v>0.83504449999999997</v>
      </c>
      <c r="R3986" s="39"/>
      <c r="S3986" s="39"/>
      <c r="T3986" s="39"/>
      <c r="U3986" s="39"/>
      <c r="V3986" s="39"/>
      <c r="W3986" s="29" t="s">
        <v>1357</v>
      </c>
      <c r="X3986" s="29" t="s">
        <v>258</v>
      </c>
      <c r="Y3986" s="29" t="s">
        <v>1349</v>
      </c>
      <c r="Z3986" s="41" t="s">
        <v>1349</v>
      </c>
      <c r="AA3986" s="42" t="s">
        <v>1349</v>
      </c>
      <c r="AB3986" s="29" t="s">
        <v>258</v>
      </c>
      <c r="AC3986" s="29" t="s">
        <v>258</v>
      </c>
      <c r="AD3986" s="29" t="s">
        <v>265</v>
      </c>
      <c r="AE3986" s="29" t="s">
        <v>1367</v>
      </c>
      <c r="AF3986" s="29" t="s">
        <v>1368</v>
      </c>
      <c r="AG3986" s="183" t="s">
        <v>1369</v>
      </c>
      <c r="AH3986" s="29" t="s">
        <v>1356</v>
      </c>
      <c r="AI3986" s="29" t="s">
        <v>1357</v>
      </c>
      <c r="AJ3986" s="29" t="s">
        <v>258</v>
      </c>
      <c r="AK3986" s="29" t="s">
        <v>258</v>
      </c>
      <c r="AL3986" s="29" t="s">
        <v>13326</v>
      </c>
    </row>
    <row r="3987" spans="1:38" x14ac:dyDescent="0.2">
      <c r="A3987" s="35" t="s">
        <v>18</v>
      </c>
      <c r="B3987" s="36">
        <v>10014</v>
      </c>
      <c r="C3987" s="36">
        <v>1</v>
      </c>
      <c r="D3987" s="36" t="s">
        <v>6573</v>
      </c>
      <c r="E3987" s="37" t="s">
        <v>6574</v>
      </c>
      <c r="F3987" s="38" t="s">
        <v>1269</v>
      </c>
      <c r="G3987" s="38" t="s">
        <v>1271</v>
      </c>
      <c r="H3987" s="35" t="s">
        <v>11597</v>
      </c>
      <c r="I3987" s="35"/>
      <c r="J3987" s="29" t="s">
        <v>274</v>
      </c>
      <c r="K3987" s="29" t="s">
        <v>1583</v>
      </c>
      <c r="L3987" s="29" t="s">
        <v>1394</v>
      </c>
      <c r="M3987" s="39">
        <v>1.2219934280992584</v>
      </c>
      <c r="N3987" s="39">
        <v>1.0204188911704311</v>
      </c>
      <c r="O3987" s="29">
        <v>44197</v>
      </c>
      <c r="P3987" s="29">
        <v>44502</v>
      </c>
      <c r="Q3987" s="40">
        <v>0.83504449999999997</v>
      </c>
      <c r="R3987" s="39">
        <v>1.0204188911704311</v>
      </c>
      <c r="S3987" s="39">
        <v>0</v>
      </c>
      <c r="T3987" s="39">
        <v>0</v>
      </c>
      <c r="U3987" s="39">
        <v>0</v>
      </c>
      <c r="V3987" s="39">
        <v>0</v>
      </c>
      <c r="W3987" s="29" t="s">
        <v>1357</v>
      </c>
      <c r="X3987" s="29" t="s">
        <v>258</v>
      </c>
      <c r="Y3987" s="29" t="s">
        <v>1349</v>
      </c>
      <c r="Z3987" s="41" t="s">
        <v>1349</v>
      </c>
      <c r="AA3987" s="42" t="s">
        <v>1349</v>
      </c>
      <c r="AB3987" s="29" t="s">
        <v>258</v>
      </c>
      <c r="AC3987" s="29" t="s">
        <v>258</v>
      </c>
      <c r="AD3987" s="29" t="s">
        <v>265</v>
      </c>
      <c r="AE3987" s="29" t="s">
        <v>1367</v>
      </c>
      <c r="AF3987" s="29" t="s">
        <v>1368</v>
      </c>
      <c r="AG3987" s="183" t="s">
        <v>1369</v>
      </c>
      <c r="AH3987" s="29" t="s">
        <v>1356</v>
      </c>
      <c r="AI3987" s="29" t="s">
        <v>1357</v>
      </c>
      <c r="AJ3987" s="29" t="s">
        <v>258</v>
      </c>
      <c r="AK3987" s="29" t="s">
        <v>258</v>
      </c>
      <c r="AL3987" s="29" t="s">
        <v>13326</v>
      </c>
    </row>
    <row r="3988" spans="1:38" x14ac:dyDescent="0.2">
      <c r="A3988" s="35" t="s">
        <v>18</v>
      </c>
      <c r="B3988" s="36">
        <v>10014</v>
      </c>
      <c r="C3988" s="36">
        <v>2</v>
      </c>
      <c r="D3988" s="36" t="s">
        <v>6575</v>
      </c>
      <c r="E3988" s="37" t="s">
        <v>6576</v>
      </c>
      <c r="F3988" s="38" t="s">
        <v>1269</v>
      </c>
      <c r="G3988" s="38" t="s">
        <v>1271</v>
      </c>
      <c r="H3988" s="35" t="s">
        <v>11597</v>
      </c>
      <c r="I3988" s="35"/>
      <c r="J3988" s="29" t="s">
        <v>274</v>
      </c>
      <c r="K3988" s="29" t="s">
        <v>1583</v>
      </c>
      <c r="L3988" s="29" t="s">
        <v>1394</v>
      </c>
      <c r="M3988" s="39">
        <v>1.5691278502029888</v>
      </c>
      <c r="N3988" s="39">
        <v>1.3102915811088296</v>
      </c>
      <c r="O3988" s="29">
        <v>44197</v>
      </c>
      <c r="P3988" s="29">
        <v>44502</v>
      </c>
      <c r="Q3988" s="40">
        <v>0.83504449999999997</v>
      </c>
      <c r="R3988" s="39">
        <v>1.3102915811088296</v>
      </c>
      <c r="S3988" s="39">
        <v>0</v>
      </c>
      <c r="T3988" s="39">
        <v>0</v>
      </c>
      <c r="U3988" s="39">
        <v>0</v>
      </c>
      <c r="V3988" s="39">
        <v>0</v>
      </c>
      <c r="W3988" s="29" t="s">
        <v>1357</v>
      </c>
      <c r="X3988" s="29" t="s">
        <v>258</v>
      </c>
      <c r="Y3988" s="29" t="s">
        <v>1349</v>
      </c>
      <c r="Z3988" s="41" t="s">
        <v>1349</v>
      </c>
      <c r="AA3988" s="42" t="s">
        <v>1349</v>
      </c>
      <c r="AB3988" s="29" t="s">
        <v>258</v>
      </c>
      <c r="AC3988" s="29" t="s">
        <v>258</v>
      </c>
      <c r="AD3988" s="29" t="s">
        <v>265</v>
      </c>
      <c r="AE3988" s="29" t="s">
        <v>1367</v>
      </c>
      <c r="AF3988" s="29" t="s">
        <v>1368</v>
      </c>
      <c r="AG3988" s="183" t="s">
        <v>1369</v>
      </c>
      <c r="AH3988" s="29" t="s">
        <v>1356</v>
      </c>
      <c r="AI3988" s="29" t="s">
        <v>1357</v>
      </c>
      <c r="AJ3988" s="29" t="s">
        <v>258</v>
      </c>
      <c r="AK3988" s="29" t="s">
        <v>258</v>
      </c>
      <c r="AL3988" s="29" t="s">
        <v>13326</v>
      </c>
    </row>
    <row r="3989" spans="1:38" x14ac:dyDescent="0.2">
      <c r="A3989" s="35" t="s">
        <v>18</v>
      </c>
      <c r="B3989" s="36">
        <v>10014</v>
      </c>
      <c r="C3989" s="36">
        <v>3</v>
      </c>
      <c r="D3989" s="36" t="s">
        <v>6577</v>
      </c>
      <c r="E3989" s="37" t="s">
        <v>6578</v>
      </c>
      <c r="F3989" s="38" t="s">
        <v>1269</v>
      </c>
      <c r="G3989" s="38" t="s">
        <v>1271</v>
      </c>
      <c r="H3989" s="35" t="s">
        <v>11597</v>
      </c>
      <c r="I3989" s="35"/>
      <c r="J3989" s="29" t="s">
        <v>274</v>
      </c>
      <c r="K3989" s="29" t="s">
        <v>1583</v>
      </c>
      <c r="L3989" s="29" t="s">
        <v>1394</v>
      </c>
      <c r="M3989" s="39">
        <v>0.28493114415450693</v>
      </c>
      <c r="N3989" s="39">
        <v>0.23793018480492814</v>
      </c>
      <c r="O3989" s="29">
        <v>44197</v>
      </c>
      <c r="P3989" s="29">
        <v>44502</v>
      </c>
      <c r="Q3989" s="40">
        <v>0.83504449999999997</v>
      </c>
      <c r="R3989" s="39">
        <v>0.23793018480492814</v>
      </c>
      <c r="S3989" s="39">
        <v>0</v>
      </c>
      <c r="T3989" s="39">
        <v>0</v>
      </c>
      <c r="U3989" s="39">
        <v>0</v>
      </c>
      <c r="V3989" s="39">
        <v>0</v>
      </c>
      <c r="W3989" s="29" t="s">
        <v>1357</v>
      </c>
      <c r="X3989" s="29" t="s">
        <v>258</v>
      </c>
      <c r="Y3989" s="29" t="s">
        <v>1349</v>
      </c>
      <c r="Z3989" s="41" t="s">
        <v>1349</v>
      </c>
      <c r="AA3989" s="42" t="s">
        <v>1349</v>
      </c>
      <c r="AB3989" s="29" t="s">
        <v>258</v>
      </c>
      <c r="AC3989" s="29" t="s">
        <v>258</v>
      </c>
      <c r="AD3989" s="29" t="s">
        <v>265</v>
      </c>
      <c r="AE3989" s="29" t="s">
        <v>1367</v>
      </c>
      <c r="AF3989" s="29" t="s">
        <v>1368</v>
      </c>
      <c r="AG3989" s="183" t="s">
        <v>1369</v>
      </c>
      <c r="AH3989" s="29" t="s">
        <v>1356</v>
      </c>
      <c r="AI3989" s="29" t="s">
        <v>1357</v>
      </c>
      <c r="AJ3989" s="29" t="s">
        <v>258</v>
      </c>
      <c r="AK3989" s="29" t="s">
        <v>258</v>
      </c>
      <c r="AL3989" s="29" t="s">
        <v>13326</v>
      </c>
    </row>
    <row r="3990" spans="1:38" x14ac:dyDescent="0.2">
      <c r="A3990" s="35" t="s">
        <v>18</v>
      </c>
      <c r="B3990" s="36">
        <v>10014</v>
      </c>
      <c r="C3990" s="36">
        <v>4</v>
      </c>
      <c r="D3990" s="36" t="s">
        <v>6579</v>
      </c>
      <c r="E3990" s="37" t="s">
        <v>6580</v>
      </c>
      <c r="F3990" s="38" t="s">
        <v>1269</v>
      </c>
      <c r="G3990" s="38" t="s">
        <v>1271</v>
      </c>
      <c r="H3990" s="35" t="s">
        <v>11597</v>
      </c>
      <c r="I3990" s="35"/>
      <c r="J3990" s="29" t="s">
        <v>274</v>
      </c>
      <c r="K3990" s="29" t="s">
        <v>1583</v>
      </c>
      <c r="L3990" s="29" t="s">
        <v>1394</v>
      </c>
      <c r="M3990" s="39">
        <v>0.40833442137635323</v>
      </c>
      <c r="N3990" s="39">
        <v>0.34097741273100618</v>
      </c>
      <c r="O3990" s="29">
        <v>44197</v>
      </c>
      <c r="P3990" s="29">
        <v>44502</v>
      </c>
      <c r="Q3990" s="40">
        <v>0.83504449999999997</v>
      </c>
      <c r="R3990" s="39">
        <v>0.34097741273100618</v>
      </c>
      <c r="S3990" s="39">
        <v>0</v>
      </c>
      <c r="T3990" s="39">
        <v>0</v>
      </c>
      <c r="U3990" s="39">
        <v>0</v>
      </c>
      <c r="V3990" s="39">
        <v>0</v>
      </c>
      <c r="W3990" s="29" t="s">
        <v>1357</v>
      </c>
      <c r="X3990" s="29" t="s">
        <v>258</v>
      </c>
      <c r="Y3990" s="29" t="s">
        <v>1349</v>
      </c>
      <c r="Z3990" s="41" t="s">
        <v>1349</v>
      </c>
      <c r="AA3990" s="42" t="s">
        <v>1349</v>
      </c>
      <c r="AB3990" s="29" t="s">
        <v>258</v>
      </c>
      <c r="AC3990" s="29" t="s">
        <v>258</v>
      </c>
      <c r="AD3990" s="29" t="s">
        <v>265</v>
      </c>
      <c r="AE3990" s="29" t="s">
        <v>1367</v>
      </c>
      <c r="AF3990" s="29" t="s">
        <v>1368</v>
      </c>
      <c r="AG3990" s="183" t="s">
        <v>1369</v>
      </c>
      <c r="AH3990" s="29" t="s">
        <v>1356</v>
      </c>
      <c r="AI3990" s="29" t="s">
        <v>1357</v>
      </c>
      <c r="AJ3990" s="29" t="s">
        <v>258</v>
      </c>
      <c r="AK3990" s="29" t="s">
        <v>258</v>
      </c>
      <c r="AL3990" s="29" t="s">
        <v>13326</v>
      </c>
    </row>
    <row r="3991" spans="1:38" x14ac:dyDescent="0.2">
      <c r="A3991" s="35" t="s">
        <v>16</v>
      </c>
      <c r="B3991" s="36">
        <v>10017</v>
      </c>
      <c r="C3991" s="36"/>
      <c r="D3991" s="36" t="s">
        <v>1349</v>
      </c>
      <c r="E3991" s="37" t="s">
        <v>6581</v>
      </c>
      <c r="F3991" s="38" t="s">
        <v>1269</v>
      </c>
      <c r="G3991" s="38" t="s">
        <v>1273</v>
      </c>
      <c r="H3991" s="35" t="s">
        <v>1393</v>
      </c>
      <c r="I3991" s="35"/>
      <c r="J3991" s="29" t="s">
        <v>281</v>
      </c>
      <c r="K3991" s="29" t="s">
        <v>282</v>
      </c>
      <c r="L3991" s="29" t="s">
        <v>1366</v>
      </c>
      <c r="M3991" s="39">
        <v>9.9941279556628313</v>
      </c>
      <c r="N3991" s="39">
        <v>6.6217084188911697</v>
      </c>
      <c r="O3991" s="29">
        <v>44197</v>
      </c>
      <c r="P3991" s="29">
        <v>44439</v>
      </c>
      <c r="Q3991" s="40">
        <v>0.66255989999999998</v>
      </c>
      <c r="R3991" s="39">
        <v>6.6217084188911697</v>
      </c>
      <c r="S3991" s="39">
        <v>0</v>
      </c>
      <c r="T3991" s="39">
        <v>0</v>
      </c>
      <c r="U3991" s="39">
        <v>0</v>
      </c>
      <c r="V3991" s="39">
        <v>0</v>
      </c>
      <c r="W3991" s="29" t="s">
        <v>265</v>
      </c>
      <c r="X3991" s="29" t="s">
        <v>11773</v>
      </c>
      <c r="Y3991" s="29">
        <v>45273</v>
      </c>
      <c r="Z3991" s="41" t="s">
        <v>11760</v>
      </c>
      <c r="AA3991" s="42" t="s">
        <v>1349</v>
      </c>
      <c r="AB3991" s="29" t="s">
        <v>258</v>
      </c>
      <c r="AC3991" s="29" t="s">
        <v>258</v>
      </c>
      <c r="AD3991" s="29" t="s">
        <v>265</v>
      </c>
      <c r="AE3991" s="29" t="s">
        <v>1367</v>
      </c>
      <c r="AF3991" s="29" t="s">
        <v>1368</v>
      </c>
      <c r="AG3991" s="183" t="s">
        <v>1369</v>
      </c>
      <c r="AH3991" s="29" t="s">
        <v>1356</v>
      </c>
      <c r="AI3991" s="29" t="s">
        <v>1357</v>
      </c>
      <c r="AJ3991" s="29" t="s">
        <v>258</v>
      </c>
      <c r="AK3991" s="29" t="s">
        <v>258</v>
      </c>
      <c r="AL3991" s="29" t="s">
        <v>13327</v>
      </c>
    </row>
    <row r="3992" spans="1:38" x14ac:dyDescent="0.2">
      <c r="A3992" s="35" t="s">
        <v>17</v>
      </c>
      <c r="B3992" s="36">
        <v>10018</v>
      </c>
      <c r="C3992" s="36"/>
      <c r="D3992" s="36" t="s">
        <v>1349</v>
      </c>
      <c r="E3992" s="37" t="s">
        <v>6582</v>
      </c>
      <c r="F3992" s="38" t="s">
        <v>1262</v>
      </c>
      <c r="G3992" s="38" t="s">
        <v>1264</v>
      </c>
      <c r="H3992" s="35" t="s">
        <v>5813</v>
      </c>
      <c r="I3992" s="35" t="s">
        <v>1349</v>
      </c>
      <c r="J3992" s="29" t="s">
        <v>274</v>
      </c>
      <c r="K3992" s="29" t="s">
        <v>303</v>
      </c>
      <c r="L3992" s="29" t="s">
        <v>2271</v>
      </c>
      <c r="M3992" s="39">
        <v>0</v>
      </c>
      <c r="N3992" s="39"/>
      <c r="O3992" s="29">
        <v>44197</v>
      </c>
      <c r="P3992" s="29">
        <v>44419</v>
      </c>
      <c r="Q3992" s="40">
        <v>0.60780290000000003</v>
      </c>
      <c r="R3992" s="39"/>
      <c r="S3992" s="39"/>
      <c r="T3992" s="39"/>
      <c r="U3992" s="39"/>
      <c r="V3992" s="39"/>
      <c r="W3992" s="29" t="s">
        <v>1357</v>
      </c>
      <c r="X3992" s="29" t="s">
        <v>258</v>
      </c>
      <c r="Y3992" s="29" t="s">
        <v>1349</v>
      </c>
      <c r="Z3992" s="41" t="s">
        <v>1349</v>
      </c>
      <c r="AA3992" s="42" t="s">
        <v>1349</v>
      </c>
      <c r="AB3992" s="29" t="s">
        <v>258</v>
      </c>
      <c r="AC3992" s="29" t="s">
        <v>265</v>
      </c>
      <c r="AD3992" s="29" t="s">
        <v>265</v>
      </c>
      <c r="AE3992" s="29" t="s">
        <v>1367</v>
      </c>
      <c r="AF3992" s="29" t="s">
        <v>1368</v>
      </c>
      <c r="AG3992" s="183" t="s">
        <v>1369</v>
      </c>
      <c r="AH3992" s="29" t="s">
        <v>1356</v>
      </c>
      <c r="AI3992" s="29" t="s">
        <v>265</v>
      </c>
      <c r="AJ3992" s="29" t="s">
        <v>258</v>
      </c>
      <c r="AK3992" s="29" t="s">
        <v>258</v>
      </c>
      <c r="AL3992" s="29" t="s">
        <v>13326</v>
      </c>
    </row>
    <row r="3993" spans="1:38" x14ac:dyDescent="0.2">
      <c r="A3993" s="35" t="s">
        <v>18</v>
      </c>
      <c r="B3993" s="36">
        <v>10018</v>
      </c>
      <c r="C3993" s="36">
        <v>1</v>
      </c>
      <c r="D3993" s="36" t="s">
        <v>6583</v>
      </c>
      <c r="E3993" s="37" t="s">
        <v>6584</v>
      </c>
      <c r="F3993" s="38" t="s">
        <v>1262</v>
      </c>
      <c r="G3993" s="38" t="s">
        <v>1264</v>
      </c>
      <c r="H3993" s="35" t="s">
        <v>5813</v>
      </c>
      <c r="I3993" s="35"/>
      <c r="J3993" s="29" t="s">
        <v>274</v>
      </c>
      <c r="K3993" s="29" t="s">
        <v>303</v>
      </c>
      <c r="L3993" s="29" t="s">
        <v>2271</v>
      </c>
      <c r="M3993" s="39">
        <v>56.141754423839252</v>
      </c>
      <c r="N3993" s="39">
        <v>34.123121149897329</v>
      </c>
      <c r="O3993" s="29">
        <v>44197</v>
      </c>
      <c r="P3993" s="29">
        <v>44419</v>
      </c>
      <c r="Q3993" s="40">
        <v>0.60780290000000003</v>
      </c>
      <c r="R3993" s="39">
        <v>34.123121149897329</v>
      </c>
      <c r="S3993" s="39">
        <v>0</v>
      </c>
      <c r="T3993" s="39">
        <v>0</v>
      </c>
      <c r="U3993" s="39">
        <v>0</v>
      </c>
      <c r="V3993" s="39">
        <v>0</v>
      </c>
      <c r="W3993" s="29" t="s">
        <v>1357</v>
      </c>
      <c r="X3993" s="29" t="s">
        <v>258</v>
      </c>
      <c r="Y3993" s="29" t="s">
        <v>1349</v>
      </c>
      <c r="Z3993" s="41" t="s">
        <v>1349</v>
      </c>
      <c r="AA3993" s="42" t="s">
        <v>1349</v>
      </c>
      <c r="AB3993" s="29" t="s">
        <v>258</v>
      </c>
      <c r="AC3993" s="29" t="s">
        <v>265</v>
      </c>
      <c r="AD3993" s="29" t="s">
        <v>265</v>
      </c>
      <c r="AE3993" s="29" t="s">
        <v>1367</v>
      </c>
      <c r="AF3993" s="29" t="s">
        <v>1368</v>
      </c>
      <c r="AG3993" s="183" t="s">
        <v>1369</v>
      </c>
      <c r="AH3993" s="29" t="s">
        <v>1356</v>
      </c>
      <c r="AI3993" s="29" t="s">
        <v>265</v>
      </c>
      <c r="AJ3993" s="29" t="s">
        <v>258</v>
      </c>
      <c r="AK3993" s="29" t="s">
        <v>258</v>
      </c>
      <c r="AL3993" s="29" t="s">
        <v>13326</v>
      </c>
    </row>
    <row r="3994" spans="1:38" x14ac:dyDescent="0.2">
      <c r="A3994" s="35" t="s">
        <v>16</v>
      </c>
      <c r="B3994" s="36">
        <v>10022</v>
      </c>
      <c r="C3994" s="36"/>
      <c r="D3994" s="36" t="s">
        <v>1349</v>
      </c>
      <c r="E3994" s="37" t="s">
        <v>6585</v>
      </c>
      <c r="F3994" s="38" t="s">
        <v>1266</v>
      </c>
      <c r="G3994" s="38" t="s">
        <v>1268</v>
      </c>
      <c r="H3994" s="35" t="s">
        <v>1359</v>
      </c>
      <c r="I3994" s="35"/>
      <c r="J3994" s="29" t="s">
        <v>484</v>
      </c>
      <c r="K3994" s="29" t="s">
        <v>1551</v>
      </c>
      <c r="L3994" s="29" t="s">
        <v>1384</v>
      </c>
      <c r="M3994" s="39">
        <v>35.134257766384003</v>
      </c>
      <c r="N3994" s="39">
        <v>35.01401779603011</v>
      </c>
      <c r="O3994" s="29">
        <v>44197</v>
      </c>
      <c r="P3994" s="29">
        <v>44561</v>
      </c>
      <c r="Q3994" s="40">
        <v>0.99657770000000001</v>
      </c>
      <c r="R3994" s="39">
        <v>35.01401779603011</v>
      </c>
      <c r="S3994" s="39">
        <v>0</v>
      </c>
      <c r="T3994" s="39">
        <v>0</v>
      </c>
      <c r="U3994" s="39">
        <v>0</v>
      </c>
      <c r="V3994" s="39">
        <v>0</v>
      </c>
      <c r="W3994" s="29" t="s">
        <v>265</v>
      </c>
      <c r="X3994" s="29" t="s">
        <v>11773</v>
      </c>
      <c r="Y3994" s="29">
        <v>45597</v>
      </c>
      <c r="Z3994" s="41" t="s">
        <v>11761</v>
      </c>
      <c r="AA3994" s="42" t="s">
        <v>1349</v>
      </c>
      <c r="AB3994" s="29" t="s">
        <v>258</v>
      </c>
      <c r="AC3994" s="29" t="s">
        <v>258</v>
      </c>
      <c r="AD3994" s="29" t="s">
        <v>265</v>
      </c>
      <c r="AE3994" s="29" t="s">
        <v>1353</v>
      </c>
      <c r="AF3994" s="29" t="s">
        <v>1368</v>
      </c>
      <c r="AG3994" s="183" t="s">
        <v>1369</v>
      </c>
      <c r="AH3994" s="29" t="s">
        <v>1356</v>
      </c>
      <c r="AI3994" s="29" t="s">
        <v>1357</v>
      </c>
      <c r="AJ3994" s="29" t="s">
        <v>258</v>
      </c>
      <c r="AK3994" s="29" t="s">
        <v>258</v>
      </c>
      <c r="AL3994" s="29" t="s">
        <v>13327</v>
      </c>
    </row>
    <row r="3995" spans="1:38" x14ac:dyDescent="0.2">
      <c r="A3995" s="35" t="s">
        <v>16</v>
      </c>
      <c r="B3995" s="36">
        <v>10024</v>
      </c>
      <c r="C3995" s="36"/>
      <c r="D3995" s="36" t="s">
        <v>1349</v>
      </c>
      <c r="E3995" s="37" t="s">
        <v>6586</v>
      </c>
      <c r="F3995" s="38" t="s">
        <v>1269</v>
      </c>
      <c r="G3995" s="38" t="s">
        <v>1273</v>
      </c>
      <c r="H3995" s="35" t="s">
        <v>1393</v>
      </c>
      <c r="I3995" s="35"/>
      <c r="J3995" s="29" t="s">
        <v>1506</v>
      </c>
      <c r="K3995" s="29" t="s">
        <v>1507</v>
      </c>
      <c r="L3995" s="29" t="s">
        <v>2220</v>
      </c>
      <c r="M3995" s="39">
        <v>44.962257447972775</v>
      </c>
      <c r="N3995" s="39">
        <v>182.80342778918549</v>
      </c>
      <c r="O3995" s="29">
        <v>44197</v>
      </c>
      <c r="P3995" s="29">
        <v>45682</v>
      </c>
      <c r="Q3995" s="40">
        <v>4.0657084000000001</v>
      </c>
      <c r="R3995" s="39">
        <v>44.90124572210815</v>
      </c>
      <c r="S3995" s="39">
        <v>44.90124572210815</v>
      </c>
      <c r="T3995" s="39">
        <v>44.90124572210815</v>
      </c>
      <c r="U3995" s="39">
        <v>45.024262833675564</v>
      </c>
      <c r="V3995" s="39">
        <v>3.0754277891854893</v>
      </c>
      <c r="W3995" s="29" t="s">
        <v>1357</v>
      </c>
      <c r="X3995" s="29" t="s">
        <v>258</v>
      </c>
      <c r="Y3995" s="29" t="s">
        <v>1349</v>
      </c>
      <c r="Z3995" s="41" t="s">
        <v>1349</v>
      </c>
      <c r="AA3995" s="42" t="s">
        <v>1349</v>
      </c>
      <c r="AB3995" s="29" t="s">
        <v>258</v>
      </c>
      <c r="AC3995" s="29" t="s">
        <v>258</v>
      </c>
      <c r="AD3995" s="29" t="s">
        <v>258</v>
      </c>
      <c r="AE3995" s="29" t="s">
        <v>1353</v>
      </c>
      <c r="AF3995" s="29" t="s">
        <v>2221</v>
      </c>
      <c r="AG3995" s="183" t="s">
        <v>2222</v>
      </c>
      <c r="AH3995" s="29" t="s">
        <v>1413</v>
      </c>
      <c r="AI3995" s="29" t="s">
        <v>1357</v>
      </c>
      <c r="AJ3995" s="29" t="s">
        <v>258</v>
      </c>
      <c r="AK3995" s="29" t="s">
        <v>258</v>
      </c>
      <c r="AL3995" s="29" t="s">
        <v>13326</v>
      </c>
    </row>
    <row r="3996" spans="1:38" x14ac:dyDescent="0.2">
      <c r="A3996" s="35" t="s">
        <v>16</v>
      </c>
      <c r="B3996" s="36">
        <v>10026</v>
      </c>
      <c r="C3996" s="36"/>
      <c r="D3996" s="36" t="s">
        <v>1349</v>
      </c>
      <c r="E3996" s="37" t="s">
        <v>6587</v>
      </c>
      <c r="F3996" s="38" t="s">
        <v>1269</v>
      </c>
      <c r="G3996" s="38" t="s">
        <v>1273</v>
      </c>
      <c r="H3996" s="35" t="s">
        <v>1393</v>
      </c>
      <c r="I3996" s="35"/>
      <c r="J3996" s="29" t="s">
        <v>1371</v>
      </c>
      <c r="K3996" s="29" t="s">
        <v>1371</v>
      </c>
      <c r="L3996" s="29" t="s">
        <v>1366</v>
      </c>
      <c r="M3996" s="39">
        <v>24.957001699626829</v>
      </c>
      <c r="N3996" s="39">
        <v>50.084824093086922</v>
      </c>
      <c r="O3996" s="29">
        <v>44197</v>
      </c>
      <c r="P3996" s="29">
        <v>44930</v>
      </c>
      <c r="Q3996" s="40">
        <v>2.0068446</v>
      </c>
      <c r="R3996" s="39">
        <v>24.905941136208074</v>
      </c>
      <c r="S3996" s="39">
        <v>24.905941136208074</v>
      </c>
      <c r="T3996" s="39">
        <v>0.27294182067077344</v>
      </c>
      <c r="U3996" s="39">
        <v>0</v>
      </c>
      <c r="V3996" s="39">
        <v>0</v>
      </c>
      <c r="W3996" s="29" t="s">
        <v>265</v>
      </c>
      <c r="X3996" s="29" t="s">
        <v>11773</v>
      </c>
      <c r="Y3996" s="29">
        <v>45260</v>
      </c>
      <c r="Z3996" s="41" t="s">
        <v>11759</v>
      </c>
      <c r="AA3996" s="42" t="s">
        <v>1349</v>
      </c>
      <c r="AB3996" s="29" t="s">
        <v>258</v>
      </c>
      <c r="AC3996" s="29" t="s">
        <v>258</v>
      </c>
      <c r="AD3996" s="29" t="s">
        <v>265</v>
      </c>
      <c r="AE3996" s="29" t="s">
        <v>1367</v>
      </c>
      <c r="AF3996" s="29" t="s">
        <v>1368</v>
      </c>
      <c r="AG3996" s="183" t="s">
        <v>1369</v>
      </c>
      <c r="AH3996" s="29" t="s">
        <v>1356</v>
      </c>
      <c r="AI3996" s="29" t="s">
        <v>1357</v>
      </c>
      <c r="AJ3996" s="29" t="s">
        <v>258</v>
      </c>
      <c r="AK3996" s="29" t="s">
        <v>258</v>
      </c>
      <c r="AL3996" s="29" t="s">
        <v>13327</v>
      </c>
    </row>
    <row r="3997" spans="1:38" x14ac:dyDescent="0.2">
      <c r="A3997" s="35" t="s">
        <v>16</v>
      </c>
      <c r="B3997" s="36">
        <v>10027</v>
      </c>
      <c r="C3997" s="36"/>
      <c r="D3997" s="36" t="s">
        <v>1349</v>
      </c>
      <c r="E3997" s="37" t="s">
        <v>6588</v>
      </c>
      <c r="F3997" s="38" t="s">
        <v>1269</v>
      </c>
      <c r="G3997" s="38" t="s">
        <v>1273</v>
      </c>
      <c r="H3997" s="35" t="s">
        <v>1393</v>
      </c>
      <c r="I3997" s="35"/>
      <c r="J3997" s="29" t="s">
        <v>1371</v>
      </c>
      <c r="K3997" s="29" t="s">
        <v>1371</v>
      </c>
      <c r="L3997" s="29" t="s">
        <v>1366</v>
      </c>
      <c r="M3997" s="39">
        <v>18.551274464843182</v>
      </c>
      <c r="N3997" s="39">
        <v>37.229524982888428</v>
      </c>
      <c r="O3997" s="29">
        <v>44197</v>
      </c>
      <c r="P3997" s="29">
        <v>44930</v>
      </c>
      <c r="Q3997" s="40">
        <v>2.0068446</v>
      </c>
      <c r="R3997" s="39">
        <v>18.513319644079399</v>
      </c>
      <c r="S3997" s="39">
        <v>18.513319644079399</v>
      </c>
      <c r="T3997" s="39">
        <v>0.20288569472963722</v>
      </c>
      <c r="U3997" s="39">
        <v>0</v>
      </c>
      <c r="V3997" s="39">
        <v>0</v>
      </c>
      <c r="W3997" s="29" t="s">
        <v>265</v>
      </c>
      <c r="X3997" s="29" t="s">
        <v>11773</v>
      </c>
      <c r="Y3997" s="29">
        <v>45260</v>
      </c>
      <c r="Z3997" s="41" t="s">
        <v>11759</v>
      </c>
      <c r="AA3997" s="42" t="s">
        <v>1349</v>
      </c>
      <c r="AB3997" s="29" t="s">
        <v>258</v>
      </c>
      <c r="AC3997" s="29" t="s">
        <v>258</v>
      </c>
      <c r="AD3997" s="29" t="s">
        <v>265</v>
      </c>
      <c r="AE3997" s="29" t="s">
        <v>1367</v>
      </c>
      <c r="AF3997" s="29" t="s">
        <v>1368</v>
      </c>
      <c r="AG3997" s="183" t="s">
        <v>1369</v>
      </c>
      <c r="AH3997" s="29" t="s">
        <v>1356</v>
      </c>
      <c r="AI3997" s="29" t="s">
        <v>1357</v>
      </c>
      <c r="AJ3997" s="29" t="s">
        <v>258</v>
      </c>
      <c r="AK3997" s="29" t="s">
        <v>258</v>
      </c>
      <c r="AL3997" s="29" t="s">
        <v>13327</v>
      </c>
    </row>
    <row r="3998" spans="1:38" x14ac:dyDescent="0.2">
      <c r="A3998" s="35" t="s">
        <v>16</v>
      </c>
      <c r="B3998" s="36">
        <v>10028</v>
      </c>
      <c r="C3998" s="36"/>
      <c r="D3998" s="36" t="s">
        <v>1349</v>
      </c>
      <c r="E3998" s="37" t="s">
        <v>6589</v>
      </c>
      <c r="F3998" s="38" t="s">
        <v>1266</v>
      </c>
      <c r="G3998" s="38" t="s">
        <v>1268</v>
      </c>
      <c r="H3998" s="35" t="s">
        <v>1359</v>
      </c>
      <c r="I3998" s="35"/>
      <c r="J3998" s="29" t="s">
        <v>484</v>
      </c>
      <c r="K3998" s="29" t="s">
        <v>1365</v>
      </c>
      <c r="L3998" s="29" t="s">
        <v>1384</v>
      </c>
      <c r="M3998" s="39">
        <v>38.864308176925341</v>
      </c>
      <c r="N3998" s="39">
        <v>29.793308692676248</v>
      </c>
      <c r="O3998" s="29">
        <v>44197</v>
      </c>
      <c r="P3998" s="29">
        <v>44477</v>
      </c>
      <c r="Q3998" s="40">
        <v>0.76659820000000001</v>
      </c>
      <c r="R3998" s="39">
        <v>29.793308692676248</v>
      </c>
      <c r="S3998" s="39">
        <v>0</v>
      </c>
      <c r="T3998" s="39">
        <v>0</v>
      </c>
      <c r="U3998" s="39">
        <v>0</v>
      </c>
      <c r="V3998" s="39">
        <v>0</v>
      </c>
      <c r="W3998" s="29" t="s">
        <v>265</v>
      </c>
      <c r="X3998" s="29" t="s">
        <v>11773</v>
      </c>
      <c r="Y3998" s="29">
        <v>45264</v>
      </c>
      <c r="Z3998" s="41" t="s">
        <v>11760</v>
      </c>
      <c r="AA3998" s="42" t="s">
        <v>1349</v>
      </c>
      <c r="AB3998" s="29" t="s">
        <v>258</v>
      </c>
      <c r="AC3998" s="29" t="s">
        <v>258</v>
      </c>
      <c r="AD3998" s="29" t="s">
        <v>265</v>
      </c>
      <c r="AE3998" s="29" t="s">
        <v>1353</v>
      </c>
      <c r="AF3998" s="29" t="s">
        <v>1368</v>
      </c>
      <c r="AG3998" s="183" t="s">
        <v>1369</v>
      </c>
      <c r="AH3998" s="29" t="s">
        <v>1356</v>
      </c>
      <c r="AI3998" s="29" t="s">
        <v>1357</v>
      </c>
      <c r="AJ3998" s="29" t="s">
        <v>258</v>
      </c>
      <c r="AK3998" s="29" t="s">
        <v>258</v>
      </c>
      <c r="AL3998" s="29" t="s">
        <v>13327</v>
      </c>
    </row>
    <row r="3999" spans="1:38" x14ac:dyDescent="0.2">
      <c r="A3999" s="35" t="s">
        <v>17</v>
      </c>
      <c r="B3999" s="36">
        <v>10030</v>
      </c>
      <c r="C3999" s="36"/>
      <c r="D3999" s="36" t="s">
        <v>1349</v>
      </c>
      <c r="E3999" s="37" t="s">
        <v>6590</v>
      </c>
      <c r="F3999" s="38" t="s">
        <v>3261</v>
      </c>
      <c r="G3999" s="38" t="s">
        <v>3261</v>
      </c>
      <c r="H3999" s="35" t="s">
        <v>3261</v>
      </c>
      <c r="I3999" s="35" t="s">
        <v>6591</v>
      </c>
      <c r="J3999" s="29" t="s">
        <v>263</v>
      </c>
      <c r="K3999" s="29" t="s">
        <v>3896</v>
      </c>
      <c r="L3999" s="29" t="s">
        <v>6592</v>
      </c>
      <c r="M3999" s="39">
        <v>0</v>
      </c>
      <c r="N3999" s="39"/>
      <c r="O3999" s="29">
        <v>44197</v>
      </c>
      <c r="P3999" s="29">
        <v>44994</v>
      </c>
      <c r="Q3999" s="40">
        <v>2.1820670999999998</v>
      </c>
      <c r="R3999" s="39"/>
      <c r="S3999" s="39"/>
      <c r="T3999" s="39"/>
      <c r="U3999" s="39"/>
      <c r="V3999" s="39"/>
      <c r="W3999" s="29" t="s">
        <v>265</v>
      </c>
      <c r="X3999" s="29" t="s">
        <v>11773</v>
      </c>
      <c r="Y3999" s="29">
        <v>45266</v>
      </c>
      <c r="Z3999" s="41" t="s">
        <v>11760</v>
      </c>
      <c r="AA3999" s="42" t="s">
        <v>13375</v>
      </c>
      <c r="AB3999" s="29" t="s">
        <v>258</v>
      </c>
      <c r="AC3999" s="29" t="s">
        <v>265</v>
      </c>
      <c r="AD3999" s="29" t="s">
        <v>265</v>
      </c>
      <c r="AE3999" s="29" t="s">
        <v>1367</v>
      </c>
      <c r="AF3999" s="29" t="s">
        <v>4058</v>
      </c>
      <c r="AG3999" s="183" t="s">
        <v>4059</v>
      </c>
      <c r="AH3999" s="29" t="s">
        <v>1356</v>
      </c>
      <c r="AI3999" s="29" t="s">
        <v>1357</v>
      </c>
      <c r="AJ3999" s="29" t="s">
        <v>265</v>
      </c>
      <c r="AK3999" s="29" t="s">
        <v>120</v>
      </c>
      <c r="AL3999" s="29" t="s">
        <v>12221</v>
      </c>
    </row>
    <row r="4000" spans="1:38" x14ac:dyDescent="0.2">
      <c r="A4000" s="35" t="s">
        <v>18</v>
      </c>
      <c r="B4000" s="36">
        <v>10030</v>
      </c>
      <c r="C4000" s="36">
        <v>3</v>
      </c>
      <c r="D4000" s="36" t="s">
        <v>6593</v>
      </c>
      <c r="E4000" s="37" t="s">
        <v>6594</v>
      </c>
      <c r="F4000" s="38" t="s">
        <v>1269</v>
      </c>
      <c r="G4000" s="38" t="s">
        <v>1445</v>
      </c>
      <c r="H4000" s="35" t="s">
        <v>13138</v>
      </c>
      <c r="I4000" s="35"/>
      <c r="J4000" s="29" t="s">
        <v>263</v>
      </c>
      <c r="K4000" s="29" t="s">
        <v>3896</v>
      </c>
      <c r="L4000" s="29" t="s">
        <v>6592</v>
      </c>
      <c r="M4000" s="39">
        <v>591.6554166926619</v>
      </c>
      <c r="N4000" s="39">
        <v>1291.0318193018481</v>
      </c>
      <c r="O4000" s="29">
        <v>44197</v>
      </c>
      <c r="P4000" s="29">
        <v>44994</v>
      </c>
      <c r="Q4000" s="40">
        <v>2.1820670999999998</v>
      </c>
      <c r="R4000" s="39">
        <v>590.50954140999318</v>
      </c>
      <c r="S4000" s="39">
        <v>590.50954140999318</v>
      </c>
      <c r="T4000" s="39">
        <v>110.01273648186174</v>
      </c>
      <c r="U4000" s="39">
        <v>0</v>
      </c>
      <c r="V4000" s="39">
        <v>0</v>
      </c>
      <c r="W4000" s="29" t="s">
        <v>265</v>
      </c>
      <c r="X4000" s="29" t="s">
        <v>11773</v>
      </c>
      <c r="Y4000" s="29">
        <v>45266</v>
      </c>
      <c r="Z4000" s="41" t="s">
        <v>11760</v>
      </c>
      <c r="AA4000" s="42" t="s">
        <v>1349</v>
      </c>
      <c r="AB4000" s="29" t="s">
        <v>258</v>
      </c>
      <c r="AC4000" s="29" t="s">
        <v>265</v>
      </c>
      <c r="AD4000" s="29" t="s">
        <v>265</v>
      </c>
      <c r="AE4000" s="29" t="s">
        <v>1367</v>
      </c>
      <c r="AF4000" s="29" t="s">
        <v>4058</v>
      </c>
      <c r="AG4000" s="183" t="s">
        <v>4059</v>
      </c>
      <c r="AH4000" s="29" t="s">
        <v>1356</v>
      </c>
      <c r="AI4000" s="29" t="s">
        <v>1357</v>
      </c>
      <c r="AJ4000" s="29" t="s">
        <v>258</v>
      </c>
      <c r="AK4000" s="29" t="s">
        <v>258</v>
      </c>
      <c r="AL4000" s="29" t="s">
        <v>13327</v>
      </c>
    </row>
    <row r="4001" spans="1:38" x14ac:dyDescent="0.2">
      <c r="A4001" s="35" t="s">
        <v>18</v>
      </c>
      <c r="B4001" s="36">
        <v>10030</v>
      </c>
      <c r="C4001" s="36">
        <v>4</v>
      </c>
      <c r="D4001" s="36" t="s">
        <v>6595</v>
      </c>
      <c r="E4001" s="37" t="s">
        <v>6596</v>
      </c>
      <c r="F4001" s="38" t="s">
        <v>1269</v>
      </c>
      <c r="G4001" s="38" t="s">
        <v>1445</v>
      </c>
      <c r="H4001" s="35" t="s">
        <v>510</v>
      </c>
      <c r="I4001" s="35"/>
      <c r="J4001" s="29" t="s">
        <v>263</v>
      </c>
      <c r="K4001" s="29" t="s">
        <v>3896</v>
      </c>
      <c r="L4001" s="29" t="s">
        <v>6592</v>
      </c>
      <c r="M4001" s="39">
        <v>994.33602480786635</v>
      </c>
      <c r="N4001" s="39">
        <v>2169.7079260780288</v>
      </c>
      <c r="O4001" s="29">
        <v>44197</v>
      </c>
      <c r="P4001" s="29">
        <v>44994</v>
      </c>
      <c r="Q4001" s="40">
        <v>2.1820670999999998</v>
      </c>
      <c r="R4001" s="39">
        <v>992.41026694045183</v>
      </c>
      <c r="S4001" s="39">
        <v>992.41026694045183</v>
      </c>
      <c r="T4001" s="39">
        <v>184.88739219712528</v>
      </c>
      <c r="U4001" s="39">
        <v>0</v>
      </c>
      <c r="V4001" s="39">
        <v>0</v>
      </c>
      <c r="W4001" s="29" t="s">
        <v>265</v>
      </c>
      <c r="X4001" s="29" t="s">
        <v>11773</v>
      </c>
      <c r="Y4001" s="29">
        <v>45266</v>
      </c>
      <c r="Z4001" s="41" t="s">
        <v>11760</v>
      </c>
      <c r="AA4001" s="42" t="s">
        <v>1349</v>
      </c>
      <c r="AB4001" s="29" t="s">
        <v>258</v>
      </c>
      <c r="AC4001" s="29" t="s">
        <v>265</v>
      </c>
      <c r="AD4001" s="29" t="s">
        <v>265</v>
      </c>
      <c r="AE4001" s="29" t="s">
        <v>1367</v>
      </c>
      <c r="AF4001" s="29" t="s">
        <v>4058</v>
      </c>
      <c r="AG4001" s="183" t="s">
        <v>4059</v>
      </c>
      <c r="AH4001" s="29" t="s">
        <v>1356</v>
      </c>
      <c r="AI4001" s="29" t="s">
        <v>1357</v>
      </c>
      <c r="AJ4001" s="29" t="s">
        <v>258</v>
      </c>
      <c r="AK4001" s="29" t="s">
        <v>258</v>
      </c>
      <c r="AL4001" s="29" t="s">
        <v>13327</v>
      </c>
    </row>
    <row r="4002" spans="1:38" x14ac:dyDescent="0.2">
      <c r="A4002" s="35" t="s">
        <v>18</v>
      </c>
      <c r="B4002" s="36">
        <v>10030</v>
      </c>
      <c r="C4002" s="36">
        <v>1</v>
      </c>
      <c r="D4002" s="36" t="s">
        <v>6597</v>
      </c>
      <c r="E4002" s="37" t="s">
        <v>6598</v>
      </c>
      <c r="F4002" s="38" t="s">
        <v>1269</v>
      </c>
      <c r="G4002" s="38" t="s">
        <v>1445</v>
      </c>
      <c r="H4002" s="35" t="s">
        <v>6599</v>
      </c>
      <c r="I4002" s="35"/>
      <c r="J4002" s="29" t="s">
        <v>263</v>
      </c>
      <c r="K4002" s="29" t="s">
        <v>3896</v>
      </c>
      <c r="L4002" s="29" t="s">
        <v>6592</v>
      </c>
      <c r="M4002" s="39">
        <v>138.09905502789249</v>
      </c>
      <c r="N4002" s="39">
        <v>301.34140451745378</v>
      </c>
      <c r="O4002" s="29">
        <v>44197</v>
      </c>
      <c r="P4002" s="29">
        <v>44994</v>
      </c>
      <c r="Q4002" s="40">
        <v>2.1820670999999998</v>
      </c>
      <c r="R4002" s="39">
        <v>137.8315947980835</v>
      </c>
      <c r="S4002" s="39">
        <v>137.8315947980835</v>
      </c>
      <c r="T4002" s="39">
        <v>25.678214921286791</v>
      </c>
      <c r="U4002" s="39">
        <v>0</v>
      </c>
      <c r="V4002" s="39">
        <v>0</v>
      </c>
      <c r="W4002" s="29" t="s">
        <v>1357</v>
      </c>
      <c r="X4002" s="29" t="s">
        <v>11773</v>
      </c>
      <c r="Y4002" s="29">
        <v>45266</v>
      </c>
      <c r="Z4002" s="41" t="s">
        <v>11760</v>
      </c>
      <c r="AA4002" s="42" t="s">
        <v>1349</v>
      </c>
      <c r="AB4002" s="29" t="s">
        <v>258</v>
      </c>
      <c r="AC4002" s="29" t="s">
        <v>265</v>
      </c>
      <c r="AD4002" s="29" t="s">
        <v>265</v>
      </c>
      <c r="AE4002" s="29" t="s">
        <v>1367</v>
      </c>
      <c r="AF4002" s="29" t="s">
        <v>4058</v>
      </c>
      <c r="AG4002" s="183" t="s">
        <v>4059</v>
      </c>
      <c r="AH4002" s="29" t="s">
        <v>1356</v>
      </c>
      <c r="AI4002" s="29" t="s">
        <v>1357</v>
      </c>
      <c r="AJ4002" s="29" t="s">
        <v>258</v>
      </c>
      <c r="AK4002" s="29" t="s">
        <v>258</v>
      </c>
      <c r="AL4002" s="29" t="s">
        <v>13326</v>
      </c>
    </row>
    <row r="4003" spans="1:38" x14ac:dyDescent="0.2">
      <c r="A4003" s="35" t="s">
        <v>18</v>
      </c>
      <c r="B4003" s="36">
        <v>10030</v>
      </c>
      <c r="C4003" s="36">
        <v>2</v>
      </c>
      <c r="D4003" s="36" t="s">
        <v>6600</v>
      </c>
      <c r="E4003" s="37" t="s">
        <v>6601</v>
      </c>
      <c r="F4003" s="38" t="s">
        <v>1269</v>
      </c>
      <c r="G4003" s="38" t="s">
        <v>1445</v>
      </c>
      <c r="H4003" s="35" t="s">
        <v>645</v>
      </c>
      <c r="I4003" s="35"/>
      <c r="J4003" s="29" t="s">
        <v>263</v>
      </c>
      <c r="K4003" s="29" t="s">
        <v>3896</v>
      </c>
      <c r="L4003" s="29" t="s">
        <v>6592</v>
      </c>
      <c r="M4003" s="39">
        <v>315.3561799127072</v>
      </c>
      <c r="N4003" s="39">
        <v>688.12834496919925</v>
      </c>
      <c r="O4003" s="29">
        <v>44197</v>
      </c>
      <c r="P4003" s="29">
        <v>44994</v>
      </c>
      <c r="Q4003" s="40">
        <v>2.1820670999999998</v>
      </c>
      <c r="R4003" s="39">
        <v>314.74542094455853</v>
      </c>
      <c r="S4003" s="39">
        <v>314.74542094455853</v>
      </c>
      <c r="T4003" s="39">
        <v>58.637503080082134</v>
      </c>
      <c r="U4003" s="39">
        <v>0</v>
      </c>
      <c r="V4003" s="39">
        <v>0</v>
      </c>
      <c r="W4003" s="29" t="s">
        <v>1357</v>
      </c>
      <c r="X4003" s="29" t="s">
        <v>11773</v>
      </c>
      <c r="Y4003" s="29">
        <v>45266</v>
      </c>
      <c r="Z4003" s="41" t="s">
        <v>11760</v>
      </c>
      <c r="AA4003" s="42" t="s">
        <v>1349</v>
      </c>
      <c r="AB4003" s="29" t="s">
        <v>258</v>
      </c>
      <c r="AC4003" s="29" t="s">
        <v>265</v>
      </c>
      <c r="AD4003" s="29" t="s">
        <v>265</v>
      </c>
      <c r="AE4003" s="29" t="s">
        <v>1367</v>
      </c>
      <c r="AF4003" s="29" t="s">
        <v>4058</v>
      </c>
      <c r="AG4003" s="183" t="s">
        <v>4059</v>
      </c>
      <c r="AH4003" s="29" t="s">
        <v>1356</v>
      </c>
      <c r="AI4003" s="29" t="s">
        <v>1357</v>
      </c>
      <c r="AJ4003" s="29" t="s">
        <v>258</v>
      </c>
      <c r="AK4003" s="29" t="s">
        <v>258</v>
      </c>
      <c r="AL4003" s="29" t="s">
        <v>13326</v>
      </c>
    </row>
    <row r="4004" spans="1:38" x14ac:dyDescent="0.2">
      <c r="A4004" s="35" t="s">
        <v>16</v>
      </c>
      <c r="B4004" s="36">
        <v>10034</v>
      </c>
      <c r="C4004" s="36"/>
      <c r="D4004" s="36" t="s">
        <v>1349</v>
      </c>
      <c r="E4004" s="37" t="s">
        <v>6602</v>
      </c>
      <c r="F4004" s="38" t="s">
        <v>1266</v>
      </c>
      <c r="G4004" s="38" t="s">
        <v>1268</v>
      </c>
      <c r="H4004" s="35" t="s">
        <v>1359</v>
      </c>
      <c r="I4004" s="35"/>
      <c r="J4004" s="29" t="s">
        <v>484</v>
      </c>
      <c r="K4004" s="29" t="s">
        <v>1365</v>
      </c>
      <c r="L4004" s="29" t="s">
        <v>1384</v>
      </c>
      <c r="M4004" s="39">
        <v>31.333159367498187</v>
      </c>
      <c r="N4004" s="39">
        <v>156.55856536618754</v>
      </c>
      <c r="O4004" s="29">
        <v>44197</v>
      </c>
      <c r="P4004" s="29">
        <v>46022</v>
      </c>
      <c r="Q4004" s="40">
        <v>4.9965776999999996</v>
      </c>
      <c r="R4004" s="39">
        <v>31.294565366187541</v>
      </c>
      <c r="S4004" s="39">
        <v>31.294565366187541</v>
      </c>
      <c r="T4004" s="39">
        <v>31.294565366187541</v>
      </c>
      <c r="U4004" s="39">
        <v>31.380303901437369</v>
      </c>
      <c r="V4004" s="39">
        <v>31.294565366187541</v>
      </c>
      <c r="W4004" s="29" t="s">
        <v>265</v>
      </c>
      <c r="X4004" s="29" t="s">
        <v>11773</v>
      </c>
      <c r="Y4004" s="29">
        <v>45140</v>
      </c>
      <c r="Z4004" s="41" t="s">
        <v>11756</v>
      </c>
      <c r="AA4004" s="42" t="s">
        <v>1349</v>
      </c>
      <c r="AB4004" s="29" t="s">
        <v>258</v>
      </c>
      <c r="AC4004" s="29" t="s">
        <v>258</v>
      </c>
      <c r="AD4004" s="29" t="s">
        <v>265</v>
      </c>
      <c r="AE4004" s="29" t="s">
        <v>1353</v>
      </c>
      <c r="AF4004" s="29" t="s">
        <v>1368</v>
      </c>
      <c r="AG4004" s="183" t="s">
        <v>1369</v>
      </c>
      <c r="AH4004" s="29" t="s">
        <v>1356</v>
      </c>
      <c r="AI4004" s="29" t="s">
        <v>1357</v>
      </c>
      <c r="AJ4004" s="29" t="s">
        <v>258</v>
      </c>
      <c r="AK4004" s="29" t="s">
        <v>258</v>
      </c>
      <c r="AL4004" s="29" t="s">
        <v>13327</v>
      </c>
    </row>
    <row r="4005" spans="1:38" x14ac:dyDescent="0.2">
      <c r="A4005" s="35" t="s">
        <v>16</v>
      </c>
      <c r="B4005" s="36">
        <v>10035</v>
      </c>
      <c r="C4005" s="36"/>
      <c r="D4005" s="36" t="s">
        <v>1349</v>
      </c>
      <c r="E4005" s="37" t="s">
        <v>6603</v>
      </c>
      <c r="F4005" s="38" t="s">
        <v>1269</v>
      </c>
      <c r="G4005" s="38" t="s">
        <v>1273</v>
      </c>
      <c r="H4005" s="35" t="s">
        <v>1393</v>
      </c>
      <c r="I4005" s="35"/>
      <c r="J4005" s="29" t="s">
        <v>1371</v>
      </c>
      <c r="K4005" s="29" t="s">
        <v>1371</v>
      </c>
      <c r="L4005" s="29" t="s">
        <v>1366</v>
      </c>
      <c r="M4005" s="39">
        <v>2.4857781281708862</v>
      </c>
      <c r="N4005" s="39">
        <v>9.5075482546201222</v>
      </c>
      <c r="O4005" s="29">
        <v>44197</v>
      </c>
      <c r="P4005" s="29">
        <v>45594</v>
      </c>
      <c r="Q4005" s="40">
        <v>3.8247775000000002</v>
      </c>
      <c r="R4005" s="39">
        <v>2.4822997946611909</v>
      </c>
      <c r="S4005" s="39">
        <v>2.4822997946611909</v>
      </c>
      <c r="T4005" s="39">
        <v>2.4822997946611909</v>
      </c>
      <c r="U4005" s="39">
        <v>2.0606488706365504</v>
      </c>
      <c r="V4005" s="39">
        <v>0</v>
      </c>
      <c r="W4005" s="29" t="s">
        <v>265</v>
      </c>
      <c r="X4005" s="29" t="s">
        <v>11773</v>
      </c>
      <c r="Y4005" s="29">
        <v>45286</v>
      </c>
      <c r="Z4005" s="41" t="s">
        <v>11760</v>
      </c>
      <c r="AA4005" s="42" t="s">
        <v>1349</v>
      </c>
      <c r="AB4005" s="29" t="s">
        <v>258</v>
      </c>
      <c r="AC4005" s="29" t="s">
        <v>258</v>
      </c>
      <c r="AD4005" s="29" t="s">
        <v>265</v>
      </c>
      <c r="AE4005" s="29" t="s">
        <v>1367</v>
      </c>
      <c r="AF4005" s="29" t="s">
        <v>1368</v>
      </c>
      <c r="AG4005" s="183" t="s">
        <v>1369</v>
      </c>
      <c r="AH4005" s="29" t="s">
        <v>1413</v>
      </c>
      <c r="AI4005" s="29" t="s">
        <v>1357</v>
      </c>
      <c r="AJ4005" s="29" t="s">
        <v>258</v>
      </c>
      <c r="AK4005" s="29" t="s">
        <v>258</v>
      </c>
      <c r="AL4005" s="29" t="s">
        <v>13327</v>
      </c>
    </row>
    <row r="4006" spans="1:38" x14ac:dyDescent="0.2">
      <c r="A4006" s="35" t="s">
        <v>16</v>
      </c>
      <c r="B4006" s="36">
        <v>10038</v>
      </c>
      <c r="C4006" s="36"/>
      <c r="D4006" s="36" t="s">
        <v>1349</v>
      </c>
      <c r="E4006" s="37" t="s">
        <v>6604</v>
      </c>
      <c r="F4006" s="38" t="s">
        <v>1266</v>
      </c>
      <c r="G4006" s="38" t="s">
        <v>1268</v>
      </c>
      <c r="H4006" s="35" t="s">
        <v>1133</v>
      </c>
      <c r="I4006" s="35"/>
      <c r="J4006" s="29" t="s">
        <v>484</v>
      </c>
      <c r="K4006" s="29" t="s">
        <v>1365</v>
      </c>
      <c r="L4006" s="29" t="s">
        <v>1366</v>
      </c>
      <c r="M4006" s="39">
        <v>6.0924502546538619</v>
      </c>
      <c r="N4006" s="39">
        <v>22.818540725530458</v>
      </c>
      <c r="O4006" s="29">
        <v>44197</v>
      </c>
      <c r="P4006" s="29">
        <v>45565</v>
      </c>
      <c r="Q4006" s="40">
        <v>3.7453799000000001</v>
      </c>
      <c r="R4006" s="39">
        <v>6.0838329911019855</v>
      </c>
      <c r="S4006" s="39">
        <v>6.0838329911019855</v>
      </c>
      <c r="T4006" s="39">
        <v>6.0838329911019855</v>
      </c>
      <c r="U4006" s="39">
        <v>4.5670417522245046</v>
      </c>
      <c r="V4006" s="39">
        <v>0</v>
      </c>
      <c r="W4006" s="29" t="s">
        <v>265</v>
      </c>
      <c r="X4006" s="29" t="s">
        <v>11773</v>
      </c>
      <c r="Y4006" s="29">
        <v>45253</v>
      </c>
      <c r="Z4006" s="41" t="s">
        <v>11759</v>
      </c>
      <c r="AA4006" s="42" t="s">
        <v>1349</v>
      </c>
      <c r="AB4006" s="29" t="s">
        <v>258</v>
      </c>
      <c r="AC4006" s="29" t="s">
        <v>258</v>
      </c>
      <c r="AD4006" s="29" t="s">
        <v>265</v>
      </c>
      <c r="AE4006" s="29" t="s">
        <v>1367</v>
      </c>
      <c r="AF4006" s="29" t="s">
        <v>1368</v>
      </c>
      <c r="AG4006" s="183" t="s">
        <v>1369</v>
      </c>
      <c r="AH4006" s="29" t="s">
        <v>1413</v>
      </c>
      <c r="AI4006" s="29" t="s">
        <v>1357</v>
      </c>
      <c r="AJ4006" s="29" t="s">
        <v>258</v>
      </c>
      <c r="AK4006" s="29" t="s">
        <v>258</v>
      </c>
      <c r="AL4006" s="29" t="s">
        <v>13327</v>
      </c>
    </row>
    <row r="4007" spans="1:38" x14ac:dyDescent="0.2">
      <c r="A4007" s="35" t="s">
        <v>16</v>
      </c>
      <c r="B4007" s="36">
        <v>10039</v>
      </c>
      <c r="C4007" s="36"/>
      <c r="D4007" s="36" t="s">
        <v>1349</v>
      </c>
      <c r="E4007" s="37" t="s">
        <v>6605</v>
      </c>
      <c r="F4007" s="38" t="s">
        <v>1269</v>
      </c>
      <c r="G4007" s="38" t="s">
        <v>1273</v>
      </c>
      <c r="H4007" s="35" t="s">
        <v>1393</v>
      </c>
      <c r="I4007" s="35"/>
      <c r="J4007" s="29" t="s">
        <v>1371</v>
      </c>
      <c r="K4007" s="29" t="s">
        <v>1371</v>
      </c>
      <c r="L4007" s="29" t="s">
        <v>1384</v>
      </c>
      <c r="M4007" s="39">
        <v>101.9379691666736</v>
      </c>
      <c r="N4007" s="39">
        <v>389.61096509240241</v>
      </c>
      <c r="O4007" s="29">
        <v>44197</v>
      </c>
      <c r="P4007" s="29">
        <v>45593</v>
      </c>
      <c r="Q4007" s="40">
        <v>3.8220396999999999</v>
      </c>
      <c r="R4007" s="39">
        <v>101.79527720739219</v>
      </c>
      <c r="S4007" s="39">
        <v>101.79527720739219</v>
      </c>
      <c r="T4007" s="39">
        <v>101.79527720739219</v>
      </c>
      <c r="U4007" s="39">
        <v>84.22513347022587</v>
      </c>
      <c r="V4007" s="39">
        <v>0</v>
      </c>
      <c r="W4007" s="29" t="s">
        <v>1357</v>
      </c>
      <c r="X4007" s="29" t="s">
        <v>258</v>
      </c>
      <c r="Y4007" s="29" t="s">
        <v>1349</v>
      </c>
      <c r="Z4007" s="41" t="s">
        <v>1349</v>
      </c>
      <c r="AA4007" s="42" t="s">
        <v>1349</v>
      </c>
      <c r="AB4007" s="29" t="s">
        <v>258</v>
      </c>
      <c r="AC4007" s="29" t="s">
        <v>258</v>
      </c>
      <c r="AD4007" s="29" t="s">
        <v>265</v>
      </c>
      <c r="AE4007" s="29" t="s">
        <v>1353</v>
      </c>
      <c r="AF4007" s="29" t="s">
        <v>1368</v>
      </c>
      <c r="AG4007" s="183" t="s">
        <v>1369</v>
      </c>
      <c r="AH4007" s="29" t="s">
        <v>1413</v>
      </c>
      <c r="AI4007" s="29" t="s">
        <v>1357</v>
      </c>
      <c r="AJ4007" s="29" t="s">
        <v>258</v>
      </c>
      <c r="AK4007" s="29" t="s">
        <v>258</v>
      </c>
      <c r="AL4007" s="29" t="s">
        <v>13326</v>
      </c>
    </row>
    <row r="4008" spans="1:38" x14ac:dyDescent="0.2">
      <c r="A4008" s="35" t="s">
        <v>16</v>
      </c>
      <c r="B4008" s="36">
        <v>10040</v>
      </c>
      <c r="C4008" s="36"/>
      <c r="D4008" s="36" t="s">
        <v>1349</v>
      </c>
      <c r="E4008" s="37" t="s">
        <v>6606</v>
      </c>
      <c r="F4008" s="38" t="s">
        <v>1269</v>
      </c>
      <c r="G4008" s="38" t="s">
        <v>1273</v>
      </c>
      <c r="H4008" s="35" t="s">
        <v>1393</v>
      </c>
      <c r="I4008" s="35"/>
      <c r="J4008" s="29" t="s">
        <v>1371</v>
      </c>
      <c r="K4008" s="29" t="s">
        <v>1371</v>
      </c>
      <c r="L4008" s="29" t="s">
        <v>1384</v>
      </c>
      <c r="M4008" s="39">
        <v>57.243005738075091</v>
      </c>
      <c r="N4008" s="39">
        <v>218.6283148528405</v>
      </c>
      <c r="O4008" s="29">
        <v>44197</v>
      </c>
      <c r="P4008" s="29">
        <v>45592</v>
      </c>
      <c r="Q4008" s="40">
        <v>3.8193017999999999</v>
      </c>
      <c r="R4008" s="39">
        <v>57.162847364818617</v>
      </c>
      <c r="S4008" s="39">
        <v>57.162847364818617</v>
      </c>
      <c r="T4008" s="39">
        <v>57.162847364818617</v>
      </c>
      <c r="U4008" s="39">
        <v>47.139772758384666</v>
      </c>
      <c r="V4008" s="39">
        <v>0</v>
      </c>
      <c r="W4008" s="29" t="s">
        <v>1357</v>
      </c>
      <c r="X4008" s="29" t="s">
        <v>258</v>
      </c>
      <c r="Y4008" s="29" t="s">
        <v>1349</v>
      </c>
      <c r="Z4008" s="41" t="s">
        <v>1349</v>
      </c>
      <c r="AA4008" s="42" t="s">
        <v>1349</v>
      </c>
      <c r="AB4008" s="29" t="s">
        <v>258</v>
      </c>
      <c r="AC4008" s="29" t="s">
        <v>258</v>
      </c>
      <c r="AD4008" s="29" t="s">
        <v>265</v>
      </c>
      <c r="AE4008" s="29" t="s">
        <v>1353</v>
      </c>
      <c r="AF4008" s="29" t="s">
        <v>1368</v>
      </c>
      <c r="AG4008" s="183" t="s">
        <v>1369</v>
      </c>
      <c r="AH4008" s="29" t="s">
        <v>1413</v>
      </c>
      <c r="AI4008" s="29" t="s">
        <v>1357</v>
      </c>
      <c r="AJ4008" s="29" t="s">
        <v>258</v>
      </c>
      <c r="AK4008" s="29" t="s">
        <v>258</v>
      </c>
      <c r="AL4008" s="29" t="s">
        <v>13326</v>
      </c>
    </row>
    <row r="4009" spans="1:38" x14ac:dyDescent="0.2">
      <c r="A4009" s="35" t="s">
        <v>16</v>
      </c>
      <c r="B4009" s="36">
        <v>10042</v>
      </c>
      <c r="C4009" s="36"/>
      <c r="D4009" s="36" t="s">
        <v>1349</v>
      </c>
      <c r="E4009" s="37" t="s">
        <v>6607</v>
      </c>
      <c r="F4009" s="38" t="s">
        <v>1269</v>
      </c>
      <c r="G4009" s="38" t="s">
        <v>1273</v>
      </c>
      <c r="H4009" s="35" t="s">
        <v>1393</v>
      </c>
      <c r="I4009" s="35"/>
      <c r="J4009" s="29" t="s">
        <v>1371</v>
      </c>
      <c r="K4009" s="29" t="s">
        <v>1371</v>
      </c>
      <c r="L4009" s="29" t="s">
        <v>1384</v>
      </c>
      <c r="M4009" s="39">
        <v>50.236207130026607</v>
      </c>
      <c r="N4009" s="39">
        <v>236.42995208761124</v>
      </c>
      <c r="O4009" s="29">
        <v>44197</v>
      </c>
      <c r="P4009" s="29">
        <v>45916</v>
      </c>
      <c r="Q4009" s="40">
        <v>4.7063655000000004</v>
      </c>
      <c r="R4009" s="39">
        <v>50.172635181382617</v>
      </c>
      <c r="S4009" s="39">
        <v>50.172635181382617</v>
      </c>
      <c r="T4009" s="39">
        <v>50.172635181382617</v>
      </c>
      <c r="U4009" s="39">
        <v>50.310094455852159</v>
      </c>
      <c r="V4009" s="39">
        <v>35.601952087611224</v>
      </c>
      <c r="W4009" s="29" t="s">
        <v>265</v>
      </c>
      <c r="X4009" s="29" t="s">
        <v>11773</v>
      </c>
      <c r="Y4009" s="29">
        <v>45290</v>
      </c>
      <c r="Z4009" s="41" t="s">
        <v>11760</v>
      </c>
      <c r="AA4009" s="42" t="s">
        <v>1349</v>
      </c>
      <c r="AB4009" s="29" t="s">
        <v>258</v>
      </c>
      <c r="AC4009" s="29" t="s">
        <v>258</v>
      </c>
      <c r="AD4009" s="29" t="s">
        <v>265</v>
      </c>
      <c r="AE4009" s="29" t="s">
        <v>1353</v>
      </c>
      <c r="AF4009" s="29" t="s">
        <v>1368</v>
      </c>
      <c r="AG4009" s="183" t="s">
        <v>1369</v>
      </c>
      <c r="AH4009" s="29" t="s">
        <v>1413</v>
      </c>
      <c r="AI4009" s="29" t="s">
        <v>1357</v>
      </c>
      <c r="AJ4009" s="29" t="s">
        <v>258</v>
      </c>
      <c r="AK4009" s="29" t="s">
        <v>258</v>
      </c>
      <c r="AL4009" s="29" t="s">
        <v>13327</v>
      </c>
    </row>
    <row r="4010" spans="1:38" x14ac:dyDescent="0.2">
      <c r="A4010" s="35" t="s">
        <v>16</v>
      </c>
      <c r="B4010" s="36">
        <v>10043</v>
      </c>
      <c r="C4010" s="36"/>
      <c r="D4010" s="36" t="s">
        <v>1349</v>
      </c>
      <c r="E4010" s="37" t="s">
        <v>6608</v>
      </c>
      <c r="F4010" s="38" t="s">
        <v>1269</v>
      </c>
      <c r="G4010" s="38" t="s">
        <v>1271</v>
      </c>
      <c r="H4010" s="35" t="s">
        <v>1440</v>
      </c>
      <c r="I4010" s="35"/>
      <c r="J4010" s="29" t="s">
        <v>1371</v>
      </c>
      <c r="K4010" s="29" t="s">
        <v>1371</v>
      </c>
      <c r="L4010" s="29" t="s">
        <v>1384</v>
      </c>
      <c r="M4010" s="39">
        <v>110.1468859025461</v>
      </c>
      <c r="N4010" s="39">
        <v>142.94216290212185</v>
      </c>
      <c r="O4010" s="29">
        <v>44197</v>
      </c>
      <c r="P4010" s="29">
        <v>44671</v>
      </c>
      <c r="Q4010" s="40">
        <v>1.2977413</v>
      </c>
      <c r="R4010" s="39">
        <v>109.8397672826831</v>
      </c>
      <c r="S4010" s="39">
        <v>33.102395619438738</v>
      </c>
      <c r="T4010" s="39">
        <v>0</v>
      </c>
      <c r="U4010" s="39">
        <v>0</v>
      </c>
      <c r="V4010" s="39">
        <v>0</v>
      </c>
      <c r="W4010" s="29" t="s">
        <v>1357</v>
      </c>
      <c r="X4010" s="29" t="s">
        <v>258</v>
      </c>
      <c r="Y4010" s="29" t="s">
        <v>1349</v>
      </c>
      <c r="Z4010" s="41" t="s">
        <v>1349</v>
      </c>
      <c r="AA4010" s="42" t="s">
        <v>1349</v>
      </c>
      <c r="AB4010" s="29" t="s">
        <v>258</v>
      </c>
      <c r="AC4010" s="29" t="s">
        <v>258</v>
      </c>
      <c r="AD4010" s="29" t="s">
        <v>265</v>
      </c>
      <c r="AE4010" s="29" t="s">
        <v>1353</v>
      </c>
      <c r="AF4010" s="29" t="s">
        <v>1368</v>
      </c>
      <c r="AG4010" s="183" t="s">
        <v>1369</v>
      </c>
      <c r="AH4010" s="29" t="s">
        <v>1356</v>
      </c>
      <c r="AI4010" s="29" t="s">
        <v>1357</v>
      </c>
      <c r="AJ4010" s="29" t="s">
        <v>258</v>
      </c>
      <c r="AK4010" s="29" t="s">
        <v>258</v>
      </c>
      <c r="AL4010" s="29" t="s">
        <v>13326</v>
      </c>
    </row>
    <row r="4011" spans="1:38" x14ac:dyDescent="0.2">
      <c r="A4011" s="35" t="s">
        <v>16</v>
      </c>
      <c r="B4011" s="36">
        <v>10044</v>
      </c>
      <c r="C4011" s="36"/>
      <c r="D4011" s="36" t="s">
        <v>1349</v>
      </c>
      <c r="E4011" s="37" t="s">
        <v>6609</v>
      </c>
      <c r="F4011" s="38" t="s">
        <v>1269</v>
      </c>
      <c r="G4011" s="38" t="s">
        <v>1273</v>
      </c>
      <c r="H4011" s="35" t="s">
        <v>1393</v>
      </c>
      <c r="I4011" s="35"/>
      <c r="J4011" s="29" t="s">
        <v>359</v>
      </c>
      <c r="K4011" s="29" t="s">
        <v>2628</v>
      </c>
      <c r="L4011" s="29" t="s">
        <v>2629</v>
      </c>
      <c r="M4011" s="39">
        <v>45.154113116615406</v>
      </c>
      <c r="N4011" s="39">
        <v>191.61909650924022</v>
      </c>
      <c r="O4011" s="29">
        <v>44197</v>
      </c>
      <c r="P4011" s="29">
        <v>45747</v>
      </c>
      <c r="Q4011" s="40">
        <v>4.2436686999999997</v>
      </c>
      <c r="R4011" s="39">
        <v>45.094113620807668</v>
      </c>
      <c r="S4011" s="39">
        <v>45.094113620807668</v>
      </c>
      <c r="T4011" s="39">
        <v>45.094113620807668</v>
      </c>
      <c r="U4011" s="39">
        <v>45.217659137577002</v>
      </c>
      <c r="V4011" s="39">
        <v>11.119096509240245</v>
      </c>
      <c r="W4011" s="29" t="s">
        <v>1357</v>
      </c>
      <c r="X4011" s="29" t="s">
        <v>258</v>
      </c>
      <c r="Y4011" s="29" t="s">
        <v>1349</v>
      </c>
      <c r="Z4011" s="41" t="s">
        <v>1349</v>
      </c>
      <c r="AA4011" s="42" t="s">
        <v>1349</v>
      </c>
      <c r="AB4011" s="29" t="s">
        <v>258</v>
      </c>
      <c r="AC4011" s="29" t="s">
        <v>258</v>
      </c>
      <c r="AD4011" s="29" t="s">
        <v>258</v>
      </c>
      <c r="AE4011" s="29" t="s">
        <v>1367</v>
      </c>
      <c r="AF4011" s="29" t="s">
        <v>1462</v>
      </c>
      <c r="AG4011" s="183" t="s">
        <v>1463</v>
      </c>
      <c r="AH4011" s="29" t="s">
        <v>1413</v>
      </c>
      <c r="AI4011" s="29" t="s">
        <v>1357</v>
      </c>
      <c r="AJ4011" s="29" t="s">
        <v>258</v>
      </c>
      <c r="AK4011" s="29" t="s">
        <v>258</v>
      </c>
      <c r="AL4011" s="29" t="s">
        <v>13326</v>
      </c>
    </row>
    <row r="4012" spans="1:38" x14ac:dyDescent="0.2">
      <c r="A4012" s="35" t="s">
        <v>17</v>
      </c>
      <c r="B4012" s="36">
        <v>10045</v>
      </c>
      <c r="C4012" s="36"/>
      <c r="D4012" s="36" t="s">
        <v>1349</v>
      </c>
      <c r="E4012" s="37" t="s">
        <v>6610</v>
      </c>
      <c r="F4012" s="38" t="s">
        <v>1262</v>
      </c>
      <c r="G4012" s="38" t="s">
        <v>1263</v>
      </c>
      <c r="H4012" s="35" t="s">
        <v>1196</v>
      </c>
      <c r="I4012" s="35" t="s">
        <v>1349</v>
      </c>
      <c r="J4012" s="29" t="s">
        <v>263</v>
      </c>
      <c r="K4012" s="29" t="s">
        <v>264</v>
      </c>
      <c r="L4012" s="29" t="s">
        <v>2577</v>
      </c>
      <c r="M4012" s="39">
        <v>0</v>
      </c>
      <c r="N4012" s="39"/>
      <c r="O4012" s="29">
        <v>44197</v>
      </c>
      <c r="P4012" s="29">
        <v>44481</v>
      </c>
      <c r="Q4012" s="40">
        <v>0.77754959999999995</v>
      </c>
      <c r="R4012" s="39"/>
      <c r="S4012" s="39"/>
      <c r="T4012" s="39"/>
      <c r="U4012" s="39"/>
      <c r="V4012" s="39"/>
      <c r="W4012" s="29" t="s">
        <v>1357</v>
      </c>
      <c r="X4012" s="29" t="s">
        <v>258</v>
      </c>
      <c r="Y4012" s="29" t="s">
        <v>1349</v>
      </c>
      <c r="Z4012" s="41" t="s">
        <v>1349</v>
      </c>
      <c r="AA4012" s="42" t="s">
        <v>1349</v>
      </c>
      <c r="AB4012" s="29" t="s">
        <v>258</v>
      </c>
      <c r="AC4012" s="29" t="s">
        <v>265</v>
      </c>
      <c r="AD4012" s="29" t="s">
        <v>265</v>
      </c>
      <c r="AE4012" s="29" t="s">
        <v>1367</v>
      </c>
      <c r="AF4012" s="29" t="s">
        <v>2409</v>
      </c>
      <c r="AG4012" s="183" t="s">
        <v>2410</v>
      </c>
      <c r="AH4012" s="29" t="s">
        <v>1356</v>
      </c>
      <c r="AI4012" s="29" t="s">
        <v>1357</v>
      </c>
      <c r="AJ4012" s="29" t="s">
        <v>258</v>
      </c>
      <c r="AK4012" s="29" t="s">
        <v>258</v>
      </c>
      <c r="AL4012" s="29" t="s">
        <v>13326</v>
      </c>
    </row>
    <row r="4013" spans="1:38" x14ac:dyDescent="0.2">
      <c r="A4013" s="35" t="s">
        <v>18</v>
      </c>
      <c r="B4013" s="36">
        <v>10045</v>
      </c>
      <c r="C4013" s="36">
        <v>1</v>
      </c>
      <c r="D4013" s="36" t="s">
        <v>6611</v>
      </c>
      <c r="E4013" s="37" t="s">
        <v>6612</v>
      </c>
      <c r="F4013" s="38" t="s">
        <v>1262</v>
      </c>
      <c r="G4013" s="38" t="s">
        <v>1263</v>
      </c>
      <c r="H4013" s="35" t="s">
        <v>1196</v>
      </c>
      <c r="I4013" s="35"/>
      <c r="J4013" s="29" t="s">
        <v>263</v>
      </c>
      <c r="K4013" s="29" t="s">
        <v>264</v>
      </c>
      <c r="L4013" s="29" t="s">
        <v>2577</v>
      </c>
      <c r="M4013" s="39">
        <v>43.248751309645293</v>
      </c>
      <c r="N4013" s="39">
        <v>33.628049281314169</v>
      </c>
      <c r="O4013" s="29">
        <v>44197</v>
      </c>
      <c r="P4013" s="29">
        <v>44481</v>
      </c>
      <c r="Q4013" s="40">
        <v>0.77754959999999995</v>
      </c>
      <c r="R4013" s="39">
        <v>33.628049281314169</v>
      </c>
      <c r="S4013" s="39">
        <v>0</v>
      </c>
      <c r="T4013" s="39">
        <v>0</v>
      </c>
      <c r="U4013" s="39">
        <v>0</v>
      </c>
      <c r="V4013" s="39">
        <v>0</v>
      </c>
      <c r="W4013" s="29" t="s">
        <v>1357</v>
      </c>
      <c r="X4013" s="29" t="s">
        <v>258</v>
      </c>
      <c r="Y4013" s="29" t="s">
        <v>1349</v>
      </c>
      <c r="Z4013" s="41" t="s">
        <v>1349</v>
      </c>
      <c r="AA4013" s="42" t="s">
        <v>1349</v>
      </c>
      <c r="AB4013" s="29" t="s">
        <v>258</v>
      </c>
      <c r="AC4013" s="29" t="s">
        <v>265</v>
      </c>
      <c r="AD4013" s="29" t="s">
        <v>265</v>
      </c>
      <c r="AE4013" s="29" t="s">
        <v>1367</v>
      </c>
      <c r="AF4013" s="29" t="s">
        <v>2409</v>
      </c>
      <c r="AG4013" s="183" t="s">
        <v>2410</v>
      </c>
      <c r="AH4013" s="29" t="s">
        <v>1356</v>
      </c>
      <c r="AI4013" s="29" t="s">
        <v>1357</v>
      </c>
      <c r="AJ4013" s="29" t="s">
        <v>258</v>
      </c>
      <c r="AK4013" s="29" t="s">
        <v>258</v>
      </c>
      <c r="AL4013" s="29" t="s">
        <v>13326</v>
      </c>
    </row>
    <row r="4014" spans="1:38" x14ac:dyDescent="0.2">
      <c r="A4014" s="35" t="s">
        <v>16</v>
      </c>
      <c r="B4014" s="36">
        <v>10047</v>
      </c>
      <c r="C4014" s="36"/>
      <c r="D4014" s="36" t="s">
        <v>1349</v>
      </c>
      <c r="E4014" s="37" t="s">
        <v>6613</v>
      </c>
      <c r="F4014" s="38" t="s">
        <v>1266</v>
      </c>
      <c r="G4014" s="38" t="s">
        <v>1268</v>
      </c>
      <c r="H4014" s="35" t="s">
        <v>1359</v>
      </c>
      <c r="I4014" s="35"/>
      <c r="J4014" s="29" t="s">
        <v>484</v>
      </c>
      <c r="K4014" s="29" t="s">
        <v>1551</v>
      </c>
      <c r="L4014" s="29" t="s">
        <v>1384</v>
      </c>
      <c r="M4014" s="39">
        <v>44.912046095626856</v>
      </c>
      <c r="N4014" s="39">
        <v>44.75834360027379</v>
      </c>
      <c r="O4014" s="29">
        <v>44197</v>
      </c>
      <c r="P4014" s="29">
        <v>44561</v>
      </c>
      <c r="Q4014" s="40">
        <v>0.99657770000000001</v>
      </c>
      <c r="R4014" s="39">
        <v>44.75834360027379</v>
      </c>
      <c r="S4014" s="39">
        <v>0</v>
      </c>
      <c r="T4014" s="39">
        <v>0</v>
      </c>
      <c r="U4014" s="39">
        <v>0</v>
      </c>
      <c r="V4014" s="39">
        <v>0</v>
      </c>
      <c r="W4014" s="29" t="s">
        <v>265</v>
      </c>
      <c r="X4014" s="29" t="s">
        <v>11773</v>
      </c>
      <c r="Y4014" s="29">
        <v>45597</v>
      </c>
      <c r="Z4014" s="41" t="s">
        <v>11761</v>
      </c>
      <c r="AA4014" s="42" t="s">
        <v>1349</v>
      </c>
      <c r="AB4014" s="29" t="s">
        <v>258</v>
      </c>
      <c r="AC4014" s="29" t="s">
        <v>258</v>
      </c>
      <c r="AD4014" s="29" t="s">
        <v>265</v>
      </c>
      <c r="AE4014" s="29" t="s">
        <v>1353</v>
      </c>
      <c r="AF4014" s="29" t="s">
        <v>1368</v>
      </c>
      <c r="AG4014" s="183" t="s">
        <v>1369</v>
      </c>
      <c r="AH4014" s="29" t="s">
        <v>1356</v>
      </c>
      <c r="AI4014" s="29" t="s">
        <v>1357</v>
      </c>
      <c r="AJ4014" s="29" t="s">
        <v>258</v>
      </c>
      <c r="AK4014" s="29" t="s">
        <v>258</v>
      </c>
      <c r="AL4014" s="29" t="s">
        <v>13327</v>
      </c>
    </row>
    <row r="4015" spans="1:38" x14ac:dyDescent="0.2">
      <c r="A4015" s="35" t="s">
        <v>16</v>
      </c>
      <c r="B4015" s="36">
        <v>10050</v>
      </c>
      <c r="C4015" s="36"/>
      <c r="D4015" s="36" t="s">
        <v>1349</v>
      </c>
      <c r="E4015" s="37" t="s">
        <v>6614</v>
      </c>
      <c r="F4015" s="38" t="s">
        <v>1269</v>
      </c>
      <c r="G4015" s="38" t="s">
        <v>1273</v>
      </c>
      <c r="H4015" s="35" t="s">
        <v>1393</v>
      </c>
      <c r="I4015" s="35"/>
      <c r="J4015" s="29" t="s">
        <v>398</v>
      </c>
      <c r="K4015" s="29" t="s">
        <v>3802</v>
      </c>
      <c r="L4015" s="29" t="s">
        <v>3675</v>
      </c>
      <c r="M4015" s="39">
        <v>9.7201016542357159</v>
      </c>
      <c r="N4015" s="39">
        <v>42.366603696098565</v>
      </c>
      <c r="O4015" s="29">
        <v>44197</v>
      </c>
      <c r="P4015" s="29">
        <v>45789</v>
      </c>
      <c r="Q4015" s="40">
        <v>4.3586584999999998</v>
      </c>
      <c r="R4015" s="39">
        <v>9.7073511293634507</v>
      </c>
      <c r="S4015" s="39">
        <v>9.7073511293634507</v>
      </c>
      <c r="T4015" s="39">
        <v>9.7073511293634507</v>
      </c>
      <c r="U4015" s="39">
        <v>9.7339466119096514</v>
      </c>
      <c r="V4015" s="39">
        <v>3.5106036960985629</v>
      </c>
      <c r="W4015" s="29" t="s">
        <v>265</v>
      </c>
      <c r="X4015" s="29" t="s">
        <v>11774</v>
      </c>
      <c r="Y4015" s="29">
        <v>45261</v>
      </c>
      <c r="Z4015" s="41" t="s">
        <v>11760</v>
      </c>
      <c r="AA4015" s="42" t="s">
        <v>1349</v>
      </c>
      <c r="AB4015" s="29" t="s">
        <v>258</v>
      </c>
      <c r="AC4015" s="29" t="s">
        <v>258</v>
      </c>
      <c r="AD4015" s="29" t="s">
        <v>258</v>
      </c>
      <c r="AE4015" s="29" t="s">
        <v>1367</v>
      </c>
      <c r="AF4015" s="29" t="s">
        <v>2409</v>
      </c>
      <c r="AG4015" s="183" t="s">
        <v>2410</v>
      </c>
      <c r="AH4015" s="29" t="s">
        <v>1413</v>
      </c>
      <c r="AI4015" s="29" t="s">
        <v>1357</v>
      </c>
      <c r="AJ4015" s="29" t="s">
        <v>258</v>
      </c>
      <c r="AK4015" s="29" t="s">
        <v>258</v>
      </c>
      <c r="AL4015" s="29" t="s">
        <v>13327</v>
      </c>
    </row>
    <row r="4016" spans="1:38" x14ac:dyDescent="0.2">
      <c r="A4016" s="35" t="s">
        <v>16</v>
      </c>
      <c r="B4016" s="36">
        <v>10051</v>
      </c>
      <c r="C4016" s="36"/>
      <c r="D4016" s="36" t="s">
        <v>1349</v>
      </c>
      <c r="E4016" s="37" t="s">
        <v>6615</v>
      </c>
      <c r="F4016" s="38" t="s">
        <v>1269</v>
      </c>
      <c r="G4016" s="38" t="s">
        <v>1273</v>
      </c>
      <c r="H4016" s="35" t="s">
        <v>1393</v>
      </c>
      <c r="I4016" s="35"/>
      <c r="J4016" s="29" t="s">
        <v>1371</v>
      </c>
      <c r="K4016" s="29" t="s">
        <v>1371</v>
      </c>
      <c r="L4016" s="29" t="s">
        <v>1384</v>
      </c>
      <c r="M4016" s="39">
        <v>42.032220599900661</v>
      </c>
      <c r="N4016" s="39">
        <v>184.35487474332649</v>
      </c>
      <c r="O4016" s="29">
        <v>44197</v>
      </c>
      <c r="P4016" s="29">
        <v>45799</v>
      </c>
      <c r="Q4016" s="40">
        <v>4.386037</v>
      </c>
      <c r="R4016" s="39">
        <v>41.977248459958936</v>
      </c>
      <c r="S4016" s="39">
        <v>41.977248459958936</v>
      </c>
      <c r="T4016" s="39">
        <v>41.977248459958936</v>
      </c>
      <c r="U4016" s="39">
        <v>42.0922546201232</v>
      </c>
      <c r="V4016" s="39">
        <v>16.33087474332649</v>
      </c>
      <c r="W4016" s="29" t="s">
        <v>1357</v>
      </c>
      <c r="X4016" s="29" t="s">
        <v>258</v>
      </c>
      <c r="Y4016" s="29" t="s">
        <v>1349</v>
      </c>
      <c r="Z4016" s="41" t="s">
        <v>1349</v>
      </c>
      <c r="AA4016" s="42" t="s">
        <v>1349</v>
      </c>
      <c r="AB4016" s="29" t="s">
        <v>258</v>
      </c>
      <c r="AC4016" s="29" t="s">
        <v>258</v>
      </c>
      <c r="AD4016" s="29" t="s">
        <v>265</v>
      </c>
      <c r="AE4016" s="29" t="s">
        <v>1353</v>
      </c>
      <c r="AF4016" s="29" t="s">
        <v>1368</v>
      </c>
      <c r="AG4016" s="183" t="s">
        <v>1369</v>
      </c>
      <c r="AH4016" s="29" t="s">
        <v>1413</v>
      </c>
      <c r="AI4016" s="29" t="s">
        <v>1357</v>
      </c>
      <c r="AJ4016" s="29" t="s">
        <v>258</v>
      </c>
      <c r="AK4016" s="29" t="s">
        <v>258</v>
      </c>
      <c r="AL4016" s="29" t="s">
        <v>13326</v>
      </c>
    </row>
    <row r="4017" spans="1:38" x14ac:dyDescent="0.2">
      <c r="A4017" s="35" t="s">
        <v>16</v>
      </c>
      <c r="B4017" s="36">
        <v>10052</v>
      </c>
      <c r="C4017" s="36"/>
      <c r="D4017" s="36" t="s">
        <v>1349</v>
      </c>
      <c r="E4017" s="37" t="s">
        <v>6616</v>
      </c>
      <c r="F4017" s="38" t="s">
        <v>1269</v>
      </c>
      <c r="G4017" s="38" t="s">
        <v>1273</v>
      </c>
      <c r="H4017" s="35" t="s">
        <v>1393</v>
      </c>
      <c r="I4017" s="35"/>
      <c r="J4017" s="29" t="s">
        <v>1371</v>
      </c>
      <c r="K4017" s="29" t="s">
        <v>1371</v>
      </c>
      <c r="L4017" s="29" t="s">
        <v>1366</v>
      </c>
      <c r="M4017" s="39">
        <v>9.9511078074492527</v>
      </c>
      <c r="N4017" s="39">
        <v>38.115263518138264</v>
      </c>
      <c r="O4017" s="29">
        <v>44197</v>
      </c>
      <c r="P4017" s="29">
        <v>45596</v>
      </c>
      <c r="Q4017" s="40">
        <v>3.8302532999999999</v>
      </c>
      <c r="R4017" s="39">
        <v>9.9371937029431905</v>
      </c>
      <c r="S4017" s="39">
        <v>9.9371937029431905</v>
      </c>
      <c r="T4017" s="39">
        <v>9.9371937029431905</v>
      </c>
      <c r="U4017" s="39">
        <v>8.3036824093086938</v>
      </c>
      <c r="V4017" s="39">
        <v>0</v>
      </c>
      <c r="W4017" s="29" t="s">
        <v>1357</v>
      </c>
      <c r="X4017" s="29" t="s">
        <v>258</v>
      </c>
      <c r="Y4017" s="29" t="s">
        <v>1349</v>
      </c>
      <c r="Z4017" s="41" t="s">
        <v>1349</v>
      </c>
      <c r="AA4017" s="42" t="s">
        <v>1349</v>
      </c>
      <c r="AB4017" s="29" t="s">
        <v>258</v>
      </c>
      <c r="AC4017" s="29" t="s">
        <v>258</v>
      </c>
      <c r="AD4017" s="29" t="s">
        <v>265</v>
      </c>
      <c r="AE4017" s="29" t="s">
        <v>1367</v>
      </c>
      <c r="AF4017" s="29" t="s">
        <v>1368</v>
      </c>
      <c r="AG4017" s="183" t="s">
        <v>1369</v>
      </c>
      <c r="AH4017" s="29" t="s">
        <v>1413</v>
      </c>
      <c r="AI4017" s="29" t="s">
        <v>1357</v>
      </c>
      <c r="AJ4017" s="29" t="s">
        <v>258</v>
      </c>
      <c r="AK4017" s="29" t="s">
        <v>258</v>
      </c>
      <c r="AL4017" s="29" t="s">
        <v>13326</v>
      </c>
    </row>
    <row r="4018" spans="1:38" x14ac:dyDescent="0.2">
      <c r="A4018" s="35" t="s">
        <v>17</v>
      </c>
      <c r="B4018" s="36">
        <v>10053</v>
      </c>
      <c r="C4018" s="36"/>
      <c r="D4018" s="36" t="s">
        <v>1349</v>
      </c>
      <c r="E4018" s="37" t="s">
        <v>6617</v>
      </c>
      <c r="F4018" s="38" t="s">
        <v>1262</v>
      </c>
      <c r="G4018" s="38" t="s">
        <v>3261</v>
      </c>
      <c r="H4018" s="35" t="s">
        <v>3261</v>
      </c>
      <c r="I4018" s="35" t="s">
        <v>6618</v>
      </c>
      <c r="J4018" s="29" t="s">
        <v>263</v>
      </c>
      <c r="K4018" s="29" t="s">
        <v>264</v>
      </c>
      <c r="L4018" s="29" t="s">
        <v>2577</v>
      </c>
      <c r="M4018" s="39">
        <v>0</v>
      </c>
      <c r="N4018" s="39"/>
      <c r="O4018" s="29">
        <v>44197</v>
      </c>
      <c r="P4018" s="29">
        <v>44485</v>
      </c>
      <c r="Q4018" s="40">
        <v>0.78850100000000001</v>
      </c>
      <c r="R4018" s="39"/>
      <c r="S4018" s="39"/>
      <c r="T4018" s="39"/>
      <c r="U4018" s="39"/>
      <c r="V4018" s="39"/>
      <c r="W4018" s="29" t="s">
        <v>265</v>
      </c>
      <c r="X4018" s="29" t="s">
        <v>11773</v>
      </c>
      <c r="Y4018" s="29">
        <v>45239</v>
      </c>
      <c r="Z4018" s="41" t="s">
        <v>11759</v>
      </c>
      <c r="AA4018" s="42" t="s">
        <v>1349</v>
      </c>
      <c r="AB4018" s="29" t="s">
        <v>258</v>
      </c>
      <c r="AC4018" s="29" t="s">
        <v>265</v>
      </c>
      <c r="AD4018" s="29" t="s">
        <v>265</v>
      </c>
      <c r="AE4018" s="29" t="s">
        <v>1367</v>
      </c>
      <c r="AF4018" s="29" t="s">
        <v>2409</v>
      </c>
      <c r="AG4018" s="183" t="s">
        <v>2410</v>
      </c>
      <c r="AH4018" s="29" t="s">
        <v>1356</v>
      </c>
      <c r="AI4018" s="29" t="s">
        <v>1357</v>
      </c>
      <c r="AJ4018" s="29" t="s">
        <v>258</v>
      </c>
      <c r="AK4018" s="29" t="s">
        <v>258</v>
      </c>
      <c r="AL4018" s="29" t="s">
        <v>13327</v>
      </c>
    </row>
    <row r="4019" spans="1:38" x14ac:dyDescent="0.2">
      <c r="A4019" s="35" t="s">
        <v>18</v>
      </c>
      <c r="B4019" s="36">
        <v>10053</v>
      </c>
      <c r="C4019" s="36">
        <v>1</v>
      </c>
      <c r="D4019" s="36" t="s">
        <v>6619</v>
      </c>
      <c r="E4019" s="37" t="s">
        <v>6620</v>
      </c>
      <c r="F4019" s="38" t="s">
        <v>1262</v>
      </c>
      <c r="G4019" s="38" t="s">
        <v>1279</v>
      </c>
      <c r="H4019" s="35" t="s">
        <v>10450</v>
      </c>
      <c r="I4019" s="35"/>
      <c r="J4019" s="29" t="s">
        <v>263</v>
      </c>
      <c r="K4019" s="29" t="s">
        <v>264</v>
      </c>
      <c r="L4019" s="29" t="s">
        <v>2577</v>
      </c>
      <c r="M4019" s="39">
        <v>42.74691464160562</v>
      </c>
      <c r="N4019" s="39">
        <v>33.705984941820674</v>
      </c>
      <c r="O4019" s="29">
        <v>44197</v>
      </c>
      <c r="P4019" s="29">
        <v>44485</v>
      </c>
      <c r="Q4019" s="40">
        <v>0.78850100000000001</v>
      </c>
      <c r="R4019" s="39">
        <v>33.705984941820674</v>
      </c>
      <c r="S4019" s="39">
        <v>0</v>
      </c>
      <c r="T4019" s="39">
        <v>0</v>
      </c>
      <c r="U4019" s="39">
        <v>0</v>
      </c>
      <c r="V4019" s="39">
        <v>0</v>
      </c>
      <c r="W4019" s="29" t="s">
        <v>1357</v>
      </c>
      <c r="X4019" s="29" t="s">
        <v>11773</v>
      </c>
      <c r="Y4019" s="29">
        <v>45239</v>
      </c>
      <c r="Z4019" s="41" t="s">
        <v>11759</v>
      </c>
      <c r="AA4019" s="42" t="s">
        <v>1349</v>
      </c>
      <c r="AB4019" s="29" t="s">
        <v>258</v>
      </c>
      <c r="AC4019" s="29" t="s">
        <v>265</v>
      </c>
      <c r="AD4019" s="29" t="s">
        <v>265</v>
      </c>
      <c r="AE4019" s="29" t="s">
        <v>1367</v>
      </c>
      <c r="AF4019" s="29" t="s">
        <v>2409</v>
      </c>
      <c r="AG4019" s="183" t="s">
        <v>2410</v>
      </c>
      <c r="AH4019" s="29" t="s">
        <v>1356</v>
      </c>
      <c r="AI4019" s="29" t="s">
        <v>1357</v>
      </c>
      <c r="AJ4019" s="29" t="s">
        <v>258</v>
      </c>
      <c r="AK4019" s="29" t="s">
        <v>258</v>
      </c>
      <c r="AL4019" s="29" t="s">
        <v>13326</v>
      </c>
    </row>
    <row r="4020" spans="1:38" x14ac:dyDescent="0.2">
      <c r="A4020" s="35" t="s">
        <v>18</v>
      </c>
      <c r="B4020" s="36">
        <v>10053</v>
      </c>
      <c r="C4020" s="36">
        <v>2</v>
      </c>
      <c r="D4020" s="36" t="s">
        <v>6621</v>
      </c>
      <c r="E4020" s="37" t="s">
        <v>6622</v>
      </c>
      <c r="F4020" s="38" t="s">
        <v>1262</v>
      </c>
      <c r="G4020" s="38" t="s">
        <v>1279</v>
      </c>
      <c r="H4020" s="35" t="s">
        <v>10450</v>
      </c>
      <c r="I4020" s="35"/>
      <c r="J4020" s="29" t="s">
        <v>263</v>
      </c>
      <c r="K4020" s="29" t="s">
        <v>264</v>
      </c>
      <c r="L4020" s="29" t="s">
        <v>2577</v>
      </c>
      <c r="M4020" s="39">
        <v>44.245098720103165</v>
      </c>
      <c r="N4020" s="39">
        <v>34.887304585900068</v>
      </c>
      <c r="O4020" s="29">
        <v>44197</v>
      </c>
      <c r="P4020" s="29">
        <v>44485</v>
      </c>
      <c r="Q4020" s="40">
        <v>0.78850100000000001</v>
      </c>
      <c r="R4020" s="39">
        <v>34.887304585900068</v>
      </c>
      <c r="S4020" s="39">
        <v>0</v>
      </c>
      <c r="T4020" s="39">
        <v>0</v>
      </c>
      <c r="U4020" s="39">
        <v>0</v>
      </c>
      <c r="V4020" s="39">
        <v>0</v>
      </c>
      <c r="W4020" s="29" t="s">
        <v>1357</v>
      </c>
      <c r="X4020" s="29" t="s">
        <v>11773</v>
      </c>
      <c r="Y4020" s="29">
        <v>45239</v>
      </c>
      <c r="Z4020" s="41" t="s">
        <v>11759</v>
      </c>
      <c r="AA4020" s="42" t="s">
        <v>1349</v>
      </c>
      <c r="AB4020" s="29" t="s">
        <v>258</v>
      </c>
      <c r="AC4020" s="29" t="s">
        <v>265</v>
      </c>
      <c r="AD4020" s="29" t="s">
        <v>265</v>
      </c>
      <c r="AE4020" s="29" t="s">
        <v>1367</v>
      </c>
      <c r="AF4020" s="29" t="s">
        <v>2409</v>
      </c>
      <c r="AG4020" s="183" t="s">
        <v>2410</v>
      </c>
      <c r="AH4020" s="29" t="s">
        <v>1356</v>
      </c>
      <c r="AI4020" s="29" t="s">
        <v>1357</v>
      </c>
      <c r="AJ4020" s="29" t="s">
        <v>258</v>
      </c>
      <c r="AK4020" s="29" t="s">
        <v>258</v>
      </c>
      <c r="AL4020" s="29" t="s">
        <v>13326</v>
      </c>
    </row>
    <row r="4021" spans="1:38" x14ac:dyDescent="0.2">
      <c r="A4021" s="35" t="s">
        <v>18</v>
      </c>
      <c r="B4021" s="36">
        <v>10053</v>
      </c>
      <c r="C4021" s="36">
        <v>3</v>
      </c>
      <c r="D4021" s="36" t="s">
        <v>6623</v>
      </c>
      <c r="E4021" s="37" t="s">
        <v>6624</v>
      </c>
      <c r="F4021" s="38" t="s">
        <v>1262</v>
      </c>
      <c r="G4021" s="38" t="s">
        <v>1279</v>
      </c>
      <c r="H4021" s="35" t="s">
        <v>10450</v>
      </c>
      <c r="I4021" s="35"/>
      <c r="J4021" s="29" t="s">
        <v>263</v>
      </c>
      <c r="K4021" s="29" t="s">
        <v>264</v>
      </c>
      <c r="L4021" s="29" t="s">
        <v>2577</v>
      </c>
      <c r="M4021" s="39">
        <v>122.70706243964409</v>
      </c>
      <c r="N4021" s="39">
        <v>96.418694045174547</v>
      </c>
      <c r="O4021" s="29">
        <v>44198</v>
      </c>
      <c r="P4021" s="29">
        <v>44485</v>
      </c>
      <c r="Q4021" s="40">
        <v>0.78576319999999999</v>
      </c>
      <c r="R4021" s="39">
        <v>96.418694045174547</v>
      </c>
      <c r="S4021" s="39">
        <v>0</v>
      </c>
      <c r="T4021" s="39">
        <v>0</v>
      </c>
      <c r="U4021" s="39">
        <v>0</v>
      </c>
      <c r="V4021" s="39">
        <v>0</v>
      </c>
      <c r="W4021" s="29" t="s">
        <v>1357</v>
      </c>
      <c r="X4021" s="29" t="s">
        <v>11773</v>
      </c>
      <c r="Y4021" s="29">
        <v>45239</v>
      </c>
      <c r="Z4021" s="41" t="s">
        <v>11759</v>
      </c>
      <c r="AA4021" s="42" t="s">
        <v>1349</v>
      </c>
      <c r="AB4021" s="29" t="s">
        <v>258</v>
      </c>
      <c r="AC4021" s="29" t="s">
        <v>265</v>
      </c>
      <c r="AD4021" s="29" t="s">
        <v>265</v>
      </c>
      <c r="AE4021" s="29" t="s">
        <v>1367</v>
      </c>
      <c r="AF4021" s="29" t="s">
        <v>2409</v>
      </c>
      <c r="AG4021" s="183" t="s">
        <v>2410</v>
      </c>
      <c r="AH4021" s="29" t="s">
        <v>1356</v>
      </c>
      <c r="AI4021" s="29" t="s">
        <v>1357</v>
      </c>
      <c r="AJ4021" s="29" t="s">
        <v>258</v>
      </c>
      <c r="AK4021" s="29" t="s">
        <v>258</v>
      </c>
      <c r="AL4021" s="29" t="s">
        <v>13326</v>
      </c>
    </row>
    <row r="4022" spans="1:38" x14ac:dyDescent="0.2">
      <c r="A4022" s="35" t="s">
        <v>16</v>
      </c>
      <c r="B4022" s="36">
        <v>10054</v>
      </c>
      <c r="C4022" s="36"/>
      <c r="D4022" s="36" t="s">
        <v>1349</v>
      </c>
      <c r="E4022" s="37" t="s">
        <v>6625</v>
      </c>
      <c r="F4022" s="38" t="s">
        <v>1266</v>
      </c>
      <c r="G4022" s="38" t="s">
        <v>1268</v>
      </c>
      <c r="H4022" s="35" t="s">
        <v>1452</v>
      </c>
      <c r="I4022" s="35"/>
      <c r="J4022" s="29" t="s">
        <v>1371</v>
      </c>
      <c r="K4022" s="29" t="s">
        <v>1371</v>
      </c>
      <c r="L4022" s="29" t="s">
        <v>1384</v>
      </c>
      <c r="M4022" s="39">
        <v>38.079082837670299</v>
      </c>
      <c r="N4022" s="39">
        <v>146.47806160164271</v>
      </c>
      <c r="O4022" s="29">
        <v>44197</v>
      </c>
      <c r="P4022" s="29">
        <v>45602</v>
      </c>
      <c r="Q4022" s="40">
        <v>3.8466803999999999</v>
      </c>
      <c r="R4022" s="39">
        <v>38.025954825462016</v>
      </c>
      <c r="S4022" s="39">
        <v>38.025954825462016</v>
      </c>
      <c r="T4022" s="39">
        <v>38.025954825462016</v>
      </c>
      <c r="U4022" s="39">
        <v>32.400197125256675</v>
      </c>
      <c r="V4022" s="39">
        <v>0</v>
      </c>
      <c r="W4022" s="29" t="s">
        <v>1357</v>
      </c>
      <c r="X4022" s="29" t="s">
        <v>258</v>
      </c>
      <c r="Y4022" s="29" t="s">
        <v>1349</v>
      </c>
      <c r="Z4022" s="41" t="s">
        <v>1349</v>
      </c>
      <c r="AA4022" s="42" t="s">
        <v>1349</v>
      </c>
      <c r="AB4022" s="29" t="s">
        <v>258</v>
      </c>
      <c r="AC4022" s="29" t="s">
        <v>258</v>
      </c>
      <c r="AD4022" s="29" t="s">
        <v>265</v>
      </c>
      <c r="AE4022" s="29" t="s">
        <v>1353</v>
      </c>
      <c r="AF4022" s="29" t="s">
        <v>1368</v>
      </c>
      <c r="AG4022" s="183" t="s">
        <v>1369</v>
      </c>
      <c r="AH4022" s="29" t="s">
        <v>1413</v>
      </c>
      <c r="AI4022" s="29" t="s">
        <v>1357</v>
      </c>
      <c r="AJ4022" s="29" t="s">
        <v>258</v>
      </c>
      <c r="AK4022" s="29" t="s">
        <v>258</v>
      </c>
      <c r="AL4022" s="29" t="s">
        <v>13326</v>
      </c>
    </row>
    <row r="4023" spans="1:38" x14ac:dyDescent="0.2">
      <c r="A4023" s="35" t="s">
        <v>16</v>
      </c>
      <c r="B4023" s="36">
        <v>10055</v>
      </c>
      <c r="C4023" s="36"/>
      <c r="D4023" s="36" t="s">
        <v>1349</v>
      </c>
      <c r="E4023" s="37" t="s">
        <v>6626</v>
      </c>
      <c r="F4023" s="38" t="s">
        <v>1266</v>
      </c>
      <c r="G4023" s="38" t="s">
        <v>1267</v>
      </c>
      <c r="H4023" s="35" t="s">
        <v>1177</v>
      </c>
      <c r="I4023" s="35"/>
      <c r="J4023" s="29" t="s">
        <v>1405</v>
      </c>
      <c r="K4023" s="29" t="s">
        <v>1416</v>
      </c>
      <c r="L4023" s="29" t="s">
        <v>1425</v>
      </c>
      <c r="M4023" s="39">
        <v>99.735501778160838</v>
      </c>
      <c r="N4023" s="39">
        <v>265.41521971252564</v>
      </c>
      <c r="O4023" s="29">
        <v>44197</v>
      </c>
      <c r="P4023" s="29">
        <v>45169</v>
      </c>
      <c r="Q4023" s="40">
        <v>2.6611910000000001</v>
      </c>
      <c r="R4023" s="39">
        <v>99.564804928131409</v>
      </c>
      <c r="S4023" s="39">
        <v>99.564804928131409</v>
      </c>
      <c r="T4023" s="39">
        <v>66.285609856262823</v>
      </c>
      <c r="U4023" s="39">
        <v>0</v>
      </c>
      <c r="V4023" s="39">
        <v>0</v>
      </c>
      <c r="W4023" s="29" t="s">
        <v>265</v>
      </c>
      <c r="X4023" s="29" t="s">
        <v>11773</v>
      </c>
      <c r="Y4023" s="29">
        <v>45282</v>
      </c>
      <c r="Z4023" s="41" t="s">
        <v>11760</v>
      </c>
      <c r="AA4023" s="42" t="s">
        <v>1349</v>
      </c>
      <c r="AB4023" s="43" t="s">
        <v>265</v>
      </c>
      <c r="AC4023" s="29" t="s">
        <v>258</v>
      </c>
      <c r="AD4023" s="29" t="s">
        <v>258</v>
      </c>
      <c r="AE4023" s="29" t="s">
        <v>1353</v>
      </c>
      <c r="AF4023" s="29" t="s">
        <v>1368</v>
      </c>
      <c r="AG4023" s="183" t="s">
        <v>1369</v>
      </c>
      <c r="AH4023" s="29" t="s">
        <v>1356</v>
      </c>
      <c r="AI4023" s="29" t="s">
        <v>1357</v>
      </c>
      <c r="AJ4023" s="29" t="s">
        <v>258</v>
      </c>
      <c r="AK4023" s="29" t="s">
        <v>258</v>
      </c>
      <c r="AL4023" s="29" t="s">
        <v>13327</v>
      </c>
    </row>
    <row r="4024" spans="1:38" x14ac:dyDescent="0.2">
      <c r="A4024" s="35" t="s">
        <v>16</v>
      </c>
      <c r="B4024" s="36">
        <v>10056</v>
      </c>
      <c r="C4024" s="36"/>
      <c r="D4024" s="36" t="s">
        <v>1349</v>
      </c>
      <c r="E4024" s="37" t="s">
        <v>6627</v>
      </c>
      <c r="F4024" s="38" t="s">
        <v>1269</v>
      </c>
      <c r="G4024" s="38" t="s">
        <v>1273</v>
      </c>
      <c r="H4024" s="35" t="s">
        <v>1393</v>
      </c>
      <c r="I4024" s="35"/>
      <c r="J4024" s="29" t="s">
        <v>274</v>
      </c>
      <c r="K4024" s="29" t="s">
        <v>303</v>
      </c>
      <c r="L4024" s="29" t="s">
        <v>2271</v>
      </c>
      <c r="M4024" s="39">
        <v>17.960603780874145</v>
      </c>
      <c r="N4024" s="39">
        <v>35.847446954140999</v>
      </c>
      <c r="O4024" s="29">
        <v>44197</v>
      </c>
      <c r="P4024" s="29">
        <v>44926</v>
      </c>
      <c r="Q4024" s="40">
        <v>1.9958932</v>
      </c>
      <c r="R4024" s="39">
        <v>17.923723477070499</v>
      </c>
      <c r="S4024" s="39">
        <v>17.923723477070499</v>
      </c>
      <c r="T4024" s="39">
        <v>0</v>
      </c>
      <c r="U4024" s="39">
        <v>0</v>
      </c>
      <c r="V4024" s="39">
        <v>0</v>
      </c>
      <c r="W4024" s="29" t="s">
        <v>1357</v>
      </c>
      <c r="X4024" s="29" t="s">
        <v>258</v>
      </c>
      <c r="Y4024" s="29" t="s">
        <v>1349</v>
      </c>
      <c r="Z4024" s="41" t="s">
        <v>1349</v>
      </c>
      <c r="AA4024" s="42" t="s">
        <v>1349</v>
      </c>
      <c r="AB4024" s="29" t="s">
        <v>258</v>
      </c>
      <c r="AC4024" s="29" t="s">
        <v>265</v>
      </c>
      <c r="AD4024" s="29" t="s">
        <v>265</v>
      </c>
      <c r="AE4024" s="29" t="s">
        <v>1367</v>
      </c>
      <c r="AF4024" s="29" t="s">
        <v>1368</v>
      </c>
      <c r="AG4024" s="183" t="s">
        <v>1369</v>
      </c>
      <c r="AH4024" s="29" t="s">
        <v>1356</v>
      </c>
      <c r="AI4024" s="29" t="s">
        <v>1357</v>
      </c>
      <c r="AJ4024" s="29" t="s">
        <v>258</v>
      </c>
      <c r="AK4024" s="29" t="s">
        <v>258</v>
      </c>
      <c r="AL4024" s="29" t="s">
        <v>13326</v>
      </c>
    </row>
    <row r="4025" spans="1:38" x14ac:dyDescent="0.2">
      <c r="A4025" s="35" t="s">
        <v>16</v>
      </c>
      <c r="B4025" s="36">
        <v>10057</v>
      </c>
      <c r="C4025" s="36"/>
      <c r="D4025" s="36" t="s">
        <v>1349</v>
      </c>
      <c r="E4025" s="37" t="s">
        <v>6628</v>
      </c>
      <c r="F4025" s="38" t="s">
        <v>1269</v>
      </c>
      <c r="G4025" s="38" t="s">
        <v>1273</v>
      </c>
      <c r="H4025" s="35" t="s">
        <v>1052</v>
      </c>
      <c r="I4025" s="35"/>
      <c r="J4025" s="29" t="s">
        <v>429</v>
      </c>
      <c r="K4025" s="29" t="s">
        <v>6629</v>
      </c>
      <c r="L4025" s="29" t="s">
        <v>6630</v>
      </c>
      <c r="M4025" s="39">
        <v>18.895154853598513</v>
      </c>
      <c r="N4025" s="39">
        <v>15.674830937713894</v>
      </c>
      <c r="O4025" s="29">
        <v>44197</v>
      </c>
      <c r="P4025" s="29">
        <v>44500</v>
      </c>
      <c r="Q4025" s="40">
        <v>0.8295688</v>
      </c>
      <c r="R4025" s="39">
        <v>15.674830937713894</v>
      </c>
      <c r="S4025" s="39">
        <v>0</v>
      </c>
      <c r="T4025" s="39">
        <v>0</v>
      </c>
      <c r="U4025" s="39">
        <v>0</v>
      </c>
      <c r="V4025" s="39">
        <v>0</v>
      </c>
      <c r="W4025" s="29" t="s">
        <v>1357</v>
      </c>
      <c r="X4025" s="29" t="s">
        <v>258</v>
      </c>
      <c r="Y4025" s="29" t="s">
        <v>1349</v>
      </c>
      <c r="Z4025" s="41" t="s">
        <v>1349</v>
      </c>
      <c r="AA4025" s="42" t="s">
        <v>1349</v>
      </c>
      <c r="AB4025" s="29" t="s">
        <v>258</v>
      </c>
      <c r="AC4025" s="29" t="s">
        <v>258</v>
      </c>
      <c r="AD4025" s="29" t="s">
        <v>258</v>
      </c>
      <c r="AE4025" s="29" t="s">
        <v>1367</v>
      </c>
      <c r="AF4025" s="29" t="s">
        <v>4702</v>
      </c>
      <c r="AG4025" s="183" t="s">
        <v>4703</v>
      </c>
      <c r="AH4025" s="29" t="s">
        <v>1356</v>
      </c>
      <c r="AI4025" s="29" t="s">
        <v>1357</v>
      </c>
      <c r="AJ4025" s="29" t="s">
        <v>258</v>
      </c>
      <c r="AK4025" s="29" t="s">
        <v>258</v>
      </c>
      <c r="AL4025" s="29" t="s">
        <v>13326</v>
      </c>
    </row>
    <row r="4026" spans="1:38" x14ac:dyDescent="0.2">
      <c r="A4026" s="35" t="s">
        <v>16</v>
      </c>
      <c r="B4026" s="36">
        <v>10058</v>
      </c>
      <c r="C4026" s="36"/>
      <c r="D4026" s="36" t="s">
        <v>1349</v>
      </c>
      <c r="E4026" s="37" t="s">
        <v>6631</v>
      </c>
      <c r="F4026" s="38" t="s">
        <v>1269</v>
      </c>
      <c r="G4026" s="38" t="s">
        <v>1273</v>
      </c>
      <c r="H4026" s="35" t="s">
        <v>1393</v>
      </c>
      <c r="I4026" s="35"/>
      <c r="J4026" s="29" t="s">
        <v>274</v>
      </c>
      <c r="K4026" s="29" t="s">
        <v>303</v>
      </c>
      <c r="L4026" s="29" t="s">
        <v>2271</v>
      </c>
      <c r="M4026" s="39">
        <v>17.827421337583768</v>
      </c>
      <c r="N4026" s="39">
        <v>35.581629021218347</v>
      </c>
      <c r="O4026" s="29">
        <v>44197</v>
      </c>
      <c r="P4026" s="29">
        <v>44926</v>
      </c>
      <c r="Q4026" s="40">
        <v>1.9958932</v>
      </c>
      <c r="R4026" s="39">
        <v>17.790814510609174</v>
      </c>
      <c r="S4026" s="39">
        <v>17.790814510609174</v>
      </c>
      <c r="T4026" s="39">
        <v>0</v>
      </c>
      <c r="U4026" s="39">
        <v>0</v>
      </c>
      <c r="V4026" s="39">
        <v>0</v>
      </c>
      <c r="W4026" s="29" t="s">
        <v>1357</v>
      </c>
      <c r="X4026" s="29" t="s">
        <v>258</v>
      </c>
      <c r="Y4026" s="29" t="s">
        <v>1349</v>
      </c>
      <c r="Z4026" s="41" t="s">
        <v>1349</v>
      </c>
      <c r="AA4026" s="42" t="s">
        <v>1349</v>
      </c>
      <c r="AB4026" s="29" t="s">
        <v>258</v>
      </c>
      <c r="AC4026" s="29" t="s">
        <v>265</v>
      </c>
      <c r="AD4026" s="29" t="s">
        <v>265</v>
      </c>
      <c r="AE4026" s="29" t="s">
        <v>1367</v>
      </c>
      <c r="AF4026" s="29" t="s">
        <v>1368</v>
      </c>
      <c r="AG4026" s="183" t="s">
        <v>1369</v>
      </c>
      <c r="AH4026" s="29" t="s">
        <v>1356</v>
      </c>
      <c r="AI4026" s="29" t="s">
        <v>1357</v>
      </c>
      <c r="AJ4026" s="29" t="s">
        <v>258</v>
      </c>
      <c r="AK4026" s="29" t="s">
        <v>258</v>
      </c>
      <c r="AL4026" s="29" t="s">
        <v>13326</v>
      </c>
    </row>
    <row r="4027" spans="1:38" x14ac:dyDescent="0.2">
      <c r="A4027" s="35" t="s">
        <v>16</v>
      </c>
      <c r="B4027" s="36">
        <v>10059</v>
      </c>
      <c r="C4027" s="36"/>
      <c r="D4027" s="36" t="s">
        <v>1349</v>
      </c>
      <c r="E4027" s="37" t="s">
        <v>6632</v>
      </c>
      <c r="F4027" s="38" t="s">
        <v>1266</v>
      </c>
      <c r="G4027" s="38" t="s">
        <v>1268</v>
      </c>
      <c r="H4027" s="35" t="s">
        <v>1359</v>
      </c>
      <c r="I4027" s="35"/>
      <c r="J4027" s="29" t="s">
        <v>484</v>
      </c>
      <c r="K4027" s="29" t="s">
        <v>1365</v>
      </c>
      <c r="L4027" s="29" t="s">
        <v>1366</v>
      </c>
      <c r="M4027" s="39">
        <v>19.326421058875074</v>
      </c>
      <c r="N4027" s="39">
        <v>15.82094455852156</v>
      </c>
      <c r="O4027" s="29">
        <v>44197</v>
      </c>
      <c r="P4027" s="29">
        <v>44496</v>
      </c>
      <c r="Q4027" s="40">
        <v>0.81861740000000005</v>
      </c>
      <c r="R4027" s="39">
        <v>15.82094455852156</v>
      </c>
      <c r="S4027" s="39">
        <v>0</v>
      </c>
      <c r="T4027" s="39">
        <v>0</v>
      </c>
      <c r="U4027" s="39">
        <v>0</v>
      </c>
      <c r="V4027" s="39">
        <v>0</v>
      </c>
      <c r="W4027" s="29" t="s">
        <v>265</v>
      </c>
      <c r="X4027" s="29" t="s">
        <v>11773</v>
      </c>
      <c r="Y4027" s="29">
        <v>45140</v>
      </c>
      <c r="Z4027" s="41" t="s">
        <v>11756</v>
      </c>
      <c r="AA4027" s="42" t="s">
        <v>1349</v>
      </c>
      <c r="AB4027" s="29" t="s">
        <v>258</v>
      </c>
      <c r="AC4027" s="29" t="s">
        <v>258</v>
      </c>
      <c r="AD4027" s="29" t="s">
        <v>265</v>
      </c>
      <c r="AE4027" s="29" t="s">
        <v>1367</v>
      </c>
      <c r="AF4027" s="29" t="s">
        <v>1368</v>
      </c>
      <c r="AG4027" s="183" t="s">
        <v>1369</v>
      </c>
      <c r="AH4027" s="29" t="s">
        <v>1356</v>
      </c>
      <c r="AI4027" s="29" t="s">
        <v>1357</v>
      </c>
      <c r="AJ4027" s="29" t="s">
        <v>258</v>
      </c>
      <c r="AK4027" s="29" t="s">
        <v>258</v>
      </c>
      <c r="AL4027" s="29" t="s">
        <v>13327</v>
      </c>
    </row>
    <row r="4028" spans="1:38" x14ac:dyDescent="0.2">
      <c r="A4028" s="35" t="s">
        <v>16</v>
      </c>
      <c r="B4028" s="36">
        <v>10060</v>
      </c>
      <c r="C4028" s="36"/>
      <c r="D4028" s="36" t="s">
        <v>1349</v>
      </c>
      <c r="E4028" s="37" t="s">
        <v>6633</v>
      </c>
      <c r="F4028" s="38" t="s">
        <v>1269</v>
      </c>
      <c r="G4028" s="38" t="s">
        <v>1274</v>
      </c>
      <c r="H4028" s="35" t="s">
        <v>1491</v>
      </c>
      <c r="I4028" s="35"/>
      <c r="J4028" s="29" t="s">
        <v>382</v>
      </c>
      <c r="K4028" s="29" t="s">
        <v>3481</v>
      </c>
      <c r="L4028" s="29" t="s">
        <v>4038</v>
      </c>
      <c r="M4028" s="39">
        <v>8.1381482452700826</v>
      </c>
      <c r="N4028" s="39">
        <v>16.242874743326489</v>
      </c>
      <c r="O4028" s="29">
        <v>44197</v>
      </c>
      <c r="P4028" s="29">
        <v>44926</v>
      </c>
      <c r="Q4028" s="40">
        <v>1.9958932</v>
      </c>
      <c r="R4028" s="39">
        <v>8.1214373716632444</v>
      </c>
      <c r="S4028" s="39">
        <v>8.1214373716632444</v>
      </c>
      <c r="T4028" s="39">
        <v>0</v>
      </c>
      <c r="U4028" s="39">
        <v>0</v>
      </c>
      <c r="V4028" s="39">
        <v>0</v>
      </c>
      <c r="W4028" s="29" t="s">
        <v>265</v>
      </c>
      <c r="X4028" s="29" t="s">
        <v>11773</v>
      </c>
      <c r="Y4028" s="29">
        <v>45295</v>
      </c>
      <c r="Z4028" s="41" t="s">
        <v>11761</v>
      </c>
      <c r="AA4028" s="42" t="s">
        <v>1349</v>
      </c>
      <c r="AB4028" s="29" t="s">
        <v>258</v>
      </c>
      <c r="AC4028" s="29" t="s">
        <v>258</v>
      </c>
      <c r="AD4028" s="29" t="s">
        <v>258</v>
      </c>
      <c r="AE4028" s="29" t="s">
        <v>1367</v>
      </c>
      <c r="AF4028" s="29" t="s">
        <v>1368</v>
      </c>
      <c r="AG4028" s="183" t="s">
        <v>1369</v>
      </c>
      <c r="AH4028" s="29" t="s">
        <v>1356</v>
      </c>
      <c r="AI4028" s="29" t="s">
        <v>1357</v>
      </c>
      <c r="AJ4028" s="29" t="s">
        <v>258</v>
      </c>
      <c r="AK4028" s="29" t="s">
        <v>258</v>
      </c>
      <c r="AL4028" s="29" t="s">
        <v>13327</v>
      </c>
    </row>
    <row r="4029" spans="1:38" x14ac:dyDescent="0.2">
      <c r="A4029" s="35" t="s">
        <v>16</v>
      </c>
      <c r="B4029" s="36">
        <v>10061</v>
      </c>
      <c r="C4029" s="36"/>
      <c r="D4029" s="36" t="s">
        <v>1349</v>
      </c>
      <c r="E4029" s="37" t="s">
        <v>6634</v>
      </c>
      <c r="F4029" s="38" t="s">
        <v>1269</v>
      </c>
      <c r="G4029" s="38" t="s">
        <v>1273</v>
      </c>
      <c r="H4029" s="35" t="s">
        <v>1393</v>
      </c>
      <c r="I4029" s="35"/>
      <c r="J4029" s="29" t="s">
        <v>274</v>
      </c>
      <c r="K4029" s="29" t="s">
        <v>303</v>
      </c>
      <c r="L4029" s="29" t="s">
        <v>2271</v>
      </c>
      <c r="M4029" s="39">
        <v>14.589986456698055</v>
      </c>
      <c r="N4029" s="39">
        <v>29.120054757015744</v>
      </c>
      <c r="O4029" s="29">
        <v>44197</v>
      </c>
      <c r="P4029" s="29">
        <v>44926</v>
      </c>
      <c r="Q4029" s="40">
        <v>1.9958932</v>
      </c>
      <c r="R4029" s="39">
        <v>14.560027378507872</v>
      </c>
      <c r="S4029" s="39">
        <v>14.560027378507872</v>
      </c>
      <c r="T4029" s="39">
        <v>0</v>
      </c>
      <c r="U4029" s="39">
        <v>0</v>
      </c>
      <c r="V4029" s="39">
        <v>0</v>
      </c>
      <c r="W4029" s="29" t="s">
        <v>1357</v>
      </c>
      <c r="X4029" s="29" t="s">
        <v>258</v>
      </c>
      <c r="Y4029" s="29" t="s">
        <v>1349</v>
      </c>
      <c r="Z4029" s="41" t="s">
        <v>1349</v>
      </c>
      <c r="AA4029" s="42" t="s">
        <v>1349</v>
      </c>
      <c r="AB4029" s="29" t="s">
        <v>258</v>
      </c>
      <c r="AC4029" s="29" t="s">
        <v>265</v>
      </c>
      <c r="AD4029" s="29" t="s">
        <v>265</v>
      </c>
      <c r="AE4029" s="29" t="s">
        <v>1367</v>
      </c>
      <c r="AF4029" s="29" t="s">
        <v>1368</v>
      </c>
      <c r="AG4029" s="183" t="s">
        <v>1369</v>
      </c>
      <c r="AH4029" s="29" t="s">
        <v>1356</v>
      </c>
      <c r="AI4029" s="29" t="s">
        <v>1357</v>
      </c>
      <c r="AJ4029" s="29" t="s">
        <v>258</v>
      </c>
      <c r="AK4029" s="29" t="s">
        <v>258</v>
      </c>
      <c r="AL4029" s="29" t="s">
        <v>13326</v>
      </c>
    </row>
    <row r="4030" spans="1:38" x14ac:dyDescent="0.2">
      <c r="A4030" s="35" t="s">
        <v>16</v>
      </c>
      <c r="B4030" s="36">
        <v>10062</v>
      </c>
      <c r="C4030" s="36"/>
      <c r="D4030" s="36" t="s">
        <v>1349</v>
      </c>
      <c r="E4030" s="37" t="s">
        <v>6635</v>
      </c>
      <c r="F4030" s="38" t="s">
        <v>1269</v>
      </c>
      <c r="G4030" s="38" t="s">
        <v>1273</v>
      </c>
      <c r="H4030" s="35" t="s">
        <v>1393</v>
      </c>
      <c r="I4030" s="35"/>
      <c r="J4030" s="29" t="s">
        <v>359</v>
      </c>
      <c r="K4030" s="29" t="s">
        <v>2628</v>
      </c>
      <c r="L4030" s="29" t="s">
        <v>2629</v>
      </c>
      <c r="M4030" s="39">
        <v>46.686100865790763</v>
      </c>
      <c r="N4030" s="39">
        <v>198.12034496919915</v>
      </c>
      <c r="O4030" s="29">
        <v>44197</v>
      </c>
      <c r="P4030" s="29">
        <v>45747</v>
      </c>
      <c r="Q4030" s="40">
        <v>4.2436686999999997</v>
      </c>
      <c r="R4030" s="39">
        <v>46.62406570841889</v>
      </c>
      <c r="S4030" s="39">
        <v>46.62406570841889</v>
      </c>
      <c r="T4030" s="39">
        <v>46.62406570841889</v>
      </c>
      <c r="U4030" s="39">
        <v>46.751802874743326</v>
      </c>
      <c r="V4030" s="39">
        <v>11.496344969199178</v>
      </c>
      <c r="W4030" s="29" t="s">
        <v>1357</v>
      </c>
      <c r="X4030" s="29" t="s">
        <v>258</v>
      </c>
      <c r="Y4030" s="29" t="s">
        <v>1349</v>
      </c>
      <c r="Z4030" s="41" t="s">
        <v>1349</v>
      </c>
      <c r="AA4030" s="42" t="s">
        <v>1349</v>
      </c>
      <c r="AB4030" s="29" t="s">
        <v>258</v>
      </c>
      <c r="AC4030" s="29" t="s">
        <v>258</v>
      </c>
      <c r="AD4030" s="29" t="s">
        <v>258</v>
      </c>
      <c r="AE4030" s="29" t="s">
        <v>1367</v>
      </c>
      <c r="AF4030" s="29" t="s">
        <v>1462</v>
      </c>
      <c r="AG4030" s="183" t="s">
        <v>1463</v>
      </c>
      <c r="AH4030" s="29" t="s">
        <v>1413</v>
      </c>
      <c r="AI4030" s="29" t="s">
        <v>1357</v>
      </c>
      <c r="AJ4030" s="29" t="s">
        <v>258</v>
      </c>
      <c r="AK4030" s="29" t="s">
        <v>258</v>
      </c>
      <c r="AL4030" s="29" t="s">
        <v>13326</v>
      </c>
    </row>
    <row r="4031" spans="1:38" x14ac:dyDescent="0.2">
      <c r="A4031" s="35" t="s">
        <v>16</v>
      </c>
      <c r="B4031" s="36">
        <v>10063</v>
      </c>
      <c r="C4031" s="36"/>
      <c r="D4031" s="36" t="s">
        <v>1349</v>
      </c>
      <c r="E4031" s="37" t="s">
        <v>6636</v>
      </c>
      <c r="F4031" s="38" t="s">
        <v>1269</v>
      </c>
      <c r="G4031" s="38" t="s">
        <v>1273</v>
      </c>
      <c r="H4031" s="35" t="s">
        <v>1393</v>
      </c>
      <c r="I4031" s="35"/>
      <c r="J4031" s="29" t="s">
        <v>398</v>
      </c>
      <c r="K4031" s="29" t="s">
        <v>3802</v>
      </c>
      <c r="L4031" s="29" t="s">
        <v>3675</v>
      </c>
      <c r="M4031" s="39">
        <v>4.3338989035944024</v>
      </c>
      <c r="N4031" s="39">
        <v>17.72715947980835</v>
      </c>
      <c r="O4031" s="29">
        <v>44197</v>
      </c>
      <c r="P4031" s="29">
        <v>45691</v>
      </c>
      <c r="Q4031" s="40">
        <v>4.0903491000000001</v>
      </c>
      <c r="R4031" s="39">
        <v>4.3280355920602336</v>
      </c>
      <c r="S4031" s="39">
        <v>4.3280355920602336</v>
      </c>
      <c r="T4031" s="39">
        <v>4.3280355920602336</v>
      </c>
      <c r="U4031" s="39">
        <v>4.3398932238193018</v>
      </c>
      <c r="V4031" s="39">
        <v>0.40315947980835048</v>
      </c>
      <c r="W4031" s="29" t="s">
        <v>265</v>
      </c>
      <c r="X4031" s="29" t="s">
        <v>11774</v>
      </c>
      <c r="Y4031" s="29">
        <v>45261</v>
      </c>
      <c r="Z4031" s="41" t="s">
        <v>11760</v>
      </c>
      <c r="AA4031" s="42" t="s">
        <v>1349</v>
      </c>
      <c r="AB4031" s="29" t="s">
        <v>258</v>
      </c>
      <c r="AC4031" s="29" t="s">
        <v>258</v>
      </c>
      <c r="AD4031" s="29" t="s">
        <v>258</v>
      </c>
      <c r="AE4031" s="29" t="s">
        <v>1367</v>
      </c>
      <c r="AF4031" s="29" t="s">
        <v>2409</v>
      </c>
      <c r="AG4031" s="183" t="s">
        <v>2410</v>
      </c>
      <c r="AH4031" s="29" t="s">
        <v>1413</v>
      </c>
      <c r="AI4031" s="29" t="s">
        <v>1357</v>
      </c>
      <c r="AJ4031" s="29" t="s">
        <v>258</v>
      </c>
      <c r="AK4031" s="29" t="s">
        <v>258</v>
      </c>
      <c r="AL4031" s="29" t="s">
        <v>13327</v>
      </c>
    </row>
    <row r="4032" spans="1:38" x14ac:dyDescent="0.2">
      <c r="A4032" s="35" t="s">
        <v>16</v>
      </c>
      <c r="B4032" s="36">
        <v>10064</v>
      </c>
      <c r="C4032" s="36"/>
      <c r="D4032" s="36" t="s">
        <v>1349</v>
      </c>
      <c r="E4032" s="37" t="s">
        <v>6637</v>
      </c>
      <c r="F4032" s="38" t="s">
        <v>1269</v>
      </c>
      <c r="G4032" s="38" t="s">
        <v>1273</v>
      </c>
      <c r="H4032" s="35" t="s">
        <v>1393</v>
      </c>
      <c r="I4032" s="35"/>
      <c r="J4032" s="29" t="s">
        <v>281</v>
      </c>
      <c r="K4032" s="29" t="s">
        <v>282</v>
      </c>
      <c r="L4032" s="29" t="s">
        <v>1366</v>
      </c>
      <c r="M4032" s="39">
        <v>7.8175835918988099</v>
      </c>
      <c r="N4032" s="39">
        <v>6.7848706365503082</v>
      </c>
      <c r="O4032" s="29">
        <v>44197</v>
      </c>
      <c r="P4032" s="29">
        <v>44514</v>
      </c>
      <c r="Q4032" s="40">
        <v>0.86789870000000002</v>
      </c>
      <c r="R4032" s="39">
        <v>6.7848706365503082</v>
      </c>
      <c r="S4032" s="39">
        <v>0</v>
      </c>
      <c r="T4032" s="39">
        <v>0</v>
      </c>
      <c r="U4032" s="39">
        <v>0</v>
      </c>
      <c r="V4032" s="39">
        <v>0</v>
      </c>
      <c r="W4032" s="29" t="s">
        <v>265</v>
      </c>
      <c r="X4032" s="29" t="s">
        <v>11773</v>
      </c>
      <c r="Y4032" s="29">
        <v>45306</v>
      </c>
      <c r="Z4032" s="41" t="s">
        <v>11761</v>
      </c>
      <c r="AA4032" s="42" t="s">
        <v>1349</v>
      </c>
      <c r="AB4032" s="29" t="s">
        <v>258</v>
      </c>
      <c r="AC4032" s="29" t="s">
        <v>258</v>
      </c>
      <c r="AD4032" s="29" t="s">
        <v>265</v>
      </c>
      <c r="AE4032" s="29" t="s">
        <v>1367</v>
      </c>
      <c r="AF4032" s="29" t="s">
        <v>1368</v>
      </c>
      <c r="AG4032" s="183" t="s">
        <v>1369</v>
      </c>
      <c r="AH4032" s="29" t="s">
        <v>1356</v>
      </c>
      <c r="AI4032" s="29" t="s">
        <v>1357</v>
      </c>
      <c r="AJ4032" s="29" t="s">
        <v>258</v>
      </c>
      <c r="AK4032" s="29" t="s">
        <v>258</v>
      </c>
      <c r="AL4032" s="29" t="s">
        <v>13327</v>
      </c>
    </row>
    <row r="4033" spans="1:38" x14ac:dyDescent="0.2">
      <c r="A4033" s="35" t="s">
        <v>16</v>
      </c>
      <c r="B4033" s="36">
        <v>10066</v>
      </c>
      <c r="C4033" s="36"/>
      <c r="D4033" s="36" t="s">
        <v>1349</v>
      </c>
      <c r="E4033" s="37" t="s">
        <v>6638</v>
      </c>
      <c r="F4033" s="38" t="s">
        <v>1269</v>
      </c>
      <c r="G4033" s="38" t="s">
        <v>1273</v>
      </c>
      <c r="H4033" s="35" t="s">
        <v>1393</v>
      </c>
      <c r="I4033" s="35"/>
      <c r="J4033" s="29" t="s">
        <v>1371</v>
      </c>
      <c r="K4033" s="29" t="s">
        <v>1371</v>
      </c>
      <c r="L4033" s="29" t="s">
        <v>1384</v>
      </c>
      <c r="M4033" s="39">
        <v>23.98372060791684</v>
      </c>
      <c r="N4033" s="39">
        <v>22.851019849418204</v>
      </c>
      <c r="O4033" s="29">
        <v>44197</v>
      </c>
      <c r="P4033" s="29">
        <v>44545</v>
      </c>
      <c r="Q4033" s="40">
        <v>0.95277210000000001</v>
      </c>
      <c r="R4033" s="39">
        <v>22.851019849418204</v>
      </c>
      <c r="S4033" s="39">
        <v>0</v>
      </c>
      <c r="T4033" s="39">
        <v>0</v>
      </c>
      <c r="U4033" s="39">
        <v>0</v>
      </c>
      <c r="V4033" s="39">
        <v>0</v>
      </c>
      <c r="W4033" s="29" t="s">
        <v>265</v>
      </c>
      <c r="X4033" s="29" t="s">
        <v>11773</v>
      </c>
      <c r="Y4033" s="29">
        <v>45233</v>
      </c>
      <c r="Z4033" s="41" t="s">
        <v>11759</v>
      </c>
      <c r="AA4033" s="42" t="s">
        <v>1349</v>
      </c>
      <c r="AB4033" s="29" t="s">
        <v>258</v>
      </c>
      <c r="AC4033" s="29" t="s">
        <v>258</v>
      </c>
      <c r="AD4033" s="29" t="s">
        <v>265</v>
      </c>
      <c r="AE4033" s="29" t="s">
        <v>1353</v>
      </c>
      <c r="AF4033" s="29" t="s">
        <v>1368</v>
      </c>
      <c r="AG4033" s="183" t="s">
        <v>1369</v>
      </c>
      <c r="AH4033" s="29" t="s">
        <v>1356</v>
      </c>
      <c r="AI4033" s="29" t="s">
        <v>1357</v>
      </c>
      <c r="AJ4033" s="29" t="s">
        <v>258</v>
      </c>
      <c r="AK4033" s="29" t="s">
        <v>258</v>
      </c>
      <c r="AL4033" s="29" t="s">
        <v>13327</v>
      </c>
    </row>
    <row r="4034" spans="1:38" x14ac:dyDescent="0.2">
      <c r="A4034" s="35" t="s">
        <v>16</v>
      </c>
      <c r="B4034" s="36">
        <v>10068</v>
      </c>
      <c r="C4034" s="36"/>
      <c r="D4034" s="36" t="s">
        <v>1349</v>
      </c>
      <c r="E4034" s="37" t="s">
        <v>6639</v>
      </c>
      <c r="F4034" s="38" t="s">
        <v>1269</v>
      </c>
      <c r="G4034" s="38" t="s">
        <v>1445</v>
      </c>
      <c r="H4034" s="35" t="s">
        <v>13138</v>
      </c>
      <c r="I4034" s="35"/>
      <c r="J4034" s="29" t="s">
        <v>484</v>
      </c>
      <c r="K4034" s="29" t="s">
        <v>1365</v>
      </c>
      <c r="L4034" s="29" t="s">
        <v>1384</v>
      </c>
      <c r="M4034" s="39">
        <v>122.31255290002635</v>
      </c>
      <c r="N4034" s="39">
        <v>244.12279260780286</v>
      </c>
      <c r="O4034" s="29">
        <v>44197</v>
      </c>
      <c r="P4034" s="29">
        <v>44926</v>
      </c>
      <c r="Q4034" s="40">
        <v>1.9958932</v>
      </c>
      <c r="R4034" s="39">
        <v>122.06139630390143</v>
      </c>
      <c r="S4034" s="39">
        <v>122.06139630390143</v>
      </c>
      <c r="T4034" s="39">
        <v>0</v>
      </c>
      <c r="U4034" s="39">
        <v>0</v>
      </c>
      <c r="V4034" s="39">
        <v>0</v>
      </c>
      <c r="W4034" s="29" t="s">
        <v>1357</v>
      </c>
      <c r="X4034" s="29" t="s">
        <v>258</v>
      </c>
      <c r="Y4034" s="29" t="s">
        <v>1349</v>
      </c>
      <c r="Z4034" s="41" t="s">
        <v>1349</v>
      </c>
      <c r="AA4034" s="42" t="s">
        <v>1349</v>
      </c>
      <c r="AB4034" s="29" t="s">
        <v>258</v>
      </c>
      <c r="AC4034" s="29" t="s">
        <v>258</v>
      </c>
      <c r="AD4034" s="29" t="s">
        <v>265</v>
      </c>
      <c r="AE4034" s="29" t="s">
        <v>1353</v>
      </c>
      <c r="AF4034" s="29" t="s">
        <v>1368</v>
      </c>
      <c r="AG4034" s="183" t="s">
        <v>1369</v>
      </c>
      <c r="AH4034" s="29" t="s">
        <v>1356</v>
      </c>
      <c r="AI4034" s="29" t="s">
        <v>1357</v>
      </c>
      <c r="AJ4034" s="29" t="s">
        <v>258</v>
      </c>
      <c r="AK4034" s="29" t="s">
        <v>258</v>
      </c>
      <c r="AL4034" s="29" t="s">
        <v>13326</v>
      </c>
    </row>
    <row r="4035" spans="1:38" x14ac:dyDescent="0.2">
      <c r="A4035" s="35" t="s">
        <v>16</v>
      </c>
      <c r="B4035" s="36">
        <v>10070</v>
      </c>
      <c r="C4035" s="36"/>
      <c r="D4035" s="36" t="s">
        <v>1349</v>
      </c>
      <c r="E4035" s="37" t="s">
        <v>6640</v>
      </c>
      <c r="F4035" s="38" t="s">
        <v>1266</v>
      </c>
      <c r="G4035" s="38" t="s">
        <v>1268</v>
      </c>
      <c r="H4035" s="35" t="s">
        <v>669</v>
      </c>
      <c r="I4035" s="35"/>
      <c r="J4035" s="29" t="s">
        <v>1371</v>
      </c>
      <c r="K4035" s="29" t="s">
        <v>1371</v>
      </c>
      <c r="L4035" s="29" t="s">
        <v>1384</v>
      </c>
      <c r="M4035" s="39">
        <v>83.638248289998302</v>
      </c>
      <c r="N4035" s="39">
        <v>334.32400000000001</v>
      </c>
      <c r="O4035" s="29">
        <v>44197</v>
      </c>
      <c r="P4035" s="29">
        <v>45657</v>
      </c>
      <c r="Q4035" s="40">
        <v>3.9972620999999999</v>
      </c>
      <c r="R4035" s="39">
        <v>83.523791923340184</v>
      </c>
      <c r="S4035" s="39">
        <v>83.523791923340184</v>
      </c>
      <c r="T4035" s="39">
        <v>83.523791923340184</v>
      </c>
      <c r="U4035" s="39">
        <v>83.75262422997946</v>
      </c>
      <c r="V4035" s="39">
        <v>0</v>
      </c>
      <c r="W4035" s="29" t="s">
        <v>265</v>
      </c>
      <c r="X4035" s="29" t="s">
        <v>11774</v>
      </c>
      <c r="Y4035" s="29">
        <v>45272</v>
      </c>
      <c r="Z4035" s="41" t="s">
        <v>11760</v>
      </c>
      <c r="AA4035" s="42" t="s">
        <v>1349</v>
      </c>
      <c r="AB4035" s="29" t="s">
        <v>258</v>
      </c>
      <c r="AC4035" s="29" t="s">
        <v>258</v>
      </c>
      <c r="AD4035" s="29" t="s">
        <v>265</v>
      </c>
      <c r="AE4035" s="29" t="s">
        <v>1353</v>
      </c>
      <c r="AF4035" s="29" t="s">
        <v>1368</v>
      </c>
      <c r="AG4035" s="183" t="s">
        <v>1369</v>
      </c>
      <c r="AH4035" s="29" t="s">
        <v>1413</v>
      </c>
      <c r="AI4035" s="29" t="s">
        <v>1357</v>
      </c>
      <c r="AJ4035" s="29" t="s">
        <v>258</v>
      </c>
      <c r="AK4035" s="29" t="s">
        <v>258</v>
      </c>
      <c r="AL4035" s="29" t="s">
        <v>13327</v>
      </c>
    </row>
    <row r="4036" spans="1:38" x14ac:dyDescent="0.2">
      <c r="A4036" s="35" t="s">
        <v>16</v>
      </c>
      <c r="B4036" s="36">
        <v>10071</v>
      </c>
      <c r="C4036" s="36"/>
      <c r="D4036" s="36" t="s">
        <v>1349</v>
      </c>
      <c r="E4036" s="37" t="s">
        <v>6641</v>
      </c>
      <c r="F4036" s="38" t="s">
        <v>1269</v>
      </c>
      <c r="G4036" s="38" t="s">
        <v>1273</v>
      </c>
      <c r="H4036" s="35" t="s">
        <v>1393</v>
      </c>
      <c r="I4036" s="35"/>
      <c r="J4036" s="29" t="s">
        <v>281</v>
      </c>
      <c r="K4036" s="29" t="s">
        <v>282</v>
      </c>
      <c r="L4036" s="29" t="s">
        <v>1366</v>
      </c>
      <c r="M4036" s="39">
        <v>12.10858127879956</v>
      </c>
      <c r="N4036" s="39">
        <v>10.939991786447639</v>
      </c>
      <c r="O4036" s="29">
        <v>44197</v>
      </c>
      <c r="P4036" s="29">
        <v>44527</v>
      </c>
      <c r="Q4036" s="40">
        <v>0.90349080000000004</v>
      </c>
      <c r="R4036" s="39">
        <v>10.939991786447639</v>
      </c>
      <c r="S4036" s="39">
        <v>0</v>
      </c>
      <c r="T4036" s="39">
        <v>0</v>
      </c>
      <c r="U4036" s="39">
        <v>0</v>
      </c>
      <c r="V4036" s="39">
        <v>0</v>
      </c>
      <c r="W4036" s="29" t="s">
        <v>265</v>
      </c>
      <c r="X4036" s="29" t="s">
        <v>11773</v>
      </c>
      <c r="Y4036" s="29">
        <v>45379</v>
      </c>
      <c r="Z4036" s="41" t="s">
        <v>11761</v>
      </c>
      <c r="AA4036" s="42" t="s">
        <v>1349</v>
      </c>
      <c r="AB4036" s="29" t="s">
        <v>258</v>
      </c>
      <c r="AC4036" s="29" t="s">
        <v>258</v>
      </c>
      <c r="AD4036" s="29" t="s">
        <v>265</v>
      </c>
      <c r="AE4036" s="29" t="s">
        <v>1367</v>
      </c>
      <c r="AF4036" s="29" t="s">
        <v>1368</v>
      </c>
      <c r="AG4036" s="183" t="s">
        <v>1369</v>
      </c>
      <c r="AH4036" s="29" t="s">
        <v>1356</v>
      </c>
      <c r="AI4036" s="29" t="s">
        <v>1357</v>
      </c>
      <c r="AJ4036" s="29" t="s">
        <v>258</v>
      </c>
      <c r="AK4036" s="29" t="s">
        <v>258</v>
      </c>
      <c r="AL4036" s="29" t="s">
        <v>13327</v>
      </c>
    </row>
    <row r="4037" spans="1:38" x14ac:dyDescent="0.2">
      <c r="A4037" s="35" t="s">
        <v>16</v>
      </c>
      <c r="B4037" s="36">
        <v>10073</v>
      </c>
      <c r="C4037" s="36"/>
      <c r="D4037" s="36" t="s">
        <v>1349</v>
      </c>
      <c r="E4037" s="37" t="s">
        <v>6642</v>
      </c>
      <c r="F4037" s="38" t="s">
        <v>1269</v>
      </c>
      <c r="G4037" s="38" t="s">
        <v>1273</v>
      </c>
      <c r="H4037" s="35" t="s">
        <v>1393</v>
      </c>
      <c r="I4037" s="35"/>
      <c r="J4037" s="29" t="s">
        <v>1371</v>
      </c>
      <c r="K4037" s="29" t="s">
        <v>1371</v>
      </c>
      <c r="L4037" s="29" t="s">
        <v>1366</v>
      </c>
      <c r="M4037" s="39">
        <v>21.099724308250536</v>
      </c>
      <c r="N4037" s="39">
        <v>82.723627652292961</v>
      </c>
      <c r="O4037" s="29">
        <v>44197</v>
      </c>
      <c r="P4037" s="29">
        <v>45629</v>
      </c>
      <c r="Q4037" s="40">
        <v>3.9206023000000001</v>
      </c>
      <c r="R4037" s="39">
        <v>21.07056810403833</v>
      </c>
      <c r="S4037" s="39">
        <v>21.07056810403833</v>
      </c>
      <c r="T4037" s="39">
        <v>21.07056810403833</v>
      </c>
      <c r="U4037" s="39">
        <v>19.511923340177962</v>
      </c>
      <c r="V4037" s="39">
        <v>0</v>
      </c>
      <c r="W4037" s="29" t="s">
        <v>265</v>
      </c>
      <c r="X4037" s="29" t="s">
        <v>11773</v>
      </c>
      <c r="Y4037" s="29">
        <v>45260</v>
      </c>
      <c r="Z4037" s="41" t="s">
        <v>11759</v>
      </c>
      <c r="AA4037" s="42" t="s">
        <v>1349</v>
      </c>
      <c r="AB4037" s="29" t="s">
        <v>258</v>
      </c>
      <c r="AC4037" s="29" t="s">
        <v>258</v>
      </c>
      <c r="AD4037" s="29" t="s">
        <v>265</v>
      </c>
      <c r="AE4037" s="29" t="s">
        <v>1367</v>
      </c>
      <c r="AF4037" s="29" t="s">
        <v>1368</v>
      </c>
      <c r="AG4037" s="183" t="s">
        <v>1369</v>
      </c>
      <c r="AH4037" s="29" t="s">
        <v>1413</v>
      </c>
      <c r="AI4037" s="29" t="s">
        <v>1357</v>
      </c>
      <c r="AJ4037" s="29" t="s">
        <v>258</v>
      </c>
      <c r="AK4037" s="29" t="s">
        <v>258</v>
      </c>
      <c r="AL4037" s="29" t="s">
        <v>13327</v>
      </c>
    </row>
    <row r="4038" spans="1:38" x14ac:dyDescent="0.2">
      <c r="A4038" s="35" t="s">
        <v>16</v>
      </c>
      <c r="B4038" s="36">
        <v>10076</v>
      </c>
      <c r="C4038" s="36"/>
      <c r="D4038" s="36" t="s">
        <v>1349</v>
      </c>
      <c r="E4038" s="37" t="s">
        <v>6643</v>
      </c>
      <c r="F4038" s="38" t="s">
        <v>1269</v>
      </c>
      <c r="G4038" s="38" t="s">
        <v>1273</v>
      </c>
      <c r="H4038" s="35" t="s">
        <v>1393</v>
      </c>
      <c r="I4038" s="35"/>
      <c r="J4038" s="29" t="s">
        <v>281</v>
      </c>
      <c r="K4038" s="29" t="s">
        <v>282</v>
      </c>
      <c r="L4038" s="29" t="s">
        <v>1366</v>
      </c>
      <c r="M4038" s="39">
        <v>10.70285389108737</v>
      </c>
      <c r="N4038" s="39">
        <v>9.8164435318275149</v>
      </c>
      <c r="O4038" s="29">
        <v>44197</v>
      </c>
      <c r="P4038" s="29">
        <v>44532</v>
      </c>
      <c r="Q4038" s="40">
        <v>0.91718</v>
      </c>
      <c r="R4038" s="39">
        <v>9.8164435318275149</v>
      </c>
      <c r="S4038" s="39">
        <v>0</v>
      </c>
      <c r="T4038" s="39">
        <v>0</v>
      </c>
      <c r="U4038" s="39">
        <v>0</v>
      </c>
      <c r="V4038" s="39">
        <v>0</v>
      </c>
      <c r="W4038" s="29" t="s">
        <v>265</v>
      </c>
      <c r="X4038" s="29" t="s">
        <v>11773</v>
      </c>
      <c r="Y4038" s="29">
        <v>45260</v>
      </c>
      <c r="Z4038" s="41" t="s">
        <v>11759</v>
      </c>
      <c r="AA4038" s="42" t="s">
        <v>1349</v>
      </c>
      <c r="AB4038" s="29" t="s">
        <v>258</v>
      </c>
      <c r="AC4038" s="29" t="s">
        <v>258</v>
      </c>
      <c r="AD4038" s="29" t="s">
        <v>265</v>
      </c>
      <c r="AE4038" s="29" t="s">
        <v>1367</v>
      </c>
      <c r="AF4038" s="29" t="s">
        <v>1368</v>
      </c>
      <c r="AG4038" s="183" t="s">
        <v>1369</v>
      </c>
      <c r="AH4038" s="29" t="s">
        <v>1356</v>
      </c>
      <c r="AI4038" s="29" t="s">
        <v>1357</v>
      </c>
      <c r="AJ4038" s="29" t="s">
        <v>258</v>
      </c>
      <c r="AK4038" s="29" t="s">
        <v>258</v>
      </c>
      <c r="AL4038" s="29" t="s">
        <v>13327</v>
      </c>
    </row>
    <row r="4039" spans="1:38" x14ac:dyDescent="0.2">
      <c r="A4039" s="35" t="s">
        <v>16</v>
      </c>
      <c r="B4039" s="36">
        <v>10077</v>
      </c>
      <c r="C4039" s="36"/>
      <c r="D4039" s="36" t="s">
        <v>1349</v>
      </c>
      <c r="E4039" s="37" t="s">
        <v>6644</v>
      </c>
      <c r="F4039" s="38" t="s">
        <v>1269</v>
      </c>
      <c r="G4039" s="38" t="s">
        <v>1273</v>
      </c>
      <c r="H4039" s="35" t="s">
        <v>453</v>
      </c>
      <c r="I4039" s="35"/>
      <c r="J4039" s="29" t="s">
        <v>1492</v>
      </c>
      <c r="K4039" s="29" t="s">
        <v>2426</v>
      </c>
      <c r="L4039" s="29" t="s">
        <v>2427</v>
      </c>
      <c r="M4039" s="39">
        <v>4380.9051695474218</v>
      </c>
      <c r="N4039" s="39">
        <v>21889.533075975363</v>
      </c>
      <c r="O4039" s="29">
        <v>44197</v>
      </c>
      <c r="P4039" s="29">
        <v>46022</v>
      </c>
      <c r="Q4039" s="40">
        <v>4.9965776999999996</v>
      </c>
      <c r="R4039" s="39">
        <v>4375.5090759753593</v>
      </c>
      <c r="S4039" s="39">
        <v>4375.5090759753593</v>
      </c>
      <c r="T4039" s="39">
        <v>4375.5090759753593</v>
      </c>
      <c r="U4039" s="39">
        <v>4387.4967720739223</v>
      </c>
      <c r="V4039" s="39">
        <v>4375.5090759753593</v>
      </c>
      <c r="W4039" s="29" t="s">
        <v>265</v>
      </c>
      <c r="X4039" s="29" t="s">
        <v>11773</v>
      </c>
      <c r="Y4039" s="29">
        <v>45176</v>
      </c>
      <c r="Z4039" s="41" t="s">
        <v>11757</v>
      </c>
      <c r="AA4039" s="42" t="s">
        <v>1349</v>
      </c>
      <c r="AB4039" s="29" t="s">
        <v>258</v>
      </c>
      <c r="AC4039" s="29" t="s">
        <v>258</v>
      </c>
      <c r="AD4039" s="29" t="s">
        <v>258</v>
      </c>
      <c r="AE4039" s="29" t="s">
        <v>1353</v>
      </c>
      <c r="AF4039" s="29" t="s">
        <v>1495</v>
      </c>
      <c r="AG4039" s="183" t="s">
        <v>1496</v>
      </c>
      <c r="AH4039" s="29" t="s">
        <v>1413</v>
      </c>
      <c r="AI4039" s="29" t="s">
        <v>1357</v>
      </c>
      <c r="AJ4039" s="29" t="s">
        <v>265</v>
      </c>
      <c r="AK4039" s="29" t="s">
        <v>258</v>
      </c>
      <c r="AL4039" s="29" t="s">
        <v>12224</v>
      </c>
    </row>
    <row r="4040" spans="1:38" x14ac:dyDescent="0.2">
      <c r="A4040" s="35" t="s">
        <v>16</v>
      </c>
      <c r="B4040" s="36">
        <v>10079</v>
      </c>
      <c r="C4040" s="36"/>
      <c r="D4040" s="36" t="s">
        <v>1349</v>
      </c>
      <c r="E4040" s="37" t="s">
        <v>6645</v>
      </c>
      <c r="F4040" s="38" t="s">
        <v>1269</v>
      </c>
      <c r="G4040" s="38" t="s">
        <v>1273</v>
      </c>
      <c r="H4040" s="35" t="s">
        <v>1393</v>
      </c>
      <c r="I4040" s="35"/>
      <c r="J4040" s="29" t="s">
        <v>1371</v>
      </c>
      <c r="K4040" s="29" t="s">
        <v>1371</v>
      </c>
      <c r="L4040" s="29" t="s">
        <v>1366</v>
      </c>
      <c r="M4040" s="39">
        <v>15.35312781055285</v>
      </c>
      <c r="N4040" s="39">
        <v>70.660117727583838</v>
      </c>
      <c r="O4040" s="29">
        <v>44197</v>
      </c>
      <c r="P4040" s="29">
        <v>45878</v>
      </c>
      <c r="Q4040" s="40">
        <v>4.6023272000000004</v>
      </c>
      <c r="R4040" s="39">
        <v>15.333497604380561</v>
      </c>
      <c r="S4040" s="39">
        <v>15.333497604380561</v>
      </c>
      <c r="T4040" s="39">
        <v>15.333497604380561</v>
      </c>
      <c r="U4040" s="39">
        <v>15.375507186858314</v>
      </c>
      <c r="V4040" s="39">
        <v>9.2841177275838476</v>
      </c>
      <c r="W4040" s="29" t="s">
        <v>1357</v>
      </c>
      <c r="X4040" s="29" t="s">
        <v>258</v>
      </c>
      <c r="Y4040" s="29" t="s">
        <v>1349</v>
      </c>
      <c r="Z4040" s="41" t="s">
        <v>1349</v>
      </c>
      <c r="AA4040" s="42" t="s">
        <v>1349</v>
      </c>
      <c r="AB4040" s="29" t="s">
        <v>258</v>
      </c>
      <c r="AC4040" s="29" t="s">
        <v>258</v>
      </c>
      <c r="AD4040" s="29" t="s">
        <v>265</v>
      </c>
      <c r="AE4040" s="29" t="s">
        <v>1367</v>
      </c>
      <c r="AF4040" s="29" t="s">
        <v>1368</v>
      </c>
      <c r="AG4040" s="183" t="s">
        <v>1369</v>
      </c>
      <c r="AH4040" s="29" t="s">
        <v>1413</v>
      </c>
      <c r="AI4040" s="29" t="s">
        <v>1357</v>
      </c>
      <c r="AJ4040" s="29" t="s">
        <v>258</v>
      </c>
      <c r="AK4040" s="29" t="s">
        <v>258</v>
      </c>
      <c r="AL4040" s="29" t="s">
        <v>13326</v>
      </c>
    </row>
    <row r="4041" spans="1:38" x14ac:dyDescent="0.2">
      <c r="A4041" s="35" t="s">
        <v>16</v>
      </c>
      <c r="B4041" s="36">
        <v>10080</v>
      </c>
      <c r="C4041" s="36"/>
      <c r="D4041" s="36" t="s">
        <v>1349</v>
      </c>
      <c r="E4041" s="37" t="s">
        <v>6646</v>
      </c>
      <c r="F4041" s="38" t="s">
        <v>1266</v>
      </c>
      <c r="G4041" s="38" t="s">
        <v>1268</v>
      </c>
      <c r="H4041" s="35" t="s">
        <v>1359</v>
      </c>
      <c r="I4041" s="35"/>
      <c r="J4041" s="29" t="s">
        <v>484</v>
      </c>
      <c r="K4041" s="29" t="s">
        <v>1365</v>
      </c>
      <c r="L4041" s="29" t="s">
        <v>1384</v>
      </c>
      <c r="M4041" s="39">
        <v>10.26612623472343</v>
      </c>
      <c r="N4041" s="39">
        <v>10.230992470910335</v>
      </c>
      <c r="O4041" s="29">
        <v>44197</v>
      </c>
      <c r="P4041" s="29">
        <v>44561</v>
      </c>
      <c r="Q4041" s="40">
        <v>0.99657770000000001</v>
      </c>
      <c r="R4041" s="39">
        <v>10.230992470910335</v>
      </c>
      <c r="S4041" s="39">
        <v>0</v>
      </c>
      <c r="T4041" s="39">
        <v>0</v>
      </c>
      <c r="U4041" s="39">
        <v>0</v>
      </c>
      <c r="V4041" s="39">
        <v>0</v>
      </c>
      <c r="W4041" s="29" t="s">
        <v>265</v>
      </c>
      <c r="X4041" s="29" t="s">
        <v>11773</v>
      </c>
      <c r="Y4041" s="29">
        <v>45238</v>
      </c>
      <c r="Z4041" s="41" t="s">
        <v>11759</v>
      </c>
      <c r="AA4041" s="42" t="s">
        <v>1349</v>
      </c>
      <c r="AB4041" s="29" t="s">
        <v>258</v>
      </c>
      <c r="AC4041" s="29" t="s">
        <v>258</v>
      </c>
      <c r="AD4041" s="29" t="s">
        <v>265</v>
      </c>
      <c r="AE4041" s="29" t="s">
        <v>1353</v>
      </c>
      <c r="AF4041" s="29" t="s">
        <v>1368</v>
      </c>
      <c r="AG4041" s="183" t="s">
        <v>1369</v>
      </c>
      <c r="AH4041" s="29" t="s">
        <v>1356</v>
      </c>
      <c r="AI4041" s="29" t="s">
        <v>1357</v>
      </c>
      <c r="AJ4041" s="29" t="s">
        <v>258</v>
      </c>
      <c r="AK4041" s="29" t="s">
        <v>258</v>
      </c>
      <c r="AL4041" s="29" t="s">
        <v>13327</v>
      </c>
    </row>
    <row r="4042" spans="1:38" x14ac:dyDescent="0.2">
      <c r="A4042" s="35" t="s">
        <v>16</v>
      </c>
      <c r="B4042" s="36">
        <v>10081</v>
      </c>
      <c r="C4042" s="36"/>
      <c r="D4042" s="36" t="s">
        <v>1349</v>
      </c>
      <c r="E4042" s="37" t="s">
        <v>6647</v>
      </c>
      <c r="F4042" s="38" t="s">
        <v>1262</v>
      </c>
      <c r="G4042" s="38" t="s">
        <v>1264</v>
      </c>
      <c r="H4042" s="35" t="s">
        <v>5813</v>
      </c>
      <c r="I4042" s="35"/>
      <c r="J4042" s="29" t="s">
        <v>322</v>
      </c>
      <c r="K4042" s="29" t="s">
        <v>1828</v>
      </c>
      <c r="L4042" s="29" t="s">
        <v>4824</v>
      </c>
      <c r="M4042" s="39">
        <v>46.917540573986571</v>
      </c>
      <c r="N4042" s="39">
        <v>46.756974674880219</v>
      </c>
      <c r="O4042" s="29">
        <v>44197</v>
      </c>
      <c r="P4042" s="29">
        <v>44561</v>
      </c>
      <c r="Q4042" s="40">
        <v>0.99657770000000001</v>
      </c>
      <c r="R4042" s="39">
        <v>46.756974674880219</v>
      </c>
      <c r="S4042" s="39">
        <v>0</v>
      </c>
      <c r="T4042" s="39">
        <v>0</v>
      </c>
      <c r="U4042" s="39">
        <v>0</v>
      </c>
      <c r="V4042" s="39">
        <v>0</v>
      </c>
      <c r="W4042" s="29" t="s">
        <v>1357</v>
      </c>
      <c r="X4042" s="29" t="s">
        <v>258</v>
      </c>
      <c r="Y4042" s="29" t="s">
        <v>1349</v>
      </c>
      <c r="Z4042" s="41" t="s">
        <v>1349</v>
      </c>
      <c r="AA4042" s="42" t="s">
        <v>1349</v>
      </c>
      <c r="AB4042" s="29" t="s">
        <v>265</v>
      </c>
      <c r="AC4042" s="29" t="s">
        <v>258</v>
      </c>
      <c r="AD4042" s="29" t="s">
        <v>258</v>
      </c>
      <c r="AE4042" s="29" t="s">
        <v>1353</v>
      </c>
      <c r="AF4042" s="29" t="s">
        <v>1378</v>
      </c>
      <c r="AG4042" s="183" t="s">
        <v>1379</v>
      </c>
      <c r="AH4042" s="29" t="s">
        <v>1356</v>
      </c>
      <c r="AI4042" s="29" t="s">
        <v>1357</v>
      </c>
      <c r="AJ4042" s="29" t="s">
        <v>258</v>
      </c>
      <c r="AK4042" s="29" t="s">
        <v>258</v>
      </c>
      <c r="AL4042" s="29" t="s">
        <v>13326</v>
      </c>
    </row>
    <row r="4043" spans="1:38" x14ac:dyDescent="0.2">
      <c r="A4043" s="35" t="s">
        <v>17</v>
      </c>
      <c r="B4043" s="36">
        <v>10082</v>
      </c>
      <c r="C4043" s="36"/>
      <c r="D4043" s="36" t="s">
        <v>1349</v>
      </c>
      <c r="E4043" s="37" t="s">
        <v>6648</v>
      </c>
      <c r="F4043" s="38" t="s">
        <v>1262</v>
      </c>
      <c r="G4043" s="38" t="s">
        <v>1263</v>
      </c>
      <c r="H4043" s="35" t="s">
        <v>1671</v>
      </c>
      <c r="I4043" s="35" t="s">
        <v>1349</v>
      </c>
      <c r="J4043" s="29" t="s">
        <v>398</v>
      </c>
      <c r="K4043" s="29" t="s">
        <v>3263</v>
      </c>
      <c r="L4043" s="29" t="s">
        <v>3264</v>
      </c>
      <c r="M4043" s="39">
        <v>0</v>
      </c>
      <c r="N4043" s="39"/>
      <c r="O4043" s="29">
        <v>44197</v>
      </c>
      <c r="P4043" s="29">
        <v>44548</v>
      </c>
      <c r="Q4043" s="40">
        <v>0.9609856</v>
      </c>
      <c r="R4043" s="39"/>
      <c r="S4043" s="39"/>
      <c r="T4043" s="39"/>
      <c r="U4043" s="39"/>
      <c r="V4043" s="39"/>
      <c r="W4043" s="29" t="s">
        <v>1357</v>
      </c>
      <c r="X4043" s="29" t="s">
        <v>258</v>
      </c>
      <c r="Y4043" s="29" t="s">
        <v>1349</v>
      </c>
      <c r="Z4043" s="41" t="s">
        <v>1349</v>
      </c>
      <c r="AA4043" s="42" t="s">
        <v>1349</v>
      </c>
      <c r="AB4043" s="29" t="s">
        <v>258</v>
      </c>
      <c r="AC4043" s="29" t="s">
        <v>265</v>
      </c>
      <c r="AD4043" s="29" t="s">
        <v>258</v>
      </c>
      <c r="AE4043" s="29" t="s">
        <v>1367</v>
      </c>
      <c r="AF4043" s="29" t="s">
        <v>2409</v>
      </c>
      <c r="AG4043" s="183" t="s">
        <v>2410</v>
      </c>
      <c r="AH4043" s="29" t="s">
        <v>1356</v>
      </c>
      <c r="AI4043" s="29" t="s">
        <v>1357</v>
      </c>
      <c r="AJ4043" s="29" t="s">
        <v>258</v>
      </c>
      <c r="AK4043" s="29" t="s">
        <v>258</v>
      </c>
      <c r="AL4043" s="29" t="s">
        <v>13326</v>
      </c>
    </row>
    <row r="4044" spans="1:38" x14ac:dyDescent="0.2">
      <c r="A4044" s="35" t="s">
        <v>18</v>
      </c>
      <c r="B4044" s="36">
        <v>10082</v>
      </c>
      <c r="C4044" s="36">
        <v>1</v>
      </c>
      <c r="D4044" s="36" t="s">
        <v>6649</v>
      </c>
      <c r="E4044" s="37" t="s">
        <v>6650</v>
      </c>
      <c r="F4044" s="38" t="s">
        <v>1262</v>
      </c>
      <c r="G4044" s="38" t="s">
        <v>1263</v>
      </c>
      <c r="H4044" s="35" t="s">
        <v>1671</v>
      </c>
      <c r="I4044" s="35"/>
      <c r="J4044" s="29" t="s">
        <v>398</v>
      </c>
      <c r="K4044" s="29" t="s">
        <v>3263</v>
      </c>
      <c r="L4044" s="29" t="s">
        <v>3264</v>
      </c>
      <c r="M4044" s="39">
        <v>36.443533760278989</v>
      </c>
      <c r="N4044" s="39">
        <v>35.021711156741958</v>
      </c>
      <c r="O4044" s="29">
        <v>44197</v>
      </c>
      <c r="P4044" s="29">
        <v>44548</v>
      </c>
      <c r="Q4044" s="40">
        <v>0.9609856</v>
      </c>
      <c r="R4044" s="39">
        <v>35.021711156741958</v>
      </c>
      <c r="S4044" s="39">
        <v>0</v>
      </c>
      <c r="T4044" s="39">
        <v>0</v>
      </c>
      <c r="U4044" s="39">
        <v>0</v>
      </c>
      <c r="V4044" s="39">
        <v>0</v>
      </c>
      <c r="W4044" s="29" t="s">
        <v>1357</v>
      </c>
      <c r="X4044" s="29" t="s">
        <v>258</v>
      </c>
      <c r="Y4044" s="29" t="s">
        <v>1349</v>
      </c>
      <c r="Z4044" s="41" t="s">
        <v>1349</v>
      </c>
      <c r="AA4044" s="42" t="s">
        <v>1349</v>
      </c>
      <c r="AB4044" s="29" t="s">
        <v>258</v>
      </c>
      <c r="AC4044" s="29" t="s">
        <v>265</v>
      </c>
      <c r="AD4044" s="29" t="s">
        <v>258</v>
      </c>
      <c r="AE4044" s="29" t="s">
        <v>1367</v>
      </c>
      <c r="AF4044" s="29" t="s">
        <v>2409</v>
      </c>
      <c r="AG4044" s="183" t="s">
        <v>2410</v>
      </c>
      <c r="AH4044" s="29" t="s">
        <v>1356</v>
      </c>
      <c r="AI4044" s="29" t="s">
        <v>1357</v>
      </c>
      <c r="AJ4044" s="29" t="s">
        <v>258</v>
      </c>
      <c r="AK4044" s="29" t="s">
        <v>258</v>
      </c>
      <c r="AL4044" s="29" t="s">
        <v>13326</v>
      </c>
    </row>
    <row r="4045" spans="1:38" x14ac:dyDescent="0.2">
      <c r="A4045" s="35" t="s">
        <v>16</v>
      </c>
      <c r="B4045" s="36">
        <v>10083</v>
      </c>
      <c r="C4045" s="36"/>
      <c r="D4045" s="36" t="s">
        <v>1349</v>
      </c>
      <c r="E4045" s="37" t="s">
        <v>6651</v>
      </c>
      <c r="F4045" s="38" t="s">
        <v>1266</v>
      </c>
      <c r="G4045" s="38" t="s">
        <v>1268</v>
      </c>
      <c r="H4045" s="35" t="s">
        <v>1133</v>
      </c>
      <c r="I4045" s="35"/>
      <c r="J4045" s="29" t="s">
        <v>429</v>
      </c>
      <c r="K4045" s="29" t="s">
        <v>6629</v>
      </c>
      <c r="L4045" s="29" t="s">
        <v>6652</v>
      </c>
      <c r="M4045" s="39">
        <v>42.515824881677133</v>
      </c>
      <c r="N4045" s="39">
        <v>81.248583162217656</v>
      </c>
      <c r="O4045" s="29">
        <v>44197</v>
      </c>
      <c r="P4045" s="29">
        <v>44895</v>
      </c>
      <c r="Q4045" s="40">
        <v>1.9110198</v>
      </c>
      <c r="R4045" s="39">
        <v>42.425941136208074</v>
      </c>
      <c r="S4045" s="39">
        <v>38.822642026009582</v>
      </c>
      <c r="T4045" s="39">
        <v>0</v>
      </c>
      <c r="U4045" s="39">
        <v>0</v>
      </c>
      <c r="V4045" s="39">
        <v>0</v>
      </c>
      <c r="W4045" s="29" t="s">
        <v>1357</v>
      </c>
      <c r="X4045" s="29" t="s">
        <v>258</v>
      </c>
      <c r="Y4045" s="29" t="s">
        <v>1349</v>
      </c>
      <c r="Z4045" s="41" t="s">
        <v>1349</v>
      </c>
      <c r="AA4045" s="42" t="s">
        <v>1349</v>
      </c>
      <c r="AB4045" s="29" t="s">
        <v>258</v>
      </c>
      <c r="AC4045" s="29" t="s">
        <v>258</v>
      </c>
      <c r="AD4045" s="29" t="s">
        <v>258</v>
      </c>
      <c r="AE4045" s="29" t="s">
        <v>1353</v>
      </c>
      <c r="AF4045" s="29" t="s">
        <v>1368</v>
      </c>
      <c r="AG4045" s="183" t="s">
        <v>1369</v>
      </c>
      <c r="AH4045" s="29" t="s">
        <v>1356</v>
      </c>
      <c r="AI4045" s="29" t="s">
        <v>1357</v>
      </c>
      <c r="AJ4045" s="29" t="s">
        <v>258</v>
      </c>
      <c r="AK4045" s="29" t="s">
        <v>258</v>
      </c>
      <c r="AL4045" s="29" t="s">
        <v>13326</v>
      </c>
    </row>
    <row r="4046" spans="1:38" x14ac:dyDescent="0.2">
      <c r="A4046" s="35" t="s">
        <v>16</v>
      </c>
      <c r="B4046" s="36">
        <v>10086</v>
      </c>
      <c r="C4046" s="36"/>
      <c r="D4046" s="36" t="s">
        <v>1349</v>
      </c>
      <c r="E4046" s="37" t="s">
        <v>6653</v>
      </c>
      <c r="F4046" s="38" t="s">
        <v>1275</v>
      </c>
      <c r="G4046" s="38" t="s">
        <v>1893</v>
      </c>
      <c r="H4046" s="35" t="s">
        <v>1894</v>
      </c>
      <c r="I4046" s="35"/>
      <c r="J4046" s="29" t="s">
        <v>484</v>
      </c>
      <c r="K4046" s="29" t="s">
        <v>1551</v>
      </c>
      <c r="L4046" s="29" t="s">
        <v>1366</v>
      </c>
      <c r="M4046" s="39">
        <v>5.8106475505607174</v>
      </c>
      <c r="N4046" s="39">
        <v>25.32662833675565</v>
      </c>
      <c r="O4046" s="29">
        <v>44197</v>
      </c>
      <c r="P4046" s="29">
        <v>45789</v>
      </c>
      <c r="Q4046" s="40">
        <v>4.3586584999999998</v>
      </c>
      <c r="R4046" s="39">
        <v>5.8030253251197816</v>
      </c>
      <c r="S4046" s="39">
        <v>5.8030253251197816</v>
      </c>
      <c r="T4046" s="39">
        <v>5.8030253251197816</v>
      </c>
      <c r="U4046" s="39">
        <v>5.8189240246406575</v>
      </c>
      <c r="V4046" s="39">
        <v>2.0986283367556471</v>
      </c>
      <c r="W4046" s="29" t="s">
        <v>1357</v>
      </c>
      <c r="X4046" s="29" t="s">
        <v>258</v>
      </c>
      <c r="Y4046" s="29" t="s">
        <v>1349</v>
      </c>
      <c r="Z4046" s="41" t="s">
        <v>1349</v>
      </c>
      <c r="AA4046" s="42" t="s">
        <v>1349</v>
      </c>
      <c r="AB4046" s="29" t="s">
        <v>258</v>
      </c>
      <c r="AC4046" s="29" t="s">
        <v>258</v>
      </c>
      <c r="AD4046" s="29" t="s">
        <v>265</v>
      </c>
      <c r="AE4046" s="29" t="s">
        <v>1367</v>
      </c>
      <c r="AF4046" s="29" t="s">
        <v>1368</v>
      </c>
      <c r="AG4046" s="183" t="s">
        <v>1369</v>
      </c>
      <c r="AH4046" s="29" t="s">
        <v>1413</v>
      </c>
      <c r="AI4046" s="29" t="s">
        <v>1357</v>
      </c>
      <c r="AJ4046" s="29" t="s">
        <v>258</v>
      </c>
      <c r="AK4046" s="29" t="s">
        <v>258</v>
      </c>
      <c r="AL4046" s="29" t="s">
        <v>13326</v>
      </c>
    </row>
    <row r="4047" spans="1:38" x14ac:dyDescent="0.2">
      <c r="A4047" s="35" t="s">
        <v>16</v>
      </c>
      <c r="B4047" s="36">
        <v>10087</v>
      </c>
      <c r="C4047" s="36"/>
      <c r="D4047" s="36" t="s">
        <v>1349</v>
      </c>
      <c r="E4047" s="37" t="s">
        <v>6654</v>
      </c>
      <c r="F4047" s="38" t="s">
        <v>1269</v>
      </c>
      <c r="G4047" s="38" t="s">
        <v>1273</v>
      </c>
      <c r="H4047" s="35" t="s">
        <v>453</v>
      </c>
      <c r="I4047" s="35"/>
      <c r="J4047" s="29" t="s">
        <v>1405</v>
      </c>
      <c r="K4047" s="29" t="s">
        <v>1424</v>
      </c>
      <c r="L4047" s="29" t="s">
        <v>2348</v>
      </c>
      <c r="M4047" s="39">
        <v>41.940726508488055</v>
      </c>
      <c r="N4047" s="39">
        <v>167.5332511978097</v>
      </c>
      <c r="O4047" s="29">
        <v>44197</v>
      </c>
      <c r="P4047" s="29">
        <v>45656</v>
      </c>
      <c r="Q4047" s="40">
        <v>3.9945243000000001</v>
      </c>
      <c r="R4047" s="39">
        <v>41.883312799452426</v>
      </c>
      <c r="S4047" s="39">
        <v>41.883312799452426</v>
      </c>
      <c r="T4047" s="39">
        <v>41.883312799452426</v>
      </c>
      <c r="U4047" s="39">
        <v>41.883312799452426</v>
      </c>
      <c r="V4047" s="39">
        <v>0</v>
      </c>
      <c r="W4047" s="29" t="s">
        <v>1357</v>
      </c>
      <c r="X4047" s="29" t="s">
        <v>258</v>
      </c>
      <c r="Y4047" s="29" t="s">
        <v>1349</v>
      </c>
      <c r="Z4047" s="41" t="s">
        <v>1349</v>
      </c>
      <c r="AA4047" s="42" t="s">
        <v>1349</v>
      </c>
      <c r="AB4047" s="29" t="s">
        <v>258</v>
      </c>
      <c r="AC4047" s="29" t="s">
        <v>258</v>
      </c>
      <c r="AD4047" s="29" t="s">
        <v>265</v>
      </c>
      <c r="AE4047" s="29" t="s">
        <v>1367</v>
      </c>
      <c r="AF4047" s="29" t="s">
        <v>1378</v>
      </c>
      <c r="AG4047" s="183" t="s">
        <v>1379</v>
      </c>
      <c r="AH4047" s="29" t="s">
        <v>1413</v>
      </c>
      <c r="AI4047" s="29" t="s">
        <v>1357</v>
      </c>
      <c r="AJ4047" s="29" t="s">
        <v>258</v>
      </c>
      <c r="AK4047" s="29" t="s">
        <v>258</v>
      </c>
      <c r="AL4047" s="29" t="s">
        <v>13326</v>
      </c>
    </row>
    <row r="4048" spans="1:38" x14ac:dyDescent="0.2">
      <c r="A4048" s="35" t="s">
        <v>16</v>
      </c>
      <c r="B4048" s="36">
        <v>10088</v>
      </c>
      <c r="C4048" s="36"/>
      <c r="D4048" s="36" t="s">
        <v>1349</v>
      </c>
      <c r="E4048" s="37" t="s">
        <v>6655</v>
      </c>
      <c r="F4048" s="38" t="s">
        <v>1269</v>
      </c>
      <c r="G4048" s="38" t="s">
        <v>1445</v>
      </c>
      <c r="H4048" s="35" t="s">
        <v>13138</v>
      </c>
      <c r="I4048" s="35"/>
      <c r="J4048" s="29" t="s">
        <v>484</v>
      </c>
      <c r="K4048" s="29" t="s">
        <v>1365</v>
      </c>
      <c r="L4048" s="29" t="s">
        <v>1366</v>
      </c>
      <c r="M4048" s="39">
        <v>25.40460130462181</v>
      </c>
      <c r="N4048" s="39">
        <v>25.317659137577003</v>
      </c>
      <c r="O4048" s="29">
        <v>44197</v>
      </c>
      <c r="P4048" s="29">
        <v>44561</v>
      </c>
      <c r="Q4048" s="40">
        <v>0.99657770000000001</v>
      </c>
      <c r="R4048" s="39">
        <v>25.317659137577003</v>
      </c>
      <c r="S4048" s="39">
        <v>0</v>
      </c>
      <c r="T4048" s="39">
        <v>0</v>
      </c>
      <c r="U4048" s="39">
        <v>0</v>
      </c>
      <c r="V4048" s="39">
        <v>0</v>
      </c>
      <c r="W4048" s="29" t="s">
        <v>1357</v>
      </c>
      <c r="X4048" s="29" t="s">
        <v>258</v>
      </c>
      <c r="Y4048" s="29" t="s">
        <v>1349</v>
      </c>
      <c r="Z4048" s="41" t="s">
        <v>1349</v>
      </c>
      <c r="AA4048" s="42" t="s">
        <v>1349</v>
      </c>
      <c r="AB4048" s="29" t="s">
        <v>258</v>
      </c>
      <c r="AC4048" s="29" t="s">
        <v>258</v>
      </c>
      <c r="AD4048" s="29" t="s">
        <v>265</v>
      </c>
      <c r="AE4048" s="29" t="s">
        <v>1367</v>
      </c>
      <c r="AF4048" s="29" t="s">
        <v>1368</v>
      </c>
      <c r="AG4048" s="183" t="s">
        <v>1369</v>
      </c>
      <c r="AH4048" s="29" t="s">
        <v>1356</v>
      </c>
      <c r="AI4048" s="29" t="s">
        <v>1357</v>
      </c>
      <c r="AJ4048" s="29" t="s">
        <v>258</v>
      </c>
      <c r="AK4048" s="29" t="s">
        <v>258</v>
      </c>
      <c r="AL4048" s="29" t="s">
        <v>13326</v>
      </c>
    </row>
    <row r="4049" spans="1:38" x14ac:dyDescent="0.2">
      <c r="A4049" s="35" t="s">
        <v>16</v>
      </c>
      <c r="B4049" s="36">
        <v>10089</v>
      </c>
      <c r="C4049" s="36"/>
      <c r="D4049" s="36" t="s">
        <v>1349</v>
      </c>
      <c r="E4049" s="37" t="s">
        <v>6656</v>
      </c>
      <c r="F4049" s="38" t="s">
        <v>1269</v>
      </c>
      <c r="G4049" s="38" t="s">
        <v>1273</v>
      </c>
      <c r="H4049" s="35" t="s">
        <v>1393</v>
      </c>
      <c r="I4049" s="35"/>
      <c r="J4049" s="29" t="s">
        <v>484</v>
      </c>
      <c r="K4049" s="29" t="s">
        <v>1383</v>
      </c>
      <c r="L4049" s="29" t="s">
        <v>1366</v>
      </c>
      <c r="M4049" s="39">
        <v>9.8534980599800175</v>
      </c>
      <c r="N4049" s="39">
        <v>19.666529774127309</v>
      </c>
      <c r="O4049" s="29">
        <v>44197</v>
      </c>
      <c r="P4049" s="29">
        <v>44926</v>
      </c>
      <c r="Q4049" s="40">
        <v>1.9958932</v>
      </c>
      <c r="R4049" s="39">
        <v>9.8332648870636543</v>
      </c>
      <c r="S4049" s="39">
        <v>9.8332648870636543</v>
      </c>
      <c r="T4049" s="39">
        <v>0</v>
      </c>
      <c r="U4049" s="39">
        <v>0</v>
      </c>
      <c r="V4049" s="39">
        <v>0</v>
      </c>
      <c r="W4049" s="29" t="s">
        <v>1357</v>
      </c>
      <c r="X4049" s="29" t="s">
        <v>258</v>
      </c>
      <c r="Y4049" s="29" t="s">
        <v>1349</v>
      </c>
      <c r="Z4049" s="41" t="s">
        <v>1349</v>
      </c>
      <c r="AA4049" s="42" t="s">
        <v>1349</v>
      </c>
      <c r="AB4049" s="29" t="s">
        <v>258</v>
      </c>
      <c r="AC4049" s="29" t="s">
        <v>258</v>
      </c>
      <c r="AD4049" s="29" t="s">
        <v>265</v>
      </c>
      <c r="AE4049" s="29" t="s">
        <v>1367</v>
      </c>
      <c r="AF4049" s="29" t="s">
        <v>1368</v>
      </c>
      <c r="AG4049" s="183" t="s">
        <v>1369</v>
      </c>
      <c r="AH4049" s="29" t="s">
        <v>1356</v>
      </c>
      <c r="AI4049" s="29" t="s">
        <v>1357</v>
      </c>
      <c r="AJ4049" s="29" t="s">
        <v>258</v>
      </c>
      <c r="AK4049" s="29" t="s">
        <v>258</v>
      </c>
      <c r="AL4049" s="29" t="s">
        <v>13326</v>
      </c>
    </row>
    <row r="4050" spans="1:38" x14ac:dyDescent="0.2">
      <c r="A4050" s="35" t="s">
        <v>16</v>
      </c>
      <c r="B4050" s="36">
        <v>10090</v>
      </c>
      <c r="C4050" s="36"/>
      <c r="D4050" s="36" t="s">
        <v>1349</v>
      </c>
      <c r="E4050" s="37" t="s">
        <v>6657</v>
      </c>
      <c r="F4050" s="38" t="s">
        <v>1269</v>
      </c>
      <c r="G4050" s="38" t="s">
        <v>1273</v>
      </c>
      <c r="H4050" s="35" t="s">
        <v>1393</v>
      </c>
      <c r="I4050" s="35"/>
      <c r="J4050" s="29" t="s">
        <v>1513</v>
      </c>
      <c r="K4050" s="29" t="s">
        <v>1514</v>
      </c>
      <c r="L4050" s="29" t="s">
        <v>6658</v>
      </c>
      <c r="M4050" s="39">
        <v>124.61889039875092</v>
      </c>
      <c r="N4050" s="39">
        <v>500.52268856947296</v>
      </c>
      <c r="O4050" s="29">
        <v>44197</v>
      </c>
      <c r="P4050" s="29">
        <v>45664</v>
      </c>
      <c r="Q4050" s="40">
        <v>4.0164270999999996</v>
      </c>
      <c r="R4050" s="39">
        <v>124.44876112251883</v>
      </c>
      <c r="S4050" s="39">
        <v>124.44876112251883</v>
      </c>
      <c r="T4050" s="39">
        <v>124.44876112251883</v>
      </c>
      <c r="U4050" s="39">
        <v>124.78971663244353</v>
      </c>
      <c r="V4050" s="39">
        <v>2.3866885694729638</v>
      </c>
      <c r="W4050" s="29" t="s">
        <v>265</v>
      </c>
      <c r="X4050" s="29" t="s">
        <v>11773</v>
      </c>
      <c r="Y4050" s="29">
        <v>45246</v>
      </c>
      <c r="Z4050" s="41" t="s">
        <v>11759</v>
      </c>
      <c r="AA4050" s="42" t="s">
        <v>1349</v>
      </c>
      <c r="AB4050" s="29" t="s">
        <v>258</v>
      </c>
      <c r="AC4050" s="29" t="s">
        <v>258</v>
      </c>
      <c r="AD4050" s="29" t="s">
        <v>258</v>
      </c>
      <c r="AE4050" s="29" t="s">
        <v>1353</v>
      </c>
      <c r="AF4050" s="29" t="s">
        <v>1390</v>
      </c>
      <c r="AG4050" s="183" t="s">
        <v>1391</v>
      </c>
      <c r="AH4050" s="29" t="s">
        <v>1413</v>
      </c>
      <c r="AI4050" s="29" t="s">
        <v>1357</v>
      </c>
      <c r="AJ4050" s="29" t="s">
        <v>258</v>
      </c>
      <c r="AK4050" s="29" t="s">
        <v>258</v>
      </c>
      <c r="AL4050" s="29" t="s">
        <v>13327</v>
      </c>
    </row>
    <row r="4051" spans="1:38" x14ac:dyDescent="0.2">
      <c r="A4051" s="35" t="s">
        <v>16</v>
      </c>
      <c r="B4051" s="36">
        <v>10091</v>
      </c>
      <c r="C4051" s="36"/>
      <c r="D4051" s="36" t="s">
        <v>1349</v>
      </c>
      <c r="E4051" s="37" t="s">
        <v>6659</v>
      </c>
      <c r="F4051" s="38" t="s">
        <v>1266</v>
      </c>
      <c r="G4051" s="38" t="s">
        <v>1268</v>
      </c>
      <c r="H4051" s="35" t="s">
        <v>1359</v>
      </c>
      <c r="I4051" s="35"/>
      <c r="J4051" s="29" t="s">
        <v>1371</v>
      </c>
      <c r="K4051" s="29" t="s">
        <v>1371</v>
      </c>
      <c r="L4051" s="29" t="s">
        <v>1384</v>
      </c>
      <c r="M4051" s="39">
        <v>175.85570096196707</v>
      </c>
      <c r="N4051" s="39">
        <v>201.73453798767969</v>
      </c>
      <c r="O4051" s="29">
        <v>44197</v>
      </c>
      <c r="P4051" s="29">
        <v>44616</v>
      </c>
      <c r="Q4051" s="40">
        <v>1.1471595000000001</v>
      </c>
      <c r="R4051" s="39">
        <v>175.31691991786448</v>
      </c>
      <c r="S4051" s="39">
        <v>26.417618069815195</v>
      </c>
      <c r="T4051" s="39">
        <v>0</v>
      </c>
      <c r="U4051" s="39">
        <v>0</v>
      </c>
      <c r="V4051" s="39">
        <v>0</v>
      </c>
      <c r="W4051" s="29" t="s">
        <v>265</v>
      </c>
      <c r="X4051" s="29" t="s">
        <v>11773</v>
      </c>
      <c r="Y4051" s="29">
        <v>45267</v>
      </c>
      <c r="Z4051" s="41" t="s">
        <v>11760</v>
      </c>
      <c r="AA4051" s="42" t="s">
        <v>1349</v>
      </c>
      <c r="AB4051" s="29" t="s">
        <v>258</v>
      </c>
      <c r="AC4051" s="29" t="s">
        <v>258</v>
      </c>
      <c r="AD4051" s="29" t="s">
        <v>265</v>
      </c>
      <c r="AE4051" s="29" t="s">
        <v>1353</v>
      </c>
      <c r="AF4051" s="29" t="s">
        <v>1368</v>
      </c>
      <c r="AG4051" s="183" t="s">
        <v>1369</v>
      </c>
      <c r="AH4051" s="29" t="s">
        <v>1356</v>
      </c>
      <c r="AI4051" s="29" t="s">
        <v>1357</v>
      </c>
      <c r="AJ4051" s="29" t="s">
        <v>258</v>
      </c>
      <c r="AK4051" s="29" t="s">
        <v>258</v>
      </c>
      <c r="AL4051" s="29" t="s">
        <v>13327</v>
      </c>
    </row>
    <row r="4052" spans="1:38" x14ac:dyDescent="0.2">
      <c r="A4052" s="35" t="s">
        <v>17</v>
      </c>
      <c r="B4052" s="36">
        <v>10093</v>
      </c>
      <c r="C4052" s="36"/>
      <c r="D4052" s="36" t="s">
        <v>1349</v>
      </c>
      <c r="E4052" s="37" t="s">
        <v>6660</v>
      </c>
      <c r="F4052" s="38" t="s">
        <v>1262</v>
      </c>
      <c r="G4052" s="38" t="s">
        <v>1265</v>
      </c>
      <c r="H4052" s="35" t="s">
        <v>2327</v>
      </c>
      <c r="I4052" s="35" t="s">
        <v>1349</v>
      </c>
      <c r="J4052" s="29" t="s">
        <v>255</v>
      </c>
      <c r="K4052" s="29" t="s">
        <v>5996</v>
      </c>
      <c r="L4052" s="29" t="s">
        <v>6661</v>
      </c>
      <c r="M4052" s="39">
        <v>0</v>
      </c>
      <c r="N4052" s="39"/>
      <c r="O4052" s="29">
        <v>44197</v>
      </c>
      <c r="P4052" s="29">
        <v>45002</v>
      </c>
      <c r="Q4052" s="40">
        <v>2.2039699000000001</v>
      </c>
      <c r="R4052" s="39"/>
      <c r="S4052" s="39"/>
      <c r="T4052" s="39"/>
      <c r="U4052" s="39"/>
      <c r="V4052" s="39"/>
      <c r="W4052" s="29" t="s">
        <v>1357</v>
      </c>
      <c r="X4052" s="29" t="s">
        <v>258</v>
      </c>
      <c r="Y4052" s="29" t="s">
        <v>1349</v>
      </c>
      <c r="Z4052" s="41" t="s">
        <v>1349</v>
      </c>
      <c r="AA4052" s="42" t="s">
        <v>1349</v>
      </c>
      <c r="AB4052" s="29" t="s">
        <v>258</v>
      </c>
      <c r="AC4052" s="29" t="s">
        <v>258</v>
      </c>
      <c r="AD4052" s="29" t="s">
        <v>258</v>
      </c>
      <c r="AE4052" s="29" t="s">
        <v>1367</v>
      </c>
      <c r="AF4052" s="29" t="s">
        <v>1956</v>
      </c>
      <c r="AG4052" s="183" t="s">
        <v>1957</v>
      </c>
      <c r="AH4052" s="29" t="s">
        <v>1356</v>
      </c>
      <c r="AI4052" s="29" t="s">
        <v>1357</v>
      </c>
      <c r="AJ4052" s="29" t="s">
        <v>258</v>
      </c>
      <c r="AK4052" s="29" t="s">
        <v>258</v>
      </c>
      <c r="AL4052" s="29" t="s">
        <v>13326</v>
      </c>
    </row>
    <row r="4053" spans="1:38" x14ac:dyDescent="0.2">
      <c r="A4053" s="35" t="s">
        <v>18</v>
      </c>
      <c r="B4053" s="36">
        <v>10093</v>
      </c>
      <c r="C4053" s="36">
        <v>1</v>
      </c>
      <c r="D4053" s="36" t="s">
        <v>6662</v>
      </c>
      <c r="E4053" s="37" t="s">
        <v>6663</v>
      </c>
      <c r="F4053" s="38" t="s">
        <v>1262</v>
      </c>
      <c r="G4053" s="38" t="s">
        <v>1265</v>
      </c>
      <c r="H4053" s="35" t="s">
        <v>2327</v>
      </c>
      <c r="I4053" s="35"/>
      <c r="J4053" s="29" t="s">
        <v>255</v>
      </c>
      <c r="K4053" s="29" t="s">
        <v>5996</v>
      </c>
      <c r="L4053" s="29" t="s">
        <v>6661</v>
      </c>
      <c r="M4053" s="39">
        <v>24.088886777725342</v>
      </c>
      <c r="N4053" s="39">
        <v>53.09118138261465</v>
      </c>
      <c r="O4053" s="29">
        <v>44197</v>
      </c>
      <c r="P4053" s="29">
        <v>45002</v>
      </c>
      <c r="Q4053" s="40">
        <v>2.2039699000000001</v>
      </c>
      <c r="R4053" s="39">
        <v>24.042532511978099</v>
      </c>
      <c r="S4053" s="39">
        <v>24.042532511978099</v>
      </c>
      <c r="T4053" s="39">
        <v>5.0061163586584536</v>
      </c>
      <c r="U4053" s="39">
        <v>0</v>
      </c>
      <c r="V4053" s="39">
        <v>0</v>
      </c>
      <c r="W4053" s="29" t="s">
        <v>1357</v>
      </c>
      <c r="X4053" s="29" t="s">
        <v>258</v>
      </c>
      <c r="Y4053" s="29" t="s">
        <v>1349</v>
      </c>
      <c r="Z4053" s="41" t="s">
        <v>1349</v>
      </c>
      <c r="AA4053" s="42" t="s">
        <v>1349</v>
      </c>
      <c r="AB4053" s="29" t="s">
        <v>258</v>
      </c>
      <c r="AC4053" s="29" t="s">
        <v>258</v>
      </c>
      <c r="AD4053" s="29" t="s">
        <v>258</v>
      </c>
      <c r="AE4053" s="29" t="s">
        <v>1367</v>
      </c>
      <c r="AF4053" s="29" t="s">
        <v>1956</v>
      </c>
      <c r="AG4053" s="183" t="s">
        <v>1957</v>
      </c>
      <c r="AH4053" s="29" t="s">
        <v>1356</v>
      </c>
      <c r="AI4053" s="29" t="s">
        <v>1357</v>
      </c>
      <c r="AJ4053" s="29" t="s">
        <v>258</v>
      </c>
      <c r="AK4053" s="29" t="s">
        <v>258</v>
      </c>
      <c r="AL4053" s="29" t="s">
        <v>13326</v>
      </c>
    </row>
    <row r="4054" spans="1:38" x14ac:dyDescent="0.2">
      <c r="A4054" s="35" t="s">
        <v>17</v>
      </c>
      <c r="B4054" s="36">
        <v>10096</v>
      </c>
      <c r="C4054" s="36"/>
      <c r="D4054" s="36" t="s">
        <v>1349</v>
      </c>
      <c r="E4054" s="37" t="s">
        <v>6664</v>
      </c>
      <c r="F4054" s="38" t="s">
        <v>1269</v>
      </c>
      <c r="G4054" s="38" t="s">
        <v>1273</v>
      </c>
      <c r="H4054" s="35" t="s">
        <v>453</v>
      </c>
      <c r="I4054" s="35" t="s">
        <v>1349</v>
      </c>
      <c r="J4054" s="29" t="s">
        <v>274</v>
      </c>
      <c r="K4054" s="29" t="s">
        <v>275</v>
      </c>
      <c r="L4054" s="29" t="s">
        <v>1829</v>
      </c>
      <c r="M4054" s="39">
        <v>0</v>
      </c>
      <c r="N4054" s="39"/>
      <c r="O4054" s="29">
        <v>44197</v>
      </c>
      <c r="P4054" s="29">
        <v>44565</v>
      </c>
      <c r="Q4054" s="40">
        <v>1.0075291</v>
      </c>
      <c r="R4054" s="39"/>
      <c r="S4054" s="39"/>
      <c r="T4054" s="39"/>
      <c r="U4054" s="39"/>
      <c r="V4054" s="39"/>
      <c r="W4054" s="29" t="s">
        <v>1357</v>
      </c>
      <c r="X4054" s="29" t="s">
        <v>258</v>
      </c>
      <c r="Y4054" s="29" t="s">
        <v>1349</v>
      </c>
      <c r="Z4054" s="41" t="s">
        <v>1349</v>
      </c>
      <c r="AA4054" s="42" t="s">
        <v>1349</v>
      </c>
      <c r="AB4054" s="29" t="s">
        <v>258</v>
      </c>
      <c r="AC4054" s="29" t="s">
        <v>258</v>
      </c>
      <c r="AD4054" s="29" t="s">
        <v>258</v>
      </c>
      <c r="AE4054" s="29" t="s">
        <v>1367</v>
      </c>
      <c r="AF4054" s="29" t="s">
        <v>1361</v>
      </c>
      <c r="AG4054" s="183" t="s">
        <v>1362</v>
      </c>
      <c r="AH4054" s="29" t="s">
        <v>1356</v>
      </c>
      <c r="AI4054" s="29" t="s">
        <v>1357</v>
      </c>
      <c r="AJ4054" s="29" t="s">
        <v>258</v>
      </c>
      <c r="AK4054" s="29" t="s">
        <v>258</v>
      </c>
      <c r="AL4054" s="29" t="s">
        <v>13326</v>
      </c>
    </row>
    <row r="4055" spans="1:38" x14ac:dyDescent="0.2">
      <c r="A4055" s="35" t="s">
        <v>18</v>
      </c>
      <c r="B4055" s="36">
        <v>10096</v>
      </c>
      <c r="C4055" s="36">
        <v>1</v>
      </c>
      <c r="D4055" s="36" t="s">
        <v>6665</v>
      </c>
      <c r="E4055" s="37" t="s">
        <v>6666</v>
      </c>
      <c r="F4055" s="38" t="s">
        <v>1269</v>
      </c>
      <c r="G4055" s="38" t="s">
        <v>1273</v>
      </c>
      <c r="H4055" s="35" t="s">
        <v>453</v>
      </c>
      <c r="I4055" s="35"/>
      <c r="J4055" s="29" t="s">
        <v>274</v>
      </c>
      <c r="K4055" s="29" t="s">
        <v>275</v>
      </c>
      <c r="L4055" s="29" t="s">
        <v>1829</v>
      </c>
      <c r="M4055" s="39">
        <v>6.9969618847458399</v>
      </c>
      <c r="N4055" s="39">
        <v>7.0496427104722796</v>
      </c>
      <c r="O4055" s="29">
        <v>44197</v>
      </c>
      <c r="P4055" s="29">
        <v>44565</v>
      </c>
      <c r="Q4055" s="40">
        <v>1.0075291</v>
      </c>
      <c r="R4055" s="39">
        <v>6.9732238193018485</v>
      </c>
      <c r="S4055" s="39">
        <v>7.6418891170431213E-2</v>
      </c>
      <c r="T4055" s="39">
        <v>0</v>
      </c>
      <c r="U4055" s="39">
        <v>0</v>
      </c>
      <c r="V4055" s="39">
        <v>0</v>
      </c>
      <c r="W4055" s="29" t="s">
        <v>1357</v>
      </c>
      <c r="X4055" s="29" t="s">
        <v>258</v>
      </c>
      <c r="Y4055" s="29" t="s">
        <v>1349</v>
      </c>
      <c r="Z4055" s="41" t="s">
        <v>1349</v>
      </c>
      <c r="AA4055" s="42" t="s">
        <v>1349</v>
      </c>
      <c r="AB4055" s="29" t="s">
        <v>258</v>
      </c>
      <c r="AC4055" s="29" t="s">
        <v>258</v>
      </c>
      <c r="AD4055" s="29" t="s">
        <v>258</v>
      </c>
      <c r="AE4055" s="29" t="s">
        <v>1367</v>
      </c>
      <c r="AF4055" s="29" t="s">
        <v>1361</v>
      </c>
      <c r="AG4055" s="183" t="s">
        <v>1362</v>
      </c>
      <c r="AH4055" s="29" t="s">
        <v>1356</v>
      </c>
      <c r="AI4055" s="29" t="s">
        <v>1357</v>
      </c>
      <c r="AJ4055" s="29" t="s">
        <v>258</v>
      </c>
      <c r="AK4055" s="29" t="s">
        <v>258</v>
      </c>
      <c r="AL4055" s="29" t="s">
        <v>13326</v>
      </c>
    </row>
    <row r="4056" spans="1:38" x14ac:dyDescent="0.2">
      <c r="A4056" s="35" t="s">
        <v>18</v>
      </c>
      <c r="B4056" s="36">
        <v>10096</v>
      </c>
      <c r="C4056" s="36">
        <v>2</v>
      </c>
      <c r="D4056" s="36" t="s">
        <v>6667</v>
      </c>
      <c r="E4056" s="37" t="s">
        <v>6668</v>
      </c>
      <c r="F4056" s="38" t="s">
        <v>1269</v>
      </c>
      <c r="G4056" s="38" t="s">
        <v>1273</v>
      </c>
      <c r="H4056" s="35" t="s">
        <v>453</v>
      </c>
      <c r="I4056" s="35"/>
      <c r="J4056" s="29" t="s">
        <v>274</v>
      </c>
      <c r="K4056" s="29" t="s">
        <v>275</v>
      </c>
      <c r="L4056" s="29" t="s">
        <v>1829</v>
      </c>
      <c r="M4056" s="39">
        <v>2.9880977954345953</v>
      </c>
      <c r="N4056" s="39">
        <v>3.0105954825462016</v>
      </c>
      <c r="O4056" s="29">
        <v>44197</v>
      </c>
      <c r="P4056" s="29">
        <v>44565</v>
      </c>
      <c r="Q4056" s="40">
        <v>1.0075291</v>
      </c>
      <c r="R4056" s="39">
        <v>2.9779603011635869</v>
      </c>
      <c r="S4056" s="39">
        <v>3.2635181382614648E-2</v>
      </c>
      <c r="T4056" s="39">
        <v>0</v>
      </c>
      <c r="U4056" s="39">
        <v>0</v>
      </c>
      <c r="V4056" s="39">
        <v>0</v>
      </c>
      <c r="W4056" s="29" t="s">
        <v>1357</v>
      </c>
      <c r="X4056" s="29" t="s">
        <v>258</v>
      </c>
      <c r="Y4056" s="29" t="s">
        <v>1349</v>
      </c>
      <c r="Z4056" s="41" t="s">
        <v>1349</v>
      </c>
      <c r="AA4056" s="42" t="s">
        <v>1349</v>
      </c>
      <c r="AB4056" s="29" t="s">
        <v>258</v>
      </c>
      <c r="AC4056" s="29" t="s">
        <v>258</v>
      </c>
      <c r="AD4056" s="29" t="s">
        <v>258</v>
      </c>
      <c r="AE4056" s="29" t="s">
        <v>1367</v>
      </c>
      <c r="AF4056" s="29" t="s">
        <v>1361</v>
      </c>
      <c r="AG4056" s="183" t="s">
        <v>1362</v>
      </c>
      <c r="AH4056" s="29" t="s">
        <v>1356</v>
      </c>
      <c r="AI4056" s="29" t="s">
        <v>1357</v>
      </c>
      <c r="AJ4056" s="29" t="s">
        <v>258</v>
      </c>
      <c r="AK4056" s="29" t="s">
        <v>258</v>
      </c>
      <c r="AL4056" s="29" t="s">
        <v>13326</v>
      </c>
    </row>
    <row r="4057" spans="1:38" x14ac:dyDescent="0.2">
      <c r="A4057" s="35" t="s">
        <v>18</v>
      </c>
      <c r="B4057" s="36">
        <v>10096</v>
      </c>
      <c r="C4057" s="36">
        <v>3</v>
      </c>
      <c r="D4057" s="36" t="s">
        <v>6669</v>
      </c>
      <c r="E4057" s="37" t="s">
        <v>6670</v>
      </c>
      <c r="F4057" s="38" t="s">
        <v>1269</v>
      </c>
      <c r="G4057" s="38" t="s">
        <v>1273</v>
      </c>
      <c r="H4057" s="35" t="s">
        <v>453</v>
      </c>
      <c r="I4057" s="35"/>
      <c r="J4057" s="29" t="s">
        <v>274</v>
      </c>
      <c r="K4057" s="29" t="s">
        <v>275</v>
      </c>
      <c r="L4057" s="29" t="s">
        <v>1829</v>
      </c>
      <c r="M4057" s="39">
        <v>1.7748097644024272</v>
      </c>
      <c r="N4057" s="39">
        <v>1.7881724845995894</v>
      </c>
      <c r="O4057" s="29">
        <v>44197</v>
      </c>
      <c r="P4057" s="29">
        <v>44565</v>
      </c>
      <c r="Q4057" s="40">
        <v>1.0075291</v>
      </c>
      <c r="R4057" s="39">
        <v>1.7687885010266942</v>
      </c>
      <c r="S4057" s="39">
        <v>1.9383983572895277E-2</v>
      </c>
      <c r="T4057" s="39">
        <v>0</v>
      </c>
      <c r="U4057" s="39">
        <v>0</v>
      </c>
      <c r="V4057" s="39">
        <v>0</v>
      </c>
      <c r="W4057" s="29" t="s">
        <v>1357</v>
      </c>
      <c r="X4057" s="29" t="s">
        <v>258</v>
      </c>
      <c r="Y4057" s="29" t="s">
        <v>1349</v>
      </c>
      <c r="Z4057" s="41" t="s">
        <v>1349</v>
      </c>
      <c r="AA4057" s="42" t="s">
        <v>1349</v>
      </c>
      <c r="AB4057" s="29" t="s">
        <v>258</v>
      </c>
      <c r="AC4057" s="29" t="s">
        <v>258</v>
      </c>
      <c r="AD4057" s="29" t="s">
        <v>258</v>
      </c>
      <c r="AE4057" s="29" t="s">
        <v>1367</v>
      </c>
      <c r="AF4057" s="29" t="s">
        <v>1361</v>
      </c>
      <c r="AG4057" s="183" t="s">
        <v>1362</v>
      </c>
      <c r="AH4057" s="29" t="s">
        <v>1356</v>
      </c>
      <c r="AI4057" s="29" t="s">
        <v>1357</v>
      </c>
      <c r="AJ4057" s="29" t="s">
        <v>258</v>
      </c>
      <c r="AK4057" s="29" t="s">
        <v>258</v>
      </c>
      <c r="AL4057" s="29" t="s">
        <v>13326</v>
      </c>
    </row>
    <row r="4058" spans="1:38" x14ac:dyDescent="0.2">
      <c r="A4058" s="35" t="s">
        <v>18</v>
      </c>
      <c r="B4058" s="36">
        <v>10096</v>
      </c>
      <c r="C4058" s="36">
        <v>4</v>
      </c>
      <c r="D4058" s="36" t="s">
        <v>6671</v>
      </c>
      <c r="E4058" s="37" t="s">
        <v>6672</v>
      </c>
      <c r="F4058" s="38" t="s">
        <v>1269</v>
      </c>
      <c r="G4058" s="38" t="s">
        <v>1273</v>
      </c>
      <c r="H4058" s="35" t="s">
        <v>453</v>
      </c>
      <c r="I4058" s="35"/>
      <c r="J4058" s="29" t="s">
        <v>274</v>
      </c>
      <c r="K4058" s="29" t="s">
        <v>275</v>
      </c>
      <c r="L4058" s="29" t="s">
        <v>1829</v>
      </c>
      <c r="M4058" s="39">
        <v>2.3563858453930533</v>
      </c>
      <c r="N4058" s="39">
        <v>2.3741273100616018</v>
      </c>
      <c r="O4058" s="29">
        <v>44197</v>
      </c>
      <c r="P4058" s="29">
        <v>44565</v>
      </c>
      <c r="Q4058" s="40">
        <v>1.0075291</v>
      </c>
      <c r="R4058" s="39">
        <v>2.3483915126625599</v>
      </c>
      <c r="S4058" s="39">
        <v>2.5735797399041752E-2</v>
      </c>
      <c r="T4058" s="39">
        <v>0</v>
      </c>
      <c r="U4058" s="39">
        <v>0</v>
      </c>
      <c r="V4058" s="39">
        <v>0</v>
      </c>
      <c r="W4058" s="29" t="s">
        <v>1357</v>
      </c>
      <c r="X4058" s="29" t="s">
        <v>258</v>
      </c>
      <c r="Y4058" s="29" t="s">
        <v>1349</v>
      </c>
      <c r="Z4058" s="41" t="s">
        <v>1349</v>
      </c>
      <c r="AA4058" s="42" t="s">
        <v>1349</v>
      </c>
      <c r="AB4058" s="29" t="s">
        <v>258</v>
      </c>
      <c r="AC4058" s="29" t="s">
        <v>258</v>
      </c>
      <c r="AD4058" s="29" t="s">
        <v>258</v>
      </c>
      <c r="AE4058" s="29" t="s">
        <v>1367</v>
      </c>
      <c r="AF4058" s="29" t="s">
        <v>1361</v>
      </c>
      <c r="AG4058" s="183" t="s">
        <v>1362</v>
      </c>
      <c r="AH4058" s="29" t="s">
        <v>1356</v>
      </c>
      <c r="AI4058" s="29" t="s">
        <v>1357</v>
      </c>
      <c r="AJ4058" s="29" t="s">
        <v>258</v>
      </c>
      <c r="AK4058" s="29" t="s">
        <v>258</v>
      </c>
      <c r="AL4058" s="29" t="s">
        <v>13326</v>
      </c>
    </row>
    <row r="4059" spans="1:38" x14ac:dyDescent="0.2">
      <c r="A4059" s="35" t="s">
        <v>16</v>
      </c>
      <c r="B4059" s="36">
        <v>10097</v>
      </c>
      <c r="C4059" s="36"/>
      <c r="D4059" s="36" t="s">
        <v>1349</v>
      </c>
      <c r="E4059" s="37" t="s">
        <v>6673</v>
      </c>
      <c r="F4059" s="38" t="s">
        <v>1269</v>
      </c>
      <c r="G4059" s="38" t="s">
        <v>1445</v>
      </c>
      <c r="H4059" s="35" t="s">
        <v>12095</v>
      </c>
      <c r="I4059" s="35"/>
      <c r="J4059" s="29" t="s">
        <v>484</v>
      </c>
      <c r="K4059" s="29" t="s">
        <v>1365</v>
      </c>
      <c r="L4059" s="29" t="s">
        <v>1366</v>
      </c>
      <c r="M4059" s="39">
        <v>16.905258036570743</v>
      </c>
      <c r="N4059" s="39">
        <v>84.468435318275155</v>
      </c>
      <c r="O4059" s="29">
        <v>44197</v>
      </c>
      <c r="P4059" s="29">
        <v>46022</v>
      </c>
      <c r="Q4059" s="40">
        <v>4.9965776999999996</v>
      </c>
      <c r="R4059" s="39">
        <v>16.884435318275155</v>
      </c>
      <c r="S4059" s="39">
        <v>16.884435318275155</v>
      </c>
      <c r="T4059" s="39">
        <v>16.884435318275155</v>
      </c>
      <c r="U4059" s="39">
        <v>16.930694045174537</v>
      </c>
      <c r="V4059" s="39">
        <v>16.884435318275155</v>
      </c>
      <c r="W4059" s="29" t="s">
        <v>1357</v>
      </c>
      <c r="X4059" s="29" t="s">
        <v>258</v>
      </c>
      <c r="Y4059" s="29" t="s">
        <v>1349</v>
      </c>
      <c r="Z4059" s="41" t="s">
        <v>1349</v>
      </c>
      <c r="AA4059" s="42" t="s">
        <v>1349</v>
      </c>
      <c r="AB4059" s="29" t="s">
        <v>258</v>
      </c>
      <c r="AC4059" s="29" t="s">
        <v>258</v>
      </c>
      <c r="AD4059" s="29" t="s">
        <v>265</v>
      </c>
      <c r="AE4059" s="29" t="s">
        <v>1367</v>
      </c>
      <c r="AF4059" s="29" t="s">
        <v>1368</v>
      </c>
      <c r="AG4059" s="183" t="s">
        <v>1369</v>
      </c>
      <c r="AH4059" s="29" t="s">
        <v>1413</v>
      </c>
      <c r="AI4059" s="29" t="s">
        <v>1357</v>
      </c>
      <c r="AJ4059" s="29" t="s">
        <v>258</v>
      </c>
      <c r="AK4059" s="29" t="s">
        <v>258</v>
      </c>
      <c r="AL4059" s="29" t="s">
        <v>13326</v>
      </c>
    </row>
    <row r="4060" spans="1:38" x14ac:dyDescent="0.2">
      <c r="A4060" s="35" t="s">
        <v>16</v>
      </c>
      <c r="B4060" s="36">
        <v>10098</v>
      </c>
      <c r="C4060" s="36"/>
      <c r="D4060" s="36" t="s">
        <v>1349</v>
      </c>
      <c r="E4060" s="37" t="s">
        <v>6674</v>
      </c>
      <c r="F4060" s="38" t="s">
        <v>1269</v>
      </c>
      <c r="G4060" s="38" t="s">
        <v>1273</v>
      </c>
      <c r="H4060" s="35" t="s">
        <v>1393</v>
      </c>
      <c r="I4060" s="35"/>
      <c r="J4060" s="29" t="s">
        <v>1371</v>
      </c>
      <c r="K4060" s="29" t="s">
        <v>1371</v>
      </c>
      <c r="L4060" s="29" t="s">
        <v>1366</v>
      </c>
      <c r="M4060" s="39">
        <v>7.2050105648557956</v>
      </c>
      <c r="N4060" s="39">
        <v>7.4565201916495552</v>
      </c>
      <c r="O4060" s="29">
        <v>44197</v>
      </c>
      <c r="P4060" s="29">
        <v>44575</v>
      </c>
      <c r="Q4060" s="40">
        <v>1.0349075999999999</v>
      </c>
      <c r="R4060" s="39">
        <v>7.1810814510609173</v>
      </c>
      <c r="S4060" s="39">
        <v>0.27543874058863788</v>
      </c>
      <c r="T4060" s="39">
        <v>0</v>
      </c>
      <c r="U4060" s="39">
        <v>0</v>
      </c>
      <c r="V4060" s="39">
        <v>0</v>
      </c>
      <c r="W4060" s="29" t="s">
        <v>265</v>
      </c>
      <c r="X4060" s="29" t="s">
        <v>11773</v>
      </c>
      <c r="Y4060" s="29">
        <v>45280</v>
      </c>
      <c r="Z4060" s="41" t="s">
        <v>11760</v>
      </c>
      <c r="AA4060" s="42" t="s">
        <v>1349</v>
      </c>
      <c r="AB4060" s="29" t="s">
        <v>258</v>
      </c>
      <c r="AC4060" s="29" t="s">
        <v>258</v>
      </c>
      <c r="AD4060" s="29" t="s">
        <v>265</v>
      </c>
      <c r="AE4060" s="29" t="s">
        <v>1367</v>
      </c>
      <c r="AF4060" s="29" t="s">
        <v>1368</v>
      </c>
      <c r="AG4060" s="183" t="s">
        <v>1369</v>
      </c>
      <c r="AH4060" s="29" t="s">
        <v>1356</v>
      </c>
      <c r="AI4060" s="29" t="s">
        <v>1357</v>
      </c>
      <c r="AJ4060" s="29" t="s">
        <v>258</v>
      </c>
      <c r="AK4060" s="29" t="s">
        <v>258</v>
      </c>
      <c r="AL4060" s="29" t="s">
        <v>13327</v>
      </c>
    </row>
    <row r="4061" spans="1:38" x14ac:dyDescent="0.2">
      <c r="A4061" s="35" t="s">
        <v>16</v>
      </c>
      <c r="B4061" s="36">
        <v>10100</v>
      </c>
      <c r="C4061" s="36"/>
      <c r="D4061" s="36" t="s">
        <v>1349</v>
      </c>
      <c r="E4061" s="37" t="s">
        <v>6675</v>
      </c>
      <c r="F4061" s="38" t="s">
        <v>1269</v>
      </c>
      <c r="G4061" s="38" t="s">
        <v>1273</v>
      </c>
      <c r="H4061" s="35" t="s">
        <v>1393</v>
      </c>
      <c r="I4061" s="35"/>
      <c r="J4061" s="29" t="s">
        <v>484</v>
      </c>
      <c r="K4061" s="29" t="s">
        <v>1365</v>
      </c>
      <c r="L4061" s="29" t="s">
        <v>1366</v>
      </c>
      <c r="M4061" s="39">
        <v>26.607189512198847</v>
      </c>
      <c r="N4061" s="39">
        <v>35.694792607802874</v>
      </c>
      <c r="O4061" s="29">
        <v>44197</v>
      </c>
      <c r="P4061" s="29">
        <v>44687</v>
      </c>
      <c r="Q4061" s="40">
        <v>1.3415469</v>
      </c>
      <c r="R4061" s="39">
        <v>26.534825462012321</v>
      </c>
      <c r="S4061" s="39">
        <v>9.1599671457905547</v>
      </c>
      <c r="T4061" s="39">
        <v>0</v>
      </c>
      <c r="U4061" s="39">
        <v>0</v>
      </c>
      <c r="V4061" s="39">
        <v>0</v>
      </c>
      <c r="W4061" s="29" t="s">
        <v>265</v>
      </c>
      <c r="X4061" s="29" t="s">
        <v>11774</v>
      </c>
      <c r="Y4061" s="29">
        <v>45281</v>
      </c>
      <c r="Z4061" s="41" t="s">
        <v>11760</v>
      </c>
      <c r="AA4061" s="42" t="s">
        <v>1349</v>
      </c>
      <c r="AB4061" s="29" t="s">
        <v>258</v>
      </c>
      <c r="AC4061" s="29" t="s">
        <v>258</v>
      </c>
      <c r="AD4061" s="29" t="s">
        <v>265</v>
      </c>
      <c r="AE4061" s="29" t="s">
        <v>1367</v>
      </c>
      <c r="AF4061" s="29" t="s">
        <v>1368</v>
      </c>
      <c r="AG4061" s="183" t="s">
        <v>1369</v>
      </c>
      <c r="AH4061" s="29" t="s">
        <v>1356</v>
      </c>
      <c r="AI4061" s="29" t="s">
        <v>1357</v>
      </c>
      <c r="AJ4061" s="29" t="s">
        <v>258</v>
      </c>
      <c r="AK4061" s="29" t="s">
        <v>258</v>
      </c>
      <c r="AL4061" s="29" t="s">
        <v>13327</v>
      </c>
    </row>
    <row r="4062" spans="1:38" x14ac:dyDescent="0.2">
      <c r="A4062" s="35" t="s">
        <v>16</v>
      </c>
      <c r="B4062" s="36">
        <v>10101</v>
      </c>
      <c r="C4062" s="36"/>
      <c r="D4062" s="36" t="s">
        <v>1349</v>
      </c>
      <c r="E4062" s="37" t="s">
        <v>6676</v>
      </c>
      <c r="F4062" s="38" t="s">
        <v>1269</v>
      </c>
      <c r="G4062" s="38" t="s">
        <v>1273</v>
      </c>
      <c r="H4062" s="35" t="s">
        <v>1393</v>
      </c>
      <c r="I4062" s="35"/>
      <c r="J4062" s="29" t="s">
        <v>1371</v>
      </c>
      <c r="K4062" s="29" t="s">
        <v>1371</v>
      </c>
      <c r="L4062" s="29" t="s">
        <v>1366</v>
      </c>
      <c r="M4062" s="39">
        <v>4.1170376053569262</v>
      </c>
      <c r="N4062" s="39">
        <v>4.1931225188227241</v>
      </c>
      <c r="O4062" s="29">
        <v>44197</v>
      </c>
      <c r="P4062" s="29">
        <v>44569</v>
      </c>
      <c r="Q4062" s="40">
        <v>1.0184804999999999</v>
      </c>
      <c r="R4062" s="39">
        <v>4.1031895961670086</v>
      </c>
      <c r="S4062" s="39">
        <v>8.9932922655715258E-2</v>
      </c>
      <c r="T4062" s="39">
        <v>0</v>
      </c>
      <c r="U4062" s="39">
        <v>0</v>
      </c>
      <c r="V4062" s="39">
        <v>0</v>
      </c>
      <c r="W4062" s="29" t="s">
        <v>1357</v>
      </c>
      <c r="X4062" s="29" t="s">
        <v>258</v>
      </c>
      <c r="Y4062" s="29" t="s">
        <v>1349</v>
      </c>
      <c r="Z4062" s="41" t="s">
        <v>1349</v>
      </c>
      <c r="AA4062" s="42" t="s">
        <v>1349</v>
      </c>
      <c r="AB4062" s="29" t="s">
        <v>258</v>
      </c>
      <c r="AC4062" s="29" t="s">
        <v>258</v>
      </c>
      <c r="AD4062" s="29" t="s">
        <v>265</v>
      </c>
      <c r="AE4062" s="29" t="s">
        <v>1367</v>
      </c>
      <c r="AF4062" s="29" t="s">
        <v>1368</v>
      </c>
      <c r="AG4062" s="183" t="s">
        <v>1369</v>
      </c>
      <c r="AH4062" s="29" t="s">
        <v>1356</v>
      </c>
      <c r="AI4062" s="29" t="s">
        <v>1357</v>
      </c>
      <c r="AJ4062" s="29" t="s">
        <v>258</v>
      </c>
      <c r="AK4062" s="29" t="s">
        <v>258</v>
      </c>
      <c r="AL4062" s="29" t="s">
        <v>13326</v>
      </c>
    </row>
    <row r="4063" spans="1:38" x14ac:dyDescent="0.2">
      <c r="A4063" s="35" t="s">
        <v>16</v>
      </c>
      <c r="B4063" s="36">
        <v>10102</v>
      </c>
      <c r="C4063" s="36"/>
      <c r="D4063" s="36" t="s">
        <v>1349</v>
      </c>
      <c r="E4063" s="37" t="s">
        <v>6677</v>
      </c>
      <c r="F4063" s="38" t="s">
        <v>1266</v>
      </c>
      <c r="G4063" s="38" t="s">
        <v>1267</v>
      </c>
      <c r="H4063" s="35" t="s">
        <v>1177</v>
      </c>
      <c r="I4063" s="35"/>
      <c r="J4063" s="29" t="s">
        <v>322</v>
      </c>
      <c r="K4063" s="29" t="s">
        <v>4327</v>
      </c>
      <c r="L4063" s="29" t="s">
        <v>4824</v>
      </c>
      <c r="M4063" s="39">
        <v>73.720477982090543</v>
      </c>
      <c r="N4063" s="39">
        <v>326.97378507871321</v>
      </c>
      <c r="O4063" s="29">
        <v>44197</v>
      </c>
      <c r="P4063" s="29">
        <v>45817</v>
      </c>
      <c r="Q4063" s="40">
        <v>4.4353182999999996</v>
      </c>
      <c r="R4063" s="39">
        <v>73.624572210814506</v>
      </c>
      <c r="S4063" s="39">
        <v>73.624572210814506</v>
      </c>
      <c r="T4063" s="39">
        <v>73.624572210814506</v>
      </c>
      <c r="U4063" s="39">
        <v>73.826283367556456</v>
      </c>
      <c r="V4063" s="39">
        <v>32.27378507871321</v>
      </c>
      <c r="W4063" s="29" t="s">
        <v>1357</v>
      </c>
      <c r="X4063" s="29" t="s">
        <v>258</v>
      </c>
      <c r="Y4063" s="29" t="s">
        <v>1349</v>
      </c>
      <c r="Z4063" s="41" t="s">
        <v>1349</v>
      </c>
      <c r="AA4063" s="42" t="s">
        <v>1349</v>
      </c>
      <c r="AB4063" s="29" t="s">
        <v>265</v>
      </c>
      <c r="AC4063" s="29" t="s">
        <v>258</v>
      </c>
      <c r="AD4063" s="29" t="s">
        <v>258</v>
      </c>
      <c r="AE4063" s="29" t="s">
        <v>1353</v>
      </c>
      <c r="AF4063" s="29" t="s">
        <v>1378</v>
      </c>
      <c r="AG4063" s="183" t="s">
        <v>1379</v>
      </c>
      <c r="AH4063" s="29" t="s">
        <v>1413</v>
      </c>
      <c r="AI4063" s="29" t="s">
        <v>1357</v>
      </c>
      <c r="AJ4063" s="29" t="s">
        <v>258</v>
      </c>
      <c r="AK4063" s="29" t="s">
        <v>258</v>
      </c>
      <c r="AL4063" s="29" t="s">
        <v>13326</v>
      </c>
    </row>
    <row r="4064" spans="1:38" x14ac:dyDescent="0.2">
      <c r="A4064" s="35" t="s">
        <v>16</v>
      </c>
      <c r="B4064" s="36">
        <v>10105</v>
      </c>
      <c r="C4064" s="36"/>
      <c r="D4064" s="36" t="s">
        <v>1349</v>
      </c>
      <c r="E4064" s="37" t="s">
        <v>6678</v>
      </c>
      <c r="F4064" s="38" t="s">
        <v>1269</v>
      </c>
      <c r="G4064" s="38" t="s">
        <v>1274</v>
      </c>
      <c r="H4064" s="35" t="s">
        <v>1042</v>
      </c>
      <c r="I4064" s="35"/>
      <c r="J4064" s="29" t="s">
        <v>281</v>
      </c>
      <c r="K4064" s="29" t="s">
        <v>282</v>
      </c>
      <c r="L4064" s="29" t="s">
        <v>1384</v>
      </c>
      <c r="M4064" s="39">
        <v>212.93639258724349</v>
      </c>
      <c r="N4064" s="39">
        <v>691.42384394250507</v>
      </c>
      <c r="O4064" s="29">
        <v>44197</v>
      </c>
      <c r="P4064" s="29">
        <v>45383</v>
      </c>
      <c r="Q4064" s="40">
        <v>3.2470910000000002</v>
      </c>
      <c r="R4064" s="39">
        <v>212.61137577002054</v>
      </c>
      <c r="S4064" s="39">
        <v>212.61137577002054</v>
      </c>
      <c r="T4064" s="39">
        <v>212.61137577002054</v>
      </c>
      <c r="U4064" s="39">
        <v>53.589716632443526</v>
      </c>
      <c r="V4064" s="39">
        <v>0</v>
      </c>
      <c r="W4064" s="29" t="s">
        <v>265</v>
      </c>
      <c r="X4064" s="29" t="s">
        <v>11773</v>
      </c>
      <c r="Y4064" s="29">
        <v>45280</v>
      </c>
      <c r="Z4064" s="41" t="s">
        <v>11760</v>
      </c>
      <c r="AA4064" s="42" t="s">
        <v>1349</v>
      </c>
      <c r="AB4064" s="29" t="s">
        <v>258</v>
      </c>
      <c r="AC4064" s="29" t="s">
        <v>258</v>
      </c>
      <c r="AD4064" s="29" t="s">
        <v>265</v>
      </c>
      <c r="AE4064" s="29" t="s">
        <v>1353</v>
      </c>
      <c r="AF4064" s="29" t="s">
        <v>1368</v>
      </c>
      <c r="AG4064" s="183" t="s">
        <v>1369</v>
      </c>
      <c r="AH4064" s="29" t="s">
        <v>1356</v>
      </c>
      <c r="AI4064" s="29" t="s">
        <v>1357</v>
      </c>
      <c r="AJ4064" s="29" t="s">
        <v>258</v>
      </c>
      <c r="AK4064" s="29" t="s">
        <v>258</v>
      </c>
      <c r="AL4064" s="29" t="s">
        <v>13327</v>
      </c>
    </row>
    <row r="4065" spans="1:38" x14ac:dyDescent="0.2">
      <c r="A4065" s="35" t="s">
        <v>16</v>
      </c>
      <c r="B4065" s="36">
        <v>10106</v>
      </c>
      <c r="C4065" s="36"/>
      <c r="D4065" s="36" t="s">
        <v>1349</v>
      </c>
      <c r="E4065" s="37" t="s">
        <v>6679</v>
      </c>
      <c r="F4065" s="38" t="s">
        <v>1269</v>
      </c>
      <c r="G4065" s="38" t="s">
        <v>1273</v>
      </c>
      <c r="H4065" s="35" t="s">
        <v>1393</v>
      </c>
      <c r="I4065" s="35"/>
      <c r="J4065" s="29" t="s">
        <v>1371</v>
      </c>
      <c r="K4065" s="29" t="s">
        <v>1371</v>
      </c>
      <c r="L4065" s="29" t="s">
        <v>1366</v>
      </c>
      <c r="M4065" s="39">
        <v>13.716051037721451</v>
      </c>
      <c r="N4065" s="39">
        <v>15.546735112936343</v>
      </c>
      <c r="O4065" s="29">
        <v>44197</v>
      </c>
      <c r="P4065" s="29">
        <v>44611</v>
      </c>
      <c r="Q4065" s="40">
        <v>1.1334702000000001</v>
      </c>
      <c r="R4065" s="39">
        <v>13.673634496919918</v>
      </c>
      <c r="S4065" s="39">
        <v>1.873100616016427</v>
      </c>
      <c r="T4065" s="39">
        <v>0</v>
      </c>
      <c r="U4065" s="39">
        <v>0</v>
      </c>
      <c r="V4065" s="39">
        <v>0</v>
      </c>
      <c r="W4065" s="29" t="s">
        <v>265</v>
      </c>
      <c r="X4065" s="29" t="s">
        <v>11773</v>
      </c>
      <c r="Y4065" s="29">
        <v>45258</v>
      </c>
      <c r="Z4065" s="41" t="s">
        <v>11759</v>
      </c>
      <c r="AA4065" s="42" t="s">
        <v>1349</v>
      </c>
      <c r="AB4065" s="29" t="s">
        <v>258</v>
      </c>
      <c r="AC4065" s="29" t="s">
        <v>258</v>
      </c>
      <c r="AD4065" s="29" t="s">
        <v>265</v>
      </c>
      <c r="AE4065" s="29" t="s">
        <v>1367</v>
      </c>
      <c r="AF4065" s="29" t="s">
        <v>1368</v>
      </c>
      <c r="AG4065" s="183" t="s">
        <v>1369</v>
      </c>
      <c r="AH4065" s="29" t="s">
        <v>1356</v>
      </c>
      <c r="AI4065" s="29" t="s">
        <v>1357</v>
      </c>
      <c r="AJ4065" s="29" t="s">
        <v>258</v>
      </c>
      <c r="AK4065" s="29" t="s">
        <v>258</v>
      </c>
      <c r="AL4065" s="29" t="s">
        <v>13327</v>
      </c>
    </row>
    <row r="4066" spans="1:38" x14ac:dyDescent="0.2">
      <c r="A4066" s="35" t="s">
        <v>16</v>
      </c>
      <c r="B4066" s="36">
        <v>10108</v>
      </c>
      <c r="C4066" s="36"/>
      <c r="D4066" s="36" t="s">
        <v>1349</v>
      </c>
      <c r="E4066" s="37" t="s">
        <v>6680</v>
      </c>
      <c r="F4066" s="38" t="s">
        <v>1269</v>
      </c>
      <c r="G4066" s="38" t="s">
        <v>1273</v>
      </c>
      <c r="H4066" s="35" t="s">
        <v>1393</v>
      </c>
      <c r="I4066" s="35"/>
      <c r="J4066" s="29" t="s">
        <v>1492</v>
      </c>
      <c r="K4066" s="29" t="s">
        <v>4345</v>
      </c>
      <c r="L4066" s="29" t="s">
        <v>1494</v>
      </c>
      <c r="M4066" s="39">
        <v>15.180313383691486</v>
      </c>
      <c r="N4066" s="39">
        <v>75.849615331964415</v>
      </c>
      <c r="O4066" s="29">
        <v>44197</v>
      </c>
      <c r="P4066" s="29">
        <v>46022</v>
      </c>
      <c r="Q4066" s="40">
        <v>4.9965776999999996</v>
      </c>
      <c r="R4066" s="39">
        <v>15.161615331964409</v>
      </c>
      <c r="S4066" s="39">
        <v>15.161615331964409</v>
      </c>
      <c r="T4066" s="39">
        <v>15.161615331964409</v>
      </c>
      <c r="U4066" s="39">
        <v>15.203154004106777</v>
      </c>
      <c r="V4066" s="39">
        <v>15.161615331964409</v>
      </c>
      <c r="W4066" s="29" t="s">
        <v>265</v>
      </c>
      <c r="X4066" s="29" t="s">
        <v>11773</v>
      </c>
      <c r="Y4066" s="29">
        <v>45240</v>
      </c>
      <c r="Z4066" s="41" t="s">
        <v>11759</v>
      </c>
      <c r="AA4066" s="42" t="s">
        <v>1349</v>
      </c>
      <c r="AB4066" s="29" t="s">
        <v>258</v>
      </c>
      <c r="AC4066" s="29" t="s">
        <v>258</v>
      </c>
      <c r="AD4066" s="29" t="s">
        <v>258</v>
      </c>
      <c r="AE4066" s="29" t="s">
        <v>1353</v>
      </c>
      <c r="AF4066" s="29" t="s">
        <v>1495</v>
      </c>
      <c r="AG4066" s="183" t="s">
        <v>1496</v>
      </c>
      <c r="AH4066" s="29" t="s">
        <v>1413</v>
      </c>
      <c r="AI4066" s="29" t="s">
        <v>1357</v>
      </c>
      <c r="AJ4066" s="29" t="s">
        <v>258</v>
      </c>
      <c r="AK4066" s="29" t="s">
        <v>258</v>
      </c>
      <c r="AL4066" s="29" t="s">
        <v>13327</v>
      </c>
    </row>
    <row r="4067" spans="1:38" x14ac:dyDescent="0.2">
      <c r="A4067" s="35" t="s">
        <v>16</v>
      </c>
      <c r="B4067" s="36">
        <v>10110</v>
      </c>
      <c r="C4067" s="36"/>
      <c r="D4067" s="36" t="s">
        <v>1349</v>
      </c>
      <c r="E4067" s="37" t="s">
        <v>6681</v>
      </c>
      <c r="F4067" s="38" t="s">
        <v>1269</v>
      </c>
      <c r="G4067" s="38" t="s">
        <v>1273</v>
      </c>
      <c r="H4067" s="35" t="s">
        <v>1393</v>
      </c>
      <c r="I4067" s="35"/>
      <c r="J4067" s="29" t="s">
        <v>1371</v>
      </c>
      <c r="K4067" s="29" t="s">
        <v>1371</v>
      </c>
      <c r="L4067" s="29" t="s">
        <v>1366</v>
      </c>
      <c r="M4067" s="39">
        <v>17.251784413631686</v>
      </c>
      <c r="N4067" s="39">
        <v>41.139778234086243</v>
      </c>
      <c r="O4067" s="29">
        <v>44197</v>
      </c>
      <c r="P4067" s="29">
        <v>45068</v>
      </c>
      <c r="Q4067" s="40">
        <v>2.384668</v>
      </c>
      <c r="R4067" s="39">
        <v>17.220205338809034</v>
      </c>
      <c r="S4067" s="39">
        <v>17.220205338809034</v>
      </c>
      <c r="T4067" s="39">
        <v>6.6993675564681725</v>
      </c>
      <c r="U4067" s="39">
        <v>0</v>
      </c>
      <c r="V4067" s="39">
        <v>0</v>
      </c>
      <c r="W4067" s="29" t="s">
        <v>265</v>
      </c>
      <c r="X4067" s="29" t="s">
        <v>11773</v>
      </c>
      <c r="Y4067" s="29">
        <v>45258</v>
      </c>
      <c r="Z4067" s="41" t="s">
        <v>11759</v>
      </c>
      <c r="AA4067" s="42" t="s">
        <v>1349</v>
      </c>
      <c r="AB4067" s="29" t="s">
        <v>258</v>
      </c>
      <c r="AC4067" s="29" t="s">
        <v>258</v>
      </c>
      <c r="AD4067" s="29" t="s">
        <v>265</v>
      </c>
      <c r="AE4067" s="29" t="s">
        <v>1367</v>
      </c>
      <c r="AF4067" s="29" t="s">
        <v>1368</v>
      </c>
      <c r="AG4067" s="183" t="s">
        <v>1369</v>
      </c>
      <c r="AH4067" s="29" t="s">
        <v>1356</v>
      </c>
      <c r="AI4067" s="29" t="s">
        <v>1357</v>
      </c>
      <c r="AJ4067" s="29" t="s">
        <v>258</v>
      </c>
      <c r="AK4067" s="29" t="s">
        <v>258</v>
      </c>
      <c r="AL4067" s="29" t="s">
        <v>13327</v>
      </c>
    </row>
    <row r="4068" spans="1:38" x14ac:dyDescent="0.2">
      <c r="A4068" s="35" t="s">
        <v>16</v>
      </c>
      <c r="B4068" s="36">
        <v>10111</v>
      </c>
      <c r="C4068" s="36"/>
      <c r="D4068" s="36" t="s">
        <v>1349</v>
      </c>
      <c r="E4068" s="37" t="s">
        <v>6682</v>
      </c>
      <c r="F4068" s="38" t="s">
        <v>1262</v>
      </c>
      <c r="G4068" s="38" t="s">
        <v>1263</v>
      </c>
      <c r="H4068" s="35" t="s">
        <v>2539</v>
      </c>
      <c r="I4068" s="35"/>
      <c r="J4068" s="29" t="s">
        <v>1482</v>
      </c>
      <c r="K4068" s="29" t="s">
        <v>6683</v>
      </c>
      <c r="L4068" s="29" t="s">
        <v>6684</v>
      </c>
      <c r="M4068" s="39">
        <v>11.289182435288097</v>
      </c>
      <c r="N4068" s="39">
        <v>56.407277207392198</v>
      </c>
      <c r="O4068" s="29">
        <v>44197</v>
      </c>
      <c r="P4068" s="29">
        <v>46022</v>
      </c>
      <c r="Q4068" s="40">
        <v>4.9965776999999996</v>
      </c>
      <c r="R4068" s="39">
        <v>11.275277207392197</v>
      </c>
      <c r="S4068" s="39">
        <v>11.275277207392197</v>
      </c>
      <c r="T4068" s="39">
        <v>11.275277207392197</v>
      </c>
      <c r="U4068" s="39">
        <v>11.306168377823408</v>
      </c>
      <c r="V4068" s="39">
        <v>11.275277207392197</v>
      </c>
      <c r="W4068" s="29" t="s">
        <v>1357</v>
      </c>
      <c r="X4068" s="29" t="s">
        <v>258</v>
      </c>
      <c r="Y4068" s="29" t="s">
        <v>1349</v>
      </c>
      <c r="Z4068" s="41" t="s">
        <v>1349</v>
      </c>
      <c r="AA4068" s="42" t="s">
        <v>1349</v>
      </c>
      <c r="AB4068" s="29" t="s">
        <v>258</v>
      </c>
      <c r="AC4068" s="29" t="s">
        <v>258</v>
      </c>
      <c r="AD4068" s="29" t="s">
        <v>258</v>
      </c>
      <c r="AE4068" s="29" t="s">
        <v>1367</v>
      </c>
      <c r="AF4068" s="29" t="s">
        <v>1390</v>
      </c>
      <c r="AG4068" s="183" t="s">
        <v>1391</v>
      </c>
      <c r="AH4068" s="29" t="s">
        <v>1413</v>
      </c>
      <c r="AI4068" s="29" t="s">
        <v>1357</v>
      </c>
      <c r="AJ4068" s="29" t="s">
        <v>258</v>
      </c>
      <c r="AK4068" s="29" t="s">
        <v>258</v>
      </c>
      <c r="AL4068" s="29" t="s">
        <v>13326</v>
      </c>
    </row>
    <row r="4069" spans="1:38" x14ac:dyDescent="0.2">
      <c r="A4069" s="35" t="s">
        <v>16</v>
      </c>
      <c r="B4069" s="36">
        <v>10112</v>
      </c>
      <c r="C4069" s="36"/>
      <c r="D4069" s="36" t="s">
        <v>1349</v>
      </c>
      <c r="E4069" s="37" t="s">
        <v>6685</v>
      </c>
      <c r="F4069" s="38" t="s">
        <v>1269</v>
      </c>
      <c r="G4069" s="38" t="s">
        <v>1273</v>
      </c>
      <c r="H4069" s="35" t="s">
        <v>1393</v>
      </c>
      <c r="I4069" s="35"/>
      <c r="J4069" s="29" t="s">
        <v>484</v>
      </c>
      <c r="K4069" s="29" t="s">
        <v>1365</v>
      </c>
      <c r="L4069" s="29" t="s">
        <v>1366</v>
      </c>
      <c r="M4069" s="39">
        <v>18.735260223413068</v>
      </c>
      <c r="N4069" s="39">
        <v>93.612183436002752</v>
      </c>
      <c r="O4069" s="29">
        <v>44197</v>
      </c>
      <c r="P4069" s="29">
        <v>46022</v>
      </c>
      <c r="Q4069" s="40">
        <v>4.9965776999999996</v>
      </c>
      <c r="R4069" s="39">
        <v>18.712183436002739</v>
      </c>
      <c r="S4069" s="39">
        <v>18.712183436002739</v>
      </c>
      <c r="T4069" s="39">
        <v>18.712183436002739</v>
      </c>
      <c r="U4069" s="39">
        <v>18.763449691991788</v>
      </c>
      <c r="V4069" s="39">
        <v>18.712183436002739</v>
      </c>
      <c r="W4069" s="29" t="s">
        <v>1357</v>
      </c>
      <c r="X4069" s="29" t="s">
        <v>258</v>
      </c>
      <c r="Y4069" s="29" t="s">
        <v>1349</v>
      </c>
      <c r="Z4069" s="41" t="s">
        <v>1349</v>
      </c>
      <c r="AA4069" s="42" t="s">
        <v>1349</v>
      </c>
      <c r="AB4069" s="29" t="s">
        <v>258</v>
      </c>
      <c r="AC4069" s="29" t="s">
        <v>258</v>
      </c>
      <c r="AD4069" s="29" t="s">
        <v>265</v>
      </c>
      <c r="AE4069" s="29" t="s">
        <v>1367</v>
      </c>
      <c r="AF4069" s="29" t="s">
        <v>1368</v>
      </c>
      <c r="AG4069" s="183" t="s">
        <v>1369</v>
      </c>
      <c r="AH4069" s="29" t="s">
        <v>1413</v>
      </c>
      <c r="AI4069" s="29" t="s">
        <v>1357</v>
      </c>
      <c r="AJ4069" s="29" t="s">
        <v>258</v>
      </c>
      <c r="AK4069" s="29" t="s">
        <v>258</v>
      </c>
      <c r="AL4069" s="29" t="s">
        <v>13326</v>
      </c>
    </row>
    <row r="4070" spans="1:38" x14ac:dyDescent="0.2">
      <c r="A4070" s="35" t="s">
        <v>16</v>
      </c>
      <c r="B4070" s="36">
        <v>10114</v>
      </c>
      <c r="C4070" s="36"/>
      <c r="D4070" s="36" t="s">
        <v>1349</v>
      </c>
      <c r="E4070" s="37" t="s">
        <v>6686</v>
      </c>
      <c r="F4070" s="38" t="s">
        <v>1269</v>
      </c>
      <c r="G4070" s="38" t="s">
        <v>1274</v>
      </c>
      <c r="H4070" s="35" t="s">
        <v>568</v>
      </c>
      <c r="I4070" s="35"/>
      <c r="J4070" s="29" t="s">
        <v>382</v>
      </c>
      <c r="K4070" s="29" t="s">
        <v>6558</v>
      </c>
      <c r="L4070" s="29" t="s">
        <v>2147</v>
      </c>
      <c r="M4070" s="39">
        <v>23.030612540588624</v>
      </c>
      <c r="N4070" s="39">
        <v>115.07424503764545</v>
      </c>
      <c r="O4070" s="29">
        <v>44197</v>
      </c>
      <c r="P4070" s="29">
        <v>46022</v>
      </c>
      <c r="Q4070" s="40">
        <v>4.9965776999999996</v>
      </c>
      <c r="R4070" s="39">
        <v>23.002245037645448</v>
      </c>
      <c r="S4070" s="39">
        <v>23.002245037645448</v>
      </c>
      <c r="T4070" s="39">
        <v>23.002245037645448</v>
      </c>
      <c r="U4070" s="39">
        <v>23.065264887063655</v>
      </c>
      <c r="V4070" s="39">
        <v>23.002245037645448</v>
      </c>
      <c r="W4070" s="29" t="s">
        <v>1357</v>
      </c>
      <c r="X4070" s="29" t="s">
        <v>258</v>
      </c>
      <c r="Y4070" s="29" t="s">
        <v>1349</v>
      </c>
      <c r="Z4070" s="41" t="s">
        <v>1349</v>
      </c>
      <c r="AA4070" s="42" t="s">
        <v>1349</v>
      </c>
      <c r="AB4070" s="29" t="s">
        <v>258</v>
      </c>
      <c r="AC4070" s="29" t="s">
        <v>258</v>
      </c>
      <c r="AD4070" s="29" t="s">
        <v>258</v>
      </c>
      <c r="AE4070" s="29" t="s">
        <v>1367</v>
      </c>
      <c r="AF4070" s="29" t="s">
        <v>3016</v>
      </c>
      <c r="AG4070" s="183" t="s">
        <v>3017</v>
      </c>
      <c r="AH4070" s="29" t="s">
        <v>1413</v>
      </c>
      <c r="AI4070" s="29" t="s">
        <v>1357</v>
      </c>
      <c r="AJ4070" s="29" t="s">
        <v>258</v>
      </c>
      <c r="AK4070" s="29" t="s">
        <v>258</v>
      </c>
      <c r="AL4070" s="29" t="s">
        <v>13326</v>
      </c>
    </row>
    <row r="4071" spans="1:38" x14ac:dyDescent="0.2">
      <c r="A4071" s="35" t="s">
        <v>16</v>
      </c>
      <c r="B4071" s="36">
        <v>10115</v>
      </c>
      <c r="C4071" s="36"/>
      <c r="D4071" s="36" t="s">
        <v>1349</v>
      </c>
      <c r="E4071" s="37" t="s">
        <v>6687</v>
      </c>
      <c r="F4071" s="38" t="s">
        <v>1269</v>
      </c>
      <c r="G4071" s="38" t="s">
        <v>1273</v>
      </c>
      <c r="H4071" s="35" t="s">
        <v>1393</v>
      </c>
      <c r="I4071" s="35"/>
      <c r="J4071" s="29" t="s">
        <v>1506</v>
      </c>
      <c r="K4071" s="29" t="s">
        <v>1642</v>
      </c>
      <c r="L4071" s="29" t="s">
        <v>2220</v>
      </c>
      <c r="M4071" s="39">
        <v>85.193655660504817</v>
      </c>
      <c r="N4071" s="39">
        <v>425.67672005475708</v>
      </c>
      <c r="O4071" s="29">
        <v>44197</v>
      </c>
      <c r="P4071" s="29">
        <v>46022</v>
      </c>
      <c r="Q4071" s="40">
        <v>4.9965776999999996</v>
      </c>
      <c r="R4071" s="39">
        <v>85.088720054757019</v>
      </c>
      <c r="S4071" s="39">
        <v>85.088720054757019</v>
      </c>
      <c r="T4071" s="39">
        <v>85.088720054757019</v>
      </c>
      <c r="U4071" s="39">
        <v>85.321839835728952</v>
      </c>
      <c r="V4071" s="39">
        <v>85.088720054757019</v>
      </c>
      <c r="W4071" s="29" t="s">
        <v>265</v>
      </c>
      <c r="X4071" s="29" t="s">
        <v>11773</v>
      </c>
      <c r="Y4071" s="29">
        <v>45259</v>
      </c>
      <c r="Z4071" s="41" t="s">
        <v>11759</v>
      </c>
      <c r="AA4071" s="42" t="s">
        <v>1349</v>
      </c>
      <c r="AB4071" s="29" t="s">
        <v>258</v>
      </c>
      <c r="AC4071" s="29" t="s">
        <v>258</v>
      </c>
      <c r="AD4071" s="29" t="s">
        <v>258</v>
      </c>
      <c r="AE4071" s="29" t="s">
        <v>1353</v>
      </c>
      <c r="AF4071" s="29" t="s">
        <v>2221</v>
      </c>
      <c r="AG4071" s="183" t="s">
        <v>2222</v>
      </c>
      <c r="AH4071" s="29" t="s">
        <v>1413</v>
      </c>
      <c r="AI4071" s="29" t="s">
        <v>1357</v>
      </c>
      <c r="AJ4071" s="29" t="s">
        <v>258</v>
      </c>
      <c r="AK4071" s="29" t="s">
        <v>258</v>
      </c>
      <c r="AL4071" s="29" t="s">
        <v>13327</v>
      </c>
    </row>
    <row r="4072" spans="1:38" x14ac:dyDescent="0.2">
      <c r="A4072" s="35" t="s">
        <v>17</v>
      </c>
      <c r="B4072" s="36">
        <v>10116</v>
      </c>
      <c r="C4072" s="36"/>
      <c r="D4072" s="36" t="s">
        <v>1349</v>
      </c>
      <c r="E4072" s="37" t="s">
        <v>6688</v>
      </c>
      <c r="F4072" s="38" t="s">
        <v>1266</v>
      </c>
      <c r="G4072" s="38" t="s">
        <v>1268</v>
      </c>
      <c r="H4072" s="35" t="s">
        <v>1133</v>
      </c>
      <c r="I4072" s="35" t="s">
        <v>1349</v>
      </c>
      <c r="J4072" s="29" t="s">
        <v>484</v>
      </c>
      <c r="K4072" s="29" t="s">
        <v>1365</v>
      </c>
      <c r="L4072" s="29" t="s">
        <v>1366</v>
      </c>
      <c r="M4072" s="39">
        <v>0</v>
      </c>
      <c r="N4072" s="39"/>
      <c r="O4072" s="29">
        <v>44197</v>
      </c>
      <c r="P4072" s="29">
        <v>44720</v>
      </c>
      <c r="Q4072" s="40">
        <v>1.4318960000000001</v>
      </c>
      <c r="R4072" s="39"/>
      <c r="S4072" s="39"/>
      <c r="T4072" s="39"/>
      <c r="U4072" s="39"/>
      <c r="V4072" s="39"/>
      <c r="W4072" s="29" t="s">
        <v>265</v>
      </c>
      <c r="X4072" s="29" t="s">
        <v>11773</v>
      </c>
      <c r="Y4072" s="29">
        <v>45398</v>
      </c>
      <c r="Z4072" s="41" t="s">
        <v>11761</v>
      </c>
      <c r="AA4072" s="42" t="s">
        <v>6689</v>
      </c>
      <c r="AB4072" s="29" t="s">
        <v>258</v>
      </c>
      <c r="AC4072" s="29" t="s">
        <v>258</v>
      </c>
      <c r="AD4072" s="29" t="s">
        <v>265</v>
      </c>
      <c r="AE4072" s="29" t="s">
        <v>1367</v>
      </c>
      <c r="AF4072" s="29" t="s">
        <v>1368</v>
      </c>
      <c r="AG4072" s="183" t="s">
        <v>1369</v>
      </c>
      <c r="AH4072" s="29" t="s">
        <v>1356</v>
      </c>
      <c r="AI4072" s="29" t="s">
        <v>1357</v>
      </c>
      <c r="AJ4072" s="29" t="s">
        <v>258</v>
      </c>
      <c r="AK4072" s="29" t="s">
        <v>258</v>
      </c>
      <c r="AL4072" s="29" t="s">
        <v>13327</v>
      </c>
    </row>
    <row r="4073" spans="1:38" x14ac:dyDescent="0.2">
      <c r="A4073" s="35" t="s">
        <v>18</v>
      </c>
      <c r="B4073" s="36">
        <v>10116</v>
      </c>
      <c r="C4073" s="36">
        <v>1</v>
      </c>
      <c r="D4073" s="36" t="s">
        <v>6689</v>
      </c>
      <c r="E4073" s="37" t="s">
        <v>6690</v>
      </c>
      <c r="F4073" s="38" t="s">
        <v>1266</v>
      </c>
      <c r="G4073" s="38" t="s">
        <v>1268</v>
      </c>
      <c r="H4073" s="35" t="s">
        <v>1133</v>
      </c>
      <c r="I4073" s="35"/>
      <c r="J4073" s="29" t="s">
        <v>484</v>
      </c>
      <c r="K4073" s="29" t="s">
        <v>1365</v>
      </c>
      <c r="L4073" s="29" t="s">
        <v>1366</v>
      </c>
      <c r="M4073" s="39">
        <v>24.83840086474644</v>
      </c>
      <c r="N4073" s="39">
        <v>35.566006844626969</v>
      </c>
      <c r="O4073" s="29">
        <v>44197</v>
      </c>
      <c r="P4073" s="29">
        <v>44720</v>
      </c>
      <c r="Q4073" s="40">
        <v>1.4318960000000001</v>
      </c>
      <c r="R4073" s="39">
        <v>24.774031485284052</v>
      </c>
      <c r="S4073" s="39">
        <v>10.791975359342915</v>
      </c>
      <c r="T4073" s="39">
        <v>0</v>
      </c>
      <c r="U4073" s="39">
        <v>0</v>
      </c>
      <c r="V4073" s="39">
        <v>0</v>
      </c>
      <c r="W4073" s="29" t="s">
        <v>265</v>
      </c>
      <c r="X4073" s="29" t="s">
        <v>11773</v>
      </c>
      <c r="Y4073" s="29">
        <v>45398</v>
      </c>
      <c r="Z4073" s="41" t="s">
        <v>11761</v>
      </c>
      <c r="AA4073" s="42" t="s">
        <v>1349</v>
      </c>
      <c r="AB4073" s="29" t="s">
        <v>258</v>
      </c>
      <c r="AC4073" s="29" t="s">
        <v>258</v>
      </c>
      <c r="AD4073" s="29" t="s">
        <v>265</v>
      </c>
      <c r="AE4073" s="29" t="s">
        <v>1367</v>
      </c>
      <c r="AF4073" s="29" t="s">
        <v>1368</v>
      </c>
      <c r="AG4073" s="183" t="s">
        <v>1369</v>
      </c>
      <c r="AH4073" s="29" t="s">
        <v>1356</v>
      </c>
      <c r="AI4073" s="29" t="s">
        <v>1357</v>
      </c>
      <c r="AJ4073" s="29" t="s">
        <v>258</v>
      </c>
      <c r="AK4073" s="29" t="s">
        <v>258</v>
      </c>
      <c r="AL4073" s="29" t="s">
        <v>13327</v>
      </c>
    </row>
    <row r="4074" spans="1:38" x14ac:dyDescent="0.2">
      <c r="A4074" s="35" t="s">
        <v>16</v>
      </c>
      <c r="B4074" s="36">
        <v>10122</v>
      </c>
      <c r="C4074" s="36"/>
      <c r="D4074" s="36" t="s">
        <v>1349</v>
      </c>
      <c r="E4074" s="37" t="s">
        <v>6691</v>
      </c>
      <c r="F4074" s="38" t="s">
        <v>1269</v>
      </c>
      <c r="G4074" s="38" t="s">
        <v>1273</v>
      </c>
      <c r="H4074" s="35" t="s">
        <v>1393</v>
      </c>
      <c r="I4074" s="35"/>
      <c r="J4074" s="29" t="s">
        <v>281</v>
      </c>
      <c r="K4074" s="29" t="s">
        <v>282</v>
      </c>
      <c r="L4074" s="29" t="s">
        <v>1366</v>
      </c>
      <c r="M4074" s="39">
        <v>9.5584272642015335</v>
      </c>
      <c r="N4074" s="39">
        <v>10.65100616016427</v>
      </c>
      <c r="O4074" s="29">
        <v>44197</v>
      </c>
      <c r="P4074" s="29">
        <v>44604</v>
      </c>
      <c r="Q4074" s="40">
        <v>1.1143053000000001</v>
      </c>
      <c r="R4074" s="39">
        <v>9.5284736481861749</v>
      </c>
      <c r="S4074" s="39">
        <v>1.1225325119780973</v>
      </c>
      <c r="T4074" s="39">
        <v>0</v>
      </c>
      <c r="U4074" s="39">
        <v>0</v>
      </c>
      <c r="V4074" s="39">
        <v>0</v>
      </c>
      <c r="W4074" s="29" t="s">
        <v>265</v>
      </c>
      <c r="X4074" s="29" t="s">
        <v>11773</v>
      </c>
      <c r="Y4074" s="29">
        <v>45259</v>
      </c>
      <c r="Z4074" s="41" t="s">
        <v>11759</v>
      </c>
      <c r="AA4074" s="42" t="s">
        <v>1349</v>
      </c>
      <c r="AB4074" s="29" t="s">
        <v>258</v>
      </c>
      <c r="AC4074" s="29" t="s">
        <v>258</v>
      </c>
      <c r="AD4074" s="29" t="s">
        <v>265</v>
      </c>
      <c r="AE4074" s="29" t="s">
        <v>1367</v>
      </c>
      <c r="AF4074" s="29" t="s">
        <v>1368</v>
      </c>
      <c r="AG4074" s="183" t="s">
        <v>1369</v>
      </c>
      <c r="AH4074" s="29" t="s">
        <v>1356</v>
      </c>
      <c r="AI4074" s="29" t="s">
        <v>1357</v>
      </c>
      <c r="AJ4074" s="29" t="s">
        <v>258</v>
      </c>
      <c r="AK4074" s="29" t="s">
        <v>258</v>
      </c>
      <c r="AL4074" s="29" t="s">
        <v>13327</v>
      </c>
    </row>
    <row r="4075" spans="1:38" x14ac:dyDescent="0.2">
      <c r="A4075" s="35" t="s">
        <v>17</v>
      </c>
      <c r="B4075" s="36">
        <v>10124</v>
      </c>
      <c r="C4075" s="36"/>
      <c r="D4075" s="36" t="s">
        <v>1349</v>
      </c>
      <c r="E4075" s="37" t="s">
        <v>6692</v>
      </c>
      <c r="F4075" s="38" t="s">
        <v>1262</v>
      </c>
      <c r="G4075" s="38" t="s">
        <v>3261</v>
      </c>
      <c r="H4075" s="35" t="s">
        <v>3261</v>
      </c>
      <c r="I4075" s="35" t="s">
        <v>6693</v>
      </c>
      <c r="J4075" s="29" t="s">
        <v>263</v>
      </c>
      <c r="K4075" s="29" t="s">
        <v>264</v>
      </c>
      <c r="L4075" s="29" t="s">
        <v>6694</v>
      </c>
      <c r="M4075" s="39">
        <v>0</v>
      </c>
      <c r="N4075" s="39"/>
      <c r="O4075" s="29">
        <v>44197</v>
      </c>
      <c r="P4075" s="29">
        <v>44610</v>
      </c>
      <c r="Q4075" s="40">
        <v>1.1307324000000001</v>
      </c>
      <c r="R4075" s="39"/>
      <c r="S4075" s="39"/>
      <c r="T4075" s="39"/>
      <c r="U4075" s="39"/>
      <c r="V4075" s="39"/>
      <c r="W4075" s="29" t="s">
        <v>1357</v>
      </c>
      <c r="X4075" s="29" t="s">
        <v>258</v>
      </c>
      <c r="Y4075" s="29" t="s">
        <v>1349</v>
      </c>
      <c r="Z4075" s="41" t="s">
        <v>1349</v>
      </c>
      <c r="AA4075" s="42" t="s">
        <v>1349</v>
      </c>
      <c r="AB4075" s="29" t="s">
        <v>258</v>
      </c>
      <c r="AC4075" s="29" t="s">
        <v>265</v>
      </c>
      <c r="AD4075" s="29" t="s">
        <v>265</v>
      </c>
      <c r="AE4075" s="29" t="s">
        <v>1367</v>
      </c>
      <c r="AF4075" s="29" t="s">
        <v>1368</v>
      </c>
      <c r="AG4075" s="183" t="s">
        <v>1369</v>
      </c>
      <c r="AH4075" s="29" t="s">
        <v>1356</v>
      </c>
      <c r="AI4075" s="29" t="s">
        <v>1357</v>
      </c>
      <c r="AJ4075" s="29" t="s">
        <v>258</v>
      </c>
      <c r="AK4075" s="29" t="s">
        <v>258</v>
      </c>
      <c r="AL4075" s="29" t="s">
        <v>13326</v>
      </c>
    </row>
    <row r="4076" spans="1:38" x14ac:dyDescent="0.2">
      <c r="A4076" s="35" t="s">
        <v>18</v>
      </c>
      <c r="B4076" s="36">
        <v>10124</v>
      </c>
      <c r="C4076" s="36">
        <v>1</v>
      </c>
      <c r="D4076" s="36" t="s">
        <v>6695</v>
      </c>
      <c r="E4076" s="37" t="s">
        <v>6696</v>
      </c>
      <c r="F4076" s="38" t="s">
        <v>1262</v>
      </c>
      <c r="G4076" s="38" t="s">
        <v>1265</v>
      </c>
      <c r="H4076" s="35" t="s">
        <v>314</v>
      </c>
      <c r="I4076" s="35"/>
      <c r="J4076" s="29" t="s">
        <v>263</v>
      </c>
      <c r="K4076" s="29" t="s">
        <v>264</v>
      </c>
      <c r="L4076" s="29" t="s">
        <v>6694</v>
      </c>
      <c r="M4076" s="39">
        <v>31.412875821169074</v>
      </c>
      <c r="N4076" s="39">
        <v>35.519556468172482</v>
      </c>
      <c r="O4076" s="29">
        <v>44197</v>
      </c>
      <c r="P4076" s="29">
        <v>44610</v>
      </c>
      <c r="Q4076" s="40">
        <v>1.1307324000000001</v>
      </c>
      <c r="R4076" s="39">
        <v>31.315550992470911</v>
      </c>
      <c r="S4076" s="39">
        <v>4.2040054757015746</v>
      </c>
      <c r="T4076" s="39">
        <v>0</v>
      </c>
      <c r="U4076" s="39">
        <v>0</v>
      </c>
      <c r="V4076" s="39">
        <v>0</v>
      </c>
      <c r="W4076" s="29" t="s">
        <v>1357</v>
      </c>
      <c r="X4076" s="29" t="s">
        <v>258</v>
      </c>
      <c r="Y4076" s="29" t="s">
        <v>1349</v>
      </c>
      <c r="Z4076" s="41" t="s">
        <v>1349</v>
      </c>
      <c r="AA4076" s="42" t="s">
        <v>1349</v>
      </c>
      <c r="AB4076" s="29" t="s">
        <v>258</v>
      </c>
      <c r="AC4076" s="29" t="s">
        <v>265</v>
      </c>
      <c r="AD4076" s="29" t="s">
        <v>265</v>
      </c>
      <c r="AE4076" s="29" t="s">
        <v>1367</v>
      </c>
      <c r="AF4076" s="29" t="s">
        <v>1368</v>
      </c>
      <c r="AG4076" s="183" t="s">
        <v>1369</v>
      </c>
      <c r="AH4076" s="29" t="s">
        <v>1356</v>
      </c>
      <c r="AI4076" s="29" t="s">
        <v>1357</v>
      </c>
      <c r="AJ4076" s="29" t="s">
        <v>258</v>
      </c>
      <c r="AK4076" s="29" t="s">
        <v>258</v>
      </c>
      <c r="AL4076" s="29" t="s">
        <v>13326</v>
      </c>
    </row>
    <row r="4077" spans="1:38" x14ac:dyDescent="0.2">
      <c r="A4077" s="35" t="s">
        <v>18</v>
      </c>
      <c r="B4077" s="36">
        <v>10124</v>
      </c>
      <c r="C4077" s="36">
        <v>2</v>
      </c>
      <c r="D4077" s="36" t="s">
        <v>6697</v>
      </c>
      <c r="E4077" s="37" t="s">
        <v>6698</v>
      </c>
      <c r="F4077" s="38" t="s">
        <v>1262</v>
      </c>
      <c r="G4077" s="38" t="s">
        <v>1263</v>
      </c>
      <c r="H4077" s="35" t="s">
        <v>999</v>
      </c>
      <c r="I4077" s="35"/>
      <c r="J4077" s="29" t="s">
        <v>263</v>
      </c>
      <c r="K4077" s="29" t="s">
        <v>264</v>
      </c>
      <c r="L4077" s="29" t="s">
        <v>6694</v>
      </c>
      <c r="M4077" s="39">
        <v>41.11029933631059</v>
      </c>
      <c r="N4077" s="39">
        <v>46.484747433264886</v>
      </c>
      <c r="O4077" s="29">
        <v>44197</v>
      </c>
      <c r="P4077" s="29">
        <v>44610</v>
      </c>
      <c r="Q4077" s="40">
        <v>1.1307324000000001</v>
      </c>
      <c r="R4077" s="39">
        <v>40.98292950034223</v>
      </c>
      <c r="S4077" s="39">
        <v>5.5018179329226555</v>
      </c>
      <c r="T4077" s="39">
        <v>0</v>
      </c>
      <c r="U4077" s="39">
        <v>0</v>
      </c>
      <c r="V4077" s="39">
        <v>0</v>
      </c>
      <c r="W4077" s="29" t="s">
        <v>1357</v>
      </c>
      <c r="X4077" s="29" t="s">
        <v>258</v>
      </c>
      <c r="Y4077" s="29" t="s">
        <v>1349</v>
      </c>
      <c r="Z4077" s="41" t="s">
        <v>1349</v>
      </c>
      <c r="AA4077" s="42" t="s">
        <v>1349</v>
      </c>
      <c r="AB4077" s="29" t="s">
        <v>258</v>
      </c>
      <c r="AC4077" s="29" t="s">
        <v>265</v>
      </c>
      <c r="AD4077" s="29" t="s">
        <v>265</v>
      </c>
      <c r="AE4077" s="29" t="s">
        <v>1367</v>
      </c>
      <c r="AF4077" s="29" t="s">
        <v>1368</v>
      </c>
      <c r="AG4077" s="183" t="s">
        <v>1369</v>
      </c>
      <c r="AH4077" s="29" t="s">
        <v>1356</v>
      </c>
      <c r="AI4077" s="29" t="s">
        <v>1357</v>
      </c>
      <c r="AJ4077" s="29" t="s">
        <v>258</v>
      </c>
      <c r="AK4077" s="29" t="s">
        <v>258</v>
      </c>
      <c r="AL4077" s="29" t="s">
        <v>13326</v>
      </c>
    </row>
    <row r="4078" spans="1:38" x14ac:dyDescent="0.2">
      <c r="A4078" s="35" t="s">
        <v>16</v>
      </c>
      <c r="B4078" s="36">
        <v>10125</v>
      </c>
      <c r="C4078" s="36"/>
      <c r="D4078" s="36" t="s">
        <v>1349</v>
      </c>
      <c r="E4078" s="37" t="s">
        <v>6699</v>
      </c>
      <c r="F4078" s="38" t="s">
        <v>1269</v>
      </c>
      <c r="G4078" s="38" t="s">
        <v>1273</v>
      </c>
      <c r="H4078" s="35" t="s">
        <v>1393</v>
      </c>
      <c r="I4078" s="35"/>
      <c r="J4078" s="29" t="s">
        <v>281</v>
      </c>
      <c r="K4078" s="29" t="s">
        <v>282</v>
      </c>
      <c r="L4078" s="29" t="s">
        <v>1366</v>
      </c>
      <c r="M4078" s="39">
        <v>7.8247188862483599</v>
      </c>
      <c r="N4078" s="39">
        <v>15.617303216974674</v>
      </c>
      <c r="O4078" s="29">
        <v>44197</v>
      </c>
      <c r="P4078" s="29">
        <v>44926</v>
      </c>
      <c r="Q4078" s="40">
        <v>1.9958932</v>
      </c>
      <c r="R4078" s="39">
        <v>7.8086516084873372</v>
      </c>
      <c r="S4078" s="39">
        <v>7.8086516084873372</v>
      </c>
      <c r="T4078" s="39">
        <v>0</v>
      </c>
      <c r="U4078" s="39">
        <v>0</v>
      </c>
      <c r="V4078" s="39">
        <v>0</v>
      </c>
      <c r="W4078" s="29" t="s">
        <v>265</v>
      </c>
      <c r="X4078" s="29" t="s">
        <v>11773</v>
      </c>
      <c r="Y4078" s="29">
        <v>45260</v>
      </c>
      <c r="Z4078" s="41" t="s">
        <v>11759</v>
      </c>
      <c r="AA4078" s="42" t="s">
        <v>1349</v>
      </c>
      <c r="AB4078" s="29" t="s">
        <v>258</v>
      </c>
      <c r="AC4078" s="29" t="s">
        <v>258</v>
      </c>
      <c r="AD4078" s="29" t="s">
        <v>265</v>
      </c>
      <c r="AE4078" s="29" t="s">
        <v>1367</v>
      </c>
      <c r="AF4078" s="29" t="s">
        <v>1368</v>
      </c>
      <c r="AG4078" s="183" t="s">
        <v>1369</v>
      </c>
      <c r="AH4078" s="29" t="s">
        <v>1356</v>
      </c>
      <c r="AI4078" s="29" t="s">
        <v>1357</v>
      </c>
      <c r="AJ4078" s="29" t="s">
        <v>258</v>
      </c>
      <c r="AK4078" s="29" t="s">
        <v>258</v>
      </c>
      <c r="AL4078" s="29" t="s">
        <v>13327</v>
      </c>
    </row>
    <row r="4079" spans="1:38" x14ac:dyDescent="0.2">
      <c r="A4079" s="35" t="s">
        <v>16</v>
      </c>
      <c r="B4079" s="36">
        <v>10127</v>
      </c>
      <c r="C4079" s="36"/>
      <c r="D4079" s="36" t="s">
        <v>1349</v>
      </c>
      <c r="E4079" s="37" t="s">
        <v>6700</v>
      </c>
      <c r="F4079" s="38" t="s">
        <v>1269</v>
      </c>
      <c r="G4079" s="38" t="s">
        <v>1273</v>
      </c>
      <c r="H4079" s="35" t="s">
        <v>1393</v>
      </c>
      <c r="I4079" s="35"/>
      <c r="J4079" s="29" t="s">
        <v>1371</v>
      </c>
      <c r="K4079" s="29" t="s">
        <v>1371</v>
      </c>
      <c r="L4079" s="29" t="s">
        <v>1366</v>
      </c>
      <c r="M4079" s="39">
        <v>7.1751245838667952</v>
      </c>
      <c r="N4079" s="39">
        <v>8.2113675564681721</v>
      </c>
      <c r="O4079" s="29">
        <v>44197</v>
      </c>
      <c r="P4079" s="29">
        <v>44615</v>
      </c>
      <c r="Q4079" s="40">
        <v>1.1444216</v>
      </c>
      <c r="R4079" s="39">
        <v>7.1531006160164274</v>
      </c>
      <c r="S4079" s="39">
        <v>1.0582669404517455</v>
      </c>
      <c r="T4079" s="39">
        <v>0</v>
      </c>
      <c r="U4079" s="39">
        <v>0</v>
      </c>
      <c r="V4079" s="39">
        <v>0</v>
      </c>
      <c r="W4079" s="29" t="s">
        <v>1357</v>
      </c>
      <c r="X4079" s="29" t="s">
        <v>258</v>
      </c>
      <c r="Y4079" s="29" t="s">
        <v>1349</v>
      </c>
      <c r="Z4079" s="41" t="s">
        <v>1349</v>
      </c>
      <c r="AA4079" s="42" t="s">
        <v>1349</v>
      </c>
      <c r="AB4079" s="29" t="s">
        <v>258</v>
      </c>
      <c r="AC4079" s="29" t="s">
        <v>258</v>
      </c>
      <c r="AD4079" s="29" t="s">
        <v>265</v>
      </c>
      <c r="AE4079" s="29" t="s">
        <v>1367</v>
      </c>
      <c r="AF4079" s="29" t="s">
        <v>1368</v>
      </c>
      <c r="AG4079" s="183" t="s">
        <v>1369</v>
      </c>
      <c r="AH4079" s="29" t="s">
        <v>1356</v>
      </c>
      <c r="AI4079" s="29" t="s">
        <v>1357</v>
      </c>
      <c r="AJ4079" s="29" t="s">
        <v>258</v>
      </c>
      <c r="AK4079" s="29" t="s">
        <v>258</v>
      </c>
      <c r="AL4079" s="29" t="s">
        <v>13326</v>
      </c>
    </row>
    <row r="4080" spans="1:38" x14ac:dyDescent="0.2">
      <c r="A4080" s="35" t="s">
        <v>16</v>
      </c>
      <c r="B4080" s="36">
        <v>10128</v>
      </c>
      <c r="C4080" s="36"/>
      <c r="D4080" s="36" t="s">
        <v>1349</v>
      </c>
      <c r="E4080" s="37" t="s">
        <v>6701</v>
      </c>
      <c r="F4080" s="38" t="s">
        <v>1269</v>
      </c>
      <c r="G4080" s="38" t="s">
        <v>1445</v>
      </c>
      <c r="H4080" s="35" t="s">
        <v>13138</v>
      </c>
      <c r="I4080" s="35"/>
      <c r="J4080" s="29" t="s">
        <v>1466</v>
      </c>
      <c r="K4080" s="29" t="s">
        <v>2167</v>
      </c>
      <c r="L4080" s="29" t="s">
        <v>5686</v>
      </c>
      <c r="M4080" s="39">
        <v>36.936227845528265</v>
      </c>
      <c r="N4080" s="39">
        <v>184.55473237508556</v>
      </c>
      <c r="O4080" s="29">
        <v>44197</v>
      </c>
      <c r="P4080" s="29">
        <v>46022</v>
      </c>
      <c r="Q4080" s="40">
        <v>4.9965776999999996</v>
      </c>
      <c r="R4080" s="39">
        <v>36.890732375085555</v>
      </c>
      <c r="S4080" s="39">
        <v>36.890732375085555</v>
      </c>
      <c r="T4080" s="39">
        <v>36.890732375085555</v>
      </c>
      <c r="U4080" s="39">
        <v>36.991802874743321</v>
      </c>
      <c r="V4080" s="39">
        <v>36.890732375085555</v>
      </c>
      <c r="W4080" s="29" t="s">
        <v>1357</v>
      </c>
      <c r="X4080" s="29" t="s">
        <v>258</v>
      </c>
      <c r="Y4080" s="29" t="s">
        <v>1349</v>
      </c>
      <c r="Z4080" s="41" t="s">
        <v>1349</v>
      </c>
      <c r="AA4080" s="42" t="s">
        <v>1349</v>
      </c>
      <c r="AB4080" s="29" t="s">
        <v>258</v>
      </c>
      <c r="AC4080" s="29" t="s">
        <v>258</v>
      </c>
      <c r="AD4080" s="29" t="s">
        <v>258</v>
      </c>
      <c r="AE4080" s="29" t="s">
        <v>1353</v>
      </c>
      <c r="AF4080" s="29" t="s">
        <v>1468</v>
      </c>
      <c r="AG4080" s="183" t="s">
        <v>1469</v>
      </c>
      <c r="AH4080" s="29" t="s">
        <v>1413</v>
      </c>
      <c r="AI4080" s="29" t="s">
        <v>1357</v>
      </c>
      <c r="AJ4080" s="29" t="s">
        <v>258</v>
      </c>
      <c r="AK4080" s="29" t="s">
        <v>258</v>
      </c>
      <c r="AL4080" s="29" t="s">
        <v>13326</v>
      </c>
    </row>
    <row r="4081" spans="1:38" x14ac:dyDescent="0.2">
      <c r="A4081" s="35" t="s">
        <v>16</v>
      </c>
      <c r="B4081" s="36">
        <v>10130</v>
      </c>
      <c r="C4081" s="36"/>
      <c r="D4081" s="36" t="s">
        <v>1349</v>
      </c>
      <c r="E4081" s="37" t="s">
        <v>6702</v>
      </c>
      <c r="F4081" s="38" t="s">
        <v>1269</v>
      </c>
      <c r="G4081" s="38" t="s">
        <v>1273</v>
      </c>
      <c r="H4081" s="35" t="s">
        <v>1393</v>
      </c>
      <c r="I4081" s="35"/>
      <c r="J4081" s="29" t="s">
        <v>1371</v>
      </c>
      <c r="K4081" s="29" t="s">
        <v>1371</v>
      </c>
      <c r="L4081" s="29" t="s">
        <v>1366</v>
      </c>
      <c r="M4081" s="39">
        <v>8.0349502363650931</v>
      </c>
      <c r="N4081" s="39">
        <v>9.3053634496919919</v>
      </c>
      <c r="O4081" s="29">
        <v>44197</v>
      </c>
      <c r="P4081" s="29">
        <v>44620</v>
      </c>
      <c r="Q4081" s="40">
        <v>1.1581109000000001</v>
      </c>
      <c r="R4081" s="39">
        <v>8.010513347022588</v>
      </c>
      <c r="S4081" s="39">
        <v>1.2948501026694046</v>
      </c>
      <c r="T4081" s="39">
        <v>0</v>
      </c>
      <c r="U4081" s="39">
        <v>0</v>
      </c>
      <c r="V4081" s="39">
        <v>0</v>
      </c>
      <c r="W4081" s="29" t="s">
        <v>1357</v>
      </c>
      <c r="X4081" s="29" t="s">
        <v>258</v>
      </c>
      <c r="Y4081" s="29" t="s">
        <v>1349</v>
      </c>
      <c r="Z4081" s="41" t="s">
        <v>1349</v>
      </c>
      <c r="AA4081" s="42" t="s">
        <v>1349</v>
      </c>
      <c r="AB4081" s="29" t="s">
        <v>258</v>
      </c>
      <c r="AC4081" s="29" t="s">
        <v>258</v>
      </c>
      <c r="AD4081" s="29" t="s">
        <v>265</v>
      </c>
      <c r="AE4081" s="29" t="s">
        <v>1367</v>
      </c>
      <c r="AF4081" s="29" t="s">
        <v>1368</v>
      </c>
      <c r="AG4081" s="183" t="s">
        <v>1369</v>
      </c>
      <c r="AH4081" s="29" t="s">
        <v>1356</v>
      </c>
      <c r="AI4081" s="29" t="s">
        <v>1357</v>
      </c>
      <c r="AJ4081" s="29" t="s">
        <v>258</v>
      </c>
      <c r="AK4081" s="29" t="s">
        <v>258</v>
      </c>
      <c r="AL4081" s="29" t="s">
        <v>13326</v>
      </c>
    </row>
    <row r="4082" spans="1:38" x14ac:dyDescent="0.2">
      <c r="A4082" s="35" t="s">
        <v>16</v>
      </c>
      <c r="B4082" s="36">
        <v>10131</v>
      </c>
      <c r="C4082" s="36"/>
      <c r="D4082" s="36" t="s">
        <v>1349</v>
      </c>
      <c r="E4082" s="37" t="s">
        <v>6703</v>
      </c>
      <c r="F4082" s="38" t="s">
        <v>1266</v>
      </c>
      <c r="G4082" s="38" t="s">
        <v>1268</v>
      </c>
      <c r="H4082" s="35" t="s">
        <v>669</v>
      </c>
      <c r="I4082" s="35"/>
      <c r="J4082" s="29" t="s">
        <v>281</v>
      </c>
      <c r="K4082" s="29" t="s">
        <v>282</v>
      </c>
      <c r="L4082" s="29" t="s">
        <v>1384</v>
      </c>
      <c r="M4082" s="39">
        <v>297.82193678288212</v>
      </c>
      <c r="N4082" s="39">
        <v>421.55768925393568</v>
      </c>
      <c r="O4082" s="29">
        <v>44197</v>
      </c>
      <c r="P4082" s="29">
        <v>44714</v>
      </c>
      <c r="Q4082" s="40">
        <v>1.4154689</v>
      </c>
      <c r="R4082" s="39">
        <v>297.04354551676937</v>
      </c>
      <c r="S4082" s="39">
        <v>124.51414373716632</v>
      </c>
      <c r="T4082" s="39">
        <v>0</v>
      </c>
      <c r="U4082" s="39">
        <v>0</v>
      </c>
      <c r="V4082" s="39">
        <v>0</v>
      </c>
      <c r="W4082" s="29" t="s">
        <v>1357</v>
      </c>
      <c r="X4082" s="29" t="s">
        <v>258</v>
      </c>
      <c r="Y4082" s="29" t="s">
        <v>1349</v>
      </c>
      <c r="Z4082" s="41" t="s">
        <v>1349</v>
      </c>
      <c r="AA4082" s="42" t="s">
        <v>1349</v>
      </c>
      <c r="AB4082" s="29" t="s">
        <v>258</v>
      </c>
      <c r="AC4082" s="29" t="s">
        <v>258</v>
      </c>
      <c r="AD4082" s="29" t="s">
        <v>265</v>
      </c>
      <c r="AE4082" s="29" t="s">
        <v>1353</v>
      </c>
      <c r="AF4082" s="29" t="s">
        <v>1368</v>
      </c>
      <c r="AG4082" s="183" t="s">
        <v>1369</v>
      </c>
      <c r="AH4082" s="29" t="s">
        <v>1356</v>
      </c>
      <c r="AI4082" s="29" t="s">
        <v>1357</v>
      </c>
      <c r="AJ4082" s="29" t="s">
        <v>258</v>
      </c>
      <c r="AK4082" s="29" t="s">
        <v>258</v>
      </c>
      <c r="AL4082" s="29" t="s">
        <v>13326</v>
      </c>
    </row>
    <row r="4083" spans="1:38" x14ac:dyDescent="0.2">
      <c r="A4083" s="35" t="s">
        <v>16</v>
      </c>
      <c r="B4083" s="36">
        <v>10132</v>
      </c>
      <c r="C4083" s="36"/>
      <c r="D4083" s="36" t="s">
        <v>1349</v>
      </c>
      <c r="E4083" s="37" t="s">
        <v>6704</v>
      </c>
      <c r="F4083" s="38" t="s">
        <v>1269</v>
      </c>
      <c r="G4083" s="38" t="s">
        <v>1273</v>
      </c>
      <c r="H4083" s="35" t="s">
        <v>1393</v>
      </c>
      <c r="I4083" s="35"/>
      <c r="J4083" s="29" t="s">
        <v>1371</v>
      </c>
      <c r="K4083" s="29" t="s">
        <v>1371</v>
      </c>
      <c r="L4083" s="29" t="s">
        <v>1366</v>
      </c>
      <c r="M4083" s="39">
        <v>10.647400515785765</v>
      </c>
      <c r="N4083" s="39">
        <v>13.234551676933609</v>
      </c>
      <c r="O4083" s="29">
        <v>44197</v>
      </c>
      <c r="P4083" s="29">
        <v>44651</v>
      </c>
      <c r="Q4083" s="40">
        <v>1.2429843</v>
      </c>
      <c r="R4083" s="39">
        <v>10.616728268309378</v>
      </c>
      <c r="S4083" s="39">
        <v>2.61782340862423</v>
      </c>
      <c r="T4083" s="39">
        <v>0</v>
      </c>
      <c r="U4083" s="39">
        <v>0</v>
      </c>
      <c r="V4083" s="39">
        <v>0</v>
      </c>
      <c r="W4083" s="29" t="s">
        <v>1357</v>
      </c>
      <c r="X4083" s="29" t="s">
        <v>258</v>
      </c>
      <c r="Y4083" s="29" t="s">
        <v>1349</v>
      </c>
      <c r="Z4083" s="41" t="s">
        <v>1349</v>
      </c>
      <c r="AA4083" s="42" t="s">
        <v>1349</v>
      </c>
      <c r="AB4083" s="29" t="s">
        <v>258</v>
      </c>
      <c r="AC4083" s="29" t="s">
        <v>258</v>
      </c>
      <c r="AD4083" s="29" t="s">
        <v>265</v>
      </c>
      <c r="AE4083" s="29" t="s">
        <v>1367</v>
      </c>
      <c r="AF4083" s="29" t="s">
        <v>1368</v>
      </c>
      <c r="AG4083" s="183" t="s">
        <v>1369</v>
      </c>
      <c r="AH4083" s="29" t="s">
        <v>1356</v>
      </c>
      <c r="AI4083" s="29" t="s">
        <v>1357</v>
      </c>
      <c r="AJ4083" s="29" t="s">
        <v>258</v>
      </c>
      <c r="AK4083" s="29" t="s">
        <v>258</v>
      </c>
      <c r="AL4083" s="29" t="s">
        <v>13326</v>
      </c>
    </row>
    <row r="4084" spans="1:38" x14ac:dyDescent="0.2">
      <c r="A4084" s="35" t="s">
        <v>17</v>
      </c>
      <c r="B4084" s="36">
        <v>10134</v>
      </c>
      <c r="C4084" s="36"/>
      <c r="D4084" s="36" t="s">
        <v>1349</v>
      </c>
      <c r="E4084" s="37" t="s">
        <v>6705</v>
      </c>
      <c r="F4084" s="38" t="s">
        <v>1266</v>
      </c>
      <c r="G4084" s="38" t="s">
        <v>1278</v>
      </c>
      <c r="H4084" s="35" t="s">
        <v>6706</v>
      </c>
      <c r="I4084" s="35" t="s">
        <v>1349</v>
      </c>
      <c r="J4084" s="29" t="s">
        <v>263</v>
      </c>
      <c r="K4084" s="29" t="s">
        <v>264</v>
      </c>
      <c r="L4084" s="29" t="s">
        <v>2577</v>
      </c>
      <c r="M4084" s="39">
        <v>0</v>
      </c>
      <c r="N4084" s="39"/>
      <c r="O4084" s="29">
        <v>44197</v>
      </c>
      <c r="P4084" s="29">
        <v>44674</v>
      </c>
      <c r="Q4084" s="40">
        <v>1.3059548000000001</v>
      </c>
      <c r="R4084" s="39"/>
      <c r="S4084" s="39"/>
      <c r="T4084" s="39"/>
      <c r="U4084" s="39"/>
      <c r="V4084" s="39"/>
      <c r="W4084" s="29" t="s">
        <v>1357</v>
      </c>
      <c r="X4084" s="29" t="s">
        <v>258</v>
      </c>
      <c r="Y4084" s="29" t="s">
        <v>1349</v>
      </c>
      <c r="Z4084" s="41" t="s">
        <v>1349</v>
      </c>
      <c r="AA4084" s="42" t="s">
        <v>1349</v>
      </c>
      <c r="AB4084" s="29" t="s">
        <v>258</v>
      </c>
      <c r="AC4084" s="29" t="s">
        <v>265</v>
      </c>
      <c r="AD4084" s="29" t="s">
        <v>265</v>
      </c>
      <c r="AE4084" s="29" t="s">
        <v>1367</v>
      </c>
      <c r="AF4084" s="29" t="s">
        <v>2409</v>
      </c>
      <c r="AG4084" s="183" t="s">
        <v>2410</v>
      </c>
      <c r="AH4084" s="29" t="s">
        <v>1356</v>
      </c>
      <c r="AI4084" s="29" t="s">
        <v>1357</v>
      </c>
      <c r="AJ4084" s="29" t="s">
        <v>258</v>
      </c>
      <c r="AK4084" s="29" t="s">
        <v>258</v>
      </c>
      <c r="AL4084" s="29" t="s">
        <v>13326</v>
      </c>
    </row>
    <row r="4085" spans="1:38" x14ac:dyDescent="0.2">
      <c r="A4085" s="35" t="s">
        <v>18</v>
      </c>
      <c r="B4085" s="36">
        <v>10134</v>
      </c>
      <c r="C4085" s="36">
        <v>1</v>
      </c>
      <c r="D4085" s="36" t="s">
        <v>6707</v>
      </c>
      <c r="E4085" s="37" t="s">
        <v>6708</v>
      </c>
      <c r="F4085" s="38" t="s">
        <v>1266</v>
      </c>
      <c r="G4085" s="38" t="s">
        <v>1278</v>
      </c>
      <c r="H4085" s="35" t="s">
        <v>6706</v>
      </c>
      <c r="I4085" s="35"/>
      <c r="J4085" s="29" t="s">
        <v>263</v>
      </c>
      <c r="K4085" s="29" t="s">
        <v>264</v>
      </c>
      <c r="L4085" s="29" t="s">
        <v>2577</v>
      </c>
      <c r="M4085" s="39">
        <v>27.104704930972233</v>
      </c>
      <c r="N4085" s="39">
        <v>35.397519507186857</v>
      </c>
      <c r="O4085" s="29">
        <v>44197</v>
      </c>
      <c r="P4085" s="29">
        <v>44674</v>
      </c>
      <c r="Q4085" s="40">
        <v>1.3059548000000001</v>
      </c>
      <c r="R4085" s="39">
        <v>27.029486652977411</v>
      </c>
      <c r="S4085" s="39">
        <v>8.368032854209444</v>
      </c>
      <c r="T4085" s="39">
        <v>0</v>
      </c>
      <c r="U4085" s="39">
        <v>0</v>
      </c>
      <c r="V4085" s="39">
        <v>0</v>
      </c>
      <c r="W4085" s="29" t="s">
        <v>1357</v>
      </c>
      <c r="X4085" s="29" t="s">
        <v>258</v>
      </c>
      <c r="Y4085" s="29" t="s">
        <v>1349</v>
      </c>
      <c r="Z4085" s="41" t="s">
        <v>1349</v>
      </c>
      <c r="AA4085" s="42" t="s">
        <v>1349</v>
      </c>
      <c r="AB4085" s="29" t="s">
        <v>258</v>
      </c>
      <c r="AC4085" s="29" t="s">
        <v>265</v>
      </c>
      <c r="AD4085" s="29" t="s">
        <v>265</v>
      </c>
      <c r="AE4085" s="29" t="s">
        <v>1367</v>
      </c>
      <c r="AF4085" s="29" t="s">
        <v>2409</v>
      </c>
      <c r="AG4085" s="183" t="s">
        <v>2410</v>
      </c>
      <c r="AH4085" s="29" t="s">
        <v>1356</v>
      </c>
      <c r="AI4085" s="29" t="s">
        <v>1357</v>
      </c>
      <c r="AJ4085" s="29" t="s">
        <v>258</v>
      </c>
      <c r="AK4085" s="29" t="s">
        <v>258</v>
      </c>
      <c r="AL4085" s="29" t="s">
        <v>13326</v>
      </c>
    </row>
    <row r="4086" spans="1:38" x14ac:dyDescent="0.2">
      <c r="A4086" s="35" t="s">
        <v>16</v>
      </c>
      <c r="B4086" s="36">
        <v>10135</v>
      </c>
      <c r="C4086" s="36"/>
      <c r="D4086" s="36" t="s">
        <v>1349</v>
      </c>
      <c r="E4086" s="37" t="s">
        <v>6709</v>
      </c>
      <c r="F4086" s="38" t="s">
        <v>1269</v>
      </c>
      <c r="G4086" s="38" t="s">
        <v>1273</v>
      </c>
      <c r="H4086" s="35" t="s">
        <v>1393</v>
      </c>
      <c r="I4086" s="35"/>
      <c r="J4086" s="29" t="s">
        <v>1371</v>
      </c>
      <c r="K4086" s="29" t="s">
        <v>1371</v>
      </c>
      <c r="L4086" s="29" t="s">
        <v>1384</v>
      </c>
      <c r="M4086" s="39">
        <v>40.4203708527534</v>
      </c>
      <c r="N4086" s="39">
        <v>80.674743326488709</v>
      </c>
      <c r="O4086" s="29">
        <v>44197</v>
      </c>
      <c r="P4086" s="29">
        <v>44926</v>
      </c>
      <c r="Q4086" s="40">
        <v>1.9958932</v>
      </c>
      <c r="R4086" s="39">
        <v>40.337371663244355</v>
      </c>
      <c r="S4086" s="39">
        <v>40.337371663244355</v>
      </c>
      <c r="T4086" s="39">
        <v>0</v>
      </c>
      <c r="U4086" s="39">
        <v>0</v>
      </c>
      <c r="V4086" s="39">
        <v>0</v>
      </c>
      <c r="W4086" s="29" t="s">
        <v>265</v>
      </c>
      <c r="X4086" s="29" t="s">
        <v>11773</v>
      </c>
      <c r="Y4086" s="29">
        <v>45273</v>
      </c>
      <c r="Z4086" s="41" t="s">
        <v>11760</v>
      </c>
      <c r="AA4086" s="42" t="s">
        <v>1349</v>
      </c>
      <c r="AB4086" s="29" t="s">
        <v>258</v>
      </c>
      <c r="AC4086" s="29" t="s">
        <v>258</v>
      </c>
      <c r="AD4086" s="29" t="s">
        <v>265</v>
      </c>
      <c r="AE4086" s="29" t="s">
        <v>1353</v>
      </c>
      <c r="AF4086" s="29" t="s">
        <v>1368</v>
      </c>
      <c r="AG4086" s="183" t="s">
        <v>1369</v>
      </c>
      <c r="AH4086" s="29" t="s">
        <v>1356</v>
      </c>
      <c r="AI4086" s="29" t="s">
        <v>1357</v>
      </c>
      <c r="AJ4086" s="29" t="s">
        <v>258</v>
      </c>
      <c r="AK4086" s="29" t="s">
        <v>258</v>
      </c>
      <c r="AL4086" s="29" t="s">
        <v>13327</v>
      </c>
    </row>
    <row r="4087" spans="1:38" x14ac:dyDescent="0.2">
      <c r="A4087" s="35" t="s">
        <v>16</v>
      </c>
      <c r="B4087" s="36">
        <v>10136</v>
      </c>
      <c r="C4087" s="36"/>
      <c r="D4087" s="36" t="s">
        <v>1349</v>
      </c>
      <c r="E4087" s="37" t="s">
        <v>6710</v>
      </c>
      <c r="F4087" s="38" t="s">
        <v>1269</v>
      </c>
      <c r="G4087" s="38" t="s">
        <v>1273</v>
      </c>
      <c r="H4087" s="35" t="s">
        <v>1393</v>
      </c>
      <c r="I4087" s="35"/>
      <c r="J4087" s="29" t="s">
        <v>1371</v>
      </c>
      <c r="K4087" s="29" t="s">
        <v>1371</v>
      </c>
      <c r="L4087" s="29" t="s">
        <v>1384</v>
      </c>
      <c r="M4087" s="39">
        <v>33.683141691417468</v>
      </c>
      <c r="N4087" s="39">
        <v>67.227953456536625</v>
      </c>
      <c r="O4087" s="29">
        <v>44197</v>
      </c>
      <c r="P4087" s="29">
        <v>44926</v>
      </c>
      <c r="Q4087" s="40">
        <v>1.9958932</v>
      </c>
      <c r="R4087" s="39">
        <v>33.613976728268312</v>
      </c>
      <c r="S4087" s="39">
        <v>33.613976728268312</v>
      </c>
      <c r="T4087" s="39">
        <v>0</v>
      </c>
      <c r="U4087" s="39">
        <v>0</v>
      </c>
      <c r="V4087" s="39">
        <v>0</v>
      </c>
      <c r="W4087" s="29" t="s">
        <v>265</v>
      </c>
      <c r="X4087" s="29" t="s">
        <v>11773</v>
      </c>
      <c r="Y4087" s="29">
        <v>45273</v>
      </c>
      <c r="Z4087" s="41" t="s">
        <v>11760</v>
      </c>
      <c r="AA4087" s="42" t="s">
        <v>1349</v>
      </c>
      <c r="AB4087" s="29" t="s">
        <v>258</v>
      </c>
      <c r="AC4087" s="29" t="s">
        <v>258</v>
      </c>
      <c r="AD4087" s="29" t="s">
        <v>265</v>
      </c>
      <c r="AE4087" s="29" t="s">
        <v>1353</v>
      </c>
      <c r="AF4087" s="29" t="s">
        <v>1368</v>
      </c>
      <c r="AG4087" s="183" t="s">
        <v>1369</v>
      </c>
      <c r="AH4087" s="29" t="s">
        <v>1356</v>
      </c>
      <c r="AI4087" s="29" t="s">
        <v>1357</v>
      </c>
      <c r="AJ4087" s="29" t="s">
        <v>258</v>
      </c>
      <c r="AK4087" s="29" t="s">
        <v>258</v>
      </c>
      <c r="AL4087" s="29" t="s">
        <v>13327</v>
      </c>
    </row>
    <row r="4088" spans="1:38" x14ac:dyDescent="0.2">
      <c r="A4088" s="35" t="s">
        <v>16</v>
      </c>
      <c r="B4088" s="36">
        <v>10137</v>
      </c>
      <c r="C4088" s="36"/>
      <c r="D4088" s="36" t="s">
        <v>1349</v>
      </c>
      <c r="E4088" s="37" t="s">
        <v>6711</v>
      </c>
      <c r="F4088" s="38" t="s">
        <v>1262</v>
      </c>
      <c r="G4088" s="38" t="s">
        <v>1264</v>
      </c>
      <c r="H4088" s="35" t="s">
        <v>306</v>
      </c>
      <c r="I4088" s="35"/>
      <c r="J4088" s="29" t="s">
        <v>274</v>
      </c>
      <c r="K4088" s="29" t="s">
        <v>1583</v>
      </c>
      <c r="L4088" s="29" t="s">
        <v>2468</v>
      </c>
      <c r="M4088" s="39">
        <v>44.377276439274127</v>
      </c>
      <c r="N4088" s="39">
        <v>66.216607802874734</v>
      </c>
      <c r="O4088" s="29">
        <v>44197</v>
      </c>
      <c r="P4088" s="29">
        <v>44742</v>
      </c>
      <c r="Q4088" s="40">
        <v>1.4921287000000001</v>
      </c>
      <c r="R4088" s="39">
        <v>44.265681040383299</v>
      </c>
      <c r="S4088" s="39">
        <v>21.950926762491445</v>
      </c>
      <c r="T4088" s="39">
        <v>0</v>
      </c>
      <c r="U4088" s="39">
        <v>0</v>
      </c>
      <c r="V4088" s="39">
        <v>0</v>
      </c>
      <c r="W4088" s="29" t="s">
        <v>1357</v>
      </c>
      <c r="X4088" s="29" t="s">
        <v>258</v>
      </c>
      <c r="Y4088" s="29" t="s">
        <v>1349</v>
      </c>
      <c r="Z4088" s="41" t="s">
        <v>1349</v>
      </c>
      <c r="AA4088" s="42" t="s">
        <v>1349</v>
      </c>
      <c r="AB4088" s="29" t="s">
        <v>258</v>
      </c>
      <c r="AC4088" s="29" t="s">
        <v>258</v>
      </c>
      <c r="AD4088" s="29" t="s">
        <v>258</v>
      </c>
      <c r="AE4088" s="29" t="s">
        <v>1367</v>
      </c>
      <c r="AF4088" s="29" t="s">
        <v>1378</v>
      </c>
      <c r="AG4088" s="183" t="s">
        <v>1379</v>
      </c>
      <c r="AH4088" s="29" t="s">
        <v>1356</v>
      </c>
      <c r="AI4088" s="29" t="s">
        <v>1357</v>
      </c>
      <c r="AJ4088" s="29" t="s">
        <v>258</v>
      </c>
      <c r="AK4088" s="29" t="s">
        <v>258</v>
      </c>
      <c r="AL4088" s="29" t="s">
        <v>13326</v>
      </c>
    </row>
    <row r="4089" spans="1:38" x14ac:dyDescent="0.2">
      <c r="A4089" s="35" t="s">
        <v>16</v>
      </c>
      <c r="B4089" s="36">
        <v>10138</v>
      </c>
      <c r="C4089" s="36"/>
      <c r="D4089" s="36" t="s">
        <v>1349</v>
      </c>
      <c r="E4089" s="37" t="s">
        <v>6712</v>
      </c>
      <c r="F4089" s="38" t="s">
        <v>1269</v>
      </c>
      <c r="G4089" s="38" t="s">
        <v>1445</v>
      </c>
      <c r="H4089" s="35" t="s">
        <v>13138</v>
      </c>
      <c r="I4089" s="35"/>
      <c r="J4089" s="29" t="s">
        <v>484</v>
      </c>
      <c r="K4089" s="29" t="s">
        <v>1365</v>
      </c>
      <c r="L4089" s="29" t="s">
        <v>1366</v>
      </c>
      <c r="M4089" s="39">
        <v>15.13341035830466</v>
      </c>
      <c r="N4089" s="39">
        <v>23.699687885010263</v>
      </c>
      <c r="O4089" s="29">
        <v>44197</v>
      </c>
      <c r="P4089" s="29">
        <v>44769</v>
      </c>
      <c r="Q4089" s="40">
        <v>1.5660506999999999</v>
      </c>
      <c r="R4089" s="39">
        <v>15.096659822039697</v>
      </c>
      <c r="S4089" s="39">
        <v>8.6030280629705675</v>
      </c>
      <c r="T4089" s="39">
        <v>0</v>
      </c>
      <c r="U4089" s="39">
        <v>0</v>
      </c>
      <c r="V4089" s="39">
        <v>0</v>
      </c>
      <c r="W4089" s="29" t="s">
        <v>265</v>
      </c>
      <c r="X4089" s="29" t="s">
        <v>11773</v>
      </c>
      <c r="Y4089" s="29">
        <v>45239</v>
      </c>
      <c r="Z4089" s="41" t="s">
        <v>11759</v>
      </c>
      <c r="AA4089" s="42" t="s">
        <v>1349</v>
      </c>
      <c r="AB4089" s="29" t="s">
        <v>258</v>
      </c>
      <c r="AC4089" s="29" t="s">
        <v>258</v>
      </c>
      <c r="AD4089" s="29" t="s">
        <v>265</v>
      </c>
      <c r="AE4089" s="29" t="s">
        <v>1367</v>
      </c>
      <c r="AF4089" s="29" t="s">
        <v>1368</v>
      </c>
      <c r="AG4089" s="183" t="s">
        <v>1369</v>
      </c>
      <c r="AH4089" s="29" t="s">
        <v>1356</v>
      </c>
      <c r="AI4089" s="29" t="s">
        <v>1357</v>
      </c>
      <c r="AJ4089" s="29" t="s">
        <v>258</v>
      </c>
      <c r="AK4089" s="29" t="s">
        <v>258</v>
      </c>
      <c r="AL4089" s="29" t="s">
        <v>13327</v>
      </c>
    </row>
    <row r="4090" spans="1:38" x14ac:dyDescent="0.2">
      <c r="A4090" s="35" t="s">
        <v>16</v>
      </c>
      <c r="B4090" s="36">
        <v>10139</v>
      </c>
      <c r="C4090" s="36"/>
      <c r="D4090" s="36" t="s">
        <v>1349</v>
      </c>
      <c r="E4090" s="37" t="s">
        <v>6713</v>
      </c>
      <c r="F4090" s="38" t="s">
        <v>1266</v>
      </c>
      <c r="G4090" s="38" t="s">
        <v>1268</v>
      </c>
      <c r="H4090" s="35" t="s">
        <v>1359</v>
      </c>
      <c r="I4090" s="35"/>
      <c r="J4090" s="29" t="s">
        <v>1371</v>
      </c>
      <c r="K4090" s="29" t="s">
        <v>1371</v>
      </c>
      <c r="L4090" s="29" t="s">
        <v>1384</v>
      </c>
      <c r="M4090" s="39">
        <v>67.867089904592945</v>
      </c>
      <c r="N4090" s="39">
        <v>87.330685831622176</v>
      </c>
      <c r="O4090" s="29">
        <v>44197</v>
      </c>
      <c r="P4090" s="29">
        <v>44667</v>
      </c>
      <c r="Q4090" s="40">
        <v>1.2867899</v>
      </c>
      <c r="R4090" s="39">
        <v>67.676646132785763</v>
      </c>
      <c r="S4090" s="39">
        <v>19.654039698836414</v>
      </c>
      <c r="T4090" s="39">
        <v>0</v>
      </c>
      <c r="U4090" s="39">
        <v>0</v>
      </c>
      <c r="V4090" s="39">
        <v>0</v>
      </c>
      <c r="W4090" s="29" t="s">
        <v>265</v>
      </c>
      <c r="X4090" s="29" t="s">
        <v>11774</v>
      </c>
      <c r="Y4090" s="29">
        <v>45273</v>
      </c>
      <c r="Z4090" s="41" t="s">
        <v>11760</v>
      </c>
      <c r="AA4090" s="42" t="s">
        <v>1349</v>
      </c>
      <c r="AB4090" s="29" t="s">
        <v>258</v>
      </c>
      <c r="AC4090" s="29" t="s">
        <v>258</v>
      </c>
      <c r="AD4090" s="29" t="s">
        <v>265</v>
      </c>
      <c r="AE4090" s="29" t="s">
        <v>1353</v>
      </c>
      <c r="AF4090" s="29" t="s">
        <v>1368</v>
      </c>
      <c r="AG4090" s="183" t="s">
        <v>1369</v>
      </c>
      <c r="AH4090" s="29" t="s">
        <v>1356</v>
      </c>
      <c r="AI4090" s="29" t="s">
        <v>1357</v>
      </c>
      <c r="AJ4090" s="29" t="s">
        <v>258</v>
      </c>
      <c r="AK4090" s="29" t="s">
        <v>258</v>
      </c>
      <c r="AL4090" s="29" t="s">
        <v>13327</v>
      </c>
    </row>
    <row r="4091" spans="1:38" x14ac:dyDescent="0.2">
      <c r="A4091" s="35" t="s">
        <v>16</v>
      </c>
      <c r="B4091" s="36">
        <v>10140</v>
      </c>
      <c r="C4091" s="36"/>
      <c r="D4091" s="36" t="s">
        <v>1349</v>
      </c>
      <c r="E4091" s="37" t="s">
        <v>6714</v>
      </c>
      <c r="F4091" s="38" t="s">
        <v>1269</v>
      </c>
      <c r="G4091" s="38" t="s">
        <v>1273</v>
      </c>
      <c r="H4091" s="35" t="s">
        <v>1393</v>
      </c>
      <c r="I4091" s="35"/>
      <c r="J4091" s="29" t="s">
        <v>1371</v>
      </c>
      <c r="K4091" s="29" t="s">
        <v>1371</v>
      </c>
      <c r="L4091" s="29" t="s">
        <v>1366</v>
      </c>
      <c r="M4091" s="39">
        <v>16.097140204551234</v>
      </c>
      <c r="N4091" s="39">
        <v>37.020117727583845</v>
      </c>
      <c r="O4091" s="29">
        <v>44197</v>
      </c>
      <c r="P4091" s="29">
        <v>45037</v>
      </c>
      <c r="Q4091" s="40">
        <v>2.2997947000000001</v>
      </c>
      <c r="R4091" s="39">
        <v>16.066995208761121</v>
      </c>
      <c r="S4091" s="39">
        <v>16.066995208761121</v>
      </c>
      <c r="T4091" s="39">
        <v>4.8861273100616014</v>
      </c>
      <c r="U4091" s="39">
        <v>0</v>
      </c>
      <c r="V4091" s="39">
        <v>0</v>
      </c>
      <c r="W4091" s="29" t="s">
        <v>265</v>
      </c>
      <c r="X4091" s="29" t="s">
        <v>11773</v>
      </c>
      <c r="Y4091" s="29">
        <v>45260</v>
      </c>
      <c r="Z4091" s="41" t="s">
        <v>11759</v>
      </c>
      <c r="AA4091" s="42" t="s">
        <v>1349</v>
      </c>
      <c r="AB4091" s="29" t="s">
        <v>258</v>
      </c>
      <c r="AC4091" s="29" t="s">
        <v>258</v>
      </c>
      <c r="AD4091" s="29" t="s">
        <v>265</v>
      </c>
      <c r="AE4091" s="29" t="s">
        <v>1367</v>
      </c>
      <c r="AF4091" s="29" t="s">
        <v>1368</v>
      </c>
      <c r="AG4091" s="183" t="s">
        <v>1369</v>
      </c>
      <c r="AH4091" s="29" t="s">
        <v>1356</v>
      </c>
      <c r="AI4091" s="29" t="s">
        <v>1357</v>
      </c>
      <c r="AJ4091" s="29" t="s">
        <v>258</v>
      </c>
      <c r="AK4091" s="29" t="s">
        <v>258</v>
      </c>
      <c r="AL4091" s="29" t="s">
        <v>13327</v>
      </c>
    </row>
    <row r="4092" spans="1:38" x14ac:dyDescent="0.2">
      <c r="A4092" s="35" t="s">
        <v>16</v>
      </c>
      <c r="B4092" s="36">
        <v>10144</v>
      </c>
      <c r="C4092" s="36"/>
      <c r="D4092" s="36" t="s">
        <v>1349</v>
      </c>
      <c r="E4092" s="37" t="s">
        <v>6715</v>
      </c>
      <c r="F4092" s="38" t="s">
        <v>1269</v>
      </c>
      <c r="G4092" s="38" t="s">
        <v>1273</v>
      </c>
      <c r="H4092" s="35" t="s">
        <v>2523</v>
      </c>
      <c r="I4092" s="35"/>
      <c r="J4092" s="29" t="s">
        <v>1492</v>
      </c>
      <c r="K4092" s="29" t="s">
        <v>4345</v>
      </c>
      <c r="L4092" s="29" t="s">
        <v>6716</v>
      </c>
      <c r="M4092" s="39">
        <v>48.290544791287459</v>
      </c>
      <c r="N4092" s="39">
        <v>208.89544147843944</v>
      </c>
      <c r="O4092" s="29">
        <v>44197</v>
      </c>
      <c r="P4092" s="29">
        <v>45777</v>
      </c>
      <c r="Q4092" s="40">
        <v>4.3258042000000003</v>
      </c>
      <c r="R4092" s="39">
        <v>48.226967830253251</v>
      </c>
      <c r="S4092" s="39">
        <v>48.226967830253251</v>
      </c>
      <c r="T4092" s="39">
        <v>48.226967830253251</v>
      </c>
      <c r="U4092" s="39">
        <v>48.359096509240246</v>
      </c>
      <c r="V4092" s="39">
        <v>15.855441478439424</v>
      </c>
      <c r="W4092" s="29" t="s">
        <v>265</v>
      </c>
      <c r="X4092" s="29" t="s">
        <v>11773</v>
      </c>
      <c r="Y4092" s="29">
        <v>45279</v>
      </c>
      <c r="Z4092" s="41" t="s">
        <v>11760</v>
      </c>
      <c r="AA4092" s="42" t="s">
        <v>1349</v>
      </c>
      <c r="AB4092" s="29" t="s">
        <v>258</v>
      </c>
      <c r="AC4092" s="29" t="s">
        <v>258</v>
      </c>
      <c r="AD4092" s="29" t="s">
        <v>258</v>
      </c>
      <c r="AE4092" s="29" t="s">
        <v>1367</v>
      </c>
      <c r="AF4092" s="29" t="s">
        <v>1495</v>
      </c>
      <c r="AG4092" s="183" t="s">
        <v>1496</v>
      </c>
      <c r="AH4092" s="29" t="s">
        <v>1413</v>
      </c>
      <c r="AI4092" s="29" t="s">
        <v>1357</v>
      </c>
      <c r="AJ4092" s="29" t="s">
        <v>258</v>
      </c>
      <c r="AK4092" s="29" t="s">
        <v>258</v>
      </c>
      <c r="AL4092" s="29" t="s">
        <v>13327</v>
      </c>
    </row>
    <row r="4093" spans="1:38" x14ac:dyDescent="0.2">
      <c r="A4093" s="35" t="s">
        <v>16</v>
      </c>
      <c r="B4093" s="36">
        <v>10146</v>
      </c>
      <c r="C4093" s="36"/>
      <c r="D4093" s="36" t="s">
        <v>1349</v>
      </c>
      <c r="E4093" s="37" t="s">
        <v>6717</v>
      </c>
      <c r="F4093" s="38" t="s">
        <v>1269</v>
      </c>
      <c r="G4093" s="38" t="s">
        <v>1273</v>
      </c>
      <c r="H4093" s="35" t="s">
        <v>1393</v>
      </c>
      <c r="I4093" s="35"/>
      <c r="J4093" s="29" t="s">
        <v>1371</v>
      </c>
      <c r="K4093" s="29" t="s">
        <v>1371</v>
      </c>
      <c r="L4093" s="29" t="s">
        <v>1366</v>
      </c>
      <c r="M4093" s="39">
        <v>7.3186101871045022</v>
      </c>
      <c r="N4093" s="39">
        <v>17.01163586584531</v>
      </c>
      <c r="O4093" s="29">
        <v>44197</v>
      </c>
      <c r="P4093" s="29">
        <v>45046</v>
      </c>
      <c r="Q4093" s="40">
        <v>2.3244353000000002</v>
      </c>
      <c r="R4093" s="39">
        <v>7.3049965776865156</v>
      </c>
      <c r="S4093" s="39">
        <v>7.3049965776865156</v>
      </c>
      <c r="T4093" s="39">
        <v>2.4016427104722791</v>
      </c>
      <c r="U4093" s="39">
        <v>0</v>
      </c>
      <c r="V4093" s="39">
        <v>0</v>
      </c>
      <c r="W4093" s="29" t="s">
        <v>265</v>
      </c>
      <c r="X4093" s="29" t="s">
        <v>11773</v>
      </c>
      <c r="Y4093" s="29">
        <v>45538</v>
      </c>
      <c r="Z4093" s="41" t="s">
        <v>11761</v>
      </c>
      <c r="AA4093" s="42" t="s">
        <v>1349</v>
      </c>
      <c r="AB4093" s="29" t="s">
        <v>258</v>
      </c>
      <c r="AC4093" s="29" t="s">
        <v>258</v>
      </c>
      <c r="AD4093" s="29" t="s">
        <v>265</v>
      </c>
      <c r="AE4093" s="29" t="s">
        <v>1367</v>
      </c>
      <c r="AF4093" s="29" t="s">
        <v>1368</v>
      </c>
      <c r="AG4093" s="183" t="s">
        <v>1369</v>
      </c>
      <c r="AH4093" s="29" t="s">
        <v>1356</v>
      </c>
      <c r="AI4093" s="29" t="s">
        <v>1357</v>
      </c>
      <c r="AJ4093" s="29" t="s">
        <v>258</v>
      </c>
      <c r="AK4093" s="29" t="s">
        <v>258</v>
      </c>
      <c r="AL4093" s="29" t="s">
        <v>13327</v>
      </c>
    </row>
    <row r="4094" spans="1:38" x14ac:dyDescent="0.2">
      <c r="A4094" s="35" t="s">
        <v>16</v>
      </c>
      <c r="B4094" s="36">
        <v>10149</v>
      </c>
      <c r="C4094" s="36"/>
      <c r="D4094" s="36" t="s">
        <v>1349</v>
      </c>
      <c r="E4094" s="37" t="s">
        <v>6718</v>
      </c>
      <c r="F4094" s="38" t="s">
        <v>1262</v>
      </c>
      <c r="G4094" s="38" t="s">
        <v>1263</v>
      </c>
      <c r="H4094" s="35" t="s">
        <v>1671</v>
      </c>
      <c r="I4094" s="35"/>
      <c r="J4094" s="29" t="s">
        <v>263</v>
      </c>
      <c r="K4094" s="29" t="s">
        <v>4705</v>
      </c>
      <c r="L4094" s="29" t="s">
        <v>6719</v>
      </c>
      <c r="M4094" s="39">
        <v>14.848362136913366</v>
      </c>
      <c r="N4094" s="39">
        <v>64.434370978781658</v>
      </c>
      <c r="O4094" s="29">
        <v>44197</v>
      </c>
      <c r="P4094" s="29">
        <v>45782</v>
      </c>
      <c r="Q4094" s="40">
        <v>4.3394934999999997</v>
      </c>
      <c r="R4094" s="39">
        <v>14.828843258042438</v>
      </c>
      <c r="S4094" s="39">
        <v>14.828843258042438</v>
      </c>
      <c r="T4094" s="39">
        <v>14.828843258042438</v>
      </c>
      <c r="U4094" s="39">
        <v>14.869470225872689</v>
      </c>
      <c r="V4094" s="39">
        <v>5.0783709787816562</v>
      </c>
      <c r="W4094" s="29" t="s">
        <v>1357</v>
      </c>
      <c r="X4094" s="29" t="s">
        <v>258</v>
      </c>
      <c r="Y4094" s="29" t="s">
        <v>1349</v>
      </c>
      <c r="Z4094" s="41" t="s">
        <v>1349</v>
      </c>
      <c r="AA4094" s="42" t="s">
        <v>1349</v>
      </c>
      <c r="AB4094" s="29" t="s">
        <v>258</v>
      </c>
      <c r="AC4094" s="29" t="s">
        <v>258</v>
      </c>
      <c r="AD4094" s="29" t="s">
        <v>258</v>
      </c>
      <c r="AE4094" s="29" t="s">
        <v>1367</v>
      </c>
      <c r="AF4094" s="29" t="s">
        <v>1368</v>
      </c>
      <c r="AG4094" s="183" t="s">
        <v>1369</v>
      </c>
      <c r="AH4094" s="29" t="s">
        <v>1413</v>
      </c>
      <c r="AI4094" s="29" t="s">
        <v>1357</v>
      </c>
      <c r="AJ4094" s="29" t="s">
        <v>258</v>
      </c>
      <c r="AK4094" s="29" t="s">
        <v>258</v>
      </c>
      <c r="AL4094" s="29" t="s">
        <v>13326</v>
      </c>
    </row>
    <row r="4095" spans="1:38" x14ac:dyDescent="0.2">
      <c r="A4095" s="35" t="s">
        <v>16</v>
      </c>
      <c r="B4095" s="36">
        <v>10150</v>
      </c>
      <c r="C4095" s="36"/>
      <c r="D4095" s="36" t="s">
        <v>1349</v>
      </c>
      <c r="E4095" s="37" t="s">
        <v>6720</v>
      </c>
      <c r="F4095" s="38" t="s">
        <v>1269</v>
      </c>
      <c r="G4095" s="38" t="s">
        <v>1273</v>
      </c>
      <c r="H4095" s="35" t="s">
        <v>1393</v>
      </c>
      <c r="I4095" s="35"/>
      <c r="J4095" s="29" t="s">
        <v>281</v>
      </c>
      <c r="K4095" s="29" t="s">
        <v>282</v>
      </c>
      <c r="L4095" s="29" t="s">
        <v>1384</v>
      </c>
      <c r="M4095" s="39">
        <v>44.110425766475586</v>
      </c>
      <c r="N4095" s="39">
        <v>88.039698836413407</v>
      </c>
      <c r="O4095" s="29">
        <v>44197</v>
      </c>
      <c r="P4095" s="29">
        <v>44926</v>
      </c>
      <c r="Q4095" s="40">
        <v>1.9958932</v>
      </c>
      <c r="R4095" s="39">
        <v>44.019849418206704</v>
      </c>
      <c r="S4095" s="39">
        <v>44.019849418206704</v>
      </c>
      <c r="T4095" s="39">
        <v>0</v>
      </c>
      <c r="U4095" s="39">
        <v>0</v>
      </c>
      <c r="V4095" s="39">
        <v>0</v>
      </c>
      <c r="W4095" s="29" t="s">
        <v>265</v>
      </c>
      <c r="X4095" s="29" t="s">
        <v>11773</v>
      </c>
      <c r="Y4095" s="29">
        <v>45273</v>
      </c>
      <c r="Z4095" s="41" t="s">
        <v>11760</v>
      </c>
      <c r="AA4095" s="42" t="s">
        <v>1349</v>
      </c>
      <c r="AB4095" s="29" t="s">
        <v>258</v>
      </c>
      <c r="AC4095" s="29" t="s">
        <v>258</v>
      </c>
      <c r="AD4095" s="29" t="s">
        <v>265</v>
      </c>
      <c r="AE4095" s="29" t="s">
        <v>1353</v>
      </c>
      <c r="AF4095" s="29" t="s">
        <v>1368</v>
      </c>
      <c r="AG4095" s="183" t="s">
        <v>1369</v>
      </c>
      <c r="AH4095" s="29" t="s">
        <v>1356</v>
      </c>
      <c r="AI4095" s="29" t="s">
        <v>1357</v>
      </c>
      <c r="AJ4095" s="29" t="s">
        <v>258</v>
      </c>
      <c r="AK4095" s="29" t="s">
        <v>258</v>
      </c>
      <c r="AL4095" s="29" t="s">
        <v>13327</v>
      </c>
    </row>
    <row r="4096" spans="1:38" x14ac:dyDescent="0.2">
      <c r="A4096" s="35" t="s">
        <v>16</v>
      </c>
      <c r="B4096" s="36">
        <v>10151</v>
      </c>
      <c r="C4096" s="36"/>
      <c r="D4096" s="36" t="s">
        <v>1349</v>
      </c>
      <c r="E4096" s="37" t="s">
        <v>6721</v>
      </c>
      <c r="F4096" s="38" t="s">
        <v>1262</v>
      </c>
      <c r="G4096" s="38" t="s">
        <v>1265</v>
      </c>
      <c r="H4096" s="35" t="s">
        <v>6527</v>
      </c>
      <c r="I4096" s="35"/>
      <c r="J4096" s="29" t="s">
        <v>281</v>
      </c>
      <c r="K4096" s="29" t="s">
        <v>282</v>
      </c>
      <c r="L4096" s="29" t="s">
        <v>1384</v>
      </c>
      <c r="M4096" s="39">
        <v>13.243708798651161</v>
      </c>
      <c r="N4096" s="39">
        <v>62.257215605749494</v>
      </c>
      <c r="O4096" s="29">
        <v>44197</v>
      </c>
      <c r="P4096" s="29">
        <v>45914</v>
      </c>
      <c r="Q4096" s="40">
        <v>4.7008897999999997</v>
      </c>
      <c r="R4096" s="39">
        <v>13.226940451745381</v>
      </c>
      <c r="S4096" s="39">
        <v>13.226940451745381</v>
      </c>
      <c r="T4096" s="39">
        <v>13.226940451745381</v>
      </c>
      <c r="U4096" s="39">
        <v>13.26317864476386</v>
      </c>
      <c r="V4096" s="39">
        <v>9.3132156057494857</v>
      </c>
      <c r="W4096" s="29" t="s">
        <v>1357</v>
      </c>
      <c r="X4096" s="29" t="s">
        <v>258</v>
      </c>
      <c r="Y4096" s="29" t="s">
        <v>1349</v>
      </c>
      <c r="Z4096" s="41" t="s">
        <v>1349</v>
      </c>
      <c r="AA4096" s="42" t="s">
        <v>1349</v>
      </c>
      <c r="AB4096" s="29" t="s">
        <v>258</v>
      </c>
      <c r="AC4096" s="29" t="s">
        <v>258</v>
      </c>
      <c r="AD4096" s="29" t="s">
        <v>265</v>
      </c>
      <c r="AE4096" s="29" t="s">
        <v>1353</v>
      </c>
      <c r="AF4096" s="29" t="s">
        <v>1368</v>
      </c>
      <c r="AG4096" s="183" t="s">
        <v>1369</v>
      </c>
      <c r="AH4096" s="29" t="s">
        <v>1413</v>
      </c>
      <c r="AI4096" s="29" t="s">
        <v>1357</v>
      </c>
      <c r="AJ4096" s="29" t="s">
        <v>258</v>
      </c>
      <c r="AK4096" s="29" t="s">
        <v>258</v>
      </c>
      <c r="AL4096" s="29" t="s">
        <v>13326</v>
      </c>
    </row>
    <row r="4097" spans="1:38" x14ac:dyDescent="0.2">
      <c r="A4097" s="35" t="s">
        <v>16</v>
      </c>
      <c r="B4097" s="36">
        <v>10153</v>
      </c>
      <c r="C4097" s="36"/>
      <c r="D4097" s="36" t="s">
        <v>1349</v>
      </c>
      <c r="E4097" s="37" t="s">
        <v>6722</v>
      </c>
      <c r="F4097" s="38" t="s">
        <v>1269</v>
      </c>
      <c r="G4097" s="38" t="s">
        <v>1273</v>
      </c>
      <c r="H4097" s="35" t="s">
        <v>1393</v>
      </c>
      <c r="I4097" s="35"/>
      <c r="J4097" s="29" t="s">
        <v>484</v>
      </c>
      <c r="K4097" s="29" t="s">
        <v>1365</v>
      </c>
      <c r="L4097" s="29" t="s">
        <v>1384</v>
      </c>
      <c r="M4097" s="39">
        <v>151.3642540859521</v>
      </c>
      <c r="N4097" s="39">
        <v>539.15098151950713</v>
      </c>
      <c r="O4097" s="29">
        <v>44197</v>
      </c>
      <c r="P4097" s="29">
        <v>45498</v>
      </c>
      <c r="Q4097" s="40">
        <v>3.5619439000000002</v>
      </c>
      <c r="R4097" s="39">
        <v>151.14447638603696</v>
      </c>
      <c r="S4097" s="39">
        <v>151.14447638603696</v>
      </c>
      <c r="T4097" s="39">
        <v>151.14447638603696</v>
      </c>
      <c r="U4097" s="39">
        <v>85.717552361396287</v>
      </c>
      <c r="V4097" s="39">
        <v>0</v>
      </c>
      <c r="W4097" s="29" t="s">
        <v>265</v>
      </c>
      <c r="X4097" s="29" t="s">
        <v>11773</v>
      </c>
      <c r="Y4097" s="29">
        <v>45260</v>
      </c>
      <c r="Z4097" s="41" t="s">
        <v>11759</v>
      </c>
      <c r="AA4097" s="42" t="s">
        <v>1349</v>
      </c>
      <c r="AB4097" s="29" t="s">
        <v>258</v>
      </c>
      <c r="AC4097" s="29" t="s">
        <v>258</v>
      </c>
      <c r="AD4097" s="29" t="s">
        <v>265</v>
      </c>
      <c r="AE4097" s="29" t="s">
        <v>1353</v>
      </c>
      <c r="AF4097" s="29" t="s">
        <v>1368</v>
      </c>
      <c r="AG4097" s="183" t="s">
        <v>1369</v>
      </c>
      <c r="AH4097" s="29" t="s">
        <v>1356</v>
      </c>
      <c r="AI4097" s="29" t="s">
        <v>1357</v>
      </c>
      <c r="AJ4097" s="29" t="s">
        <v>258</v>
      </c>
      <c r="AK4097" s="29" t="s">
        <v>258</v>
      </c>
      <c r="AL4097" s="29" t="s">
        <v>13327</v>
      </c>
    </row>
    <row r="4098" spans="1:38" x14ac:dyDescent="0.2">
      <c r="A4098" s="35" t="s">
        <v>16</v>
      </c>
      <c r="B4098" s="36">
        <v>10155</v>
      </c>
      <c r="C4098" s="36"/>
      <c r="D4098" s="36" t="s">
        <v>1349</v>
      </c>
      <c r="E4098" s="37" t="s">
        <v>6723</v>
      </c>
      <c r="F4098" s="38" t="s">
        <v>1262</v>
      </c>
      <c r="G4098" s="38" t="s">
        <v>1263</v>
      </c>
      <c r="H4098" s="35" t="s">
        <v>1671</v>
      </c>
      <c r="I4098" s="35"/>
      <c r="J4098" s="29" t="s">
        <v>274</v>
      </c>
      <c r="K4098" s="29" t="s">
        <v>1583</v>
      </c>
      <c r="L4098" s="29" t="s">
        <v>1838</v>
      </c>
      <c r="M4098" s="39">
        <v>27.606118281665687</v>
      </c>
      <c r="N4098" s="39">
        <v>137.93611498973308</v>
      </c>
      <c r="O4098" s="29">
        <v>44197</v>
      </c>
      <c r="P4098" s="29">
        <v>46022</v>
      </c>
      <c r="Q4098" s="40">
        <v>4.9965776999999996</v>
      </c>
      <c r="R4098" s="39">
        <v>27.572114989733063</v>
      </c>
      <c r="S4098" s="39">
        <v>27.572114989733063</v>
      </c>
      <c r="T4098" s="39">
        <v>27.572114989733063</v>
      </c>
      <c r="U4098" s="39">
        <v>27.64765503080082</v>
      </c>
      <c r="V4098" s="39">
        <v>27.572114989733063</v>
      </c>
      <c r="W4098" s="29" t="s">
        <v>1357</v>
      </c>
      <c r="X4098" s="29" t="s">
        <v>258</v>
      </c>
      <c r="Y4098" s="29" t="s">
        <v>1349</v>
      </c>
      <c r="Z4098" s="41" t="s">
        <v>1349</v>
      </c>
      <c r="AA4098" s="42" t="s">
        <v>1349</v>
      </c>
      <c r="AB4098" s="29" t="s">
        <v>258</v>
      </c>
      <c r="AC4098" s="29" t="s">
        <v>258</v>
      </c>
      <c r="AD4098" s="29" t="s">
        <v>265</v>
      </c>
      <c r="AE4098" s="29" t="s">
        <v>1367</v>
      </c>
      <c r="AF4098" s="29" t="s">
        <v>1378</v>
      </c>
      <c r="AG4098" s="183" t="s">
        <v>1379</v>
      </c>
      <c r="AH4098" s="29" t="s">
        <v>1413</v>
      </c>
      <c r="AI4098" s="29" t="s">
        <v>1357</v>
      </c>
      <c r="AJ4098" s="29" t="s">
        <v>258</v>
      </c>
      <c r="AK4098" s="29" t="s">
        <v>258</v>
      </c>
      <c r="AL4098" s="29" t="s">
        <v>13326</v>
      </c>
    </row>
    <row r="4099" spans="1:38" x14ac:dyDescent="0.2">
      <c r="A4099" s="35" t="s">
        <v>16</v>
      </c>
      <c r="B4099" s="36">
        <v>10159</v>
      </c>
      <c r="C4099" s="36"/>
      <c r="D4099" s="36" t="s">
        <v>1349</v>
      </c>
      <c r="E4099" s="37" t="s">
        <v>6724</v>
      </c>
      <c r="F4099" s="38" t="s">
        <v>1266</v>
      </c>
      <c r="G4099" s="38" t="s">
        <v>1268</v>
      </c>
      <c r="H4099" s="35" t="s">
        <v>1359</v>
      </c>
      <c r="I4099" s="35"/>
      <c r="J4099" s="29" t="s">
        <v>484</v>
      </c>
      <c r="K4099" s="29" t="s">
        <v>1365</v>
      </c>
      <c r="L4099" s="29" t="s">
        <v>1366</v>
      </c>
      <c r="M4099" s="39">
        <v>18.50134452806817</v>
      </c>
      <c r="N4099" s="39">
        <v>36.926707734428469</v>
      </c>
      <c r="O4099" s="29">
        <v>44197</v>
      </c>
      <c r="P4099" s="29">
        <v>44926</v>
      </c>
      <c r="Q4099" s="40">
        <v>1.9958932</v>
      </c>
      <c r="R4099" s="39">
        <v>18.463353867214234</v>
      </c>
      <c r="S4099" s="39">
        <v>18.463353867214234</v>
      </c>
      <c r="T4099" s="39">
        <v>0</v>
      </c>
      <c r="U4099" s="39">
        <v>0</v>
      </c>
      <c r="V4099" s="39">
        <v>0</v>
      </c>
      <c r="W4099" s="29" t="s">
        <v>265</v>
      </c>
      <c r="X4099" s="29" t="s">
        <v>11773</v>
      </c>
      <c r="Y4099" s="29">
        <v>45140</v>
      </c>
      <c r="Z4099" s="41" t="s">
        <v>11756</v>
      </c>
      <c r="AA4099" s="42" t="s">
        <v>1349</v>
      </c>
      <c r="AB4099" s="29" t="s">
        <v>258</v>
      </c>
      <c r="AC4099" s="29" t="s">
        <v>258</v>
      </c>
      <c r="AD4099" s="29" t="s">
        <v>265</v>
      </c>
      <c r="AE4099" s="29" t="s">
        <v>1367</v>
      </c>
      <c r="AF4099" s="29" t="s">
        <v>1368</v>
      </c>
      <c r="AG4099" s="183" t="s">
        <v>1369</v>
      </c>
      <c r="AH4099" s="29" t="s">
        <v>1356</v>
      </c>
      <c r="AI4099" s="29" t="s">
        <v>1357</v>
      </c>
      <c r="AJ4099" s="29" t="s">
        <v>258</v>
      </c>
      <c r="AK4099" s="29" t="s">
        <v>258</v>
      </c>
      <c r="AL4099" s="29" t="s">
        <v>13327</v>
      </c>
    </row>
    <row r="4100" spans="1:38" x14ac:dyDescent="0.2">
      <c r="A4100" s="35" t="s">
        <v>16</v>
      </c>
      <c r="B4100" s="36">
        <v>10160</v>
      </c>
      <c r="C4100" s="36"/>
      <c r="D4100" s="36" t="s">
        <v>1349</v>
      </c>
      <c r="E4100" s="37" t="s">
        <v>6725</v>
      </c>
      <c r="F4100" s="38" t="s">
        <v>1269</v>
      </c>
      <c r="G4100" s="38" t="s">
        <v>1273</v>
      </c>
      <c r="H4100" s="35" t="s">
        <v>1393</v>
      </c>
      <c r="I4100" s="35"/>
      <c r="J4100" s="29" t="s">
        <v>484</v>
      </c>
      <c r="K4100" s="29" t="s">
        <v>1365</v>
      </c>
      <c r="L4100" s="29" t="s">
        <v>1366</v>
      </c>
      <c r="M4100" s="39">
        <v>14.077684489040132</v>
      </c>
      <c r="N4100" s="39">
        <v>62.439011635865846</v>
      </c>
      <c r="O4100" s="29">
        <v>44197</v>
      </c>
      <c r="P4100" s="29">
        <v>45817</v>
      </c>
      <c r="Q4100" s="40">
        <v>4.4353182999999996</v>
      </c>
      <c r="R4100" s="39">
        <v>14.05937029431896</v>
      </c>
      <c r="S4100" s="39">
        <v>14.05937029431896</v>
      </c>
      <c r="T4100" s="39">
        <v>14.05937029431896</v>
      </c>
      <c r="U4100" s="39">
        <v>14.097889117043122</v>
      </c>
      <c r="V4100" s="39">
        <v>6.1630116358658453</v>
      </c>
      <c r="W4100" s="29" t="s">
        <v>1357</v>
      </c>
      <c r="X4100" s="29" t="s">
        <v>258</v>
      </c>
      <c r="Y4100" s="29" t="s">
        <v>1349</v>
      </c>
      <c r="Z4100" s="41" t="s">
        <v>1349</v>
      </c>
      <c r="AA4100" s="42" t="s">
        <v>1349</v>
      </c>
      <c r="AB4100" s="29" t="s">
        <v>258</v>
      </c>
      <c r="AC4100" s="29" t="s">
        <v>258</v>
      </c>
      <c r="AD4100" s="29" t="s">
        <v>265</v>
      </c>
      <c r="AE4100" s="29" t="s">
        <v>1367</v>
      </c>
      <c r="AF4100" s="29" t="s">
        <v>1368</v>
      </c>
      <c r="AG4100" s="183" t="s">
        <v>1369</v>
      </c>
      <c r="AH4100" s="29" t="s">
        <v>1413</v>
      </c>
      <c r="AI4100" s="29" t="s">
        <v>1357</v>
      </c>
      <c r="AJ4100" s="29" t="s">
        <v>258</v>
      </c>
      <c r="AK4100" s="29" t="s">
        <v>258</v>
      </c>
      <c r="AL4100" s="29" t="s">
        <v>13326</v>
      </c>
    </row>
    <row r="4101" spans="1:38" x14ac:dyDescent="0.2">
      <c r="A4101" s="35" t="s">
        <v>16</v>
      </c>
      <c r="B4101" s="36">
        <v>10161</v>
      </c>
      <c r="C4101" s="36"/>
      <c r="D4101" s="36" t="s">
        <v>1349</v>
      </c>
      <c r="E4101" s="37" t="s">
        <v>6726</v>
      </c>
      <c r="F4101" s="38" t="s">
        <v>1269</v>
      </c>
      <c r="G4101" s="38" t="s">
        <v>1273</v>
      </c>
      <c r="H4101" s="35" t="s">
        <v>2523</v>
      </c>
      <c r="I4101" s="35"/>
      <c r="J4101" s="29" t="s">
        <v>382</v>
      </c>
      <c r="K4101" s="29" t="s">
        <v>741</v>
      </c>
      <c r="L4101" s="29" t="s">
        <v>6727</v>
      </c>
      <c r="M4101" s="39">
        <v>135.51921607263992</v>
      </c>
      <c r="N4101" s="39">
        <v>677.13229295003418</v>
      </c>
      <c r="O4101" s="29">
        <v>44197</v>
      </c>
      <c r="P4101" s="29">
        <v>46022</v>
      </c>
      <c r="Q4101" s="40">
        <v>4.9965776999999996</v>
      </c>
      <c r="R4101" s="39">
        <v>135.35229295003421</v>
      </c>
      <c r="S4101" s="39">
        <v>135.35229295003421</v>
      </c>
      <c r="T4101" s="39">
        <v>135.35229295003421</v>
      </c>
      <c r="U4101" s="39">
        <v>135.72312114989731</v>
      </c>
      <c r="V4101" s="39">
        <v>135.35229295003421</v>
      </c>
      <c r="W4101" s="29" t="s">
        <v>265</v>
      </c>
      <c r="X4101" s="29" t="s">
        <v>11773</v>
      </c>
      <c r="Y4101" s="29">
        <v>45279</v>
      </c>
      <c r="Z4101" s="41" t="s">
        <v>11760</v>
      </c>
      <c r="AA4101" s="42" t="s">
        <v>1349</v>
      </c>
      <c r="AB4101" s="29" t="s">
        <v>258</v>
      </c>
      <c r="AC4101" s="29" t="s">
        <v>258</v>
      </c>
      <c r="AD4101" s="29" t="s">
        <v>258</v>
      </c>
      <c r="AE4101" s="29" t="s">
        <v>1353</v>
      </c>
      <c r="AF4101" s="29" t="s">
        <v>1368</v>
      </c>
      <c r="AG4101" s="183" t="s">
        <v>1369</v>
      </c>
      <c r="AH4101" s="29" t="s">
        <v>1413</v>
      </c>
      <c r="AI4101" s="29" t="s">
        <v>1357</v>
      </c>
      <c r="AJ4101" s="29" t="s">
        <v>258</v>
      </c>
      <c r="AK4101" s="29" t="s">
        <v>258</v>
      </c>
      <c r="AL4101" s="29" t="s">
        <v>13327</v>
      </c>
    </row>
    <row r="4102" spans="1:38" x14ac:dyDescent="0.2">
      <c r="A4102" s="35" t="s">
        <v>16</v>
      </c>
      <c r="B4102" s="36">
        <v>10162</v>
      </c>
      <c r="C4102" s="36"/>
      <c r="D4102" s="36" t="s">
        <v>1349</v>
      </c>
      <c r="E4102" s="37" t="s">
        <v>6728</v>
      </c>
      <c r="F4102" s="38" t="s">
        <v>1269</v>
      </c>
      <c r="G4102" s="38" t="s">
        <v>1273</v>
      </c>
      <c r="H4102" s="35" t="s">
        <v>1471</v>
      </c>
      <c r="I4102" s="35"/>
      <c r="J4102" s="29" t="s">
        <v>1371</v>
      </c>
      <c r="K4102" s="29" t="s">
        <v>1371</v>
      </c>
      <c r="L4102" s="29" t="s">
        <v>1384</v>
      </c>
      <c r="M4102" s="39">
        <v>84.850467716225467</v>
      </c>
      <c r="N4102" s="39">
        <v>423.96195482546204</v>
      </c>
      <c r="O4102" s="29">
        <v>44197</v>
      </c>
      <c r="P4102" s="29">
        <v>46022</v>
      </c>
      <c r="Q4102" s="40">
        <v>4.9965776999999996</v>
      </c>
      <c r="R4102" s="39">
        <v>84.745954825462022</v>
      </c>
      <c r="S4102" s="39">
        <v>84.745954825462022</v>
      </c>
      <c r="T4102" s="39">
        <v>84.745954825462022</v>
      </c>
      <c r="U4102" s="39">
        <v>84.978135523613958</v>
      </c>
      <c r="V4102" s="39">
        <v>84.745954825462022</v>
      </c>
      <c r="W4102" s="29" t="s">
        <v>1357</v>
      </c>
      <c r="X4102" s="29" t="s">
        <v>258</v>
      </c>
      <c r="Y4102" s="29" t="s">
        <v>1349</v>
      </c>
      <c r="Z4102" s="41" t="s">
        <v>1349</v>
      </c>
      <c r="AA4102" s="42" t="s">
        <v>1349</v>
      </c>
      <c r="AB4102" s="29" t="s">
        <v>258</v>
      </c>
      <c r="AC4102" s="29" t="s">
        <v>258</v>
      </c>
      <c r="AD4102" s="29" t="s">
        <v>265</v>
      </c>
      <c r="AE4102" s="29" t="s">
        <v>1353</v>
      </c>
      <c r="AF4102" s="29" t="s">
        <v>1368</v>
      </c>
      <c r="AG4102" s="183" t="s">
        <v>1369</v>
      </c>
      <c r="AH4102" s="29" t="s">
        <v>1413</v>
      </c>
      <c r="AI4102" s="29" t="s">
        <v>1357</v>
      </c>
      <c r="AJ4102" s="29" t="s">
        <v>258</v>
      </c>
      <c r="AK4102" s="29" t="s">
        <v>258</v>
      </c>
      <c r="AL4102" s="29" t="s">
        <v>13326</v>
      </c>
    </row>
    <row r="4103" spans="1:38" x14ac:dyDescent="0.2">
      <c r="A4103" s="35" t="s">
        <v>16</v>
      </c>
      <c r="B4103" s="36">
        <v>10163</v>
      </c>
      <c r="C4103" s="36"/>
      <c r="D4103" s="36" t="s">
        <v>1349</v>
      </c>
      <c r="E4103" s="37" t="s">
        <v>6729</v>
      </c>
      <c r="F4103" s="38" t="s">
        <v>1269</v>
      </c>
      <c r="G4103" s="38" t="s">
        <v>1273</v>
      </c>
      <c r="H4103" s="35" t="s">
        <v>1393</v>
      </c>
      <c r="I4103" s="35"/>
      <c r="J4103" s="29" t="s">
        <v>1371</v>
      </c>
      <c r="K4103" s="29" t="s">
        <v>1371</v>
      </c>
      <c r="L4103" s="29" t="s">
        <v>1384</v>
      </c>
      <c r="M4103" s="39">
        <v>78.424158384640478</v>
      </c>
      <c r="N4103" s="39">
        <v>356.85407529089667</v>
      </c>
      <c r="O4103" s="29">
        <v>44197</v>
      </c>
      <c r="P4103" s="29">
        <v>45859</v>
      </c>
      <c r="Q4103" s="40">
        <v>4.5503080000000002</v>
      </c>
      <c r="R4103" s="39">
        <v>78.323353867214237</v>
      </c>
      <c r="S4103" s="39">
        <v>78.323353867214237</v>
      </c>
      <c r="T4103" s="39">
        <v>78.323353867214237</v>
      </c>
      <c r="U4103" s="39">
        <v>78.537938398357284</v>
      </c>
      <c r="V4103" s="39">
        <v>43.346075290896643</v>
      </c>
      <c r="W4103" s="29" t="s">
        <v>265</v>
      </c>
      <c r="X4103" s="29" t="s">
        <v>11773</v>
      </c>
      <c r="Y4103" s="29">
        <v>45250</v>
      </c>
      <c r="Z4103" s="41" t="s">
        <v>11759</v>
      </c>
      <c r="AA4103" s="42" t="s">
        <v>1349</v>
      </c>
      <c r="AB4103" s="29" t="s">
        <v>258</v>
      </c>
      <c r="AC4103" s="29" t="s">
        <v>258</v>
      </c>
      <c r="AD4103" s="29" t="s">
        <v>265</v>
      </c>
      <c r="AE4103" s="29" t="s">
        <v>1353</v>
      </c>
      <c r="AF4103" s="29" t="s">
        <v>1368</v>
      </c>
      <c r="AG4103" s="183" t="s">
        <v>1369</v>
      </c>
      <c r="AH4103" s="29" t="s">
        <v>1413</v>
      </c>
      <c r="AI4103" s="29" t="s">
        <v>1357</v>
      </c>
      <c r="AJ4103" s="29" t="s">
        <v>258</v>
      </c>
      <c r="AK4103" s="29" t="s">
        <v>258</v>
      </c>
      <c r="AL4103" s="29" t="s">
        <v>13327</v>
      </c>
    </row>
    <row r="4104" spans="1:38" x14ac:dyDescent="0.2">
      <c r="A4104" s="35" t="s">
        <v>16</v>
      </c>
      <c r="B4104" s="36">
        <v>10164</v>
      </c>
      <c r="C4104" s="36"/>
      <c r="D4104" s="36" t="s">
        <v>1349</v>
      </c>
      <c r="E4104" s="37" t="s">
        <v>6730</v>
      </c>
      <c r="F4104" s="38" t="s">
        <v>1269</v>
      </c>
      <c r="G4104" s="38" t="s">
        <v>1273</v>
      </c>
      <c r="H4104" s="35" t="s">
        <v>1393</v>
      </c>
      <c r="I4104" s="35"/>
      <c r="J4104" s="29" t="s">
        <v>1371</v>
      </c>
      <c r="K4104" s="29" t="s">
        <v>1371</v>
      </c>
      <c r="L4104" s="29" t="s">
        <v>1366</v>
      </c>
      <c r="M4104" s="39">
        <v>16.232749433913508</v>
      </c>
      <c r="N4104" s="39">
        <v>73.952895277207389</v>
      </c>
      <c r="O4104" s="29">
        <v>44197</v>
      </c>
      <c r="P4104" s="29">
        <v>45861</v>
      </c>
      <c r="Q4104" s="40">
        <v>4.5557837000000001</v>
      </c>
      <c r="R4104" s="39">
        <v>16.211895961670088</v>
      </c>
      <c r="S4104" s="39">
        <v>16.211895961670088</v>
      </c>
      <c r="T4104" s="39">
        <v>16.211895961670088</v>
      </c>
      <c r="U4104" s="39">
        <v>16.256312114989733</v>
      </c>
      <c r="V4104" s="39">
        <v>9.0608952772073916</v>
      </c>
      <c r="W4104" s="29" t="s">
        <v>265</v>
      </c>
      <c r="X4104" s="29" t="s">
        <v>11773</v>
      </c>
      <c r="Y4104" s="29">
        <v>45260</v>
      </c>
      <c r="Z4104" s="41" t="s">
        <v>11759</v>
      </c>
      <c r="AA4104" s="42" t="s">
        <v>1349</v>
      </c>
      <c r="AB4104" s="29" t="s">
        <v>258</v>
      </c>
      <c r="AC4104" s="29" t="s">
        <v>258</v>
      </c>
      <c r="AD4104" s="29" t="s">
        <v>265</v>
      </c>
      <c r="AE4104" s="29" t="s">
        <v>1367</v>
      </c>
      <c r="AF4104" s="29" t="s">
        <v>1368</v>
      </c>
      <c r="AG4104" s="183" t="s">
        <v>1369</v>
      </c>
      <c r="AH4104" s="29" t="s">
        <v>1413</v>
      </c>
      <c r="AI4104" s="29" t="s">
        <v>1357</v>
      </c>
      <c r="AJ4104" s="29" t="s">
        <v>258</v>
      </c>
      <c r="AK4104" s="29" t="s">
        <v>258</v>
      </c>
      <c r="AL4104" s="29" t="s">
        <v>13327</v>
      </c>
    </row>
    <row r="4105" spans="1:38" x14ac:dyDescent="0.2">
      <c r="A4105" s="35" t="s">
        <v>16</v>
      </c>
      <c r="B4105" s="36">
        <v>10165</v>
      </c>
      <c r="C4105" s="36"/>
      <c r="D4105" s="36" t="s">
        <v>1349</v>
      </c>
      <c r="E4105" s="37" t="s">
        <v>6731</v>
      </c>
      <c r="F4105" s="38" t="s">
        <v>1269</v>
      </c>
      <c r="G4105" s="38" t="s">
        <v>1273</v>
      </c>
      <c r="H4105" s="35" t="s">
        <v>1393</v>
      </c>
      <c r="I4105" s="35"/>
      <c r="J4105" s="29" t="s">
        <v>1371</v>
      </c>
      <c r="K4105" s="29" t="s">
        <v>1371</v>
      </c>
      <c r="L4105" s="29" t="s">
        <v>1384</v>
      </c>
      <c r="M4105" s="39">
        <v>41.084280325697172</v>
      </c>
      <c r="N4105" s="39">
        <v>81.999835728952775</v>
      </c>
      <c r="O4105" s="29">
        <v>44197</v>
      </c>
      <c r="P4105" s="29">
        <v>44926</v>
      </c>
      <c r="Q4105" s="40">
        <v>1.9958932</v>
      </c>
      <c r="R4105" s="39">
        <v>40.999917864476387</v>
      </c>
      <c r="S4105" s="39">
        <v>40.999917864476387</v>
      </c>
      <c r="T4105" s="39">
        <v>0</v>
      </c>
      <c r="U4105" s="39">
        <v>0</v>
      </c>
      <c r="V4105" s="39">
        <v>0</v>
      </c>
      <c r="W4105" s="29" t="s">
        <v>265</v>
      </c>
      <c r="X4105" s="29" t="s">
        <v>11773</v>
      </c>
      <c r="Y4105" s="29">
        <v>45273</v>
      </c>
      <c r="Z4105" s="41" t="s">
        <v>11760</v>
      </c>
      <c r="AA4105" s="42" t="s">
        <v>1349</v>
      </c>
      <c r="AB4105" s="29" t="s">
        <v>258</v>
      </c>
      <c r="AC4105" s="29" t="s">
        <v>258</v>
      </c>
      <c r="AD4105" s="29" t="s">
        <v>265</v>
      </c>
      <c r="AE4105" s="29" t="s">
        <v>1353</v>
      </c>
      <c r="AF4105" s="29" t="s">
        <v>1368</v>
      </c>
      <c r="AG4105" s="183" t="s">
        <v>1369</v>
      </c>
      <c r="AH4105" s="29" t="s">
        <v>1356</v>
      </c>
      <c r="AI4105" s="29" t="s">
        <v>1357</v>
      </c>
      <c r="AJ4105" s="29" t="s">
        <v>258</v>
      </c>
      <c r="AK4105" s="29" t="s">
        <v>258</v>
      </c>
      <c r="AL4105" s="29" t="s">
        <v>13327</v>
      </c>
    </row>
    <row r="4106" spans="1:38" x14ac:dyDescent="0.2">
      <c r="A4106" s="35" t="s">
        <v>16</v>
      </c>
      <c r="B4106" s="36">
        <v>10166</v>
      </c>
      <c r="C4106" s="36"/>
      <c r="D4106" s="36" t="s">
        <v>1349</v>
      </c>
      <c r="E4106" s="37" t="s">
        <v>6732</v>
      </c>
      <c r="F4106" s="38" t="s">
        <v>1269</v>
      </c>
      <c r="G4106" s="38" t="s">
        <v>1273</v>
      </c>
      <c r="H4106" s="35" t="s">
        <v>1393</v>
      </c>
      <c r="I4106" s="35"/>
      <c r="J4106" s="29" t="s">
        <v>1832</v>
      </c>
      <c r="K4106" s="29" t="s">
        <v>6733</v>
      </c>
      <c r="L4106" s="29" t="s">
        <v>6734</v>
      </c>
      <c r="M4106" s="39">
        <v>8.7182870091406262</v>
      </c>
      <c r="N4106" s="39">
        <v>39.336720054757009</v>
      </c>
      <c r="O4106" s="29">
        <v>44197</v>
      </c>
      <c r="P4106" s="29">
        <v>45845</v>
      </c>
      <c r="Q4106" s="40">
        <v>4.5119781000000003</v>
      </c>
      <c r="R4106" s="39">
        <v>8.7070362765229294</v>
      </c>
      <c r="S4106" s="39">
        <v>8.7070362765229294</v>
      </c>
      <c r="T4106" s="39">
        <v>8.7070362765229294</v>
      </c>
      <c r="U4106" s="39">
        <v>8.7308911704312102</v>
      </c>
      <c r="V4106" s="39">
        <v>4.4847200547570161</v>
      </c>
      <c r="W4106" s="29" t="s">
        <v>265</v>
      </c>
      <c r="X4106" s="29" t="s">
        <v>11773</v>
      </c>
      <c r="Y4106" s="29">
        <v>45281</v>
      </c>
      <c r="Z4106" s="41" t="s">
        <v>11760</v>
      </c>
      <c r="AA4106" s="42" t="s">
        <v>1349</v>
      </c>
      <c r="AB4106" s="29" t="s">
        <v>258</v>
      </c>
      <c r="AC4106" s="29" t="s">
        <v>258</v>
      </c>
      <c r="AD4106" s="29" t="s">
        <v>258</v>
      </c>
      <c r="AE4106" s="29" t="s">
        <v>1367</v>
      </c>
      <c r="AF4106" s="29" t="s">
        <v>1462</v>
      </c>
      <c r="AG4106" s="183" t="s">
        <v>1463</v>
      </c>
      <c r="AH4106" s="29" t="s">
        <v>1413</v>
      </c>
      <c r="AI4106" s="29" t="s">
        <v>1357</v>
      </c>
      <c r="AJ4106" s="29" t="s">
        <v>258</v>
      </c>
      <c r="AK4106" s="29" t="s">
        <v>258</v>
      </c>
      <c r="AL4106" s="29" t="s">
        <v>13327</v>
      </c>
    </row>
    <row r="4107" spans="1:38" x14ac:dyDescent="0.2">
      <c r="A4107" s="35" t="s">
        <v>16</v>
      </c>
      <c r="B4107" s="36">
        <v>10168</v>
      </c>
      <c r="C4107" s="36"/>
      <c r="D4107" s="36" t="s">
        <v>1349</v>
      </c>
      <c r="E4107" s="37" t="s">
        <v>6735</v>
      </c>
      <c r="F4107" s="38" t="s">
        <v>1269</v>
      </c>
      <c r="G4107" s="38" t="s">
        <v>1273</v>
      </c>
      <c r="H4107" s="35" t="s">
        <v>1393</v>
      </c>
      <c r="I4107" s="35"/>
      <c r="J4107" s="29" t="s">
        <v>1371</v>
      </c>
      <c r="K4107" s="29" t="s">
        <v>1371</v>
      </c>
      <c r="L4107" s="29" t="s">
        <v>1366</v>
      </c>
      <c r="M4107" s="39">
        <v>3.5398491506127403</v>
      </c>
      <c r="N4107" s="39">
        <v>7.0651608487337443</v>
      </c>
      <c r="O4107" s="29">
        <v>44197</v>
      </c>
      <c r="P4107" s="29">
        <v>44926</v>
      </c>
      <c r="Q4107" s="40">
        <v>1.9958932</v>
      </c>
      <c r="R4107" s="39">
        <v>3.5325804243668721</v>
      </c>
      <c r="S4107" s="39">
        <v>3.5325804243668721</v>
      </c>
      <c r="T4107" s="39">
        <v>0</v>
      </c>
      <c r="U4107" s="39">
        <v>0</v>
      </c>
      <c r="V4107" s="39">
        <v>0</v>
      </c>
      <c r="W4107" s="29" t="s">
        <v>265</v>
      </c>
      <c r="X4107" s="29" t="s">
        <v>11773</v>
      </c>
      <c r="Y4107" s="29">
        <v>45260</v>
      </c>
      <c r="Z4107" s="41" t="s">
        <v>11759</v>
      </c>
      <c r="AA4107" s="42" t="s">
        <v>1349</v>
      </c>
      <c r="AB4107" s="29" t="s">
        <v>258</v>
      </c>
      <c r="AC4107" s="29" t="s">
        <v>258</v>
      </c>
      <c r="AD4107" s="29" t="s">
        <v>265</v>
      </c>
      <c r="AE4107" s="29" t="s">
        <v>1367</v>
      </c>
      <c r="AF4107" s="29" t="s">
        <v>1368</v>
      </c>
      <c r="AG4107" s="183" t="s">
        <v>1369</v>
      </c>
      <c r="AH4107" s="29" t="s">
        <v>1356</v>
      </c>
      <c r="AI4107" s="29" t="s">
        <v>1357</v>
      </c>
      <c r="AJ4107" s="29" t="s">
        <v>258</v>
      </c>
      <c r="AK4107" s="29" t="s">
        <v>258</v>
      </c>
      <c r="AL4107" s="29" t="s">
        <v>13327</v>
      </c>
    </row>
    <row r="4108" spans="1:38" x14ac:dyDescent="0.2">
      <c r="A4108" s="35" t="s">
        <v>16</v>
      </c>
      <c r="B4108" s="36">
        <v>10169</v>
      </c>
      <c r="C4108" s="36"/>
      <c r="D4108" s="36" t="s">
        <v>1349</v>
      </c>
      <c r="E4108" s="37" t="s">
        <v>6736</v>
      </c>
      <c r="F4108" s="38" t="s">
        <v>1269</v>
      </c>
      <c r="G4108" s="38" t="s">
        <v>1273</v>
      </c>
      <c r="H4108" s="35" t="s">
        <v>1393</v>
      </c>
      <c r="I4108" s="35"/>
      <c r="J4108" s="29" t="s">
        <v>398</v>
      </c>
      <c r="K4108" s="29" t="s">
        <v>447</v>
      </c>
      <c r="L4108" s="29" t="s">
        <v>3675</v>
      </c>
      <c r="M4108" s="39">
        <v>25.50476802679049</v>
      </c>
      <c r="N4108" s="39">
        <v>120.52355920602326</v>
      </c>
      <c r="O4108" s="29">
        <v>44197</v>
      </c>
      <c r="P4108" s="29">
        <v>45923</v>
      </c>
      <c r="Q4108" s="40">
        <v>4.7255304999999996</v>
      </c>
      <c r="R4108" s="39">
        <v>25.472553045858998</v>
      </c>
      <c r="S4108" s="39">
        <v>25.472553045858998</v>
      </c>
      <c r="T4108" s="39">
        <v>25.472553045858998</v>
      </c>
      <c r="U4108" s="39">
        <v>25.542340862422996</v>
      </c>
      <c r="V4108" s="39">
        <v>18.563559206023271</v>
      </c>
      <c r="W4108" s="29" t="s">
        <v>265</v>
      </c>
      <c r="X4108" s="29" t="s">
        <v>11774</v>
      </c>
      <c r="Y4108" s="29">
        <v>45261</v>
      </c>
      <c r="Z4108" s="41" t="s">
        <v>11760</v>
      </c>
      <c r="AA4108" s="42" t="s">
        <v>1349</v>
      </c>
      <c r="AB4108" s="29" t="s">
        <v>258</v>
      </c>
      <c r="AC4108" s="29" t="s">
        <v>258</v>
      </c>
      <c r="AD4108" s="29" t="s">
        <v>258</v>
      </c>
      <c r="AE4108" s="29" t="s">
        <v>1367</v>
      </c>
      <c r="AF4108" s="29" t="s">
        <v>2409</v>
      </c>
      <c r="AG4108" s="183" t="s">
        <v>2410</v>
      </c>
      <c r="AH4108" s="29" t="s">
        <v>1413</v>
      </c>
      <c r="AI4108" s="29" t="s">
        <v>1357</v>
      </c>
      <c r="AJ4108" s="29" t="s">
        <v>258</v>
      </c>
      <c r="AK4108" s="29" t="s">
        <v>258</v>
      </c>
      <c r="AL4108" s="29" t="s">
        <v>13327</v>
      </c>
    </row>
    <row r="4109" spans="1:38" x14ac:dyDescent="0.2">
      <c r="A4109" s="35" t="s">
        <v>16</v>
      </c>
      <c r="B4109" s="36">
        <v>10170</v>
      </c>
      <c r="C4109" s="36"/>
      <c r="D4109" s="36" t="s">
        <v>1349</v>
      </c>
      <c r="E4109" s="37" t="s">
        <v>6737</v>
      </c>
      <c r="F4109" s="38" t="s">
        <v>1262</v>
      </c>
      <c r="G4109" s="38" t="s">
        <v>1264</v>
      </c>
      <c r="H4109" s="35" t="s">
        <v>1456</v>
      </c>
      <c r="I4109" s="35"/>
      <c r="J4109" s="29" t="s">
        <v>359</v>
      </c>
      <c r="K4109" s="29" t="s">
        <v>5952</v>
      </c>
      <c r="L4109" s="29" t="s">
        <v>3671</v>
      </c>
      <c r="M4109" s="39">
        <v>9.7994837742575047</v>
      </c>
      <c r="N4109" s="39">
        <v>47.917530458590008</v>
      </c>
      <c r="O4109" s="29">
        <v>44197</v>
      </c>
      <c r="P4109" s="29">
        <v>45983</v>
      </c>
      <c r="Q4109" s="40">
        <v>4.8898014999999999</v>
      </c>
      <c r="R4109" s="39">
        <v>9.7872963723477078</v>
      </c>
      <c r="S4109" s="39">
        <v>9.7872963723477078</v>
      </c>
      <c r="T4109" s="39">
        <v>9.7872963723477078</v>
      </c>
      <c r="U4109" s="39">
        <v>9.8141108829568786</v>
      </c>
      <c r="V4109" s="39">
        <v>8.7415304585900078</v>
      </c>
      <c r="W4109" s="29" t="s">
        <v>1357</v>
      </c>
      <c r="X4109" s="29" t="s">
        <v>258</v>
      </c>
      <c r="Y4109" s="29" t="s">
        <v>1349</v>
      </c>
      <c r="Z4109" s="41" t="s">
        <v>1349</v>
      </c>
      <c r="AA4109" s="42" t="s">
        <v>1349</v>
      </c>
      <c r="AB4109" s="29" t="s">
        <v>258</v>
      </c>
      <c r="AC4109" s="29" t="s">
        <v>258</v>
      </c>
      <c r="AD4109" s="29" t="s">
        <v>258</v>
      </c>
      <c r="AE4109" s="29" t="s">
        <v>1367</v>
      </c>
      <c r="AF4109" s="29" t="s">
        <v>2409</v>
      </c>
      <c r="AG4109" s="183" t="s">
        <v>2410</v>
      </c>
      <c r="AH4109" s="29" t="s">
        <v>1413</v>
      </c>
      <c r="AI4109" s="29" t="s">
        <v>1357</v>
      </c>
      <c r="AJ4109" s="29" t="s">
        <v>258</v>
      </c>
      <c r="AK4109" s="29" t="s">
        <v>258</v>
      </c>
      <c r="AL4109" s="29" t="s">
        <v>13326</v>
      </c>
    </row>
    <row r="4110" spans="1:38" x14ac:dyDescent="0.2">
      <c r="A4110" s="35" t="s">
        <v>16</v>
      </c>
      <c r="B4110" s="36">
        <v>10171</v>
      </c>
      <c r="C4110" s="36"/>
      <c r="D4110" s="36" t="s">
        <v>1349</v>
      </c>
      <c r="E4110" s="37" t="s">
        <v>6738</v>
      </c>
      <c r="F4110" s="38" t="s">
        <v>1266</v>
      </c>
      <c r="G4110" s="38" t="s">
        <v>1268</v>
      </c>
      <c r="H4110" s="35" t="s">
        <v>1452</v>
      </c>
      <c r="I4110" s="35"/>
      <c r="J4110" s="29" t="s">
        <v>484</v>
      </c>
      <c r="K4110" s="29" t="s">
        <v>1365</v>
      </c>
      <c r="L4110" s="29" t="s">
        <v>1384</v>
      </c>
      <c r="M4110" s="39">
        <v>605.84229780177759</v>
      </c>
      <c r="N4110" s="39">
        <v>1610.6033347022587</v>
      </c>
      <c r="O4110" s="29">
        <v>44197</v>
      </c>
      <c r="P4110" s="29">
        <v>45168</v>
      </c>
      <c r="Q4110" s="40">
        <v>2.6584531</v>
      </c>
      <c r="R4110" s="39">
        <v>604.80475017111576</v>
      </c>
      <c r="S4110" s="39">
        <v>604.80475017111576</v>
      </c>
      <c r="T4110" s="39">
        <v>400.99383436002739</v>
      </c>
      <c r="U4110" s="39">
        <v>0</v>
      </c>
      <c r="V4110" s="39">
        <v>0</v>
      </c>
      <c r="W4110" s="29" t="s">
        <v>1357</v>
      </c>
      <c r="X4110" s="29" t="s">
        <v>258</v>
      </c>
      <c r="Y4110" s="29" t="s">
        <v>1349</v>
      </c>
      <c r="Z4110" s="41" t="s">
        <v>1349</v>
      </c>
      <c r="AA4110" s="42" t="s">
        <v>1349</v>
      </c>
      <c r="AB4110" s="29" t="s">
        <v>258</v>
      </c>
      <c r="AC4110" s="29" t="s">
        <v>258</v>
      </c>
      <c r="AD4110" s="29" t="s">
        <v>265</v>
      </c>
      <c r="AE4110" s="29" t="s">
        <v>1353</v>
      </c>
      <c r="AF4110" s="29" t="s">
        <v>1368</v>
      </c>
      <c r="AG4110" s="183" t="s">
        <v>1369</v>
      </c>
      <c r="AH4110" s="29" t="s">
        <v>1356</v>
      </c>
      <c r="AI4110" s="29" t="s">
        <v>1357</v>
      </c>
      <c r="AJ4110" s="29" t="s">
        <v>258</v>
      </c>
      <c r="AK4110" s="29" t="s">
        <v>258</v>
      </c>
      <c r="AL4110" s="29" t="s">
        <v>13326</v>
      </c>
    </row>
    <row r="4111" spans="1:38" x14ac:dyDescent="0.2">
      <c r="A4111" s="35" t="s">
        <v>16</v>
      </c>
      <c r="B4111" s="36">
        <v>10173</v>
      </c>
      <c r="C4111" s="36"/>
      <c r="D4111" s="36" t="s">
        <v>1349</v>
      </c>
      <c r="E4111" s="37" t="s">
        <v>6739</v>
      </c>
      <c r="F4111" s="38" t="s">
        <v>1269</v>
      </c>
      <c r="G4111" s="38" t="s">
        <v>1273</v>
      </c>
      <c r="H4111" s="35" t="s">
        <v>2523</v>
      </c>
      <c r="I4111" s="35"/>
      <c r="J4111" s="29" t="s">
        <v>1371</v>
      </c>
      <c r="K4111" s="29" t="s">
        <v>1371</v>
      </c>
      <c r="L4111" s="29" t="s">
        <v>1384</v>
      </c>
      <c r="M4111" s="39">
        <v>153.34221014237801</v>
      </c>
      <c r="N4111" s="39">
        <v>254.83564681724849</v>
      </c>
      <c r="O4111" s="29">
        <v>44197</v>
      </c>
      <c r="P4111" s="29">
        <v>44804</v>
      </c>
      <c r="Q4111" s="40">
        <v>1.6618754</v>
      </c>
      <c r="R4111" s="39">
        <v>152.98521560574949</v>
      </c>
      <c r="S4111" s="39">
        <v>101.85043121149897</v>
      </c>
      <c r="T4111" s="39">
        <v>0</v>
      </c>
      <c r="U4111" s="39">
        <v>0</v>
      </c>
      <c r="V4111" s="39">
        <v>0</v>
      </c>
      <c r="W4111" s="29" t="s">
        <v>1357</v>
      </c>
      <c r="X4111" s="29" t="s">
        <v>258</v>
      </c>
      <c r="Y4111" s="29" t="s">
        <v>1349</v>
      </c>
      <c r="Z4111" s="41" t="s">
        <v>1349</v>
      </c>
      <c r="AA4111" s="42" t="s">
        <v>1349</v>
      </c>
      <c r="AB4111" s="29" t="s">
        <v>258</v>
      </c>
      <c r="AC4111" s="29" t="s">
        <v>258</v>
      </c>
      <c r="AD4111" s="29" t="s">
        <v>265</v>
      </c>
      <c r="AE4111" s="29" t="s">
        <v>1353</v>
      </c>
      <c r="AF4111" s="29" t="s">
        <v>1368</v>
      </c>
      <c r="AG4111" s="183" t="s">
        <v>1369</v>
      </c>
      <c r="AH4111" s="29" t="s">
        <v>1356</v>
      </c>
      <c r="AI4111" s="29" t="s">
        <v>1357</v>
      </c>
      <c r="AJ4111" s="29" t="s">
        <v>258</v>
      </c>
      <c r="AK4111" s="29" t="s">
        <v>258</v>
      </c>
      <c r="AL4111" s="29" t="s">
        <v>13326</v>
      </c>
    </row>
    <row r="4112" spans="1:38" x14ac:dyDescent="0.2">
      <c r="A4112" s="35" t="s">
        <v>16</v>
      </c>
      <c r="B4112" s="36">
        <v>10174</v>
      </c>
      <c r="C4112" s="36"/>
      <c r="D4112" s="36" t="s">
        <v>1349</v>
      </c>
      <c r="E4112" s="37" t="s">
        <v>6740</v>
      </c>
      <c r="F4112" s="38" t="s">
        <v>1269</v>
      </c>
      <c r="G4112" s="38" t="s">
        <v>1445</v>
      </c>
      <c r="H4112" s="35" t="s">
        <v>13138</v>
      </c>
      <c r="I4112" s="35"/>
      <c r="J4112" s="29" t="s">
        <v>484</v>
      </c>
      <c r="K4112" s="29" t="s">
        <v>1365</v>
      </c>
      <c r="L4112" s="29" t="s">
        <v>1366</v>
      </c>
      <c r="M4112" s="39">
        <v>15.691809158602741</v>
      </c>
      <c r="N4112" s="39">
        <v>26.077831622176593</v>
      </c>
      <c r="O4112" s="29">
        <v>44197</v>
      </c>
      <c r="P4112" s="29">
        <v>44804</v>
      </c>
      <c r="Q4112" s="40">
        <v>1.6618754</v>
      </c>
      <c r="R4112" s="39">
        <v>15.655277207392198</v>
      </c>
      <c r="S4112" s="39">
        <v>10.422554414784393</v>
      </c>
      <c r="T4112" s="39">
        <v>0</v>
      </c>
      <c r="U4112" s="39">
        <v>0</v>
      </c>
      <c r="V4112" s="39">
        <v>0</v>
      </c>
      <c r="W4112" s="29" t="s">
        <v>1357</v>
      </c>
      <c r="X4112" s="29" t="s">
        <v>258</v>
      </c>
      <c r="Y4112" s="29" t="s">
        <v>1349</v>
      </c>
      <c r="Z4112" s="41" t="s">
        <v>1349</v>
      </c>
      <c r="AA4112" s="42" t="s">
        <v>1349</v>
      </c>
      <c r="AB4112" s="29" t="s">
        <v>258</v>
      </c>
      <c r="AC4112" s="29" t="s">
        <v>258</v>
      </c>
      <c r="AD4112" s="29" t="s">
        <v>265</v>
      </c>
      <c r="AE4112" s="29" t="s">
        <v>1367</v>
      </c>
      <c r="AF4112" s="29" t="s">
        <v>1368</v>
      </c>
      <c r="AG4112" s="183" t="s">
        <v>1369</v>
      </c>
      <c r="AH4112" s="29" t="s">
        <v>1356</v>
      </c>
      <c r="AI4112" s="29" t="s">
        <v>1357</v>
      </c>
      <c r="AJ4112" s="29" t="s">
        <v>258</v>
      </c>
      <c r="AK4112" s="29" t="s">
        <v>258</v>
      </c>
      <c r="AL4112" s="29" t="s">
        <v>13326</v>
      </c>
    </row>
    <row r="4113" spans="1:38" x14ac:dyDescent="0.2">
      <c r="A4113" s="35" t="s">
        <v>17</v>
      </c>
      <c r="B4113" s="36">
        <v>10175</v>
      </c>
      <c r="C4113" s="36"/>
      <c r="D4113" s="36" t="s">
        <v>1349</v>
      </c>
      <c r="E4113" s="37" t="s">
        <v>6741</v>
      </c>
      <c r="F4113" s="38" t="s">
        <v>1262</v>
      </c>
      <c r="G4113" s="38" t="s">
        <v>1263</v>
      </c>
      <c r="H4113" s="35" t="s">
        <v>482</v>
      </c>
      <c r="I4113" s="35" t="s">
        <v>1349</v>
      </c>
      <c r="J4113" s="29" t="s">
        <v>1420</v>
      </c>
      <c r="K4113" s="29" t="s">
        <v>1421</v>
      </c>
      <c r="L4113" s="29" t="s">
        <v>1384</v>
      </c>
      <c r="M4113" s="39">
        <v>0</v>
      </c>
      <c r="N4113" s="39"/>
      <c r="O4113" s="29">
        <v>44197</v>
      </c>
      <c r="P4113" s="29">
        <v>45236</v>
      </c>
      <c r="Q4113" s="40">
        <v>2.844627</v>
      </c>
      <c r="R4113" s="39"/>
      <c r="S4113" s="39"/>
      <c r="T4113" s="39"/>
      <c r="U4113" s="39"/>
      <c r="V4113" s="39"/>
      <c r="W4113" s="29" t="s">
        <v>1357</v>
      </c>
      <c r="X4113" s="29" t="s">
        <v>258</v>
      </c>
      <c r="Y4113" s="29" t="s">
        <v>1349</v>
      </c>
      <c r="Z4113" s="41" t="s">
        <v>1349</v>
      </c>
      <c r="AA4113" s="42" t="s">
        <v>1349</v>
      </c>
      <c r="AB4113" s="29" t="s">
        <v>258</v>
      </c>
      <c r="AC4113" s="29" t="s">
        <v>258</v>
      </c>
      <c r="AD4113" s="29" t="s">
        <v>265</v>
      </c>
      <c r="AE4113" s="29" t="s">
        <v>1353</v>
      </c>
      <c r="AF4113" s="29" t="s">
        <v>1368</v>
      </c>
      <c r="AG4113" s="183" t="s">
        <v>1369</v>
      </c>
      <c r="AH4113" s="29" t="s">
        <v>1356</v>
      </c>
      <c r="AI4113" s="29" t="s">
        <v>1357</v>
      </c>
      <c r="AJ4113" s="29" t="s">
        <v>258</v>
      </c>
      <c r="AK4113" s="29" t="s">
        <v>258</v>
      </c>
      <c r="AL4113" s="29" t="s">
        <v>13326</v>
      </c>
    </row>
    <row r="4114" spans="1:38" x14ac:dyDescent="0.2">
      <c r="A4114" s="35" t="s">
        <v>18</v>
      </c>
      <c r="B4114" s="36">
        <v>10175</v>
      </c>
      <c r="C4114" s="36">
        <v>1</v>
      </c>
      <c r="D4114" s="36" t="s">
        <v>6742</v>
      </c>
      <c r="E4114" s="37" t="s">
        <v>6743</v>
      </c>
      <c r="F4114" s="38" t="s">
        <v>1262</v>
      </c>
      <c r="G4114" s="38" t="s">
        <v>1263</v>
      </c>
      <c r="H4114" s="35" t="s">
        <v>482</v>
      </c>
      <c r="I4114" s="35"/>
      <c r="J4114" s="29" t="s">
        <v>1420</v>
      </c>
      <c r="K4114" s="29" t="s">
        <v>1421</v>
      </c>
      <c r="L4114" s="29" t="s">
        <v>1384</v>
      </c>
      <c r="M4114" s="39">
        <v>142.63614853130437</v>
      </c>
      <c r="N4114" s="39">
        <v>405.74663928815875</v>
      </c>
      <c r="O4114" s="29">
        <v>44197</v>
      </c>
      <c r="P4114" s="29">
        <v>45236</v>
      </c>
      <c r="Q4114" s="40">
        <v>2.844627</v>
      </c>
      <c r="R4114" s="39">
        <v>142.4014647501711</v>
      </c>
      <c r="S4114" s="39">
        <v>142.4014647501711</v>
      </c>
      <c r="T4114" s="39">
        <v>120.94370978781654</v>
      </c>
      <c r="U4114" s="39">
        <v>0</v>
      </c>
      <c r="V4114" s="39">
        <v>0</v>
      </c>
      <c r="W4114" s="29" t="s">
        <v>1357</v>
      </c>
      <c r="X4114" s="29" t="s">
        <v>258</v>
      </c>
      <c r="Y4114" s="29" t="s">
        <v>1349</v>
      </c>
      <c r="Z4114" s="41" t="s">
        <v>1349</v>
      </c>
      <c r="AA4114" s="42" t="s">
        <v>1349</v>
      </c>
      <c r="AB4114" s="29" t="s">
        <v>258</v>
      </c>
      <c r="AC4114" s="29" t="s">
        <v>258</v>
      </c>
      <c r="AD4114" s="29" t="s">
        <v>265</v>
      </c>
      <c r="AE4114" s="29" t="s">
        <v>1353</v>
      </c>
      <c r="AF4114" s="29" t="s">
        <v>1368</v>
      </c>
      <c r="AG4114" s="183" t="s">
        <v>1369</v>
      </c>
      <c r="AH4114" s="29" t="s">
        <v>1356</v>
      </c>
      <c r="AI4114" s="29" t="s">
        <v>1357</v>
      </c>
      <c r="AJ4114" s="29" t="s">
        <v>258</v>
      </c>
      <c r="AK4114" s="29" t="s">
        <v>258</v>
      </c>
      <c r="AL4114" s="29" t="s">
        <v>13326</v>
      </c>
    </row>
    <row r="4115" spans="1:38" x14ac:dyDescent="0.2">
      <c r="A4115" s="35" t="s">
        <v>16</v>
      </c>
      <c r="B4115" s="36">
        <v>10177</v>
      </c>
      <c r="C4115" s="36"/>
      <c r="D4115" s="36" t="s">
        <v>1349</v>
      </c>
      <c r="E4115" s="37" t="s">
        <v>6744</v>
      </c>
      <c r="F4115" s="38" t="s">
        <v>1269</v>
      </c>
      <c r="G4115" s="38" t="s">
        <v>1273</v>
      </c>
      <c r="H4115" s="35" t="s">
        <v>1393</v>
      </c>
      <c r="I4115" s="35"/>
      <c r="J4115" s="29" t="s">
        <v>281</v>
      </c>
      <c r="K4115" s="29" t="s">
        <v>282</v>
      </c>
      <c r="L4115" s="29" t="s">
        <v>1384</v>
      </c>
      <c r="M4115" s="39">
        <v>29.300643031377977</v>
      </c>
      <c r="N4115" s="39">
        <v>49.255564681724849</v>
      </c>
      <c r="O4115" s="29">
        <v>44197</v>
      </c>
      <c r="P4115" s="29">
        <v>44811</v>
      </c>
      <c r="Q4115" s="40">
        <v>1.6810404000000001</v>
      </c>
      <c r="R4115" s="39">
        <v>29.232977412731007</v>
      </c>
      <c r="S4115" s="39">
        <v>20.022587268993838</v>
      </c>
      <c r="T4115" s="39">
        <v>0</v>
      </c>
      <c r="U4115" s="39">
        <v>0</v>
      </c>
      <c r="V4115" s="39">
        <v>0</v>
      </c>
      <c r="W4115" s="29" t="s">
        <v>265</v>
      </c>
      <c r="X4115" s="29" t="s">
        <v>11773</v>
      </c>
      <c r="Y4115" s="29">
        <v>45236</v>
      </c>
      <c r="Z4115" s="41" t="s">
        <v>11759</v>
      </c>
      <c r="AA4115" s="42" t="s">
        <v>1349</v>
      </c>
      <c r="AB4115" s="29" t="s">
        <v>258</v>
      </c>
      <c r="AC4115" s="29" t="s">
        <v>258</v>
      </c>
      <c r="AD4115" s="29" t="s">
        <v>265</v>
      </c>
      <c r="AE4115" s="29" t="s">
        <v>1353</v>
      </c>
      <c r="AF4115" s="29" t="s">
        <v>1368</v>
      </c>
      <c r="AG4115" s="183" t="s">
        <v>1369</v>
      </c>
      <c r="AH4115" s="29" t="s">
        <v>1356</v>
      </c>
      <c r="AI4115" s="29" t="s">
        <v>1357</v>
      </c>
      <c r="AJ4115" s="29" t="s">
        <v>258</v>
      </c>
      <c r="AK4115" s="29" t="s">
        <v>258</v>
      </c>
      <c r="AL4115" s="29" t="s">
        <v>13327</v>
      </c>
    </row>
    <row r="4116" spans="1:38" x14ac:dyDescent="0.2">
      <c r="A4116" s="35" t="s">
        <v>16</v>
      </c>
      <c r="B4116" s="36">
        <v>10178</v>
      </c>
      <c r="C4116" s="36"/>
      <c r="D4116" s="36" t="s">
        <v>1349</v>
      </c>
      <c r="E4116" s="37" t="s">
        <v>6745</v>
      </c>
      <c r="F4116" s="38" t="s">
        <v>1269</v>
      </c>
      <c r="G4116" s="38" t="s">
        <v>1273</v>
      </c>
      <c r="H4116" s="35" t="s">
        <v>1393</v>
      </c>
      <c r="I4116" s="35"/>
      <c r="J4116" s="29" t="s">
        <v>484</v>
      </c>
      <c r="K4116" s="29" t="s">
        <v>1365</v>
      </c>
      <c r="L4116" s="29" t="s">
        <v>1366</v>
      </c>
      <c r="M4116" s="39">
        <v>48.65621221533241</v>
      </c>
      <c r="N4116" s="39">
        <v>238.05243531827512</v>
      </c>
      <c r="O4116" s="29">
        <v>44197</v>
      </c>
      <c r="P4116" s="29">
        <v>45984</v>
      </c>
      <c r="Q4116" s="40">
        <v>4.8925394000000004</v>
      </c>
      <c r="R4116" s="39">
        <v>48.595715263518137</v>
      </c>
      <c r="S4116" s="39">
        <v>48.595715263518137</v>
      </c>
      <c r="T4116" s="39">
        <v>48.595715263518137</v>
      </c>
      <c r="U4116" s="39">
        <v>48.728854209445579</v>
      </c>
      <c r="V4116" s="39">
        <v>43.536435318275153</v>
      </c>
      <c r="W4116" s="29" t="s">
        <v>265</v>
      </c>
      <c r="X4116" s="29" t="s">
        <v>11773</v>
      </c>
      <c r="Y4116" s="29">
        <v>45247</v>
      </c>
      <c r="Z4116" s="41" t="s">
        <v>11759</v>
      </c>
      <c r="AA4116" s="42" t="s">
        <v>1349</v>
      </c>
      <c r="AB4116" s="29" t="s">
        <v>258</v>
      </c>
      <c r="AC4116" s="29" t="s">
        <v>258</v>
      </c>
      <c r="AD4116" s="29" t="s">
        <v>265</v>
      </c>
      <c r="AE4116" s="29" t="s">
        <v>1367</v>
      </c>
      <c r="AF4116" s="29" t="s">
        <v>1368</v>
      </c>
      <c r="AG4116" s="183" t="s">
        <v>1369</v>
      </c>
      <c r="AH4116" s="29" t="s">
        <v>1413</v>
      </c>
      <c r="AI4116" s="29" t="s">
        <v>1357</v>
      </c>
      <c r="AJ4116" s="29" t="s">
        <v>258</v>
      </c>
      <c r="AK4116" s="29" t="s">
        <v>258</v>
      </c>
      <c r="AL4116" s="29" t="s">
        <v>13327</v>
      </c>
    </row>
    <row r="4117" spans="1:38" x14ac:dyDescent="0.2">
      <c r="A4117" s="35" t="s">
        <v>16</v>
      </c>
      <c r="B4117" s="36">
        <v>10180</v>
      </c>
      <c r="C4117" s="36"/>
      <c r="D4117" s="36" t="s">
        <v>1349</v>
      </c>
      <c r="E4117" s="37" t="s">
        <v>6746</v>
      </c>
      <c r="F4117" s="38" t="s">
        <v>1269</v>
      </c>
      <c r="G4117" s="38" t="s">
        <v>1273</v>
      </c>
      <c r="H4117" s="35" t="s">
        <v>1393</v>
      </c>
      <c r="I4117" s="35"/>
      <c r="J4117" s="29" t="s">
        <v>1371</v>
      </c>
      <c r="K4117" s="29" t="s">
        <v>1371</v>
      </c>
      <c r="L4117" s="29" t="s">
        <v>1366</v>
      </c>
      <c r="M4117" s="39">
        <v>3.3468002482998713</v>
      </c>
      <c r="N4117" s="39">
        <v>5.2779110198494186</v>
      </c>
      <c r="O4117" s="29">
        <v>44197</v>
      </c>
      <c r="P4117" s="29">
        <v>44773</v>
      </c>
      <c r="Q4117" s="40">
        <v>1.5770021000000001</v>
      </c>
      <c r="R4117" s="39">
        <v>3.3387132101300483</v>
      </c>
      <c r="S4117" s="39">
        <v>1.9391978097193705</v>
      </c>
      <c r="T4117" s="39">
        <v>0</v>
      </c>
      <c r="U4117" s="39">
        <v>0</v>
      </c>
      <c r="V4117" s="39">
        <v>0</v>
      </c>
      <c r="W4117" s="29" t="s">
        <v>1357</v>
      </c>
      <c r="X4117" s="29" t="s">
        <v>258</v>
      </c>
      <c r="Y4117" s="29" t="s">
        <v>1349</v>
      </c>
      <c r="Z4117" s="41" t="s">
        <v>1349</v>
      </c>
      <c r="AA4117" s="42" t="s">
        <v>1349</v>
      </c>
      <c r="AB4117" s="29" t="s">
        <v>258</v>
      </c>
      <c r="AC4117" s="29" t="s">
        <v>258</v>
      </c>
      <c r="AD4117" s="29" t="s">
        <v>265</v>
      </c>
      <c r="AE4117" s="29" t="s">
        <v>1367</v>
      </c>
      <c r="AF4117" s="29" t="s">
        <v>1368</v>
      </c>
      <c r="AG4117" s="183" t="s">
        <v>1369</v>
      </c>
      <c r="AH4117" s="29" t="s">
        <v>1356</v>
      </c>
      <c r="AI4117" s="29" t="s">
        <v>1357</v>
      </c>
      <c r="AJ4117" s="29" t="s">
        <v>258</v>
      </c>
      <c r="AK4117" s="29" t="s">
        <v>258</v>
      </c>
      <c r="AL4117" s="29" t="s">
        <v>13326</v>
      </c>
    </row>
    <row r="4118" spans="1:38" x14ac:dyDescent="0.2">
      <c r="A4118" s="35" t="s">
        <v>16</v>
      </c>
      <c r="B4118" s="36">
        <v>10181</v>
      </c>
      <c r="C4118" s="36"/>
      <c r="D4118" s="36" t="s">
        <v>1349</v>
      </c>
      <c r="E4118" s="37" t="s">
        <v>6747</v>
      </c>
      <c r="F4118" s="38" t="s">
        <v>1269</v>
      </c>
      <c r="G4118" s="38" t="s">
        <v>1273</v>
      </c>
      <c r="H4118" s="35" t="s">
        <v>1393</v>
      </c>
      <c r="I4118" s="35"/>
      <c r="J4118" s="29" t="s">
        <v>1466</v>
      </c>
      <c r="K4118" s="29" t="s">
        <v>1466</v>
      </c>
      <c r="L4118" s="29" t="s">
        <v>6748</v>
      </c>
      <c r="M4118" s="39">
        <v>3.7960788938653764</v>
      </c>
      <c r="N4118" s="39">
        <v>18.967403148528405</v>
      </c>
      <c r="O4118" s="29">
        <v>44197</v>
      </c>
      <c r="P4118" s="29">
        <v>46022</v>
      </c>
      <c r="Q4118" s="40">
        <v>4.9965776999999996</v>
      </c>
      <c r="R4118" s="39">
        <v>3.7914031485284054</v>
      </c>
      <c r="S4118" s="39">
        <v>3.7914031485284054</v>
      </c>
      <c r="T4118" s="39">
        <v>3.7914031485284054</v>
      </c>
      <c r="U4118" s="39">
        <v>3.8017905544147843</v>
      </c>
      <c r="V4118" s="39">
        <v>3.7914031485284054</v>
      </c>
      <c r="W4118" s="29" t="s">
        <v>1357</v>
      </c>
      <c r="X4118" s="29" t="s">
        <v>258</v>
      </c>
      <c r="Y4118" s="29" t="s">
        <v>1349</v>
      </c>
      <c r="Z4118" s="41" t="s">
        <v>1349</v>
      </c>
      <c r="AA4118" s="42" t="s">
        <v>1349</v>
      </c>
      <c r="AB4118" s="29" t="s">
        <v>258</v>
      </c>
      <c r="AC4118" s="29" t="s">
        <v>258</v>
      </c>
      <c r="AD4118" s="29" t="s">
        <v>258</v>
      </c>
      <c r="AE4118" s="29" t="s">
        <v>1367</v>
      </c>
      <c r="AF4118" s="29" t="s">
        <v>1468</v>
      </c>
      <c r="AG4118" s="183" t="s">
        <v>1469</v>
      </c>
      <c r="AH4118" s="29" t="s">
        <v>1356</v>
      </c>
      <c r="AI4118" s="29" t="s">
        <v>1357</v>
      </c>
      <c r="AJ4118" s="29" t="s">
        <v>258</v>
      </c>
      <c r="AK4118" s="29" t="s">
        <v>258</v>
      </c>
      <c r="AL4118" s="29" t="s">
        <v>13326</v>
      </c>
    </row>
    <row r="4119" spans="1:38" x14ac:dyDescent="0.2">
      <c r="A4119" s="35" t="s">
        <v>17</v>
      </c>
      <c r="B4119" s="36">
        <v>10182</v>
      </c>
      <c r="C4119" s="36"/>
      <c r="D4119" s="36" t="s">
        <v>1349</v>
      </c>
      <c r="E4119" s="37" t="s">
        <v>6749</v>
      </c>
      <c r="F4119" s="38" t="s">
        <v>1262</v>
      </c>
      <c r="G4119" s="38" t="s">
        <v>1263</v>
      </c>
      <c r="H4119" s="35" t="s">
        <v>3261</v>
      </c>
      <c r="I4119" s="35" t="s">
        <v>6750</v>
      </c>
      <c r="J4119" s="29" t="s">
        <v>263</v>
      </c>
      <c r="K4119" s="29" t="s">
        <v>264</v>
      </c>
      <c r="L4119" s="29" t="s">
        <v>2577</v>
      </c>
      <c r="M4119" s="39">
        <v>0</v>
      </c>
      <c r="N4119" s="39"/>
      <c r="O4119" s="29">
        <v>44197</v>
      </c>
      <c r="P4119" s="29">
        <v>44785</v>
      </c>
      <c r="Q4119" s="40">
        <v>1.6098562999999999</v>
      </c>
      <c r="R4119" s="39"/>
      <c r="S4119" s="39"/>
      <c r="T4119" s="39"/>
      <c r="U4119" s="39"/>
      <c r="V4119" s="39"/>
      <c r="W4119" s="29" t="s">
        <v>265</v>
      </c>
      <c r="X4119" s="29" t="s">
        <v>11773</v>
      </c>
      <c r="Y4119" s="29">
        <v>45110</v>
      </c>
      <c r="Z4119" s="41" t="s">
        <v>11755</v>
      </c>
      <c r="AA4119" s="42" t="s">
        <v>13376</v>
      </c>
      <c r="AB4119" s="29" t="s">
        <v>258</v>
      </c>
      <c r="AC4119" s="29" t="s">
        <v>265</v>
      </c>
      <c r="AD4119" s="29" t="s">
        <v>265</v>
      </c>
      <c r="AE4119" s="29" t="s">
        <v>1367</v>
      </c>
      <c r="AF4119" s="29" t="s">
        <v>2409</v>
      </c>
      <c r="AG4119" s="183" t="s">
        <v>2410</v>
      </c>
      <c r="AH4119" s="29" t="s">
        <v>1356</v>
      </c>
      <c r="AI4119" s="29" t="s">
        <v>1357</v>
      </c>
      <c r="AJ4119" s="29" t="s">
        <v>258</v>
      </c>
      <c r="AK4119" s="29" t="s">
        <v>258</v>
      </c>
      <c r="AL4119" s="29" t="s">
        <v>13327</v>
      </c>
    </row>
    <row r="4120" spans="1:38" x14ac:dyDescent="0.2">
      <c r="A4120" s="35" t="s">
        <v>18</v>
      </c>
      <c r="B4120" s="36">
        <v>10182</v>
      </c>
      <c r="C4120" s="36">
        <v>1</v>
      </c>
      <c r="D4120" s="36" t="s">
        <v>6751</v>
      </c>
      <c r="E4120" s="37" t="s">
        <v>6752</v>
      </c>
      <c r="F4120" s="38" t="s">
        <v>1262</v>
      </c>
      <c r="G4120" s="38" t="s">
        <v>1263</v>
      </c>
      <c r="H4120" s="35" t="s">
        <v>302</v>
      </c>
      <c r="I4120" s="35"/>
      <c r="J4120" s="29" t="s">
        <v>263</v>
      </c>
      <c r="K4120" s="29" t="s">
        <v>264</v>
      </c>
      <c r="L4120" s="29" t="s">
        <v>2577</v>
      </c>
      <c r="M4120" s="39">
        <v>39.838636835358002</v>
      </c>
      <c r="N4120" s="39">
        <v>64.13448049281314</v>
      </c>
      <c r="O4120" s="29">
        <v>44197</v>
      </c>
      <c r="P4120" s="29">
        <v>44785</v>
      </c>
      <c r="Q4120" s="40">
        <v>1.6098562999999999</v>
      </c>
      <c r="R4120" s="39">
        <v>39.743778234086243</v>
      </c>
      <c r="S4120" s="39">
        <v>24.390702258726897</v>
      </c>
      <c r="T4120" s="39">
        <v>0</v>
      </c>
      <c r="U4120" s="39">
        <v>0</v>
      </c>
      <c r="V4120" s="39">
        <v>0</v>
      </c>
      <c r="W4120" s="29" t="s">
        <v>265</v>
      </c>
      <c r="X4120" s="29" t="s">
        <v>11773</v>
      </c>
      <c r="Y4120" s="29">
        <v>45110</v>
      </c>
      <c r="Z4120" s="41" t="s">
        <v>11755</v>
      </c>
      <c r="AA4120" s="42" t="s">
        <v>1349</v>
      </c>
      <c r="AB4120" s="29" t="s">
        <v>258</v>
      </c>
      <c r="AC4120" s="29" t="s">
        <v>265</v>
      </c>
      <c r="AD4120" s="29" t="s">
        <v>265</v>
      </c>
      <c r="AE4120" s="29" t="s">
        <v>1367</v>
      </c>
      <c r="AF4120" s="29" t="s">
        <v>2409</v>
      </c>
      <c r="AG4120" s="183" t="s">
        <v>2410</v>
      </c>
      <c r="AH4120" s="29" t="s">
        <v>1356</v>
      </c>
      <c r="AI4120" s="29" t="s">
        <v>1357</v>
      </c>
      <c r="AJ4120" s="29" t="s">
        <v>258</v>
      </c>
      <c r="AK4120" s="29" t="s">
        <v>258</v>
      </c>
      <c r="AL4120" s="29" t="s">
        <v>13327</v>
      </c>
    </row>
    <row r="4121" spans="1:38" x14ac:dyDescent="0.2">
      <c r="A4121" s="35" t="s">
        <v>18</v>
      </c>
      <c r="B4121" s="36">
        <v>10182</v>
      </c>
      <c r="C4121" s="36">
        <v>2</v>
      </c>
      <c r="D4121" s="36" t="s">
        <v>6753</v>
      </c>
      <c r="E4121" s="37" t="s">
        <v>6754</v>
      </c>
      <c r="F4121" s="38" t="s">
        <v>1262</v>
      </c>
      <c r="G4121" s="38" t="s">
        <v>1263</v>
      </c>
      <c r="H4121" s="35" t="s">
        <v>302</v>
      </c>
      <c r="I4121" s="35"/>
      <c r="J4121" s="29" t="s">
        <v>263</v>
      </c>
      <c r="K4121" s="29" t="s">
        <v>264</v>
      </c>
      <c r="L4121" s="29" t="s">
        <v>2577</v>
      </c>
      <c r="M4121" s="39">
        <v>39.838636835358002</v>
      </c>
      <c r="N4121" s="39">
        <v>64.13448049281314</v>
      </c>
      <c r="O4121" s="29">
        <v>44197</v>
      </c>
      <c r="P4121" s="29">
        <v>44785</v>
      </c>
      <c r="Q4121" s="40">
        <v>1.6098562999999999</v>
      </c>
      <c r="R4121" s="39">
        <v>39.743778234086243</v>
      </c>
      <c r="S4121" s="39">
        <v>24.390702258726897</v>
      </c>
      <c r="T4121" s="39">
        <v>0</v>
      </c>
      <c r="U4121" s="39">
        <v>0</v>
      </c>
      <c r="V4121" s="39">
        <v>0</v>
      </c>
      <c r="W4121" s="29" t="s">
        <v>265</v>
      </c>
      <c r="X4121" s="29" t="s">
        <v>11773</v>
      </c>
      <c r="Y4121" s="29">
        <v>45110</v>
      </c>
      <c r="Z4121" s="41" t="s">
        <v>11755</v>
      </c>
      <c r="AA4121" s="42" t="s">
        <v>1349</v>
      </c>
      <c r="AB4121" s="29" t="s">
        <v>258</v>
      </c>
      <c r="AC4121" s="29" t="s">
        <v>265</v>
      </c>
      <c r="AD4121" s="29" t="s">
        <v>265</v>
      </c>
      <c r="AE4121" s="29" t="s">
        <v>1367</v>
      </c>
      <c r="AF4121" s="29" t="s">
        <v>2409</v>
      </c>
      <c r="AG4121" s="183" t="s">
        <v>2410</v>
      </c>
      <c r="AH4121" s="29" t="s">
        <v>1356</v>
      </c>
      <c r="AI4121" s="29" t="s">
        <v>1357</v>
      </c>
      <c r="AJ4121" s="29" t="s">
        <v>258</v>
      </c>
      <c r="AK4121" s="29" t="s">
        <v>258</v>
      </c>
      <c r="AL4121" s="29" t="s">
        <v>13327</v>
      </c>
    </row>
    <row r="4122" spans="1:38" x14ac:dyDescent="0.2">
      <c r="A4122" s="35" t="s">
        <v>18</v>
      </c>
      <c r="B4122" s="36">
        <v>10182</v>
      </c>
      <c r="C4122" s="36">
        <v>3</v>
      </c>
      <c r="D4122" s="36" t="s">
        <v>6755</v>
      </c>
      <c r="E4122" s="37" t="s">
        <v>6756</v>
      </c>
      <c r="F4122" s="38" t="s">
        <v>1262</v>
      </c>
      <c r="G4122" s="38" t="s">
        <v>1263</v>
      </c>
      <c r="H4122" s="35" t="s">
        <v>302</v>
      </c>
      <c r="I4122" s="35"/>
      <c r="J4122" s="29" t="s">
        <v>263</v>
      </c>
      <c r="K4122" s="29" t="s">
        <v>264</v>
      </c>
      <c r="L4122" s="29" t="s">
        <v>2577</v>
      </c>
      <c r="M4122" s="39">
        <v>39.838636835358002</v>
      </c>
      <c r="N4122" s="39">
        <v>64.13448049281314</v>
      </c>
      <c r="O4122" s="29">
        <v>44197</v>
      </c>
      <c r="P4122" s="29">
        <v>44785</v>
      </c>
      <c r="Q4122" s="40">
        <v>1.6098562999999999</v>
      </c>
      <c r="R4122" s="39">
        <v>39.743778234086243</v>
      </c>
      <c r="S4122" s="39">
        <v>24.390702258726897</v>
      </c>
      <c r="T4122" s="39">
        <v>0</v>
      </c>
      <c r="U4122" s="39">
        <v>0</v>
      </c>
      <c r="V4122" s="39">
        <v>0</v>
      </c>
      <c r="W4122" s="29" t="s">
        <v>265</v>
      </c>
      <c r="X4122" s="29" t="s">
        <v>11773</v>
      </c>
      <c r="Y4122" s="29">
        <v>45110</v>
      </c>
      <c r="Z4122" s="41" t="s">
        <v>11755</v>
      </c>
      <c r="AA4122" s="42" t="s">
        <v>1349</v>
      </c>
      <c r="AB4122" s="29" t="s">
        <v>258</v>
      </c>
      <c r="AC4122" s="29" t="s">
        <v>265</v>
      </c>
      <c r="AD4122" s="29" t="s">
        <v>265</v>
      </c>
      <c r="AE4122" s="29" t="s">
        <v>1367</v>
      </c>
      <c r="AF4122" s="29" t="s">
        <v>2409</v>
      </c>
      <c r="AG4122" s="183" t="s">
        <v>2410</v>
      </c>
      <c r="AH4122" s="29" t="s">
        <v>1356</v>
      </c>
      <c r="AI4122" s="29" t="s">
        <v>1357</v>
      </c>
      <c r="AJ4122" s="29" t="s">
        <v>258</v>
      </c>
      <c r="AK4122" s="29" t="s">
        <v>258</v>
      </c>
      <c r="AL4122" s="29" t="s">
        <v>13327</v>
      </c>
    </row>
    <row r="4123" spans="1:38" x14ac:dyDescent="0.2">
      <c r="A4123" s="35" t="s">
        <v>18</v>
      </c>
      <c r="B4123" s="36">
        <v>10182</v>
      </c>
      <c r="C4123" s="36">
        <v>4</v>
      </c>
      <c r="D4123" s="36" t="s">
        <v>6757</v>
      </c>
      <c r="E4123" s="37" t="s">
        <v>6758</v>
      </c>
      <c r="F4123" s="38" t="s">
        <v>1262</v>
      </c>
      <c r="G4123" s="38" t="s">
        <v>1263</v>
      </c>
      <c r="H4123" s="35" t="s">
        <v>302</v>
      </c>
      <c r="I4123" s="35"/>
      <c r="J4123" s="29" t="s">
        <v>263</v>
      </c>
      <c r="K4123" s="29" t="s">
        <v>264</v>
      </c>
      <c r="L4123" s="29" t="s">
        <v>2577</v>
      </c>
      <c r="M4123" s="39">
        <v>39.838636835358002</v>
      </c>
      <c r="N4123" s="39">
        <v>64.13448049281314</v>
      </c>
      <c r="O4123" s="29">
        <v>44197</v>
      </c>
      <c r="P4123" s="29">
        <v>44785</v>
      </c>
      <c r="Q4123" s="40">
        <v>1.6098562999999999</v>
      </c>
      <c r="R4123" s="39">
        <v>39.743778234086243</v>
      </c>
      <c r="S4123" s="39">
        <v>24.390702258726897</v>
      </c>
      <c r="T4123" s="39">
        <v>0</v>
      </c>
      <c r="U4123" s="39">
        <v>0</v>
      </c>
      <c r="V4123" s="39">
        <v>0</v>
      </c>
      <c r="W4123" s="29" t="s">
        <v>265</v>
      </c>
      <c r="X4123" s="29" t="s">
        <v>11773</v>
      </c>
      <c r="Y4123" s="29">
        <v>45110</v>
      </c>
      <c r="Z4123" s="41" t="s">
        <v>11755</v>
      </c>
      <c r="AA4123" s="42" t="s">
        <v>1349</v>
      </c>
      <c r="AB4123" s="29" t="s">
        <v>258</v>
      </c>
      <c r="AC4123" s="29" t="s">
        <v>265</v>
      </c>
      <c r="AD4123" s="29" t="s">
        <v>265</v>
      </c>
      <c r="AE4123" s="29" t="s">
        <v>1367</v>
      </c>
      <c r="AF4123" s="29" t="s">
        <v>2409</v>
      </c>
      <c r="AG4123" s="183" t="s">
        <v>2410</v>
      </c>
      <c r="AH4123" s="29" t="s">
        <v>1356</v>
      </c>
      <c r="AI4123" s="29" t="s">
        <v>1357</v>
      </c>
      <c r="AJ4123" s="29" t="s">
        <v>258</v>
      </c>
      <c r="AK4123" s="29" t="s">
        <v>258</v>
      </c>
      <c r="AL4123" s="29" t="s">
        <v>13327</v>
      </c>
    </row>
    <row r="4124" spans="1:38" x14ac:dyDescent="0.2">
      <c r="A4124" s="35" t="s">
        <v>18</v>
      </c>
      <c r="B4124" s="36">
        <v>10182</v>
      </c>
      <c r="C4124" s="36">
        <v>5</v>
      </c>
      <c r="D4124" s="36" t="s">
        <v>6759</v>
      </c>
      <c r="E4124" s="37" t="s">
        <v>6760</v>
      </c>
      <c r="F4124" s="38" t="s">
        <v>1262</v>
      </c>
      <c r="G4124" s="38" t="s">
        <v>1263</v>
      </c>
      <c r="H4124" s="35" t="s">
        <v>302</v>
      </c>
      <c r="I4124" s="35"/>
      <c r="J4124" s="29" t="s">
        <v>263</v>
      </c>
      <c r="K4124" s="29" t="s">
        <v>264</v>
      </c>
      <c r="L4124" s="29" t="s">
        <v>2577</v>
      </c>
      <c r="M4124" s="39">
        <v>39.838636835358002</v>
      </c>
      <c r="N4124" s="39">
        <v>64.13448049281314</v>
      </c>
      <c r="O4124" s="29">
        <v>44197</v>
      </c>
      <c r="P4124" s="29">
        <v>44785</v>
      </c>
      <c r="Q4124" s="40">
        <v>1.6098562999999999</v>
      </c>
      <c r="R4124" s="39">
        <v>39.743778234086243</v>
      </c>
      <c r="S4124" s="39">
        <v>24.390702258726897</v>
      </c>
      <c r="T4124" s="39">
        <v>0</v>
      </c>
      <c r="U4124" s="39">
        <v>0</v>
      </c>
      <c r="V4124" s="39">
        <v>0</v>
      </c>
      <c r="W4124" s="29" t="s">
        <v>265</v>
      </c>
      <c r="X4124" s="29" t="s">
        <v>11773</v>
      </c>
      <c r="Y4124" s="29">
        <v>45110</v>
      </c>
      <c r="Z4124" s="41" t="s">
        <v>11755</v>
      </c>
      <c r="AA4124" s="42" t="s">
        <v>1349</v>
      </c>
      <c r="AB4124" s="29" t="s">
        <v>258</v>
      </c>
      <c r="AC4124" s="29" t="s">
        <v>265</v>
      </c>
      <c r="AD4124" s="29" t="s">
        <v>265</v>
      </c>
      <c r="AE4124" s="29" t="s">
        <v>1367</v>
      </c>
      <c r="AF4124" s="29" t="s">
        <v>2409</v>
      </c>
      <c r="AG4124" s="183" t="s">
        <v>2410</v>
      </c>
      <c r="AH4124" s="29" t="s">
        <v>1356</v>
      </c>
      <c r="AI4124" s="29" t="s">
        <v>1357</v>
      </c>
      <c r="AJ4124" s="29" t="s">
        <v>258</v>
      </c>
      <c r="AK4124" s="29" t="s">
        <v>258</v>
      </c>
      <c r="AL4124" s="29" t="s">
        <v>13327</v>
      </c>
    </row>
    <row r="4125" spans="1:38" x14ac:dyDescent="0.2">
      <c r="A4125" s="35" t="s">
        <v>18</v>
      </c>
      <c r="B4125" s="36">
        <v>10182</v>
      </c>
      <c r="C4125" s="36">
        <v>6</v>
      </c>
      <c r="D4125" s="36" t="s">
        <v>6761</v>
      </c>
      <c r="E4125" s="37" t="s">
        <v>6762</v>
      </c>
      <c r="F4125" s="38" t="s">
        <v>1262</v>
      </c>
      <c r="G4125" s="38" t="s">
        <v>1263</v>
      </c>
      <c r="H4125" s="35" t="s">
        <v>302</v>
      </c>
      <c r="I4125" s="35"/>
      <c r="J4125" s="29" t="s">
        <v>263</v>
      </c>
      <c r="K4125" s="29" t="s">
        <v>264</v>
      </c>
      <c r="L4125" s="29" t="s">
        <v>2577</v>
      </c>
      <c r="M4125" s="39">
        <v>39.838636835358002</v>
      </c>
      <c r="N4125" s="39">
        <v>64.13448049281314</v>
      </c>
      <c r="O4125" s="29">
        <v>44197</v>
      </c>
      <c r="P4125" s="29">
        <v>44785</v>
      </c>
      <c r="Q4125" s="40">
        <v>1.6098562999999999</v>
      </c>
      <c r="R4125" s="39">
        <v>39.743778234086243</v>
      </c>
      <c r="S4125" s="39">
        <v>24.390702258726897</v>
      </c>
      <c r="T4125" s="39">
        <v>0</v>
      </c>
      <c r="U4125" s="39">
        <v>0</v>
      </c>
      <c r="V4125" s="39">
        <v>0</v>
      </c>
      <c r="W4125" s="29" t="s">
        <v>265</v>
      </c>
      <c r="X4125" s="29" t="s">
        <v>11773</v>
      </c>
      <c r="Y4125" s="29">
        <v>45110</v>
      </c>
      <c r="Z4125" s="41" t="s">
        <v>11755</v>
      </c>
      <c r="AA4125" s="42" t="s">
        <v>1349</v>
      </c>
      <c r="AB4125" s="29" t="s">
        <v>258</v>
      </c>
      <c r="AC4125" s="29" t="s">
        <v>265</v>
      </c>
      <c r="AD4125" s="29" t="s">
        <v>265</v>
      </c>
      <c r="AE4125" s="29" t="s">
        <v>1367</v>
      </c>
      <c r="AF4125" s="29" t="s">
        <v>2409</v>
      </c>
      <c r="AG4125" s="183" t="s">
        <v>2410</v>
      </c>
      <c r="AH4125" s="29" t="s">
        <v>1356</v>
      </c>
      <c r="AI4125" s="29" t="s">
        <v>1357</v>
      </c>
      <c r="AJ4125" s="29" t="s">
        <v>258</v>
      </c>
      <c r="AK4125" s="29" t="s">
        <v>258</v>
      </c>
      <c r="AL4125" s="29" t="s">
        <v>13327</v>
      </c>
    </row>
    <row r="4126" spans="1:38" x14ac:dyDescent="0.2">
      <c r="A4126" s="35" t="s">
        <v>18</v>
      </c>
      <c r="B4126" s="36">
        <v>10182</v>
      </c>
      <c r="C4126" s="36">
        <v>7</v>
      </c>
      <c r="D4126" s="36" t="s">
        <v>6763</v>
      </c>
      <c r="E4126" s="37" t="s">
        <v>6764</v>
      </c>
      <c r="F4126" s="38" t="s">
        <v>1262</v>
      </c>
      <c r="G4126" s="38" t="s">
        <v>1263</v>
      </c>
      <c r="H4126" s="35" t="s">
        <v>302</v>
      </c>
      <c r="I4126" s="35"/>
      <c r="J4126" s="29" t="s">
        <v>263</v>
      </c>
      <c r="K4126" s="29" t="s">
        <v>264</v>
      </c>
      <c r="L4126" s="29" t="s">
        <v>2577</v>
      </c>
      <c r="M4126" s="39">
        <v>38.843948082811913</v>
      </c>
      <c r="N4126" s="39">
        <v>62.533174537987676</v>
      </c>
      <c r="O4126" s="29">
        <v>44197</v>
      </c>
      <c r="P4126" s="29">
        <v>44785</v>
      </c>
      <c r="Q4126" s="40">
        <v>1.6098562999999999</v>
      </c>
      <c r="R4126" s="39">
        <v>38.75145790554415</v>
      </c>
      <c r="S4126" s="39">
        <v>23.78171663244353</v>
      </c>
      <c r="T4126" s="39">
        <v>0</v>
      </c>
      <c r="U4126" s="39">
        <v>0</v>
      </c>
      <c r="V4126" s="39">
        <v>0</v>
      </c>
      <c r="W4126" s="29" t="s">
        <v>265</v>
      </c>
      <c r="X4126" s="29" t="s">
        <v>11773</v>
      </c>
      <c r="Y4126" s="29">
        <v>45110</v>
      </c>
      <c r="Z4126" s="41" t="s">
        <v>11755</v>
      </c>
      <c r="AA4126" s="42" t="s">
        <v>1349</v>
      </c>
      <c r="AB4126" s="29" t="s">
        <v>258</v>
      </c>
      <c r="AC4126" s="29" t="s">
        <v>265</v>
      </c>
      <c r="AD4126" s="29" t="s">
        <v>265</v>
      </c>
      <c r="AE4126" s="29" t="s">
        <v>1367</v>
      </c>
      <c r="AF4126" s="29" t="s">
        <v>2409</v>
      </c>
      <c r="AG4126" s="183" t="s">
        <v>2410</v>
      </c>
      <c r="AH4126" s="29" t="s">
        <v>1356</v>
      </c>
      <c r="AI4126" s="29" t="s">
        <v>1357</v>
      </c>
      <c r="AJ4126" s="29" t="s">
        <v>258</v>
      </c>
      <c r="AK4126" s="29" t="s">
        <v>258</v>
      </c>
      <c r="AL4126" s="29" t="s">
        <v>13327</v>
      </c>
    </row>
    <row r="4127" spans="1:38" x14ac:dyDescent="0.2">
      <c r="A4127" s="35" t="s">
        <v>18</v>
      </c>
      <c r="B4127" s="36">
        <v>10182</v>
      </c>
      <c r="C4127" s="36">
        <v>8</v>
      </c>
      <c r="D4127" s="36" t="s">
        <v>6765</v>
      </c>
      <c r="E4127" s="37" t="s">
        <v>6766</v>
      </c>
      <c r="F4127" s="38" t="s">
        <v>1262</v>
      </c>
      <c r="G4127" s="38" t="s">
        <v>1263</v>
      </c>
      <c r="H4127" s="35" t="s">
        <v>302</v>
      </c>
      <c r="I4127" s="35"/>
      <c r="J4127" s="29" t="s">
        <v>263</v>
      </c>
      <c r="K4127" s="29" t="s">
        <v>264</v>
      </c>
      <c r="L4127" s="29" t="s">
        <v>2577</v>
      </c>
      <c r="M4127" s="39">
        <v>38.843948082811913</v>
      </c>
      <c r="N4127" s="39">
        <v>62.533174537987676</v>
      </c>
      <c r="O4127" s="29">
        <v>44197</v>
      </c>
      <c r="P4127" s="29">
        <v>44785</v>
      </c>
      <c r="Q4127" s="40">
        <v>1.6098562999999999</v>
      </c>
      <c r="R4127" s="39">
        <v>38.75145790554415</v>
      </c>
      <c r="S4127" s="39">
        <v>23.78171663244353</v>
      </c>
      <c r="T4127" s="39">
        <v>0</v>
      </c>
      <c r="U4127" s="39">
        <v>0</v>
      </c>
      <c r="V4127" s="39">
        <v>0</v>
      </c>
      <c r="W4127" s="29" t="s">
        <v>265</v>
      </c>
      <c r="X4127" s="29" t="s">
        <v>11773</v>
      </c>
      <c r="Y4127" s="29">
        <v>45110</v>
      </c>
      <c r="Z4127" s="41" t="s">
        <v>11755</v>
      </c>
      <c r="AA4127" s="42" t="s">
        <v>1349</v>
      </c>
      <c r="AB4127" s="29" t="s">
        <v>258</v>
      </c>
      <c r="AC4127" s="29" t="s">
        <v>265</v>
      </c>
      <c r="AD4127" s="29" t="s">
        <v>265</v>
      </c>
      <c r="AE4127" s="29" t="s">
        <v>1367</v>
      </c>
      <c r="AF4127" s="29" t="s">
        <v>2409</v>
      </c>
      <c r="AG4127" s="183" t="s">
        <v>2410</v>
      </c>
      <c r="AH4127" s="29" t="s">
        <v>1356</v>
      </c>
      <c r="AI4127" s="29" t="s">
        <v>1357</v>
      </c>
      <c r="AJ4127" s="29" t="s">
        <v>258</v>
      </c>
      <c r="AK4127" s="29" t="s">
        <v>258</v>
      </c>
      <c r="AL4127" s="29" t="s">
        <v>13327</v>
      </c>
    </row>
    <row r="4128" spans="1:38" x14ac:dyDescent="0.2">
      <c r="A4128" s="35" t="s">
        <v>18</v>
      </c>
      <c r="B4128" s="36">
        <v>10182</v>
      </c>
      <c r="C4128" s="36">
        <v>9</v>
      </c>
      <c r="D4128" s="36" t="s">
        <v>6767</v>
      </c>
      <c r="E4128" s="37" t="s">
        <v>6768</v>
      </c>
      <c r="F4128" s="38" t="s">
        <v>1262</v>
      </c>
      <c r="G4128" s="38" t="s">
        <v>1263</v>
      </c>
      <c r="H4128" s="35" t="s">
        <v>302</v>
      </c>
      <c r="I4128" s="35"/>
      <c r="J4128" s="29" t="s">
        <v>263</v>
      </c>
      <c r="K4128" s="29" t="s">
        <v>264</v>
      </c>
      <c r="L4128" s="29" t="s">
        <v>2577</v>
      </c>
      <c r="M4128" s="39">
        <v>38.843948082811913</v>
      </c>
      <c r="N4128" s="39">
        <v>62.533174537987676</v>
      </c>
      <c r="O4128" s="29">
        <v>44197</v>
      </c>
      <c r="P4128" s="29">
        <v>44785</v>
      </c>
      <c r="Q4128" s="40">
        <v>1.6098562999999999</v>
      </c>
      <c r="R4128" s="39">
        <v>38.75145790554415</v>
      </c>
      <c r="S4128" s="39">
        <v>23.78171663244353</v>
      </c>
      <c r="T4128" s="39">
        <v>0</v>
      </c>
      <c r="U4128" s="39">
        <v>0</v>
      </c>
      <c r="V4128" s="39">
        <v>0</v>
      </c>
      <c r="W4128" s="29" t="s">
        <v>265</v>
      </c>
      <c r="X4128" s="29" t="s">
        <v>11773</v>
      </c>
      <c r="Y4128" s="29">
        <v>45110</v>
      </c>
      <c r="Z4128" s="41" t="s">
        <v>11755</v>
      </c>
      <c r="AA4128" s="42" t="s">
        <v>1349</v>
      </c>
      <c r="AB4128" s="29" t="s">
        <v>258</v>
      </c>
      <c r="AC4128" s="29" t="s">
        <v>265</v>
      </c>
      <c r="AD4128" s="29" t="s">
        <v>265</v>
      </c>
      <c r="AE4128" s="29" t="s">
        <v>1367</v>
      </c>
      <c r="AF4128" s="29" t="s">
        <v>2409</v>
      </c>
      <c r="AG4128" s="183" t="s">
        <v>2410</v>
      </c>
      <c r="AH4128" s="29" t="s">
        <v>1356</v>
      </c>
      <c r="AI4128" s="29" t="s">
        <v>1357</v>
      </c>
      <c r="AJ4128" s="29" t="s">
        <v>258</v>
      </c>
      <c r="AK4128" s="29" t="s">
        <v>258</v>
      </c>
      <c r="AL4128" s="29" t="s">
        <v>13327</v>
      </c>
    </row>
    <row r="4129" spans="1:38" x14ac:dyDescent="0.2">
      <c r="A4129" s="35" t="s">
        <v>18</v>
      </c>
      <c r="B4129" s="36">
        <v>10182</v>
      </c>
      <c r="C4129" s="36">
        <v>10</v>
      </c>
      <c r="D4129" s="36" t="s">
        <v>6769</v>
      </c>
      <c r="E4129" s="37" t="s">
        <v>6770</v>
      </c>
      <c r="F4129" s="38" t="s">
        <v>1262</v>
      </c>
      <c r="G4129" s="38" t="s">
        <v>1263</v>
      </c>
      <c r="H4129" s="35" t="s">
        <v>302</v>
      </c>
      <c r="I4129" s="35"/>
      <c r="J4129" s="29" t="s">
        <v>263</v>
      </c>
      <c r="K4129" s="29" t="s">
        <v>264</v>
      </c>
      <c r="L4129" s="29" t="s">
        <v>2577</v>
      </c>
      <c r="M4129" s="39">
        <v>38.843948082811913</v>
      </c>
      <c r="N4129" s="39">
        <v>62.533174537987676</v>
      </c>
      <c r="O4129" s="29">
        <v>44197</v>
      </c>
      <c r="P4129" s="29">
        <v>44785</v>
      </c>
      <c r="Q4129" s="40">
        <v>1.6098562999999999</v>
      </c>
      <c r="R4129" s="39">
        <v>38.75145790554415</v>
      </c>
      <c r="S4129" s="39">
        <v>23.78171663244353</v>
      </c>
      <c r="T4129" s="39">
        <v>0</v>
      </c>
      <c r="U4129" s="39">
        <v>0</v>
      </c>
      <c r="V4129" s="39">
        <v>0</v>
      </c>
      <c r="W4129" s="29" t="s">
        <v>265</v>
      </c>
      <c r="X4129" s="29" t="s">
        <v>11773</v>
      </c>
      <c r="Y4129" s="29">
        <v>45110</v>
      </c>
      <c r="Z4129" s="41" t="s">
        <v>11755</v>
      </c>
      <c r="AA4129" s="42" t="s">
        <v>1349</v>
      </c>
      <c r="AB4129" s="29" t="s">
        <v>258</v>
      </c>
      <c r="AC4129" s="29" t="s">
        <v>265</v>
      </c>
      <c r="AD4129" s="29" t="s">
        <v>265</v>
      </c>
      <c r="AE4129" s="29" t="s">
        <v>1367</v>
      </c>
      <c r="AF4129" s="29" t="s">
        <v>2409</v>
      </c>
      <c r="AG4129" s="183" t="s">
        <v>2410</v>
      </c>
      <c r="AH4129" s="29" t="s">
        <v>1356</v>
      </c>
      <c r="AI4129" s="29" t="s">
        <v>1357</v>
      </c>
      <c r="AJ4129" s="29" t="s">
        <v>258</v>
      </c>
      <c r="AK4129" s="29" t="s">
        <v>258</v>
      </c>
      <c r="AL4129" s="29" t="s">
        <v>13327</v>
      </c>
    </row>
    <row r="4130" spans="1:38" x14ac:dyDescent="0.2">
      <c r="A4130" s="35" t="s">
        <v>18</v>
      </c>
      <c r="B4130" s="36">
        <v>10182</v>
      </c>
      <c r="C4130" s="36">
        <v>11</v>
      </c>
      <c r="D4130" s="36" t="s">
        <v>6771</v>
      </c>
      <c r="E4130" s="37" t="s">
        <v>6772</v>
      </c>
      <c r="F4130" s="38" t="s">
        <v>1262</v>
      </c>
      <c r="G4130" s="38" t="s">
        <v>1263</v>
      </c>
      <c r="H4130" s="35" t="s">
        <v>302</v>
      </c>
      <c r="I4130" s="35"/>
      <c r="J4130" s="29" t="s">
        <v>263</v>
      </c>
      <c r="K4130" s="29" t="s">
        <v>264</v>
      </c>
      <c r="L4130" s="29" t="s">
        <v>2577</v>
      </c>
      <c r="M4130" s="39">
        <v>38.843948082811913</v>
      </c>
      <c r="N4130" s="39">
        <v>62.533174537987676</v>
      </c>
      <c r="O4130" s="29">
        <v>44197</v>
      </c>
      <c r="P4130" s="29">
        <v>44785</v>
      </c>
      <c r="Q4130" s="40">
        <v>1.6098562999999999</v>
      </c>
      <c r="R4130" s="39">
        <v>38.75145790554415</v>
      </c>
      <c r="S4130" s="39">
        <v>23.78171663244353</v>
      </c>
      <c r="T4130" s="39">
        <v>0</v>
      </c>
      <c r="U4130" s="39">
        <v>0</v>
      </c>
      <c r="V4130" s="39">
        <v>0</v>
      </c>
      <c r="W4130" s="29" t="s">
        <v>265</v>
      </c>
      <c r="X4130" s="29" t="s">
        <v>11773</v>
      </c>
      <c r="Y4130" s="29">
        <v>45110</v>
      </c>
      <c r="Z4130" s="41" t="s">
        <v>11755</v>
      </c>
      <c r="AA4130" s="42" t="s">
        <v>1349</v>
      </c>
      <c r="AB4130" s="29" t="s">
        <v>258</v>
      </c>
      <c r="AC4130" s="29" t="s">
        <v>265</v>
      </c>
      <c r="AD4130" s="29" t="s">
        <v>265</v>
      </c>
      <c r="AE4130" s="29" t="s">
        <v>1367</v>
      </c>
      <c r="AF4130" s="29" t="s">
        <v>2409</v>
      </c>
      <c r="AG4130" s="183" t="s">
        <v>2410</v>
      </c>
      <c r="AH4130" s="29" t="s">
        <v>1356</v>
      </c>
      <c r="AI4130" s="29" t="s">
        <v>1357</v>
      </c>
      <c r="AJ4130" s="29" t="s">
        <v>258</v>
      </c>
      <c r="AK4130" s="29" t="s">
        <v>258</v>
      </c>
      <c r="AL4130" s="29" t="s">
        <v>13327</v>
      </c>
    </row>
    <row r="4131" spans="1:38" x14ac:dyDescent="0.2">
      <c r="A4131" s="35" t="s">
        <v>18</v>
      </c>
      <c r="B4131" s="36">
        <v>10182</v>
      </c>
      <c r="C4131" s="36">
        <v>12</v>
      </c>
      <c r="D4131" s="36" t="s">
        <v>6773</v>
      </c>
      <c r="E4131" s="37" t="s">
        <v>6774</v>
      </c>
      <c r="F4131" s="38" t="s">
        <v>1262</v>
      </c>
      <c r="G4131" s="38" t="s">
        <v>1263</v>
      </c>
      <c r="H4131" s="35" t="s">
        <v>302</v>
      </c>
      <c r="I4131" s="35"/>
      <c r="J4131" s="29" t="s">
        <v>263</v>
      </c>
      <c r="K4131" s="29" t="s">
        <v>264</v>
      </c>
      <c r="L4131" s="29" t="s">
        <v>2577</v>
      </c>
      <c r="M4131" s="39">
        <v>38.843948082811913</v>
      </c>
      <c r="N4131" s="39">
        <v>62.533174537987676</v>
      </c>
      <c r="O4131" s="29">
        <v>44197</v>
      </c>
      <c r="P4131" s="29">
        <v>44785</v>
      </c>
      <c r="Q4131" s="40">
        <v>1.6098562999999999</v>
      </c>
      <c r="R4131" s="39">
        <v>38.75145790554415</v>
      </c>
      <c r="S4131" s="39">
        <v>23.78171663244353</v>
      </c>
      <c r="T4131" s="39">
        <v>0</v>
      </c>
      <c r="U4131" s="39">
        <v>0</v>
      </c>
      <c r="V4131" s="39">
        <v>0</v>
      </c>
      <c r="W4131" s="29" t="s">
        <v>265</v>
      </c>
      <c r="X4131" s="29" t="s">
        <v>11773</v>
      </c>
      <c r="Y4131" s="29">
        <v>45110</v>
      </c>
      <c r="Z4131" s="41" t="s">
        <v>11755</v>
      </c>
      <c r="AA4131" s="42" t="s">
        <v>1349</v>
      </c>
      <c r="AB4131" s="29" t="s">
        <v>258</v>
      </c>
      <c r="AC4131" s="29" t="s">
        <v>265</v>
      </c>
      <c r="AD4131" s="29" t="s">
        <v>265</v>
      </c>
      <c r="AE4131" s="29" t="s">
        <v>1367</v>
      </c>
      <c r="AF4131" s="29" t="s">
        <v>2409</v>
      </c>
      <c r="AG4131" s="183" t="s">
        <v>2410</v>
      </c>
      <c r="AH4131" s="29" t="s">
        <v>1356</v>
      </c>
      <c r="AI4131" s="29" t="s">
        <v>1357</v>
      </c>
      <c r="AJ4131" s="29" t="s">
        <v>258</v>
      </c>
      <c r="AK4131" s="29" t="s">
        <v>258</v>
      </c>
      <c r="AL4131" s="29" t="s">
        <v>13327</v>
      </c>
    </row>
    <row r="4132" spans="1:38" x14ac:dyDescent="0.2">
      <c r="A4132" s="35" t="s">
        <v>18</v>
      </c>
      <c r="B4132" s="36">
        <v>10182</v>
      </c>
      <c r="C4132" s="36">
        <v>13</v>
      </c>
      <c r="D4132" s="36" t="s">
        <v>6775</v>
      </c>
      <c r="E4132" s="37" t="s">
        <v>6776</v>
      </c>
      <c r="F4132" s="38" t="s">
        <v>1262</v>
      </c>
      <c r="G4132" s="38" t="s">
        <v>1263</v>
      </c>
      <c r="H4132" s="35" t="s">
        <v>302</v>
      </c>
      <c r="I4132" s="35"/>
      <c r="J4132" s="29" t="s">
        <v>263</v>
      </c>
      <c r="K4132" s="29" t="s">
        <v>264</v>
      </c>
      <c r="L4132" s="29" t="s">
        <v>2577</v>
      </c>
      <c r="M4132" s="39">
        <v>38.843948082811913</v>
      </c>
      <c r="N4132" s="39">
        <v>62.533174537987676</v>
      </c>
      <c r="O4132" s="29">
        <v>44197</v>
      </c>
      <c r="P4132" s="29">
        <v>44785</v>
      </c>
      <c r="Q4132" s="40">
        <v>1.6098562999999999</v>
      </c>
      <c r="R4132" s="39">
        <v>38.75145790554415</v>
      </c>
      <c r="S4132" s="39">
        <v>23.78171663244353</v>
      </c>
      <c r="T4132" s="39">
        <v>0</v>
      </c>
      <c r="U4132" s="39">
        <v>0</v>
      </c>
      <c r="V4132" s="39">
        <v>0</v>
      </c>
      <c r="W4132" s="29" t="s">
        <v>265</v>
      </c>
      <c r="X4132" s="29" t="s">
        <v>11773</v>
      </c>
      <c r="Y4132" s="29">
        <v>45110</v>
      </c>
      <c r="Z4132" s="41" t="s">
        <v>11755</v>
      </c>
      <c r="AA4132" s="42" t="s">
        <v>1349</v>
      </c>
      <c r="AB4132" s="29" t="s">
        <v>258</v>
      </c>
      <c r="AC4132" s="29" t="s">
        <v>265</v>
      </c>
      <c r="AD4132" s="29" t="s">
        <v>265</v>
      </c>
      <c r="AE4132" s="29" t="s">
        <v>1367</v>
      </c>
      <c r="AF4132" s="29" t="s">
        <v>2409</v>
      </c>
      <c r="AG4132" s="183" t="s">
        <v>2410</v>
      </c>
      <c r="AH4132" s="29" t="s">
        <v>1356</v>
      </c>
      <c r="AI4132" s="29" t="s">
        <v>1357</v>
      </c>
      <c r="AJ4132" s="29" t="s">
        <v>258</v>
      </c>
      <c r="AK4132" s="29" t="s">
        <v>258</v>
      </c>
      <c r="AL4132" s="29" t="s">
        <v>13327</v>
      </c>
    </row>
    <row r="4133" spans="1:38" x14ac:dyDescent="0.2">
      <c r="A4133" s="35" t="s">
        <v>18</v>
      </c>
      <c r="B4133" s="36">
        <v>10182</v>
      </c>
      <c r="C4133" s="36">
        <v>14</v>
      </c>
      <c r="D4133" s="36" t="s">
        <v>6777</v>
      </c>
      <c r="E4133" s="37" t="s">
        <v>6778</v>
      </c>
      <c r="F4133" s="38" t="s">
        <v>1262</v>
      </c>
      <c r="G4133" s="38" t="s">
        <v>1263</v>
      </c>
      <c r="H4133" s="35" t="s">
        <v>302</v>
      </c>
      <c r="I4133" s="35"/>
      <c r="J4133" s="29" t="s">
        <v>263</v>
      </c>
      <c r="K4133" s="29" t="s">
        <v>264</v>
      </c>
      <c r="L4133" s="29" t="s">
        <v>2577</v>
      </c>
      <c r="M4133" s="39">
        <v>38.843948082811913</v>
      </c>
      <c r="N4133" s="39">
        <v>62.533174537987676</v>
      </c>
      <c r="O4133" s="29">
        <v>44197</v>
      </c>
      <c r="P4133" s="29">
        <v>44785</v>
      </c>
      <c r="Q4133" s="40">
        <v>1.6098562999999999</v>
      </c>
      <c r="R4133" s="39">
        <v>38.75145790554415</v>
      </c>
      <c r="S4133" s="39">
        <v>23.78171663244353</v>
      </c>
      <c r="T4133" s="39">
        <v>0</v>
      </c>
      <c r="U4133" s="39">
        <v>0</v>
      </c>
      <c r="V4133" s="39">
        <v>0</v>
      </c>
      <c r="W4133" s="29" t="s">
        <v>265</v>
      </c>
      <c r="X4133" s="29" t="s">
        <v>11773</v>
      </c>
      <c r="Y4133" s="29">
        <v>45110</v>
      </c>
      <c r="Z4133" s="41" t="s">
        <v>11755</v>
      </c>
      <c r="AA4133" s="42" t="s">
        <v>1349</v>
      </c>
      <c r="AB4133" s="29" t="s">
        <v>258</v>
      </c>
      <c r="AC4133" s="29" t="s">
        <v>265</v>
      </c>
      <c r="AD4133" s="29" t="s">
        <v>265</v>
      </c>
      <c r="AE4133" s="29" t="s">
        <v>1367</v>
      </c>
      <c r="AF4133" s="29" t="s">
        <v>2409</v>
      </c>
      <c r="AG4133" s="183" t="s">
        <v>2410</v>
      </c>
      <c r="AH4133" s="29" t="s">
        <v>1356</v>
      </c>
      <c r="AI4133" s="29" t="s">
        <v>1357</v>
      </c>
      <c r="AJ4133" s="29" t="s">
        <v>258</v>
      </c>
      <c r="AK4133" s="29" t="s">
        <v>258</v>
      </c>
      <c r="AL4133" s="29" t="s">
        <v>13327</v>
      </c>
    </row>
    <row r="4134" spans="1:38" x14ac:dyDescent="0.2">
      <c r="A4134" s="35" t="s">
        <v>18</v>
      </c>
      <c r="B4134" s="36">
        <v>10182</v>
      </c>
      <c r="C4134" s="36">
        <v>15</v>
      </c>
      <c r="D4134" s="36" t="s">
        <v>6779</v>
      </c>
      <c r="E4134" s="37" t="s">
        <v>6780</v>
      </c>
      <c r="F4134" s="38" t="s">
        <v>1262</v>
      </c>
      <c r="G4134" s="38" t="s">
        <v>1263</v>
      </c>
      <c r="H4134" s="35" t="s">
        <v>302</v>
      </c>
      <c r="I4134" s="35"/>
      <c r="J4134" s="29" t="s">
        <v>263</v>
      </c>
      <c r="K4134" s="29" t="s">
        <v>264</v>
      </c>
      <c r="L4134" s="29" t="s">
        <v>2577</v>
      </c>
      <c r="M4134" s="39">
        <v>38.843948082811913</v>
      </c>
      <c r="N4134" s="39">
        <v>62.533174537987676</v>
      </c>
      <c r="O4134" s="29">
        <v>44197</v>
      </c>
      <c r="P4134" s="29">
        <v>44785</v>
      </c>
      <c r="Q4134" s="40">
        <v>1.6098562999999999</v>
      </c>
      <c r="R4134" s="39">
        <v>38.75145790554415</v>
      </c>
      <c r="S4134" s="39">
        <v>23.78171663244353</v>
      </c>
      <c r="T4134" s="39">
        <v>0</v>
      </c>
      <c r="U4134" s="39">
        <v>0</v>
      </c>
      <c r="V4134" s="39">
        <v>0</v>
      </c>
      <c r="W4134" s="29" t="s">
        <v>265</v>
      </c>
      <c r="X4134" s="29" t="s">
        <v>11773</v>
      </c>
      <c r="Y4134" s="29">
        <v>45110</v>
      </c>
      <c r="Z4134" s="41" t="s">
        <v>11755</v>
      </c>
      <c r="AA4134" s="42" t="s">
        <v>1349</v>
      </c>
      <c r="AB4134" s="29" t="s">
        <v>258</v>
      </c>
      <c r="AC4134" s="29" t="s">
        <v>265</v>
      </c>
      <c r="AD4134" s="29" t="s">
        <v>265</v>
      </c>
      <c r="AE4134" s="29" t="s">
        <v>1367</v>
      </c>
      <c r="AF4134" s="29" t="s">
        <v>2409</v>
      </c>
      <c r="AG4134" s="183" t="s">
        <v>2410</v>
      </c>
      <c r="AH4134" s="29" t="s">
        <v>1356</v>
      </c>
      <c r="AI4134" s="29" t="s">
        <v>1357</v>
      </c>
      <c r="AJ4134" s="29" t="s">
        <v>258</v>
      </c>
      <c r="AK4134" s="29" t="s">
        <v>258</v>
      </c>
      <c r="AL4134" s="29" t="s">
        <v>13327</v>
      </c>
    </row>
    <row r="4135" spans="1:38" x14ac:dyDescent="0.2">
      <c r="A4135" s="35" t="s">
        <v>18</v>
      </c>
      <c r="B4135" s="36">
        <v>10182</v>
      </c>
      <c r="C4135" s="36">
        <v>16</v>
      </c>
      <c r="D4135" s="36" t="s">
        <v>6781</v>
      </c>
      <c r="E4135" s="37" t="s">
        <v>6782</v>
      </c>
      <c r="F4135" s="38" t="s">
        <v>1262</v>
      </c>
      <c r="G4135" s="38" t="s">
        <v>1263</v>
      </c>
      <c r="H4135" s="35" t="s">
        <v>302</v>
      </c>
      <c r="I4135" s="35"/>
      <c r="J4135" s="29" t="s">
        <v>263</v>
      </c>
      <c r="K4135" s="29" t="s">
        <v>264</v>
      </c>
      <c r="L4135" s="29" t="s">
        <v>2577</v>
      </c>
      <c r="M4135" s="39">
        <v>38.843948082811913</v>
      </c>
      <c r="N4135" s="39">
        <v>62.533174537987676</v>
      </c>
      <c r="O4135" s="29">
        <v>44197</v>
      </c>
      <c r="P4135" s="29">
        <v>44785</v>
      </c>
      <c r="Q4135" s="40">
        <v>1.6098562999999999</v>
      </c>
      <c r="R4135" s="39">
        <v>38.75145790554415</v>
      </c>
      <c r="S4135" s="39">
        <v>23.78171663244353</v>
      </c>
      <c r="T4135" s="39">
        <v>0</v>
      </c>
      <c r="U4135" s="39">
        <v>0</v>
      </c>
      <c r="V4135" s="39">
        <v>0</v>
      </c>
      <c r="W4135" s="29" t="s">
        <v>265</v>
      </c>
      <c r="X4135" s="29" t="s">
        <v>11773</v>
      </c>
      <c r="Y4135" s="29">
        <v>45110</v>
      </c>
      <c r="Z4135" s="41" t="s">
        <v>11755</v>
      </c>
      <c r="AA4135" s="42" t="s">
        <v>1349</v>
      </c>
      <c r="AB4135" s="29" t="s">
        <v>258</v>
      </c>
      <c r="AC4135" s="29" t="s">
        <v>265</v>
      </c>
      <c r="AD4135" s="29" t="s">
        <v>265</v>
      </c>
      <c r="AE4135" s="29" t="s">
        <v>1367</v>
      </c>
      <c r="AF4135" s="29" t="s">
        <v>2409</v>
      </c>
      <c r="AG4135" s="183" t="s">
        <v>2410</v>
      </c>
      <c r="AH4135" s="29" t="s">
        <v>1356</v>
      </c>
      <c r="AI4135" s="29" t="s">
        <v>1357</v>
      </c>
      <c r="AJ4135" s="29" t="s">
        <v>258</v>
      </c>
      <c r="AK4135" s="29" t="s">
        <v>258</v>
      </c>
      <c r="AL4135" s="29" t="s">
        <v>13327</v>
      </c>
    </row>
    <row r="4136" spans="1:38" x14ac:dyDescent="0.2">
      <c r="A4136" s="35" t="s">
        <v>18</v>
      </c>
      <c r="B4136" s="36">
        <v>10182</v>
      </c>
      <c r="C4136" s="36">
        <v>17</v>
      </c>
      <c r="D4136" s="36" t="s">
        <v>6783</v>
      </c>
      <c r="E4136" s="37" t="s">
        <v>6784</v>
      </c>
      <c r="F4136" s="38" t="s">
        <v>1262</v>
      </c>
      <c r="G4136" s="38" t="s">
        <v>1263</v>
      </c>
      <c r="H4136" s="35" t="s">
        <v>302</v>
      </c>
      <c r="I4136" s="35"/>
      <c r="J4136" s="29" t="s">
        <v>263</v>
      </c>
      <c r="K4136" s="29" t="s">
        <v>264</v>
      </c>
      <c r="L4136" s="29" t="s">
        <v>2577</v>
      </c>
      <c r="M4136" s="39">
        <v>38.843948082811913</v>
      </c>
      <c r="N4136" s="39">
        <v>62.533174537987676</v>
      </c>
      <c r="O4136" s="29">
        <v>44197</v>
      </c>
      <c r="P4136" s="29">
        <v>44785</v>
      </c>
      <c r="Q4136" s="40">
        <v>1.6098562999999999</v>
      </c>
      <c r="R4136" s="39">
        <v>38.75145790554415</v>
      </c>
      <c r="S4136" s="39">
        <v>23.78171663244353</v>
      </c>
      <c r="T4136" s="39">
        <v>0</v>
      </c>
      <c r="U4136" s="39">
        <v>0</v>
      </c>
      <c r="V4136" s="39">
        <v>0</v>
      </c>
      <c r="W4136" s="29" t="s">
        <v>265</v>
      </c>
      <c r="X4136" s="29" t="s">
        <v>11773</v>
      </c>
      <c r="Y4136" s="29">
        <v>45110</v>
      </c>
      <c r="Z4136" s="41" t="s">
        <v>11755</v>
      </c>
      <c r="AA4136" s="42" t="s">
        <v>1349</v>
      </c>
      <c r="AB4136" s="29" t="s">
        <v>258</v>
      </c>
      <c r="AC4136" s="29" t="s">
        <v>265</v>
      </c>
      <c r="AD4136" s="29" t="s">
        <v>265</v>
      </c>
      <c r="AE4136" s="29" t="s">
        <v>1367</v>
      </c>
      <c r="AF4136" s="29" t="s">
        <v>2409</v>
      </c>
      <c r="AG4136" s="183" t="s">
        <v>2410</v>
      </c>
      <c r="AH4136" s="29" t="s">
        <v>1356</v>
      </c>
      <c r="AI4136" s="29" t="s">
        <v>1357</v>
      </c>
      <c r="AJ4136" s="29" t="s">
        <v>258</v>
      </c>
      <c r="AK4136" s="29" t="s">
        <v>258</v>
      </c>
      <c r="AL4136" s="29" t="s">
        <v>13327</v>
      </c>
    </row>
    <row r="4137" spans="1:38" x14ac:dyDescent="0.2">
      <c r="A4137" s="35" t="s">
        <v>18</v>
      </c>
      <c r="B4137" s="36">
        <v>10182</v>
      </c>
      <c r="C4137" s="36">
        <v>18</v>
      </c>
      <c r="D4137" s="36" t="s">
        <v>6785</v>
      </c>
      <c r="E4137" s="37" t="s">
        <v>6786</v>
      </c>
      <c r="F4137" s="38" t="s">
        <v>1262</v>
      </c>
      <c r="G4137" s="38" t="s">
        <v>1263</v>
      </c>
      <c r="H4137" s="35" t="s">
        <v>302</v>
      </c>
      <c r="I4137" s="35"/>
      <c r="J4137" s="29" t="s">
        <v>263</v>
      </c>
      <c r="K4137" s="29" t="s">
        <v>264</v>
      </c>
      <c r="L4137" s="29" t="s">
        <v>2577</v>
      </c>
      <c r="M4137" s="39">
        <v>38.843948082811913</v>
      </c>
      <c r="N4137" s="39">
        <v>62.533174537987676</v>
      </c>
      <c r="O4137" s="29">
        <v>44197</v>
      </c>
      <c r="P4137" s="29">
        <v>44785</v>
      </c>
      <c r="Q4137" s="40">
        <v>1.6098562999999999</v>
      </c>
      <c r="R4137" s="39">
        <v>38.75145790554415</v>
      </c>
      <c r="S4137" s="39">
        <v>23.78171663244353</v>
      </c>
      <c r="T4137" s="39">
        <v>0</v>
      </c>
      <c r="U4137" s="39">
        <v>0</v>
      </c>
      <c r="V4137" s="39">
        <v>0</v>
      </c>
      <c r="W4137" s="29" t="s">
        <v>265</v>
      </c>
      <c r="X4137" s="29" t="s">
        <v>11773</v>
      </c>
      <c r="Y4137" s="29">
        <v>45110</v>
      </c>
      <c r="Z4137" s="41" t="s">
        <v>11755</v>
      </c>
      <c r="AA4137" s="42" t="s">
        <v>1349</v>
      </c>
      <c r="AB4137" s="29" t="s">
        <v>258</v>
      </c>
      <c r="AC4137" s="29" t="s">
        <v>265</v>
      </c>
      <c r="AD4137" s="29" t="s">
        <v>265</v>
      </c>
      <c r="AE4137" s="29" t="s">
        <v>1367</v>
      </c>
      <c r="AF4137" s="29" t="s">
        <v>2409</v>
      </c>
      <c r="AG4137" s="183" t="s">
        <v>2410</v>
      </c>
      <c r="AH4137" s="29" t="s">
        <v>1356</v>
      </c>
      <c r="AI4137" s="29" t="s">
        <v>1357</v>
      </c>
      <c r="AJ4137" s="29" t="s">
        <v>258</v>
      </c>
      <c r="AK4137" s="29" t="s">
        <v>258</v>
      </c>
      <c r="AL4137" s="29" t="s">
        <v>13327</v>
      </c>
    </row>
    <row r="4138" spans="1:38" x14ac:dyDescent="0.2">
      <c r="A4138" s="35" t="s">
        <v>18</v>
      </c>
      <c r="B4138" s="36">
        <v>10182</v>
      </c>
      <c r="C4138" s="36">
        <v>19</v>
      </c>
      <c r="D4138" s="36" t="s">
        <v>6787</v>
      </c>
      <c r="E4138" s="37" t="s">
        <v>6788</v>
      </c>
      <c r="F4138" s="38" t="s">
        <v>1262</v>
      </c>
      <c r="G4138" s="38" t="s">
        <v>1263</v>
      </c>
      <c r="H4138" s="35" t="s">
        <v>302</v>
      </c>
      <c r="I4138" s="35"/>
      <c r="J4138" s="29" t="s">
        <v>263</v>
      </c>
      <c r="K4138" s="29" t="s">
        <v>264</v>
      </c>
      <c r="L4138" s="29" t="s">
        <v>2577</v>
      </c>
      <c r="M4138" s="39">
        <v>38.843948082811913</v>
      </c>
      <c r="N4138" s="39">
        <v>62.533174537987676</v>
      </c>
      <c r="O4138" s="29">
        <v>44197</v>
      </c>
      <c r="P4138" s="29">
        <v>44785</v>
      </c>
      <c r="Q4138" s="40">
        <v>1.6098562999999999</v>
      </c>
      <c r="R4138" s="39">
        <v>38.75145790554415</v>
      </c>
      <c r="S4138" s="39">
        <v>23.78171663244353</v>
      </c>
      <c r="T4138" s="39">
        <v>0</v>
      </c>
      <c r="U4138" s="39">
        <v>0</v>
      </c>
      <c r="V4138" s="39">
        <v>0</v>
      </c>
      <c r="W4138" s="29" t="s">
        <v>265</v>
      </c>
      <c r="X4138" s="29" t="s">
        <v>11773</v>
      </c>
      <c r="Y4138" s="29">
        <v>45110</v>
      </c>
      <c r="Z4138" s="41" t="s">
        <v>11755</v>
      </c>
      <c r="AA4138" s="42" t="s">
        <v>1349</v>
      </c>
      <c r="AB4138" s="29" t="s">
        <v>258</v>
      </c>
      <c r="AC4138" s="29" t="s">
        <v>265</v>
      </c>
      <c r="AD4138" s="29" t="s">
        <v>265</v>
      </c>
      <c r="AE4138" s="29" t="s">
        <v>1367</v>
      </c>
      <c r="AF4138" s="29" t="s">
        <v>2409</v>
      </c>
      <c r="AG4138" s="183" t="s">
        <v>2410</v>
      </c>
      <c r="AH4138" s="29" t="s">
        <v>1356</v>
      </c>
      <c r="AI4138" s="29" t="s">
        <v>1357</v>
      </c>
      <c r="AJ4138" s="29" t="s">
        <v>258</v>
      </c>
      <c r="AK4138" s="29" t="s">
        <v>258</v>
      </c>
      <c r="AL4138" s="29" t="s">
        <v>13327</v>
      </c>
    </row>
    <row r="4139" spans="1:38" x14ac:dyDescent="0.2">
      <c r="A4139" s="35" t="s">
        <v>18</v>
      </c>
      <c r="B4139" s="36">
        <v>10182</v>
      </c>
      <c r="C4139" s="36">
        <v>20</v>
      </c>
      <c r="D4139" s="36" t="s">
        <v>6789</v>
      </c>
      <c r="E4139" s="37" t="s">
        <v>6790</v>
      </c>
      <c r="F4139" s="38" t="s">
        <v>1262</v>
      </c>
      <c r="G4139" s="38" t="s">
        <v>1263</v>
      </c>
      <c r="H4139" s="35" t="s">
        <v>302</v>
      </c>
      <c r="I4139" s="35"/>
      <c r="J4139" s="29" t="s">
        <v>263</v>
      </c>
      <c r="K4139" s="29" t="s">
        <v>264</v>
      </c>
      <c r="L4139" s="29" t="s">
        <v>2577</v>
      </c>
      <c r="M4139" s="39">
        <v>38.843948082811913</v>
      </c>
      <c r="N4139" s="39">
        <v>62.533174537987676</v>
      </c>
      <c r="O4139" s="29">
        <v>44197</v>
      </c>
      <c r="P4139" s="29">
        <v>44785</v>
      </c>
      <c r="Q4139" s="40">
        <v>1.6098562999999999</v>
      </c>
      <c r="R4139" s="39">
        <v>38.75145790554415</v>
      </c>
      <c r="S4139" s="39">
        <v>23.78171663244353</v>
      </c>
      <c r="T4139" s="39">
        <v>0</v>
      </c>
      <c r="U4139" s="39">
        <v>0</v>
      </c>
      <c r="V4139" s="39">
        <v>0</v>
      </c>
      <c r="W4139" s="29" t="s">
        <v>265</v>
      </c>
      <c r="X4139" s="29" t="s">
        <v>11773</v>
      </c>
      <c r="Y4139" s="29">
        <v>45110</v>
      </c>
      <c r="Z4139" s="41" t="s">
        <v>11755</v>
      </c>
      <c r="AA4139" s="42" t="s">
        <v>1349</v>
      </c>
      <c r="AB4139" s="29" t="s">
        <v>258</v>
      </c>
      <c r="AC4139" s="29" t="s">
        <v>265</v>
      </c>
      <c r="AD4139" s="29" t="s">
        <v>265</v>
      </c>
      <c r="AE4139" s="29" t="s">
        <v>1367</v>
      </c>
      <c r="AF4139" s="29" t="s">
        <v>2409</v>
      </c>
      <c r="AG4139" s="183" t="s">
        <v>2410</v>
      </c>
      <c r="AH4139" s="29" t="s">
        <v>1356</v>
      </c>
      <c r="AI4139" s="29" t="s">
        <v>1357</v>
      </c>
      <c r="AJ4139" s="29" t="s">
        <v>258</v>
      </c>
      <c r="AK4139" s="29" t="s">
        <v>258</v>
      </c>
      <c r="AL4139" s="29" t="s">
        <v>13327</v>
      </c>
    </row>
    <row r="4140" spans="1:38" x14ac:dyDescent="0.2">
      <c r="A4140" s="35" t="s">
        <v>18</v>
      </c>
      <c r="B4140" s="36">
        <v>10182</v>
      </c>
      <c r="C4140" s="36">
        <v>21</v>
      </c>
      <c r="D4140" s="36" t="s">
        <v>6791</v>
      </c>
      <c r="E4140" s="37" t="s">
        <v>6792</v>
      </c>
      <c r="F4140" s="38" t="s">
        <v>1262</v>
      </c>
      <c r="G4140" s="38" t="s">
        <v>1263</v>
      </c>
      <c r="H4140" s="35" t="s">
        <v>302</v>
      </c>
      <c r="I4140" s="35"/>
      <c r="J4140" s="29" t="s">
        <v>263</v>
      </c>
      <c r="K4140" s="29" t="s">
        <v>264</v>
      </c>
      <c r="L4140" s="29" t="s">
        <v>2577</v>
      </c>
      <c r="M4140" s="39">
        <v>38.843948082811913</v>
      </c>
      <c r="N4140" s="39">
        <v>62.533174537987676</v>
      </c>
      <c r="O4140" s="29">
        <v>44197</v>
      </c>
      <c r="P4140" s="29">
        <v>44785</v>
      </c>
      <c r="Q4140" s="40">
        <v>1.6098562999999999</v>
      </c>
      <c r="R4140" s="39">
        <v>38.75145790554415</v>
      </c>
      <c r="S4140" s="39">
        <v>23.78171663244353</v>
      </c>
      <c r="T4140" s="39">
        <v>0</v>
      </c>
      <c r="U4140" s="39">
        <v>0</v>
      </c>
      <c r="V4140" s="39">
        <v>0</v>
      </c>
      <c r="W4140" s="29" t="s">
        <v>265</v>
      </c>
      <c r="X4140" s="29" t="s">
        <v>11773</v>
      </c>
      <c r="Y4140" s="29">
        <v>45110</v>
      </c>
      <c r="Z4140" s="41" t="s">
        <v>11755</v>
      </c>
      <c r="AA4140" s="42" t="s">
        <v>1349</v>
      </c>
      <c r="AB4140" s="29" t="s">
        <v>258</v>
      </c>
      <c r="AC4140" s="29" t="s">
        <v>265</v>
      </c>
      <c r="AD4140" s="29" t="s">
        <v>265</v>
      </c>
      <c r="AE4140" s="29" t="s">
        <v>1367</v>
      </c>
      <c r="AF4140" s="29" t="s">
        <v>2409</v>
      </c>
      <c r="AG4140" s="183" t="s">
        <v>2410</v>
      </c>
      <c r="AH4140" s="29" t="s">
        <v>1356</v>
      </c>
      <c r="AI4140" s="29" t="s">
        <v>1357</v>
      </c>
      <c r="AJ4140" s="29" t="s">
        <v>258</v>
      </c>
      <c r="AK4140" s="29" t="s">
        <v>258</v>
      </c>
      <c r="AL4140" s="29" t="s">
        <v>13327</v>
      </c>
    </row>
    <row r="4141" spans="1:38" x14ac:dyDescent="0.2">
      <c r="A4141" s="35" t="s">
        <v>18</v>
      </c>
      <c r="B4141" s="36">
        <v>10182</v>
      </c>
      <c r="C4141" s="36">
        <v>22</v>
      </c>
      <c r="D4141" s="36" t="s">
        <v>6793</v>
      </c>
      <c r="E4141" s="37" t="s">
        <v>6794</v>
      </c>
      <c r="F4141" s="38" t="s">
        <v>1262</v>
      </c>
      <c r="G4141" s="38" t="s">
        <v>1263</v>
      </c>
      <c r="H4141" s="35" t="s">
        <v>302</v>
      </c>
      <c r="I4141" s="35"/>
      <c r="J4141" s="29" t="s">
        <v>263</v>
      </c>
      <c r="K4141" s="29" t="s">
        <v>264</v>
      </c>
      <c r="L4141" s="29" t="s">
        <v>2577</v>
      </c>
      <c r="M4141" s="39">
        <v>38.843948082811913</v>
      </c>
      <c r="N4141" s="39">
        <v>62.533174537987676</v>
      </c>
      <c r="O4141" s="29">
        <v>44197</v>
      </c>
      <c r="P4141" s="29">
        <v>44785</v>
      </c>
      <c r="Q4141" s="40">
        <v>1.6098562999999999</v>
      </c>
      <c r="R4141" s="39">
        <v>38.75145790554415</v>
      </c>
      <c r="S4141" s="39">
        <v>23.78171663244353</v>
      </c>
      <c r="T4141" s="39">
        <v>0</v>
      </c>
      <c r="U4141" s="39">
        <v>0</v>
      </c>
      <c r="V4141" s="39">
        <v>0</v>
      </c>
      <c r="W4141" s="29" t="s">
        <v>265</v>
      </c>
      <c r="X4141" s="29" t="s">
        <v>11773</v>
      </c>
      <c r="Y4141" s="29">
        <v>45110</v>
      </c>
      <c r="Z4141" s="41" t="s">
        <v>11755</v>
      </c>
      <c r="AA4141" s="42" t="s">
        <v>1349</v>
      </c>
      <c r="AB4141" s="29" t="s">
        <v>258</v>
      </c>
      <c r="AC4141" s="29" t="s">
        <v>265</v>
      </c>
      <c r="AD4141" s="29" t="s">
        <v>265</v>
      </c>
      <c r="AE4141" s="29" t="s">
        <v>1367</v>
      </c>
      <c r="AF4141" s="29" t="s">
        <v>2409</v>
      </c>
      <c r="AG4141" s="183" t="s">
        <v>2410</v>
      </c>
      <c r="AH4141" s="29" t="s">
        <v>1356</v>
      </c>
      <c r="AI4141" s="29" t="s">
        <v>1357</v>
      </c>
      <c r="AJ4141" s="29" t="s">
        <v>258</v>
      </c>
      <c r="AK4141" s="29" t="s">
        <v>258</v>
      </c>
      <c r="AL4141" s="29" t="s">
        <v>13327</v>
      </c>
    </row>
    <row r="4142" spans="1:38" x14ac:dyDescent="0.2">
      <c r="A4142" s="35" t="s">
        <v>18</v>
      </c>
      <c r="B4142" s="36">
        <v>10182</v>
      </c>
      <c r="C4142" s="36">
        <v>23</v>
      </c>
      <c r="D4142" s="36" t="s">
        <v>6795</v>
      </c>
      <c r="E4142" s="37" t="s">
        <v>6796</v>
      </c>
      <c r="F4142" s="38" t="s">
        <v>1262</v>
      </c>
      <c r="G4142" s="38" t="s">
        <v>1263</v>
      </c>
      <c r="H4142" s="35" t="s">
        <v>302</v>
      </c>
      <c r="I4142" s="35"/>
      <c r="J4142" s="29" t="s">
        <v>263</v>
      </c>
      <c r="K4142" s="29" t="s">
        <v>264</v>
      </c>
      <c r="L4142" s="29" t="s">
        <v>2577</v>
      </c>
      <c r="M4142" s="39">
        <v>38.843948082811913</v>
      </c>
      <c r="N4142" s="39">
        <v>62.533174537987676</v>
      </c>
      <c r="O4142" s="29">
        <v>44197</v>
      </c>
      <c r="P4142" s="29">
        <v>44785</v>
      </c>
      <c r="Q4142" s="40">
        <v>1.6098562999999999</v>
      </c>
      <c r="R4142" s="39">
        <v>38.75145790554415</v>
      </c>
      <c r="S4142" s="39">
        <v>23.78171663244353</v>
      </c>
      <c r="T4142" s="39">
        <v>0</v>
      </c>
      <c r="U4142" s="39">
        <v>0</v>
      </c>
      <c r="V4142" s="39">
        <v>0</v>
      </c>
      <c r="W4142" s="29" t="s">
        <v>265</v>
      </c>
      <c r="X4142" s="29" t="s">
        <v>11773</v>
      </c>
      <c r="Y4142" s="29">
        <v>45110</v>
      </c>
      <c r="Z4142" s="41" t="s">
        <v>11755</v>
      </c>
      <c r="AA4142" s="42" t="s">
        <v>1349</v>
      </c>
      <c r="AB4142" s="29" t="s">
        <v>258</v>
      </c>
      <c r="AC4142" s="29" t="s">
        <v>265</v>
      </c>
      <c r="AD4142" s="29" t="s">
        <v>265</v>
      </c>
      <c r="AE4142" s="29" t="s">
        <v>1367</v>
      </c>
      <c r="AF4142" s="29" t="s">
        <v>2409</v>
      </c>
      <c r="AG4142" s="183" t="s">
        <v>2410</v>
      </c>
      <c r="AH4142" s="29" t="s">
        <v>1356</v>
      </c>
      <c r="AI4142" s="29" t="s">
        <v>1357</v>
      </c>
      <c r="AJ4142" s="29" t="s">
        <v>258</v>
      </c>
      <c r="AK4142" s="29" t="s">
        <v>258</v>
      </c>
      <c r="AL4142" s="29" t="s">
        <v>13327</v>
      </c>
    </row>
    <row r="4143" spans="1:38" x14ac:dyDescent="0.2">
      <c r="A4143" s="35" t="s">
        <v>18</v>
      </c>
      <c r="B4143" s="36">
        <v>10182</v>
      </c>
      <c r="C4143" s="36">
        <v>24</v>
      </c>
      <c r="D4143" s="36" t="s">
        <v>6797</v>
      </c>
      <c r="E4143" s="37" t="s">
        <v>6798</v>
      </c>
      <c r="F4143" s="38" t="s">
        <v>1262</v>
      </c>
      <c r="G4143" s="38" t="s">
        <v>1263</v>
      </c>
      <c r="H4143" s="35" t="s">
        <v>302</v>
      </c>
      <c r="I4143" s="35"/>
      <c r="J4143" s="29" t="s">
        <v>263</v>
      </c>
      <c r="K4143" s="29" t="s">
        <v>264</v>
      </c>
      <c r="L4143" s="29" t="s">
        <v>2577</v>
      </c>
      <c r="M4143" s="39">
        <v>38.843948082811913</v>
      </c>
      <c r="N4143" s="39">
        <v>62.533174537987676</v>
      </c>
      <c r="O4143" s="29">
        <v>44197</v>
      </c>
      <c r="P4143" s="29">
        <v>44785</v>
      </c>
      <c r="Q4143" s="40">
        <v>1.6098562999999999</v>
      </c>
      <c r="R4143" s="39">
        <v>38.75145790554415</v>
      </c>
      <c r="S4143" s="39">
        <v>23.78171663244353</v>
      </c>
      <c r="T4143" s="39">
        <v>0</v>
      </c>
      <c r="U4143" s="39">
        <v>0</v>
      </c>
      <c r="V4143" s="39">
        <v>0</v>
      </c>
      <c r="W4143" s="29" t="s">
        <v>265</v>
      </c>
      <c r="X4143" s="29" t="s">
        <v>11773</v>
      </c>
      <c r="Y4143" s="29">
        <v>45110</v>
      </c>
      <c r="Z4143" s="41" t="s">
        <v>11755</v>
      </c>
      <c r="AA4143" s="42" t="s">
        <v>1349</v>
      </c>
      <c r="AB4143" s="29" t="s">
        <v>258</v>
      </c>
      <c r="AC4143" s="29" t="s">
        <v>265</v>
      </c>
      <c r="AD4143" s="29" t="s">
        <v>265</v>
      </c>
      <c r="AE4143" s="29" t="s">
        <v>1367</v>
      </c>
      <c r="AF4143" s="29" t="s">
        <v>2409</v>
      </c>
      <c r="AG4143" s="183" t="s">
        <v>2410</v>
      </c>
      <c r="AH4143" s="29" t="s">
        <v>1356</v>
      </c>
      <c r="AI4143" s="29" t="s">
        <v>1357</v>
      </c>
      <c r="AJ4143" s="29" t="s">
        <v>258</v>
      </c>
      <c r="AK4143" s="29" t="s">
        <v>258</v>
      </c>
      <c r="AL4143" s="29" t="s">
        <v>13327</v>
      </c>
    </row>
    <row r="4144" spans="1:38" x14ac:dyDescent="0.2">
      <c r="A4144" s="35" t="s">
        <v>18</v>
      </c>
      <c r="B4144" s="36">
        <v>10182</v>
      </c>
      <c r="C4144" s="36">
        <v>25</v>
      </c>
      <c r="D4144" s="36" t="s">
        <v>6799</v>
      </c>
      <c r="E4144" s="37" t="s">
        <v>6800</v>
      </c>
      <c r="F4144" s="38" t="s">
        <v>1262</v>
      </c>
      <c r="G4144" s="38" t="s">
        <v>1263</v>
      </c>
      <c r="H4144" s="35" t="s">
        <v>302</v>
      </c>
      <c r="I4144" s="35"/>
      <c r="J4144" s="29" t="s">
        <v>263</v>
      </c>
      <c r="K4144" s="29" t="s">
        <v>264</v>
      </c>
      <c r="L4144" s="29" t="s">
        <v>2577</v>
      </c>
      <c r="M4144" s="39">
        <v>38.843948082811913</v>
      </c>
      <c r="N4144" s="39">
        <v>62.533174537987676</v>
      </c>
      <c r="O4144" s="29">
        <v>44197</v>
      </c>
      <c r="P4144" s="29">
        <v>44785</v>
      </c>
      <c r="Q4144" s="40">
        <v>1.6098562999999999</v>
      </c>
      <c r="R4144" s="39">
        <v>38.75145790554415</v>
      </c>
      <c r="S4144" s="39">
        <v>23.78171663244353</v>
      </c>
      <c r="T4144" s="39">
        <v>0</v>
      </c>
      <c r="U4144" s="39">
        <v>0</v>
      </c>
      <c r="V4144" s="39">
        <v>0</v>
      </c>
      <c r="W4144" s="29" t="s">
        <v>265</v>
      </c>
      <c r="X4144" s="29" t="s">
        <v>11773</v>
      </c>
      <c r="Y4144" s="29">
        <v>45110</v>
      </c>
      <c r="Z4144" s="41" t="s">
        <v>11755</v>
      </c>
      <c r="AA4144" s="42" t="s">
        <v>1349</v>
      </c>
      <c r="AB4144" s="29" t="s">
        <v>258</v>
      </c>
      <c r="AC4144" s="29" t="s">
        <v>265</v>
      </c>
      <c r="AD4144" s="29" t="s">
        <v>265</v>
      </c>
      <c r="AE4144" s="29" t="s">
        <v>1367</v>
      </c>
      <c r="AF4144" s="29" t="s">
        <v>2409</v>
      </c>
      <c r="AG4144" s="183" t="s">
        <v>2410</v>
      </c>
      <c r="AH4144" s="29" t="s">
        <v>1356</v>
      </c>
      <c r="AI4144" s="29" t="s">
        <v>1357</v>
      </c>
      <c r="AJ4144" s="29" t="s">
        <v>258</v>
      </c>
      <c r="AK4144" s="29" t="s">
        <v>258</v>
      </c>
      <c r="AL4144" s="29" t="s">
        <v>13327</v>
      </c>
    </row>
    <row r="4145" spans="1:38" x14ac:dyDescent="0.2">
      <c r="A4145" s="35" t="s">
        <v>18</v>
      </c>
      <c r="B4145" s="36">
        <v>10182</v>
      </c>
      <c r="C4145" s="36">
        <v>26</v>
      </c>
      <c r="D4145" s="36" t="s">
        <v>6801</v>
      </c>
      <c r="E4145" s="37" t="s">
        <v>6802</v>
      </c>
      <c r="F4145" s="38" t="s">
        <v>1262</v>
      </c>
      <c r="G4145" s="38" t="s">
        <v>1263</v>
      </c>
      <c r="H4145" s="35" t="s">
        <v>1006</v>
      </c>
      <c r="I4145" s="35"/>
      <c r="J4145" s="29" t="s">
        <v>263</v>
      </c>
      <c r="K4145" s="29" t="s">
        <v>264</v>
      </c>
      <c r="L4145" s="29" t="s">
        <v>2577</v>
      </c>
      <c r="M4145" s="39">
        <v>49.470990354475006</v>
      </c>
      <c r="N4145" s="39">
        <v>79.641185489390821</v>
      </c>
      <c r="O4145" s="29">
        <v>44197</v>
      </c>
      <c r="P4145" s="29">
        <v>44785</v>
      </c>
      <c r="Q4145" s="40">
        <v>1.6098562999999999</v>
      </c>
      <c r="R4145" s="39">
        <v>49.353196440793972</v>
      </c>
      <c r="S4145" s="39">
        <v>30.287989048596849</v>
      </c>
      <c r="T4145" s="39">
        <v>0</v>
      </c>
      <c r="U4145" s="39">
        <v>0</v>
      </c>
      <c r="V4145" s="39">
        <v>0</v>
      </c>
      <c r="W4145" s="29" t="s">
        <v>265</v>
      </c>
      <c r="X4145" s="29" t="s">
        <v>11773</v>
      </c>
      <c r="Y4145" s="29">
        <v>45110</v>
      </c>
      <c r="Z4145" s="41" t="s">
        <v>11755</v>
      </c>
      <c r="AA4145" s="42" t="s">
        <v>1349</v>
      </c>
      <c r="AB4145" s="29" t="s">
        <v>258</v>
      </c>
      <c r="AC4145" s="29" t="s">
        <v>265</v>
      </c>
      <c r="AD4145" s="29" t="s">
        <v>265</v>
      </c>
      <c r="AE4145" s="29" t="s">
        <v>1367</v>
      </c>
      <c r="AF4145" s="29" t="s">
        <v>2409</v>
      </c>
      <c r="AG4145" s="183" t="s">
        <v>2410</v>
      </c>
      <c r="AH4145" s="29" t="s">
        <v>1356</v>
      </c>
      <c r="AI4145" s="29" t="s">
        <v>1357</v>
      </c>
      <c r="AJ4145" s="29" t="s">
        <v>258</v>
      </c>
      <c r="AK4145" s="29" t="s">
        <v>258</v>
      </c>
      <c r="AL4145" s="29" t="s">
        <v>13327</v>
      </c>
    </row>
    <row r="4146" spans="1:38" x14ac:dyDescent="0.2">
      <c r="A4146" s="35" t="s">
        <v>18</v>
      </c>
      <c r="B4146" s="36">
        <v>10182</v>
      </c>
      <c r="C4146" s="36">
        <v>27</v>
      </c>
      <c r="D4146" s="36" t="s">
        <v>6803</v>
      </c>
      <c r="E4146" s="37" t="s">
        <v>6804</v>
      </c>
      <c r="F4146" s="38" t="s">
        <v>1262</v>
      </c>
      <c r="G4146" s="38" t="s">
        <v>1263</v>
      </c>
      <c r="H4146" s="35" t="s">
        <v>1006</v>
      </c>
      <c r="I4146" s="35"/>
      <c r="J4146" s="29" t="s">
        <v>263</v>
      </c>
      <c r="K4146" s="29" t="s">
        <v>264</v>
      </c>
      <c r="L4146" s="29" t="s">
        <v>2577</v>
      </c>
      <c r="M4146" s="39">
        <v>49.470990354475006</v>
      </c>
      <c r="N4146" s="39">
        <v>79.641185489390821</v>
      </c>
      <c r="O4146" s="29">
        <v>44197</v>
      </c>
      <c r="P4146" s="29">
        <v>44785</v>
      </c>
      <c r="Q4146" s="40">
        <v>1.6098562999999999</v>
      </c>
      <c r="R4146" s="39">
        <v>49.353196440793972</v>
      </c>
      <c r="S4146" s="39">
        <v>30.287989048596849</v>
      </c>
      <c r="T4146" s="39">
        <v>0</v>
      </c>
      <c r="U4146" s="39">
        <v>0</v>
      </c>
      <c r="V4146" s="39">
        <v>0</v>
      </c>
      <c r="W4146" s="29" t="s">
        <v>265</v>
      </c>
      <c r="X4146" s="29" t="s">
        <v>11773</v>
      </c>
      <c r="Y4146" s="29">
        <v>45110</v>
      </c>
      <c r="Z4146" s="41" t="s">
        <v>11755</v>
      </c>
      <c r="AA4146" s="42" t="s">
        <v>1349</v>
      </c>
      <c r="AB4146" s="29" t="s">
        <v>258</v>
      </c>
      <c r="AC4146" s="29" t="s">
        <v>265</v>
      </c>
      <c r="AD4146" s="29" t="s">
        <v>265</v>
      </c>
      <c r="AE4146" s="29" t="s">
        <v>1367</v>
      </c>
      <c r="AF4146" s="29" t="s">
        <v>2409</v>
      </c>
      <c r="AG4146" s="183" t="s">
        <v>2410</v>
      </c>
      <c r="AH4146" s="29" t="s">
        <v>1356</v>
      </c>
      <c r="AI4146" s="29" t="s">
        <v>1357</v>
      </c>
      <c r="AJ4146" s="29" t="s">
        <v>258</v>
      </c>
      <c r="AK4146" s="29" t="s">
        <v>258</v>
      </c>
      <c r="AL4146" s="29" t="s">
        <v>13327</v>
      </c>
    </row>
    <row r="4147" spans="1:38" x14ac:dyDescent="0.2">
      <c r="A4147" s="35" t="s">
        <v>18</v>
      </c>
      <c r="B4147" s="36">
        <v>10182</v>
      </c>
      <c r="C4147" s="36">
        <v>28</v>
      </c>
      <c r="D4147" s="36" t="s">
        <v>6805</v>
      </c>
      <c r="E4147" s="37" t="s">
        <v>6806</v>
      </c>
      <c r="F4147" s="38" t="s">
        <v>1262</v>
      </c>
      <c r="G4147" s="38" t="s">
        <v>1263</v>
      </c>
      <c r="H4147" s="35" t="s">
        <v>1006</v>
      </c>
      <c r="I4147" s="35"/>
      <c r="J4147" s="29" t="s">
        <v>263</v>
      </c>
      <c r="K4147" s="29" t="s">
        <v>264</v>
      </c>
      <c r="L4147" s="29" t="s">
        <v>2577</v>
      </c>
      <c r="M4147" s="39">
        <v>49.470990354475006</v>
      </c>
      <c r="N4147" s="39">
        <v>79.641185489390821</v>
      </c>
      <c r="O4147" s="29">
        <v>44197</v>
      </c>
      <c r="P4147" s="29">
        <v>44785</v>
      </c>
      <c r="Q4147" s="40">
        <v>1.6098562999999999</v>
      </c>
      <c r="R4147" s="39">
        <v>49.353196440793972</v>
      </c>
      <c r="S4147" s="39">
        <v>30.287989048596849</v>
      </c>
      <c r="T4147" s="39">
        <v>0</v>
      </c>
      <c r="U4147" s="39">
        <v>0</v>
      </c>
      <c r="V4147" s="39">
        <v>0</v>
      </c>
      <c r="W4147" s="29" t="s">
        <v>265</v>
      </c>
      <c r="X4147" s="29" t="s">
        <v>11773</v>
      </c>
      <c r="Y4147" s="29">
        <v>45110</v>
      </c>
      <c r="Z4147" s="41" t="s">
        <v>11755</v>
      </c>
      <c r="AA4147" s="42" t="s">
        <v>1349</v>
      </c>
      <c r="AB4147" s="29" t="s">
        <v>258</v>
      </c>
      <c r="AC4147" s="29" t="s">
        <v>265</v>
      </c>
      <c r="AD4147" s="29" t="s">
        <v>265</v>
      </c>
      <c r="AE4147" s="29" t="s">
        <v>1367</v>
      </c>
      <c r="AF4147" s="29" t="s">
        <v>2409</v>
      </c>
      <c r="AG4147" s="183" t="s">
        <v>2410</v>
      </c>
      <c r="AH4147" s="29" t="s">
        <v>1356</v>
      </c>
      <c r="AI4147" s="29" t="s">
        <v>1357</v>
      </c>
      <c r="AJ4147" s="29" t="s">
        <v>258</v>
      </c>
      <c r="AK4147" s="29" t="s">
        <v>258</v>
      </c>
      <c r="AL4147" s="29" t="s">
        <v>13327</v>
      </c>
    </row>
    <row r="4148" spans="1:38" x14ac:dyDescent="0.2">
      <c r="A4148" s="35" t="s">
        <v>18</v>
      </c>
      <c r="B4148" s="36">
        <v>10182</v>
      </c>
      <c r="C4148" s="36">
        <v>29</v>
      </c>
      <c r="D4148" s="36" t="s">
        <v>6807</v>
      </c>
      <c r="E4148" s="37" t="s">
        <v>6808</v>
      </c>
      <c r="F4148" s="38" t="s">
        <v>1262</v>
      </c>
      <c r="G4148" s="38" t="s">
        <v>1263</v>
      </c>
      <c r="H4148" s="35" t="s">
        <v>1006</v>
      </c>
      <c r="I4148" s="35"/>
      <c r="J4148" s="29" t="s">
        <v>263</v>
      </c>
      <c r="K4148" s="29" t="s">
        <v>264</v>
      </c>
      <c r="L4148" s="29" t="s">
        <v>2577</v>
      </c>
      <c r="M4148" s="39">
        <v>49.470990354475006</v>
      </c>
      <c r="N4148" s="39">
        <v>79.641185489390821</v>
      </c>
      <c r="O4148" s="29">
        <v>44197</v>
      </c>
      <c r="P4148" s="29">
        <v>44785</v>
      </c>
      <c r="Q4148" s="40">
        <v>1.6098562999999999</v>
      </c>
      <c r="R4148" s="39">
        <v>49.353196440793972</v>
      </c>
      <c r="S4148" s="39">
        <v>30.287989048596849</v>
      </c>
      <c r="T4148" s="39">
        <v>0</v>
      </c>
      <c r="U4148" s="39">
        <v>0</v>
      </c>
      <c r="V4148" s="39">
        <v>0</v>
      </c>
      <c r="W4148" s="29" t="s">
        <v>265</v>
      </c>
      <c r="X4148" s="29" t="s">
        <v>11773</v>
      </c>
      <c r="Y4148" s="29">
        <v>45110</v>
      </c>
      <c r="Z4148" s="41" t="s">
        <v>11755</v>
      </c>
      <c r="AA4148" s="42" t="s">
        <v>1349</v>
      </c>
      <c r="AB4148" s="29" t="s">
        <v>258</v>
      </c>
      <c r="AC4148" s="29" t="s">
        <v>265</v>
      </c>
      <c r="AD4148" s="29" t="s">
        <v>265</v>
      </c>
      <c r="AE4148" s="29" t="s">
        <v>1367</v>
      </c>
      <c r="AF4148" s="29" t="s">
        <v>2409</v>
      </c>
      <c r="AG4148" s="183" t="s">
        <v>2410</v>
      </c>
      <c r="AH4148" s="29" t="s">
        <v>1356</v>
      </c>
      <c r="AI4148" s="29" t="s">
        <v>1357</v>
      </c>
      <c r="AJ4148" s="29" t="s">
        <v>258</v>
      </c>
      <c r="AK4148" s="29" t="s">
        <v>258</v>
      </c>
      <c r="AL4148" s="29" t="s">
        <v>13327</v>
      </c>
    </row>
    <row r="4149" spans="1:38" x14ac:dyDescent="0.2">
      <c r="A4149" s="35" t="s">
        <v>18</v>
      </c>
      <c r="B4149" s="36">
        <v>10182</v>
      </c>
      <c r="C4149" s="36">
        <v>30</v>
      </c>
      <c r="D4149" s="36" t="s">
        <v>6809</v>
      </c>
      <c r="E4149" s="37" t="s">
        <v>6810</v>
      </c>
      <c r="F4149" s="38" t="s">
        <v>1262</v>
      </c>
      <c r="G4149" s="38" t="s">
        <v>1263</v>
      </c>
      <c r="H4149" s="35" t="s">
        <v>1006</v>
      </c>
      <c r="I4149" s="35"/>
      <c r="J4149" s="29" t="s">
        <v>263</v>
      </c>
      <c r="K4149" s="29" t="s">
        <v>264</v>
      </c>
      <c r="L4149" s="29" t="s">
        <v>2577</v>
      </c>
      <c r="M4149" s="39">
        <v>49.470990354475006</v>
      </c>
      <c r="N4149" s="39">
        <v>79.641185489390821</v>
      </c>
      <c r="O4149" s="29">
        <v>44197</v>
      </c>
      <c r="P4149" s="29">
        <v>44785</v>
      </c>
      <c r="Q4149" s="40">
        <v>1.6098562999999999</v>
      </c>
      <c r="R4149" s="39">
        <v>49.353196440793972</v>
      </c>
      <c r="S4149" s="39">
        <v>30.287989048596849</v>
      </c>
      <c r="T4149" s="39">
        <v>0</v>
      </c>
      <c r="U4149" s="39">
        <v>0</v>
      </c>
      <c r="V4149" s="39">
        <v>0</v>
      </c>
      <c r="W4149" s="29" t="s">
        <v>265</v>
      </c>
      <c r="X4149" s="29" t="s">
        <v>11773</v>
      </c>
      <c r="Y4149" s="29">
        <v>45110</v>
      </c>
      <c r="Z4149" s="41" t="s">
        <v>11755</v>
      </c>
      <c r="AA4149" s="42" t="s">
        <v>1349</v>
      </c>
      <c r="AB4149" s="29" t="s">
        <v>258</v>
      </c>
      <c r="AC4149" s="29" t="s">
        <v>265</v>
      </c>
      <c r="AD4149" s="29" t="s">
        <v>265</v>
      </c>
      <c r="AE4149" s="29" t="s">
        <v>1367</v>
      </c>
      <c r="AF4149" s="29" t="s">
        <v>2409</v>
      </c>
      <c r="AG4149" s="183" t="s">
        <v>2410</v>
      </c>
      <c r="AH4149" s="29" t="s">
        <v>1356</v>
      </c>
      <c r="AI4149" s="29" t="s">
        <v>1357</v>
      </c>
      <c r="AJ4149" s="29" t="s">
        <v>258</v>
      </c>
      <c r="AK4149" s="29" t="s">
        <v>258</v>
      </c>
      <c r="AL4149" s="29" t="s">
        <v>13327</v>
      </c>
    </row>
    <row r="4150" spans="1:38" x14ac:dyDescent="0.2">
      <c r="A4150" s="35" t="s">
        <v>18</v>
      </c>
      <c r="B4150" s="36">
        <v>10182</v>
      </c>
      <c r="C4150" s="36">
        <v>31</v>
      </c>
      <c r="D4150" s="36" t="s">
        <v>6811</v>
      </c>
      <c r="E4150" s="37" t="s">
        <v>6812</v>
      </c>
      <c r="F4150" s="38" t="s">
        <v>1262</v>
      </c>
      <c r="G4150" s="38" t="s">
        <v>1263</v>
      </c>
      <c r="H4150" s="35" t="s">
        <v>302</v>
      </c>
      <c r="I4150" s="35"/>
      <c r="J4150" s="29" t="s">
        <v>263</v>
      </c>
      <c r="K4150" s="29" t="s">
        <v>264</v>
      </c>
      <c r="L4150" s="29" t="s">
        <v>2577</v>
      </c>
      <c r="M4150" s="39">
        <v>38.843948082811913</v>
      </c>
      <c r="N4150" s="39">
        <v>62.533174537987676</v>
      </c>
      <c r="O4150" s="29">
        <v>44197</v>
      </c>
      <c r="P4150" s="29">
        <v>44785</v>
      </c>
      <c r="Q4150" s="40">
        <v>1.6098562999999999</v>
      </c>
      <c r="R4150" s="39">
        <v>38.75145790554415</v>
      </c>
      <c r="S4150" s="39">
        <v>23.78171663244353</v>
      </c>
      <c r="T4150" s="39">
        <v>0</v>
      </c>
      <c r="U4150" s="39">
        <v>0</v>
      </c>
      <c r="V4150" s="39">
        <v>0</v>
      </c>
      <c r="W4150" s="29" t="s">
        <v>265</v>
      </c>
      <c r="X4150" s="29" t="s">
        <v>11773</v>
      </c>
      <c r="Y4150" s="29">
        <v>45110</v>
      </c>
      <c r="Z4150" s="41" t="s">
        <v>11755</v>
      </c>
      <c r="AA4150" s="42" t="s">
        <v>1349</v>
      </c>
      <c r="AB4150" s="29" t="s">
        <v>258</v>
      </c>
      <c r="AC4150" s="29" t="s">
        <v>265</v>
      </c>
      <c r="AD4150" s="29" t="s">
        <v>265</v>
      </c>
      <c r="AE4150" s="29" t="s">
        <v>1367</v>
      </c>
      <c r="AF4150" s="29" t="s">
        <v>2409</v>
      </c>
      <c r="AG4150" s="183" t="s">
        <v>2410</v>
      </c>
      <c r="AH4150" s="29" t="s">
        <v>1356</v>
      </c>
      <c r="AI4150" s="29" t="s">
        <v>1357</v>
      </c>
      <c r="AJ4150" s="29" t="s">
        <v>258</v>
      </c>
      <c r="AK4150" s="29" t="s">
        <v>258</v>
      </c>
      <c r="AL4150" s="29" t="s">
        <v>13327</v>
      </c>
    </row>
    <row r="4151" spans="1:38" x14ac:dyDescent="0.2">
      <c r="A4151" s="35" t="s">
        <v>18</v>
      </c>
      <c r="B4151" s="36">
        <v>10182</v>
      </c>
      <c r="C4151" s="36">
        <v>32</v>
      </c>
      <c r="D4151" s="36" t="s">
        <v>6813</v>
      </c>
      <c r="E4151" s="37" t="s">
        <v>6814</v>
      </c>
      <c r="F4151" s="38" t="s">
        <v>1262</v>
      </c>
      <c r="G4151" s="38" t="s">
        <v>1263</v>
      </c>
      <c r="H4151" s="35" t="s">
        <v>302</v>
      </c>
      <c r="I4151" s="35"/>
      <c r="J4151" s="29" t="s">
        <v>263</v>
      </c>
      <c r="K4151" s="29" t="s">
        <v>264</v>
      </c>
      <c r="L4151" s="29" t="s">
        <v>2577</v>
      </c>
      <c r="M4151" s="39">
        <v>38.843948082811913</v>
      </c>
      <c r="N4151" s="39">
        <v>62.533174537987676</v>
      </c>
      <c r="O4151" s="29">
        <v>44197</v>
      </c>
      <c r="P4151" s="29">
        <v>44785</v>
      </c>
      <c r="Q4151" s="40">
        <v>1.6098562999999999</v>
      </c>
      <c r="R4151" s="39">
        <v>38.75145790554415</v>
      </c>
      <c r="S4151" s="39">
        <v>23.78171663244353</v>
      </c>
      <c r="T4151" s="39">
        <v>0</v>
      </c>
      <c r="U4151" s="39">
        <v>0</v>
      </c>
      <c r="V4151" s="39">
        <v>0</v>
      </c>
      <c r="W4151" s="29" t="s">
        <v>265</v>
      </c>
      <c r="X4151" s="29" t="s">
        <v>11773</v>
      </c>
      <c r="Y4151" s="29">
        <v>45110</v>
      </c>
      <c r="Z4151" s="41" t="s">
        <v>11755</v>
      </c>
      <c r="AA4151" s="42" t="s">
        <v>1349</v>
      </c>
      <c r="AB4151" s="29" t="s">
        <v>258</v>
      </c>
      <c r="AC4151" s="29" t="s">
        <v>265</v>
      </c>
      <c r="AD4151" s="29" t="s">
        <v>265</v>
      </c>
      <c r="AE4151" s="29" t="s">
        <v>1367</v>
      </c>
      <c r="AF4151" s="29" t="s">
        <v>2409</v>
      </c>
      <c r="AG4151" s="183" t="s">
        <v>2410</v>
      </c>
      <c r="AH4151" s="29" t="s">
        <v>1356</v>
      </c>
      <c r="AI4151" s="29" t="s">
        <v>1357</v>
      </c>
      <c r="AJ4151" s="29" t="s">
        <v>258</v>
      </c>
      <c r="AK4151" s="29" t="s">
        <v>258</v>
      </c>
      <c r="AL4151" s="29" t="s">
        <v>13327</v>
      </c>
    </row>
    <row r="4152" spans="1:38" x14ac:dyDescent="0.2">
      <c r="A4152" s="35" t="s">
        <v>18</v>
      </c>
      <c r="B4152" s="36">
        <v>10182</v>
      </c>
      <c r="C4152" s="36">
        <v>33</v>
      </c>
      <c r="D4152" s="36" t="s">
        <v>6815</v>
      </c>
      <c r="E4152" s="37" t="s">
        <v>6816</v>
      </c>
      <c r="F4152" s="38" t="s">
        <v>1262</v>
      </c>
      <c r="G4152" s="38" t="s">
        <v>1263</v>
      </c>
      <c r="H4152" s="35" t="s">
        <v>302</v>
      </c>
      <c r="I4152" s="35"/>
      <c r="J4152" s="29" t="s">
        <v>263</v>
      </c>
      <c r="K4152" s="29" t="s">
        <v>264</v>
      </c>
      <c r="L4152" s="29" t="s">
        <v>2577</v>
      </c>
      <c r="M4152" s="39">
        <v>38.843948082811913</v>
      </c>
      <c r="N4152" s="39">
        <v>62.533174537987676</v>
      </c>
      <c r="O4152" s="29">
        <v>44197</v>
      </c>
      <c r="P4152" s="29">
        <v>44785</v>
      </c>
      <c r="Q4152" s="40">
        <v>1.6098562999999999</v>
      </c>
      <c r="R4152" s="39">
        <v>38.75145790554415</v>
      </c>
      <c r="S4152" s="39">
        <v>23.78171663244353</v>
      </c>
      <c r="T4152" s="39">
        <v>0</v>
      </c>
      <c r="U4152" s="39">
        <v>0</v>
      </c>
      <c r="V4152" s="39">
        <v>0</v>
      </c>
      <c r="W4152" s="29" t="s">
        <v>265</v>
      </c>
      <c r="X4152" s="29" t="s">
        <v>11773</v>
      </c>
      <c r="Y4152" s="29">
        <v>45110</v>
      </c>
      <c r="Z4152" s="41" t="s">
        <v>11755</v>
      </c>
      <c r="AA4152" s="42" t="s">
        <v>1349</v>
      </c>
      <c r="AB4152" s="29" t="s">
        <v>258</v>
      </c>
      <c r="AC4152" s="29" t="s">
        <v>265</v>
      </c>
      <c r="AD4152" s="29" t="s">
        <v>265</v>
      </c>
      <c r="AE4152" s="29" t="s">
        <v>1367</v>
      </c>
      <c r="AF4152" s="29" t="s">
        <v>2409</v>
      </c>
      <c r="AG4152" s="183" t="s">
        <v>2410</v>
      </c>
      <c r="AH4152" s="29" t="s">
        <v>1356</v>
      </c>
      <c r="AI4152" s="29" t="s">
        <v>1357</v>
      </c>
      <c r="AJ4152" s="29" t="s">
        <v>258</v>
      </c>
      <c r="AK4152" s="29" t="s">
        <v>258</v>
      </c>
      <c r="AL4152" s="29" t="s">
        <v>13327</v>
      </c>
    </row>
    <row r="4153" spans="1:38" x14ac:dyDescent="0.2">
      <c r="A4153" s="35" t="s">
        <v>18</v>
      </c>
      <c r="B4153" s="36">
        <v>10182</v>
      </c>
      <c r="C4153" s="36">
        <v>34</v>
      </c>
      <c r="D4153" s="36" t="s">
        <v>6817</v>
      </c>
      <c r="E4153" s="37" t="s">
        <v>6818</v>
      </c>
      <c r="F4153" s="38" t="s">
        <v>1262</v>
      </c>
      <c r="G4153" s="38" t="s">
        <v>1263</v>
      </c>
      <c r="H4153" s="35" t="s">
        <v>302</v>
      </c>
      <c r="I4153" s="35"/>
      <c r="J4153" s="29" t="s">
        <v>263</v>
      </c>
      <c r="K4153" s="29" t="s">
        <v>264</v>
      </c>
      <c r="L4153" s="29" t="s">
        <v>2577</v>
      </c>
      <c r="M4153" s="39">
        <v>38.843948082811913</v>
      </c>
      <c r="N4153" s="39">
        <v>62.533174537987676</v>
      </c>
      <c r="O4153" s="29">
        <v>44197</v>
      </c>
      <c r="P4153" s="29">
        <v>44785</v>
      </c>
      <c r="Q4153" s="40">
        <v>1.6098562999999999</v>
      </c>
      <c r="R4153" s="39">
        <v>38.75145790554415</v>
      </c>
      <c r="S4153" s="39">
        <v>23.78171663244353</v>
      </c>
      <c r="T4153" s="39">
        <v>0</v>
      </c>
      <c r="U4153" s="39">
        <v>0</v>
      </c>
      <c r="V4153" s="39">
        <v>0</v>
      </c>
      <c r="W4153" s="29" t="s">
        <v>265</v>
      </c>
      <c r="X4153" s="29" t="s">
        <v>11773</v>
      </c>
      <c r="Y4153" s="29">
        <v>45110</v>
      </c>
      <c r="Z4153" s="41" t="s">
        <v>11755</v>
      </c>
      <c r="AA4153" s="42" t="s">
        <v>1349</v>
      </c>
      <c r="AB4153" s="29" t="s">
        <v>258</v>
      </c>
      <c r="AC4153" s="29" t="s">
        <v>265</v>
      </c>
      <c r="AD4153" s="29" t="s">
        <v>265</v>
      </c>
      <c r="AE4153" s="29" t="s">
        <v>1367</v>
      </c>
      <c r="AF4153" s="29" t="s">
        <v>2409</v>
      </c>
      <c r="AG4153" s="183" t="s">
        <v>2410</v>
      </c>
      <c r="AH4153" s="29" t="s">
        <v>1356</v>
      </c>
      <c r="AI4153" s="29" t="s">
        <v>1357</v>
      </c>
      <c r="AJ4153" s="29" t="s">
        <v>258</v>
      </c>
      <c r="AK4153" s="29" t="s">
        <v>258</v>
      </c>
      <c r="AL4153" s="29" t="s">
        <v>13327</v>
      </c>
    </row>
    <row r="4154" spans="1:38" x14ac:dyDescent="0.2">
      <c r="A4154" s="35" t="s">
        <v>18</v>
      </c>
      <c r="B4154" s="36">
        <v>10182</v>
      </c>
      <c r="C4154" s="36">
        <v>35</v>
      </c>
      <c r="D4154" s="36" t="s">
        <v>6819</v>
      </c>
      <c r="E4154" s="37" t="s">
        <v>6820</v>
      </c>
      <c r="F4154" s="38" t="s">
        <v>1262</v>
      </c>
      <c r="G4154" s="38" t="s">
        <v>1263</v>
      </c>
      <c r="H4154" s="35" t="s">
        <v>302</v>
      </c>
      <c r="I4154" s="35"/>
      <c r="J4154" s="29" t="s">
        <v>263</v>
      </c>
      <c r="K4154" s="29" t="s">
        <v>264</v>
      </c>
      <c r="L4154" s="29" t="s">
        <v>2577</v>
      </c>
      <c r="M4154" s="39">
        <v>38.843948082811913</v>
      </c>
      <c r="N4154" s="39">
        <v>62.533174537987676</v>
      </c>
      <c r="O4154" s="29">
        <v>44197</v>
      </c>
      <c r="P4154" s="29">
        <v>44785</v>
      </c>
      <c r="Q4154" s="40">
        <v>1.6098562999999999</v>
      </c>
      <c r="R4154" s="39">
        <v>38.75145790554415</v>
      </c>
      <c r="S4154" s="39">
        <v>23.78171663244353</v>
      </c>
      <c r="T4154" s="39">
        <v>0</v>
      </c>
      <c r="U4154" s="39">
        <v>0</v>
      </c>
      <c r="V4154" s="39">
        <v>0</v>
      </c>
      <c r="W4154" s="29" t="s">
        <v>265</v>
      </c>
      <c r="X4154" s="29" t="s">
        <v>11773</v>
      </c>
      <c r="Y4154" s="29">
        <v>45110</v>
      </c>
      <c r="Z4154" s="41" t="s">
        <v>11755</v>
      </c>
      <c r="AA4154" s="42" t="s">
        <v>1349</v>
      </c>
      <c r="AB4154" s="29" t="s">
        <v>258</v>
      </c>
      <c r="AC4154" s="29" t="s">
        <v>265</v>
      </c>
      <c r="AD4154" s="29" t="s">
        <v>265</v>
      </c>
      <c r="AE4154" s="29" t="s">
        <v>1367</v>
      </c>
      <c r="AF4154" s="29" t="s">
        <v>2409</v>
      </c>
      <c r="AG4154" s="183" t="s">
        <v>2410</v>
      </c>
      <c r="AH4154" s="29" t="s">
        <v>1356</v>
      </c>
      <c r="AI4154" s="29" t="s">
        <v>1357</v>
      </c>
      <c r="AJ4154" s="29" t="s">
        <v>258</v>
      </c>
      <c r="AK4154" s="29" t="s">
        <v>258</v>
      </c>
      <c r="AL4154" s="29" t="s">
        <v>13327</v>
      </c>
    </row>
    <row r="4155" spans="1:38" x14ac:dyDescent="0.2">
      <c r="A4155" s="35" t="s">
        <v>18</v>
      </c>
      <c r="B4155" s="36">
        <v>10182</v>
      </c>
      <c r="C4155" s="36">
        <v>36</v>
      </c>
      <c r="D4155" s="36" t="s">
        <v>6821</v>
      </c>
      <c r="E4155" s="37" t="s">
        <v>6822</v>
      </c>
      <c r="F4155" s="38" t="s">
        <v>1262</v>
      </c>
      <c r="G4155" s="38" t="s">
        <v>1263</v>
      </c>
      <c r="H4155" s="35" t="s">
        <v>302</v>
      </c>
      <c r="I4155" s="35"/>
      <c r="J4155" s="29" t="s">
        <v>263</v>
      </c>
      <c r="K4155" s="29" t="s">
        <v>264</v>
      </c>
      <c r="L4155" s="29" t="s">
        <v>2577</v>
      </c>
      <c r="M4155" s="39">
        <v>38.843948082811913</v>
      </c>
      <c r="N4155" s="39">
        <v>62.533174537987676</v>
      </c>
      <c r="O4155" s="29">
        <v>44197</v>
      </c>
      <c r="P4155" s="29">
        <v>44785</v>
      </c>
      <c r="Q4155" s="40">
        <v>1.6098562999999999</v>
      </c>
      <c r="R4155" s="39">
        <v>38.75145790554415</v>
      </c>
      <c r="S4155" s="39">
        <v>23.78171663244353</v>
      </c>
      <c r="T4155" s="39">
        <v>0</v>
      </c>
      <c r="U4155" s="39">
        <v>0</v>
      </c>
      <c r="V4155" s="39">
        <v>0</v>
      </c>
      <c r="W4155" s="29" t="s">
        <v>265</v>
      </c>
      <c r="X4155" s="29" t="s">
        <v>11773</v>
      </c>
      <c r="Y4155" s="29">
        <v>45110</v>
      </c>
      <c r="Z4155" s="41" t="s">
        <v>11755</v>
      </c>
      <c r="AA4155" s="42" t="s">
        <v>1349</v>
      </c>
      <c r="AB4155" s="29" t="s">
        <v>258</v>
      </c>
      <c r="AC4155" s="29" t="s">
        <v>265</v>
      </c>
      <c r="AD4155" s="29" t="s">
        <v>265</v>
      </c>
      <c r="AE4155" s="29" t="s">
        <v>1367</v>
      </c>
      <c r="AF4155" s="29" t="s">
        <v>2409</v>
      </c>
      <c r="AG4155" s="183" t="s">
        <v>2410</v>
      </c>
      <c r="AH4155" s="29" t="s">
        <v>1356</v>
      </c>
      <c r="AI4155" s="29" t="s">
        <v>1357</v>
      </c>
      <c r="AJ4155" s="29" t="s">
        <v>258</v>
      </c>
      <c r="AK4155" s="29" t="s">
        <v>258</v>
      </c>
      <c r="AL4155" s="29" t="s">
        <v>13327</v>
      </c>
    </row>
    <row r="4156" spans="1:38" x14ac:dyDescent="0.2">
      <c r="A4156" s="35" t="s">
        <v>18</v>
      </c>
      <c r="B4156" s="36">
        <v>10182</v>
      </c>
      <c r="C4156" s="36">
        <v>37</v>
      </c>
      <c r="D4156" s="36" t="s">
        <v>6823</v>
      </c>
      <c r="E4156" s="37" t="s">
        <v>6824</v>
      </c>
      <c r="F4156" s="38" t="s">
        <v>1262</v>
      </c>
      <c r="G4156" s="38" t="s">
        <v>1263</v>
      </c>
      <c r="H4156" s="35" t="s">
        <v>302</v>
      </c>
      <c r="I4156" s="35"/>
      <c r="J4156" s="29" t="s">
        <v>263</v>
      </c>
      <c r="K4156" s="29" t="s">
        <v>264</v>
      </c>
      <c r="L4156" s="29" t="s">
        <v>2577</v>
      </c>
      <c r="M4156" s="39">
        <v>38.843948082811913</v>
      </c>
      <c r="N4156" s="39">
        <v>62.533174537987676</v>
      </c>
      <c r="O4156" s="29">
        <v>44197</v>
      </c>
      <c r="P4156" s="29">
        <v>44785</v>
      </c>
      <c r="Q4156" s="40">
        <v>1.6098562999999999</v>
      </c>
      <c r="R4156" s="39">
        <v>38.75145790554415</v>
      </c>
      <c r="S4156" s="39">
        <v>23.78171663244353</v>
      </c>
      <c r="T4156" s="39">
        <v>0</v>
      </c>
      <c r="U4156" s="39">
        <v>0</v>
      </c>
      <c r="V4156" s="39">
        <v>0</v>
      </c>
      <c r="W4156" s="29" t="s">
        <v>265</v>
      </c>
      <c r="X4156" s="29" t="s">
        <v>11773</v>
      </c>
      <c r="Y4156" s="29">
        <v>45110</v>
      </c>
      <c r="Z4156" s="41" t="s">
        <v>11755</v>
      </c>
      <c r="AA4156" s="42" t="s">
        <v>1349</v>
      </c>
      <c r="AB4156" s="29" t="s">
        <v>258</v>
      </c>
      <c r="AC4156" s="29" t="s">
        <v>265</v>
      </c>
      <c r="AD4156" s="29" t="s">
        <v>265</v>
      </c>
      <c r="AE4156" s="29" t="s">
        <v>1367</v>
      </c>
      <c r="AF4156" s="29" t="s">
        <v>2409</v>
      </c>
      <c r="AG4156" s="183" t="s">
        <v>2410</v>
      </c>
      <c r="AH4156" s="29" t="s">
        <v>1356</v>
      </c>
      <c r="AI4156" s="29" t="s">
        <v>1357</v>
      </c>
      <c r="AJ4156" s="29" t="s">
        <v>258</v>
      </c>
      <c r="AK4156" s="29" t="s">
        <v>258</v>
      </c>
      <c r="AL4156" s="29" t="s">
        <v>13327</v>
      </c>
    </row>
    <row r="4157" spans="1:38" x14ac:dyDescent="0.2">
      <c r="A4157" s="35" t="s">
        <v>18</v>
      </c>
      <c r="B4157" s="36">
        <v>10182</v>
      </c>
      <c r="C4157" s="36">
        <v>38</v>
      </c>
      <c r="D4157" s="36" t="s">
        <v>6825</v>
      </c>
      <c r="E4157" s="37" t="s">
        <v>6826</v>
      </c>
      <c r="F4157" s="38" t="s">
        <v>1262</v>
      </c>
      <c r="G4157" s="38" t="s">
        <v>1263</v>
      </c>
      <c r="H4157" s="35" t="s">
        <v>302</v>
      </c>
      <c r="I4157" s="35"/>
      <c r="J4157" s="29" t="s">
        <v>263</v>
      </c>
      <c r="K4157" s="29" t="s">
        <v>264</v>
      </c>
      <c r="L4157" s="29" t="s">
        <v>2577</v>
      </c>
      <c r="M4157" s="39">
        <v>38.843948082811913</v>
      </c>
      <c r="N4157" s="39">
        <v>62.533174537987676</v>
      </c>
      <c r="O4157" s="29">
        <v>44197</v>
      </c>
      <c r="P4157" s="29">
        <v>44785</v>
      </c>
      <c r="Q4157" s="40">
        <v>1.6098562999999999</v>
      </c>
      <c r="R4157" s="39">
        <v>38.75145790554415</v>
      </c>
      <c r="S4157" s="39">
        <v>23.78171663244353</v>
      </c>
      <c r="T4157" s="39">
        <v>0</v>
      </c>
      <c r="U4157" s="39">
        <v>0</v>
      </c>
      <c r="V4157" s="39">
        <v>0</v>
      </c>
      <c r="W4157" s="29" t="s">
        <v>265</v>
      </c>
      <c r="X4157" s="29" t="s">
        <v>11773</v>
      </c>
      <c r="Y4157" s="29">
        <v>45110</v>
      </c>
      <c r="Z4157" s="41" t="s">
        <v>11755</v>
      </c>
      <c r="AA4157" s="42" t="s">
        <v>1349</v>
      </c>
      <c r="AB4157" s="29" t="s">
        <v>258</v>
      </c>
      <c r="AC4157" s="29" t="s">
        <v>265</v>
      </c>
      <c r="AD4157" s="29" t="s">
        <v>265</v>
      </c>
      <c r="AE4157" s="29" t="s">
        <v>1367</v>
      </c>
      <c r="AF4157" s="29" t="s">
        <v>2409</v>
      </c>
      <c r="AG4157" s="183" t="s">
        <v>2410</v>
      </c>
      <c r="AH4157" s="29" t="s">
        <v>1356</v>
      </c>
      <c r="AI4157" s="29" t="s">
        <v>1357</v>
      </c>
      <c r="AJ4157" s="29" t="s">
        <v>258</v>
      </c>
      <c r="AK4157" s="29" t="s">
        <v>258</v>
      </c>
      <c r="AL4157" s="29" t="s">
        <v>13327</v>
      </c>
    </row>
    <row r="4158" spans="1:38" x14ac:dyDescent="0.2">
      <c r="A4158" s="35" t="s">
        <v>18</v>
      </c>
      <c r="B4158" s="36">
        <v>10182</v>
      </c>
      <c r="C4158" s="36">
        <v>39</v>
      </c>
      <c r="D4158" s="36" t="s">
        <v>6827</v>
      </c>
      <c r="E4158" s="37" t="s">
        <v>6828</v>
      </c>
      <c r="F4158" s="38" t="s">
        <v>1262</v>
      </c>
      <c r="G4158" s="38" t="s">
        <v>1263</v>
      </c>
      <c r="H4158" s="35" t="s">
        <v>302</v>
      </c>
      <c r="I4158" s="35"/>
      <c r="J4158" s="29" t="s">
        <v>263</v>
      </c>
      <c r="K4158" s="29" t="s">
        <v>264</v>
      </c>
      <c r="L4158" s="29" t="s">
        <v>2577</v>
      </c>
      <c r="M4158" s="39">
        <v>38.843948082811913</v>
      </c>
      <c r="N4158" s="39">
        <v>62.533174537987676</v>
      </c>
      <c r="O4158" s="29">
        <v>44197</v>
      </c>
      <c r="P4158" s="29">
        <v>44785</v>
      </c>
      <c r="Q4158" s="40">
        <v>1.6098562999999999</v>
      </c>
      <c r="R4158" s="39">
        <v>38.75145790554415</v>
      </c>
      <c r="S4158" s="39">
        <v>23.78171663244353</v>
      </c>
      <c r="T4158" s="39">
        <v>0</v>
      </c>
      <c r="U4158" s="39">
        <v>0</v>
      </c>
      <c r="V4158" s="39">
        <v>0</v>
      </c>
      <c r="W4158" s="29" t="s">
        <v>265</v>
      </c>
      <c r="X4158" s="29" t="s">
        <v>11773</v>
      </c>
      <c r="Y4158" s="29">
        <v>45110</v>
      </c>
      <c r="Z4158" s="41" t="s">
        <v>11755</v>
      </c>
      <c r="AA4158" s="42" t="s">
        <v>1349</v>
      </c>
      <c r="AB4158" s="29" t="s">
        <v>258</v>
      </c>
      <c r="AC4158" s="29" t="s">
        <v>265</v>
      </c>
      <c r="AD4158" s="29" t="s">
        <v>265</v>
      </c>
      <c r="AE4158" s="29" t="s">
        <v>1367</v>
      </c>
      <c r="AF4158" s="29" t="s">
        <v>2409</v>
      </c>
      <c r="AG4158" s="183" t="s">
        <v>2410</v>
      </c>
      <c r="AH4158" s="29" t="s">
        <v>1356</v>
      </c>
      <c r="AI4158" s="29" t="s">
        <v>1357</v>
      </c>
      <c r="AJ4158" s="29" t="s">
        <v>258</v>
      </c>
      <c r="AK4158" s="29" t="s">
        <v>258</v>
      </c>
      <c r="AL4158" s="29" t="s">
        <v>13327</v>
      </c>
    </row>
    <row r="4159" spans="1:38" x14ac:dyDescent="0.2">
      <c r="A4159" s="35" t="s">
        <v>18</v>
      </c>
      <c r="B4159" s="36">
        <v>10182</v>
      </c>
      <c r="C4159" s="36">
        <v>40</v>
      </c>
      <c r="D4159" s="36" t="s">
        <v>6829</v>
      </c>
      <c r="E4159" s="37" t="s">
        <v>6830</v>
      </c>
      <c r="F4159" s="38" t="s">
        <v>1262</v>
      </c>
      <c r="G4159" s="38" t="s">
        <v>1263</v>
      </c>
      <c r="H4159" s="35" t="s">
        <v>302</v>
      </c>
      <c r="I4159" s="35"/>
      <c r="J4159" s="29" t="s">
        <v>263</v>
      </c>
      <c r="K4159" s="29" t="s">
        <v>264</v>
      </c>
      <c r="L4159" s="29" t="s">
        <v>2577</v>
      </c>
      <c r="M4159" s="39">
        <v>38.843948082811913</v>
      </c>
      <c r="N4159" s="39">
        <v>62.533174537987676</v>
      </c>
      <c r="O4159" s="29">
        <v>44197</v>
      </c>
      <c r="P4159" s="29">
        <v>44785</v>
      </c>
      <c r="Q4159" s="40">
        <v>1.6098562999999999</v>
      </c>
      <c r="R4159" s="39">
        <v>38.75145790554415</v>
      </c>
      <c r="S4159" s="39">
        <v>23.78171663244353</v>
      </c>
      <c r="T4159" s="39">
        <v>0</v>
      </c>
      <c r="U4159" s="39">
        <v>0</v>
      </c>
      <c r="V4159" s="39">
        <v>0</v>
      </c>
      <c r="W4159" s="29" t="s">
        <v>265</v>
      </c>
      <c r="X4159" s="29" t="s">
        <v>11773</v>
      </c>
      <c r="Y4159" s="29">
        <v>45110</v>
      </c>
      <c r="Z4159" s="41" t="s">
        <v>11755</v>
      </c>
      <c r="AA4159" s="42" t="s">
        <v>1349</v>
      </c>
      <c r="AB4159" s="29" t="s">
        <v>258</v>
      </c>
      <c r="AC4159" s="29" t="s">
        <v>265</v>
      </c>
      <c r="AD4159" s="29" t="s">
        <v>265</v>
      </c>
      <c r="AE4159" s="29" t="s">
        <v>1367</v>
      </c>
      <c r="AF4159" s="29" t="s">
        <v>2409</v>
      </c>
      <c r="AG4159" s="183" t="s">
        <v>2410</v>
      </c>
      <c r="AH4159" s="29" t="s">
        <v>1356</v>
      </c>
      <c r="AI4159" s="29" t="s">
        <v>1357</v>
      </c>
      <c r="AJ4159" s="29" t="s">
        <v>258</v>
      </c>
      <c r="AK4159" s="29" t="s">
        <v>258</v>
      </c>
      <c r="AL4159" s="29" t="s">
        <v>13327</v>
      </c>
    </row>
    <row r="4160" spans="1:38" x14ac:dyDescent="0.2">
      <c r="A4160" s="35" t="s">
        <v>18</v>
      </c>
      <c r="B4160" s="36">
        <v>10182</v>
      </c>
      <c r="C4160" s="36">
        <v>41</v>
      </c>
      <c r="D4160" s="36" t="s">
        <v>6831</v>
      </c>
      <c r="E4160" s="37" t="s">
        <v>6832</v>
      </c>
      <c r="F4160" s="38" t="s">
        <v>1262</v>
      </c>
      <c r="G4160" s="38" t="s">
        <v>1263</v>
      </c>
      <c r="H4160" s="35" t="s">
        <v>302</v>
      </c>
      <c r="I4160" s="35"/>
      <c r="J4160" s="29" t="s">
        <v>263</v>
      </c>
      <c r="K4160" s="29" t="s">
        <v>264</v>
      </c>
      <c r="L4160" s="29" t="s">
        <v>2577</v>
      </c>
      <c r="M4160" s="39">
        <v>38.843948082811913</v>
      </c>
      <c r="N4160" s="39">
        <v>62.533174537987676</v>
      </c>
      <c r="O4160" s="29">
        <v>44197</v>
      </c>
      <c r="P4160" s="29">
        <v>44785</v>
      </c>
      <c r="Q4160" s="40">
        <v>1.6098562999999999</v>
      </c>
      <c r="R4160" s="39">
        <v>38.75145790554415</v>
      </c>
      <c r="S4160" s="39">
        <v>23.78171663244353</v>
      </c>
      <c r="T4160" s="39">
        <v>0</v>
      </c>
      <c r="U4160" s="39">
        <v>0</v>
      </c>
      <c r="V4160" s="39">
        <v>0</v>
      </c>
      <c r="W4160" s="29" t="s">
        <v>265</v>
      </c>
      <c r="X4160" s="29" t="s">
        <v>11773</v>
      </c>
      <c r="Y4160" s="29">
        <v>45110</v>
      </c>
      <c r="Z4160" s="41" t="s">
        <v>11755</v>
      </c>
      <c r="AA4160" s="42" t="s">
        <v>1349</v>
      </c>
      <c r="AB4160" s="29" t="s">
        <v>258</v>
      </c>
      <c r="AC4160" s="29" t="s">
        <v>265</v>
      </c>
      <c r="AD4160" s="29" t="s">
        <v>265</v>
      </c>
      <c r="AE4160" s="29" t="s">
        <v>1367</v>
      </c>
      <c r="AF4160" s="29" t="s">
        <v>2409</v>
      </c>
      <c r="AG4160" s="183" t="s">
        <v>2410</v>
      </c>
      <c r="AH4160" s="29" t="s">
        <v>1356</v>
      </c>
      <c r="AI4160" s="29" t="s">
        <v>1357</v>
      </c>
      <c r="AJ4160" s="29" t="s">
        <v>258</v>
      </c>
      <c r="AK4160" s="29" t="s">
        <v>258</v>
      </c>
      <c r="AL4160" s="29" t="s">
        <v>13327</v>
      </c>
    </row>
    <row r="4161" spans="1:38" x14ac:dyDescent="0.2">
      <c r="A4161" s="35" t="s">
        <v>18</v>
      </c>
      <c r="B4161" s="36">
        <v>10182</v>
      </c>
      <c r="C4161" s="36">
        <v>42</v>
      </c>
      <c r="D4161" s="36" t="s">
        <v>6833</v>
      </c>
      <c r="E4161" s="37" t="s">
        <v>6834</v>
      </c>
      <c r="F4161" s="38" t="s">
        <v>1262</v>
      </c>
      <c r="G4161" s="38" t="s">
        <v>1263</v>
      </c>
      <c r="H4161" s="35" t="s">
        <v>302</v>
      </c>
      <c r="I4161" s="35"/>
      <c r="J4161" s="29" t="s">
        <v>263</v>
      </c>
      <c r="K4161" s="29" t="s">
        <v>264</v>
      </c>
      <c r="L4161" s="29" t="s">
        <v>2577</v>
      </c>
      <c r="M4161" s="39">
        <v>38.843948082811913</v>
      </c>
      <c r="N4161" s="39">
        <v>62.533174537987676</v>
      </c>
      <c r="O4161" s="29">
        <v>44197</v>
      </c>
      <c r="P4161" s="29">
        <v>44785</v>
      </c>
      <c r="Q4161" s="40">
        <v>1.6098562999999999</v>
      </c>
      <c r="R4161" s="39">
        <v>38.75145790554415</v>
      </c>
      <c r="S4161" s="39">
        <v>23.78171663244353</v>
      </c>
      <c r="T4161" s="39">
        <v>0</v>
      </c>
      <c r="U4161" s="39">
        <v>0</v>
      </c>
      <c r="V4161" s="39">
        <v>0</v>
      </c>
      <c r="W4161" s="29" t="s">
        <v>265</v>
      </c>
      <c r="X4161" s="29" t="s">
        <v>11773</v>
      </c>
      <c r="Y4161" s="29">
        <v>45110</v>
      </c>
      <c r="Z4161" s="41" t="s">
        <v>11755</v>
      </c>
      <c r="AA4161" s="42" t="s">
        <v>1349</v>
      </c>
      <c r="AB4161" s="29" t="s">
        <v>258</v>
      </c>
      <c r="AC4161" s="29" t="s">
        <v>265</v>
      </c>
      <c r="AD4161" s="29" t="s">
        <v>265</v>
      </c>
      <c r="AE4161" s="29" t="s">
        <v>1367</v>
      </c>
      <c r="AF4161" s="29" t="s">
        <v>2409</v>
      </c>
      <c r="AG4161" s="183" t="s">
        <v>2410</v>
      </c>
      <c r="AH4161" s="29" t="s">
        <v>1356</v>
      </c>
      <c r="AI4161" s="29" t="s">
        <v>1357</v>
      </c>
      <c r="AJ4161" s="29" t="s">
        <v>258</v>
      </c>
      <c r="AK4161" s="29" t="s">
        <v>258</v>
      </c>
      <c r="AL4161" s="29" t="s">
        <v>13327</v>
      </c>
    </row>
    <row r="4162" spans="1:38" x14ac:dyDescent="0.2">
      <c r="A4162" s="35" t="s">
        <v>18</v>
      </c>
      <c r="B4162" s="36">
        <v>10182</v>
      </c>
      <c r="C4162" s="36">
        <v>43</v>
      </c>
      <c r="D4162" s="36" t="s">
        <v>6835</v>
      </c>
      <c r="E4162" s="37" t="s">
        <v>6836</v>
      </c>
      <c r="F4162" s="38" t="s">
        <v>1262</v>
      </c>
      <c r="G4162" s="38" t="s">
        <v>1263</v>
      </c>
      <c r="H4162" s="35" t="s">
        <v>302</v>
      </c>
      <c r="I4162" s="35"/>
      <c r="J4162" s="29" t="s">
        <v>263</v>
      </c>
      <c r="K4162" s="29" t="s">
        <v>264</v>
      </c>
      <c r="L4162" s="29" t="s">
        <v>2577</v>
      </c>
      <c r="M4162" s="39">
        <v>38.843948082811913</v>
      </c>
      <c r="N4162" s="39">
        <v>62.533174537987676</v>
      </c>
      <c r="O4162" s="29">
        <v>44197</v>
      </c>
      <c r="P4162" s="29">
        <v>44785</v>
      </c>
      <c r="Q4162" s="40">
        <v>1.6098562999999999</v>
      </c>
      <c r="R4162" s="39">
        <v>38.75145790554415</v>
      </c>
      <c r="S4162" s="39">
        <v>23.78171663244353</v>
      </c>
      <c r="T4162" s="39">
        <v>0</v>
      </c>
      <c r="U4162" s="39">
        <v>0</v>
      </c>
      <c r="V4162" s="39">
        <v>0</v>
      </c>
      <c r="W4162" s="29" t="s">
        <v>265</v>
      </c>
      <c r="X4162" s="29" t="s">
        <v>11773</v>
      </c>
      <c r="Y4162" s="29">
        <v>45110</v>
      </c>
      <c r="Z4162" s="41" t="s">
        <v>11755</v>
      </c>
      <c r="AA4162" s="42" t="s">
        <v>1349</v>
      </c>
      <c r="AB4162" s="29" t="s">
        <v>258</v>
      </c>
      <c r="AC4162" s="29" t="s">
        <v>265</v>
      </c>
      <c r="AD4162" s="29" t="s">
        <v>265</v>
      </c>
      <c r="AE4162" s="29" t="s">
        <v>1367</v>
      </c>
      <c r="AF4162" s="29" t="s">
        <v>2409</v>
      </c>
      <c r="AG4162" s="183" t="s">
        <v>2410</v>
      </c>
      <c r="AH4162" s="29" t="s">
        <v>1356</v>
      </c>
      <c r="AI4162" s="29" t="s">
        <v>1357</v>
      </c>
      <c r="AJ4162" s="29" t="s">
        <v>258</v>
      </c>
      <c r="AK4162" s="29" t="s">
        <v>258</v>
      </c>
      <c r="AL4162" s="29" t="s">
        <v>13327</v>
      </c>
    </row>
    <row r="4163" spans="1:38" x14ac:dyDescent="0.2">
      <c r="A4163" s="35" t="s">
        <v>18</v>
      </c>
      <c r="B4163" s="36">
        <v>10182</v>
      </c>
      <c r="C4163" s="36">
        <v>44</v>
      </c>
      <c r="D4163" s="36" t="s">
        <v>6837</v>
      </c>
      <c r="E4163" s="37" t="s">
        <v>6838</v>
      </c>
      <c r="F4163" s="38" t="s">
        <v>1262</v>
      </c>
      <c r="G4163" s="38" t="s">
        <v>1263</v>
      </c>
      <c r="H4163" s="35" t="s">
        <v>302</v>
      </c>
      <c r="I4163" s="35"/>
      <c r="J4163" s="29" t="s">
        <v>263</v>
      </c>
      <c r="K4163" s="29" t="s">
        <v>264</v>
      </c>
      <c r="L4163" s="29" t="s">
        <v>2577</v>
      </c>
      <c r="M4163" s="39">
        <v>38.843948082811913</v>
      </c>
      <c r="N4163" s="39">
        <v>62.533174537987676</v>
      </c>
      <c r="O4163" s="29">
        <v>44197</v>
      </c>
      <c r="P4163" s="29">
        <v>44785</v>
      </c>
      <c r="Q4163" s="40">
        <v>1.6098562999999999</v>
      </c>
      <c r="R4163" s="39">
        <v>38.75145790554415</v>
      </c>
      <c r="S4163" s="39">
        <v>23.78171663244353</v>
      </c>
      <c r="T4163" s="39">
        <v>0</v>
      </c>
      <c r="U4163" s="39">
        <v>0</v>
      </c>
      <c r="V4163" s="39">
        <v>0</v>
      </c>
      <c r="W4163" s="29" t="s">
        <v>265</v>
      </c>
      <c r="X4163" s="29" t="s">
        <v>11773</v>
      </c>
      <c r="Y4163" s="29">
        <v>45110</v>
      </c>
      <c r="Z4163" s="41" t="s">
        <v>11755</v>
      </c>
      <c r="AA4163" s="42" t="s">
        <v>1349</v>
      </c>
      <c r="AB4163" s="29" t="s">
        <v>258</v>
      </c>
      <c r="AC4163" s="29" t="s">
        <v>265</v>
      </c>
      <c r="AD4163" s="29" t="s">
        <v>265</v>
      </c>
      <c r="AE4163" s="29" t="s">
        <v>1367</v>
      </c>
      <c r="AF4163" s="29" t="s">
        <v>2409</v>
      </c>
      <c r="AG4163" s="183" t="s">
        <v>2410</v>
      </c>
      <c r="AH4163" s="29" t="s">
        <v>1356</v>
      </c>
      <c r="AI4163" s="29" t="s">
        <v>1357</v>
      </c>
      <c r="AJ4163" s="29" t="s">
        <v>258</v>
      </c>
      <c r="AK4163" s="29" t="s">
        <v>258</v>
      </c>
      <c r="AL4163" s="29" t="s">
        <v>13327</v>
      </c>
    </row>
    <row r="4164" spans="1:38" x14ac:dyDescent="0.2">
      <c r="A4164" s="35" t="s">
        <v>18</v>
      </c>
      <c r="B4164" s="36">
        <v>10182</v>
      </c>
      <c r="C4164" s="36">
        <v>45</v>
      </c>
      <c r="D4164" s="36" t="s">
        <v>6839</v>
      </c>
      <c r="E4164" s="37" t="s">
        <v>6840</v>
      </c>
      <c r="F4164" s="38" t="s">
        <v>1262</v>
      </c>
      <c r="G4164" s="38" t="s">
        <v>1263</v>
      </c>
      <c r="H4164" s="35" t="s">
        <v>302</v>
      </c>
      <c r="I4164" s="35"/>
      <c r="J4164" s="29" t="s">
        <v>263</v>
      </c>
      <c r="K4164" s="29" t="s">
        <v>264</v>
      </c>
      <c r="L4164" s="29" t="s">
        <v>2577</v>
      </c>
      <c r="M4164" s="39">
        <v>38.843948082811913</v>
      </c>
      <c r="N4164" s="39">
        <v>62.533174537987676</v>
      </c>
      <c r="O4164" s="29">
        <v>44197</v>
      </c>
      <c r="P4164" s="29">
        <v>44785</v>
      </c>
      <c r="Q4164" s="40">
        <v>1.6098562999999999</v>
      </c>
      <c r="R4164" s="39">
        <v>38.75145790554415</v>
      </c>
      <c r="S4164" s="39">
        <v>23.78171663244353</v>
      </c>
      <c r="T4164" s="39">
        <v>0</v>
      </c>
      <c r="U4164" s="39">
        <v>0</v>
      </c>
      <c r="V4164" s="39">
        <v>0</v>
      </c>
      <c r="W4164" s="29" t="s">
        <v>265</v>
      </c>
      <c r="X4164" s="29" t="s">
        <v>11773</v>
      </c>
      <c r="Y4164" s="29">
        <v>45110</v>
      </c>
      <c r="Z4164" s="41" t="s">
        <v>11755</v>
      </c>
      <c r="AA4164" s="42" t="s">
        <v>1349</v>
      </c>
      <c r="AB4164" s="29" t="s">
        <v>258</v>
      </c>
      <c r="AC4164" s="29" t="s">
        <v>265</v>
      </c>
      <c r="AD4164" s="29" t="s">
        <v>265</v>
      </c>
      <c r="AE4164" s="29" t="s">
        <v>1367</v>
      </c>
      <c r="AF4164" s="29" t="s">
        <v>2409</v>
      </c>
      <c r="AG4164" s="183" t="s">
        <v>2410</v>
      </c>
      <c r="AH4164" s="29" t="s">
        <v>1356</v>
      </c>
      <c r="AI4164" s="29" t="s">
        <v>1357</v>
      </c>
      <c r="AJ4164" s="29" t="s">
        <v>258</v>
      </c>
      <c r="AK4164" s="29" t="s">
        <v>258</v>
      </c>
      <c r="AL4164" s="29" t="s">
        <v>13327</v>
      </c>
    </row>
    <row r="4165" spans="1:38" x14ac:dyDescent="0.2">
      <c r="A4165" s="35" t="s">
        <v>18</v>
      </c>
      <c r="B4165" s="36">
        <v>10182</v>
      </c>
      <c r="C4165" s="36">
        <v>46</v>
      </c>
      <c r="D4165" s="36" t="s">
        <v>6841</v>
      </c>
      <c r="E4165" s="37" t="s">
        <v>6842</v>
      </c>
      <c r="F4165" s="38" t="s">
        <v>1262</v>
      </c>
      <c r="G4165" s="38" t="s">
        <v>1263</v>
      </c>
      <c r="H4165" s="35" t="s">
        <v>302</v>
      </c>
      <c r="I4165" s="35"/>
      <c r="J4165" s="29" t="s">
        <v>263</v>
      </c>
      <c r="K4165" s="29" t="s">
        <v>264</v>
      </c>
      <c r="L4165" s="29" t="s">
        <v>2577</v>
      </c>
      <c r="M4165" s="39">
        <v>38.843948082811913</v>
      </c>
      <c r="N4165" s="39">
        <v>62.533174537987676</v>
      </c>
      <c r="O4165" s="29">
        <v>44197</v>
      </c>
      <c r="P4165" s="29">
        <v>44785</v>
      </c>
      <c r="Q4165" s="40">
        <v>1.6098562999999999</v>
      </c>
      <c r="R4165" s="39">
        <v>38.75145790554415</v>
      </c>
      <c r="S4165" s="39">
        <v>23.78171663244353</v>
      </c>
      <c r="T4165" s="39">
        <v>0</v>
      </c>
      <c r="U4165" s="39">
        <v>0</v>
      </c>
      <c r="V4165" s="39">
        <v>0</v>
      </c>
      <c r="W4165" s="29" t="s">
        <v>265</v>
      </c>
      <c r="X4165" s="29" t="s">
        <v>11773</v>
      </c>
      <c r="Y4165" s="29">
        <v>45110</v>
      </c>
      <c r="Z4165" s="41" t="s">
        <v>11755</v>
      </c>
      <c r="AA4165" s="42" t="s">
        <v>1349</v>
      </c>
      <c r="AB4165" s="29" t="s">
        <v>258</v>
      </c>
      <c r="AC4165" s="29" t="s">
        <v>265</v>
      </c>
      <c r="AD4165" s="29" t="s">
        <v>265</v>
      </c>
      <c r="AE4165" s="29" t="s">
        <v>1367</v>
      </c>
      <c r="AF4165" s="29" t="s">
        <v>2409</v>
      </c>
      <c r="AG4165" s="183" t="s">
        <v>2410</v>
      </c>
      <c r="AH4165" s="29" t="s">
        <v>1356</v>
      </c>
      <c r="AI4165" s="29" t="s">
        <v>1357</v>
      </c>
      <c r="AJ4165" s="29" t="s">
        <v>258</v>
      </c>
      <c r="AK4165" s="29" t="s">
        <v>258</v>
      </c>
      <c r="AL4165" s="29" t="s">
        <v>13327</v>
      </c>
    </row>
    <row r="4166" spans="1:38" x14ac:dyDescent="0.2">
      <c r="A4166" s="35" t="s">
        <v>18</v>
      </c>
      <c r="B4166" s="36">
        <v>10182</v>
      </c>
      <c r="C4166" s="36">
        <v>47</v>
      </c>
      <c r="D4166" s="36" t="s">
        <v>6843</v>
      </c>
      <c r="E4166" s="37" t="s">
        <v>6844</v>
      </c>
      <c r="F4166" s="38" t="s">
        <v>1262</v>
      </c>
      <c r="G4166" s="38" t="s">
        <v>1263</v>
      </c>
      <c r="H4166" s="35" t="s">
        <v>302</v>
      </c>
      <c r="I4166" s="35"/>
      <c r="J4166" s="29" t="s">
        <v>263</v>
      </c>
      <c r="K4166" s="29" t="s">
        <v>264</v>
      </c>
      <c r="L4166" s="29" t="s">
        <v>2577</v>
      </c>
      <c r="M4166" s="39">
        <v>38.843948082811913</v>
      </c>
      <c r="N4166" s="39">
        <v>62.533174537987676</v>
      </c>
      <c r="O4166" s="29">
        <v>44197</v>
      </c>
      <c r="P4166" s="29">
        <v>44785</v>
      </c>
      <c r="Q4166" s="40">
        <v>1.6098562999999999</v>
      </c>
      <c r="R4166" s="39">
        <v>38.75145790554415</v>
      </c>
      <c r="S4166" s="39">
        <v>23.78171663244353</v>
      </c>
      <c r="T4166" s="39">
        <v>0</v>
      </c>
      <c r="U4166" s="39">
        <v>0</v>
      </c>
      <c r="V4166" s="39">
        <v>0</v>
      </c>
      <c r="W4166" s="29" t="s">
        <v>265</v>
      </c>
      <c r="X4166" s="29" t="s">
        <v>11773</v>
      </c>
      <c r="Y4166" s="29">
        <v>45110</v>
      </c>
      <c r="Z4166" s="41" t="s">
        <v>11755</v>
      </c>
      <c r="AA4166" s="42" t="s">
        <v>1349</v>
      </c>
      <c r="AB4166" s="29" t="s">
        <v>258</v>
      </c>
      <c r="AC4166" s="29" t="s">
        <v>265</v>
      </c>
      <c r="AD4166" s="29" t="s">
        <v>265</v>
      </c>
      <c r="AE4166" s="29" t="s">
        <v>1367</v>
      </c>
      <c r="AF4166" s="29" t="s">
        <v>2409</v>
      </c>
      <c r="AG4166" s="183" t="s">
        <v>2410</v>
      </c>
      <c r="AH4166" s="29" t="s">
        <v>1356</v>
      </c>
      <c r="AI4166" s="29" t="s">
        <v>1357</v>
      </c>
      <c r="AJ4166" s="29" t="s">
        <v>258</v>
      </c>
      <c r="AK4166" s="29" t="s">
        <v>258</v>
      </c>
      <c r="AL4166" s="29" t="s">
        <v>13327</v>
      </c>
    </row>
    <row r="4167" spans="1:38" x14ac:dyDescent="0.2">
      <c r="A4167" s="35" t="s">
        <v>18</v>
      </c>
      <c r="B4167" s="36">
        <v>10182</v>
      </c>
      <c r="C4167" s="36">
        <v>48</v>
      </c>
      <c r="D4167" s="36" t="s">
        <v>6845</v>
      </c>
      <c r="E4167" s="37" t="s">
        <v>6846</v>
      </c>
      <c r="F4167" s="38" t="s">
        <v>1262</v>
      </c>
      <c r="G4167" s="38" t="s">
        <v>1263</v>
      </c>
      <c r="H4167" s="35" t="s">
        <v>302</v>
      </c>
      <c r="I4167" s="35"/>
      <c r="J4167" s="29" t="s">
        <v>263</v>
      </c>
      <c r="K4167" s="29" t="s">
        <v>264</v>
      </c>
      <c r="L4167" s="29" t="s">
        <v>2577</v>
      </c>
      <c r="M4167" s="39">
        <v>38.843948082811913</v>
      </c>
      <c r="N4167" s="39">
        <v>62.533174537987676</v>
      </c>
      <c r="O4167" s="29">
        <v>44197</v>
      </c>
      <c r="P4167" s="29">
        <v>44785</v>
      </c>
      <c r="Q4167" s="40">
        <v>1.6098562999999999</v>
      </c>
      <c r="R4167" s="39">
        <v>38.75145790554415</v>
      </c>
      <c r="S4167" s="39">
        <v>23.78171663244353</v>
      </c>
      <c r="T4167" s="39">
        <v>0</v>
      </c>
      <c r="U4167" s="39">
        <v>0</v>
      </c>
      <c r="V4167" s="39">
        <v>0</v>
      </c>
      <c r="W4167" s="29" t="s">
        <v>265</v>
      </c>
      <c r="X4167" s="29" t="s">
        <v>11773</v>
      </c>
      <c r="Y4167" s="29">
        <v>45110</v>
      </c>
      <c r="Z4167" s="41" t="s">
        <v>11755</v>
      </c>
      <c r="AA4167" s="42" t="s">
        <v>1349</v>
      </c>
      <c r="AB4167" s="29" t="s">
        <v>258</v>
      </c>
      <c r="AC4167" s="29" t="s">
        <v>265</v>
      </c>
      <c r="AD4167" s="29" t="s">
        <v>265</v>
      </c>
      <c r="AE4167" s="29" t="s">
        <v>1367</v>
      </c>
      <c r="AF4167" s="29" t="s">
        <v>2409</v>
      </c>
      <c r="AG4167" s="183" t="s">
        <v>2410</v>
      </c>
      <c r="AH4167" s="29" t="s">
        <v>1356</v>
      </c>
      <c r="AI4167" s="29" t="s">
        <v>1357</v>
      </c>
      <c r="AJ4167" s="29" t="s">
        <v>258</v>
      </c>
      <c r="AK4167" s="29" t="s">
        <v>258</v>
      </c>
      <c r="AL4167" s="29" t="s">
        <v>13327</v>
      </c>
    </row>
    <row r="4168" spans="1:38" x14ac:dyDescent="0.2">
      <c r="A4168" s="35" t="s">
        <v>18</v>
      </c>
      <c r="B4168" s="36">
        <v>10182</v>
      </c>
      <c r="C4168" s="36">
        <v>49</v>
      </c>
      <c r="D4168" s="36" t="s">
        <v>6847</v>
      </c>
      <c r="E4168" s="37" t="s">
        <v>6848</v>
      </c>
      <c r="F4168" s="38" t="s">
        <v>1262</v>
      </c>
      <c r="G4168" s="38" t="s">
        <v>1263</v>
      </c>
      <c r="H4168" s="35" t="s">
        <v>302</v>
      </c>
      <c r="I4168" s="35"/>
      <c r="J4168" s="29" t="s">
        <v>263</v>
      </c>
      <c r="K4168" s="29" t="s">
        <v>264</v>
      </c>
      <c r="L4168" s="29" t="s">
        <v>2577</v>
      </c>
      <c r="M4168" s="39">
        <v>38.843948082811913</v>
      </c>
      <c r="N4168" s="39">
        <v>62.533174537987676</v>
      </c>
      <c r="O4168" s="29">
        <v>44197</v>
      </c>
      <c r="P4168" s="29">
        <v>44785</v>
      </c>
      <c r="Q4168" s="40">
        <v>1.6098562999999999</v>
      </c>
      <c r="R4168" s="39">
        <v>38.75145790554415</v>
      </c>
      <c r="S4168" s="39">
        <v>23.78171663244353</v>
      </c>
      <c r="T4168" s="39">
        <v>0</v>
      </c>
      <c r="U4168" s="39">
        <v>0</v>
      </c>
      <c r="V4168" s="39">
        <v>0</v>
      </c>
      <c r="W4168" s="29" t="s">
        <v>265</v>
      </c>
      <c r="X4168" s="29" t="s">
        <v>11773</v>
      </c>
      <c r="Y4168" s="29">
        <v>45110</v>
      </c>
      <c r="Z4168" s="41" t="s">
        <v>11755</v>
      </c>
      <c r="AA4168" s="42" t="s">
        <v>1349</v>
      </c>
      <c r="AB4168" s="29" t="s">
        <v>258</v>
      </c>
      <c r="AC4168" s="29" t="s">
        <v>265</v>
      </c>
      <c r="AD4168" s="29" t="s">
        <v>265</v>
      </c>
      <c r="AE4168" s="29" t="s">
        <v>1367</v>
      </c>
      <c r="AF4168" s="29" t="s">
        <v>2409</v>
      </c>
      <c r="AG4168" s="183" t="s">
        <v>2410</v>
      </c>
      <c r="AH4168" s="29" t="s">
        <v>1356</v>
      </c>
      <c r="AI4168" s="29" t="s">
        <v>1357</v>
      </c>
      <c r="AJ4168" s="29" t="s">
        <v>258</v>
      </c>
      <c r="AK4168" s="29" t="s">
        <v>258</v>
      </c>
      <c r="AL4168" s="29" t="s">
        <v>13327</v>
      </c>
    </row>
    <row r="4169" spans="1:38" x14ac:dyDescent="0.2">
      <c r="A4169" s="35" t="s">
        <v>18</v>
      </c>
      <c r="B4169" s="36">
        <v>10182</v>
      </c>
      <c r="C4169" s="36">
        <v>50</v>
      </c>
      <c r="D4169" s="36" t="s">
        <v>6849</v>
      </c>
      <c r="E4169" s="37" t="s">
        <v>6850</v>
      </c>
      <c r="F4169" s="38" t="s">
        <v>1262</v>
      </c>
      <c r="G4169" s="38" t="s">
        <v>1263</v>
      </c>
      <c r="H4169" s="35" t="s">
        <v>302</v>
      </c>
      <c r="I4169" s="35"/>
      <c r="J4169" s="29" t="s">
        <v>263</v>
      </c>
      <c r="K4169" s="29" t="s">
        <v>264</v>
      </c>
      <c r="L4169" s="29" t="s">
        <v>2577</v>
      </c>
      <c r="M4169" s="39">
        <v>38.843948082811913</v>
      </c>
      <c r="N4169" s="39">
        <v>62.533174537987676</v>
      </c>
      <c r="O4169" s="29">
        <v>44197</v>
      </c>
      <c r="P4169" s="29">
        <v>44785</v>
      </c>
      <c r="Q4169" s="40">
        <v>1.6098562999999999</v>
      </c>
      <c r="R4169" s="39">
        <v>38.75145790554415</v>
      </c>
      <c r="S4169" s="39">
        <v>23.78171663244353</v>
      </c>
      <c r="T4169" s="39">
        <v>0</v>
      </c>
      <c r="U4169" s="39">
        <v>0</v>
      </c>
      <c r="V4169" s="39">
        <v>0</v>
      </c>
      <c r="W4169" s="29" t="s">
        <v>265</v>
      </c>
      <c r="X4169" s="29" t="s">
        <v>11773</v>
      </c>
      <c r="Y4169" s="29">
        <v>45110</v>
      </c>
      <c r="Z4169" s="41" t="s">
        <v>11755</v>
      </c>
      <c r="AA4169" s="42" t="s">
        <v>1349</v>
      </c>
      <c r="AB4169" s="29" t="s">
        <v>258</v>
      </c>
      <c r="AC4169" s="29" t="s">
        <v>265</v>
      </c>
      <c r="AD4169" s="29" t="s">
        <v>265</v>
      </c>
      <c r="AE4169" s="29" t="s">
        <v>1367</v>
      </c>
      <c r="AF4169" s="29" t="s">
        <v>2409</v>
      </c>
      <c r="AG4169" s="183" t="s">
        <v>2410</v>
      </c>
      <c r="AH4169" s="29" t="s">
        <v>1356</v>
      </c>
      <c r="AI4169" s="29" t="s">
        <v>1357</v>
      </c>
      <c r="AJ4169" s="29" t="s">
        <v>258</v>
      </c>
      <c r="AK4169" s="29" t="s">
        <v>258</v>
      </c>
      <c r="AL4169" s="29" t="s">
        <v>13327</v>
      </c>
    </row>
    <row r="4170" spans="1:38" x14ac:dyDescent="0.2">
      <c r="A4170" s="35" t="s">
        <v>16</v>
      </c>
      <c r="B4170" s="36">
        <v>10183</v>
      </c>
      <c r="C4170" s="36"/>
      <c r="D4170" s="36" t="s">
        <v>1349</v>
      </c>
      <c r="E4170" s="37" t="s">
        <v>6851</v>
      </c>
      <c r="F4170" s="38" t="s">
        <v>1269</v>
      </c>
      <c r="G4170" s="38" t="s">
        <v>1273</v>
      </c>
      <c r="H4170" s="35" t="s">
        <v>1393</v>
      </c>
      <c r="I4170" s="35"/>
      <c r="J4170" s="29" t="s">
        <v>484</v>
      </c>
      <c r="K4170" s="29" t="s">
        <v>1365</v>
      </c>
      <c r="L4170" s="29" t="s">
        <v>1366</v>
      </c>
      <c r="M4170" s="39">
        <v>20.847274116924471</v>
      </c>
      <c r="N4170" s="39">
        <v>33.675268993839836</v>
      </c>
      <c r="O4170" s="29">
        <v>44197</v>
      </c>
      <c r="P4170" s="29">
        <v>44787</v>
      </c>
      <c r="Q4170" s="40">
        <v>1.615332</v>
      </c>
      <c r="R4170" s="39">
        <v>20.797754962354553</v>
      </c>
      <c r="S4170" s="39">
        <v>12.877514031485285</v>
      </c>
      <c r="T4170" s="39">
        <v>0</v>
      </c>
      <c r="U4170" s="39">
        <v>0</v>
      </c>
      <c r="V4170" s="39">
        <v>0</v>
      </c>
      <c r="W4170" s="29" t="s">
        <v>265</v>
      </c>
      <c r="X4170" s="29" t="s">
        <v>11773</v>
      </c>
      <c r="Y4170" s="29">
        <v>45275</v>
      </c>
      <c r="Z4170" s="41" t="s">
        <v>11760</v>
      </c>
      <c r="AA4170" s="42" t="s">
        <v>1349</v>
      </c>
      <c r="AB4170" s="29" t="s">
        <v>258</v>
      </c>
      <c r="AC4170" s="29" t="s">
        <v>258</v>
      </c>
      <c r="AD4170" s="29" t="s">
        <v>265</v>
      </c>
      <c r="AE4170" s="29" t="s">
        <v>1367</v>
      </c>
      <c r="AF4170" s="29" t="s">
        <v>1368</v>
      </c>
      <c r="AG4170" s="183" t="s">
        <v>1369</v>
      </c>
      <c r="AH4170" s="29" t="s">
        <v>1356</v>
      </c>
      <c r="AI4170" s="29" t="s">
        <v>1357</v>
      </c>
      <c r="AJ4170" s="29" t="s">
        <v>258</v>
      </c>
      <c r="AK4170" s="29" t="s">
        <v>258</v>
      </c>
      <c r="AL4170" s="29" t="s">
        <v>13327</v>
      </c>
    </row>
    <row r="4171" spans="1:38" x14ac:dyDescent="0.2">
      <c r="A4171" s="35" t="s">
        <v>18</v>
      </c>
      <c r="B4171" s="36">
        <v>10341</v>
      </c>
      <c r="C4171" s="36">
        <v>4</v>
      </c>
      <c r="D4171" s="36" t="s">
        <v>7049</v>
      </c>
      <c r="E4171" s="37" t="s">
        <v>7050</v>
      </c>
      <c r="F4171" s="38" t="s">
        <v>1262</v>
      </c>
      <c r="G4171" s="38" t="s">
        <v>1263</v>
      </c>
      <c r="H4171" s="35" t="s">
        <v>1671</v>
      </c>
      <c r="I4171" s="35"/>
      <c r="J4171" s="29" t="s">
        <v>263</v>
      </c>
      <c r="K4171" s="29" t="s">
        <v>264</v>
      </c>
      <c r="L4171" s="29" t="s">
        <v>7042</v>
      </c>
      <c r="M4171" s="39">
        <v>75.646421850596738</v>
      </c>
      <c r="N4171" s="39">
        <v>232.16875564681726</v>
      </c>
      <c r="O4171" s="29">
        <v>44221</v>
      </c>
      <c r="P4171" s="29">
        <v>45342</v>
      </c>
      <c r="Q4171" s="40">
        <v>3.0691307000000001</v>
      </c>
      <c r="R4171" s="39">
        <v>70.56109240246407</v>
      </c>
      <c r="S4171" s="39">
        <v>75.52726899383984</v>
      </c>
      <c r="T4171" s="39">
        <v>75.52726899383984</v>
      </c>
      <c r="U4171" s="39">
        <v>10.553125256673511</v>
      </c>
      <c r="V4171" s="39">
        <v>0</v>
      </c>
      <c r="W4171" s="29" t="s">
        <v>265</v>
      </c>
      <c r="X4171" s="29" t="s">
        <v>11773</v>
      </c>
      <c r="Y4171" s="29">
        <v>45268</v>
      </c>
      <c r="Z4171" s="41" t="s">
        <v>11760</v>
      </c>
      <c r="AA4171" s="42" t="s">
        <v>1349</v>
      </c>
      <c r="AB4171" s="29" t="s">
        <v>258</v>
      </c>
      <c r="AC4171" s="29" t="s">
        <v>265</v>
      </c>
      <c r="AD4171" s="29" t="s">
        <v>265</v>
      </c>
      <c r="AE4171" s="29" t="s">
        <v>1367</v>
      </c>
      <c r="AF4171" s="29" t="s">
        <v>4058</v>
      </c>
      <c r="AG4171" s="183" t="s">
        <v>4059</v>
      </c>
      <c r="AH4171" s="29" t="s">
        <v>1356</v>
      </c>
      <c r="AI4171" s="29" t="s">
        <v>1357</v>
      </c>
      <c r="AJ4171" s="29" t="s">
        <v>265</v>
      </c>
      <c r="AK4171" s="29" t="s">
        <v>258</v>
      </c>
      <c r="AL4171" s="29" t="s">
        <v>12221</v>
      </c>
    </row>
    <row r="4172" spans="1:38" x14ac:dyDescent="0.2">
      <c r="A4172" s="35" t="s">
        <v>18</v>
      </c>
      <c r="B4172" s="36">
        <v>10341</v>
      </c>
      <c r="C4172" s="36">
        <v>5</v>
      </c>
      <c r="D4172" s="36" t="s">
        <v>7051</v>
      </c>
      <c r="E4172" s="37" t="s">
        <v>7052</v>
      </c>
      <c r="F4172" s="38" t="s">
        <v>1262</v>
      </c>
      <c r="G4172" s="38" t="s">
        <v>1263</v>
      </c>
      <c r="H4172" s="35" t="s">
        <v>1671</v>
      </c>
      <c r="I4172" s="35"/>
      <c r="J4172" s="29" t="s">
        <v>263</v>
      </c>
      <c r="K4172" s="29" t="s">
        <v>264</v>
      </c>
      <c r="L4172" s="29" t="s">
        <v>7042</v>
      </c>
      <c r="M4172" s="39">
        <v>75.646421850596738</v>
      </c>
      <c r="N4172" s="39">
        <v>232.16875564681726</v>
      </c>
      <c r="O4172" s="29">
        <v>44221</v>
      </c>
      <c r="P4172" s="29">
        <v>45342</v>
      </c>
      <c r="Q4172" s="40">
        <v>3.0691307000000001</v>
      </c>
      <c r="R4172" s="39">
        <v>70.56109240246407</v>
      </c>
      <c r="S4172" s="39">
        <v>75.52726899383984</v>
      </c>
      <c r="T4172" s="39">
        <v>75.52726899383984</v>
      </c>
      <c r="U4172" s="39">
        <v>10.553125256673511</v>
      </c>
      <c r="V4172" s="39">
        <v>0</v>
      </c>
      <c r="W4172" s="29" t="s">
        <v>265</v>
      </c>
      <c r="X4172" s="29" t="s">
        <v>11773</v>
      </c>
      <c r="Y4172" s="29">
        <v>45268</v>
      </c>
      <c r="Z4172" s="41" t="s">
        <v>11760</v>
      </c>
      <c r="AA4172" s="42" t="s">
        <v>1349</v>
      </c>
      <c r="AB4172" s="29" t="s">
        <v>258</v>
      </c>
      <c r="AC4172" s="29" t="s">
        <v>265</v>
      </c>
      <c r="AD4172" s="29" t="s">
        <v>265</v>
      </c>
      <c r="AE4172" s="29" t="s">
        <v>1367</v>
      </c>
      <c r="AF4172" s="29" t="s">
        <v>4058</v>
      </c>
      <c r="AG4172" s="183" t="s">
        <v>4059</v>
      </c>
      <c r="AH4172" s="29" t="s">
        <v>1356</v>
      </c>
      <c r="AI4172" s="29" t="s">
        <v>1357</v>
      </c>
      <c r="AJ4172" s="29" t="s">
        <v>265</v>
      </c>
      <c r="AK4172" s="29" t="s">
        <v>258</v>
      </c>
      <c r="AL4172" s="29" t="s">
        <v>12221</v>
      </c>
    </row>
    <row r="4173" spans="1:38" x14ac:dyDescent="0.2">
      <c r="A4173" s="35" t="s">
        <v>16</v>
      </c>
      <c r="B4173" s="36">
        <v>4217</v>
      </c>
      <c r="C4173" s="36"/>
      <c r="D4173" s="36" t="s">
        <v>1349</v>
      </c>
      <c r="E4173" s="37" t="s">
        <v>2486</v>
      </c>
      <c r="F4173" s="38" t="s">
        <v>1262</v>
      </c>
      <c r="G4173" s="38" t="s">
        <v>1263</v>
      </c>
      <c r="H4173" s="35" t="s">
        <v>1671</v>
      </c>
      <c r="I4173" s="35"/>
      <c r="J4173" s="29" t="s">
        <v>484</v>
      </c>
      <c r="K4173" s="29" t="s">
        <v>1365</v>
      </c>
      <c r="L4173" s="29" t="s">
        <v>1384</v>
      </c>
      <c r="M4173" s="39">
        <v>478.53859649806765</v>
      </c>
      <c r="N4173" s="39">
        <v>2350.4400821355239</v>
      </c>
      <c r="O4173" s="29">
        <v>44197</v>
      </c>
      <c r="P4173" s="29">
        <v>45991</v>
      </c>
      <c r="Q4173" s="40">
        <v>4.9117043000000002</v>
      </c>
      <c r="R4173" s="39">
        <v>477.94464065708416</v>
      </c>
      <c r="S4173" s="39">
        <v>477.94464065708416</v>
      </c>
      <c r="T4173" s="39">
        <v>477.94464065708416</v>
      </c>
      <c r="U4173" s="39">
        <v>479.25407802874741</v>
      </c>
      <c r="V4173" s="39">
        <v>437.35208213552363</v>
      </c>
      <c r="W4173" s="29" t="s">
        <v>265</v>
      </c>
      <c r="X4173" s="29" t="s">
        <v>11773</v>
      </c>
      <c r="Y4173" s="29">
        <v>45282</v>
      </c>
      <c r="Z4173" s="41" t="s">
        <v>11760</v>
      </c>
      <c r="AA4173" s="42" t="s">
        <v>1349</v>
      </c>
      <c r="AB4173" s="29" t="s">
        <v>258</v>
      </c>
      <c r="AC4173" s="29" t="s">
        <v>258</v>
      </c>
      <c r="AD4173" s="29" t="s">
        <v>265</v>
      </c>
      <c r="AE4173" s="29" t="s">
        <v>1353</v>
      </c>
      <c r="AF4173" s="29" t="s">
        <v>1368</v>
      </c>
      <c r="AG4173" s="183" t="s">
        <v>1369</v>
      </c>
      <c r="AH4173" s="29" t="s">
        <v>1356</v>
      </c>
      <c r="AI4173" s="29" t="s">
        <v>1357</v>
      </c>
      <c r="AJ4173" s="29" t="s">
        <v>265</v>
      </c>
      <c r="AK4173" s="29" t="s">
        <v>258</v>
      </c>
      <c r="AL4173" s="29" t="s">
        <v>12221</v>
      </c>
    </row>
    <row r="4174" spans="1:38" x14ac:dyDescent="0.2">
      <c r="A4174" s="35" t="s">
        <v>16</v>
      </c>
      <c r="B4174" s="36">
        <v>10187</v>
      </c>
      <c r="C4174" s="36"/>
      <c r="D4174" s="36" t="s">
        <v>1349</v>
      </c>
      <c r="E4174" s="37" t="s">
        <v>6861</v>
      </c>
      <c r="F4174" s="38" t="s">
        <v>1269</v>
      </c>
      <c r="G4174" s="38" t="s">
        <v>1273</v>
      </c>
      <c r="H4174" s="35" t="s">
        <v>1393</v>
      </c>
      <c r="I4174" s="35"/>
      <c r="J4174" s="29" t="s">
        <v>484</v>
      </c>
      <c r="K4174" s="29" t="s">
        <v>1365</v>
      </c>
      <c r="L4174" s="29" t="s">
        <v>1366</v>
      </c>
      <c r="M4174" s="39">
        <v>17.236838479708943</v>
      </c>
      <c r="N4174" s="39">
        <v>82.633002053388097</v>
      </c>
      <c r="O4174" s="29">
        <v>44197</v>
      </c>
      <c r="P4174" s="29">
        <v>45948</v>
      </c>
      <c r="Q4174" s="40">
        <v>4.7939767</v>
      </c>
      <c r="R4174" s="39">
        <v>17.215208761122518</v>
      </c>
      <c r="S4174" s="39">
        <v>17.215208761122518</v>
      </c>
      <c r="T4174" s="39">
        <v>17.215208761122518</v>
      </c>
      <c r="U4174" s="39">
        <v>17.262373716632442</v>
      </c>
      <c r="V4174" s="39">
        <v>13.725002053388092</v>
      </c>
      <c r="W4174" s="29" t="s">
        <v>265</v>
      </c>
      <c r="X4174" s="29" t="s">
        <v>11773</v>
      </c>
      <c r="Y4174" s="29">
        <v>45259</v>
      </c>
      <c r="Z4174" s="41" t="s">
        <v>11759</v>
      </c>
      <c r="AA4174" s="42" t="s">
        <v>1349</v>
      </c>
      <c r="AB4174" s="29" t="s">
        <v>258</v>
      </c>
      <c r="AC4174" s="29" t="s">
        <v>258</v>
      </c>
      <c r="AD4174" s="29" t="s">
        <v>265</v>
      </c>
      <c r="AE4174" s="29" t="s">
        <v>1367</v>
      </c>
      <c r="AF4174" s="29" t="s">
        <v>1368</v>
      </c>
      <c r="AG4174" s="183" t="s">
        <v>1369</v>
      </c>
      <c r="AH4174" s="29" t="s">
        <v>1413</v>
      </c>
      <c r="AI4174" s="29" t="s">
        <v>1357</v>
      </c>
      <c r="AJ4174" s="29" t="s">
        <v>258</v>
      </c>
      <c r="AK4174" s="29" t="s">
        <v>258</v>
      </c>
      <c r="AL4174" s="29" t="s">
        <v>13327</v>
      </c>
    </row>
    <row r="4175" spans="1:38" x14ac:dyDescent="0.2">
      <c r="A4175" s="35" t="s">
        <v>16</v>
      </c>
      <c r="B4175" s="36">
        <v>10188</v>
      </c>
      <c r="C4175" s="36"/>
      <c r="D4175" s="36" t="s">
        <v>1349</v>
      </c>
      <c r="E4175" s="37" t="s">
        <v>6862</v>
      </c>
      <c r="F4175" s="38" t="s">
        <v>1262</v>
      </c>
      <c r="G4175" s="38" t="s">
        <v>1263</v>
      </c>
      <c r="H4175" s="35" t="s">
        <v>999</v>
      </c>
      <c r="I4175" s="35"/>
      <c r="J4175" s="29" t="s">
        <v>484</v>
      </c>
      <c r="K4175" s="29" t="s">
        <v>1383</v>
      </c>
      <c r="L4175" s="29" t="s">
        <v>1384</v>
      </c>
      <c r="M4175" s="39">
        <v>589.57087402540481</v>
      </c>
      <c r="N4175" s="39">
        <v>2945.8366817248466</v>
      </c>
      <c r="O4175" s="29">
        <v>44197</v>
      </c>
      <c r="P4175" s="29">
        <v>46022</v>
      </c>
      <c r="Q4175" s="40">
        <v>4.9965776999999996</v>
      </c>
      <c r="R4175" s="39">
        <v>588.84468172484605</v>
      </c>
      <c r="S4175" s="39">
        <v>588.84468172484605</v>
      </c>
      <c r="T4175" s="39">
        <v>588.84468172484605</v>
      </c>
      <c r="U4175" s="39">
        <v>590.45795482546202</v>
      </c>
      <c r="V4175" s="39">
        <v>588.84468172484605</v>
      </c>
      <c r="W4175" s="29" t="s">
        <v>1357</v>
      </c>
      <c r="X4175" s="29" t="s">
        <v>258</v>
      </c>
      <c r="Y4175" s="29" t="s">
        <v>1349</v>
      </c>
      <c r="Z4175" s="41" t="s">
        <v>1349</v>
      </c>
      <c r="AA4175" s="42" t="s">
        <v>1349</v>
      </c>
      <c r="AB4175" s="29" t="s">
        <v>258</v>
      </c>
      <c r="AC4175" s="29" t="s">
        <v>258</v>
      </c>
      <c r="AD4175" s="29" t="s">
        <v>265</v>
      </c>
      <c r="AE4175" s="29" t="s">
        <v>1353</v>
      </c>
      <c r="AF4175" s="29" t="s">
        <v>1368</v>
      </c>
      <c r="AG4175" s="183" t="s">
        <v>1369</v>
      </c>
      <c r="AH4175" s="29" t="s">
        <v>1413</v>
      </c>
      <c r="AI4175" s="29" t="s">
        <v>1357</v>
      </c>
      <c r="AJ4175" s="29" t="s">
        <v>258</v>
      </c>
      <c r="AK4175" s="29" t="s">
        <v>258</v>
      </c>
      <c r="AL4175" s="29" t="s">
        <v>13326</v>
      </c>
    </row>
    <row r="4176" spans="1:38" x14ac:dyDescent="0.2">
      <c r="A4176" s="35" t="s">
        <v>16</v>
      </c>
      <c r="B4176" s="36">
        <v>10189</v>
      </c>
      <c r="C4176" s="36"/>
      <c r="D4176" s="36" t="s">
        <v>1349</v>
      </c>
      <c r="E4176" s="37" t="s">
        <v>6863</v>
      </c>
      <c r="F4176" s="38" t="s">
        <v>1269</v>
      </c>
      <c r="G4176" s="38" t="s">
        <v>1273</v>
      </c>
      <c r="H4176" s="35" t="s">
        <v>1393</v>
      </c>
      <c r="I4176" s="35"/>
      <c r="J4176" s="29" t="s">
        <v>1506</v>
      </c>
      <c r="K4176" s="29" t="s">
        <v>1642</v>
      </c>
      <c r="L4176" s="29" t="s">
        <v>2220</v>
      </c>
      <c r="M4176" s="39">
        <v>97.05815316273349</v>
      </c>
      <c r="N4176" s="39">
        <v>484.95860369609858</v>
      </c>
      <c r="O4176" s="29">
        <v>44197</v>
      </c>
      <c r="P4176" s="29">
        <v>46022</v>
      </c>
      <c r="Q4176" s="40">
        <v>4.9965776999999996</v>
      </c>
      <c r="R4176" s="39">
        <v>96.938603696098554</v>
      </c>
      <c r="S4176" s="39">
        <v>96.938603696098554</v>
      </c>
      <c r="T4176" s="39">
        <v>96.938603696098554</v>
      </c>
      <c r="U4176" s="39">
        <v>97.204188911704307</v>
      </c>
      <c r="V4176" s="39">
        <v>96.938603696098554</v>
      </c>
      <c r="W4176" s="29" t="s">
        <v>265</v>
      </c>
      <c r="X4176" s="29" t="s">
        <v>11773</v>
      </c>
      <c r="Y4176" s="29">
        <v>45260</v>
      </c>
      <c r="Z4176" s="41" t="s">
        <v>11759</v>
      </c>
      <c r="AA4176" s="42" t="s">
        <v>1349</v>
      </c>
      <c r="AB4176" s="29" t="s">
        <v>258</v>
      </c>
      <c r="AC4176" s="29" t="s">
        <v>258</v>
      </c>
      <c r="AD4176" s="29" t="s">
        <v>258</v>
      </c>
      <c r="AE4176" s="29" t="s">
        <v>1353</v>
      </c>
      <c r="AF4176" s="29" t="s">
        <v>2221</v>
      </c>
      <c r="AG4176" s="183" t="s">
        <v>2222</v>
      </c>
      <c r="AH4176" s="29" t="s">
        <v>1413</v>
      </c>
      <c r="AI4176" s="29" t="s">
        <v>1357</v>
      </c>
      <c r="AJ4176" s="29" t="s">
        <v>258</v>
      </c>
      <c r="AK4176" s="29" t="s">
        <v>258</v>
      </c>
      <c r="AL4176" s="29" t="s">
        <v>13327</v>
      </c>
    </row>
    <row r="4177" spans="1:38" x14ac:dyDescent="0.2">
      <c r="A4177" s="35" t="s">
        <v>16</v>
      </c>
      <c r="B4177" s="36">
        <v>10190</v>
      </c>
      <c r="C4177" s="36"/>
      <c r="D4177" s="36" t="s">
        <v>1349</v>
      </c>
      <c r="E4177" s="37" t="s">
        <v>6864</v>
      </c>
      <c r="F4177" s="38" t="s">
        <v>1269</v>
      </c>
      <c r="G4177" s="38" t="s">
        <v>1273</v>
      </c>
      <c r="H4177" s="35" t="s">
        <v>1393</v>
      </c>
      <c r="I4177" s="35"/>
      <c r="J4177" s="29" t="s">
        <v>1506</v>
      </c>
      <c r="K4177" s="29" t="s">
        <v>1507</v>
      </c>
      <c r="L4177" s="29" t="s">
        <v>2220</v>
      </c>
      <c r="M4177" s="39">
        <v>48.977822333580406</v>
      </c>
      <c r="N4177" s="39">
        <v>244.72149486652978</v>
      </c>
      <c r="O4177" s="29">
        <v>44197</v>
      </c>
      <c r="P4177" s="29">
        <v>46022</v>
      </c>
      <c r="Q4177" s="40">
        <v>4.9965776999999996</v>
      </c>
      <c r="R4177" s="39">
        <v>48.917494866529772</v>
      </c>
      <c r="S4177" s="39">
        <v>48.917494866529772</v>
      </c>
      <c r="T4177" s="39">
        <v>48.917494866529772</v>
      </c>
      <c r="U4177" s="39">
        <v>49.051515400410679</v>
      </c>
      <c r="V4177" s="39">
        <v>48.917494866529772</v>
      </c>
      <c r="W4177" s="29" t="s">
        <v>265</v>
      </c>
      <c r="X4177" s="29" t="s">
        <v>11773</v>
      </c>
      <c r="Y4177" s="29">
        <v>45302</v>
      </c>
      <c r="Z4177" s="41" t="s">
        <v>11761</v>
      </c>
      <c r="AA4177" s="42" t="s">
        <v>1349</v>
      </c>
      <c r="AB4177" s="29" t="s">
        <v>258</v>
      </c>
      <c r="AC4177" s="29" t="s">
        <v>258</v>
      </c>
      <c r="AD4177" s="29" t="s">
        <v>258</v>
      </c>
      <c r="AE4177" s="29" t="s">
        <v>1353</v>
      </c>
      <c r="AF4177" s="29" t="s">
        <v>2221</v>
      </c>
      <c r="AG4177" s="183" t="s">
        <v>2222</v>
      </c>
      <c r="AH4177" s="29" t="s">
        <v>1413</v>
      </c>
      <c r="AI4177" s="29" t="s">
        <v>1357</v>
      </c>
      <c r="AJ4177" s="29" t="s">
        <v>258</v>
      </c>
      <c r="AK4177" s="29" t="s">
        <v>258</v>
      </c>
      <c r="AL4177" s="29" t="s">
        <v>13327</v>
      </c>
    </row>
    <row r="4178" spans="1:38" x14ac:dyDescent="0.2">
      <c r="A4178" s="35" t="s">
        <v>16</v>
      </c>
      <c r="B4178" s="36">
        <v>10191</v>
      </c>
      <c r="C4178" s="36"/>
      <c r="D4178" s="36" t="s">
        <v>1349</v>
      </c>
      <c r="E4178" s="37" t="s">
        <v>6865</v>
      </c>
      <c r="F4178" s="38" t="s">
        <v>1269</v>
      </c>
      <c r="G4178" s="38" t="s">
        <v>1273</v>
      </c>
      <c r="H4178" s="35" t="s">
        <v>1393</v>
      </c>
      <c r="I4178" s="35"/>
      <c r="J4178" s="29" t="s">
        <v>359</v>
      </c>
      <c r="K4178" s="29" t="s">
        <v>2628</v>
      </c>
      <c r="L4178" s="29" t="s">
        <v>2629</v>
      </c>
      <c r="M4178" s="39">
        <v>32.065560461412126</v>
      </c>
      <c r="N4178" s="39">
        <v>160.21806433949351</v>
      </c>
      <c r="O4178" s="29">
        <v>44197</v>
      </c>
      <c r="P4178" s="29">
        <v>46022</v>
      </c>
      <c r="Q4178" s="40">
        <v>4.9965776999999996</v>
      </c>
      <c r="R4178" s="39">
        <v>32.026064339493502</v>
      </c>
      <c r="S4178" s="39">
        <v>32.026064339493502</v>
      </c>
      <c r="T4178" s="39">
        <v>32.026064339493502</v>
      </c>
      <c r="U4178" s="39">
        <v>32.11380698151951</v>
      </c>
      <c r="V4178" s="39">
        <v>32.026064339493502</v>
      </c>
      <c r="W4178" s="29" t="s">
        <v>1357</v>
      </c>
      <c r="X4178" s="29" t="s">
        <v>258</v>
      </c>
      <c r="Y4178" s="29" t="s">
        <v>1349</v>
      </c>
      <c r="Z4178" s="41" t="s">
        <v>1349</v>
      </c>
      <c r="AA4178" s="42" t="s">
        <v>1349</v>
      </c>
      <c r="AB4178" s="29" t="s">
        <v>258</v>
      </c>
      <c r="AC4178" s="29" t="s">
        <v>258</v>
      </c>
      <c r="AD4178" s="29" t="s">
        <v>258</v>
      </c>
      <c r="AE4178" s="29" t="s">
        <v>1367</v>
      </c>
      <c r="AF4178" s="29" t="s">
        <v>1462</v>
      </c>
      <c r="AG4178" s="183" t="s">
        <v>1463</v>
      </c>
      <c r="AH4178" s="29" t="s">
        <v>1413</v>
      </c>
      <c r="AI4178" s="29" t="s">
        <v>1357</v>
      </c>
      <c r="AJ4178" s="29" t="s">
        <v>258</v>
      </c>
      <c r="AK4178" s="29" t="s">
        <v>258</v>
      </c>
      <c r="AL4178" s="29" t="s">
        <v>13326</v>
      </c>
    </row>
    <row r="4179" spans="1:38" x14ac:dyDescent="0.2">
      <c r="A4179" s="35" t="s">
        <v>16</v>
      </c>
      <c r="B4179" s="36">
        <v>10194</v>
      </c>
      <c r="C4179" s="36"/>
      <c r="D4179" s="36" t="s">
        <v>1349</v>
      </c>
      <c r="E4179" s="37" t="s">
        <v>6866</v>
      </c>
      <c r="F4179" s="38" t="s">
        <v>1269</v>
      </c>
      <c r="G4179" s="38" t="s">
        <v>1445</v>
      </c>
      <c r="H4179" s="35" t="s">
        <v>330</v>
      </c>
      <c r="I4179" s="35"/>
      <c r="J4179" s="29" t="s">
        <v>281</v>
      </c>
      <c r="K4179" s="29" t="s">
        <v>282</v>
      </c>
      <c r="L4179" s="29" t="s">
        <v>1366</v>
      </c>
      <c r="M4179" s="39">
        <v>3.6207703193126921</v>
      </c>
      <c r="N4179" s="39">
        <v>12.946546201232032</v>
      </c>
      <c r="O4179" s="29">
        <v>44197</v>
      </c>
      <c r="P4179" s="29">
        <v>45503</v>
      </c>
      <c r="Q4179" s="40">
        <v>3.5756331000000001</v>
      </c>
      <c r="R4179" s="39">
        <v>3.6155236139630391</v>
      </c>
      <c r="S4179" s="39">
        <v>3.6155236139630391</v>
      </c>
      <c r="T4179" s="39">
        <v>3.6155236139630391</v>
      </c>
      <c r="U4179" s="39">
        <v>2.099975359342916</v>
      </c>
      <c r="V4179" s="39">
        <v>0</v>
      </c>
      <c r="W4179" s="29" t="s">
        <v>1357</v>
      </c>
      <c r="X4179" s="29" t="s">
        <v>258</v>
      </c>
      <c r="Y4179" s="29" t="s">
        <v>1349</v>
      </c>
      <c r="Z4179" s="41" t="s">
        <v>1349</v>
      </c>
      <c r="AA4179" s="42" t="s">
        <v>1349</v>
      </c>
      <c r="AB4179" s="29" t="s">
        <v>258</v>
      </c>
      <c r="AC4179" s="29" t="s">
        <v>258</v>
      </c>
      <c r="AD4179" s="29" t="s">
        <v>265</v>
      </c>
      <c r="AE4179" s="29" t="s">
        <v>1367</v>
      </c>
      <c r="AF4179" s="29" t="s">
        <v>1368</v>
      </c>
      <c r="AG4179" s="183" t="s">
        <v>1369</v>
      </c>
      <c r="AH4179" s="29" t="s">
        <v>1413</v>
      </c>
      <c r="AI4179" s="29" t="s">
        <v>1357</v>
      </c>
      <c r="AJ4179" s="29" t="s">
        <v>258</v>
      </c>
      <c r="AK4179" s="29" t="s">
        <v>258</v>
      </c>
      <c r="AL4179" s="29" t="s">
        <v>13326</v>
      </c>
    </row>
    <row r="4180" spans="1:38" x14ac:dyDescent="0.2">
      <c r="A4180" s="35" t="s">
        <v>16</v>
      </c>
      <c r="B4180" s="36">
        <v>10198</v>
      </c>
      <c r="C4180" s="36"/>
      <c r="D4180" s="36" t="s">
        <v>1349</v>
      </c>
      <c r="E4180" s="37" t="s">
        <v>6867</v>
      </c>
      <c r="F4180" s="38" t="s">
        <v>1269</v>
      </c>
      <c r="G4180" s="38" t="s">
        <v>1273</v>
      </c>
      <c r="H4180" s="35" t="s">
        <v>1393</v>
      </c>
      <c r="I4180" s="35"/>
      <c r="J4180" s="29" t="s">
        <v>1371</v>
      </c>
      <c r="K4180" s="29" t="s">
        <v>1371</v>
      </c>
      <c r="L4180" s="29" t="s">
        <v>1366</v>
      </c>
      <c r="M4180" s="39">
        <v>27.575101295448015</v>
      </c>
      <c r="N4180" s="39">
        <v>137.78113620807665</v>
      </c>
      <c r="O4180" s="29">
        <v>44197</v>
      </c>
      <c r="P4180" s="29">
        <v>46022</v>
      </c>
      <c r="Q4180" s="40">
        <v>4.9965776999999996</v>
      </c>
      <c r="R4180" s="39">
        <v>27.541136208076658</v>
      </c>
      <c r="S4180" s="39">
        <v>27.541136208076658</v>
      </c>
      <c r="T4180" s="39">
        <v>27.541136208076658</v>
      </c>
      <c r="U4180" s="39">
        <v>27.616591375770017</v>
      </c>
      <c r="V4180" s="39">
        <v>27.541136208076658</v>
      </c>
      <c r="W4180" s="29" t="s">
        <v>265</v>
      </c>
      <c r="X4180" s="29" t="s">
        <v>11773</v>
      </c>
      <c r="Y4180" s="29">
        <v>45290</v>
      </c>
      <c r="Z4180" s="41" t="s">
        <v>11760</v>
      </c>
      <c r="AA4180" s="42" t="s">
        <v>1349</v>
      </c>
      <c r="AB4180" s="29" t="s">
        <v>258</v>
      </c>
      <c r="AC4180" s="29" t="s">
        <v>258</v>
      </c>
      <c r="AD4180" s="29" t="s">
        <v>265</v>
      </c>
      <c r="AE4180" s="29" t="s">
        <v>1367</v>
      </c>
      <c r="AF4180" s="29" t="s">
        <v>1368</v>
      </c>
      <c r="AG4180" s="183" t="s">
        <v>1369</v>
      </c>
      <c r="AH4180" s="29" t="s">
        <v>1413</v>
      </c>
      <c r="AI4180" s="29" t="s">
        <v>1357</v>
      </c>
      <c r="AJ4180" s="29" t="s">
        <v>258</v>
      </c>
      <c r="AK4180" s="29" t="s">
        <v>258</v>
      </c>
      <c r="AL4180" s="29" t="s">
        <v>13327</v>
      </c>
    </row>
    <row r="4181" spans="1:38" x14ac:dyDescent="0.2">
      <c r="A4181" s="35" t="s">
        <v>16</v>
      </c>
      <c r="B4181" s="36">
        <v>10201</v>
      </c>
      <c r="C4181" s="36"/>
      <c r="D4181" s="36" t="s">
        <v>1349</v>
      </c>
      <c r="E4181" s="37" t="s">
        <v>6868</v>
      </c>
      <c r="F4181" s="38" t="s">
        <v>1269</v>
      </c>
      <c r="G4181" s="38" t="s">
        <v>1273</v>
      </c>
      <c r="H4181" s="35" t="s">
        <v>1393</v>
      </c>
      <c r="I4181" s="35"/>
      <c r="J4181" s="29" t="s">
        <v>1466</v>
      </c>
      <c r="K4181" s="29" t="s">
        <v>1466</v>
      </c>
      <c r="L4181" s="29" t="s">
        <v>6748</v>
      </c>
      <c r="M4181" s="39">
        <v>3.7450509487976023</v>
      </c>
      <c r="N4181" s="39">
        <v>18.71243805612594</v>
      </c>
      <c r="O4181" s="29">
        <v>44197</v>
      </c>
      <c r="P4181" s="29">
        <v>46022</v>
      </c>
      <c r="Q4181" s="40">
        <v>4.9965776999999996</v>
      </c>
      <c r="R4181" s="39">
        <v>3.7404380561259409</v>
      </c>
      <c r="S4181" s="39">
        <v>3.7404380561259409</v>
      </c>
      <c r="T4181" s="39">
        <v>3.7404380561259409</v>
      </c>
      <c r="U4181" s="39">
        <v>3.7506858316221763</v>
      </c>
      <c r="V4181" s="39">
        <v>3.7404380561259409</v>
      </c>
      <c r="W4181" s="29" t="s">
        <v>1357</v>
      </c>
      <c r="X4181" s="29" t="s">
        <v>258</v>
      </c>
      <c r="Y4181" s="29" t="s">
        <v>1349</v>
      </c>
      <c r="Z4181" s="41" t="s">
        <v>1349</v>
      </c>
      <c r="AA4181" s="42" t="s">
        <v>1349</v>
      </c>
      <c r="AB4181" s="29" t="s">
        <v>258</v>
      </c>
      <c r="AC4181" s="29" t="s">
        <v>258</v>
      </c>
      <c r="AD4181" s="29" t="s">
        <v>258</v>
      </c>
      <c r="AE4181" s="29" t="s">
        <v>1367</v>
      </c>
      <c r="AF4181" s="29" t="s">
        <v>1468</v>
      </c>
      <c r="AG4181" s="183" t="s">
        <v>1469</v>
      </c>
      <c r="AH4181" s="29" t="s">
        <v>1356</v>
      </c>
      <c r="AI4181" s="29" t="s">
        <v>1357</v>
      </c>
      <c r="AJ4181" s="29" t="s">
        <v>258</v>
      </c>
      <c r="AK4181" s="29" t="s">
        <v>258</v>
      </c>
      <c r="AL4181" s="29" t="s">
        <v>13326</v>
      </c>
    </row>
    <row r="4182" spans="1:38" x14ac:dyDescent="0.2">
      <c r="A4182" s="35" t="s">
        <v>17</v>
      </c>
      <c r="B4182" s="36">
        <v>10202</v>
      </c>
      <c r="C4182" s="36"/>
      <c r="D4182" s="36" t="s">
        <v>1349</v>
      </c>
      <c r="E4182" s="37" t="s">
        <v>6869</v>
      </c>
      <c r="F4182" s="38" t="s">
        <v>1262</v>
      </c>
      <c r="G4182" s="38" t="s">
        <v>1263</v>
      </c>
      <c r="H4182" s="35" t="s">
        <v>1006</v>
      </c>
      <c r="I4182" s="35" t="s">
        <v>1349</v>
      </c>
      <c r="J4182" s="29" t="s">
        <v>281</v>
      </c>
      <c r="K4182" s="29" t="s">
        <v>282</v>
      </c>
      <c r="L4182" s="29" t="s">
        <v>1554</v>
      </c>
      <c r="M4182" s="39">
        <v>0</v>
      </c>
      <c r="N4182" s="39"/>
      <c r="O4182" s="29">
        <v>44197</v>
      </c>
      <c r="P4182" s="29">
        <v>44856</v>
      </c>
      <c r="Q4182" s="40">
        <v>1.8042437</v>
      </c>
      <c r="R4182" s="39"/>
      <c r="S4182" s="39"/>
      <c r="T4182" s="39"/>
      <c r="U4182" s="39"/>
      <c r="V4182" s="39"/>
      <c r="W4182" s="29" t="s">
        <v>1357</v>
      </c>
      <c r="X4182" s="29" t="s">
        <v>258</v>
      </c>
      <c r="Y4182" s="29" t="s">
        <v>1349</v>
      </c>
      <c r="Z4182" s="41" t="s">
        <v>1349</v>
      </c>
      <c r="AA4182" s="42" t="s">
        <v>1349</v>
      </c>
      <c r="AB4182" s="29" t="s">
        <v>258</v>
      </c>
      <c r="AC4182" s="29" t="s">
        <v>258</v>
      </c>
      <c r="AD4182" s="29" t="s">
        <v>265</v>
      </c>
      <c r="AE4182" s="29" t="s">
        <v>1353</v>
      </c>
      <c r="AF4182" s="29" t="s">
        <v>1368</v>
      </c>
      <c r="AG4182" s="183" t="s">
        <v>1369</v>
      </c>
      <c r="AH4182" s="29" t="s">
        <v>1356</v>
      </c>
      <c r="AI4182" s="29" t="s">
        <v>1357</v>
      </c>
      <c r="AJ4182" s="29" t="s">
        <v>258</v>
      </c>
      <c r="AK4182" s="29" t="s">
        <v>258</v>
      </c>
      <c r="AL4182" s="29" t="s">
        <v>13326</v>
      </c>
    </row>
    <row r="4183" spans="1:38" x14ac:dyDescent="0.2">
      <c r="A4183" s="35" t="s">
        <v>18</v>
      </c>
      <c r="B4183" s="36">
        <v>10202</v>
      </c>
      <c r="C4183" s="36">
        <v>1</v>
      </c>
      <c r="D4183" s="36" t="s">
        <v>6870</v>
      </c>
      <c r="E4183" s="37" t="s">
        <v>6871</v>
      </c>
      <c r="F4183" s="38" t="s">
        <v>1262</v>
      </c>
      <c r="G4183" s="38" t="s">
        <v>1263</v>
      </c>
      <c r="H4183" s="35" t="s">
        <v>1006</v>
      </c>
      <c r="I4183" s="35"/>
      <c r="J4183" s="29" t="s">
        <v>281</v>
      </c>
      <c r="K4183" s="29" t="s">
        <v>282</v>
      </c>
      <c r="L4183" s="29" t="s">
        <v>1554</v>
      </c>
      <c r="M4183" s="39">
        <v>10.096297245295606</v>
      </c>
      <c r="N4183" s="39">
        <v>18.216180698151952</v>
      </c>
      <c r="O4183" s="29">
        <v>44197</v>
      </c>
      <c r="P4183" s="29">
        <v>44856</v>
      </c>
      <c r="Q4183" s="40">
        <v>1.8042437</v>
      </c>
      <c r="R4183" s="39">
        <v>10.074099931553731</v>
      </c>
      <c r="S4183" s="39">
        <v>8.1420807665982196</v>
      </c>
      <c r="T4183" s="39">
        <v>0</v>
      </c>
      <c r="U4183" s="39">
        <v>0</v>
      </c>
      <c r="V4183" s="39">
        <v>0</v>
      </c>
      <c r="W4183" s="29" t="s">
        <v>1357</v>
      </c>
      <c r="X4183" s="29" t="s">
        <v>258</v>
      </c>
      <c r="Y4183" s="29" t="s">
        <v>1349</v>
      </c>
      <c r="Z4183" s="41" t="s">
        <v>1349</v>
      </c>
      <c r="AA4183" s="42" t="s">
        <v>1349</v>
      </c>
      <c r="AB4183" s="29" t="s">
        <v>258</v>
      </c>
      <c r="AC4183" s="29" t="s">
        <v>258</v>
      </c>
      <c r="AD4183" s="29" t="s">
        <v>265</v>
      </c>
      <c r="AE4183" s="29" t="s">
        <v>1353</v>
      </c>
      <c r="AF4183" s="29" t="s">
        <v>1368</v>
      </c>
      <c r="AG4183" s="183" t="s">
        <v>1369</v>
      </c>
      <c r="AH4183" s="29" t="s">
        <v>1356</v>
      </c>
      <c r="AI4183" s="29" t="s">
        <v>1357</v>
      </c>
      <c r="AJ4183" s="29" t="s">
        <v>258</v>
      </c>
      <c r="AK4183" s="29" t="s">
        <v>258</v>
      </c>
      <c r="AL4183" s="29" t="s">
        <v>13326</v>
      </c>
    </row>
    <row r="4184" spans="1:38" x14ac:dyDescent="0.2">
      <c r="A4184" s="35" t="s">
        <v>17</v>
      </c>
      <c r="B4184" s="36">
        <v>10203</v>
      </c>
      <c r="C4184" s="36"/>
      <c r="D4184" s="36" t="s">
        <v>1349</v>
      </c>
      <c r="E4184" s="37" t="s">
        <v>6872</v>
      </c>
      <c r="F4184" s="38" t="s">
        <v>1262</v>
      </c>
      <c r="G4184" s="38" t="s">
        <v>1263</v>
      </c>
      <c r="H4184" s="35" t="s">
        <v>4141</v>
      </c>
      <c r="I4184" s="35" t="s">
        <v>1349</v>
      </c>
      <c r="J4184" s="29" t="s">
        <v>1500</v>
      </c>
      <c r="K4184" s="29" t="s">
        <v>6873</v>
      </c>
      <c r="L4184" s="29" t="s">
        <v>6874</v>
      </c>
      <c r="M4184" s="39">
        <v>0</v>
      </c>
      <c r="N4184" s="39"/>
      <c r="O4184" s="29">
        <v>44197</v>
      </c>
      <c r="P4184" s="29">
        <v>45050</v>
      </c>
      <c r="Q4184" s="40">
        <v>2.3353866999999999</v>
      </c>
      <c r="R4184" s="39"/>
      <c r="S4184" s="39"/>
      <c r="T4184" s="39"/>
      <c r="U4184" s="39"/>
      <c r="V4184" s="39"/>
      <c r="W4184" s="29" t="s">
        <v>1357</v>
      </c>
      <c r="X4184" s="29" t="s">
        <v>258</v>
      </c>
      <c r="Y4184" s="29" t="s">
        <v>1349</v>
      </c>
      <c r="Z4184" s="41" t="s">
        <v>1349</v>
      </c>
      <c r="AA4184" s="42" t="s">
        <v>1349</v>
      </c>
      <c r="AB4184" s="29" t="s">
        <v>258</v>
      </c>
      <c r="AC4184" s="29" t="s">
        <v>258</v>
      </c>
      <c r="AD4184" s="29" t="s">
        <v>258</v>
      </c>
      <c r="AE4184" s="29" t="s">
        <v>1367</v>
      </c>
      <c r="AF4184" s="29" t="s">
        <v>1368</v>
      </c>
      <c r="AG4184" s="183" t="s">
        <v>1369</v>
      </c>
      <c r="AH4184" s="29" t="s">
        <v>1356</v>
      </c>
      <c r="AI4184" s="29" t="s">
        <v>1357</v>
      </c>
      <c r="AJ4184" s="29" t="s">
        <v>258</v>
      </c>
      <c r="AK4184" s="29" t="s">
        <v>258</v>
      </c>
      <c r="AL4184" s="29" t="s">
        <v>13326</v>
      </c>
    </row>
    <row r="4185" spans="1:38" x14ac:dyDescent="0.2">
      <c r="A4185" s="35" t="s">
        <v>18</v>
      </c>
      <c r="B4185" s="36">
        <v>10203</v>
      </c>
      <c r="C4185" s="36">
        <v>1</v>
      </c>
      <c r="D4185" s="36" t="s">
        <v>6875</v>
      </c>
      <c r="E4185" s="37" t="s">
        <v>6876</v>
      </c>
      <c r="F4185" s="38" t="s">
        <v>1262</v>
      </c>
      <c r="G4185" s="38" t="s">
        <v>1263</v>
      </c>
      <c r="H4185" s="35" t="s">
        <v>4141</v>
      </c>
      <c r="I4185" s="35"/>
      <c r="J4185" s="29" t="s">
        <v>1500</v>
      </c>
      <c r="K4185" s="29" t="s">
        <v>6873</v>
      </c>
      <c r="L4185" s="29" t="s">
        <v>6874</v>
      </c>
      <c r="M4185" s="39">
        <v>16.438248685380181</v>
      </c>
      <c r="N4185" s="39">
        <v>38.389667351129361</v>
      </c>
      <c r="O4185" s="29">
        <v>44197</v>
      </c>
      <c r="P4185" s="29">
        <v>45050</v>
      </c>
      <c r="Q4185" s="40">
        <v>2.3353866999999999</v>
      </c>
      <c r="R4185" s="39">
        <v>16.407761806981519</v>
      </c>
      <c r="S4185" s="39">
        <v>16.407761806981519</v>
      </c>
      <c r="T4185" s="39">
        <v>5.5741437371663247</v>
      </c>
      <c r="U4185" s="39">
        <v>0</v>
      </c>
      <c r="V4185" s="39">
        <v>0</v>
      </c>
      <c r="W4185" s="29" t="s">
        <v>1357</v>
      </c>
      <c r="X4185" s="29" t="s">
        <v>258</v>
      </c>
      <c r="Y4185" s="29" t="s">
        <v>1349</v>
      </c>
      <c r="Z4185" s="41" t="s">
        <v>1349</v>
      </c>
      <c r="AA4185" s="42" t="s">
        <v>1349</v>
      </c>
      <c r="AB4185" s="29" t="s">
        <v>258</v>
      </c>
      <c r="AC4185" s="29" t="s">
        <v>258</v>
      </c>
      <c r="AD4185" s="29" t="s">
        <v>258</v>
      </c>
      <c r="AE4185" s="29" t="s">
        <v>1367</v>
      </c>
      <c r="AF4185" s="29" t="s">
        <v>1368</v>
      </c>
      <c r="AG4185" s="183" t="s">
        <v>1369</v>
      </c>
      <c r="AH4185" s="29" t="s">
        <v>1356</v>
      </c>
      <c r="AI4185" s="29" t="s">
        <v>1357</v>
      </c>
      <c r="AJ4185" s="29" t="s">
        <v>258</v>
      </c>
      <c r="AK4185" s="29" t="s">
        <v>258</v>
      </c>
      <c r="AL4185" s="29" t="s">
        <v>13326</v>
      </c>
    </row>
    <row r="4186" spans="1:38" x14ac:dyDescent="0.2">
      <c r="A4186" s="35" t="s">
        <v>16</v>
      </c>
      <c r="B4186" s="36">
        <v>10205</v>
      </c>
      <c r="C4186" s="36"/>
      <c r="D4186" s="36" t="s">
        <v>1349</v>
      </c>
      <c r="E4186" s="37" t="s">
        <v>6877</v>
      </c>
      <c r="F4186" s="38" t="s">
        <v>1269</v>
      </c>
      <c r="G4186" s="38" t="s">
        <v>1273</v>
      </c>
      <c r="H4186" s="35" t="s">
        <v>1393</v>
      </c>
      <c r="I4186" s="35"/>
      <c r="J4186" s="29" t="s">
        <v>398</v>
      </c>
      <c r="K4186" s="29" t="s">
        <v>447</v>
      </c>
      <c r="L4186" s="29" t="s">
        <v>3675</v>
      </c>
      <c r="M4186" s="39">
        <v>13.381328183066829</v>
      </c>
      <c r="N4186" s="39">
        <v>66.860845995893229</v>
      </c>
      <c r="O4186" s="29">
        <v>44197</v>
      </c>
      <c r="P4186" s="29">
        <v>46022</v>
      </c>
      <c r="Q4186" s="40">
        <v>4.9965776999999996</v>
      </c>
      <c r="R4186" s="39">
        <v>13.364845995893225</v>
      </c>
      <c r="S4186" s="39">
        <v>13.364845995893225</v>
      </c>
      <c r="T4186" s="39">
        <v>13.364845995893225</v>
      </c>
      <c r="U4186" s="39">
        <v>13.401462012320328</v>
      </c>
      <c r="V4186" s="39">
        <v>13.364845995893225</v>
      </c>
      <c r="W4186" s="29" t="s">
        <v>265</v>
      </c>
      <c r="X4186" s="29" t="s">
        <v>11774</v>
      </c>
      <c r="Y4186" s="29">
        <v>45261</v>
      </c>
      <c r="Z4186" s="41" t="s">
        <v>11760</v>
      </c>
      <c r="AA4186" s="42" t="s">
        <v>1349</v>
      </c>
      <c r="AB4186" s="29" t="s">
        <v>258</v>
      </c>
      <c r="AC4186" s="29" t="s">
        <v>258</v>
      </c>
      <c r="AD4186" s="29" t="s">
        <v>258</v>
      </c>
      <c r="AE4186" s="29" t="s">
        <v>1367</v>
      </c>
      <c r="AF4186" s="29" t="s">
        <v>2409</v>
      </c>
      <c r="AG4186" s="183" t="s">
        <v>2410</v>
      </c>
      <c r="AH4186" s="29" t="s">
        <v>1413</v>
      </c>
      <c r="AI4186" s="29" t="s">
        <v>1357</v>
      </c>
      <c r="AJ4186" s="29" t="s">
        <v>258</v>
      </c>
      <c r="AK4186" s="29" t="s">
        <v>258</v>
      </c>
      <c r="AL4186" s="29" t="s">
        <v>13327</v>
      </c>
    </row>
    <row r="4187" spans="1:38" x14ac:dyDescent="0.2">
      <c r="A4187" s="35" t="s">
        <v>16</v>
      </c>
      <c r="B4187" s="36">
        <v>10206</v>
      </c>
      <c r="C4187" s="36"/>
      <c r="D4187" s="36" t="s">
        <v>1349</v>
      </c>
      <c r="E4187" s="37" t="s">
        <v>6878</v>
      </c>
      <c r="F4187" s="38" t="s">
        <v>1269</v>
      </c>
      <c r="G4187" s="38" t="s">
        <v>1273</v>
      </c>
      <c r="H4187" s="35" t="s">
        <v>2523</v>
      </c>
      <c r="I4187" s="35"/>
      <c r="J4187" s="29" t="s">
        <v>274</v>
      </c>
      <c r="K4187" s="29" t="s">
        <v>1583</v>
      </c>
      <c r="L4187" s="29" t="s">
        <v>1838</v>
      </c>
      <c r="M4187" s="39">
        <v>72.716822817462827</v>
      </c>
      <c r="N4187" s="39">
        <v>363.33525530458593</v>
      </c>
      <c r="O4187" s="29">
        <v>44197</v>
      </c>
      <c r="P4187" s="29">
        <v>46022</v>
      </c>
      <c r="Q4187" s="40">
        <v>4.9965776999999996</v>
      </c>
      <c r="R4187" s="39">
        <v>72.627255304585901</v>
      </c>
      <c r="S4187" s="39">
        <v>72.627255304585901</v>
      </c>
      <c r="T4187" s="39">
        <v>72.627255304585901</v>
      </c>
      <c r="U4187" s="39">
        <v>72.826234086242309</v>
      </c>
      <c r="V4187" s="39">
        <v>72.627255304585901</v>
      </c>
      <c r="W4187" s="29" t="s">
        <v>265</v>
      </c>
      <c r="X4187" s="29" t="s">
        <v>11773</v>
      </c>
      <c r="Y4187" s="29">
        <v>45242</v>
      </c>
      <c r="Z4187" s="41" t="s">
        <v>11759</v>
      </c>
      <c r="AA4187" s="42" t="s">
        <v>1349</v>
      </c>
      <c r="AB4187" s="29" t="s">
        <v>258</v>
      </c>
      <c r="AC4187" s="29" t="s">
        <v>258</v>
      </c>
      <c r="AD4187" s="29" t="s">
        <v>265</v>
      </c>
      <c r="AE4187" s="29" t="s">
        <v>1367</v>
      </c>
      <c r="AF4187" s="29" t="s">
        <v>1378</v>
      </c>
      <c r="AG4187" s="183" t="s">
        <v>1379</v>
      </c>
      <c r="AH4187" s="29" t="s">
        <v>1356</v>
      </c>
      <c r="AI4187" s="29" t="s">
        <v>1357</v>
      </c>
      <c r="AJ4187" s="29" t="s">
        <v>258</v>
      </c>
      <c r="AK4187" s="29" t="s">
        <v>258</v>
      </c>
      <c r="AL4187" s="29" t="s">
        <v>13327</v>
      </c>
    </row>
    <row r="4188" spans="1:38" x14ac:dyDescent="0.2">
      <c r="A4188" s="35" t="s">
        <v>16</v>
      </c>
      <c r="B4188" s="36">
        <v>10207</v>
      </c>
      <c r="C4188" s="36"/>
      <c r="D4188" s="36" t="s">
        <v>1349</v>
      </c>
      <c r="E4188" s="37" t="s">
        <v>6879</v>
      </c>
      <c r="F4188" s="38" t="s">
        <v>1269</v>
      </c>
      <c r="G4188" s="38" t="s">
        <v>1273</v>
      </c>
      <c r="H4188" s="35" t="s">
        <v>2523</v>
      </c>
      <c r="I4188" s="35"/>
      <c r="J4188" s="29" t="s">
        <v>274</v>
      </c>
      <c r="K4188" s="29" t="s">
        <v>1583</v>
      </c>
      <c r="L4188" s="29" t="s">
        <v>1838</v>
      </c>
      <c r="M4188" s="39">
        <v>72.739223899511998</v>
      </c>
      <c r="N4188" s="39">
        <v>232.60619575633129</v>
      </c>
      <c r="O4188" s="29">
        <v>44197</v>
      </c>
      <c r="P4188" s="29">
        <v>45365</v>
      </c>
      <c r="Q4188" s="40">
        <v>3.1978097000000001</v>
      </c>
      <c r="R4188" s="39">
        <v>72.627255304585901</v>
      </c>
      <c r="S4188" s="39">
        <v>72.627255304585901</v>
      </c>
      <c r="T4188" s="39">
        <v>72.627255304585901</v>
      </c>
      <c r="U4188" s="39">
        <v>14.724429842573581</v>
      </c>
      <c r="V4188" s="39">
        <v>0</v>
      </c>
      <c r="W4188" s="29" t="s">
        <v>265</v>
      </c>
      <c r="X4188" s="29" t="s">
        <v>11773</v>
      </c>
      <c r="Y4188" s="29">
        <v>45242</v>
      </c>
      <c r="Z4188" s="41" t="s">
        <v>11759</v>
      </c>
      <c r="AA4188" s="42" t="s">
        <v>1349</v>
      </c>
      <c r="AB4188" s="29" t="s">
        <v>258</v>
      </c>
      <c r="AC4188" s="29" t="s">
        <v>258</v>
      </c>
      <c r="AD4188" s="29" t="s">
        <v>265</v>
      </c>
      <c r="AE4188" s="29" t="s">
        <v>1367</v>
      </c>
      <c r="AF4188" s="29" t="s">
        <v>1378</v>
      </c>
      <c r="AG4188" s="183" t="s">
        <v>1379</v>
      </c>
      <c r="AH4188" s="29" t="s">
        <v>1356</v>
      </c>
      <c r="AI4188" s="29" t="s">
        <v>1357</v>
      </c>
      <c r="AJ4188" s="29" t="s">
        <v>258</v>
      </c>
      <c r="AK4188" s="29" t="s">
        <v>258</v>
      </c>
      <c r="AL4188" s="29" t="s">
        <v>13327</v>
      </c>
    </row>
    <row r="4189" spans="1:38" x14ac:dyDescent="0.2">
      <c r="A4189" s="35" t="s">
        <v>16</v>
      </c>
      <c r="B4189" s="36">
        <v>10208</v>
      </c>
      <c r="C4189" s="36"/>
      <c r="D4189" s="36" t="s">
        <v>1349</v>
      </c>
      <c r="E4189" s="37" t="s">
        <v>6880</v>
      </c>
      <c r="F4189" s="38" t="s">
        <v>1269</v>
      </c>
      <c r="G4189" s="38" t="s">
        <v>1273</v>
      </c>
      <c r="H4189" s="35" t="s">
        <v>1393</v>
      </c>
      <c r="I4189" s="35"/>
      <c r="J4189" s="29" t="s">
        <v>398</v>
      </c>
      <c r="K4189" s="29" t="s">
        <v>3802</v>
      </c>
      <c r="L4189" s="29" t="s">
        <v>3675</v>
      </c>
      <c r="M4189" s="39">
        <v>16.980299132258647</v>
      </c>
      <c r="N4189" s="39">
        <v>84.843383983572906</v>
      </c>
      <c r="O4189" s="29">
        <v>44197</v>
      </c>
      <c r="P4189" s="29">
        <v>46022</v>
      </c>
      <c r="Q4189" s="40">
        <v>4.9965776999999996</v>
      </c>
      <c r="R4189" s="39">
        <v>16.959383983572895</v>
      </c>
      <c r="S4189" s="39">
        <v>16.959383983572895</v>
      </c>
      <c r="T4189" s="39">
        <v>16.959383983572895</v>
      </c>
      <c r="U4189" s="39">
        <v>17.005848049281315</v>
      </c>
      <c r="V4189" s="39">
        <v>16.959383983572895</v>
      </c>
      <c r="W4189" s="29" t="s">
        <v>265</v>
      </c>
      <c r="X4189" s="29" t="s">
        <v>11774</v>
      </c>
      <c r="Y4189" s="29">
        <v>45261</v>
      </c>
      <c r="Z4189" s="41" t="s">
        <v>11760</v>
      </c>
      <c r="AA4189" s="42" t="s">
        <v>1349</v>
      </c>
      <c r="AB4189" s="29" t="s">
        <v>258</v>
      </c>
      <c r="AC4189" s="29" t="s">
        <v>258</v>
      </c>
      <c r="AD4189" s="29" t="s">
        <v>258</v>
      </c>
      <c r="AE4189" s="29" t="s">
        <v>1367</v>
      </c>
      <c r="AF4189" s="29" t="s">
        <v>2409</v>
      </c>
      <c r="AG4189" s="183" t="s">
        <v>2410</v>
      </c>
      <c r="AH4189" s="29" t="s">
        <v>1413</v>
      </c>
      <c r="AI4189" s="29" t="s">
        <v>1357</v>
      </c>
      <c r="AJ4189" s="29" t="s">
        <v>258</v>
      </c>
      <c r="AK4189" s="29" t="s">
        <v>258</v>
      </c>
      <c r="AL4189" s="29" t="s">
        <v>13327</v>
      </c>
    </row>
    <row r="4190" spans="1:38" x14ac:dyDescent="0.2">
      <c r="A4190" s="35" t="s">
        <v>16</v>
      </c>
      <c r="B4190" s="36">
        <v>10212</v>
      </c>
      <c r="C4190" s="36"/>
      <c r="D4190" s="36" t="s">
        <v>1349</v>
      </c>
      <c r="E4190" s="37" t="s">
        <v>6881</v>
      </c>
      <c r="F4190" s="38" t="s">
        <v>1269</v>
      </c>
      <c r="G4190" s="38" t="s">
        <v>1273</v>
      </c>
      <c r="H4190" s="35" t="s">
        <v>1393</v>
      </c>
      <c r="I4190" s="35"/>
      <c r="J4190" s="29" t="s">
        <v>484</v>
      </c>
      <c r="K4190" s="29" t="s">
        <v>1365</v>
      </c>
      <c r="L4190" s="29" t="s">
        <v>1366</v>
      </c>
      <c r="M4190" s="39">
        <v>9.5823383736911083</v>
      </c>
      <c r="N4190" s="39">
        <v>47.065612594113624</v>
      </c>
      <c r="O4190" s="29">
        <v>44197</v>
      </c>
      <c r="P4190" s="29">
        <v>45991</v>
      </c>
      <c r="Q4190" s="40">
        <v>4.9117043000000002</v>
      </c>
      <c r="R4190" s="39">
        <v>9.5704449007529089</v>
      </c>
      <c r="S4190" s="39">
        <v>9.5704449007529089</v>
      </c>
      <c r="T4190" s="39">
        <v>9.5704449007529089</v>
      </c>
      <c r="U4190" s="39">
        <v>9.5966652977412732</v>
      </c>
      <c r="V4190" s="39">
        <v>8.7576125941136205</v>
      </c>
      <c r="W4190" s="29" t="s">
        <v>265</v>
      </c>
      <c r="X4190" s="29" t="s">
        <v>11773</v>
      </c>
      <c r="Y4190" s="29">
        <v>45240</v>
      </c>
      <c r="Z4190" s="41" t="s">
        <v>11759</v>
      </c>
      <c r="AA4190" s="42" t="s">
        <v>1349</v>
      </c>
      <c r="AB4190" s="29" t="s">
        <v>258</v>
      </c>
      <c r="AC4190" s="29" t="s">
        <v>258</v>
      </c>
      <c r="AD4190" s="29" t="s">
        <v>265</v>
      </c>
      <c r="AE4190" s="29" t="s">
        <v>1367</v>
      </c>
      <c r="AF4190" s="29" t="s">
        <v>1368</v>
      </c>
      <c r="AG4190" s="183" t="s">
        <v>1369</v>
      </c>
      <c r="AH4190" s="29" t="s">
        <v>1413</v>
      </c>
      <c r="AI4190" s="29" t="s">
        <v>1357</v>
      </c>
      <c r="AJ4190" s="29" t="s">
        <v>258</v>
      </c>
      <c r="AK4190" s="29" t="s">
        <v>258</v>
      </c>
      <c r="AL4190" s="29" t="s">
        <v>13327</v>
      </c>
    </row>
    <row r="4191" spans="1:38" x14ac:dyDescent="0.2">
      <c r="A4191" s="35" t="s">
        <v>16</v>
      </c>
      <c r="B4191" s="36">
        <v>10213</v>
      </c>
      <c r="C4191" s="36"/>
      <c r="D4191" s="36" t="s">
        <v>1349</v>
      </c>
      <c r="E4191" s="37" t="s">
        <v>6882</v>
      </c>
      <c r="F4191" s="38" t="s">
        <v>1269</v>
      </c>
      <c r="G4191" s="38" t="s">
        <v>1273</v>
      </c>
      <c r="H4191" s="35" t="s">
        <v>1393</v>
      </c>
      <c r="I4191" s="35"/>
      <c r="J4191" s="29" t="s">
        <v>1466</v>
      </c>
      <c r="K4191" s="29" t="s">
        <v>1466</v>
      </c>
      <c r="L4191" s="29" t="s">
        <v>6748</v>
      </c>
      <c r="M4191" s="39">
        <v>5.5740525876974205</v>
      </c>
      <c r="N4191" s="39">
        <v>27.851186858316222</v>
      </c>
      <c r="O4191" s="29">
        <v>44197</v>
      </c>
      <c r="P4191" s="29">
        <v>46022</v>
      </c>
      <c r="Q4191" s="40">
        <v>4.9965776999999996</v>
      </c>
      <c r="R4191" s="39">
        <v>5.5671868583162212</v>
      </c>
      <c r="S4191" s="39">
        <v>5.5671868583162212</v>
      </c>
      <c r="T4191" s="39">
        <v>5.5671868583162212</v>
      </c>
      <c r="U4191" s="39">
        <v>5.5824394250513345</v>
      </c>
      <c r="V4191" s="39">
        <v>5.5671868583162212</v>
      </c>
      <c r="W4191" s="29" t="s">
        <v>1357</v>
      </c>
      <c r="X4191" s="29" t="s">
        <v>258</v>
      </c>
      <c r="Y4191" s="29" t="s">
        <v>1349</v>
      </c>
      <c r="Z4191" s="41" t="s">
        <v>1349</v>
      </c>
      <c r="AA4191" s="42" t="s">
        <v>1349</v>
      </c>
      <c r="AB4191" s="29" t="s">
        <v>258</v>
      </c>
      <c r="AC4191" s="29" t="s">
        <v>258</v>
      </c>
      <c r="AD4191" s="29" t="s">
        <v>258</v>
      </c>
      <c r="AE4191" s="29" t="s">
        <v>1367</v>
      </c>
      <c r="AF4191" s="29" t="s">
        <v>1468</v>
      </c>
      <c r="AG4191" s="183" t="s">
        <v>1469</v>
      </c>
      <c r="AH4191" s="29" t="s">
        <v>1356</v>
      </c>
      <c r="AI4191" s="29" t="s">
        <v>1357</v>
      </c>
      <c r="AJ4191" s="29" t="s">
        <v>258</v>
      </c>
      <c r="AK4191" s="29" t="s">
        <v>258</v>
      </c>
      <c r="AL4191" s="29" t="s">
        <v>13326</v>
      </c>
    </row>
    <row r="4192" spans="1:38" x14ac:dyDescent="0.2">
      <c r="A4192" s="35" t="s">
        <v>16</v>
      </c>
      <c r="B4192" s="36">
        <v>10214</v>
      </c>
      <c r="C4192" s="36"/>
      <c r="D4192" s="36" t="s">
        <v>1349</v>
      </c>
      <c r="E4192" s="37" t="s">
        <v>6883</v>
      </c>
      <c r="F4192" s="38" t="s">
        <v>1269</v>
      </c>
      <c r="G4192" s="38" t="s">
        <v>1273</v>
      </c>
      <c r="H4192" s="35" t="s">
        <v>1393</v>
      </c>
      <c r="I4192" s="35"/>
      <c r="J4192" s="29" t="s">
        <v>1466</v>
      </c>
      <c r="K4192" s="29" t="s">
        <v>1466</v>
      </c>
      <c r="L4192" s="29" t="s">
        <v>6748</v>
      </c>
      <c r="M4192" s="39">
        <v>8.7257786065893388</v>
      </c>
      <c r="N4192" s="39">
        <v>43.59903080082136</v>
      </c>
      <c r="O4192" s="29">
        <v>44197</v>
      </c>
      <c r="P4192" s="29">
        <v>46022</v>
      </c>
      <c r="Q4192" s="40">
        <v>4.9965776999999996</v>
      </c>
      <c r="R4192" s="39">
        <v>8.7150308008213546</v>
      </c>
      <c r="S4192" s="39">
        <v>8.7150308008213546</v>
      </c>
      <c r="T4192" s="39">
        <v>8.7150308008213546</v>
      </c>
      <c r="U4192" s="39">
        <v>8.7389075975359347</v>
      </c>
      <c r="V4192" s="39">
        <v>8.7150308008213546</v>
      </c>
      <c r="W4192" s="29" t="s">
        <v>1357</v>
      </c>
      <c r="X4192" s="29" t="s">
        <v>258</v>
      </c>
      <c r="Y4192" s="29" t="s">
        <v>1349</v>
      </c>
      <c r="Z4192" s="41" t="s">
        <v>1349</v>
      </c>
      <c r="AA4192" s="42" t="s">
        <v>1349</v>
      </c>
      <c r="AB4192" s="29" t="s">
        <v>258</v>
      </c>
      <c r="AC4192" s="29" t="s">
        <v>258</v>
      </c>
      <c r="AD4192" s="29" t="s">
        <v>258</v>
      </c>
      <c r="AE4192" s="29" t="s">
        <v>1367</v>
      </c>
      <c r="AF4192" s="29" t="s">
        <v>1468</v>
      </c>
      <c r="AG4192" s="183" t="s">
        <v>1469</v>
      </c>
      <c r="AH4192" s="29" t="s">
        <v>1356</v>
      </c>
      <c r="AI4192" s="29" t="s">
        <v>1357</v>
      </c>
      <c r="AJ4192" s="29" t="s">
        <v>258</v>
      </c>
      <c r="AK4192" s="29" t="s">
        <v>258</v>
      </c>
      <c r="AL4192" s="29" t="s">
        <v>13326</v>
      </c>
    </row>
    <row r="4193" spans="1:38" x14ac:dyDescent="0.2">
      <c r="A4193" s="35" t="s">
        <v>16</v>
      </c>
      <c r="B4193" s="36">
        <v>10215</v>
      </c>
      <c r="C4193" s="36"/>
      <c r="D4193" s="36" t="s">
        <v>1349</v>
      </c>
      <c r="E4193" s="37" t="s">
        <v>6884</v>
      </c>
      <c r="F4193" s="38" t="s">
        <v>1269</v>
      </c>
      <c r="G4193" s="38" t="s">
        <v>1273</v>
      </c>
      <c r="H4193" s="35" t="s">
        <v>1393</v>
      </c>
      <c r="I4193" s="35"/>
      <c r="J4193" s="29" t="s">
        <v>1466</v>
      </c>
      <c r="K4193" s="29" t="s">
        <v>1466</v>
      </c>
      <c r="L4193" s="29" t="s">
        <v>6748</v>
      </c>
      <c r="M4193" s="39">
        <v>7.6742027190161943</v>
      </c>
      <c r="N4193" s="39">
        <v>38.344750171115678</v>
      </c>
      <c r="O4193" s="29">
        <v>44197</v>
      </c>
      <c r="P4193" s="29">
        <v>46022</v>
      </c>
      <c r="Q4193" s="40">
        <v>4.9965776999999996</v>
      </c>
      <c r="R4193" s="39">
        <v>7.6647501711156742</v>
      </c>
      <c r="S4193" s="39">
        <v>7.6647501711156742</v>
      </c>
      <c r="T4193" s="39">
        <v>7.6647501711156742</v>
      </c>
      <c r="U4193" s="39">
        <v>7.685749486652977</v>
      </c>
      <c r="V4193" s="39">
        <v>7.6647501711156742</v>
      </c>
      <c r="W4193" s="29" t="s">
        <v>1357</v>
      </c>
      <c r="X4193" s="29" t="s">
        <v>258</v>
      </c>
      <c r="Y4193" s="29" t="s">
        <v>1349</v>
      </c>
      <c r="Z4193" s="41" t="s">
        <v>1349</v>
      </c>
      <c r="AA4193" s="42" t="s">
        <v>1349</v>
      </c>
      <c r="AB4193" s="29" t="s">
        <v>258</v>
      </c>
      <c r="AC4193" s="29" t="s">
        <v>258</v>
      </c>
      <c r="AD4193" s="29" t="s">
        <v>258</v>
      </c>
      <c r="AE4193" s="29" t="s">
        <v>1367</v>
      </c>
      <c r="AF4193" s="29" t="s">
        <v>1468</v>
      </c>
      <c r="AG4193" s="183" t="s">
        <v>1469</v>
      </c>
      <c r="AH4193" s="29" t="s">
        <v>1356</v>
      </c>
      <c r="AI4193" s="29" t="s">
        <v>1357</v>
      </c>
      <c r="AJ4193" s="29" t="s">
        <v>258</v>
      </c>
      <c r="AK4193" s="29" t="s">
        <v>258</v>
      </c>
      <c r="AL4193" s="29" t="s">
        <v>13326</v>
      </c>
    </row>
    <row r="4194" spans="1:38" x14ac:dyDescent="0.2">
      <c r="A4194" s="35" t="s">
        <v>16</v>
      </c>
      <c r="B4194" s="36">
        <v>10216</v>
      </c>
      <c r="C4194" s="36"/>
      <c r="D4194" s="36" t="s">
        <v>1349</v>
      </c>
      <c r="E4194" s="37" t="s">
        <v>6885</v>
      </c>
      <c r="F4194" s="38" t="s">
        <v>1269</v>
      </c>
      <c r="G4194" s="38" t="s">
        <v>1273</v>
      </c>
      <c r="H4194" s="35" t="s">
        <v>1393</v>
      </c>
      <c r="I4194" s="35"/>
      <c r="J4194" s="29" t="s">
        <v>1466</v>
      </c>
      <c r="K4194" s="29" t="s">
        <v>1466</v>
      </c>
      <c r="L4194" s="29" t="s">
        <v>6748</v>
      </c>
      <c r="M4194" s="39">
        <v>4.358386837553395</v>
      </c>
      <c r="N4194" s="39">
        <v>21.777018480492814</v>
      </c>
      <c r="O4194" s="29">
        <v>44197</v>
      </c>
      <c r="P4194" s="29">
        <v>46022</v>
      </c>
      <c r="Q4194" s="40">
        <v>4.9965776999999996</v>
      </c>
      <c r="R4194" s="39">
        <v>4.3530184804928131</v>
      </c>
      <c r="S4194" s="39">
        <v>4.3530184804928131</v>
      </c>
      <c r="T4194" s="39">
        <v>4.3530184804928131</v>
      </c>
      <c r="U4194" s="39">
        <v>4.36494455852156</v>
      </c>
      <c r="V4194" s="39">
        <v>4.3530184804928131</v>
      </c>
      <c r="W4194" s="29" t="s">
        <v>1357</v>
      </c>
      <c r="X4194" s="29" t="s">
        <v>258</v>
      </c>
      <c r="Y4194" s="29" t="s">
        <v>1349</v>
      </c>
      <c r="Z4194" s="41" t="s">
        <v>1349</v>
      </c>
      <c r="AA4194" s="42" t="s">
        <v>1349</v>
      </c>
      <c r="AB4194" s="29" t="s">
        <v>258</v>
      </c>
      <c r="AC4194" s="29" t="s">
        <v>258</v>
      </c>
      <c r="AD4194" s="29" t="s">
        <v>258</v>
      </c>
      <c r="AE4194" s="29" t="s">
        <v>1367</v>
      </c>
      <c r="AF4194" s="29" t="s">
        <v>1468</v>
      </c>
      <c r="AG4194" s="183" t="s">
        <v>1469</v>
      </c>
      <c r="AH4194" s="29" t="s">
        <v>1356</v>
      </c>
      <c r="AI4194" s="29" t="s">
        <v>1357</v>
      </c>
      <c r="AJ4194" s="29" t="s">
        <v>258</v>
      </c>
      <c r="AK4194" s="29" t="s">
        <v>258</v>
      </c>
      <c r="AL4194" s="29" t="s">
        <v>13326</v>
      </c>
    </row>
    <row r="4195" spans="1:38" x14ac:dyDescent="0.2">
      <c r="A4195" s="35" t="s">
        <v>16</v>
      </c>
      <c r="B4195" s="36">
        <v>10217</v>
      </c>
      <c r="C4195" s="36"/>
      <c r="D4195" s="36" t="s">
        <v>1349</v>
      </c>
      <c r="E4195" s="37" t="s">
        <v>6886</v>
      </c>
      <c r="F4195" s="38" t="s">
        <v>1269</v>
      </c>
      <c r="G4195" s="38" t="s">
        <v>1273</v>
      </c>
      <c r="H4195" s="35" t="s">
        <v>1393</v>
      </c>
      <c r="I4195" s="35"/>
      <c r="J4195" s="29" t="s">
        <v>1466</v>
      </c>
      <c r="K4195" s="29" t="s">
        <v>1466</v>
      </c>
      <c r="L4195" s="29" t="s">
        <v>6748</v>
      </c>
      <c r="M4195" s="39">
        <v>10.67284490270479</v>
      </c>
      <c r="N4195" s="39">
        <v>53.327698836413418</v>
      </c>
      <c r="O4195" s="29">
        <v>44197</v>
      </c>
      <c r="P4195" s="29">
        <v>46022</v>
      </c>
      <c r="Q4195" s="40">
        <v>4.9965776999999996</v>
      </c>
      <c r="R4195" s="39">
        <v>10.659698836413416</v>
      </c>
      <c r="S4195" s="39">
        <v>10.659698836413416</v>
      </c>
      <c r="T4195" s="39">
        <v>10.659698836413416</v>
      </c>
      <c r="U4195" s="39">
        <v>10.688903490759753</v>
      </c>
      <c r="V4195" s="39">
        <v>10.659698836413416</v>
      </c>
      <c r="W4195" s="29" t="s">
        <v>1357</v>
      </c>
      <c r="X4195" s="29" t="s">
        <v>258</v>
      </c>
      <c r="Y4195" s="29" t="s">
        <v>1349</v>
      </c>
      <c r="Z4195" s="41" t="s">
        <v>1349</v>
      </c>
      <c r="AA4195" s="42" t="s">
        <v>1349</v>
      </c>
      <c r="AB4195" s="29" t="s">
        <v>258</v>
      </c>
      <c r="AC4195" s="29" t="s">
        <v>258</v>
      </c>
      <c r="AD4195" s="29" t="s">
        <v>258</v>
      </c>
      <c r="AE4195" s="29" t="s">
        <v>1367</v>
      </c>
      <c r="AF4195" s="29" t="s">
        <v>1468</v>
      </c>
      <c r="AG4195" s="183" t="s">
        <v>1469</v>
      </c>
      <c r="AH4195" s="29" t="s">
        <v>1356</v>
      </c>
      <c r="AI4195" s="29" t="s">
        <v>1357</v>
      </c>
      <c r="AJ4195" s="29" t="s">
        <v>258</v>
      </c>
      <c r="AK4195" s="29" t="s">
        <v>258</v>
      </c>
      <c r="AL4195" s="29" t="s">
        <v>13326</v>
      </c>
    </row>
    <row r="4196" spans="1:38" x14ac:dyDescent="0.2">
      <c r="A4196" s="35" t="s">
        <v>16</v>
      </c>
      <c r="B4196" s="36">
        <v>10218</v>
      </c>
      <c r="C4196" s="36"/>
      <c r="D4196" s="36" t="s">
        <v>1349</v>
      </c>
      <c r="E4196" s="37" t="s">
        <v>6887</v>
      </c>
      <c r="F4196" s="38" t="s">
        <v>1269</v>
      </c>
      <c r="G4196" s="38" t="s">
        <v>1273</v>
      </c>
      <c r="H4196" s="35" t="s">
        <v>1393</v>
      </c>
      <c r="I4196" s="35"/>
      <c r="J4196" s="29" t="s">
        <v>1466</v>
      </c>
      <c r="K4196" s="29" t="s">
        <v>1466</v>
      </c>
      <c r="L4196" s="29" t="s">
        <v>6748</v>
      </c>
      <c r="M4196" s="39">
        <v>5.3779451909663676</v>
      </c>
      <c r="N4196" s="39">
        <v>26.871321013004792</v>
      </c>
      <c r="O4196" s="29">
        <v>44197</v>
      </c>
      <c r="P4196" s="29">
        <v>46022</v>
      </c>
      <c r="Q4196" s="40">
        <v>4.9965776999999996</v>
      </c>
      <c r="R4196" s="39">
        <v>5.371321013004791</v>
      </c>
      <c r="S4196" s="39">
        <v>5.371321013004791</v>
      </c>
      <c r="T4196" s="39">
        <v>5.371321013004791</v>
      </c>
      <c r="U4196" s="39">
        <v>5.386036960985626</v>
      </c>
      <c r="V4196" s="39">
        <v>5.371321013004791</v>
      </c>
      <c r="W4196" s="29" t="s">
        <v>1357</v>
      </c>
      <c r="X4196" s="29" t="s">
        <v>258</v>
      </c>
      <c r="Y4196" s="29" t="s">
        <v>1349</v>
      </c>
      <c r="Z4196" s="41" t="s">
        <v>1349</v>
      </c>
      <c r="AA4196" s="42" t="s">
        <v>1349</v>
      </c>
      <c r="AB4196" s="29" t="s">
        <v>258</v>
      </c>
      <c r="AC4196" s="29" t="s">
        <v>258</v>
      </c>
      <c r="AD4196" s="29" t="s">
        <v>258</v>
      </c>
      <c r="AE4196" s="29" t="s">
        <v>1367</v>
      </c>
      <c r="AF4196" s="29" t="s">
        <v>1468</v>
      </c>
      <c r="AG4196" s="183" t="s">
        <v>1469</v>
      </c>
      <c r="AH4196" s="29" t="s">
        <v>1356</v>
      </c>
      <c r="AI4196" s="29" t="s">
        <v>1357</v>
      </c>
      <c r="AJ4196" s="29" t="s">
        <v>258</v>
      </c>
      <c r="AK4196" s="29" t="s">
        <v>258</v>
      </c>
      <c r="AL4196" s="29" t="s">
        <v>13326</v>
      </c>
    </row>
    <row r="4197" spans="1:38" x14ac:dyDescent="0.2">
      <c r="A4197" s="35" t="s">
        <v>16</v>
      </c>
      <c r="B4197" s="36">
        <v>10219</v>
      </c>
      <c r="C4197" s="36"/>
      <c r="D4197" s="36" t="s">
        <v>1349</v>
      </c>
      <c r="E4197" s="37" t="s">
        <v>6888</v>
      </c>
      <c r="F4197" s="38" t="s">
        <v>1269</v>
      </c>
      <c r="G4197" s="38" t="s">
        <v>1273</v>
      </c>
      <c r="H4197" s="35" t="s">
        <v>1393</v>
      </c>
      <c r="I4197" s="35"/>
      <c r="J4197" s="29" t="s">
        <v>1466</v>
      </c>
      <c r="K4197" s="29" t="s">
        <v>1466</v>
      </c>
      <c r="L4197" s="29" t="s">
        <v>6748</v>
      </c>
      <c r="M4197" s="39">
        <v>4.6965720421202102</v>
      </c>
      <c r="N4197" s="39">
        <v>23.466787132101302</v>
      </c>
      <c r="O4197" s="29">
        <v>44197</v>
      </c>
      <c r="P4197" s="29">
        <v>46022</v>
      </c>
      <c r="Q4197" s="40">
        <v>4.9965776999999996</v>
      </c>
      <c r="R4197" s="39">
        <v>4.6907871321013008</v>
      </c>
      <c r="S4197" s="39">
        <v>4.6907871321013008</v>
      </c>
      <c r="T4197" s="39">
        <v>4.6907871321013008</v>
      </c>
      <c r="U4197" s="39">
        <v>4.7036386036960982</v>
      </c>
      <c r="V4197" s="39">
        <v>4.6907871321013008</v>
      </c>
      <c r="W4197" s="29" t="s">
        <v>1357</v>
      </c>
      <c r="X4197" s="29" t="s">
        <v>258</v>
      </c>
      <c r="Y4197" s="29" t="s">
        <v>1349</v>
      </c>
      <c r="Z4197" s="41" t="s">
        <v>1349</v>
      </c>
      <c r="AA4197" s="42" t="s">
        <v>1349</v>
      </c>
      <c r="AB4197" s="29" t="s">
        <v>258</v>
      </c>
      <c r="AC4197" s="29" t="s">
        <v>258</v>
      </c>
      <c r="AD4197" s="29" t="s">
        <v>258</v>
      </c>
      <c r="AE4197" s="29" t="s">
        <v>1367</v>
      </c>
      <c r="AF4197" s="29" t="s">
        <v>1468</v>
      </c>
      <c r="AG4197" s="183" t="s">
        <v>1469</v>
      </c>
      <c r="AH4197" s="29" t="s">
        <v>1356</v>
      </c>
      <c r="AI4197" s="29" t="s">
        <v>1357</v>
      </c>
      <c r="AJ4197" s="29" t="s">
        <v>258</v>
      </c>
      <c r="AK4197" s="29" t="s">
        <v>258</v>
      </c>
      <c r="AL4197" s="29" t="s">
        <v>13326</v>
      </c>
    </row>
    <row r="4198" spans="1:38" x14ac:dyDescent="0.2">
      <c r="A4198" s="35" t="s">
        <v>16</v>
      </c>
      <c r="B4198" s="36">
        <v>10220</v>
      </c>
      <c r="C4198" s="36"/>
      <c r="D4198" s="36" t="s">
        <v>1349</v>
      </c>
      <c r="E4198" s="37" t="s">
        <v>6889</v>
      </c>
      <c r="F4198" s="38" t="s">
        <v>1269</v>
      </c>
      <c r="G4198" s="38" t="s">
        <v>1273</v>
      </c>
      <c r="H4198" s="35" t="s">
        <v>1393</v>
      </c>
      <c r="I4198" s="35"/>
      <c r="J4198" s="29" t="s">
        <v>1466</v>
      </c>
      <c r="K4198" s="29" t="s">
        <v>1466</v>
      </c>
      <c r="L4198" s="29" t="s">
        <v>6748</v>
      </c>
      <c r="M4198" s="39">
        <v>3.3778498538981316</v>
      </c>
      <c r="N4198" s="39">
        <v>16.87768925393566</v>
      </c>
      <c r="O4198" s="29">
        <v>44197</v>
      </c>
      <c r="P4198" s="29">
        <v>46022</v>
      </c>
      <c r="Q4198" s="40">
        <v>4.9965776999999996</v>
      </c>
      <c r="R4198" s="39">
        <v>3.3736892539356602</v>
      </c>
      <c r="S4198" s="39">
        <v>3.3736892539356602</v>
      </c>
      <c r="T4198" s="39">
        <v>3.3736892539356602</v>
      </c>
      <c r="U4198" s="39">
        <v>3.3829322381930185</v>
      </c>
      <c r="V4198" s="39">
        <v>3.3736892539356602</v>
      </c>
      <c r="W4198" s="29" t="s">
        <v>1357</v>
      </c>
      <c r="X4198" s="29" t="s">
        <v>258</v>
      </c>
      <c r="Y4198" s="29" t="s">
        <v>1349</v>
      </c>
      <c r="Z4198" s="41" t="s">
        <v>1349</v>
      </c>
      <c r="AA4198" s="42" t="s">
        <v>1349</v>
      </c>
      <c r="AB4198" s="29" t="s">
        <v>258</v>
      </c>
      <c r="AC4198" s="29" t="s">
        <v>258</v>
      </c>
      <c r="AD4198" s="29" t="s">
        <v>258</v>
      </c>
      <c r="AE4198" s="29" t="s">
        <v>1367</v>
      </c>
      <c r="AF4198" s="29" t="s">
        <v>1468</v>
      </c>
      <c r="AG4198" s="183" t="s">
        <v>1469</v>
      </c>
      <c r="AH4198" s="29" t="s">
        <v>1356</v>
      </c>
      <c r="AI4198" s="29" t="s">
        <v>1357</v>
      </c>
      <c r="AJ4198" s="29" t="s">
        <v>258</v>
      </c>
      <c r="AK4198" s="29" t="s">
        <v>258</v>
      </c>
      <c r="AL4198" s="29" t="s">
        <v>13326</v>
      </c>
    </row>
    <row r="4199" spans="1:38" x14ac:dyDescent="0.2">
      <c r="A4199" s="35" t="s">
        <v>16</v>
      </c>
      <c r="B4199" s="36">
        <v>10222</v>
      </c>
      <c r="C4199" s="36"/>
      <c r="D4199" s="36" t="s">
        <v>1349</v>
      </c>
      <c r="E4199" s="37" t="s">
        <v>6890</v>
      </c>
      <c r="F4199" s="38" t="s">
        <v>1266</v>
      </c>
      <c r="G4199" s="38" t="s">
        <v>1267</v>
      </c>
      <c r="H4199" s="35" t="s">
        <v>1381</v>
      </c>
      <c r="I4199" s="35"/>
      <c r="J4199" s="29" t="s">
        <v>274</v>
      </c>
      <c r="K4199" s="29" t="s">
        <v>1583</v>
      </c>
      <c r="L4199" s="29" t="s">
        <v>1394</v>
      </c>
      <c r="M4199" s="39">
        <v>3.5059531859051525</v>
      </c>
      <c r="N4199" s="39">
        <v>17.220205338809038</v>
      </c>
      <c r="O4199" s="29">
        <v>44197</v>
      </c>
      <c r="P4199" s="29">
        <v>45991</v>
      </c>
      <c r="Q4199" s="40">
        <v>4.9117043000000002</v>
      </c>
      <c r="R4199" s="39">
        <v>3.5016016427104724</v>
      </c>
      <c r="S4199" s="39">
        <v>3.5016016427104724</v>
      </c>
      <c r="T4199" s="39">
        <v>3.5016016427104724</v>
      </c>
      <c r="U4199" s="39">
        <v>3.5111950718685829</v>
      </c>
      <c r="V4199" s="39">
        <v>3.204205338809035</v>
      </c>
      <c r="W4199" s="29" t="s">
        <v>1357</v>
      </c>
      <c r="X4199" s="29" t="s">
        <v>258</v>
      </c>
      <c r="Y4199" s="29" t="s">
        <v>1349</v>
      </c>
      <c r="Z4199" s="41" t="s">
        <v>1349</v>
      </c>
      <c r="AA4199" s="42" t="s">
        <v>1349</v>
      </c>
      <c r="AB4199" s="29" t="s">
        <v>258</v>
      </c>
      <c r="AC4199" s="29" t="s">
        <v>258</v>
      </c>
      <c r="AD4199" s="29" t="s">
        <v>265</v>
      </c>
      <c r="AE4199" s="29" t="s">
        <v>1367</v>
      </c>
      <c r="AF4199" s="29" t="s">
        <v>1368</v>
      </c>
      <c r="AG4199" s="183" t="s">
        <v>1369</v>
      </c>
      <c r="AH4199" s="29" t="s">
        <v>1413</v>
      </c>
      <c r="AI4199" s="29" t="s">
        <v>1357</v>
      </c>
      <c r="AJ4199" s="29" t="s">
        <v>258</v>
      </c>
      <c r="AK4199" s="29" t="s">
        <v>258</v>
      </c>
      <c r="AL4199" s="29" t="s">
        <v>13326</v>
      </c>
    </row>
    <row r="4200" spans="1:38" x14ac:dyDescent="0.2">
      <c r="A4200" s="35" t="s">
        <v>16</v>
      </c>
      <c r="B4200" s="36">
        <v>10223</v>
      </c>
      <c r="C4200" s="36"/>
      <c r="D4200" s="36" t="s">
        <v>1349</v>
      </c>
      <c r="E4200" s="37" t="s">
        <v>6891</v>
      </c>
      <c r="F4200" s="38" t="s">
        <v>1269</v>
      </c>
      <c r="G4200" s="38" t="s">
        <v>1273</v>
      </c>
      <c r="H4200" s="35" t="s">
        <v>1393</v>
      </c>
      <c r="I4200" s="35"/>
      <c r="J4200" s="29" t="s">
        <v>1371</v>
      </c>
      <c r="K4200" s="29" t="s">
        <v>1371</v>
      </c>
      <c r="L4200" s="29" t="s">
        <v>1384</v>
      </c>
      <c r="M4200" s="39">
        <v>42.233128653151695</v>
      </c>
      <c r="N4200" s="39">
        <v>211.02110882956879</v>
      </c>
      <c r="O4200" s="29">
        <v>44197</v>
      </c>
      <c r="P4200" s="29">
        <v>46022</v>
      </c>
      <c r="Q4200" s="40">
        <v>4.9965776999999996</v>
      </c>
      <c r="R4200" s="39">
        <v>42.181108829568792</v>
      </c>
      <c r="S4200" s="39">
        <v>42.181108829568792</v>
      </c>
      <c r="T4200" s="39">
        <v>42.181108829568792</v>
      </c>
      <c r="U4200" s="39">
        <v>42.296673511293633</v>
      </c>
      <c r="V4200" s="39">
        <v>42.181108829568792</v>
      </c>
      <c r="W4200" s="29" t="s">
        <v>265</v>
      </c>
      <c r="X4200" s="29" t="s">
        <v>11773</v>
      </c>
      <c r="Y4200" s="29">
        <v>45290</v>
      </c>
      <c r="Z4200" s="41" t="s">
        <v>11760</v>
      </c>
      <c r="AA4200" s="42" t="s">
        <v>1349</v>
      </c>
      <c r="AB4200" s="29" t="s">
        <v>258</v>
      </c>
      <c r="AC4200" s="29" t="s">
        <v>258</v>
      </c>
      <c r="AD4200" s="29" t="s">
        <v>265</v>
      </c>
      <c r="AE4200" s="29" t="s">
        <v>1353</v>
      </c>
      <c r="AF4200" s="29" t="s">
        <v>1368</v>
      </c>
      <c r="AG4200" s="183" t="s">
        <v>1369</v>
      </c>
      <c r="AH4200" s="29" t="s">
        <v>1413</v>
      </c>
      <c r="AI4200" s="29" t="s">
        <v>1357</v>
      </c>
      <c r="AJ4200" s="29" t="s">
        <v>258</v>
      </c>
      <c r="AK4200" s="29" t="s">
        <v>258</v>
      </c>
      <c r="AL4200" s="29" t="s">
        <v>13327</v>
      </c>
    </row>
    <row r="4201" spans="1:38" x14ac:dyDescent="0.2">
      <c r="A4201" s="35" t="s">
        <v>16</v>
      </c>
      <c r="B4201" s="36">
        <v>10225</v>
      </c>
      <c r="C4201" s="36"/>
      <c r="D4201" s="36" t="s">
        <v>1349</v>
      </c>
      <c r="E4201" s="37" t="s">
        <v>6892</v>
      </c>
      <c r="F4201" s="38" t="s">
        <v>1266</v>
      </c>
      <c r="G4201" s="38" t="s">
        <v>1268</v>
      </c>
      <c r="H4201" s="35" t="s">
        <v>1542</v>
      </c>
      <c r="I4201" s="35"/>
      <c r="J4201" s="29" t="s">
        <v>484</v>
      </c>
      <c r="K4201" s="29" t="s">
        <v>1551</v>
      </c>
      <c r="L4201" s="29" t="s">
        <v>1384</v>
      </c>
      <c r="M4201" s="39">
        <v>191.17969811421372</v>
      </c>
      <c r="N4201" s="39">
        <v>955.24421629021219</v>
      </c>
      <c r="O4201" s="29">
        <v>44197</v>
      </c>
      <c r="P4201" s="29">
        <v>46022</v>
      </c>
      <c r="Q4201" s="40">
        <v>4.9965776999999996</v>
      </c>
      <c r="R4201" s="39">
        <v>190.94421629021218</v>
      </c>
      <c r="S4201" s="39">
        <v>190.94421629021218</v>
      </c>
      <c r="T4201" s="39">
        <v>190.94421629021218</v>
      </c>
      <c r="U4201" s="39">
        <v>191.46735112936344</v>
      </c>
      <c r="V4201" s="39">
        <v>190.94421629021218</v>
      </c>
      <c r="W4201" s="29" t="s">
        <v>265</v>
      </c>
      <c r="X4201" s="29" t="s">
        <v>11773</v>
      </c>
      <c r="Y4201" s="29">
        <v>45282</v>
      </c>
      <c r="Z4201" s="41" t="s">
        <v>11760</v>
      </c>
      <c r="AA4201" s="42" t="s">
        <v>1349</v>
      </c>
      <c r="AB4201" s="29" t="s">
        <v>258</v>
      </c>
      <c r="AC4201" s="29" t="s">
        <v>258</v>
      </c>
      <c r="AD4201" s="29" t="s">
        <v>265</v>
      </c>
      <c r="AE4201" s="29" t="s">
        <v>1353</v>
      </c>
      <c r="AF4201" s="29" t="s">
        <v>1368</v>
      </c>
      <c r="AG4201" s="183" t="s">
        <v>1369</v>
      </c>
      <c r="AH4201" s="29" t="s">
        <v>1413</v>
      </c>
      <c r="AI4201" s="29" t="s">
        <v>1357</v>
      </c>
      <c r="AJ4201" s="29" t="s">
        <v>258</v>
      </c>
      <c r="AK4201" s="29" t="s">
        <v>258</v>
      </c>
      <c r="AL4201" s="29" t="s">
        <v>13327</v>
      </c>
    </row>
    <row r="4202" spans="1:38" x14ac:dyDescent="0.2">
      <c r="A4202" s="35" t="s">
        <v>16</v>
      </c>
      <c r="B4202" s="36">
        <v>10236</v>
      </c>
      <c r="C4202" s="36"/>
      <c r="D4202" s="36" t="s">
        <v>1349</v>
      </c>
      <c r="E4202" s="37" t="s">
        <v>6893</v>
      </c>
      <c r="F4202" s="38" t="s">
        <v>1266</v>
      </c>
      <c r="G4202" s="38" t="s">
        <v>1268</v>
      </c>
      <c r="H4202" s="35" t="s">
        <v>1133</v>
      </c>
      <c r="I4202" s="35"/>
      <c r="J4202" s="29" t="s">
        <v>484</v>
      </c>
      <c r="K4202" s="29" t="s">
        <v>1551</v>
      </c>
      <c r="L4202" s="29" t="s">
        <v>1384</v>
      </c>
      <c r="M4202" s="39">
        <v>1387.9057347580233</v>
      </c>
      <c r="N4202" s="39">
        <v>3397.0916495550991</v>
      </c>
      <c r="O4202" s="29">
        <v>44197</v>
      </c>
      <c r="P4202" s="29">
        <v>45091</v>
      </c>
      <c r="Q4202" s="40">
        <v>2.4476385999999999</v>
      </c>
      <c r="R4202" s="39">
        <v>1385.4060917180013</v>
      </c>
      <c r="S4202" s="39">
        <v>1385.4060917180013</v>
      </c>
      <c r="T4202" s="39">
        <v>626.27946611909647</v>
      </c>
      <c r="U4202" s="39">
        <v>0</v>
      </c>
      <c r="V4202" s="39">
        <v>0</v>
      </c>
      <c r="W4202" s="29" t="s">
        <v>265</v>
      </c>
      <c r="X4202" s="29" t="s">
        <v>11773</v>
      </c>
      <c r="Y4202" s="29">
        <v>45174</v>
      </c>
      <c r="Z4202" s="41" t="s">
        <v>11757</v>
      </c>
      <c r="AA4202" s="42" t="s">
        <v>1349</v>
      </c>
      <c r="AB4202" s="29" t="s">
        <v>258</v>
      </c>
      <c r="AC4202" s="29" t="s">
        <v>258</v>
      </c>
      <c r="AD4202" s="29" t="s">
        <v>265</v>
      </c>
      <c r="AE4202" s="29" t="s">
        <v>1353</v>
      </c>
      <c r="AF4202" s="29" t="s">
        <v>1368</v>
      </c>
      <c r="AG4202" s="183" t="s">
        <v>1369</v>
      </c>
      <c r="AH4202" s="29" t="s">
        <v>1356</v>
      </c>
      <c r="AI4202" s="29" t="s">
        <v>1357</v>
      </c>
      <c r="AJ4202" s="29" t="s">
        <v>258</v>
      </c>
      <c r="AK4202" s="29" t="s">
        <v>258</v>
      </c>
      <c r="AL4202" s="29" t="s">
        <v>13327</v>
      </c>
    </row>
    <row r="4203" spans="1:38" x14ac:dyDescent="0.2">
      <c r="A4203" s="35" t="s">
        <v>16</v>
      </c>
      <c r="B4203" s="36">
        <v>10238</v>
      </c>
      <c r="C4203" s="36"/>
      <c r="D4203" s="36" t="s">
        <v>1349</v>
      </c>
      <c r="E4203" s="37" t="s">
        <v>6894</v>
      </c>
      <c r="F4203" s="38" t="s">
        <v>1269</v>
      </c>
      <c r="G4203" s="38" t="s">
        <v>1273</v>
      </c>
      <c r="H4203" s="35" t="s">
        <v>1393</v>
      </c>
      <c r="I4203" s="35"/>
      <c r="J4203" s="29" t="s">
        <v>281</v>
      </c>
      <c r="K4203" s="29" t="s">
        <v>282</v>
      </c>
      <c r="L4203" s="29" t="s">
        <v>1366</v>
      </c>
      <c r="M4203" s="39">
        <v>17.609170362422759</v>
      </c>
      <c r="N4203" s="39">
        <v>36.592361396303893</v>
      </c>
      <c r="O4203" s="29">
        <v>44197</v>
      </c>
      <c r="P4203" s="29">
        <v>44956</v>
      </c>
      <c r="Q4203" s="40">
        <v>2.0780287</v>
      </c>
      <c r="R4203" s="39">
        <v>17.573963039014373</v>
      </c>
      <c r="S4203" s="39">
        <v>17.573963039014373</v>
      </c>
      <c r="T4203" s="39">
        <v>1.4444353182751539</v>
      </c>
      <c r="U4203" s="39">
        <v>0</v>
      </c>
      <c r="V4203" s="39">
        <v>0</v>
      </c>
      <c r="W4203" s="29" t="s">
        <v>265</v>
      </c>
      <c r="X4203" s="29" t="s">
        <v>11773</v>
      </c>
      <c r="Y4203" s="29">
        <v>45260</v>
      </c>
      <c r="Z4203" s="41" t="s">
        <v>11759</v>
      </c>
      <c r="AA4203" s="42" t="s">
        <v>1349</v>
      </c>
      <c r="AB4203" s="29" t="s">
        <v>258</v>
      </c>
      <c r="AC4203" s="29" t="s">
        <v>258</v>
      </c>
      <c r="AD4203" s="29" t="s">
        <v>265</v>
      </c>
      <c r="AE4203" s="29" t="s">
        <v>1367</v>
      </c>
      <c r="AF4203" s="29" t="s">
        <v>1368</v>
      </c>
      <c r="AG4203" s="183" t="s">
        <v>1369</v>
      </c>
      <c r="AH4203" s="29" t="s">
        <v>1356</v>
      </c>
      <c r="AI4203" s="29" t="s">
        <v>1357</v>
      </c>
      <c r="AJ4203" s="29" t="s">
        <v>258</v>
      </c>
      <c r="AK4203" s="29" t="s">
        <v>258</v>
      </c>
      <c r="AL4203" s="29" t="s">
        <v>13327</v>
      </c>
    </row>
    <row r="4204" spans="1:38" x14ac:dyDescent="0.2">
      <c r="A4204" s="35" t="s">
        <v>16</v>
      </c>
      <c r="B4204" s="36">
        <v>10239</v>
      </c>
      <c r="C4204" s="36"/>
      <c r="D4204" s="36" t="s">
        <v>1349</v>
      </c>
      <c r="E4204" s="37" t="s">
        <v>6895</v>
      </c>
      <c r="F4204" s="38" t="s">
        <v>1269</v>
      </c>
      <c r="G4204" s="38" t="s">
        <v>1445</v>
      </c>
      <c r="H4204" s="35" t="s">
        <v>13138</v>
      </c>
      <c r="I4204" s="35"/>
      <c r="J4204" s="29" t="s">
        <v>484</v>
      </c>
      <c r="K4204" s="29" t="s">
        <v>1551</v>
      </c>
      <c r="L4204" s="29" t="s">
        <v>1366</v>
      </c>
      <c r="M4204" s="39">
        <v>35.059767560908938</v>
      </c>
      <c r="N4204" s="39">
        <v>82.454045174537981</v>
      </c>
      <c r="O4204" s="29">
        <v>44197</v>
      </c>
      <c r="P4204" s="29">
        <v>45056</v>
      </c>
      <c r="Q4204" s="40">
        <v>2.3518138</v>
      </c>
      <c r="R4204" s="39">
        <v>34.995030800821354</v>
      </c>
      <c r="S4204" s="39">
        <v>34.995030800821354</v>
      </c>
      <c r="T4204" s="39">
        <v>12.463983572895277</v>
      </c>
      <c r="U4204" s="39">
        <v>0</v>
      </c>
      <c r="V4204" s="39">
        <v>0</v>
      </c>
      <c r="W4204" s="29" t="s">
        <v>1357</v>
      </c>
      <c r="X4204" s="29" t="s">
        <v>258</v>
      </c>
      <c r="Y4204" s="29" t="s">
        <v>1349</v>
      </c>
      <c r="Z4204" s="41" t="s">
        <v>1349</v>
      </c>
      <c r="AA4204" s="42" t="s">
        <v>1349</v>
      </c>
      <c r="AB4204" s="29" t="s">
        <v>258</v>
      </c>
      <c r="AC4204" s="29" t="s">
        <v>258</v>
      </c>
      <c r="AD4204" s="29" t="s">
        <v>265</v>
      </c>
      <c r="AE4204" s="29" t="s">
        <v>1367</v>
      </c>
      <c r="AF4204" s="29" t="s">
        <v>1368</v>
      </c>
      <c r="AG4204" s="183" t="s">
        <v>1369</v>
      </c>
      <c r="AH4204" s="29" t="s">
        <v>1356</v>
      </c>
      <c r="AI4204" s="29" t="s">
        <v>1357</v>
      </c>
      <c r="AJ4204" s="29" t="s">
        <v>258</v>
      </c>
      <c r="AK4204" s="29" t="s">
        <v>258</v>
      </c>
      <c r="AL4204" s="29" t="s">
        <v>13326</v>
      </c>
    </row>
    <row r="4205" spans="1:38" x14ac:dyDescent="0.2">
      <c r="A4205" s="35" t="s">
        <v>16</v>
      </c>
      <c r="B4205" s="36">
        <v>10240</v>
      </c>
      <c r="C4205" s="36"/>
      <c r="D4205" s="36" t="s">
        <v>1349</v>
      </c>
      <c r="E4205" s="37" t="s">
        <v>6896</v>
      </c>
      <c r="F4205" s="38" t="s">
        <v>1269</v>
      </c>
      <c r="G4205" s="38" t="s">
        <v>1273</v>
      </c>
      <c r="H4205" s="35" t="s">
        <v>1393</v>
      </c>
      <c r="I4205" s="35"/>
      <c r="J4205" s="29" t="s">
        <v>1371</v>
      </c>
      <c r="K4205" s="29" t="s">
        <v>1371</v>
      </c>
      <c r="L4205" s="29" t="s">
        <v>1384</v>
      </c>
      <c r="M4205" s="39">
        <v>180.4936552901888</v>
      </c>
      <c r="N4205" s="39">
        <v>281.17971252566736</v>
      </c>
      <c r="O4205" s="29">
        <v>44197</v>
      </c>
      <c r="P4205" s="29">
        <v>44766</v>
      </c>
      <c r="Q4205" s="40">
        <v>1.5578371</v>
      </c>
      <c r="R4205" s="39">
        <v>180.05367556468173</v>
      </c>
      <c r="S4205" s="39">
        <v>101.12603696098563</v>
      </c>
      <c r="T4205" s="39">
        <v>0</v>
      </c>
      <c r="U4205" s="39">
        <v>0</v>
      </c>
      <c r="V4205" s="39">
        <v>0</v>
      </c>
      <c r="W4205" s="29" t="s">
        <v>265</v>
      </c>
      <c r="X4205" s="29" t="s">
        <v>11773</v>
      </c>
      <c r="Y4205" s="29">
        <v>45240</v>
      </c>
      <c r="Z4205" s="41" t="s">
        <v>11759</v>
      </c>
      <c r="AA4205" s="42" t="s">
        <v>1349</v>
      </c>
      <c r="AB4205" s="29" t="s">
        <v>258</v>
      </c>
      <c r="AC4205" s="29" t="s">
        <v>258</v>
      </c>
      <c r="AD4205" s="29" t="s">
        <v>265</v>
      </c>
      <c r="AE4205" s="29" t="s">
        <v>1353</v>
      </c>
      <c r="AF4205" s="29" t="s">
        <v>1368</v>
      </c>
      <c r="AG4205" s="183" t="s">
        <v>1369</v>
      </c>
      <c r="AH4205" s="29" t="s">
        <v>1356</v>
      </c>
      <c r="AI4205" s="29" t="s">
        <v>1357</v>
      </c>
      <c r="AJ4205" s="29" t="s">
        <v>258</v>
      </c>
      <c r="AK4205" s="29" t="s">
        <v>258</v>
      </c>
      <c r="AL4205" s="29" t="s">
        <v>13327</v>
      </c>
    </row>
    <row r="4206" spans="1:38" x14ac:dyDescent="0.2">
      <c r="A4206" s="35" t="s">
        <v>16</v>
      </c>
      <c r="B4206" s="36">
        <v>10241</v>
      </c>
      <c r="C4206" s="36"/>
      <c r="D4206" s="36" t="s">
        <v>1349</v>
      </c>
      <c r="E4206" s="37" t="s">
        <v>6897</v>
      </c>
      <c r="F4206" s="38" t="s">
        <v>1269</v>
      </c>
      <c r="G4206" s="38" t="s">
        <v>1445</v>
      </c>
      <c r="H4206" s="35" t="s">
        <v>13138</v>
      </c>
      <c r="I4206" s="35"/>
      <c r="J4206" s="29" t="s">
        <v>484</v>
      </c>
      <c r="K4206" s="29" t="s">
        <v>1365</v>
      </c>
      <c r="L4206" s="29" t="s">
        <v>1384</v>
      </c>
      <c r="M4206" s="39">
        <v>62.218073256753968</v>
      </c>
      <c r="N4206" s="39">
        <v>310.87743737166323</v>
      </c>
      <c r="O4206" s="29">
        <v>44197</v>
      </c>
      <c r="P4206" s="29">
        <v>46022</v>
      </c>
      <c r="Q4206" s="40">
        <v>4.9965776999999996</v>
      </c>
      <c r="R4206" s="39">
        <v>62.141437371663244</v>
      </c>
      <c r="S4206" s="39">
        <v>62.141437371663244</v>
      </c>
      <c r="T4206" s="39">
        <v>62.141437371663244</v>
      </c>
      <c r="U4206" s="39">
        <v>62.311687885010265</v>
      </c>
      <c r="V4206" s="39">
        <v>62.141437371663244</v>
      </c>
      <c r="W4206" s="29" t="s">
        <v>265</v>
      </c>
      <c r="X4206" s="29" t="s">
        <v>11773</v>
      </c>
      <c r="Y4206" s="29">
        <v>45238</v>
      </c>
      <c r="Z4206" s="41" t="s">
        <v>11759</v>
      </c>
      <c r="AA4206" s="42" t="s">
        <v>1349</v>
      </c>
      <c r="AB4206" s="29" t="s">
        <v>258</v>
      </c>
      <c r="AC4206" s="29" t="s">
        <v>258</v>
      </c>
      <c r="AD4206" s="29" t="s">
        <v>265</v>
      </c>
      <c r="AE4206" s="29" t="s">
        <v>1353</v>
      </c>
      <c r="AF4206" s="29" t="s">
        <v>1368</v>
      </c>
      <c r="AG4206" s="183" t="s">
        <v>1369</v>
      </c>
      <c r="AH4206" s="29" t="s">
        <v>1356</v>
      </c>
      <c r="AI4206" s="29" t="s">
        <v>1357</v>
      </c>
      <c r="AJ4206" s="29" t="s">
        <v>258</v>
      </c>
      <c r="AK4206" s="29" t="s">
        <v>258</v>
      </c>
      <c r="AL4206" s="29" t="s">
        <v>13327</v>
      </c>
    </row>
    <row r="4207" spans="1:38" x14ac:dyDescent="0.2">
      <c r="A4207" s="35" t="s">
        <v>16</v>
      </c>
      <c r="B4207" s="36">
        <v>10242</v>
      </c>
      <c r="C4207" s="36"/>
      <c r="D4207" s="36" t="s">
        <v>1349</v>
      </c>
      <c r="E4207" s="37" t="s">
        <v>6898</v>
      </c>
      <c r="F4207" s="38" t="s">
        <v>1269</v>
      </c>
      <c r="G4207" s="38" t="s">
        <v>1273</v>
      </c>
      <c r="H4207" s="35" t="s">
        <v>1393</v>
      </c>
      <c r="I4207" s="35"/>
      <c r="J4207" s="29" t="s">
        <v>281</v>
      </c>
      <c r="K4207" s="29" t="s">
        <v>282</v>
      </c>
      <c r="L4207" s="29" t="s">
        <v>1366</v>
      </c>
      <c r="M4207" s="39">
        <v>20.607284478327461</v>
      </c>
      <c r="N4207" s="39">
        <v>44.176602327173171</v>
      </c>
      <c r="O4207" s="29">
        <v>44197</v>
      </c>
      <c r="P4207" s="29">
        <v>44980</v>
      </c>
      <c r="Q4207" s="40">
        <v>2.1437371999999999</v>
      </c>
      <c r="R4207" s="39">
        <v>20.566913073237508</v>
      </c>
      <c r="S4207" s="39">
        <v>20.566913073237508</v>
      </c>
      <c r="T4207" s="39">
        <v>3.0427761806981519</v>
      </c>
      <c r="U4207" s="39">
        <v>0</v>
      </c>
      <c r="V4207" s="39">
        <v>0</v>
      </c>
      <c r="W4207" s="29" t="s">
        <v>265</v>
      </c>
      <c r="X4207" s="29" t="s">
        <v>11773</v>
      </c>
      <c r="Y4207" s="29">
        <v>45286</v>
      </c>
      <c r="Z4207" s="41" t="s">
        <v>11760</v>
      </c>
      <c r="AA4207" s="42" t="s">
        <v>1349</v>
      </c>
      <c r="AB4207" s="29" t="s">
        <v>258</v>
      </c>
      <c r="AC4207" s="29" t="s">
        <v>258</v>
      </c>
      <c r="AD4207" s="29" t="s">
        <v>265</v>
      </c>
      <c r="AE4207" s="29" t="s">
        <v>1367</v>
      </c>
      <c r="AF4207" s="29" t="s">
        <v>1368</v>
      </c>
      <c r="AG4207" s="183" t="s">
        <v>1369</v>
      </c>
      <c r="AH4207" s="29" t="s">
        <v>1356</v>
      </c>
      <c r="AI4207" s="29" t="s">
        <v>1357</v>
      </c>
      <c r="AJ4207" s="29" t="s">
        <v>258</v>
      </c>
      <c r="AK4207" s="29" t="s">
        <v>258</v>
      </c>
      <c r="AL4207" s="29" t="s">
        <v>13327</v>
      </c>
    </row>
    <row r="4208" spans="1:38" x14ac:dyDescent="0.2">
      <c r="A4208" s="35" t="s">
        <v>16</v>
      </c>
      <c r="B4208" s="36">
        <v>10248</v>
      </c>
      <c r="C4208" s="36"/>
      <c r="D4208" s="36" t="s">
        <v>1349</v>
      </c>
      <c r="E4208" s="37" t="s">
        <v>6899</v>
      </c>
      <c r="F4208" s="38" t="s">
        <v>1269</v>
      </c>
      <c r="G4208" s="38" t="s">
        <v>1273</v>
      </c>
      <c r="H4208" s="35" t="s">
        <v>1393</v>
      </c>
      <c r="I4208" s="35"/>
      <c r="J4208" s="29" t="s">
        <v>1371</v>
      </c>
      <c r="K4208" s="29" t="s">
        <v>1371</v>
      </c>
      <c r="L4208" s="29" t="s">
        <v>1366</v>
      </c>
      <c r="M4208" s="39">
        <v>6.1224939884712404</v>
      </c>
      <c r="N4208" s="39">
        <v>13.678179329226559</v>
      </c>
      <c r="O4208" s="29">
        <v>44197</v>
      </c>
      <c r="P4208" s="29">
        <v>45013</v>
      </c>
      <c r="Q4208" s="40">
        <v>2.2340862000000001</v>
      </c>
      <c r="R4208" s="39">
        <v>6.1108145106091722</v>
      </c>
      <c r="S4208" s="39">
        <v>6.1108145106091722</v>
      </c>
      <c r="T4208" s="39">
        <v>1.4565503080082136</v>
      </c>
      <c r="U4208" s="39">
        <v>0</v>
      </c>
      <c r="V4208" s="39">
        <v>0</v>
      </c>
      <c r="W4208" s="29" t="s">
        <v>265</v>
      </c>
      <c r="X4208" s="29" t="s">
        <v>11773</v>
      </c>
      <c r="Y4208" s="29">
        <v>45290</v>
      </c>
      <c r="Z4208" s="41" t="s">
        <v>11760</v>
      </c>
      <c r="AA4208" s="42" t="s">
        <v>1349</v>
      </c>
      <c r="AB4208" s="29" t="s">
        <v>258</v>
      </c>
      <c r="AC4208" s="29" t="s">
        <v>258</v>
      </c>
      <c r="AD4208" s="29" t="s">
        <v>265</v>
      </c>
      <c r="AE4208" s="29" t="s">
        <v>1367</v>
      </c>
      <c r="AF4208" s="29" t="s">
        <v>1368</v>
      </c>
      <c r="AG4208" s="183" t="s">
        <v>1369</v>
      </c>
      <c r="AH4208" s="29" t="s">
        <v>1356</v>
      </c>
      <c r="AI4208" s="29" t="s">
        <v>1357</v>
      </c>
      <c r="AJ4208" s="29" t="s">
        <v>258</v>
      </c>
      <c r="AK4208" s="29" t="s">
        <v>258</v>
      </c>
      <c r="AL4208" s="29" t="s">
        <v>13327</v>
      </c>
    </row>
    <row r="4209" spans="1:38" x14ac:dyDescent="0.2">
      <c r="A4209" s="35" t="s">
        <v>16</v>
      </c>
      <c r="B4209" s="36">
        <v>10250</v>
      </c>
      <c r="C4209" s="36"/>
      <c r="D4209" s="36" t="s">
        <v>1349</v>
      </c>
      <c r="E4209" s="37" t="s">
        <v>6900</v>
      </c>
      <c r="F4209" s="38" t="s">
        <v>1269</v>
      </c>
      <c r="G4209" s="38" t="s">
        <v>1273</v>
      </c>
      <c r="H4209" s="35" t="s">
        <v>1393</v>
      </c>
      <c r="I4209" s="35"/>
      <c r="J4209" s="29" t="s">
        <v>281</v>
      </c>
      <c r="K4209" s="29" t="s">
        <v>282</v>
      </c>
      <c r="L4209" s="29" t="s">
        <v>1366</v>
      </c>
      <c r="M4209" s="39">
        <v>8.1101264824459438</v>
      </c>
      <c r="N4209" s="39">
        <v>22.137702943189595</v>
      </c>
      <c r="O4209" s="29">
        <v>44197</v>
      </c>
      <c r="P4209" s="29">
        <v>45194</v>
      </c>
      <c r="Q4209" s="40">
        <v>2.7296372</v>
      </c>
      <c r="R4209" s="39">
        <v>8.096454483230664</v>
      </c>
      <c r="S4209" s="39">
        <v>8.096454483230664</v>
      </c>
      <c r="T4209" s="39">
        <v>5.9447939767282687</v>
      </c>
      <c r="U4209" s="39">
        <v>0</v>
      </c>
      <c r="V4209" s="39">
        <v>0</v>
      </c>
      <c r="W4209" s="29" t="s">
        <v>265</v>
      </c>
      <c r="X4209" s="29" t="s">
        <v>11773</v>
      </c>
      <c r="Y4209" s="29">
        <v>45259</v>
      </c>
      <c r="Z4209" s="41" t="s">
        <v>11759</v>
      </c>
      <c r="AA4209" s="42" t="s">
        <v>1349</v>
      </c>
      <c r="AB4209" s="29" t="s">
        <v>258</v>
      </c>
      <c r="AC4209" s="29" t="s">
        <v>258</v>
      </c>
      <c r="AD4209" s="29" t="s">
        <v>265</v>
      </c>
      <c r="AE4209" s="29" t="s">
        <v>1367</v>
      </c>
      <c r="AF4209" s="29" t="s">
        <v>1368</v>
      </c>
      <c r="AG4209" s="183" t="s">
        <v>1369</v>
      </c>
      <c r="AH4209" s="29" t="s">
        <v>1356</v>
      </c>
      <c r="AI4209" s="29" t="s">
        <v>1357</v>
      </c>
      <c r="AJ4209" s="29" t="s">
        <v>258</v>
      </c>
      <c r="AK4209" s="29" t="s">
        <v>258</v>
      </c>
      <c r="AL4209" s="29" t="s">
        <v>13327</v>
      </c>
    </row>
    <row r="4210" spans="1:38" x14ac:dyDescent="0.2">
      <c r="A4210" s="35" t="s">
        <v>16</v>
      </c>
      <c r="B4210" s="36">
        <v>10251</v>
      </c>
      <c r="C4210" s="36"/>
      <c r="D4210" s="36" t="s">
        <v>1349</v>
      </c>
      <c r="E4210" s="37" t="s">
        <v>6901</v>
      </c>
      <c r="F4210" s="38" t="s">
        <v>1269</v>
      </c>
      <c r="G4210" s="38" t="s">
        <v>1273</v>
      </c>
      <c r="H4210" s="35" t="s">
        <v>1393</v>
      </c>
      <c r="I4210" s="35"/>
      <c r="J4210" s="29" t="s">
        <v>1371</v>
      </c>
      <c r="K4210" s="29" t="s">
        <v>1371</v>
      </c>
      <c r="L4210" s="29" t="s">
        <v>1366</v>
      </c>
      <c r="M4210" s="39">
        <v>8.2270580143866923</v>
      </c>
      <c r="N4210" s="39">
        <v>16.735671457905543</v>
      </c>
      <c r="O4210" s="29">
        <v>44197</v>
      </c>
      <c r="P4210" s="29">
        <v>44940</v>
      </c>
      <c r="Q4210" s="40">
        <v>2.0342231000000002</v>
      </c>
      <c r="R4210" s="39">
        <v>8.2103764544832298</v>
      </c>
      <c r="S4210" s="39">
        <v>8.2103764544832298</v>
      </c>
      <c r="T4210" s="39">
        <v>0.31491854893908278</v>
      </c>
      <c r="U4210" s="39">
        <v>0</v>
      </c>
      <c r="V4210" s="39">
        <v>0</v>
      </c>
      <c r="W4210" s="29" t="s">
        <v>1357</v>
      </c>
      <c r="X4210" s="29" t="s">
        <v>258</v>
      </c>
      <c r="Y4210" s="29" t="s">
        <v>1349</v>
      </c>
      <c r="Z4210" s="41" t="s">
        <v>1349</v>
      </c>
      <c r="AA4210" s="42" t="s">
        <v>1349</v>
      </c>
      <c r="AB4210" s="29" t="s">
        <v>258</v>
      </c>
      <c r="AC4210" s="29" t="s">
        <v>258</v>
      </c>
      <c r="AD4210" s="29" t="s">
        <v>265</v>
      </c>
      <c r="AE4210" s="29" t="s">
        <v>1367</v>
      </c>
      <c r="AF4210" s="29" t="s">
        <v>1368</v>
      </c>
      <c r="AG4210" s="183" t="s">
        <v>1369</v>
      </c>
      <c r="AH4210" s="29" t="s">
        <v>1356</v>
      </c>
      <c r="AI4210" s="29" t="s">
        <v>1357</v>
      </c>
      <c r="AJ4210" s="29" t="s">
        <v>258</v>
      </c>
      <c r="AK4210" s="29" t="s">
        <v>258</v>
      </c>
      <c r="AL4210" s="29" t="s">
        <v>13326</v>
      </c>
    </row>
    <row r="4211" spans="1:38" x14ac:dyDescent="0.2">
      <c r="A4211" s="35" t="s">
        <v>16</v>
      </c>
      <c r="B4211" s="36">
        <v>10253</v>
      </c>
      <c r="C4211" s="36"/>
      <c r="D4211" s="36" t="s">
        <v>1349</v>
      </c>
      <c r="E4211" s="37" t="s">
        <v>6902</v>
      </c>
      <c r="F4211" s="38" t="s">
        <v>1269</v>
      </c>
      <c r="G4211" s="38" t="s">
        <v>1273</v>
      </c>
      <c r="H4211" s="35" t="s">
        <v>1393</v>
      </c>
      <c r="I4211" s="35"/>
      <c r="J4211" s="29" t="s">
        <v>281</v>
      </c>
      <c r="K4211" s="29" t="s">
        <v>282</v>
      </c>
      <c r="L4211" s="29" t="s">
        <v>1366</v>
      </c>
      <c r="M4211" s="39">
        <v>11.285850059983336</v>
      </c>
      <c r="N4211" s="39">
        <v>23.452320328542093</v>
      </c>
      <c r="O4211" s="29">
        <v>44197</v>
      </c>
      <c r="P4211" s="29">
        <v>44956</v>
      </c>
      <c r="Q4211" s="40">
        <v>2.0780287</v>
      </c>
      <c r="R4211" s="39">
        <v>11.263285420944559</v>
      </c>
      <c r="S4211" s="39">
        <v>11.263285420944559</v>
      </c>
      <c r="T4211" s="39">
        <v>0.9257494866529774</v>
      </c>
      <c r="U4211" s="39">
        <v>0</v>
      </c>
      <c r="V4211" s="39">
        <v>0</v>
      </c>
      <c r="W4211" s="29" t="s">
        <v>265</v>
      </c>
      <c r="X4211" s="29" t="s">
        <v>11773</v>
      </c>
      <c r="Y4211" s="29">
        <v>45286</v>
      </c>
      <c r="Z4211" s="41" t="s">
        <v>11760</v>
      </c>
      <c r="AA4211" s="42" t="s">
        <v>1349</v>
      </c>
      <c r="AB4211" s="29" t="s">
        <v>258</v>
      </c>
      <c r="AC4211" s="29" t="s">
        <v>258</v>
      </c>
      <c r="AD4211" s="29" t="s">
        <v>265</v>
      </c>
      <c r="AE4211" s="29" t="s">
        <v>1367</v>
      </c>
      <c r="AF4211" s="29" t="s">
        <v>1368</v>
      </c>
      <c r="AG4211" s="183" t="s">
        <v>1369</v>
      </c>
      <c r="AH4211" s="29" t="s">
        <v>1356</v>
      </c>
      <c r="AI4211" s="29" t="s">
        <v>1357</v>
      </c>
      <c r="AJ4211" s="29" t="s">
        <v>258</v>
      </c>
      <c r="AK4211" s="29" t="s">
        <v>258</v>
      </c>
      <c r="AL4211" s="29" t="s">
        <v>13327</v>
      </c>
    </row>
    <row r="4212" spans="1:38" x14ac:dyDescent="0.2">
      <c r="A4212" s="35" t="s">
        <v>16</v>
      </c>
      <c r="B4212" s="36">
        <v>10257</v>
      </c>
      <c r="C4212" s="36"/>
      <c r="D4212" s="36" t="s">
        <v>1349</v>
      </c>
      <c r="E4212" s="37" t="s">
        <v>6903</v>
      </c>
      <c r="F4212" s="38" t="s">
        <v>1266</v>
      </c>
      <c r="G4212" s="38" t="s">
        <v>1268</v>
      </c>
      <c r="H4212" s="35" t="s">
        <v>1359</v>
      </c>
      <c r="I4212" s="35"/>
      <c r="J4212" s="29" t="s">
        <v>322</v>
      </c>
      <c r="K4212" s="29" t="s">
        <v>3545</v>
      </c>
      <c r="L4212" s="29" t="s">
        <v>1402</v>
      </c>
      <c r="M4212" s="39">
        <v>60.355542828559948</v>
      </c>
      <c r="N4212" s="39">
        <v>137.31815468856948</v>
      </c>
      <c r="O4212" s="29">
        <v>44197</v>
      </c>
      <c r="P4212" s="29">
        <v>45028</v>
      </c>
      <c r="Q4212" s="40">
        <v>2.2751540000000001</v>
      </c>
      <c r="R4212" s="39">
        <v>60.24173853524983</v>
      </c>
      <c r="S4212" s="39">
        <v>60.24173853524983</v>
      </c>
      <c r="T4212" s="39">
        <v>16.834677618069815</v>
      </c>
      <c r="U4212" s="39">
        <v>0</v>
      </c>
      <c r="V4212" s="39">
        <v>0</v>
      </c>
      <c r="W4212" s="29" t="s">
        <v>265</v>
      </c>
      <c r="X4212" s="29" t="s">
        <v>11773</v>
      </c>
      <c r="Y4212" s="29">
        <v>45194</v>
      </c>
      <c r="Z4212" s="41" t="s">
        <v>11757</v>
      </c>
      <c r="AA4212" s="42" t="s">
        <v>1349</v>
      </c>
      <c r="AB4212" s="29" t="s">
        <v>258</v>
      </c>
      <c r="AC4212" s="29" t="s">
        <v>258</v>
      </c>
      <c r="AD4212" s="29" t="s">
        <v>265</v>
      </c>
      <c r="AE4212" s="29" t="s">
        <v>1353</v>
      </c>
      <c r="AF4212" s="29" t="s">
        <v>1361</v>
      </c>
      <c r="AG4212" s="183" t="s">
        <v>1362</v>
      </c>
      <c r="AH4212" s="29" t="s">
        <v>1356</v>
      </c>
      <c r="AI4212" s="29" t="s">
        <v>1357</v>
      </c>
      <c r="AJ4212" s="29" t="s">
        <v>258</v>
      </c>
      <c r="AK4212" s="29" t="s">
        <v>258</v>
      </c>
      <c r="AL4212" s="29" t="s">
        <v>13327</v>
      </c>
    </row>
    <row r="4213" spans="1:38" x14ac:dyDescent="0.2">
      <c r="A4213" s="35" t="s">
        <v>16</v>
      </c>
      <c r="B4213" s="36">
        <v>10259</v>
      </c>
      <c r="C4213" s="36"/>
      <c r="D4213" s="36" t="s">
        <v>1349</v>
      </c>
      <c r="E4213" s="37" t="s">
        <v>6904</v>
      </c>
      <c r="F4213" s="38" t="s">
        <v>1269</v>
      </c>
      <c r="G4213" s="38" t="s">
        <v>1273</v>
      </c>
      <c r="H4213" s="35" t="s">
        <v>1393</v>
      </c>
      <c r="I4213" s="35"/>
      <c r="J4213" s="29" t="s">
        <v>274</v>
      </c>
      <c r="K4213" s="29" t="s">
        <v>303</v>
      </c>
      <c r="L4213" s="29" t="s">
        <v>2271</v>
      </c>
      <c r="M4213" s="39">
        <v>18.574518885608896</v>
      </c>
      <c r="N4213" s="39">
        <v>50.955969883641345</v>
      </c>
      <c r="O4213" s="29">
        <v>44197</v>
      </c>
      <c r="P4213" s="29">
        <v>45199</v>
      </c>
      <c r="Q4213" s="40">
        <v>2.7433264999999998</v>
      </c>
      <c r="R4213" s="39">
        <v>18.543299110198497</v>
      </c>
      <c r="S4213" s="39">
        <v>18.543299110198497</v>
      </c>
      <c r="T4213" s="39">
        <v>13.869371663244353</v>
      </c>
      <c r="U4213" s="39">
        <v>0</v>
      </c>
      <c r="V4213" s="39">
        <v>0</v>
      </c>
      <c r="W4213" s="29" t="s">
        <v>1357</v>
      </c>
      <c r="X4213" s="29" t="s">
        <v>258</v>
      </c>
      <c r="Y4213" s="29" t="s">
        <v>1349</v>
      </c>
      <c r="Z4213" s="41" t="s">
        <v>1349</v>
      </c>
      <c r="AA4213" s="42" t="s">
        <v>1349</v>
      </c>
      <c r="AB4213" s="29" t="s">
        <v>258</v>
      </c>
      <c r="AC4213" s="29" t="s">
        <v>265</v>
      </c>
      <c r="AD4213" s="29" t="s">
        <v>265</v>
      </c>
      <c r="AE4213" s="29" t="s">
        <v>1367</v>
      </c>
      <c r="AF4213" s="29" t="s">
        <v>1368</v>
      </c>
      <c r="AG4213" s="183" t="s">
        <v>1369</v>
      </c>
      <c r="AH4213" s="29" t="s">
        <v>1356</v>
      </c>
      <c r="AI4213" s="29" t="s">
        <v>1357</v>
      </c>
      <c r="AJ4213" s="29" t="s">
        <v>258</v>
      </c>
      <c r="AK4213" s="29" t="s">
        <v>258</v>
      </c>
      <c r="AL4213" s="29" t="s">
        <v>13326</v>
      </c>
    </row>
    <row r="4214" spans="1:38" x14ac:dyDescent="0.2">
      <c r="A4214" s="35" t="s">
        <v>16</v>
      </c>
      <c r="B4214" s="36">
        <v>10261</v>
      </c>
      <c r="C4214" s="36"/>
      <c r="D4214" s="36" t="s">
        <v>1349</v>
      </c>
      <c r="E4214" s="37" t="s">
        <v>6905</v>
      </c>
      <c r="F4214" s="38" t="s">
        <v>1266</v>
      </c>
      <c r="G4214" s="38" t="s">
        <v>1268</v>
      </c>
      <c r="H4214" s="35" t="s">
        <v>1359</v>
      </c>
      <c r="I4214" s="35"/>
      <c r="J4214" s="29" t="s">
        <v>322</v>
      </c>
      <c r="K4214" s="29" t="s">
        <v>3545</v>
      </c>
      <c r="L4214" s="29" t="s">
        <v>1402</v>
      </c>
      <c r="M4214" s="39">
        <v>524.19228758282645</v>
      </c>
      <c r="N4214" s="39">
        <v>1205.5346447638601</v>
      </c>
      <c r="O4214" s="29">
        <v>44197</v>
      </c>
      <c r="P4214" s="29">
        <v>45037</v>
      </c>
      <c r="Q4214" s="40">
        <v>2.2997947000000001</v>
      </c>
      <c r="R4214" s="39">
        <v>523.21063655030798</v>
      </c>
      <c r="S4214" s="39">
        <v>523.21063655030798</v>
      </c>
      <c r="T4214" s="39">
        <v>159.11337166324435</v>
      </c>
      <c r="U4214" s="39">
        <v>0</v>
      </c>
      <c r="V4214" s="39">
        <v>0</v>
      </c>
      <c r="W4214" s="29" t="s">
        <v>265</v>
      </c>
      <c r="X4214" s="29" t="s">
        <v>11773</v>
      </c>
      <c r="Y4214" s="29">
        <v>45175</v>
      </c>
      <c r="Z4214" s="41" t="s">
        <v>11757</v>
      </c>
      <c r="AA4214" s="42" t="s">
        <v>1349</v>
      </c>
      <c r="AB4214" s="29" t="s">
        <v>258</v>
      </c>
      <c r="AC4214" s="29" t="s">
        <v>258</v>
      </c>
      <c r="AD4214" s="29" t="s">
        <v>265</v>
      </c>
      <c r="AE4214" s="29" t="s">
        <v>1353</v>
      </c>
      <c r="AF4214" s="29" t="s">
        <v>1361</v>
      </c>
      <c r="AG4214" s="183" t="s">
        <v>1362</v>
      </c>
      <c r="AH4214" s="29" t="s">
        <v>1356</v>
      </c>
      <c r="AI4214" s="29" t="s">
        <v>1357</v>
      </c>
      <c r="AJ4214" s="29" t="s">
        <v>258</v>
      </c>
      <c r="AK4214" s="29" t="s">
        <v>258</v>
      </c>
      <c r="AL4214" s="29" t="s">
        <v>13327</v>
      </c>
    </row>
    <row r="4215" spans="1:38" x14ac:dyDescent="0.2">
      <c r="A4215" s="35" t="s">
        <v>16</v>
      </c>
      <c r="B4215" s="36">
        <v>10262</v>
      </c>
      <c r="C4215" s="36"/>
      <c r="D4215" s="36" t="s">
        <v>1349</v>
      </c>
      <c r="E4215" s="37" t="s">
        <v>6906</v>
      </c>
      <c r="F4215" s="38" t="s">
        <v>1269</v>
      </c>
      <c r="G4215" s="38" t="s">
        <v>1273</v>
      </c>
      <c r="H4215" s="35" t="s">
        <v>1393</v>
      </c>
      <c r="I4215" s="35"/>
      <c r="J4215" s="29" t="s">
        <v>1371</v>
      </c>
      <c r="K4215" s="29" t="s">
        <v>1371</v>
      </c>
      <c r="L4215" s="29" t="s">
        <v>1366</v>
      </c>
      <c r="M4215" s="39">
        <v>18.059766569981793</v>
      </c>
      <c r="N4215" s="39">
        <v>60.421724845995897</v>
      </c>
      <c r="O4215" s="29">
        <v>44197</v>
      </c>
      <c r="P4215" s="29">
        <v>45419</v>
      </c>
      <c r="Q4215" s="40">
        <v>3.3456537000000002</v>
      </c>
      <c r="R4215" s="39">
        <v>18.032648870636553</v>
      </c>
      <c r="S4215" s="39">
        <v>18.032648870636553</v>
      </c>
      <c r="T4215" s="39">
        <v>18.032648870636553</v>
      </c>
      <c r="U4215" s="39">
        <v>6.3237782340862427</v>
      </c>
      <c r="V4215" s="39">
        <v>0</v>
      </c>
      <c r="W4215" s="29" t="s">
        <v>1357</v>
      </c>
      <c r="X4215" s="29" t="s">
        <v>258</v>
      </c>
      <c r="Y4215" s="29" t="s">
        <v>1349</v>
      </c>
      <c r="Z4215" s="41" t="s">
        <v>1349</v>
      </c>
      <c r="AA4215" s="42" t="s">
        <v>1349</v>
      </c>
      <c r="AB4215" s="29" t="s">
        <v>258</v>
      </c>
      <c r="AC4215" s="29" t="s">
        <v>258</v>
      </c>
      <c r="AD4215" s="29" t="s">
        <v>265</v>
      </c>
      <c r="AE4215" s="29" t="s">
        <v>1367</v>
      </c>
      <c r="AF4215" s="29" t="s">
        <v>1368</v>
      </c>
      <c r="AG4215" s="183" t="s">
        <v>1369</v>
      </c>
      <c r="AH4215" s="29" t="s">
        <v>1356</v>
      </c>
      <c r="AI4215" s="29" t="s">
        <v>1357</v>
      </c>
      <c r="AJ4215" s="29" t="s">
        <v>258</v>
      </c>
      <c r="AK4215" s="29" t="s">
        <v>258</v>
      </c>
      <c r="AL4215" s="29" t="s">
        <v>13326</v>
      </c>
    </row>
    <row r="4216" spans="1:38" x14ac:dyDescent="0.2">
      <c r="A4216" s="35" t="s">
        <v>16</v>
      </c>
      <c r="B4216" s="36">
        <v>10265</v>
      </c>
      <c r="C4216" s="36"/>
      <c r="D4216" s="36" t="s">
        <v>1349</v>
      </c>
      <c r="E4216" s="37" t="s">
        <v>6907</v>
      </c>
      <c r="F4216" s="38" t="s">
        <v>1262</v>
      </c>
      <c r="G4216" s="38" t="s">
        <v>1263</v>
      </c>
      <c r="H4216" s="35" t="s">
        <v>1196</v>
      </c>
      <c r="I4216" s="35"/>
      <c r="J4216" s="29" t="s">
        <v>274</v>
      </c>
      <c r="K4216" s="29" t="s">
        <v>1583</v>
      </c>
      <c r="L4216" s="29" t="s">
        <v>3032</v>
      </c>
      <c r="M4216" s="39">
        <v>142.68013769715088</v>
      </c>
      <c r="N4216" s="39">
        <v>712.91239425051344</v>
      </c>
      <c r="O4216" s="29">
        <v>44197</v>
      </c>
      <c r="P4216" s="29">
        <v>46022</v>
      </c>
      <c r="Q4216" s="40">
        <v>4.9965776999999996</v>
      </c>
      <c r="R4216" s="39">
        <v>142.50439425051334</v>
      </c>
      <c r="S4216" s="39">
        <v>142.50439425051334</v>
      </c>
      <c r="T4216" s="39">
        <v>142.50439425051334</v>
      </c>
      <c r="U4216" s="39">
        <v>142.89481724845996</v>
      </c>
      <c r="V4216" s="39">
        <v>142.50439425051334</v>
      </c>
      <c r="W4216" s="29" t="s">
        <v>265</v>
      </c>
      <c r="X4216" s="29" t="s">
        <v>11774</v>
      </c>
      <c r="Y4216" s="29">
        <v>45282</v>
      </c>
      <c r="Z4216" s="41" t="s">
        <v>11760</v>
      </c>
      <c r="AA4216" s="42" t="s">
        <v>1349</v>
      </c>
      <c r="AB4216" s="29" t="s">
        <v>258</v>
      </c>
      <c r="AC4216" s="29" t="s">
        <v>258</v>
      </c>
      <c r="AD4216" s="29" t="s">
        <v>258</v>
      </c>
      <c r="AE4216" s="29" t="s">
        <v>1353</v>
      </c>
      <c r="AF4216" s="29" t="s">
        <v>1361</v>
      </c>
      <c r="AG4216" s="183" t="s">
        <v>1362</v>
      </c>
      <c r="AH4216" s="29" t="s">
        <v>1413</v>
      </c>
      <c r="AI4216" s="29" t="s">
        <v>1357</v>
      </c>
      <c r="AJ4216" s="29" t="s">
        <v>258</v>
      </c>
      <c r="AK4216" s="29" t="s">
        <v>258</v>
      </c>
      <c r="AL4216" s="29" t="s">
        <v>13327</v>
      </c>
    </row>
    <row r="4217" spans="1:38" x14ac:dyDescent="0.2">
      <c r="A4217" s="35" t="s">
        <v>17</v>
      </c>
      <c r="B4217" s="36">
        <v>10266</v>
      </c>
      <c r="C4217" s="36"/>
      <c r="D4217" s="36" t="s">
        <v>1349</v>
      </c>
      <c r="E4217" s="37" t="s">
        <v>6908</v>
      </c>
      <c r="F4217" s="38" t="s">
        <v>1269</v>
      </c>
      <c r="G4217" s="38" t="s">
        <v>1445</v>
      </c>
      <c r="H4217" s="35" t="s">
        <v>510</v>
      </c>
      <c r="I4217" s="35" t="s">
        <v>1349</v>
      </c>
      <c r="J4217" s="29" t="s">
        <v>4881</v>
      </c>
      <c r="K4217" s="29" t="s">
        <v>1558</v>
      </c>
      <c r="L4217" s="29" t="s">
        <v>6909</v>
      </c>
      <c r="M4217" s="39">
        <v>0</v>
      </c>
      <c r="N4217" s="39"/>
      <c r="O4217" s="29">
        <v>44197</v>
      </c>
      <c r="P4217" s="29">
        <v>44998</v>
      </c>
      <c r="Q4217" s="40">
        <v>2.1930185</v>
      </c>
      <c r="R4217" s="39"/>
      <c r="S4217" s="39"/>
      <c r="T4217" s="39"/>
      <c r="U4217" s="39"/>
      <c r="V4217" s="39"/>
      <c r="W4217" s="29" t="s">
        <v>1357</v>
      </c>
      <c r="X4217" s="29" t="s">
        <v>258</v>
      </c>
      <c r="Y4217" s="29" t="s">
        <v>1349</v>
      </c>
      <c r="Z4217" s="41" t="s">
        <v>1349</v>
      </c>
      <c r="AA4217" s="42" t="s">
        <v>1349</v>
      </c>
      <c r="AB4217" s="29" t="s">
        <v>258</v>
      </c>
      <c r="AC4217" s="29" t="s">
        <v>258</v>
      </c>
      <c r="AD4217" s="29" t="s">
        <v>265</v>
      </c>
      <c r="AE4217" s="29" t="s">
        <v>1367</v>
      </c>
      <c r="AF4217" s="29" t="s">
        <v>1368</v>
      </c>
      <c r="AG4217" s="183" t="s">
        <v>1369</v>
      </c>
      <c r="AH4217" s="29" t="s">
        <v>1356</v>
      </c>
      <c r="AI4217" s="29" t="s">
        <v>1357</v>
      </c>
      <c r="AJ4217" s="29" t="s">
        <v>258</v>
      </c>
      <c r="AK4217" s="29" t="s">
        <v>258</v>
      </c>
      <c r="AL4217" s="29" t="s">
        <v>13326</v>
      </c>
    </row>
    <row r="4218" spans="1:38" x14ac:dyDescent="0.2">
      <c r="A4218" s="35" t="s">
        <v>18</v>
      </c>
      <c r="B4218" s="36">
        <v>10266</v>
      </c>
      <c r="C4218" s="36">
        <v>1</v>
      </c>
      <c r="D4218" s="36" t="s">
        <v>6910</v>
      </c>
      <c r="E4218" s="37" t="s">
        <v>6911</v>
      </c>
      <c r="F4218" s="38" t="s">
        <v>1269</v>
      </c>
      <c r="G4218" s="38" t="s">
        <v>1445</v>
      </c>
      <c r="H4218" s="35" t="s">
        <v>510</v>
      </c>
      <c r="I4218" s="35"/>
      <c r="J4218" s="29" t="s">
        <v>4881</v>
      </c>
      <c r="K4218" s="29" t="s">
        <v>1558</v>
      </c>
      <c r="L4218" s="29" t="s">
        <v>6909</v>
      </c>
      <c r="M4218" s="39">
        <v>0.54968538836890335</v>
      </c>
      <c r="N4218" s="39">
        <v>1.2054702258726899</v>
      </c>
      <c r="O4218" s="29">
        <v>44197</v>
      </c>
      <c r="P4218" s="29">
        <v>44998</v>
      </c>
      <c r="Q4218" s="40">
        <v>2.1930185</v>
      </c>
      <c r="R4218" s="39">
        <v>0.54862422997946614</v>
      </c>
      <c r="S4218" s="39">
        <v>0.54862422997946614</v>
      </c>
      <c r="T4218" s="39">
        <v>0.10822176591375771</v>
      </c>
      <c r="U4218" s="39">
        <v>0</v>
      </c>
      <c r="V4218" s="39">
        <v>0</v>
      </c>
      <c r="W4218" s="29" t="s">
        <v>1357</v>
      </c>
      <c r="X4218" s="29" t="s">
        <v>258</v>
      </c>
      <c r="Y4218" s="29" t="s">
        <v>1349</v>
      </c>
      <c r="Z4218" s="41" t="s">
        <v>1349</v>
      </c>
      <c r="AA4218" s="42" t="s">
        <v>1349</v>
      </c>
      <c r="AB4218" s="29" t="s">
        <v>258</v>
      </c>
      <c r="AC4218" s="29" t="s">
        <v>258</v>
      </c>
      <c r="AD4218" s="29" t="s">
        <v>265</v>
      </c>
      <c r="AE4218" s="29" t="s">
        <v>1367</v>
      </c>
      <c r="AF4218" s="29" t="s">
        <v>1368</v>
      </c>
      <c r="AG4218" s="183" t="s">
        <v>1369</v>
      </c>
      <c r="AH4218" s="29" t="s">
        <v>1356</v>
      </c>
      <c r="AI4218" s="29" t="s">
        <v>1357</v>
      </c>
      <c r="AJ4218" s="29" t="s">
        <v>258</v>
      </c>
      <c r="AK4218" s="29" t="s">
        <v>258</v>
      </c>
      <c r="AL4218" s="29" t="s">
        <v>13326</v>
      </c>
    </row>
    <row r="4219" spans="1:38" x14ac:dyDescent="0.2">
      <c r="A4219" s="35" t="s">
        <v>17</v>
      </c>
      <c r="B4219" s="36">
        <v>10268</v>
      </c>
      <c r="C4219" s="36"/>
      <c r="D4219" s="36" t="s">
        <v>1349</v>
      </c>
      <c r="E4219" s="37" t="s">
        <v>6912</v>
      </c>
      <c r="F4219" s="38" t="s">
        <v>1262</v>
      </c>
      <c r="G4219" s="38" t="s">
        <v>1263</v>
      </c>
      <c r="H4219" s="35" t="s">
        <v>1196</v>
      </c>
      <c r="I4219" s="35" t="s">
        <v>1349</v>
      </c>
      <c r="J4219" s="29" t="s">
        <v>4881</v>
      </c>
      <c r="K4219" s="29" t="s">
        <v>2485</v>
      </c>
      <c r="L4219" s="29" t="s">
        <v>6913</v>
      </c>
      <c r="M4219" s="39">
        <v>0</v>
      </c>
      <c r="N4219" s="39"/>
      <c r="O4219" s="29">
        <v>44197</v>
      </c>
      <c r="P4219" s="29">
        <v>45002</v>
      </c>
      <c r="Q4219" s="40">
        <v>2.2039699000000001</v>
      </c>
      <c r="R4219" s="39"/>
      <c r="S4219" s="39"/>
      <c r="T4219" s="39"/>
      <c r="U4219" s="39"/>
      <c r="V4219" s="39"/>
      <c r="W4219" s="29" t="s">
        <v>265</v>
      </c>
      <c r="X4219" s="29" t="s">
        <v>11773</v>
      </c>
      <c r="Y4219" s="29">
        <v>45268</v>
      </c>
      <c r="Z4219" s="41" t="s">
        <v>11760</v>
      </c>
      <c r="AA4219" s="42" t="s">
        <v>13377</v>
      </c>
      <c r="AB4219" s="29" t="s">
        <v>258</v>
      </c>
      <c r="AC4219" s="29" t="s">
        <v>265</v>
      </c>
      <c r="AD4219" s="29" t="s">
        <v>265</v>
      </c>
      <c r="AE4219" s="29" t="s">
        <v>1367</v>
      </c>
      <c r="AF4219" s="29" t="s">
        <v>4058</v>
      </c>
      <c r="AG4219" s="183" t="s">
        <v>4059</v>
      </c>
      <c r="AH4219" s="29" t="s">
        <v>1356</v>
      </c>
      <c r="AI4219" s="29" t="s">
        <v>1357</v>
      </c>
      <c r="AJ4219" s="29" t="s">
        <v>258</v>
      </c>
      <c r="AK4219" s="29" t="s">
        <v>258</v>
      </c>
      <c r="AL4219" s="29" t="s">
        <v>13327</v>
      </c>
    </row>
    <row r="4220" spans="1:38" x14ac:dyDescent="0.2">
      <c r="A4220" s="35" t="s">
        <v>18</v>
      </c>
      <c r="B4220" s="36">
        <v>10268</v>
      </c>
      <c r="C4220" s="36">
        <v>1</v>
      </c>
      <c r="D4220" s="36" t="s">
        <v>6914</v>
      </c>
      <c r="E4220" s="37" t="s">
        <v>6915</v>
      </c>
      <c r="F4220" s="38" t="s">
        <v>1262</v>
      </c>
      <c r="G4220" s="38" t="s">
        <v>1263</v>
      </c>
      <c r="H4220" s="35" t="s">
        <v>1196</v>
      </c>
      <c r="I4220" s="35"/>
      <c r="J4220" s="29" t="s">
        <v>4881</v>
      </c>
      <c r="K4220" s="29" t="s">
        <v>2485</v>
      </c>
      <c r="L4220" s="29" t="s">
        <v>6913</v>
      </c>
      <c r="M4220" s="39">
        <v>23.609291750229172</v>
      </c>
      <c r="N4220" s="39">
        <v>52.034168377823413</v>
      </c>
      <c r="O4220" s="29">
        <v>44197</v>
      </c>
      <c r="P4220" s="29">
        <v>45002</v>
      </c>
      <c r="Q4220" s="40">
        <v>2.2039699000000001</v>
      </c>
      <c r="R4220" s="39">
        <v>23.563860369609859</v>
      </c>
      <c r="S4220" s="39">
        <v>23.563860369609859</v>
      </c>
      <c r="T4220" s="39">
        <v>4.906447638603697</v>
      </c>
      <c r="U4220" s="39">
        <v>0</v>
      </c>
      <c r="V4220" s="39">
        <v>0</v>
      </c>
      <c r="W4220" s="29" t="s">
        <v>265</v>
      </c>
      <c r="X4220" s="29" t="s">
        <v>11773</v>
      </c>
      <c r="Y4220" s="29">
        <v>45268</v>
      </c>
      <c r="Z4220" s="41" t="s">
        <v>11760</v>
      </c>
      <c r="AA4220" s="42" t="s">
        <v>1349</v>
      </c>
      <c r="AB4220" s="29" t="s">
        <v>258</v>
      </c>
      <c r="AC4220" s="29" t="s">
        <v>265</v>
      </c>
      <c r="AD4220" s="29" t="s">
        <v>265</v>
      </c>
      <c r="AE4220" s="29" t="s">
        <v>1367</v>
      </c>
      <c r="AF4220" s="29" t="s">
        <v>4058</v>
      </c>
      <c r="AG4220" s="183" t="s">
        <v>4059</v>
      </c>
      <c r="AH4220" s="29" t="s">
        <v>1356</v>
      </c>
      <c r="AI4220" s="29" t="s">
        <v>1357</v>
      </c>
      <c r="AJ4220" s="29" t="s">
        <v>258</v>
      </c>
      <c r="AK4220" s="29" t="s">
        <v>258</v>
      </c>
      <c r="AL4220" s="29" t="s">
        <v>13327</v>
      </c>
    </row>
    <row r="4221" spans="1:38" x14ac:dyDescent="0.2">
      <c r="A4221" s="35" t="s">
        <v>18</v>
      </c>
      <c r="B4221" s="36">
        <v>10268</v>
      </c>
      <c r="C4221" s="36">
        <v>2</v>
      </c>
      <c r="D4221" s="36" t="s">
        <v>6916</v>
      </c>
      <c r="E4221" s="37" t="s">
        <v>6917</v>
      </c>
      <c r="F4221" s="38" t="s">
        <v>1262</v>
      </c>
      <c r="G4221" s="38" t="s">
        <v>1263</v>
      </c>
      <c r="H4221" s="35" t="s">
        <v>1196</v>
      </c>
      <c r="I4221" s="35"/>
      <c r="J4221" s="29" t="s">
        <v>4881</v>
      </c>
      <c r="K4221" s="29" t="s">
        <v>2485</v>
      </c>
      <c r="L4221" s="29" t="s">
        <v>6913</v>
      </c>
      <c r="M4221" s="39">
        <v>70.311234260733386</v>
      </c>
      <c r="N4221" s="39">
        <v>154.96384394250515</v>
      </c>
      <c r="O4221" s="29">
        <v>44197</v>
      </c>
      <c r="P4221" s="29">
        <v>45002</v>
      </c>
      <c r="Q4221" s="40">
        <v>2.2039699000000001</v>
      </c>
      <c r="R4221" s="39">
        <v>70.175934291581115</v>
      </c>
      <c r="S4221" s="39">
        <v>70.175934291581115</v>
      </c>
      <c r="T4221" s="39">
        <v>14.611975359342916</v>
      </c>
      <c r="U4221" s="39">
        <v>0</v>
      </c>
      <c r="V4221" s="39">
        <v>0</v>
      </c>
      <c r="W4221" s="29" t="s">
        <v>265</v>
      </c>
      <c r="X4221" s="29" t="s">
        <v>11773</v>
      </c>
      <c r="Y4221" s="29">
        <v>45268</v>
      </c>
      <c r="Z4221" s="41" t="s">
        <v>11760</v>
      </c>
      <c r="AA4221" s="42" t="s">
        <v>1349</v>
      </c>
      <c r="AB4221" s="29" t="s">
        <v>258</v>
      </c>
      <c r="AC4221" s="29" t="s">
        <v>265</v>
      </c>
      <c r="AD4221" s="29" t="s">
        <v>265</v>
      </c>
      <c r="AE4221" s="29" t="s">
        <v>1367</v>
      </c>
      <c r="AF4221" s="29" t="s">
        <v>4058</v>
      </c>
      <c r="AG4221" s="183" t="s">
        <v>4059</v>
      </c>
      <c r="AH4221" s="29" t="s">
        <v>1356</v>
      </c>
      <c r="AI4221" s="29" t="s">
        <v>1357</v>
      </c>
      <c r="AJ4221" s="29" t="s">
        <v>258</v>
      </c>
      <c r="AK4221" s="29" t="s">
        <v>258</v>
      </c>
      <c r="AL4221" s="29" t="s">
        <v>13327</v>
      </c>
    </row>
    <row r="4222" spans="1:38" x14ac:dyDescent="0.2">
      <c r="A4222" s="35" t="s">
        <v>16</v>
      </c>
      <c r="B4222" s="36">
        <v>10269</v>
      </c>
      <c r="C4222" s="36"/>
      <c r="D4222" s="36" t="s">
        <v>1349</v>
      </c>
      <c r="E4222" s="37" t="s">
        <v>6918</v>
      </c>
      <c r="F4222" s="38" t="s">
        <v>1269</v>
      </c>
      <c r="G4222" s="38" t="s">
        <v>1273</v>
      </c>
      <c r="H4222" s="35" t="s">
        <v>1393</v>
      </c>
      <c r="I4222" s="35"/>
      <c r="J4222" s="29" t="s">
        <v>1371</v>
      </c>
      <c r="K4222" s="29" t="s">
        <v>1371</v>
      </c>
      <c r="L4222" s="29" t="s">
        <v>1366</v>
      </c>
      <c r="M4222" s="39">
        <v>8.6365454014677745</v>
      </c>
      <c r="N4222" s="39">
        <v>19.342078028747434</v>
      </c>
      <c r="O4222" s="29">
        <v>44197</v>
      </c>
      <c r="P4222" s="29">
        <v>45015</v>
      </c>
      <c r="Q4222" s="40">
        <v>2.2395619</v>
      </c>
      <c r="R4222" s="39">
        <v>8.6200958247775485</v>
      </c>
      <c r="S4222" s="39">
        <v>8.6200958247775485</v>
      </c>
      <c r="T4222" s="39">
        <v>2.1018863791923339</v>
      </c>
      <c r="U4222" s="39">
        <v>0</v>
      </c>
      <c r="V4222" s="39">
        <v>0</v>
      </c>
      <c r="W4222" s="29" t="s">
        <v>265</v>
      </c>
      <c r="X4222" s="29" t="s">
        <v>11773</v>
      </c>
      <c r="Y4222" s="29">
        <v>45260</v>
      </c>
      <c r="Z4222" s="41" t="s">
        <v>11759</v>
      </c>
      <c r="AA4222" s="42" t="s">
        <v>1349</v>
      </c>
      <c r="AB4222" s="29" t="s">
        <v>258</v>
      </c>
      <c r="AC4222" s="29" t="s">
        <v>258</v>
      </c>
      <c r="AD4222" s="29" t="s">
        <v>265</v>
      </c>
      <c r="AE4222" s="29" t="s">
        <v>1367</v>
      </c>
      <c r="AF4222" s="29" t="s">
        <v>1368</v>
      </c>
      <c r="AG4222" s="183" t="s">
        <v>1369</v>
      </c>
      <c r="AH4222" s="29" t="s">
        <v>1356</v>
      </c>
      <c r="AI4222" s="29" t="s">
        <v>1357</v>
      </c>
      <c r="AJ4222" s="29" t="s">
        <v>258</v>
      </c>
      <c r="AK4222" s="29" t="s">
        <v>258</v>
      </c>
      <c r="AL4222" s="29" t="s">
        <v>13327</v>
      </c>
    </row>
    <row r="4223" spans="1:38" x14ac:dyDescent="0.2">
      <c r="A4223" s="35" t="s">
        <v>16</v>
      </c>
      <c r="B4223" s="36">
        <v>10270</v>
      </c>
      <c r="C4223" s="36"/>
      <c r="D4223" s="36" t="s">
        <v>1349</v>
      </c>
      <c r="E4223" s="37" t="s">
        <v>6919</v>
      </c>
      <c r="F4223" s="38" t="s">
        <v>1269</v>
      </c>
      <c r="G4223" s="38" t="s">
        <v>1273</v>
      </c>
      <c r="H4223" s="35" t="s">
        <v>1393</v>
      </c>
      <c r="I4223" s="35"/>
      <c r="J4223" s="29" t="s">
        <v>281</v>
      </c>
      <c r="K4223" s="29" t="s">
        <v>282</v>
      </c>
      <c r="L4223" s="29" t="s">
        <v>1384</v>
      </c>
      <c r="M4223" s="39">
        <v>74.625414720503016</v>
      </c>
      <c r="N4223" s="39">
        <v>189.39838466803559</v>
      </c>
      <c r="O4223" s="29">
        <v>44197</v>
      </c>
      <c r="P4223" s="29">
        <v>45124</v>
      </c>
      <c r="Q4223" s="40">
        <v>2.5379877</v>
      </c>
      <c r="R4223" s="39">
        <v>74.493976728268308</v>
      </c>
      <c r="S4223" s="39">
        <v>74.493976728268308</v>
      </c>
      <c r="T4223" s="39">
        <v>40.410431211498974</v>
      </c>
      <c r="U4223" s="39">
        <v>0</v>
      </c>
      <c r="V4223" s="39">
        <v>0</v>
      </c>
      <c r="W4223" s="29" t="s">
        <v>265</v>
      </c>
      <c r="X4223" s="29" t="s">
        <v>11773</v>
      </c>
      <c r="Y4223" s="29">
        <v>45247</v>
      </c>
      <c r="Z4223" s="41" t="s">
        <v>11759</v>
      </c>
      <c r="AA4223" s="42" t="s">
        <v>1349</v>
      </c>
      <c r="AB4223" s="29" t="s">
        <v>258</v>
      </c>
      <c r="AC4223" s="29" t="s">
        <v>258</v>
      </c>
      <c r="AD4223" s="29" t="s">
        <v>265</v>
      </c>
      <c r="AE4223" s="29" t="s">
        <v>1353</v>
      </c>
      <c r="AF4223" s="29" t="s">
        <v>1368</v>
      </c>
      <c r="AG4223" s="183" t="s">
        <v>1369</v>
      </c>
      <c r="AH4223" s="29" t="s">
        <v>1356</v>
      </c>
      <c r="AI4223" s="29" t="s">
        <v>1357</v>
      </c>
      <c r="AJ4223" s="29" t="s">
        <v>258</v>
      </c>
      <c r="AK4223" s="29" t="s">
        <v>258</v>
      </c>
      <c r="AL4223" s="29" t="s">
        <v>13327</v>
      </c>
    </row>
    <row r="4224" spans="1:38" x14ac:dyDescent="0.2">
      <c r="A4224" s="35" t="s">
        <v>16</v>
      </c>
      <c r="B4224" s="36">
        <v>10276</v>
      </c>
      <c r="C4224" s="36"/>
      <c r="D4224" s="36" t="s">
        <v>1349</v>
      </c>
      <c r="E4224" s="37" t="s">
        <v>6920</v>
      </c>
      <c r="F4224" s="38" t="s">
        <v>1262</v>
      </c>
      <c r="G4224" s="38" t="s">
        <v>1265</v>
      </c>
      <c r="H4224" s="35" t="s">
        <v>262</v>
      </c>
      <c r="I4224" s="35"/>
      <c r="J4224" s="29" t="s">
        <v>322</v>
      </c>
      <c r="K4224" s="29" t="s">
        <v>1373</v>
      </c>
      <c r="L4224" s="29" t="s">
        <v>2893</v>
      </c>
      <c r="M4224" s="39">
        <v>7.3060010761742165</v>
      </c>
      <c r="N4224" s="39">
        <v>36.50500205338809</v>
      </c>
      <c r="O4224" s="29">
        <v>44197</v>
      </c>
      <c r="P4224" s="29">
        <v>46022</v>
      </c>
      <c r="Q4224" s="40">
        <v>4.9965776999999996</v>
      </c>
      <c r="R4224" s="39">
        <v>7.2970020533880904</v>
      </c>
      <c r="S4224" s="39">
        <v>7.2970020533880904</v>
      </c>
      <c r="T4224" s="39">
        <v>7.2970020533880904</v>
      </c>
      <c r="U4224" s="39">
        <v>7.3169938398357282</v>
      </c>
      <c r="V4224" s="39">
        <v>7.2970020533880904</v>
      </c>
      <c r="W4224" s="29" t="s">
        <v>1357</v>
      </c>
      <c r="X4224" s="29" t="s">
        <v>258</v>
      </c>
      <c r="Y4224" s="29" t="s">
        <v>1349</v>
      </c>
      <c r="Z4224" s="41" t="s">
        <v>1349</v>
      </c>
      <c r="AA4224" s="42" t="s">
        <v>1349</v>
      </c>
      <c r="AB4224" s="29" t="s">
        <v>258</v>
      </c>
      <c r="AC4224" s="29" t="s">
        <v>258</v>
      </c>
      <c r="AD4224" s="29" t="s">
        <v>258</v>
      </c>
      <c r="AE4224" s="29" t="s">
        <v>1367</v>
      </c>
      <c r="AF4224" s="29" t="s">
        <v>1361</v>
      </c>
      <c r="AG4224" s="183" t="s">
        <v>1362</v>
      </c>
      <c r="AH4224" s="29" t="s">
        <v>1413</v>
      </c>
      <c r="AI4224" s="29" t="s">
        <v>1357</v>
      </c>
      <c r="AJ4224" s="29" t="s">
        <v>258</v>
      </c>
      <c r="AK4224" s="29" t="s">
        <v>258</v>
      </c>
      <c r="AL4224" s="29" t="s">
        <v>13326</v>
      </c>
    </row>
    <row r="4225" spans="1:38" x14ac:dyDescent="0.2">
      <c r="A4225" s="35" t="s">
        <v>17</v>
      </c>
      <c r="B4225" s="36">
        <v>10285</v>
      </c>
      <c r="C4225" s="36"/>
      <c r="D4225" s="36" t="s">
        <v>1349</v>
      </c>
      <c r="E4225" s="37" t="s">
        <v>6921</v>
      </c>
      <c r="F4225" s="38" t="s">
        <v>1262</v>
      </c>
      <c r="G4225" s="38" t="s">
        <v>1263</v>
      </c>
      <c r="H4225" s="35" t="s">
        <v>1196</v>
      </c>
      <c r="I4225" s="35" t="s">
        <v>1349</v>
      </c>
      <c r="J4225" s="29" t="s">
        <v>281</v>
      </c>
      <c r="K4225" s="29" t="s">
        <v>4705</v>
      </c>
      <c r="L4225" s="29" t="s">
        <v>6922</v>
      </c>
      <c r="M4225" s="39">
        <v>0</v>
      </c>
      <c r="N4225" s="39"/>
      <c r="O4225" s="29">
        <v>44197</v>
      </c>
      <c r="P4225" s="29">
        <v>45107</v>
      </c>
      <c r="Q4225" s="40">
        <v>2.4914442000000001</v>
      </c>
      <c r="R4225" s="39"/>
      <c r="S4225" s="39"/>
      <c r="T4225" s="39"/>
      <c r="U4225" s="39"/>
      <c r="V4225" s="39"/>
      <c r="W4225" s="29" t="s">
        <v>265</v>
      </c>
      <c r="X4225" s="29" t="s">
        <v>11773</v>
      </c>
      <c r="Y4225" s="29">
        <v>45268</v>
      </c>
      <c r="Z4225" s="41" t="s">
        <v>11760</v>
      </c>
      <c r="AA4225" s="42" t="s">
        <v>13378</v>
      </c>
      <c r="AB4225" s="29" t="s">
        <v>258</v>
      </c>
      <c r="AC4225" s="29" t="s">
        <v>258</v>
      </c>
      <c r="AD4225" s="29" t="s">
        <v>258</v>
      </c>
      <c r="AE4225" s="29" t="s">
        <v>1367</v>
      </c>
      <c r="AF4225" s="29" t="s">
        <v>1368</v>
      </c>
      <c r="AG4225" s="183" t="s">
        <v>1369</v>
      </c>
      <c r="AH4225" s="29" t="s">
        <v>1356</v>
      </c>
      <c r="AI4225" s="29" t="s">
        <v>1357</v>
      </c>
      <c r="AJ4225" s="29" t="s">
        <v>258</v>
      </c>
      <c r="AK4225" s="29" t="s">
        <v>258</v>
      </c>
      <c r="AL4225" s="29" t="s">
        <v>13327</v>
      </c>
    </row>
    <row r="4226" spans="1:38" x14ac:dyDescent="0.2">
      <c r="A4226" s="35" t="s">
        <v>18</v>
      </c>
      <c r="B4226" s="36">
        <v>10285</v>
      </c>
      <c r="C4226" s="36">
        <v>1</v>
      </c>
      <c r="D4226" s="36" t="s">
        <v>6923</v>
      </c>
      <c r="E4226" s="37" t="s">
        <v>6924</v>
      </c>
      <c r="F4226" s="38" t="s">
        <v>1262</v>
      </c>
      <c r="G4226" s="38" t="s">
        <v>1263</v>
      </c>
      <c r="H4226" s="35" t="s">
        <v>1196</v>
      </c>
      <c r="I4226" s="35"/>
      <c r="J4226" s="29" t="s">
        <v>281</v>
      </c>
      <c r="K4226" s="29" t="s">
        <v>4705</v>
      </c>
      <c r="L4226" s="29" t="s">
        <v>6922</v>
      </c>
      <c r="M4226" s="39">
        <v>17.76249791833721</v>
      </c>
      <c r="N4226" s="39">
        <v>44.25427241615332</v>
      </c>
      <c r="O4226" s="29">
        <v>44197</v>
      </c>
      <c r="P4226" s="29">
        <v>45107</v>
      </c>
      <c r="Q4226" s="40">
        <v>2.4914442000000001</v>
      </c>
      <c r="R4226" s="39">
        <v>17.730855578370978</v>
      </c>
      <c r="S4226" s="39">
        <v>17.730855578370978</v>
      </c>
      <c r="T4226" s="39">
        <v>8.7925612594113627</v>
      </c>
      <c r="U4226" s="39">
        <v>0</v>
      </c>
      <c r="V4226" s="39">
        <v>0</v>
      </c>
      <c r="W4226" s="29" t="s">
        <v>265</v>
      </c>
      <c r="X4226" s="29" t="s">
        <v>11773</v>
      </c>
      <c r="Y4226" s="29">
        <v>45268</v>
      </c>
      <c r="Z4226" s="41" t="s">
        <v>11760</v>
      </c>
      <c r="AA4226" s="42" t="s">
        <v>1349</v>
      </c>
      <c r="AB4226" s="29" t="s">
        <v>258</v>
      </c>
      <c r="AC4226" s="29" t="s">
        <v>258</v>
      </c>
      <c r="AD4226" s="29" t="s">
        <v>258</v>
      </c>
      <c r="AE4226" s="29" t="s">
        <v>1367</v>
      </c>
      <c r="AF4226" s="29" t="s">
        <v>1368</v>
      </c>
      <c r="AG4226" s="183" t="s">
        <v>1369</v>
      </c>
      <c r="AH4226" s="29" t="s">
        <v>1356</v>
      </c>
      <c r="AI4226" s="29" t="s">
        <v>1357</v>
      </c>
      <c r="AJ4226" s="29" t="s">
        <v>258</v>
      </c>
      <c r="AK4226" s="29" t="s">
        <v>258</v>
      </c>
      <c r="AL4226" s="29" t="s">
        <v>13327</v>
      </c>
    </row>
    <row r="4227" spans="1:38" x14ac:dyDescent="0.2">
      <c r="A4227" s="35" t="s">
        <v>18</v>
      </c>
      <c r="B4227" s="36">
        <v>10285</v>
      </c>
      <c r="C4227" s="36">
        <v>2</v>
      </c>
      <c r="D4227" s="36" t="s">
        <v>6925</v>
      </c>
      <c r="E4227" s="37" t="s">
        <v>6926</v>
      </c>
      <c r="F4227" s="38" t="s">
        <v>1262</v>
      </c>
      <c r="G4227" s="38" t="s">
        <v>1263</v>
      </c>
      <c r="H4227" s="35" t="s">
        <v>1196</v>
      </c>
      <c r="I4227" s="35"/>
      <c r="J4227" s="29" t="s">
        <v>281</v>
      </c>
      <c r="K4227" s="29" t="s">
        <v>4705</v>
      </c>
      <c r="L4227" s="29" t="s">
        <v>6922</v>
      </c>
      <c r="M4227" s="39">
        <v>13.017289096102056</v>
      </c>
      <c r="N4227" s="39">
        <v>32.43184941820671</v>
      </c>
      <c r="O4227" s="29">
        <v>44197</v>
      </c>
      <c r="P4227" s="29">
        <v>45107</v>
      </c>
      <c r="Q4227" s="40">
        <v>2.4914442000000001</v>
      </c>
      <c r="R4227" s="39">
        <v>12.99409993155373</v>
      </c>
      <c r="S4227" s="39">
        <v>12.99409993155373</v>
      </c>
      <c r="T4227" s="39">
        <v>6.4436495550992472</v>
      </c>
      <c r="U4227" s="39">
        <v>0</v>
      </c>
      <c r="V4227" s="39">
        <v>0</v>
      </c>
      <c r="W4227" s="29" t="s">
        <v>265</v>
      </c>
      <c r="X4227" s="29" t="s">
        <v>11773</v>
      </c>
      <c r="Y4227" s="29">
        <v>45268</v>
      </c>
      <c r="Z4227" s="41" t="s">
        <v>11760</v>
      </c>
      <c r="AA4227" s="42" t="s">
        <v>1349</v>
      </c>
      <c r="AB4227" s="29" t="s">
        <v>258</v>
      </c>
      <c r="AC4227" s="29" t="s">
        <v>258</v>
      </c>
      <c r="AD4227" s="29" t="s">
        <v>258</v>
      </c>
      <c r="AE4227" s="29" t="s">
        <v>1367</v>
      </c>
      <c r="AF4227" s="29" t="s">
        <v>1368</v>
      </c>
      <c r="AG4227" s="183" t="s">
        <v>1369</v>
      </c>
      <c r="AH4227" s="29" t="s">
        <v>1356</v>
      </c>
      <c r="AI4227" s="29" t="s">
        <v>1357</v>
      </c>
      <c r="AJ4227" s="29" t="s">
        <v>258</v>
      </c>
      <c r="AK4227" s="29" t="s">
        <v>258</v>
      </c>
      <c r="AL4227" s="29" t="s">
        <v>13327</v>
      </c>
    </row>
    <row r="4228" spans="1:38" x14ac:dyDescent="0.2">
      <c r="A4228" s="35" t="s">
        <v>18</v>
      </c>
      <c r="B4228" s="36">
        <v>10285</v>
      </c>
      <c r="C4228" s="36">
        <v>3</v>
      </c>
      <c r="D4228" s="36" t="s">
        <v>6927</v>
      </c>
      <c r="E4228" s="37" t="s">
        <v>6928</v>
      </c>
      <c r="F4228" s="38" t="s">
        <v>1262</v>
      </c>
      <c r="G4228" s="38" t="s">
        <v>1263</v>
      </c>
      <c r="H4228" s="35" t="s">
        <v>1196</v>
      </c>
      <c r="I4228" s="35"/>
      <c r="J4228" s="29" t="s">
        <v>281</v>
      </c>
      <c r="K4228" s="29" t="s">
        <v>4705</v>
      </c>
      <c r="L4228" s="29" t="s">
        <v>6922</v>
      </c>
      <c r="M4228" s="39">
        <v>32.579762850384164</v>
      </c>
      <c r="N4228" s="39">
        <v>81.170661190965092</v>
      </c>
      <c r="O4228" s="29">
        <v>44197</v>
      </c>
      <c r="P4228" s="29">
        <v>45107</v>
      </c>
      <c r="Q4228" s="40">
        <v>2.4914442000000001</v>
      </c>
      <c r="R4228" s="39">
        <v>32.521724845995891</v>
      </c>
      <c r="S4228" s="39">
        <v>32.521724845995891</v>
      </c>
      <c r="T4228" s="39">
        <v>16.127211498973306</v>
      </c>
      <c r="U4228" s="39">
        <v>0</v>
      </c>
      <c r="V4228" s="39">
        <v>0</v>
      </c>
      <c r="W4228" s="29" t="s">
        <v>265</v>
      </c>
      <c r="X4228" s="29" t="s">
        <v>11773</v>
      </c>
      <c r="Y4228" s="29">
        <v>45268</v>
      </c>
      <c r="Z4228" s="41" t="s">
        <v>11760</v>
      </c>
      <c r="AA4228" s="42" t="s">
        <v>1349</v>
      </c>
      <c r="AB4228" s="29" t="s">
        <v>258</v>
      </c>
      <c r="AC4228" s="29" t="s">
        <v>258</v>
      </c>
      <c r="AD4228" s="29" t="s">
        <v>258</v>
      </c>
      <c r="AE4228" s="29" t="s">
        <v>1367</v>
      </c>
      <c r="AF4228" s="29" t="s">
        <v>1368</v>
      </c>
      <c r="AG4228" s="183" t="s">
        <v>1369</v>
      </c>
      <c r="AH4228" s="29" t="s">
        <v>1356</v>
      </c>
      <c r="AI4228" s="29" t="s">
        <v>1357</v>
      </c>
      <c r="AJ4228" s="29" t="s">
        <v>258</v>
      </c>
      <c r="AK4228" s="29" t="s">
        <v>258</v>
      </c>
      <c r="AL4228" s="29" t="s">
        <v>13327</v>
      </c>
    </row>
    <row r="4229" spans="1:38" x14ac:dyDescent="0.2">
      <c r="A4229" s="35" t="s">
        <v>17</v>
      </c>
      <c r="B4229" s="36">
        <v>10286</v>
      </c>
      <c r="C4229" s="36"/>
      <c r="D4229" s="36" t="s">
        <v>1349</v>
      </c>
      <c r="E4229" s="37" t="s">
        <v>6929</v>
      </c>
      <c r="F4229" s="38" t="s">
        <v>1266</v>
      </c>
      <c r="G4229" s="38" t="s">
        <v>1268</v>
      </c>
      <c r="H4229" s="35" t="s">
        <v>1359</v>
      </c>
      <c r="I4229" s="35" t="s">
        <v>1349</v>
      </c>
      <c r="J4229" s="29" t="s">
        <v>1500</v>
      </c>
      <c r="K4229" s="29" t="s">
        <v>6930</v>
      </c>
      <c r="L4229" s="29" t="s">
        <v>1384</v>
      </c>
      <c r="M4229" s="39">
        <v>0</v>
      </c>
      <c r="N4229" s="39"/>
      <c r="O4229" s="29">
        <v>44197</v>
      </c>
      <c r="P4229" s="29">
        <v>45186</v>
      </c>
      <c r="Q4229" s="40">
        <v>2.7077344000000001</v>
      </c>
      <c r="R4229" s="39"/>
      <c r="S4229" s="39"/>
      <c r="T4229" s="39"/>
      <c r="U4229" s="39"/>
      <c r="V4229" s="39"/>
      <c r="W4229" s="29" t="s">
        <v>265</v>
      </c>
      <c r="X4229" s="29" t="s">
        <v>11773</v>
      </c>
      <c r="Y4229" s="29">
        <v>45215</v>
      </c>
      <c r="Z4229" s="41" t="s">
        <v>11758</v>
      </c>
      <c r="AA4229" s="42" t="s">
        <v>13379</v>
      </c>
      <c r="AB4229" s="29" t="s">
        <v>258</v>
      </c>
      <c r="AC4229" s="29" t="s">
        <v>258</v>
      </c>
      <c r="AD4229" s="29" t="s">
        <v>265</v>
      </c>
      <c r="AE4229" s="29" t="s">
        <v>1353</v>
      </c>
      <c r="AF4229" s="29" t="s">
        <v>1368</v>
      </c>
      <c r="AG4229" s="183" t="s">
        <v>1369</v>
      </c>
      <c r="AH4229" s="29" t="s">
        <v>1356</v>
      </c>
      <c r="AI4229" s="29" t="s">
        <v>1357</v>
      </c>
      <c r="AJ4229" s="29" t="s">
        <v>258</v>
      </c>
      <c r="AK4229" s="29" t="s">
        <v>258</v>
      </c>
      <c r="AL4229" s="29" t="s">
        <v>13327</v>
      </c>
    </row>
    <row r="4230" spans="1:38" x14ac:dyDescent="0.2">
      <c r="A4230" s="35" t="s">
        <v>18</v>
      </c>
      <c r="B4230" s="36">
        <v>10286</v>
      </c>
      <c r="C4230" s="36">
        <v>1</v>
      </c>
      <c r="D4230" s="36" t="s">
        <v>6931</v>
      </c>
      <c r="E4230" s="37" t="s">
        <v>6932</v>
      </c>
      <c r="F4230" s="38" t="s">
        <v>1266</v>
      </c>
      <c r="G4230" s="38" t="s">
        <v>1268</v>
      </c>
      <c r="H4230" s="35" t="s">
        <v>1359</v>
      </c>
      <c r="I4230" s="35"/>
      <c r="J4230" s="29" t="s">
        <v>1500</v>
      </c>
      <c r="K4230" s="29" t="s">
        <v>6930</v>
      </c>
      <c r="L4230" s="29" t="s">
        <v>1384</v>
      </c>
      <c r="M4230" s="39">
        <v>212.08923377727811</v>
      </c>
      <c r="N4230" s="39">
        <v>574.28131416837789</v>
      </c>
      <c r="O4230" s="29">
        <v>44197</v>
      </c>
      <c r="P4230" s="29">
        <v>45186</v>
      </c>
      <c r="Q4230" s="40">
        <v>2.7077344000000001</v>
      </c>
      <c r="R4230" s="39">
        <v>211.72997946611912</v>
      </c>
      <c r="S4230" s="39">
        <v>211.72997946611912</v>
      </c>
      <c r="T4230" s="39">
        <v>150.82135523613962</v>
      </c>
      <c r="U4230" s="39">
        <v>0</v>
      </c>
      <c r="V4230" s="39">
        <v>0</v>
      </c>
      <c r="W4230" s="29" t="s">
        <v>265</v>
      </c>
      <c r="X4230" s="29" t="s">
        <v>11773</v>
      </c>
      <c r="Y4230" s="29">
        <v>45215</v>
      </c>
      <c r="Z4230" s="41" t="s">
        <v>11758</v>
      </c>
      <c r="AA4230" s="42" t="s">
        <v>1349</v>
      </c>
      <c r="AB4230" s="29" t="s">
        <v>258</v>
      </c>
      <c r="AC4230" s="29" t="s">
        <v>258</v>
      </c>
      <c r="AD4230" s="29" t="s">
        <v>265</v>
      </c>
      <c r="AE4230" s="29" t="s">
        <v>1353</v>
      </c>
      <c r="AF4230" s="29" t="s">
        <v>1368</v>
      </c>
      <c r="AG4230" s="183" t="s">
        <v>1369</v>
      </c>
      <c r="AH4230" s="29" t="s">
        <v>1356</v>
      </c>
      <c r="AI4230" s="29" t="s">
        <v>1357</v>
      </c>
      <c r="AJ4230" s="29" t="s">
        <v>258</v>
      </c>
      <c r="AK4230" s="29" t="s">
        <v>258</v>
      </c>
      <c r="AL4230" s="29" t="s">
        <v>13327</v>
      </c>
    </row>
    <row r="4231" spans="1:38" x14ac:dyDescent="0.2">
      <c r="A4231" s="35" t="s">
        <v>18</v>
      </c>
      <c r="B4231" s="36">
        <v>10286</v>
      </c>
      <c r="C4231" s="36">
        <v>2</v>
      </c>
      <c r="D4231" s="36" t="s">
        <v>6933</v>
      </c>
      <c r="E4231" s="37" t="s">
        <v>6934</v>
      </c>
      <c r="F4231" s="38" t="s">
        <v>1266</v>
      </c>
      <c r="G4231" s="38" t="s">
        <v>1268</v>
      </c>
      <c r="H4231" s="35" t="s">
        <v>1359</v>
      </c>
      <c r="I4231" s="35"/>
      <c r="J4231" s="29" t="s">
        <v>1500</v>
      </c>
      <c r="K4231" s="29" t="s">
        <v>6930</v>
      </c>
      <c r="L4231" s="29" t="s">
        <v>1384</v>
      </c>
      <c r="M4231" s="39">
        <v>45.9394039208997</v>
      </c>
      <c r="N4231" s="39">
        <v>124.391704312115</v>
      </c>
      <c r="O4231" s="29">
        <v>44197</v>
      </c>
      <c r="P4231" s="29">
        <v>45186</v>
      </c>
      <c r="Q4231" s="40">
        <v>2.7077344000000001</v>
      </c>
      <c r="R4231" s="39">
        <v>45.861587953456542</v>
      </c>
      <c r="S4231" s="39">
        <v>45.861587953456542</v>
      </c>
      <c r="T4231" s="39">
        <v>32.668528405201918</v>
      </c>
      <c r="U4231" s="39">
        <v>0</v>
      </c>
      <c r="V4231" s="39">
        <v>0</v>
      </c>
      <c r="W4231" s="29" t="s">
        <v>265</v>
      </c>
      <c r="X4231" s="29" t="s">
        <v>11773</v>
      </c>
      <c r="Y4231" s="29">
        <v>45215</v>
      </c>
      <c r="Z4231" s="41" t="s">
        <v>11758</v>
      </c>
      <c r="AA4231" s="42" t="s">
        <v>1349</v>
      </c>
      <c r="AB4231" s="29" t="s">
        <v>258</v>
      </c>
      <c r="AC4231" s="29" t="s">
        <v>258</v>
      </c>
      <c r="AD4231" s="29" t="s">
        <v>265</v>
      </c>
      <c r="AE4231" s="29" t="s">
        <v>1353</v>
      </c>
      <c r="AF4231" s="29" t="s">
        <v>1368</v>
      </c>
      <c r="AG4231" s="183" t="s">
        <v>1369</v>
      </c>
      <c r="AH4231" s="29" t="s">
        <v>1356</v>
      </c>
      <c r="AI4231" s="29" t="s">
        <v>1357</v>
      </c>
      <c r="AJ4231" s="29" t="s">
        <v>258</v>
      </c>
      <c r="AK4231" s="29" t="s">
        <v>258</v>
      </c>
      <c r="AL4231" s="29" t="s">
        <v>13327</v>
      </c>
    </row>
    <row r="4232" spans="1:38" x14ac:dyDescent="0.2">
      <c r="A4232" s="35" t="s">
        <v>18</v>
      </c>
      <c r="B4232" s="36">
        <v>10286</v>
      </c>
      <c r="C4232" s="36">
        <v>3</v>
      </c>
      <c r="D4232" s="36" t="s">
        <v>6935</v>
      </c>
      <c r="E4232" s="37" t="s">
        <v>6936</v>
      </c>
      <c r="F4232" s="38" t="s">
        <v>1266</v>
      </c>
      <c r="G4232" s="38" t="s">
        <v>1268</v>
      </c>
      <c r="H4232" s="35" t="s">
        <v>1359</v>
      </c>
      <c r="I4232" s="35"/>
      <c r="J4232" s="29" t="s">
        <v>1500</v>
      </c>
      <c r="K4232" s="29" t="s">
        <v>6930</v>
      </c>
      <c r="L4232" s="29" t="s">
        <v>1384</v>
      </c>
      <c r="M4232" s="39">
        <v>119.92613877374301</v>
      </c>
      <c r="N4232" s="39">
        <v>324.72813141683775</v>
      </c>
      <c r="O4232" s="29">
        <v>44197</v>
      </c>
      <c r="P4232" s="29">
        <v>45186</v>
      </c>
      <c r="Q4232" s="40">
        <v>2.7077344000000001</v>
      </c>
      <c r="R4232" s="39">
        <v>119.72299794661191</v>
      </c>
      <c r="S4232" s="39">
        <v>119.72299794661191</v>
      </c>
      <c r="T4232" s="39">
        <v>85.28213552361396</v>
      </c>
      <c r="U4232" s="39">
        <v>0</v>
      </c>
      <c r="V4232" s="39">
        <v>0</v>
      </c>
      <c r="W4232" s="29" t="s">
        <v>265</v>
      </c>
      <c r="X4232" s="29" t="s">
        <v>11773</v>
      </c>
      <c r="Y4232" s="29">
        <v>45215</v>
      </c>
      <c r="Z4232" s="41" t="s">
        <v>11758</v>
      </c>
      <c r="AA4232" s="42" t="s">
        <v>1349</v>
      </c>
      <c r="AB4232" s="29" t="s">
        <v>258</v>
      </c>
      <c r="AC4232" s="29" t="s">
        <v>258</v>
      </c>
      <c r="AD4232" s="29" t="s">
        <v>265</v>
      </c>
      <c r="AE4232" s="29" t="s">
        <v>1353</v>
      </c>
      <c r="AF4232" s="29" t="s">
        <v>1368</v>
      </c>
      <c r="AG4232" s="183" t="s">
        <v>1369</v>
      </c>
      <c r="AH4232" s="29" t="s">
        <v>1356</v>
      </c>
      <c r="AI4232" s="29" t="s">
        <v>1357</v>
      </c>
      <c r="AJ4232" s="29" t="s">
        <v>258</v>
      </c>
      <c r="AK4232" s="29" t="s">
        <v>258</v>
      </c>
      <c r="AL4232" s="29" t="s">
        <v>13327</v>
      </c>
    </row>
    <row r="4233" spans="1:38" x14ac:dyDescent="0.2">
      <c r="A4233" s="35" t="s">
        <v>18</v>
      </c>
      <c r="B4233" s="36">
        <v>10286</v>
      </c>
      <c r="C4233" s="36">
        <v>4</v>
      </c>
      <c r="D4233" s="36" t="s">
        <v>6937</v>
      </c>
      <c r="E4233" s="37" t="s">
        <v>6938</v>
      </c>
      <c r="F4233" s="38" t="s">
        <v>1266</v>
      </c>
      <c r="G4233" s="38" t="s">
        <v>1268</v>
      </c>
      <c r="H4233" s="35" t="s">
        <v>1359</v>
      </c>
      <c r="I4233" s="35"/>
      <c r="J4233" s="29" t="s">
        <v>1500</v>
      </c>
      <c r="K4233" s="29" t="s">
        <v>6930</v>
      </c>
      <c r="L4233" s="29" t="s">
        <v>1384</v>
      </c>
      <c r="M4233" s="39">
        <v>161.50413718871894</v>
      </c>
      <c r="N4233" s="39">
        <v>437.31030800821355</v>
      </c>
      <c r="O4233" s="29">
        <v>44197</v>
      </c>
      <c r="P4233" s="29">
        <v>45186</v>
      </c>
      <c r="Q4233" s="40">
        <v>2.7077344000000001</v>
      </c>
      <c r="R4233" s="39">
        <v>161.23056810403833</v>
      </c>
      <c r="S4233" s="39">
        <v>161.23056810403833</v>
      </c>
      <c r="T4233" s="39">
        <v>114.84917180013689</v>
      </c>
      <c r="U4233" s="39">
        <v>0</v>
      </c>
      <c r="V4233" s="39">
        <v>0</v>
      </c>
      <c r="W4233" s="29" t="s">
        <v>265</v>
      </c>
      <c r="X4233" s="29" t="s">
        <v>11773</v>
      </c>
      <c r="Y4233" s="29">
        <v>45215</v>
      </c>
      <c r="Z4233" s="41" t="s">
        <v>11758</v>
      </c>
      <c r="AA4233" s="42" t="s">
        <v>1349</v>
      </c>
      <c r="AB4233" s="29" t="s">
        <v>258</v>
      </c>
      <c r="AC4233" s="29" t="s">
        <v>258</v>
      </c>
      <c r="AD4233" s="29" t="s">
        <v>265</v>
      </c>
      <c r="AE4233" s="29" t="s">
        <v>1353</v>
      </c>
      <c r="AF4233" s="29" t="s">
        <v>1368</v>
      </c>
      <c r="AG4233" s="183" t="s">
        <v>1369</v>
      </c>
      <c r="AH4233" s="29" t="s">
        <v>1356</v>
      </c>
      <c r="AI4233" s="29" t="s">
        <v>1357</v>
      </c>
      <c r="AJ4233" s="29" t="s">
        <v>258</v>
      </c>
      <c r="AK4233" s="29" t="s">
        <v>258</v>
      </c>
      <c r="AL4233" s="29" t="s">
        <v>13327</v>
      </c>
    </row>
    <row r="4234" spans="1:38" x14ac:dyDescent="0.2">
      <c r="A4234" s="35" t="s">
        <v>18</v>
      </c>
      <c r="B4234" s="36">
        <v>10286</v>
      </c>
      <c r="C4234" s="36">
        <v>5</v>
      </c>
      <c r="D4234" s="36" t="s">
        <v>6939</v>
      </c>
      <c r="E4234" s="37" t="s">
        <v>6940</v>
      </c>
      <c r="F4234" s="38" t="s">
        <v>1266</v>
      </c>
      <c r="G4234" s="38" t="s">
        <v>1268</v>
      </c>
      <c r="H4234" s="35" t="s">
        <v>1359</v>
      </c>
      <c r="I4234" s="35"/>
      <c r="J4234" s="29" t="s">
        <v>1500</v>
      </c>
      <c r="K4234" s="29" t="s">
        <v>6930</v>
      </c>
      <c r="L4234" s="29" t="s">
        <v>1384</v>
      </c>
      <c r="M4234" s="39">
        <v>779.2801598630067</v>
      </c>
      <c r="N4234" s="39">
        <v>2110.0836960985625</v>
      </c>
      <c r="O4234" s="29">
        <v>44197</v>
      </c>
      <c r="P4234" s="29">
        <v>45186</v>
      </c>
      <c r="Q4234" s="40">
        <v>2.7077344000000001</v>
      </c>
      <c r="R4234" s="39">
        <v>777.9601505817933</v>
      </c>
      <c r="S4234" s="39">
        <v>777.9601505817933</v>
      </c>
      <c r="T4234" s="39">
        <v>554.16339493497605</v>
      </c>
      <c r="U4234" s="39">
        <v>0</v>
      </c>
      <c r="V4234" s="39">
        <v>0</v>
      </c>
      <c r="W4234" s="29" t="s">
        <v>265</v>
      </c>
      <c r="X4234" s="29" t="s">
        <v>11773</v>
      </c>
      <c r="Y4234" s="29">
        <v>45215</v>
      </c>
      <c r="Z4234" s="41" t="s">
        <v>11758</v>
      </c>
      <c r="AA4234" s="42" t="s">
        <v>1349</v>
      </c>
      <c r="AB4234" s="29" t="s">
        <v>258</v>
      </c>
      <c r="AC4234" s="29" t="s">
        <v>258</v>
      </c>
      <c r="AD4234" s="29" t="s">
        <v>265</v>
      </c>
      <c r="AE4234" s="29" t="s">
        <v>1353</v>
      </c>
      <c r="AF4234" s="29" t="s">
        <v>1368</v>
      </c>
      <c r="AG4234" s="183" t="s">
        <v>1369</v>
      </c>
      <c r="AH4234" s="29" t="s">
        <v>1356</v>
      </c>
      <c r="AI4234" s="29" t="s">
        <v>1357</v>
      </c>
      <c r="AJ4234" s="29" t="s">
        <v>258</v>
      </c>
      <c r="AK4234" s="29" t="s">
        <v>258</v>
      </c>
      <c r="AL4234" s="29" t="s">
        <v>13327</v>
      </c>
    </row>
    <row r="4235" spans="1:38" x14ac:dyDescent="0.2">
      <c r="A4235" s="35" t="s">
        <v>18</v>
      </c>
      <c r="B4235" s="36">
        <v>10286</v>
      </c>
      <c r="C4235" s="36">
        <v>6</v>
      </c>
      <c r="D4235" s="36" t="s">
        <v>6941</v>
      </c>
      <c r="E4235" s="37" t="s">
        <v>6942</v>
      </c>
      <c r="F4235" s="38" t="s">
        <v>1266</v>
      </c>
      <c r="G4235" s="38" t="s">
        <v>1268</v>
      </c>
      <c r="H4235" s="35" t="s">
        <v>1359</v>
      </c>
      <c r="I4235" s="35"/>
      <c r="J4235" s="29" t="s">
        <v>1500</v>
      </c>
      <c r="K4235" s="29" t="s">
        <v>6930</v>
      </c>
      <c r="L4235" s="29" t="s">
        <v>1384</v>
      </c>
      <c r="M4235" s="39">
        <v>993.46150690798765</v>
      </c>
      <c r="N4235" s="39">
        <v>2690.0298973305958</v>
      </c>
      <c r="O4235" s="29">
        <v>44197</v>
      </c>
      <c r="P4235" s="29">
        <v>45186</v>
      </c>
      <c r="Q4235" s="40">
        <v>2.7077344000000001</v>
      </c>
      <c r="R4235" s="39">
        <v>991.77869952087622</v>
      </c>
      <c r="S4235" s="39">
        <v>991.77869952087622</v>
      </c>
      <c r="T4235" s="39">
        <v>706.47249828884321</v>
      </c>
      <c r="U4235" s="39">
        <v>0</v>
      </c>
      <c r="V4235" s="39">
        <v>0</v>
      </c>
      <c r="W4235" s="29" t="s">
        <v>265</v>
      </c>
      <c r="X4235" s="29" t="s">
        <v>11773</v>
      </c>
      <c r="Y4235" s="29">
        <v>45215</v>
      </c>
      <c r="Z4235" s="41" t="s">
        <v>11758</v>
      </c>
      <c r="AA4235" s="42" t="s">
        <v>1349</v>
      </c>
      <c r="AB4235" s="29" t="s">
        <v>258</v>
      </c>
      <c r="AC4235" s="29" t="s">
        <v>258</v>
      </c>
      <c r="AD4235" s="29" t="s">
        <v>265</v>
      </c>
      <c r="AE4235" s="29" t="s">
        <v>1353</v>
      </c>
      <c r="AF4235" s="29" t="s">
        <v>1368</v>
      </c>
      <c r="AG4235" s="183" t="s">
        <v>1369</v>
      </c>
      <c r="AH4235" s="29" t="s">
        <v>1356</v>
      </c>
      <c r="AI4235" s="29" t="s">
        <v>1357</v>
      </c>
      <c r="AJ4235" s="29" t="s">
        <v>258</v>
      </c>
      <c r="AK4235" s="29" t="s">
        <v>258</v>
      </c>
      <c r="AL4235" s="29" t="s">
        <v>13327</v>
      </c>
    </row>
    <row r="4236" spans="1:38" x14ac:dyDescent="0.2">
      <c r="A4236" s="35" t="s">
        <v>18</v>
      </c>
      <c r="B4236" s="36">
        <v>10286</v>
      </c>
      <c r="C4236" s="36">
        <v>7</v>
      </c>
      <c r="D4236" s="36" t="s">
        <v>6943</v>
      </c>
      <c r="E4236" s="37" t="s">
        <v>6944</v>
      </c>
      <c r="F4236" s="38" t="s">
        <v>1266</v>
      </c>
      <c r="G4236" s="38" t="s">
        <v>1268</v>
      </c>
      <c r="H4236" s="35" t="s">
        <v>1359</v>
      </c>
      <c r="I4236" s="35"/>
      <c r="J4236" s="29" t="s">
        <v>1500</v>
      </c>
      <c r="K4236" s="29" t="s">
        <v>6930</v>
      </c>
      <c r="L4236" s="29" t="s">
        <v>1384</v>
      </c>
      <c r="M4236" s="39">
        <v>790.17916907771826</v>
      </c>
      <c r="N4236" s="39">
        <v>2139.5953182751541</v>
      </c>
      <c r="O4236" s="29">
        <v>44197</v>
      </c>
      <c r="P4236" s="29">
        <v>45186</v>
      </c>
      <c r="Q4236" s="40">
        <v>2.7077344000000001</v>
      </c>
      <c r="R4236" s="39">
        <v>788.84069815195073</v>
      </c>
      <c r="S4236" s="39">
        <v>788.84069815195073</v>
      </c>
      <c r="T4236" s="39">
        <v>561.91392197125253</v>
      </c>
      <c r="U4236" s="39">
        <v>0</v>
      </c>
      <c r="V4236" s="39">
        <v>0</v>
      </c>
      <c r="W4236" s="29" t="s">
        <v>265</v>
      </c>
      <c r="X4236" s="29" t="s">
        <v>11773</v>
      </c>
      <c r="Y4236" s="29">
        <v>45215</v>
      </c>
      <c r="Z4236" s="41" t="s">
        <v>11758</v>
      </c>
      <c r="AA4236" s="42" t="s">
        <v>1349</v>
      </c>
      <c r="AB4236" s="29" t="s">
        <v>258</v>
      </c>
      <c r="AC4236" s="29" t="s">
        <v>258</v>
      </c>
      <c r="AD4236" s="29" t="s">
        <v>265</v>
      </c>
      <c r="AE4236" s="29" t="s">
        <v>1353</v>
      </c>
      <c r="AF4236" s="29" t="s">
        <v>1368</v>
      </c>
      <c r="AG4236" s="183" t="s">
        <v>1369</v>
      </c>
      <c r="AH4236" s="29" t="s">
        <v>1356</v>
      </c>
      <c r="AI4236" s="29" t="s">
        <v>1357</v>
      </c>
      <c r="AJ4236" s="29" t="s">
        <v>258</v>
      </c>
      <c r="AK4236" s="29" t="s">
        <v>258</v>
      </c>
      <c r="AL4236" s="29" t="s">
        <v>13327</v>
      </c>
    </row>
    <row r="4237" spans="1:38" x14ac:dyDescent="0.2">
      <c r="A4237" s="35" t="s">
        <v>18</v>
      </c>
      <c r="B4237" s="36">
        <v>10286</v>
      </c>
      <c r="C4237" s="36">
        <v>8</v>
      </c>
      <c r="D4237" s="36" t="s">
        <v>6945</v>
      </c>
      <c r="E4237" s="37" t="s">
        <v>6946</v>
      </c>
      <c r="F4237" s="38" t="s">
        <v>1266</v>
      </c>
      <c r="G4237" s="38" t="s">
        <v>1268</v>
      </c>
      <c r="H4237" s="35" t="s">
        <v>1359</v>
      </c>
      <c r="I4237" s="35"/>
      <c r="J4237" s="29" t="s">
        <v>1500</v>
      </c>
      <c r="K4237" s="29" t="s">
        <v>6930</v>
      </c>
      <c r="L4237" s="29" t="s">
        <v>1384</v>
      </c>
      <c r="M4237" s="39">
        <v>810.12328300532431</v>
      </c>
      <c r="N4237" s="39">
        <v>239.54365229295004</v>
      </c>
      <c r="O4237" s="29">
        <v>45078</v>
      </c>
      <c r="P4237" s="29">
        <v>45186</v>
      </c>
      <c r="Q4237" s="40">
        <v>0.2956879</v>
      </c>
      <c r="R4237" s="39">
        <v>0</v>
      </c>
      <c r="S4237" s="39">
        <v>0</v>
      </c>
      <c r="T4237" s="39">
        <v>239.54365229295004</v>
      </c>
      <c r="U4237" s="39">
        <v>0</v>
      </c>
      <c r="V4237" s="39">
        <v>0</v>
      </c>
      <c r="W4237" s="29" t="s">
        <v>265</v>
      </c>
      <c r="X4237" s="29" t="s">
        <v>11773</v>
      </c>
      <c r="Y4237" s="29">
        <v>45215</v>
      </c>
      <c r="Z4237" s="41" t="s">
        <v>11758</v>
      </c>
      <c r="AA4237" s="42" t="s">
        <v>1349</v>
      </c>
      <c r="AB4237" s="29" t="s">
        <v>258</v>
      </c>
      <c r="AC4237" s="29" t="s">
        <v>258</v>
      </c>
      <c r="AD4237" s="29" t="s">
        <v>265</v>
      </c>
      <c r="AE4237" s="29" t="s">
        <v>1353</v>
      </c>
      <c r="AF4237" s="29" t="s">
        <v>1368</v>
      </c>
      <c r="AG4237" s="183" t="s">
        <v>1369</v>
      </c>
      <c r="AH4237" s="29" t="s">
        <v>1356</v>
      </c>
      <c r="AI4237" s="29" t="s">
        <v>1357</v>
      </c>
      <c r="AJ4237" s="29" t="s">
        <v>258</v>
      </c>
      <c r="AK4237" s="29" t="s">
        <v>258</v>
      </c>
      <c r="AL4237" s="29" t="s">
        <v>13327</v>
      </c>
    </row>
    <row r="4238" spans="1:38" x14ac:dyDescent="0.2">
      <c r="A4238" s="35" t="s">
        <v>16</v>
      </c>
      <c r="B4238" s="36">
        <v>10288</v>
      </c>
      <c r="C4238" s="36"/>
      <c r="D4238" s="36" t="s">
        <v>1349</v>
      </c>
      <c r="E4238" s="37" t="s">
        <v>6947</v>
      </c>
      <c r="F4238" s="38" t="s">
        <v>1269</v>
      </c>
      <c r="G4238" s="38" t="s">
        <v>1273</v>
      </c>
      <c r="H4238" s="35" t="s">
        <v>1393</v>
      </c>
      <c r="I4238" s="35"/>
      <c r="J4238" s="29" t="s">
        <v>281</v>
      </c>
      <c r="K4238" s="29" t="s">
        <v>282</v>
      </c>
      <c r="L4238" s="29" t="s">
        <v>1366</v>
      </c>
      <c r="M4238" s="39">
        <v>19.396792683313226</v>
      </c>
      <c r="N4238" s="39">
        <v>45.139696098562624</v>
      </c>
      <c r="O4238" s="29">
        <v>44197</v>
      </c>
      <c r="P4238" s="29">
        <v>45047</v>
      </c>
      <c r="Q4238" s="40">
        <v>2.3271731999999998</v>
      </c>
      <c r="R4238" s="39">
        <v>19.360739219712524</v>
      </c>
      <c r="S4238" s="39">
        <v>19.360739219712524</v>
      </c>
      <c r="T4238" s="39">
        <v>6.4182176591375768</v>
      </c>
      <c r="U4238" s="39">
        <v>0</v>
      </c>
      <c r="V4238" s="39">
        <v>0</v>
      </c>
      <c r="W4238" s="29" t="s">
        <v>265</v>
      </c>
      <c r="X4238" s="29" t="s">
        <v>11773</v>
      </c>
      <c r="Y4238" s="29">
        <v>45268</v>
      </c>
      <c r="Z4238" s="41" t="s">
        <v>11760</v>
      </c>
      <c r="AA4238" s="42" t="s">
        <v>1349</v>
      </c>
      <c r="AB4238" s="29" t="s">
        <v>258</v>
      </c>
      <c r="AC4238" s="29" t="s">
        <v>258</v>
      </c>
      <c r="AD4238" s="29" t="s">
        <v>265</v>
      </c>
      <c r="AE4238" s="29" t="s">
        <v>1367</v>
      </c>
      <c r="AF4238" s="29" t="s">
        <v>1368</v>
      </c>
      <c r="AG4238" s="183" t="s">
        <v>1369</v>
      </c>
      <c r="AH4238" s="29" t="s">
        <v>1356</v>
      </c>
      <c r="AI4238" s="29" t="s">
        <v>1357</v>
      </c>
      <c r="AJ4238" s="29" t="s">
        <v>258</v>
      </c>
      <c r="AK4238" s="29" t="s">
        <v>258</v>
      </c>
      <c r="AL4238" s="29" t="s">
        <v>13327</v>
      </c>
    </row>
    <row r="4239" spans="1:38" x14ac:dyDescent="0.2">
      <c r="A4239" s="35" t="s">
        <v>17</v>
      </c>
      <c r="B4239" s="36">
        <v>10289</v>
      </c>
      <c r="C4239" s="36"/>
      <c r="D4239" s="36" t="s">
        <v>1349</v>
      </c>
      <c r="E4239" s="37" t="s">
        <v>6948</v>
      </c>
      <c r="F4239" s="38" t="s">
        <v>1269</v>
      </c>
      <c r="G4239" s="38" t="s">
        <v>1274</v>
      </c>
      <c r="H4239" s="35" t="s">
        <v>1042</v>
      </c>
      <c r="I4239" s="35" t="s">
        <v>1349</v>
      </c>
      <c r="J4239" s="29" t="s">
        <v>281</v>
      </c>
      <c r="K4239" s="29" t="s">
        <v>282</v>
      </c>
      <c r="L4239" s="29" t="s">
        <v>1366</v>
      </c>
      <c r="M4239" s="39">
        <v>0</v>
      </c>
      <c r="N4239" s="39"/>
      <c r="O4239" s="29">
        <v>44197</v>
      </c>
      <c r="P4239" s="29">
        <v>45030</v>
      </c>
      <c r="Q4239" s="40">
        <v>2.2806297</v>
      </c>
      <c r="R4239" s="39"/>
      <c r="S4239" s="39"/>
      <c r="T4239" s="39"/>
      <c r="U4239" s="39"/>
      <c r="V4239" s="39"/>
      <c r="W4239" s="29" t="s">
        <v>265</v>
      </c>
      <c r="X4239" s="29" t="s">
        <v>11773</v>
      </c>
      <c r="Y4239" s="29">
        <v>45280</v>
      </c>
      <c r="Z4239" s="41" t="s">
        <v>11760</v>
      </c>
      <c r="AA4239" s="42" t="s">
        <v>1349</v>
      </c>
      <c r="AB4239" s="29" t="s">
        <v>258</v>
      </c>
      <c r="AC4239" s="29" t="s">
        <v>258</v>
      </c>
      <c r="AD4239" s="29" t="s">
        <v>265</v>
      </c>
      <c r="AE4239" s="29" t="s">
        <v>1367</v>
      </c>
      <c r="AF4239" s="29" t="s">
        <v>1368</v>
      </c>
      <c r="AG4239" s="183" t="s">
        <v>1369</v>
      </c>
      <c r="AH4239" s="29" t="s">
        <v>1356</v>
      </c>
      <c r="AI4239" s="29" t="s">
        <v>1357</v>
      </c>
      <c r="AJ4239" s="29" t="s">
        <v>258</v>
      </c>
      <c r="AK4239" s="29" t="s">
        <v>258</v>
      </c>
      <c r="AL4239" s="29" t="s">
        <v>13327</v>
      </c>
    </row>
    <row r="4240" spans="1:38" x14ac:dyDescent="0.2">
      <c r="A4240" s="35" t="s">
        <v>18</v>
      </c>
      <c r="B4240" s="36">
        <v>10289</v>
      </c>
      <c r="C4240" s="36">
        <v>1</v>
      </c>
      <c r="D4240" s="36" t="s">
        <v>6949</v>
      </c>
      <c r="E4240" s="37" t="s">
        <v>6950</v>
      </c>
      <c r="F4240" s="38" t="s">
        <v>1269</v>
      </c>
      <c r="G4240" s="38" t="s">
        <v>1274</v>
      </c>
      <c r="H4240" s="35" t="s">
        <v>1042</v>
      </c>
      <c r="I4240" s="35"/>
      <c r="J4240" s="29" t="s">
        <v>281</v>
      </c>
      <c r="K4240" s="29" t="s">
        <v>282</v>
      </c>
      <c r="L4240" s="29" t="s">
        <v>1366</v>
      </c>
      <c r="M4240" s="39">
        <v>1.3996782747951171</v>
      </c>
      <c r="N4240" s="39">
        <v>3.1921478439425055</v>
      </c>
      <c r="O4240" s="29">
        <v>44197</v>
      </c>
      <c r="P4240" s="29">
        <v>45030</v>
      </c>
      <c r="Q4240" s="40">
        <v>2.2806297</v>
      </c>
      <c r="R4240" s="39">
        <v>1.3970431211498975</v>
      </c>
      <c r="S4240" s="39">
        <v>1.3970431211498975</v>
      </c>
      <c r="T4240" s="39">
        <v>0.39806160164271054</v>
      </c>
      <c r="U4240" s="39">
        <v>0</v>
      </c>
      <c r="V4240" s="39">
        <v>0</v>
      </c>
      <c r="W4240" s="29" t="s">
        <v>1357</v>
      </c>
      <c r="X4240" s="29" t="s">
        <v>11773</v>
      </c>
      <c r="Y4240" s="29">
        <v>45280</v>
      </c>
      <c r="Z4240" s="41" t="s">
        <v>11760</v>
      </c>
      <c r="AA4240" s="42" t="s">
        <v>1349</v>
      </c>
      <c r="AB4240" s="29" t="s">
        <v>258</v>
      </c>
      <c r="AC4240" s="29" t="s">
        <v>258</v>
      </c>
      <c r="AD4240" s="29" t="s">
        <v>265</v>
      </c>
      <c r="AE4240" s="29" t="s">
        <v>1367</v>
      </c>
      <c r="AF4240" s="29" t="s">
        <v>1368</v>
      </c>
      <c r="AG4240" s="183" t="s">
        <v>1369</v>
      </c>
      <c r="AH4240" s="29" t="s">
        <v>1356</v>
      </c>
      <c r="AI4240" s="29" t="s">
        <v>1357</v>
      </c>
      <c r="AJ4240" s="29" t="s">
        <v>258</v>
      </c>
      <c r="AK4240" s="29" t="s">
        <v>258</v>
      </c>
      <c r="AL4240" s="29" t="s">
        <v>13326</v>
      </c>
    </row>
    <row r="4241" spans="1:38" x14ac:dyDescent="0.2">
      <c r="A4241" s="35" t="s">
        <v>18</v>
      </c>
      <c r="B4241" s="36">
        <v>10289</v>
      </c>
      <c r="C4241" s="36">
        <v>2</v>
      </c>
      <c r="D4241" s="36" t="s">
        <v>6951</v>
      </c>
      <c r="E4241" s="37" t="s">
        <v>6952</v>
      </c>
      <c r="F4241" s="38" t="s">
        <v>1269</v>
      </c>
      <c r="G4241" s="38" t="s">
        <v>1274</v>
      </c>
      <c r="H4241" s="35" t="s">
        <v>1042</v>
      </c>
      <c r="I4241" s="35"/>
      <c r="J4241" s="29" t="s">
        <v>281</v>
      </c>
      <c r="K4241" s="29" t="s">
        <v>282</v>
      </c>
      <c r="L4241" s="29" t="s">
        <v>1366</v>
      </c>
      <c r="M4241" s="39">
        <v>10.535632679305447</v>
      </c>
      <c r="N4241" s="39">
        <v>24.02787679671458</v>
      </c>
      <c r="O4241" s="29">
        <v>44197</v>
      </c>
      <c r="P4241" s="29">
        <v>45030</v>
      </c>
      <c r="Q4241" s="40">
        <v>2.2806297</v>
      </c>
      <c r="R4241" s="39">
        <v>10.515797399041752</v>
      </c>
      <c r="S4241" s="39">
        <v>10.515797399041752</v>
      </c>
      <c r="T4241" s="39">
        <v>2.9962819986310745</v>
      </c>
      <c r="U4241" s="39">
        <v>0</v>
      </c>
      <c r="V4241" s="39">
        <v>0</v>
      </c>
      <c r="W4241" s="29" t="s">
        <v>1357</v>
      </c>
      <c r="X4241" s="29" t="s">
        <v>11773</v>
      </c>
      <c r="Y4241" s="29">
        <v>45280</v>
      </c>
      <c r="Z4241" s="41" t="s">
        <v>11760</v>
      </c>
      <c r="AA4241" s="42" t="s">
        <v>1349</v>
      </c>
      <c r="AB4241" s="29" t="s">
        <v>258</v>
      </c>
      <c r="AC4241" s="29" t="s">
        <v>258</v>
      </c>
      <c r="AD4241" s="29" t="s">
        <v>265</v>
      </c>
      <c r="AE4241" s="29" t="s">
        <v>1367</v>
      </c>
      <c r="AF4241" s="29" t="s">
        <v>1368</v>
      </c>
      <c r="AG4241" s="183" t="s">
        <v>1369</v>
      </c>
      <c r="AH4241" s="29" t="s">
        <v>1356</v>
      </c>
      <c r="AI4241" s="29" t="s">
        <v>1357</v>
      </c>
      <c r="AJ4241" s="29" t="s">
        <v>258</v>
      </c>
      <c r="AK4241" s="29" t="s">
        <v>258</v>
      </c>
      <c r="AL4241" s="29" t="s">
        <v>13326</v>
      </c>
    </row>
    <row r="4242" spans="1:38" x14ac:dyDescent="0.2">
      <c r="A4242" s="35" t="s">
        <v>18</v>
      </c>
      <c r="B4242" s="36">
        <v>10289</v>
      </c>
      <c r="C4242" s="36">
        <v>3</v>
      </c>
      <c r="D4242" s="36" t="s">
        <v>6953</v>
      </c>
      <c r="E4242" s="37" t="s">
        <v>6954</v>
      </c>
      <c r="F4242" s="38" t="s">
        <v>1269</v>
      </c>
      <c r="G4242" s="38" t="s">
        <v>1274</v>
      </c>
      <c r="H4242" s="35" t="s">
        <v>1042</v>
      </c>
      <c r="I4242" s="35"/>
      <c r="J4242" s="29" t="s">
        <v>281</v>
      </c>
      <c r="K4242" s="29" t="s">
        <v>282</v>
      </c>
      <c r="L4242" s="29" t="s">
        <v>1366</v>
      </c>
      <c r="M4242" s="39">
        <v>6.202436990240165</v>
      </c>
      <c r="N4242" s="39">
        <v>14.14546201232033</v>
      </c>
      <c r="O4242" s="29">
        <v>44197</v>
      </c>
      <c r="P4242" s="29">
        <v>45030</v>
      </c>
      <c r="Q4242" s="40">
        <v>2.2806297</v>
      </c>
      <c r="R4242" s="39">
        <v>6.1907597535934293</v>
      </c>
      <c r="S4242" s="39">
        <v>6.1907597535934293</v>
      </c>
      <c r="T4242" s="39">
        <v>1.7639425051334703</v>
      </c>
      <c r="U4242" s="39">
        <v>0</v>
      </c>
      <c r="V4242" s="39">
        <v>0</v>
      </c>
      <c r="W4242" s="29" t="s">
        <v>1357</v>
      </c>
      <c r="X4242" s="29" t="s">
        <v>11773</v>
      </c>
      <c r="Y4242" s="29">
        <v>45280</v>
      </c>
      <c r="Z4242" s="41" t="s">
        <v>11760</v>
      </c>
      <c r="AA4242" s="42" t="s">
        <v>1349</v>
      </c>
      <c r="AB4242" s="29" t="s">
        <v>258</v>
      </c>
      <c r="AC4242" s="29" t="s">
        <v>258</v>
      </c>
      <c r="AD4242" s="29" t="s">
        <v>265</v>
      </c>
      <c r="AE4242" s="29" t="s">
        <v>1367</v>
      </c>
      <c r="AF4242" s="29" t="s">
        <v>1368</v>
      </c>
      <c r="AG4242" s="183" t="s">
        <v>1369</v>
      </c>
      <c r="AH4242" s="29" t="s">
        <v>1356</v>
      </c>
      <c r="AI4242" s="29" t="s">
        <v>1357</v>
      </c>
      <c r="AJ4242" s="29" t="s">
        <v>258</v>
      </c>
      <c r="AK4242" s="29" t="s">
        <v>258</v>
      </c>
      <c r="AL4242" s="29" t="s">
        <v>13326</v>
      </c>
    </row>
    <row r="4243" spans="1:38" x14ac:dyDescent="0.2">
      <c r="A4243" s="35" t="s">
        <v>18</v>
      </c>
      <c r="B4243" s="36">
        <v>10289</v>
      </c>
      <c r="C4243" s="36">
        <v>4</v>
      </c>
      <c r="D4243" s="36" t="s">
        <v>6955</v>
      </c>
      <c r="E4243" s="37" t="s">
        <v>6956</v>
      </c>
      <c r="F4243" s="38" t="s">
        <v>1269</v>
      </c>
      <c r="G4243" s="38" t="s">
        <v>1274</v>
      </c>
      <c r="H4243" s="35" t="s">
        <v>1042</v>
      </c>
      <c r="I4243" s="35"/>
      <c r="J4243" s="29" t="s">
        <v>281</v>
      </c>
      <c r="K4243" s="29" t="s">
        <v>282</v>
      </c>
      <c r="L4243" s="29" t="s">
        <v>1366</v>
      </c>
      <c r="M4243" s="39">
        <v>6.3516158621603873</v>
      </c>
      <c r="N4243" s="39">
        <v>14.485683778234085</v>
      </c>
      <c r="O4243" s="29">
        <v>44197</v>
      </c>
      <c r="P4243" s="29">
        <v>45030</v>
      </c>
      <c r="Q4243" s="40">
        <v>2.2806297</v>
      </c>
      <c r="R4243" s="39">
        <v>6.339657768651608</v>
      </c>
      <c r="S4243" s="39">
        <v>6.339657768651608</v>
      </c>
      <c r="T4243" s="39">
        <v>1.8063682409308695</v>
      </c>
      <c r="U4243" s="39">
        <v>0</v>
      </c>
      <c r="V4243" s="39">
        <v>0</v>
      </c>
      <c r="W4243" s="29" t="s">
        <v>1357</v>
      </c>
      <c r="X4243" s="29" t="s">
        <v>11773</v>
      </c>
      <c r="Y4243" s="29">
        <v>45280</v>
      </c>
      <c r="Z4243" s="41" t="s">
        <v>11760</v>
      </c>
      <c r="AA4243" s="42" t="s">
        <v>1349</v>
      </c>
      <c r="AB4243" s="29" t="s">
        <v>258</v>
      </c>
      <c r="AC4243" s="29" t="s">
        <v>258</v>
      </c>
      <c r="AD4243" s="29" t="s">
        <v>265</v>
      </c>
      <c r="AE4243" s="29" t="s">
        <v>1367</v>
      </c>
      <c r="AF4243" s="29" t="s">
        <v>1368</v>
      </c>
      <c r="AG4243" s="183" t="s">
        <v>1369</v>
      </c>
      <c r="AH4243" s="29" t="s">
        <v>1356</v>
      </c>
      <c r="AI4243" s="29" t="s">
        <v>1357</v>
      </c>
      <c r="AJ4243" s="29" t="s">
        <v>258</v>
      </c>
      <c r="AK4243" s="29" t="s">
        <v>258</v>
      </c>
      <c r="AL4243" s="29" t="s">
        <v>13326</v>
      </c>
    </row>
    <row r="4244" spans="1:38" x14ac:dyDescent="0.2">
      <c r="A4244" s="35" t="s">
        <v>16</v>
      </c>
      <c r="B4244" s="36">
        <v>10291</v>
      </c>
      <c r="C4244" s="36"/>
      <c r="D4244" s="36" t="s">
        <v>1349</v>
      </c>
      <c r="E4244" s="37" t="s">
        <v>6957</v>
      </c>
      <c r="F4244" s="38" t="s">
        <v>1262</v>
      </c>
      <c r="G4244" s="38" t="s">
        <v>1279</v>
      </c>
      <c r="H4244" s="35" t="s">
        <v>2164</v>
      </c>
      <c r="I4244" s="35"/>
      <c r="J4244" s="29" t="s">
        <v>263</v>
      </c>
      <c r="K4244" s="29" t="s">
        <v>4705</v>
      </c>
      <c r="L4244" s="29" t="s">
        <v>6719</v>
      </c>
      <c r="M4244" s="39">
        <v>38.689187840797679</v>
      </c>
      <c r="N4244" s="39">
        <v>193.3135331964408</v>
      </c>
      <c r="O4244" s="29">
        <v>44197</v>
      </c>
      <c r="P4244" s="29">
        <v>46022</v>
      </c>
      <c r="Q4244" s="40">
        <v>4.9965776999999996</v>
      </c>
      <c r="R4244" s="39">
        <v>38.641533196440797</v>
      </c>
      <c r="S4244" s="39">
        <v>38.641533196440797</v>
      </c>
      <c r="T4244" s="39">
        <v>38.641533196440797</v>
      </c>
      <c r="U4244" s="39">
        <v>38.747400410677614</v>
      </c>
      <c r="V4244" s="39">
        <v>38.641533196440797</v>
      </c>
      <c r="W4244" s="29" t="s">
        <v>1357</v>
      </c>
      <c r="X4244" s="29" t="s">
        <v>258</v>
      </c>
      <c r="Y4244" s="29" t="s">
        <v>1349</v>
      </c>
      <c r="Z4244" s="41" t="s">
        <v>1349</v>
      </c>
      <c r="AA4244" s="42" t="s">
        <v>1349</v>
      </c>
      <c r="AB4244" s="29" t="s">
        <v>258</v>
      </c>
      <c r="AC4244" s="29" t="s">
        <v>258</v>
      </c>
      <c r="AD4244" s="29" t="s">
        <v>258</v>
      </c>
      <c r="AE4244" s="29" t="s">
        <v>1367</v>
      </c>
      <c r="AF4244" s="29" t="s">
        <v>1368</v>
      </c>
      <c r="AG4244" s="183" t="s">
        <v>1369</v>
      </c>
      <c r="AH4244" s="29" t="s">
        <v>1413</v>
      </c>
      <c r="AI4244" s="29" t="s">
        <v>1357</v>
      </c>
      <c r="AJ4244" s="29" t="s">
        <v>258</v>
      </c>
      <c r="AK4244" s="29" t="s">
        <v>258</v>
      </c>
      <c r="AL4244" s="29" t="s">
        <v>13326</v>
      </c>
    </row>
    <row r="4245" spans="1:38" x14ac:dyDescent="0.2">
      <c r="A4245" s="35" t="s">
        <v>17</v>
      </c>
      <c r="B4245" s="36">
        <v>10292</v>
      </c>
      <c r="C4245" s="36"/>
      <c r="D4245" s="36" t="s">
        <v>1349</v>
      </c>
      <c r="E4245" s="37" t="s">
        <v>6958</v>
      </c>
      <c r="F4245" s="38" t="s">
        <v>1269</v>
      </c>
      <c r="G4245" s="38" t="s">
        <v>1273</v>
      </c>
      <c r="H4245" s="35" t="s">
        <v>1393</v>
      </c>
      <c r="I4245" s="35" t="s">
        <v>1349</v>
      </c>
      <c r="J4245" s="29" t="s">
        <v>263</v>
      </c>
      <c r="K4245" s="29" t="s">
        <v>264</v>
      </c>
      <c r="L4245" s="29" t="s">
        <v>6959</v>
      </c>
      <c r="M4245" s="39">
        <v>0</v>
      </c>
      <c r="N4245" s="39"/>
      <c r="O4245" s="29">
        <v>44197</v>
      </c>
      <c r="P4245" s="29">
        <v>45126</v>
      </c>
      <c r="Q4245" s="40">
        <v>2.5434633999999998</v>
      </c>
      <c r="R4245" s="39"/>
      <c r="S4245" s="39"/>
      <c r="T4245" s="39"/>
      <c r="U4245" s="39"/>
      <c r="V4245" s="39"/>
      <c r="W4245" s="29" t="s">
        <v>1357</v>
      </c>
      <c r="X4245" s="29" t="s">
        <v>258</v>
      </c>
      <c r="Y4245" s="29" t="s">
        <v>1349</v>
      </c>
      <c r="Z4245" s="41" t="s">
        <v>1349</v>
      </c>
      <c r="AA4245" s="42" t="s">
        <v>1349</v>
      </c>
      <c r="AB4245" s="29" t="s">
        <v>258</v>
      </c>
      <c r="AC4245" s="29" t="s">
        <v>265</v>
      </c>
      <c r="AD4245" s="29" t="s">
        <v>265</v>
      </c>
      <c r="AE4245" s="29" t="s">
        <v>1367</v>
      </c>
      <c r="AF4245" s="29" t="s">
        <v>6960</v>
      </c>
      <c r="AG4245" s="183" t="s">
        <v>6961</v>
      </c>
      <c r="AH4245" s="29" t="s">
        <v>1356</v>
      </c>
      <c r="AI4245" s="29" t="s">
        <v>1357</v>
      </c>
      <c r="AJ4245" s="29" t="s">
        <v>258</v>
      </c>
      <c r="AK4245" s="29" t="s">
        <v>258</v>
      </c>
      <c r="AL4245" s="29" t="s">
        <v>13326</v>
      </c>
    </row>
    <row r="4246" spans="1:38" x14ac:dyDescent="0.2">
      <c r="A4246" s="35" t="s">
        <v>18</v>
      </c>
      <c r="B4246" s="36">
        <v>10292</v>
      </c>
      <c r="C4246" s="36">
        <v>1</v>
      </c>
      <c r="D4246" s="36" t="s">
        <v>6962</v>
      </c>
      <c r="E4246" s="37" t="s">
        <v>6963</v>
      </c>
      <c r="F4246" s="38" t="s">
        <v>1269</v>
      </c>
      <c r="G4246" s="38" t="s">
        <v>1273</v>
      </c>
      <c r="H4246" s="35" t="s">
        <v>1393</v>
      </c>
      <c r="I4246" s="35"/>
      <c r="J4246" s="29" t="s">
        <v>263</v>
      </c>
      <c r="K4246" s="29" t="s">
        <v>264</v>
      </c>
      <c r="L4246" s="29" t="s">
        <v>6959</v>
      </c>
      <c r="M4246" s="39">
        <v>95.988212424629438</v>
      </c>
      <c r="N4246" s="39">
        <v>244.14250513347022</v>
      </c>
      <c r="O4246" s="29">
        <v>44197</v>
      </c>
      <c r="P4246" s="29">
        <v>45126</v>
      </c>
      <c r="Q4246" s="40">
        <v>2.5434633999999998</v>
      </c>
      <c r="R4246" s="39">
        <v>95.819370294318958</v>
      </c>
      <c r="S4246" s="39">
        <v>95.819370294318958</v>
      </c>
      <c r="T4246" s="39">
        <v>52.5037645448323</v>
      </c>
      <c r="U4246" s="39">
        <v>0</v>
      </c>
      <c r="V4246" s="39">
        <v>0</v>
      </c>
      <c r="W4246" s="29" t="s">
        <v>1357</v>
      </c>
      <c r="X4246" s="29" t="s">
        <v>258</v>
      </c>
      <c r="Y4246" s="29" t="s">
        <v>1349</v>
      </c>
      <c r="Z4246" s="41" t="s">
        <v>1349</v>
      </c>
      <c r="AA4246" s="42" t="s">
        <v>1349</v>
      </c>
      <c r="AB4246" s="29" t="s">
        <v>258</v>
      </c>
      <c r="AC4246" s="29" t="s">
        <v>265</v>
      </c>
      <c r="AD4246" s="29" t="s">
        <v>265</v>
      </c>
      <c r="AE4246" s="29" t="s">
        <v>1367</v>
      </c>
      <c r="AF4246" s="29" t="s">
        <v>6960</v>
      </c>
      <c r="AG4246" s="183" t="s">
        <v>6961</v>
      </c>
      <c r="AH4246" s="29" t="s">
        <v>1356</v>
      </c>
      <c r="AI4246" s="29" t="s">
        <v>1357</v>
      </c>
      <c r="AJ4246" s="29" t="s">
        <v>258</v>
      </c>
      <c r="AK4246" s="29" t="s">
        <v>258</v>
      </c>
      <c r="AL4246" s="29" t="s">
        <v>13326</v>
      </c>
    </row>
    <row r="4247" spans="1:38" x14ac:dyDescent="0.2">
      <c r="A4247" s="35" t="s">
        <v>18</v>
      </c>
      <c r="B4247" s="36">
        <v>10292</v>
      </c>
      <c r="C4247" s="36">
        <v>2</v>
      </c>
      <c r="D4247" s="36" t="s">
        <v>6964</v>
      </c>
      <c r="E4247" s="37" t="s">
        <v>6965</v>
      </c>
      <c r="F4247" s="38" t="s">
        <v>1269</v>
      </c>
      <c r="G4247" s="38" t="s">
        <v>1273</v>
      </c>
      <c r="H4247" s="35" t="s">
        <v>1393</v>
      </c>
      <c r="I4247" s="35"/>
      <c r="J4247" s="29" t="s">
        <v>263</v>
      </c>
      <c r="K4247" s="29" t="s">
        <v>264</v>
      </c>
      <c r="L4247" s="29" t="s">
        <v>6959</v>
      </c>
      <c r="M4247" s="39">
        <v>96.700978834874377</v>
      </c>
      <c r="N4247" s="39">
        <v>245.95540041067761</v>
      </c>
      <c r="O4247" s="29">
        <v>44197</v>
      </c>
      <c r="P4247" s="29">
        <v>45126</v>
      </c>
      <c r="Q4247" s="40">
        <v>2.5434633999999998</v>
      </c>
      <c r="R4247" s="39">
        <v>96.530882956878855</v>
      </c>
      <c r="S4247" s="39">
        <v>96.530882956878855</v>
      </c>
      <c r="T4247" s="39">
        <v>52.893634496919915</v>
      </c>
      <c r="U4247" s="39">
        <v>0</v>
      </c>
      <c r="V4247" s="39">
        <v>0</v>
      </c>
      <c r="W4247" s="29" t="s">
        <v>1357</v>
      </c>
      <c r="X4247" s="29" t="s">
        <v>258</v>
      </c>
      <c r="Y4247" s="29" t="s">
        <v>1349</v>
      </c>
      <c r="Z4247" s="41" t="s">
        <v>1349</v>
      </c>
      <c r="AA4247" s="42" t="s">
        <v>1349</v>
      </c>
      <c r="AB4247" s="29" t="s">
        <v>258</v>
      </c>
      <c r="AC4247" s="29" t="s">
        <v>265</v>
      </c>
      <c r="AD4247" s="29" t="s">
        <v>265</v>
      </c>
      <c r="AE4247" s="29" t="s">
        <v>1367</v>
      </c>
      <c r="AF4247" s="29" t="s">
        <v>6960</v>
      </c>
      <c r="AG4247" s="183" t="s">
        <v>6961</v>
      </c>
      <c r="AH4247" s="29" t="s">
        <v>1356</v>
      </c>
      <c r="AI4247" s="29" t="s">
        <v>1357</v>
      </c>
      <c r="AJ4247" s="29" t="s">
        <v>258</v>
      </c>
      <c r="AK4247" s="29" t="s">
        <v>258</v>
      </c>
      <c r="AL4247" s="29" t="s">
        <v>13326</v>
      </c>
    </row>
    <row r="4248" spans="1:38" x14ac:dyDescent="0.2">
      <c r="A4248" s="35" t="s">
        <v>16</v>
      </c>
      <c r="B4248" s="36">
        <v>10294</v>
      </c>
      <c r="C4248" s="36"/>
      <c r="D4248" s="36" t="s">
        <v>1349</v>
      </c>
      <c r="E4248" s="37" t="s">
        <v>6966</v>
      </c>
      <c r="F4248" s="38" t="s">
        <v>1266</v>
      </c>
      <c r="G4248" s="38" t="s">
        <v>1267</v>
      </c>
      <c r="H4248" s="35" t="s">
        <v>1364</v>
      </c>
      <c r="I4248" s="35"/>
      <c r="J4248" s="29" t="s">
        <v>484</v>
      </c>
      <c r="K4248" s="29" t="s">
        <v>1365</v>
      </c>
      <c r="L4248" s="29" t="s">
        <v>1366</v>
      </c>
      <c r="M4248" s="39">
        <v>20.208769282240937</v>
      </c>
      <c r="N4248" s="39">
        <v>53.77939493497604</v>
      </c>
      <c r="O4248" s="29">
        <v>44197</v>
      </c>
      <c r="P4248" s="29">
        <v>45169</v>
      </c>
      <c r="Q4248" s="40">
        <v>2.6611910000000001</v>
      </c>
      <c r="R4248" s="39">
        <v>20.174182067077343</v>
      </c>
      <c r="S4248" s="39">
        <v>20.174182067077343</v>
      </c>
      <c r="T4248" s="39">
        <v>13.431030800821354</v>
      </c>
      <c r="U4248" s="39">
        <v>0</v>
      </c>
      <c r="V4248" s="39">
        <v>0</v>
      </c>
      <c r="W4248" s="29" t="s">
        <v>265</v>
      </c>
      <c r="X4248" s="29" t="s">
        <v>11773</v>
      </c>
      <c r="Y4248" s="29">
        <v>45281</v>
      </c>
      <c r="Z4248" s="41" t="s">
        <v>11760</v>
      </c>
      <c r="AA4248" s="42" t="s">
        <v>1349</v>
      </c>
      <c r="AB4248" s="29" t="s">
        <v>258</v>
      </c>
      <c r="AC4248" s="29" t="s">
        <v>258</v>
      </c>
      <c r="AD4248" s="29" t="s">
        <v>265</v>
      </c>
      <c r="AE4248" s="29" t="s">
        <v>1367</v>
      </c>
      <c r="AF4248" s="29" t="s">
        <v>1368</v>
      </c>
      <c r="AG4248" s="183" t="s">
        <v>1369</v>
      </c>
      <c r="AH4248" s="29" t="s">
        <v>1356</v>
      </c>
      <c r="AI4248" s="29" t="s">
        <v>265</v>
      </c>
      <c r="AJ4248" s="29" t="s">
        <v>258</v>
      </c>
      <c r="AK4248" s="29" t="s">
        <v>258</v>
      </c>
      <c r="AL4248" s="29" t="s">
        <v>13327</v>
      </c>
    </row>
    <row r="4249" spans="1:38" x14ac:dyDescent="0.2">
      <c r="A4249" s="35" t="s">
        <v>16</v>
      </c>
      <c r="B4249" s="36">
        <v>10297</v>
      </c>
      <c r="C4249" s="36"/>
      <c r="D4249" s="36" t="s">
        <v>1349</v>
      </c>
      <c r="E4249" s="37" t="s">
        <v>6967</v>
      </c>
      <c r="F4249" s="38" t="s">
        <v>1266</v>
      </c>
      <c r="G4249" s="38" t="s">
        <v>1268</v>
      </c>
      <c r="H4249" s="35" t="s">
        <v>1133</v>
      </c>
      <c r="I4249" s="35"/>
      <c r="J4249" s="29" t="s">
        <v>322</v>
      </c>
      <c r="K4249" s="29" t="s">
        <v>1373</v>
      </c>
      <c r="L4249" s="29" t="s">
        <v>2384</v>
      </c>
      <c r="M4249" s="39">
        <v>49.679717714820782</v>
      </c>
      <c r="N4249" s="39">
        <v>183.89316632443533</v>
      </c>
      <c r="O4249" s="29">
        <v>44197</v>
      </c>
      <c r="P4249" s="29">
        <v>45549</v>
      </c>
      <c r="Q4249" s="40">
        <v>3.7015742999999999</v>
      </c>
      <c r="R4249" s="39">
        <v>49.609021218343599</v>
      </c>
      <c r="S4249" s="39">
        <v>49.609021218343599</v>
      </c>
      <c r="T4249" s="39">
        <v>49.609021218343599</v>
      </c>
      <c r="U4249" s="39">
        <v>35.066102669404522</v>
      </c>
      <c r="V4249" s="39">
        <v>0</v>
      </c>
      <c r="W4249" s="29" t="s">
        <v>1357</v>
      </c>
      <c r="X4249" s="29" t="s">
        <v>258</v>
      </c>
      <c r="Y4249" s="29" t="s">
        <v>1349</v>
      </c>
      <c r="Z4249" s="41" t="s">
        <v>1349</v>
      </c>
      <c r="AA4249" s="42" t="s">
        <v>1349</v>
      </c>
      <c r="AB4249" s="29" t="s">
        <v>258</v>
      </c>
      <c r="AC4249" s="29" t="s">
        <v>258</v>
      </c>
      <c r="AD4249" s="29" t="s">
        <v>265</v>
      </c>
      <c r="AE4249" s="29" t="s">
        <v>1367</v>
      </c>
      <c r="AF4249" s="29" t="s">
        <v>1378</v>
      </c>
      <c r="AG4249" s="183" t="s">
        <v>1379</v>
      </c>
      <c r="AH4249" s="29" t="s">
        <v>1356</v>
      </c>
      <c r="AI4249" s="29" t="s">
        <v>1357</v>
      </c>
      <c r="AJ4249" s="29" t="s">
        <v>258</v>
      </c>
      <c r="AK4249" s="29" t="s">
        <v>258</v>
      </c>
      <c r="AL4249" s="29" t="s">
        <v>13326</v>
      </c>
    </row>
    <row r="4250" spans="1:38" x14ac:dyDescent="0.2">
      <c r="A4250" s="35" t="s">
        <v>16</v>
      </c>
      <c r="B4250" s="36">
        <v>10302</v>
      </c>
      <c r="C4250" s="36"/>
      <c r="D4250" s="36" t="s">
        <v>1349</v>
      </c>
      <c r="E4250" s="37" t="s">
        <v>6968</v>
      </c>
      <c r="F4250" s="38" t="s">
        <v>1269</v>
      </c>
      <c r="G4250" s="38" t="s">
        <v>1273</v>
      </c>
      <c r="H4250" s="35" t="s">
        <v>1393</v>
      </c>
      <c r="I4250" s="35"/>
      <c r="J4250" s="29" t="s">
        <v>359</v>
      </c>
      <c r="K4250" s="29" t="s">
        <v>2595</v>
      </c>
      <c r="L4250" s="29" t="s">
        <v>2147</v>
      </c>
      <c r="M4250" s="39">
        <v>10.544774766064103</v>
      </c>
      <c r="N4250" s="39">
        <v>52.687786447638608</v>
      </c>
      <c r="O4250" s="29">
        <v>44197</v>
      </c>
      <c r="P4250" s="29">
        <v>46022</v>
      </c>
      <c r="Q4250" s="40">
        <v>4.9965776999999996</v>
      </c>
      <c r="R4250" s="39">
        <v>10.531786447638604</v>
      </c>
      <c r="S4250" s="39">
        <v>10.531786447638604</v>
      </c>
      <c r="T4250" s="39">
        <v>10.531786447638604</v>
      </c>
      <c r="U4250" s="39">
        <v>10.560640657084189</v>
      </c>
      <c r="V4250" s="39">
        <v>10.531786447638604</v>
      </c>
      <c r="W4250" s="29" t="s">
        <v>265</v>
      </c>
      <c r="X4250" s="29" t="s">
        <v>11773</v>
      </c>
      <c r="Y4250" s="29">
        <v>45240</v>
      </c>
      <c r="Z4250" s="41" t="s">
        <v>11759</v>
      </c>
      <c r="AA4250" s="42" t="s">
        <v>1349</v>
      </c>
      <c r="AB4250" s="29" t="s">
        <v>258</v>
      </c>
      <c r="AC4250" s="29" t="s">
        <v>258</v>
      </c>
      <c r="AD4250" s="29" t="s">
        <v>258</v>
      </c>
      <c r="AE4250" s="29" t="s">
        <v>1367</v>
      </c>
      <c r="AF4250" s="29" t="s">
        <v>6969</v>
      </c>
      <c r="AG4250" s="183" t="s">
        <v>6970</v>
      </c>
      <c r="AH4250" s="29" t="s">
        <v>1413</v>
      </c>
      <c r="AI4250" s="29" t="s">
        <v>1357</v>
      </c>
      <c r="AJ4250" s="29" t="s">
        <v>258</v>
      </c>
      <c r="AK4250" s="29" t="s">
        <v>258</v>
      </c>
      <c r="AL4250" s="29" t="s">
        <v>13327</v>
      </c>
    </row>
    <row r="4251" spans="1:38" x14ac:dyDescent="0.2">
      <c r="A4251" s="35" t="s">
        <v>16</v>
      </c>
      <c r="B4251" s="36">
        <v>10304</v>
      </c>
      <c r="C4251" s="36"/>
      <c r="D4251" s="36" t="s">
        <v>1349</v>
      </c>
      <c r="E4251" s="37" t="s">
        <v>6971</v>
      </c>
      <c r="F4251" s="38" t="s">
        <v>1266</v>
      </c>
      <c r="G4251" s="38" t="s">
        <v>1268</v>
      </c>
      <c r="H4251" s="35" t="s">
        <v>1359</v>
      </c>
      <c r="I4251" s="35"/>
      <c r="J4251" s="29" t="s">
        <v>1371</v>
      </c>
      <c r="K4251" s="29" t="s">
        <v>1371</v>
      </c>
      <c r="L4251" s="29" t="s">
        <v>1384</v>
      </c>
      <c r="M4251" s="39">
        <v>233.89230790555408</v>
      </c>
      <c r="N4251" s="39">
        <v>1066.8434880219029</v>
      </c>
      <c r="O4251" s="29">
        <v>44197</v>
      </c>
      <c r="P4251" s="29">
        <v>45863</v>
      </c>
      <c r="Q4251" s="40">
        <v>4.5612594</v>
      </c>
      <c r="R4251" s="39">
        <v>233.5920054757016</v>
      </c>
      <c r="S4251" s="39">
        <v>233.5920054757016</v>
      </c>
      <c r="T4251" s="39">
        <v>233.5920054757016</v>
      </c>
      <c r="U4251" s="39">
        <v>234.23198357289527</v>
      </c>
      <c r="V4251" s="39">
        <v>131.83548802190282</v>
      </c>
      <c r="W4251" s="29" t="s">
        <v>1357</v>
      </c>
      <c r="X4251" s="29" t="s">
        <v>258</v>
      </c>
      <c r="Y4251" s="29" t="s">
        <v>1349</v>
      </c>
      <c r="Z4251" s="41" t="s">
        <v>1349</v>
      </c>
      <c r="AA4251" s="42" t="s">
        <v>1349</v>
      </c>
      <c r="AB4251" s="29" t="s">
        <v>258</v>
      </c>
      <c r="AC4251" s="29" t="s">
        <v>258</v>
      </c>
      <c r="AD4251" s="29" t="s">
        <v>265</v>
      </c>
      <c r="AE4251" s="29" t="s">
        <v>1353</v>
      </c>
      <c r="AF4251" s="29" t="s">
        <v>1368</v>
      </c>
      <c r="AG4251" s="183" t="s">
        <v>1369</v>
      </c>
      <c r="AH4251" s="29" t="s">
        <v>1356</v>
      </c>
      <c r="AI4251" s="29" t="s">
        <v>1357</v>
      </c>
      <c r="AJ4251" s="29" t="s">
        <v>258</v>
      </c>
      <c r="AK4251" s="29" t="s">
        <v>258</v>
      </c>
      <c r="AL4251" s="29" t="s">
        <v>13326</v>
      </c>
    </row>
    <row r="4252" spans="1:38" x14ac:dyDescent="0.2">
      <c r="A4252" s="35" t="s">
        <v>17</v>
      </c>
      <c r="B4252" s="36">
        <v>10307</v>
      </c>
      <c r="C4252" s="36"/>
      <c r="D4252" s="36" t="s">
        <v>1349</v>
      </c>
      <c r="E4252" s="37" t="s">
        <v>6972</v>
      </c>
      <c r="F4252" s="38" t="s">
        <v>1269</v>
      </c>
      <c r="G4252" s="38" t="s">
        <v>1273</v>
      </c>
      <c r="H4252" s="35" t="s">
        <v>2523</v>
      </c>
      <c r="I4252" s="35" t="s">
        <v>1349</v>
      </c>
      <c r="J4252" s="29" t="s">
        <v>484</v>
      </c>
      <c r="K4252" s="29" t="s">
        <v>1365</v>
      </c>
      <c r="L4252" s="29" t="s">
        <v>1366</v>
      </c>
      <c r="M4252" s="39">
        <v>0</v>
      </c>
      <c r="N4252" s="39"/>
      <c r="O4252" s="29">
        <v>44197</v>
      </c>
      <c r="P4252" s="29">
        <v>45188</v>
      </c>
      <c r="Q4252" s="40">
        <v>2.7132101</v>
      </c>
      <c r="R4252" s="39"/>
      <c r="S4252" s="39"/>
      <c r="T4252" s="39"/>
      <c r="U4252" s="39"/>
      <c r="V4252" s="39"/>
      <c r="W4252" s="29" t="s">
        <v>265</v>
      </c>
      <c r="X4252" s="29" t="s">
        <v>11773</v>
      </c>
      <c r="Y4252" s="29">
        <v>45246</v>
      </c>
      <c r="Z4252" s="41" t="s">
        <v>11759</v>
      </c>
      <c r="AA4252" s="42" t="s">
        <v>13380</v>
      </c>
      <c r="AB4252" s="29" t="s">
        <v>258</v>
      </c>
      <c r="AC4252" s="29" t="s">
        <v>258</v>
      </c>
      <c r="AD4252" s="29" t="s">
        <v>265</v>
      </c>
      <c r="AE4252" s="29" t="s">
        <v>1367</v>
      </c>
      <c r="AF4252" s="29" t="s">
        <v>1368</v>
      </c>
      <c r="AG4252" s="183" t="s">
        <v>1369</v>
      </c>
      <c r="AH4252" s="29" t="s">
        <v>1356</v>
      </c>
      <c r="AI4252" s="29" t="s">
        <v>1357</v>
      </c>
      <c r="AJ4252" s="29" t="s">
        <v>258</v>
      </c>
      <c r="AK4252" s="29" t="s">
        <v>258</v>
      </c>
      <c r="AL4252" s="29" t="s">
        <v>13327</v>
      </c>
    </row>
    <row r="4253" spans="1:38" x14ac:dyDescent="0.2">
      <c r="A4253" s="35" t="s">
        <v>18</v>
      </c>
      <c r="B4253" s="36">
        <v>10307</v>
      </c>
      <c r="C4253" s="36">
        <v>1</v>
      </c>
      <c r="D4253" s="36" t="s">
        <v>6973</v>
      </c>
      <c r="E4253" s="37" t="s">
        <v>6974</v>
      </c>
      <c r="F4253" s="38" t="s">
        <v>1269</v>
      </c>
      <c r="G4253" s="38" t="s">
        <v>1273</v>
      </c>
      <c r="H4253" s="35" t="s">
        <v>2523</v>
      </c>
      <c r="I4253" s="35"/>
      <c r="J4253" s="29" t="s">
        <v>484</v>
      </c>
      <c r="K4253" s="29" t="s">
        <v>1365</v>
      </c>
      <c r="L4253" s="29" t="s">
        <v>1366</v>
      </c>
      <c r="M4253" s="39">
        <v>6.9089647586537719</v>
      </c>
      <c r="N4253" s="39">
        <v>18.745472963723476</v>
      </c>
      <c r="O4253" s="29">
        <v>44197</v>
      </c>
      <c r="P4253" s="29">
        <v>45188</v>
      </c>
      <c r="Q4253" s="40">
        <v>2.7132101</v>
      </c>
      <c r="R4253" s="39">
        <v>6.8972758384668031</v>
      </c>
      <c r="S4253" s="39">
        <v>6.8972758384668031</v>
      </c>
      <c r="T4253" s="39">
        <v>4.9509212867898702</v>
      </c>
      <c r="U4253" s="39">
        <v>0</v>
      </c>
      <c r="V4253" s="39">
        <v>0</v>
      </c>
      <c r="W4253" s="29" t="s">
        <v>265</v>
      </c>
      <c r="X4253" s="29" t="s">
        <v>11773</v>
      </c>
      <c r="Y4253" s="29">
        <v>45246</v>
      </c>
      <c r="Z4253" s="41" t="s">
        <v>11759</v>
      </c>
      <c r="AA4253" s="42" t="s">
        <v>1349</v>
      </c>
      <c r="AB4253" s="29" t="s">
        <v>258</v>
      </c>
      <c r="AC4253" s="29" t="s">
        <v>258</v>
      </c>
      <c r="AD4253" s="29" t="s">
        <v>265</v>
      </c>
      <c r="AE4253" s="29" t="s">
        <v>1367</v>
      </c>
      <c r="AF4253" s="29" t="s">
        <v>1368</v>
      </c>
      <c r="AG4253" s="183" t="s">
        <v>1369</v>
      </c>
      <c r="AH4253" s="29" t="s">
        <v>1356</v>
      </c>
      <c r="AI4253" s="29" t="s">
        <v>1357</v>
      </c>
      <c r="AJ4253" s="29" t="s">
        <v>258</v>
      </c>
      <c r="AK4253" s="29" t="s">
        <v>258</v>
      </c>
      <c r="AL4253" s="29" t="s">
        <v>13327</v>
      </c>
    </row>
    <row r="4254" spans="1:38" x14ac:dyDescent="0.2">
      <c r="A4254" s="35" t="s">
        <v>18</v>
      </c>
      <c r="B4254" s="36">
        <v>10307</v>
      </c>
      <c r="C4254" s="36">
        <v>2</v>
      </c>
      <c r="D4254" s="36" t="s">
        <v>6975</v>
      </c>
      <c r="E4254" s="37" t="s">
        <v>6976</v>
      </c>
      <c r="F4254" s="38" t="s">
        <v>1269</v>
      </c>
      <c r="G4254" s="38" t="s">
        <v>1273</v>
      </c>
      <c r="H4254" s="35" t="s">
        <v>2523</v>
      </c>
      <c r="I4254" s="35"/>
      <c r="J4254" s="29" t="s">
        <v>484</v>
      </c>
      <c r="K4254" s="29" t="s">
        <v>1365</v>
      </c>
      <c r="L4254" s="29" t="s">
        <v>1366</v>
      </c>
      <c r="M4254" s="39">
        <v>22.655838797828284</v>
      </c>
      <c r="N4254" s="39">
        <v>61.470050650239557</v>
      </c>
      <c r="O4254" s="29">
        <v>44197</v>
      </c>
      <c r="P4254" s="29">
        <v>45188</v>
      </c>
      <c r="Q4254" s="40">
        <v>2.7132101</v>
      </c>
      <c r="R4254" s="39">
        <v>22.617508555783708</v>
      </c>
      <c r="S4254" s="39">
        <v>22.617508555783708</v>
      </c>
      <c r="T4254" s="39">
        <v>16.235033538672141</v>
      </c>
      <c r="U4254" s="39">
        <v>0</v>
      </c>
      <c r="V4254" s="39">
        <v>0</v>
      </c>
      <c r="W4254" s="29" t="s">
        <v>265</v>
      </c>
      <c r="X4254" s="29" t="s">
        <v>11773</v>
      </c>
      <c r="Y4254" s="29">
        <v>45246</v>
      </c>
      <c r="Z4254" s="41" t="s">
        <v>11759</v>
      </c>
      <c r="AA4254" s="42" t="s">
        <v>1349</v>
      </c>
      <c r="AB4254" s="29" t="s">
        <v>258</v>
      </c>
      <c r="AC4254" s="29" t="s">
        <v>258</v>
      </c>
      <c r="AD4254" s="29" t="s">
        <v>265</v>
      </c>
      <c r="AE4254" s="29" t="s">
        <v>1367</v>
      </c>
      <c r="AF4254" s="29" t="s">
        <v>1368</v>
      </c>
      <c r="AG4254" s="183" t="s">
        <v>1369</v>
      </c>
      <c r="AH4254" s="29" t="s">
        <v>1356</v>
      </c>
      <c r="AI4254" s="29" t="s">
        <v>1357</v>
      </c>
      <c r="AJ4254" s="29" t="s">
        <v>258</v>
      </c>
      <c r="AK4254" s="29" t="s">
        <v>258</v>
      </c>
      <c r="AL4254" s="29" t="s">
        <v>13327</v>
      </c>
    </row>
    <row r="4255" spans="1:38" x14ac:dyDescent="0.2">
      <c r="A4255" s="35" t="s">
        <v>18</v>
      </c>
      <c r="B4255" s="36">
        <v>10307</v>
      </c>
      <c r="C4255" s="36">
        <v>3</v>
      </c>
      <c r="D4255" s="36" t="s">
        <v>6977</v>
      </c>
      <c r="E4255" s="37" t="s">
        <v>6978</v>
      </c>
      <c r="F4255" s="38" t="s">
        <v>1269</v>
      </c>
      <c r="G4255" s="38" t="s">
        <v>1273</v>
      </c>
      <c r="H4255" s="35" t="s">
        <v>2523</v>
      </c>
      <c r="I4255" s="35"/>
      <c r="J4255" s="29" t="s">
        <v>484</v>
      </c>
      <c r="K4255" s="29" t="s">
        <v>1365</v>
      </c>
      <c r="L4255" s="29" t="s">
        <v>1366</v>
      </c>
      <c r="M4255" s="39">
        <v>41.94328199831233</v>
      </c>
      <c r="N4255" s="39">
        <v>113.8009363449692</v>
      </c>
      <c r="O4255" s="29">
        <v>44197</v>
      </c>
      <c r="P4255" s="29">
        <v>45188</v>
      </c>
      <c r="Q4255" s="40">
        <v>2.7132101</v>
      </c>
      <c r="R4255" s="39">
        <v>41.872320328542095</v>
      </c>
      <c r="S4255" s="39">
        <v>41.872320328542095</v>
      </c>
      <c r="T4255" s="39">
        <v>30.056295687885008</v>
      </c>
      <c r="U4255" s="39">
        <v>0</v>
      </c>
      <c r="V4255" s="39">
        <v>0</v>
      </c>
      <c r="W4255" s="29" t="s">
        <v>265</v>
      </c>
      <c r="X4255" s="29" t="s">
        <v>11773</v>
      </c>
      <c r="Y4255" s="29">
        <v>45246</v>
      </c>
      <c r="Z4255" s="41" t="s">
        <v>11759</v>
      </c>
      <c r="AA4255" s="42" t="s">
        <v>1349</v>
      </c>
      <c r="AB4255" s="29" t="s">
        <v>258</v>
      </c>
      <c r="AC4255" s="29" t="s">
        <v>258</v>
      </c>
      <c r="AD4255" s="29" t="s">
        <v>265</v>
      </c>
      <c r="AE4255" s="29" t="s">
        <v>1367</v>
      </c>
      <c r="AF4255" s="29" t="s">
        <v>1368</v>
      </c>
      <c r="AG4255" s="183" t="s">
        <v>1369</v>
      </c>
      <c r="AH4255" s="29" t="s">
        <v>1356</v>
      </c>
      <c r="AI4255" s="29" t="s">
        <v>1357</v>
      </c>
      <c r="AJ4255" s="29" t="s">
        <v>258</v>
      </c>
      <c r="AK4255" s="29" t="s">
        <v>258</v>
      </c>
      <c r="AL4255" s="29" t="s">
        <v>13327</v>
      </c>
    </row>
    <row r="4256" spans="1:38" x14ac:dyDescent="0.2">
      <c r="A4256" s="35" t="s">
        <v>18</v>
      </c>
      <c r="B4256" s="36">
        <v>10307</v>
      </c>
      <c r="C4256" s="36">
        <v>4</v>
      </c>
      <c r="D4256" s="36" t="s">
        <v>6979</v>
      </c>
      <c r="E4256" s="37" t="s">
        <v>6980</v>
      </c>
      <c r="F4256" s="38" t="s">
        <v>1269</v>
      </c>
      <c r="G4256" s="38" t="s">
        <v>1273</v>
      </c>
      <c r="H4256" s="35" t="s">
        <v>2523</v>
      </c>
      <c r="I4256" s="35"/>
      <c r="J4256" s="29" t="s">
        <v>484</v>
      </c>
      <c r="K4256" s="29" t="s">
        <v>1365</v>
      </c>
      <c r="L4256" s="29" t="s">
        <v>1366</v>
      </c>
      <c r="M4256" s="39">
        <v>12.102199932211548</v>
      </c>
      <c r="N4256" s="39">
        <v>32.835811088295685</v>
      </c>
      <c r="O4256" s="29">
        <v>44197</v>
      </c>
      <c r="P4256" s="29">
        <v>45188</v>
      </c>
      <c r="Q4256" s="40">
        <v>2.7132101</v>
      </c>
      <c r="R4256" s="39">
        <v>12.081724845995893</v>
      </c>
      <c r="S4256" s="39">
        <v>12.081724845995893</v>
      </c>
      <c r="T4256" s="39">
        <v>8.6723613963039021</v>
      </c>
      <c r="U4256" s="39">
        <v>0</v>
      </c>
      <c r="V4256" s="39">
        <v>0</v>
      </c>
      <c r="W4256" s="29" t="s">
        <v>265</v>
      </c>
      <c r="X4256" s="29" t="s">
        <v>11773</v>
      </c>
      <c r="Y4256" s="29">
        <v>45246</v>
      </c>
      <c r="Z4256" s="41" t="s">
        <v>11759</v>
      </c>
      <c r="AA4256" s="42" t="s">
        <v>1349</v>
      </c>
      <c r="AB4256" s="29" t="s">
        <v>258</v>
      </c>
      <c r="AC4256" s="29" t="s">
        <v>258</v>
      </c>
      <c r="AD4256" s="29" t="s">
        <v>265</v>
      </c>
      <c r="AE4256" s="29" t="s">
        <v>1367</v>
      </c>
      <c r="AF4256" s="29" t="s">
        <v>1368</v>
      </c>
      <c r="AG4256" s="183" t="s">
        <v>1369</v>
      </c>
      <c r="AH4256" s="29" t="s">
        <v>1356</v>
      </c>
      <c r="AI4256" s="29" t="s">
        <v>1357</v>
      </c>
      <c r="AJ4256" s="29" t="s">
        <v>258</v>
      </c>
      <c r="AK4256" s="29" t="s">
        <v>258</v>
      </c>
      <c r="AL4256" s="29" t="s">
        <v>13327</v>
      </c>
    </row>
    <row r="4257" spans="1:38" x14ac:dyDescent="0.2">
      <c r="A4257" s="35" t="s">
        <v>16</v>
      </c>
      <c r="B4257" s="36">
        <v>10312</v>
      </c>
      <c r="C4257" s="36"/>
      <c r="D4257" s="36" t="s">
        <v>1349</v>
      </c>
      <c r="E4257" s="37" t="s">
        <v>6981</v>
      </c>
      <c r="F4257" s="38" t="s">
        <v>1262</v>
      </c>
      <c r="G4257" s="38" t="s">
        <v>1263</v>
      </c>
      <c r="H4257" s="35" t="s">
        <v>1671</v>
      </c>
      <c r="I4257" s="35"/>
      <c r="J4257" s="29" t="s">
        <v>484</v>
      </c>
      <c r="K4257" s="29" t="s">
        <v>1365</v>
      </c>
      <c r="L4257" s="29" t="s">
        <v>1384</v>
      </c>
      <c r="M4257" s="39">
        <v>36.878148644648562</v>
      </c>
      <c r="N4257" s="39">
        <v>95.009823408624229</v>
      </c>
      <c r="O4257" s="29">
        <v>44197</v>
      </c>
      <c r="P4257" s="29">
        <v>45138</v>
      </c>
      <c r="Q4257" s="40">
        <v>2.5763175999999999</v>
      </c>
      <c r="R4257" s="39">
        <v>36.813785078713209</v>
      </c>
      <c r="S4257" s="39">
        <v>36.813785078713209</v>
      </c>
      <c r="T4257" s="39">
        <v>21.38225325119781</v>
      </c>
      <c r="U4257" s="39">
        <v>0</v>
      </c>
      <c r="V4257" s="39">
        <v>0</v>
      </c>
      <c r="W4257" s="29" t="s">
        <v>265</v>
      </c>
      <c r="X4257" s="29" t="s">
        <v>11773</v>
      </c>
      <c r="Y4257" s="29">
        <v>45254</v>
      </c>
      <c r="Z4257" s="41" t="s">
        <v>11759</v>
      </c>
      <c r="AA4257" s="42" t="s">
        <v>1349</v>
      </c>
      <c r="AB4257" s="29" t="s">
        <v>258</v>
      </c>
      <c r="AC4257" s="29" t="s">
        <v>258</v>
      </c>
      <c r="AD4257" s="29" t="s">
        <v>265</v>
      </c>
      <c r="AE4257" s="29" t="s">
        <v>1353</v>
      </c>
      <c r="AF4257" s="29" t="s">
        <v>1368</v>
      </c>
      <c r="AG4257" s="183" t="s">
        <v>1369</v>
      </c>
      <c r="AH4257" s="29" t="s">
        <v>1356</v>
      </c>
      <c r="AI4257" s="29" t="s">
        <v>1357</v>
      </c>
      <c r="AJ4257" s="29" t="s">
        <v>265</v>
      </c>
      <c r="AK4257" s="29" t="s">
        <v>258</v>
      </c>
      <c r="AL4257" s="29" t="s">
        <v>12221</v>
      </c>
    </row>
    <row r="4258" spans="1:38" x14ac:dyDescent="0.2">
      <c r="A4258" s="35" t="s">
        <v>16</v>
      </c>
      <c r="B4258" s="36">
        <v>10313</v>
      </c>
      <c r="C4258" s="36"/>
      <c r="D4258" s="36" t="s">
        <v>1349</v>
      </c>
      <c r="E4258" s="37" t="s">
        <v>6982</v>
      </c>
      <c r="F4258" s="38" t="s">
        <v>1262</v>
      </c>
      <c r="G4258" s="38" t="s">
        <v>1263</v>
      </c>
      <c r="H4258" s="35" t="s">
        <v>1671</v>
      </c>
      <c r="I4258" s="35"/>
      <c r="J4258" s="29" t="s">
        <v>255</v>
      </c>
      <c r="K4258" s="29" t="s">
        <v>6983</v>
      </c>
      <c r="L4258" s="29" t="s">
        <v>6984</v>
      </c>
      <c r="M4258" s="39">
        <v>40.141983453315476</v>
      </c>
      <c r="N4258" s="39">
        <v>200.57253935660506</v>
      </c>
      <c r="O4258" s="29">
        <v>44197</v>
      </c>
      <c r="P4258" s="29">
        <v>46022</v>
      </c>
      <c r="Q4258" s="40">
        <v>4.9965776999999996</v>
      </c>
      <c r="R4258" s="39">
        <v>40.092539356605066</v>
      </c>
      <c r="S4258" s="39">
        <v>40.092539356605066</v>
      </c>
      <c r="T4258" s="39">
        <v>40.092539356605066</v>
      </c>
      <c r="U4258" s="39">
        <v>40.202381930184799</v>
      </c>
      <c r="V4258" s="39">
        <v>40.092539356605066</v>
      </c>
      <c r="W4258" s="29" t="s">
        <v>1357</v>
      </c>
      <c r="X4258" s="29" t="s">
        <v>258</v>
      </c>
      <c r="Y4258" s="29" t="s">
        <v>1349</v>
      </c>
      <c r="Z4258" s="41" t="s">
        <v>1349</v>
      </c>
      <c r="AA4258" s="42" t="s">
        <v>1349</v>
      </c>
      <c r="AB4258" s="29" t="s">
        <v>265</v>
      </c>
      <c r="AC4258" s="29" t="s">
        <v>258</v>
      </c>
      <c r="AD4258" s="29" t="s">
        <v>258</v>
      </c>
      <c r="AE4258" s="29" t="s">
        <v>1353</v>
      </c>
      <c r="AF4258" s="29" t="s">
        <v>6985</v>
      </c>
      <c r="AG4258" s="183" t="s">
        <v>6986</v>
      </c>
      <c r="AH4258" s="29" t="s">
        <v>1413</v>
      </c>
      <c r="AI4258" s="29" t="s">
        <v>1357</v>
      </c>
      <c r="AJ4258" s="29" t="s">
        <v>258</v>
      </c>
      <c r="AK4258" s="29" t="s">
        <v>258</v>
      </c>
      <c r="AL4258" s="29" t="s">
        <v>13326</v>
      </c>
    </row>
    <row r="4259" spans="1:38" x14ac:dyDescent="0.2">
      <c r="A4259" s="35" t="s">
        <v>16</v>
      </c>
      <c r="B4259" s="36">
        <v>10315</v>
      </c>
      <c r="C4259" s="36"/>
      <c r="D4259" s="36" t="s">
        <v>1349</v>
      </c>
      <c r="E4259" s="37" t="s">
        <v>6987</v>
      </c>
      <c r="F4259" s="38" t="s">
        <v>1269</v>
      </c>
      <c r="G4259" s="38" t="s">
        <v>1273</v>
      </c>
      <c r="H4259" s="35" t="s">
        <v>1393</v>
      </c>
      <c r="I4259" s="35"/>
      <c r="J4259" s="29" t="s">
        <v>281</v>
      </c>
      <c r="K4259" s="29" t="s">
        <v>282</v>
      </c>
      <c r="L4259" s="29" t="s">
        <v>1366</v>
      </c>
      <c r="M4259" s="39">
        <v>15.958325383650539</v>
      </c>
      <c r="N4259" s="39">
        <v>48.628654346338131</v>
      </c>
      <c r="O4259" s="29">
        <v>44197</v>
      </c>
      <c r="P4259" s="29">
        <v>45310</v>
      </c>
      <c r="Q4259" s="40">
        <v>3.0472279000000002</v>
      </c>
      <c r="R4259" s="39">
        <v>15.933086926762492</v>
      </c>
      <c r="S4259" s="39">
        <v>15.933086926762492</v>
      </c>
      <c r="T4259" s="39">
        <v>15.933086926762492</v>
      </c>
      <c r="U4259" s="39">
        <v>0.82939356605065029</v>
      </c>
      <c r="V4259" s="39">
        <v>0</v>
      </c>
      <c r="W4259" s="29" t="s">
        <v>1357</v>
      </c>
      <c r="X4259" s="29" t="s">
        <v>258</v>
      </c>
      <c r="Y4259" s="29" t="s">
        <v>1349</v>
      </c>
      <c r="Z4259" s="41" t="s">
        <v>1349</v>
      </c>
      <c r="AA4259" s="42" t="s">
        <v>1349</v>
      </c>
      <c r="AB4259" s="29" t="s">
        <v>258</v>
      </c>
      <c r="AC4259" s="29" t="s">
        <v>258</v>
      </c>
      <c r="AD4259" s="29" t="s">
        <v>265</v>
      </c>
      <c r="AE4259" s="29" t="s">
        <v>1367</v>
      </c>
      <c r="AF4259" s="29" t="s">
        <v>1368</v>
      </c>
      <c r="AG4259" s="183" t="s">
        <v>1369</v>
      </c>
      <c r="AH4259" s="29" t="s">
        <v>1356</v>
      </c>
      <c r="AI4259" s="29" t="s">
        <v>1357</v>
      </c>
      <c r="AJ4259" s="29" t="s">
        <v>258</v>
      </c>
      <c r="AK4259" s="29" t="s">
        <v>258</v>
      </c>
      <c r="AL4259" s="29" t="s">
        <v>13326</v>
      </c>
    </row>
    <row r="4260" spans="1:38" x14ac:dyDescent="0.2">
      <c r="A4260" s="35" t="s">
        <v>16</v>
      </c>
      <c r="B4260" s="36">
        <v>10317</v>
      </c>
      <c r="C4260" s="36"/>
      <c r="D4260" s="36" t="s">
        <v>1349</v>
      </c>
      <c r="E4260" s="37" t="s">
        <v>6988</v>
      </c>
      <c r="F4260" s="38" t="s">
        <v>1262</v>
      </c>
      <c r="G4260" s="38" t="s">
        <v>1263</v>
      </c>
      <c r="H4260" s="35" t="s">
        <v>2539</v>
      </c>
      <c r="I4260" s="35"/>
      <c r="J4260" s="29" t="s">
        <v>281</v>
      </c>
      <c r="K4260" s="29" t="s">
        <v>282</v>
      </c>
      <c r="L4260" s="29" t="s">
        <v>1384</v>
      </c>
      <c r="M4260" s="39">
        <v>21.889987886132502</v>
      </c>
      <c r="N4260" s="39">
        <v>109.37502532511979</v>
      </c>
      <c r="O4260" s="29">
        <v>44197</v>
      </c>
      <c r="P4260" s="29">
        <v>46022</v>
      </c>
      <c r="Q4260" s="40">
        <v>4.9965776999999996</v>
      </c>
      <c r="R4260" s="39">
        <v>21.863025325119782</v>
      </c>
      <c r="S4260" s="39">
        <v>21.863025325119782</v>
      </c>
      <c r="T4260" s="39">
        <v>21.863025325119782</v>
      </c>
      <c r="U4260" s="39">
        <v>21.922924024640658</v>
      </c>
      <c r="V4260" s="39">
        <v>21.863025325119782</v>
      </c>
      <c r="W4260" s="29" t="s">
        <v>1357</v>
      </c>
      <c r="X4260" s="29" t="s">
        <v>258</v>
      </c>
      <c r="Y4260" s="29" t="s">
        <v>1349</v>
      </c>
      <c r="Z4260" s="41" t="s">
        <v>1349</v>
      </c>
      <c r="AA4260" s="42" t="s">
        <v>1349</v>
      </c>
      <c r="AB4260" s="29" t="s">
        <v>258</v>
      </c>
      <c r="AC4260" s="29" t="s">
        <v>258</v>
      </c>
      <c r="AD4260" s="29" t="s">
        <v>265</v>
      </c>
      <c r="AE4260" s="29" t="s">
        <v>1353</v>
      </c>
      <c r="AF4260" s="29" t="s">
        <v>1368</v>
      </c>
      <c r="AG4260" s="183" t="s">
        <v>1369</v>
      </c>
      <c r="AH4260" s="29" t="s">
        <v>1413</v>
      </c>
      <c r="AI4260" s="29" t="s">
        <v>1357</v>
      </c>
      <c r="AJ4260" s="29" t="s">
        <v>258</v>
      </c>
      <c r="AK4260" s="29" t="s">
        <v>258</v>
      </c>
      <c r="AL4260" s="29" t="s">
        <v>13326</v>
      </c>
    </row>
    <row r="4261" spans="1:38" x14ac:dyDescent="0.2">
      <c r="A4261" s="35" t="s">
        <v>16</v>
      </c>
      <c r="B4261" s="36">
        <v>10319</v>
      </c>
      <c r="C4261" s="36"/>
      <c r="D4261" s="36" t="s">
        <v>1349</v>
      </c>
      <c r="E4261" s="37" t="s">
        <v>6989</v>
      </c>
      <c r="F4261" s="38" t="s">
        <v>1269</v>
      </c>
      <c r="G4261" s="38" t="s">
        <v>1273</v>
      </c>
      <c r="H4261" s="35" t="s">
        <v>1393</v>
      </c>
      <c r="I4261" s="35"/>
      <c r="J4261" s="29" t="s">
        <v>1371</v>
      </c>
      <c r="K4261" s="29" t="s">
        <v>1371</v>
      </c>
      <c r="L4261" s="29" t="s">
        <v>1384</v>
      </c>
      <c r="M4261" s="39">
        <v>82.478168544545227</v>
      </c>
      <c r="N4261" s="39">
        <v>412.10857768651613</v>
      </c>
      <c r="O4261" s="29">
        <v>44197</v>
      </c>
      <c r="P4261" s="29">
        <v>46022</v>
      </c>
      <c r="Q4261" s="40">
        <v>4.9965776999999996</v>
      </c>
      <c r="R4261" s="39">
        <v>82.376577686516086</v>
      </c>
      <c r="S4261" s="39">
        <v>82.376577686516086</v>
      </c>
      <c r="T4261" s="39">
        <v>82.376577686516086</v>
      </c>
      <c r="U4261" s="39">
        <v>82.602266940451756</v>
      </c>
      <c r="V4261" s="39">
        <v>82.376577686516086</v>
      </c>
      <c r="W4261" s="29" t="s">
        <v>265</v>
      </c>
      <c r="X4261" s="29" t="s">
        <v>11774</v>
      </c>
      <c r="Y4261" s="29">
        <v>45372</v>
      </c>
      <c r="Z4261" s="41" t="s">
        <v>11761</v>
      </c>
      <c r="AA4261" s="42" t="s">
        <v>1349</v>
      </c>
      <c r="AB4261" s="29" t="s">
        <v>258</v>
      </c>
      <c r="AC4261" s="29" t="s">
        <v>258</v>
      </c>
      <c r="AD4261" s="29" t="s">
        <v>265</v>
      </c>
      <c r="AE4261" s="29" t="s">
        <v>1353</v>
      </c>
      <c r="AF4261" s="29" t="s">
        <v>1368</v>
      </c>
      <c r="AG4261" s="183" t="s">
        <v>1369</v>
      </c>
      <c r="AH4261" s="29" t="s">
        <v>1413</v>
      </c>
      <c r="AI4261" s="29" t="s">
        <v>1357</v>
      </c>
      <c r="AJ4261" s="29" t="s">
        <v>258</v>
      </c>
      <c r="AK4261" s="29" t="s">
        <v>258</v>
      </c>
      <c r="AL4261" s="29" t="s">
        <v>13327</v>
      </c>
    </row>
    <row r="4262" spans="1:38" x14ac:dyDescent="0.2">
      <c r="A4262" s="35" t="s">
        <v>17</v>
      </c>
      <c r="B4262" s="36">
        <v>10320</v>
      </c>
      <c r="C4262" s="36"/>
      <c r="D4262" s="36" t="s">
        <v>1349</v>
      </c>
      <c r="E4262" s="37" t="s">
        <v>6990</v>
      </c>
      <c r="F4262" s="38" t="s">
        <v>1262</v>
      </c>
      <c r="G4262" s="38" t="s">
        <v>1265</v>
      </c>
      <c r="H4262" s="35" t="s">
        <v>3261</v>
      </c>
      <c r="I4262" s="35" t="s">
        <v>6991</v>
      </c>
      <c r="J4262" s="29" t="s">
        <v>281</v>
      </c>
      <c r="K4262" s="29" t="s">
        <v>282</v>
      </c>
      <c r="L4262" s="29" t="s">
        <v>1384</v>
      </c>
      <c r="M4262" s="39">
        <v>0</v>
      </c>
      <c r="N4262" s="39"/>
      <c r="O4262" s="29">
        <v>44197</v>
      </c>
      <c r="P4262" s="29">
        <v>45243</v>
      </c>
      <c r="Q4262" s="40">
        <v>2.8637918999999998</v>
      </c>
      <c r="R4262" s="39"/>
      <c r="S4262" s="39"/>
      <c r="T4262" s="39"/>
      <c r="U4262" s="39"/>
      <c r="V4262" s="39"/>
      <c r="W4262" s="29" t="s">
        <v>1357</v>
      </c>
      <c r="X4262" s="29" t="s">
        <v>258</v>
      </c>
      <c r="Y4262" s="29" t="s">
        <v>1349</v>
      </c>
      <c r="Z4262" s="41" t="s">
        <v>1349</v>
      </c>
      <c r="AA4262" s="42" t="s">
        <v>1349</v>
      </c>
      <c r="AB4262" s="29" t="s">
        <v>258</v>
      </c>
      <c r="AC4262" s="29" t="s">
        <v>258</v>
      </c>
      <c r="AD4262" s="29" t="s">
        <v>265</v>
      </c>
      <c r="AE4262" s="29" t="s">
        <v>1353</v>
      </c>
      <c r="AF4262" s="29" t="s">
        <v>1368</v>
      </c>
      <c r="AG4262" s="183" t="s">
        <v>1369</v>
      </c>
      <c r="AH4262" s="29" t="s">
        <v>1356</v>
      </c>
      <c r="AI4262" s="29" t="s">
        <v>1357</v>
      </c>
      <c r="AJ4262" s="29" t="s">
        <v>258</v>
      </c>
      <c r="AK4262" s="29" t="s">
        <v>258</v>
      </c>
      <c r="AL4262" s="29" t="s">
        <v>13326</v>
      </c>
    </row>
    <row r="4263" spans="1:38" x14ac:dyDescent="0.2">
      <c r="A4263" s="35" t="s">
        <v>18</v>
      </c>
      <c r="B4263" s="36">
        <v>10320</v>
      </c>
      <c r="C4263" s="36">
        <v>1</v>
      </c>
      <c r="D4263" s="36" t="s">
        <v>6992</v>
      </c>
      <c r="E4263" s="37" t="s">
        <v>6993</v>
      </c>
      <c r="F4263" s="38" t="s">
        <v>1262</v>
      </c>
      <c r="G4263" s="38" t="s">
        <v>1265</v>
      </c>
      <c r="H4263" s="35" t="s">
        <v>6165</v>
      </c>
      <c r="I4263" s="35"/>
      <c r="J4263" s="29" t="s">
        <v>281</v>
      </c>
      <c r="K4263" s="29" t="s">
        <v>282</v>
      </c>
      <c r="L4263" s="29" t="s">
        <v>1384</v>
      </c>
      <c r="M4263" s="39">
        <v>33.408909450106073</v>
      </c>
      <c r="N4263" s="39">
        <v>95.676164271047227</v>
      </c>
      <c r="O4263" s="29">
        <v>44197</v>
      </c>
      <c r="P4263" s="29">
        <v>45243</v>
      </c>
      <c r="Q4263" s="40">
        <v>2.8637918999999998</v>
      </c>
      <c r="R4263" s="39">
        <v>33.354154688569473</v>
      </c>
      <c r="S4263" s="39">
        <v>33.354154688569473</v>
      </c>
      <c r="T4263" s="39">
        <v>28.967854893908278</v>
      </c>
      <c r="U4263" s="39">
        <v>0</v>
      </c>
      <c r="V4263" s="39">
        <v>0</v>
      </c>
      <c r="W4263" s="29" t="s">
        <v>1357</v>
      </c>
      <c r="X4263" s="29" t="s">
        <v>258</v>
      </c>
      <c r="Y4263" s="29" t="s">
        <v>1349</v>
      </c>
      <c r="Z4263" s="41" t="s">
        <v>1349</v>
      </c>
      <c r="AA4263" s="42" t="s">
        <v>1349</v>
      </c>
      <c r="AB4263" s="29" t="s">
        <v>258</v>
      </c>
      <c r="AC4263" s="29" t="s">
        <v>258</v>
      </c>
      <c r="AD4263" s="29" t="s">
        <v>265</v>
      </c>
      <c r="AE4263" s="29" t="s">
        <v>1353</v>
      </c>
      <c r="AF4263" s="29" t="s">
        <v>1368</v>
      </c>
      <c r="AG4263" s="183" t="s">
        <v>1369</v>
      </c>
      <c r="AH4263" s="29" t="s">
        <v>1356</v>
      </c>
      <c r="AI4263" s="29" t="s">
        <v>1357</v>
      </c>
      <c r="AJ4263" s="29" t="s">
        <v>258</v>
      </c>
      <c r="AK4263" s="29" t="s">
        <v>258</v>
      </c>
      <c r="AL4263" s="29" t="s">
        <v>13326</v>
      </c>
    </row>
    <row r="4264" spans="1:38" x14ac:dyDescent="0.2">
      <c r="A4264" s="35" t="s">
        <v>18</v>
      </c>
      <c r="B4264" s="36">
        <v>10320</v>
      </c>
      <c r="C4264" s="36">
        <v>2</v>
      </c>
      <c r="D4264" s="36" t="s">
        <v>6994</v>
      </c>
      <c r="E4264" s="37" t="s">
        <v>6995</v>
      </c>
      <c r="F4264" s="38" t="s">
        <v>1262</v>
      </c>
      <c r="G4264" s="38" t="s">
        <v>1265</v>
      </c>
      <c r="H4264" s="35" t="s">
        <v>262</v>
      </c>
      <c r="I4264" s="35"/>
      <c r="J4264" s="29" t="s">
        <v>281</v>
      </c>
      <c r="K4264" s="29" t="s">
        <v>282</v>
      </c>
      <c r="L4264" s="29" t="s">
        <v>1384</v>
      </c>
      <c r="M4264" s="39">
        <v>20.245336685077913</v>
      </c>
      <c r="N4264" s="39">
        <v>57.978431211498972</v>
      </c>
      <c r="O4264" s="29">
        <v>44197</v>
      </c>
      <c r="P4264" s="29">
        <v>45243</v>
      </c>
      <c r="Q4264" s="40">
        <v>2.8637918999999998</v>
      </c>
      <c r="R4264" s="39">
        <v>20.212156057494866</v>
      </c>
      <c r="S4264" s="39">
        <v>20.212156057494866</v>
      </c>
      <c r="T4264" s="39">
        <v>17.55411909650924</v>
      </c>
      <c r="U4264" s="39">
        <v>0</v>
      </c>
      <c r="V4264" s="39">
        <v>0</v>
      </c>
      <c r="W4264" s="29" t="s">
        <v>1357</v>
      </c>
      <c r="X4264" s="29" t="s">
        <v>258</v>
      </c>
      <c r="Y4264" s="29" t="s">
        <v>1349</v>
      </c>
      <c r="Z4264" s="41" t="s">
        <v>1349</v>
      </c>
      <c r="AA4264" s="42" t="s">
        <v>1349</v>
      </c>
      <c r="AB4264" s="29" t="s">
        <v>258</v>
      </c>
      <c r="AC4264" s="29" t="s">
        <v>258</v>
      </c>
      <c r="AD4264" s="29" t="s">
        <v>265</v>
      </c>
      <c r="AE4264" s="29" t="s">
        <v>1353</v>
      </c>
      <c r="AF4264" s="29" t="s">
        <v>1368</v>
      </c>
      <c r="AG4264" s="183" t="s">
        <v>1369</v>
      </c>
      <c r="AH4264" s="29" t="s">
        <v>1356</v>
      </c>
      <c r="AI4264" s="29" t="s">
        <v>1357</v>
      </c>
      <c r="AJ4264" s="29" t="s">
        <v>258</v>
      </c>
      <c r="AK4264" s="29" t="s">
        <v>258</v>
      </c>
      <c r="AL4264" s="29" t="s">
        <v>13326</v>
      </c>
    </row>
    <row r="4265" spans="1:38" x14ac:dyDescent="0.2">
      <c r="A4265" s="35" t="s">
        <v>18</v>
      </c>
      <c r="B4265" s="36">
        <v>10320</v>
      </c>
      <c r="C4265" s="36">
        <v>3</v>
      </c>
      <c r="D4265" s="36" t="s">
        <v>6996</v>
      </c>
      <c r="E4265" s="37" t="s">
        <v>6997</v>
      </c>
      <c r="F4265" s="38" t="s">
        <v>1262</v>
      </c>
      <c r="G4265" s="38" t="s">
        <v>1265</v>
      </c>
      <c r="H4265" s="35" t="s">
        <v>6527</v>
      </c>
      <c r="I4265" s="35"/>
      <c r="J4265" s="29" t="s">
        <v>281</v>
      </c>
      <c r="K4265" s="29" t="s">
        <v>282</v>
      </c>
      <c r="L4265" s="29" t="s">
        <v>1384</v>
      </c>
      <c r="M4265" s="39">
        <v>14.710049833081431</v>
      </c>
      <c r="N4265" s="39">
        <v>42.12652156057495</v>
      </c>
      <c r="O4265" s="29">
        <v>44197</v>
      </c>
      <c r="P4265" s="29">
        <v>45243</v>
      </c>
      <c r="Q4265" s="40">
        <v>2.8637918999999998</v>
      </c>
      <c r="R4265" s="39">
        <v>14.685941136208077</v>
      </c>
      <c r="S4265" s="39">
        <v>14.685941136208077</v>
      </c>
      <c r="T4265" s="39">
        <v>12.754639288158794</v>
      </c>
      <c r="U4265" s="39">
        <v>0</v>
      </c>
      <c r="V4265" s="39">
        <v>0</v>
      </c>
      <c r="W4265" s="29" t="s">
        <v>1357</v>
      </c>
      <c r="X4265" s="29" t="s">
        <v>258</v>
      </c>
      <c r="Y4265" s="29" t="s">
        <v>1349</v>
      </c>
      <c r="Z4265" s="41" t="s">
        <v>1349</v>
      </c>
      <c r="AA4265" s="42" t="s">
        <v>1349</v>
      </c>
      <c r="AB4265" s="29" t="s">
        <v>258</v>
      </c>
      <c r="AC4265" s="29" t="s">
        <v>258</v>
      </c>
      <c r="AD4265" s="29" t="s">
        <v>265</v>
      </c>
      <c r="AE4265" s="29" t="s">
        <v>1353</v>
      </c>
      <c r="AF4265" s="29" t="s">
        <v>1368</v>
      </c>
      <c r="AG4265" s="183" t="s">
        <v>1369</v>
      </c>
      <c r="AH4265" s="29" t="s">
        <v>1356</v>
      </c>
      <c r="AI4265" s="29" t="s">
        <v>1357</v>
      </c>
      <c r="AJ4265" s="29" t="s">
        <v>258</v>
      </c>
      <c r="AK4265" s="29" t="s">
        <v>258</v>
      </c>
      <c r="AL4265" s="29" t="s">
        <v>13326</v>
      </c>
    </row>
    <row r="4266" spans="1:38" x14ac:dyDescent="0.2">
      <c r="A4266" s="35" t="s">
        <v>18</v>
      </c>
      <c r="B4266" s="36">
        <v>10320</v>
      </c>
      <c r="C4266" s="36">
        <v>4</v>
      </c>
      <c r="D4266" s="36" t="s">
        <v>6998</v>
      </c>
      <c r="E4266" s="37" t="s">
        <v>6999</v>
      </c>
      <c r="F4266" s="38" t="s">
        <v>1262</v>
      </c>
      <c r="G4266" s="38" t="s">
        <v>1265</v>
      </c>
      <c r="H4266" s="35" t="s">
        <v>2327</v>
      </c>
      <c r="I4266" s="35"/>
      <c r="J4266" s="29" t="s">
        <v>281</v>
      </c>
      <c r="K4266" s="29" t="s">
        <v>282</v>
      </c>
      <c r="L4266" s="29" t="s">
        <v>1384</v>
      </c>
      <c r="M4266" s="39">
        <v>113.78968257175627</v>
      </c>
      <c r="N4266" s="39">
        <v>325.86997125256676</v>
      </c>
      <c r="O4266" s="29">
        <v>44197</v>
      </c>
      <c r="P4266" s="29">
        <v>45243</v>
      </c>
      <c r="Q4266" s="40">
        <v>2.8637918999999998</v>
      </c>
      <c r="R4266" s="39">
        <v>113.60318959616701</v>
      </c>
      <c r="S4266" s="39">
        <v>113.60318959616701</v>
      </c>
      <c r="T4266" s="39">
        <v>98.663592060232716</v>
      </c>
      <c r="U4266" s="39">
        <v>0</v>
      </c>
      <c r="V4266" s="39">
        <v>0</v>
      </c>
      <c r="W4266" s="29" t="s">
        <v>1357</v>
      </c>
      <c r="X4266" s="29" t="s">
        <v>258</v>
      </c>
      <c r="Y4266" s="29" t="s">
        <v>1349</v>
      </c>
      <c r="Z4266" s="41" t="s">
        <v>1349</v>
      </c>
      <c r="AA4266" s="42" t="s">
        <v>1349</v>
      </c>
      <c r="AB4266" s="29" t="s">
        <v>258</v>
      </c>
      <c r="AC4266" s="29" t="s">
        <v>258</v>
      </c>
      <c r="AD4266" s="29" t="s">
        <v>265</v>
      </c>
      <c r="AE4266" s="29" t="s">
        <v>1353</v>
      </c>
      <c r="AF4266" s="29" t="s">
        <v>1368</v>
      </c>
      <c r="AG4266" s="183" t="s">
        <v>1369</v>
      </c>
      <c r="AH4266" s="29" t="s">
        <v>1356</v>
      </c>
      <c r="AI4266" s="29" t="s">
        <v>1357</v>
      </c>
      <c r="AJ4266" s="29" t="s">
        <v>258</v>
      </c>
      <c r="AK4266" s="29" t="s">
        <v>258</v>
      </c>
      <c r="AL4266" s="29" t="s">
        <v>13326</v>
      </c>
    </row>
    <row r="4267" spans="1:38" x14ac:dyDescent="0.2">
      <c r="A4267" s="35" t="s">
        <v>16</v>
      </c>
      <c r="B4267" s="36">
        <v>10321</v>
      </c>
      <c r="C4267" s="36"/>
      <c r="D4267" s="36" t="s">
        <v>1349</v>
      </c>
      <c r="E4267" s="37" t="s">
        <v>7000</v>
      </c>
      <c r="F4267" s="38" t="s">
        <v>1269</v>
      </c>
      <c r="G4267" s="38" t="s">
        <v>1273</v>
      </c>
      <c r="H4267" s="35" t="s">
        <v>1393</v>
      </c>
      <c r="I4267" s="35"/>
      <c r="J4267" s="29" t="s">
        <v>281</v>
      </c>
      <c r="K4267" s="29" t="s">
        <v>282</v>
      </c>
      <c r="L4267" s="29" t="s">
        <v>1366</v>
      </c>
      <c r="M4267" s="39">
        <v>17.989672837538915</v>
      </c>
      <c r="N4267" s="39">
        <v>53.094776180698148</v>
      </c>
      <c r="O4267" s="29">
        <v>44197</v>
      </c>
      <c r="P4267" s="29">
        <v>45275</v>
      </c>
      <c r="Q4267" s="40">
        <v>2.9514030999999998</v>
      </c>
      <c r="R4267" s="39">
        <v>17.960698151950719</v>
      </c>
      <c r="S4267" s="39">
        <v>17.960698151950719</v>
      </c>
      <c r="T4267" s="39">
        <v>17.173379876796712</v>
      </c>
      <c r="U4267" s="39">
        <v>0</v>
      </c>
      <c r="V4267" s="39">
        <v>0</v>
      </c>
      <c r="W4267" s="29" t="s">
        <v>265</v>
      </c>
      <c r="X4267" s="29" t="s">
        <v>11773</v>
      </c>
      <c r="Y4267" s="29">
        <v>45258</v>
      </c>
      <c r="Z4267" s="41" t="s">
        <v>11759</v>
      </c>
      <c r="AA4267" s="42" t="s">
        <v>1349</v>
      </c>
      <c r="AB4267" s="29" t="s">
        <v>258</v>
      </c>
      <c r="AC4267" s="29" t="s">
        <v>258</v>
      </c>
      <c r="AD4267" s="29" t="s">
        <v>265</v>
      </c>
      <c r="AE4267" s="29" t="s">
        <v>1367</v>
      </c>
      <c r="AF4267" s="29" t="s">
        <v>1368</v>
      </c>
      <c r="AG4267" s="183" t="s">
        <v>1369</v>
      </c>
      <c r="AH4267" s="29" t="s">
        <v>1356</v>
      </c>
      <c r="AI4267" s="29" t="s">
        <v>1357</v>
      </c>
      <c r="AJ4267" s="29" t="s">
        <v>258</v>
      </c>
      <c r="AK4267" s="29" t="s">
        <v>258</v>
      </c>
      <c r="AL4267" s="29" t="s">
        <v>13327</v>
      </c>
    </row>
    <row r="4268" spans="1:38" x14ac:dyDescent="0.2">
      <c r="A4268" s="35" t="s">
        <v>17</v>
      </c>
      <c r="B4268" s="36">
        <v>10322</v>
      </c>
      <c r="C4268" s="36"/>
      <c r="D4268" s="36" t="s">
        <v>1349</v>
      </c>
      <c r="E4268" s="37" t="s">
        <v>7001</v>
      </c>
      <c r="F4268" s="38" t="s">
        <v>1262</v>
      </c>
      <c r="G4268" s="38" t="s">
        <v>1279</v>
      </c>
      <c r="H4268" s="35" t="s">
        <v>2164</v>
      </c>
      <c r="I4268" s="35" t="s">
        <v>1349</v>
      </c>
      <c r="J4268" s="29" t="s">
        <v>1500</v>
      </c>
      <c r="K4268" s="29" t="s">
        <v>282</v>
      </c>
      <c r="L4268" s="29" t="s">
        <v>6874</v>
      </c>
      <c r="M4268" s="39">
        <v>0</v>
      </c>
      <c r="N4268" s="39"/>
      <c r="O4268" s="29">
        <v>44197</v>
      </c>
      <c r="P4268" s="29">
        <v>45182</v>
      </c>
      <c r="Q4268" s="40">
        <v>2.6967829999999999</v>
      </c>
      <c r="R4268" s="39"/>
      <c r="S4268" s="39"/>
      <c r="T4268" s="39"/>
      <c r="U4268" s="39"/>
      <c r="V4268" s="39"/>
      <c r="W4268" s="29" t="s">
        <v>1357</v>
      </c>
      <c r="X4268" s="29" t="s">
        <v>258</v>
      </c>
      <c r="Y4268" s="29" t="s">
        <v>1349</v>
      </c>
      <c r="Z4268" s="41" t="s">
        <v>1349</v>
      </c>
      <c r="AA4268" s="42" t="s">
        <v>1349</v>
      </c>
      <c r="AB4268" s="29" t="s">
        <v>258</v>
      </c>
      <c r="AC4268" s="29" t="s">
        <v>258</v>
      </c>
      <c r="AD4268" s="29" t="s">
        <v>258</v>
      </c>
      <c r="AE4268" s="29" t="s">
        <v>1367</v>
      </c>
      <c r="AF4268" s="29" t="s">
        <v>1368</v>
      </c>
      <c r="AG4268" s="183" t="s">
        <v>1369</v>
      </c>
      <c r="AH4268" s="29" t="s">
        <v>1356</v>
      </c>
      <c r="AI4268" s="29" t="s">
        <v>1357</v>
      </c>
      <c r="AJ4268" s="29" t="s">
        <v>258</v>
      </c>
      <c r="AK4268" s="29" t="s">
        <v>258</v>
      </c>
      <c r="AL4268" s="29" t="s">
        <v>13326</v>
      </c>
    </row>
    <row r="4269" spans="1:38" x14ac:dyDescent="0.2">
      <c r="A4269" s="35" t="s">
        <v>18</v>
      </c>
      <c r="B4269" s="36">
        <v>10322</v>
      </c>
      <c r="C4269" s="36">
        <v>1</v>
      </c>
      <c r="D4269" s="36" t="s">
        <v>7002</v>
      </c>
      <c r="E4269" s="37" t="s">
        <v>7003</v>
      </c>
      <c r="F4269" s="38" t="s">
        <v>1262</v>
      </c>
      <c r="G4269" s="38" t="s">
        <v>1279</v>
      </c>
      <c r="H4269" s="35" t="s">
        <v>2164</v>
      </c>
      <c r="I4269" s="35"/>
      <c r="J4269" s="29" t="s">
        <v>1500</v>
      </c>
      <c r="K4269" s="29" t="s">
        <v>282</v>
      </c>
      <c r="L4269" s="29" t="s">
        <v>6874</v>
      </c>
      <c r="M4269" s="39">
        <v>1.3483675253526901</v>
      </c>
      <c r="N4269" s="39">
        <v>3.6362546201232036</v>
      </c>
      <c r="O4269" s="29">
        <v>44197</v>
      </c>
      <c r="P4269" s="29">
        <v>45182</v>
      </c>
      <c r="Q4269" s="40">
        <v>2.6967829999999999</v>
      </c>
      <c r="R4269" s="39">
        <v>1.3460780287474334</v>
      </c>
      <c r="S4269" s="39">
        <v>1.3460780287474334</v>
      </c>
      <c r="T4269" s="39">
        <v>0.94409856262833669</v>
      </c>
      <c r="U4269" s="39">
        <v>0</v>
      </c>
      <c r="V4269" s="39">
        <v>0</v>
      </c>
      <c r="W4269" s="29" t="s">
        <v>1357</v>
      </c>
      <c r="X4269" s="29" t="s">
        <v>258</v>
      </c>
      <c r="Y4269" s="29" t="s">
        <v>1349</v>
      </c>
      <c r="Z4269" s="41" t="s">
        <v>1349</v>
      </c>
      <c r="AA4269" s="42" t="s">
        <v>1349</v>
      </c>
      <c r="AB4269" s="29" t="s">
        <v>258</v>
      </c>
      <c r="AC4269" s="29" t="s">
        <v>258</v>
      </c>
      <c r="AD4269" s="29" t="s">
        <v>258</v>
      </c>
      <c r="AE4269" s="29" t="s">
        <v>1367</v>
      </c>
      <c r="AF4269" s="29" t="s">
        <v>1368</v>
      </c>
      <c r="AG4269" s="183" t="s">
        <v>1369</v>
      </c>
      <c r="AH4269" s="29" t="s">
        <v>1356</v>
      </c>
      <c r="AI4269" s="29" t="s">
        <v>1357</v>
      </c>
      <c r="AJ4269" s="29" t="s">
        <v>258</v>
      </c>
      <c r="AK4269" s="29" t="s">
        <v>258</v>
      </c>
      <c r="AL4269" s="29" t="s">
        <v>13326</v>
      </c>
    </row>
    <row r="4270" spans="1:38" x14ac:dyDescent="0.2">
      <c r="A4270" s="35" t="s">
        <v>16</v>
      </c>
      <c r="B4270" s="36">
        <v>10324</v>
      </c>
      <c r="C4270" s="36"/>
      <c r="D4270" s="36" t="s">
        <v>1349</v>
      </c>
      <c r="E4270" s="37" t="s">
        <v>7004</v>
      </c>
      <c r="F4270" s="38" t="s">
        <v>1262</v>
      </c>
      <c r="G4270" s="38" t="s">
        <v>1265</v>
      </c>
      <c r="H4270" s="35" t="s">
        <v>6165</v>
      </c>
      <c r="I4270" s="35"/>
      <c r="J4270" s="29" t="s">
        <v>281</v>
      </c>
      <c r="K4270" s="29" t="s">
        <v>282</v>
      </c>
      <c r="L4270" s="29" t="s">
        <v>1384</v>
      </c>
      <c r="M4270" s="39">
        <v>51.77543899360515</v>
      </c>
      <c r="N4270" s="39">
        <v>206.96</v>
      </c>
      <c r="O4270" s="29">
        <v>44197</v>
      </c>
      <c r="P4270" s="29">
        <v>45657</v>
      </c>
      <c r="Q4270" s="40">
        <v>3.9972620999999999</v>
      </c>
      <c r="R4270" s="39">
        <v>51.704585900068452</v>
      </c>
      <c r="S4270" s="39">
        <v>51.704585900068452</v>
      </c>
      <c r="T4270" s="39">
        <v>51.704585900068452</v>
      </c>
      <c r="U4270" s="39">
        <v>51.84624229979466</v>
      </c>
      <c r="V4270" s="39">
        <v>0</v>
      </c>
      <c r="W4270" s="29" t="s">
        <v>1357</v>
      </c>
      <c r="X4270" s="29" t="s">
        <v>258</v>
      </c>
      <c r="Y4270" s="29" t="s">
        <v>1349</v>
      </c>
      <c r="Z4270" s="41" t="s">
        <v>1349</v>
      </c>
      <c r="AA4270" s="42" t="s">
        <v>1349</v>
      </c>
      <c r="AB4270" s="29" t="s">
        <v>258</v>
      </c>
      <c r="AC4270" s="29" t="s">
        <v>258</v>
      </c>
      <c r="AD4270" s="29" t="s">
        <v>265</v>
      </c>
      <c r="AE4270" s="29" t="s">
        <v>1353</v>
      </c>
      <c r="AF4270" s="29" t="s">
        <v>1368</v>
      </c>
      <c r="AG4270" s="183" t="s">
        <v>1369</v>
      </c>
      <c r="AH4270" s="29" t="s">
        <v>1356</v>
      </c>
      <c r="AI4270" s="29" t="s">
        <v>1357</v>
      </c>
      <c r="AJ4270" s="29" t="s">
        <v>258</v>
      </c>
      <c r="AK4270" s="29" t="s">
        <v>258</v>
      </c>
      <c r="AL4270" s="29" t="s">
        <v>13326</v>
      </c>
    </row>
    <row r="4271" spans="1:38" x14ac:dyDescent="0.2">
      <c r="A4271" s="35" t="s">
        <v>16</v>
      </c>
      <c r="B4271" s="36">
        <v>10326</v>
      </c>
      <c r="C4271" s="36"/>
      <c r="D4271" s="36" t="s">
        <v>1349</v>
      </c>
      <c r="E4271" s="37" t="s">
        <v>7005</v>
      </c>
      <c r="F4271" s="38" t="s">
        <v>1262</v>
      </c>
      <c r="G4271" s="38" t="s">
        <v>1265</v>
      </c>
      <c r="H4271" s="35" t="s">
        <v>4161</v>
      </c>
      <c r="I4271" s="35"/>
      <c r="J4271" s="29" t="s">
        <v>484</v>
      </c>
      <c r="K4271" s="29" t="s">
        <v>1365</v>
      </c>
      <c r="L4271" s="29" t="s">
        <v>1384</v>
      </c>
      <c r="M4271" s="39">
        <v>608.05299561936397</v>
      </c>
      <c r="N4271" s="39">
        <v>3038.1840383299113</v>
      </c>
      <c r="O4271" s="29">
        <v>44197</v>
      </c>
      <c r="P4271" s="29">
        <v>46022</v>
      </c>
      <c r="Q4271" s="40">
        <v>4.9965776999999996</v>
      </c>
      <c r="R4271" s="39">
        <v>607.30403832991101</v>
      </c>
      <c r="S4271" s="39">
        <v>607.30403832991101</v>
      </c>
      <c r="T4271" s="39">
        <v>607.30403832991101</v>
      </c>
      <c r="U4271" s="39">
        <v>608.96788501026697</v>
      </c>
      <c r="V4271" s="39">
        <v>607.30403832991101</v>
      </c>
      <c r="W4271" s="29" t="s">
        <v>265</v>
      </c>
      <c r="X4271" s="29" t="s">
        <v>11773</v>
      </c>
      <c r="Y4271" s="29">
        <v>45266</v>
      </c>
      <c r="Z4271" s="41" t="s">
        <v>11760</v>
      </c>
      <c r="AA4271" s="42" t="s">
        <v>1349</v>
      </c>
      <c r="AB4271" s="29" t="s">
        <v>258</v>
      </c>
      <c r="AC4271" s="29" t="s">
        <v>258</v>
      </c>
      <c r="AD4271" s="29" t="s">
        <v>265</v>
      </c>
      <c r="AE4271" s="29" t="s">
        <v>1353</v>
      </c>
      <c r="AF4271" s="29" t="s">
        <v>1368</v>
      </c>
      <c r="AG4271" s="183" t="s">
        <v>1369</v>
      </c>
      <c r="AH4271" s="29" t="s">
        <v>1413</v>
      </c>
      <c r="AI4271" s="29" t="s">
        <v>1357</v>
      </c>
      <c r="AJ4271" s="29" t="s">
        <v>258</v>
      </c>
      <c r="AK4271" s="29" t="s">
        <v>258</v>
      </c>
      <c r="AL4271" s="29" t="s">
        <v>13327</v>
      </c>
    </row>
    <row r="4272" spans="1:38" x14ac:dyDescent="0.2">
      <c r="A4272" s="35" t="s">
        <v>16</v>
      </c>
      <c r="B4272" s="36">
        <v>10327</v>
      </c>
      <c r="C4272" s="36"/>
      <c r="D4272" s="36" t="s">
        <v>1349</v>
      </c>
      <c r="E4272" s="37" t="s">
        <v>7006</v>
      </c>
      <c r="F4272" s="38" t="s">
        <v>1262</v>
      </c>
      <c r="G4272" s="38" t="s">
        <v>1265</v>
      </c>
      <c r="H4272" s="35" t="s">
        <v>314</v>
      </c>
      <c r="I4272" s="35"/>
      <c r="J4272" s="29" t="s">
        <v>281</v>
      </c>
      <c r="K4272" s="29" t="s">
        <v>282</v>
      </c>
      <c r="L4272" s="29" t="s">
        <v>1384</v>
      </c>
      <c r="M4272" s="39">
        <v>34.018087258049896</v>
      </c>
      <c r="N4272" s="39">
        <v>121.35679123887746</v>
      </c>
      <c r="O4272" s="29">
        <v>44197</v>
      </c>
      <c r="P4272" s="29">
        <v>45500</v>
      </c>
      <c r="Q4272" s="40">
        <v>3.5674196</v>
      </c>
      <c r="R4272" s="39">
        <v>33.968733744010947</v>
      </c>
      <c r="S4272" s="39">
        <v>33.968733744010947</v>
      </c>
      <c r="T4272" s="39">
        <v>33.968733744010947</v>
      </c>
      <c r="U4272" s="39">
        <v>19.450590006844624</v>
      </c>
      <c r="V4272" s="39">
        <v>0</v>
      </c>
      <c r="W4272" s="29" t="s">
        <v>265</v>
      </c>
      <c r="X4272" s="29" t="s">
        <v>11773</v>
      </c>
      <c r="Y4272" s="29">
        <v>45191</v>
      </c>
      <c r="Z4272" s="41" t="s">
        <v>11757</v>
      </c>
      <c r="AA4272" s="42" t="s">
        <v>1349</v>
      </c>
      <c r="AB4272" s="29" t="s">
        <v>258</v>
      </c>
      <c r="AC4272" s="29" t="s">
        <v>258</v>
      </c>
      <c r="AD4272" s="29" t="s">
        <v>265</v>
      </c>
      <c r="AE4272" s="29" t="s">
        <v>1353</v>
      </c>
      <c r="AF4272" s="29" t="s">
        <v>1368</v>
      </c>
      <c r="AG4272" s="183" t="s">
        <v>1369</v>
      </c>
      <c r="AH4272" s="29" t="s">
        <v>1356</v>
      </c>
      <c r="AI4272" s="29" t="s">
        <v>1357</v>
      </c>
      <c r="AJ4272" s="29" t="s">
        <v>258</v>
      </c>
      <c r="AK4272" s="29" t="s">
        <v>258</v>
      </c>
      <c r="AL4272" s="29" t="s">
        <v>13327</v>
      </c>
    </row>
    <row r="4273" spans="1:38" x14ac:dyDescent="0.2">
      <c r="A4273" s="35" t="s">
        <v>16</v>
      </c>
      <c r="B4273" s="36">
        <v>10329</v>
      </c>
      <c r="C4273" s="36"/>
      <c r="D4273" s="36" t="s">
        <v>1349</v>
      </c>
      <c r="E4273" s="37" t="s">
        <v>7007</v>
      </c>
      <c r="F4273" s="38" t="s">
        <v>1266</v>
      </c>
      <c r="G4273" s="38" t="s">
        <v>1267</v>
      </c>
      <c r="H4273" s="35" t="s">
        <v>1381</v>
      </c>
      <c r="I4273" s="35"/>
      <c r="J4273" s="29" t="s">
        <v>484</v>
      </c>
      <c r="K4273" s="29" t="s">
        <v>1551</v>
      </c>
      <c r="L4273" s="29" t="s">
        <v>1384</v>
      </c>
      <c r="M4273" s="39">
        <v>232.75446622119691</v>
      </c>
      <c r="N4273" s="39">
        <v>1162.9757754962357</v>
      </c>
      <c r="O4273" s="29">
        <v>44197</v>
      </c>
      <c r="P4273" s="29">
        <v>46022</v>
      </c>
      <c r="Q4273" s="40">
        <v>4.9965776999999996</v>
      </c>
      <c r="R4273" s="39">
        <v>232.46777549623548</v>
      </c>
      <c r="S4273" s="39">
        <v>232.46777549623548</v>
      </c>
      <c r="T4273" s="39">
        <v>232.46777549623548</v>
      </c>
      <c r="U4273" s="39">
        <v>233.10467351129364</v>
      </c>
      <c r="V4273" s="39">
        <v>232.46777549623548</v>
      </c>
      <c r="W4273" s="29" t="s">
        <v>265</v>
      </c>
      <c r="X4273" s="29" t="s">
        <v>11773</v>
      </c>
      <c r="Y4273" s="29">
        <v>45245</v>
      </c>
      <c r="Z4273" s="41" t="s">
        <v>11759</v>
      </c>
      <c r="AA4273" s="42" t="s">
        <v>1349</v>
      </c>
      <c r="AB4273" s="29" t="s">
        <v>258</v>
      </c>
      <c r="AC4273" s="29" t="s">
        <v>258</v>
      </c>
      <c r="AD4273" s="29" t="s">
        <v>265</v>
      </c>
      <c r="AE4273" s="29" t="s">
        <v>1353</v>
      </c>
      <c r="AF4273" s="29" t="s">
        <v>1368</v>
      </c>
      <c r="AG4273" s="183" t="s">
        <v>1369</v>
      </c>
      <c r="AH4273" s="29" t="s">
        <v>1413</v>
      </c>
      <c r="AI4273" s="29" t="s">
        <v>1357</v>
      </c>
      <c r="AJ4273" s="29" t="s">
        <v>258</v>
      </c>
      <c r="AK4273" s="29" t="s">
        <v>258</v>
      </c>
      <c r="AL4273" s="29" t="s">
        <v>13327</v>
      </c>
    </row>
    <row r="4274" spans="1:38" x14ac:dyDescent="0.2">
      <c r="A4274" s="35" t="s">
        <v>16</v>
      </c>
      <c r="B4274" s="36">
        <v>10330</v>
      </c>
      <c r="C4274" s="36"/>
      <c r="D4274" s="36" t="s">
        <v>1349</v>
      </c>
      <c r="E4274" s="37" t="s">
        <v>7008</v>
      </c>
      <c r="F4274" s="38" t="s">
        <v>1269</v>
      </c>
      <c r="G4274" s="38" t="s">
        <v>1273</v>
      </c>
      <c r="H4274" s="35" t="s">
        <v>1471</v>
      </c>
      <c r="I4274" s="35"/>
      <c r="J4274" s="29" t="s">
        <v>1506</v>
      </c>
      <c r="K4274" s="29" t="s">
        <v>1642</v>
      </c>
      <c r="L4274" s="29" t="s">
        <v>2337</v>
      </c>
      <c r="M4274" s="39">
        <v>28.663697456893861</v>
      </c>
      <c r="N4274" s="39">
        <v>143.22039151266256</v>
      </c>
      <c r="O4274" s="29">
        <v>44197</v>
      </c>
      <c r="P4274" s="29">
        <v>46022</v>
      </c>
      <c r="Q4274" s="40">
        <v>4.9965776999999996</v>
      </c>
      <c r="R4274" s="39">
        <v>28.62839151266256</v>
      </c>
      <c r="S4274" s="39">
        <v>28.62839151266256</v>
      </c>
      <c r="T4274" s="39">
        <v>28.62839151266256</v>
      </c>
      <c r="U4274" s="39">
        <v>28.706825462012318</v>
      </c>
      <c r="V4274" s="39">
        <v>28.62839151266256</v>
      </c>
      <c r="W4274" s="29" t="s">
        <v>265</v>
      </c>
      <c r="X4274" s="29" t="s">
        <v>11773</v>
      </c>
      <c r="Y4274" s="29">
        <v>45238</v>
      </c>
      <c r="Z4274" s="41" t="s">
        <v>11759</v>
      </c>
      <c r="AA4274" s="42" t="s">
        <v>1349</v>
      </c>
      <c r="AB4274" s="29" t="s">
        <v>258</v>
      </c>
      <c r="AC4274" s="29" t="s">
        <v>258</v>
      </c>
      <c r="AD4274" s="29" t="s">
        <v>258</v>
      </c>
      <c r="AE4274" s="29" t="s">
        <v>1367</v>
      </c>
      <c r="AF4274" s="29" t="s">
        <v>1462</v>
      </c>
      <c r="AG4274" s="183" t="s">
        <v>1463</v>
      </c>
      <c r="AH4274" s="29" t="s">
        <v>1413</v>
      </c>
      <c r="AI4274" s="29" t="s">
        <v>1357</v>
      </c>
      <c r="AJ4274" s="29" t="s">
        <v>258</v>
      </c>
      <c r="AK4274" s="29" t="s">
        <v>258</v>
      </c>
      <c r="AL4274" s="29" t="s">
        <v>13327</v>
      </c>
    </row>
    <row r="4275" spans="1:38" x14ac:dyDescent="0.2">
      <c r="A4275" s="35" t="s">
        <v>16</v>
      </c>
      <c r="B4275" s="36">
        <v>10331</v>
      </c>
      <c r="C4275" s="36"/>
      <c r="D4275" s="36" t="s">
        <v>1349</v>
      </c>
      <c r="E4275" s="37" t="s">
        <v>7009</v>
      </c>
      <c r="F4275" s="38" t="s">
        <v>1262</v>
      </c>
      <c r="G4275" s="38" t="s">
        <v>1265</v>
      </c>
      <c r="H4275" s="35" t="s">
        <v>314</v>
      </c>
      <c r="I4275" s="35"/>
      <c r="J4275" s="29" t="s">
        <v>281</v>
      </c>
      <c r="K4275" s="29" t="s">
        <v>282</v>
      </c>
      <c r="L4275" s="29" t="s">
        <v>1384</v>
      </c>
      <c r="M4275" s="39">
        <v>23.044072632533872</v>
      </c>
      <c r="N4275" s="39">
        <v>65.804156057494865</v>
      </c>
      <c r="O4275" s="29">
        <v>44197</v>
      </c>
      <c r="P4275" s="29">
        <v>45240</v>
      </c>
      <c r="Q4275" s="40">
        <v>2.8555784000000002</v>
      </c>
      <c r="R4275" s="39">
        <v>23.006242299794661</v>
      </c>
      <c r="S4275" s="39">
        <v>23.006242299794661</v>
      </c>
      <c r="T4275" s="39">
        <v>19.791671457905544</v>
      </c>
      <c r="U4275" s="39">
        <v>0</v>
      </c>
      <c r="V4275" s="39">
        <v>0</v>
      </c>
      <c r="W4275" s="29" t="s">
        <v>1357</v>
      </c>
      <c r="X4275" s="29" t="s">
        <v>258</v>
      </c>
      <c r="Y4275" s="29" t="s">
        <v>1349</v>
      </c>
      <c r="Z4275" s="41" t="s">
        <v>1349</v>
      </c>
      <c r="AA4275" s="42" t="s">
        <v>1349</v>
      </c>
      <c r="AB4275" s="29" t="s">
        <v>258</v>
      </c>
      <c r="AC4275" s="29" t="s">
        <v>258</v>
      </c>
      <c r="AD4275" s="29" t="s">
        <v>265</v>
      </c>
      <c r="AE4275" s="29" t="s">
        <v>1353</v>
      </c>
      <c r="AF4275" s="29" t="s">
        <v>1368</v>
      </c>
      <c r="AG4275" s="183" t="s">
        <v>1369</v>
      </c>
      <c r="AH4275" s="29" t="s">
        <v>1356</v>
      </c>
      <c r="AI4275" s="29" t="s">
        <v>1357</v>
      </c>
      <c r="AJ4275" s="29" t="s">
        <v>258</v>
      </c>
      <c r="AK4275" s="29" t="s">
        <v>258</v>
      </c>
      <c r="AL4275" s="29" t="s">
        <v>13326</v>
      </c>
    </row>
    <row r="4276" spans="1:38" x14ac:dyDescent="0.2">
      <c r="A4276" s="35" t="s">
        <v>16</v>
      </c>
      <c r="B4276" s="36">
        <v>10332</v>
      </c>
      <c r="C4276" s="36"/>
      <c r="D4276" s="36" t="s">
        <v>1349</v>
      </c>
      <c r="E4276" s="37" t="s">
        <v>7010</v>
      </c>
      <c r="F4276" s="38" t="s">
        <v>1269</v>
      </c>
      <c r="G4276" s="38" t="s">
        <v>1273</v>
      </c>
      <c r="H4276" s="35" t="s">
        <v>1393</v>
      </c>
      <c r="I4276" s="35"/>
      <c r="J4276" s="29" t="s">
        <v>1371</v>
      </c>
      <c r="K4276" s="29" t="s">
        <v>1371</v>
      </c>
      <c r="L4276" s="29" t="s">
        <v>1366</v>
      </c>
      <c r="M4276" s="39">
        <v>1.3077161608545196</v>
      </c>
      <c r="N4276" s="39">
        <v>6.5341054072553044</v>
      </c>
      <c r="O4276" s="29">
        <v>44197</v>
      </c>
      <c r="P4276" s="29">
        <v>46022</v>
      </c>
      <c r="Q4276" s="40">
        <v>4.9965776999999996</v>
      </c>
      <c r="R4276" s="39">
        <v>1.3061054072553044</v>
      </c>
      <c r="S4276" s="39">
        <v>1.3061054072553044</v>
      </c>
      <c r="T4276" s="39">
        <v>1.3061054072553044</v>
      </c>
      <c r="U4276" s="39">
        <v>1.3096837782340862</v>
      </c>
      <c r="V4276" s="39">
        <v>1.3061054072553044</v>
      </c>
      <c r="W4276" s="29" t="s">
        <v>265</v>
      </c>
      <c r="X4276" s="29" t="s">
        <v>11773</v>
      </c>
      <c r="Y4276" s="29">
        <v>45259</v>
      </c>
      <c r="Z4276" s="41" t="s">
        <v>11759</v>
      </c>
      <c r="AA4276" s="42" t="s">
        <v>1349</v>
      </c>
      <c r="AB4276" s="29" t="s">
        <v>258</v>
      </c>
      <c r="AC4276" s="29" t="s">
        <v>258</v>
      </c>
      <c r="AD4276" s="29" t="s">
        <v>265</v>
      </c>
      <c r="AE4276" s="29" t="s">
        <v>1367</v>
      </c>
      <c r="AF4276" s="29" t="s">
        <v>1368</v>
      </c>
      <c r="AG4276" s="183" t="s">
        <v>1369</v>
      </c>
      <c r="AH4276" s="29" t="s">
        <v>1413</v>
      </c>
      <c r="AI4276" s="29" t="s">
        <v>1357</v>
      </c>
      <c r="AJ4276" s="29" t="s">
        <v>258</v>
      </c>
      <c r="AK4276" s="29" t="s">
        <v>258</v>
      </c>
      <c r="AL4276" s="29" t="s">
        <v>13327</v>
      </c>
    </row>
    <row r="4277" spans="1:38" x14ac:dyDescent="0.2">
      <c r="A4277" s="35" t="s">
        <v>16</v>
      </c>
      <c r="B4277" s="36">
        <v>10333</v>
      </c>
      <c r="C4277" s="36"/>
      <c r="D4277" s="36" t="s">
        <v>1349</v>
      </c>
      <c r="E4277" s="37" t="s">
        <v>7011</v>
      </c>
      <c r="F4277" s="38" t="s">
        <v>1269</v>
      </c>
      <c r="G4277" s="38" t="s">
        <v>1273</v>
      </c>
      <c r="H4277" s="35" t="s">
        <v>1393</v>
      </c>
      <c r="I4277" s="35"/>
      <c r="J4277" s="29" t="s">
        <v>1371</v>
      </c>
      <c r="K4277" s="29" t="s">
        <v>1371</v>
      </c>
      <c r="L4277" s="29" t="s">
        <v>1366</v>
      </c>
      <c r="M4277" s="39">
        <v>6.7677062831063273</v>
      </c>
      <c r="N4277" s="39">
        <v>33.81537029431896</v>
      </c>
      <c r="O4277" s="29">
        <v>44197</v>
      </c>
      <c r="P4277" s="29">
        <v>46022</v>
      </c>
      <c r="Q4277" s="40">
        <v>4.9965776999999996</v>
      </c>
      <c r="R4277" s="39">
        <v>6.75937029431896</v>
      </c>
      <c r="S4277" s="39">
        <v>6.75937029431896</v>
      </c>
      <c r="T4277" s="39">
        <v>6.75937029431896</v>
      </c>
      <c r="U4277" s="39">
        <v>6.777889117043121</v>
      </c>
      <c r="V4277" s="39">
        <v>6.75937029431896</v>
      </c>
      <c r="W4277" s="29" t="s">
        <v>1357</v>
      </c>
      <c r="X4277" s="29" t="s">
        <v>258</v>
      </c>
      <c r="Y4277" s="29" t="s">
        <v>1349</v>
      </c>
      <c r="Z4277" s="41" t="s">
        <v>1349</v>
      </c>
      <c r="AA4277" s="42" t="s">
        <v>1349</v>
      </c>
      <c r="AB4277" s="29" t="s">
        <v>258</v>
      </c>
      <c r="AC4277" s="29" t="s">
        <v>258</v>
      </c>
      <c r="AD4277" s="29" t="s">
        <v>265</v>
      </c>
      <c r="AE4277" s="29" t="s">
        <v>1367</v>
      </c>
      <c r="AF4277" s="29" t="s">
        <v>1368</v>
      </c>
      <c r="AG4277" s="183" t="s">
        <v>1369</v>
      </c>
      <c r="AH4277" s="29" t="s">
        <v>1413</v>
      </c>
      <c r="AI4277" s="29" t="s">
        <v>1357</v>
      </c>
      <c r="AJ4277" s="29" t="s">
        <v>258</v>
      </c>
      <c r="AK4277" s="29" t="s">
        <v>258</v>
      </c>
      <c r="AL4277" s="29" t="s">
        <v>13326</v>
      </c>
    </row>
    <row r="4278" spans="1:38" x14ac:dyDescent="0.2">
      <c r="A4278" s="35" t="s">
        <v>16</v>
      </c>
      <c r="B4278" s="36">
        <v>10335</v>
      </c>
      <c r="C4278" s="36"/>
      <c r="D4278" s="36" t="s">
        <v>1349</v>
      </c>
      <c r="E4278" s="37" t="s">
        <v>7012</v>
      </c>
      <c r="F4278" s="38" t="s">
        <v>1262</v>
      </c>
      <c r="G4278" s="38" t="s">
        <v>1263</v>
      </c>
      <c r="H4278" s="35" t="s">
        <v>4141</v>
      </c>
      <c r="I4278" s="35"/>
      <c r="J4278" s="29" t="s">
        <v>1513</v>
      </c>
      <c r="K4278" s="29" t="s">
        <v>4092</v>
      </c>
      <c r="L4278" s="29" t="s">
        <v>7013</v>
      </c>
      <c r="M4278" s="39">
        <v>541.90677114033383</v>
      </c>
      <c r="N4278" s="39">
        <v>2707.6792881587953</v>
      </c>
      <c r="O4278" s="29">
        <v>44197</v>
      </c>
      <c r="P4278" s="29">
        <v>46022</v>
      </c>
      <c r="Q4278" s="40">
        <v>4.9965776999999996</v>
      </c>
      <c r="R4278" s="39">
        <v>541.23928815879538</v>
      </c>
      <c r="S4278" s="39">
        <v>541.23928815879538</v>
      </c>
      <c r="T4278" s="39">
        <v>541.23928815879538</v>
      </c>
      <c r="U4278" s="39">
        <v>542.72213552361393</v>
      </c>
      <c r="V4278" s="39">
        <v>541.23928815879538</v>
      </c>
      <c r="W4278" s="29" t="s">
        <v>265</v>
      </c>
      <c r="X4278" s="29" t="s">
        <v>11773</v>
      </c>
      <c r="Y4278" s="29">
        <v>45254</v>
      </c>
      <c r="Z4278" s="41" t="s">
        <v>11759</v>
      </c>
      <c r="AA4278" s="42" t="s">
        <v>1349</v>
      </c>
      <c r="AB4278" s="29" t="s">
        <v>258</v>
      </c>
      <c r="AC4278" s="29" t="s">
        <v>258</v>
      </c>
      <c r="AD4278" s="29" t="s">
        <v>258</v>
      </c>
      <c r="AE4278" s="29" t="s">
        <v>1353</v>
      </c>
      <c r="AF4278" s="29" t="s">
        <v>1368</v>
      </c>
      <c r="AG4278" s="183" t="s">
        <v>1369</v>
      </c>
      <c r="AH4278" s="29" t="s">
        <v>1413</v>
      </c>
      <c r="AI4278" s="29" t="s">
        <v>1357</v>
      </c>
      <c r="AJ4278" s="29" t="s">
        <v>258</v>
      </c>
      <c r="AK4278" s="29" t="s">
        <v>258</v>
      </c>
      <c r="AL4278" s="29" t="s">
        <v>13327</v>
      </c>
    </row>
    <row r="4279" spans="1:38" x14ac:dyDescent="0.2">
      <c r="A4279" s="35" t="s">
        <v>16</v>
      </c>
      <c r="B4279" s="36">
        <v>10336</v>
      </c>
      <c r="C4279" s="36"/>
      <c r="D4279" s="36" t="s">
        <v>1349</v>
      </c>
      <c r="E4279" s="37" t="s">
        <v>7014</v>
      </c>
      <c r="F4279" s="38" t="s">
        <v>1269</v>
      </c>
      <c r="G4279" s="38" t="s">
        <v>1273</v>
      </c>
      <c r="H4279" s="35" t="s">
        <v>1393</v>
      </c>
      <c r="I4279" s="35"/>
      <c r="J4279" s="29" t="s">
        <v>1500</v>
      </c>
      <c r="K4279" s="29" t="s">
        <v>1807</v>
      </c>
      <c r="L4279" s="29" t="s">
        <v>1366</v>
      </c>
      <c r="M4279" s="39">
        <v>8.6140959155424586</v>
      </c>
      <c r="N4279" s="39">
        <v>25.069908281998629</v>
      </c>
      <c r="O4279" s="29">
        <v>44197</v>
      </c>
      <c r="P4279" s="29">
        <v>45260</v>
      </c>
      <c r="Q4279" s="40">
        <v>2.9103354000000001</v>
      </c>
      <c r="R4279" s="39">
        <v>8.6001095140314856</v>
      </c>
      <c r="S4279" s="39">
        <v>8.6001095140314856</v>
      </c>
      <c r="T4279" s="39">
        <v>7.8696892539356611</v>
      </c>
      <c r="U4279" s="39">
        <v>0</v>
      </c>
      <c r="V4279" s="39">
        <v>0</v>
      </c>
      <c r="W4279" s="29" t="s">
        <v>265</v>
      </c>
      <c r="X4279" s="29" t="s">
        <v>11773</v>
      </c>
      <c r="Y4279" s="29">
        <v>45258</v>
      </c>
      <c r="Z4279" s="41" t="s">
        <v>11759</v>
      </c>
      <c r="AA4279" s="42" t="s">
        <v>1349</v>
      </c>
      <c r="AB4279" s="29" t="s">
        <v>258</v>
      </c>
      <c r="AC4279" s="29" t="s">
        <v>258</v>
      </c>
      <c r="AD4279" s="29" t="s">
        <v>265</v>
      </c>
      <c r="AE4279" s="29" t="s">
        <v>1367</v>
      </c>
      <c r="AF4279" s="29" t="s">
        <v>1368</v>
      </c>
      <c r="AG4279" s="183" t="s">
        <v>1369</v>
      </c>
      <c r="AH4279" s="29" t="s">
        <v>1356</v>
      </c>
      <c r="AI4279" s="29" t="s">
        <v>1357</v>
      </c>
      <c r="AJ4279" s="29" t="s">
        <v>258</v>
      </c>
      <c r="AK4279" s="29" t="s">
        <v>258</v>
      </c>
      <c r="AL4279" s="29" t="s">
        <v>13327</v>
      </c>
    </row>
    <row r="4280" spans="1:38" x14ac:dyDescent="0.2">
      <c r="A4280" s="35" t="s">
        <v>17</v>
      </c>
      <c r="B4280" s="36">
        <v>10337</v>
      </c>
      <c r="C4280" s="36"/>
      <c r="D4280" s="36" t="s">
        <v>1349</v>
      </c>
      <c r="E4280" s="37" t="s">
        <v>7015</v>
      </c>
      <c r="F4280" s="38" t="s">
        <v>1266</v>
      </c>
      <c r="G4280" s="38" t="s">
        <v>1268</v>
      </c>
      <c r="H4280" s="35" t="s">
        <v>1359</v>
      </c>
      <c r="I4280" s="35" t="s">
        <v>1349</v>
      </c>
      <c r="J4280" s="29" t="s">
        <v>1371</v>
      </c>
      <c r="K4280" s="29" t="s">
        <v>1371</v>
      </c>
      <c r="L4280" s="29" t="s">
        <v>1384</v>
      </c>
      <c r="M4280" s="39">
        <v>0</v>
      </c>
      <c r="N4280" s="39"/>
      <c r="O4280" s="29">
        <v>44197</v>
      </c>
      <c r="P4280" s="29">
        <v>45321</v>
      </c>
      <c r="Q4280" s="40">
        <v>3.0773443</v>
      </c>
      <c r="R4280" s="39"/>
      <c r="S4280" s="39"/>
      <c r="T4280" s="39"/>
      <c r="U4280" s="39"/>
      <c r="V4280" s="39"/>
      <c r="W4280" s="29" t="s">
        <v>265</v>
      </c>
      <c r="X4280" s="29" t="s">
        <v>11774</v>
      </c>
      <c r="Y4280" s="29">
        <v>45278</v>
      </c>
      <c r="Z4280" s="41" t="s">
        <v>11760</v>
      </c>
      <c r="AA4280" s="42" t="s">
        <v>13381</v>
      </c>
      <c r="AB4280" s="29" t="s">
        <v>258</v>
      </c>
      <c r="AC4280" s="29" t="s">
        <v>258</v>
      </c>
      <c r="AD4280" s="29" t="s">
        <v>265</v>
      </c>
      <c r="AE4280" s="29" t="s">
        <v>1353</v>
      </c>
      <c r="AF4280" s="29" t="s">
        <v>1368</v>
      </c>
      <c r="AG4280" s="183" t="s">
        <v>1369</v>
      </c>
      <c r="AH4280" s="29" t="s">
        <v>1356</v>
      </c>
      <c r="AI4280" s="29" t="s">
        <v>1357</v>
      </c>
      <c r="AJ4280" s="29" t="s">
        <v>258</v>
      </c>
      <c r="AK4280" s="29" t="s">
        <v>258</v>
      </c>
      <c r="AL4280" s="29" t="s">
        <v>13327</v>
      </c>
    </row>
    <row r="4281" spans="1:38" x14ac:dyDescent="0.2">
      <c r="A4281" s="35" t="s">
        <v>18</v>
      </c>
      <c r="B4281" s="36">
        <v>10337</v>
      </c>
      <c r="C4281" s="36">
        <v>1</v>
      </c>
      <c r="D4281" s="36" t="s">
        <v>7016</v>
      </c>
      <c r="E4281" s="37" t="s">
        <v>7017</v>
      </c>
      <c r="F4281" s="38" t="s">
        <v>1266</v>
      </c>
      <c r="G4281" s="38" t="s">
        <v>1268</v>
      </c>
      <c r="H4281" s="35" t="s">
        <v>1359</v>
      </c>
      <c r="I4281" s="35"/>
      <c r="J4281" s="29" t="s">
        <v>1371</v>
      </c>
      <c r="K4281" s="29" t="s">
        <v>1371</v>
      </c>
      <c r="L4281" s="29" t="s">
        <v>1384</v>
      </c>
      <c r="M4281" s="39">
        <v>46.434274680719675</v>
      </c>
      <c r="N4281" s="39">
        <v>142.894250513347</v>
      </c>
      <c r="O4281" s="29">
        <v>44197</v>
      </c>
      <c r="P4281" s="29">
        <v>45321</v>
      </c>
      <c r="Q4281" s="40">
        <v>3.0773443</v>
      </c>
      <c r="R4281" s="39">
        <v>46.361245722108144</v>
      </c>
      <c r="S4281" s="39">
        <v>46.361245722108144</v>
      </c>
      <c r="T4281" s="39">
        <v>46.361245722108144</v>
      </c>
      <c r="U4281" s="39">
        <v>3.8105133470225869</v>
      </c>
      <c r="V4281" s="39">
        <v>0</v>
      </c>
      <c r="W4281" s="29" t="s">
        <v>265</v>
      </c>
      <c r="X4281" s="29" t="s">
        <v>11774</v>
      </c>
      <c r="Y4281" s="29">
        <v>45278</v>
      </c>
      <c r="Z4281" s="41" t="s">
        <v>11760</v>
      </c>
      <c r="AA4281" s="42" t="s">
        <v>1349</v>
      </c>
      <c r="AB4281" s="29" t="s">
        <v>258</v>
      </c>
      <c r="AC4281" s="29" t="s">
        <v>258</v>
      </c>
      <c r="AD4281" s="29" t="s">
        <v>265</v>
      </c>
      <c r="AE4281" s="29" t="s">
        <v>1353</v>
      </c>
      <c r="AF4281" s="29" t="s">
        <v>1368</v>
      </c>
      <c r="AG4281" s="183" t="s">
        <v>1369</v>
      </c>
      <c r="AH4281" s="29" t="s">
        <v>1356</v>
      </c>
      <c r="AI4281" s="29" t="s">
        <v>1357</v>
      </c>
      <c r="AJ4281" s="29" t="s">
        <v>258</v>
      </c>
      <c r="AK4281" s="29" t="s">
        <v>258</v>
      </c>
      <c r="AL4281" s="29" t="s">
        <v>13327</v>
      </c>
    </row>
    <row r="4282" spans="1:38" x14ac:dyDescent="0.2">
      <c r="A4282" s="35" t="s">
        <v>18</v>
      </c>
      <c r="B4282" s="36">
        <v>10337</v>
      </c>
      <c r="C4282" s="36">
        <v>2</v>
      </c>
      <c r="D4282" s="36" t="s">
        <v>7018</v>
      </c>
      <c r="E4282" s="37" t="s">
        <v>7019</v>
      </c>
      <c r="F4282" s="38" t="s">
        <v>1266</v>
      </c>
      <c r="G4282" s="38" t="s">
        <v>1268</v>
      </c>
      <c r="H4282" s="35" t="s">
        <v>1359</v>
      </c>
      <c r="I4282" s="35"/>
      <c r="J4282" s="29" t="s">
        <v>1371</v>
      </c>
      <c r="K4282" s="29" t="s">
        <v>1371</v>
      </c>
      <c r="L4282" s="29" t="s">
        <v>1384</v>
      </c>
      <c r="M4282" s="39">
        <v>378.40135488470867</v>
      </c>
      <c r="N4282" s="39">
        <v>1164.4712525667353</v>
      </c>
      <c r="O4282" s="29">
        <v>44197</v>
      </c>
      <c r="P4282" s="29">
        <v>45321</v>
      </c>
      <c r="Q4282" s="40">
        <v>3.0773443</v>
      </c>
      <c r="R4282" s="39">
        <v>377.80622861054076</v>
      </c>
      <c r="S4282" s="39">
        <v>377.80622861054076</v>
      </c>
      <c r="T4282" s="39">
        <v>377.80622861054076</v>
      </c>
      <c r="U4282" s="39">
        <v>31.052566735112933</v>
      </c>
      <c r="V4282" s="39">
        <v>0</v>
      </c>
      <c r="W4282" s="29" t="s">
        <v>265</v>
      </c>
      <c r="X4282" s="29" t="s">
        <v>11774</v>
      </c>
      <c r="Y4282" s="29">
        <v>45278</v>
      </c>
      <c r="Z4282" s="41" t="s">
        <v>11760</v>
      </c>
      <c r="AA4282" s="42" t="s">
        <v>1349</v>
      </c>
      <c r="AB4282" s="29" t="s">
        <v>258</v>
      </c>
      <c r="AC4282" s="29" t="s">
        <v>258</v>
      </c>
      <c r="AD4282" s="29" t="s">
        <v>265</v>
      </c>
      <c r="AE4282" s="29" t="s">
        <v>1353</v>
      </c>
      <c r="AF4282" s="29" t="s">
        <v>1368</v>
      </c>
      <c r="AG4282" s="183" t="s">
        <v>1369</v>
      </c>
      <c r="AH4282" s="29" t="s">
        <v>1356</v>
      </c>
      <c r="AI4282" s="29" t="s">
        <v>1357</v>
      </c>
      <c r="AJ4282" s="29" t="s">
        <v>258</v>
      </c>
      <c r="AK4282" s="29" t="s">
        <v>258</v>
      </c>
      <c r="AL4282" s="29" t="s">
        <v>13327</v>
      </c>
    </row>
    <row r="4283" spans="1:38" x14ac:dyDescent="0.2">
      <c r="A4283" s="35" t="s">
        <v>18</v>
      </c>
      <c r="B4283" s="36">
        <v>10337</v>
      </c>
      <c r="C4283" s="36">
        <v>3</v>
      </c>
      <c r="D4283" s="36" t="s">
        <v>7020</v>
      </c>
      <c r="E4283" s="37" t="s">
        <v>7021</v>
      </c>
      <c r="F4283" s="38" t="s">
        <v>1266</v>
      </c>
      <c r="G4283" s="38" t="s">
        <v>1268</v>
      </c>
      <c r="H4283" s="35" t="s">
        <v>1359</v>
      </c>
      <c r="I4283" s="35"/>
      <c r="J4283" s="29" t="s">
        <v>1371</v>
      </c>
      <c r="K4283" s="29" t="s">
        <v>1371</v>
      </c>
      <c r="L4283" s="29" t="s">
        <v>1384</v>
      </c>
      <c r="M4283" s="39">
        <v>37.276134156748711</v>
      </c>
      <c r="N4283" s="39">
        <v>114.71149897330595</v>
      </c>
      <c r="O4283" s="29">
        <v>44197</v>
      </c>
      <c r="P4283" s="29">
        <v>45321</v>
      </c>
      <c r="Q4283" s="40">
        <v>3.0773443</v>
      </c>
      <c r="R4283" s="39">
        <v>37.217508555783709</v>
      </c>
      <c r="S4283" s="39">
        <v>37.217508555783709</v>
      </c>
      <c r="T4283" s="39">
        <v>37.217508555783709</v>
      </c>
      <c r="U4283" s="39">
        <v>3.0589733059548254</v>
      </c>
      <c r="V4283" s="39">
        <v>0</v>
      </c>
      <c r="W4283" s="29" t="s">
        <v>265</v>
      </c>
      <c r="X4283" s="29" t="s">
        <v>11774</v>
      </c>
      <c r="Y4283" s="29">
        <v>45278</v>
      </c>
      <c r="Z4283" s="41" t="s">
        <v>11760</v>
      </c>
      <c r="AA4283" s="42" t="s">
        <v>1349</v>
      </c>
      <c r="AB4283" s="29" t="s">
        <v>258</v>
      </c>
      <c r="AC4283" s="29" t="s">
        <v>258</v>
      </c>
      <c r="AD4283" s="29" t="s">
        <v>265</v>
      </c>
      <c r="AE4283" s="29" t="s">
        <v>1353</v>
      </c>
      <c r="AF4283" s="29" t="s">
        <v>1368</v>
      </c>
      <c r="AG4283" s="183" t="s">
        <v>1369</v>
      </c>
      <c r="AH4283" s="29" t="s">
        <v>1356</v>
      </c>
      <c r="AI4283" s="29" t="s">
        <v>1357</v>
      </c>
      <c r="AJ4283" s="29" t="s">
        <v>258</v>
      </c>
      <c r="AK4283" s="29" t="s">
        <v>258</v>
      </c>
      <c r="AL4283" s="29" t="s">
        <v>13327</v>
      </c>
    </row>
    <row r="4284" spans="1:38" x14ac:dyDescent="0.2">
      <c r="A4284" s="35" t="s">
        <v>18</v>
      </c>
      <c r="B4284" s="36">
        <v>10337</v>
      </c>
      <c r="C4284" s="36">
        <v>4</v>
      </c>
      <c r="D4284" s="36" t="s">
        <v>7022</v>
      </c>
      <c r="E4284" s="37" t="s">
        <v>7023</v>
      </c>
      <c r="F4284" s="38" t="s">
        <v>1266</v>
      </c>
      <c r="G4284" s="38" t="s">
        <v>1268</v>
      </c>
      <c r="H4284" s="35" t="s">
        <v>1359</v>
      </c>
      <c r="I4284" s="35"/>
      <c r="J4284" s="29" t="s">
        <v>1371</v>
      </c>
      <c r="K4284" s="29" t="s">
        <v>1371</v>
      </c>
      <c r="L4284" s="29" t="s">
        <v>1384</v>
      </c>
      <c r="M4284" s="39">
        <v>32.722086136632001</v>
      </c>
      <c r="N4284" s="39">
        <v>100.6971252566735</v>
      </c>
      <c r="O4284" s="29">
        <v>44197</v>
      </c>
      <c r="P4284" s="29">
        <v>45321</v>
      </c>
      <c r="Q4284" s="40">
        <v>3.0773443</v>
      </c>
      <c r="R4284" s="39">
        <v>32.670622861054071</v>
      </c>
      <c r="S4284" s="39">
        <v>32.670622861054071</v>
      </c>
      <c r="T4284" s="39">
        <v>32.670622861054071</v>
      </c>
      <c r="U4284" s="39">
        <v>2.6852566735112937</v>
      </c>
      <c r="V4284" s="39">
        <v>0</v>
      </c>
      <c r="W4284" s="29" t="s">
        <v>265</v>
      </c>
      <c r="X4284" s="29" t="s">
        <v>11774</v>
      </c>
      <c r="Y4284" s="29">
        <v>45278</v>
      </c>
      <c r="Z4284" s="41" t="s">
        <v>11760</v>
      </c>
      <c r="AA4284" s="42" t="s">
        <v>1349</v>
      </c>
      <c r="AB4284" s="29" t="s">
        <v>258</v>
      </c>
      <c r="AC4284" s="29" t="s">
        <v>258</v>
      </c>
      <c r="AD4284" s="29" t="s">
        <v>265</v>
      </c>
      <c r="AE4284" s="29" t="s">
        <v>1353</v>
      </c>
      <c r="AF4284" s="29" t="s">
        <v>1368</v>
      </c>
      <c r="AG4284" s="183" t="s">
        <v>1369</v>
      </c>
      <c r="AH4284" s="29" t="s">
        <v>1356</v>
      </c>
      <c r="AI4284" s="29" t="s">
        <v>1357</v>
      </c>
      <c r="AJ4284" s="29" t="s">
        <v>258</v>
      </c>
      <c r="AK4284" s="29" t="s">
        <v>258</v>
      </c>
      <c r="AL4284" s="29" t="s">
        <v>13327</v>
      </c>
    </row>
    <row r="4285" spans="1:38" x14ac:dyDescent="0.2">
      <c r="A4285" s="35" t="s">
        <v>18</v>
      </c>
      <c r="B4285" s="36">
        <v>10337</v>
      </c>
      <c r="C4285" s="36">
        <v>5</v>
      </c>
      <c r="D4285" s="36" t="s">
        <v>7024</v>
      </c>
      <c r="E4285" s="37" t="s">
        <v>7025</v>
      </c>
      <c r="F4285" s="38" t="s">
        <v>1266</v>
      </c>
      <c r="G4285" s="38" t="s">
        <v>1268</v>
      </c>
      <c r="H4285" s="35" t="s">
        <v>1359</v>
      </c>
      <c r="I4285" s="35"/>
      <c r="J4285" s="29" t="s">
        <v>1371</v>
      </c>
      <c r="K4285" s="29" t="s">
        <v>1371</v>
      </c>
      <c r="L4285" s="29" t="s">
        <v>1384</v>
      </c>
      <c r="M4285" s="39">
        <v>51.735987287875332</v>
      </c>
      <c r="N4285" s="39">
        <v>159.2094455852156</v>
      </c>
      <c r="O4285" s="29">
        <v>44197</v>
      </c>
      <c r="P4285" s="29">
        <v>45321</v>
      </c>
      <c r="Q4285" s="40">
        <v>3.0773443</v>
      </c>
      <c r="R4285" s="39">
        <v>51.654620123203287</v>
      </c>
      <c r="S4285" s="39">
        <v>51.654620123203287</v>
      </c>
      <c r="T4285" s="39">
        <v>51.654620123203287</v>
      </c>
      <c r="U4285" s="39">
        <v>4.2455852156057494</v>
      </c>
      <c r="V4285" s="39">
        <v>0</v>
      </c>
      <c r="W4285" s="29" t="s">
        <v>265</v>
      </c>
      <c r="X4285" s="29" t="s">
        <v>11774</v>
      </c>
      <c r="Y4285" s="29">
        <v>45278</v>
      </c>
      <c r="Z4285" s="41" t="s">
        <v>11760</v>
      </c>
      <c r="AA4285" s="42" t="s">
        <v>1349</v>
      </c>
      <c r="AB4285" s="29" t="s">
        <v>258</v>
      </c>
      <c r="AC4285" s="29" t="s">
        <v>258</v>
      </c>
      <c r="AD4285" s="29" t="s">
        <v>265</v>
      </c>
      <c r="AE4285" s="29" t="s">
        <v>1353</v>
      </c>
      <c r="AF4285" s="29" t="s">
        <v>1368</v>
      </c>
      <c r="AG4285" s="183" t="s">
        <v>1369</v>
      </c>
      <c r="AH4285" s="29" t="s">
        <v>1356</v>
      </c>
      <c r="AI4285" s="29" t="s">
        <v>1357</v>
      </c>
      <c r="AJ4285" s="29" t="s">
        <v>258</v>
      </c>
      <c r="AK4285" s="29" t="s">
        <v>258</v>
      </c>
      <c r="AL4285" s="29" t="s">
        <v>13327</v>
      </c>
    </row>
    <row r="4286" spans="1:38" x14ac:dyDescent="0.2">
      <c r="A4286" s="35" t="s">
        <v>18</v>
      </c>
      <c r="B4286" s="36">
        <v>10337</v>
      </c>
      <c r="C4286" s="36">
        <v>6</v>
      </c>
      <c r="D4286" s="36" t="s">
        <v>7026</v>
      </c>
      <c r="E4286" s="37" t="s">
        <v>7027</v>
      </c>
      <c r="F4286" s="38" t="s">
        <v>1266</v>
      </c>
      <c r="G4286" s="38" t="s">
        <v>1268</v>
      </c>
      <c r="H4286" s="35" t="s">
        <v>1359</v>
      </c>
      <c r="I4286" s="35"/>
      <c r="J4286" s="29" t="s">
        <v>1371</v>
      </c>
      <c r="K4286" s="29" t="s">
        <v>1371</v>
      </c>
      <c r="L4286" s="29" t="s">
        <v>1384</v>
      </c>
      <c r="M4286" s="39">
        <v>50.188611850710402</v>
      </c>
      <c r="N4286" s="39">
        <v>154.44763860369611</v>
      </c>
      <c r="O4286" s="29">
        <v>44197</v>
      </c>
      <c r="P4286" s="29">
        <v>45321</v>
      </c>
      <c r="Q4286" s="40">
        <v>3.0773443</v>
      </c>
      <c r="R4286" s="39">
        <v>50.109678302532515</v>
      </c>
      <c r="S4286" s="39">
        <v>50.109678302532515</v>
      </c>
      <c r="T4286" s="39">
        <v>50.109678302532515</v>
      </c>
      <c r="U4286" s="39">
        <v>4.1186036960985621</v>
      </c>
      <c r="V4286" s="39">
        <v>0</v>
      </c>
      <c r="W4286" s="29" t="s">
        <v>265</v>
      </c>
      <c r="X4286" s="29" t="s">
        <v>11774</v>
      </c>
      <c r="Y4286" s="29">
        <v>45278</v>
      </c>
      <c r="Z4286" s="41" t="s">
        <v>11760</v>
      </c>
      <c r="AA4286" s="42" t="s">
        <v>1349</v>
      </c>
      <c r="AB4286" s="29" t="s">
        <v>258</v>
      </c>
      <c r="AC4286" s="29" t="s">
        <v>258</v>
      </c>
      <c r="AD4286" s="29" t="s">
        <v>265</v>
      </c>
      <c r="AE4286" s="29" t="s">
        <v>1353</v>
      </c>
      <c r="AF4286" s="29" t="s">
        <v>1368</v>
      </c>
      <c r="AG4286" s="183" t="s">
        <v>1369</v>
      </c>
      <c r="AH4286" s="29" t="s">
        <v>1356</v>
      </c>
      <c r="AI4286" s="29" t="s">
        <v>1357</v>
      </c>
      <c r="AJ4286" s="29" t="s">
        <v>258</v>
      </c>
      <c r="AK4286" s="29" t="s">
        <v>258</v>
      </c>
      <c r="AL4286" s="29" t="s">
        <v>13327</v>
      </c>
    </row>
    <row r="4287" spans="1:38" x14ac:dyDescent="0.2">
      <c r="A4287" s="35" t="s">
        <v>18</v>
      </c>
      <c r="B4287" s="36">
        <v>10337</v>
      </c>
      <c r="C4287" s="36">
        <v>7</v>
      </c>
      <c r="D4287" s="36" t="s">
        <v>7028</v>
      </c>
      <c r="E4287" s="37" t="s">
        <v>7029</v>
      </c>
      <c r="F4287" s="38" t="s">
        <v>1266</v>
      </c>
      <c r="G4287" s="38" t="s">
        <v>1268</v>
      </c>
      <c r="H4287" s="35" t="s">
        <v>1359</v>
      </c>
      <c r="I4287" s="35"/>
      <c r="J4287" s="29" t="s">
        <v>1371</v>
      </c>
      <c r="K4287" s="29" t="s">
        <v>1371</v>
      </c>
      <c r="L4287" s="29" t="s">
        <v>1384</v>
      </c>
      <c r="M4287" s="39">
        <v>49.569061142039573</v>
      </c>
      <c r="N4287" s="39">
        <v>152.54106776180697</v>
      </c>
      <c r="O4287" s="29">
        <v>44197</v>
      </c>
      <c r="P4287" s="29">
        <v>45321</v>
      </c>
      <c r="Q4287" s="40">
        <v>3.0773443</v>
      </c>
      <c r="R4287" s="39">
        <v>49.491101984941821</v>
      </c>
      <c r="S4287" s="39">
        <v>49.491101984941821</v>
      </c>
      <c r="T4287" s="39">
        <v>49.491101984941821</v>
      </c>
      <c r="U4287" s="39">
        <v>4.0677618069815198</v>
      </c>
      <c r="V4287" s="39">
        <v>0</v>
      </c>
      <c r="W4287" s="29" t="s">
        <v>265</v>
      </c>
      <c r="X4287" s="29" t="s">
        <v>11774</v>
      </c>
      <c r="Y4287" s="29">
        <v>45278</v>
      </c>
      <c r="Z4287" s="41" t="s">
        <v>11760</v>
      </c>
      <c r="AA4287" s="42" t="s">
        <v>1349</v>
      </c>
      <c r="AB4287" s="29" t="s">
        <v>258</v>
      </c>
      <c r="AC4287" s="29" t="s">
        <v>258</v>
      </c>
      <c r="AD4287" s="29" t="s">
        <v>265</v>
      </c>
      <c r="AE4287" s="29" t="s">
        <v>1353</v>
      </c>
      <c r="AF4287" s="29" t="s">
        <v>1368</v>
      </c>
      <c r="AG4287" s="183" t="s">
        <v>1369</v>
      </c>
      <c r="AH4287" s="29" t="s">
        <v>1356</v>
      </c>
      <c r="AI4287" s="29" t="s">
        <v>1357</v>
      </c>
      <c r="AJ4287" s="29" t="s">
        <v>258</v>
      </c>
      <c r="AK4287" s="29" t="s">
        <v>258</v>
      </c>
      <c r="AL4287" s="29" t="s">
        <v>13327</v>
      </c>
    </row>
    <row r="4288" spans="1:38" x14ac:dyDescent="0.2">
      <c r="A4288" s="35" t="s">
        <v>18</v>
      </c>
      <c r="B4288" s="36">
        <v>10337</v>
      </c>
      <c r="C4288" s="36">
        <v>8</v>
      </c>
      <c r="D4288" s="36" t="s">
        <v>7030</v>
      </c>
      <c r="E4288" s="37" t="s">
        <v>7031</v>
      </c>
      <c r="F4288" s="38" t="s">
        <v>1266</v>
      </c>
      <c r="G4288" s="38" t="s">
        <v>1268</v>
      </c>
      <c r="H4288" s="35" t="s">
        <v>1359</v>
      </c>
      <c r="I4288" s="35"/>
      <c r="J4288" s="29" t="s">
        <v>1371</v>
      </c>
      <c r="K4288" s="29" t="s">
        <v>1371</v>
      </c>
      <c r="L4288" s="29" t="s">
        <v>1384</v>
      </c>
      <c r="M4288" s="39">
        <v>52.796930343111313</v>
      </c>
      <c r="N4288" s="39">
        <v>162.47433264887064</v>
      </c>
      <c r="O4288" s="29">
        <v>44197</v>
      </c>
      <c r="P4288" s="29">
        <v>45321</v>
      </c>
      <c r="Q4288" s="40">
        <v>3.0773443</v>
      </c>
      <c r="R4288" s="39">
        <v>52.713894592744701</v>
      </c>
      <c r="S4288" s="39">
        <v>52.713894592744701</v>
      </c>
      <c r="T4288" s="39">
        <v>52.713894592744701</v>
      </c>
      <c r="U4288" s="39">
        <v>4.3326488706365502</v>
      </c>
      <c r="V4288" s="39">
        <v>0</v>
      </c>
      <c r="W4288" s="29" t="s">
        <v>265</v>
      </c>
      <c r="X4288" s="29" t="s">
        <v>11774</v>
      </c>
      <c r="Y4288" s="29">
        <v>45278</v>
      </c>
      <c r="Z4288" s="41" t="s">
        <v>11760</v>
      </c>
      <c r="AA4288" s="42" t="s">
        <v>1349</v>
      </c>
      <c r="AB4288" s="29" t="s">
        <v>258</v>
      </c>
      <c r="AC4288" s="29" t="s">
        <v>258</v>
      </c>
      <c r="AD4288" s="29" t="s">
        <v>265</v>
      </c>
      <c r="AE4288" s="29" t="s">
        <v>1353</v>
      </c>
      <c r="AF4288" s="29" t="s">
        <v>1368</v>
      </c>
      <c r="AG4288" s="183" t="s">
        <v>1369</v>
      </c>
      <c r="AH4288" s="29" t="s">
        <v>1356</v>
      </c>
      <c r="AI4288" s="29" t="s">
        <v>1357</v>
      </c>
      <c r="AJ4288" s="29" t="s">
        <v>258</v>
      </c>
      <c r="AK4288" s="29" t="s">
        <v>258</v>
      </c>
      <c r="AL4288" s="29" t="s">
        <v>13327</v>
      </c>
    </row>
    <row r="4289" spans="1:38" x14ac:dyDescent="0.2">
      <c r="A4289" s="35" t="s">
        <v>18</v>
      </c>
      <c r="B4289" s="36">
        <v>10337</v>
      </c>
      <c r="C4289" s="36">
        <v>9</v>
      </c>
      <c r="D4289" s="36" t="s">
        <v>7032</v>
      </c>
      <c r="E4289" s="37" t="s">
        <v>7033</v>
      </c>
      <c r="F4289" s="38" t="s">
        <v>1266</v>
      </c>
      <c r="G4289" s="38" t="s">
        <v>1268</v>
      </c>
      <c r="H4289" s="35" t="s">
        <v>1359</v>
      </c>
      <c r="I4289" s="35"/>
      <c r="J4289" s="29" t="s">
        <v>1371</v>
      </c>
      <c r="K4289" s="29" t="s">
        <v>1371</v>
      </c>
      <c r="L4289" s="29" t="s">
        <v>1384</v>
      </c>
      <c r="M4289" s="39">
        <v>49.171707941163454</v>
      </c>
      <c r="N4289" s="39">
        <v>151.31827515400408</v>
      </c>
      <c r="O4289" s="29">
        <v>44197</v>
      </c>
      <c r="P4289" s="29">
        <v>45321</v>
      </c>
      <c r="Q4289" s="40">
        <v>3.0773443</v>
      </c>
      <c r="R4289" s="39">
        <v>49.09437371663244</v>
      </c>
      <c r="S4289" s="39">
        <v>49.09437371663244</v>
      </c>
      <c r="T4289" s="39">
        <v>49.09437371663244</v>
      </c>
      <c r="U4289" s="39">
        <v>4.0351540041067757</v>
      </c>
      <c r="V4289" s="39">
        <v>0</v>
      </c>
      <c r="W4289" s="29" t="s">
        <v>265</v>
      </c>
      <c r="X4289" s="29" t="s">
        <v>11774</v>
      </c>
      <c r="Y4289" s="29">
        <v>45278</v>
      </c>
      <c r="Z4289" s="41" t="s">
        <v>11760</v>
      </c>
      <c r="AA4289" s="42" t="s">
        <v>1349</v>
      </c>
      <c r="AB4289" s="29" t="s">
        <v>258</v>
      </c>
      <c r="AC4289" s="29" t="s">
        <v>258</v>
      </c>
      <c r="AD4289" s="29" t="s">
        <v>265</v>
      </c>
      <c r="AE4289" s="29" t="s">
        <v>1353</v>
      </c>
      <c r="AF4289" s="29" t="s">
        <v>1368</v>
      </c>
      <c r="AG4289" s="183" t="s">
        <v>1369</v>
      </c>
      <c r="AH4289" s="29" t="s">
        <v>1356</v>
      </c>
      <c r="AI4289" s="29" t="s">
        <v>1357</v>
      </c>
      <c r="AJ4289" s="29" t="s">
        <v>258</v>
      </c>
      <c r="AK4289" s="29" t="s">
        <v>258</v>
      </c>
      <c r="AL4289" s="29" t="s">
        <v>13327</v>
      </c>
    </row>
    <row r="4290" spans="1:38" x14ac:dyDescent="0.2">
      <c r="A4290" s="35" t="s">
        <v>17</v>
      </c>
      <c r="B4290" s="36">
        <v>10340</v>
      </c>
      <c r="C4290" s="36"/>
      <c r="D4290" s="36" t="s">
        <v>1349</v>
      </c>
      <c r="E4290" s="37" t="s">
        <v>7034</v>
      </c>
      <c r="F4290" s="38" t="s">
        <v>1262</v>
      </c>
      <c r="G4290" s="38" t="s">
        <v>1263</v>
      </c>
      <c r="H4290" s="35" t="s">
        <v>1196</v>
      </c>
      <c r="I4290" s="35" t="s">
        <v>1349</v>
      </c>
      <c r="J4290" s="29" t="s">
        <v>263</v>
      </c>
      <c r="K4290" s="29" t="s">
        <v>264</v>
      </c>
      <c r="L4290" s="29" t="s">
        <v>7035</v>
      </c>
      <c r="M4290" s="39">
        <v>0</v>
      </c>
      <c r="N4290" s="39"/>
      <c r="O4290" s="29">
        <v>44197</v>
      </c>
      <c r="P4290" s="29">
        <v>45280</v>
      </c>
      <c r="Q4290" s="40">
        <v>2.9650924000000001</v>
      </c>
      <c r="R4290" s="39"/>
      <c r="S4290" s="39"/>
      <c r="T4290" s="39"/>
      <c r="U4290" s="39"/>
      <c r="V4290" s="39"/>
      <c r="W4290" s="29" t="s">
        <v>265</v>
      </c>
      <c r="X4290" s="29" t="s">
        <v>11774</v>
      </c>
      <c r="Y4290" s="29">
        <v>45206</v>
      </c>
      <c r="Z4290" s="41" t="s">
        <v>11758</v>
      </c>
      <c r="AA4290" s="42" t="s">
        <v>1349</v>
      </c>
      <c r="AB4290" s="29" t="s">
        <v>258</v>
      </c>
      <c r="AC4290" s="29" t="s">
        <v>265</v>
      </c>
      <c r="AD4290" s="29" t="s">
        <v>265</v>
      </c>
      <c r="AE4290" s="29" t="s">
        <v>1367</v>
      </c>
      <c r="AF4290" s="29" t="s">
        <v>1368</v>
      </c>
      <c r="AG4290" s="183" t="s">
        <v>1369</v>
      </c>
      <c r="AH4290" s="29" t="s">
        <v>1356</v>
      </c>
      <c r="AI4290" s="29" t="s">
        <v>1357</v>
      </c>
      <c r="AJ4290" s="29" t="s">
        <v>258</v>
      </c>
      <c r="AK4290" s="29" t="s">
        <v>258</v>
      </c>
      <c r="AL4290" s="29" t="s">
        <v>13327</v>
      </c>
    </row>
    <row r="4291" spans="1:38" x14ac:dyDescent="0.2">
      <c r="A4291" s="35" t="s">
        <v>18</v>
      </c>
      <c r="B4291" s="36">
        <v>10340</v>
      </c>
      <c r="C4291" s="36">
        <v>1</v>
      </c>
      <c r="D4291" s="36" t="s">
        <v>7036</v>
      </c>
      <c r="E4291" s="37" t="s">
        <v>7037</v>
      </c>
      <c r="F4291" s="38" t="s">
        <v>1262</v>
      </c>
      <c r="G4291" s="38" t="s">
        <v>1263</v>
      </c>
      <c r="H4291" s="35" t="s">
        <v>1196</v>
      </c>
      <c r="I4291" s="35"/>
      <c r="J4291" s="29" t="s">
        <v>263</v>
      </c>
      <c r="K4291" s="29" t="s">
        <v>264</v>
      </c>
      <c r="L4291" s="29" t="s">
        <v>7035</v>
      </c>
      <c r="M4291" s="39">
        <v>67.843586390636403</v>
      </c>
      <c r="N4291" s="39">
        <v>201.16250239561944</v>
      </c>
      <c r="O4291" s="29">
        <v>44197</v>
      </c>
      <c r="P4291" s="29">
        <v>45280</v>
      </c>
      <c r="Q4291" s="40">
        <v>2.9650924000000001</v>
      </c>
      <c r="R4291" s="39">
        <v>67.734606433949352</v>
      </c>
      <c r="S4291" s="39">
        <v>67.734606433949352</v>
      </c>
      <c r="T4291" s="39">
        <v>65.693289527720736</v>
      </c>
      <c r="U4291" s="39">
        <v>0</v>
      </c>
      <c r="V4291" s="39">
        <v>0</v>
      </c>
      <c r="W4291" s="29" t="s">
        <v>1357</v>
      </c>
      <c r="X4291" s="29" t="s">
        <v>11774</v>
      </c>
      <c r="Y4291" s="29">
        <v>45206</v>
      </c>
      <c r="Z4291" s="41" t="s">
        <v>11758</v>
      </c>
      <c r="AA4291" s="42" t="s">
        <v>1349</v>
      </c>
      <c r="AB4291" s="29" t="s">
        <v>258</v>
      </c>
      <c r="AC4291" s="29" t="s">
        <v>265</v>
      </c>
      <c r="AD4291" s="29" t="s">
        <v>265</v>
      </c>
      <c r="AE4291" s="29" t="s">
        <v>1367</v>
      </c>
      <c r="AF4291" s="29" t="s">
        <v>1368</v>
      </c>
      <c r="AG4291" s="183" t="s">
        <v>1369</v>
      </c>
      <c r="AH4291" s="29" t="s">
        <v>1356</v>
      </c>
      <c r="AI4291" s="29" t="s">
        <v>1357</v>
      </c>
      <c r="AJ4291" s="29" t="s">
        <v>258</v>
      </c>
      <c r="AK4291" s="29" t="s">
        <v>258</v>
      </c>
      <c r="AL4291" s="29" t="s">
        <v>13326</v>
      </c>
    </row>
    <row r="4292" spans="1:38" x14ac:dyDescent="0.2">
      <c r="A4292" s="35" t="s">
        <v>18</v>
      </c>
      <c r="B4292" s="36">
        <v>10340</v>
      </c>
      <c r="C4292" s="36">
        <v>2</v>
      </c>
      <c r="D4292" s="36" t="s">
        <v>7038</v>
      </c>
      <c r="E4292" s="37" t="s">
        <v>7039</v>
      </c>
      <c r="F4292" s="38" t="s">
        <v>1262</v>
      </c>
      <c r="G4292" s="38" t="s">
        <v>1263</v>
      </c>
      <c r="H4292" s="35" t="s">
        <v>1196</v>
      </c>
      <c r="I4292" s="35"/>
      <c r="J4292" s="29" t="s">
        <v>263</v>
      </c>
      <c r="K4292" s="29" t="s">
        <v>264</v>
      </c>
      <c r="L4292" s="29" t="s">
        <v>7035</v>
      </c>
      <c r="M4292" s="39">
        <v>0</v>
      </c>
      <c r="N4292" s="39">
        <v>0</v>
      </c>
      <c r="O4292" s="29">
        <v>44197</v>
      </c>
      <c r="P4292" s="29">
        <v>45280</v>
      </c>
      <c r="Q4292" s="40">
        <v>2.9650924000000001</v>
      </c>
      <c r="R4292" s="39">
        <v>0</v>
      </c>
      <c r="S4292" s="39">
        <v>0</v>
      </c>
      <c r="T4292" s="39">
        <v>0</v>
      </c>
      <c r="U4292" s="39">
        <v>0</v>
      </c>
      <c r="V4292" s="39">
        <v>0</v>
      </c>
      <c r="W4292" s="29" t="s">
        <v>1357</v>
      </c>
      <c r="X4292" s="29" t="s">
        <v>11774</v>
      </c>
      <c r="Y4292" s="29">
        <v>45206</v>
      </c>
      <c r="Z4292" s="41" t="s">
        <v>11758</v>
      </c>
      <c r="AA4292" s="42" t="s">
        <v>1349</v>
      </c>
      <c r="AB4292" s="29" t="s">
        <v>258</v>
      </c>
      <c r="AC4292" s="29" t="s">
        <v>265</v>
      </c>
      <c r="AD4292" s="29" t="s">
        <v>265</v>
      </c>
      <c r="AE4292" s="29" t="s">
        <v>1367</v>
      </c>
      <c r="AF4292" s="29" t="s">
        <v>1368</v>
      </c>
      <c r="AG4292" s="183" t="s">
        <v>1369</v>
      </c>
      <c r="AH4292" s="29" t="s">
        <v>1356</v>
      </c>
      <c r="AI4292" s="29" t="s">
        <v>1357</v>
      </c>
      <c r="AJ4292" s="29" t="s">
        <v>258</v>
      </c>
      <c r="AK4292" s="29" t="s">
        <v>258</v>
      </c>
      <c r="AL4292" s="29" t="s">
        <v>13326</v>
      </c>
    </row>
    <row r="4293" spans="1:38" x14ac:dyDescent="0.2">
      <c r="A4293" s="35" t="s">
        <v>17</v>
      </c>
      <c r="B4293" s="36">
        <v>10341</v>
      </c>
      <c r="C4293" s="36"/>
      <c r="D4293" s="36" t="s">
        <v>1349</v>
      </c>
      <c r="E4293" s="37" t="s">
        <v>7040</v>
      </c>
      <c r="F4293" s="38" t="s">
        <v>1262</v>
      </c>
      <c r="G4293" s="38" t="s">
        <v>1263</v>
      </c>
      <c r="H4293" s="35" t="s">
        <v>3261</v>
      </c>
      <c r="I4293" s="35" t="s">
        <v>7041</v>
      </c>
      <c r="J4293" s="29" t="s">
        <v>263</v>
      </c>
      <c r="K4293" s="29" t="s">
        <v>264</v>
      </c>
      <c r="L4293" s="29" t="s">
        <v>7042</v>
      </c>
      <c r="M4293" s="39">
        <v>0</v>
      </c>
      <c r="N4293" s="39"/>
      <c r="O4293" s="29">
        <v>44197</v>
      </c>
      <c r="P4293" s="29">
        <v>45342</v>
      </c>
      <c r="Q4293" s="40">
        <v>3.1348392</v>
      </c>
      <c r="R4293" s="39"/>
      <c r="S4293" s="39"/>
      <c r="T4293" s="39"/>
      <c r="U4293" s="39"/>
      <c r="V4293" s="39"/>
      <c r="W4293" s="29" t="s">
        <v>265</v>
      </c>
      <c r="X4293" s="29" t="s">
        <v>11773</v>
      </c>
      <c r="Y4293" s="29">
        <v>45268</v>
      </c>
      <c r="Z4293" s="41" t="s">
        <v>11760</v>
      </c>
      <c r="AA4293" s="42" t="s">
        <v>13382</v>
      </c>
      <c r="AB4293" s="29" t="s">
        <v>258</v>
      </c>
      <c r="AC4293" s="29" t="s">
        <v>265</v>
      </c>
      <c r="AD4293" s="29" t="s">
        <v>265</v>
      </c>
      <c r="AE4293" s="29" t="s">
        <v>1367</v>
      </c>
      <c r="AF4293" s="29" t="s">
        <v>4058</v>
      </c>
      <c r="AG4293" s="183" t="s">
        <v>4059</v>
      </c>
      <c r="AH4293" s="29" t="s">
        <v>1356</v>
      </c>
      <c r="AI4293" s="29" t="s">
        <v>1357</v>
      </c>
      <c r="AJ4293" s="29" t="s">
        <v>265</v>
      </c>
      <c r="AK4293" s="29" t="s">
        <v>120</v>
      </c>
      <c r="AL4293" s="29" t="s">
        <v>12221</v>
      </c>
    </row>
    <row r="4294" spans="1:38" x14ac:dyDescent="0.2">
      <c r="A4294" s="35" t="s">
        <v>18</v>
      </c>
      <c r="B4294" s="36">
        <v>10341</v>
      </c>
      <c r="C4294" s="36">
        <v>1</v>
      </c>
      <c r="D4294" s="36" t="s">
        <v>7043</v>
      </c>
      <c r="E4294" s="37" t="s">
        <v>7044</v>
      </c>
      <c r="F4294" s="38" t="s">
        <v>1262</v>
      </c>
      <c r="G4294" s="38" t="s">
        <v>1263</v>
      </c>
      <c r="H4294" s="35" t="s">
        <v>482</v>
      </c>
      <c r="I4294" s="35"/>
      <c r="J4294" s="29" t="s">
        <v>263</v>
      </c>
      <c r="K4294" s="29" t="s">
        <v>264</v>
      </c>
      <c r="L4294" s="29" t="s">
        <v>7042</v>
      </c>
      <c r="M4294" s="39">
        <v>62.691703828897531</v>
      </c>
      <c r="N4294" s="39">
        <v>196.52841067761807</v>
      </c>
      <c r="O4294" s="29">
        <v>44197</v>
      </c>
      <c r="P4294" s="29">
        <v>45342</v>
      </c>
      <c r="Q4294" s="40">
        <v>3.1348392</v>
      </c>
      <c r="R4294" s="39">
        <v>62.594127310061602</v>
      </c>
      <c r="S4294" s="39">
        <v>62.594127310061602</v>
      </c>
      <c r="T4294" s="39">
        <v>62.594127310061602</v>
      </c>
      <c r="U4294" s="39">
        <v>8.7460287474332628</v>
      </c>
      <c r="V4294" s="39">
        <v>0</v>
      </c>
      <c r="W4294" s="29" t="s">
        <v>265</v>
      </c>
      <c r="X4294" s="29" t="s">
        <v>11773</v>
      </c>
      <c r="Y4294" s="29">
        <v>45268</v>
      </c>
      <c r="Z4294" s="41" t="s">
        <v>11760</v>
      </c>
      <c r="AA4294" s="42" t="s">
        <v>1349</v>
      </c>
      <c r="AB4294" s="29" t="s">
        <v>258</v>
      </c>
      <c r="AC4294" s="29" t="s">
        <v>265</v>
      </c>
      <c r="AD4294" s="29" t="s">
        <v>265</v>
      </c>
      <c r="AE4294" s="29" t="s">
        <v>1367</v>
      </c>
      <c r="AF4294" s="29" t="s">
        <v>4058</v>
      </c>
      <c r="AG4294" s="183" t="s">
        <v>4059</v>
      </c>
      <c r="AH4294" s="29" t="s">
        <v>1356</v>
      </c>
      <c r="AI4294" s="29" t="s">
        <v>1357</v>
      </c>
      <c r="AJ4294" s="29" t="s">
        <v>258</v>
      </c>
      <c r="AK4294" s="29" t="s">
        <v>258</v>
      </c>
      <c r="AL4294" s="29" t="s">
        <v>13327</v>
      </c>
    </row>
    <row r="4295" spans="1:38" x14ac:dyDescent="0.2">
      <c r="A4295" s="35" t="s">
        <v>18</v>
      </c>
      <c r="B4295" s="36">
        <v>10341</v>
      </c>
      <c r="C4295" s="36">
        <v>2</v>
      </c>
      <c r="D4295" s="36" t="s">
        <v>7045</v>
      </c>
      <c r="E4295" s="37" t="s">
        <v>7046</v>
      </c>
      <c r="F4295" s="38" t="s">
        <v>1262</v>
      </c>
      <c r="G4295" s="38" t="s">
        <v>1263</v>
      </c>
      <c r="H4295" s="35" t="s">
        <v>482</v>
      </c>
      <c r="I4295" s="35"/>
      <c r="J4295" s="29" t="s">
        <v>263</v>
      </c>
      <c r="K4295" s="29" t="s">
        <v>264</v>
      </c>
      <c r="L4295" s="29" t="s">
        <v>7042</v>
      </c>
      <c r="M4295" s="39">
        <v>85.097254572287227</v>
      </c>
      <c r="N4295" s="39">
        <v>266.76620944558522</v>
      </c>
      <c r="O4295" s="29">
        <v>44197</v>
      </c>
      <c r="P4295" s="29">
        <v>45342</v>
      </c>
      <c r="Q4295" s="40">
        <v>3.1348392</v>
      </c>
      <c r="R4295" s="39">
        <v>84.964804928131414</v>
      </c>
      <c r="S4295" s="39">
        <v>84.964804928131414</v>
      </c>
      <c r="T4295" s="39">
        <v>84.964804928131414</v>
      </c>
      <c r="U4295" s="39">
        <v>11.871794661190965</v>
      </c>
      <c r="V4295" s="39">
        <v>0</v>
      </c>
      <c r="W4295" s="29" t="s">
        <v>265</v>
      </c>
      <c r="X4295" s="29" t="s">
        <v>11773</v>
      </c>
      <c r="Y4295" s="29">
        <v>45268</v>
      </c>
      <c r="Z4295" s="41" t="s">
        <v>11760</v>
      </c>
      <c r="AA4295" s="42" t="s">
        <v>1349</v>
      </c>
      <c r="AB4295" s="29" t="s">
        <v>258</v>
      </c>
      <c r="AC4295" s="29" t="s">
        <v>265</v>
      </c>
      <c r="AD4295" s="29" t="s">
        <v>265</v>
      </c>
      <c r="AE4295" s="29" t="s">
        <v>1367</v>
      </c>
      <c r="AF4295" s="29" t="s">
        <v>4058</v>
      </c>
      <c r="AG4295" s="183" t="s">
        <v>4059</v>
      </c>
      <c r="AH4295" s="29" t="s">
        <v>1356</v>
      </c>
      <c r="AI4295" s="29" t="s">
        <v>1357</v>
      </c>
      <c r="AJ4295" s="29" t="s">
        <v>258</v>
      </c>
      <c r="AK4295" s="29" t="s">
        <v>258</v>
      </c>
      <c r="AL4295" s="29" t="s">
        <v>13327</v>
      </c>
    </row>
    <row r="4296" spans="1:38" x14ac:dyDescent="0.2">
      <c r="A4296" s="35" t="s">
        <v>18</v>
      </c>
      <c r="B4296" s="36">
        <v>10341</v>
      </c>
      <c r="C4296" s="36">
        <v>3</v>
      </c>
      <c r="D4296" s="36" t="s">
        <v>7047</v>
      </c>
      <c r="E4296" s="37" t="s">
        <v>7048</v>
      </c>
      <c r="F4296" s="38" t="s">
        <v>1262</v>
      </c>
      <c r="G4296" s="38" t="s">
        <v>1263</v>
      </c>
      <c r="H4296" s="35" t="s">
        <v>482</v>
      </c>
      <c r="I4296" s="35"/>
      <c r="J4296" s="29" t="s">
        <v>263</v>
      </c>
      <c r="K4296" s="29" t="s">
        <v>264</v>
      </c>
      <c r="L4296" s="29" t="s">
        <v>7042</v>
      </c>
      <c r="M4296" s="39">
        <v>77.923995295155351</v>
      </c>
      <c r="N4296" s="39">
        <v>244.27919507186857</v>
      </c>
      <c r="O4296" s="29">
        <v>44197</v>
      </c>
      <c r="P4296" s="29">
        <v>45342</v>
      </c>
      <c r="Q4296" s="40">
        <v>3.1348392</v>
      </c>
      <c r="R4296" s="39">
        <v>77.802710472279259</v>
      </c>
      <c r="S4296" s="39">
        <v>77.802710472279259</v>
      </c>
      <c r="T4296" s="39">
        <v>77.802710472279259</v>
      </c>
      <c r="U4296" s="39">
        <v>10.871063655030799</v>
      </c>
      <c r="V4296" s="39">
        <v>0</v>
      </c>
      <c r="W4296" s="29" t="s">
        <v>265</v>
      </c>
      <c r="X4296" s="29" t="s">
        <v>11773</v>
      </c>
      <c r="Y4296" s="29">
        <v>45268</v>
      </c>
      <c r="Z4296" s="41" t="s">
        <v>11760</v>
      </c>
      <c r="AA4296" s="42" t="s">
        <v>1349</v>
      </c>
      <c r="AB4296" s="29" t="s">
        <v>258</v>
      </c>
      <c r="AC4296" s="29" t="s">
        <v>265</v>
      </c>
      <c r="AD4296" s="29" t="s">
        <v>265</v>
      </c>
      <c r="AE4296" s="29" t="s">
        <v>1367</v>
      </c>
      <c r="AF4296" s="29" t="s">
        <v>4058</v>
      </c>
      <c r="AG4296" s="183" t="s">
        <v>4059</v>
      </c>
      <c r="AH4296" s="29" t="s">
        <v>1356</v>
      </c>
      <c r="AI4296" s="29" t="s">
        <v>1357</v>
      </c>
      <c r="AJ4296" s="29" t="s">
        <v>258</v>
      </c>
      <c r="AK4296" s="29" t="s">
        <v>258</v>
      </c>
      <c r="AL4296" s="29" t="s">
        <v>13327</v>
      </c>
    </row>
    <row r="4297" spans="1:38" x14ac:dyDescent="0.2">
      <c r="A4297" s="35" t="s">
        <v>16</v>
      </c>
      <c r="B4297" s="36">
        <v>10345</v>
      </c>
      <c r="C4297" s="36"/>
      <c r="D4297" s="36" t="s">
        <v>1349</v>
      </c>
      <c r="E4297" s="37" t="s">
        <v>7054</v>
      </c>
      <c r="F4297" s="38" t="s">
        <v>1262</v>
      </c>
      <c r="G4297" s="38" t="s">
        <v>1263</v>
      </c>
      <c r="H4297" s="35" t="s">
        <v>1671</v>
      </c>
      <c r="I4297" s="35"/>
      <c r="J4297" s="29" t="s">
        <v>263</v>
      </c>
      <c r="K4297" s="29" t="s">
        <v>264</v>
      </c>
      <c r="L4297" s="29" t="s">
        <v>2577</v>
      </c>
      <c r="M4297" s="39">
        <v>31.313111001304151</v>
      </c>
      <c r="N4297" s="39">
        <v>98.933141683778246</v>
      </c>
      <c r="O4297" s="29">
        <v>44197</v>
      </c>
      <c r="P4297" s="29">
        <v>45351</v>
      </c>
      <c r="Q4297" s="40">
        <v>3.1594798000000002</v>
      </c>
      <c r="R4297" s="39">
        <v>31.264585900068447</v>
      </c>
      <c r="S4297" s="39">
        <v>31.264585900068447</v>
      </c>
      <c r="T4297" s="39">
        <v>31.264585900068447</v>
      </c>
      <c r="U4297" s="39">
        <v>5.1393839835728956</v>
      </c>
      <c r="V4297" s="39">
        <v>0</v>
      </c>
      <c r="W4297" s="29" t="s">
        <v>265</v>
      </c>
      <c r="X4297" s="29" t="s">
        <v>11773</v>
      </c>
      <c r="Y4297" s="29">
        <v>45153</v>
      </c>
      <c r="Z4297" s="41" t="s">
        <v>11756</v>
      </c>
      <c r="AA4297" s="42" t="s">
        <v>1349</v>
      </c>
      <c r="AB4297" s="29" t="s">
        <v>258</v>
      </c>
      <c r="AC4297" s="29" t="s">
        <v>265</v>
      </c>
      <c r="AD4297" s="29" t="s">
        <v>265</v>
      </c>
      <c r="AE4297" s="29" t="s">
        <v>1367</v>
      </c>
      <c r="AF4297" s="29" t="s">
        <v>2409</v>
      </c>
      <c r="AG4297" s="183" t="s">
        <v>2410</v>
      </c>
      <c r="AH4297" s="29" t="s">
        <v>1356</v>
      </c>
      <c r="AI4297" s="29" t="s">
        <v>265</v>
      </c>
      <c r="AJ4297" s="29" t="s">
        <v>265</v>
      </c>
      <c r="AK4297" s="29" t="s">
        <v>258</v>
      </c>
      <c r="AL4297" s="29" t="s">
        <v>12221</v>
      </c>
    </row>
    <row r="4298" spans="1:38" x14ac:dyDescent="0.2">
      <c r="A4298" s="35" t="s">
        <v>17</v>
      </c>
      <c r="B4298" s="36">
        <v>9956</v>
      </c>
      <c r="C4298" s="36"/>
      <c r="D4298" s="36" t="s">
        <v>1349</v>
      </c>
      <c r="E4298" s="37" t="s">
        <v>6384</v>
      </c>
      <c r="F4298" s="38" t="s">
        <v>1262</v>
      </c>
      <c r="G4298" s="38" t="s">
        <v>1263</v>
      </c>
      <c r="H4298" s="35" t="s">
        <v>1671</v>
      </c>
      <c r="I4298" s="35" t="s">
        <v>1349</v>
      </c>
      <c r="J4298" s="29" t="s">
        <v>263</v>
      </c>
      <c r="K4298" s="29" t="s">
        <v>264</v>
      </c>
      <c r="L4298" s="29" t="s">
        <v>2577</v>
      </c>
      <c r="M4298" s="39">
        <v>0</v>
      </c>
      <c r="N4298" s="39"/>
      <c r="O4298" s="29">
        <v>44197</v>
      </c>
      <c r="P4298" s="29">
        <v>44398</v>
      </c>
      <c r="Q4298" s="40">
        <v>0.55030800000000002</v>
      </c>
      <c r="R4298" s="39"/>
      <c r="S4298" s="39"/>
      <c r="T4298" s="39"/>
      <c r="U4298" s="39"/>
      <c r="V4298" s="39"/>
      <c r="W4298" s="29" t="s">
        <v>265</v>
      </c>
      <c r="X4298" s="29" t="s">
        <v>11773</v>
      </c>
      <c r="Y4298" s="29">
        <v>45281</v>
      </c>
      <c r="Z4298" s="41" t="s">
        <v>11760</v>
      </c>
      <c r="AA4298" s="42" t="s">
        <v>13383</v>
      </c>
      <c r="AB4298" s="29" t="s">
        <v>258</v>
      </c>
      <c r="AC4298" s="29" t="s">
        <v>265</v>
      </c>
      <c r="AD4298" s="29" t="s">
        <v>265</v>
      </c>
      <c r="AE4298" s="29" t="s">
        <v>1367</v>
      </c>
      <c r="AF4298" s="29" t="s">
        <v>2409</v>
      </c>
      <c r="AG4298" s="183" t="s">
        <v>2410</v>
      </c>
      <c r="AH4298" s="29" t="s">
        <v>1356</v>
      </c>
      <c r="AI4298" s="29" t="s">
        <v>1357</v>
      </c>
      <c r="AJ4298" s="29" t="s">
        <v>265</v>
      </c>
      <c r="AK4298" s="29" t="s">
        <v>258</v>
      </c>
      <c r="AL4298" s="29" t="s">
        <v>12221</v>
      </c>
    </row>
    <row r="4299" spans="1:38" x14ac:dyDescent="0.2">
      <c r="A4299" s="35" t="s">
        <v>16</v>
      </c>
      <c r="B4299" s="36">
        <v>10344</v>
      </c>
      <c r="C4299" s="36"/>
      <c r="D4299" s="36" t="s">
        <v>1349</v>
      </c>
      <c r="E4299" s="37" t="s">
        <v>7053</v>
      </c>
      <c r="F4299" s="38" t="s">
        <v>1269</v>
      </c>
      <c r="G4299" s="38" t="s">
        <v>1273</v>
      </c>
      <c r="H4299" s="35" t="s">
        <v>1393</v>
      </c>
      <c r="I4299" s="35"/>
      <c r="J4299" s="29" t="s">
        <v>1371</v>
      </c>
      <c r="K4299" s="29" t="s">
        <v>1371</v>
      </c>
      <c r="L4299" s="29" t="s">
        <v>1366</v>
      </c>
      <c r="M4299" s="39">
        <v>18.945751262883942</v>
      </c>
      <c r="N4299" s="39">
        <v>58.613823408624221</v>
      </c>
      <c r="O4299" s="29">
        <v>44197</v>
      </c>
      <c r="P4299" s="29">
        <v>45327</v>
      </c>
      <c r="Q4299" s="40">
        <v>3.0937714000000001</v>
      </c>
      <c r="R4299" s="39">
        <v>18.916043805612592</v>
      </c>
      <c r="S4299" s="39">
        <v>18.916043805612592</v>
      </c>
      <c r="T4299" s="39">
        <v>18.916043805612592</v>
      </c>
      <c r="U4299" s="39">
        <v>1.8656919917864476</v>
      </c>
      <c r="V4299" s="39">
        <v>0</v>
      </c>
      <c r="W4299" s="29" t="s">
        <v>265</v>
      </c>
      <c r="X4299" s="29" t="s">
        <v>11773</v>
      </c>
      <c r="Y4299" s="29">
        <v>45260</v>
      </c>
      <c r="Z4299" s="41" t="s">
        <v>11759</v>
      </c>
      <c r="AA4299" s="42" t="s">
        <v>1349</v>
      </c>
      <c r="AB4299" s="29" t="s">
        <v>258</v>
      </c>
      <c r="AC4299" s="29" t="s">
        <v>258</v>
      </c>
      <c r="AD4299" s="29" t="s">
        <v>265</v>
      </c>
      <c r="AE4299" s="29" t="s">
        <v>1367</v>
      </c>
      <c r="AF4299" s="29" t="s">
        <v>1368</v>
      </c>
      <c r="AG4299" s="183" t="s">
        <v>1369</v>
      </c>
      <c r="AH4299" s="29" t="s">
        <v>1356</v>
      </c>
      <c r="AI4299" s="29" t="s">
        <v>1357</v>
      </c>
      <c r="AJ4299" s="29" t="s">
        <v>258</v>
      </c>
      <c r="AK4299" s="29" t="s">
        <v>258</v>
      </c>
      <c r="AL4299" s="29" t="s">
        <v>13327</v>
      </c>
    </row>
    <row r="4300" spans="1:38" x14ac:dyDescent="0.2">
      <c r="A4300" s="35" t="s">
        <v>17</v>
      </c>
      <c r="B4300" s="36">
        <v>10186</v>
      </c>
      <c r="C4300" s="36"/>
      <c r="D4300" s="36" t="s">
        <v>1349</v>
      </c>
      <c r="E4300" s="37" t="s">
        <v>6852</v>
      </c>
      <c r="F4300" s="38" t="s">
        <v>1262</v>
      </c>
      <c r="G4300" s="38" t="s">
        <v>1263</v>
      </c>
      <c r="H4300" s="35" t="s">
        <v>1671</v>
      </c>
      <c r="I4300" s="35" t="s">
        <v>1349</v>
      </c>
      <c r="J4300" s="29" t="s">
        <v>429</v>
      </c>
      <c r="K4300" s="29" t="s">
        <v>6853</v>
      </c>
      <c r="L4300" s="29" t="s">
        <v>6854</v>
      </c>
      <c r="M4300" s="39">
        <v>0</v>
      </c>
      <c r="N4300" s="39"/>
      <c r="O4300" s="29">
        <v>44197</v>
      </c>
      <c r="P4300" s="29">
        <v>44800</v>
      </c>
      <c r="Q4300" s="40">
        <v>1.6509240000000001</v>
      </c>
      <c r="R4300" s="39"/>
      <c r="S4300" s="39"/>
      <c r="T4300" s="39"/>
      <c r="U4300" s="39"/>
      <c r="V4300" s="39"/>
      <c r="W4300" s="29" t="s">
        <v>265</v>
      </c>
      <c r="X4300" s="29" t="s">
        <v>11773</v>
      </c>
      <c r="Y4300" s="29">
        <v>45288</v>
      </c>
      <c r="Z4300" s="41" t="s">
        <v>11760</v>
      </c>
      <c r="AA4300" s="42" t="s">
        <v>13384</v>
      </c>
      <c r="AB4300" s="29" t="s">
        <v>258</v>
      </c>
      <c r="AC4300" s="29" t="s">
        <v>258</v>
      </c>
      <c r="AD4300" s="29" t="s">
        <v>258</v>
      </c>
      <c r="AE4300" s="29" t="s">
        <v>1367</v>
      </c>
      <c r="AF4300" s="29" t="s">
        <v>6855</v>
      </c>
      <c r="AG4300" s="183" t="s">
        <v>6856</v>
      </c>
      <c r="AH4300" s="29" t="s">
        <v>1356</v>
      </c>
      <c r="AI4300" s="29" t="s">
        <v>1357</v>
      </c>
      <c r="AJ4300" s="29" t="s">
        <v>265</v>
      </c>
      <c r="AK4300" s="29" t="s">
        <v>258</v>
      </c>
      <c r="AL4300" s="29" t="s">
        <v>12221</v>
      </c>
    </row>
    <row r="4301" spans="1:38" x14ac:dyDescent="0.2">
      <c r="A4301" s="35" t="s">
        <v>16</v>
      </c>
      <c r="B4301" s="36">
        <v>10346</v>
      </c>
      <c r="C4301" s="36"/>
      <c r="D4301" s="36" t="s">
        <v>1349</v>
      </c>
      <c r="E4301" s="37" t="s">
        <v>7055</v>
      </c>
      <c r="F4301" s="38" t="s">
        <v>1269</v>
      </c>
      <c r="G4301" s="38" t="s">
        <v>1445</v>
      </c>
      <c r="H4301" s="35" t="s">
        <v>13138</v>
      </c>
      <c r="I4301" s="35"/>
      <c r="J4301" s="29" t="s">
        <v>484</v>
      </c>
      <c r="K4301" s="29" t="s">
        <v>1551</v>
      </c>
      <c r="L4301" s="29" t="s">
        <v>1384</v>
      </c>
      <c r="M4301" s="39">
        <v>387.50950709003808</v>
      </c>
      <c r="N4301" s="39">
        <v>1224.3284599589322</v>
      </c>
      <c r="O4301" s="29">
        <v>44197</v>
      </c>
      <c r="P4301" s="29">
        <v>45351</v>
      </c>
      <c r="Q4301" s="40">
        <v>3.1594798000000002</v>
      </c>
      <c r="R4301" s="39">
        <v>386.90899383983572</v>
      </c>
      <c r="S4301" s="39">
        <v>386.90899383983572</v>
      </c>
      <c r="T4301" s="39">
        <v>386.90899383983572</v>
      </c>
      <c r="U4301" s="39">
        <v>63.601478439425044</v>
      </c>
      <c r="V4301" s="39">
        <v>0</v>
      </c>
      <c r="W4301" s="29" t="s">
        <v>265</v>
      </c>
      <c r="X4301" s="29" t="s">
        <v>11773</v>
      </c>
      <c r="Y4301" s="29">
        <v>45314</v>
      </c>
      <c r="Z4301" s="41" t="s">
        <v>11761</v>
      </c>
      <c r="AA4301" s="42" t="s">
        <v>1349</v>
      </c>
      <c r="AB4301" s="29" t="s">
        <v>258</v>
      </c>
      <c r="AC4301" s="29" t="s">
        <v>258</v>
      </c>
      <c r="AD4301" s="29" t="s">
        <v>265</v>
      </c>
      <c r="AE4301" s="29" t="s">
        <v>1353</v>
      </c>
      <c r="AF4301" s="29" t="s">
        <v>1368</v>
      </c>
      <c r="AG4301" s="183" t="s">
        <v>1369</v>
      </c>
      <c r="AH4301" s="29" t="s">
        <v>1356</v>
      </c>
      <c r="AI4301" s="29" t="s">
        <v>1357</v>
      </c>
      <c r="AJ4301" s="29" t="s">
        <v>258</v>
      </c>
      <c r="AK4301" s="29" t="s">
        <v>258</v>
      </c>
      <c r="AL4301" s="29" t="s">
        <v>13327</v>
      </c>
    </row>
    <row r="4302" spans="1:38" x14ac:dyDescent="0.2">
      <c r="A4302" s="35" t="s">
        <v>17</v>
      </c>
      <c r="B4302" s="36">
        <v>10349</v>
      </c>
      <c r="C4302" s="36"/>
      <c r="D4302" s="36" t="s">
        <v>1349</v>
      </c>
      <c r="E4302" s="37" t="s">
        <v>7056</v>
      </c>
      <c r="F4302" s="38" t="s">
        <v>1262</v>
      </c>
      <c r="G4302" s="38" t="s">
        <v>1263</v>
      </c>
      <c r="H4302" s="35" t="s">
        <v>3261</v>
      </c>
      <c r="I4302" s="35" t="s">
        <v>7057</v>
      </c>
      <c r="J4302" s="29" t="s">
        <v>263</v>
      </c>
      <c r="K4302" s="29" t="s">
        <v>264</v>
      </c>
      <c r="L4302" s="29" t="s">
        <v>2577</v>
      </c>
      <c r="M4302" s="39">
        <v>0</v>
      </c>
      <c r="N4302" s="39"/>
      <c r="O4302" s="29">
        <v>44197</v>
      </c>
      <c r="P4302" s="29">
        <v>46022</v>
      </c>
      <c r="Q4302" s="40">
        <v>4.9965776999999996</v>
      </c>
      <c r="R4302" s="39"/>
      <c r="S4302" s="39"/>
      <c r="T4302" s="39"/>
      <c r="U4302" s="39"/>
      <c r="V4302" s="39"/>
      <c r="W4302" s="29" t="s">
        <v>265</v>
      </c>
      <c r="X4302" s="29" t="s">
        <v>11773</v>
      </c>
      <c r="Y4302" s="29">
        <v>45262</v>
      </c>
      <c r="Z4302" s="41" t="s">
        <v>11760</v>
      </c>
      <c r="AA4302" s="42" t="s">
        <v>1349</v>
      </c>
      <c r="AB4302" s="29" t="s">
        <v>258</v>
      </c>
      <c r="AC4302" s="29" t="s">
        <v>265</v>
      </c>
      <c r="AD4302" s="29" t="s">
        <v>265</v>
      </c>
      <c r="AE4302" s="29" t="s">
        <v>1367</v>
      </c>
      <c r="AF4302" s="29" t="s">
        <v>2409</v>
      </c>
      <c r="AG4302" s="183" t="s">
        <v>2410</v>
      </c>
      <c r="AH4302" s="29" t="s">
        <v>1356</v>
      </c>
      <c r="AI4302" s="29" t="s">
        <v>1357</v>
      </c>
      <c r="AJ4302" s="29" t="s">
        <v>265</v>
      </c>
      <c r="AK4302" s="29" t="s">
        <v>120</v>
      </c>
      <c r="AL4302" s="29" t="s">
        <v>12221</v>
      </c>
    </row>
    <row r="4303" spans="1:38" x14ac:dyDescent="0.2">
      <c r="A4303" s="35" t="s">
        <v>17</v>
      </c>
      <c r="B4303" s="36">
        <v>10350</v>
      </c>
      <c r="C4303" s="36"/>
      <c r="D4303" s="36" t="s">
        <v>1349</v>
      </c>
      <c r="E4303" s="37" t="s">
        <v>7058</v>
      </c>
      <c r="F4303" s="38" t="s">
        <v>1262</v>
      </c>
      <c r="G4303" s="38" t="s">
        <v>1263</v>
      </c>
      <c r="H4303" s="35" t="s">
        <v>1006</v>
      </c>
      <c r="I4303" s="35"/>
      <c r="J4303" s="29" t="s">
        <v>263</v>
      </c>
      <c r="K4303" s="29" t="s">
        <v>264</v>
      </c>
      <c r="L4303" s="29" t="s">
        <v>2577</v>
      </c>
      <c r="M4303" s="39">
        <v>0</v>
      </c>
      <c r="N4303" s="39"/>
      <c r="O4303" s="29">
        <v>44197</v>
      </c>
      <c r="P4303" s="29">
        <v>46022</v>
      </c>
      <c r="Q4303" s="40">
        <v>4.9965776999999996</v>
      </c>
      <c r="R4303" s="39"/>
      <c r="S4303" s="39"/>
      <c r="T4303" s="39"/>
      <c r="U4303" s="39"/>
      <c r="V4303" s="39"/>
      <c r="W4303" s="29" t="s">
        <v>265</v>
      </c>
      <c r="X4303" s="29" t="s">
        <v>11773</v>
      </c>
      <c r="Y4303" s="29">
        <v>45262</v>
      </c>
      <c r="Z4303" s="41" t="s">
        <v>11760</v>
      </c>
      <c r="AA4303" s="42" t="s">
        <v>1349</v>
      </c>
      <c r="AB4303" s="29" t="s">
        <v>258</v>
      </c>
      <c r="AC4303" s="29" t="s">
        <v>265</v>
      </c>
      <c r="AD4303" s="29" t="s">
        <v>265</v>
      </c>
      <c r="AE4303" s="29" t="s">
        <v>1367</v>
      </c>
      <c r="AF4303" s="29" t="s">
        <v>2409</v>
      </c>
      <c r="AG4303" s="183" t="s">
        <v>2410</v>
      </c>
      <c r="AH4303" s="29" t="s">
        <v>1356</v>
      </c>
      <c r="AI4303" s="29" t="s">
        <v>1357</v>
      </c>
      <c r="AJ4303" s="29" t="s">
        <v>258</v>
      </c>
      <c r="AK4303" s="29" t="s">
        <v>258</v>
      </c>
      <c r="AL4303" s="29" t="s">
        <v>13327</v>
      </c>
    </row>
    <row r="4304" spans="1:38" x14ac:dyDescent="0.2">
      <c r="A4304" s="35" t="s">
        <v>17</v>
      </c>
      <c r="B4304" s="36">
        <v>10351</v>
      </c>
      <c r="C4304" s="36"/>
      <c r="D4304" s="36" t="s">
        <v>1349</v>
      </c>
      <c r="E4304" s="37" t="s">
        <v>7059</v>
      </c>
      <c r="F4304" s="38" t="s">
        <v>1262</v>
      </c>
      <c r="G4304" s="38" t="s">
        <v>1263</v>
      </c>
      <c r="H4304" s="35" t="s">
        <v>999</v>
      </c>
      <c r="I4304" s="35"/>
      <c r="J4304" s="29" t="s">
        <v>263</v>
      </c>
      <c r="K4304" s="29" t="s">
        <v>264</v>
      </c>
      <c r="L4304" s="29" t="s">
        <v>2577</v>
      </c>
      <c r="M4304" s="39">
        <v>0</v>
      </c>
      <c r="N4304" s="39"/>
      <c r="O4304" s="29">
        <v>44197</v>
      </c>
      <c r="P4304" s="29">
        <v>46022</v>
      </c>
      <c r="Q4304" s="40">
        <v>4.9965776999999996</v>
      </c>
      <c r="R4304" s="39"/>
      <c r="S4304" s="39"/>
      <c r="T4304" s="39"/>
      <c r="U4304" s="39"/>
      <c r="V4304" s="39"/>
      <c r="W4304" s="29" t="s">
        <v>265</v>
      </c>
      <c r="X4304" s="29" t="s">
        <v>11773</v>
      </c>
      <c r="Y4304" s="29">
        <v>45376</v>
      </c>
      <c r="Z4304" s="41" t="s">
        <v>11761</v>
      </c>
      <c r="AA4304" s="42" t="s">
        <v>1349</v>
      </c>
      <c r="AB4304" s="29" t="s">
        <v>258</v>
      </c>
      <c r="AC4304" s="29" t="s">
        <v>265</v>
      </c>
      <c r="AD4304" s="29" t="s">
        <v>265</v>
      </c>
      <c r="AE4304" s="29" t="s">
        <v>1367</v>
      </c>
      <c r="AF4304" s="29" t="s">
        <v>2409</v>
      </c>
      <c r="AG4304" s="183" t="s">
        <v>2410</v>
      </c>
      <c r="AH4304" s="29" t="s">
        <v>1356</v>
      </c>
      <c r="AI4304" s="29" t="s">
        <v>1357</v>
      </c>
      <c r="AJ4304" s="29" t="s">
        <v>258</v>
      </c>
      <c r="AK4304" s="29" t="s">
        <v>258</v>
      </c>
      <c r="AL4304" s="29" t="s">
        <v>13327</v>
      </c>
    </row>
    <row r="4305" spans="1:38" x14ac:dyDescent="0.2">
      <c r="A4305" s="35" t="s">
        <v>17</v>
      </c>
      <c r="B4305" s="36">
        <v>10352</v>
      </c>
      <c r="C4305" s="36"/>
      <c r="D4305" s="36" t="s">
        <v>1349</v>
      </c>
      <c r="E4305" s="37" t="s">
        <v>7060</v>
      </c>
      <c r="F4305" s="38" t="s">
        <v>1262</v>
      </c>
      <c r="G4305" s="38" t="s">
        <v>1263</v>
      </c>
      <c r="H4305" s="35" t="s">
        <v>3070</v>
      </c>
      <c r="I4305" s="35" t="s">
        <v>1349</v>
      </c>
      <c r="J4305" s="29" t="s">
        <v>263</v>
      </c>
      <c r="K4305" s="29" t="s">
        <v>264</v>
      </c>
      <c r="L4305" s="29" t="s">
        <v>2577</v>
      </c>
      <c r="M4305" s="39">
        <v>0</v>
      </c>
      <c r="N4305" s="39"/>
      <c r="O4305" s="29">
        <v>44197</v>
      </c>
      <c r="P4305" s="29">
        <v>45385</v>
      </c>
      <c r="Q4305" s="40">
        <v>3.2525667</v>
      </c>
      <c r="R4305" s="39"/>
      <c r="S4305" s="39"/>
      <c r="T4305" s="39"/>
      <c r="U4305" s="39"/>
      <c r="V4305" s="39"/>
      <c r="W4305" s="29" t="s">
        <v>265</v>
      </c>
      <c r="X4305" s="29" t="s">
        <v>11774</v>
      </c>
      <c r="Y4305" s="29">
        <v>45288</v>
      </c>
      <c r="Z4305" s="41" t="s">
        <v>11760</v>
      </c>
      <c r="AA4305" s="42" t="s">
        <v>13385</v>
      </c>
      <c r="AB4305" s="29" t="s">
        <v>258</v>
      </c>
      <c r="AC4305" s="29" t="s">
        <v>265</v>
      </c>
      <c r="AD4305" s="29" t="s">
        <v>265</v>
      </c>
      <c r="AE4305" s="29" t="s">
        <v>1367</v>
      </c>
      <c r="AF4305" s="29" t="s">
        <v>2409</v>
      </c>
      <c r="AG4305" s="183" t="s">
        <v>2410</v>
      </c>
      <c r="AH4305" s="29" t="s">
        <v>1356</v>
      </c>
      <c r="AI4305" s="29" t="s">
        <v>1357</v>
      </c>
      <c r="AJ4305" s="29" t="s">
        <v>258</v>
      </c>
      <c r="AK4305" s="29" t="s">
        <v>258</v>
      </c>
      <c r="AL4305" s="29" t="s">
        <v>13327</v>
      </c>
    </row>
    <row r="4306" spans="1:38" x14ac:dyDescent="0.2">
      <c r="A4306" s="35" t="s">
        <v>18</v>
      </c>
      <c r="B4306" s="36">
        <v>10352</v>
      </c>
      <c r="C4306" s="36">
        <v>1</v>
      </c>
      <c r="D4306" s="36" t="s">
        <v>7061</v>
      </c>
      <c r="E4306" s="37" t="s">
        <v>7062</v>
      </c>
      <c r="F4306" s="38" t="s">
        <v>1262</v>
      </c>
      <c r="G4306" s="38" t="s">
        <v>1263</v>
      </c>
      <c r="H4306" s="35" t="s">
        <v>3070</v>
      </c>
      <c r="I4306" s="35"/>
      <c r="J4306" s="29" t="s">
        <v>263</v>
      </c>
      <c r="K4306" s="29" t="s">
        <v>264</v>
      </c>
      <c r="L4306" s="29" t="s">
        <v>2577</v>
      </c>
      <c r="M4306" s="39">
        <v>46.455071208574317</v>
      </c>
      <c r="N4306" s="39">
        <v>151.09821765913759</v>
      </c>
      <c r="O4306" s="29">
        <v>44197</v>
      </c>
      <c r="P4306" s="29">
        <v>45385</v>
      </c>
      <c r="Q4306" s="40">
        <v>3.2525667</v>
      </c>
      <c r="R4306" s="39">
        <v>46.38422997946612</v>
      </c>
      <c r="S4306" s="39">
        <v>46.38422997946612</v>
      </c>
      <c r="T4306" s="39">
        <v>46.38422997946612</v>
      </c>
      <c r="U4306" s="39">
        <v>11.945527720739221</v>
      </c>
      <c r="V4306" s="39">
        <v>0</v>
      </c>
      <c r="W4306" s="29" t="s">
        <v>265</v>
      </c>
      <c r="X4306" s="29" t="s">
        <v>11774</v>
      </c>
      <c r="Y4306" s="29">
        <v>45288</v>
      </c>
      <c r="Z4306" s="41" t="s">
        <v>11760</v>
      </c>
      <c r="AA4306" s="42" t="s">
        <v>1349</v>
      </c>
      <c r="AB4306" s="29" t="s">
        <v>258</v>
      </c>
      <c r="AC4306" s="29" t="s">
        <v>265</v>
      </c>
      <c r="AD4306" s="29" t="s">
        <v>265</v>
      </c>
      <c r="AE4306" s="29" t="s">
        <v>1367</v>
      </c>
      <c r="AF4306" s="29" t="s">
        <v>2409</v>
      </c>
      <c r="AG4306" s="183" t="s">
        <v>2410</v>
      </c>
      <c r="AH4306" s="29" t="s">
        <v>1356</v>
      </c>
      <c r="AI4306" s="29" t="s">
        <v>1357</v>
      </c>
      <c r="AJ4306" s="29" t="s">
        <v>258</v>
      </c>
      <c r="AK4306" s="29" t="s">
        <v>258</v>
      </c>
      <c r="AL4306" s="29" t="s">
        <v>13327</v>
      </c>
    </row>
    <row r="4307" spans="1:38" x14ac:dyDescent="0.2">
      <c r="A4307" s="35" t="s">
        <v>18</v>
      </c>
      <c r="B4307" s="36">
        <v>10352</v>
      </c>
      <c r="C4307" s="36">
        <v>2</v>
      </c>
      <c r="D4307" s="36" t="s">
        <v>7063</v>
      </c>
      <c r="E4307" s="37" t="s">
        <v>7064</v>
      </c>
      <c r="F4307" s="38" t="s">
        <v>1262</v>
      </c>
      <c r="G4307" s="38" t="s">
        <v>1263</v>
      </c>
      <c r="H4307" s="35" t="s">
        <v>3070</v>
      </c>
      <c r="I4307" s="35"/>
      <c r="J4307" s="29" t="s">
        <v>263</v>
      </c>
      <c r="K4307" s="29" t="s">
        <v>264</v>
      </c>
      <c r="L4307" s="29" t="s">
        <v>2577</v>
      </c>
      <c r="M4307" s="39">
        <v>47.349823743486112</v>
      </c>
      <c r="N4307" s="39">
        <v>154.00845995893226</v>
      </c>
      <c r="O4307" s="29">
        <v>44197</v>
      </c>
      <c r="P4307" s="29">
        <v>45385</v>
      </c>
      <c r="Q4307" s="40">
        <v>3.2525667</v>
      </c>
      <c r="R4307" s="39">
        <v>47.277618069815198</v>
      </c>
      <c r="S4307" s="39">
        <v>47.277618069815198</v>
      </c>
      <c r="T4307" s="39">
        <v>47.277618069815198</v>
      </c>
      <c r="U4307" s="39">
        <v>12.175605749486655</v>
      </c>
      <c r="V4307" s="39">
        <v>0</v>
      </c>
      <c r="W4307" s="29" t="s">
        <v>265</v>
      </c>
      <c r="X4307" s="29" t="s">
        <v>11774</v>
      </c>
      <c r="Y4307" s="29">
        <v>45288</v>
      </c>
      <c r="Z4307" s="41" t="s">
        <v>11760</v>
      </c>
      <c r="AA4307" s="42" t="s">
        <v>1349</v>
      </c>
      <c r="AB4307" s="29" t="s">
        <v>258</v>
      </c>
      <c r="AC4307" s="29" t="s">
        <v>265</v>
      </c>
      <c r="AD4307" s="29" t="s">
        <v>265</v>
      </c>
      <c r="AE4307" s="29" t="s">
        <v>1367</v>
      </c>
      <c r="AF4307" s="29" t="s">
        <v>2409</v>
      </c>
      <c r="AG4307" s="183" t="s">
        <v>2410</v>
      </c>
      <c r="AH4307" s="29" t="s">
        <v>1356</v>
      </c>
      <c r="AI4307" s="29" t="s">
        <v>1357</v>
      </c>
      <c r="AJ4307" s="29" t="s">
        <v>258</v>
      </c>
      <c r="AK4307" s="29" t="s">
        <v>258</v>
      </c>
      <c r="AL4307" s="29" t="s">
        <v>13327</v>
      </c>
    </row>
    <row r="4308" spans="1:38" x14ac:dyDescent="0.2">
      <c r="A4308" s="35" t="s">
        <v>18</v>
      </c>
      <c r="B4308" s="36">
        <v>10352</v>
      </c>
      <c r="C4308" s="36">
        <v>3</v>
      </c>
      <c r="D4308" s="36" t="s">
        <v>7065</v>
      </c>
      <c r="E4308" s="37" t="s">
        <v>7066</v>
      </c>
      <c r="F4308" s="38" t="s">
        <v>1262</v>
      </c>
      <c r="G4308" s="38" t="s">
        <v>1263</v>
      </c>
      <c r="H4308" s="35" t="s">
        <v>3070</v>
      </c>
      <c r="I4308" s="35"/>
      <c r="J4308" s="29" t="s">
        <v>263</v>
      </c>
      <c r="K4308" s="29" t="s">
        <v>264</v>
      </c>
      <c r="L4308" s="29" t="s">
        <v>2577</v>
      </c>
      <c r="M4308" s="39">
        <v>46.455071208574317</v>
      </c>
      <c r="N4308" s="39">
        <v>151.09821765913759</v>
      </c>
      <c r="O4308" s="29">
        <v>44197</v>
      </c>
      <c r="P4308" s="29">
        <v>45385</v>
      </c>
      <c r="Q4308" s="40">
        <v>3.2525667</v>
      </c>
      <c r="R4308" s="39">
        <v>46.38422997946612</v>
      </c>
      <c r="S4308" s="39">
        <v>46.38422997946612</v>
      </c>
      <c r="T4308" s="39">
        <v>46.38422997946612</v>
      </c>
      <c r="U4308" s="39">
        <v>11.945527720739221</v>
      </c>
      <c r="V4308" s="39">
        <v>0</v>
      </c>
      <c r="W4308" s="29" t="s">
        <v>265</v>
      </c>
      <c r="X4308" s="29" t="s">
        <v>11774</v>
      </c>
      <c r="Y4308" s="29">
        <v>45288</v>
      </c>
      <c r="Z4308" s="41" t="s">
        <v>11760</v>
      </c>
      <c r="AA4308" s="42" t="s">
        <v>1349</v>
      </c>
      <c r="AB4308" s="29" t="s">
        <v>258</v>
      </c>
      <c r="AC4308" s="29" t="s">
        <v>265</v>
      </c>
      <c r="AD4308" s="29" t="s">
        <v>265</v>
      </c>
      <c r="AE4308" s="29" t="s">
        <v>1367</v>
      </c>
      <c r="AF4308" s="29" t="s">
        <v>2409</v>
      </c>
      <c r="AG4308" s="183" t="s">
        <v>2410</v>
      </c>
      <c r="AH4308" s="29" t="s">
        <v>1356</v>
      </c>
      <c r="AI4308" s="29" t="s">
        <v>1357</v>
      </c>
      <c r="AJ4308" s="29" t="s">
        <v>258</v>
      </c>
      <c r="AK4308" s="29" t="s">
        <v>258</v>
      </c>
      <c r="AL4308" s="29" t="s">
        <v>13327</v>
      </c>
    </row>
    <row r="4309" spans="1:38" x14ac:dyDescent="0.2">
      <c r="A4309" s="35" t="s">
        <v>16</v>
      </c>
      <c r="B4309" s="36">
        <v>10354</v>
      </c>
      <c r="C4309" s="36"/>
      <c r="D4309" s="36" t="s">
        <v>1349</v>
      </c>
      <c r="E4309" s="37" t="s">
        <v>7067</v>
      </c>
      <c r="F4309" s="38" t="s">
        <v>1269</v>
      </c>
      <c r="G4309" s="38" t="s">
        <v>1271</v>
      </c>
      <c r="H4309" s="35" t="s">
        <v>1440</v>
      </c>
      <c r="I4309" s="35"/>
      <c r="J4309" s="29" t="s">
        <v>382</v>
      </c>
      <c r="K4309" s="29" t="s">
        <v>741</v>
      </c>
      <c r="L4309" s="29" t="s">
        <v>4972</v>
      </c>
      <c r="M4309" s="39">
        <v>413.07072916610059</v>
      </c>
      <c r="N4309" s="39">
        <v>1547.1068062970569</v>
      </c>
      <c r="O4309" s="29">
        <v>44197</v>
      </c>
      <c r="P4309" s="29">
        <v>45565</v>
      </c>
      <c r="Q4309" s="40">
        <v>3.7453799000000001</v>
      </c>
      <c r="R4309" s="39">
        <v>412.48647501711156</v>
      </c>
      <c r="S4309" s="39">
        <v>412.48647501711156</v>
      </c>
      <c r="T4309" s="39">
        <v>412.48647501711156</v>
      </c>
      <c r="U4309" s="39">
        <v>309.64738124572216</v>
      </c>
      <c r="V4309" s="39">
        <v>0</v>
      </c>
      <c r="W4309" s="29" t="s">
        <v>1357</v>
      </c>
      <c r="X4309" s="29" t="s">
        <v>258</v>
      </c>
      <c r="Y4309" s="29" t="s">
        <v>1349</v>
      </c>
      <c r="Z4309" s="41" t="s">
        <v>1349</v>
      </c>
      <c r="AA4309" s="42" t="s">
        <v>1349</v>
      </c>
      <c r="AB4309" s="29" t="s">
        <v>258</v>
      </c>
      <c r="AC4309" s="29" t="s">
        <v>258</v>
      </c>
      <c r="AD4309" s="29" t="s">
        <v>258</v>
      </c>
      <c r="AE4309" s="29" t="s">
        <v>1353</v>
      </c>
      <c r="AF4309" s="29" t="s">
        <v>1368</v>
      </c>
      <c r="AG4309" s="183" t="s">
        <v>1369</v>
      </c>
      <c r="AH4309" s="29" t="s">
        <v>1356</v>
      </c>
      <c r="AI4309" s="29" t="s">
        <v>1357</v>
      </c>
      <c r="AJ4309" s="29" t="s">
        <v>258</v>
      </c>
      <c r="AK4309" s="29" t="s">
        <v>258</v>
      </c>
      <c r="AL4309" s="29" t="s">
        <v>13326</v>
      </c>
    </row>
    <row r="4310" spans="1:38" x14ac:dyDescent="0.2">
      <c r="A4310" s="35" t="s">
        <v>17</v>
      </c>
      <c r="B4310" s="36">
        <v>10355</v>
      </c>
      <c r="C4310" s="36"/>
      <c r="D4310" s="36" t="s">
        <v>1349</v>
      </c>
      <c r="E4310" s="37" t="s">
        <v>7068</v>
      </c>
      <c r="F4310" s="38" t="s">
        <v>1269</v>
      </c>
      <c r="G4310" s="38" t="s">
        <v>1273</v>
      </c>
      <c r="H4310" s="35" t="s">
        <v>453</v>
      </c>
      <c r="I4310" s="35" t="s">
        <v>1349</v>
      </c>
      <c r="J4310" s="29" t="s">
        <v>6158</v>
      </c>
      <c r="K4310" s="29" t="s">
        <v>2628</v>
      </c>
      <c r="L4310" s="29" t="s">
        <v>2629</v>
      </c>
      <c r="M4310" s="39">
        <v>0</v>
      </c>
      <c r="N4310" s="39"/>
      <c r="O4310" s="29">
        <v>44197</v>
      </c>
      <c r="P4310" s="29">
        <v>45365</v>
      </c>
      <c r="Q4310" s="40">
        <v>3.1978097000000001</v>
      </c>
      <c r="R4310" s="39"/>
      <c r="S4310" s="39"/>
      <c r="T4310" s="39"/>
      <c r="U4310" s="39"/>
      <c r="V4310" s="39"/>
      <c r="W4310" s="29" t="s">
        <v>1357</v>
      </c>
      <c r="X4310" s="29" t="s">
        <v>258</v>
      </c>
      <c r="Y4310" s="29" t="s">
        <v>1349</v>
      </c>
      <c r="Z4310" s="41" t="s">
        <v>1349</v>
      </c>
      <c r="AA4310" s="42" t="s">
        <v>1349</v>
      </c>
      <c r="AB4310" s="29" t="s">
        <v>258</v>
      </c>
      <c r="AC4310" s="29" t="s">
        <v>258</v>
      </c>
      <c r="AD4310" s="29" t="s">
        <v>258</v>
      </c>
      <c r="AE4310" s="29" t="s">
        <v>1367</v>
      </c>
      <c r="AF4310" s="29" t="s">
        <v>1462</v>
      </c>
      <c r="AG4310" s="183" t="s">
        <v>1463</v>
      </c>
      <c r="AH4310" s="29" t="s">
        <v>1356</v>
      </c>
      <c r="AI4310" s="29" t="s">
        <v>1357</v>
      </c>
      <c r="AJ4310" s="29" t="s">
        <v>258</v>
      </c>
      <c r="AK4310" s="29" t="s">
        <v>258</v>
      </c>
      <c r="AL4310" s="29" t="s">
        <v>13326</v>
      </c>
    </row>
    <row r="4311" spans="1:38" x14ac:dyDescent="0.2">
      <c r="A4311" s="35" t="s">
        <v>18</v>
      </c>
      <c r="B4311" s="36">
        <v>10355</v>
      </c>
      <c r="C4311" s="36">
        <v>1</v>
      </c>
      <c r="D4311" s="36" t="s">
        <v>7069</v>
      </c>
      <c r="E4311" s="37" t="s">
        <v>7070</v>
      </c>
      <c r="F4311" s="38" t="s">
        <v>1269</v>
      </c>
      <c r="G4311" s="38" t="s">
        <v>1273</v>
      </c>
      <c r="H4311" s="35" t="s">
        <v>453</v>
      </c>
      <c r="I4311" s="35"/>
      <c r="J4311" s="29" t="s">
        <v>6158</v>
      </c>
      <c r="K4311" s="29" t="s">
        <v>2628</v>
      </c>
      <c r="L4311" s="29" t="s">
        <v>2629</v>
      </c>
      <c r="M4311" s="39">
        <v>19.369569466643583</v>
      </c>
      <c r="N4311" s="39">
        <v>61.940197125256674</v>
      </c>
      <c r="O4311" s="29">
        <v>44197</v>
      </c>
      <c r="P4311" s="29">
        <v>45365</v>
      </c>
      <c r="Q4311" s="40">
        <v>3.1978097000000001</v>
      </c>
      <c r="R4311" s="39">
        <v>19.339753593429158</v>
      </c>
      <c r="S4311" s="39">
        <v>19.339753593429158</v>
      </c>
      <c r="T4311" s="39">
        <v>19.339753593429158</v>
      </c>
      <c r="U4311" s="39">
        <v>3.9209363449691992</v>
      </c>
      <c r="V4311" s="39">
        <v>0</v>
      </c>
      <c r="W4311" s="29" t="s">
        <v>1357</v>
      </c>
      <c r="X4311" s="29" t="s">
        <v>258</v>
      </c>
      <c r="Y4311" s="29" t="s">
        <v>1349</v>
      </c>
      <c r="Z4311" s="41" t="s">
        <v>1349</v>
      </c>
      <c r="AA4311" s="42" t="s">
        <v>1349</v>
      </c>
      <c r="AB4311" s="29" t="s">
        <v>258</v>
      </c>
      <c r="AC4311" s="29" t="s">
        <v>258</v>
      </c>
      <c r="AD4311" s="29" t="s">
        <v>258</v>
      </c>
      <c r="AE4311" s="29" t="s">
        <v>1367</v>
      </c>
      <c r="AF4311" s="29" t="s">
        <v>1462</v>
      </c>
      <c r="AG4311" s="183" t="s">
        <v>1463</v>
      </c>
      <c r="AH4311" s="29" t="s">
        <v>1356</v>
      </c>
      <c r="AI4311" s="29" t="s">
        <v>1357</v>
      </c>
      <c r="AJ4311" s="29" t="s">
        <v>258</v>
      </c>
      <c r="AK4311" s="29" t="s">
        <v>258</v>
      </c>
      <c r="AL4311" s="29" t="s">
        <v>13326</v>
      </c>
    </row>
    <row r="4312" spans="1:38" x14ac:dyDescent="0.2">
      <c r="A4312" s="35" t="s">
        <v>16</v>
      </c>
      <c r="B4312" s="36">
        <v>10360</v>
      </c>
      <c r="C4312" s="36"/>
      <c r="D4312" s="36" t="s">
        <v>1349</v>
      </c>
      <c r="E4312" s="37" t="s">
        <v>7071</v>
      </c>
      <c r="F4312" s="38" t="s">
        <v>1269</v>
      </c>
      <c r="G4312" s="38" t="s">
        <v>1273</v>
      </c>
      <c r="H4312" s="35" t="s">
        <v>1393</v>
      </c>
      <c r="I4312" s="35"/>
      <c r="J4312" s="29" t="s">
        <v>281</v>
      </c>
      <c r="K4312" s="29" t="s">
        <v>282</v>
      </c>
      <c r="L4312" s="29" t="s">
        <v>1366</v>
      </c>
      <c r="M4312" s="39">
        <v>8.999480991382077</v>
      </c>
      <c r="N4312" s="39">
        <v>29.616361396303905</v>
      </c>
      <c r="O4312" s="29">
        <v>44197</v>
      </c>
      <c r="P4312" s="29">
        <v>45399</v>
      </c>
      <c r="Q4312" s="40">
        <v>3.2908965999999999</v>
      </c>
      <c r="R4312" s="39">
        <v>8.9858453114305288</v>
      </c>
      <c r="S4312" s="39">
        <v>8.9858453114305288</v>
      </c>
      <c r="T4312" s="39">
        <v>8.9858453114305288</v>
      </c>
      <c r="U4312" s="39">
        <v>2.6588254620123206</v>
      </c>
      <c r="V4312" s="39">
        <v>0</v>
      </c>
      <c r="W4312" s="29" t="s">
        <v>265</v>
      </c>
      <c r="X4312" s="29" t="s">
        <v>11773</v>
      </c>
      <c r="Y4312" s="29">
        <v>45258</v>
      </c>
      <c r="Z4312" s="41" t="s">
        <v>11759</v>
      </c>
      <c r="AA4312" s="42" t="s">
        <v>1349</v>
      </c>
      <c r="AB4312" s="29" t="s">
        <v>258</v>
      </c>
      <c r="AC4312" s="29" t="s">
        <v>258</v>
      </c>
      <c r="AD4312" s="29" t="s">
        <v>265</v>
      </c>
      <c r="AE4312" s="29" t="s">
        <v>1367</v>
      </c>
      <c r="AF4312" s="29" t="s">
        <v>1368</v>
      </c>
      <c r="AG4312" s="183" t="s">
        <v>1369</v>
      </c>
      <c r="AH4312" s="29" t="s">
        <v>1356</v>
      </c>
      <c r="AI4312" s="29" t="s">
        <v>1357</v>
      </c>
      <c r="AJ4312" s="29" t="s">
        <v>258</v>
      </c>
      <c r="AK4312" s="29" t="s">
        <v>258</v>
      </c>
      <c r="AL4312" s="29" t="s">
        <v>13327</v>
      </c>
    </row>
    <row r="4313" spans="1:38" x14ac:dyDescent="0.2">
      <c r="A4313" s="35" t="s">
        <v>16</v>
      </c>
      <c r="B4313" s="36">
        <v>10361</v>
      </c>
      <c r="C4313" s="36"/>
      <c r="D4313" s="36" t="s">
        <v>1349</v>
      </c>
      <c r="E4313" s="37" t="s">
        <v>7072</v>
      </c>
      <c r="F4313" s="38" t="s">
        <v>1269</v>
      </c>
      <c r="G4313" s="38" t="s">
        <v>1273</v>
      </c>
      <c r="H4313" s="35" t="s">
        <v>1393</v>
      </c>
      <c r="I4313" s="35"/>
      <c r="J4313" s="29" t="s">
        <v>281</v>
      </c>
      <c r="K4313" s="29" t="s">
        <v>282</v>
      </c>
      <c r="L4313" s="29" t="s">
        <v>1366</v>
      </c>
      <c r="M4313" s="39">
        <v>21.053116463537258</v>
      </c>
      <c r="N4313" s="39">
        <v>70.839917864476391</v>
      </c>
      <c r="O4313" s="29">
        <v>44197</v>
      </c>
      <c r="P4313" s="29">
        <v>45426</v>
      </c>
      <c r="Q4313" s="40">
        <v>3.3648186</v>
      </c>
      <c r="R4313" s="39">
        <v>21.021601642710475</v>
      </c>
      <c r="S4313" s="39">
        <v>21.021601642710475</v>
      </c>
      <c r="T4313" s="39">
        <v>21.021601642710475</v>
      </c>
      <c r="U4313" s="39">
        <v>7.7751129363449696</v>
      </c>
      <c r="V4313" s="39">
        <v>0</v>
      </c>
      <c r="W4313" s="29" t="s">
        <v>265</v>
      </c>
      <c r="X4313" s="29" t="s">
        <v>11774</v>
      </c>
      <c r="Y4313" s="29">
        <v>45273</v>
      </c>
      <c r="Z4313" s="41" t="s">
        <v>11760</v>
      </c>
      <c r="AA4313" s="42" t="s">
        <v>1349</v>
      </c>
      <c r="AB4313" s="29" t="s">
        <v>258</v>
      </c>
      <c r="AC4313" s="29" t="s">
        <v>258</v>
      </c>
      <c r="AD4313" s="29" t="s">
        <v>265</v>
      </c>
      <c r="AE4313" s="29" t="s">
        <v>1367</v>
      </c>
      <c r="AF4313" s="29" t="s">
        <v>1368</v>
      </c>
      <c r="AG4313" s="183" t="s">
        <v>1369</v>
      </c>
      <c r="AH4313" s="29" t="s">
        <v>1356</v>
      </c>
      <c r="AI4313" s="29" t="s">
        <v>1357</v>
      </c>
      <c r="AJ4313" s="29" t="s">
        <v>258</v>
      </c>
      <c r="AK4313" s="29" t="s">
        <v>258</v>
      </c>
      <c r="AL4313" s="29" t="s">
        <v>13327</v>
      </c>
    </row>
    <row r="4314" spans="1:38" x14ac:dyDescent="0.2">
      <c r="A4314" s="35" t="s">
        <v>16</v>
      </c>
      <c r="B4314" s="36">
        <v>10362</v>
      </c>
      <c r="C4314" s="36"/>
      <c r="D4314" s="36" t="s">
        <v>1349</v>
      </c>
      <c r="E4314" s="37" t="s">
        <v>7073</v>
      </c>
      <c r="F4314" s="38" t="s">
        <v>1269</v>
      </c>
      <c r="G4314" s="38" t="s">
        <v>1273</v>
      </c>
      <c r="H4314" s="35" t="s">
        <v>1393</v>
      </c>
      <c r="I4314" s="35"/>
      <c r="J4314" s="29" t="s">
        <v>1371</v>
      </c>
      <c r="K4314" s="29" t="s">
        <v>1371</v>
      </c>
      <c r="L4314" s="29" t="s">
        <v>1384</v>
      </c>
      <c r="M4314" s="39">
        <v>81.578285443923662</v>
      </c>
      <c r="N4314" s="39">
        <v>283.20675154004107</v>
      </c>
      <c r="O4314" s="29">
        <v>44197</v>
      </c>
      <c r="P4314" s="29">
        <v>45465</v>
      </c>
      <c r="Q4314" s="40">
        <v>3.4715948000000001</v>
      </c>
      <c r="R4314" s="39">
        <v>81.458206707734419</v>
      </c>
      <c r="S4314" s="39">
        <v>81.458206707734419</v>
      </c>
      <c r="T4314" s="39">
        <v>81.458206707734419</v>
      </c>
      <c r="U4314" s="39">
        <v>38.832131416837782</v>
      </c>
      <c r="V4314" s="39">
        <v>0</v>
      </c>
      <c r="W4314" s="29" t="s">
        <v>265</v>
      </c>
      <c r="X4314" s="29" t="s">
        <v>11773</v>
      </c>
      <c r="Y4314" s="29">
        <v>45273</v>
      </c>
      <c r="Z4314" s="41" t="s">
        <v>11760</v>
      </c>
      <c r="AA4314" s="42" t="s">
        <v>1349</v>
      </c>
      <c r="AB4314" s="29" t="s">
        <v>258</v>
      </c>
      <c r="AC4314" s="29" t="s">
        <v>258</v>
      </c>
      <c r="AD4314" s="29" t="s">
        <v>265</v>
      </c>
      <c r="AE4314" s="29" t="s">
        <v>1353</v>
      </c>
      <c r="AF4314" s="29" t="s">
        <v>1368</v>
      </c>
      <c r="AG4314" s="183" t="s">
        <v>1369</v>
      </c>
      <c r="AH4314" s="29" t="s">
        <v>1356</v>
      </c>
      <c r="AI4314" s="29" t="s">
        <v>1357</v>
      </c>
      <c r="AJ4314" s="29" t="s">
        <v>258</v>
      </c>
      <c r="AK4314" s="29" t="s">
        <v>258</v>
      </c>
      <c r="AL4314" s="29" t="s">
        <v>13327</v>
      </c>
    </row>
    <row r="4315" spans="1:38" x14ac:dyDescent="0.2">
      <c r="A4315" s="35" t="s">
        <v>16</v>
      </c>
      <c r="B4315" s="36">
        <v>10363</v>
      </c>
      <c r="C4315" s="36"/>
      <c r="D4315" s="36" t="s">
        <v>1349</v>
      </c>
      <c r="E4315" s="37" t="s">
        <v>7074</v>
      </c>
      <c r="F4315" s="38" t="s">
        <v>1269</v>
      </c>
      <c r="G4315" s="38" t="s">
        <v>1273</v>
      </c>
      <c r="H4315" s="35" t="s">
        <v>1393</v>
      </c>
      <c r="I4315" s="35"/>
      <c r="J4315" s="29" t="s">
        <v>1371</v>
      </c>
      <c r="K4315" s="29" t="s">
        <v>1371</v>
      </c>
      <c r="L4315" s="29" t="s">
        <v>1366</v>
      </c>
      <c r="M4315" s="39">
        <v>29.782613745136118</v>
      </c>
      <c r="N4315" s="39">
        <v>98.582286105407249</v>
      </c>
      <c r="O4315" s="29">
        <v>44197</v>
      </c>
      <c r="P4315" s="29">
        <v>45406</v>
      </c>
      <c r="Q4315" s="40">
        <v>3.3100616</v>
      </c>
      <c r="R4315" s="39">
        <v>29.737631759069131</v>
      </c>
      <c r="S4315" s="39">
        <v>29.737631759069131</v>
      </c>
      <c r="T4315" s="39">
        <v>29.737631759069131</v>
      </c>
      <c r="U4315" s="39">
        <v>9.3693908281998617</v>
      </c>
      <c r="V4315" s="39">
        <v>0</v>
      </c>
      <c r="W4315" s="29" t="s">
        <v>265</v>
      </c>
      <c r="X4315" s="29" t="s">
        <v>11773</v>
      </c>
      <c r="Y4315" s="29">
        <v>45296</v>
      </c>
      <c r="Z4315" s="41" t="s">
        <v>11761</v>
      </c>
      <c r="AA4315" s="42" t="s">
        <v>1349</v>
      </c>
      <c r="AB4315" s="29" t="s">
        <v>258</v>
      </c>
      <c r="AC4315" s="29" t="s">
        <v>258</v>
      </c>
      <c r="AD4315" s="29" t="s">
        <v>265</v>
      </c>
      <c r="AE4315" s="29" t="s">
        <v>1367</v>
      </c>
      <c r="AF4315" s="29" t="s">
        <v>1368</v>
      </c>
      <c r="AG4315" s="183" t="s">
        <v>1369</v>
      </c>
      <c r="AH4315" s="29" t="s">
        <v>1356</v>
      </c>
      <c r="AI4315" s="29" t="s">
        <v>1357</v>
      </c>
      <c r="AJ4315" s="29" t="s">
        <v>258</v>
      </c>
      <c r="AK4315" s="29" t="s">
        <v>258</v>
      </c>
      <c r="AL4315" s="29" t="s">
        <v>13327</v>
      </c>
    </row>
    <row r="4316" spans="1:38" x14ac:dyDescent="0.2">
      <c r="A4316" s="35" t="s">
        <v>16</v>
      </c>
      <c r="B4316" s="36">
        <v>10364</v>
      </c>
      <c r="C4316" s="36"/>
      <c r="D4316" s="36" t="s">
        <v>1349</v>
      </c>
      <c r="E4316" s="37" t="s">
        <v>7075</v>
      </c>
      <c r="F4316" s="38" t="s">
        <v>1269</v>
      </c>
      <c r="G4316" s="38" t="s">
        <v>1273</v>
      </c>
      <c r="H4316" s="35" t="s">
        <v>1393</v>
      </c>
      <c r="I4316" s="35"/>
      <c r="J4316" s="29" t="s">
        <v>1371</v>
      </c>
      <c r="K4316" s="29" t="s">
        <v>1371</v>
      </c>
      <c r="L4316" s="29" t="s">
        <v>1366</v>
      </c>
      <c r="M4316" s="39">
        <v>12.950756430116707</v>
      </c>
      <c r="N4316" s="39">
        <v>42.655058179329224</v>
      </c>
      <c r="O4316" s="29">
        <v>44197</v>
      </c>
      <c r="P4316" s="29">
        <v>45400</v>
      </c>
      <c r="Q4316" s="40">
        <v>3.2936345</v>
      </c>
      <c r="R4316" s="39">
        <v>12.931143052703627</v>
      </c>
      <c r="S4316" s="39">
        <v>12.931143052703627</v>
      </c>
      <c r="T4316" s="39">
        <v>12.931143052703627</v>
      </c>
      <c r="U4316" s="39">
        <v>3.8616290212183437</v>
      </c>
      <c r="V4316" s="39">
        <v>0</v>
      </c>
      <c r="W4316" s="29" t="s">
        <v>265</v>
      </c>
      <c r="X4316" s="29" t="s">
        <v>11773</v>
      </c>
      <c r="Y4316" s="29">
        <v>45259</v>
      </c>
      <c r="Z4316" s="41" t="s">
        <v>11759</v>
      </c>
      <c r="AA4316" s="42" t="s">
        <v>1349</v>
      </c>
      <c r="AB4316" s="29" t="s">
        <v>258</v>
      </c>
      <c r="AC4316" s="29" t="s">
        <v>258</v>
      </c>
      <c r="AD4316" s="29" t="s">
        <v>265</v>
      </c>
      <c r="AE4316" s="29" t="s">
        <v>1367</v>
      </c>
      <c r="AF4316" s="29" t="s">
        <v>1368</v>
      </c>
      <c r="AG4316" s="183" t="s">
        <v>1369</v>
      </c>
      <c r="AH4316" s="29" t="s">
        <v>1356</v>
      </c>
      <c r="AI4316" s="29" t="s">
        <v>1357</v>
      </c>
      <c r="AJ4316" s="29" t="s">
        <v>258</v>
      </c>
      <c r="AK4316" s="29" t="s">
        <v>258</v>
      </c>
      <c r="AL4316" s="29" t="s">
        <v>13327</v>
      </c>
    </row>
    <row r="4317" spans="1:38" x14ac:dyDescent="0.2">
      <c r="A4317" s="35" t="s">
        <v>16</v>
      </c>
      <c r="B4317" s="36">
        <v>10365</v>
      </c>
      <c r="C4317" s="36"/>
      <c r="D4317" s="36" t="s">
        <v>1349</v>
      </c>
      <c r="E4317" s="37" t="s">
        <v>7076</v>
      </c>
      <c r="F4317" s="38" t="s">
        <v>1269</v>
      </c>
      <c r="G4317" s="38" t="s">
        <v>1273</v>
      </c>
      <c r="H4317" s="35" t="s">
        <v>1471</v>
      </c>
      <c r="I4317" s="35"/>
      <c r="J4317" s="29" t="s">
        <v>281</v>
      </c>
      <c r="K4317" s="29" t="s">
        <v>282</v>
      </c>
      <c r="L4317" s="29" t="s">
        <v>1384</v>
      </c>
      <c r="M4317" s="39">
        <v>98.107843020378169</v>
      </c>
      <c r="N4317" s="39">
        <v>406.13020944558525</v>
      </c>
      <c r="O4317" s="29">
        <v>44197</v>
      </c>
      <c r="P4317" s="29">
        <v>45709</v>
      </c>
      <c r="Q4317" s="40">
        <v>4.1396303999999997</v>
      </c>
      <c r="R4317" s="39">
        <v>97.975893223819313</v>
      </c>
      <c r="S4317" s="39">
        <v>97.975893223819313</v>
      </c>
      <c r="T4317" s="39">
        <v>97.975893223819313</v>
      </c>
      <c r="U4317" s="39">
        <v>98.244320328542102</v>
      </c>
      <c r="V4317" s="39">
        <v>13.958209445585217</v>
      </c>
      <c r="W4317" s="29" t="s">
        <v>265</v>
      </c>
      <c r="X4317" s="29" t="s">
        <v>11773</v>
      </c>
      <c r="Y4317" s="29">
        <v>45225</v>
      </c>
      <c r="Z4317" s="41" t="s">
        <v>11758</v>
      </c>
      <c r="AA4317" s="42" t="s">
        <v>1349</v>
      </c>
      <c r="AB4317" s="29" t="s">
        <v>258</v>
      </c>
      <c r="AC4317" s="29" t="s">
        <v>258</v>
      </c>
      <c r="AD4317" s="29" t="s">
        <v>265</v>
      </c>
      <c r="AE4317" s="29" t="s">
        <v>1353</v>
      </c>
      <c r="AF4317" s="29" t="s">
        <v>1368</v>
      </c>
      <c r="AG4317" s="183" t="s">
        <v>1369</v>
      </c>
      <c r="AH4317" s="29" t="s">
        <v>1356</v>
      </c>
      <c r="AI4317" s="29" t="s">
        <v>1357</v>
      </c>
      <c r="AJ4317" s="29" t="s">
        <v>258</v>
      </c>
      <c r="AK4317" s="29" t="s">
        <v>258</v>
      </c>
      <c r="AL4317" s="29" t="s">
        <v>13327</v>
      </c>
    </row>
    <row r="4318" spans="1:38" x14ac:dyDescent="0.2">
      <c r="A4318" s="35" t="s">
        <v>16</v>
      </c>
      <c r="B4318" s="36">
        <v>10366</v>
      </c>
      <c r="C4318" s="36"/>
      <c r="D4318" s="36" t="s">
        <v>1349</v>
      </c>
      <c r="E4318" s="37" t="s">
        <v>7077</v>
      </c>
      <c r="F4318" s="38" t="s">
        <v>1269</v>
      </c>
      <c r="G4318" s="38" t="s">
        <v>1273</v>
      </c>
      <c r="H4318" s="35" t="s">
        <v>1393</v>
      </c>
      <c r="I4318" s="35"/>
      <c r="J4318" s="29" t="s">
        <v>274</v>
      </c>
      <c r="K4318" s="29" t="s">
        <v>1446</v>
      </c>
      <c r="L4318" s="29" t="s">
        <v>2563</v>
      </c>
      <c r="M4318" s="39">
        <v>19.839240315575505</v>
      </c>
      <c r="N4318" s="39">
        <v>95.814976043805601</v>
      </c>
      <c r="O4318" s="29">
        <v>44197</v>
      </c>
      <c r="P4318" s="29">
        <v>45961</v>
      </c>
      <c r="Q4318" s="40">
        <v>4.8295687999999997</v>
      </c>
      <c r="R4318" s="39">
        <v>19.814428473648185</v>
      </c>
      <c r="S4318" s="39">
        <v>19.814428473648185</v>
      </c>
      <c r="T4318" s="39">
        <v>19.814428473648185</v>
      </c>
      <c r="U4318" s="39">
        <v>19.868714579055439</v>
      </c>
      <c r="V4318" s="39">
        <v>16.502976043805614</v>
      </c>
      <c r="W4318" s="29" t="s">
        <v>1357</v>
      </c>
      <c r="X4318" s="29" t="s">
        <v>258</v>
      </c>
      <c r="Y4318" s="29" t="s">
        <v>1349</v>
      </c>
      <c r="Z4318" s="41" t="s">
        <v>1349</v>
      </c>
      <c r="AA4318" s="42" t="s">
        <v>1349</v>
      </c>
      <c r="AB4318" s="29" t="s">
        <v>258</v>
      </c>
      <c r="AC4318" s="29" t="s">
        <v>258</v>
      </c>
      <c r="AD4318" s="29" t="s">
        <v>265</v>
      </c>
      <c r="AE4318" s="29" t="s">
        <v>1367</v>
      </c>
      <c r="AF4318" s="29" t="s">
        <v>1378</v>
      </c>
      <c r="AG4318" s="183" t="s">
        <v>1379</v>
      </c>
      <c r="AH4318" s="29" t="s">
        <v>1356</v>
      </c>
      <c r="AI4318" s="29" t="s">
        <v>1357</v>
      </c>
      <c r="AJ4318" s="29" t="s">
        <v>258</v>
      </c>
      <c r="AK4318" s="29" t="s">
        <v>258</v>
      </c>
      <c r="AL4318" s="29" t="s">
        <v>13326</v>
      </c>
    </row>
    <row r="4319" spans="1:38" x14ac:dyDescent="0.2">
      <c r="A4319" s="35" t="s">
        <v>16</v>
      </c>
      <c r="B4319" s="36">
        <v>10367</v>
      </c>
      <c r="C4319" s="36"/>
      <c r="D4319" s="36" t="s">
        <v>1349</v>
      </c>
      <c r="E4319" s="37" t="s">
        <v>7078</v>
      </c>
      <c r="F4319" s="38" t="s">
        <v>1269</v>
      </c>
      <c r="G4319" s="38" t="s">
        <v>1273</v>
      </c>
      <c r="H4319" s="35" t="s">
        <v>2523</v>
      </c>
      <c r="I4319" s="35"/>
      <c r="J4319" s="29" t="s">
        <v>1492</v>
      </c>
      <c r="K4319" s="29" t="s">
        <v>4345</v>
      </c>
      <c r="L4319" s="29" t="s">
        <v>7079</v>
      </c>
      <c r="M4319" s="39">
        <v>30.231556082799774</v>
      </c>
      <c r="N4319" s="39">
        <v>151.05431895961669</v>
      </c>
      <c r="O4319" s="29">
        <v>44197</v>
      </c>
      <c r="P4319" s="29">
        <v>46022</v>
      </c>
      <c r="Q4319" s="40">
        <v>4.9965776999999996</v>
      </c>
      <c r="R4319" s="39">
        <v>30.194318959616702</v>
      </c>
      <c r="S4319" s="39">
        <v>30.194318959616702</v>
      </c>
      <c r="T4319" s="39">
        <v>30.194318959616702</v>
      </c>
      <c r="U4319" s="39">
        <v>30.277043121149898</v>
      </c>
      <c r="V4319" s="39">
        <v>30.194318959616702</v>
      </c>
      <c r="W4319" s="29" t="s">
        <v>265</v>
      </c>
      <c r="X4319" s="29" t="s">
        <v>11773</v>
      </c>
      <c r="Y4319" s="29">
        <v>45291</v>
      </c>
      <c r="Z4319" s="41" t="s">
        <v>11760</v>
      </c>
      <c r="AA4319" s="42" t="s">
        <v>1349</v>
      </c>
      <c r="AB4319" s="29" t="s">
        <v>258</v>
      </c>
      <c r="AC4319" s="29" t="s">
        <v>258</v>
      </c>
      <c r="AD4319" s="29" t="s">
        <v>258</v>
      </c>
      <c r="AE4319" s="29" t="s">
        <v>1367</v>
      </c>
      <c r="AF4319" s="29" t="s">
        <v>1462</v>
      </c>
      <c r="AG4319" s="183" t="s">
        <v>1463</v>
      </c>
      <c r="AH4319" s="29" t="s">
        <v>1413</v>
      </c>
      <c r="AI4319" s="29" t="s">
        <v>1357</v>
      </c>
      <c r="AJ4319" s="29" t="s">
        <v>258</v>
      </c>
      <c r="AK4319" s="29" t="s">
        <v>258</v>
      </c>
      <c r="AL4319" s="29" t="s">
        <v>13327</v>
      </c>
    </row>
    <row r="4320" spans="1:38" x14ac:dyDescent="0.2">
      <c r="A4320" s="35" t="s">
        <v>16</v>
      </c>
      <c r="B4320" s="36">
        <v>10368</v>
      </c>
      <c r="C4320" s="36"/>
      <c r="D4320" s="36" t="s">
        <v>1349</v>
      </c>
      <c r="E4320" s="37" t="s">
        <v>7080</v>
      </c>
      <c r="F4320" s="38" t="s">
        <v>1262</v>
      </c>
      <c r="G4320" s="38" t="s">
        <v>1265</v>
      </c>
      <c r="H4320" s="35" t="s">
        <v>314</v>
      </c>
      <c r="I4320" s="35"/>
      <c r="J4320" s="29" t="s">
        <v>281</v>
      </c>
      <c r="K4320" s="29" t="s">
        <v>282</v>
      </c>
      <c r="L4320" s="29" t="s">
        <v>1384</v>
      </c>
      <c r="M4320" s="39">
        <v>34.446275178584635</v>
      </c>
      <c r="N4320" s="39">
        <v>133.72982340862421</v>
      </c>
      <c r="O4320" s="29">
        <v>44197</v>
      </c>
      <c r="P4320" s="29">
        <v>45615</v>
      </c>
      <c r="Q4320" s="40">
        <v>3.8822724000000002</v>
      </c>
      <c r="R4320" s="39">
        <v>34.398439425051329</v>
      </c>
      <c r="S4320" s="39">
        <v>34.398439425051329</v>
      </c>
      <c r="T4320" s="39">
        <v>34.398439425051329</v>
      </c>
      <c r="U4320" s="39">
        <v>30.534505133470226</v>
      </c>
      <c r="V4320" s="39">
        <v>0</v>
      </c>
      <c r="W4320" s="29" t="s">
        <v>265</v>
      </c>
      <c r="X4320" s="29" t="s">
        <v>11773</v>
      </c>
      <c r="Y4320" s="29">
        <v>45194</v>
      </c>
      <c r="Z4320" s="41" t="s">
        <v>11757</v>
      </c>
      <c r="AA4320" s="42" t="s">
        <v>1349</v>
      </c>
      <c r="AB4320" s="29" t="s">
        <v>258</v>
      </c>
      <c r="AC4320" s="29" t="s">
        <v>258</v>
      </c>
      <c r="AD4320" s="29" t="s">
        <v>265</v>
      </c>
      <c r="AE4320" s="29" t="s">
        <v>1353</v>
      </c>
      <c r="AF4320" s="29" t="s">
        <v>1368</v>
      </c>
      <c r="AG4320" s="183" t="s">
        <v>1369</v>
      </c>
      <c r="AH4320" s="29" t="s">
        <v>1356</v>
      </c>
      <c r="AI4320" s="29" t="s">
        <v>1357</v>
      </c>
      <c r="AJ4320" s="29" t="s">
        <v>258</v>
      </c>
      <c r="AK4320" s="29" t="s">
        <v>258</v>
      </c>
      <c r="AL4320" s="29" t="s">
        <v>13327</v>
      </c>
    </row>
    <row r="4321" spans="1:38" x14ac:dyDescent="0.2">
      <c r="A4321" s="35" t="s">
        <v>16</v>
      </c>
      <c r="B4321" s="36">
        <v>10369</v>
      </c>
      <c r="C4321" s="36"/>
      <c r="D4321" s="36"/>
      <c r="E4321" s="37" t="s">
        <v>7081</v>
      </c>
      <c r="F4321" s="38" t="s">
        <v>1269</v>
      </c>
      <c r="G4321" s="38" t="s">
        <v>1273</v>
      </c>
      <c r="H4321" s="35" t="s">
        <v>1393</v>
      </c>
      <c r="I4321" s="35"/>
      <c r="J4321" s="29" t="s">
        <v>1500</v>
      </c>
      <c r="K4321" s="29" t="s">
        <v>4772</v>
      </c>
      <c r="L4321" s="29" t="s">
        <v>1366</v>
      </c>
      <c r="M4321" s="39">
        <v>15.018565154933309</v>
      </c>
      <c r="N4321" s="39">
        <v>50.041324435318273</v>
      </c>
      <c r="O4321" s="29">
        <v>44197</v>
      </c>
      <c r="P4321" s="29">
        <v>45414</v>
      </c>
      <c r="Q4321" s="40">
        <v>3.3319643999999999</v>
      </c>
      <c r="R4321" s="39">
        <v>14.997</v>
      </c>
      <c r="S4321" s="39">
        <v>14.997</v>
      </c>
      <c r="T4321" s="39">
        <v>14.997</v>
      </c>
      <c r="U4321" s="39">
        <v>5.0503244353182755</v>
      </c>
      <c r="V4321" s="39">
        <v>0</v>
      </c>
      <c r="W4321" s="29" t="s">
        <v>265</v>
      </c>
      <c r="X4321" s="29" t="s">
        <v>11773</v>
      </c>
      <c r="Y4321" s="29">
        <v>45260</v>
      </c>
      <c r="Z4321" s="41" t="s">
        <v>11759</v>
      </c>
      <c r="AA4321" s="42" t="s">
        <v>1349</v>
      </c>
      <c r="AB4321" s="29" t="s">
        <v>258</v>
      </c>
      <c r="AC4321" s="29" t="s">
        <v>258</v>
      </c>
      <c r="AD4321" s="29" t="s">
        <v>265</v>
      </c>
      <c r="AE4321" s="29" t="s">
        <v>1367</v>
      </c>
      <c r="AF4321" s="182">
        <v>1</v>
      </c>
      <c r="AG4321" s="184" t="s">
        <v>1369</v>
      </c>
      <c r="AH4321" s="29" t="s">
        <v>1356</v>
      </c>
      <c r="AI4321" s="29" t="s">
        <v>1357</v>
      </c>
      <c r="AJ4321" s="29" t="s">
        <v>258</v>
      </c>
      <c r="AK4321" s="29" t="s">
        <v>258</v>
      </c>
      <c r="AL4321" s="29" t="s">
        <v>13327</v>
      </c>
    </row>
    <row r="4322" spans="1:38" x14ac:dyDescent="0.2">
      <c r="A4322" s="35" t="s">
        <v>16</v>
      </c>
      <c r="B4322" s="36">
        <v>10370</v>
      </c>
      <c r="C4322" s="36"/>
      <c r="D4322" s="36" t="s">
        <v>1349</v>
      </c>
      <c r="E4322" s="37" t="s">
        <v>7082</v>
      </c>
      <c r="F4322" s="38" t="s">
        <v>1269</v>
      </c>
      <c r="G4322" s="38" t="s">
        <v>1273</v>
      </c>
      <c r="H4322" s="35" t="s">
        <v>1393</v>
      </c>
      <c r="I4322" s="35"/>
      <c r="J4322" s="29" t="s">
        <v>1500</v>
      </c>
      <c r="K4322" s="29" t="s">
        <v>1807</v>
      </c>
      <c r="L4322" s="29" t="s">
        <v>1366</v>
      </c>
      <c r="M4322" s="39">
        <v>17.37385493232528</v>
      </c>
      <c r="N4322" s="39">
        <v>59.601478439425044</v>
      </c>
      <c r="O4322" s="29">
        <v>44197</v>
      </c>
      <c r="P4322" s="29">
        <v>45450</v>
      </c>
      <c r="Q4322" s="40">
        <v>3.4305270000000001</v>
      </c>
      <c r="R4322" s="39">
        <v>17.348117727583848</v>
      </c>
      <c r="S4322" s="39">
        <v>17.348117727583848</v>
      </c>
      <c r="T4322" s="39">
        <v>17.348117727583848</v>
      </c>
      <c r="U4322" s="39">
        <v>7.557125256673511</v>
      </c>
      <c r="V4322" s="39">
        <v>0</v>
      </c>
      <c r="W4322" s="29" t="s">
        <v>265</v>
      </c>
      <c r="X4322" s="29" t="s">
        <v>11773</v>
      </c>
      <c r="Y4322" s="29">
        <v>45260</v>
      </c>
      <c r="Z4322" s="41" t="s">
        <v>11759</v>
      </c>
      <c r="AA4322" s="42" t="s">
        <v>1349</v>
      </c>
      <c r="AB4322" s="29" t="s">
        <v>258</v>
      </c>
      <c r="AC4322" s="29" t="s">
        <v>258</v>
      </c>
      <c r="AD4322" s="29" t="s">
        <v>265</v>
      </c>
      <c r="AE4322" s="29" t="s">
        <v>1367</v>
      </c>
      <c r="AF4322" s="29" t="s">
        <v>1368</v>
      </c>
      <c r="AG4322" s="183" t="s">
        <v>1369</v>
      </c>
      <c r="AH4322" s="29" t="s">
        <v>1356</v>
      </c>
      <c r="AI4322" s="29" t="s">
        <v>1357</v>
      </c>
      <c r="AJ4322" s="29" t="s">
        <v>258</v>
      </c>
      <c r="AK4322" s="29" t="s">
        <v>258</v>
      </c>
      <c r="AL4322" s="29" t="s">
        <v>13327</v>
      </c>
    </row>
    <row r="4323" spans="1:38" x14ac:dyDescent="0.2">
      <c r="A4323" s="35" t="s">
        <v>16</v>
      </c>
      <c r="B4323" s="36">
        <v>10371</v>
      </c>
      <c r="C4323" s="36"/>
      <c r="D4323" s="36" t="s">
        <v>1349</v>
      </c>
      <c r="E4323" s="37" t="s">
        <v>7083</v>
      </c>
      <c r="F4323" s="38" t="s">
        <v>1269</v>
      </c>
      <c r="G4323" s="38" t="s">
        <v>1273</v>
      </c>
      <c r="H4323" s="35" t="s">
        <v>1393</v>
      </c>
      <c r="I4323" s="35"/>
      <c r="J4323" s="29" t="s">
        <v>1371</v>
      </c>
      <c r="K4323" s="29" t="s">
        <v>1371</v>
      </c>
      <c r="L4323" s="29" t="s">
        <v>1384</v>
      </c>
      <c r="M4323" s="39">
        <v>46.257332477908299</v>
      </c>
      <c r="N4323" s="39">
        <v>231.12835592060233</v>
      </c>
      <c r="O4323" s="29">
        <v>44197</v>
      </c>
      <c r="P4323" s="29">
        <v>46022</v>
      </c>
      <c r="Q4323" s="40">
        <v>4.9965776999999996</v>
      </c>
      <c r="R4323" s="39">
        <v>46.200355920602327</v>
      </c>
      <c r="S4323" s="39">
        <v>46.200355920602327</v>
      </c>
      <c r="T4323" s="39">
        <v>46.200355920602327</v>
      </c>
      <c r="U4323" s="39">
        <v>46.326932238193017</v>
      </c>
      <c r="V4323" s="39">
        <v>46.200355920602327</v>
      </c>
      <c r="W4323" s="29" t="s">
        <v>265</v>
      </c>
      <c r="X4323" s="29" t="s">
        <v>11773</v>
      </c>
      <c r="Y4323" s="29">
        <v>45209</v>
      </c>
      <c r="Z4323" s="41" t="s">
        <v>11758</v>
      </c>
      <c r="AA4323" s="42" t="s">
        <v>1349</v>
      </c>
      <c r="AB4323" s="29" t="s">
        <v>258</v>
      </c>
      <c r="AC4323" s="29" t="s">
        <v>258</v>
      </c>
      <c r="AD4323" s="29" t="s">
        <v>265</v>
      </c>
      <c r="AE4323" s="29" t="s">
        <v>1353</v>
      </c>
      <c r="AF4323" s="29" t="s">
        <v>1368</v>
      </c>
      <c r="AG4323" s="183" t="s">
        <v>1369</v>
      </c>
      <c r="AH4323" s="29" t="s">
        <v>1413</v>
      </c>
      <c r="AI4323" s="29" t="s">
        <v>1357</v>
      </c>
      <c r="AJ4323" s="29" t="s">
        <v>258</v>
      </c>
      <c r="AK4323" s="29" t="s">
        <v>258</v>
      </c>
      <c r="AL4323" s="29" t="s">
        <v>13327</v>
      </c>
    </row>
    <row r="4324" spans="1:38" x14ac:dyDescent="0.2">
      <c r="A4324" s="35" t="s">
        <v>16</v>
      </c>
      <c r="B4324" s="36">
        <v>10373</v>
      </c>
      <c r="C4324" s="36"/>
      <c r="D4324" s="36" t="s">
        <v>1349</v>
      </c>
      <c r="E4324" s="37" t="s">
        <v>7084</v>
      </c>
      <c r="F4324" s="38" t="s">
        <v>1262</v>
      </c>
      <c r="G4324" s="38" t="s">
        <v>1488</v>
      </c>
      <c r="H4324" s="35" t="s">
        <v>1489</v>
      </c>
      <c r="I4324" s="35"/>
      <c r="J4324" s="29" t="s">
        <v>1506</v>
      </c>
      <c r="K4324" s="29" t="s">
        <v>2911</v>
      </c>
      <c r="L4324" s="29" t="s">
        <v>2337</v>
      </c>
      <c r="M4324" s="39">
        <v>15.287372013539558</v>
      </c>
      <c r="N4324" s="39">
        <v>76.384542094455853</v>
      </c>
      <c r="O4324" s="29">
        <v>44197</v>
      </c>
      <c r="P4324" s="29">
        <v>46022</v>
      </c>
      <c r="Q4324" s="40">
        <v>4.9965776999999996</v>
      </c>
      <c r="R4324" s="39">
        <v>15.268542094455853</v>
      </c>
      <c r="S4324" s="39">
        <v>15.268542094455853</v>
      </c>
      <c r="T4324" s="39">
        <v>15.268542094455853</v>
      </c>
      <c r="U4324" s="39">
        <v>15.310373716632443</v>
      </c>
      <c r="V4324" s="39">
        <v>15.268542094455853</v>
      </c>
      <c r="W4324" s="29" t="s">
        <v>265</v>
      </c>
      <c r="X4324" s="29" t="s">
        <v>11773</v>
      </c>
      <c r="Y4324" s="29">
        <v>45245</v>
      </c>
      <c r="Z4324" s="41" t="s">
        <v>11759</v>
      </c>
      <c r="AA4324" s="42" t="s">
        <v>1349</v>
      </c>
      <c r="AB4324" s="29" t="s">
        <v>258</v>
      </c>
      <c r="AC4324" s="29" t="s">
        <v>258</v>
      </c>
      <c r="AD4324" s="29" t="s">
        <v>258</v>
      </c>
      <c r="AE4324" s="29" t="s">
        <v>1367</v>
      </c>
      <c r="AF4324" s="29" t="s">
        <v>1462</v>
      </c>
      <c r="AG4324" s="183" t="s">
        <v>1463</v>
      </c>
      <c r="AH4324" s="29" t="s">
        <v>1413</v>
      </c>
      <c r="AI4324" s="29" t="s">
        <v>1357</v>
      </c>
      <c r="AJ4324" s="29" t="s">
        <v>258</v>
      </c>
      <c r="AK4324" s="29" t="s">
        <v>258</v>
      </c>
      <c r="AL4324" s="29" t="s">
        <v>13327</v>
      </c>
    </row>
    <row r="4325" spans="1:38" x14ac:dyDescent="0.2">
      <c r="A4325" s="35" t="s">
        <v>17</v>
      </c>
      <c r="B4325" s="36">
        <v>10375</v>
      </c>
      <c r="C4325" s="36"/>
      <c r="D4325" s="36" t="s">
        <v>1349</v>
      </c>
      <c r="E4325" s="37" t="s">
        <v>7085</v>
      </c>
      <c r="F4325" s="38" t="s">
        <v>1269</v>
      </c>
      <c r="G4325" s="38" t="s">
        <v>1273</v>
      </c>
      <c r="H4325" s="35" t="s">
        <v>1393</v>
      </c>
      <c r="I4325" s="35" t="s">
        <v>1349</v>
      </c>
      <c r="J4325" s="29" t="s">
        <v>1500</v>
      </c>
      <c r="K4325" s="29" t="s">
        <v>3460</v>
      </c>
      <c r="L4325" s="29" t="s">
        <v>6021</v>
      </c>
      <c r="M4325" s="39">
        <v>0</v>
      </c>
      <c r="N4325" s="39"/>
      <c r="O4325" s="29">
        <v>44197</v>
      </c>
      <c r="P4325" s="29">
        <v>45752</v>
      </c>
      <c r="Q4325" s="40">
        <v>4.257358</v>
      </c>
      <c r="R4325" s="39"/>
      <c r="S4325" s="39"/>
      <c r="T4325" s="39"/>
      <c r="U4325" s="39"/>
      <c r="V4325" s="39"/>
      <c r="W4325" s="29" t="s">
        <v>265</v>
      </c>
      <c r="X4325" s="29" t="s">
        <v>11773</v>
      </c>
      <c r="Y4325" s="29">
        <v>45258</v>
      </c>
      <c r="Z4325" s="41" t="s">
        <v>11759</v>
      </c>
      <c r="AA4325" s="42" t="s">
        <v>13386</v>
      </c>
      <c r="AB4325" s="29" t="s">
        <v>258</v>
      </c>
      <c r="AC4325" s="29" t="s">
        <v>258</v>
      </c>
      <c r="AD4325" s="29" t="s">
        <v>265</v>
      </c>
      <c r="AE4325" s="29" t="s">
        <v>1353</v>
      </c>
      <c r="AF4325" s="29" t="s">
        <v>1368</v>
      </c>
      <c r="AG4325" s="183" t="s">
        <v>1369</v>
      </c>
      <c r="AH4325" s="29" t="s">
        <v>1356</v>
      </c>
      <c r="AI4325" s="29" t="s">
        <v>1357</v>
      </c>
      <c r="AJ4325" s="29" t="s">
        <v>258</v>
      </c>
      <c r="AK4325" s="29" t="s">
        <v>258</v>
      </c>
      <c r="AL4325" s="29" t="s">
        <v>13327</v>
      </c>
    </row>
    <row r="4326" spans="1:38" x14ac:dyDescent="0.2">
      <c r="A4326" s="35" t="s">
        <v>18</v>
      </c>
      <c r="B4326" s="36">
        <v>10375</v>
      </c>
      <c r="C4326" s="36">
        <v>1</v>
      </c>
      <c r="D4326" s="36" t="s">
        <v>7086</v>
      </c>
      <c r="E4326" s="37" t="s">
        <v>7087</v>
      </c>
      <c r="F4326" s="38" t="s">
        <v>1269</v>
      </c>
      <c r="G4326" s="38" t="s">
        <v>1273</v>
      </c>
      <c r="H4326" s="35" t="s">
        <v>1393</v>
      </c>
      <c r="I4326" s="35"/>
      <c r="J4326" s="29" t="s">
        <v>1500</v>
      </c>
      <c r="K4326" s="29" t="s">
        <v>3460</v>
      </c>
      <c r="L4326" s="29" t="s">
        <v>6021</v>
      </c>
      <c r="M4326" s="39">
        <v>1.8461864838978961</v>
      </c>
      <c r="N4326" s="39">
        <v>7.8598767967145786</v>
      </c>
      <c r="O4326" s="29">
        <v>44197</v>
      </c>
      <c r="P4326" s="29">
        <v>45752</v>
      </c>
      <c r="Q4326" s="40">
        <v>4.257358</v>
      </c>
      <c r="R4326" s="39">
        <v>1.8437371663244353</v>
      </c>
      <c r="S4326" s="39">
        <v>1.8437371663244353</v>
      </c>
      <c r="T4326" s="39">
        <v>1.8437371663244353</v>
      </c>
      <c r="U4326" s="39">
        <v>1.8487885010266938</v>
      </c>
      <c r="V4326" s="39">
        <v>0.47987679671457906</v>
      </c>
      <c r="W4326" s="29" t="s">
        <v>265</v>
      </c>
      <c r="X4326" s="29" t="s">
        <v>11773</v>
      </c>
      <c r="Y4326" s="29">
        <v>45258</v>
      </c>
      <c r="Z4326" s="41" t="s">
        <v>11759</v>
      </c>
      <c r="AA4326" s="42" t="s">
        <v>1349</v>
      </c>
      <c r="AB4326" s="29" t="s">
        <v>258</v>
      </c>
      <c r="AC4326" s="29" t="s">
        <v>258</v>
      </c>
      <c r="AD4326" s="29" t="s">
        <v>265</v>
      </c>
      <c r="AE4326" s="29" t="s">
        <v>1353</v>
      </c>
      <c r="AF4326" s="29" t="s">
        <v>1368</v>
      </c>
      <c r="AG4326" s="183" t="s">
        <v>1369</v>
      </c>
      <c r="AH4326" s="29" t="s">
        <v>1356</v>
      </c>
      <c r="AI4326" s="29" t="s">
        <v>1357</v>
      </c>
      <c r="AJ4326" s="29" t="s">
        <v>258</v>
      </c>
      <c r="AK4326" s="29" t="s">
        <v>258</v>
      </c>
      <c r="AL4326" s="29" t="s">
        <v>13327</v>
      </c>
    </row>
    <row r="4327" spans="1:38" x14ac:dyDescent="0.2">
      <c r="A4327" s="35" t="s">
        <v>18</v>
      </c>
      <c r="B4327" s="36">
        <v>10375</v>
      </c>
      <c r="C4327" s="36">
        <v>2</v>
      </c>
      <c r="D4327" s="36" t="s">
        <v>7088</v>
      </c>
      <c r="E4327" s="37" t="s">
        <v>7089</v>
      </c>
      <c r="F4327" s="38" t="s">
        <v>1269</v>
      </c>
      <c r="G4327" s="38" t="s">
        <v>1273</v>
      </c>
      <c r="H4327" s="35" t="s">
        <v>1393</v>
      </c>
      <c r="I4327" s="35"/>
      <c r="J4327" s="29" t="s">
        <v>1500</v>
      </c>
      <c r="K4327" s="29" t="s">
        <v>3460</v>
      </c>
      <c r="L4327" s="29" t="s">
        <v>6021</v>
      </c>
      <c r="M4327" s="39">
        <v>596.26319892958179</v>
      </c>
      <c r="N4327" s="39">
        <v>2538.5059000684464</v>
      </c>
      <c r="O4327" s="29">
        <v>44197</v>
      </c>
      <c r="P4327" s="29">
        <v>45752</v>
      </c>
      <c r="Q4327" s="40">
        <v>4.257358</v>
      </c>
      <c r="R4327" s="39">
        <v>595.47214236824095</v>
      </c>
      <c r="S4327" s="39">
        <v>595.47214236824095</v>
      </c>
      <c r="T4327" s="39">
        <v>595.47214236824095</v>
      </c>
      <c r="U4327" s="39">
        <v>597.10357289527713</v>
      </c>
      <c r="V4327" s="39">
        <v>154.98590006844626</v>
      </c>
      <c r="W4327" s="29" t="s">
        <v>265</v>
      </c>
      <c r="X4327" s="29" t="s">
        <v>11773</v>
      </c>
      <c r="Y4327" s="29">
        <v>45258</v>
      </c>
      <c r="Z4327" s="41" t="s">
        <v>11759</v>
      </c>
      <c r="AA4327" s="42" t="s">
        <v>1349</v>
      </c>
      <c r="AB4327" s="29" t="s">
        <v>258</v>
      </c>
      <c r="AC4327" s="29" t="s">
        <v>258</v>
      </c>
      <c r="AD4327" s="29" t="s">
        <v>265</v>
      </c>
      <c r="AE4327" s="29" t="s">
        <v>1353</v>
      </c>
      <c r="AF4327" s="29" t="s">
        <v>1368</v>
      </c>
      <c r="AG4327" s="183" t="s">
        <v>1369</v>
      </c>
      <c r="AH4327" s="29" t="s">
        <v>1356</v>
      </c>
      <c r="AI4327" s="29" t="s">
        <v>1357</v>
      </c>
      <c r="AJ4327" s="29" t="s">
        <v>258</v>
      </c>
      <c r="AK4327" s="29" t="s">
        <v>258</v>
      </c>
      <c r="AL4327" s="29" t="s">
        <v>13327</v>
      </c>
    </row>
    <row r="4328" spans="1:38" x14ac:dyDescent="0.2">
      <c r="A4328" s="35" t="s">
        <v>18</v>
      </c>
      <c r="B4328" s="36">
        <v>10375</v>
      </c>
      <c r="C4328" s="36">
        <v>3</v>
      </c>
      <c r="D4328" s="36" t="s">
        <v>7090</v>
      </c>
      <c r="E4328" s="37" t="s">
        <v>7091</v>
      </c>
      <c r="F4328" s="38" t="s">
        <v>1269</v>
      </c>
      <c r="G4328" s="38" t="s">
        <v>1273</v>
      </c>
      <c r="H4328" s="35" t="s">
        <v>1393</v>
      </c>
      <c r="I4328" s="35"/>
      <c r="J4328" s="29" t="s">
        <v>1500</v>
      </c>
      <c r="K4328" s="29" t="s">
        <v>3460</v>
      </c>
      <c r="L4328" s="29" t="s">
        <v>6021</v>
      </c>
      <c r="M4328" s="39">
        <v>576.10324278264898</v>
      </c>
      <c r="N4328" s="39">
        <v>2452.6777494866528</v>
      </c>
      <c r="O4328" s="29">
        <v>44197</v>
      </c>
      <c r="P4328" s="29">
        <v>45752</v>
      </c>
      <c r="Q4328" s="40">
        <v>4.257358</v>
      </c>
      <c r="R4328" s="39">
        <v>575.33893223819302</v>
      </c>
      <c r="S4328" s="39">
        <v>575.33893223819302</v>
      </c>
      <c r="T4328" s="39">
        <v>575.33893223819302</v>
      </c>
      <c r="U4328" s="39">
        <v>576.91520328542094</v>
      </c>
      <c r="V4328" s="39">
        <v>149.74574948665295</v>
      </c>
      <c r="W4328" s="29" t="s">
        <v>265</v>
      </c>
      <c r="X4328" s="29" t="s">
        <v>11773</v>
      </c>
      <c r="Y4328" s="29">
        <v>45258</v>
      </c>
      <c r="Z4328" s="41" t="s">
        <v>11759</v>
      </c>
      <c r="AA4328" s="42" t="s">
        <v>1349</v>
      </c>
      <c r="AB4328" s="29" t="s">
        <v>258</v>
      </c>
      <c r="AC4328" s="29" t="s">
        <v>258</v>
      </c>
      <c r="AD4328" s="29" t="s">
        <v>265</v>
      </c>
      <c r="AE4328" s="29" t="s">
        <v>1353</v>
      </c>
      <c r="AF4328" s="29" t="s">
        <v>1368</v>
      </c>
      <c r="AG4328" s="183" t="s">
        <v>1369</v>
      </c>
      <c r="AH4328" s="29" t="s">
        <v>1356</v>
      </c>
      <c r="AI4328" s="29" t="s">
        <v>1357</v>
      </c>
      <c r="AJ4328" s="29" t="s">
        <v>258</v>
      </c>
      <c r="AK4328" s="29" t="s">
        <v>258</v>
      </c>
      <c r="AL4328" s="29" t="s">
        <v>13327</v>
      </c>
    </row>
    <row r="4329" spans="1:38" x14ac:dyDescent="0.2">
      <c r="A4329" s="35" t="s">
        <v>18</v>
      </c>
      <c r="B4329" s="36">
        <v>10375</v>
      </c>
      <c r="C4329" s="36">
        <v>4</v>
      </c>
      <c r="D4329" s="36" t="s">
        <v>7092</v>
      </c>
      <c r="E4329" s="37" t="s">
        <v>7093</v>
      </c>
      <c r="F4329" s="38" t="s">
        <v>1269</v>
      </c>
      <c r="G4329" s="38" t="s">
        <v>1273</v>
      </c>
      <c r="H4329" s="35" t="s">
        <v>1393</v>
      </c>
      <c r="I4329" s="35"/>
      <c r="J4329" s="29" t="s">
        <v>1500</v>
      </c>
      <c r="K4329" s="29" t="s">
        <v>3460</v>
      </c>
      <c r="L4329" s="29" t="s">
        <v>6021</v>
      </c>
      <c r="M4329" s="39">
        <v>466.11275347148251</v>
      </c>
      <c r="N4329" s="39">
        <v>1791.7106228610542</v>
      </c>
      <c r="O4329" s="29">
        <v>44348</v>
      </c>
      <c r="P4329" s="29">
        <v>45752</v>
      </c>
      <c r="Q4329" s="40">
        <v>3.8439424999999998</v>
      </c>
      <c r="R4329" s="39">
        <v>272.9011197809719</v>
      </c>
      <c r="S4329" s="39">
        <v>465.46219028062973</v>
      </c>
      <c r="T4329" s="39">
        <v>465.46219028062973</v>
      </c>
      <c r="U4329" s="39">
        <v>466.73742915811084</v>
      </c>
      <c r="V4329" s="39">
        <v>121.14769336071184</v>
      </c>
      <c r="W4329" s="29" t="s">
        <v>265</v>
      </c>
      <c r="X4329" s="29" t="s">
        <v>11773</v>
      </c>
      <c r="Y4329" s="29">
        <v>45258</v>
      </c>
      <c r="Z4329" s="41" t="s">
        <v>11759</v>
      </c>
      <c r="AA4329" s="42" t="s">
        <v>1349</v>
      </c>
      <c r="AB4329" s="29" t="s">
        <v>258</v>
      </c>
      <c r="AC4329" s="29" t="s">
        <v>258</v>
      </c>
      <c r="AD4329" s="29" t="s">
        <v>265</v>
      </c>
      <c r="AE4329" s="29" t="s">
        <v>1353</v>
      </c>
      <c r="AF4329" s="29" t="s">
        <v>1368</v>
      </c>
      <c r="AG4329" s="183" t="s">
        <v>1369</v>
      </c>
      <c r="AH4329" s="29" t="s">
        <v>1356</v>
      </c>
      <c r="AI4329" s="29" t="s">
        <v>1357</v>
      </c>
      <c r="AJ4329" s="29" t="s">
        <v>258</v>
      </c>
      <c r="AK4329" s="29" t="s">
        <v>258</v>
      </c>
      <c r="AL4329" s="29" t="s">
        <v>13327</v>
      </c>
    </row>
    <row r="4330" spans="1:38" x14ac:dyDescent="0.2">
      <c r="A4330" s="35" t="s">
        <v>18</v>
      </c>
      <c r="B4330" s="36">
        <v>10375</v>
      </c>
      <c r="C4330" s="36">
        <v>5</v>
      </c>
      <c r="D4330" s="36" t="s">
        <v>7094</v>
      </c>
      <c r="E4330" s="37" t="s">
        <v>7095</v>
      </c>
      <c r="F4330" s="38" t="s">
        <v>1269</v>
      </c>
      <c r="G4330" s="38" t="s">
        <v>1273</v>
      </c>
      <c r="H4330" s="35" t="s">
        <v>1393</v>
      </c>
      <c r="I4330" s="35"/>
      <c r="J4330" s="29" t="s">
        <v>1500</v>
      </c>
      <c r="K4330" s="29" t="s">
        <v>3460</v>
      </c>
      <c r="L4330" s="29" t="s">
        <v>6021</v>
      </c>
      <c r="M4330" s="39">
        <v>304.44765859019122</v>
      </c>
      <c r="N4330" s="39">
        <v>1296.1426748802194</v>
      </c>
      <c r="O4330" s="29">
        <v>44197</v>
      </c>
      <c r="P4330" s="29">
        <v>45752</v>
      </c>
      <c r="Q4330" s="40">
        <v>4.257358</v>
      </c>
      <c r="R4330" s="39">
        <v>304.04375085557842</v>
      </c>
      <c r="S4330" s="39">
        <v>304.04375085557842</v>
      </c>
      <c r="T4330" s="39">
        <v>304.04375085557842</v>
      </c>
      <c r="U4330" s="39">
        <v>304.87674743326488</v>
      </c>
      <c r="V4330" s="39">
        <v>79.134674880219023</v>
      </c>
      <c r="W4330" s="29" t="s">
        <v>265</v>
      </c>
      <c r="X4330" s="29" t="s">
        <v>11773</v>
      </c>
      <c r="Y4330" s="29">
        <v>45258</v>
      </c>
      <c r="Z4330" s="41" t="s">
        <v>11759</v>
      </c>
      <c r="AA4330" s="42" t="s">
        <v>1349</v>
      </c>
      <c r="AB4330" s="29" t="s">
        <v>258</v>
      </c>
      <c r="AC4330" s="29" t="s">
        <v>258</v>
      </c>
      <c r="AD4330" s="29" t="s">
        <v>265</v>
      </c>
      <c r="AE4330" s="29" t="s">
        <v>1353</v>
      </c>
      <c r="AF4330" s="29" t="s">
        <v>1368</v>
      </c>
      <c r="AG4330" s="183" t="s">
        <v>1369</v>
      </c>
      <c r="AH4330" s="29" t="s">
        <v>1356</v>
      </c>
      <c r="AI4330" s="29" t="s">
        <v>1357</v>
      </c>
      <c r="AJ4330" s="29" t="s">
        <v>258</v>
      </c>
      <c r="AK4330" s="29" t="s">
        <v>258</v>
      </c>
      <c r="AL4330" s="29" t="s">
        <v>13327</v>
      </c>
    </row>
    <row r="4331" spans="1:38" x14ac:dyDescent="0.2">
      <c r="A4331" s="35" t="s">
        <v>18</v>
      </c>
      <c r="B4331" s="36">
        <v>10375</v>
      </c>
      <c r="C4331" s="36">
        <v>6</v>
      </c>
      <c r="D4331" s="36" t="s">
        <v>7096</v>
      </c>
      <c r="E4331" s="37" t="s">
        <v>7097</v>
      </c>
      <c r="F4331" s="38" t="s">
        <v>1269</v>
      </c>
      <c r="G4331" s="38" t="s">
        <v>1273</v>
      </c>
      <c r="H4331" s="35" t="s">
        <v>1393</v>
      </c>
      <c r="I4331" s="35"/>
      <c r="J4331" s="29" t="s">
        <v>1500</v>
      </c>
      <c r="K4331" s="29" t="s">
        <v>3460</v>
      </c>
      <c r="L4331" s="29" t="s">
        <v>6021</v>
      </c>
      <c r="M4331" s="39">
        <v>297.34609464643864</v>
      </c>
      <c r="N4331" s="39">
        <v>1265.9087748117727</v>
      </c>
      <c r="O4331" s="29">
        <v>44197</v>
      </c>
      <c r="P4331" s="29">
        <v>45752</v>
      </c>
      <c r="Q4331" s="40">
        <v>4.257358</v>
      </c>
      <c r="R4331" s="39">
        <v>296.95160848733741</v>
      </c>
      <c r="S4331" s="39">
        <v>296.95160848733741</v>
      </c>
      <c r="T4331" s="39">
        <v>296.95160848733741</v>
      </c>
      <c r="U4331" s="39">
        <v>297.76517453798766</v>
      </c>
      <c r="V4331" s="39">
        <v>77.288774811772754</v>
      </c>
      <c r="W4331" s="29" t="s">
        <v>265</v>
      </c>
      <c r="X4331" s="29" t="s">
        <v>11773</v>
      </c>
      <c r="Y4331" s="29">
        <v>45258</v>
      </c>
      <c r="Z4331" s="41" t="s">
        <v>11759</v>
      </c>
      <c r="AA4331" s="42" t="s">
        <v>1349</v>
      </c>
      <c r="AB4331" s="29" t="s">
        <v>258</v>
      </c>
      <c r="AC4331" s="29" t="s">
        <v>258</v>
      </c>
      <c r="AD4331" s="29" t="s">
        <v>265</v>
      </c>
      <c r="AE4331" s="29" t="s">
        <v>1353</v>
      </c>
      <c r="AF4331" s="29" t="s">
        <v>1368</v>
      </c>
      <c r="AG4331" s="183" t="s">
        <v>1369</v>
      </c>
      <c r="AH4331" s="29" t="s">
        <v>1356</v>
      </c>
      <c r="AI4331" s="29" t="s">
        <v>1357</v>
      </c>
      <c r="AJ4331" s="29" t="s">
        <v>258</v>
      </c>
      <c r="AK4331" s="29" t="s">
        <v>258</v>
      </c>
      <c r="AL4331" s="29" t="s">
        <v>13327</v>
      </c>
    </row>
    <row r="4332" spans="1:38" x14ac:dyDescent="0.2">
      <c r="A4332" s="35" t="s">
        <v>18</v>
      </c>
      <c r="B4332" s="36">
        <v>10375</v>
      </c>
      <c r="C4332" s="36">
        <v>7</v>
      </c>
      <c r="D4332" s="36" t="s">
        <v>7098</v>
      </c>
      <c r="E4332" s="37" t="s">
        <v>7099</v>
      </c>
      <c r="F4332" s="38" t="s">
        <v>1269</v>
      </c>
      <c r="G4332" s="38" t="s">
        <v>1273</v>
      </c>
      <c r="H4332" s="35" t="s">
        <v>1393</v>
      </c>
      <c r="I4332" s="35"/>
      <c r="J4332" s="29" t="s">
        <v>1500</v>
      </c>
      <c r="K4332" s="29" t="s">
        <v>3460</v>
      </c>
      <c r="L4332" s="29" t="s">
        <v>6021</v>
      </c>
      <c r="M4332" s="39">
        <v>1097.2981977978566</v>
      </c>
      <c r="N4332" s="39">
        <v>4671.5912607802875</v>
      </c>
      <c r="O4332" s="29">
        <v>44197</v>
      </c>
      <c r="P4332" s="29">
        <v>45752</v>
      </c>
      <c r="Q4332" s="40">
        <v>4.257358</v>
      </c>
      <c r="R4332" s="39">
        <v>1095.8424229979466</v>
      </c>
      <c r="S4332" s="39">
        <v>1095.8424229979466</v>
      </c>
      <c r="T4332" s="39">
        <v>1095.8424229979466</v>
      </c>
      <c r="U4332" s="39">
        <v>1098.8447310061601</v>
      </c>
      <c r="V4332" s="39">
        <v>285.21926078028741</v>
      </c>
      <c r="W4332" s="29" t="s">
        <v>265</v>
      </c>
      <c r="X4332" s="29" t="s">
        <v>11773</v>
      </c>
      <c r="Y4332" s="29">
        <v>45258</v>
      </c>
      <c r="Z4332" s="41" t="s">
        <v>11759</v>
      </c>
      <c r="AA4332" s="42" t="s">
        <v>1349</v>
      </c>
      <c r="AB4332" s="29" t="s">
        <v>258</v>
      </c>
      <c r="AC4332" s="29" t="s">
        <v>258</v>
      </c>
      <c r="AD4332" s="29" t="s">
        <v>265</v>
      </c>
      <c r="AE4332" s="29" t="s">
        <v>1353</v>
      </c>
      <c r="AF4332" s="29" t="s">
        <v>1368</v>
      </c>
      <c r="AG4332" s="183" t="s">
        <v>1369</v>
      </c>
      <c r="AH4332" s="29" t="s">
        <v>1356</v>
      </c>
      <c r="AI4332" s="29" t="s">
        <v>1357</v>
      </c>
      <c r="AJ4332" s="29" t="s">
        <v>258</v>
      </c>
      <c r="AK4332" s="29" t="s">
        <v>258</v>
      </c>
      <c r="AL4332" s="29" t="s">
        <v>13327</v>
      </c>
    </row>
    <row r="4333" spans="1:38" x14ac:dyDescent="0.2">
      <c r="A4333" s="35" t="s">
        <v>18</v>
      </c>
      <c r="B4333" s="36">
        <v>10375</v>
      </c>
      <c r="C4333" s="36">
        <v>8</v>
      </c>
      <c r="D4333" s="36" t="s">
        <v>7100</v>
      </c>
      <c r="E4333" s="37" t="s">
        <v>7101</v>
      </c>
      <c r="F4333" s="38" t="s">
        <v>1269</v>
      </c>
      <c r="G4333" s="38" t="s">
        <v>1273</v>
      </c>
      <c r="H4333" s="35" t="s">
        <v>1393</v>
      </c>
      <c r="I4333" s="35"/>
      <c r="J4333" s="29" t="s">
        <v>1500</v>
      </c>
      <c r="K4333" s="29" t="s">
        <v>3460</v>
      </c>
      <c r="L4333" s="29" t="s">
        <v>6021</v>
      </c>
      <c r="M4333" s="39">
        <v>662.12552650148405</v>
      </c>
      <c r="N4333" s="39">
        <v>2818.9054072553049</v>
      </c>
      <c r="O4333" s="29">
        <v>44197</v>
      </c>
      <c r="P4333" s="29">
        <v>45752</v>
      </c>
      <c r="Q4333" s="40">
        <v>4.257358</v>
      </c>
      <c r="R4333" s="39">
        <v>661.24709103353871</v>
      </c>
      <c r="S4333" s="39">
        <v>661.24709103353871</v>
      </c>
      <c r="T4333" s="39">
        <v>661.24709103353871</v>
      </c>
      <c r="U4333" s="39">
        <v>663.05872689938394</v>
      </c>
      <c r="V4333" s="39">
        <v>172.10540725530456</v>
      </c>
      <c r="W4333" s="29" t="s">
        <v>265</v>
      </c>
      <c r="X4333" s="29" t="s">
        <v>11773</v>
      </c>
      <c r="Y4333" s="29">
        <v>45258</v>
      </c>
      <c r="Z4333" s="41" t="s">
        <v>11759</v>
      </c>
      <c r="AA4333" s="42" t="s">
        <v>1349</v>
      </c>
      <c r="AB4333" s="29" t="s">
        <v>258</v>
      </c>
      <c r="AC4333" s="29" t="s">
        <v>258</v>
      </c>
      <c r="AD4333" s="29" t="s">
        <v>265</v>
      </c>
      <c r="AE4333" s="29" t="s">
        <v>1353</v>
      </c>
      <c r="AF4333" s="29" t="s">
        <v>1368</v>
      </c>
      <c r="AG4333" s="183" t="s">
        <v>1369</v>
      </c>
      <c r="AH4333" s="29" t="s">
        <v>1356</v>
      </c>
      <c r="AI4333" s="29" t="s">
        <v>1357</v>
      </c>
      <c r="AJ4333" s="29" t="s">
        <v>258</v>
      </c>
      <c r="AK4333" s="29" t="s">
        <v>258</v>
      </c>
      <c r="AL4333" s="29" t="s">
        <v>13327</v>
      </c>
    </row>
    <row r="4334" spans="1:38" x14ac:dyDescent="0.2">
      <c r="A4334" s="35" t="s">
        <v>18</v>
      </c>
      <c r="B4334" s="36">
        <v>10375</v>
      </c>
      <c r="C4334" s="36">
        <v>9</v>
      </c>
      <c r="D4334" s="36" t="s">
        <v>7102</v>
      </c>
      <c r="E4334" s="37" t="s">
        <v>7103</v>
      </c>
      <c r="F4334" s="38" t="s">
        <v>1269</v>
      </c>
      <c r="G4334" s="38" t="s">
        <v>1273</v>
      </c>
      <c r="H4334" s="35" t="s">
        <v>1393</v>
      </c>
      <c r="I4334" s="35"/>
      <c r="J4334" s="29" t="s">
        <v>1500</v>
      </c>
      <c r="K4334" s="29" t="s">
        <v>3460</v>
      </c>
      <c r="L4334" s="29" t="s">
        <v>6021</v>
      </c>
      <c r="M4334" s="39">
        <v>802.57478866594181</v>
      </c>
      <c r="N4334" s="39">
        <v>3416.8481971252568</v>
      </c>
      <c r="O4334" s="29">
        <v>44197</v>
      </c>
      <c r="P4334" s="29">
        <v>45752</v>
      </c>
      <c r="Q4334" s="40">
        <v>4.257358</v>
      </c>
      <c r="R4334" s="39">
        <v>801.51002053388095</v>
      </c>
      <c r="S4334" s="39">
        <v>801.51002053388095</v>
      </c>
      <c r="T4334" s="39">
        <v>801.51002053388095</v>
      </c>
      <c r="U4334" s="39">
        <v>803.70593839835726</v>
      </c>
      <c r="V4334" s="39">
        <v>208.61219712525667</v>
      </c>
      <c r="W4334" s="29" t="s">
        <v>265</v>
      </c>
      <c r="X4334" s="29" t="s">
        <v>11773</v>
      </c>
      <c r="Y4334" s="29">
        <v>45258</v>
      </c>
      <c r="Z4334" s="41" t="s">
        <v>11759</v>
      </c>
      <c r="AA4334" s="42" t="s">
        <v>1349</v>
      </c>
      <c r="AB4334" s="29" t="s">
        <v>258</v>
      </c>
      <c r="AC4334" s="29" t="s">
        <v>258</v>
      </c>
      <c r="AD4334" s="29" t="s">
        <v>265</v>
      </c>
      <c r="AE4334" s="29" t="s">
        <v>1353</v>
      </c>
      <c r="AF4334" s="29" t="s">
        <v>1368</v>
      </c>
      <c r="AG4334" s="183" t="s">
        <v>1369</v>
      </c>
      <c r="AH4334" s="29" t="s">
        <v>1356</v>
      </c>
      <c r="AI4334" s="29" t="s">
        <v>1357</v>
      </c>
      <c r="AJ4334" s="29" t="s">
        <v>258</v>
      </c>
      <c r="AK4334" s="29" t="s">
        <v>258</v>
      </c>
      <c r="AL4334" s="29" t="s">
        <v>13327</v>
      </c>
    </row>
    <row r="4335" spans="1:38" x14ac:dyDescent="0.2">
      <c r="A4335" s="35" t="s">
        <v>18</v>
      </c>
      <c r="B4335" s="36">
        <v>10375</v>
      </c>
      <c r="C4335" s="36">
        <v>10</v>
      </c>
      <c r="D4335" s="36" t="s">
        <v>7104</v>
      </c>
      <c r="E4335" s="37" t="s">
        <v>7105</v>
      </c>
      <c r="F4335" s="38" t="s">
        <v>1269</v>
      </c>
      <c r="G4335" s="38" t="s">
        <v>1273</v>
      </c>
      <c r="H4335" s="35" t="s">
        <v>1393</v>
      </c>
      <c r="I4335" s="35"/>
      <c r="J4335" s="29" t="s">
        <v>1500</v>
      </c>
      <c r="K4335" s="29" t="s">
        <v>3460</v>
      </c>
      <c r="L4335" s="29" t="s">
        <v>6021</v>
      </c>
      <c r="M4335" s="39">
        <v>18.084585097692745</v>
      </c>
      <c r="N4335" s="39">
        <v>71.100517453798773</v>
      </c>
      <c r="O4335" s="29">
        <v>44316</v>
      </c>
      <c r="P4335" s="29">
        <v>45752</v>
      </c>
      <c r="Q4335" s="40">
        <v>3.9315536999999998</v>
      </c>
      <c r="R4335" s="39">
        <v>12.171696098562629</v>
      </c>
      <c r="S4335" s="39">
        <v>18.059630390143738</v>
      </c>
      <c r="T4335" s="39">
        <v>18.059630390143738</v>
      </c>
      <c r="U4335" s="39">
        <v>18.109108829568786</v>
      </c>
      <c r="V4335" s="39">
        <v>4.7004517453798762</v>
      </c>
      <c r="W4335" s="29" t="s">
        <v>265</v>
      </c>
      <c r="X4335" s="29" t="s">
        <v>11773</v>
      </c>
      <c r="Y4335" s="29">
        <v>45258</v>
      </c>
      <c r="Z4335" s="41" t="s">
        <v>11759</v>
      </c>
      <c r="AA4335" s="42" t="s">
        <v>1349</v>
      </c>
      <c r="AB4335" s="29" t="s">
        <v>258</v>
      </c>
      <c r="AC4335" s="29" t="s">
        <v>258</v>
      </c>
      <c r="AD4335" s="29" t="s">
        <v>265</v>
      </c>
      <c r="AE4335" s="29" t="s">
        <v>1353</v>
      </c>
      <c r="AF4335" s="29" t="s">
        <v>1368</v>
      </c>
      <c r="AG4335" s="183" t="s">
        <v>1369</v>
      </c>
      <c r="AH4335" s="29" t="s">
        <v>1356</v>
      </c>
      <c r="AI4335" s="29" t="s">
        <v>1357</v>
      </c>
      <c r="AJ4335" s="29" t="s">
        <v>258</v>
      </c>
      <c r="AK4335" s="29" t="s">
        <v>258</v>
      </c>
      <c r="AL4335" s="29" t="s">
        <v>13327</v>
      </c>
    </row>
    <row r="4336" spans="1:38" x14ac:dyDescent="0.2">
      <c r="A4336" s="35" t="s">
        <v>18</v>
      </c>
      <c r="B4336" s="36">
        <v>10375</v>
      </c>
      <c r="C4336" s="36">
        <v>11</v>
      </c>
      <c r="D4336" s="36" t="s">
        <v>7106</v>
      </c>
      <c r="E4336" s="37" t="s">
        <v>7107</v>
      </c>
      <c r="F4336" s="38" t="s">
        <v>1269</v>
      </c>
      <c r="G4336" s="38" t="s">
        <v>1273</v>
      </c>
      <c r="H4336" s="35" t="s">
        <v>1393</v>
      </c>
      <c r="I4336" s="35"/>
      <c r="J4336" s="29" t="s">
        <v>1500</v>
      </c>
      <c r="K4336" s="29" t="s">
        <v>3460</v>
      </c>
      <c r="L4336" s="29" t="s">
        <v>6021</v>
      </c>
      <c r="M4336" s="39">
        <v>422.93580706245007</v>
      </c>
      <c r="N4336" s="39">
        <v>1800.5891416837783</v>
      </c>
      <c r="O4336" s="29">
        <v>44197</v>
      </c>
      <c r="P4336" s="29">
        <v>45752</v>
      </c>
      <c r="Q4336" s="40">
        <v>4.257358</v>
      </c>
      <c r="R4336" s="39">
        <v>422.37470225872693</v>
      </c>
      <c r="S4336" s="39">
        <v>422.37470225872693</v>
      </c>
      <c r="T4336" s="39">
        <v>422.37470225872693</v>
      </c>
      <c r="U4336" s="39">
        <v>423.53189322381928</v>
      </c>
      <c r="V4336" s="39">
        <v>109.93314168377823</v>
      </c>
      <c r="W4336" s="29" t="s">
        <v>265</v>
      </c>
      <c r="X4336" s="29" t="s">
        <v>11773</v>
      </c>
      <c r="Y4336" s="29">
        <v>45258</v>
      </c>
      <c r="Z4336" s="41" t="s">
        <v>11759</v>
      </c>
      <c r="AA4336" s="42" t="s">
        <v>1349</v>
      </c>
      <c r="AB4336" s="29" t="s">
        <v>258</v>
      </c>
      <c r="AC4336" s="29" t="s">
        <v>258</v>
      </c>
      <c r="AD4336" s="29" t="s">
        <v>265</v>
      </c>
      <c r="AE4336" s="29" t="s">
        <v>1353</v>
      </c>
      <c r="AF4336" s="29" t="s">
        <v>1368</v>
      </c>
      <c r="AG4336" s="183" t="s">
        <v>1369</v>
      </c>
      <c r="AH4336" s="29" t="s">
        <v>1356</v>
      </c>
      <c r="AI4336" s="29" t="s">
        <v>1357</v>
      </c>
      <c r="AJ4336" s="29" t="s">
        <v>258</v>
      </c>
      <c r="AK4336" s="29" t="s">
        <v>258</v>
      </c>
      <c r="AL4336" s="29" t="s">
        <v>13327</v>
      </c>
    </row>
    <row r="4337" spans="1:38" x14ac:dyDescent="0.2">
      <c r="A4337" s="35" t="s">
        <v>18</v>
      </c>
      <c r="B4337" s="36">
        <v>10375</v>
      </c>
      <c r="C4337" s="36">
        <v>12</v>
      </c>
      <c r="D4337" s="36" t="s">
        <v>7108</v>
      </c>
      <c r="E4337" s="37" t="s">
        <v>7109</v>
      </c>
      <c r="F4337" s="38" t="s">
        <v>1269</v>
      </c>
      <c r="G4337" s="38" t="s">
        <v>1273</v>
      </c>
      <c r="H4337" s="35" t="s">
        <v>1393</v>
      </c>
      <c r="I4337" s="35"/>
      <c r="J4337" s="29" t="s">
        <v>1500</v>
      </c>
      <c r="K4337" s="29" t="s">
        <v>3460</v>
      </c>
      <c r="L4337" s="29" t="s">
        <v>6021</v>
      </c>
      <c r="M4337" s="39">
        <v>793.42390769290853</v>
      </c>
      <c r="N4337" s="39">
        <v>3377.8896208076658</v>
      </c>
      <c r="O4337" s="29">
        <v>44197</v>
      </c>
      <c r="P4337" s="29">
        <v>45752</v>
      </c>
      <c r="Q4337" s="40">
        <v>4.257358</v>
      </c>
      <c r="R4337" s="39">
        <v>792.37127994524303</v>
      </c>
      <c r="S4337" s="39">
        <v>792.37127994524303</v>
      </c>
      <c r="T4337" s="39">
        <v>792.37127994524303</v>
      </c>
      <c r="U4337" s="39">
        <v>794.54216016427097</v>
      </c>
      <c r="V4337" s="39">
        <v>206.23362080766597</v>
      </c>
      <c r="W4337" s="29" t="s">
        <v>265</v>
      </c>
      <c r="X4337" s="29" t="s">
        <v>11773</v>
      </c>
      <c r="Y4337" s="29">
        <v>45258</v>
      </c>
      <c r="Z4337" s="41" t="s">
        <v>11759</v>
      </c>
      <c r="AA4337" s="42" t="s">
        <v>1349</v>
      </c>
      <c r="AB4337" s="29" t="s">
        <v>258</v>
      </c>
      <c r="AC4337" s="29" t="s">
        <v>258</v>
      </c>
      <c r="AD4337" s="29" t="s">
        <v>265</v>
      </c>
      <c r="AE4337" s="29" t="s">
        <v>1353</v>
      </c>
      <c r="AF4337" s="29" t="s">
        <v>1368</v>
      </c>
      <c r="AG4337" s="183" t="s">
        <v>1369</v>
      </c>
      <c r="AH4337" s="29" t="s">
        <v>1356</v>
      </c>
      <c r="AI4337" s="29" t="s">
        <v>1357</v>
      </c>
      <c r="AJ4337" s="29" t="s">
        <v>258</v>
      </c>
      <c r="AK4337" s="29" t="s">
        <v>258</v>
      </c>
      <c r="AL4337" s="29" t="s">
        <v>13327</v>
      </c>
    </row>
    <row r="4338" spans="1:38" x14ac:dyDescent="0.2">
      <c r="A4338" s="35" t="s">
        <v>18</v>
      </c>
      <c r="B4338" s="36">
        <v>10375</v>
      </c>
      <c r="C4338" s="36">
        <v>13</v>
      </c>
      <c r="D4338" s="36" t="s">
        <v>7110</v>
      </c>
      <c r="E4338" s="37" t="s">
        <v>7111</v>
      </c>
      <c r="F4338" s="38" t="s">
        <v>1269</v>
      </c>
      <c r="G4338" s="38" t="s">
        <v>1273</v>
      </c>
      <c r="H4338" s="35" t="s">
        <v>1393</v>
      </c>
      <c r="I4338" s="35"/>
      <c r="J4338" s="29" t="s">
        <v>1500</v>
      </c>
      <c r="K4338" s="29" t="s">
        <v>3460</v>
      </c>
      <c r="L4338" s="29" t="s">
        <v>6021</v>
      </c>
      <c r="M4338" s="39">
        <v>852.92714848694038</v>
      </c>
      <c r="N4338" s="39">
        <v>3631.2162190280633</v>
      </c>
      <c r="O4338" s="29">
        <v>44197</v>
      </c>
      <c r="P4338" s="29">
        <v>45752</v>
      </c>
      <c r="Q4338" s="40">
        <v>4.257358</v>
      </c>
      <c r="R4338" s="39">
        <v>851.79557837097877</v>
      </c>
      <c r="S4338" s="39">
        <v>851.79557837097877</v>
      </c>
      <c r="T4338" s="39">
        <v>851.79557837097877</v>
      </c>
      <c r="U4338" s="39">
        <v>854.12926488706364</v>
      </c>
      <c r="V4338" s="39">
        <v>221.70021902806297</v>
      </c>
      <c r="W4338" s="29" t="s">
        <v>265</v>
      </c>
      <c r="X4338" s="29" t="s">
        <v>11773</v>
      </c>
      <c r="Y4338" s="29">
        <v>45258</v>
      </c>
      <c r="Z4338" s="41" t="s">
        <v>11759</v>
      </c>
      <c r="AA4338" s="42" t="s">
        <v>1349</v>
      </c>
      <c r="AB4338" s="29" t="s">
        <v>258</v>
      </c>
      <c r="AC4338" s="29" t="s">
        <v>258</v>
      </c>
      <c r="AD4338" s="29" t="s">
        <v>265</v>
      </c>
      <c r="AE4338" s="29" t="s">
        <v>1353</v>
      </c>
      <c r="AF4338" s="29" t="s">
        <v>1368</v>
      </c>
      <c r="AG4338" s="183" t="s">
        <v>1369</v>
      </c>
      <c r="AH4338" s="29" t="s">
        <v>1356</v>
      </c>
      <c r="AI4338" s="29" t="s">
        <v>1357</v>
      </c>
      <c r="AJ4338" s="29" t="s">
        <v>258</v>
      </c>
      <c r="AK4338" s="29" t="s">
        <v>258</v>
      </c>
      <c r="AL4338" s="29" t="s">
        <v>13327</v>
      </c>
    </row>
    <row r="4339" spans="1:38" x14ac:dyDescent="0.2">
      <c r="A4339" s="35" t="s">
        <v>18</v>
      </c>
      <c r="B4339" s="36">
        <v>10375</v>
      </c>
      <c r="C4339" s="36">
        <v>14</v>
      </c>
      <c r="D4339" s="36" t="s">
        <v>7112</v>
      </c>
      <c r="E4339" s="37" t="s">
        <v>7113</v>
      </c>
      <c r="F4339" s="38" t="s">
        <v>1269</v>
      </c>
      <c r="G4339" s="38" t="s">
        <v>1273</v>
      </c>
      <c r="H4339" s="35" t="s">
        <v>1393</v>
      </c>
      <c r="I4339" s="35"/>
      <c r="J4339" s="29" t="s">
        <v>1500</v>
      </c>
      <c r="K4339" s="29" t="s">
        <v>3460</v>
      </c>
      <c r="L4339" s="29" t="s">
        <v>6021</v>
      </c>
      <c r="M4339" s="39">
        <v>793.42390769290853</v>
      </c>
      <c r="N4339" s="39">
        <v>3377.8896208076658</v>
      </c>
      <c r="O4339" s="29">
        <v>44197</v>
      </c>
      <c r="P4339" s="29">
        <v>45752</v>
      </c>
      <c r="Q4339" s="40">
        <v>4.257358</v>
      </c>
      <c r="R4339" s="39">
        <v>792.37127994524303</v>
      </c>
      <c r="S4339" s="39">
        <v>792.37127994524303</v>
      </c>
      <c r="T4339" s="39">
        <v>792.37127994524303</v>
      </c>
      <c r="U4339" s="39">
        <v>794.54216016427097</v>
      </c>
      <c r="V4339" s="39">
        <v>206.23362080766597</v>
      </c>
      <c r="W4339" s="29" t="s">
        <v>265</v>
      </c>
      <c r="X4339" s="29" t="s">
        <v>11773</v>
      </c>
      <c r="Y4339" s="29">
        <v>45258</v>
      </c>
      <c r="Z4339" s="41" t="s">
        <v>11759</v>
      </c>
      <c r="AA4339" s="42" t="s">
        <v>1349</v>
      </c>
      <c r="AB4339" s="29" t="s">
        <v>258</v>
      </c>
      <c r="AC4339" s="29" t="s">
        <v>258</v>
      </c>
      <c r="AD4339" s="29" t="s">
        <v>265</v>
      </c>
      <c r="AE4339" s="29" t="s">
        <v>1353</v>
      </c>
      <c r="AF4339" s="29" t="s">
        <v>1368</v>
      </c>
      <c r="AG4339" s="183" t="s">
        <v>1369</v>
      </c>
      <c r="AH4339" s="29" t="s">
        <v>1356</v>
      </c>
      <c r="AI4339" s="29" t="s">
        <v>1357</v>
      </c>
      <c r="AJ4339" s="29" t="s">
        <v>258</v>
      </c>
      <c r="AK4339" s="29" t="s">
        <v>258</v>
      </c>
      <c r="AL4339" s="29" t="s">
        <v>13327</v>
      </c>
    </row>
    <row r="4340" spans="1:38" x14ac:dyDescent="0.2">
      <c r="A4340" s="35" t="s">
        <v>18</v>
      </c>
      <c r="B4340" s="36">
        <v>10375</v>
      </c>
      <c r="C4340" s="36">
        <v>15</v>
      </c>
      <c r="D4340" s="36" t="s">
        <v>7114</v>
      </c>
      <c r="E4340" s="37" t="s">
        <v>7115</v>
      </c>
      <c r="F4340" s="38" t="s">
        <v>1269</v>
      </c>
      <c r="G4340" s="38" t="s">
        <v>1273</v>
      </c>
      <c r="H4340" s="35" t="s">
        <v>1393</v>
      </c>
      <c r="I4340" s="35"/>
      <c r="J4340" s="29" t="s">
        <v>1500</v>
      </c>
      <c r="K4340" s="29" t="s">
        <v>3460</v>
      </c>
      <c r="L4340" s="29" t="s">
        <v>6021</v>
      </c>
      <c r="M4340" s="39">
        <v>790.59709098992118</v>
      </c>
      <c r="N4340" s="39">
        <v>3365.8548501026689</v>
      </c>
      <c r="O4340" s="29">
        <v>44197</v>
      </c>
      <c r="P4340" s="29">
        <v>45752</v>
      </c>
      <c r="Q4340" s="40">
        <v>4.257358</v>
      </c>
      <c r="R4340" s="39">
        <v>789.5482135523614</v>
      </c>
      <c r="S4340" s="39">
        <v>789.5482135523614</v>
      </c>
      <c r="T4340" s="39">
        <v>789.5482135523614</v>
      </c>
      <c r="U4340" s="39">
        <v>791.71135934291578</v>
      </c>
      <c r="V4340" s="39">
        <v>205.49885010266939</v>
      </c>
      <c r="W4340" s="29" t="s">
        <v>265</v>
      </c>
      <c r="X4340" s="29" t="s">
        <v>11773</v>
      </c>
      <c r="Y4340" s="29">
        <v>45258</v>
      </c>
      <c r="Z4340" s="41" t="s">
        <v>11759</v>
      </c>
      <c r="AA4340" s="42" t="s">
        <v>1349</v>
      </c>
      <c r="AB4340" s="29" t="s">
        <v>258</v>
      </c>
      <c r="AC4340" s="29" t="s">
        <v>258</v>
      </c>
      <c r="AD4340" s="29" t="s">
        <v>265</v>
      </c>
      <c r="AE4340" s="29" t="s">
        <v>1353</v>
      </c>
      <c r="AF4340" s="29" t="s">
        <v>1368</v>
      </c>
      <c r="AG4340" s="183" t="s">
        <v>1369</v>
      </c>
      <c r="AH4340" s="29" t="s">
        <v>1356</v>
      </c>
      <c r="AI4340" s="29" t="s">
        <v>1357</v>
      </c>
      <c r="AJ4340" s="29" t="s">
        <v>258</v>
      </c>
      <c r="AK4340" s="29" t="s">
        <v>258</v>
      </c>
      <c r="AL4340" s="29" t="s">
        <v>13327</v>
      </c>
    </row>
    <row r="4341" spans="1:38" x14ac:dyDescent="0.2">
      <c r="A4341" s="35" t="s">
        <v>18</v>
      </c>
      <c r="B4341" s="36">
        <v>10375</v>
      </c>
      <c r="C4341" s="36">
        <v>16</v>
      </c>
      <c r="D4341" s="36" t="s">
        <v>7116</v>
      </c>
      <c r="E4341" s="37" t="s">
        <v>7117</v>
      </c>
      <c r="F4341" s="38" t="s">
        <v>1269</v>
      </c>
      <c r="G4341" s="38" t="s">
        <v>1273</v>
      </c>
      <c r="H4341" s="35" t="s">
        <v>1393</v>
      </c>
      <c r="I4341" s="35"/>
      <c r="J4341" s="29" t="s">
        <v>1500</v>
      </c>
      <c r="K4341" s="29" t="s">
        <v>3460</v>
      </c>
      <c r="L4341" s="29" t="s">
        <v>6021</v>
      </c>
      <c r="M4341" s="39">
        <v>581.69883888994275</v>
      </c>
      <c r="N4341" s="39">
        <v>2476.5002053388089</v>
      </c>
      <c r="O4341" s="29">
        <v>44197</v>
      </c>
      <c r="P4341" s="29">
        <v>45752</v>
      </c>
      <c r="Q4341" s="40">
        <v>4.257358</v>
      </c>
      <c r="R4341" s="39">
        <v>580.92710472279259</v>
      </c>
      <c r="S4341" s="39">
        <v>580.92710472279259</v>
      </c>
      <c r="T4341" s="39">
        <v>580.92710472279259</v>
      </c>
      <c r="U4341" s="39">
        <v>582.51868583162207</v>
      </c>
      <c r="V4341" s="39">
        <v>151.20020533880904</v>
      </c>
      <c r="W4341" s="29" t="s">
        <v>265</v>
      </c>
      <c r="X4341" s="29" t="s">
        <v>11773</v>
      </c>
      <c r="Y4341" s="29">
        <v>45258</v>
      </c>
      <c r="Z4341" s="41" t="s">
        <v>11759</v>
      </c>
      <c r="AA4341" s="42" t="s">
        <v>1349</v>
      </c>
      <c r="AB4341" s="29" t="s">
        <v>258</v>
      </c>
      <c r="AC4341" s="29" t="s">
        <v>258</v>
      </c>
      <c r="AD4341" s="29" t="s">
        <v>265</v>
      </c>
      <c r="AE4341" s="29" t="s">
        <v>1353</v>
      </c>
      <c r="AF4341" s="29" t="s">
        <v>1368</v>
      </c>
      <c r="AG4341" s="183" t="s">
        <v>1369</v>
      </c>
      <c r="AH4341" s="29" t="s">
        <v>1356</v>
      </c>
      <c r="AI4341" s="29" t="s">
        <v>1357</v>
      </c>
      <c r="AJ4341" s="29" t="s">
        <v>258</v>
      </c>
      <c r="AK4341" s="29" t="s">
        <v>258</v>
      </c>
      <c r="AL4341" s="29" t="s">
        <v>13327</v>
      </c>
    </row>
    <row r="4342" spans="1:38" x14ac:dyDescent="0.2">
      <c r="A4342" s="35" t="s">
        <v>18</v>
      </c>
      <c r="B4342" s="36">
        <v>10375</v>
      </c>
      <c r="C4342" s="36">
        <v>17</v>
      </c>
      <c r="D4342" s="36" t="s">
        <v>7118</v>
      </c>
      <c r="E4342" s="37" t="s">
        <v>7119</v>
      </c>
      <c r="F4342" s="38" t="s">
        <v>1269</v>
      </c>
      <c r="G4342" s="38" t="s">
        <v>1273</v>
      </c>
      <c r="H4342" s="35" t="s">
        <v>1393</v>
      </c>
      <c r="I4342" s="35"/>
      <c r="J4342" s="29" t="s">
        <v>1500</v>
      </c>
      <c r="K4342" s="29" t="s">
        <v>3460</v>
      </c>
      <c r="L4342" s="29" t="s">
        <v>6021</v>
      </c>
      <c r="M4342" s="39">
        <v>729.79701676329796</v>
      </c>
      <c r="N4342" s="39">
        <v>3107.0071676933608</v>
      </c>
      <c r="O4342" s="29">
        <v>44197</v>
      </c>
      <c r="P4342" s="29">
        <v>45752</v>
      </c>
      <c r="Q4342" s="40">
        <v>4.257358</v>
      </c>
      <c r="R4342" s="39">
        <v>728.82880219028061</v>
      </c>
      <c r="S4342" s="39">
        <v>728.82880219028061</v>
      </c>
      <c r="T4342" s="39">
        <v>728.82880219028061</v>
      </c>
      <c r="U4342" s="39">
        <v>730.82559342915806</v>
      </c>
      <c r="V4342" s="39">
        <v>189.6951676933607</v>
      </c>
      <c r="W4342" s="29" t="s">
        <v>265</v>
      </c>
      <c r="X4342" s="29" t="s">
        <v>11773</v>
      </c>
      <c r="Y4342" s="29">
        <v>45258</v>
      </c>
      <c r="Z4342" s="41" t="s">
        <v>11759</v>
      </c>
      <c r="AA4342" s="42" t="s">
        <v>1349</v>
      </c>
      <c r="AB4342" s="29" t="s">
        <v>258</v>
      </c>
      <c r="AC4342" s="29" t="s">
        <v>258</v>
      </c>
      <c r="AD4342" s="29" t="s">
        <v>265</v>
      </c>
      <c r="AE4342" s="29" t="s">
        <v>1353</v>
      </c>
      <c r="AF4342" s="29" t="s">
        <v>1368</v>
      </c>
      <c r="AG4342" s="183" t="s">
        <v>1369</v>
      </c>
      <c r="AH4342" s="29" t="s">
        <v>1356</v>
      </c>
      <c r="AI4342" s="29" t="s">
        <v>1357</v>
      </c>
      <c r="AJ4342" s="29" t="s">
        <v>258</v>
      </c>
      <c r="AK4342" s="29" t="s">
        <v>258</v>
      </c>
      <c r="AL4342" s="29" t="s">
        <v>13327</v>
      </c>
    </row>
    <row r="4343" spans="1:38" x14ac:dyDescent="0.2">
      <c r="A4343" s="35" t="s">
        <v>18</v>
      </c>
      <c r="B4343" s="36">
        <v>10375</v>
      </c>
      <c r="C4343" s="36">
        <v>18</v>
      </c>
      <c r="D4343" s="36" t="s">
        <v>7120</v>
      </c>
      <c r="E4343" s="37" t="s">
        <v>7121</v>
      </c>
      <c r="F4343" s="38" t="s">
        <v>1269</v>
      </c>
      <c r="G4343" s="38" t="s">
        <v>1273</v>
      </c>
      <c r="H4343" s="35" t="s">
        <v>1393</v>
      </c>
      <c r="I4343" s="35"/>
      <c r="J4343" s="29" t="s">
        <v>1500</v>
      </c>
      <c r="K4343" s="29" t="s">
        <v>3460</v>
      </c>
      <c r="L4343" s="29" t="s">
        <v>6021</v>
      </c>
      <c r="M4343" s="39">
        <v>337.67717825278407</v>
      </c>
      <c r="N4343" s="39">
        <v>1355.3312772073923</v>
      </c>
      <c r="O4343" s="29">
        <v>44286</v>
      </c>
      <c r="P4343" s="29">
        <v>45752</v>
      </c>
      <c r="Q4343" s="40">
        <v>4.0136893000000002</v>
      </c>
      <c r="R4343" s="39">
        <v>254.99075154004106</v>
      </c>
      <c r="S4343" s="39">
        <v>337.21603011635864</v>
      </c>
      <c r="T4343" s="39">
        <v>337.21603011635864</v>
      </c>
      <c r="U4343" s="39">
        <v>338.13990965092404</v>
      </c>
      <c r="V4343" s="39">
        <v>87.768555783709786</v>
      </c>
      <c r="W4343" s="29" t="s">
        <v>265</v>
      </c>
      <c r="X4343" s="29" t="s">
        <v>11773</v>
      </c>
      <c r="Y4343" s="29">
        <v>45258</v>
      </c>
      <c r="Z4343" s="41" t="s">
        <v>11759</v>
      </c>
      <c r="AA4343" s="42" t="s">
        <v>1349</v>
      </c>
      <c r="AB4343" s="29" t="s">
        <v>258</v>
      </c>
      <c r="AC4343" s="29" t="s">
        <v>258</v>
      </c>
      <c r="AD4343" s="29" t="s">
        <v>265</v>
      </c>
      <c r="AE4343" s="29" t="s">
        <v>1353</v>
      </c>
      <c r="AF4343" s="29" t="s">
        <v>1368</v>
      </c>
      <c r="AG4343" s="183" t="s">
        <v>1369</v>
      </c>
      <c r="AH4343" s="29" t="s">
        <v>1356</v>
      </c>
      <c r="AI4343" s="29" t="s">
        <v>1357</v>
      </c>
      <c r="AJ4343" s="29" t="s">
        <v>258</v>
      </c>
      <c r="AK4343" s="29" t="s">
        <v>258</v>
      </c>
      <c r="AL4343" s="29" t="s">
        <v>13327</v>
      </c>
    </row>
    <row r="4344" spans="1:38" x14ac:dyDescent="0.2">
      <c r="A4344" s="35" t="s">
        <v>18</v>
      </c>
      <c r="B4344" s="36">
        <v>10375</v>
      </c>
      <c r="C4344" s="36">
        <v>19</v>
      </c>
      <c r="D4344" s="36" t="s">
        <v>7122</v>
      </c>
      <c r="E4344" s="37" t="s">
        <v>7123</v>
      </c>
      <c r="F4344" s="38" t="s">
        <v>1269</v>
      </c>
      <c r="G4344" s="38" t="s">
        <v>1273</v>
      </c>
      <c r="H4344" s="35" t="s">
        <v>1393</v>
      </c>
      <c r="I4344" s="35"/>
      <c r="J4344" s="29" t="s">
        <v>1500</v>
      </c>
      <c r="K4344" s="29" t="s">
        <v>3460</v>
      </c>
      <c r="L4344" s="29" t="s">
        <v>6021</v>
      </c>
      <c r="M4344" s="39">
        <v>737.82493969037887</v>
      </c>
      <c r="N4344" s="39">
        <v>2961.4000657084193</v>
      </c>
      <c r="O4344" s="29">
        <v>44286</v>
      </c>
      <c r="P4344" s="29">
        <v>45752</v>
      </c>
      <c r="Q4344" s="40">
        <v>4.0136893000000002</v>
      </c>
      <c r="R4344" s="39">
        <v>557.15502258726895</v>
      </c>
      <c r="S4344" s="39">
        <v>736.81733059548264</v>
      </c>
      <c r="T4344" s="39">
        <v>736.81733059548264</v>
      </c>
      <c r="U4344" s="39">
        <v>738.8360082135523</v>
      </c>
      <c r="V4344" s="39">
        <v>191.77437371663243</v>
      </c>
      <c r="W4344" s="29" t="s">
        <v>265</v>
      </c>
      <c r="X4344" s="29" t="s">
        <v>11773</v>
      </c>
      <c r="Y4344" s="29">
        <v>45258</v>
      </c>
      <c r="Z4344" s="41" t="s">
        <v>11759</v>
      </c>
      <c r="AA4344" s="42" t="s">
        <v>1349</v>
      </c>
      <c r="AB4344" s="29" t="s">
        <v>258</v>
      </c>
      <c r="AC4344" s="29" t="s">
        <v>258</v>
      </c>
      <c r="AD4344" s="29" t="s">
        <v>265</v>
      </c>
      <c r="AE4344" s="29" t="s">
        <v>1353</v>
      </c>
      <c r="AF4344" s="29" t="s">
        <v>1368</v>
      </c>
      <c r="AG4344" s="183" t="s">
        <v>1369</v>
      </c>
      <c r="AH4344" s="29" t="s">
        <v>1356</v>
      </c>
      <c r="AI4344" s="29" t="s">
        <v>1357</v>
      </c>
      <c r="AJ4344" s="29" t="s">
        <v>258</v>
      </c>
      <c r="AK4344" s="29" t="s">
        <v>258</v>
      </c>
      <c r="AL4344" s="29" t="s">
        <v>13327</v>
      </c>
    </row>
    <row r="4345" spans="1:38" x14ac:dyDescent="0.2">
      <c r="A4345" s="35" t="s">
        <v>18</v>
      </c>
      <c r="B4345" s="36">
        <v>10375</v>
      </c>
      <c r="C4345" s="36">
        <v>20</v>
      </c>
      <c r="D4345" s="36" t="s">
        <v>7124</v>
      </c>
      <c r="E4345" s="37" t="s">
        <v>7125</v>
      </c>
      <c r="F4345" s="38" t="s">
        <v>1269</v>
      </c>
      <c r="G4345" s="38" t="s">
        <v>1273</v>
      </c>
      <c r="H4345" s="35" t="s">
        <v>1393</v>
      </c>
      <c r="I4345" s="35"/>
      <c r="J4345" s="29" t="s">
        <v>1500</v>
      </c>
      <c r="K4345" s="29" t="s">
        <v>3460</v>
      </c>
      <c r="L4345" s="29" t="s">
        <v>6021</v>
      </c>
      <c r="M4345" s="39">
        <v>776.65740991319171</v>
      </c>
      <c r="N4345" s="39">
        <v>3117.2615359342917</v>
      </c>
      <c r="O4345" s="29">
        <v>44286</v>
      </c>
      <c r="P4345" s="29">
        <v>45752</v>
      </c>
      <c r="Q4345" s="40">
        <v>4.0136893000000002</v>
      </c>
      <c r="R4345" s="39">
        <v>586.47865297741271</v>
      </c>
      <c r="S4345" s="39">
        <v>775.59676933607125</v>
      </c>
      <c r="T4345" s="39">
        <v>775.59676933607125</v>
      </c>
      <c r="U4345" s="39">
        <v>777.72169199178643</v>
      </c>
      <c r="V4345" s="39">
        <v>201.86765229295003</v>
      </c>
      <c r="W4345" s="29" t="s">
        <v>265</v>
      </c>
      <c r="X4345" s="29" t="s">
        <v>11773</v>
      </c>
      <c r="Y4345" s="29">
        <v>45258</v>
      </c>
      <c r="Z4345" s="41" t="s">
        <v>11759</v>
      </c>
      <c r="AA4345" s="42" t="s">
        <v>1349</v>
      </c>
      <c r="AB4345" s="29" t="s">
        <v>258</v>
      </c>
      <c r="AC4345" s="29" t="s">
        <v>258</v>
      </c>
      <c r="AD4345" s="29" t="s">
        <v>265</v>
      </c>
      <c r="AE4345" s="29" t="s">
        <v>1353</v>
      </c>
      <c r="AF4345" s="29" t="s">
        <v>1368</v>
      </c>
      <c r="AG4345" s="183" t="s">
        <v>1369</v>
      </c>
      <c r="AH4345" s="29" t="s">
        <v>1356</v>
      </c>
      <c r="AI4345" s="29" t="s">
        <v>1357</v>
      </c>
      <c r="AJ4345" s="29" t="s">
        <v>258</v>
      </c>
      <c r="AK4345" s="29" t="s">
        <v>258</v>
      </c>
      <c r="AL4345" s="29" t="s">
        <v>13327</v>
      </c>
    </row>
    <row r="4346" spans="1:38" x14ac:dyDescent="0.2">
      <c r="A4346" s="35" t="s">
        <v>18</v>
      </c>
      <c r="B4346" s="36">
        <v>10375</v>
      </c>
      <c r="C4346" s="36">
        <v>21</v>
      </c>
      <c r="D4346" s="36" t="s">
        <v>7126</v>
      </c>
      <c r="E4346" s="37" t="s">
        <v>7127</v>
      </c>
      <c r="F4346" s="38" t="s">
        <v>1269</v>
      </c>
      <c r="G4346" s="38" t="s">
        <v>1273</v>
      </c>
      <c r="H4346" s="35" t="s">
        <v>1393</v>
      </c>
      <c r="I4346" s="35"/>
      <c r="J4346" s="29" t="s">
        <v>1500</v>
      </c>
      <c r="K4346" s="29" t="s">
        <v>3460</v>
      </c>
      <c r="L4346" s="29" t="s">
        <v>6021</v>
      </c>
      <c r="M4346" s="39">
        <v>779.94968705885083</v>
      </c>
      <c r="N4346" s="39">
        <v>2549.6506913073235</v>
      </c>
      <c r="O4346" s="29">
        <v>44558</v>
      </c>
      <c r="P4346" s="29">
        <v>45752</v>
      </c>
      <c r="Q4346" s="40">
        <v>3.2689938000000001</v>
      </c>
      <c r="R4346" s="39">
        <v>8.5343956194387403</v>
      </c>
      <c r="S4346" s="39">
        <v>778.76360027378507</v>
      </c>
      <c r="T4346" s="39">
        <v>778.76360027378507</v>
      </c>
      <c r="U4346" s="39">
        <v>780.89719917864466</v>
      </c>
      <c r="V4346" s="39">
        <v>202.6918959616701</v>
      </c>
      <c r="W4346" s="29" t="s">
        <v>265</v>
      </c>
      <c r="X4346" s="29" t="s">
        <v>11773</v>
      </c>
      <c r="Y4346" s="29">
        <v>45258</v>
      </c>
      <c r="Z4346" s="41" t="s">
        <v>11759</v>
      </c>
      <c r="AA4346" s="42" t="s">
        <v>1349</v>
      </c>
      <c r="AB4346" s="29" t="s">
        <v>258</v>
      </c>
      <c r="AC4346" s="29" t="s">
        <v>258</v>
      </c>
      <c r="AD4346" s="29" t="s">
        <v>265</v>
      </c>
      <c r="AE4346" s="29" t="s">
        <v>1353</v>
      </c>
      <c r="AF4346" s="29" t="s">
        <v>1368</v>
      </c>
      <c r="AG4346" s="183" t="s">
        <v>1369</v>
      </c>
      <c r="AH4346" s="29" t="s">
        <v>1356</v>
      </c>
      <c r="AI4346" s="29" t="s">
        <v>1357</v>
      </c>
      <c r="AJ4346" s="29" t="s">
        <v>258</v>
      </c>
      <c r="AK4346" s="29" t="s">
        <v>258</v>
      </c>
      <c r="AL4346" s="29" t="s">
        <v>13327</v>
      </c>
    </row>
    <row r="4347" spans="1:38" x14ac:dyDescent="0.2">
      <c r="A4347" s="35" t="s">
        <v>18</v>
      </c>
      <c r="B4347" s="36">
        <v>10375</v>
      </c>
      <c r="C4347" s="36">
        <v>22</v>
      </c>
      <c r="D4347" s="36" t="s">
        <v>7128</v>
      </c>
      <c r="E4347" s="37" t="s">
        <v>7129</v>
      </c>
      <c r="F4347" s="38" t="s">
        <v>1269</v>
      </c>
      <c r="G4347" s="38" t="s">
        <v>1273</v>
      </c>
      <c r="H4347" s="35" t="s">
        <v>1393</v>
      </c>
      <c r="I4347" s="35"/>
      <c r="J4347" s="29" t="s">
        <v>1500</v>
      </c>
      <c r="K4347" s="29" t="s">
        <v>3460</v>
      </c>
      <c r="L4347" s="29" t="s">
        <v>6021</v>
      </c>
      <c r="M4347" s="39">
        <v>662.10728266106935</v>
      </c>
      <c r="N4347" s="39">
        <v>2456.2775195071868</v>
      </c>
      <c r="O4347" s="29">
        <v>44397</v>
      </c>
      <c r="P4347" s="29">
        <v>45752</v>
      </c>
      <c r="Q4347" s="40">
        <v>3.7097878</v>
      </c>
      <c r="R4347" s="39">
        <v>298.88332648870636</v>
      </c>
      <c r="S4347" s="39">
        <v>661.16614647501706</v>
      </c>
      <c r="T4347" s="39">
        <v>661.16614647501706</v>
      </c>
      <c r="U4347" s="39">
        <v>662.97756057494871</v>
      </c>
      <c r="V4347" s="39">
        <v>172.08433949349759</v>
      </c>
      <c r="W4347" s="29" t="s">
        <v>265</v>
      </c>
      <c r="X4347" s="29" t="s">
        <v>11773</v>
      </c>
      <c r="Y4347" s="29">
        <v>45258</v>
      </c>
      <c r="Z4347" s="41" t="s">
        <v>11759</v>
      </c>
      <c r="AA4347" s="42" t="s">
        <v>1349</v>
      </c>
      <c r="AB4347" s="29" t="s">
        <v>258</v>
      </c>
      <c r="AC4347" s="29" t="s">
        <v>258</v>
      </c>
      <c r="AD4347" s="29" t="s">
        <v>265</v>
      </c>
      <c r="AE4347" s="29" t="s">
        <v>1353</v>
      </c>
      <c r="AF4347" s="29" t="s">
        <v>1368</v>
      </c>
      <c r="AG4347" s="183" t="s">
        <v>1369</v>
      </c>
      <c r="AH4347" s="29" t="s">
        <v>1356</v>
      </c>
      <c r="AI4347" s="29" t="s">
        <v>1357</v>
      </c>
      <c r="AJ4347" s="29" t="s">
        <v>258</v>
      </c>
      <c r="AK4347" s="29" t="s">
        <v>258</v>
      </c>
      <c r="AL4347" s="29" t="s">
        <v>13327</v>
      </c>
    </row>
    <row r="4348" spans="1:38" x14ac:dyDescent="0.2">
      <c r="A4348" s="35" t="s">
        <v>18</v>
      </c>
      <c r="B4348" s="36">
        <v>10375</v>
      </c>
      <c r="C4348" s="36">
        <v>23</v>
      </c>
      <c r="D4348" s="36" t="s">
        <v>7130</v>
      </c>
      <c r="E4348" s="37" t="s">
        <v>7131</v>
      </c>
      <c r="F4348" s="38" t="s">
        <v>1269</v>
      </c>
      <c r="G4348" s="38" t="s">
        <v>1273</v>
      </c>
      <c r="H4348" s="35" t="s">
        <v>1393</v>
      </c>
      <c r="I4348" s="35"/>
      <c r="J4348" s="29" t="s">
        <v>1500</v>
      </c>
      <c r="K4348" s="29" t="s">
        <v>3460</v>
      </c>
      <c r="L4348" s="29" t="s">
        <v>6021</v>
      </c>
      <c r="M4348" s="39">
        <v>673.58190030041067</v>
      </c>
      <c r="N4348" s="39">
        <v>2710.9251307323748</v>
      </c>
      <c r="O4348" s="29">
        <v>44282</v>
      </c>
      <c r="P4348" s="29">
        <v>45752</v>
      </c>
      <c r="Q4348" s="40">
        <v>4.0246407</v>
      </c>
      <c r="R4348" s="39">
        <v>516.0156605065024</v>
      </c>
      <c r="S4348" s="39">
        <v>672.66327173169066</v>
      </c>
      <c r="T4348" s="39">
        <v>672.66327173169066</v>
      </c>
      <c r="U4348" s="39">
        <v>674.50618480492813</v>
      </c>
      <c r="V4348" s="39">
        <v>175.07674195756329</v>
      </c>
      <c r="W4348" s="29" t="s">
        <v>265</v>
      </c>
      <c r="X4348" s="29" t="s">
        <v>11773</v>
      </c>
      <c r="Y4348" s="29">
        <v>45258</v>
      </c>
      <c r="Z4348" s="41" t="s">
        <v>11759</v>
      </c>
      <c r="AA4348" s="42" t="s">
        <v>1349</v>
      </c>
      <c r="AB4348" s="29" t="s">
        <v>258</v>
      </c>
      <c r="AC4348" s="29" t="s">
        <v>258</v>
      </c>
      <c r="AD4348" s="29" t="s">
        <v>265</v>
      </c>
      <c r="AE4348" s="29" t="s">
        <v>1353</v>
      </c>
      <c r="AF4348" s="29" t="s">
        <v>1368</v>
      </c>
      <c r="AG4348" s="183" t="s">
        <v>1369</v>
      </c>
      <c r="AH4348" s="29" t="s">
        <v>1356</v>
      </c>
      <c r="AI4348" s="29" t="s">
        <v>1357</v>
      </c>
      <c r="AJ4348" s="29" t="s">
        <v>258</v>
      </c>
      <c r="AK4348" s="29" t="s">
        <v>258</v>
      </c>
      <c r="AL4348" s="29" t="s">
        <v>13327</v>
      </c>
    </row>
    <row r="4349" spans="1:38" x14ac:dyDescent="0.2">
      <c r="A4349" s="35" t="s">
        <v>18</v>
      </c>
      <c r="B4349" s="36">
        <v>10375</v>
      </c>
      <c r="C4349" s="36">
        <v>24</v>
      </c>
      <c r="D4349" s="36" t="s">
        <v>7132</v>
      </c>
      <c r="E4349" s="37" t="s">
        <v>7133</v>
      </c>
      <c r="F4349" s="38" t="s">
        <v>1269</v>
      </c>
      <c r="G4349" s="38" t="s">
        <v>1273</v>
      </c>
      <c r="H4349" s="35" t="s">
        <v>1393</v>
      </c>
      <c r="I4349" s="35"/>
      <c r="J4349" s="29" t="s">
        <v>1500</v>
      </c>
      <c r="K4349" s="29" t="s">
        <v>3460</v>
      </c>
      <c r="L4349" s="29" t="s">
        <v>6021</v>
      </c>
      <c r="M4349" s="39">
        <v>24.396630006498427</v>
      </c>
      <c r="N4349" s="39">
        <v>97.920492813141678</v>
      </c>
      <c r="O4349" s="29">
        <v>44286</v>
      </c>
      <c r="P4349" s="29">
        <v>45752</v>
      </c>
      <c r="Q4349" s="40">
        <v>4.0136893000000002</v>
      </c>
      <c r="R4349" s="39">
        <v>18.422669404517453</v>
      </c>
      <c r="S4349" s="39">
        <v>24.36331279945243</v>
      </c>
      <c r="T4349" s="39">
        <v>24.36331279945243</v>
      </c>
      <c r="U4349" s="39">
        <v>24.430061601642709</v>
      </c>
      <c r="V4349" s="39">
        <v>6.3411362080766596</v>
      </c>
      <c r="W4349" s="29" t="s">
        <v>265</v>
      </c>
      <c r="X4349" s="29" t="s">
        <v>11773</v>
      </c>
      <c r="Y4349" s="29">
        <v>45258</v>
      </c>
      <c r="Z4349" s="41" t="s">
        <v>11759</v>
      </c>
      <c r="AA4349" s="42" t="s">
        <v>1349</v>
      </c>
      <c r="AB4349" s="29" t="s">
        <v>258</v>
      </c>
      <c r="AC4349" s="29" t="s">
        <v>258</v>
      </c>
      <c r="AD4349" s="29" t="s">
        <v>265</v>
      </c>
      <c r="AE4349" s="29" t="s">
        <v>1353</v>
      </c>
      <c r="AF4349" s="29" t="s">
        <v>1368</v>
      </c>
      <c r="AG4349" s="183" t="s">
        <v>1369</v>
      </c>
      <c r="AH4349" s="29" t="s">
        <v>1356</v>
      </c>
      <c r="AI4349" s="29" t="s">
        <v>1357</v>
      </c>
      <c r="AJ4349" s="29" t="s">
        <v>258</v>
      </c>
      <c r="AK4349" s="29" t="s">
        <v>258</v>
      </c>
      <c r="AL4349" s="29" t="s">
        <v>13327</v>
      </c>
    </row>
    <row r="4350" spans="1:38" x14ac:dyDescent="0.2">
      <c r="A4350" s="35" t="s">
        <v>18</v>
      </c>
      <c r="B4350" s="36">
        <v>10375</v>
      </c>
      <c r="C4350" s="36">
        <v>25</v>
      </c>
      <c r="D4350" s="36" t="s">
        <v>7134</v>
      </c>
      <c r="E4350" s="37" t="s">
        <v>7135</v>
      </c>
      <c r="F4350" s="38" t="s">
        <v>1269</v>
      </c>
      <c r="G4350" s="38" t="s">
        <v>1273</v>
      </c>
      <c r="H4350" s="35" t="s">
        <v>1393</v>
      </c>
      <c r="I4350" s="35"/>
      <c r="J4350" s="29" t="s">
        <v>1500</v>
      </c>
      <c r="K4350" s="29" t="s">
        <v>3460</v>
      </c>
      <c r="L4350" s="29" t="s">
        <v>6021</v>
      </c>
      <c r="M4350" s="39">
        <v>127.70212194916228</v>
      </c>
      <c r="N4350" s="39">
        <v>495.07516495550988</v>
      </c>
      <c r="O4350" s="29">
        <v>44336</v>
      </c>
      <c r="P4350" s="29">
        <v>45752</v>
      </c>
      <c r="Q4350" s="40">
        <v>3.8767966999999999</v>
      </c>
      <c r="R4350" s="39">
        <v>78.960470910335388</v>
      </c>
      <c r="S4350" s="39">
        <v>127.52465434633812</v>
      </c>
      <c r="T4350" s="39">
        <v>127.52465434633812</v>
      </c>
      <c r="U4350" s="39">
        <v>127.87403696098563</v>
      </c>
      <c r="V4350" s="39">
        <v>33.191348391512662</v>
      </c>
      <c r="W4350" s="29" t="s">
        <v>265</v>
      </c>
      <c r="X4350" s="29" t="s">
        <v>11773</v>
      </c>
      <c r="Y4350" s="29">
        <v>45258</v>
      </c>
      <c r="Z4350" s="41" t="s">
        <v>11759</v>
      </c>
      <c r="AA4350" s="42" t="s">
        <v>1349</v>
      </c>
      <c r="AB4350" s="29" t="s">
        <v>258</v>
      </c>
      <c r="AC4350" s="29" t="s">
        <v>258</v>
      </c>
      <c r="AD4350" s="29" t="s">
        <v>265</v>
      </c>
      <c r="AE4350" s="29" t="s">
        <v>1353</v>
      </c>
      <c r="AF4350" s="29" t="s">
        <v>1368</v>
      </c>
      <c r="AG4350" s="183" t="s">
        <v>1369</v>
      </c>
      <c r="AH4350" s="29" t="s">
        <v>1356</v>
      </c>
      <c r="AI4350" s="29" t="s">
        <v>1357</v>
      </c>
      <c r="AJ4350" s="29" t="s">
        <v>258</v>
      </c>
      <c r="AK4350" s="29" t="s">
        <v>258</v>
      </c>
      <c r="AL4350" s="29" t="s">
        <v>13327</v>
      </c>
    </row>
    <row r="4351" spans="1:38" x14ac:dyDescent="0.2">
      <c r="A4351" s="35" t="s">
        <v>18</v>
      </c>
      <c r="B4351" s="36">
        <v>10375</v>
      </c>
      <c r="C4351" s="36">
        <v>26</v>
      </c>
      <c r="D4351" s="36" t="s">
        <v>7136</v>
      </c>
      <c r="E4351" s="37" t="s">
        <v>7137</v>
      </c>
      <c r="F4351" s="38" t="s">
        <v>1269</v>
      </c>
      <c r="G4351" s="38" t="s">
        <v>1273</v>
      </c>
      <c r="H4351" s="35" t="s">
        <v>1393</v>
      </c>
      <c r="I4351" s="35"/>
      <c r="J4351" s="29" t="s">
        <v>1500</v>
      </c>
      <c r="K4351" s="29" t="s">
        <v>3460</v>
      </c>
      <c r="L4351" s="29" t="s">
        <v>6021</v>
      </c>
      <c r="M4351" s="39">
        <v>442.36718739802632</v>
      </c>
      <c r="N4351" s="39">
        <v>1714.9676522929499</v>
      </c>
      <c r="O4351" s="29">
        <v>44336</v>
      </c>
      <c r="P4351" s="29">
        <v>45752</v>
      </c>
      <c r="Q4351" s="40">
        <v>3.8767966999999999</v>
      </c>
      <c r="R4351" s="39">
        <v>273.52342231348388</v>
      </c>
      <c r="S4351" s="39">
        <v>441.75242984257358</v>
      </c>
      <c r="T4351" s="39">
        <v>441.75242984257358</v>
      </c>
      <c r="U4351" s="39">
        <v>442.96271047227924</v>
      </c>
      <c r="V4351" s="39">
        <v>114.97665982203969</v>
      </c>
      <c r="W4351" s="29" t="s">
        <v>265</v>
      </c>
      <c r="X4351" s="29" t="s">
        <v>11773</v>
      </c>
      <c r="Y4351" s="29">
        <v>45258</v>
      </c>
      <c r="Z4351" s="41" t="s">
        <v>11759</v>
      </c>
      <c r="AA4351" s="42" t="s">
        <v>1349</v>
      </c>
      <c r="AB4351" s="29" t="s">
        <v>258</v>
      </c>
      <c r="AC4351" s="29" t="s">
        <v>258</v>
      </c>
      <c r="AD4351" s="29" t="s">
        <v>265</v>
      </c>
      <c r="AE4351" s="29" t="s">
        <v>1353</v>
      </c>
      <c r="AF4351" s="29" t="s">
        <v>1368</v>
      </c>
      <c r="AG4351" s="183" t="s">
        <v>1369</v>
      </c>
      <c r="AH4351" s="29" t="s">
        <v>1356</v>
      </c>
      <c r="AI4351" s="29" t="s">
        <v>1357</v>
      </c>
      <c r="AJ4351" s="29" t="s">
        <v>258</v>
      </c>
      <c r="AK4351" s="29" t="s">
        <v>258</v>
      </c>
      <c r="AL4351" s="29" t="s">
        <v>13327</v>
      </c>
    </row>
    <row r="4352" spans="1:38" x14ac:dyDescent="0.2">
      <c r="A4352" s="35" t="s">
        <v>18</v>
      </c>
      <c r="B4352" s="36">
        <v>10375</v>
      </c>
      <c r="C4352" s="36">
        <v>27</v>
      </c>
      <c r="D4352" s="36" t="s">
        <v>7138</v>
      </c>
      <c r="E4352" s="37" t="s">
        <v>7139</v>
      </c>
      <c r="F4352" s="38" t="s">
        <v>1269</v>
      </c>
      <c r="G4352" s="38" t="s">
        <v>1273</v>
      </c>
      <c r="H4352" s="35" t="s">
        <v>1393</v>
      </c>
      <c r="I4352" s="35"/>
      <c r="J4352" s="29" t="s">
        <v>1500</v>
      </c>
      <c r="K4352" s="29" t="s">
        <v>3460</v>
      </c>
      <c r="L4352" s="29" t="s">
        <v>6021</v>
      </c>
      <c r="M4352" s="39">
        <v>130.59916645158231</v>
      </c>
      <c r="N4352" s="39">
        <v>506.306417522245</v>
      </c>
      <c r="O4352" s="29">
        <v>44336</v>
      </c>
      <c r="P4352" s="29">
        <v>45752</v>
      </c>
      <c r="Q4352" s="40">
        <v>3.8767966999999999</v>
      </c>
      <c r="R4352" s="39">
        <v>80.751764544832298</v>
      </c>
      <c r="S4352" s="39">
        <v>130.41767282683094</v>
      </c>
      <c r="T4352" s="39">
        <v>130.41767282683094</v>
      </c>
      <c r="U4352" s="39">
        <v>130.77498151950718</v>
      </c>
      <c r="V4352" s="39">
        <v>33.944325804243661</v>
      </c>
      <c r="W4352" s="29" t="s">
        <v>265</v>
      </c>
      <c r="X4352" s="29" t="s">
        <v>11773</v>
      </c>
      <c r="Y4352" s="29">
        <v>45258</v>
      </c>
      <c r="Z4352" s="41" t="s">
        <v>11759</v>
      </c>
      <c r="AA4352" s="42" t="s">
        <v>1349</v>
      </c>
      <c r="AB4352" s="29" t="s">
        <v>258</v>
      </c>
      <c r="AC4352" s="29" t="s">
        <v>258</v>
      </c>
      <c r="AD4352" s="29" t="s">
        <v>265</v>
      </c>
      <c r="AE4352" s="29" t="s">
        <v>1353</v>
      </c>
      <c r="AF4352" s="29" t="s">
        <v>1368</v>
      </c>
      <c r="AG4352" s="183" t="s">
        <v>1369</v>
      </c>
      <c r="AH4352" s="29" t="s">
        <v>1356</v>
      </c>
      <c r="AI4352" s="29" t="s">
        <v>1357</v>
      </c>
      <c r="AJ4352" s="29" t="s">
        <v>258</v>
      </c>
      <c r="AK4352" s="29" t="s">
        <v>258</v>
      </c>
      <c r="AL4352" s="29" t="s">
        <v>13327</v>
      </c>
    </row>
    <row r="4353" spans="1:38" x14ac:dyDescent="0.2">
      <c r="A4353" s="35" t="s">
        <v>18</v>
      </c>
      <c r="B4353" s="36">
        <v>10375</v>
      </c>
      <c r="C4353" s="36">
        <v>28</v>
      </c>
      <c r="D4353" s="36" t="s">
        <v>7140</v>
      </c>
      <c r="E4353" s="37" t="s">
        <v>7141</v>
      </c>
      <c r="F4353" s="38" t="s">
        <v>1269</v>
      </c>
      <c r="G4353" s="38" t="s">
        <v>1273</v>
      </c>
      <c r="H4353" s="35" t="s">
        <v>1393</v>
      </c>
      <c r="I4353" s="35"/>
      <c r="J4353" s="29" t="s">
        <v>1500</v>
      </c>
      <c r="K4353" s="29" t="s">
        <v>3460</v>
      </c>
      <c r="L4353" s="29" t="s">
        <v>6021</v>
      </c>
      <c r="M4353" s="39">
        <v>681.47711234169435</v>
      </c>
      <c r="N4353" s="39">
        <v>1768.7619192334018</v>
      </c>
      <c r="O4353" s="29">
        <v>44804</v>
      </c>
      <c r="P4353" s="29">
        <v>45752</v>
      </c>
      <c r="Q4353" s="40">
        <v>2.5954825000000001</v>
      </c>
      <c r="R4353" s="39">
        <v>0</v>
      </c>
      <c r="S4353" s="39">
        <v>229.24943737166325</v>
      </c>
      <c r="T4353" s="39">
        <v>680.2930458590007</v>
      </c>
      <c r="U4353" s="39">
        <v>682.15686242299796</v>
      </c>
      <c r="V4353" s="39">
        <v>177.0625735797399</v>
      </c>
      <c r="W4353" s="29" t="s">
        <v>265</v>
      </c>
      <c r="X4353" s="29" t="s">
        <v>11773</v>
      </c>
      <c r="Y4353" s="29">
        <v>45258</v>
      </c>
      <c r="Z4353" s="41" t="s">
        <v>11759</v>
      </c>
      <c r="AA4353" s="42" t="s">
        <v>1349</v>
      </c>
      <c r="AB4353" s="29" t="s">
        <v>258</v>
      </c>
      <c r="AC4353" s="29" t="s">
        <v>258</v>
      </c>
      <c r="AD4353" s="29" t="s">
        <v>265</v>
      </c>
      <c r="AE4353" s="29" t="s">
        <v>1353</v>
      </c>
      <c r="AF4353" s="29" t="s">
        <v>1368</v>
      </c>
      <c r="AG4353" s="183" t="s">
        <v>1369</v>
      </c>
      <c r="AH4353" s="29" t="s">
        <v>1356</v>
      </c>
      <c r="AI4353" s="29" t="s">
        <v>1357</v>
      </c>
      <c r="AJ4353" s="29" t="s">
        <v>258</v>
      </c>
      <c r="AK4353" s="29" t="s">
        <v>258</v>
      </c>
      <c r="AL4353" s="29" t="s">
        <v>13327</v>
      </c>
    </row>
    <row r="4354" spans="1:38" x14ac:dyDescent="0.2">
      <c r="A4354" s="35" t="s">
        <v>18</v>
      </c>
      <c r="B4354" s="36">
        <v>10375</v>
      </c>
      <c r="C4354" s="36">
        <v>29</v>
      </c>
      <c r="D4354" s="36" t="s">
        <v>7142</v>
      </c>
      <c r="E4354" s="37" t="s">
        <v>7143</v>
      </c>
      <c r="F4354" s="38" t="s">
        <v>1269</v>
      </c>
      <c r="G4354" s="38" t="s">
        <v>1273</v>
      </c>
      <c r="H4354" s="35" t="s">
        <v>1393</v>
      </c>
      <c r="I4354" s="35"/>
      <c r="J4354" s="29" t="s">
        <v>1500</v>
      </c>
      <c r="K4354" s="29" t="s">
        <v>3460</v>
      </c>
      <c r="L4354" s="29" t="s">
        <v>6021</v>
      </c>
      <c r="M4354" s="39">
        <v>96.240448719237563</v>
      </c>
      <c r="N4354" s="39">
        <v>370.20624777549625</v>
      </c>
      <c r="O4354" s="29">
        <v>44347</v>
      </c>
      <c r="P4354" s="29">
        <v>45752</v>
      </c>
      <c r="Q4354" s="40">
        <v>3.8466803999999999</v>
      </c>
      <c r="R4354" s="39">
        <v>56.610485968514716</v>
      </c>
      <c r="S4354" s="39">
        <v>96.106173853524993</v>
      </c>
      <c r="T4354" s="39">
        <v>96.106173853524993</v>
      </c>
      <c r="U4354" s="39">
        <v>96.369478439425052</v>
      </c>
      <c r="V4354" s="39">
        <v>25.013935660506501</v>
      </c>
      <c r="W4354" s="29" t="s">
        <v>265</v>
      </c>
      <c r="X4354" s="29" t="s">
        <v>11773</v>
      </c>
      <c r="Y4354" s="29">
        <v>45258</v>
      </c>
      <c r="Z4354" s="41" t="s">
        <v>11759</v>
      </c>
      <c r="AA4354" s="42" t="s">
        <v>1349</v>
      </c>
      <c r="AB4354" s="29" t="s">
        <v>258</v>
      </c>
      <c r="AC4354" s="29" t="s">
        <v>258</v>
      </c>
      <c r="AD4354" s="29" t="s">
        <v>265</v>
      </c>
      <c r="AE4354" s="29" t="s">
        <v>1353</v>
      </c>
      <c r="AF4354" s="29" t="s">
        <v>1368</v>
      </c>
      <c r="AG4354" s="183" t="s">
        <v>1369</v>
      </c>
      <c r="AH4354" s="29" t="s">
        <v>1356</v>
      </c>
      <c r="AI4354" s="29" t="s">
        <v>1357</v>
      </c>
      <c r="AJ4354" s="29" t="s">
        <v>258</v>
      </c>
      <c r="AK4354" s="29" t="s">
        <v>258</v>
      </c>
      <c r="AL4354" s="29" t="s">
        <v>13327</v>
      </c>
    </row>
    <row r="4355" spans="1:38" x14ac:dyDescent="0.2">
      <c r="A4355" s="35" t="s">
        <v>18</v>
      </c>
      <c r="B4355" s="36">
        <v>10375</v>
      </c>
      <c r="C4355" s="36">
        <v>30</v>
      </c>
      <c r="D4355" s="36" t="s">
        <v>7144</v>
      </c>
      <c r="E4355" s="37" t="s">
        <v>7145</v>
      </c>
      <c r="F4355" s="38" t="s">
        <v>1269</v>
      </c>
      <c r="G4355" s="38" t="s">
        <v>1273</v>
      </c>
      <c r="H4355" s="35" t="s">
        <v>1393</v>
      </c>
      <c r="I4355" s="35"/>
      <c r="J4355" s="29" t="s">
        <v>1500</v>
      </c>
      <c r="K4355" s="29" t="s">
        <v>3460</v>
      </c>
      <c r="L4355" s="29" t="s">
        <v>6021</v>
      </c>
      <c r="M4355" s="39">
        <v>38.660496354139511</v>
      </c>
      <c r="N4355" s="39">
        <v>148.71457357973992</v>
      </c>
      <c r="O4355" s="29">
        <v>44347</v>
      </c>
      <c r="P4355" s="29">
        <v>45752</v>
      </c>
      <c r="Q4355" s="40">
        <v>3.8466803999999999</v>
      </c>
      <c r="R4355" s="39">
        <v>22.740848733744013</v>
      </c>
      <c r="S4355" s="39">
        <v>38.606557152635183</v>
      </c>
      <c r="T4355" s="39">
        <v>38.606557152635183</v>
      </c>
      <c r="U4355" s="39">
        <v>38.712328542094454</v>
      </c>
      <c r="V4355" s="39">
        <v>10.048281998631074</v>
      </c>
      <c r="W4355" s="29" t="s">
        <v>265</v>
      </c>
      <c r="X4355" s="29" t="s">
        <v>11773</v>
      </c>
      <c r="Y4355" s="29">
        <v>45258</v>
      </c>
      <c r="Z4355" s="41" t="s">
        <v>11759</v>
      </c>
      <c r="AA4355" s="42" t="s">
        <v>1349</v>
      </c>
      <c r="AB4355" s="29" t="s">
        <v>258</v>
      </c>
      <c r="AC4355" s="29" t="s">
        <v>258</v>
      </c>
      <c r="AD4355" s="29" t="s">
        <v>265</v>
      </c>
      <c r="AE4355" s="29" t="s">
        <v>1353</v>
      </c>
      <c r="AF4355" s="29" t="s">
        <v>1368</v>
      </c>
      <c r="AG4355" s="183" t="s">
        <v>1369</v>
      </c>
      <c r="AH4355" s="29" t="s">
        <v>1356</v>
      </c>
      <c r="AI4355" s="29" t="s">
        <v>1357</v>
      </c>
      <c r="AJ4355" s="29" t="s">
        <v>258</v>
      </c>
      <c r="AK4355" s="29" t="s">
        <v>258</v>
      </c>
      <c r="AL4355" s="29" t="s">
        <v>13327</v>
      </c>
    </row>
    <row r="4356" spans="1:38" x14ac:dyDescent="0.2">
      <c r="A4356" s="35" t="s">
        <v>18</v>
      </c>
      <c r="B4356" s="36">
        <v>10375</v>
      </c>
      <c r="C4356" s="36">
        <v>31</v>
      </c>
      <c r="D4356" s="36" t="s">
        <v>7146</v>
      </c>
      <c r="E4356" s="37" t="s">
        <v>7147</v>
      </c>
      <c r="F4356" s="38" t="s">
        <v>1269</v>
      </c>
      <c r="G4356" s="38" t="s">
        <v>1273</v>
      </c>
      <c r="H4356" s="35" t="s">
        <v>1393</v>
      </c>
      <c r="I4356" s="35"/>
      <c r="J4356" s="29" t="s">
        <v>1500</v>
      </c>
      <c r="K4356" s="29" t="s">
        <v>3460</v>
      </c>
      <c r="L4356" s="29" t="s">
        <v>6021</v>
      </c>
      <c r="M4356" s="39">
        <v>172.34891584079423</v>
      </c>
      <c r="N4356" s="39">
        <v>606.81917864476384</v>
      </c>
      <c r="O4356" s="29">
        <v>44466</v>
      </c>
      <c r="P4356" s="29">
        <v>45752</v>
      </c>
      <c r="Q4356" s="40">
        <v>3.5208761000000002</v>
      </c>
      <c r="R4356" s="39">
        <v>45.263901437371665</v>
      </c>
      <c r="S4356" s="39">
        <v>172.09712525667351</v>
      </c>
      <c r="T4356" s="39">
        <v>172.09712525667351</v>
      </c>
      <c r="U4356" s="39">
        <v>172.56862422997946</v>
      </c>
      <c r="V4356" s="39">
        <v>44.792402464065709</v>
      </c>
      <c r="W4356" s="29" t="s">
        <v>265</v>
      </c>
      <c r="X4356" s="29" t="s">
        <v>11773</v>
      </c>
      <c r="Y4356" s="29">
        <v>45258</v>
      </c>
      <c r="Z4356" s="41" t="s">
        <v>11759</v>
      </c>
      <c r="AA4356" s="42" t="s">
        <v>1349</v>
      </c>
      <c r="AB4356" s="29" t="s">
        <v>258</v>
      </c>
      <c r="AC4356" s="29" t="s">
        <v>258</v>
      </c>
      <c r="AD4356" s="29" t="s">
        <v>265</v>
      </c>
      <c r="AE4356" s="29" t="s">
        <v>1353</v>
      </c>
      <c r="AF4356" s="29" t="s">
        <v>1368</v>
      </c>
      <c r="AG4356" s="183" t="s">
        <v>1369</v>
      </c>
      <c r="AH4356" s="29" t="s">
        <v>1356</v>
      </c>
      <c r="AI4356" s="29" t="s">
        <v>1357</v>
      </c>
      <c r="AJ4356" s="29" t="s">
        <v>258</v>
      </c>
      <c r="AK4356" s="29" t="s">
        <v>258</v>
      </c>
      <c r="AL4356" s="29" t="s">
        <v>13327</v>
      </c>
    </row>
    <row r="4357" spans="1:38" x14ac:dyDescent="0.2">
      <c r="A4357" s="35" t="s">
        <v>18</v>
      </c>
      <c r="B4357" s="36">
        <v>10375</v>
      </c>
      <c r="C4357" s="36">
        <v>32</v>
      </c>
      <c r="D4357" s="36" t="s">
        <v>7148</v>
      </c>
      <c r="E4357" s="37" t="s">
        <v>7149</v>
      </c>
      <c r="F4357" s="38" t="s">
        <v>1269</v>
      </c>
      <c r="G4357" s="38" t="s">
        <v>1273</v>
      </c>
      <c r="H4357" s="35" t="s">
        <v>1393</v>
      </c>
      <c r="I4357" s="35"/>
      <c r="J4357" s="29" t="s">
        <v>1500</v>
      </c>
      <c r="K4357" s="29" t="s">
        <v>3460</v>
      </c>
      <c r="L4357" s="29" t="s">
        <v>6021</v>
      </c>
      <c r="M4357" s="39">
        <v>104.26733053281021</v>
      </c>
      <c r="N4357" s="39">
        <v>365.68501574264201</v>
      </c>
      <c r="O4357" s="29">
        <v>44471</v>
      </c>
      <c r="P4357" s="29">
        <v>45752</v>
      </c>
      <c r="Q4357" s="40">
        <v>3.5071869000000002</v>
      </c>
      <c r="R4357" s="39">
        <v>25.957360711841208</v>
      </c>
      <c r="S4357" s="39">
        <v>104.11468856947297</v>
      </c>
      <c r="T4357" s="39">
        <v>104.11468856947297</v>
      </c>
      <c r="U4357" s="39">
        <v>104.3999342915811</v>
      </c>
      <c r="V4357" s="39">
        <v>27.098343600273783</v>
      </c>
      <c r="W4357" s="29" t="s">
        <v>265</v>
      </c>
      <c r="X4357" s="29" t="s">
        <v>11773</v>
      </c>
      <c r="Y4357" s="29">
        <v>45258</v>
      </c>
      <c r="Z4357" s="41" t="s">
        <v>11759</v>
      </c>
      <c r="AA4357" s="42" t="s">
        <v>1349</v>
      </c>
      <c r="AB4357" s="29" t="s">
        <v>258</v>
      </c>
      <c r="AC4357" s="29" t="s">
        <v>258</v>
      </c>
      <c r="AD4357" s="29" t="s">
        <v>265</v>
      </c>
      <c r="AE4357" s="29" t="s">
        <v>1353</v>
      </c>
      <c r="AF4357" s="29" t="s">
        <v>1368</v>
      </c>
      <c r="AG4357" s="183" t="s">
        <v>1369</v>
      </c>
      <c r="AH4357" s="29" t="s">
        <v>1356</v>
      </c>
      <c r="AI4357" s="29" t="s">
        <v>1357</v>
      </c>
      <c r="AJ4357" s="29" t="s">
        <v>258</v>
      </c>
      <c r="AK4357" s="29" t="s">
        <v>258</v>
      </c>
      <c r="AL4357" s="29" t="s">
        <v>13327</v>
      </c>
    </row>
    <row r="4358" spans="1:38" x14ac:dyDescent="0.2">
      <c r="A4358" s="35" t="s">
        <v>16</v>
      </c>
      <c r="B4358" s="36">
        <v>10377</v>
      </c>
      <c r="C4358" s="36"/>
      <c r="D4358" s="36" t="s">
        <v>1349</v>
      </c>
      <c r="E4358" s="37" t="s">
        <v>7150</v>
      </c>
      <c r="F4358" s="38" t="s">
        <v>1269</v>
      </c>
      <c r="G4358" s="38" t="s">
        <v>1445</v>
      </c>
      <c r="H4358" s="35" t="s">
        <v>13138</v>
      </c>
      <c r="I4358" s="35"/>
      <c r="J4358" s="29" t="s">
        <v>484</v>
      </c>
      <c r="K4358" s="29" t="s">
        <v>1551</v>
      </c>
      <c r="L4358" s="29" t="s">
        <v>1384</v>
      </c>
      <c r="M4358" s="39">
        <v>86.920703362264888</v>
      </c>
      <c r="N4358" s="39">
        <v>296.51799315537301</v>
      </c>
      <c r="O4358" s="29">
        <v>44197</v>
      </c>
      <c r="P4358" s="29">
        <v>45443</v>
      </c>
      <c r="Q4358" s="40">
        <v>3.4113620999999998</v>
      </c>
      <c r="R4358" s="39">
        <v>86.791553730321695</v>
      </c>
      <c r="S4358" s="39">
        <v>86.791553730321695</v>
      </c>
      <c r="T4358" s="39">
        <v>86.791553730321695</v>
      </c>
      <c r="U4358" s="39">
        <v>36.143331964407942</v>
      </c>
      <c r="V4358" s="39">
        <v>0</v>
      </c>
      <c r="W4358" s="29" t="s">
        <v>1357</v>
      </c>
      <c r="X4358" s="29" t="s">
        <v>258</v>
      </c>
      <c r="Y4358" s="29" t="s">
        <v>1349</v>
      </c>
      <c r="Z4358" s="41" t="s">
        <v>1349</v>
      </c>
      <c r="AA4358" s="42" t="s">
        <v>1349</v>
      </c>
      <c r="AB4358" s="29" t="s">
        <v>258</v>
      </c>
      <c r="AC4358" s="29" t="s">
        <v>258</v>
      </c>
      <c r="AD4358" s="29" t="s">
        <v>265</v>
      </c>
      <c r="AE4358" s="29" t="s">
        <v>1353</v>
      </c>
      <c r="AF4358" s="29" t="s">
        <v>1368</v>
      </c>
      <c r="AG4358" s="183" t="s">
        <v>1369</v>
      </c>
      <c r="AH4358" s="29" t="s">
        <v>1356</v>
      </c>
      <c r="AI4358" s="29" t="s">
        <v>1357</v>
      </c>
      <c r="AJ4358" s="29" t="s">
        <v>258</v>
      </c>
      <c r="AK4358" s="29" t="s">
        <v>258</v>
      </c>
      <c r="AL4358" s="29" t="s">
        <v>13326</v>
      </c>
    </row>
    <row r="4359" spans="1:38" x14ac:dyDescent="0.2">
      <c r="A4359" s="35" t="s">
        <v>16</v>
      </c>
      <c r="B4359" s="36">
        <v>10379</v>
      </c>
      <c r="C4359" s="36"/>
      <c r="D4359" s="36" t="s">
        <v>1349</v>
      </c>
      <c r="E4359" s="37" t="s">
        <v>7151</v>
      </c>
      <c r="F4359" s="38" t="s">
        <v>1269</v>
      </c>
      <c r="G4359" s="38" t="s">
        <v>1271</v>
      </c>
      <c r="H4359" s="35" t="s">
        <v>11597</v>
      </c>
      <c r="I4359" s="35"/>
      <c r="J4359" s="29" t="s">
        <v>322</v>
      </c>
      <c r="K4359" s="29" t="s">
        <v>336</v>
      </c>
      <c r="L4359" s="29" t="s">
        <v>2384</v>
      </c>
      <c r="M4359" s="39">
        <v>11.698381153947732</v>
      </c>
      <c r="N4359" s="39">
        <v>39.907414099931557</v>
      </c>
      <c r="O4359" s="29">
        <v>44197</v>
      </c>
      <c r="P4359" s="29">
        <v>45443</v>
      </c>
      <c r="Q4359" s="40">
        <v>3.4113620999999998</v>
      </c>
      <c r="R4359" s="39">
        <v>11.680999315537303</v>
      </c>
      <c r="S4359" s="39">
        <v>11.680999315537303</v>
      </c>
      <c r="T4359" s="39">
        <v>11.680999315537303</v>
      </c>
      <c r="U4359" s="39">
        <v>4.8644161533196444</v>
      </c>
      <c r="V4359" s="39">
        <v>0</v>
      </c>
      <c r="W4359" s="29" t="s">
        <v>265</v>
      </c>
      <c r="X4359" s="29" t="s">
        <v>11773</v>
      </c>
      <c r="Y4359" s="29">
        <v>45162</v>
      </c>
      <c r="Z4359" s="41" t="s">
        <v>11756</v>
      </c>
      <c r="AA4359" s="42" t="s">
        <v>1349</v>
      </c>
      <c r="AB4359" s="29" t="s">
        <v>258</v>
      </c>
      <c r="AC4359" s="29" t="s">
        <v>258</v>
      </c>
      <c r="AD4359" s="29" t="s">
        <v>265</v>
      </c>
      <c r="AE4359" s="29" t="s">
        <v>1367</v>
      </c>
      <c r="AF4359" s="29" t="s">
        <v>1378</v>
      </c>
      <c r="AG4359" s="183" t="s">
        <v>1379</v>
      </c>
      <c r="AH4359" s="29" t="s">
        <v>1356</v>
      </c>
      <c r="AI4359" s="29" t="s">
        <v>1357</v>
      </c>
      <c r="AJ4359" s="29" t="s">
        <v>258</v>
      </c>
      <c r="AK4359" s="29" t="s">
        <v>258</v>
      </c>
      <c r="AL4359" s="29" t="s">
        <v>13327</v>
      </c>
    </row>
    <row r="4360" spans="1:38" x14ac:dyDescent="0.2">
      <c r="A4360" s="35" t="s">
        <v>16</v>
      </c>
      <c r="B4360" s="36">
        <v>10381</v>
      </c>
      <c r="C4360" s="36"/>
      <c r="D4360" s="36" t="s">
        <v>1349</v>
      </c>
      <c r="E4360" s="37" t="s">
        <v>7152</v>
      </c>
      <c r="F4360" s="38" t="s">
        <v>1269</v>
      </c>
      <c r="G4360" s="38" t="s">
        <v>1445</v>
      </c>
      <c r="H4360" s="35" t="s">
        <v>13138</v>
      </c>
      <c r="I4360" s="35"/>
      <c r="J4360" s="29" t="s">
        <v>484</v>
      </c>
      <c r="K4360" s="29" t="s">
        <v>1365</v>
      </c>
      <c r="L4360" s="29" t="s">
        <v>1366</v>
      </c>
      <c r="M4360" s="39">
        <v>10.637280952880223</v>
      </c>
      <c r="N4360" s="39">
        <v>42.52</v>
      </c>
      <c r="O4360" s="29">
        <v>44197</v>
      </c>
      <c r="P4360" s="29">
        <v>45657</v>
      </c>
      <c r="Q4360" s="40">
        <v>3.9972620999999999</v>
      </c>
      <c r="R4360" s="39">
        <v>10.622724161533197</v>
      </c>
      <c r="S4360" s="39">
        <v>10.622724161533197</v>
      </c>
      <c r="T4360" s="39">
        <v>10.622724161533197</v>
      </c>
      <c r="U4360" s="39">
        <v>10.651827515400411</v>
      </c>
      <c r="V4360" s="39">
        <v>0</v>
      </c>
      <c r="W4360" s="29" t="s">
        <v>1357</v>
      </c>
      <c r="X4360" s="29" t="s">
        <v>258</v>
      </c>
      <c r="Y4360" s="29" t="s">
        <v>1349</v>
      </c>
      <c r="Z4360" s="41" t="s">
        <v>1349</v>
      </c>
      <c r="AA4360" s="42" t="s">
        <v>1349</v>
      </c>
      <c r="AB4360" s="29" t="s">
        <v>258</v>
      </c>
      <c r="AC4360" s="29" t="s">
        <v>258</v>
      </c>
      <c r="AD4360" s="29" t="s">
        <v>265</v>
      </c>
      <c r="AE4360" s="29" t="s">
        <v>1367</v>
      </c>
      <c r="AF4360" s="29" t="s">
        <v>1368</v>
      </c>
      <c r="AG4360" s="183" t="s">
        <v>1369</v>
      </c>
      <c r="AH4360" s="29" t="s">
        <v>1356</v>
      </c>
      <c r="AI4360" s="29" t="s">
        <v>1357</v>
      </c>
      <c r="AJ4360" s="29" t="s">
        <v>258</v>
      </c>
      <c r="AK4360" s="29" t="s">
        <v>258</v>
      </c>
      <c r="AL4360" s="29" t="s">
        <v>13326</v>
      </c>
    </row>
    <row r="4361" spans="1:38" x14ac:dyDescent="0.2">
      <c r="A4361" s="35" t="s">
        <v>16</v>
      </c>
      <c r="B4361" s="36">
        <v>10382</v>
      </c>
      <c r="C4361" s="36"/>
      <c r="D4361" s="36" t="s">
        <v>1349</v>
      </c>
      <c r="E4361" s="37" t="s">
        <v>7153</v>
      </c>
      <c r="F4361" s="38" t="s">
        <v>1269</v>
      </c>
      <c r="G4361" s="38" t="s">
        <v>1273</v>
      </c>
      <c r="H4361" s="35" t="s">
        <v>1393</v>
      </c>
      <c r="I4361" s="35"/>
      <c r="J4361" s="29" t="s">
        <v>1371</v>
      </c>
      <c r="K4361" s="29" t="s">
        <v>1371</v>
      </c>
      <c r="L4361" s="29" t="s">
        <v>1384</v>
      </c>
      <c r="M4361" s="39">
        <v>70.927509835538629</v>
      </c>
      <c r="N4361" s="39">
        <v>295.94394250513346</v>
      </c>
      <c r="O4361" s="29">
        <v>44197</v>
      </c>
      <c r="P4361" s="29">
        <v>45721</v>
      </c>
      <c r="Q4361" s="40">
        <v>4.1724845999999998</v>
      </c>
      <c r="R4361" s="39">
        <v>70.832484599589321</v>
      </c>
      <c r="S4361" s="39">
        <v>70.832484599589321</v>
      </c>
      <c r="T4361" s="39">
        <v>70.832484599589321</v>
      </c>
      <c r="U4361" s="39">
        <v>71.026546201232037</v>
      </c>
      <c r="V4361" s="39">
        <v>12.41994250513347</v>
      </c>
      <c r="W4361" s="29" t="s">
        <v>265</v>
      </c>
      <c r="X4361" s="29" t="s">
        <v>11773</v>
      </c>
      <c r="Y4361" s="29">
        <v>45301</v>
      </c>
      <c r="Z4361" s="41" t="s">
        <v>11761</v>
      </c>
      <c r="AA4361" s="42" t="s">
        <v>1349</v>
      </c>
      <c r="AB4361" s="29" t="s">
        <v>258</v>
      </c>
      <c r="AC4361" s="29" t="s">
        <v>258</v>
      </c>
      <c r="AD4361" s="29" t="s">
        <v>265</v>
      </c>
      <c r="AE4361" s="29" t="s">
        <v>1353</v>
      </c>
      <c r="AF4361" s="29" t="s">
        <v>1368</v>
      </c>
      <c r="AG4361" s="183" t="s">
        <v>1369</v>
      </c>
      <c r="AH4361" s="29" t="s">
        <v>1356</v>
      </c>
      <c r="AI4361" s="29" t="s">
        <v>1357</v>
      </c>
      <c r="AJ4361" s="29" t="s">
        <v>258</v>
      </c>
      <c r="AK4361" s="29" t="s">
        <v>258</v>
      </c>
      <c r="AL4361" s="29" t="s">
        <v>13327</v>
      </c>
    </row>
    <row r="4362" spans="1:38" x14ac:dyDescent="0.2">
      <c r="A4362" s="35" t="s">
        <v>16</v>
      </c>
      <c r="B4362" s="36">
        <v>10384</v>
      </c>
      <c r="C4362" s="36"/>
      <c r="D4362" s="36" t="s">
        <v>1349</v>
      </c>
      <c r="E4362" s="37" t="s">
        <v>7154</v>
      </c>
      <c r="F4362" s="38" t="s">
        <v>1269</v>
      </c>
      <c r="G4362" s="38" t="s">
        <v>1273</v>
      </c>
      <c r="H4362" s="35" t="s">
        <v>1393</v>
      </c>
      <c r="I4362" s="35"/>
      <c r="J4362" s="29" t="s">
        <v>1405</v>
      </c>
      <c r="K4362" s="29" t="s">
        <v>2765</v>
      </c>
      <c r="L4362" s="29" t="s">
        <v>1394</v>
      </c>
      <c r="M4362" s="39">
        <v>2.177192322891687</v>
      </c>
      <c r="N4362" s="39">
        <v>10.878510609171801</v>
      </c>
      <c r="O4362" s="29">
        <v>44197</v>
      </c>
      <c r="P4362" s="29">
        <v>46022</v>
      </c>
      <c r="Q4362" s="40">
        <v>4.9965776999999996</v>
      </c>
      <c r="R4362" s="39">
        <v>2.1745106091718003</v>
      </c>
      <c r="S4362" s="39">
        <v>2.1745106091718003</v>
      </c>
      <c r="T4362" s="39">
        <v>2.1745106091718003</v>
      </c>
      <c r="U4362" s="39">
        <v>2.1804681724845998</v>
      </c>
      <c r="V4362" s="39">
        <v>2.1745106091718003</v>
      </c>
      <c r="W4362" s="29" t="s">
        <v>1357</v>
      </c>
      <c r="X4362" s="29" t="s">
        <v>258</v>
      </c>
      <c r="Y4362" s="29" t="s">
        <v>1349</v>
      </c>
      <c r="Z4362" s="41" t="s">
        <v>1349</v>
      </c>
      <c r="AA4362" s="42" t="s">
        <v>1349</v>
      </c>
      <c r="AB4362" s="29" t="s">
        <v>258</v>
      </c>
      <c r="AC4362" s="29" t="s">
        <v>258</v>
      </c>
      <c r="AD4362" s="29" t="s">
        <v>265</v>
      </c>
      <c r="AE4362" s="29" t="s">
        <v>1367</v>
      </c>
      <c r="AF4362" s="29" t="s">
        <v>1368</v>
      </c>
      <c r="AG4362" s="183" t="s">
        <v>1369</v>
      </c>
      <c r="AH4362" s="29" t="s">
        <v>1413</v>
      </c>
      <c r="AI4362" s="29" t="s">
        <v>1357</v>
      </c>
      <c r="AJ4362" s="29" t="s">
        <v>258</v>
      </c>
      <c r="AK4362" s="29" t="s">
        <v>258</v>
      </c>
      <c r="AL4362" s="29" t="s">
        <v>13326</v>
      </c>
    </row>
    <row r="4363" spans="1:38" x14ac:dyDescent="0.2">
      <c r="A4363" s="35" t="s">
        <v>16</v>
      </c>
      <c r="B4363" s="36">
        <v>10385</v>
      </c>
      <c r="C4363" s="36"/>
      <c r="D4363" s="36" t="s">
        <v>1349</v>
      </c>
      <c r="E4363" s="37" t="s">
        <v>7155</v>
      </c>
      <c r="F4363" s="38" t="s">
        <v>1266</v>
      </c>
      <c r="G4363" s="38" t="s">
        <v>1268</v>
      </c>
      <c r="H4363" s="35" t="s">
        <v>1359</v>
      </c>
      <c r="I4363" s="35"/>
      <c r="J4363" s="29" t="s">
        <v>484</v>
      </c>
      <c r="K4363" s="29" t="s">
        <v>1365</v>
      </c>
      <c r="L4363" s="29" t="s">
        <v>1384</v>
      </c>
      <c r="M4363" s="39">
        <v>31.614921537700969</v>
      </c>
      <c r="N4363" s="39">
        <v>137.27930184804927</v>
      </c>
      <c r="O4363" s="29">
        <v>44197</v>
      </c>
      <c r="P4363" s="29">
        <v>45783</v>
      </c>
      <c r="Q4363" s="40">
        <v>4.3422312999999999</v>
      </c>
      <c r="R4363" s="39">
        <v>31.57337440109514</v>
      </c>
      <c r="S4363" s="39">
        <v>31.57337440109514</v>
      </c>
      <c r="T4363" s="39">
        <v>31.57337440109514</v>
      </c>
      <c r="U4363" s="39">
        <v>31.659876796714578</v>
      </c>
      <c r="V4363" s="39">
        <v>10.899301848049282</v>
      </c>
      <c r="W4363" s="29" t="s">
        <v>265</v>
      </c>
      <c r="X4363" s="29" t="s">
        <v>11773</v>
      </c>
      <c r="Y4363" s="29">
        <v>45239</v>
      </c>
      <c r="Z4363" s="41" t="s">
        <v>11759</v>
      </c>
      <c r="AA4363" s="42" t="s">
        <v>1349</v>
      </c>
      <c r="AB4363" s="29" t="s">
        <v>258</v>
      </c>
      <c r="AC4363" s="29" t="s">
        <v>258</v>
      </c>
      <c r="AD4363" s="29" t="s">
        <v>265</v>
      </c>
      <c r="AE4363" s="29" t="s">
        <v>1353</v>
      </c>
      <c r="AF4363" s="29" t="s">
        <v>1368</v>
      </c>
      <c r="AG4363" s="183" t="s">
        <v>1369</v>
      </c>
      <c r="AH4363" s="29" t="s">
        <v>1356</v>
      </c>
      <c r="AI4363" s="29" t="s">
        <v>1357</v>
      </c>
      <c r="AJ4363" s="29" t="s">
        <v>258</v>
      </c>
      <c r="AK4363" s="29" t="s">
        <v>258</v>
      </c>
      <c r="AL4363" s="29" t="s">
        <v>13327</v>
      </c>
    </row>
    <row r="4364" spans="1:38" x14ac:dyDescent="0.2">
      <c r="A4364" s="35" t="s">
        <v>16</v>
      </c>
      <c r="B4364" s="36">
        <v>10391</v>
      </c>
      <c r="C4364" s="36"/>
      <c r="D4364" s="36" t="s">
        <v>1349</v>
      </c>
      <c r="E4364" s="37" t="s">
        <v>7156</v>
      </c>
      <c r="F4364" s="38" t="s">
        <v>1269</v>
      </c>
      <c r="G4364" s="38" t="s">
        <v>1273</v>
      </c>
      <c r="H4364" s="35" t="s">
        <v>1393</v>
      </c>
      <c r="I4364" s="35"/>
      <c r="J4364" s="29" t="s">
        <v>1371</v>
      </c>
      <c r="K4364" s="29" t="s">
        <v>1371</v>
      </c>
      <c r="L4364" s="29" t="s">
        <v>1366</v>
      </c>
      <c r="M4364" s="39">
        <v>3.3445987674705129</v>
      </c>
      <c r="N4364" s="39">
        <v>11.775917864476387</v>
      </c>
      <c r="O4364" s="29">
        <v>44197</v>
      </c>
      <c r="P4364" s="29">
        <v>45483</v>
      </c>
      <c r="Q4364" s="40">
        <v>3.5208761000000002</v>
      </c>
      <c r="R4364" s="39">
        <v>3.3397125256673514</v>
      </c>
      <c r="S4364" s="39">
        <v>3.3397125256673514</v>
      </c>
      <c r="T4364" s="39">
        <v>3.3397125256673514</v>
      </c>
      <c r="U4364" s="39">
        <v>1.7567802874743328</v>
      </c>
      <c r="V4364" s="39">
        <v>0</v>
      </c>
      <c r="W4364" s="29" t="s">
        <v>265</v>
      </c>
      <c r="X4364" s="29" t="s">
        <v>11773</v>
      </c>
      <c r="Y4364" s="29">
        <v>45260</v>
      </c>
      <c r="Z4364" s="41" t="s">
        <v>11759</v>
      </c>
      <c r="AA4364" s="42" t="s">
        <v>1349</v>
      </c>
      <c r="AB4364" s="29" t="s">
        <v>258</v>
      </c>
      <c r="AC4364" s="29" t="s">
        <v>258</v>
      </c>
      <c r="AD4364" s="29" t="s">
        <v>265</v>
      </c>
      <c r="AE4364" s="29" t="s">
        <v>1367</v>
      </c>
      <c r="AF4364" s="29" t="s">
        <v>1368</v>
      </c>
      <c r="AG4364" s="183" t="s">
        <v>1369</v>
      </c>
      <c r="AH4364" s="29" t="s">
        <v>1356</v>
      </c>
      <c r="AI4364" s="29" t="s">
        <v>1357</v>
      </c>
      <c r="AJ4364" s="29" t="s">
        <v>258</v>
      </c>
      <c r="AK4364" s="29" t="s">
        <v>258</v>
      </c>
      <c r="AL4364" s="29" t="s">
        <v>13327</v>
      </c>
    </row>
    <row r="4365" spans="1:38" x14ac:dyDescent="0.2">
      <c r="A4365" s="35" t="s">
        <v>16</v>
      </c>
      <c r="B4365" s="36">
        <v>10392</v>
      </c>
      <c r="C4365" s="36"/>
      <c r="D4365" s="36" t="s">
        <v>1349</v>
      </c>
      <c r="E4365" s="37" t="s">
        <v>7157</v>
      </c>
      <c r="F4365" s="38" t="s">
        <v>1269</v>
      </c>
      <c r="G4365" s="38" t="s">
        <v>1273</v>
      </c>
      <c r="H4365" s="35" t="s">
        <v>1393</v>
      </c>
      <c r="I4365" s="35"/>
      <c r="J4365" s="29" t="s">
        <v>281</v>
      </c>
      <c r="K4365" s="29" t="s">
        <v>282</v>
      </c>
      <c r="L4365" s="29" t="s">
        <v>1384</v>
      </c>
      <c r="M4365" s="39">
        <v>34.902862562831523</v>
      </c>
      <c r="N4365" s="39">
        <v>159.77436276522928</v>
      </c>
      <c r="O4365" s="29">
        <v>44197</v>
      </c>
      <c r="P4365" s="29">
        <v>45869</v>
      </c>
      <c r="Q4365" s="40">
        <v>4.5776865000000004</v>
      </c>
      <c r="R4365" s="39">
        <v>34.858124572210812</v>
      </c>
      <c r="S4365" s="39">
        <v>34.858124572210812</v>
      </c>
      <c r="T4365" s="39">
        <v>34.858124572210812</v>
      </c>
      <c r="U4365" s="39">
        <v>34.953626283367555</v>
      </c>
      <c r="V4365" s="39">
        <v>20.246362765229293</v>
      </c>
      <c r="W4365" s="29" t="s">
        <v>1357</v>
      </c>
      <c r="X4365" s="29" t="s">
        <v>258</v>
      </c>
      <c r="Y4365" s="29" t="s">
        <v>1349</v>
      </c>
      <c r="Z4365" s="41" t="s">
        <v>1349</v>
      </c>
      <c r="AA4365" s="42" t="s">
        <v>1349</v>
      </c>
      <c r="AB4365" s="29" t="s">
        <v>258</v>
      </c>
      <c r="AC4365" s="29" t="s">
        <v>258</v>
      </c>
      <c r="AD4365" s="29" t="s">
        <v>265</v>
      </c>
      <c r="AE4365" s="29" t="s">
        <v>1353</v>
      </c>
      <c r="AF4365" s="29" t="s">
        <v>1368</v>
      </c>
      <c r="AG4365" s="183" t="s">
        <v>1369</v>
      </c>
      <c r="AH4365" s="29" t="s">
        <v>1356</v>
      </c>
      <c r="AI4365" s="29" t="s">
        <v>1357</v>
      </c>
      <c r="AJ4365" s="29" t="s">
        <v>258</v>
      </c>
      <c r="AK4365" s="29" t="s">
        <v>258</v>
      </c>
      <c r="AL4365" s="29" t="s">
        <v>13326</v>
      </c>
    </row>
    <row r="4366" spans="1:38" x14ac:dyDescent="0.2">
      <c r="A4366" s="35" t="s">
        <v>16</v>
      </c>
      <c r="B4366" s="36">
        <v>10393</v>
      </c>
      <c r="C4366" s="36"/>
      <c r="D4366" s="36" t="s">
        <v>1349</v>
      </c>
      <c r="E4366" s="37" t="s">
        <v>7158</v>
      </c>
      <c r="F4366" s="38" t="s">
        <v>1269</v>
      </c>
      <c r="G4366" s="38" t="s">
        <v>1273</v>
      </c>
      <c r="H4366" s="35" t="s">
        <v>1393</v>
      </c>
      <c r="I4366" s="35"/>
      <c r="J4366" s="29" t="s">
        <v>281</v>
      </c>
      <c r="K4366" s="29" t="s">
        <v>282</v>
      </c>
      <c r="L4366" s="29" t="s">
        <v>1384</v>
      </c>
      <c r="M4366" s="39">
        <v>31.713208382320651</v>
      </c>
      <c r="N4366" s="39">
        <v>113.6552772073922</v>
      </c>
      <c r="O4366" s="29">
        <v>44197</v>
      </c>
      <c r="P4366" s="29">
        <v>45506</v>
      </c>
      <c r="Q4366" s="40">
        <v>3.5838467000000001</v>
      </c>
      <c r="R4366" s="39">
        <v>31.667310061601643</v>
      </c>
      <c r="S4366" s="39">
        <v>31.667310061601643</v>
      </c>
      <c r="T4366" s="39">
        <v>31.667310061601643</v>
      </c>
      <c r="U4366" s="39">
        <v>18.653347022587269</v>
      </c>
      <c r="V4366" s="39">
        <v>0</v>
      </c>
      <c r="W4366" s="29" t="s">
        <v>265</v>
      </c>
      <c r="X4366" s="29" t="s">
        <v>11773</v>
      </c>
      <c r="Y4366" s="29">
        <v>45260</v>
      </c>
      <c r="Z4366" s="41" t="s">
        <v>11759</v>
      </c>
      <c r="AA4366" s="42" t="s">
        <v>1349</v>
      </c>
      <c r="AB4366" s="29" t="s">
        <v>258</v>
      </c>
      <c r="AC4366" s="29" t="s">
        <v>258</v>
      </c>
      <c r="AD4366" s="29" t="s">
        <v>265</v>
      </c>
      <c r="AE4366" s="29" t="s">
        <v>1353</v>
      </c>
      <c r="AF4366" s="29" t="s">
        <v>1368</v>
      </c>
      <c r="AG4366" s="183" t="s">
        <v>1369</v>
      </c>
      <c r="AH4366" s="29" t="s">
        <v>1356</v>
      </c>
      <c r="AI4366" s="29" t="s">
        <v>1357</v>
      </c>
      <c r="AJ4366" s="29" t="s">
        <v>258</v>
      </c>
      <c r="AK4366" s="29" t="s">
        <v>258</v>
      </c>
      <c r="AL4366" s="29" t="s">
        <v>13327</v>
      </c>
    </row>
    <row r="4367" spans="1:38" x14ac:dyDescent="0.2">
      <c r="A4367" s="35" t="s">
        <v>16</v>
      </c>
      <c r="B4367" s="36">
        <v>10394</v>
      </c>
      <c r="C4367" s="36"/>
      <c r="D4367" s="36" t="s">
        <v>1349</v>
      </c>
      <c r="E4367" s="37" t="s">
        <v>7159</v>
      </c>
      <c r="F4367" s="38" t="s">
        <v>1269</v>
      </c>
      <c r="G4367" s="38" t="s">
        <v>1273</v>
      </c>
      <c r="H4367" s="35" t="s">
        <v>1393</v>
      </c>
      <c r="I4367" s="35"/>
      <c r="J4367" s="29" t="s">
        <v>281</v>
      </c>
      <c r="K4367" s="29" t="s">
        <v>282</v>
      </c>
      <c r="L4367" s="29" t="s">
        <v>1366</v>
      </c>
      <c r="M4367" s="39">
        <v>4.8436974524419183</v>
      </c>
      <c r="N4367" s="39">
        <v>17.359069130732376</v>
      </c>
      <c r="O4367" s="29">
        <v>44197</v>
      </c>
      <c r="P4367" s="29">
        <v>45506</v>
      </c>
      <c r="Q4367" s="40">
        <v>3.5838467000000001</v>
      </c>
      <c r="R4367" s="39">
        <v>4.8366872005475701</v>
      </c>
      <c r="S4367" s="39">
        <v>4.8366872005475701</v>
      </c>
      <c r="T4367" s="39">
        <v>4.8366872005475701</v>
      </c>
      <c r="U4367" s="39">
        <v>2.8490075290896648</v>
      </c>
      <c r="V4367" s="39">
        <v>0</v>
      </c>
      <c r="W4367" s="29" t="s">
        <v>265</v>
      </c>
      <c r="X4367" s="29" t="s">
        <v>11773</v>
      </c>
      <c r="Y4367" s="29">
        <v>45260</v>
      </c>
      <c r="Z4367" s="41" t="s">
        <v>11759</v>
      </c>
      <c r="AA4367" s="42" t="s">
        <v>1349</v>
      </c>
      <c r="AB4367" s="29" t="s">
        <v>258</v>
      </c>
      <c r="AC4367" s="29" t="s">
        <v>258</v>
      </c>
      <c r="AD4367" s="29" t="s">
        <v>265</v>
      </c>
      <c r="AE4367" s="29" t="s">
        <v>1367</v>
      </c>
      <c r="AF4367" s="29" t="s">
        <v>1368</v>
      </c>
      <c r="AG4367" s="183" t="s">
        <v>1369</v>
      </c>
      <c r="AH4367" s="29" t="s">
        <v>1356</v>
      </c>
      <c r="AI4367" s="29" t="s">
        <v>1357</v>
      </c>
      <c r="AJ4367" s="29" t="s">
        <v>258</v>
      </c>
      <c r="AK4367" s="29" t="s">
        <v>258</v>
      </c>
      <c r="AL4367" s="29" t="s">
        <v>13327</v>
      </c>
    </row>
    <row r="4368" spans="1:38" x14ac:dyDescent="0.2">
      <c r="A4368" s="35" t="s">
        <v>16</v>
      </c>
      <c r="B4368" s="36">
        <v>10398</v>
      </c>
      <c r="C4368" s="36"/>
      <c r="D4368" s="36" t="s">
        <v>1349</v>
      </c>
      <c r="E4368" s="37" t="s">
        <v>7160</v>
      </c>
      <c r="F4368" s="38" t="s">
        <v>1262</v>
      </c>
      <c r="G4368" s="38" t="s">
        <v>1265</v>
      </c>
      <c r="H4368" s="35" t="s">
        <v>6527</v>
      </c>
      <c r="I4368" s="35"/>
      <c r="J4368" s="29" t="s">
        <v>281</v>
      </c>
      <c r="K4368" s="29" t="s">
        <v>282</v>
      </c>
      <c r="L4368" s="29" t="s">
        <v>1910</v>
      </c>
      <c r="M4368" s="39">
        <v>19.916355140563592</v>
      </c>
      <c r="N4368" s="39">
        <v>87.844621492128681</v>
      </c>
      <c r="O4368" s="29">
        <v>44197</v>
      </c>
      <c r="P4368" s="29">
        <v>45808</v>
      </c>
      <c r="Q4368" s="40">
        <v>4.4106775999999996</v>
      </c>
      <c r="R4368" s="39">
        <v>19.890376454483231</v>
      </c>
      <c r="S4368" s="39">
        <v>19.890376454483231</v>
      </c>
      <c r="T4368" s="39">
        <v>19.890376454483231</v>
      </c>
      <c r="U4368" s="39">
        <v>19.944870636550306</v>
      </c>
      <c r="V4368" s="39">
        <v>8.2286214921286795</v>
      </c>
      <c r="W4368" s="29" t="s">
        <v>265</v>
      </c>
      <c r="X4368" s="29" t="s">
        <v>11773</v>
      </c>
      <c r="Y4368" s="29">
        <v>45154</v>
      </c>
      <c r="Z4368" s="41" t="s">
        <v>11756</v>
      </c>
      <c r="AA4368" s="42" t="s">
        <v>1349</v>
      </c>
      <c r="AB4368" s="29" t="s">
        <v>258</v>
      </c>
      <c r="AC4368" s="29" t="s">
        <v>258</v>
      </c>
      <c r="AD4368" s="29" t="s">
        <v>258</v>
      </c>
      <c r="AE4368" s="29" t="s">
        <v>1367</v>
      </c>
      <c r="AF4368" s="29" t="s">
        <v>1368</v>
      </c>
      <c r="AG4368" s="183" t="s">
        <v>1369</v>
      </c>
      <c r="AH4368" s="29" t="s">
        <v>1356</v>
      </c>
      <c r="AI4368" s="29" t="s">
        <v>1357</v>
      </c>
      <c r="AJ4368" s="29" t="s">
        <v>258</v>
      </c>
      <c r="AK4368" s="29" t="s">
        <v>258</v>
      </c>
      <c r="AL4368" s="29" t="s">
        <v>13327</v>
      </c>
    </row>
    <row r="4369" spans="1:38" x14ac:dyDescent="0.2">
      <c r="A4369" s="35" t="s">
        <v>16</v>
      </c>
      <c r="B4369" s="36">
        <v>10399</v>
      </c>
      <c r="C4369" s="36"/>
      <c r="D4369" s="36" t="s">
        <v>1349</v>
      </c>
      <c r="E4369" s="37" t="s">
        <v>7161</v>
      </c>
      <c r="F4369" s="38" t="s">
        <v>1269</v>
      </c>
      <c r="G4369" s="38" t="s">
        <v>1445</v>
      </c>
      <c r="H4369" s="35" t="s">
        <v>13138</v>
      </c>
      <c r="I4369" s="35"/>
      <c r="J4369" s="29" t="s">
        <v>484</v>
      </c>
      <c r="K4369" s="29" t="s">
        <v>1365</v>
      </c>
      <c r="L4369" s="29" t="s">
        <v>1384</v>
      </c>
      <c r="M4369" s="39">
        <v>125.8669400097059</v>
      </c>
      <c r="N4369" s="39">
        <v>471.41950718685831</v>
      </c>
      <c r="O4369" s="29">
        <v>44197</v>
      </c>
      <c r="P4369" s="29">
        <v>45565</v>
      </c>
      <c r="Q4369" s="40">
        <v>3.7453799000000001</v>
      </c>
      <c r="R4369" s="39">
        <v>125.68891170431212</v>
      </c>
      <c r="S4369" s="39">
        <v>125.68891170431212</v>
      </c>
      <c r="T4369" s="39">
        <v>125.68891170431212</v>
      </c>
      <c r="U4369" s="39">
        <v>94.352772073921983</v>
      </c>
      <c r="V4369" s="39">
        <v>0</v>
      </c>
      <c r="W4369" s="29" t="s">
        <v>1357</v>
      </c>
      <c r="X4369" s="29" t="s">
        <v>258</v>
      </c>
      <c r="Y4369" s="29" t="s">
        <v>1349</v>
      </c>
      <c r="Z4369" s="41" t="s">
        <v>1349</v>
      </c>
      <c r="AA4369" s="42" t="s">
        <v>1349</v>
      </c>
      <c r="AB4369" s="29" t="s">
        <v>258</v>
      </c>
      <c r="AC4369" s="29" t="s">
        <v>258</v>
      </c>
      <c r="AD4369" s="29" t="s">
        <v>265</v>
      </c>
      <c r="AE4369" s="29" t="s">
        <v>1353</v>
      </c>
      <c r="AF4369" s="29" t="s">
        <v>1368</v>
      </c>
      <c r="AG4369" s="183" t="s">
        <v>1369</v>
      </c>
      <c r="AH4369" s="29" t="s">
        <v>1356</v>
      </c>
      <c r="AI4369" s="29" t="s">
        <v>1357</v>
      </c>
      <c r="AJ4369" s="29" t="s">
        <v>258</v>
      </c>
      <c r="AK4369" s="29" t="s">
        <v>258</v>
      </c>
      <c r="AL4369" s="29" t="s">
        <v>13326</v>
      </c>
    </row>
    <row r="4370" spans="1:38" x14ac:dyDescent="0.2">
      <c r="A4370" s="35" t="s">
        <v>16</v>
      </c>
      <c r="B4370" s="36">
        <v>10400</v>
      </c>
      <c r="C4370" s="36"/>
      <c r="D4370" s="36" t="s">
        <v>1349</v>
      </c>
      <c r="E4370" s="37" t="s">
        <v>7162</v>
      </c>
      <c r="F4370" s="38" t="s">
        <v>1269</v>
      </c>
      <c r="G4370" s="38" t="s">
        <v>1273</v>
      </c>
      <c r="H4370" s="35" t="s">
        <v>1393</v>
      </c>
      <c r="I4370" s="35"/>
      <c r="J4370" s="29" t="s">
        <v>1371</v>
      </c>
      <c r="K4370" s="29" t="s">
        <v>1371</v>
      </c>
      <c r="L4370" s="29" t="s">
        <v>1366</v>
      </c>
      <c r="M4370" s="39">
        <v>3.2223993655758045</v>
      </c>
      <c r="N4370" s="39">
        <v>11.839726214921287</v>
      </c>
      <c r="O4370" s="29">
        <v>44197</v>
      </c>
      <c r="P4370" s="29">
        <v>45539</v>
      </c>
      <c r="Q4370" s="40">
        <v>3.6741958000000001</v>
      </c>
      <c r="R4370" s="39">
        <v>3.2177960301163591</v>
      </c>
      <c r="S4370" s="39">
        <v>3.2177960301163591</v>
      </c>
      <c r="T4370" s="39">
        <v>3.2177960301163591</v>
      </c>
      <c r="U4370" s="39">
        <v>2.1863381245722109</v>
      </c>
      <c r="V4370" s="39">
        <v>0</v>
      </c>
      <c r="W4370" s="29" t="s">
        <v>265</v>
      </c>
      <c r="X4370" s="29" t="s">
        <v>11773</v>
      </c>
      <c r="Y4370" s="29">
        <v>45273</v>
      </c>
      <c r="Z4370" s="41" t="s">
        <v>11760</v>
      </c>
      <c r="AA4370" s="42" t="s">
        <v>1349</v>
      </c>
      <c r="AB4370" s="29" t="s">
        <v>258</v>
      </c>
      <c r="AC4370" s="29" t="s">
        <v>258</v>
      </c>
      <c r="AD4370" s="29" t="s">
        <v>265</v>
      </c>
      <c r="AE4370" s="29" t="s">
        <v>1367</v>
      </c>
      <c r="AF4370" s="29" t="s">
        <v>1368</v>
      </c>
      <c r="AG4370" s="183" t="s">
        <v>1369</v>
      </c>
      <c r="AH4370" s="29" t="s">
        <v>1356</v>
      </c>
      <c r="AI4370" s="29" t="s">
        <v>1357</v>
      </c>
      <c r="AJ4370" s="29" t="s">
        <v>258</v>
      </c>
      <c r="AK4370" s="29" t="s">
        <v>258</v>
      </c>
      <c r="AL4370" s="29" t="s">
        <v>13327</v>
      </c>
    </row>
    <row r="4371" spans="1:38" x14ac:dyDescent="0.2">
      <c r="A4371" s="35" t="s">
        <v>16</v>
      </c>
      <c r="B4371" s="36">
        <v>10401</v>
      </c>
      <c r="C4371" s="36"/>
      <c r="D4371" s="36" t="s">
        <v>1349</v>
      </c>
      <c r="E4371" s="37" t="s">
        <v>7163</v>
      </c>
      <c r="F4371" s="38" t="s">
        <v>1269</v>
      </c>
      <c r="G4371" s="38" t="s">
        <v>1273</v>
      </c>
      <c r="H4371" s="35" t="s">
        <v>1393</v>
      </c>
      <c r="I4371" s="35"/>
      <c r="J4371" s="29" t="s">
        <v>1371</v>
      </c>
      <c r="K4371" s="29" t="s">
        <v>1371</v>
      </c>
      <c r="L4371" s="29" t="s">
        <v>1366</v>
      </c>
      <c r="M4371" s="39">
        <v>3.9419751213794689</v>
      </c>
      <c r="N4371" s="39">
        <v>14.289322381930186</v>
      </c>
      <c r="O4371" s="29">
        <v>44197</v>
      </c>
      <c r="P4371" s="29">
        <v>45521</v>
      </c>
      <c r="Q4371" s="40">
        <v>3.6249144000000002</v>
      </c>
      <c r="R4371" s="39">
        <v>3.936303901437372</v>
      </c>
      <c r="S4371" s="39">
        <v>3.936303901437372</v>
      </c>
      <c r="T4371" s="39">
        <v>3.936303901437372</v>
      </c>
      <c r="U4371" s="39">
        <v>2.4804106776180697</v>
      </c>
      <c r="V4371" s="39">
        <v>0</v>
      </c>
      <c r="W4371" s="29" t="s">
        <v>265</v>
      </c>
      <c r="X4371" s="29" t="s">
        <v>11773</v>
      </c>
      <c r="Y4371" s="29">
        <v>45296</v>
      </c>
      <c r="Z4371" s="41" t="s">
        <v>11761</v>
      </c>
      <c r="AA4371" s="42" t="s">
        <v>1349</v>
      </c>
      <c r="AB4371" s="29" t="s">
        <v>258</v>
      </c>
      <c r="AC4371" s="29" t="s">
        <v>258</v>
      </c>
      <c r="AD4371" s="29" t="s">
        <v>265</v>
      </c>
      <c r="AE4371" s="29" t="s">
        <v>1367</v>
      </c>
      <c r="AF4371" s="29" t="s">
        <v>1368</v>
      </c>
      <c r="AG4371" s="183" t="s">
        <v>1369</v>
      </c>
      <c r="AH4371" s="29" t="s">
        <v>1356</v>
      </c>
      <c r="AI4371" s="29" t="s">
        <v>1357</v>
      </c>
      <c r="AJ4371" s="29" t="s">
        <v>258</v>
      </c>
      <c r="AK4371" s="29" t="s">
        <v>258</v>
      </c>
      <c r="AL4371" s="29" t="s">
        <v>13327</v>
      </c>
    </row>
    <row r="4372" spans="1:38" x14ac:dyDescent="0.2">
      <c r="A4372" s="35" t="s">
        <v>16</v>
      </c>
      <c r="B4372" s="36">
        <v>10402</v>
      </c>
      <c r="C4372" s="36"/>
      <c r="D4372" s="36" t="s">
        <v>1349</v>
      </c>
      <c r="E4372" s="37" t="s">
        <v>7164</v>
      </c>
      <c r="F4372" s="38" t="s">
        <v>1269</v>
      </c>
      <c r="G4372" s="38" t="s">
        <v>1273</v>
      </c>
      <c r="H4372" s="35" t="s">
        <v>1393</v>
      </c>
      <c r="I4372" s="35"/>
      <c r="J4372" s="29" t="s">
        <v>1500</v>
      </c>
      <c r="K4372" s="29" t="s">
        <v>1807</v>
      </c>
      <c r="L4372" s="29" t="s">
        <v>1366</v>
      </c>
      <c r="M4372" s="39">
        <v>20.81750049773537</v>
      </c>
      <c r="N4372" s="39">
        <v>76.487572895277211</v>
      </c>
      <c r="O4372" s="29">
        <v>44197</v>
      </c>
      <c r="P4372" s="29">
        <v>45539</v>
      </c>
      <c r="Q4372" s="40">
        <v>3.6741958000000001</v>
      </c>
      <c r="R4372" s="39">
        <v>20.787761806981518</v>
      </c>
      <c r="S4372" s="39">
        <v>20.787761806981518</v>
      </c>
      <c r="T4372" s="39">
        <v>20.787761806981518</v>
      </c>
      <c r="U4372" s="39">
        <v>14.124287474332649</v>
      </c>
      <c r="V4372" s="39">
        <v>0</v>
      </c>
      <c r="W4372" s="29" t="s">
        <v>1357</v>
      </c>
      <c r="X4372" s="29" t="s">
        <v>258</v>
      </c>
      <c r="Y4372" s="29" t="s">
        <v>1349</v>
      </c>
      <c r="Z4372" s="41" t="s">
        <v>1349</v>
      </c>
      <c r="AA4372" s="42" t="s">
        <v>1349</v>
      </c>
      <c r="AB4372" s="29" t="s">
        <v>258</v>
      </c>
      <c r="AC4372" s="29" t="s">
        <v>258</v>
      </c>
      <c r="AD4372" s="29" t="s">
        <v>265</v>
      </c>
      <c r="AE4372" s="29" t="s">
        <v>1367</v>
      </c>
      <c r="AF4372" s="29" t="s">
        <v>1368</v>
      </c>
      <c r="AG4372" s="183" t="s">
        <v>1369</v>
      </c>
      <c r="AH4372" s="29" t="s">
        <v>1356</v>
      </c>
      <c r="AI4372" s="29" t="s">
        <v>1357</v>
      </c>
      <c r="AJ4372" s="29" t="s">
        <v>258</v>
      </c>
      <c r="AK4372" s="29" t="s">
        <v>258</v>
      </c>
      <c r="AL4372" s="29" t="s">
        <v>13326</v>
      </c>
    </row>
    <row r="4373" spans="1:38" x14ac:dyDescent="0.2">
      <c r="A4373" s="35" t="s">
        <v>16</v>
      </c>
      <c r="B4373" s="36">
        <v>10403</v>
      </c>
      <c r="C4373" s="36"/>
      <c r="D4373" s="36" t="s">
        <v>1349</v>
      </c>
      <c r="E4373" s="37" t="s">
        <v>7165</v>
      </c>
      <c r="F4373" s="38" t="s">
        <v>1269</v>
      </c>
      <c r="G4373" s="38" t="s">
        <v>1273</v>
      </c>
      <c r="H4373" s="35" t="s">
        <v>1393</v>
      </c>
      <c r="I4373" s="35"/>
      <c r="J4373" s="29" t="s">
        <v>281</v>
      </c>
      <c r="K4373" s="29" t="s">
        <v>282</v>
      </c>
      <c r="L4373" s="29" t="s">
        <v>1384</v>
      </c>
      <c r="M4373" s="39">
        <v>119.46903149857867</v>
      </c>
      <c r="N4373" s="39">
        <v>459.23208761122521</v>
      </c>
      <c r="O4373" s="29">
        <v>44197</v>
      </c>
      <c r="P4373" s="29">
        <v>45601</v>
      </c>
      <c r="Q4373" s="40">
        <v>3.8439424999999998</v>
      </c>
      <c r="R4373" s="39">
        <v>119.30228610540726</v>
      </c>
      <c r="S4373" s="39">
        <v>119.30228610540726</v>
      </c>
      <c r="T4373" s="39">
        <v>119.30228610540726</v>
      </c>
      <c r="U4373" s="39">
        <v>101.32522929500342</v>
      </c>
      <c r="V4373" s="39">
        <v>0</v>
      </c>
      <c r="W4373" s="29" t="s">
        <v>265</v>
      </c>
      <c r="X4373" s="29" t="s">
        <v>11773</v>
      </c>
      <c r="Y4373" s="29">
        <v>45268</v>
      </c>
      <c r="Z4373" s="41" t="s">
        <v>11760</v>
      </c>
      <c r="AA4373" s="42" t="s">
        <v>1349</v>
      </c>
      <c r="AB4373" s="29" t="s">
        <v>258</v>
      </c>
      <c r="AC4373" s="29" t="s">
        <v>258</v>
      </c>
      <c r="AD4373" s="29" t="s">
        <v>265</v>
      </c>
      <c r="AE4373" s="29" t="s">
        <v>1353</v>
      </c>
      <c r="AF4373" s="29" t="s">
        <v>1368</v>
      </c>
      <c r="AG4373" s="183" t="s">
        <v>1369</v>
      </c>
      <c r="AH4373" s="29" t="s">
        <v>1356</v>
      </c>
      <c r="AI4373" s="29" t="s">
        <v>1357</v>
      </c>
      <c r="AJ4373" s="29" t="s">
        <v>258</v>
      </c>
      <c r="AK4373" s="29" t="s">
        <v>258</v>
      </c>
      <c r="AL4373" s="29" t="s">
        <v>13327</v>
      </c>
    </row>
    <row r="4374" spans="1:38" x14ac:dyDescent="0.2">
      <c r="A4374" s="35" t="s">
        <v>16</v>
      </c>
      <c r="B4374" s="36">
        <v>10404</v>
      </c>
      <c r="C4374" s="36"/>
      <c r="D4374" s="36" t="s">
        <v>1349</v>
      </c>
      <c r="E4374" s="37" t="s">
        <v>7166</v>
      </c>
      <c r="F4374" s="38" t="s">
        <v>1269</v>
      </c>
      <c r="G4374" s="38" t="s">
        <v>1273</v>
      </c>
      <c r="H4374" s="35" t="s">
        <v>1393</v>
      </c>
      <c r="I4374" s="35"/>
      <c r="J4374" s="29" t="s">
        <v>281</v>
      </c>
      <c r="K4374" s="29" t="s">
        <v>282</v>
      </c>
      <c r="L4374" s="29" t="s">
        <v>1384</v>
      </c>
      <c r="M4374" s="39">
        <v>177.49733285812505</v>
      </c>
      <c r="N4374" s="39">
        <v>682.28954140999326</v>
      </c>
      <c r="O4374" s="29">
        <v>44197</v>
      </c>
      <c r="P4374" s="29">
        <v>45601</v>
      </c>
      <c r="Q4374" s="40">
        <v>3.8439424999999998</v>
      </c>
      <c r="R4374" s="39">
        <v>177.24959616700892</v>
      </c>
      <c r="S4374" s="39">
        <v>177.24959616700892</v>
      </c>
      <c r="T4374" s="39">
        <v>177.24959616700892</v>
      </c>
      <c r="U4374" s="39">
        <v>150.54075290896645</v>
      </c>
      <c r="V4374" s="39">
        <v>0</v>
      </c>
      <c r="W4374" s="29" t="s">
        <v>265</v>
      </c>
      <c r="X4374" s="29" t="s">
        <v>11773</v>
      </c>
      <c r="Y4374" s="29">
        <v>45271</v>
      </c>
      <c r="Z4374" s="41" t="s">
        <v>11760</v>
      </c>
      <c r="AA4374" s="42" t="s">
        <v>1349</v>
      </c>
      <c r="AB4374" s="29" t="s">
        <v>258</v>
      </c>
      <c r="AC4374" s="29" t="s">
        <v>258</v>
      </c>
      <c r="AD4374" s="29" t="s">
        <v>265</v>
      </c>
      <c r="AE4374" s="29" t="s">
        <v>1353</v>
      </c>
      <c r="AF4374" s="29" t="s">
        <v>1368</v>
      </c>
      <c r="AG4374" s="183" t="s">
        <v>1369</v>
      </c>
      <c r="AH4374" s="29" t="s">
        <v>1356</v>
      </c>
      <c r="AI4374" s="29" t="s">
        <v>1357</v>
      </c>
      <c r="AJ4374" s="29" t="s">
        <v>258</v>
      </c>
      <c r="AK4374" s="29" t="s">
        <v>258</v>
      </c>
      <c r="AL4374" s="29" t="s">
        <v>13327</v>
      </c>
    </row>
    <row r="4375" spans="1:38" x14ac:dyDescent="0.2">
      <c r="A4375" s="35" t="s">
        <v>16</v>
      </c>
      <c r="B4375" s="36">
        <v>10405</v>
      </c>
      <c r="C4375" s="36"/>
      <c r="D4375" s="36" t="s">
        <v>1349</v>
      </c>
      <c r="E4375" s="37" t="s">
        <v>7167</v>
      </c>
      <c r="F4375" s="38" t="s">
        <v>1269</v>
      </c>
      <c r="G4375" s="38" t="s">
        <v>1273</v>
      </c>
      <c r="H4375" s="35" t="s">
        <v>1393</v>
      </c>
      <c r="I4375" s="35"/>
      <c r="J4375" s="29" t="s">
        <v>1371</v>
      </c>
      <c r="K4375" s="29" t="s">
        <v>1371</v>
      </c>
      <c r="L4375" s="29" t="s">
        <v>1384</v>
      </c>
      <c r="M4375" s="39">
        <v>68.766659540451627</v>
      </c>
      <c r="N4375" s="39">
        <v>343.59795756331283</v>
      </c>
      <c r="O4375" s="29">
        <v>44197</v>
      </c>
      <c r="P4375" s="29">
        <v>46022</v>
      </c>
      <c r="Q4375" s="40">
        <v>4.9965776999999996</v>
      </c>
      <c r="R4375" s="39">
        <v>68.681957563312793</v>
      </c>
      <c r="S4375" s="39">
        <v>68.681957563312793</v>
      </c>
      <c r="T4375" s="39">
        <v>68.681957563312793</v>
      </c>
      <c r="U4375" s="39">
        <v>68.870127310061605</v>
      </c>
      <c r="V4375" s="39">
        <v>68.681957563312793</v>
      </c>
      <c r="W4375" s="29" t="s">
        <v>1357</v>
      </c>
      <c r="X4375" s="29" t="s">
        <v>258</v>
      </c>
      <c r="Y4375" s="29" t="s">
        <v>1349</v>
      </c>
      <c r="Z4375" s="41" t="s">
        <v>1349</v>
      </c>
      <c r="AA4375" s="42" t="s">
        <v>1349</v>
      </c>
      <c r="AB4375" s="29" t="s">
        <v>258</v>
      </c>
      <c r="AC4375" s="29" t="s">
        <v>258</v>
      </c>
      <c r="AD4375" s="29" t="s">
        <v>265</v>
      </c>
      <c r="AE4375" s="29" t="s">
        <v>1353</v>
      </c>
      <c r="AF4375" s="29" t="s">
        <v>1368</v>
      </c>
      <c r="AG4375" s="183" t="s">
        <v>1369</v>
      </c>
      <c r="AH4375" s="29" t="s">
        <v>1413</v>
      </c>
      <c r="AI4375" s="29" t="s">
        <v>1357</v>
      </c>
      <c r="AJ4375" s="29" t="s">
        <v>258</v>
      </c>
      <c r="AK4375" s="29" t="s">
        <v>258</v>
      </c>
      <c r="AL4375" s="29" t="s">
        <v>13326</v>
      </c>
    </row>
    <row r="4376" spans="1:38" x14ac:dyDescent="0.2">
      <c r="A4376" s="35" t="s">
        <v>16</v>
      </c>
      <c r="B4376" s="36">
        <v>10406</v>
      </c>
      <c r="C4376" s="36"/>
      <c r="D4376" s="36" t="s">
        <v>1349</v>
      </c>
      <c r="E4376" s="37" t="s">
        <v>7168</v>
      </c>
      <c r="F4376" s="38" t="s">
        <v>1269</v>
      </c>
      <c r="G4376" s="38" t="s">
        <v>1273</v>
      </c>
      <c r="H4376" s="35" t="s">
        <v>1393</v>
      </c>
      <c r="I4376" s="35"/>
      <c r="J4376" s="29" t="s">
        <v>398</v>
      </c>
      <c r="K4376" s="29" t="s">
        <v>3802</v>
      </c>
      <c r="L4376" s="29" t="s">
        <v>3675</v>
      </c>
      <c r="M4376" s="39">
        <v>41.022465642720199</v>
      </c>
      <c r="N4376" s="39">
        <v>204.9719370294319</v>
      </c>
      <c r="O4376" s="29">
        <v>44197</v>
      </c>
      <c r="P4376" s="29">
        <v>46022</v>
      </c>
      <c r="Q4376" s="40">
        <v>4.9965776999999996</v>
      </c>
      <c r="R4376" s="39">
        <v>40.971937029431899</v>
      </c>
      <c r="S4376" s="39">
        <v>40.971937029431899</v>
      </c>
      <c r="T4376" s="39">
        <v>40.971937029431899</v>
      </c>
      <c r="U4376" s="39">
        <v>41.08418891170431</v>
      </c>
      <c r="V4376" s="39">
        <v>40.971937029431899</v>
      </c>
      <c r="W4376" s="29" t="s">
        <v>265</v>
      </c>
      <c r="X4376" s="29" t="s">
        <v>11774</v>
      </c>
      <c r="Y4376" s="29">
        <v>45261</v>
      </c>
      <c r="Z4376" s="41" t="s">
        <v>11760</v>
      </c>
      <c r="AA4376" s="42" t="s">
        <v>1349</v>
      </c>
      <c r="AB4376" s="29" t="s">
        <v>258</v>
      </c>
      <c r="AC4376" s="29" t="s">
        <v>258</v>
      </c>
      <c r="AD4376" s="29" t="s">
        <v>258</v>
      </c>
      <c r="AE4376" s="29" t="s">
        <v>1367</v>
      </c>
      <c r="AF4376" s="29" t="s">
        <v>2409</v>
      </c>
      <c r="AG4376" s="183" t="s">
        <v>2410</v>
      </c>
      <c r="AH4376" s="29" t="s">
        <v>1413</v>
      </c>
      <c r="AI4376" s="29" t="s">
        <v>1357</v>
      </c>
      <c r="AJ4376" s="29" t="s">
        <v>258</v>
      </c>
      <c r="AK4376" s="29" t="s">
        <v>258</v>
      </c>
      <c r="AL4376" s="29" t="s">
        <v>13327</v>
      </c>
    </row>
    <row r="4377" spans="1:38" x14ac:dyDescent="0.2">
      <c r="A4377" s="35" t="s">
        <v>16</v>
      </c>
      <c r="B4377" s="36">
        <v>10407</v>
      </c>
      <c r="C4377" s="36"/>
      <c r="D4377" s="36" t="s">
        <v>1349</v>
      </c>
      <c r="E4377" s="37" t="s">
        <v>7169</v>
      </c>
      <c r="F4377" s="38" t="s">
        <v>1269</v>
      </c>
      <c r="G4377" s="38" t="s">
        <v>1273</v>
      </c>
      <c r="H4377" s="35" t="s">
        <v>1393</v>
      </c>
      <c r="I4377" s="35"/>
      <c r="J4377" s="29" t="s">
        <v>1371</v>
      </c>
      <c r="K4377" s="29" t="s">
        <v>1371</v>
      </c>
      <c r="L4377" s="29" t="s">
        <v>1384</v>
      </c>
      <c r="M4377" s="39">
        <v>88.759608527593954</v>
      </c>
      <c r="N4377" s="39">
        <v>443.49428062970571</v>
      </c>
      <c r="O4377" s="29">
        <v>44197</v>
      </c>
      <c r="P4377" s="29">
        <v>46022</v>
      </c>
      <c r="Q4377" s="40">
        <v>4.9965776999999996</v>
      </c>
      <c r="R4377" s="39">
        <v>88.650280629705676</v>
      </c>
      <c r="S4377" s="39">
        <v>88.650280629705676</v>
      </c>
      <c r="T4377" s="39">
        <v>88.650280629705676</v>
      </c>
      <c r="U4377" s="39">
        <v>88.89315811088295</v>
      </c>
      <c r="V4377" s="39">
        <v>88.650280629705676</v>
      </c>
      <c r="W4377" s="29" t="s">
        <v>1357</v>
      </c>
      <c r="X4377" s="29" t="s">
        <v>258</v>
      </c>
      <c r="Y4377" s="29" t="s">
        <v>1349</v>
      </c>
      <c r="Z4377" s="41" t="s">
        <v>1349</v>
      </c>
      <c r="AA4377" s="42" t="s">
        <v>1349</v>
      </c>
      <c r="AB4377" s="29" t="s">
        <v>258</v>
      </c>
      <c r="AC4377" s="29" t="s">
        <v>258</v>
      </c>
      <c r="AD4377" s="29" t="s">
        <v>265</v>
      </c>
      <c r="AE4377" s="29" t="s">
        <v>1353</v>
      </c>
      <c r="AF4377" s="29" t="s">
        <v>1368</v>
      </c>
      <c r="AG4377" s="183" t="s">
        <v>1369</v>
      </c>
      <c r="AH4377" s="29" t="s">
        <v>1413</v>
      </c>
      <c r="AI4377" s="29" t="s">
        <v>1357</v>
      </c>
      <c r="AJ4377" s="29" t="s">
        <v>258</v>
      </c>
      <c r="AK4377" s="29" t="s">
        <v>258</v>
      </c>
      <c r="AL4377" s="29" t="s">
        <v>13326</v>
      </c>
    </row>
    <row r="4378" spans="1:38" x14ac:dyDescent="0.2">
      <c r="A4378" s="35" t="s">
        <v>16</v>
      </c>
      <c r="B4378" s="36">
        <v>10409</v>
      </c>
      <c r="C4378" s="36"/>
      <c r="D4378" s="36" t="s">
        <v>1349</v>
      </c>
      <c r="E4378" s="37" t="s">
        <v>7170</v>
      </c>
      <c r="F4378" s="38" t="s">
        <v>1269</v>
      </c>
      <c r="G4378" s="38" t="s">
        <v>1273</v>
      </c>
      <c r="H4378" s="35" t="s">
        <v>1393</v>
      </c>
      <c r="I4378" s="35"/>
      <c r="J4378" s="29" t="s">
        <v>1371</v>
      </c>
      <c r="K4378" s="29" t="s">
        <v>1371</v>
      </c>
      <c r="L4378" s="29" t="s">
        <v>1366</v>
      </c>
      <c r="M4378" s="39">
        <v>16.927352907379881</v>
      </c>
      <c r="N4378" s="39">
        <v>69.053404517453799</v>
      </c>
      <c r="O4378" s="29">
        <v>44197</v>
      </c>
      <c r="P4378" s="29">
        <v>45687</v>
      </c>
      <c r="Q4378" s="40">
        <v>4.0793977000000003</v>
      </c>
      <c r="R4378" s="39">
        <v>16.904421629021218</v>
      </c>
      <c r="S4378" s="39">
        <v>16.904421629021218</v>
      </c>
      <c r="T4378" s="39">
        <v>16.904421629021218</v>
      </c>
      <c r="U4378" s="39">
        <v>16.950735112936346</v>
      </c>
      <c r="V4378" s="39">
        <v>1.3894045174537988</v>
      </c>
      <c r="W4378" s="29" t="s">
        <v>265</v>
      </c>
      <c r="X4378" s="29" t="s">
        <v>11773</v>
      </c>
      <c r="Y4378" s="29">
        <v>45296</v>
      </c>
      <c r="Z4378" s="41" t="s">
        <v>11761</v>
      </c>
      <c r="AA4378" s="42" t="s">
        <v>1349</v>
      </c>
      <c r="AB4378" s="29" t="s">
        <v>258</v>
      </c>
      <c r="AC4378" s="29" t="s">
        <v>258</v>
      </c>
      <c r="AD4378" s="29" t="s">
        <v>265</v>
      </c>
      <c r="AE4378" s="29" t="s">
        <v>1367</v>
      </c>
      <c r="AF4378" s="29" t="s">
        <v>1368</v>
      </c>
      <c r="AG4378" s="183" t="s">
        <v>1369</v>
      </c>
      <c r="AH4378" s="29" t="s">
        <v>1356</v>
      </c>
      <c r="AI4378" s="29" t="s">
        <v>1357</v>
      </c>
      <c r="AJ4378" s="29" t="s">
        <v>258</v>
      </c>
      <c r="AK4378" s="29" t="s">
        <v>258</v>
      </c>
      <c r="AL4378" s="29" t="s">
        <v>13327</v>
      </c>
    </row>
    <row r="4379" spans="1:38" x14ac:dyDescent="0.2">
      <c r="A4379" s="35" t="s">
        <v>17</v>
      </c>
      <c r="B4379" s="36">
        <v>10411</v>
      </c>
      <c r="C4379" s="36"/>
      <c r="D4379" s="36" t="s">
        <v>1349</v>
      </c>
      <c r="E4379" s="37" t="s">
        <v>7171</v>
      </c>
      <c r="F4379" s="38" t="s">
        <v>1262</v>
      </c>
      <c r="G4379" s="38" t="s">
        <v>1265</v>
      </c>
      <c r="H4379" s="35" t="s">
        <v>314</v>
      </c>
      <c r="I4379" s="35" t="s">
        <v>1349</v>
      </c>
      <c r="J4379" s="29" t="s">
        <v>281</v>
      </c>
      <c r="K4379" s="29" t="s">
        <v>282</v>
      </c>
      <c r="L4379" s="29" t="s">
        <v>7172</v>
      </c>
      <c r="M4379" s="39">
        <v>0</v>
      </c>
      <c r="N4379" s="39"/>
      <c r="O4379" s="29">
        <v>44197</v>
      </c>
      <c r="P4379" s="29">
        <v>45793</v>
      </c>
      <c r="Q4379" s="40">
        <v>4.3696099000000004</v>
      </c>
      <c r="R4379" s="39"/>
      <c r="S4379" s="39"/>
      <c r="T4379" s="39"/>
      <c r="U4379" s="39"/>
      <c r="V4379" s="39"/>
      <c r="W4379" s="29" t="s">
        <v>265</v>
      </c>
      <c r="X4379" s="29" t="s">
        <v>11773</v>
      </c>
      <c r="Y4379" s="29">
        <v>45280</v>
      </c>
      <c r="Z4379" s="41" t="s">
        <v>11760</v>
      </c>
      <c r="AA4379" s="42" t="s">
        <v>13387</v>
      </c>
      <c r="AB4379" s="29" t="s">
        <v>258</v>
      </c>
      <c r="AC4379" s="29" t="s">
        <v>258</v>
      </c>
      <c r="AD4379" s="29" t="s">
        <v>258</v>
      </c>
      <c r="AE4379" s="29" t="s">
        <v>1367</v>
      </c>
      <c r="AF4379" s="29" t="s">
        <v>1368</v>
      </c>
      <c r="AG4379" s="183" t="s">
        <v>1369</v>
      </c>
      <c r="AH4379" s="29" t="s">
        <v>1356</v>
      </c>
      <c r="AI4379" s="29" t="s">
        <v>1357</v>
      </c>
      <c r="AJ4379" s="29" t="s">
        <v>258</v>
      </c>
      <c r="AK4379" s="29" t="s">
        <v>258</v>
      </c>
      <c r="AL4379" s="29" t="s">
        <v>13327</v>
      </c>
    </row>
    <row r="4380" spans="1:38" x14ac:dyDescent="0.2">
      <c r="A4380" s="35" t="s">
        <v>18</v>
      </c>
      <c r="B4380" s="36">
        <v>10411</v>
      </c>
      <c r="C4380" s="36">
        <v>2</v>
      </c>
      <c r="D4380" s="36" t="s">
        <v>7173</v>
      </c>
      <c r="E4380" s="37" t="s">
        <v>7174</v>
      </c>
      <c r="F4380" s="38" t="s">
        <v>1262</v>
      </c>
      <c r="G4380" s="38" t="s">
        <v>1265</v>
      </c>
      <c r="H4380" s="35" t="s">
        <v>314</v>
      </c>
      <c r="I4380" s="35"/>
      <c r="J4380" s="29" t="s">
        <v>281</v>
      </c>
      <c r="K4380" s="29" t="s">
        <v>282</v>
      </c>
      <c r="L4380" s="29" t="s">
        <v>7172</v>
      </c>
      <c r="M4380" s="39">
        <v>20.0045261155562</v>
      </c>
      <c r="N4380" s="39">
        <v>87.411975359342918</v>
      </c>
      <c r="O4380" s="29">
        <v>44197</v>
      </c>
      <c r="P4380" s="29">
        <v>45793</v>
      </c>
      <c r="Q4380" s="40">
        <v>4.3696099000000004</v>
      </c>
      <c r="R4380" s="39">
        <v>19.978316221765915</v>
      </c>
      <c r="S4380" s="39">
        <v>19.978316221765915</v>
      </c>
      <c r="T4380" s="39">
        <v>19.978316221765915</v>
      </c>
      <c r="U4380" s="39">
        <v>20.033051334702257</v>
      </c>
      <c r="V4380" s="39">
        <v>7.4439753593429163</v>
      </c>
      <c r="W4380" s="29" t="s">
        <v>265</v>
      </c>
      <c r="X4380" s="29" t="s">
        <v>11773</v>
      </c>
      <c r="Y4380" s="29">
        <v>45280</v>
      </c>
      <c r="Z4380" s="41" t="s">
        <v>11760</v>
      </c>
      <c r="AA4380" s="42" t="s">
        <v>1349</v>
      </c>
      <c r="AB4380" s="29" t="s">
        <v>258</v>
      </c>
      <c r="AC4380" s="29" t="s">
        <v>258</v>
      </c>
      <c r="AD4380" s="29" t="s">
        <v>258</v>
      </c>
      <c r="AE4380" s="29" t="s">
        <v>1367</v>
      </c>
      <c r="AF4380" s="29" t="s">
        <v>1368</v>
      </c>
      <c r="AG4380" s="183" t="s">
        <v>1369</v>
      </c>
      <c r="AH4380" s="29" t="s">
        <v>1356</v>
      </c>
      <c r="AI4380" s="29" t="s">
        <v>1357</v>
      </c>
      <c r="AJ4380" s="29" t="s">
        <v>258</v>
      </c>
      <c r="AK4380" s="29" t="s">
        <v>258</v>
      </c>
      <c r="AL4380" s="29" t="s">
        <v>13327</v>
      </c>
    </row>
    <row r="4381" spans="1:38" x14ac:dyDescent="0.2">
      <c r="A4381" s="35" t="s">
        <v>18</v>
      </c>
      <c r="B4381" s="36">
        <v>10411</v>
      </c>
      <c r="C4381" s="36">
        <v>3</v>
      </c>
      <c r="D4381" s="36" t="s">
        <v>7175</v>
      </c>
      <c r="E4381" s="37" t="s">
        <v>7176</v>
      </c>
      <c r="F4381" s="38" t="s">
        <v>1262</v>
      </c>
      <c r="G4381" s="38" t="s">
        <v>1265</v>
      </c>
      <c r="H4381" s="35" t="s">
        <v>314</v>
      </c>
      <c r="I4381" s="35"/>
      <c r="J4381" s="29" t="s">
        <v>281</v>
      </c>
      <c r="K4381" s="29" t="s">
        <v>282</v>
      </c>
      <c r="L4381" s="29" t="s">
        <v>7172</v>
      </c>
      <c r="M4381" s="39">
        <v>28.498844952838937</v>
      </c>
      <c r="N4381" s="39">
        <v>124.52883504449007</v>
      </c>
      <c r="O4381" s="29">
        <v>44197</v>
      </c>
      <c r="P4381" s="29">
        <v>45793</v>
      </c>
      <c r="Q4381" s="40">
        <v>4.3696099000000004</v>
      </c>
      <c r="R4381" s="39">
        <v>28.461505817932924</v>
      </c>
      <c r="S4381" s="39">
        <v>28.461505817932924</v>
      </c>
      <c r="T4381" s="39">
        <v>28.461505817932924</v>
      </c>
      <c r="U4381" s="39">
        <v>28.539482546201231</v>
      </c>
      <c r="V4381" s="39">
        <v>10.604835044490075</v>
      </c>
      <c r="W4381" s="29" t="s">
        <v>265</v>
      </c>
      <c r="X4381" s="29" t="s">
        <v>11773</v>
      </c>
      <c r="Y4381" s="29">
        <v>45280</v>
      </c>
      <c r="Z4381" s="41" t="s">
        <v>11760</v>
      </c>
      <c r="AA4381" s="42" t="s">
        <v>1349</v>
      </c>
      <c r="AB4381" s="29" t="s">
        <v>258</v>
      </c>
      <c r="AC4381" s="29" t="s">
        <v>258</v>
      </c>
      <c r="AD4381" s="29" t="s">
        <v>258</v>
      </c>
      <c r="AE4381" s="29" t="s">
        <v>1367</v>
      </c>
      <c r="AF4381" s="29" t="s">
        <v>1368</v>
      </c>
      <c r="AG4381" s="183" t="s">
        <v>1369</v>
      </c>
      <c r="AH4381" s="29" t="s">
        <v>1356</v>
      </c>
      <c r="AI4381" s="29" t="s">
        <v>1357</v>
      </c>
      <c r="AJ4381" s="29" t="s">
        <v>258</v>
      </c>
      <c r="AK4381" s="29" t="s">
        <v>258</v>
      </c>
      <c r="AL4381" s="29" t="s">
        <v>13327</v>
      </c>
    </row>
    <row r="4382" spans="1:38" x14ac:dyDescent="0.2">
      <c r="A4382" s="35" t="s">
        <v>18</v>
      </c>
      <c r="B4382" s="36">
        <v>10411</v>
      </c>
      <c r="C4382" s="36">
        <v>4</v>
      </c>
      <c r="D4382" s="36" t="s">
        <v>7177</v>
      </c>
      <c r="E4382" s="37" t="s">
        <v>7178</v>
      </c>
      <c r="F4382" s="38" t="s">
        <v>1262</v>
      </c>
      <c r="G4382" s="38" t="s">
        <v>1265</v>
      </c>
      <c r="H4382" s="35" t="s">
        <v>314</v>
      </c>
      <c r="I4382" s="35"/>
      <c r="J4382" s="29" t="s">
        <v>281</v>
      </c>
      <c r="K4382" s="29" t="s">
        <v>282</v>
      </c>
      <c r="L4382" s="29" t="s">
        <v>7172</v>
      </c>
      <c r="M4382" s="39">
        <v>49.352903014779052</v>
      </c>
      <c r="N4382" s="39">
        <v>215.6529336071184</v>
      </c>
      <c r="O4382" s="29">
        <v>44197</v>
      </c>
      <c r="P4382" s="29">
        <v>45793</v>
      </c>
      <c r="Q4382" s="40">
        <v>4.3696099000000004</v>
      </c>
      <c r="R4382" s="39">
        <v>49.288240930869264</v>
      </c>
      <c r="S4382" s="39">
        <v>49.288240930869264</v>
      </c>
      <c r="T4382" s="39">
        <v>49.288240930869264</v>
      </c>
      <c r="U4382" s="39">
        <v>49.423277207392196</v>
      </c>
      <c r="V4382" s="39">
        <v>18.364933607118413</v>
      </c>
      <c r="W4382" s="29" t="s">
        <v>265</v>
      </c>
      <c r="X4382" s="29" t="s">
        <v>11773</v>
      </c>
      <c r="Y4382" s="29">
        <v>45280</v>
      </c>
      <c r="Z4382" s="41" t="s">
        <v>11760</v>
      </c>
      <c r="AA4382" s="42" t="s">
        <v>1349</v>
      </c>
      <c r="AB4382" s="29" t="s">
        <v>258</v>
      </c>
      <c r="AC4382" s="29" t="s">
        <v>258</v>
      </c>
      <c r="AD4382" s="29" t="s">
        <v>258</v>
      </c>
      <c r="AE4382" s="29" t="s">
        <v>1367</v>
      </c>
      <c r="AF4382" s="29" t="s">
        <v>1368</v>
      </c>
      <c r="AG4382" s="183" t="s">
        <v>1369</v>
      </c>
      <c r="AH4382" s="29" t="s">
        <v>1356</v>
      </c>
      <c r="AI4382" s="29" t="s">
        <v>1357</v>
      </c>
      <c r="AJ4382" s="29" t="s">
        <v>258</v>
      </c>
      <c r="AK4382" s="29" t="s">
        <v>258</v>
      </c>
      <c r="AL4382" s="29" t="s">
        <v>13327</v>
      </c>
    </row>
    <row r="4383" spans="1:38" x14ac:dyDescent="0.2">
      <c r="A4383" s="35" t="s">
        <v>18</v>
      </c>
      <c r="B4383" s="36">
        <v>10411</v>
      </c>
      <c r="C4383" s="36">
        <v>5</v>
      </c>
      <c r="D4383" s="36" t="s">
        <v>7179</v>
      </c>
      <c r="E4383" s="37" t="s">
        <v>7180</v>
      </c>
      <c r="F4383" s="38" t="s">
        <v>1262</v>
      </c>
      <c r="G4383" s="38" t="s">
        <v>1265</v>
      </c>
      <c r="H4383" s="35" t="s">
        <v>314</v>
      </c>
      <c r="I4383" s="35"/>
      <c r="J4383" s="29" t="s">
        <v>281</v>
      </c>
      <c r="K4383" s="29" t="s">
        <v>282</v>
      </c>
      <c r="L4383" s="29" t="s">
        <v>7172</v>
      </c>
      <c r="M4383" s="39">
        <v>7.5277135837999856</v>
      </c>
      <c r="N4383" s="39">
        <v>32.893171800136898</v>
      </c>
      <c r="O4383" s="29">
        <v>44197</v>
      </c>
      <c r="P4383" s="29">
        <v>45793</v>
      </c>
      <c r="Q4383" s="40">
        <v>4.3696099000000004</v>
      </c>
      <c r="R4383" s="39">
        <v>7.5178507871321019</v>
      </c>
      <c r="S4383" s="39">
        <v>7.5178507871321019</v>
      </c>
      <c r="T4383" s="39">
        <v>7.5178507871321019</v>
      </c>
      <c r="U4383" s="39">
        <v>7.5384476386036958</v>
      </c>
      <c r="V4383" s="39">
        <v>2.8011718001368928</v>
      </c>
      <c r="W4383" s="29" t="s">
        <v>265</v>
      </c>
      <c r="X4383" s="29" t="s">
        <v>11773</v>
      </c>
      <c r="Y4383" s="29">
        <v>45280</v>
      </c>
      <c r="Z4383" s="41" t="s">
        <v>11760</v>
      </c>
      <c r="AA4383" s="42" t="s">
        <v>1349</v>
      </c>
      <c r="AB4383" s="29" t="s">
        <v>258</v>
      </c>
      <c r="AC4383" s="29" t="s">
        <v>258</v>
      </c>
      <c r="AD4383" s="29" t="s">
        <v>258</v>
      </c>
      <c r="AE4383" s="29" t="s">
        <v>1367</v>
      </c>
      <c r="AF4383" s="29" t="s">
        <v>1368</v>
      </c>
      <c r="AG4383" s="183" t="s">
        <v>1369</v>
      </c>
      <c r="AH4383" s="29" t="s">
        <v>1356</v>
      </c>
      <c r="AI4383" s="29" t="s">
        <v>1357</v>
      </c>
      <c r="AJ4383" s="29" t="s">
        <v>258</v>
      </c>
      <c r="AK4383" s="29" t="s">
        <v>258</v>
      </c>
      <c r="AL4383" s="29" t="s">
        <v>13327</v>
      </c>
    </row>
    <row r="4384" spans="1:38" x14ac:dyDescent="0.2">
      <c r="A4384" s="35" t="s">
        <v>18</v>
      </c>
      <c r="B4384" s="36">
        <v>10411</v>
      </c>
      <c r="C4384" s="36">
        <v>6</v>
      </c>
      <c r="D4384" s="36" t="s">
        <v>7181</v>
      </c>
      <c r="E4384" s="37" t="s">
        <v>7182</v>
      </c>
      <c r="F4384" s="38" t="s">
        <v>1262</v>
      </c>
      <c r="G4384" s="38" t="s">
        <v>1265</v>
      </c>
      <c r="H4384" s="35" t="s">
        <v>314</v>
      </c>
      <c r="I4384" s="35"/>
      <c r="J4384" s="29" t="s">
        <v>281</v>
      </c>
      <c r="K4384" s="29" t="s">
        <v>282</v>
      </c>
      <c r="L4384" s="29" t="s">
        <v>7172</v>
      </c>
      <c r="M4384" s="39">
        <v>38.755267155942732</v>
      </c>
      <c r="N4384" s="39">
        <v>169.34539904175222</v>
      </c>
      <c r="O4384" s="29">
        <v>44197</v>
      </c>
      <c r="P4384" s="29">
        <v>45793</v>
      </c>
      <c r="Q4384" s="40">
        <v>4.3696099000000004</v>
      </c>
      <c r="R4384" s="39">
        <v>38.704490075290892</v>
      </c>
      <c r="S4384" s="39">
        <v>38.704490075290892</v>
      </c>
      <c r="T4384" s="39">
        <v>38.704490075290892</v>
      </c>
      <c r="U4384" s="39">
        <v>38.810529774127311</v>
      </c>
      <c r="V4384" s="39">
        <v>14.421399041752226</v>
      </c>
      <c r="W4384" s="29" t="s">
        <v>265</v>
      </c>
      <c r="X4384" s="29" t="s">
        <v>11773</v>
      </c>
      <c r="Y4384" s="29">
        <v>45280</v>
      </c>
      <c r="Z4384" s="41" t="s">
        <v>11760</v>
      </c>
      <c r="AA4384" s="42" t="s">
        <v>1349</v>
      </c>
      <c r="AB4384" s="29" t="s">
        <v>258</v>
      </c>
      <c r="AC4384" s="29" t="s">
        <v>258</v>
      </c>
      <c r="AD4384" s="29" t="s">
        <v>258</v>
      </c>
      <c r="AE4384" s="29" t="s">
        <v>1367</v>
      </c>
      <c r="AF4384" s="29" t="s">
        <v>1368</v>
      </c>
      <c r="AG4384" s="183" t="s">
        <v>1369</v>
      </c>
      <c r="AH4384" s="29" t="s">
        <v>1356</v>
      </c>
      <c r="AI4384" s="29" t="s">
        <v>1357</v>
      </c>
      <c r="AJ4384" s="29" t="s">
        <v>258</v>
      </c>
      <c r="AK4384" s="29" t="s">
        <v>258</v>
      </c>
      <c r="AL4384" s="29" t="s">
        <v>13327</v>
      </c>
    </row>
    <row r="4385" spans="1:38" x14ac:dyDescent="0.2">
      <c r="A4385" s="35" t="s">
        <v>18</v>
      </c>
      <c r="B4385" s="36">
        <v>10411</v>
      </c>
      <c r="C4385" s="36">
        <v>7</v>
      </c>
      <c r="D4385" s="36" t="s">
        <v>7183</v>
      </c>
      <c r="E4385" s="37" t="s">
        <v>7184</v>
      </c>
      <c r="F4385" s="38" t="s">
        <v>1262</v>
      </c>
      <c r="G4385" s="38" t="s">
        <v>1265</v>
      </c>
      <c r="H4385" s="35" t="s">
        <v>314</v>
      </c>
      <c r="I4385" s="35"/>
      <c r="J4385" s="29" t="s">
        <v>281</v>
      </c>
      <c r="K4385" s="29" t="s">
        <v>282</v>
      </c>
      <c r="L4385" s="29" t="s">
        <v>7172</v>
      </c>
      <c r="M4385" s="39">
        <v>33.817175100106908</v>
      </c>
      <c r="N4385" s="39">
        <v>147.76786310746064</v>
      </c>
      <c r="O4385" s="29">
        <v>44197</v>
      </c>
      <c r="P4385" s="29">
        <v>45793</v>
      </c>
      <c r="Q4385" s="40">
        <v>4.3696099000000004</v>
      </c>
      <c r="R4385" s="39">
        <v>33.772867898699523</v>
      </c>
      <c r="S4385" s="39">
        <v>33.772867898699523</v>
      </c>
      <c r="T4385" s="39">
        <v>33.772867898699523</v>
      </c>
      <c r="U4385" s="39">
        <v>33.865396303901434</v>
      </c>
      <c r="V4385" s="39">
        <v>12.583863107460644</v>
      </c>
      <c r="W4385" s="29" t="s">
        <v>265</v>
      </c>
      <c r="X4385" s="29" t="s">
        <v>11773</v>
      </c>
      <c r="Y4385" s="29">
        <v>45280</v>
      </c>
      <c r="Z4385" s="41" t="s">
        <v>11760</v>
      </c>
      <c r="AA4385" s="42" t="s">
        <v>1349</v>
      </c>
      <c r="AB4385" s="29" t="s">
        <v>258</v>
      </c>
      <c r="AC4385" s="29" t="s">
        <v>258</v>
      </c>
      <c r="AD4385" s="29" t="s">
        <v>258</v>
      </c>
      <c r="AE4385" s="29" t="s">
        <v>1367</v>
      </c>
      <c r="AF4385" s="29" t="s">
        <v>1368</v>
      </c>
      <c r="AG4385" s="183" t="s">
        <v>1369</v>
      </c>
      <c r="AH4385" s="29" t="s">
        <v>1356</v>
      </c>
      <c r="AI4385" s="29" t="s">
        <v>1357</v>
      </c>
      <c r="AJ4385" s="29" t="s">
        <v>258</v>
      </c>
      <c r="AK4385" s="29" t="s">
        <v>258</v>
      </c>
      <c r="AL4385" s="29" t="s">
        <v>13327</v>
      </c>
    </row>
    <row r="4386" spans="1:38" x14ac:dyDescent="0.2">
      <c r="A4386" s="35" t="s">
        <v>16</v>
      </c>
      <c r="B4386" s="36">
        <v>10412</v>
      </c>
      <c r="C4386" s="36"/>
      <c r="D4386" s="36" t="s">
        <v>1349</v>
      </c>
      <c r="E4386" s="37" t="s">
        <v>7185</v>
      </c>
      <c r="F4386" s="38" t="s">
        <v>1269</v>
      </c>
      <c r="G4386" s="38" t="s">
        <v>1273</v>
      </c>
      <c r="H4386" s="35" t="s">
        <v>1393</v>
      </c>
      <c r="I4386" s="35"/>
      <c r="J4386" s="29" t="s">
        <v>1371</v>
      </c>
      <c r="K4386" s="29" t="s">
        <v>1371</v>
      </c>
      <c r="L4386" s="29" t="s">
        <v>1384</v>
      </c>
      <c r="M4386" s="39">
        <v>98.128739461214238</v>
      </c>
      <c r="N4386" s="39">
        <v>490.30787132101307</v>
      </c>
      <c r="O4386" s="29">
        <v>44197</v>
      </c>
      <c r="P4386" s="29">
        <v>46022</v>
      </c>
      <c r="Q4386" s="40">
        <v>4.9965776999999996</v>
      </c>
      <c r="R4386" s="39">
        <v>98.007871321013013</v>
      </c>
      <c r="S4386" s="39">
        <v>98.007871321013013</v>
      </c>
      <c r="T4386" s="39">
        <v>98.007871321013013</v>
      </c>
      <c r="U4386" s="39">
        <v>98.276386036960986</v>
      </c>
      <c r="V4386" s="39">
        <v>98.007871321013013</v>
      </c>
      <c r="W4386" s="29" t="s">
        <v>1357</v>
      </c>
      <c r="X4386" s="29" t="s">
        <v>258</v>
      </c>
      <c r="Y4386" s="29" t="s">
        <v>1349</v>
      </c>
      <c r="Z4386" s="41" t="s">
        <v>1349</v>
      </c>
      <c r="AA4386" s="42" t="s">
        <v>1349</v>
      </c>
      <c r="AB4386" s="29" t="s">
        <v>258</v>
      </c>
      <c r="AC4386" s="29" t="s">
        <v>258</v>
      </c>
      <c r="AD4386" s="29" t="s">
        <v>265</v>
      </c>
      <c r="AE4386" s="29" t="s">
        <v>1353</v>
      </c>
      <c r="AF4386" s="29" t="s">
        <v>1368</v>
      </c>
      <c r="AG4386" s="183" t="s">
        <v>1369</v>
      </c>
      <c r="AH4386" s="29" t="s">
        <v>1413</v>
      </c>
      <c r="AI4386" s="29" t="s">
        <v>1357</v>
      </c>
      <c r="AJ4386" s="29" t="s">
        <v>258</v>
      </c>
      <c r="AK4386" s="29" t="s">
        <v>258</v>
      </c>
      <c r="AL4386" s="29" t="s">
        <v>13326</v>
      </c>
    </row>
    <row r="4387" spans="1:38" x14ac:dyDescent="0.2">
      <c r="A4387" s="35" t="s">
        <v>17</v>
      </c>
      <c r="B4387" s="36">
        <v>10415</v>
      </c>
      <c r="C4387" s="36"/>
      <c r="D4387" s="36" t="s">
        <v>1349</v>
      </c>
      <c r="E4387" s="37" t="s">
        <v>7186</v>
      </c>
      <c r="F4387" s="38" t="s">
        <v>1269</v>
      </c>
      <c r="G4387" s="38" t="s">
        <v>1445</v>
      </c>
      <c r="H4387" s="35" t="s">
        <v>645</v>
      </c>
      <c r="I4387" s="35" t="s">
        <v>1349</v>
      </c>
      <c r="J4387" s="29" t="s">
        <v>263</v>
      </c>
      <c r="K4387" s="29" t="s">
        <v>264</v>
      </c>
      <c r="L4387" s="29" t="s">
        <v>2577</v>
      </c>
      <c r="M4387" s="39">
        <v>0</v>
      </c>
      <c r="N4387" s="39"/>
      <c r="O4387" s="29">
        <v>44197</v>
      </c>
      <c r="P4387" s="29">
        <v>45896</v>
      </c>
      <c r="Q4387" s="40">
        <v>4.6516085</v>
      </c>
      <c r="R4387" s="39"/>
      <c r="S4387" s="39"/>
      <c r="T4387" s="39"/>
      <c r="U4387" s="39"/>
      <c r="V4387" s="39"/>
      <c r="W4387" s="29" t="s">
        <v>265</v>
      </c>
      <c r="X4387" s="29" t="s">
        <v>11773</v>
      </c>
      <c r="Y4387" s="29">
        <v>45226</v>
      </c>
      <c r="Z4387" s="41" t="s">
        <v>11758</v>
      </c>
      <c r="AA4387" s="42" t="s">
        <v>13388</v>
      </c>
      <c r="AB4387" s="29" t="s">
        <v>258</v>
      </c>
      <c r="AC4387" s="29" t="s">
        <v>265</v>
      </c>
      <c r="AD4387" s="29" t="s">
        <v>265</v>
      </c>
      <c r="AE4387" s="29" t="s">
        <v>1367</v>
      </c>
      <c r="AF4387" s="29" t="s">
        <v>2409</v>
      </c>
      <c r="AG4387" s="183" t="s">
        <v>2410</v>
      </c>
      <c r="AH4387" s="29" t="s">
        <v>1356</v>
      </c>
      <c r="AI4387" s="29" t="s">
        <v>265</v>
      </c>
      <c r="AJ4387" s="29" t="s">
        <v>265</v>
      </c>
      <c r="AK4387" s="29" t="s">
        <v>258</v>
      </c>
      <c r="AL4387" s="29" t="s">
        <v>13269</v>
      </c>
    </row>
    <row r="4388" spans="1:38" x14ac:dyDescent="0.2">
      <c r="A4388" s="35" t="s">
        <v>18</v>
      </c>
      <c r="B4388" s="36">
        <v>10415</v>
      </c>
      <c r="C4388" s="36">
        <v>2</v>
      </c>
      <c r="D4388" s="36" t="s">
        <v>7187</v>
      </c>
      <c r="E4388" s="37" t="s">
        <v>7188</v>
      </c>
      <c r="F4388" s="38" t="s">
        <v>1269</v>
      </c>
      <c r="G4388" s="38" t="s">
        <v>1445</v>
      </c>
      <c r="H4388" s="35" t="s">
        <v>645</v>
      </c>
      <c r="I4388" s="35"/>
      <c r="J4388" s="29" t="s">
        <v>263</v>
      </c>
      <c r="K4388" s="29" t="s">
        <v>264</v>
      </c>
      <c r="L4388" s="29" t="s">
        <v>2577</v>
      </c>
      <c r="M4388" s="39">
        <v>546.64955707577735</v>
      </c>
      <c r="N4388" s="39">
        <v>2542.7997262149211</v>
      </c>
      <c r="O4388" s="29">
        <v>44197</v>
      </c>
      <c r="P4388" s="29">
        <v>45896</v>
      </c>
      <c r="Q4388" s="40">
        <v>4.6516085</v>
      </c>
      <c r="R4388" s="39">
        <v>545.95405886379183</v>
      </c>
      <c r="S4388" s="39">
        <v>545.95405886379183</v>
      </c>
      <c r="T4388" s="39">
        <v>545.95405886379183</v>
      </c>
      <c r="U4388" s="39">
        <v>547.4498234086243</v>
      </c>
      <c r="V4388" s="39">
        <v>357.48772621492128</v>
      </c>
      <c r="W4388" s="29" t="s">
        <v>265</v>
      </c>
      <c r="X4388" s="29" t="s">
        <v>11773</v>
      </c>
      <c r="Y4388" s="29">
        <v>45226</v>
      </c>
      <c r="Z4388" s="41" t="s">
        <v>11758</v>
      </c>
      <c r="AA4388" s="42" t="s">
        <v>1349</v>
      </c>
      <c r="AB4388" s="29" t="s">
        <v>258</v>
      </c>
      <c r="AC4388" s="29" t="s">
        <v>265</v>
      </c>
      <c r="AD4388" s="29" t="s">
        <v>265</v>
      </c>
      <c r="AE4388" s="29" t="s">
        <v>1367</v>
      </c>
      <c r="AF4388" s="29" t="s">
        <v>2409</v>
      </c>
      <c r="AG4388" s="183" t="s">
        <v>2410</v>
      </c>
      <c r="AH4388" s="29" t="s">
        <v>1356</v>
      </c>
      <c r="AI4388" s="29" t="s">
        <v>265</v>
      </c>
      <c r="AJ4388" s="29" t="s">
        <v>265</v>
      </c>
      <c r="AK4388" s="29" t="s">
        <v>258</v>
      </c>
      <c r="AL4388" s="29" t="s">
        <v>13269</v>
      </c>
    </row>
    <row r="4389" spans="1:38" x14ac:dyDescent="0.2">
      <c r="A4389" s="35" t="s">
        <v>18</v>
      </c>
      <c r="B4389" s="36">
        <v>10415</v>
      </c>
      <c r="C4389" s="36">
        <v>3</v>
      </c>
      <c r="D4389" s="36" t="s">
        <v>7189</v>
      </c>
      <c r="E4389" s="37" t="s">
        <v>7190</v>
      </c>
      <c r="F4389" s="38" t="s">
        <v>1269</v>
      </c>
      <c r="G4389" s="38" t="s">
        <v>1445</v>
      </c>
      <c r="H4389" s="35" t="s">
        <v>645</v>
      </c>
      <c r="I4389" s="35"/>
      <c r="J4389" s="29" t="s">
        <v>263</v>
      </c>
      <c r="K4389" s="29" t="s">
        <v>264</v>
      </c>
      <c r="L4389" s="29" t="s">
        <v>2577</v>
      </c>
      <c r="M4389" s="39">
        <v>557.05567829524273</v>
      </c>
      <c r="N4389" s="39">
        <v>2591.2049281314166</v>
      </c>
      <c r="O4389" s="29">
        <v>44197</v>
      </c>
      <c r="P4389" s="29">
        <v>45896</v>
      </c>
      <c r="Q4389" s="40">
        <v>4.6516085</v>
      </c>
      <c r="R4389" s="39">
        <v>556.34694045174535</v>
      </c>
      <c r="S4389" s="39">
        <v>556.34694045174535</v>
      </c>
      <c r="T4389" s="39">
        <v>556.34694045174535</v>
      </c>
      <c r="U4389" s="39">
        <v>557.87117864476386</v>
      </c>
      <c r="V4389" s="39">
        <v>364.29292813141683</v>
      </c>
      <c r="W4389" s="29" t="s">
        <v>265</v>
      </c>
      <c r="X4389" s="29" t="s">
        <v>11773</v>
      </c>
      <c r="Y4389" s="29">
        <v>45226</v>
      </c>
      <c r="Z4389" s="41" t="s">
        <v>11758</v>
      </c>
      <c r="AA4389" s="42" t="s">
        <v>1349</v>
      </c>
      <c r="AB4389" s="29" t="s">
        <v>258</v>
      </c>
      <c r="AC4389" s="29" t="s">
        <v>265</v>
      </c>
      <c r="AD4389" s="29" t="s">
        <v>265</v>
      </c>
      <c r="AE4389" s="29" t="s">
        <v>1367</v>
      </c>
      <c r="AF4389" s="29" t="s">
        <v>2409</v>
      </c>
      <c r="AG4389" s="183" t="s">
        <v>2410</v>
      </c>
      <c r="AH4389" s="29" t="s">
        <v>1356</v>
      </c>
      <c r="AI4389" s="29" t="s">
        <v>265</v>
      </c>
      <c r="AJ4389" s="29" t="s">
        <v>265</v>
      </c>
      <c r="AK4389" s="29" t="s">
        <v>258</v>
      </c>
      <c r="AL4389" s="29" t="s">
        <v>13269</v>
      </c>
    </row>
    <row r="4390" spans="1:38" x14ac:dyDescent="0.2">
      <c r="A4390" s="35" t="s">
        <v>18</v>
      </c>
      <c r="B4390" s="36">
        <v>10415</v>
      </c>
      <c r="C4390" s="36">
        <v>1</v>
      </c>
      <c r="D4390" s="36" t="s">
        <v>7191</v>
      </c>
      <c r="E4390" s="37" t="s">
        <v>7192</v>
      </c>
      <c r="F4390" s="38" t="s">
        <v>1269</v>
      </c>
      <c r="G4390" s="38" t="s">
        <v>1445</v>
      </c>
      <c r="H4390" s="35" t="s">
        <v>645</v>
      </c>
      <c r="I4390" s="35"/>
      <c r="J4390" s="29" t="s">
        <v>263</v>
      </c>
      <c r="K4390" s="29" t="s">
        <v>264</v>
      </c>
      <c r="L4390" s="29" t="s">
        <v>2577</v>
      </c>
      <c r="M4390" s="39">
        <v>25.530017587948009</v>
      </c>
      <c r="N4390" s="39">
        <v>118.75564681724846</v>
      </c>
      <c r="O4390" s="29">
        <v>44197</v>
      </c>
      <c r="P4390" s="29">
        <v>45896</v>
      </c>
      <c r="Q4390" s="40">
        <v>4.6516085</v>
      </c>
      <c r="R4390" s="39">
        <v>25.49753593429158</v>
      </c>
      <c r="S4390" s="39">
        <v>25.49753593429158</v>
      </c>
      <c r="T4390" s="39">
        <v>25.49753593429158</v>
      </c>
      <c r="U4390" s="39">
        <v>25.567392197125258</v>
      </c>
      <c r="V4390" s="39">
        <v>16.695646817248459</v>
      </c>
      <c r="W4390" s="29" t="s">
        <v>265</v>
      </c>
      <c r="X4390" s="29" t="s">
        <v>11773</v>
      </c>
      <c r="Y4390" s="29">
        <v>45226</v>
      </c>
      <c r="Z4390" s="41" t="s">
        <v>11758</v>
      </c>
      <c r="AA4390" s="42" t="s">
        <v>1349</v>
      </c>
      <c r="AB4390" s="29" t="s">
        <v>258</v>
      </c>
      <c r="AC4390" s="29" t="s">
        <v>265</v>
      </c>
      <c r="AD4390" s="29" t="s">
        <v>265</v>
      </c>
      <c r="AE4390" s="29" t="s">
        <v>1367</v>
      </c>
      <c r="AF4390" s="29" t="s">
        <v>2409</v>
      </c>
      <c r="AG4390" s="183" t="s">
        <v>2410</v>
      </c>
      <c r="AH4390" s="29" t="s">
        <v>1356</v>
      </c>
      <c r="AI4390" s="29" t="s">
        <v>265</v>
      </c>
      <c r="AJ4390" s="29" t="s">
        <v>258</v>
      </c>
      <c r="AK4390" s="29" t="s">
        <v>258</v>
      </c>
      <c r="AL4390" s="29" t="s">
        <v>13327</v>
      </c>
    </row>
    <row r="4391" spans="1:38" x14ac:dyDescent="0.2">
      <c r="A4391" s="35" t="s">
        <v>17</v>
      </c>
      <c r="B4391" s="36">
        <v>10416</v>
      </c>
      <c r="C4391" s="36"/>
      <c r="D4391" s="36" t="s">
        <v>1349</v>
      </c>
      <c r="E4391" s="37" t="s">
        <v>7193</v>
      </c>
      <c r="F4391" s="38" t="s">
        <v>1269</v>
      </c>
      <c r="G4391" s="38" t="s">
        <v>1445</v>
      </c>
      <c r="H4391" s="35" t="s">
        <v>645</v>
      </c>
      <c r="I4391" s="35" t="s">
        <v>1349</v>
      </c>
      <c r="J4391" s="29" t="s">
        <v>1492</v>
      </c>
      <c r="K4391" s="29" t="s">
        <v>4939</v>
      </c>
      <c r="L4391" s="29" t="s">
        <v>7194</v>
      </c>
      <c r="M4391" s="39">
        <v>0</v>
      </c>
      <c r="N4391" s="39"/>
      <c r="O4391" s="29">
        <v>44197</v>
      </c>
      <c r="P4391" s="29">
        <v>46022</v>
      </c>
      <c r="Q4391" s="40">
        <v>4.9965776999999996</v>
      </c>
      <c r="R4391" s="39"/>
      <c r="S4391" s="39"/>
      <c r="T4391" s="39"/>
      <c r="U4391" s="39"/>
      <c r="V4391" s="39"/>
      <c r="W4391" s="29" t="s">
        <v>265</v>
      </c>
      <c r="X4391" s="29" t="s">
        <v>11773</v>
      </c>
      <c r="Y4391" s="29">
        <v>45286</v>
      </c>
      <c r="Z4391" s="41" t="s">
        <v>11760</v>
      </c>
      <c r="AA4391" s="42" t="s">
        <v>1349</v>
      </c>
      <c r="AB4391" s="29" t="s">
        <v>258</v>
      </c>
      <c r="AC4391" s="29" t="s">
        <v>265</v>
      </c>
      <c r="AD4391" s="29" t="s">
        <v>258</v>
      </c>
      <c r="AE4391" s="29" t="s">
        <v>1367</v>
      </c>
      <c r="AF4391" s="29" t="s">
        <v>1390</v>
      </c>
      <c r="AG4391" s="183" t="s">
        <v>1391</v>
      </c>
      <c r="AH4391" s="29" t="s">
        <v>1356</v>
      </c>
      <c r="AI4391" s="29" t="s">
        <v>1357</v>
      </c>
      <c r="AJ4391" s="29" t="s">
        <v>258</v>
      </c>
      <c r="AK4391" s="29" t="s">
        <v>258</v>
      </c>
      <c r="AL4391" s="29" t="s">
        <v>13327</v>
      </c>
    </row>
    <row r="4392" spans="1:38" x14ac:dyDescent="0.2">
      <c r="A4392" s="35" t="s">
        <v>16</v>
      </c>
      <c r="B4392" s="36">
        <v>10418</v>
      </c>
      <c r="C4392" s="36"/>
      <c r="D4392" s="36" t="s">
        <v>1349</v>
      </c>
      <c r="E4392" s="37" t="s">
        <v>7195</v>
      </c>
      <c r="F4392" s="38" t="s">
        <v>1266</v>
      </c>
      <c r="G4392" s="38" t="s">
        <v>1278</v>
      </c>
      <c r="H4392" s="35" t="s">
        <v>1090</v>
      </c>
      <c r="I4392" s="35"/>
      <c r="J4392" s="29" t="s">
        <v>1405</v>
      </c>
      <c r="K4392" s="29" t="s">
        <v>1416</v>
      </c>
      <c r="L4392" s="29" t="s">
        <v>1425</v>
      </c>
      <c r="M4392" s="39">
        <v>178.82693321604242</v>
      </c>
      <c r="N4392" s="39">
        <v>893.52266666666674</v>
      </c>
      <c r="O4392" s="29">
        <v>44197</v>
      </c>
      <c r="P4392" s="29">
        <v>46022</v>
      </c>
      <c r="Q4392" s="40">
        <v>4.9965776999999996</v>
      </c>
      <c r="R4392" s="39">
        <v>178.60666666666668</v>
      </c>
      <c r="S4392" s="39">
        <v>178.60666666666668</v>
      </c>
      <c r="T4392" s="39">
        <v>178.60666666666668</v>
      </c>
      <c r="U4392" s="39">
        <v>179.096</v>
      </c>
      <c r="V4392" s="39">
        <v>178.60666666666668</v>
      </c>
      <c r="W4392" s="29" t="s">
        <v>1357</v>
      </c>
      <c r="X4392" s="29" t="s">
        <v>258</v>
      </c>
      <c r="Y4392" s="29" t="s">
        <v>1349</v>
      </c>
      <c r="Z4392" s="41" t="s">
        <v>1349</v>
      </c>
      <c r="AA4392" s="42" t="s">
        <v>1349</v>
      </c>
      <c r="AB4392" s="43" t="s">
        <v>265</v>
      </c>
      <c r="AC4392" s="29" t="s">
        <v>258</v>
      </c>
      <c r="AD4392" s="29" t="s">
        <v>258</v>
      </c>
      <c r="AE4392" s="29" t="s">
        <v>1353</v>
      </c>
      <c r="AF4392" s="29" t="s">
        <v>1368</v>
      </c>
      <c r="AG4392" s="183" t="s">
        <v>1369</v>
      </c>
      <c r="AH4392" s="29" t="s">
        <v>1413</v>
      </c>
      <c r="AI4392" s="29" t="s">
        <v>1357</v>
      </c>
      <c r="AJ4392" s="29" t="s">
        <v>258</v>
      </c>
      <c r="AK4392" s="29" t="s">
        <v>258</v>
      </c>
      <c r="AL4392" s="29" t="s">
        <v>13326</v>
      </c>
    </row>
    <row r="4393" spans="1:38" x14ac:dyDescent="0.2">
      <c r="A4393" s="35" t="s">
        <v>16</v>
      </c>
      <c r="B4393" s="36">
        <v>10425</v>
      </c>
      <c r="C4393" s="36"/>
      <c r="D4393" s="36" t="s">
        <v>1349</v>
      </c>
      <c r="E4393" s="37" t="s">
        <v>7196</v>
      </c>
      <c r="F4393" s="38" t="s">
        <v>1269</v>
      </c>
      <c r="G4393" s="38" t="s">
        <v>1445</v>
      </c>
      <c r="H4393" s="35" t="s">
        <v>13138</v>
      </c>
      <c r="I4393" s="35"/>
      <c r="J4393" s="29" t="s">
        <v>484</v>
      </c>
      <c r="K4393" s="29" t="s">
        <v>1365</v>
      </c>
      <c r="L4393" s="29" t="s">
        <v>1366</v>
      </c>
      <c r="M4393" s="39">
        <v>45.406079326146767</v>
      </c>
      <c r="N4393" s="39">
        <v>181.5</v>
      </c>
      <c r="O4393" s="29">
        <v>44197</v>
      </c>
      <c r="P4393" s="29">
        <v>45657</v>
      </c>
      <c r="Q4393" s="40">
        <v>3.9972620999999999</v>
      </c>
      <c r="R4393" s="39">
        <v>45.343942505133469</v>
      </c>
      <c r="S4393" s="39">
        <v>45.343942505133469</v>
      </c>
      <c r="T4393" s="39">
        <v>45.343942505133469</v>
      </c>
      <c r="U4393" s="39">
        <v>45.468172484599592</v>
      </c>
      <c r="V4393" s="39">
        <v>0</v>
      </c>
      <c r="W4393" s="29" t="s">
        <v>1357</v>
      </c>
      <c r="X4393" s="29" t="s">
        <v>258</v>
      </c>
      <c r="Y4393" s="29" t="s">
        <v>1349</v>
      </c>
      <c r="Z4393" s="41" t="s">
        <v>1349</v>
      </c>
      <c r="AA4393" s="42" t="s">
        <v>1349</v>
      </c>
      <c r="AB4393" s="29" t="s">
        <v>258</v>
      </c>
      <c r="AC4393" s="29" t="s">
        <v>258</v>
      </c>
      <c r="AD4393" s="29" t="s">
        <v>265</v>
      </c>
      <c r="AE4393" s="29" t="s">
        <v>1367</v>
      </c>
      <c r="AF4393" s="29" t="s">
        <v>1368</v>
      </c>
      <c r="AG4393" s="183" t="s">
        <v>1369</v>
      </c>
      <c r="AH4393" s="29" t="s">
        <v>1356</v>
      </c>
      <c r="AI4393" s="29" t="s">
        <v>1357</v>
      </c>
      <c r="AJ4393" s="29" t="s">
        <v>258</v>
      </c>
      <c r="AK4393" s="29" t="s">
        <v>258</v>
      </c>
      <c r="AL4393" s="29" t="s">
        <v>13326</v>
      </c>
    </row>
    <row r="4394" spans="1:38" x14ac:dyDescent="0.2">
      <c r="A4394" s="35" t="s">
        <v>17</v>
      </c>
      <c r="B4394" s="36">
        <v>10429</v>
      </c>
      <c r="C4394" s="36"/>
      <c r="D4394" s="36" t="s">
        <v>1349</v>
      </c>
      <c r="E4394" s="37" t="s">
        <v>7197</v>
      </c>
      <c r="F4394" s="38" t="s">
        <v>1262</v>
      </c>
      <c r="G4394" s="38" t="s">
        <v>1265</v>
      </c>
      <c r="H4394" s="35" t="s">
        <v>6165</v>
      </c>
      <c r="I4394" s="35" t="s">
        <v>1349</v>
      </c>
      <c r="J4394" s="29" t="s">
        <v>281</v>
      </c>
      <c r="K4394" s="29" t="s">
        <v>282</v>
      </c>
      <c r="L4394" s="29" t="s">
        <v>7172</v>
      </c>
      <c r="M4394" s="39">
        <v>0</v>
      </c>
      <c r="N4394" s="39"/>
      <c r="O4394" s="29">
        <v>44197</v>
      </c>
      <c r="P4394" s="29">
        <v>45809</v>
      </c>
      <c r="Q4394" s="40">
        <v>4.4134155000000002</v>
      </c>
      <c r="R4394" s="39"/>
      <c r="S4394" s="39"/>
      <c r="T4394" s="39"/>
      <c r="U4394" s="39"/>
      <c r="V4394" s="39"/>
      <c r="W4394" s="29" t="s">
        <v>265</v>
      </c>
      <c r="X4394" s="29" t="s">
        <v>11773</v>
      </c>
      <c r="Y4394" s="29">
        <v>45260</v>
      </c>
      <c r="Z4394" s="41" t="s">
        <v>11759</v>
      </c>
      <c r="AA4394" s="42" t="s">
        <v>13389</v>
      </c>
      <c r="AB4394" s="29" t="s">
        <v>258</v>
      </c>
      <c r="AC4394" s="29" t="s">
        <v>258</v>
      </c>
      <c r="AD4394" s="29" t="s">
        <v>258</v>
      </c>
      <c r="AE4394" s="29" t="s">
        <v>1367</v>
      </c>
      <c r="AF4394" s="29" t="s">
        <v>6855</v>
      </c>
      <c r="AG4394" s="183" t="s">
        <v>6856</v>
      </c>
      <c r="AH4394" s="29" t="s">
        <v>1356</v>
      </c>
      <c r="AI4394" s="29" t="s">
        <v>1357</v>
      </c>
      <c r="AJ4394" s="29" t="s">
        <v>258</v>
      </c>
      <c r="AK4394" s="29" t="s">
        <v>258</v>
      </c>
      <c r="AL4394" s="29" t="s">
        <v>13327</v>
      </c>
    </row>
    <row r="4395" spans="1:38" x14ac:dyDescent="0.2">
      <c r="A4395" s="35" t="s">
        <v>18</v>
      </c>
      <c r="B4395" s="36">
        <v>10429</v>
      </c>
      <c r="C4395" s="36">
        <v>1</v>
      </c>
      <c r="D4395" s="36" t="s">
        <v>7198</v>
      </c>
      <c r="E4395" s="37" t="s">
        <v>7199</v>
      </c>
      <c r="F4395" s="38" t="s">
        <v>1262</v>
      </c>
      <c r="G4395" s="38" t="s">
        <v>1265</v>
      </c>
      <c r="H4395" s="35" t="s">
        <v>6165</v>
      </c>
      <c r="I4395" s="35"/>
      <c r="J4395" s="29" t="s">
        <v>281</v>
      </c>
      <c r="K4395" s="29" t="s">
        <v>282</v>
      </c>
      <c r="L4395" s="29" t="s">
        <v>7172</v>
      </c>
      <c r="M4395" s="39">
        <v>40.694228621031733</v>
      </c>
      <c r="N4395" s="39">
        <v>179.60053935660508</v>
      </c>
      <c r="O4395" s="29">
        <v>44197</v>
      </c>
      <c r="P4395" s="29">
        <v>45809</v>
      </c>
      <c r="Q4395" s="40">
        <v>4.4134155000000002</v>
      </c>
      <c r="R4395" s="39">
        <v>40.641163586584533</v>
      </c>
      <c r="S4395" s="39">
        <v>40.641163586584533</v>
      </c>
      <c r="T4395" s="39">
        <v>40.641163586584533</v>
      </c>
      <c r="U4395" s="39">
        <v>40.752509240246404</v>
      </c>
      <c r="V4395" s="39">
        <v>16.924539356605067</v>
      </c>
      <c r="W4395" s="29" t="s">
        <v>265</v>
      </c>
      <c r="X4395" s="29" t="s">
        <v>11773</v>
      </c>
      <c r="Y4395" s="29">
        <v>45260</v>
      </c>
      <c r="Z4395" s="41" t="s">
        <v>11759</v>
      </c>
      <c r="AA4395" s="42" t="s">
        <v>1349</v>
      </c>
      <c r="AB4395" s="29" t="s">
        <v>258</v>
      </c>
      <c r="AC4395" s="29" t="s">
        <v>258</v>
      </c>
      <c r="AD4395" s="29" t="s">
        <v>258</v>
      </c>
      <c r="AE4395" s="29" t="s">
        <v>1367</v>
      </c>
      <c r="AF4395" s="29" t="s">
        <v>6855</v>
      </c>
      <c r="AG4395" s="183" t="s">
        <v>6856</v>
      </c>
      <c r="AH4395" s="29" t="s">
        <v>1356</v>
      </c>
      <c r="AI4395" s="29" t="s">
        <v>1357</v>
      </c>
      <c r="AJ4395" s="29" t="s">
        <v>258</v>
      </c>
      <c r="AK4395" s="29" t="s">
        <v>258</v>
      </c>
      <c r="AL4395" s="29" t="s">
        <v>13327</v>
      </c>
    </row>
    <row r="4396" spans="1:38" x14ac:dyDescent="0.2">
      <c r="A4396" s="35" t="s">
        <v>18</v>
      </c>
      <c r="B4396" s="36">
        <v>10429</v>
      </c>
      <c r="C4396" s="36">
        <v>2</v>
      </c>
      <c r="D4396" s="36" t="s">
        <v>7200</v>
      </c>
      <c r="E4396" s="37" t="s">
        <v>7201</v>
      </c>
      <c r="F4396" s="38" t="s">
        <v>1262</v>
      </c>
      <c r="G4396" s="38" t="s">
        <v>1265</v>
      </c>
      <c r="H4396" s="35" t="s">
        <v>6165</v>
      </c>
      <c r="I4396" s="35"/>
      <c r="J4396" s="29" t="s">
        <v>281</v>
      </c>
      <c r="K4396" s="29" t="s">
        <v>282</v>
      </c>
      <c r="L4396" s="29" t="s">
        <v>7172</v>
      </c>
      <c r="M4396" s="39">
        <v>37.565288816808213</v>
      </c>
      <c r="N4396" s="39">
        <v>165.79122792607802</v>
      </c>
      <c r="O4396" s="29">
        <v>44197</v>
      </c>
      <c r="P4396" s="29">
        <v>45809</v>
      </c>
      <c r="Q4396" s="40">
        <v>4.4134155000000002</v>
      </c>
      <c r="R4396" s="39">
        <v>37.516303901437375</v>
      </c>
      <c r="S4396" s="39">
        <v>37.516303901437375</v>
      </c>
      <c r="T4396" s="39">
        <v>37.516303901437375</v>
      </c>
      <c r="U4396" s="39">
        <v>37.619088295687888</v>
      </c>
      <c r="V4396" s="39">
        <v>15.62322792607803</v>
      </c>
      <c r="W4396" s="29" t="s">
        <v>265</v>
      </c>
      <c r="X4396" s="29" t="s">
        <v>11773</v>
      </c>
      <c r="Y4396" s="29">
        <v>45260</v>
      </c>
      <c r="Z4396" s="41" t="s">
        <v>11759</v>
      </c>
      <c r="AA4396" s="42" t="s">
        <v>1349</v>
      </c>
      <c r="AB4396" s="29" t="s">
        <v>258</v>
      </c>
      <c r="AC4396" s="29" t="s">
        <v>258</v>
      </c>
      <c r="AD4396" s="29" t="s">
        <v>258</v>
      </c>
      <c r="AE4396" s="29" t="s">
        <v>1367</v>
      </c>
      <c r="AF4396" s="29" t="s">
        <v>6855</v>
      </c>
      <c r="AG4396" s="183" t="s">
        <v>6856</v>
      </c>
      <c r="AH4396" s="29" t="s">
        <v>1356</v>
      </c>
      <c r="AI4396" s="29" t="s">
        <v>1357</v>
      </c>
      <c r="AJ4396" s="29" t="s">
        <v>258</v>
      </c>
      <c r="AK4396" s="29" t="s">
        <v>258</v>
      </c>
      <c r="AL4396" s="29" t="s">
        <v>13327</v>
      </c>
    </row>
    <row r="4397" spans="1:38" x14ac:dyDescent="0.2">
      <c r="A4397" s="35" t="s">
        <v>17</v>
      </c>
      <c r="B4397" s="36">
        <v>10430</v>
      </c>
      <c r="C4397" s="36"/>
      <c r="D4397" s="36" t="s">
        <v>1349</v>
      </c>
      <c r="E4397" s="37" t="s">
        <v>7202</v>
      </c>
      <c r="F4397" s="38" t="s">
        <v>1262</v>
      </c>
      <c r="G4397" s="38" t="s">
        <v>1265</v>
      </c>
      <c r="H4397" s="35" t="s">
        <v>262</v>
      </c>
      <c r="I4397" s="35" t="s">
        <v>1349</v>
      </c>
      <c r="J4397" s="29" t="s">
        <v>263</v>
      </c>
      <c r="K4397" s="29" t="s">
        <v>264</v>
      </c>
      <c r="L4397" s="29" t="s">
        <v>2577</v>
      </c>
      <c r="M4397" s="39">
        <v>0</v>
      </c>
      <c r="N4397" s="39"/>
      <c r="O4397" s="29">
        <v>44197</v>
      </c>
      <c r="P4397" s="29">
        <v>45807</v>
      </c>
      <c r="Q4397" s="40">
        <v>4.4079398000000003</v>
      </c>
      <c r="R4397" s="39"/>
      <c r="S4397" s="39"/>
      <c r="T4397" s="39"/>
      <c r="U4397" s="39"/>
      <c r="V4397" s="39"/>
      <c r="W4397" s="29" t="s">
        <v>265</v>
      </c>
      <c r="X4397" s="29" t="s">
        <v>11773</v>
      </c>
      <c r="Y4397" s="29">
        <v>45160</v>
      </c>
      <c r="Z4397" s="41" t="s">
        <v>11756</v>
      </c>
      <c r="AA4397" s="42" t="s">
        <v>13390</v>
      </c>
      <c r="AB4397" s="29" t="s">
        <v>258</v>
      </c>
      <c r="AC4397" s="29" t="s">
        <v>265</v>
      </c>
      <c r="AD4397" s="29" t="s">
        <v>265</v>
      </c>
      <c r="AE4397" s="29" t="s">
        <v>1367</v>
      </c>
      <c r="AF4397" s="29" t="s">
        <v>2409</v>
      </c>
      <c r="AG4397" s="183" t="s">
        <v>2410</v>
      </c>
      <c r="AH4397" s="29" t="s">
        <v>1356</v>
      </c>
      <c r="AI4397" s="29" t="s">
        <v>1357</v>
      </c>
      <c r="AJ4397" s="29" t="s">
        <v>265</v>
      </c>
      <c r="AK4397" s="29" t="s">
        <v>258</v>
      </c>
      <c r="AL4397" s="29" t="s">
        <v>12221</v>
      </c>
    </row>
    <row r="4398" spans="1:38" x14ac:dyDescent="0.2">
      <c r="A4398" s="35" t="s">
        <v>18</v>
      </c>
      <c r="B4398" s="36">
        <v>10430</v>
      </c>
      <c r="C4398" s="36">
        <v>1</v>
      </c>
      <c r="D4398" s="36" t="s">
        <v>7203</v>
      </c>
      <c r="E4398" s="37" t="s">
        <v>7202</v>
      </c>
      <c r="F4398" s="38" t="s">
        <v>1262</v>
      </c>
      <c r="G4398" s="38" t="s">
        <v>1265</v>
      </c>
      <c r="H4398" s="35" t="s">
        <v>262</v>
      </c>
      <c r="I4398" s="35"/>
      <c r="J4398" s="29" t="s">
        <v>263</v>
      </c>
      <c r="K4398" s="29" t="s">
        <v>264</v>
      </c>
      <c r="L4398" s="29" t="s">
        <v>2577</v>
      </c>
      <c r="M4398" s="39">
        <v>309.05183621542267</v>
      </c>
      <c r="N4398" s="39">
        <v>1362.281889117043</v>
      </c>
      <c r="O4398" s="29">
        <v>44197</v>
      </c>
      <c r="P4398" s="29">
        <v>45807</v>
      </c>
      <c r="Q4398" s="40">
        <v>4.4079398000000003</v>
      </c>
      <c r="R4398" s="39">
        <v>308.64859685147155</v>
      </c>
      <c r="S4398" s="39">
        <v>308.64859685147155</v>
      </c>
      <c r="T4398" s="39">
        <v>308.64859685147155</v>
      </c>
      <c r="U4398" s="39">
        <v>309.49420944558523</v>
      </c>
      <c r="V4398" s="39">
        <v>126.84188911704311</v>
      </c>
      <c r="W4398" s="29" t="s">
        <v>265</v>
      </c>
      <c r="X4398" s="29" t="s">
        <v>11773</v>
      </c>
      <c r="Y4398" s="29">
        <v>45160</v>
      </c>
      <c r="Z4398" s="41" t="s">
        <v>11756</v>
      </c>
      <c r="AA4398" s="42" t="s">
        <v>1349</v>
      </c>
      <c r="AB4398" s="29" t="s">
        <v>258</v>
      </c>
      <c r="AC4398" s="29" t="s">
        <v>265</v>
      </c>
      <c r="AD4398" s="29" t="s">
        <v>265</v>
      </c>
      <c r="AE4398" s="29" t="s">
        <v>1367</v>
      </c>
      <c r="AF4398" s="29" t="s">
        <v>2409</v>
      </c>
      <c r="AG4398" s="183" t="s">
        <v>2410</v>
      </c>
      <c r="AH4398" s="29" t="s">
        <v>1356</v>
      </c>
      <c r="AI4398" s="29" t="s">
        <v>1357</v>
      </c>
      <c r="AJ4398" s="29" t="s">
        <v>265</v>
      </c>
      <c r="AK4398" s="29" t="s">
        <v>258</v>
      </c>
      <c r="AL4398" s="29" t="s">
        <v>12221</v>
      </c>
    </row>
    <row r="4399" spans="1:38" x14ac:dyDescent="0.2">
      <c r="A4399" s="35" t="s">
        <v>18</v>
      </c>
      <c r="B4399" s="36">
        <v>10430</v>
      </c>
      <c r="C4399" s="36">
        <v>2</v>
      </c>
      <c r="D4399" s="36" t="s">
        <v>7204</v>
      </c>
      <c r="E4399" s="37" t="s">
        <v>7205</v>
      </c>
      <c r="F4399" s="38" t="s">
        <v>1262</v>
      </c>
      <c r="G4399" s="38" t="s">
        <v>1265</v>
      </c>
      <c r="H4399" s="35" t="s">
        <v>262</v>
      </c>
      <c r="I4399" s="35"/>
      <c r="J4399" s="29" t="s">
        <v>263</v>
      </c>
      <c r="K4399" s="29" t="s">
        <v>264</v>
      </c>
      <c r="L4399" s="29" t="s">
        <v>2577</v>
      </c>
      <c r="M4399" s="39">
        <v>155.7256628193033</v>
      </c>
      <c r="N4399" s="39">
        <v>686.42934702258731</v>
      </c>
      <c r="O4399" s="29">
        <v>44197</v>
      </c>
      <c r="P4399" s="29">
        <v>45807</v>
      </c>
      <c r="Q4399" s="40">
        <v>4.4079398000000003</v>
      </c>
      <c r="R4399" s="39">
        <v>155.52247775496238</v>
      </c>
      <c r="S4399" s="39">
        <v>155.52247775496238</v>
      </c>
      <c r="T4399" s="39">
        <v>155.52247775496238</v>
      </c>
      <c r="U4399" s="39">
        <v>155.94856673511293</v>
      </c>
      <c r="V4399" s="39">
        <v>63.913347022587267</v>
      </c>
      <c r="W4399" s="29" t="s">
        <v>265</v>
      </c>
      <c r="X4399" s="29" t="s">
        <v>11773</v>
      </c>
      <c r="Y4399" s="29">
        <v>45160</v>
      </c>
      <c r="Z4399" s="41" t="s">
        <v>11756</v>
      </c>
      <c r="AA4399" s="42" t="s">
        <v>1349</v>
      </c>
      <c r="AB4399" s="29" t="s">
        <v>258</v>
      </c>
      <c r="AC4399" s="29" t="s">
        <v>265</v>
      </c>
      <c r="AD4399" s="29" t="s">
        <v>265</v>
      </c>
      <c r="AE4399" s="29" t="s">
        <v>1367</v>
      </c>
      <c r="AF4399" s="29" t="s">
        <v>2409</v>
      </c>
      <c r="AG4399" s="183" t="s">
        <v>2410</v>
      </c>
      <c r="AH4399" s="29" t="s">
        <v>1356</v>
      </c>
      <c r="AI4399" s="29" t="s">
        <v>1357</v>
      </c>
      <c r="AJ4399" s="29" t="s">
        <v>265</v>
      </c>
      <c r="AK4399" s="29" t="s">
        <v>258</v>
      </c>
      <c r="AL4399" s="29" t="s">
        <v>12221</v>
      </c>
    </row>
    <row r="4400" spans="1:38" x14ac:dyDescent="0.2">
      <c r="A4400" s="35" t="s">
        <v>17</v>
      </c>
      <c r="B4400" s="36">
        <v>10431</v>
      </c>
      <c r="C4400" s="36"/>
      <c r="D4400" s="36" t="s">
        <v>1349</v>
      </c>
      <c r="E4400" s="37" t="s">
        <v>7206</v>
      </c>
      <c r="F4400" s="38" t="s">
        <v>1269</v>
      </c>
      <c r="G4400" s="38" t="s">
        <v>1273</v>
      </c>
      <c r="H4400" s="35" t="s">
        <v>453</v>
      </c>
      <c r="I4400" s="35" t="s">
        <v>1349</v>
      </c>
      <c r="J4400" s="29" t="s">
        <v>263</v>
      </c>
      <c r="K4400" s="29" t="s">
        <v>264</v>
      </c>
      <c r="L4400" s="29" t="s">
        <v>2577</v>
      </c>
      <c r="M4400" s="39">
        <v>0</v>
      </c>
      <c r="N4400" s="39"/>
      <c r="O4400" s="29">
        <v>44197</v>
      </c>
      <c r="P4400" s="29">
        <v>45830</v>
      </c>
      <c r="Q4400" s="40">
        <v>4.4709102999999999</v>
      </c>
      <c r="R4400" s="39"/>
      <c r="S4400" s="39"/>
      <c r="T4400" s="39"/>
      <c r="U4400" s="39"/>
      <c r="V4400" s="39"/>
      <c r="W4400" s="29" t="s">
        <v>265</v>
      </c>
      <c r="X4400" s="29" t="s">
        <v>11773</v>
      </c>
      <c r="Y4400" s="29">
        <v>45245</v>
      </c>
      <c r="Z4400" s="41" t="s">
        <v>11759</v>
      </c>
      <c r="AA4400" s="42" t="s">
        <v>13391</v>
      </c>
      <c r="AB4400" s="29" t="s">
        <v>258</v>
      </c>
      <c r="AC4400" s="29" t="s">
        <v>265</v>
      </c>
      <c r="AD4400" s="29" t="s">
        <v>265</v>
      </c>
      <c r="AE4400" s="29" t="s">
        <v>1367</v>
      </c>
      <c r="AF4400" s="29" t="s">
        <v>2409</v>
      </c>
      <c r="AG4400" s="183" t="s">
        <v>2410</v>
      </c>
      <c r="AH4400" s="29" t="s">
        <v>1356</v>
      </c>
      <c r="AI4400" s="29" t="s">
        <v>1357</v>
      </c>
      <c r="AJ4400" s="29" t="s">
        <v>265</v>
      </c>
      <c r="AK4400" s="29" t="s">
        <v>258</v>
      </c>
      <c r="AL4400" s="29" t="s">
        <v>12224</v>
      </c>
    </row>
    <row r="4401" spans="1:38" x14ac:dyDescent="0.2">
      <c r="A4401" s="35" t="s">
        <v>18</v>
      </c>
      <c r="B4401" s="36">
        <v>10431</v>
      </c>
      <c r="C4401" s="36">
        <v>1</v>
      </c>
      <c r="D4401" s="36" t="s">
        <v>7207</v>
      </c>
      <c r="E4401" s="37" t="s">
        <v>7208</v>
      </c>
      <c r="F4401" s="38" t="s">
        <v>1269</v>
      </c>
      <c r="G4401" s="38" t="s">
        <v>1273</v>
      </c>
      <c r="H4401" s="35" t="s">
        <v>453</v>
      </c>
      <c r="I4401" s="35"/>
      <c r="J4401" s="29" t="s">
        <v>263</v>
      </c>
      <c r="K4401" s="29" t="s">
        <v>264</v>
      </c>
      <c r="L4401" s="29" t="s">
        <v>2577</v>
      </c>
      <c r="M4401" s="39">
        <v>7935.5775974080461</v>
      </c>
      <c r="N4401" s="39">
        <v>35479.255616700888</v>
      </c>
      <c r="O4401" s="29">
        <v>44197</v>
      </c>
      <c r="P4401" s="29">
        <v>45830</v>
      </c>
      <c r="Q4401" s="40">
        <v>4.4709102999999999</v>
      </c>
      <c r="R4401" s="39">
        <v>7925.2927173169064</v>
      </c>
      <c r="S4401" s="39">
        <v>7925.2927173169064</v>
      </c>
      <c r="T4401" s="39">
        <v>7925.2927173169064</v>
      </c>
      <c r="U4401" s="39">
        <v>7947.0058480492808</v>
      </c>
      <c r="V4401" s="39">
        <v>3756.3716167008897</v>
      </c>
      <c r="W4401" s="29" t="s">
        <v>265</v>
      </c>
      <c r="X4401" s="29" t="s">
        <v>11773</v>
      </c>
      <c r="Y4401" s="29">
        <v>45245</v>
      </c>
      <c r="Z4401" s="41" t="s">
        <v>11759</v>
      </c>
      <c r="AA4401" s="42" t="s">
        <v>1349</v>
      </c>
      <c r="AB4401" s="29" t="s">
        <v>258</v>
      </c>
      <c r="AC4401" s="29" t="s">
        <v>265</v>
      </c>
      <c r="AD4401" s="29" t="s">
        <v>265</v>
      </c>
      <c r="AE4401" s="29" t="s">
        <v>1367</v>
      </c>
      <c r="AF4401" s="29" t="s">
        <v>2409</v>
      </c>
      <c r="AG4401" s="183" t="s">
        <v>2410</v>
      </c>
      <c r="AH4401" s="29" t="s">
        <v>1356</v>
      </c>
      <c r="AI4401" s="29" t="s">
        <v>1357</v>
      </c>
      <c r="AJ4401" s="29" t="s">
        <v>265</v>
      </c>
      <c r="AK4401" s="29" t="s">
        <v>258</v>
      </c>
      <c r="AL4401" s="29" t="s">
        <v>12224</v>
      </c>
    </row>
    <row r="4402" spans="1:38" x14ac:dyDescent="0.2">
      <c r="A4402" s="35" t="s">
        <v>18</v>
      </c>
      <c r="B4402" s="36">
        <v>10431</v>
      </c>
      <c r="C4402" s="36">
        <v>2</v>
      </c>
      <c r="D4402" s="36" t="s">
        <v>7209</v>
      </c>
      <c r="E4402" s="37" t="s">
        <v>7210</v>
      </c>
      <c r="F4402" s="38" t="s">
        <v>1269</v>
      </c>
      <c r="G4402" s="38" t="s">
        <v>1273</v>
      </c>
      <c r="H4402" s="35" t="s">
        <v>453</v>
      </c>
      <c r="I4402" s="35"/>
      <c r="J4402" s="29" t="s">
        <v>263</v>
      </c>
      <c r="K4402" s="29" t="s">
        <v>264</v>
      </c>
      <c r="L4402" s="29" t="s">
        <v>2577</v>
      </c>
      <c r="M4402" s="39">
        <v>2710.437796100679</v>
      </c>
      <c r="N4402" s="39">
        <v>12118.124260095825</v>
      </c>
      <c r="O4402" s="29">
        <v>44197</v>
      </c>
      <c r="P4402" s="29">
        <v>45830</v>
      </c>
      <c r="Q4402" s="40">
        <v>4.4709102999999999</v>
      </c>
      <c r="R4402" s="39">
        <v>2706.9249418206709</v>
      </c>
      <c r="S4402" s="39">
        <v>2706.9249418206709</v>
      </c>
      <c r="T4402" s="39">
        <v>2706.9249418206709</v>
      </c>
      <c r="U4402" s="39">
        <v>2714.3411745379876</v>
      </c>
      <c r="V4402" s="39">
        <v>1283.0082600958247</v>
      </c>
      <c r="W4402" s="29" t="s">
        <v>265</v>
      </c>
      <c r="X4402" s="29" t="s">
        <v>11773</v>
      </c>
      <c r="Y4402" s="29">
        <v>45245</v>
      </c>
      <c r="Z4402" s="41" t="s">
        <v>11759</v>
      </c>
      <c r="AA4402" s="42" t="s">
        <v>1349</v>
      </c>
      <c r="AB4402" s="29" t="s">
        <v>258</v>
      </c>
      <c r="AC4402" s="29" t="s">
        <v>265</v>
      </c>
      <c r="AD4402" s="29" t="s">
        <v>265</v>
      </c>
      <c r="AE4402" s="29" t="s">
        <v>1367</v>
      </c>
      <c r="AF4402" s="29" t="s">
        <v>2409</v>
      </c>
      <c r="AG4402" s="183" t="s">
        <v>2410</v>
      </c>
      <c r="AH4402" s="29" t="s">
        <v>1356</v>
      </c>
      <c r="AI4402" s="29" t="s">
        <v>1357</v>
      </c>
      <c r="AJ4402" s="29" t="s">
        <v>265</v>
      </c>
      <c r="AK4402" s="29" t="s">
        <v>258</v>
      </c>
      <c r="AL4402" s="29" t="s">
        <v>12224</v>
      </c>
    </row>
    <row r="4403" spans="1:38" x14ac:dyDescent="0.2">
      <c r="A4403" s="35" t="s">
        <v>18</v>
      </c>
      <c r="B4403" s="36">
        <v>10431</v>
      </c>
      <c r="C4403" s="36">
        <v>3</v>
      </c>
      <c r="D4403" s="36" t="s">
        <v>7211</v>
      </c>
      <c r="E4403" s="37" t="s">
        <v>7212</v>
      </c>
      <c r="F4403" s="38" t="s">
        <v>1269</v>
      </c>
      <c r="G4403" s="38" t="s">
        <v>1273</v>
      </c>
      <c r="H4403" s="35" t="s">
        <v>453</v>
      </c>
      <c r="I4403" s="35"/>
      <c r="J4403" s="29" t="s">
        <v>263</v>
      </c>
      <c r="K4403" s="29" t="s">
        <v>264</v>
      </c>
      <c r="L4403" s="29" t="s">
        <v>2577</v>
      </c>
      <c r="M4403" s="39">
        <v>2710.437796100679</v>
      </c>
      <c r="N4403" s="39">
        <v>12118.124260095825</v>
      </c>
      <c r="O4403" s="29">
        <v>44197</v>
      </c>
      <c r="P4403" s="29">
        <v>45830</v>
      </c>
      <c r="Q4403" s="40">
        <v>4.4709102999999999</v>
      </c>
      <c r="R4403" s="39">
        <v>2706.9249418206709</v>
      </c>
      <c r="S4403" s="39">
        <v>2706.9249418206709</v>
      </c>
      <c r="T4403" s="39">
        <v>2706.9249418206709</v>
      </c>
      <c r="U4403" s="39">
        <v>2714.3411745379876</v>
      </c>
      <c r="V4403" s="39">
        <v>1283.0082600958247</v>
      </c>
      <c r="W4403" s="29" t="s">
        <v>265</v>
      </c>
      <c r="X4403" s="29" t="s">
        <v>11773</v>
      </c>
      <c r="Y4403" s="29">
        <v>45245</v>
      </c>
      <c r="Z4403" s="41" t="s">
        <v>11759</v>
      </c>
      <c r="AA4403" s="42" t="s">
        <v>1349</v>
      </c>
      <c r="AB4403" s="29" t="s">
        <v>258</v>
      </c>
      <c r="AC4403" s="29" t="s">
        <v>265</v>
      </c>
      <c r="AD4403" s="29" t="s">
        <v>265</v>
      </c>
      <c r="AE4403" s="29" t="s">
        <v>1367</v>
      </c>
      <c r="AF4403" s="29" t="s">
        <v>2409</v>
      </c>
      <c r="AG4403" s="183" t="s">
        <v>2410</v>
      </c>
      <c r="AH4403" s="29" t="s">
        <v>1356</v>
      </c>
      <c r="AI4403" s="29" t="s">
        <v>1357</v>
      </c>
      <c r="AJ4403" s="29" t="s">
        <v>265</v>
      </c>
      <c r="AK4403" s="29" t="s">
        <v>258</v>
      </c>
      <c r="AL4403" s="29" t="s">
        <v>12224</v>
      </c>
    </row>
    <row r="4404" spans="1:38" x14ac:dyDescent="0.2">
      <c r="A4404" s="35" t="s">
        <v>18</v>
      </c>
      <c r="B4404" s="36">
        <v>10431</v>
      </c>
      <c r="C4404" s="36">
        <v>4</v>
      </c>
      <c r="D4404" s="36" t="s">
        <v>7213</v>
      </c>
      <c r="E4404" s="37" t="s">
        <v>7214</v>
      </c>
      <c r="F4404" s="38" t="s">
        <v>1269</v>
      </c>
      <c r="G4404" s="38" t="s">
        <v>1273</v>
      </c>
      <c r="H4404" s="35" t="s">
        <v>453</v>
      </c>
      <c r="I4404" s="35"/>
      <c r="J4404" s="29" t="s">
        <v>263</v>
      </c>
      <c r="K4404" s="29" t="s">
        <v>264</v>
      </c>
      <c r="L4404" s="29" t="s">
        <v>2577</v>
      </c>
      <c r="M4404" s="39">
        <v>1355.9675277346062</v>
      </c>
      <c r="N4404" s="39">
        <v>3185.2707761806978</v>
      </c>
      <c r="O4404" s="29">
        <v>44972</v>
      </c>
      <c r="P4404" s="29">
        <v>45830</v>
      </c>
      <c r="Q4404" s="40">
        <v>2.3490760000000002</v>
      </c>
      <c r="R4404" s="39">
        <v>0</v>
      </c>
      <c r="S4404" s="39">
        <v>0</v>
      </c>
      <c r="T4404" s="39">
        <v>1186.5967967145789</v>
      </c>
      <c r="U4404" s="39">
        <v>1357.1700862422997</v>
      </c>
      <c r="V4404" s="39">
        <v>641.50389322381932</v>
      </c>
      <c r="W4404" s="29" t="s">
        <v>265</v>
      </c>
      <c r="X4404" s="29" t="s">
        <v>11773</v>
      </c>
      <c r="Y4404" s="29">
        <v>45245</v>
      </c>
      <c r="Z4404" s="41" t="s">
        <v>11759</v>
      </c>
      <c r="AA4404" s="42" t="s">
        <v>1349</v>
      </c>
      <c r="AB4404" s="29" t="s">
        <v>258</v>
      </c>
      <c r="AC4404" s="29" t="s">
        <v>265</v>
      </c>
      <c r="AD4404" s="29" t="s">
        <v>265</v>
      </c>
      <c r="AE4404" s="29" t="s">
        <v>1367</v>
      </c>
      <c r="AF4404" s="29" t="s">
        <v>2409</v>
      </c>
      <c r="AG4404" s="183" t="s">
        <v>2410</v>
      </c>
      <c r="AH4404" s="29" t="s">
        <v>1356</v>
      </c>
      <c r="AI4404" s="29" t="s">
        <v>1357</v>
      </c>
      <c r="AJ4404" s="29" t="s">
        <v>265</v>
      </c>
      <c r="AK4404" s="29" t="s">
        <v>258</v>
      </c>
      <c r="AL4404" s="29" t="s">
        <v>12224</v>
      </c>
    </row>
    <row r="4405" spans="1:38" x14ac:dyDescent="0.2">
      <c r="A4405" s="35" t="s">
        <v>18</v>
      </c>
      <c r="B4405" s="36">
        <v>10431</v>
      </c>
      <c r="C4405" s="36">
        <v>5</v>
      </c>
      <c r="D4405" s="36" t="s">
        <v>7215</v>
      </c>
      <c r="E4405" s="37" t="s">
        <v>7216</v>
      </c>
      <c r="F4405" s="38" t="s">
        <v>1269</v>
      </c>
      <c r="G4405" s="38" t="s">
        <v>1273</v>
      </c>
      <c r="H4405" s="35" t="s">
        <v>453</v>
      </c>
      <c r="I4405" s="35"/>
      <c r="J4405" s="29" t="s">
        <v>263</v>
      </c>
      <c r="K4405" s="29" t="s">
        <v>264</v>
      </c>
      <c r="L4405" s="29" t="s">
        <v>2577</v>
      </c>
      <c r="M4405" s="39">
        <v>1355.9675277346062</v>
      </c>
      <c r="N4405" s="39">
        <v>3185.2707761806978</v>
      </c>
      <c r="O4405" s="29">
        <v>44972</v>
      </c>
      <c r="P4405" s="29">
        <v>45830</v>
      </c>
      <c r="Q4405" s="40">
        <v>2.3490760000000002</v>
      </c>
      <c r="R4405" s="39">
        <v>0</v>
      </c>
      <c r="S4405" s="39">
        <v>0</v>
      </c>
      <c r="T4405" s="39">
        <v>1186.5967967145789</v>
      </c>
      <c r="U4405" s="39">
        <v>1357.1700862422997</v>
      </c>
      <c r="V4405" s="39">
        <v>641.50389322381932</v>
      </c>
      <c r="W4405" s="29" t="s">
        <v>265</v>
      </c>
      <c r="X4405" s="29" t="s">
        <v>11773</v>
      </c>
      <c r="Y4405" s="29">
        <v>45245</v>
      </c>
      <c r="Z4405" s="41" t="s">
        <v>11759</v>
      </c>
      <c r="AA4405" s="42" t="s">
        <v>1349</v>
      </c>
      <c r="AB4405" s="29" t="s">
        <v>258</v>
      </c>
      <c r="AC4405" s="29" t="s">
        <v>265</v>
      </c>
      <c r="AD4405" s="29" t="s">
        <v>265</v>
      </c>
      <c r="AE4405" s="29" t="s">
        <v>1367</v>
      </c>
      <c r="AF4405" s="29" t="s">
        <v>2409</v>
      </c>
      <c r="AG4405" s="183" t="s">
        <v>2410</v>
      </c>
      <c r="AH4405" s="29" t="s">
        <v>1356</v>
      </c>
      <c r="AI4405" s="29" t="s">
        <v>1357</v>
      </c>
      <c r="AJ4405" s="29" t="s">
        <v>265</v>
      </c>
      <c r="AK4405" s="29" t="s">
        <v>258</v>
      </c>
      <c r="AL4405" s="29" t="s">
        <v>12224</v>
      </c>
    </row>
    <row r="4406" spans="1:38" x14ac:dyDescent="0.2">
      <c r="A4406" s="35" t="s">
        <v>16</v>
      </c>
      <c r="B4406" s="36">
        <v>10436</v>
      </c>
      <c r="C4406" s="36"/>
      <c r="D4406" s="36" t="s">
        <v>1349</v>
      </c>
      <c r="E4406" s="37" t="s">
        <v>7217</v>
      </c>
      <c r="F4406" s="38" t="s">
        <v>1266</v>
      </c>
      <c r="G4406" s="38" t="s">
        <v>1268</v>
      </c>
      <c r="H4406" s="35" t="s">
        <v>669</v>
      </c>
      <c r="I4406" s="35"/>
      <c r="J4406" s="29" t="s">
        <v>1513</v>
      </c>
      <c r="K4406" s="29" t="s">
        <v>4092</v>
      </c>
      <c r="L4406" s="29" t="s">
        <v>7013</v>
      </c>
      <c r="M4406" s="39">
        <v>203.45542082081209</v>
      </c>
      <c r="N4406" s="39">
        <v>1016.5808186173854</v>
      </c>
      <c r="O4406" s="29">
        <v>44197</v>
      </c>
      <c r="P4406" s="29">
        <v>46022</v>
      </c>
      <c r="Q4406" s="40">
        <v>4.9965776999999996</v>
      </c>
      <c r="R4406" s="39">
        <v>203.20481861738534</v>
      </c>
      <c r="S4406" s="39">
        <v>203.20481861738534</v>
      </c>
      <c r="T4406" s="39">
        <v>203.20481861738534</v>
      </c>
      <c r="U4406" s="39">
        <v>203.76154414784392</v>
      </c>
      <c r="V4406" s="39">
        <v>203.20481861738534</v>
      </c>
      <c r="W4406" s="29" t="s">
        <v>1357</v>
      </c>
      <c r="X4406" s="29" t="s">
        <v>258</v>
      </c>
      <c r="Y4406" s="29" t="s">
        <v>1349</v>
      </c>
      <c r="Z4406" s="41" t="s">
        <v>1349</v>
      </c>
      <c r="AA4406" s="42" t="s">
        <v>1349</v>
      </c>
      <c r="AB4406" s="29" t="s">
        <v>258</v>
      </c>
      <c r="AC4406" s="29" t="s">
        <v>258</v>
      </c>
      <c r="AD4406" s="29" t="s">
        <v>258</v>
      </c>
      <c r="AE4406" s="29" t="s">
        <v>1353</v>
      </c>
      <c r="AF4406" s="29" t="s">
        <v>1368</v>
      </c>
      <c r="AG4406" s="183" t="s">
        <v>1369</v>
      </c>
      <c r="AH4406" s="29" t="s">
        <v>1413</v>
      </c>
      <c r="AI4406" s="29" t="s">
        <v>1357</v>
      </c>
      <c r="AJ4406" s="29" t="s">
        <v>258</v>
      </c>
      <c r="AK4406" s="29" t="s">
        <v>258</v>
      </c>
      <c r="AL4406" s="29" t="s">
        <v>13326</v>
      </c>
    </row>
    <row r="4407" spans="1:38" x14ac:dyDescent="0.2">
      <c r="A4407" s="35" t="s">
        <v>16</v>
      </c>
      <c r="B4407" s="36">
        <v>10439</v>
      </c>
      <c r="C4407" s="36"/>
      <c r="D4407" s="36" t="s">
        <v>1349</v>
      </c>
      <c r="E4407" s="37" t="s">
        <v>7218</v>
      </c>
      <c r="F4407" s="38" t="s">
        <v>1269</v>
      </c>
      <c r="G4407" s="38" t="s">
        <v>1273</v>
      </c>
      <c r="H4407" s="35" t="s">
        <v>1080</v>
      </c>
      <c r="I4407" s="35"/>
      <c r="J4407" s="29" t="s">
        <v>1371</v>
      </c>
      <c r="K4407" s="29" t="s">
        <v>1371</v>
      </c>
      <c r="L4407" s="29" t="s">
        <v>1366</v>
      </c>
      <c r="M4407" s="39">
        <v>20.289586675301848</v>
      </c>
      <c r="N4407" s="39">
        <v>89.490825462012324</v>
      </c>
      <c r="O4407" s="29">
        <v>44197</v>
      </c>
      <c r="P4407" s="29">
        <v>45808</v>
      </c>
      <c r="Q4407" s="40">
        <v>4.4106775999999996</v>
      </c>
      <c r="R4407" s="39">
        <v>20.26312114989733</v>
      </c>
      <c r="S4407" s="39">
        <v>20.26312114989733</v>
      </c>
      <c r="T4407" s="39">
        <v>20.26312114989733</v>
      </c>
      <c r="U4407" s="39">
        <v>20.31863655030801</v>
      </c>
      <c r="V4407" s="39">
        <v>8.3828254620123204</v>
      </c>
      <c r="W4407" s="29" t="s">
        <v>265</v>
      </c>
      <c r="X4407" s="29" t="s">
        <v>11774</v>
      </c>
      <c r="Y4407" s="29">
        <v>45260</v>
      </c>
      <c r="Z4407" s="41" t="s">
        <v>11759</v>
      </c>
      <c r="AA4407" s="42" t="s">
        <v>1349</v>
      </c>
      <c r="AB4407" s="29" t="s">
        <v>258</v>
      </c>
      <c r="AC4407" s="29" t="s">
        <v>258</v>
      </c>
      <c r="AD4407" s="29" t="s">
        <v>265</v>
      </c>
      <c r="AE4407" s="29" t="s">
        <v>1367</v>
      </c>
      <c r="AF4407" s="29" t="s">
        <v>1368</v>
      </c>
      <c r="AG4407" s="183" t="s">
        <v>1369</v>
      </c>
      <c r="AH4407" s="29" t="s">
        <v>1356</v>
      </c>
      <c r="AI4407" s="29" t="s">
        <v>1357</v>
      </c>
      <c r="AJ4407" s="29" t="s">
        <v>258</v>
      </c>
      <c r="AK4407" s="29" t="s">
        <v>258</v>
      </c>
      <c r="AL4407" s="29" t="s">
        <v>13327</v>
      </c>
    </row>
    <row r="4408" spans="1:38" x14ac:dyDescent="0.2">
      <c r="A4408" s="35" t="s">
        <v>17</v>
      </c>
      <c r="B4408" s="36">
        <v>10440</v>
      </c>
      <c r="C4408" s="36"/>
      <c r="D4408" s="36" t="s">
        <v>1349</v>
      </c>
      <c r="E4408" s="37" t="s">
        <v>7219</v>
      </c>
      <c r="F4408" s="38" t="s">
        <v>1262</v>
      </c>
      <c r="G4408" s="38" t="s">
        <v>1263</v>
      </c>
      <c r="H4408" s="35" t="s">
        <v>1006</v>
      </c>
      <c r="I4408" s="35"/>
      <c r="J4408" s="29" t="s">
        <v>263</v>
      </c>
      <c r="K4408" s="29" t="s">
        <v>264</v>
      </c>
      <c r="L4408" s="29" t="s">
        <v>6694</v>
      </c>
      <c r="M4408" s="39">
        <v>0</v>
      </c>
      <c r="N4408" s="39"/>
      <c r="O4408" s="29">
        <v>44197</v>
      </c>
      <c r="P4408" s="29">
        <v>45807</v>
      </c>
      <c r="Q4408" s="40">
        <v>4.4079398000000003</v>
      </c>
      <c r="R4408" s="39"/>
      <c r="S4408" s="39"/>
      <c r="T4408" s="39"/>
      <c r="U4408" s="39"/>
      <c r="V4408" s="39"/>
      <c r="W4408" s="29" t="s">
        <v>1357</v>
      </c>
      <c r="X4408" s="29" t="s">
        <v>258</v>
      </c>
      <c r="Y4408" s="29" t="s">
        <v>1349</v>
      </c>
      <c r="Z4408" s="41" t="s">
        <v>1349</v>
      </c>
      <c r="AA4408" s="42" t="s">
        <v>1349</v>
      </c>
      <c r="AB4408" s="29" t="s">
        <v>258</v>
      </c>
      <c r="AC4408" s="29" t="s">
        <v>265</v>
      </c>
      <c r="AD4408" s="29" t="s">
        <v>265</v>
      </c>
      <c r="AE4408" s="29" t="s">
        <v>1367</v>
      </c>
      <c r="AF4408" s="29" t="s">
        <v>2409</v>
      </c>
      <c r="AG4408" s="183" t="s">
        <v>2410</v>
      </c>
      <c r="AH4408" s="29" t="s">
        <v>1356</v>
      </c>
      <c r="AI4408" s="29" t="s">
        <v>1357</v>
      </c>
      <c r="AJ4408" s="29" t="s">
        <v>258</v>
      </c>
      <c r="AK4408" s="29" t="s">
        <v>258</v>
      </c>
      <c r="AL4408" s="29" t="s">
        <v>13326</v>
      </c>
    </row>
    <row r="4409" spans="1:38" x14ac:dyDescent="0.2">
      <c r="A4409" s="35" t="s">
        <v>18</v>
      </c>
      <c r="B4409" s="36">
        <v>10440</v>
      </c>
      <c r="C4409" s="36">
        <v>3</v>
      </c>
      <c r="D4409" s="36" t="s">
        <v>7220</v>
      </c>
      <c r="E4409" s="37" t="s">
        <v>7221</v>
      </c>
      <c r="F4409" s="38" t="s">
        <v>1262</v>
      </c>
      <c r="G4409" s="38" t="s">
        <v>1263</v>
      </c>
      <c r="H4409" s="35" t="s">
        <v>1006</v>
      </c>
      <c r="I4409" s="35"/>
      <c r="J4409" s="29" t="s">
        <v>263</v>
      </c>
      <c r="K4409" s="29" t="s">
        <v>264</v>
      </c>
      <c r="L4409" s="29" t="s">
        <v>6694</v>
      </c>
      <c r="M4409" s="39">
        <v>42.989684774082775</v>
      </c>
      <c r="N4409" s="39">
        <v>189.49594250513348</v>
      </c>
      <c r="O4409" s="29">
        <v>44197</v>
      </c>
      <c r="P4409" s="29">
        <v>45807</v>
      </c>
      <c r="Q4409" s="40">
        <v>4.4079398000000003</v>
      </c>
      <c r="R4409" s="39">
        <v>42.933593429158115</v>
      </c>
      <c r="S4409" s="39">
        <v>42.933593429158115</v>
      </c>
      <c r="T4409" s="39">
        <v>42.933593429158115</v>
      </c>
      <c r="U4409" s="39">
        <v>43.051219712525665</v>
      </c>
      <c r="V4409" s="39">
        <v>17.64394250513347</v>
      </c>
      <c r="W4409" s="29" t="s">
        <v>1357</v>
      </c>
      <c r="X4409" s="29" t="s">
        <v>258</v>
      </c>
      <c r="Y4409" s="29" t="s">
        <v>1349</v>
      </c>
      <c r="Z4409" s="41" t="s">
        <v>1349</v>
      </c>
      <c r="AA4409" s="42" t="s">
        <v>1349</v>
      </c>
      <c r="AB4409" s="29" t="s">
        <v>258</v>
      </c>
      <c r="AC4409" s="29" t="s">
        <v>265</v>
      </c>
      <c r="AD4409" s="29" t="s">
        <v>265</v>
      </c>
      <c r="AE4409" s="29" t="s">
        <v>1367</v>
      </c>
      <c r="AF4409" s="29" t="s">
        <v>2409</v>
      </c>
      <c r="AG4409" s="183" t="s">
        <v>2410</v>
      </c>
      <c r="AH4409" s="29" t="s">
        <v>1356</v>
      </c>
      <c r="AI4409" s="29" t="s">
        <v>1357</v>
      </c>
      <c r="AJ4409" s="29" t="s">
        <v>258</v>
      </c>
      <c r="AK4409" s="29" t="s">
        <v>258</v>
      </c>
      <c r="AL4409" s="29" t="s">
        <v>13326</v>
      </c>
    </row>
    <row r="4410" spans="1:38" x14ac:dyDescent="0.2">
      <c r="A4410" s="35" t="s">
        <v>18</v>
      </c>
      <c r="B4410" s="36">
        <v>10440</v>
      </c>
      <c r="C4410" s="36">
        <v>4</v>
      </c>
      <c r="D4410" s="36" t="s">
        <v>7222</v>
      </c>
      <c r="E4410" s="37" t="s">
        <v>7223</v>
      </c>
      <c r="F4410" s="38" t="s">
        <v>1262</v>
      </c>
      <c r="G4410" s="38" t="s">
        <v>1263</v>
      </c>
      <c r="H4410" s="35" t="s">
        <v>1006</v>
      </c>
      <c r="I4410" s="35"/>
      <c r="J4410" s="29" t="s">
        <v>263</v>
      </c>
      <c r="K4410" s="29" t="s">
        <v>264</v>
      </c>
      <c r="L4410" s="29" t="s">
        <v>6694</v>
      </c>
      <c r="M4410" s="39">
        <v>42.989684774082775</v>
      </c>
      <c r="N4410" s="39">
        <v>189.49594250513348</v>
      </c>
      <c r="O4410" s="29">
        <v>44197</v>
      </c>
      <c r="P4410" s="29">
        <v>45807</v>
      </c>
      <c r="Q4410" s="40">
        <v>4.4079398000000003</v>
      </c>
      <c r="R4410" s="39">
        <v>42.933593429158115</v>
      </c>
      <c r="S4410" s="39">
        <v>42.933593429158115</v>
      </c>
      <c r="T4410" s="39">
        <v>42.933593429158115</v>
      </c>
      <c r="U4410" s="39">
        <v>43.051219712525665</v>
      </c>
      <c r="V4410" s="39">
        <v>17.64394250513347</v>
      </c>
      <c r="W4410" s="29" t="s">
        <v>1357</v>
      </c>
      <c r="X4410" s="29" t="s">
        <v>258</v>
      </c>
      <c r="Y4410" s="29" t="s">
        <v>1349</v>
      </c>
      <c r="Z4410" s="41" t="s">
        <v>1349</v>
      </c>
      <c r="AA4410" s="42" t="s">
        <v>1349</v>
      </c>
      <c r="AB4410" s="29" t="s">
        <v>258</v>
      </c>
      <c r="AC4410" s="29" t="s">
        <v>265</v>
      </c>
      <c r="AD4410" s="29" t="s">
        <v>265</v>
      </c>
      <c r="AE4410" s="29" t="s">
        <v>1367</v>
      </c>
      <c r="AF4410" s="29" t="s">
        <v>2409</v>
      </c>
      <c r="AG4410" s="183" t="s">
        <v>2410</v>
      </c>
      <c r="AH4410" s="29" t="s">
        <v>1356</v>
      </c>
      <c r="AI4410" s="29" t="s">
        <v>1357</v>
      </c>
      <c r="AJ4410" s="29" t="s">
        <v>258</v>
      </c>
      <c r="AK4410" s="29" t="s">
        <v>258</v>
      </c>
      <c r="AL4410" s="29" t="s">
        <v>13326</v>
      </c>
    </row>
    <row r="4411" spans="1:38" x14ac:dyDescent="0.2">
      <c r="A4411" s="35" t="s">
        <v>17</v>
      </c>
      <c r="B4411" s="36">
        <v>10441</v>
      </c>
      <c r="C4411" s="36"/>
      <c r="D4411" s="36" t="s">
        <v>1349</v>
      </c>
      <c r="E4411" s="37" t="s">
        <v>7224</v>
      </c>
      <c r="F4411" s="38" t="s">
        <v>1269</v>
      </c>
      <c r="G4411" s="38" t="s">
        <v>1273</v>
      </c>
      <c r="H4411" s="35" t="s">
        <v>1080</v>
      </c>
      <c r="I4411" s="35" t="s">
        <v>1349</v>
      </c>
      <c r="J4411" s="29" t="s">
        <v>1500</v>
      </c>
      <c r="K4411" s="29" t="s">
        <v>1807</v>
      </c>
      <c r="L4411" s="29" t="s">
        <v>1366</v>
      </c>
      <c r="M4411" s="39">
        <v>0</v>
      </c>
      <c r="N4411" s="39"/>
      <c r="O4411" s="29">
        <v>44197</v>
      </c>
      <c r="P4411" s="29">
        <v>45961</v>
      </c>
      <c r="Q4411" s="40">
        <v>4.8295687999999997</v>
      </c>
      <c r="R4411" s="39"/>
      <c r="S4411" s="39"/>
      <c r="T4411" s="39"/>
      <c r="U4411" s="39"/>
      <c r="V4411" s="39"/>
      <c r="W4411" s="29" t="s">
        <v>265</v>
      </c>
      <c r="X4411" s="29" t="s">
        <v>11773</v>
      </c>
      <c r="Y4411" s="29">
        <v>45112</v>
      </c>
      <c r="Z4411" s="41" t="s">
        <v>11755</v>
      </c>
      <c r="AA4411" s="42" t="s">
        <v>13392</v>
      </c>
      <c r="AB4411" s="29" t="s">
        <v>258</v>
      </c>
      <c r="AC4411" s="29" t="s">
        <v>258</v>
      </c>
      <c r="AD4411" s="29" t="s">
        <v>265</v>
      </c>
      <c r="AE4411" s="29" t="s">
        <v>1367</v>
      </c>
      <c r="AF4411" s="29" t="s">
        <v>1368</v>
      </c>
      <c r="AG4411" s="183" t="s">
        <v>1369</v>
      </c>
      <c r="AH4411" s="29" t="s">
        <v>1356</v>
      </c>
      <c r="AI4411" s="29" t="s">
        <v>1357</v>
      </c>
      <c r="AJ4411" s="29" t="s">
        <v>258</v>
      </c>
      <c r="AK4411" s="29" t="s">
        <v>258</v>
      </c>
      <c r="AL4411" s="29" t="s">
        <v>13327</v>
      </c>
    </row>
    <row r="4412" spans="1:38" x14ac:dyDescent="0.2">
      <c r="A4412" s="35" t="s">
        <v>18</v>
      </c>
      <c r="B4412" s="36">
        <v>10441</v>
      </c>
      <c r="C4412" s="36">
        <v>1</v>
      </c>
      <c r="D4412" s="36" t="s">
        <v>7225</v>
      </c>
      <c r="E4412" s="37" t="s">
        <v>7226</v>
      </c>
      <c r="F4412" s="38" t="s">
        <v>1269</v>
      </c>
      <c r="G4412" s="38" t="s">
        <v>1273</v>
      </c>
      <c r="H4412" s="35" t="s">
        <v>1080</v>
      </c>
      <c r="I4412" s="35"/>
      <c r="J4412" s="29" t="s">
        <v>1500</v>
      </c>
      <c r="K4412" s="29" t="s">
        <v>1807</v>
      </c>
      <c r="L4412" s="29" t="s">
        <v>1366</v>
      </c>
      <c r="M4412" s="39">
        <v>17.979186465128919</v>
      </c>
      <c r="N4412" s="39">
        <v>86.831718001368912</v>
      </c>
      <c r="O4412" s="29">
        <v>44197</v>
      </c>
      <c r="P4412" s="29">
        <v>45961</v>
      </c>
      <c r="Q4412" s="40">
        <v>4.8295687999999997</v>
      </c>
      <c r="R4412" s="39">
        <v>17.956700889801503</v>
      </c>
      <c r="S4412" s="39">
        <v>17.956700889801503</v>
      </c>
      <c r="T4412" s="39">
        <v>17.956700889801503</v>
      </c>
      <c r="U4412" s="39">
        <v>18.005897330595481</v>
      </c>
      <c r="V4412" s="39">
        <v>14.955718001368927</v>
      </c>
      <c r="W4412" s="29" t="s">
        <v>265</v>
      </c>
      <c r="X4412" s="29" t="s">
        <v>11773</v>
      </c>
      <c r="Y4412" s="29">
        <v>45112</v>
      </c>
      <c r="Z4412" s="41" t="s">
        <v>11755</v>
      </c>
      <c r="AA4412" s="42" t="s">
        <v>1349</v>
      </c>
      <c r="AB4412" s="29" t="s">
        <v>258</v>
      </c>
      <c r="AC4412" s="29" t="s">
        <v>258</v>
      </c>
      <c r="AD4412" s="29" t="s">
        <v>265</v>
      </c>
      <c r="AE4412" s="29" t="s">
        <v>1367</v>
      </c>
      <c r="AF4412" s="29" t="s">
        <v>1368</v>
      </c>
      <c r="AG4412" s="183" t="s">
        <v>1369</v>
      </c>
      <c r="AH4412" s="29" t="s">
        <v>1356</v>
      </c>
      <c r="AI4412" s="29" t="s">
        <v>1357</v>
      </c>
      <c r="AJ4412" s="29" t="s">
        <v>258</v>
      </c>
      <c r="AK4412" s="29" t="s">
        <v>258</v>
      </c>
      <c r="AL4412" s="29" t="s">
        <v>13327</v>
      </c>
    </row>
    <row r="4413" spans="1:38" x14ac:dyDescent="0.2">
      <c r="A4413" s="35" t="s">
        <v>18</v>
      </c>
      <c r="B4413" s="36">
        <v>10441</v>
      </c>
      <c r="C4413" s="36">
        <v>2</v>
      </c>
      <c r="D4413" s="36" t="s">
        <v>7227</v>
      </c>
      <c r="E4413" s="37" t="s">
        <v>7228</v>
      </c>
      <c r="F4413" s="38" t="s">
        <v>1269</v>
      </c>
      <c r="G4413" s="38" t="s">
        <v>1273</v>
      </c>
      <c r="H4413" s="35" t="s">
        <v>1080</v>
      </c>
      <c r="I4413" s="35"/>
      <c r="J4413" s="29" t="s">
        <v>1500</v>
      </c>
      <c r="K4413" s="29" t="s">
        <v>1807</v>
      </c>
      <c r="L4413" s="29" t="s">
        <v>1366</v>
      </c>
      <c r="M4413" s="39">
        <v>18.994761859536283</v>
      </c>
      <c r="N4413" s="39">
        <v>91.736509240246406</v>
      </c>
      <c r="O4413" s="29">
        <v>44197</v>
      </c>
      <c r="P4413" s="29">
        <v>45961</v>
      </c>
      <c r="Q4413" s="40">
        <v>4.8295687999999997</v>
      </c>
      <c r="R4413" s="39">
        <v>18.971006160164269</v>
      </c>
      <c r="S4413" s="39">
        <v>18.971006160164269</v>
      </c>
      <c r="T4413" s="39">
        <v>18.971006160164269</v>
      </c>
      <c r="U4413" s="39">
        <v>19.022981519507187</v>
      </c>
      <c r="V4413" s="39">
        <v>15.800509240246408</v>
      </c>
      <c r="W4413" s="29" t="s">
        <v>265</v>
      </c>
      <c r="X4413" s="29" t="s">
        <v>11773</v>
      </c>
      <c r="Y4413" s="29">
        <v>45112</v>
      </c>
      <c r="Z4413" s="41" t="s">
        <v>11755</v>
      </c>
      <c r="AA4413" s="42" t="s">
        <v>1349</v>
      </c>
      <c r="AB4413" s="29" t="s">
        <v>258</v>
      </c>
      <c r="AC4413" s="29" t="s">
        <v>258</v>
      </c>
      <c r="AD4413" s="29" t="s">
        <v>265</v>
      </c>
      <c r="AE4413" s="29" t="s">
        <v>1367</v>
      </c>
      <c r="AF4413" s="29" t="s">
        <v>1368</v>
      </c>
      <c r="AG4413" s="183" t="s">
        <v>1369</v>
      </c>
      <c r="AH4413" s="29" t="s">
        <v>1356</v>
      </c>
      <c r="AI4413" s="29" t="s">
        <v>1357</v>
      </c>
      <c r="AJ4413" s="29" t="s">
        <v>258</v>
      </c>
      <c r="AK4413" s="29" t="s">
        <v>258</v>
      </c>
      <c r="AL4413" s="29" t="s">
        <v>13327</v>
      </c>
    </row>
    <row r="4414" spans="1:38" x14ac:dyDescent="0.2">
      <c r="A4414" s="35" t="s">
        <v>18</v>
      </c>
      <c r="B4414" s="36">
        <v>10441</v>
      </c>
      <c r="C4414" s="36">
        <v>3</v>
      </c>
      <c r="D4414" s="36" t="s">
        <v>7229</v>
      </c>
      <c r="E4414" s="37" t="s">
        <v>7230</v>
      </c>
      <c r="F4414" s="38" t="s">
        <v>1269</v>
      </c>
      <c r="G4414" s="38" t="s">
        <v>1273</v>
      </c>
      <c r="H4414" s="35" t="s">
        <v>1080</v>
      </c>
      <c r="I4414" s="35"/>
      <c r="J4414" s="29" t="s">
        <v>1500</v>
      </c>
      <c r="K4414" s="29" t="s">
        <v>1807</v>
      </c>
      <c r="L4414" s="29" t="s">
        <v>1366</v>
      </c>
      <c r="M4414" s="39">
        <v>15.072539646652684</v>
      </c>
      <c r="N4414" s="39">
        <v>72.793867214236826</v>
      </c>
      <c r="O4414" s="29">
        <v>44197</v>
      </c>
      <c r="P4414" s="29">
        <v>45961</v>
      </c>
      <c r="Q4414" s="40">
        <v>4.8295687999999997</v>
      </c>
      <c r="R4414" s="39">
        <v>15.053689253935662</v>
      </c>
      <c r="S4414" s="39">
        <v>15.053689253935662</v>
      </c>
      <c r="T4414" s="39">
        <v>15.053689253935662</v>
      </c>
      <c r="U4414" s="39">
        <v>15.094932238193017</v>
      </c>
      <c r="V4414" s="39">
        <v>12.537867214236824</v>
      </c>
      <c r="W4414" s="29" t="s">
        <v>265</v>
      </c>
      <c r="X4414" s="29" t="s">
        <v>11773</v>
      </c>
      <c r="Y4414" s="29">
        <v>45112</v>
      </c>
      <c r="Z4414" s="41" t="s">
        <v>11755</v>
      </c>
      <c r="AA4414" s="42" t="s">
        <v>1349</v>
      </c>
      <c r="AB4414" s="29" t="s">
        <v>258</v>
      </c>
      <c r="AC4414" s="29" t="s">
        <v>258</v>
      </c>
      <c r="AD4414" s="29" t="s">
        <v>265</v>
      </c>
      <c r="AE4414" s="29" t="s">
        <v>1367</v>
      </c>
      <c r="AF4414" s="29" t="s">
        <v>1368</v>
      </c>
      <c r="AG4414" s="183" t="s">
        <v>1369</v>
      </c>
      <c r="AH4414" s="29" t="s">
        <v>1356</v>
      </c>
      <c r="AI4414" s="29" t="s">
        <v>1357</v>
      </c>
      <c r="AJ4414" s="29" t="s">
        <v>258</v>
      </c>
      <c r="AK4414" s="29" t="s">
        <v>258</v>
      </c>
      <c r="AL4414" s="29" t="s">
        <v>13327</v>
      </c>
    </row>
    <row r="4415" spans="1:38" x14ac:dyDescent="0.2">
      <c r="A4415" s="35" t="s">
        <v>18</v>
      </c>
      <c r="B4415" s="36">
        <v>10441</v>
      </c>
      <c r="C4415" s="36">
        <v>4</v>
      </c>
      <c r="D4415" s="36" t="s">
        <v>7231</v>
      </c>
      <c r="E4415" s="37" t="s">
        <v>7232</v>
      </c>
      <c r="F4415" s="38" t="s">
        <v>1269</v>
      </c>
      <c r="G4415" s="38" t="s">
        <v>1273</v>
      </c>
      <c r="H4415" s="35" t="s">
        <v>1080</v>
      </c>
      <c r="I4415" s="35"/>
      <c r="J4415" s="29" t="s">
        <v>1500</v>
      </c>
      <c r="K4415" s="29" t="s">
        <v>1807</v>
      </c>
      <c r="L4415" s="29" t="s">
        <v>1366</v>
      </c>
      <c r="M4415" s="39">
        <v>15.072539646652684</v>
      </c>
      <c r="N4415" s="39">
        <v>72.793867214236826</v>
      </c>
      <c r="O4415" s="29">
        <v>44197</v>
      </c>
      <c r="P4415" s="29">
        <v>45961</v>
      </c>
      <c r="Q4415" s="40">
        <v>4.8295687999999997</v>
      </c>
      <c r="R4415" s="39">
        <v>15.053689253935662</v>
      </c>
      <c r="S4415" s="39">
        <v>15.053689253935662</v>
      </c>
      <c r="T4415" s="39">
        <v>15.053689253935662</v>
      </c>
      <c r="U4415" s="39">
        <v>15.094932238193017</v>
      </c>
      <c r="V4415" s="39">
        <v>12.537867214236824</v>
      </c>
      <c r="W4415" s="29" t="s">
        <v>265</v>
      </c>
      <c r="X4415" s="29" t="s">
        <v>11773</v>
      </c>
      <c r="Y4415" s="29">
        <v>45112</v>
      </c>
      <c r="Z4415" s="41" t="s">
        <v>11755</v>
      </c>
      <c r="AA4415" s="42" t="s">
        <v>1349</v>
      </c>
      <c r="AB4415" s="29" t="s">
        <v>258</v>
      </c>
      <c r="AC4415" s="29" t="s">
        <v>258</v>
      </c>
      <c r="AD4415" s="29" t="s">
        <v>265</v>
      </c>
      <c r="AE4415" s="29" t="s">
        <v>1367</v>
      </c>
      <c r="AF4415" s="29" t="s">
        <v>1368</v>
      </c>
      <c r="AG4415" s="183" t="s">
        <v>1369</v>
      </c>
      <c r="AH4415" s="29" t="s">
        <v>1356</v>
      </c>
      <c r="AI4415" s="29" t="s">
        <v>1357</v>
      </c>
      <c r="AJ4415" s="29" t="s">
        <v>258</v>
      </c>
      <c r="AK4415" s="29" t="s">
        <v>258</v>
      </c>
      <c r="AL4415" s="29" t="s">
        <v>13327</v>
      </c>
    </row>
    <row r="4416" spans="1:38" x14ac:dyDescent="0.2">
      <c r="A4416" s="35" t="s">
        <v>17</v>
      </c>
      <c r="B4416" s="36">
        <v>10443</v>
      </c>
      <c r="C4416" s="36"/>
      <c r="D4416" s="36" t="s">
        <v>1349</v>
      </c>
      <c r="E4416" s="37" t="s">
        <v>7233</v>
      </c>
      <c r="F4416" s="38" t="s">
        <v>1262</v>
      </c>
      <c r="G4416" s="38" t="s">
        <v>1263</v>
      </c>
      <c r="H4416" s="35" t="s">
        <v>3070</v>
      </c>
      <c r="I4416" s="35" t="s">
        <v>1349</v>
      </c>
      <c r="J4416" s="29" t="s">
        <v>263</v>
      </c>
      <c r="K4416" s="29" t="s">
        <v>264</v>
      </c>
      <c r="L4416" s="29" t="s">
        <v>2577</v>
      </c>
      <c r="M4416" s="39">
        <v>0</v>
      </c>
      <c r="N4416" s="39"/>
      <c r="O4416" s="29">
        <v>44197</v>
      </c>
      <c r="P4416" s="29">
        <v>45906</v>
      </c>
      <c r="Q4416" s="40">
        <v>4.6789870000000002</v>
      </c>
      <c r="R4416" s="39"/>
      <c r="S4416" s="39"/>
      <c r="T4416" s="39"/>
      <c r="U4416" s="39"/>
      <c r="V4416" s="39"/>
      <c r="W4416" s="29" t="s">
        <v>265</v>
      </c>
      <c r="X4416" s="29" t="s">
        <v>11773</v>
      </c>
      <c r="Y4416" s="29">
        <v>45218</v>
      </c>
      <c r="Z4416" s="41" t="s">
        <v>11758</v>
      </c>
      <c r="AA4416" s="42" t="s">
        <v>13393</v>
      </c>
      <c r="AB4416" s="29" t="s">
        <v>258</v>
      </c>
      <c r="AC4416" s="29" t="s">
        <v>265</v>
      </c>
      <c r="AD4416" s="29" t="s">
        <v>265</v>
      </c>
      <c r="AE4416" s="29" t="s">
        <v>1367</v>
      </c>
      <c r="AF4416" s="29" t="s">
        <v>2409</v>
      </c>
      <c r="AG4416" s="183" t="s">
        <v>2410</v>
      </c>
      <c r="AH4416" s="29" t="s">
        <v>1356</v>
      </c>
      <c r="AI4416" s="29" t="s">
        <v>1357</v>
      </c>
      <c r="AJ4416" s="29" t="s">
        <v>258</v>
      </c>
      <c r="AK4416" s="29" t="s">
        <v>258</v>
      </c>
      <c r="AL4416" s="29" t="s">
        <v>13327</v>
      </c>
    </row>
    <row r="4417" spans="1:38" x14ac:dyDescent="0.2">
      <c r="A4417" s="35" t="s">
        <v>18</v>
      </c>
      <c r="B4417" s="36">
        <v>10443</v>
      </c>
      <c r="C4417" s="36">
        <v>1</v>
      </c>
      <c r="D4417" s="36" t="s">
        <v>7234</v>
      </c>
      <c r="E4417" s="37" t="s">
        <v>7235</v>
      </c>
      <c r="F4417" s="38" t="s">
        <v>1262</v>
      </c>
      <c r="G4417" s="38" t="s">
        <v>1263</v>
      </c>
      <c r="H4417" s="35" t="s">
        <v>3070</v>
      </c>
      <c r="I4417" s="35"/>
      <c r="J4417" s="29" t="s">
        <v>263</v>
      </c>
      <c r="K4417" s="29" t="s">
        <v>264</v>
      </c>
      <c r="L4417" s="29" t="s">
        <v>2577</v>
      </c>
      <c r="M4417" s="39">
        <v>37.744072518401332</v>
      </c>
      <c r="N4417" s="39">
        <v>176.60402464065709</v>
      </c>
      <c r="O4417" s="29">
        <v>44197</v>
      </c>
      <c r="P4417" s="29">
        <v>45906</v>
      </c>
      <c r="Q4417" s="40">
        <v>4.6789870000000002</v>
      </c>
      <c r="R4417" s="39">
        <v>37.696180698151949</v>
      </c>
      <c r="S4417" s="39">
        <v>37.696180698151949</v>
      </c>
      <c r="T4417" s="39">
        <v>37.696180698151949</v>
      </c>
      <c r="U4417" s="39">
        <v>37.799457905544152</v>
      </c>
      <c r="V4417" s="39">
        <v>25.716024640657086</v>
      </c>
      <c r="W4417" s="29" t="s">
        <v>265</v>
      </c>
      <c r="X4417" s="29" t="s">
        <v>11773</v>
      </c>
      <c r="Y4417" s="29">
        <v>45218</v>
      </c>
      <c r="Z4417" s="41" t="s">
        <v>11758</v>
      </c>
      <c r="AA4417" s="42" t="s">
        <v>1349</v>
      </c>
      <c r="AB4417" s="29" t="s">
        <v>258</v>
      </c>
      <c r="AC4417" s="29" t="s">
        <v>265</v>
      </c>
      <c r="AD4417" s="29" t="s">
        <v>265</v>
      </c>
      <c r="AE4417" s="29" t="s">
        <v>1367</v>
      </c>
      <c r="AF4417" s="29" t="s">
        <v>2409</v>
      </c>
      <c r="AG4417" s="183" t="s">
        <v>2410</v>
      </c>
      <c r="AH4417" s="29" t="s">
        <v>1356</v>
      </c>
      <c r="AI4417" s="29" t="s">
        <v>1357</v>
      </c>
      <c r="AJ4417" s="29" t="s">
        <v>258</v>
      </c>
      <c r="AK4417" s="29" t="s">
        <v>258</v>
      </c>
      <c r="AL4417" s="29" t="s">
        <v>13327</v>
      </c>
    </row>
    <row r="4418" spans="1:38" x14ac:dyDescent="0.2">
      <c r="A4418" s="35" t="s">
        <v>18</v>
      </c>
      <c r="B4418" s="36">
        <v>10443</v>
      </c>
      <c r="C4418" s="36">
        <v>2</v>
      </c>
      <c r="D4418" s="36" t="s">
        <v>7236</v>
      </c>
      <c r="E4418" s="37" t="s">
        <v>7237</v>
      </c>
      <c r="F4418" s="38" t="s">
        <v>1262</v>
      </c>
      <c r="G4418" s="38" t="s">
        <v>1263</v>
      </c>
      <c r="H4418" s="35" t="s">
        <v>3070</v>
      </c>
      <c r="I4418" s="35"/>
      <c r="J4418" s="29" t="s">
        <v>263</v>
      </c>
      <c r="K4418" s="29" t="s">
        <v>264</v>
      </c>
      <c r="L4418" s="29" t="s">
        <v>2577</v>
      </c>
      <c r="M4418" s="39">
        <v>37.972205929519397</v>
      </c>
      <c r="N4418" s="39">
        <v>177.67145790554417</v>
      </c>
      <c r="O4418" s="29">
        <v>44197</v>
      </c>
      <c r="P4418" s="29">
        <v>45906</v>
      </c>
      <c r="Q4418" s="40">
        <v>4.6789870000000002</v>
      </c>
      <c r="R4418" s="39">
        <v>37.924024640657088</v>
      </c>
      <c r="S4418" s="39">
        <v>37.924024640657088</v>
      </c>
      <c r="T4418" s="39">
        <v>37.924024640657088</v>
      </c>
      <c r="U4418" s="39">
        <v>38.027926078028742</v>
      </c>
      <c r="V4418" s="39">
        <v>25.871457905544148</v>
      </c>
      <c r="W4418" s="29" t="s">
        <v>265</v>
      </c>
      <c r="X4418" s="29" t="s">
        <v>11773</v>
      </c>
      <c r="Y4418" s="29">
        <v>45218</v>
      </c>
      <c r="Z4418" s="41" t="s">
        <v>11758</v>
      </c>
      <c r="AA4418" s="42" t="s">
        <v>1349</v>
      </c>
      <c r="AB4418" s="29" t="s">
        <v>258</v>
      </c>
      <c r="AC4418" s="29" t="s">
        <v>265</v>
      </c>
      <c r="AD4418" s="29" t="s">
        <v>265</v>
      </c>
      <c r="AE4418" s="29" t="s">
        <v>1367</v>
      </c>
      <c r="AF4418" s="29" t="s">
        <v>2409</v>
      </c>
      <c r="AG4418" s="183" t="s">
        <v>2410</v>
      </c>
      <c r="AH4418" s="29" t="s">
        <v>1356</v>
      </c>
      <c r="AI4418" s="29" t="s">
        <v>1357</v>
      </c>
      <c r="AJ4418" s="29" t="s">
        <v>258</v>
      </c>
      <c r="AK4418" s="29" t="s">
        <v>258</v>
      </c>
      <c r="AL4418" s="29" t="s">
        <v>13327</v>
      </c>
    </row>
    <row r="4419" spans="1:38" x14ac:dyDescent="0.2">
      <c r="A4419" s="35" t="s">
        <v>18</v>
      </c>
      <c r="B4419" s="36">
        <v>10443</v>
      </c>
      <c r="C4419" s="36">
        <v>3</v>
      </c>
      <c r="D4419" s="36" t="s">
        <v>7238</v>
      </c>
      <c r="E4419" s="37" t="s">
        <v>7239</v>
      </c>
      <c r="F4419" s="38" t="s">
        <v>1262</v>
      </c>
      <c r="G4419" s="38" t="s">
        <v>1263</v>
      </c>
      <c r="H4419" s="35" t="s">
        <v>3070</v>
      </c>
      <c r="I4419" s="35"/>
      <c r="J4419" s="29" t="s">
        <v>263</v>
      </c>
      <c r="K4419" s="29" t="s">
        <v>264</v>
      </c>
      <c r="L4419" s="29" t="s">
        <v>2577</v>
      </c>
      <c r="M4419" s="39">
        <v>37.972205929519397</v>
      </c>
      <c r="N4419" s="39">
        <v>177.67145790554417</v>
      </c>
      <c r="O4419" s="29">
        <v>44197</v>
      </c>
      <c r="P4419" s="29">
        <v>45906</v>
      </c>
      <c r="Q4419" s="40">
        <v>4.6789870000000002</v>
      </c>
      <c r="R4419" s="39">
        <v>37.924024640657088</v>
      </c>
      <c r="S4419" s="39">
        <v>37.924024640657088</v>
      </c>
      <c r="T4419" s="39">
        <v>37.924024640657088</v>
      </c>
      <c r="U4419" s="39">
        <v>38.027926078028742</v>
      </c>
      <c r="V4419" s="39">
        <v>25.871457905544148</v>
      </c>
      <c r="W4419" s="29" t="s">
        <v>265</v>
      </c>
      <c r="X4419" s="29" t="s">
        <v>11773</v>
      </c>
      <c r="Y4419" s="29">
        <v>45218</v>
      </c>
      <c r="Z4419" s="41" t="s">
        <v>11758</v>
      </c>
      <c r="AA4419" s="42" t="s">
        <v>1349</v>
      </c>
      <c r="AB4419" s="29" t="s">
        <v>258</v>
      </c>
      <c r="AC4419" s="29" t="s">
        <v>265</v>
      </c>
      <c r="AD4419" s="29" t="s">
        <v>265</v>
      </c>
      <c r="AE4419" s="29" t="s">
        <v>1367</v>
      </c>
      <c r="AF4419" s="29" t="s">
        <v>2409</v>
      </c>
      <c r="AG4419" s="183" t="s">
        <v>2410</v>
      </c>
      <c r="AH4419" s="29" t="s">
        <v>1356</v>
      </c>
      <c r="AI4419" s="29" t="s">
        <v>1357</v>
      </c>
      <c r="AJ4419" s="29" t="s">
        <v>258</v>
      </c>
      <c r="AK4419" s="29" t="s">
        <v>258</v>
      </c>
      <c r="AL4419" s="29" t="s">
        <v>13327</v>
      </c>
    </row>
    <row r="4420" spans="1:38" x14ac:dyDescent="0.2">
      <c r="A4420" s="35" t="s">
        <v>18</v>
      </c>
      <c r="B4420" s="36">
        <v>10443</v>
      </c>
      <c r="C4420" s="36">
        <v>4</v>
      </c>
      <c r="D4420" s="36" t="s">
        <v>7240</v>
      </c>
      <c r="E4420" s="37" t="s">
        <v>7241</v>
      </c>
      <c r="F4420" s="38" t="s">
        <v>1262</v>
      </c>
      <c r="G4420" s="38" t="s">
        <v>1263</v>
      </c>
      <c r="H4420" s="35" t="s">
        <v>3070</v>
      </c>
      <c r="I4420" s="35"/>
      <c r="J4420" s="29" t="s">
        <v>263</v>
      </c>
      <c r="K4420" s="29" t="s">
        <v>264</v>
      </c>
      <c r="L4420" s="29" t="s">
        <v>2577</v>
      </c>
      <c r="M4420" s="39">
        <v>37.972205929519397</v>
      </c>
      <c r="N4420" s="39">
        <v>177.67145790554417</v>
      </c>
      <c r="O4420" s="29">
        <v>44197</v>
      </c>
      <c r="P4420" s="29">
        <v>45906</v>
      </c>
      <c r="Q4420" s="40">
        <v>4.6789870000000002</v>
      </c>
      <c r="R4420" s="39">
        <v>37.924024640657088</v>
      </c>
      <c r="S4420" s="39">
        <v>37.924024640657088</v>
      </c>
      <c r="T4420" s="39">
        <v>37.924024640657088</v>
      </c>
      <c r="U4420" s="39">
        <v>38.027926078028742</v>
      </c>
      <c r="V4420" s="39">
        <v>25.871457905544148</v>
      </c>
      <c r="W4420" s="29" t="s">
        <v>265</v>
      </c>
      <c r="X4420" s="29" t="s">
        <v>11773</v>
      </c>
      <c r="Y4420" s="29">
        <v>45218</v>
      </c>
      <c r="Z4420" s="41" t="s">
        <v>11758</v>
      </c>
      <c r="AA4420" s="42" t="s">
        <v>1349</v>
      </c>
      <c r="AB4420" s="29" t="s">
        <v>258</v>
      </c>
      <c r="AC4420" s="29" t="s">
        <v>265</v>
      </c>
      <c r="AD4420" s="29" t="s">
        <v>265</v>
      </c>
      <c r="AE4420" s="29" t="s">
        <v>1367</v>
      </c>
      <c r="AF4420" s="29" t="s">
        <v>2409</v>
      </c>
      <c r="AG4420" s="183" t="s">
        <v>2410</v>
      </c>
      <c r="AH4420" s="29" t="s">
        <v>1356</v>
      </c>
      <c r="AI4420" s="29" t="s">
        <v>1357</v>
      </c>
      <c r="AJ4420" s="29" t="s">
        <v>258</v>
      </c>
      <c r="AK4420" s="29" t="s">
        <v>258</v>
      </c>
      <c r="AL4420" s="29" t="s">
        <v>13327</v>
      </c>
    </row>
    <row r="4421" spans="1:38" x14ac:dyDescent="0.2">
      <c r="A4421" s="35" t="s">
        <v>18</v>
      </c>
      <c r="B4421" s="36">
        <v>10443</v>
      </c>
      <c r="C4421" s="36">
        <v>5</v>
      </c>
      <c r="D4421" s="36" t="s">
        <v>7242</v>
      </c>
      <c r="E4421" s="37" t="s">
        <v>7243</v>
      </c>
      <c r="F4421" s="38" t="s">
        <v>1262</v>
      </c>
      <c r="G4421" s="38" t="s">
        <v>1263</v>
      </c>
      <c r="H4421" s="35" t="s">
        <v>3070</v>
      </c>
      <c r="I4421" s="35"/>
      <c r="J4421" s="29" t="s">
        <v>263</v>
      </c>
      <c r="K4421" s="29" t="s">
        <v>264</v>
      </c>
      <c r="L4421" s="29" t="s">
        <v>2577</v>
      </c>
      <c r="M4421" s="39">
        <v>37.972205929519397</v>
      </c>
      <c r="N4421" s="39">
        <v>177.67145790554417</v>
      </c>
      <c r="O4421" s="29">
        <v>44197</v>
      </c>
      <c r="P4421" s="29">
        <v>45906</v>
      </c>
      <c r="Q4421" s="40">
        <v>4.6789870000000002</v>
      </c>
      <c r="R4421" s="39">
        <v>37.924024640657088</v>
      </c>
      <c r="S4421" s="39">
        <v>37.924024640657088</v>
      </c>
      <c r="T4421" s="39">
        <v>37.924024640657088</v>
      </c>
      <c r="U4421" s="39">
        <v>38.027926078028742</v>
      </c>
      <c r="V4421" s="39">
        <v>25.871457905544148</v>
      </c>
      <c r="W4421" s="29" t="s">
        <v>265</v>
      </c>
      <c r="X4421" s="29" t="s">
        <v>11773</v>
      </c>
      <c r="Y4421" s="29">
        <v>45218</v>
      </c>
      <c r="Z4421" s="41" t="s">
        <v>11758</v>
      </c>
      <c r="AA4421" s="42" t="s">
        <v>1349</v>
      </c>
      <c r="AB4421" s="29" t="s">
        <v>258</v>
      </c>
      <c r="AC4421" s="29" t="s">
        <v>265</v>
      </c>
      <c r="AD4421" s="29" t="s">
        <v>265</v>
      </c>
      <c r="AE4421" s="29" t="s">
        <v>1367</v>
      </c>
      <c r="AF4421" s="29" t="s">
        <v>2409</v>
      </c>
      <c r="AG4421" s="183" t="s">
        <v>2410</v>
      </c>
      <c r="AH4421" s="29" t="s">
        <v>1356</v>
      </c>
      <c r="AI4421" s="29" t="s">
        <v>1357</v>
      </c>
      <c r="AJ4421" s="29" t="s">
        <v>258</v>
      </c>
      <c r="AK4421" s="29" t="s">
        <v>258</v>
      </c>
      <c r="AL4421" s="29" t="s">
        <v>13327</v>
      </c>
    </row>
    <row r="4422" spans="1:38" x14ac:dyDescent="0.2">
      <c r="A4422" s="35" t="s">
        <v>18</v>
      </c>
      <c r="B4422" s="36">
        <v>10443</v>
      </c>
      <c r="C4422" s="36">
        <v>6</v>
      </c>
      <c r="D4422" s="36" t="s">
        <v>7244</v>
      </c>
      <c r="E4422" s="37" t="s">
        <v>7245</v>
      </c>
      <c r="F4422" s="38" t="s">
        <v>1262</v>
      </c>
      <c r="G4422" s="38" t="s">
        <v>1263</v>
      </c>
      <c r="H4422" s="35" t="s">
        <v>3070</v>
      </c>
      <c r="I4422" s="35"/>
      <c r="J4422" s="29" t="s">
        <v>263</v>
      </c>
      <c r="K4422" s="29" t="s">
        <v>264</v>
      </c>
      <c r="L4422" s="29" t="s">
        <v>2577</v>
      </c>
      <c r="M4422" s="39">
        <v>37.972205929519397</v>
      </c>
      <c r="N4422" s="39">
        <v>177.67145790554417</v>
      </c>
      <c r="O4422" s="29">
        <v>44197</v>
      </c>
      <c r="P4422" s="29">
        <v>45906</v>
      </c>
      <c r="Q4422" s="40">
        <v>4.6789870000000002</v>
      </c>
      <c r="R4422" s="39">
        <v>37.924024640657088</v>
      </c>
      <c r="S4422" s="39">
        <v>37.924024640657088</v>
      </c>
      <c r="T4422" s="39">
        <v>37.924024640657088</v>
      </c>
      <c r="U4422" s="39">
        <v>38.027926078028742</v>
      </c>
      <c r="V4422" s="39">
        <v>25.871457905544148</v>
      </c>
      <c r="W4422" s="29" t="s">
        <v>265</v>
      </c>
      <c r="X4422" s="29" t="s">
        <v>11773</v>
      </c>
      <c r="Y4422" s="29">
        <v>45218</v>
      </c>
      <c r="Z4422" s="41" t="s">
        <v>11758</v>
      </c>
      <c r="AA4422" s="42" t="s">
        <v>1349</v>
      </c>
      <c r="AB4422" s="29" t="s">
        <v>258</v>
      </c>
      <c r="AC4422" s="29" t="s">
        <v>265</v>
      </c>
      <c r="AD4422" s="29" t="s">
        <v>265</v>
      </c>
      <c r="AE4422" s="29" t="s">
        <v>1367</v>
      </c>
      <c r="AF4422" s="29" t="s">
        <v>2409</v>
      </c>
      <c r="AG4422" s="183" t="s">
        <v>2410</v>
      </c>
      <c r="AH4422" s="29" t="s">
        <v>1356</v>
      </c>
      <c r="AI4422" s="29" t="s">
        <v>1357</v>
      </c>
      <c r="AJ4422" s="29" t="s">
        <v>258</v>
      </c>
      <c r="AK4422" s="29" t="s">
        <v>258</v>
      </c>
      <c r="AL4422" s="29" t="s">
        <v>13327</v>
      </c>
    </row>
    <row r="4423" spans="1:38" x14ac:dyDescent="0.2">
      <c r="A4423" s="35" t="s">
        <v>18</v>
      </c>
      <c r="B4423" s="36">
        <v>10443</v>
      </c>
      <c r="C4423" s="36">
        <v>7</v>
      </c>
      <c r="D4423" s="36" t="s">
        <v>7246</v>
      </c>
      <c r="E4423" s="37" t="s">
        <v>7247</v>
      </c>
      <c r="F4423" s="38" t="s">
        <v>1262</v>
      </c>
      <c r="G4423" s="38" t="s">
        <v>1263</v>
      </c>
      <c r="H4423" s="35" t="s">
        <v>3070</v>
      </c>
      <c r="I4423" s="35"/>
      <c r="J4423" s="29" t="s">
        <v>263</v>
      </c>
      <c r="K4423" s="29" t="s">
        <v>264</v>
      </c>
      <c r="L4423" s="29" t="s">
        <v>2577</v>
      </c>
      <c r="M4423" s="39">
        <v>37.972205929519397</v>
      </c>
      <c r="N4423" s="39">
        <v>177.67145790554417</v>
      </c>
      <c r="O4423" s="29">
        <v>44197</v>
      </c>
      <c r="P4423" s="29">
        <v>45906</v>
      </c>
      <c r="Q4423" s="40">
        <v>4.6789870000000002</v>
      </c>
      <c r="R4423" s="39">
        <v>37.924024640657088</v>
      </c>
      <c r="S4423" s="39">
        <v>37.924024640657088</v>
      </c>
      <c r="T4423" s="39">
        <v>37.924024640657088</v>
      </c>
      <c r="U4423" s="39">
        <v>38.027926078028742</v>
      </c>
      <c r="V4423" s="39">
        <v>25.871457905544148</v>
      </c>
      <c r="W4423" s="29" t="s">
        <v>265</v>
      </c>
      <c r="X4423" s="29" t="s">
        <v>11773</v>
      </c>
      <c r="Y4423" s="29">
        <v>45218</v>
      </c>
      <c r="Z4423" s="41" t="s">
        <v>11758</v>
      </c>
      <c r="AA4423" s="42" t="s">
        <v>1349</v>
      </c>
      <c r="AB4423" s="29" t="s">
        <v>258</v>
      </c>
      <c r="AC4423" s="29" t="s">
        <v>265</v>
      </c>
      <c r="AD4423" s="29" t="s">
        <v>265</v>
      </c>
      <c r="AE4423" s="29" t="s">
        <v>1367</v>
      </c>
      <c r="AF4423" s="29" t="s">
        <v>2409</v>
      </c>
      <c r="AG4423" s="183" t="s">
        <v>2410</v>
      </c>
      <c r="AH4423" s="29" t="s">
        <v>1356</v>
      </c>
      <c r="AI4423" s="29" t="s">
        <v>1357</v>
      </c>
      <c r="AJ4423" s="29" t="s">
        <v>258</v>
      </c>
      <c r="AK4423" s="29" t="s">
        <v>258</v>
      </c>
      <c r="AL4423" s="29" t="s">
        <v>13327</v>
      </c>
    </row>
    <row r="4424" spans="1:38" x14ac:dyDescent="0.2">
      <c r="A4424" s="35" t="s">
        <v>18</v>
      </c>
      <c r="B4424" s="36">
        <v>10443</v>
      </c>
      <c r="C4424" s="36">
        <v>8</v>
      </c>
      <c r="D4424" s="36" t="s">
        <v>7248</v>
      </c>
      <c r="E4424" s="37" t="s">
        <v>7249</v>
      </c>
      <c r="F4424" s="38" t="s">
        <v>1262</v>
      </c>
      <c r="G4424" s="38" t="s">
        <v>1263</v>
      </c>
      <c r="H4424" s="35" t="s">
        <v>3070</v>
      </c>
      <c r="I4424" s="35"/>
      <c r="J4424" s="29" t="s">
        <v>263</v>
      </c>
      <c r="K4424" s="29" t="s">
        <v>264</v>
      </c>
      <c r="L4424" s="29" t="s">
        <v>2577</v>
      </c>
      <c r="M4424" s="39">
        <v>37.972205929519397</v>
      </c>
      <c r="N4424" s="39">
        <v>177.67145790554417</v>
      </c>
      <c r="O4424" s="29">
        <v>44197</v>
      </c>
      <c r="P4424" s="29">
        <v>45906</v>
      </c>
      <c r="Q4424" s="40">
        <v>4.6789870000000002</v>
      </c>
      <c r="R4424" s="39">
        <v>37.924024640657088</v>
      </c>
      <c r="S4424" s="39">
        <v>37.924024640657088</v>
      </c>
      <c r="T4424" s="39">
        <v>37.924024640657088</v>
      </c>
      <c r="U4424" s="39">
        <v>38.027926078028742</v>
      </c>
      <c r="V4424" s="39">
        <v>25.871457905544148</v>
      </c>
      <c r="W4424" s="29" t="s">
        <v>265</v>
      </c>
      <c r="X4424" s="29" t="s">
        <v>11773</v>
      </c>
      <c r="Y4424" s="29">
        <v>45218</v>
      </c>
      <c r="Z4424" s="41" t="s">
        <v>11758</v>
      </c>
      <c r="AA4424" s="42" t="s">
        <v>1349</v>
      </c>
      <c r="AB4424" s="29" t="s">
        <v>258</v>
      </c>
      <c r="AC4424" s="29" t="s">
        <v>265</v>
      </c>
      <c r="AD4424" s="29" t="s">
        <v>265</v>
      </c>
      <c r="AE4424" s="29" t="s">
        <v>1367</v>
      </c>
      <c r="AF4424" s="29" t="s">
        <v>2409</v>
      </c>
      <c r="AG4424" s="183" t="s">
        <v>2410</v>
      </c>
      <c r="AH4424" s="29" t="s">
        <v>1356</v>
      </c>
      <c r="AI4424" s="29" t="s">
        <v>1357</v>
      </c>
      <c r="AJ4424" s="29" t="s">
        <v>258</v>
      </c>
      <c r="AK4424" s="29" t="s">
        <v>258</v>
      </c>
      <c r="AL4424" s="29" t="s">
        <v>13327</v>
      </c>
    </row>
    <row r="4425" spans="1:38" x14ac:dyDescent="0.2">
      <c r="A4425" s="35" t="s">
        <v>18</v>
      </c>
      <c r="B4425" s="36">
        <v>10443</v>
      </c>
      <c r="C4425" s="36">
        <v>9</v>
      </c>
      <c r="D4425" s="36" t="s">
        <v>7250</v>
      </c>
      <c r="E4425" s="37" t="s">
        <v>7251</v>
      </c>
      <c r="F4425" s="38" t="s">
        <v>1262</v>
      </c>
      <c r="G4425" s="38" t="s">
        <v>1263</v>
      </c>
      <c r="H4425" s="35" t="s">
        <v>3070</v>
      </c>
      <c r="I4425" s="35"/>
      <c r="J4425" s="29" t="s">
        <v>263</v>
      </c>
      <c r="K4425" s="29" t="s">
        <v>264</v>
      </c>
      <c r="L4425" s="29" t="s">
        <v>2577</v>
      </c>
      <c r="M4425" s="39">
        <v>37.972205929519397</v>
      </c>
      <c r="N4425" s="39">
        <v>177.67145790554417</v>
      </c>
      <c r="O4425" s="29">
        <v>44197</v>
      </c>
      <c r="P4425" s="29">
        <v>45906</v>
      </c>
      <c r="Q4425" s="40">
        <v>4.6789870000000002</v>
      </c>
      <c r="R4425" s="39">
        <v>37.924024640657088</v>
      </c>
      <c r="S4425" s="39">
        <v>37.924024640657088</v>
      </c>
      <c r="T4425" s="39">
        <v>37.924024640657088</v>
      </c>
      <c r="U4425" s="39">
        <v>38.027926078028742</v>
      </c>
      <c r="V4425" s="39">
        <v>25.871457905544148</v>
      </c>
      <c r="W4425" s="29" t="s">
        <v>265</v>
      </c>
      <c r="X4425" s="29" t="s">
        <v>11773</v>
      </c>
      <c r="Y4425" s="29">
        <v>45218</v>
      </c>
      <c r="Z4425" s="41" t="s">
        <v>11758</v>
      </c>
      <c r="AA4425" s="42" t="s">
        <v>1349</v>
      </c>
      <c r="AB4425" s="29" t="s">
        <v>258</v>
      </c>
      <c r="AC4425" s="29" t="s">
        <v>265</v>
      </c>
      <c r="AD4425" s="29" t="s">
        <v>265</v>
      </c>
      <c r="AE4425" s="29" t="s">
        <v>1367</v>
      </c>
      <c r="AF4425" s="29" t="s">
        <v>2409</v>
      </c>
      <c r="AG4425" s="183" t="s">
        <v>2410</v>
      </c>
      <c r="AH4425" s="29" t="s">
        <v>1356</v>
      </c>
      <c r="AI4425" s="29" t="s">
        <v>1357</v>
      </c>
      <c r="AJ4425" s="29" t="s">
        <v>258</v>
      </c>
      <c r="AK4425" s="29" t="s">
        <v>258</v>
      </c>
      <c r="AL4425" s="29" t="s">
        <v>13327</v>
      </c>
    </row>
    <row r="4426" spans="1:38" x14ac:dyDescent="0.2">
      <c r="A4426" s="35" t="s">
        <v>18</v>
      </c>
      <c r="B4426" s="36">
        <v>10443</v>
      </c>
      <c r="C4426" s="36">
        <v>10</v>
      </c>
      <c r="D4426" s="36" t="s">
        <v>7252</v>
      </c>
      <c r="E4426" s="37" t="s">
        <v>7253</v>
      </c>
      <c r="F4426" s="38" t="s">
        <v>1262</v>
      </c>
      <c r="G4426" s="38" t="s">
        <v>1263</v>
      </c>
      <c r="H4426" s="35" t="s">
        <v>3070</v>
      </c>
      <c r="I4426" s="35"/>
      <c r="J4426" s="29" t="s">
        <v>263</v>
      </c>
      <c r="K4426" s="29" t="s">
        <v>264</v>
      </c>
      <c r="L4426" s="29" t="s">
        <v>2577</v>
      </c>
      <c r="M4426" s="39">
        <v>37.972205929519397</v>
      </c>
      <c r="N4426" s="39">
        <v>177.67145790554417</v>
      </c>
      <c r="O4426" s="29">
        <v>44197</v>
      </c>
      <c r="P4426" s="29">
        <v>45906</v>
      </c>
      <c r="Q4426" s="40">
        <v>4.6789870000000002</v>
      </c>
      <c r="R4426" s="39">
        <v>37.924024640657088</v>
      </c>
      <c r="S4426" s="39">
        <v>37.924024640657088</v>
      </c>
      <c r="T4426" s="39">
        <v>37.924024640657088</v>
      </c>
      <c r="U4426" s="39">
        <v>38.027926078028742</v>
      </c>
      <c r="V4426" s="39">
        <v>25.871457905544148</v>
      </c>
      <c r="W4426" s="29" t="s">
        <v>265</v>
      </c>
      <c r="X4426" s="29" t="s">
        <v>11773</v>
      </c>
      <c r="Y4426" s="29">
        <v>45218</v>
      </c>
      <c r="Z4426" s="41" t="s">
        <v>11758</v>
      </c>
      <c r="AA4426" s="42" t="s">
        <v>1349</v>
      </c>
      <c r="AB4426" s="29" t="s">
        <v>258</v>
      </c>
      <c r="AC4426" s="29" t="s">
        <v>265</v>
      </c>
      <c r="AD4426" s="29" t="s">
        <v>265</v>
      </c>
      <c r="AE4426" s="29" t="s">
        <v>1367</v>
      </c>
      <c r="AF4426" s="29" t="s">
        <v>2409</v>
      </c>
      <c r="AG4426" s="183" t="s">
        <v>2410</v>
      </c>
      <c r="AH4426" s="29" t="s">
        <v>1356</v>
      </c>
      <c r="AI4426" s="29" t="s">
        <v>1357</v>
      </c>
      <c r="AJ4426" s="29" t="s">
        <v>258</v>
      </c>
      <c r="AK4426" s="29" t="s">
        <v>258</v>
      </c>
      <c r="AL4426" s="29" t="s">
        <v>13327</v>
      </c>
    </row>
    <row r="4427" spans="1:38" x14ac:dyDescent="0.2">
      <c r="A4427" s="35" t="s">
        <v>18</v>
      </c>
      <c r="B4427" s="36">
        <v>10443</v>
      </c>
      <c r="C4427" s="36">
        <v>11</v>
      </c>
      <c r="D4427" s="36" t="s">
        <v>7254</v>
      </c>
      <c r="E4427" s="37" t="s">
        <v>7255</v>
      </c>
      <c r="F4427" s="38" t="s">
        <v>1262</v>
      </c>
      <c r="G4427" s="38" t="s">
        <v>1263</v>
      </c>
      <c r="H4427" s="35" t="s">
        <v>3070</v>
      </c>
      <c r="I4427" s="35"/>
      <c r="J4427" s="29" t="s">
        <v>263</v>
      </c>
      <c r="K4427" s="29" t="s">
        <v>264</v>
      </c>
      <c r="L4427" s="29" t="s">
        <v>2577</v>
      </c>
      <c r="M4427" s="39">
        <v>37.972205929519397</v>
      </c>
      <c r="N4427" s="39">
        <v>177.67145790554417</v>
      </c>
      <c r="O4427" s="29">
        <v>44197</v>
      </c>
      <c r="P4427" s="29">
        <v>45906</v>
      </c>
      <c r="Q4427" s="40">
        <v>4.6789870000000002</v>
      </c>
      <c r="R4427" s="39">
        <v>37.924024640657088</v>
      </c>
      <c r="S4427" s="39">
        <v>37.924024640657088</v>
      </c>
      <c r="T4427" s="39">
        <v>37.924024640657088</v>
      </c>
      <c r="U4427" s="39">
        <v>38.027926078028742</v>
      </c>
      <c r="V4427" s="39">
        <v>25.871457905544148</v>
      </c>
      <c r="W4427" s="29" t="s">
        <v>265</v>
      </c>
      <c r="X4427" s="29" t="s">
        <v>11773</v>
      </c>
      <c r="Y4427" s="29">
        <v>45218</v>
      </c>
      <c r="Z4427" s="41" t="s">
        <v>11758</v>
      </c>
      <c r="AA4427" s="42" t="s">
        <v>1349</v>
      </c>
      <c r="AB4427" s="29" t="s">
        <v>258</v>
      </c>
      <c r="AC4427" s="29" t="s">
        <v>265</v>
      </c>
      <c r="AD4427" s="29" t="s">
        <v>265</v>
      </c>
      <c r="AE4427" s="29" t="s">
        <v>1367</v>
      </c>
      <c r="AF4427" s="29" t="s">
        <v>2409</v>
      </c>
      <c r="AG4427" s="183" t="s">
        <v>2410</v>
      </c>
      <c r="AH4427" s="29" t="s">
        <v>1356</v>
      </c>
      <c r="AI4427" s="29" t="s">
        <v>1357</v>
      </c>
      <c r="AJ4427" s="29" t="s">
        <v>258</v>
      </c>
      <c r="AK4427" s="29" t="s">
        <v>258</v>
      </c>
      <c r="AL4427" s="29" t="s">
        <v>13327</v>
      </c>
    </row>
    <row r="4428" spans="1:38" x14ac:dyDescent="0.2">
      <c r="A4428" s="35" t="s">
        <v>18</v>
      </c>
      <c r="B4428" s="36">
        <v>10443</v>
      </c>
      <c r="C4428" s="36">
        <v>12</v>
      </c>
      <c r="D4428" s="36" t="s">
        <v>7256</v>
      </c>
      <c r="E4428" s="37" t="s">
        <v>7257</v>
      </c>
      <c r="F4428" s="38" t="s">
        <v>1262</v>
      </c>
      <c r="G4428" s="38" t="s">
        <v>1263</v>
      </c>
      <c r="H4428" s="35" t="s">
        <v>3070</v>
      </c>
      <c r="I4428" s="35"/>
      <c r="J4428" s="29" t="s">
        <v>263</v>
      </c>
      <c r="K4428" s="29" t="s">
        <v>264</v>
      </c>
      <c r="L4428" s="29" t="s">
        <v>2577</v>
      </c>
      <c r="M4428" s="39">
        <v>37.972205929519397</v>
      </c>
      <c r="N4428" s="39">
        <v>177.67145790554417</v>
      </c>
      <c r="O4428" s="29">
        <v>44197</v>
      </c>
      <c r="P4428" s="29">
        <v>45906</v>
      </c>
      <c r="Q4428" s="40">
        <v>4.6789870000000002</v>
      </c>
      <c r="R4428" s="39">
        <v>37.924024640657088</v>
      </c>
      <c r="S4428" s="39">
        <v>37.924024640657088</v>
      </c>
      <c r="T4428" s="39">
        <v>37.924024640657088</v>
      </c>
      <c r="U4428" s="39">
        <v>38.027926078028742</v>
      </c>
      <c r="V4428" s="39">
        <v>25.871457905544148</v>
      </c>
      <c r="W4428" s="29" t="s">
        <v>265</v>
      </c>
      <c r="X4428" s="29" t="s">
        <v>11773</v>
      </c>
      <c r="Y4428" s="29">
        <v>45218</v>
      </c>
      <c r="Z4428" s="41" t="s">
        <v>11758</v>
      </c>
      <c r="AA4428" s="42" t="s">
        <v>1349</v>
      </c>
      <c r="AB4428" s="29" t="s">
        <v>258</v>
      </c>
      <c r="AC4428" s="29" t="s">
        <v>265</v>
      </c>
      <c r="AD4428" s="29" t="s">
        <v>265</v>
      </c>
      <c r="AE4428" s="29" t="s">
        <v>1367</v>
      </c>
      <c r="AF4428" s="29" t="s">
        <v>2409</v>
      </c>
      <c r="AG4428" s="183" t="s">
        <v>2410</v>
      </c>
      <c r="AH4428" s="29" t="s">
        <v>1356</v>
      </c>
      <c r="AI4428" s="29" t="s">
        <v>1357</v>
      </c>
      <c r="AJ4428" s="29" t="s">
        <v>258</v>
      </c>
      <c r="AK4428" s="29" t="s">
        <v>258</v>
      </c>
      <c r="AL4428" s="29" t="s">
        <v>13327</v>
      </c>
    </row>
    <row r="4429" spans="1:38" x14ac:dyDescent="0.2">
      <c r="A4429" s="35" t="s">
        <v>18</v>
      </c>
      <c r="B4429" s="36">
        <v>10443</v>
      </c>
      <c r="C4429" s="36">
        <v>13</v>
      </c>
      <c r="D4429" s="36" t="s">
        <v>7258</v>
      </c>
      <c r="E4429" s="37" t="s">
        <v>7259</v>
      </c>
      <c r="F4429" s="38" t="s">
        <v>1262</v>
      </c>
      <c r="G4429" s="38" t="s">
        <v>1263</v>
      </c>
      <c r="H4429" s="35" t="s">
        <v>3070</v>
      </c>
      <c r="I4429" s="35"/>
      <c r="J4429" s="29" t="s">
        <v>263</v>
      </c>
      <c r="K4429" s="29" t="s">
        <v>264</v>
      </c>
      <c r="L4429" s="29" t="s">
        <v>2577</v>
      </c>
      <c r="M4429" s="39">
        <v>37.972205929519397</v>
      </c>
      <c r="N4429" s="39">
        <v>177.67145790554417</v>
      </c>
      <c r="O4429" s="29">
        <v>44197</v>
      </c>
      <c r="P4429" s="29">
        <v>45906</v>
      </c>
      <c r="Q4429" s="40">
        <v>4.6789870000000002</v>
      </c>
      <c r="R4429" s="39">
        <v>37.924024640657088</v>
      </c>
      <c r="S4429" s="39">
        <v>37.924024640657088</v>
      </c>
      <c r="T4429" s="39">
        <v>37.924024640657088</v>
      </c>
      <c r="U4429" s="39">
        <v>38.027926078028742</v>
      </c>
      <c r="V4429" s="39">
        <v>25.871457905544148</v>
      </c>
      <c r="W4429" s="29" t="s">
        <v>265</v>
      </c>
      <c r="X4429" s="29" t="s">
        <v>11773</v>
      </c>
      <c r="Y4429" s="29">
        <v>45218</v>
      </c>
      <c r="Z4429" s="41" t="s">
        <v>11758</v>
      </c>
      <c r="AA4429" s="42" t="s">
        <v>1349</v>
      </c>
      <c r="AB4429" s="29" t="s">
        <v>258</v>
      </c>
      <c r="AC4429" s="29" t="s">
        <v>265</v>
      </c>
      <c r="AD4429" s="29" t="s">
        <v>265</v>
      </c>
      <c r="AE4429" s="29" t="s">
        <v>1367</v>
      </c>
      <c r="AF4429" s="29" t="s">
        <v>2409</v>
      </c>
      <c r="AG4429" s="183" t="s">
        <v>2410</v>
      </c>
      <c r="AH4429" s="29" t="s">
        <v>1356</v>
      </c>
      <c r="AI4429" s="29" t="s">
        <v>1357</v>
      </c>
      <c r="AJ4429" s="29" t="s">
        <v>258</v>
      </c>
      <c r="AK4429" s="29" t="s">
        <v>258</v>
      </c>
      <c r="AL4429" s="29" t="s">
        <v>13327</v>
      </c>
    </row>
    <row r="4430" spans="1:38" x14ac:dyDescent="0.2">
      <c r="A4430" s="35" t="s">
        <v>18</v>
      </c>
      <c r="B4430" s="36">
        <v>10443</v>
      </c>
      <c r="C4430" s="36">
        <v>14</v>
      </c>
      <c r="D4430" s="36" t="s">
        <v>7260</v>
      </c>
      <c r="E4430" s="37" t="s">
        <v>7261</v>
      </c>
      <c r="F4430" s="38" t="s">
        <v>1262</v>
      </c>
      <c r="G4430" s="38" t="s">
        <v>1263</v>
      </c>
      <c r="H4430" s="35" t="s">
        <v>3070</v>
      </c>
      <c r="I4430" s="35"/>
      <c r="J4430" s="29" t="s">
        <v>263</v>
      </c>
      <c r="K4430" s="29" t="s">
        <v>264</v>
      </c>
      <c r="L4430" s="29" t="s">
        <v>2577</v>
      </c>
      <c r="M4430" s="39">
        <v>37.972205929519397</v>
      </c>
      <c r="N4430" s="39">
        <v>177.67145790554417</v>
      </c>
      <c r="O4430" s="29">
        <v>44197</v>
      </c>
      <c r="P4430" s="29">
        <v>45906</v>
      </c>
      <c r="Q4430" s="40">
        <v>4.6789870000000002</v>
      </c>
      <c r="R4430" s="39">
        <v>37.924024640657088</v>
      </c>
      <c r="S4430" s="39">
        <v>37.924024640657088</v>
      </c>
      <c r="T4430" s="39">
        <v>37.924024640657088</v>
      </c>
      <c r="U4430" s="39">
        <v>38.027926078028742</v>
      </c>
      <c r="V4430" s="39">
        <v>25.871457905544148</v>
      </c>
      <c r="W4430" s="29" t="s">
        <v>265</v>
      </c>
      <c r="X4430" s="29" t="s">
        <v>11773</v>
      </c>
      <c r="Y4430" s="29">
        <v>45218</v>
      </c>
      <c r="Z4430" s="41" t="s">
        <v>11758</v>
      </c>
      <c r="AA4430" s="42" t="s">
        <v>1349</v>
      </c>
      <c r="AB4430" s="29" t="s">
        <v>258</v>
      </c>
      <c r="AC4430" s="29" t="s">
        <v>265</v>
      </c>
      <c r="AD4430" s="29" t="s">
        <v>265</v>
      </c>
      <c r="AE4430" s="29" t="s">
        <v>1367</v>
      </c>
      <c r="AF4430" s="29" t="s">
        <v>2409</v>
      </c>
      <c r="AG4430" s="183" t="s">
        <v>2410</v>
      </c>
      <c r="AH4430" s="29" t="s">
        <v>1356</v>
      </c>
      <c r="AI4430" s="29" t="s">
        <v>1357</v>
      </c>
      <c r="AJ4430" s="29" t="s">
        <v>258</v>
      </c>
      <c r="AK4430" s="29" t="s">
        <v>258</v>
      </c>
      <c r="AL4430" s="29" t="s">
        <v>13327</v>
      </c>
    </row>
    <row r="4431" spans="1:38" x14ac:dyDescent="0.2">
      <c r="A4431" s="35" t="s">
        <v>18</v>
      </c>
      <c r="B4431" s="36">
        <v>10443</v>
      </c>
      <c r="C4431" s="36">
        <v>15</v>
      </c>
      <c r="D4431" s="36" t="s">
        <v>7262</v>
      </c>
      <c r="E4431" s="37" t="s">
        <v>7263</v>
      </c>
      <c r="F4431" s="38" t="s">
        <v>1262</v>
      </c>
      <c r="G4431" s="38" t="s">
        <v>1263</v>
      </c>
      <c r="H4431" s="35" t="s">
        <v>3070</v>
      </c>
      <c r="I4431" s="35"/>
      <c r="J4431" s="29" t="s">
        <v>263</v>
      </c>
      <c r="K4431" s="29" t="s">
        <v>264</v>
      </c>
      <c r="L4431" s="29" t="s">
        <v>2577</v>
      </c>
      <c r="M4431" s="39">
        <v>37.972205929519397</v>
      </c>
      <c r="N4431" s="39">
        <v>177.67145790554417</v>
      </c>
      <c r="O4431" s="29">
        <v>44197</v>
      </c>
      <c r="P4431" s="29">
        <v>45906</v>
      </c>
      <c r="Q4431" s="40">
        <v>4.6789870000000002</v>
      </c>
      <c r="R4431" s="39">
        <v>37.924024640657088</v>
      </c>
      <c r="S4431" s="39">
        <v>37.924024640657088</v>
      </c>
      <c r="T4431" s="39">
        <v>37.924024640657088</v>
      </c>
      <c r="U4431" s="39">
        <v>38.027926078028742</v>
      </c>
      <c r="V4431" s="39">
        <v>25.871457905544148</v>
      </c>
      <c r="W4431" s="29" t="s">
        <v>265</v>
      </c>
      <c r="X4431" s="29" t="s">
        <v>11773</v>
      </c>
      <c r="Y4431" s="29">
        <v>45218</v>
      </c>
      <c r="Z4431" s="41" t="s">
        <v>11758</v>
      </c>
      <c r="AA4431" s="42" t="s">
        <v>1349</v>
      </c>
      <c r="AB4431" s="29" t="s">
        <v>258</v>
      </c>
      <c r="AC4431" s="29" t="s">
        <v>265</v>
      </c>
      <c r="AD4431" s="29" t="s">
        <v>265</v>
      </c>
      <c r="AE4431" s="29" t="s">
        <v>1367</v>
      </c>
      <c r="AF4431" s="29" t="s">
        <v>2409</v>
      </c>
      <c r="AG4431" s="183" t="s">
        <v>2410</v>
      </c>
      <c r="AH4431" s="29" t="s">
        <v>1356</v>
      </c>
      <c r="AI4431" s="29" t="s">
        <v>1357</v>
      </c>
      <c r="AJ4431" s="29" t="s">
        <v>258</v>
      </c>
      <c r="AK4431" s="29" t="s">
        <v>258</v>
      </c>
      <c r="AL4431" s="29" t="s">
        <v>13327</v>
      </c>
    </row>
    <row r="4432" spans="1:38" x14ac:dyDescent="0.2">
      <c r="A4432" s="35" t="s">
        <v>18</v>
      </c>
      <c r="B4432" s="36">
        <v>10443</v>
      </c>
      <c r="C4432" s="36">
        <v>16</v>
      </c>
      <c r="D4432" s="36" t="s">
        <v>7264</v>
      </c>
      <c r="E4432" s="37" t="s">
        <v>7265</v>
      </c>
      <c r="F4432" s="38" t="s">
        <v>1262</v>
      </c>
      <c r="G4432" s="38" t="s">
        <v>1263</v>
      </c>
      <c r="H4432" s="35" t="s">
        <v>3070</v>
      </c>
      <c r="I4432" s="35"/>
      <c r="J4432" s="29" t="s">
        <v>263</v>
      </c>
      <c r="K4432" s="29" t="s">
        <v>264</v>
      </c>
      <c r="L4432" s="29" t="s">
        <v>2577</v>
      </c>
      <c r="M4432" s="39">
        <v>37.972205929519397</v>
      </c>
      <c r="N4432" s="39">
        <v>177.67145790554417</v>
      </c>
      <c r="O4432" s="29">
        <v>44197</v>
      </c>
      <c r="P4432" s="29">
        <v>45906</v>
      </c>
      <c r="Q4432" s="40">
        <v>4.6789870000000002</v>
      </c>
      <c r="R4432" s="39">
        <v>37.924024640657088</v>
      </c>
      <c r="S4432" s="39">
        <v>37.924024640657088</v>
      </c>
      <c r="T4432" s="39">
        <v>37.924024640657088</v>
      </c>
      <c r="U4432" s="39">
        <v>38.027926078028742</v>
      </c>
      <c r="V4432" s="39">
        <v>25.871457905544148</v>
      </c>
      <c r="W4432" s="29" t="s">
        <v>265</v>
      </c>
      <c r="X4432" s="29" t="s">
        <v>11773</v>
      </c>
      <c r="Y4432" s="29">
        <v>45218</v>
      </c>
      <c r="Z4432" s="41" t="s">
        <v>11758</v>
      </c>
      <c r="AA4432" s="42" t="s">
        <v>1349</v>
      </c>
      <c r="AB4432" s="29" t="s">
        <v>258</v>
      </c>
      <c r="AC4432" s="29" t="s">
        <v>265</v>
      </c>
      <c r="AD4432" s="29" t="s">
        <v>265</v>
      </c>
      <c r="AE4432" s="29" t="s">
        <v>1367</v>
      </c>
      <c r="AF4432" s="29" t="s">
        <v>2409</v>
      </c>
      <c r="AG4432" s="183" t="s">
        <v>2410</v>
      </c>
      <c r="AH4432" s="29" t="s">
        <v>1356</v>
      </c>
      <c r="AI4432" s="29" t="s">
        <v>1357</v>
      </c>
      <c r="AJ4432" s="29" t="s">
        <v>258</v>
      </c>
      <c r="AK4432" s="29" t="s">
        <v>258</v>
      </c>
      <c r="AL4432" s="29" t="s">
        <v>13327</v>
      </c>
    </row>
    <row r="4433" spans="1:38" x14ac:dyDescent="0.2">
      <c r="A4433" s="35" t="s">
        <v>18</v>
      </c>
      <c r="B4433" s="36">
        <v>10443</v>
      </c>
      <c r="C4433" s="36">
        <v>17</v>
      </c>
      <c r="D4433" s="36" t="s">
        <v>7266</v>
      </c>
      <c r="E4433" s="37" t="s">
        <v>7267</v>
      </c>
      <c r="F4433" s="38" t="s">
        <v>1262</v>
      </c>
      <c r="G4433" s="38" t="s">
        <v>1263</v>
      </c>
      <c r="H4433" s="35" t="s">
        <v>3070</v>
      </c>
      <c r="I4433" s="35"/>
      <c r="J4433" s="29" t="s">
        <v>263</v>
      </c>
      <c r="K4433" s="29" t="s">
        <v>264</v>
      </c>
      <c r="L4433" s="29" t="s">
        <v>2577</v>
      </c>
      <c r="M4433" s="39">
        <v>37.972205929519397</v>
      </c>
      <c r="N4433" s="39">
        <v>177.67145790554417</v>
      </c>
      <c r="O4433" s="29">
        <v>44197</v>
      </c>
      <c r="P4433" s="29">
        <v>45906</v>
      </c>
      <c r="Q4433" s="40">
        <v>4.6789870000000002</v>
      </c>
      <c r="R4433" s="39">
        <v>37.924024640657088</v>
      </c>
      <c r="S4433" s="39">
        <v>37.924024640657088</v>
      </c>
      <c r="T4433" s="39">
        <v>37.924024640657088</v>
      </c>
      <c r="U4433" s="39">
        <v>38.027926078028742</v>
      </c>
      <c r="V4433" s="39">
        <v>25.871457905544148</v>
      </c>
      <c r="W4433" s="29" t="s">
        <v>265</v>
      </c>
      <c r="X4433" s="29" t="s">
        <v>11773</v>
      </c>
      <c r="Y4433" s="29">
        <v>45218</v>
      </c>
      <c r="Z4433" s="41" t="s">
        <v>11758</v>
      </c>
      <c r="AA4433" s="42" t="s">
        <v>1349</v>
      </c>
      <c r="AB4433" s="29" t="s">
        <v>258</v>
      </c>
      <c r="AC4433" s="29" t="s">
        <v>265</v>
      </c>
      <c r="AD4433" s="29" t="s">
        <v>265</v>
      </c>
      <c r="AE4433" s="29" t="s">
        <v>1367</v>
      </c>
      <c r="AF4433" s="29" t="s">
        <v>2409</v>
      </c>
      <c r="AG4433" s="183" t="s">
        <v>2410</v>
      </c>
      <c r="AH4433" s="29" t="s">
        <v>1356</v>
      </c>
      <c r="AI4433" s="29" t="s">
        <v>1357</v>
      </c>
      <c r="AJ4433" s="29" t="s">
        <v>258</v>
      </c>
      <c r="AK4433" s="29" t="s">
        <v>258</v>
      </c>
      <c r="AL4433" s="29" t="s">
        <v>13327</v>
      </c>
    </row>
    <row r="4434" spans="1:38" x14ac:dyDescent="0.2">
      <c r="A4434" s="35" t="s">
        <v>18</v>
      </c>
      <c r="B4434" s="36">
        <v>10443</v>
      </c>
      <c r="C4434" s="36">
        <v>18</v>
      </c>
      <c r="D4434" s="36" t="s">
        <v>7268</v>
      </c>
      <c r="E4434" s="37" t="s">
        <v>7269</v>
      </c>
      <c r="F4434" s="38" t="s">
        <v>1262</v>
      </c>
      <c r="G4434" s="38" t="s">
        <v>1263</v>
      </c>
      <c r="H4434" s="35" t="s">
        <v>3070</v>
      </c>
      <c r="I4434" s="35"/>
      <c r="J4434" s="29" t="s">
        <v>263</v>
      </c>
      <c r="K4434" s="29" t="s">
        <v>264</v>
      </c>
      <c r="L4434" s="29" t="s">
        <v>2577</v>
      </c>
      <c r="M4434" s="39">
        <v>37.972205929519397</v>
      </c>
      <c r="N4434" s="39">
        <v>177.67145790554417</v>
      </c>
      <c r="O4434" s="29">
        <v>44197</v>
      </c>
      <c r="P4434" s="29">
        <v>45906</v>
      </c>
      <c r="Q4434" s="40">
        <v>4.6789870000000002</v>
      </c>
      <c r="R4434" s="39">
        <v>37.924024640657088</v>
      </c>
      <c r="S4434" s="39">
        <v>37.924024640657088</v>
      </c>
      <c r="T4434" s="39">
        <v>37.924024640657088</v>
      </c>
      <c r="U4434" s="39">
        <v>38.027926078028742</v>
      </c>
      <c r="V4434" s="39">
        <v>25.871457905544148</v>
      </c>
      <c r="W4434" s="29" t="s">
        <v>265</v>
      </c>
      <c r="X4434" s="29" t="s">
        <v>11773</v>
      </c>
      <c r="Y4434" s="29">
        <v>45218</v>
      </c>
      <c r="Z4434" s="41" t="s">
        <v>11758</v>
      </c>
      <c r="AA4434" s="42" t="s">
        <v>1349</v>
      </c>
      <c r="AB4434" s="29" t="s">
        <v>258</v>
      </c>
      <c r="AC4434" s="29" t="s">
        <v>265</v>
      </c>
      <c r="AD4434" s="29" t="s">
        <v>265</v>
      </c>
      <c r="AE4434" s="29" t="s">
        <v>1367</v>
      </c>
      <c r="AF4434" s="29" t="s">
        <v>2409</v>
      </c>
      <c r="AG4434" s="183" t="s">
        <v>2410</v>
      </c>
      <c r="AH4434" s="29" t="s">
        <v>1356</v>
      </c>
      <c r="AI4434" s="29" t="s">
        <v>1357</v>
      </c>
      <c r="AJ4434" s="29" t="s">
        <v>258</v>
      </c>
      <c r="AK4434" s="29" t="s">
        <v>258</v>
      </c>
      <c r="AL4434" s="29" t="s">
        <v>13327</v>
      </c>
    </row>
    <row r="4435" spans="1:38" x14ac:dyDescent="0.2">
      <c r="A4435" s="35" t="s">
        <v>18</v>
      </c>
      <c r="B4435" s="36">
        <v>10443</v>
      </c>
      <c r="C4435" s="36">
        <v>19</v>
      </c>
      <c r="D4435" s="36" t="s">
        <v>7270</v>
      </c>
      <c r="E4435" s="37" t="s">
        <v>7271</v>
      </c>
      <c r="F4435" s="38" t="s">
        <v>1262</v>
      </c>
      <c r="G4435" s="38" t="s">
        <v>1263</v>
      </c>
      <c r="H4435" s="35" t="s">
        <v>3070</v>
      </c>
      <c r="I4435" s="35"/>
      <c r="J4435" s="29" t="s">
        <v>263</v>
      </c>
      <c r="K4435" s="29" t="s">
        <v>264</v>
      </c>
      <c r="L4435" s="29" t="s">
        <v>2577</v>
      </c>
      <c r="M4435" s="39">
        <v>37.972205929519397</v>
      </c>
      <c r="N4435" s="39">
        <v>177.67145790554417</v>
      </c>
      <c r="O4435" s="29">
        <v>44197</v>
      </c>
      <c r="P4435" s="29">
        <v>45906</v>
      </c>
      <c r="Q4435" s="40">
        <v>4.6789870000000002</v>
      </c>
      <c r="R4435" s="39">
        <v>37.924024640657088</v>
      </c>
      <c r="S4435" s="39">
        <v>37.924024640657088</v>
      </c>
      <c r="T4435" s="39">
        <v>37.924024640657088</v>
      </c>
      <c r="U4435" s="39">
        <v>38.027926078028742</v>
      </c>
      <c r="V4435" s="39">
        <v>25.871457905544148</v>
      </c>
      <c r="W4435" s="29" t="s">
        <v>265</v>
      </c>
      <c r="X4435" s="29" t="s">
        <v>11773</v>
      </c>
      <c r="Y4435" s="29">
        <v>45218</v>
      </c>
      <c r="Z4435" s="41" t="s">
        <v>11758</v>
      </c>
      <c r="AA4435" s="42" t="s">
        <v>1349</v>
      </c>
      <c r="AB4435" s="29" t="s">
        <v>258</v>
      </c>
      <c r="AC4435" s="29" t="s">
        <v>265</v>
      </c>
      <c r="AD4435" s="29" t="s">
        <v>265</v>
      </c>
      <c r="AE4435" s="29" t="s">
        <v>1367</v>
      </c>
      <c r="AF4435" s="29" t="s">
        <v>2409</v>
      </c>
      <c r="AG4435" s="183" t="s">
        <v>2410</v>
      </c>
      <c r="AH4435" s="29" t="s">
        <v>1356</v>
      </c>
      <c r="AI4435" s="29" t="s">
        <v>1357</v>
      </c>
      <c r="AJ4435" s="29" t="s">
        <v>258</v>
      </c>
      <c r="AK4435" s="29" t="s">
        <v>258</v>
      </c>
      <c r="AL4435" s="29" t="s">
        <v>13327</v>
      </c>
    </row>
    <row r="4436" spans="1:38" x14ac:dyDescent="0.2">
      <c r="A4436" s="35" t="s">
        <v>18</v>
      </c>
      <c r="B4436" s="36">
        <v>10443</v>
      </c>
      <c r="C4436" s="36">
        <v>20</v>
      </c>
      <c r="D4436" s="36" t="s">
        <v>7272</v>
      </c>
      <c r="E4436" s="37" t="s">
        <v>7273</v>
      </c>
      <c r="F4436" s="38" t="s">
        <v>1262</v>
      </c>
      <c r="G4436" s="38" t="s">
        <v>1263</v>
      </c>
      <c r="H4436" s="35" t="s">
        <v>3070</v>
      </c>
      <c r="I4436" s="35"/>
      <c r="J4436" s="29" t="s">
        <v>263</v>
      </c>
      <c r="K4436" s="29" t="s">
        <v>264</v>
      </c>
      <c r="L4436" s="29" t="s">
        <v>2577</v>
      </c>
      <c r="M4436" s="39">
        <v>37.972205929519397</v>
      </c>
      <c r="N4436" s="39">
        <v>177.67145790554417</v>
      </c>
      <c r="O4436" s="29">
        <v>44197</v>
      </c>
      <c r="P4436" s="29">
        <v>45906</v>
      </c>
      <c r="Q4436" s="40">
        <v>4.6789870000000002</v>
      </c>
      <c r="R4436" s="39">
        <v>37.924024640657088</v>
      </c>
      <c r="S4436" s="39">
        <v>37.924024640657088</v>
      </c>
      <c r="T4436" s="39">
        <v>37.924024640657088</v>
      </c>
      <c r="U4436" s="39">
        <v>38.027926078028742</v>
      </c>
      <c r="V4436" s="39">
        <v>25.871457905544148</v>
      </c>
      <c r="W4436" s="29" t="s">
        <v>265</v>
      </c>
      <c r="X4436" s="29" t="s">
        <v>11773</v>
      </c>
      <c r="Y4436" s="29">
        <v>45218</v>
      </c>
      <c r="Z4436" s="41" t="s">
        <v>11758</v>
      </c>
      <c r="AA4436" s="42" t="s">
        <v>1349</v>
      </c>
      <c r="AB4436" s="29" t="s">
        <v>258</v>
      </c>
      <c r="AC4436" s="29" t="s">
        <v>265</v>
      </c>
      <c r="AD4436" s="29" t="s">
        <v>265</v>
      </c>
      <c r="AE4436" s="29" t="s">
        <v>1367</v>
      </c>
      <c r="AF4436" s="29" t="s">
        <v>2409</v>
      </c>
      <c r="AG4436" s="183" t="s">
        <v>2410</v>
      </c>
      <c r="AH4436" s="29" t="s">
        <v>1356</v>
      </c>
      <c r="AI4436" s="29" t="s">
        <v>1357</v>
      </c>
      <c r="AJ4436" s="29" t="s">
        <v>258</v>
      </c>
      <c r="AK4436" s="29" t="s">
        <v>258</v>
      </c>
      <c r="AL4436" s="29" t="s">
        <v>13327</v>
      </c>
    </row>
    <row r="4437" spans="1:38" x14ac:dyDescent="0.2">
      <c r="A4437" s="35" t="s">
        <v>18</v>
      </c>
      <c r="B4437" s="36">
        <v>10443</v>
      </c>
      <c r="C4437" s="36">
        <v>21</v>
      </c>
      <c r="D4437" s="36" t="s">
        <v>7274</v>
      </c>
      <c r="E4437" s="37" t="s">
        <v>7275</v>
      </c>
      <c r="F4437" s="38" t="s">
        <v>1262</v>
      </c>
      <c r="G4437" s="38" t="s">
        <v>1263</v>
      </c>
      <c r="H4437" s="35" t="s">
        <v>3070</v>
      </c>
      <c r="I4437" s="35"/>
      <c r="J4437" s="29" t="s">
        <v>263</v>
      </c>
      <c r="K4437" s="29" t="s">
        <v>264</v>
      </c>
      <c r="L4437" s="29" t="s">
        <v>2577</v>
      </c>
      <c r="M4437" s="39">
        <v>37.972205929519397</v>
      </c>
      <c r="N4437" s="39">
        <v>177.67145790554417</v>
      </c>
      <c r="O4437" s="29">
        <v>44197</v>
      </c>
      <c r="P4437" s="29">
        <v>45906</v>
      </c>
      <c r="Q4437" s="40">
        <v>4.6789870000000002</v>
      </c>
      <c r="R4437" s="39">
        <v>37.924024640657088</v>
      </c>
      <c r="S4437" s="39">
        <v>37.924024640657088</v>
      </c>
      <c r="T4437" s="39">
        <v>37.924024640657088</v>
      </c>
      <c r="U4437" s="39">
        <v>38.027926078028742</v>
      </c>
      <c r="V4437" s="39">
        <v>25.871457905544148</v>
      </c>
      <c r="W4437" s="29" t="s">
        <v>265</v>
      </c>
      <c r="X4437" s="29" t="s">
        <v>11773</v>
      </c>
      <c r="Y4437" s="29">
        <v>45218</v>
      </c>
      <c r="Z4437" s="41" t="s">
        <v>11758</v>
      </c>
      <c r="AA4437" s="42" t="s">
        <v>1349</v>
      </c>
      <c r="AB4437" s="29" t="s">
        <v>258</v>
      </c>
      <c r="AC4437" s="29" t="s">
        <v>265</v>
      </c>
      <c r="AD4437" s="29" t="s">
        <v>265</v>
      </c>
      <c r="AE4437" s="29" t="s">
        <v>1367</v>
      </c>
      <c r="AF4437" s="29" t="s">
        <v>2409</v>
      </c>
      <c r="AG4437" s="183" t="s">
        <v>2410</v>
      </c>
      <c r="AH4437" s="29" t="s">
        <v>1356</v>
      </c>
      <c r="AI4437" s="29" t="s">
        <v>1357</v>
      </c>
      <c r="AJ4437" s="29" t="s">
        <v>258</v>
      </c>
      <c r="AK4437" s="29" t="s">
        <v>258</v>
      </c>
      <c r="AL4437" s="29" t="s">
        <v>13327</v>
      </c>
    </row>
    <row r="4438" spans="1:38" x14ac:dyDescent="0.2">
      <c r="A4438" s="35" t="s">
        <v>18</v>
      </c>
      <c r="B4438" s="36">
        <v>10443</v>
      </c>
      <c r="C4438" s="36">
        <v>22</v>
      </c>
      <c r="D4438" s="36" t="s">
        <v>7276</v>
      </c>
      <c r="E4438" s="37" t="s">
        <v>7277</v>
      </c>
      <c r="F4438" s="38" t="s">
        <v>1262</v>
      </c>
      <c r="G4438" s="38" t="s">
        <v>1263</v>
      </c>
      <c r="H4438" s="35" t="s">
        <v>3070</v>
      </c>
      <c r="I4438" s="35"/>
      <c r="J4438" s="29" t="s">
        <v>263</v>
      </c>
      <c r="K4438" s="29" t="s">
        <v>264</v>
      </c>
      <c r="L4438" s="29" t="s">
        <v>2577</v>
      </c>
      <c r="M4438" s="39">
        <v>37.972205929519397</v>
      </c>
      <c r="N4438" s="39">
        <v>177.67145790554417</v>
      </c>
      <c r="O4438" s="29">
        <v>44197</v>
      </c>
      <c r="P4438" s="29">
        <v>45906</v>
      </c>
      <c r="Q4438" s="40">
        <v>4.6789870000000002</v>
      </c>
      <c r="R4438" s="39">
        <v>37.924024640657088</v>
      </c>
      <c r="S4438" s="39">
        <v>37.924024640657088</v>
      </c>
      <c r="T4438" s="39">
        <v>37.924024640657088</v>
      </c>
      <c r="U4438" s="39">
        <v>38.027926078028742</v>
      </c>
      <c r="V4438" s="39">
        <v>25.871457905544148</v>
      </c>
      <c r="W4438" s="29" t="s">
        <v>265</v>
      </c>
      <c r="X4438" s="29" t="s">
        <v>11773</v>
      </c>
      <c r="Y4438" s="29">
        <v>45218</v>
      </c>
      <c r="Z4438" s="41" t="s">
        <v>11758</v>
      </c>
      <c r="AA4438" s="42" t="s">
        <v>1349</v>
      </c>
      <c r="AB4438" s="29" t="s">
        <v>258</v>
      </c>
      <c r="AC4438" s="29" t="s">
        <v>265</v>
      </c>
      <c r="AD4438" s="29" t="s">
        <v>265</v>
      </c>
      <c r="AE4438" s="29" t="s">
        <v>1367</v>
      </c>
      <c r="AF4438" s="29" t="s">
        <v>2409</v>
      </c>
      <c r="AG4438" s="183" t="s">
        <v>2410</v>
      </c>
      <c r="AH4438" s="29" t="s">
        <v>1356</v>
      </c>
      <c r="AI4438" s="29" t="s">
        <v>1357</v>
      </c>
      <c r="AJ4438" s="29" t="s">
        <v>258</v>
      </c>
      <c r="AK4438" s="29" t="s">
        <v>258</v>
      </c>
      <c r="AL4438" s="29" t="s">
        <v>13327</v>
      </c>
    </row>
    <row r="4439" spans="1:38" x14ac:dyDescent="0.2">
      <c r="A4439" s="35" t="s">
        <v>18</v>
      </c>
      <c r="B4439" s="36">
        <v>10443</v>
      </c>
      <c r="C4439" s="36">
        <v>23</v>
      </c>
      <c r="D4439" s="36" t="s">
        <v>7278</v>
      </c>
      <c r="E4439" s="37" t="s">
        <v>7279</v>
      </c>
      <c r="F4439" s="38" t="s">
        <v>1262</v>
      </c>
      <c r="G4439" s="38" t="s">
        <v>1263</v>
      </c>
      <c r="H4439" s="35" t="s">
        <v>3070</v>
      </c>
      <c r="I4439" s="35"/>
      <c r="J4439" s="29" t="s">
        <v>263</v>
      </c>
      <c r="K4439" s="29" t="s">
        <v>264</v>
      </c>
      <c r="L4439" s="29" t="s">
        <v>2577</v>
      </c>
      <c r="M4439" s="39">
        <v>38.104283167535108</v>
      </c>
      <c r="N4439" s="39">
        <v>178.28944558521562</v>
      </c>
      <c r="O4439" s="29">
        <v>44197</v>
      </c>
      <c r="P4439" s="29">
        <v>45906</v>
      </c>
      <c r="Q4439" s="40">
        <v>4.6789870000000002</v>
      </c>
      <c r="R4439" s="39">
        <v>38.05593429158111</v>
      </c>
      <c r="S4439" s="39">
        <v>38.05593429158111</v>
      </c>
      <c r="T4439" s="39">
        <v>38.05593429158111</v>
      </c>
      <c r="U4439" s="39">
        <v>38.160197125256673</v>
      </c>
      <c r="V4439" s="39">
        <v>25.961445585215607</v>
      </c>
      <c r="W4439" s="29" t="s">
        <v>265</v>
      </c>
      <c r="X4439" s="29" t="s">
        <v>11773</v>
      </c>
      <c r="Y4439" s="29">
        <v>45218</v>
      </c>
      <c r="Z4439" s="41" t="s">
        <v>11758</v>
      </c>
      <c r="AA4439" s="42" t="s">
        <v>1349</v>
      </c>
      <c r="AB4439" s="29" t="s">
        <v>258</v>
      </c>
      <c r="AC4439" s="29" t="s">
        <v>265</v>
      </c>
      <c r="AD4439" s="29" t="s">
        <v>265</v>
      </c>
      <c r="AE4439" s="29" t="s">
        <v>1367</v>
      </c>
      <c r="AF4439" s="29" t="s">
        <v>2409</v>
      </c>
      <c r="AG4439" s="183" t="s">
        <v>2410</v>
      </c>
      <c r="AH4439" s="29" t="s">
        <v>1356</v>
      </c>
      <c r="AI4439" s="29" t="s">
        <v>1357</v>
      </c>
      <c r="AJ4439" s="29" t="s">
        <v>258</v>
      </c>
      <c r="AK4439" s="29" t="s">
        <v>258</v>
      </c>
      <c r="AL4439" s="29" t="s">
        <v>13327</v>
      </c>
    </row>
    <row r="4440" spans="1:38" x14ac:dyDescent="0.2">
      <c r="A4440" s="35" t="s">
        <v>18</v>
      </c>
      <c r="B4440" s="36">
        <v>10443</v>
      </c>
      <c r="C4440" s="36">
        <v>24</v>
      </c>
      <c r="D4440" s="36" t="s">
        <v>7280</v>
      </c>
      <c r="E4440" s="37" t="s">
        <v>7281</v>
      </c>
      <c r="F4440" s="38" t="s">
        <v>1262</v>
      </c>
      <c r="G4440" s="38" t="s">
        <v>1263</v>
      </c>
      <c r="H4440" s="35" t="s">
        <v>3070</v>
      </c>
      <c r="I4440" s="35"/>
      <c r="J4440" s="29" t="s">
        <v>263</v>
      </c>
      <c r="K4440" s="29" t="s">
        <v>264</v>
      </c>
      <c r="L4440" s="29" t="s">
        <v>2577</v>
      </c>
      <c r="M4440" s="39">
        <v>38.104283167535108</v>
      </c>
      <c r="N4440" s="39">
        <v>178.28944558521562</v>
      </c>
      <c r="O4440" s="29">
        <v>44197</v>
      </c>
      <c r="P4440" s="29">
        <v>45906</v>
      </c>
      <c r="Q4440" s="40">
        <v>4.6789870000000002</v>
      </c>
      <c r="R4440" s="39">
        <v>38.05593429158111</v>
      </c>
      <c r="S4440" s="39">
        <v>38.05593429158111</v>
      </c>
      <c r="T4440" s="39">
        <v>38.05593429158111</v>
      </c>
      <c r="U4440" s="39">
        <v>38.160197125256673</v>
      </c>
      <c r="V4440" s="39">
        <v>25.961445585215607</v>
      </c>
      <c r="W4440" s="29" t="s">
        <v>265</v>
      </c>
      <c r="X4440" s="29" t="s">
        <v>11773</v>
      </c>
      <c r="Y4440" s="29">
        <v>45218</v>
      </c>
      <c r="Z4440" s="41" t="s">
        <v>11758</v>
      </c>
      <c r="AA4440" s="42" t="s">
        <v>1349</v>
      </c>
      <c r="AB4440" s="29" t="s">
        <v>258</v>
      </c>
      <c r="AC4440" s="29" t="s">
        <v>265</v>
      </c>
      <c r="AD4440" s="29" t="s">
        <v>265</v>
      </c>
      <c r="AE4440" s="29" t="s">
        <v>1367</v>
      </c>
      <c r="AF4440" s="29" t="s">
        <v>2409</v>
      </c>
      <c r="AG4440" s="183" t="s">
        <v>2410</v>
      </c>
      <c r="AH4440" s="29" t="s">
        <v>1356</v>
      </c>
      <c r="AI4440" s="29" t="s">
        <v>1357</v>
      </c>
      <c r="AJ4440" s="29" t="s">
        <v>258</v>
      </c>
      <c r="AK4440" s="29" t="s">
        <v>258</v>
      </c>
      <c r="AL4440" s="29" t="s">
        <v>13327</v>
      </c>
    </row>
    <row r="4441" spans="1:38" x14ac:dyDescent="0.2">
      <c r="A4441" s="35" t="s">
        <v>18</v>
      </c>
      <c r="B4441" s="36">
        <v>10443</v>
      </c>
      <c r="C4441" s="36">
        <v>25</v>
      </c>
      <c r="D4441" s="36" t="s">
        <v>7282</v>
      </c>
      <c r="E4441" s="37" t="s">
        <v>7283</v>
      </c>
      <c r="F4441" s="38" t="s">
        <v>1262</v>
      </c>
      <c r="G4441" s="38" t="s">
        <v>1263</v>
      </c>
      <c r="H4441" s="35" t="s">
        <v>3070</v>
      </c>
      <c r="I4441" s="35"/>
      <c r="J4441" s="29" t="s">
        <v>263</v>
      </c>
      <c r="K4441" s="29" t="s">
        <v>264</v>
      </c>
      <c r="L4441" s="29" t="s">
        <v>2577</v>
      </c>
      <c r="M4441" s="39">
        <v>38.104283167535108</v>
      </c>
      <c r="N4441" s="39">
        <v>178.28944558521562</v>
      </c>
      <c r="O4441" s="29">
        <v>44197</v>
      </c>
      <c r="P4441" s="29">
        <v>45906</v>
      </c>
      <c r="Q4441" s="40">
        <v>4.6789870000000002</v>
      </c>
      <c r="R4441" s="39">
        <v>38.05593429158111</v>
      </c>
      <c r="S4441" s="39">
        <v>38.05593429158111</v>
      </c>
      <c r="T4441" s="39">
        <v>38.05593429158111</v>
      </c>
      <c r="U4441" s="39">
        <v>38.160197125256673</v>
      </c>
      <c r="V4441" s="39">
        <v>25.961445585215607</v>
      </c>
      <c r="W4441" s="29" t="s">
        <v>265</v>
      </c>
      <c r="X4441" s="29" t="s">
        <v>11773</v>
      </c>
      <c r="Y4441" s="29">
        <v>45218</v>
      </c>
      <c r="Z4441" s="41" t="s">
        <v>11758</v>
      </c>
      <c r="AA4441" s="42" t="s">
        <v>1349</v>
      </c>
      <c r="AB4441" s="29" t="s">
        <v>258</v>
      </c>
      <c r="AC4441" s="29" t="s">
        <v>265</v>
      </c>
      <c r="AD4441" s="29" t="s">
        <v>265</v>
      </c>
      <c r="AE4441" s="29" t="s">
        <v>1367</v>
      </c>
      <c r="AF4441" s="29" t="s">
        <v>2409</v>
      </c>
      <c r="AG4441" s="183" t="s">
        <v>2410</v>
      </c>
      <c r="AH4441" s="29" t="s">
        <v>1356</v>
      </c>
      <c r="AI4441" s="29" t="s">
        <v>1357</v>
      </c>
      <c r="AJ4441" s="29" t="s">
        <v>258</v>
      </c>
      <c r="AK4441" s="29" t="s">
        <v>258</v>
      </c>
      <c r="AL4441" s="29" t="s">
        <v>13327</v>
      </c>
    </row>
    <row r="4442" spans="1:38" x14ac:dyDescent="0.2">
      <c r="A4442" s="35" t="s">
        <v>18</v>
      </c>
      <c r="B4442" s="36">
        <v>10443</v>
      </c>
      <c r="C4442" s="36">
        <v>26</v>
      </c>
      <c r="D4442" s="36" t="s">
        <v>7284</v>
      </c>
      <c r="E4442" s="37" t="s">
        <v>7285</v>
      </c>
      <c r="F4442" s="38" t="s">
        <v>1262</v>
      </c>
      <c r="G4442" s="38" t="s">
        <v>1263</v>
      </c>
      <c r="H4442" s="35" t="s">
        <v>3070</v>
      </c>
      <c r="I4442" s="35"/>
      <c r="J4442" s="29" t="s">
        <v>263</v>
      </c>
      <c r="K4442" s="29" t="s">
        <v>264</v>
      </c>
      <c r="L4442" s="29" t="s">
        <v>2577</v>
      </c>
      <c r="M4442" s="39">
        <v>38.104283167535108</v>
      </c>
      <c r="N4442" s="39">
        <v>178.28944558521562</v>
      </c>
      <c r="O4442" s="29">
        <v>44197</v>
      </c>
      <c r="P4442" s="29">
        <v>45906</v>
      </c>
      <c r="Q4442" s="40">
        <v>4.6789870000000002</v>
      </c>
      <c r="R4442" s="39">
        <v>38.05593429158111</v>
      </c>
      <c r="S4442" s="39">
        <v>38.05593429158111</v>
      </c>
      <c r="T4442" s="39">
        <v>38.05593429158111</v>
      </c>
      <c r="U4442" s="39">
        <v>38.160197125256673</v>
      </c>
      <c r="V4442" s="39">
        <v>25.961445585215607</v>
      </c>
      <c r="W4442" s="29" t="s">
        <v>265</v>
      </c>
      <c r="X4442" s="29" t="s">
        <v>11773</v>
      </c>
      <c r="Y4442" s="29">
        <v>45218</v>
      </c>
      <c r="Z4442" s="41" t="s">
        <v>11758</v>
      </c>
      <c r="AA4442" s="42" t="s">
        <v>1349</v>
      </c>
      <c r="AB4442" s="29" t="s">
        <v>258</v>
      </c>
      <c r="AC4442" s="29" t="s">
        <v>265</v>
      </c>
      <c r="AD4442" s="29" t="s">
        <v>265</v>
      </c>
      <c r="AE4442" s="29" t="s">
        <v>1367</v>
      </c>
      <c r="AF4442" s="29" t="s">
        <v>2409</v>
      </c>
      <c r="AG4442" s="183" t="s">
        <v>2410</v>
      </c>
      <c r="AH4442" s="29" t="s">
        <v>1356</v>
      </c>
      <c r="AI4442" s="29" t="s">
        <v>1357</v>
      </c>
      <c r="AJ4442" s="29" t="s">
        <v>258</v>
      </c>
      <c r="AK4442" s="29" t="s">
        <v>258</v>
      </c>
      <c r="AL4442" s="29" t="s">
        <v>13327</v>
      </c>
    </row>
    <row r="4443" spans="1:38" x14ac:dyDescent="0.2">
      <c r="A4443" s="35" t="s">
        <v>18</v>
      </c>
      <c r="B4443" s="36">
        <v>10443</v>
      </c>
      <c r="C4443" s="36">
        <v>27</v>
      </c>
      <c r="D4443" s="36" t="s">
        <v>7286</v>
      </c>
      <c r="E4443" s="37" t="s">
        <v>7287</v>
      </c>
      <c r="F4443" s="38" t="s">
        <v>1262</v>
      </c>
      <c r="G4443" s="38" t="s">
        <v>1263</v>
      </c>
      <c r="H4443" s="35" t="s">
        <v>3070</v>
      </c>
      <c r="I4443" s="35"/>
      <c r="J4443" s="29" t="s">
        <v>263</v>
      </c>
      <c r="K4443" s="29" t="s">
        <v>264</v>
      </c>
      <c r="L4443" s="29" t="s">
        <v>2577</v>
      </c>
      <c r="M4443" s="39">
        <v>38.104283167535108</v>
      </c>
      <c r="N4443" s="39">
        <v>178.28944558521562</v>
      </c>
      <c r="O4443" s="29">
        <v>44197</v>
      </c>
      <c r="P4443" s="29">
        <v>45906</v>
      </c>
      <c r="Q4443" s="40">
        <v>4.6789870000000002</v>
      </c>
      <c r="R4443" s="39">
        <v>38.05593429158111</v>
      </c>
      <c r="S4443" s="39">
        <v>38.05593429158111</v>
      </c>
      <c r="T4443" s="39">
        <v>38.05593429158111</v>
      </c>
      <c r="U4443" s="39">
        <v>38.160197125256673</v>
      </c>
      <c r="V4443" s="39">
        <v>25.961445585215607</v>
      </c>
      <c r="W4443" s="29" t="s">
        <v>265</v>
      </c>
      <c r="X4443" s="29" t="s">
        <v>11773</v>
      </c>
      <c r="Y4443" s="29">
        <v>45218</v>
      </c>
      <c r="Z4443" s="41" t="s">
        <v>11758</v>
      </c>
      <c r="AA4443" s="42" t="s">
        <v>1349</v>
      </c>
      <c r="AB4443" s="29" t="s">
        <v>258</v>
      </c>
      <c r="AC4443" s="29" t="s">
        <v>265</v>
      </c>
      <c r="AD4443" s="29" t="s">
        <v>265</v>
      </c>
      <c r="AE4443" s="29" t="s">
        <v>1367</v>
      </c>
      <c r="AF4443" s="29" t="s">
        <v>2409</v>
      </c>
      <c r="AG4443" s="183" t="s">
        <v>2410</v>
      </c>
      <c r="AH4443" s="29" t="s">
        <v>1356</v>
      </c>
      <c r="AI4443" s="29" t="s">
        <v>1357</v>
      </c>
      <c r="AJ4443" s="29" t="s">
        <v>258</v>
      </c>
      <c r="AK4443" s="29" t="s">
        <v>258</v>
      </c>
      <c r="AL4443" s="29" t="s">
        <v>13327</v>
      </c>
    </row>
    <row r="4444" spans="1:38" x14ac:dyDescent="0.2">
      <c r="A4444" s="35" t="s">
        <v>18</v>
      </c>
      <c r="B4444" s="36">
        <v>10443</v>
      </c>
      <c r="C4444" s="36">
        <v>28</v>
      </c>
      <c r="D4444" s="36" t="s">
        <v>7288</v>
      </c>
      <c r="E4444" s="37" t="s">
        <v>7289</v>
      </c>
      <c r="F4444" s="38" t="s">
        <v>1262</v>
      </c>
      <c r="G4444" s="38" t="s">
        <v>1263</v>
      </c>
      <c r="H4444" s="35" t="s">
        <v>3070</v>
      </c>
      <c r="I4444" s="35"/>
      <c r="J4444" s="29" t="s">
        <v>263</v>
      </c>
      <c r="K4444" s="29" t="s">
        <v>264</v>
      </c>
      <c r="L4444" s="29" t="s">
        <v>2577</v>
      </c>
      <c r="M4444" s="39">
        <v>38.104283167535108</v>
      </c>
      <c r="N4444" s="39">
        <v>178.28944558521562</v>
      </c>
      <c r="O4444" s="29">
        <v>44197</v>
      </c>
      <c r="P4444" s="29">
        <v>45906</v>
      </c>
      <c r="Q4444" s="40">
        <v>4.6789870000000002</v>
      </c>
      <c r="R4444" s="39">
        <v>38.05593429158111</v>
      </c>
      <c r="S4444" s="39">
        <v>38.05593429158111</v>
      </c>
      <c r="T4444" s="39">
        <v>38.05593429158111</v>
      </c>
      <c r="U4444" s="39">
        <v>38.160197125256673</v>
      </c>
      <c r="V4444" s="39">
        <v>25.961445585215607</v>
      </c>
      <c r="W4444" s="29" t="s">
        <v>265</v>
      </c>
      <c r="X4444" s="29" t="s">
        <v>11773</v>
      </c>
      <c r="Y4444" s="29">
        <v>45218</v>
      </c>
      <c r="Z4444" s="41" t="s">
        <v>11758</v>
      </c>
      <c r="AA4444" s="42" t="s">
        <v>1349</v>
      </c>
      <c r="AB4444" s="29" t="s">
        <v>258</v>
      </c>
      <c r="AC4444" s="29" t="s">
        <v>265</v>
      </c>
      <c r="AD4444" s="29" t="s">
        <v>265</v>
      </c>
      <c r="AE4444" s="29" t="s">
        <v>1367</v>
      </c>
      <c r="AF4444" s="29" t="s">
        <v>2409</v>
      </c>
      <c r="AG4444" s="183" t="s">
        <v>2410</v>
      </c>
      <c r="AH4444" s="29" t="s">
        <v>1356</v>
      </c>
      <c r="AI4444" s="29" t="s">
        <v>1357</v>
      </c>
      <c r="AJ4444" s="29" t="s">
        <v>258</v>
      </c>
      <c r="AK4444" s="29" t="s">
        <v>258</v>
      </c>
      <c r="AL4444" s="29" t="s">
        <v>13327</v>
      </c>
    </row>
    <row r="4445" spans="1:38" x14ac:dyDescent="0.2">
      <c r="A4445" s="35" t="s">
        <v>18</v>
      </c>
      <c r="B4445" s="36">
        <v>10443</v>
      </c>
      <c r="C4445" s="36">
        <v>29</v>
      </c>
      <c r="D4445" s="36" t="s">
        <v>7290</v>
      </c>
      <c r="E4445" s="37" t="s">
        <v>7291</v>
      </c>
      <c r="F4445" s="38" t="s">
        <v>1262</v>
      </c>
      <c r="G4445" s="38" t="s">
        <v>1263</v>
      </c>
      <c r="H4445" s="35" t="s">
        <v>3070</v>
      </c>
      <c r="I4445" s="35"/>
      <c r="J4445" s="29" t="s">
        <v>263</v>
      </c>
      <c r="K4445" s="29" t="s">
        <v>264</v>
      </c>
      <c r="L4445" s="29" t="s">
        <v>2577</v>
      </c>
      <c r="M4445" s="39">
        <v>38.104283167535108</v>
      </c>
      <c r="N4445" s="39">
        <v>178.28944558521562</v>
      </c>
      <c r="O4445" s="29">
        <v>44197</v>
      </c>
      <c r="P4445" s="29">
        <v>45906</v>
      </c>
      <c r="Q4445" s="40">
        <v>4.6789870000000002</v>
      </c>
      <c r="R4445" s="39">
        <v>38.05593429158111</v>
      </c>
      <c r="S4445" s="39">
        <v>38.05593429158111</v>
      </c>
      <c r="T4445" s="39">
        <v>38.05593429158111</v>
      </c>
      <c r="U4445" s="39">
        <v>38.160197125256673</v>
      </c>
      <c r="V4445" s="39">
        <v>25.961445585215607</v>
      </c>
      <c r="W4445" s="29" t="s">
        <v>265</v>
      </c>
      <c r="X4445" s="29" t="s">
        <v>11773</v>
      </c>
      <c r="Y4445" s="29">
        <v>45218</v>
      </c>
      <c r="Z4445" s="41" t="s">
        <v>11758</v>
      </c>
      <c r="AA4445" s="42" t="s">
        <v>1349</v>
      </c>
      <c r="AB4445" s="29" t="s">
        <v>258</v>
      </c>
      <c r="AC4445" s="29" t="s">
        <v>265</v>
      </c>
      <c r="AD4445" s="29" t="s">
        <v>265</v>
      </c>
      <c r="AE4445" s="29" t="s">
        <v>1367</v>
      </c>
      <c r="AF4445" s="29" t="s">
        <v>2409</v>
      </c>
      <c r="AG4445" s="183" t="s">
        <v>2410</v>
      </c>
      <c r="AH4445" s="29" t="s">
        <v>1356</v>
      </c>
      <c r="AI4445" s="29" t="s">
        <v>1357</v>
      </c>
      <c r="AJ4445" s="29" t="s">
        <v>258</v>
      </c>
      <c r="AK4445" s="29" t="s">
        <v>258</v>
      </c>
      <c r="AL4445" s="29" t="s">
        <v>13327</v>
      </c>
    </row>
    <row r="4446" spans="1:38" x14ac:dyDescent="0.2">
      <c r="A4446" s="35" t="s">
        <v>18</v>
      </c>
      <c r="B4446" s="36">
        <v>10443</v>
      </c>
      <c r="C4446" s="36">
        <v>30</v>
      </c>
      <c r="D4446" s="36" t="s">
        <v>7292</v>
      </c>
      <c r="E4446" s="37" t="s">
        <v>7293</v>
      </c>
      <c r="F4446" s="38" t="s">
        <v>1262</v>
      </c>
      <c r="G4446" s="38" t="s">
        <v>1263</v>
      </c>
      <c r="H4446" s="35" t="s">
        <v>3070</v>
      </c>
      <c r="I4446" s="35"/>
      <c r="J4446" s="29" t="s">
        <v>263</v>
      </c>
      <c r="K4446" s="29" t="s">
        <v>264</v>
      </c>
      <c r="L4446" s="29" t="s">
        <v>2577</v>
      </c>
      <c r="M4446" s="39">
        <v>37.979532657928466</v>
      </c>
      <c r="N4446" s="39">
        <v>133.61724845995894</v>
      </c>
      <c r="O4446" s="29">
        <v>44621</v>
      </c>
      <c r="P4446" s="29">
        <v>45906</v>
      </c>
      <c r="Q4446" s="40">
        <v>3.5181382999999999</v>
      </c>
      <c r="R4446" s="39">
        <v>0</v>
      </c>
      <c r="S4446" s="39">
        <v>31.793839835728953</v>
      </c>
      <c r="T4446" s="39">
        <v>37.924024640657088</v>
      </c>
      <c r="U4446" s="39">
        <v>38.027926078028742</v>
      </c>
      <c r="V4446" s="39">
        <v>25.871457905544148</v>
      </c>
      <c r="W4446" s="29" t="s">
        <v>265</v>
      </c>
      <c r="X4446" s="29" t="s">
        <v>11773</v>
      </c>
      <c r="Y4446" s="29">
        <v>45218</v>
      </c>
      <c r="Z4446" s="41" t="s">
        <v>11758</v>
      </c>
      <c r="AA4446" s="42" t="s">
        <v>1349</v>
      </c>
      <c r="AB4446" s="29" t="s">
        <v>258</v>
      </c>
      <c r="AC4446" s="29" t="s">
        <v>265</v>
      </c>
      <c r="AD4446" s="29" t="s">
        <v>265</v>
      </c>
      <c r="AE4446" s="29" t="s">
        <v>1367</v>
      </c>
      <c r="AF4446" s="29" t="s">
        <v>2409</v>
      </c>
      <c r="AG4446" s="183" t="s">
        <v>2410</v>
      </c>
      <c r="AH4446" s="29" t="s">
        <v>1356</v>
      </c>
      <c r="AI4446" s="29" t="s">
        <v>1357</v>
      </c>
      <c r="AJ4446" s="29" t="s">
        <v>258</v>
      </c>
      <c r="AK4446" s="29" t="s">
        <v>258</v>
      </c>
      <c r="AL4446" s="29" t="s">
        <v>13327</v>
      </c>
    </row>
    <row r="4447" spans="1:38" x14ac:dyDescent="0.2">
      <c r="A4447" s="35" t="s">
        <v>18</v>
      </c>
      <c r="B4447" s="36">
        <v>10443</v>
      </c>
      <c r="C4447" s="36">
        <v>31</v>
      </c>
      <c r="D4447" s="36" t="s">
        <v>7294</v>
      </c>
      <c r="E4447" s="37" t="s">
        <v>7295</v>
      </c>
      <c r="F4447" s="38" t="s">
        <v>1262</v>
      </c>
      <c r="G4447" s="38" t="s">
        <v>1263</v>
      </c>
      <c r="H4447" s="35" t="s">
        <v>3070</v>
      </c>
      <c r="I4447" s="35"/>
      <c r="J4447" s="29" t="s">
        <v>263</v>
      </c>
      <c r="K4447" s="29" t="s">
        <v>264</v>
      </c>
      <c r="L4447" s="29" t="s">
        <v>2577</v>
      </c>
      <c r="M4447" s="39">
        <v>37.979532657928466</v>
      </c>
      <c r="N4447" s="39">
        <v>133.61724845995894</v>
      </c>
      <c r="O4447" s="29">
        <v>44621</v>
      </c>
      <c r="P4447" s="29">
        <v>45906</v>
      </c>
      <c r="Q4447" s="40">
        <v>3.5181382999999999</v>
      </c>
      <c r="R4447" s="39">
        <v>0</v>
      </c>
      <c r="S4447" s="39">
        <v>31.793839835728953</v>
      </c>
      <c r="T4447" s="39">
        <v>37.924024640657088</v>
      </c>
      <c r="U4447" s="39">
        <v>38.027926078028742</v>
      </c>
      <c r="V4447" s="39">
        <v>25.871457905544148</v>
      </c>
      <c r="W4447" s="29" t="s">
        <v>265</v>
      </c>
      <c r="X4447" s="29" t="s">
        <v>11773</v>
      </c>
      <c r="Y4447" s="29">
        <v>45218</v>
      </c>
      <c r="Z4447" s="41" t="s">
        <v>11758</v>
      </c>
      <c r="AA4447" s="42" t="s">
        <v>1349</v>
      </c>
      <c r="AB4447" s="29" t="s">
        <v>258</v>
      </c>
      <c r="AC4447" s="29" t="s">
        <v>265</v>
      </c>
      <c r="AD4447" s="29" t="s">
        <v>265</v>
      </c>
      <c r="AE4447" s="29" t="s">
        <v>1367</v>
      </c>
      <c r="AF4447" s="29" t="s">
        <v>2409</v>
      </c>
      <c r="AG4447" s="183" t="s">
        <v>2410</v>
      </c>
      <c r="AH4447" s="29" t="s">
        <v>1356</v>
      </c>
      <c r="AI4447" s="29" t="s">
        <v>1357</v>
      </c>
      <c r="AJ4447" s="29" t="s">
        <v>258</v>
      </c>
      <c r="AK4447" s="29" t="s">
        <v>258</v>
      </c>
      <c r="AL4447" s="29" t="s">
        <v>13327</v>
      </c>
    </row>
    <row r="4448" spans="1:38" x14ac:dyDescent="0.2">
      <c r="A4448" s="35" t="s">
        <v>18</v>
      </c>
      <c r="B4448" s="36">
        <v>10443</v>
      </c>
      <c r="C4448" s="36">
        <v>32</v>
      </c>
      <c r="D4448" s="36" t="s">
        <v>7296</v>
      </c>
      <c r="E4448" s="37" t="s">
        <v>7297</v>
      </c>
      <c r="F4448" s="38" t="s">
        <v>1262</v>
      </c>
      <c r="G4448" s="38" t="s">
        <v>1263</v>
      </c>
      <c r="H4448" s="35" t="s">
        <v>3070</v>
      </c>
      <c r="I4448" s="35"/>
      <c r="J4448" s="29" t="s">
        <v>263</v>
      </c>
      <c r="K4448" s="29" t="s">
        <v>264</v>
      </c>
      <c r="L4448" s="29" t="s">
        <v>2577</v>
      </c>
      <c r="M4448" s="39">
        <v>37.979532657928466</v>
      </c>
      <c r="N4448" s="39">
        <v>133.61724845995894</v>
      </c>
      <c r="O4448" s="29">
        <v>44621</v>
      </c>
      <c r="P4448" s="29">
        <v>45906</v>
      </c>
      <c r="Q4448" s="40">
        <v>3.5181382999999999</v>
      </c>
      <c r="R4448" s="39">
        <v>0</v>
      </c>
      <c r="S4448" s="39">
        <v>31.793839835728953</v>
      </c>
      <c r="T4448" s="39">
        <v>37.924024640657088</v>
      </c>
      <c r="U4448" s="39">
        <v>38.027926078028742</v>
      </c>
      <c r="V4448" s="39">
        <v>25.871457905544148</v>
      </c>
      <c r="W4448" s="29" t="s">
        <v>265</v>
      </c>
      <c r="X4448" s="29" t="s">
        <v>11773</v>
      </c>
      <c r="Y4448" s="29">
        <v>45218</v>
      </c>
      <c r="Z4448" s="41" t="s">
        <v>11758</v>
      </c>
      <c r="AA4448" s="42" t="s">
        <v>1349</v>
      </c>
      <c r="AB4448" s="29" t="s">
        <v>258</v>
      </c>
      <c r="AC4448" s="29" t="s">
        <v>265</v>
      </c>
      <c r="AD4448" s="29" t="s">
        <v>265</v>
      </c>
      <c r="AE4448" s="29" t="s">
        <v>1367</v>
      </c>
      <c r="AF4448" s="29" t="s">
        <v>2409</v>
      </c>
      <c r="AG4448" s="183" t="s">
        <v>2410</v>
      </c>
      <c r="AH4448" s="29" t="s">
        <v>1356</v>
      </c>
      <c r="AI4448" s="29" t="s">
        <v>1357</v>
      </c>
      <c r="AJ4448" s="29" t="s">
        <v>258</v>
      </c>
      <c r="AK4448" s="29" t="s">
        <v>258</v>
      </c>
      <c r="AL4448" s="29" t="s">
        <v>13327</v>
      </c>
    </row>
    <row r="4449" spans="1:38" x14ac:dyDescent="0.2">
      <c r="A4449" s="35" t="s">
        <v>18</v>
      </c>
      <c r="B4449" s="36">
        <v>10443</v>
      </c>
      <c r="C4449" s="36">
        <v>33</v>
      </c>
      <c r="D4449" s="36" t="s">
        <v>7298</v>
      </c>
      <c r="E4449" s="37" t="s">
        <v>7299</v>
      </c>
      <c r="F4449" s="38" t="s">
        <v>1262</v>
      </c>
      <c r="G4449" s="38" t="s">
        <v>1263</v>
      </c>
      <c r="H4449" s="35" t="s">
        <v>3070</v>
      </c>
      <c r="I4449" s="35"/>
      <c r="J4449" s="29" t="s">
        <v>263</v>
      </c>
      <c r="K4449" s="29" t="s">
        <v>264</v>
      </c>
      <c r="L4449" s="29" t="s">
        <v>2577</v>
      </c>
      <c r="M4449" s="39">
        <v>37.979532657928466</v>
      </c>
      <c r="N4449" s="39">
        <v>133.61724845995894</v>
      </c>
      <c r="O4449" s="29">
        <v>44621</v>
      </c>
      <c r="P4449" s="29">
        <v>45906</v>
      </c>
      <c r="Q4449" s="40">
        <v>3.5181382999999999</v>
      </c>
      <c r="R4449" s="39">
        <v>0</v>
      </c>
      <c r="S4449" s="39">
        <v>31.793839835728953</v>
      </c>
      <c r="T4449" s="39">
        <v>37.924024640657088</v>
      </c>
      <c r="U4449" s="39">
        <v>38.027926078028742</v>
      </c>
      <c r="V4449" s="39">
        <v>25.871457905544148</v>
      </c>
      <c r="W4449" s="29" t="s">
        <v>265</v>
      </c>
      <c r="X4449" s="29" t="s">
        <v>11773</v>
      </c>
      <c r="Y4449" s="29">
        <v>45218</v>
      </c>
      <c r="Z4449" s="41" t="s">
        <v>11758</v>
      </c>
      <c r="AA4449" s="42" t="s">
        <v>1349</v>
      </c>
      <c r="AB4449" s="29" t="s">
        <v>258</v>
      </c>
      <c r="AC4449" s="29" t="s">
        <v>265</v>
      </c>
      <c r="AD4449" s="29" t="s">
        <v>265</v>
      </c>
      <c r="AE4449" s="29" t="s">
        <v>1367</v>
      </c>
      <c r="AF4449" s="29" t="s">
        <v>2409</v>
      </c>
      <c r="AG4449" s="183" t="s">
        <v>2410</v>
      </c>
      <c r="AH4449" s="29" t="s">
        <v>1356</v>
      </c>
      <c r="AI4449" s="29" t="s">
        <v>1357</v>
      </c>
      <c r="AJ4449" s="29" t="s">
        <v>258</v>
      </c>
      <c r="AK4449" s="29" t="s">
        <v>258</v>
      </c>
      <c r="AL4449" s="29" t="s">
        <v>13327</v>
      </c>
    </row>
    <row r="4450" spans="1:38" x14ac:dyDescent="0.2">
      <c r="A4450" s="35" t="s">
        <v>18</v>
      </c>
      <c r="B4450" s="36">
        <v>10443</v>
      </c>
      <c r="C4450" s="36">
        <v>34</v>
      </c>
      <c r="D4450" s="36" t="s">
        <v>7300</v>
      </c>
      <c r="E4450" s="37" t="s">
        <v>7301</v>
      </c>
      <c r="F4450" s="38" t="s">
        <v>1262</v>
      </c>
      <c r="G4450" s="38" t="s">
        <v>1263</v>
      </c>
      <c r="H4450" s="35" t="s">
        <v>3070</v>
      </c>
      <c r="I4450" s="35"/>
      <c r="J4450" s="29" t="s">
        <v>263</v>
      </c>
      <c r="K4450" s="29" t="s">
        <v>264</v>
      </c>
      <c r="L4450" s="29" t="s">
        <v>2577</v>
      </c>
      <c r="M4450" s="39">
        <v>37.980263014787283</v>
      </c>
      <c r="N4450" s="39">
        <v>130.39630390143736</v>
      </c>
      <c r="O4450" s="29">
        <v>44652</v>
      </c>
      <c r="P4450" s="29">
        <v>45906</v>
      </c>
      <c r="Q4450" s="40">
        <v>3.4332649000000002</v>
      </c>
      <c r="R4450" s="39">
        <v>0</v>
      </c>
      <c r="S4450" s="39">
        <v>28.572895277207394</v>
      </c>
      <c r="T4450" s="39">
        <v>37.924024640657088</v>
      </c>
      <c r="U4450" s="39">
        <v>38.027926078028742</v>
      </c>
      <c r="V4450" s="39">
        <v>25.871457905544148</v>
      </c>
      <c r="W4450" s="29" t="s">
        <v>265</v>
      </c>
      <c r="X4450" s="29" t="s">
        <v>11773</v>
      </c>
      <c r="Y4450" s="29">
        <v>45218</v>
      </c>
      <c r="Z4450" s="41" t="s">
        <v>11758</v>
      </c>
      <c r="AA4450" s="42" t="s">
        <v>1349</v>
      </c>
      <c r="AB4450" s="29" t="s">
        <v>258</v>
      </c>
      <c r="AC4450" s="29" t="s">
        <v>265</v>
      </c>
      <c r="AD4450" s="29" t="s">
        <v>265</v>
      </c>
      <c r="AE4450" s="29" t="s">
        <v>1367</v>
      </c>
      <c r="AF4450" s="29" t="s">
        <v>2409</v>
      </c>
      <c r="AG4450" s="183" t="s">
        <v>2410</v>
      </c>
      <c r="AH4450" s="29" t="s">
        <v>1356</v>
      </c>
      <c r="AI4450" s="29" t="s">
        <v>1357</v>
      </c>
      <c r="AJ4450" s="29" t="s">
        <v>258</v>
      </c>
      <c r="AK4450" s="29" t="s">
        <v>258</v>
      </c>
      <c r="AL4450" s="29" t="s">
        <v>13327</v>
      </c>
    </row>
    <row r="4451" spans="1:38" x14ac:dyDescent="0.2">
      <c r="A4451" s="35" t="s">
        <v>18</v>
      </c>
      <c r="B4451" s="36">
        <v>10443</v>
      </c>
      <c r="C4451" s="36">
        <v>35</v>
      </c>
      <c r="D4451" s="36" t="s">
        <v>7302</v>
      </c>
      <c r="E4451" s="37" t="s">
        <v>7303</v>
      </c>
      <c r="F4451" s="38" t="s">
        <v>1262</v>
      </c>
      <c r="G4451" s="38" t="s">
        <v>1263</v>
      </c>
      <c r="H4451" s="35" t="s">
        <v>3070</v>
      </c>
      <c r="I4451" s="35"/>
      <c r="J4451" s="29" t="s">
        <v>263</v>
      </c>
      <c r="K4451" s="29" t="s">
        <v>264</v>
      </c>
      <c r="L4451" s="29" t="s">
        <v>2577</v>
      </c>
      <c r="M4451" s="39">
        <v>37.979532657928466</v>
      </c>
      <c r="N4451" s="39">
        <v>133.61724845995894</v>
      </c>
      <c r="O4451" s="29">
        <v>44621</v>
      </c>
      <c r="P4451" s="29">
        <v>45906</v>
      </c>
      <c r="Q4451" s="40">
        <v>3.5181382999999999</v>
      </c>
      <c r="R4451" s="39">
        <v>0</v>
      </c>
      <c r="S4451" s="39">
        <v>31.793839835728953</v>
      </c>
      <c r="T4451" s="39">
        <v>37.924024640657088</v>
      </c>
      <c r="U4451" s="39">
        <v>38.027926078028742</v>
      </c>
      <c r="V4451" s="39">
        <v>25.871457905544148</v>
      </c>
      <c r="W4451" s="29" t="s">
        <v>265</v>
      </c>
      <c r="X4451" s="29" t="s">
        <v>11773</v>
      </c>
      <c r="Y4451" s="29">
        <v>45218</v>
      </c>
      <c r="Z4451" s="41" t="s">
        <v>11758</v>
      </c>
      <c r="AA4451" s="42" t="s">
        <v>1349</v>
      </c>
      <c r="AB4451" s="29" t="s">
        <v>258</v>
      </c>
      <c r="AC4451" s="29" t="s">
        <v>265</v>
      </c>
      <c r="AD4451" s="29" t="s">
        <v>265</v>
      </c>
      <c r="AE4451" s="29" t="s">
        <v>1367</v>
      </c>
      <c r="AF4451" s="29" t="s">
        <v>2409</v>
      </c>
      <c r="AG4451" s="183" t="s">
        <v>2410</v>
      </c>
      <c r="AH4451" s="29" t="s">
        <v>1356</v>
      </c>
      <c r="AI4451" s="29" t="s">
        <v>1357</v>
      </c>
      <c r="AJ4451" s="29" t="s">
        <v>258</v>
      </c>
      <c r="AK4451" s="29" t="s">
        <v>258</v>
      </c>
      <c r="AL4451" s="29" t="s">
        <v>13327</v>
      </c>
    </row>
    <row r="4452" spans="1:38" x14ac:dyDescent="0.2">
      <c r="A4452" s="35" t="s">
        <v>18</v>
      </c>
      <c r="B4452" s="36">
        <v>10443</v>
      </c>
      <c r="C4452" s="36">
        <v>36</v>
      </c>
      <c r="D4452" s="36" t="s">
        <v>7304</v>
      </c>
      <c r="E4452" s="37" t="s">
        <v>7305</v>
      </c>
      <c r="F4452" s="38" t="s">
        <v>1262</v>
      </c>
      <c r="G4452" s="38" t="s">
        <v>1263</v>
      </c>
      <c r="H4452" s="35" t="s">
        <v>3070</v>
      </c>
      <c r="I4452" s="35"/>
      <c r="J4452" s="29" t="s">
        <v>263</v>
      </c>
      <c r="K4452" s="29" t="s">
        <v>264</v>
      </c>
      <c r="L4452" s="29" t="s">
        <v>2577</v>
      </c>
      <c r="M4452" s="39">
        <v>37.980263014787283</v>
      </c>
      <c r="N4452" s="39">
        <v>130.39630390143736</v>
      </c>
      <c r="O4452" s="29">
        <v>44652</v>
      </c>
      <c r="P4452" s="29">
        <v>45906</v>
      </c>
      <c r="Q4452" s="40">
        <v>3.4332649000000002</v>
      </c>
      <c r="R4452" s="39">
        <v>0</v>
      </c>
      <c r="S4452" s="39">
        <v>28.572895277207394</v>
      </c>
      <c r="T4452" s="39">
        <v>37.924024640657088</v>
      </c>
      <c r="U4452" s="39">
        <v>38.027926078028742</v>
      </c>
      <c r="V4452" s="39">
        <v>25.871457905544148</v>
      </c>
      <c r="W4452" s="29" t="s">
        <v>265</v>
      </c>
      <c r="X4452" s="29" t="s">
        <v>11773</v>
      </c>
      <c r="Y4452" s="29">
        <v>45218</v>
      </c>
      <c r="Z4452" s="41" t="s">
        <v>11758</v>
      </c>
      <c r="AA4452" s="42" t="s">
        <v>1349</v>
      </c>
      <c r="AB4452" s="29" t="s">
        <v>258</v>
      </c>
      <c r="AC4452" s="29" t="s">
        <v>265</v>
      </c>
      <c r="AD4452" s="29" t="s">
        <v>265</v>
      </c>
      <c r="AE4452" s="29" t="s">
        <v>1367</v>
      </c>
      <c r="AF4452" s="29" t="s">
        <v>2409</v>
      </c>
      <c r="AG4452" s="183" t="s">
        <v>2410</v>
      </c>
      <c r="AH4452" s="29" t="s">
        <v>1356</v>
      </c>
      <c r="AI4452" s="29" t="s">
        <v>1357</v>
      </c>
      <c r="AJ4452" s="29" t="s">
        <v>258</v>
      </c>
      <c r="AK4452" s="29" t="s">
        <v>258</v>
      </c>
      <c r="AL4452" s="29" t="s">
        <v>13327</v>
      </c>
    </row>
    <row r="4453" spans="1:38" x14ac:dyDescent="0.2">
      <c r="A4453" s="35" t="s">
        <v>18</v>
      </c>
      <c r="B4453" s="36">
        <v>10443</v>
      </c>
      <c r="C4453" s="36">
        <v>37</v>
      </c>
      <c r="D4453" s="36" t="s">
        <v>7306</v>
      </c>
      <c r="E4453" s="37" t="s">
        <v>7307</v>
      </c>
      <c r="F4453" s="38" t="s">
        <v>1262</v>
      </c>
      <c r="G4453" s="38" t="s">
        <v>1263</v>
      </c>
      <c r="H4453" s="35" t="s">
        <v>3070</v>
      </c>
      <c r="I4453" s="35"/>
      <c r="J4453" s="29" t="s">
        <v>263</v>
      </c>
      <c r="K4453" s="29" t="s">
        <v>264</v>
      </c>
      <c r="L4453" s="29" t="s">
        <v>2577</v>
      </c>
      <c r="M4453" s="39">
        <v>37.979532657928466</v>
      </c>
      <c r="N4453" s="39">
        <v>133.61724845995894</v>
      </c>
      <c r="O4453" s="29">
        <v>44621</v>
      </c>
      <c r="P4453" s="29">
        <v>45906</v>
      </c>
      <c r="Q4453" s="40">
        <v>3.5181382999999999</v>
      </c>
      <c r="R4453" s="39">
        <v>0</v>
      </c>
      <c r="S4453" s="39">
        <v>31.793839835728953</v>
      </c>
      <c r="T4453" s="39">
        <v>37.924024640657088</v>
      </c>
      <c r="U4453" s="39">
        <v>38.027926078028742</v>
      </c>
      <c r="V4453" s="39">
        <v>25.871457905544148</v>
      </c>
      <c r="W4453" s="29" t="s">
        <v>265</v>
      </c>
      <c r="X4453" s="29" t="s">
        <v>11773</v>
      </c>
      <c r="Y4453" s="29">
        <v>45218</v>
      </c>
      <c r="Z4453" s="41" t="s">
        <v>11758</v>
      </c>
      <c r="AA4453" s="42" t="s">
        <v>1349</v>
      </c>
      <c r="AB4453" s="29" t="s">
        <v>258</v>
      </c>
      <c r="AC4453" s="29" t="s">
        <v>265</v>
      </c>
      <c r="AD4453" s="29" t="s">
        <v>265</v>
      </c>
      <c r="AE4453" s="29" t="s">
        <v>1367</v>
      </c>
      <c r="AF4453" s="29" t="s">
        <v>2409</v>
      </c>
      <c r="AG4453" s="183" t="s">
        <v>2410</v>
      </c>
      <c r="AH4453" s="29" t="s">
        <v>1356</v>
      </c>
      <c r="AI4453" s="29" t="s">
        <v>1357</v>
      </c>
      <c r="AJ4453" s="29" t="s">
        <v>258</v>
      </c>
      <c r="AK4453" s="29" t="s">
        <v>258</v>
      </c>
      <c r="AL4453" s="29" t="s">
        <v>13327</v>
      </c>
    </row>
    <row r="4454" spans="1:38" x14ac:dyDescent="0.2">
      <c r="A4454" s="35" t="s">
        <v>18</v>
      </c>
      <c r="B4454" s="36">
        <v>10443</v>
      </c>
      <c r="C4454" s="36">
        <v>38</v>
      </c>
      <c r="D4454" s="36" t="s">
        <v>7308</v>
      </c>
      <c r="E4454" s="37" t="s">
        <v>7309</v>
      </c>
      <c r="F4454" s="38" t="s">
        <v>1262</v>
      </c>
      <c r="G4454" s="38" t="s">
        <v>1263</v>
      </c>
      <c r="H4454" s="35" t="s">
        <v>3070</v>
      </c>
      <c r="I4454" s="35"/>
      <c r="J4454" s="29" t="s">
        <v>263</v>
      </c>
      <c r="K4454" s="29" t="s">
        <v>264</v>
      </c>
      <c r="L4454" s="29" t="s">
        <v>2577</v>
      </c>
      <c r="M4454" s="39">
        <v>37.980263014787283</v>
      </c>
      <c r="N4454" s="39">
        <v>130.39630390143736</v>
      </c>
      <c r="O4454" s="29">
        <v>44652</v>
      </c>
      <c r="P4454" s="29">
        <v>45906</v>
      </c>
      <c r="Q4454" s="40">
        <v>3.4332649000000002</v>
      </c>
      <c r="R4454" s="39">
        <v>0</v>
      </c>
      <c r="S4454" s="39">
        <v>28.572895277207394</v>
      </c>
      <c r="T4454" s="39">
        <v>37.924024640657088</v>
      </c>
      <c r="U4454" s="39">
        <v>38.027926078028742</v>
      </c>
      <c r="V4454" s="39">
        <v>25.871457905544148</v>
      </c>
      <c r="W4454" s="29" t="s">
        <v>265</v>
      </c>
      <c r="X4454" s="29" t="s">
        <v>11773</v>
      </c>
      <c r="Y4454" s="29">
        <v>45218</v>
      </c>
      <c r="Z4454" s="41" t="s">
        <v>11758</v>
      </c>
      <c r="AA4454" s="42" t="s">
        <v>1349</v>
      </c>
      <c r="AB4454" s="29" t="s">
        <v>258</v>
      </c>
      <c r="AC4454" s="29" t="s">
        <v>265</v>
      </c>
      <c r="AD4454" s="29" t="s">
        <v>265</v>
      </c>
      <c r="AE4454" s="29" t="s">
        <v>1367</v>
      </c>
      <c r="AF4454" s="29" t="s">
        <v>2409</v>
      </c>
      <c r="AG4454" s="183" t="s">
        <v>2410</v>
      </c>
      <c r="AH4454" s="29" t="s">
        <v>1356</v>
      </c>
      <c r="AI4454" s="29" t="s">
        <v>1357</v>
      </c>
      <c r="AJ4454" s="29" t="s">
        <v>258</v>
      </c>
      <c r="AK4454" s="29" t="s">
        <v>258</v>
      </c>
      <c r="AL4454" s="29" t="s">
        <v>13327</v>
      </c>
    </row>
    <row r="4455" spans="1:38" x14ac:dyDescent="0.2">
      <c r="A4455" s="35" t="s">
        <v>18</v>
      </c>
      <c r="B4455" s="36">
        <v>10443</v>
      </c>
      <c r="C4455" s="36">
        <v>39</v>
      </c>
      <c r="D4455" s="36" t="s">
        <v>7310</v>
      </c>
      <c r="E4455" s="37" t="s">
        <v>7311</v>
      </c>
      <c r="F4455" s="38" t="s">
        <v>1262</v>
      </c>
      <c r="G4455" s="38" t="s">
        <v>1263</v>
      </c>
      <c r="H4455" s="35" t="s">
        <v>3070</v>
      </c>
      <c r="I4455" s="35"/>
      <c r="J4455" s="29" t="s">
        <v>263</v>
      </c>
      <c r="K4455" s="29" t="s">
        <v>264</v>
      </c>
      <c r="L4455" s="29" t="s">
        <v>2577</v>
      </c>
      <c r="M4455" s="39">
        <v>37.979532657928466</v>
      </c>
      <c r="N4455" s="39">
        <v>133.61724845995894</v>
      </c>
      <c r="O4455" s="29">
        <v>44621</v>
      </c>
      <c r="P4455" s="29">
        <v>45906</v>
      </c>
      <c r="Q4455" s="40">
        <v>3.5181382999999999</v>
      </c>
      <c r="R4455" s="39">
        <v>0</v>
      </c>
      <c r="S4455" s="39">
        <v>31.793839835728953</v>
      </c>
      <c r="T4455" s="39">
        <v>37.924024640657088</v>
      </c>
      <c r="U4455" s="39">
        <v>38.027926078028742</v>
      </c>
      <c r="V4455" s="39">
        <v>25.871457905544148</v>
      </c>
      <c r="W4455" s="29" t="s">
        <v>265</v>
      </c>
      <c r="X4455" s="29" t="s">
        <v>11773</v>
      </c>
      <c r="Y4455" s="29">
        <v>45218</v>
      </c>
      <c r="Z4455" s="41" t="s">
        <v>11758</v>
      </c>
      <c r="AA4455" s="42" t="s">
        <v>1349</v>
      </c>
      <c r="AB4455" s="29" t="s">
        <v>258</v>
      </c>
      <c r="AC4455" s="29" t="s">
        <v>265</v>
      </c>
      <c r="AD4455" s="29" t="s">
        <v>265</v>
      </c>
      <c r="AE4455" s="29" t="s">
        <v>1367</v>
      </c>
      <c r="AF4455" s="29" t="s">
        <v>2409</v>
      </c>
      <c r="AG4455" s="183" t="s">
        <v>2410</v>
      </c>
      <c r="AH4455" s="29" t="s">
        <v>1356</v>
      </c>
      <c r="AI4455" s="29" t="s">
        <v>1357</v>
      </c>
      <c r="AJ4455" s="29" t="s">
        <v>258</v>
      </c>
      <c r="AK4455" s="29" t="s">
        <v>258</v>
      </c>
      <c r="AL4455" s="29" t="s">
        <v>13327</v>
      </c>
    </row>
    <row r="4456" spans="1:38" x14ac:dyDescent="0.2">
      <c r="A4456" s="35" t="s">
        <v>18</v>
      </c>
      <c r="B4456" s="36">
        <v>10443</v>
      </c>
      <c r="C4456" s="36">
        <v>40</v>
      </c>
      <c r="D4456" s="36" t="s">
        <v>7312</v>
      </c>
      <c r="E4456" s="37" t="s">
        <v>7313</v>
      </c>
      <c r="F4456" s="38" t="s">
        <v>1262</v>
      </c>
      <c r="G4456" s="38" t="s">
        <v>1263</v>
      </c>
      <c r="H4456" s="35" t="s">
        <v>3070</v>
      </c>
      <c r="I4456" s="35"/>
      <c r="J4456" s="29" t="s">
        <v>263</v>
      </c>
      <c r="K4456" s="29" t="s">
        <v>264</v>
      </c>
      <c r="L4456" s="29" t="s">
        <v>2577</v>
      </c>
      <c r="M4456" s="39">
        <v>37.980263014787283</v>
      </c>
      <c r="N4456" s="39">
        <v>130.39630390143736</v>
      </c>
      <c r="O4456" s="29">
        <v>44652</v>
      </c>
      <c r="P4456" s="29">
        <v>45906</v>
      </c>
      <c r="Q4456" s="40">
        <v>3.4332649000000002</v>
      </c>
      <c r="R4456" s="39">
        <v>0</v>
      </c>
      <c r="S4456" s="39">
        <v>28.572895277207394</v>
      </c>
      <c r="T4456" s="39">
        <v>37.924024640657088</v>
      </c>
      <c r="U4456" s="39">
        <v>38.027926078028742</v>
      </c>
      <c r="V4456" s="39">
        <v>25.871457905544148</v>
      </c>
      <c r="W4456" s="29" t="s">
        <v>265</v>
      </c>
      <c r="X4456" s="29" t="s">
        <v>11773</v>
      </c>
      <c r="Y4456" s="29">
        <v>45218</v>
      </c>
      <c r="Z4456" s="41" t="s">
        <v>11758</v>
      </c>
      <c r="AA4456" s="42" t="s">
        <v>1349</v>
      </c>
      <c r="AB4456" s="29" t="s">
        <v>258</v>
      </c>
      <c r="AC4456" s="29" t="s">
        <v>265</v>
      </c>
      <c r="AD4456" s="29" t="s">
        <v>265</v>
      </c>
      <c r="AE4456" s="29" t="s">
        <v>1367</v>
      </c>
      <c r="AF4456" s="29" t="s">
        <v>2409</v>
      </c>
      <c r="AG4456" s="183" t="s">
        <v>2410</v>
      </c>
      <c r="AH4456" s="29" t="s">
        <v>1356</v>
      </c>
      <c r="AI4456" s="29" t="s">
        <v>1357</v>
      </c>
      <c r="AJ4456" s="29" t="s">
        <v>258</v>
      </c>
      <c r="AK4456" s="29" t="s">
        <v>258</v>
      </c>
      <c r="AL4456" s="29" t="s">
        <v>13327</v>
      </c>
    </row>
    <row r="4457" spans="1:38" x14ac:dyDescent="0.2">
      <c r="A4457" s="35" t="s">
        <v>18</v>
      </c>
      <c r="B4457" s="36">
        <v>10443</v>
      </c>
      <c r="C4457" s="36">
        <v>41</v>
      </c>
      <c r="D4457" s="36" t="s">
        <v>7314</v>
      </c>
      <c r="E4457" s="37" t="s">
        <v>7315</v>
      </c>
      <c r="F4457" s="38" t="s">
        <v>1262</v>
      </c>
      <c r="G4457" s="38" t="s">
        <v>1263</v>
      </c>
      <c r="H4457" s="35" t="s">
        <v>3070</v>
      </c>
      <c r="I4457" s="35"/>
      <c r="J4457" s="29" t="s">
        <v>263</v>
      </c>
      <c r="K4457" s="29" t="s">
        <v>264</v>
      </c>
      <c r="L4457" s="29" t="s">
        <v>2577</v>
      </c>
      <c r="M4457" s="39">
        <v>37.979532657928466</v>
      </c>
      <c r="N4457" s="39">
        <v>133.61724845995894</v>
      </c>
      <c r="O4457" s="29">
        <v>44621</v>
      </c>
      <c r="P4457" s="29">
        <v>45906</v>
      </c>
      <c r="Q4457" s="40">
        <v>3.5181382999999999</v>
      </c>
      <c r="R4457" s="39">
        <v>0</v>
      </c>
      <c r="S4457" s="39">
        <v>31.793839835728953</v>
      </c>
      <c r="T4457" s="39">
        <v>37.924024640657088</v>
      </c>
      <c r="U4457" s="39">
        <v>38.027926078028742</v>
      </c>
      <c r="V4457" s="39">
        <v>25.871457905544148</v>
      </c>
      <c r="W4457" s="29" t="s">
        <v>265</v>
      </c>
      <c r="X4457" s="29" t="s">
        <v>11773</v>
      </c>
      <c r="Y4457" s="29">
        <v>45218</v>
      </c>
      <c r="Z4457" s="41" t="s">
        <v>11758</v>
      </c>
      <c r="AA4457" s="42" t="s">
        <v>1349</v>
      </c>
      <c r="AB4457" s="29" t="s">
        <v>258</v>
      </c>
      <c r="AC4457" s="29" t="s">
        <v>265</v>
      </c>
      <c r="AD4457" s="29" t="s">
        <v>265</v>
      </c>
      <c r="AE4457" s="29" t="s">
        <v>1367</v>
      </c>
      <c r="AF4457" s="29" t="s">
        <v>2409</v>
      </c>
      <c r="AG4457" s="183" t="s">
        <v>2410</v>
      </c>
      <c r="AH4457" s="29" t="s">
        <v>1356</v>
      </c>
      <c r="AI4457" s="29" t="s">
        <v>1357</v>
      </c>
      <c r="AJ4457" s="29" t="s">
        <v>258</v>
      </c>
      <c r="AK4457" s="29" t="s">
        <v>258</v>
      </c>
      <c r="AL4457" s="29" t="s">
        <v>13327</v>
      </c>
    </row>
    <row r="4458" spans="1:38" x14ac:dyDescent="0.2">
      <c r="A4458" s="35" t="s">
        <v>18</v>
      </c>
      <c r="B4458" s="36">
        <v>10443</v>
      </c>
      <c r="C4458" s="36">
        <v>42</v>
      </c>
      <c r="D4458" s="36" t="s">
        <v>7316</v>
      </c>
      <c r="E4458" s="37" t="s">
        <v>7317</v>
      </c>
      <c r="F4458" s="38" t="s">
        <v>1262</v>
      </c>
      <c r="G4458" s="38" t="s">
        <v>1263</v>
      </c>
      <c r="H4458" s="35" t="s">
        <v>3070</v>
      </c>
      <c r="I4458" s="35"/>
      <c r="J4458" s="29" t="s">
        <v>263</v>
      </c>
      <c r="K4458" s="29" t="s">
        <v>264</v>
      </c>
      <c r="L4458" s="29" t="s">
        <v>2577</v>
      </c>
      <c r="M4458" s="39">
        <v>37.979532657928466</v>
      </c>
      <c r="N4458" s="39">
        <v>133.61724845995894</v>
      </c>
      <c r="O4458" s="29">
        <v>44621</v>
      </c>
      <c r="P4458" s="29">
        <v>45906</v>
      </c>
      <c r="Q4458" s="40">
        <v>3.5181382999999999</v>
      </c>
      <c r="R4458" s="39">
        <v>0</v>
      </c>
      <c r="S4458" s="39">
        <v>31.793839835728953</v>
      </c>
      <c r="T4458" s="39">
        <v>37.924024640657088</v>
      </c>
      <c r="U4458" s="39">
        <v>38.027926078028742</v>
      </c>
      <c r="V4458" s="39">
        <v>25.871457905544148</v>
      </c>
      <c r="W4458" s="29" t="s">
        <v>265</v>
      </c>
      <c r="X4458" s="29" t="s">
        <v>11773</v>
      </c>
      <c r="Y4458" s="29">
        <v>45218</v>
      </c>
      <c r="Z4458" s="41" t="s">
        <v>11758</v>
      </c>
      <c r="AA4458" s="42" t="s">
        <v>1349</v>
      </c>
      <c r="AB4458" s="29" t="s">
        <v>258</v>
      </c>
      <c r="AC4458" s="29" t="s">
        <v>265</v>
      </c>
      <c r="AD4458" s="29" t="s">
        <v>265</v>
      </c>
      <c r="AE4458" s="29" t="s">
        <v>1367</v>
      </c>
      <c r="AF4458" s="29" t="s">
        <v>2409</v>
      </c>
      <c r="AG4458" s="183" t="s">
        <v>2410</v>
      </c>
      <c r="AH4458" s="29" t="s">
        <v>1356</v>
      </c>
      <c r="AI4458" s="29" t="s">
        <v>1357</v>
      </c>
      <c r="AJ4458" s="29" t="s">
        <v>258</v>
      </c>
      <c r="AK4458" s="29" t="s">
        <v>258</v>
      </c>
      <c r="AL4458" s="29" t="s">
        <v>13327</v>
      </c>
    </row>
    <row r="4459" spans="1:38" x14ac:dyDescent="0.2">
      <c r="A4459" s="35" t="s">
        <v>18</v>
      </c>
      <c r="B4459" s="36">
        <v>10443</v>
      </c>
      <c r="C4459" s="36">
        <v>43</v>
      </c>
      <c r="D4459" s="36" t="s">
        <v>7318</v>
      </c>
      <c r="E4459" s="37" t="s">
        <v>7319</v>
      </c>
      <c r="F4459" s="38" t="s">
        <v>1262</v>
      </c>
      <c r="G4459" s="38" t="s">
        <v>1263</v>
      </c>
      <c r="H4459" s="35" t="s">
        <v>3070</v>
      </c>
      <c r="I4459" s="35"/>
      <c r="J4459" s="29" t="s">
        <v>263</v>
      </c>
      <c r="K4459" s="29" t="s">
        <v>264</v>
      </c>
      <c r="L4459" s="29" t="s">
        <v>2577</v>
      </c>
      <c r="M4459" s="39">
        <v>37.979532657928466</v>
      </c>
      <c r="N4459" s="39">
        <v>133.61724845995894</v>
      </c>
      <c r="O4459" s="29">
        <v>44621</v>
      </c>
      <c r="P4459" s="29">
        <v>45906</v>
      </c>
      <c r="Q4459" s="40">
        <v>3.5181382999999999</v>
      </c>
      <c r="R4459" s="39">
        <v>0</v>
      </c>
      <c r="S4459" s="39">
        <v>31.793839835728953</v>
      </c>
      <c r="T4459" s="39">
        <v>37.924024640657088</v>
      </c>
      <c r="U4459" s="39">
        <v>38.027926078028742</v>
      </c>
      <c r="V4459" s="39">
        <v>25.871457905544148</v>
      </c>
      <c r="W4459" s="29" t="s">
        <v>265</v>
      </c>
      <c r="X4459" s="29" t="s">
        <v>11773</v>
      </c>
      <c r="Y4459" s="29">
        <v>45218</v>
      </c>
      <c r="Z4459" s="41" t="s">
        <v>11758</v>
      </c>
      <c r="AA4459" s="42" t="s">
        <v>1349</v>
      </c>
      <c r="AB4459" s="29" t="s">
        <v>258</v>
      </c>
      <c r="AC4459" s="29" t="s">
        <v>265</v>
      </c>
      <c r="AD4459" s="29" t="s">
        <v>265</v>
      </c>
      <c r="AE4459" s="29" t="s">
        <v>1367</v>
      </c>
      <c r="AF4459" s="29" t="s">
        <v>2409</v>
      </c>
      <c r="AG4459" s="183" t="s">
        <v>2410</v>
      </c>
      <c r="AH4459" s="29" t="s">
        <v>1356</v>
      </c>
      <c r="AI4459" s="29" t="s">
        <v>1357</v>
      </c>
      <c r="AJ4459" s="29" t="s">
        <v>258</v>
      </c>
      <c r="AK4459" s="29" t="s">
        <v>258</v>
      </c>
      <c r="AL4459" s="29" t="s">
        <v>13327</v>
      </c>
    </row>
    <row r="4460" spans="1:38" x14ac:dyDescent="0.2">
      <c r="A4460" s="35" t="s">
        <v>18</v>
      </c>
      <c r="B4460" s="36">
        <v>10443</v>
      </c>
      <c r="C4460" s="36">
        <v>44</v>
      </c>
      <c r="D4460" s="36" t="s">
        <v>7320</v>
      </c>
      <c r="E4460" s="37" t="s">
        <v>7321</v>
      </c>
      <c r="F4460" s="38" t="s">
        <v>1262</v>
      </c>
      <c r="G4460" s="38" t="s">
        <v>1263</v>
      </c>
      <c r="H4460" s="35" t="s">
        <v>3070</v>
      </c>
      <c r="I4460" s="35"/>
      <c r="J4460" s="29" t="s">
        <v>263</v>
      </c>
      <c r="K4460" s="29" t="s">
        <v>264</v>
      </c>
      <c r="L4460" s="29" t="s">
        <v>2577</v>
      </c>
      <c r="M4460" s="39">
        <v>37.980263014787283</v>
      </c>
      <c r="N4460" s="39">
        <v>130.39630390143736</v>
      </c>
      <c r="O4460" s="29">
        <v>44652</v>
      </c>
      <c r="P4460" s="29">
        <v>45906</v>
      </c>
      <c r="Q4460" s="40">
        <v>3.4332649000000002</v>
      </c>
      <c r="R4460" s="39">
        <v>0</v>
      </c>
      <c r="S4460" s="39">
        <v>28.572895277207394</v>
      </c>
      <c r="T4460" s="39">
        <v>37.924024640657088</v>
      </c>
      <c r="U4460" s="39">
        <v>38.027926078028742</v>
      </c>
      <c r="V4460" s="39">
        <v>25.871457905544148</v>
      </c>
      <c r="W4460" s="29" t="s">
        <v>265</v>
      </c>
      <c r="X4460" s="29" t="s">
        <v>11773</v>
      </c>
      <c r="Y4460" s="29">
        <v>45218</v>
      </c>
      <c r="Z4460" s="41" t="s">
        <v>11758</v>
      </c>
      <c r="AA4460" s="42" t="s">
        <v>1349</v>
      </c>
      <c r="AB4460" s="29" t="s">
        <v>258</v>
      </c>
      <c r="AC4460" s="29" t="s">
        <v>265</v>
      </c>
      <c r="AD4460" s="29" t="s">
        <v>265</v>
      </c>
      <c r="AE4460" s="29" t="s">
        <v>1367</v>
      </c>
      <c r="AF4460" s="29" t="s">
        <v>2409</v>
      </c>
      <c r="AG4460" s="183" t="s">
        <v>2410</v>
      </c>
      <c r="AH4460" s="29" t="s">
        <v>1356</v>
      </c>
      <c r="AI4460" s="29" t="s">
        <v>1357</v>
      </c>
      <c r="AJ4460" s="29" t="s">
        <v>258</v>
      </c>
      <c r="AK4460" s="29" t="s">
        <v>258</v>
      </c>
      <c r="AL4460" s="29" t="s">
        <v>13327</v>
      </c>
    </row>
    <row r="4461" spans="1:38" x14ac:dyDescent="0.2">
      <c r="A4461" s="35" t="s">
        <v>18</v>
      </c>
      <c r="B4461" s="36">
        <v>10443</v>
      </c>
      <c r="C4461" s="36">
        <v>45</v>
      </c>
      <c r="D4461" s="36" t="s">
        <v>7322</v>
      </c>
      <c r="E4461" s="37" t="s">
        <v>7323</v>
      </c>
      <c r="F4461" s="38" t="s">
        <v>1262</v>
      </c>
      <c r="G4461" s="38" t="s">
        <v>1263</v>
      </c>
      <c r="H4461" s="35" t="s">
        <v>3070</v>
      </c>
      <c r="I4461" s="35"/>
      <c r="J4461" s="29" t="s">
        <v>263</v>
      </c>
      <c r="K4461" s="29" t="s">
        <v>264</v>
      </c>
      <c r="L4461" s="29" t="s">
        <v>2577</v>
      </c>
      <c r="M4461" s="39">
        <v>37.979532657928466</v>
      </c>
      <c r="N4461" s="39">
        <v>133.61724845995894</v>
      </c>
      <c r="O4461" s="29">
        <v>44621</v>
      </c>
      <c r="P4461" s="29">
        <v>45906</v>
      </c>
      <c r="Q4461" s="40">
        <v>3.5181382999999999</v>
      </c>
      <c r="R4461" s="39">
        <v>0</v>
      </c>
      <c r="S4461" s="39">
        <v>31.793839835728953</v>
      </c>
      <c r="T4461" s="39">
        <v>37.924024640657088</v>
      </c>
      <c r="U4461" s="39">
        <v>38.027926078028742</v>
      </c>
      <c r="V4461" s="39">
        <v>25.871457905544148</v>
      </c>
      <c r="W4461" s="29" t="s">
        <v>265</v>
      </c>
      <c r="X4461" s="29" t="s">
        <v>11773</v>
      </c>
      <c r="Y4461" s="29">
        <v>45218</v>
      </c>
      <c r="Z4461" s="41" t="s">
        <v>11758</v>
      </c>
      <c r="AA4461" s="42" t="s">
        <v>1349</v>
      </c>
      <c r="AB4461" s="29" t="s">
        <v>258</v>
      </c>
      <c r="AC4461" s="29" t="s">
        <v>265</v>
      </c>
      <c r="AD4461" s="29" t="s">
        <v>265</v>
      </c>
      <c r="AE4461" s="29" t="s">
        <v>1367</v>
      </c>
      <c r="AF4461" s="29" t="s">
        <v>2409</v>
      </c>
      <c r="AG4461" s="183" t="s">
        <v>2410</v>
      </c>
      <c r="AH4461" s="29" t="s">
        <v>1356</v>
      </c>
      <c r="AI4461" s="29" t="s">
        <v>1357</v>
      </c>
      <c r="AJ4461" s="29" t="s">
        <v>258</v>
      </c>
      <c r="AK4461" s="29" t="s">
        <v>258</v>
      </c>
      <c r="AL4461" s="29" t="s">
        <v>13327</v>
      </c>
    </row>
    <row r="4462" spans="1:38" x14ac:dyDescent="0.2">
      <c r="A4462" s="35" t="s">
        <v>18</v>
      </c>
      <c r="B4462" s="36">
        <v>10443</v>
      </c>
      <c r="C4462" s="36">
        <v>46</v>
      </c>
      <c r="D4462" s="36" t="s">
        <v>7324</v>
      </c>
      <c r="E4462" s="37" t="s">
        <v>7325</v>
      </c>
      <c r="F4462" s="38" t="s">
        <v>1262</v>
      </c>
      <c r="G4462" s="38" t="s">
        <v>1263</v>
      </c>
      <c r="H4462" s="35" t="s">
        <v>3070</v>
      </c>
      <c r="I4462" s="35"/>
      <c r="J4462" s="29" t="s">
        <v>263</v>
      </c>
      <c r="K4462" s="29" t="s">
        <v>264</v>
      </c>
      <c r="L4462" s="29" t="s">
        <v>2577</v>
      </c>
      <c r="M4462" s="39">
        <v>37.980263014787283</v>
      </c>
      <c r="N4462" s="39">
        <v>130.39630390143736</v>
      </c>
      <c r="O4462" s="29">
        <v>44652</v>
      </c>
      <c r="P4462" s="29">
        <v>45906</v>
      </c>
      <c r="Q4462" s="40">
        <v>3.4332649000000002</v>
      </c>
      <c r="R4462" s="39">
        <v>0</v>
      </c>
      <c r="S4462" s="39">
        <v>28.572895277207394</v>
      </c>
      <c r="T4462" s="39">
        <v>37.924024640657088</v>
      </c>
      <c r="U4462" s="39">
        <v>38.027926078028742</v>
      </c>
      <c r="V4462" s="39">
        <v>25.871457905544148</v>
      </c>
      <c r="W4462" s="29" t="s">
        <v>265</v>
      </c>
      <c r="X4462" s="29" t="s">
        <v>11773</v>
      </c>
      <c r="Y4462" s="29">
        <v>45218</v>
      </c>
      <c r="Z4462" s="41" t="s">
        <v>11758</v>
      </c>
      <c r="AA4462" s="42" t="s">
        <v>1349</v>
      </c>
      <c r="AB4462" s="29" t="s">
        <v>258</v>
      </c>
      <c r="AC4462" s="29" t="s">
        <v>265</v>
      </c>
      <c r="AD4462" s="29" t="s">
        <v>265</v>
      </c>
      <c r="AE4462" s="29" t="s">
        <v>1367</v>
      </c>
      <c r="AF4462" s="29" t="s">
        <v>2409</v>
      </c>
      <c r="AG4462" s="183" t="s">
        <v>2410</v>
      </c>
      <c r="AH4462" s="29" t="s">
        <v>1356</v>
      </c>
      <c r="AI4462" s="29" t="s">
        <v>1357</v>
      </c>
      <c r="AJ4462" s="29" t="s">
        <v>258</v>
      </c>
      <c r="AK4462" s="29" t="s">
        <v>258</v>
      </c>
      <c r="AL4462" s="29" t="s">
        <v>13327</v>
      </c>
    </row>
    <row r="4463" spans="1:38" x14ac:dyDescent="0.2">
      <c r="A4463" s="35" t="s">
        <v>18</v>
      </c>
      <c r="B4463" s="36">
        <v>10443</v>
      </c>
      <c r="C4463" s="36">
        <v>47</v>
      </c>
      <c r="D4463" s="36" t="s">
        <v>7326</v>
      </c>
      <c r="E4463" s="37" t="s">
        <v>7327</v>
      </c>
      <c r="F4463" s="38" t="s">
        <v>1262</v>
      </c>
      <c r="G4463" s="38" t="s">
        <v>1263</v>
      </c>
      <c r="H4463" s="35" t="s">
        <v>3070</v>
      </c>
      <c r="I4463" s="35"/>
      <c r="J4463" s="29" t="s">
        <v>263</v>
      </c>
      <c r="K4463" s="29" t="s">
        <v>264</v>
      </c>
      <c r="L4463" s="29" t="s">
        <v>2577</v>
      </c>
      <c r="M4463" s="39">
        <v>37.979532657928466</v>
      </c>
      <c r="N4463" s="39">
        <v>133.61724845995894</v>
      </c>
      <c r="O4463" s="29">
        <v>44621</v>
      </c>
      <c r="P4463" s="29">
        <v>45906</v>
      </c>
      <c r="Q4463" s="40">
        <v>3.5181382999999999</v>
      </c>
      <c r="R4463" s="39">
        <v>0</v>
      </c>
      <c r="S4463" s="39">
        <v>31.793839835728953</v>
      </c>
      <c r="T4463" s="39">
        <v>37.924024640657088</v>
      </c>
      <c r="U4463" s="39">
        <v>38.027926078028742</v>
      </c>
      <c r="V4463" s="39">
        <v>25.871457905544148</v>
      </c>
      <c r="W4463" s="29" t="s">
        <v>265</v>
      </c>
      <c r="X4463" s="29" t="s">
        <v>11773</v>
      </c>
      <c r="Y4463" s="29">
        <v>45218</v>
      </c>
      <c r="Z4463" s="41" t="s">
        <v>11758</v>
      </c>
      <c r="AA4463" s="42" t="s">
        <v>1349</v>
      </c>
      <c r="AB4463" s="29" t="s">
        <v>258</v>
      </c>
      <c r="AC4463" s="29" t="s">
        <v>265</v>
      </c>
      <c r="AD4463" s="29" t="s">
        <v>265</v>
      </c>
      <c r="AE4463" s="29" t="s">
        <v>1367</v>
      </c>
      <c r="AF4463" s="29" t="s">
        <v>2409</v>
      </c>
      <c r="AG4463" s="183" t="s">
        <v>2410</v>
      </c>
      <c r="AH4463" s="29" t="s">
        <v>1356</v>
      </c>
      <c r="AI4463" s="29" t="s">
        <v>1357</v>
      </c>
      <c r="AJ4463" s="29" t="s">
        <v>258</v>
      </c>
      <c r="AK4463" s="29" t="s">
        <v>258</v>
      </c>
      <c r="AL4463" s="29" t="s">
        <v>13327</v>
      </c>
    </row>
    <row r="4464" spans="1:38" x14ac:dyDescent="0.2">
      <c r="A4464" s="35" t="s">
        <v>18</v>
      </c>
      <c r="B4464" s="36">
        <v>10443</v>
      </c>
      <c r="C4464" s="36">
        <v>48</v>
      </c>
      <c r="D4464" s="36" t="s">
        <v>7328</v>
      </c>
      <c r="E4464" s="37" t="s">
        <v>7329</v>
      </c>
      <c r="F4464" s="38" t="s">
        <v>1262</v>
      </c>
      <c r="G4464" s="38" t="s">
        <v>1263</v>
      </c>
      <c r="H4464" s="35" t="s">
        <v>3070</v>
      </c>
      <c r="I4464" s="35"/>
      <c r="J4464" s="29" t="s">
        <v>263</v>
      </c>
      <c r="K4464" s="29" t="s">
        <v>264</v>
      </c>
      <c r="L4464" s="29" t="s">
        <v>2577</v>
      </c>
      <c r="M4464" s="39">
        <v>38.79090894474718</v>
      </c>
      <c r="N4464" s="39">
        <v>133.17946611909653</v>
      </c>
      <c r="O4464" s="29">
        <v>44652</v>
      </c>
      <c r="P4464" s="29">
        <v>45906</v>
      </c>
      <c r="Q4464" s="40">
        <v>3.4332649000000002</v>
      </c>
      <c r="R4464" s="39">
        <v>0</v>
      </c>
      <c r="S4464" s="39">
        <v>29.182751540041071</v>
      </c>
      <c r="T4464" s="39">
        <v>38.733470225872694</v>
      </c>
      <c r="U4464" s="39">
        <v>38.839589322381933</v>
      </c>
      <c r="V4464" s="39">
        <v>26.423655030800823</v>
      </c>
      <c r="W4464" s="29" t="s">
        <v>265</v>
      </c>
      <c r="X4464" s="29" t="s">
        <v>11773</v>
      </c>
      <c r="Y4464" s="29">
        <v>45218</v>
      </c>
      <c r="Z4464" s="41" t="s">
        <v>11758</v>
      </c>
      <c r="AA4464" s="42" t="s">
        <v>1349</v>
      </c>
      <c r="AB4464" s="29" t="s">
        <v>258</v>
      </c>
      <c r="AC4464" s="29" t="s">
        <v>265</v>
      </c>
      <c r="AD4464" s="29" t="s">
        <v>265</v>
      </c>
      <c r="AE4464" s="29" t="s">
        <v>1367</v>
      </c>
      <c r="AF4464" s="29" t="s">
        <v>2409</v>
      </c>
      <c r="AG4464" s="183" t="s">
        <v>2410</v>
      </c>
      <c r="AH4464" s="29" t="s">
        <v>1356</v>
      </c>
      <c r="AI4464" s="29" t="s">
        <v>1357</v>
      </c>
      <c r="AJ4464" s="29" t="s">
        <v>258</v>
      </c>
      <c r="AK4464" s="29" t="s">
        <v>258</v>
      </c>
      <c r="AL4464" s="29" t="s">
        <v>13327</v>
      </c>
    </row>
    <row r="4465" spans="1:38" x14ac:dyDescent="0.2">
      <c r="A4465" s="35" t="s">
        <v>18</v>
      </c>
      <c r="B4465" s="36">
        <v>10443</v>
      </c>
      <c r="C4465" s="36">
        <v>49</v>
      </c>
      <c r="D4465" s="36" t="s">
        <v>7330</v>
      </c>
      <c r="E4465" s="37" t="s">
        <v>7331</v>
      </c>
      <c r="F4465" s="38" t="s">
        <v>1262</v>
      </c>
      <c r="G4465" s="38" t="s">
        <v>1263</v>
      </c>
      <c r="H4465" s="35" t="s">
        <v>3070</v>
      </c>
      <c r="I4465" s="35"/>
      <c r="J4465" s="29" t="s">
        <v>263</v>
      </c>
      <c r="K4465" s="29" t="s">
        <v>264</v>
      </c>
      <c r="L4465" s="29" t="s">
        <v>2577</v>
      </c>
      <c r="M4465" s="39">
        <v>38.796913729413539</v>
      </c>
      <c r="N4465" s="39">
        <v>133.20008213552362</v>
      </c>
      <c r="O4465" s="29">
        <v>44652</v>
      </c>
      <c r="P4465" s="29">
        <v>45906</v>
      </c>
      <c r="Q4465" s="40">
        <v>3.4332649000000002</v>
      </c>
      <c r="R4465" s="39">
        <v>0</v>
      </c>
      <c r="S4465" s="39">
        <v>29.187268993839837</v>
      </c>
      <c r="T4465" s="39">
        <v>38.739466119096512</v>
      </c>
      <c r="U4465" s="39">
        <v>38.84560164271047</v>
      </c>
      <c r="V4465" s="39">
        <v>26.427745379876797</v>
      </c>
      <c r="W4465" s="29" t="s">
        <v>265</v>
      </c>
      <c r="X4465" s="29" t="s">
        <v>11773</v>
      </c>
      <c r="Y4465" s="29">
        <v>45218</v>
      </c>
      <c r="Z4465" s="41" t="s">
        <v>11758</v>
      </c>
      <c r="AA4465" s="42" t="s">
        <v>1349</v>
      </c>
      <c r="AB4465" s="29" t="s">
        <v>258</v>
      </c>
      <c r="AC4465" s="29" t="s">
        <v>265</v>
      </c>
      <c r="AD4465" s="29" t="s">
        <v>265</v>
      </c>
      <c r="AE4465" s="29" t="s">
        <v>1367</v>
      </c>
      <c r="AF4465" s="29" t="s">
        <v>2409</v>
      </c>
      <c r="AG4465" s="183" t="s">
        <v>2410</v>
      </c>
      <c r="AH4465" s="29" t="s">
        <v>1356</v>
      </c>
      <c r="AI4465" s="29" t="s">
        <v>1357</v>
      </c>
      <c r="AJ4465" s="29" t="s">
        <v>258</v>
      </c>
      <c r="AK4465" s="29" t="s">
        <v>258</v>
      </c>
      <c r="AL4465" s="29" t="s">
        <v>13327</v>
      </c>
    </row>
    <row r="4466" spans="1:38" x14ac:dyDescent="0.2">
      <c r="A4466" s="35" t="s">
        <v>18</v>
      </c>
      <c r="B4466" s="36">
        <v>10443</v>
      </c>
      <c r="C4466" s="36">
        <v>50</v>
      </c>
      <c r="D4466" s="36" t="s">
        <v>7332</v>
      </c>
      <c r="E4466" s="37" t="s">
        <v>7333</v>
      </c>
      <c r="F4466" s="38" t="s">
        <v>1262</v>
      </c>
      <c r="G4466" s="38" t="s">
        <v>1263</v>
      </c>
      <c r="H4466" s="35" t="s">
        <v>3070</v>
      </c>
      <c r="I4466" s="35"/>
      <c r="J4466" s="29" t="s">
        <v>263</v>
      </c>
      <c r="K4466" s="29" t="s">
        <v>264</v>
      </c>
      <c r="L4466" s="29" t="s">
        <v>2577</v>
      </c>
      <c r="M4466" s="39">
        <v>38.79090894474718</v>
      </c>
      <c r="N4466" s="39">
        <v>133.17946611909653</v>
      </c>
      <c r="O4466" s="29">
        <v>44652</v>
      </c>
      <c r="P4466" s="29">
        <v>45906</v>
      </c>
      <c r="Q4466" s="40">
        <v>3.4332649000000002</v>
      </c>
      <c r="R4466" s="39">
        <v>0</v>
      </c>
      <c r="S4466" s="39">
        <v>29.182751540041071</v>
      </c>
      <c r="T4466" s="39">
        <v>38.733470225872694</v>
      </c>
      <c r="U4466" s="39">
        <v>38.839589322381933</v>
      </c>
      <c r="V4466" s="39">
        <v>26.423655030800823</v>
      </c>
      <c r="W4466" s="29" t="s">
        <v>265</v>
      </c>
      <c r="X4466" s="29" t="s">
        <v>11773</v>
      </c>
      <c r="Y4466" s="29">
        <v>45218</v>
      </c>
      <c r="Z4466" s="41" t="s">
        <v>11758</v>
      </c>
      <c r="AA4466" s="42" t="s">
        <v>1349</v>
      </c>
      <c r="AB4466" s="29" t="s">
        <v>258</v>
      </c>
      <c r="AC4466" s="29" t="s">
        <v>265</v>
      </c>
      <c r="AD4466" s="29" t="s">
        <v>265</v>
      </c>
      <c r="AE4466" s="29" t="s">
        <v>1367</v>
      </c>
      <c r="AF4466" s="29" t="s">
        <v>2409</v>
      </c>
      <c r="AG4466" s="183" t="s">
        <v>2410</v>
      </c>
      <c r="AH4466" s="29" t="s">
        <v>1356</v>
      </c>
      <c r="AI4466" s="29" t="s">
        <v>1357</v>
      </c>
      <c r="AJ4466" s="29" t="s">
        <v>258</v>
      </c>
      <c r="AK4466" s="29" t="s">
        <v>258</v>
      </c>
      <c r="AL4466" s="29" t="s">
        <v>13327</v>
      </c>
    </row>
    <row r="4467" spans="1:38" x14ac:dyDescent="0.2">
      <c r="A4467" s="35" t="s">
        <v>18</v>
      </c>
      <c r="B4467" s="36">
        <v>10443</v>
      </c>
      <c r="C4467" s="36">
        <v>51</v>
      </c>
      <c r="D4467" s="36" t="s">
        <v>7334</v>
      </c>
      <c r="E4467" s="37" t="s">
        <v>7335</v>
      </c>
      <c r="F4467" s="38" t="s">
        <v>1262</v>
      </c>
      <c r="G4467" s="38" t="s">
        <v>1263</v>
      </c>
      <c r="H4467" s="35" t="s">
        <v>3070</v>
      </c>
      <c r="I4467" s="35"/>
      <c r="J4467" s="29" t="s">
        <v>263</v>
      </c>
      <c r="K4467" s="29" t="s">
        <v>264</v>
      </c>
      <c r="L4467" s="29" t="s">
        <v>2577</v>
      </c>
      <c r="M4467" s="39">
        <v>38.796913729413539</v>
      </c>
      <c r="N4467" s="39">
        <v>133.20008213552362</v>
      </c>
      <c r="O4467" s="29">
        <v>44652</v>
      </c>
      <c r="P4467" s="29">
        <v>45906</v>
      </c>
      <c r="Q4467" s="40">
        <v>3.4332649000000002</v>
      </c>
      <c r="R4467" s="39">
        <v>0</v>
      </c>
      <c r="S4467" s="39">
        <v>29.187268993839837</v>
      </c>
      <c r="T4467" s="39">
        <v>38.739466119096512</v>
      </c>
      <c r="U4467" s="39">
        <v>38.84560164271047</v>
      </c>
      <c r="V4467" s="39">
        <v>26.427745379876797</v>
      </c>
      <c r="W4467" s="29" t="s">
        <v>265</v>
      </c>
      <c r="X4467" s="29" t="s">
        <v>11773</v>
      </c>
      <c r="Y4467" s="29">
        <v>45218</v>
      </c>
      <c r="Z4467" s="41" t="s">
        <v>11758</v>
      </c>
      <c r="AA4467" s="42" t="s">
        <v>1349</v>
      </c>
      <c r="AB4467" s="29" t="s">
        <v>258</v>
      </c>
      <c r="AC4467" s="29" t="s">
        <v>265</v>
      </c>
      <c r="AD4467" s="29" t="s">
        <v>265</v>
      </c>
      <c r="AE4467" s="29" t="s">
        <v>1367</v>
      </c>
      <c r="AF4467" s="29" t="s">
        <v>2409</v>
      </c>
      <c r="AG4467" s="183" t="s">
        <v>2410</v>
      </c>
      <c r="AH4467" s="29" t="s">
        <v>1356</v>
      </c>
      <c r="AI4467" s="29" t="s">
        <v>1357</v>
      </c>
      <c r="AJ4467" s="29" t="s">
        <v>258</v>
      </c>
      <c r="AK4467" s="29" t="s">
        <v>258</v>
      </c>
      <c r="AL4467" s="29" t="s">
        <v>13327</v>
      </c>
    </row>
    <row r="4468" spans="1:38" x14ac:dyDescent="0.2">
      <c r="A4468" s="35" t="s">
        <v>18</v>
      </c>
      <c r="B4468" s="36">
        <v>10443</v>
      </c>
      <c r="C4468" s="36">
        <v>52</v>
      </c>
      <c r="D4468" s="36" t="s">
        <v>7336</v>
      </c>
      <c r="E4468" s="37" t="s">
        <v>7337</v>
      </c>
      <c r="F4468" s="38" t="s">
        <v>1262</v>
      </c>
      <c r="G4468" s="38" t="s">
        <v>1263</v>
      </c>
      <c r="H4468" s="35" t="s">
        <v>3070</v>
      </c>
      <c r="I4468" s="35"/>
      <c r="J4468" s="29" t="s">
        <v>263</v>
      </c>
      <c r="K4468" s="29" t="s">
        <v>264</v>
      </c>
      <c r="L4468" s="29" t="s">
        <v>2577</v>
      </c>
      <c r="M4468" s="39">
        <v>38.79090894474718</v>
      </c>
      <c r="N4468" s="39">
        <v>133.17946611909653</v>
      </c>
      <c r="O4468" s="29">
        <v>44652</v>
      </c>
      <c r="P4468" s="29">
        <v>45906</v>
      </c>
      <c r="Q4468" s="40">
        <v>3.4332649000000002</v>
      </c>
      <c r="R4468" s="39">
        <v>0</v>
      </c>
      <c r="S4468" s="39">
        <v>29.182751540041071</v>
      </c>
      <c r="T4468" s="39">
        <v>38.733470225872694</v>
      </c>
      <c r="U4468" s="39">
        <v>38.839589322381933</v>
      </c>
      <c r="V4468" s="39">
        <v>26.423655030800823</v>
      </c>
      <c r="W4468" s="29" t="s">
        <v>265</v>
      </c>
      <c r="X4468" s="29" t="s">
        <v>11773</v>
      </c>
      <c r="Y4468" s="29">
        <v>45218</v>
      </c>
      <c r="Z4468" s="41" t="s">
        <v>11758</v>
      </c>
      <c r="AA4468" s="42" t="s">
        <v>1349</v>
      </c>
      <c r="AB4468" s="29" t="s">
        <v>258</v>
      </c>
      <c r="AC4468" s="29" t="s">
        <v>265</v>
      </c>
      <c r="AD4468" s="29" t="s">
        <v>265</v>
      </c>
      <c r="AE4468" s="29" t="s">
        <v>1367</v>
      </c>
      <c r="AF4468" s="29" t="s">
        <v>2409</v>
      </c>
      <c r="AG4468" s="183" t="s">
        <v>2410</v>
      </c>
      <c r="AH4468" s="29" t="s">
        <v>1356</v>
      </c>
      <c r="AI4468" s="29" t="s">
        <v>1357</v>
      </c>
      <c r="AJ4468" s="29" t="s">
        <v>258</v>
      </c>
      <c r="AK4468" s="29" t="s">
        <v>258</v>
      </c>
      <c r="AL4468" s="29" t="s">
        <v>13327</v>
      </c>
    </row>
    <row r="4469" spans="1:38" x14ac:dyDescent="0.2">
      <c r="A4469" s="35" t="s">
        <v>18</v>
      </c>
      <c r="B4469" s="36">
        <v>10443</v>
      </c>
      <c r="C4469" s="36">
        <v>53</v>
      </c>
      <c r="D4469" s="36" t="s">
        <v>7338</v>
      </c>
      <c r="E4469" s="37" t="s">
        <v>7339</v>
      </c>
      <c r="F4469" s="38" t="s">
        <v>1262</v>
      </c>
      <c r="G4469" s="38" t="s">
        <v>1263</v>
      </c>
      <c r="H4469" s="35" t="s">
        <v>3070</v>
      </c>
      <c r="I4469" s="35"/>
      <c r="J4469" s="29" t="s">
        <v>263</v>
      </c>
      <c r="K4469" s="29" t="s">
        <v>264</v>
      </c>
      <c r="L4469" s="29" t="s">
        <v>2577</v>
      </c>
      <c r="M4469" s="39">
        <v>38.796913729413539</v>
      </c>
      <c r="N4469" s="39">
        <v>133.20008213552362</v>
      </c>
      <c r="O4469" s="29">
        <v>44652</v>
      </c>
      <c r="P4469" s="29">
        <v>45906</v>
      </c>
      <c r="Q4469" s="40">
        <v>3.4332649000000002</v>
      </c>
      <c r="R4469" s="39">
        <v>0</v>
      </c>
      <c r="S4469" s="39">
        <v>29.187268993839837</v>
      </c>
      <c r="T4469" s="39">
        <v>38.739466119096512</v>
      </c>
      <c r="U4469" s="39">
        <v>38.84560164271047</v>
      </c>
      <c r="V4469" s="39">
        <v>26.427745379876797</v>
      </c>
      <c r="W4469" s="29" t="s">
        <v>265</v>
      </c>
      <c r="X4469" s="29" t="s">
        <v>11773</v>
      </c>
      <c r="Y4469" s="29">
        <v>45218</v>
      </c>
      <c r="Z4469" s="41" t="s">
        <v>11758</v>
      </c>
      <c r="AA4469" s="42" t="s">
        <v>1349</v>
      </c>
      <c r="AB4469" s="29" t="s">
        <v>258</v>
      </c>
      <c r="AC4469" s="29" t="s">
        <v>265</v>
      </c>
      <c r="AD4469" s="29" t="s">
        <v>265</v>
      </c>
      <c r="AE4469" s="29" t="s">
        <v>1367</v>
      </c>
      <c r="AF4469" s="29" t="s">
        <v>2409</v>
      </c>
      <c r="AG4469" s="183" t="s">
        <v>2410</v>
      </c>
      <c r="AH4469" s="29" t="s">
        <v>1356</v>
      </c>
      <c r="AI4469" s="29" t="s">
        <v>1357</v>
      </c>
      <c r="AJ4469" s="29" t="s">
        <v>258</v>
      </c>
      <c r="AK4469" s="29" t="s">
        <v>258</v>
      </c>
      <c r="AL4469" s="29" t="s">
        <v>13327</v>
      </c>
    </row>
    <row r="4470" spans="1:38" x14ac:dyDescent="0.2">
      <c r="A4470" s="35" t="s">
        <v>18</v>
      </c>
      <c r="B4470" s="36">
        <v>10443</v>
      </c>
      <c r="C4470" s="36">
        <v>54</v>
      </c>
      <c r="D4470" s="36" t="s">
        <v>7340</v>
      </c>
      <c r="E4470" s="37" t="s">
        <v>7341</v>
      </c>
      <c r="F4470" s="38" t="s">
        <v>1262</v>
      </c>
      <c r="G4470" s="38" t="s">
        <v>1263</v>
      </c>
      <c r="H4470" s="35" t="s">
        <v>3070</v>
      </c>
      <c r="I4470" s="35"/>
      <c r="J4470" s="29" t="s">
        <v>263</v>
      </c>
      <c r="K4470" s="29" t="s">
        <v>264</v>
      </c>
      <c r="L4470" s="29" t="s">
        <v>2577</v>
      </c>
      <c r="M4470" s="39">
        <v>38.79090894474718</v>
      </c>
      <c r="N4470" s="39">
        <v>133.17946611909653</v>
      </c>
      <c r="O4470" s="29">
        <v>44652</v>
      </c>
      <c r="P4470" s="29">
        <v>45906</v>
      </c>
      <c r="Q4470" s="40">
        <v>3.4332649000000002</v>
      </c>
      <c r="R4470" s="39">
        <v>0</v>
      </c>
      <c r="S4470" s="39">
        <v>29.182751540041071</v>
      </c>
      <c r="T4470" s="39">
        <v>38.733470225872694</v>
      </c>
      <c r="U4470" s="39">
        <v>38.839589322381933</v>
      </c>
      <c r="V4470" s="39">
        <v>26.423655030800823</v>
      </c>
      <c r="W4470" s="29" t="s">
        <v>265</v>
      </c>
      <c r="X4470" s="29" t="s">
        <v>11773</v>
      </c>
      <c r="Y4470" s="29">
        <v>45218</v>
      </c>
      <c r="Z4470" s="41" t="s">
        <v>11758</v>
      </c>
      <c r="AA4470" s="42" t="s">
        <v>1349</v>
      </c>
      <c r="AB4470" s="29" t="s">
        <v>258</v>
      </c>
      <c r="AC4470" s="29" t="s">
        <v>265</v>
      </c>
      <c r="AD4470" s="29" t="s">
        <v>265</v>
      </c>
      <c r="AE4470" s="29" t="s">
        <v>1367</v>
      </c>
      <c r="AF4470" s="29" t="s">
        <v>2409</v>
      </c>
      <c r="AG4470" s="183" t="s">
        <v>2410</v>
      </c>
      <c r="AH4470" s="29" t="s">
        <v>1356</v>
      </c>
      <c r="AI4470" s="29" t="s">
        <v>1357</v>
      </c>
      <c r="AJ4470" s="29" t="s">
        <v>258</v>
      </c>
      <c r="AK4470" s="29" t="s">
        <v>258</v>
      </c>
      <c r="AL4470" s="29" t="s">
        <v>13327</v>
      </c>
    </row>
    <row r="4471" spans="1:38" x14ac:dyDescent="0.2">
      <c r="A4471" s="35" t="s">
        <v>18</v>
      </c>
      <c r="B4471" s="36">
        <v>10443</v>
      </c>
      <c r="C4471" s="36">
        <v>55</v>
      </c>
      <c r="D4471" s="36" t="s">
        <v>7342</v>
      </c>
      <c r="E4471" s="37" t="s">
        <v>7343</v>
      </c>
      <c r="F4471" s="38" t="s">
        <v>1262</v>
      </c>
      <c r="G4471" s="38" t="s">
        <v>1263</v>
      </c>
      <c r="H4471" s="35" t="s">
        <v>3070</v>
      </c>
      <c r="I4471" s="35"/>
      <c r="J4471" s="29" t="s">
        <v>263</v>
      </c>
      <c r="K4471" s="29" t="s">
        <v>264</v>
      </c>
      <c r="L4471" s="29" t="s">
        <v>2577</v>
      </c>
      <c r="M4471" s="39">
        <v>38.796913729413539</v>
      </c>
      <c r="N4471" s="39">
        <v>133.20008213552362</v>
      </c>
      <c r="O4471" s="29">
        <v>44652</v>
      </c>
      <c r="P4471" s="29">
        <v>45906</v>
      </c>
      <c r="Q4471" s="40">
        <v>3.4332649000000002</v>
      </c>
      <c r="R4471" s="39">
        <v>0</v>
      </c>
      <c r="S4471" s="39">
        <v>29.187268993839837</v>
      </c>
      <c r="T4471" s="39">
        <v>38.739466119096512</v>
      </c>
      <c r="U4471" s="39">
        <v>38.84560164271047</v>
      </c>
      <c r="V4471" s="39">
        <v>26.427745379876797</v>
      </c>
      <c r="W4471" s="29" t="s">
        <v>265</v>
      </c>
      <c r="X4471" s="29" t="s">
        <v>11773</v>
      </c>
      <c r="Y4471" s="29">
        <v>45218</v>
      </c>
      <c r="Z4471" s="41" t="s">
        <v>11758</v>
      </c>
      <c r="AA4471" s="42" t="s">
        <v>1349</v>
      </c>
      <c r="AB4471" s="29" t="s">
        <v>258</v>
      </c>
      <c r="AC4471" s="29" t="s">
        <v>265</v>
      </c>
      <c r="AD4471" s="29" t="s">
        <v>265</v>
      </c>
      <c r="AE4471" s="29" t="s">
        <v>1367</v>
      </c>
      <c r="AF4471" s="29" t="s">
        <v>2409</v>
      </c>
      <c r="AG4471" s="183" t="s">
        <v>2410</v>
      </c>
      <c r="AH4471" s="29" t="s">
        <v>1356</v>
      </c>
      <c r="AI4471" s="29" t="s">
        <v>1357</v>
      </c>
      <c r="AJ4471" s="29" t="s">
        <v>258</v>
      </c>
      <c r="AK4471" s="29" t="s">
        <v>258</v>
      </c>
      <c r="AL4471" s="29" t="s">
        <v>13327</v>
      </c>
    </row>
    <row r="4472" spans="1:38" x14ac:dyDescent="0.2">
      <c r="A4472" s="35" t="s">
        <v>18</v>
      </c>
      <c r="B4472" s="36">
        <v>10443</v>
      </c>
      <c r="C4472" s="36">
        <v>56</v>
      </c>
      <c r="D4472" s="36" t="s">
        <v>7344</v>
      </c>
      <c r="E4472" s="37" t="s">
        <v>7345</v>
      </c>
      <c r="F4472" s="38" t="s">
        <v>1262</v>
      </c>
      <c r="G4472" s="38" t="s">
        <v>1263</v>
      </c>
      <c r="H4472" s="35" t="s">
        <v>3070</v>
      </c>
      <c r="I4472" s="35"/>
      <c r="J4472" s="29" t="s">
        <v>263</v>
      </c>
      <c r="K4472" s="29" t="s">
        <v>264</v>
      </c>
      <c r="L4472" s="29" t="s">
        <v>2577</v>
      </c>
      <c r="M4472" s="39">
        <v>38.79090894474718</v>
      </c>
      <c r="N4472" s="39">
        <v>133.17946611909653</v>
      </c>
      <c r="O4472" s="29">
        <v>44652</v>
      </c>
      <c r="P4472" s="29">
        <v>45906</v>
      </c>
      <c r="Q4472" s="40">
        <v>3.4332649000000002</v>
      </c>
      <c r="R4472" s="39">
        <v>0</v>
      </c>
      <c r="S4472" s="39">
        <v>29.182751540041071</v>
      </c>
      <c r="T4472" s="39">
        <v>38.733470225872694</v>
      </c>
      <c r="U4472" s="39">
        <v>38.839589322381933</v>
      </c>
      <c r="V4472" s="39">
        <v>26.423655030800823</v>
      </c>
      <c r="W4472" s="29" t="s">
        <v>265</v>
      </c>
      <c r="X4472" s="29" t="s">
        <v>11773</v>
      </c>
      <c r="Y4472" s="29">
        <v>45218</v>
      </c>
      <c r="Z4472" s="41" t="s">
        <v>11758</v>
      </c>
      <c r="AA4472" s="42" t="s">
        <v>1349</v>
      </c>
      <c r="AB4472" s="29" t="s">
        <v>258</v>
      </c>
      <c r="AC4472" s="29" t="s">
        <v>265</v>
      </c>
      <c r="AD4472" s="29" t="s">
        <v>265</v>
      </c>
      <c r="AE4472" s="29" t="s">
        <v>1367</v>
      </c>
      <c r="AF4472" s="29" t="s">
        <v>2409</v>
      </c>
      <c r="AG4472" s="183" t="s">
        <v>2410</v>
      </c>
      <c r="AH4472" s="29" t="s">
        <v>1356</v>
      </c>
      <c r="AI4472" s="29" t="s">
        <v>1357</v>
      </c>
      <c r="AJ4472" s="29" t="s">
        <v>258</v>
      </c>
      <c r="AK4472" s="29" t="s">
        <v>258</v>
      </c>
      <c r="AL4472" s="29" t="s">
        <v>13327</v>
      </c>
    </row>
    <row r="4473" spans="1:38" x14ac:dyDescent="0.2">
      <c r="A4473" s="35" t="s">
        <v>18</v>
      </c>
      <c r="B4473" s="36">
        <v>10443</v>
      </c>
      <c r="C4473" s="36">
        <v>57</v>
      </c>
      <c r="D4473" s="36" t="s">
        <v>7346</v>
      </c>
      <c r="E4473" s="37" t="s">
        <v>7347</v>
      </c>
      <c r="F4473" s="38" t="s">
        <v>1262</v>
      </c>
      <c r="G4473" s="38" t="s">
        <v>1263</v>
      </c>
      <c r="H4473" s="35" t="s">
        <v>3070</v>
      </c>
      <c r="I4473" s="35"/>
      <c r="J4473" s="29" t="s">
        <v>263</v>
      </c>
      <c r="K4473" s="29" t="s">
        <v>264</v>
      </c>
      <c r="L4473" s="29" t="s">
        <v>2577</v>
      </c>
      <c r="M4473" s="39">
        <v>38.796913729413539</v>
      </c>
      <c r="N4473" s="39">
        <v>133.20008213552362</v>
      </c>
      <c r="O4473" s="29">
        <v>44652</v>
      </c>
      <c r="P4473" s="29">
        <v>45906</v>
      </c>
      <c r="Q4473" s="40">
        <v>3.4332649000000002</v>
      </c>
      <c r="R4473" s="39">
        <v>0</v>
      </c>
      <c r="S4473" s="39">
        <v>29.187268993839837</v>
      </c>
      <c r="T4473" s="39">
        <v>38.739466119096512</v>
      </c>
      <c r="U4473" s="39">
        <v>38.84560164271047</v>
      </c>
      <c r="V4473" s="39">
        <v>26.427745379876797</v>
      </c>
      <c r="W4473" s="29" t="s">
        <v>265</v>
      </c>
      <c r="X4473" s="29" t="s">
        <v>11773</v>
      </c>
      <c r="Y4473" s="29">
        <v>45218</v>
      </c>
      <c r="Z4473" s="41" t="s">
        <v>11758</v>
      </c>
      <c r="AA4473" s="42" t="s">
        <v>1349</v>
      </c>
      <c r="AB4473" s="29" t="s">
        <v>258</v>
      </c>
      <c r="AC4473" s="29" t="s">
        <v>265</v>
      </c>
      <c r="AD4473" s="29" t="s">
        <v>265</v>
      </c>
      <c r="AE4473" s="29" t="s">
        <v>1367</v>
      </c>
      <c r="AF4473" s="29" t="s">
        <v>2409</v>
      </c>
      <c r="AG4473" s="183" t="s">
        <v>2410</v>
      </c>
      <c r="AH4473" s="29" t="s">
        <v>1356</v>
      </c>
      <c r="AI4473" s="29" t="s">
        <v>1357</v>
      </c>
      <c r="AJ4473" s="29" t="s">
        <v>258</v>
      </c>
      <c r="AK4473" s="29" t="s">
        <v>258</v>
      </c>
      <c r="AL4473" s="29" t="s">
        <v>13327</v>
      </c>
    </row>
    <row r="4474" spans="1:38" x14ac:dyDescent="0.2">
      <c r="A4474" s="35" t="s">
        <v>18</v>
      </c>
      <c r="B4474" s="36">
        <v>10443</v>
      </c>
      <c r="C4474" s="36">
        <v>58</v>
      </c>
      <c r="D4474" s="36" t="s">
        <v>7348</v>
      </c>
      <c r="E4474" s="37" t="s">
        <v>7349</v>
      </c>
      <c r="F4474" s="38" t="s">
        <v>1262</v>
      </c>
      <c r="G4474" s="38" t="s">
        <v>1263</v>
      </c>
      <c r="H4474" s="35" t="s">
        <v>3070</v>
      </c>
      <c r="I4474" s="35"/>
      <c r="J4474" s="29" t="s">
        <v>263</v>
      </c>
      <c r="K4474" s="29" t="s">
        <v>264</v>
      </c>
      <c r="L4474" s="29" t="s">
        <v>2577</v>
      </c>
      <c r="M4474" s="39">
        <v>38.79090894474718</v>
      </c>
      <c r="N4474" s="39">
        <v>133.17946611909653</v>
      </c>
      <c r="O4474" s="29">
        <v>44652</v>
      </c>
      <c r="P4474" s="29">
        <v>45906</v>
      </c>
      <c r="Q4474" s="40">
        <v>3.4332649000000002</v>
      </c>
      <c r="R4474" s="39">
        <v>0</v>
      </c>
      <c r="S4474" s="39">
        <v>29.182751540041071</v>
      </c>
      <c r="T4474" s="39">
        <v>38.733470225872694</v>
      </c>
      <c r="U4474" s="39">
        <v>38.839589322381933</v>
      </c>
      <c r="V4474" s="39">
        <v>26.423655030800823</v>
      </c>
      <c r="W4474" s="29" t="s">
        <v>265</v>
      </c>
      <c r="X4474" s="29" t="s">
        <v>11773</v>
      </c>
      <c r="Y4474" s="29">
        <v>45218</v>
      </c>
      <c r="Z4474" s="41" t="s">
        <v>11758</v>
      </c>
      <c r="AA4474" s="42" t="s">
        <v>1349</v>
      </c>
      <c r="AB4474" s="29" t="s">
        <v>258</v>
      </c>
      <c r="AC4474" s="29" t="s">
        <v>265</v>
      </c>
      <c r="AD4474" s="29" t="s">
        <v>265</v>
      </c>
      <c r="AE4474" s="29" t="s">
        <v>1367</v>
      </c>
      <c r="AF4474" s="29" t="s">
        <v>2409</v>
      </c>
      <c r="AG4474" s="183" t="s">
        <v>2410</v>
      </c>
      <c r="AH4474" s="29" t="s">
        <v>1356</v>
      </c>
      <c r="AI4474" s="29" t="s">
        <v>1357</v>
      </c>
      <c r="AJ4474" s="29" t="s">
        <v>258</v>
      </c>
      <c r="AK4474" s="29" t="s">
        <v>258</v>
      </c>
      <c r="AL4474" s="29" t="s">
        <v>13327</v>
      </c>
    </row>
    <row r="4475" spans="1:38" x14ac:dyDescent="0.2">
      <c r="A4475" s="35" t="s">
        <v>18</v>
      </c>
      <c r="B4475" s="36">
        <v>10443</v>
      </c>
      <c r="C4475" s="36">
        <v>59</v>
      </c>
      <c r="D4475" s="36" t="s">
        <v>7350</v>
      </c>
      <c r="E4475" s="37" t="s">
        <v>7351</v>
      </c>
      <c r="F4475" s="38" t="s">
        <v>1262</v>
      </c>
      <c r="G4475" s="38" t="s">
        <v>1263</v>
      </c>
      <c r="H4475" s="35" t="s">
        <v>3070</v>
      </c>
      <c r="I4475" s="35"/>
      <c r="J4475" s="29" t="s">
        <v>263</v>
      </c>
      <c r="K4475" s="29" t="s">
        <v>264</v>
      </c>
      <c r="L4475" s="29" t="s">
        <v>2577</v>
      </c>
      <c r="M4475" s="39">
        <v>38.796913729413539</v>
      </c>
      <c r="N4475" s="39">
        <v>133.20008213552362</v>
      </c>
      <c r="O4475" s="29">
        <v>44652</v>
      </c>
      <c r="P4475" s="29">
        <v>45906</v>
      </c>
      <c r="Q4475" s="40">
        <v>3.4332649000000002</v>
      </c>
      <c r="R4475" s="39">
        <v>0</v>
      </c>
      <c r="S4475" s="39">
        <v>29.187268993839837</v>
      </c>
      <c r="T4475" s="39">
        <v>38.739466119096512</v>
      </c>
      <c r="U4475" s="39">
        <v>38.84560164271047</v>
      </c>
      <c r="V4475" s="39">
        <v>26.427745379876797</v>
      </c>
      <c r="W4475" s="29" t="s">
        <v>265</v>
      </c>
      <c r="X4475" s="29" t="s">
        <v>11773</v>
      </c>
      <c r="Y4475" s="29">
        <v>45218</v>
      </c>
      <c r="Z4475" s="41" t="s">
        <v>11758</v>
      </c>
      <c r="AA4475" s="42" t="s">
        <v>1349</v>
      </c>
      <c r="AB4475" s="29" t="s">
        <v>258</v>
      </c>
      <c r="AC4475" s="29" t="s">
        <v>265</v>
      </c>
      <c r="AD4475" s="29" t="s">
        <v>265</v>
      </c>
      <c r="AE4475" s="29" t="s">
        <v>1367</v>
      </c>
      <c r="AF4475" s="29" t="s">
        <v>2409</v>
      </c>
      <c r="AG4475" s="183" t="s">
        <v>2410</v>
      </c>
      <c r="AH4475" s="29" t="s">
        <v>1356</v>
      </c>
      <c r="AI4475" s="29" t="s">
        <v>1357</v>
      </c>
      <c r="AJ4475" s="29" t="s">
        <v>258</v>
      </c>
      <c r="AK4475" s="29" t="s">
        <v>258</v>
      </c>
      <c r="AL4475" s="29" t="s">
        <v>13327</v>
      </c>
    </row>
    <row r="4476" spans="1:38" x14ac:dyDescent="0.2">
      <c r="A4476" s="35" t="s">
        <v>17</v>
      </c>
      <c r="B4476" s="36">
        <v>10471</v>
      </c>
      <c r="C4476" s="36"/>
      <c r="D4476" s="36" t="s">
        <v>1349</v>
      </c>
      <c r="E4476" s="37" t="s">
        <v>7352</v>
      </c>
      <c r="F4476" s="38" t="s">
        <v>1269</v>
      </c>
      <c r="G4476" s="38" t="s">
        <v>1445</v>
      </c>
      <c r="H4476" s="35" t="s">
        <v>645</v>
      </c>
      <c r="I4476" s="35"/>
      <c r="J4476" s="29" t="s">
        <v>263</v>
      </c>
      <c r="K4476" s="29" t="s">
        <v>264</v>
      </c>
      <c r="L4476" s="29" t="s">
        <v>2577</v>
      </c>
      <c r="M4476" s="39">
        <v>0</v>
      </c>
      <c r="N4476" s="39"/>
      <c r="O4476" s="29">
        <v>44197</v>
      </c>
      <c r="P4476" s="29">
        <v>46022</v>
      </c>
      <c r="Q4476" s="40">
        <v>4.9965776999999996</v>
      </c>
      <c r="R4476" s="39"/>
      <c r="S4476" s="39"/>
      <c r="T4476" s="39"/>
      <c r="U4476" s="39"/>
      <c r="V4476" s="39"/>
      <c r="W4476" s="29" t="s">
        <v>265</v>
      </c>
      <c r="X4476" s="29" t="s">
        <v>11773</v>
      </c>
      <c r="Y4476" s="29">
        <v>45110</v>
      </c>
      <c r="Z4476" s="41" t="s">
        <v>11755</v>
      </c>
      <c r="AA4476" s="42" t="s">
        <v>13394</v>
      </c>
      <c r="AB4476" s="29" t="s">
        <v>258</v>
      </c>
      <c r="AC4476" s="29" t="s">
        <v>265</v>
      </c>
      <c r="AD4476" s="29" t="s">
        <v>265</v>
      </c>
      <c r="AE4476" s="29" t="s">
        <v>1367</v>
      </c>
      <c r="AF4476" s="29" t="s">
        <v>2409</v>
      </c>
      <c r="AG4476" s="183" t="s">
        <v>2410</v>
      </c>
      <c r="AH4476" s="29" t="s">
        <v>1356</v>
      </c>
      <c r="AI4476" s="29" t="s">
        <v>1357</v>
      </c>
      <c r="AJ4476" s="29" t="s">
        <v>265</v>
      </c>
      <c r="AK4476" s="29" t="s">
        <v>258</v>
      </c>
      <c r="AL4476" s="29" t="s">
        <v>12223</v>
      </c>
    </row>
    <row r="4477" spans="1:38" x14ac:dyDescent="0.2">
      <c r="A4477" s="35" t="s">
        <v>18</v>
      </c>
      <c r="B4477" s="36">
        <v>10471</v>
      </c>
      <c r="C4477" s="36">
        <v>1</v>
      </c>
      <c r="D4477" s="36" t="s">
        <v>7353</v>
      </c>
      <c r="E4477" s="37" t="s">
        <v>7354</v>
      </c>
      <c r="F4477" s="38" t="s">
        <v>1269</v>
      </c>
      <c r="G4477" s="38" t="s">
        <v>1445</v>
      </c>
      <c r="H4477" s="35" t="s">
        <v>645</v>
      </c>
      <c r="I4477" s="35"/>
      <c r="J4477" s="29" t="s">
        <v>263</v>
      </c>
      <c r="K4477" s="29" t="s">
        <v>264</v>
      </c>
      <c r="L4477" s="29" t="s">
        <v>2577</v>
      </c>
      <c r="M4477" s="39">
        <v>21.901994461442566</v>
      </c>
      <c r="N4477" s="39">
        <v>109.43501711156742</v>
      </c>
      <c r="O4477" s="29">
        <v>44197</v>
      </c>
      <c r="P4477" s="29">
        <v>46022</v>
      </c>
      <c r="Q4477" s="40">
        <v>4.9965776999999996</v>
      </c>
      <c r="R4477" s="39">
        <v>21.87501711156742</v>
      </c>
      <c r="S4477" s="39">
        <v>21.87501711156742</v>
      </c>
      <c r="T4477" s="39">
        <v>21.87501711156742</v>
      </c>
      <c r="U4477" s="39">
        <v>21.934948665297739</v>
      </c>
      <c r="V4477" s="39">
        <v>21.87501711156742</v>
      </c>
      <c r="W4477" s="29" t="s">
        <v>265</v>
      </c>
      <c r="X4477" s="29" t="s">
        <v>11773</v>
      </c>
      <c r="Y4477" s="29">
        <v>45110</v>
      </c>
      <c r="Z4477" s="41" t="s">
        <v>11755</v>
      </c>
      <c r="AA4477" s="42" t="s">
        <v>1349</v>
      </c>
      <c r="AB4477" s="29" t="s">
        <v>258</v>
      </c>
      <c r="AC4477" s="29" t="s">
        <v>265</v>
      </c>
      <c r="AD4477" s="29" t="s">
        <v>265</v>
      </c>
      <c r="AE4477" s="29" t="s">
        <v>1367</v>
      </c>
      <c r="AF4477" s="29" t="s">
        <v>2409</v>
      </c>
      <c r="AG4477" s="183" t="s">
        <v>2410</v>
      </c>
      <c r="AH4477" s="29" t="s">
        <v>1356</v>
      </c>
      <c r="AI4477" s="29" t="s">
        <v>1357</v>
      </c>
      <c r="AJ4477" s="29" t="s">
        <v>265</v>
      </c>
      <c r="AK4477" s="29" t="s">
        <v>258</v>
      </c>
      <c r="AL4477" s="29" t="s">
        <v>12223</v>
      </c>
    </row>
    <row r="4478" spans="1:38" x14ac:dyDescent="0.2">
      <c r="A4478" s="35" t="s">
        <v>18</v>
      </c>
      <c r="B4478" s="36">
        <v>10471</v>
      </c>
      <c r="C4478" s="36">
        <v>2</v>
      </c>
      <c r="D4478" s="36" t="s">
        <v>7355</v>
      </c>
      <c r="E4478" s="37" t="s">
        <v>7356</v>
      </c>
      <c r="F4478" s="38" t="s">
        <v>1269</v>
      </c>
      <c r="G4478" s="38" t="s">
        <v>1445</v>
      </c>
      <c r="H4478" s="35" t="s">
        <v>645</v>
      </c>
      <c r="I4478" s="35"/>
      <c r="J4478" s="29" t="s">
        <v>263</v>
      </c>
      <c r="K4478" s="29" t="s">
        <v>264</v>
      </c>
      <c r="L4478" s="29" t="s">
        <v>2577</v>
      </c>
      <c r="M4478" s="39">
        <v>23.597923223989167</v>
      </c>
      <c r="N4478" s="39">
        <v>117.90885694729637</v>
      </c>
      <c r="O4478" s="29">
        <v>44197</v>
      </c>
      <c r="P4478" s="29">
        <v>46022</v>
      </c>
      <c r="Q4478" s="40">
        <v>4.9965776999999996</v>
      </c>
      <c r="R4478" s="39">
        <v>23.568856947296371</v>
      </c>
      <c r="S4478" s="39">
        <v>23.568856947296371</v>
      </c>
      <c r="T4478" s="39">
        <v>23.568856947296371</v>
      </c>
      <c r="U4478" s="39">
        <v>23.633429158110882</v>
      </c>
      <c r="V4478" s="39">
        <v>23.568856947296371</v>
      </c>
      <c r="W4478" s="29" t="s">
        <v>265</v>
      </c>
      <c r="X4478" s="29" t="s">
        <v>11773</v>
      </c>
      <c r="Y4478" s="29">
        <v>45110</v>
      </c>
      <c r="Z4478" s="41" t="s">
        <v>11755</v>
      </c>
      <c r="AA4478" s="42" t="s">
        <v>1349</v>
      </c>
      <c r="AB4478" s="29" t="s">
        <v>258</v>
      </c>
      <c r="AC4478" s="29" t="s">
        <v>265</v>
      </c>
      <c r="AD4478" s="29" t="s">
        <v>265</v>
      </c>
      <c r="AE4478" s="29" t="s">
        <v>1367</v>
      </c>
      <c r="AF4478" s="29" t="s">
        <v>2409</v>
      </c>
      <c r="AG4478" s="183" t="s">
        <v>2410</v>
      </c>
      <c r="AH4478" s="29" t="s">
        <v>1356</v>
      </c>
      <c r="AI4478" s="29" t="s">
        <v>1357</v>
      </c>
      <c r="AJ4478" s="29" t="s">
        <v>265</v>
      </c>
      <c r="AK4478" s="29" t="s">
        <v>258</v>
      </c>
      <c r="AL4478" s="29" t="s">
        <v>12223</v>
      </c>
    </row>
    <row r="4479" spans="1:38" x14ac:dyDescent="0.2">
      <c r="A4479" s="35" t="s">
        <v>18</v>
      </c>
      <c r="B4479" s="36">
        <v>10471</v>
      </c>
      <c r="C4479" s="36">
        <v>3</v>
      </c>
      <c r="D4479" s="36" t="s">
        <v>7357</v>
      </c>
      <c r="E4479" s="37" t="s">
        <v>7358</v>
      </c>
      <c r="F4479" s="38" t="s">
        <v>1269</v>
      </c>
      <c r="G4479" s="38" t="s">
        <v>1445</v>
      </c>
      <c r="H4479" s="35" t="s">
        <v>645</v>
      </c>
      <c r="I4479" s="35"/>
      <c r="J4479" s="29" t="s">
        <v>263</v>
      </c>
      <c r="K4479" s="29" t="s">
        <v>264</v>
      </c>
      <c r="L4479" s="29" t="s">
        <v>2577</v>
      </c>
      <c r="M4479" s="39">
        <v>23.396813087545588</v>
      </c>
      <c r="N4479" s="39">
        <v>116.90399452429843</v>
      </c>
      <c r="O4479" s="29">
        <v>44197</v>
      </c>
      <c r="P4479" s="29">
        <v>46022</v>
      </c>
      <c r="Q4479" s="40">
        <v>4.9965776999999996</v>
      </c>
      <c r="R4479" s="39">
        <v>23.367994524298425</v>
      </c>
      <c r="S4479" s="39">
        <v>23.367994524298425</v>
      </c>
      <c r="T4479" s="39">
        <v>23.367994524298425</v>
      </c>
      <c r="U4479" s="39">
        <v>23.43201642710472</v>
      </c>
      <c r="V4479" s="39">
        <v>23.367994524298425</v>
      </c>
      <c r="W4479" s="29" t="s">
        <v>265</v>
      </c>
      <c r="X4479" s="29" t="s">
        <v>11773</v>
      </c>
      <c r="Y4479" s="29">
        <v>45110</v>
      </c>
      <c r="Z4479" s="41" t="s">
        <v>11755</v>
      </c>
      <c r="AA4479" s="42" t="s">
        <v>1349</v>
      </c>
      <c r="AB4479" s="29" t="s">
        <v>258</v>
      </c>
      <c r="AC4479" s="29" t="s">
        <v>265</v>
      </c>
      <c r="AD4479" s="29" t="s">
        <v>265</v>
      </c>
      <c r="AE4479" s="29" t="s">
        <v>1367</v>
      </c>
      <c r="AF4479" s="29" t="s">
        <v>2409</v>
      </c>
      <c r="AG4479" s="183" t="s">
        <v>2410</v>
      </c>
      <c r="AH4479" s="29" t="s">
        <v>1356</v>
      </c>
      <c r="AI4479" s="29" t="s">
        <v>1357</v>
      </c>
      <c r="AJ4479" s="29" t="s">
        <v>265</v>
      </c>
      <c r="AK4479" s="29" t="s">
        <v>258</v>
      </c>
      <c r="AL4479" s="29" t="s">
        <v>12223</v>
      </c>
    </row>
    <row r="4480" spans="1:38" x14ac:dyDescent="0.2">
      <c r="A4480" s="35" t="s">
        <v>18</v>
      </c>
      <c r="B4480" s="36">
        <v>10471</v>
      </c>
      <c r="C4480" s="36">
        <v>4</v>
      </c>
      <c r="D4480" s="36" t="s">
        <v>7359</v>
      </c>
      <c r="E4480" s="37" t="s">
        <v>7360</v>
      </c>
      <c r="F4480" s="38" t="s">
        <v>1269</v>
      </c>
      <c r="G4480" s="38" t="s">
        <v>1445</v>
      </c>
      <c r="H4480" s="35" t="s">
        <v>645</v>
      </c>
      <c r="I4480" s="35"/>
      <c r="J4480" s="29" t="s">
        <v>263</v>
      </c>
      <c r="K4480" s="29" t="s">
        <v>264</v>
      </c>
      <c r="L4480" s="29" t="s">
        <v>2577</v>
      </c>
      <c r="M4480" s="39">
        <v>22.150130351183897</v>
      </c>
      <c r="N4480" s="39">
        <v>110.67484736481862</v>
      </c>
      <c r="O4480" s="29">
        <v>44197</v>
      </c>
      <c r="P4480" s="29">
        <v>46022</v>
      </c>
      <c r="Q4480" s="40">
        <v>4.9965776999999996</v>
      </c>
      <c r="R4480" s="39">
        <v>22.122847364818618</v>
      </c>
      <c r="S4480" s="39">
        <v>22.122847364818618</v>
      </c>
      <c r="T4480" s="39">
        <v>22.122847364818618</v>
      </c>
      <c r="U4480" s="39">
        <v>22.183457905544145</v>
      </c>
      <c r="V4480" s="39">
        <v>22.122847364818618</v>
      </c>
      <c r="W4480" s="29" t="s">
        <v>265</v>
      </c>
      <c r="X4480" s="29" t="s">
        <v>11773</v>
      </c>
      <c r="Y4480" s="29">
        <v>45110</v>
      </c>
      <c r="Z4480" s="41" t="s">
        <v>11755</v>
      </c>
      <c r="AA4480" s="42" t="s">
        <v>1349</v>
      </c>
      <c r="AB4480" s="29" t="s">
        <v>258</v>
      </c>
      <c r="AC4480" s="29" t="s">
        <v>265</v>
      </c>
      <c r="AD4480" s="29" t="s">
        <v>265</v>
      </c>
      <c r="AE4480" s="29" t="s">
        <v>1367</v>
      </c>
      <c r="AF4480" s="29" t="s">
        <v>2409</v>
      </c>
      <c r="AG4480" s="183" t="s">
        <v>2410</v>
      </c>
      <c r="AH4480" s="29" t="s">
        <v>1356</v>
      </c>
      <c r="AI4480" s="29" t="s">
        <v>1357</v>
      </c>
      <c r="AJ4480" s="29" t="s">
        <v>265</v>
      </c>
      <c r="AK4480" s="29" t="s">
        <v>258</v>
      </c>
      <c r="AL4480" s="29" t="s">
        <v>12223</v>
      </c>
    </row>
    <row r="4481" spans="1:38" x14ac:dyDescent="0.2">
      <c r="A4481" s="35" t="s">
        <v>18</v>
      </c>
      <c r="B4481" s="36">
        <v>10471</v>
      </c>
      <c r="C4481" s="36">
        <v>5</v>
      </c>
      <c r="D4481" s="36" t="s">
        <v>7361</v>
      </c>
      <c r="E4481" s="37" t="s">
        <v>7362</v>
      </c>
      <c r="F4481" s="38" t="s">
        <v>1269</v>
      </c>
      <c r="G4481" s="38" t="s">
        <v>1445</v>
      </c>
      <c r="H4481" s="35" t="s">
        <v>645</v>
      </c>
      <c r="I4481" s="35"/>
      <c r="J4481" s="29" t="s">
        <v>263</v>
      </c>
      <c r="K4481" s="29" t="s">
        <v>264</v>
      </c>
      <c r="L4481" s="29" t="s">
        <v>2577</v>
      </c>
      <c r="M4481" s="39">
        <v>22.067084871955949</v>
      </c>
      <c r="N4481" s="39">
        <v>110.25990417522245</v>
      </c>
      <c r="O4481" s="29">
        <v>44197</v>
      </c>
      <c r="P4481" s="29">
        <v>46022</v>
      </c>
      <c r="Q4481" s="40">
        <v>4.9965776999999996</v>
      </c>
      <c r="R4481" s="39">
        <v>22.03990417522245</v>
      </c>
      <c r="S4481" s="39">
        <v>22.03990417522245</v>
      </c>
      <c r="T4481" s="39">
        <v>22.03990417522245</v>
      </c>
      <c r="U4481" s="39">
        <v>22.100287474332646</v>
      </c>
      <c r="V4481" s="39">
        <v>22.03990417522245</v>
      </c>
      <c r="W4481" s="29" t="s">
        <v>265</v>
      </c>
      <c r="X4481" s="29" t="s">
        <v>11773</v>
      </c>
      <c r="Y4481" s="29">
        <v>45110</v>
      </c>
      <c r="Z4481" s="41" t="s">
        <v>11755</v>
      </c>
      <c r="AA4481" s="42" t="s">
        <v>1349</v>
      </c>
      <c r="AB4481" s="29" t="s">
        <v>258</v>
      </c>
      <c r="AC4481" s="29" t="s">
        <v>265</v>
      </c>
      <c r="AD4481" s="29" t="s">
        <v>265</v>
      </c>
      <c r="AE4481" s="29" t="s">
        <v>1367</v>
      </c>
      <c r="AF4481" s="29" t="s">
        <v>2409</v>
      </c>
      <c r="AG4481" s="183" t="s">
        <v>2410</v>
      </c>
      <c r="AH4481" s="29" t="s">
        <v>1356</v>
      </c>
      <c r="AI4481" s="29" t="s">
        <v>1357</v>
      </c>
      <c r="AJ4481" s="29" t="s">
        <v>265</v>
      </c>
      <c r="AK4481" s="29" t="s">
        <v>258</v>
      </c>
      <c r="AL4481" s="29" t="s">
        <v>12223</v>
      </c>
    </row>
    <row r="4482" spans="1:38" x14ac:dyDescent="0.2">
      <c r="A4482" s="35" t="s">
        <v>18</v>
      </c>
      <c r="B4482" s="36">
        <v>10471</v>
      </c>
      <c r="C4482" s="36">
        <v>6</v>
      </c>
      <c r="D4482" s="36" t="s">
        <v>7363</v>
      </c>
      <c r="E4482" s="37" t="s">
        <v>7364</v>
      </c>
      <c r="F4482" s="38" t="s">
        <v>1269</v>
      </c>
      <c r="G4482" s="38" t="s">
        <v>1445</v>
      </c>
      <c r="H4482" s="35" t="s">
        <v>645</v>
      </c>
      <c r="I4482" s="35"/>
      <c r="J4482" s="29" t="s">
        <v>263</v>
      </c>
      <c r="K4482" s="29" t="s">
        <v>264</v>
      </c>
      <c r="L4482" s="29" t="s">
        <v>2577</v>
      </c>
      <c r="M4482" s="39">
        <v>21.978036105072974</v>
      </c>
      <c r="N4482" s="39">
        <v>109.81496509240247</v>
      </c>
      <c r="O4482" s="29">
        <v>44197</v>
      </c>
      <c r="P4482" s="29">
        <v>46022</v>
      </c>
      <c r="Q4482" s="40">
        <v>4.9965776999999996</v>
      </c>
      <c r="R4482" s="39">
        <v>21.950965092402466</v>
      </c>
      <c r="S4482" s="39">
        <v>21.950965092402466</v>
      </c>
      <c r="T4482" s="39">
        <v>21.950965092402466</v>
      </c>
      <c r="U4482" s="39">
        <v>22.011104722792606</v>
      </c>
      <c r="V4482" s="39">
        <v>21.950965092402466</v>
      </c>
      <c r="W4482" s="29" t="s">
        <v>265</v>
      </c>
      <c r="X4482" s="29" t="s">
        <v>11773</v>
      </c>
      <c r="Y4482" s="29">
        <v>45110</v>
      </c>
      <c r="Z4482" s="41" t="s">
        <v>11755</v>
      </c>
      <c r="AA4482" s="42" t="s">
        <v>1349</v>
      </c>
      <c r="AB4482" s="29" t="s">
        <v>258</v>
      </c>
      <c r="AC4482" s="29" t="s">
        <v>265</v>
      </c>
      <c r="AD4482" s="29" t="s">
        <v>265</v>
      </c>
      <c r="AE4482" s="29" t="s">
        <v>1367</v>
      </c>
      <c r="AF4482" s="29" t="s">
        <v>2409</v>
      </c>
      <c r="AG4482" s="183" t="s">
        <v>2410</v>
      </c>
      <c r="AH4482" s="29" t="s">
        <v>1356</v>
      </c>
      <c r="AI4482" s="29" t="s">
        <v>1357</v>
      </c>
      <c r="AJ4482" s="29" t="s">
        <v>265</v>
      </c>
      <c r="AK4482" s="29" t="s">
        <v>258</v>
      </c>
      <c r="AL4482" s="29" t="s">
        <v>12223</v>
      </c>
    </row>
    <row r="4483" spans="1:38" x14ac:dyDescent="0.2">
      <c r="A4483" s="35" t="s">
        <v>18</v>
      </c>
      <c r="B4483" s="36">
        <v>10471</v>
      </c>
      <c r="C4483" s="36">
        <v>7</v>
      </c>
      <c r="D4483" s="36" t="s">
        <v>7365</v>
      </c>
      <c r="E4483" s="37" t="s">
        <v>7366</v>
      </c>
      <c r="F4483" s="38" t="s">
        <v>1269</v>
      </c>
      <c r="G4483" s="38" t="s">
        <v>1445</v>
      </c>
      <c r="H4483" s="35" t="s">
        <v>645</v>
      </c>
      <c r="I4483" s="35"/>
      <c r="J4483" s="29" t="s">
        <v>263</v>
      </c>
      <c r="K4483" s="29" t="s">
        <v>264</v>
      </c>
      <c r="L4483" s="29" t="s">
        <v>2577</v>
      </c>
      <c r="M4483" s="39">
        <v>21.667866242896309</v>
      </c>
      <c r="N4483" s="39">
        <v>108.26517727583847</v>
      </c>
      <c r="O4483" s="29">
        <v>44197</v>
      </c>
      <c r="P4483" s="29">
        <v>46022</v>
      </c>
      <c r="Q4483" s="40">
        <v>4.9965776999999996</v>
      </c>
      <c r="R4483" s="39">
        <v>21.641177275838469</v>
      </c>
      <c r="S4483" s="39">
        <v>21.641177275838469</v>
      </c>
      <c r="T4483" s="39">
        <v>21.641177275838469</v>
      </c>
      <c r="U4483" s="39">
        <v>21.700468172484598</v>
      </c>
      <c r="V4483" s="39">
        <v>21.641177275838469</v>
      </c>
      <c r="W4483" s="29" t="s">
        <v>265</v>
      </c>
      <c r="X4483" s="29" t="s">
        <v>11773</v>
      </c>
      <c r="Y4483" s="29">
        <v>45110</v>
      </c>
      <c r="Z4483" s="41" t="s">
        <v>11755</v>
      </c>
      <c r="AA4483" s="42" t="s">
        <v>1349</v>
      </c>
      <c r="AB4483" s="29" t="s">
        <v>258</v>
      </c>
      <c r="AC4483" s="29" t="s">
        <v>265</v>
      </c>
      <c r="AD4483" s="29" t="s">
        <v>265</v>
      </c>
      <c r="AE4483" s="29" t="s">
        <v>1367</v>
      </c>
      <c r="AF4483" s="29" t="s">
        <v>2409</v>
      </c>
      <c r="AG4483" s="183" t="s">
        <v>2410</v>
      </c>
      <c r="AH4483" s="29" t="s">
        <v>1356</v>
      </c>
      <c r="AI4483" s="29" t="s">
        <v>1357</v>
      </c>
      <c r="AJ4483" s="29" t="s">
        <v>265</v>
      </c>
      <c r="AK4483" s="29" t="s">
        <v>258</v>
      </c>
      <c r="AL4483" s="29" t="s">
        <v>12223</v>
      </c>
    </row>
    <row r="4484" spans="1:38" x14ac:dyDescent="0.2">
      <c r="A4484" s="35" t="s">
        <v>18</v>
      </c>
      <c r="B4484" s="36">
        <v>10471</v>
      </c>
      <c r="C4484" s="36">
        <v>8</v>
      </c>
      <c r="D4484" s="36" t="s">
        <v>7367</v>
      </c>
      <c r="E4484" s="37" t="s">
        <v>7368</v>
      </c>
      <c r="F4484" s="38" t="s">
        <v>1269</v>
      </c>
      <c r="G4484" s="38" t="s">
        <v>1445</v>
      </c>
      <c r="H4484" s="35" t="s">
        <v>645</v>
      </c>
      <c r="I4484" s="35"/>
      <c r="J4484" s="29" t="s">
        <v>263</v>
      </c>
      <c r="K4484" s="29" t="s">
        <v>264</v>
      </c>
      <c r="L4484" s="29" t="s">
        <v>2577</v>
      </c>
      <c r="M4484" s="39">
        <v>21.667866242896309</v>
      </c>
      <c r="N4484" s="39">
        <v>108.26517727583847</v>
      </c>
      <c r="O4484" s="29">
        <v>44197</v>
      </c>
      <c r="P4484" s="29">
        <v>46022</v>
      </c>
      <c r="Q4484" s="40">
        <v>4.9965776999999996</v>
      </c>
      <c r="R4484" s="39">
        <v>21.641177275838469</v>
      </c>
      <c r="S4484" s="39">
        <v>21.641177275838469</v>
      </c>
      <c r="T4484" s="39">
        <v>21.641177275838469</v>
      </c>
      <c r="U4484" s="39">
        <v>21.700468172484598</v>
      </c>
      <c r="V4484" s="39">
        <v>21.641177275838469</v>
      </c>
      <c r="W4484" s="29" t="s">
        <v>265</v>
      </c>
      <c r="X4484" s="29" t="s">
        <v>11773</v>
      </c>
      <c r="Y4484" s="29">
        <v>45110</v>
      </c>
      <c r="Z4484" s="41" t="s">
        <v>11755</v>
      </c>
      <c r="AA4484" s="42" t="s">
        <v>1349</v>
      </c>
      <c r="AB4484" s="29" t="s">
        <v>258</v>
      </c>
      <c r="AC4484" s="29" t="s">
        <v>265</v>
      </c>
      <c r="AD4484" s="29" t="s">
        <v>265</v>
      </c>
      <c r="AE4484" s="29" t="s">
        <v>1367</v>
      </c>
      <c r="AF4484" s="29" t="s">
        <v>2409</v>
      </c>
      <c r="AG4484" s="183" t="s">
        <v>2410</v>
      </c>
      <c r="AH4484" s="29" t="s">
        <v>1356</v>
      </c>
      <c r="AI4484" s="29" t="s">
        <v>1357</v>
      </c>
      <c r="AJ4484" s="29" t="s">
        <v>265</v>
      </c>
      <c r="AK4484" s="29" t="s">
        <v>258</v>
      </c>
      <c r="AL4484" s="29" t="s">
        <v>12223</v>
      </c>
    </row>
    <row r="4485" spans="1:38" x14ac:dyDescent="0.2">
      <c r="A4485" s="35" t="s">
        <v>18</v>
      </c>
      <c r="B4485" s="36">
        <v>10471</v>
      </c>
      <c r="C4485" s="36">
        <v>9</v>
      </c>
      <c r="D4485" s="36" t="s">
        <v>7369</v>
      </c>
      <c r="E4485" s="37" t="s">
        <v>7370</v>
      </c>
      <c r="F4485" s="38" t="s">
        <v>1269</v>
      </c>
      <c r="G4485" s="38" t="s">
        <v>1445</v>
      </c>
      <c r="H4485" s="35" t="s">
        <v>645</v>
      </c>
      <c r="I4485" s="35"/>
      <c r="J4485" s="29" t="s">
        <v>263</v>
      </c>
      <c r="K4485" s="29" t="s">
        <v>264</v>
      </c>
      <c r="L4485" s="29" t="s">
        <v>2577</v>
      </c>
      <c r="M4485" s="39">
        <v>21.667866242896309</v>
      </c>
      <c r="N4485" s="39">
        <v>108.26517727583847</v>
      </c>
      <c r="O4485" s="29">
        <v>44197</v>
      </c>
      <c r="P4485" s="29">
        <v>46022</v>
      </c>
      <c r="Q4485" s="40">
        <v>4.9965776999999996</v>
      </c>
      <c r="R4485" s="39">
        <v>21.641177275838469</v>
      </c>
      <c r="S4485" s="39">
        <v>21.641177275838469</v>
      </c>
      <c r="T4485" s="39">
        <v>21.641177275838469</v>
      </c>
      <c r="U4485" s="39">
        <v>21.700468172484598</v>
      </c>
      <c r="V4485" s="39">
        <v>21.641177275838469</v>
      </c>
      <c r="W4485" s="29" t="s">
        <v>265</v>
      </c>
      <c r="X4485" s="29" t="s">
        <v>11773</v>
      </c>
      <c r="Y4485" s="29">
        <v>45110</v>
      </c>
      <c r="Z4485" s="41" t="s">
        <v>11755</v>
      </c>
      <c r="AA4485" s="42" t="s">
        <v>1349</v>
      </c>
      <c r="AB4485" s="29" t="s">
        <v>258</v>
      </c>
      <c r="AC4485" s="29" t="s">
        <v>265</v>
      </c>
      <c r="AD4485" s="29" t="s">
        <v>265</v>
      </c>
      <c r="AE4485" s="29" t="s">
        <v>1367</v>
      </c>
      <c r="AF4485" s="29" t="s">
        <v>2409</v>
      </c>
      <c r="AG4485" s="183" t="s">
        <v>2410</v>
      </c>
      <c r="AH4485" s="29" t="s">
        <v>1356</v>
      </c>
      <c r="AI4485" s="29" t="s">
        <v>1357</v>
      </c>
      <c r="AJ4485" s="29" t="s">
        <v>265</v>
      </c>
      <c r="AK4485" s="29" t="s">
        <v>258</v>
      </c>
      <c r="AL4485" s="29" t="s">
        <v>12223</v>
      </c>
    </row>
    <row r="4486" spans="1:38" x14ac:dyDescent="0.2">
      <c r="A4486" s="35" t="s">
        <v>18</v>
      </c>
      <c r="B4486" s="36">
        <v>10471</v>
      </c>
      <c r="C4486" s="36">
        <v>10</v>
      </c>
      <c r="D4486" s="36" t="s">
        <v>7371</v>
      </c>
      <c r="E4486" s="37" t="s">
        <v>7372</v>
      </c>
      <c r="F4486" s="38" t="s">
        <v>1269</v>
      </c>
      <c r="G4486" s="38" t="s">
        <v>1445</v>
      </c>
      <c r="H4486" s="35" t="s">
        <v>645</v>
      </c>
      <c r="I4486" s="35"/>
      <c r="J4486" s="29" t="s">
        <v>263</v>
      </c>
      <c r="K4486" s="29" t="s">
        <v>264</v>
      </c>
      <c r="L4486" s="29" t="s">
        <v>2577</v>
      </c>
      <c r="M4486" s="39">
        <v>21.667866242896309</v>
      </c>
      <c r="N4486" s="39">
        <v>108.26517727583847</v>
      </c>
      <c r="O4486" s="29">
        <v>44197</v>
      </c>
      <c r="P4486" s="29">
        <v>46022</v>
      </c>
      <c r="Q4486" s="40">
        <v>4.9965776999999996</v>
      </c>
      <c r="R4486" s="39">
        <v>21.641177275838469</v>
      </c>
      <c r="S4486" s="39">
        <v>21.641177275838469</v>
      </c>
      <c r="T4486" s="39">
        <v>21.641177275838469</v>
      </c>
      <c r="U4486" s="39">
        <v>21.700468172484598</v>
      </c>
      <c r="V4486" s="39">
        <v>21.641177275838469</v>
      </c>
      <c r="W4486" s="29" t="s">
        <v>265</v>
      </c>
      <c r="X4486" s="29" t="s">
        <v>11773</v>
      </c>
      <c r="Y4486" s="29">
        <v>45110</v>
      </c>
      <c r="Z4486" s="41" t="s">
        <v>11755</v>
      </c>
      <c r="AA4486" s="42" t="s">
        <v>1349</v>
      </c>
      <c r="AB4486" s="29" t="s">
        <v>258</v>
      </c>
      <c r="AC4486" s="29" t="s">
        <v>265</v>
      </c>
      <c r="AD4486" s="29" t="s">
        <v>265</v>
      </c>
      <c r="AE4486" s="29" t="s">
        <v>1367</v>
      </c>
      <c r="AF4486" s="29" t="s">
        <v>2409</v>
      </c>
      <c r="AG4486" s="183" t="s">
        <v>2410</v>
      </c>
      <c r="AH4486" s="29" t="s">
        <v>1356</v>
      </c>
      <c r="AI4486" s="29" t="s">
        <v>1357</v>
      </c>
      <c r="AJ4486" s="29" t="s">
        <v>265</v>
      </c>
      <c r="AK4486" s="29" t="s">
        <v>258</v>
      </c>
      <c r="AL4486" s="29" t="s">
        <v>12223</v>
      </c>
    </row>
    <row r="4487" spans="1:38" x14ac:dyDescent="0.2">
      <c r="A4487" s="35" t="s">
        <v>18</v>
      </c>
      <c r="B4487" s="36">
        <v>10471</v>
      </c>
      <c r="C4487" s="36">
        <v>11</v>
      </c>
      <c r="D4487" s="36" t="s">
        <v>7373</v>
      </c>
      <c r="E4487" s="37" t="s">
        <v>7374</v>
      </c>
      <c r="F4487" s="38" t="s">
        <v>1269</v>
      </c>
      <c r="G4487" s="38" t="s">
        <v>1445</v>
      </c>
      <c r="H4487" s="35" t="s">
        <v>645</v>
      </c>
      <c r="I4487" s="35"/>
      <c r="J4487" s="29" t="s">
        <v>263</v>
      </c>
      <c r="K4487" s="29" t="s">
        <v>264</v>
      </c>
      <c r="L4487" s="29" t="s">
        <v>2577</v>
      </c>
      <c r="M4487" s="39">
        <v>21.667866242896309</v>
      </c>
      <c r="N4487" s="39">
        <v>108.26517727583847</v>
      </c>
      <c r="O4487" s="29">
        <v>44197</v>
      </c>
      <c r="P4487" s="29">
        <v>46022</v>
      </c>
      <c r="Q4487" s="40">
        <v>4.9965776999999996</v>
      </c>
      <c r="R4487" s="39">
        <v>21.641177275838469</v>
      </c>
      <c r="S4487" s="39">
        <v>21.641177275838469</v>
      </c>
      <c r="T4487" s="39">
        <v>21.641177275838469</v>
      </c>
      <c r="U4487" s="39">
        <v>21.700468172484598</v>
      </c>
      <c r="V4487" s="39">
        <v>21.641177275838469</v>
      </c>
      <c r="W4487" s="29" t="s">
        <v>265</v>
      </c>
      <c r="X4487" s="29" t="s">
        <v>11773</v>
      </c>
      <c r="Y4487" s="29">
        <v>45110</v>
      </c>
      <c r="Z4487" s="41" t="s">
        <v>11755</v>
      </c>
      <c r="AA4487" s="42" t="s">
        <v>1349</v>
      </c>
      <c r="AB4487" s="29" t="s">
        <v>258</v>
      </c>
      <c r="AC4487" s="29" t="s">
        <v>265</v>
      </c>
      <c r="AD4487" s="29" t="s">
        <v>265</v>
      </c>
      <c r="AE4487" s="29" t="s">
        <v>1367</v>
      </c>
      <c r="AF4487" s="29" t="s">
        <v>2409</v>
      </c>
      <c r="AG4487" s="183" t="s">
        <v>2410</v>
      </c>
      <c r="AH4487" s="29" t="s">
        <v>1356</v>
      </c>
      <c r="AI4487" s="29" t="s">
        <v>1357</v>
      </c>
      <c r="AJ4487" s="29" t="s">
        <v>265</v>
      </c>
      <c r="AK4487" s="29" t="s">
        <v>258</v>
      </c>
      <c r="AL4487" s="29" t="s">
        <v>12223</v>
      </c>
    </row>
    <row r="4488" spans="1:38" x14ac:dyDescent="0.2">
      <c r="A4488" s="35" t="s">
        <v>18</v>
      </c>
      <c r="B4488" s="36">
        <v>10471</v>
      </c>
      <c r="C4488" s="36">
        <v>12</v>
      </c>
      <c r="D4488" s="36" t="s">
        <v>7375</v>
      </c>
      <c r="E4488" s="37" t="s">
        <v>7376</v>
      </c>
      <c r="F4488" s="38" t="s">
        <v>1269</v>
      </c>
      <c r="G4488" s="38" t="s">
        <v>1445</v>
      </c>
      <c r="H4488" s="35" t="s">
        <v>645</v>
      </c>
      <c r="I4488" s="35"/>
      <c r="J4488" s="29" t="s">
        <v>263</v>
      </c>
      <c r="K4488" s="29" t="s">
        <v>264</v>
      </c>
      <c r="L4488" s="29" t="s">
        <v>2577</v>
      </c>
      <c r="M4488" s="39">
        <v>21.667866242896309</v>
      </c>
      <c r="N4488" s="39">
        <v>108.26517727583847</v>
      </c>
      <c r="O4488" s="29">
        <v>44197</v>
      </c>
      <c r="P4488" s="29">
        <v>46022</v>
      </c>
      <c r="Q4488" s="40">
        <v>4.9965776999999996</v>
      </c>
      <c r="R4488" s="39">
        <v>21.641177275838469</v>
      </c>
      <c r="S4488" s="39">
        <v>21.641177275838469</v>
      </c>
      <c r="T4488" s="39">
        <v>21.641177275838469</v>
      </c>
      <c r="U4488" s="39">
        <v>21.700468172484598</v>
      </c>
      <c r="V4488" s="39">
        <v>21.641177275838469</v>
      </c>
      <c r="W4488" s="29" t="s">
        <v>265</v>
      </c>
      <c r="X4488" s="29" t="s">
        <v>11773</v>
      </c>
      <c r="Y4488" s="29">
        <v>45110</v>
      </c>
      <c r="Z4488" s="41" t="s">
        <v>11755</v>
      </c>
      <c r="AA4488" s="42" t="s">
        <v>1349</v>
      </c>
      <c r="AB4488" s="29" t="s">
        <v>258</v>
      </c>
      <c r="AC4488" s="29" t="s">
        <v>265</v>
      </c>
      <c r="AD4488" s="29" t="s">
        <v>265</v>
      </c>
      <c r="AE4488" s="29" t="s">
        <v>1367</v>
      </c>
      <c r="AF4488" s="29" t="s">
        <v>2409</v>
      </c>
      <c r="AG4488" s="183" t="s">
        <v>2410</v>
      </c>
      <c r="AH4488" s="29" t="s">
        <v>1356</v>
      </c>
      <c r="AI4488" s="29" t="s">
        <v>1357</v>
      </c>
      <c r="AJ4488" s="29" t="s">
        <v>265</v>
      </c>
      <c r="AK4488" s="29" t="s">
        <v>258</v>
      </c>
      <c r="AL4488" s="29" t="s">
        <v>12223</v>
      </c>
    </row>
    <row r="4489" spans="1:38" x14ac:dyDescent="0.2">
      <c r="A4489" s="35" t="s">
        <v>18</v>
      </c>
      <c r="B4489" s="36">
        <v>10471</v>
      </c>
      <c r="C4489" s="36">
        <v>13</v>
      </c>
      <c r="D4489" s="36" t="s">
        <v>7377</v>
      </c>
      <c r="E4489" s="37" t="s">
        <v>7378</v>
      </c>
      <c r="F4489" s="38" t="s">
        <v>1269</v>
      </c>
      <c r="G4489" s="38" t="s">
        <v>1445</v>
      </c>
      <c r="H4489" s="35" t="s">
        <v>645</v>
      </c>
      <c r="I4489" s="35"/>
      <c r="J4489" s="29" t="s">
        <v>263</v>
      </c>
      <c r="K4489" s="29" t="s">
        <v>264</v>
      </c>
      <c r="L4489" s="29" t="s">
        <v>2577</v>
      </c>
      <c r="M4489" s="39">
        <v>21.667866242896309</v>
      </c>
      <c r="N4489" s="39">
        <v>108.26517727583847</v>
      </c>
      <c r="O4489" s="29">
        <v>44197</v>
      </c>
      <c r="P4489" s="29">
        <v>46022</v>
      </c>
      <c r="Q4489" s="40">
        <v>4.9965776999999996</v>
      </c>
      <c r="R4489" s="39">
        <v>21.641177275838469</v>
      </c>
      <c r="S4489" s="39">
        <v>21.641177275838469</v>
      </c>
      <c r="T4489" s="39">
        <v>21.641177275838469</v>
      </c>
      <c r="U4489" s="39">
        <v>21.700468172484598</v>
      </c>
      <c r="V4489" s="39">
        <v>21.641177275838469</v>
      </c>
      <c r="W4489" s="29" t="s">
        <v>265</v>
      </c>
      <c r="X4489" s="29" t="s">
        <v>11773</v>
      </c>
      <c r="Y4489" s="29">
        <v>45110</v>
      </c>
      <c r="Z4489" s="41" t="s">
        <v>11755</v>
      </c>
      <c r="AA4489" s="42" t="s">
        <v>1349</v>
      </c>
      <c r="AB4489" s="29" t="s">
        <v>258</v>
      </c>
      <c r="AC4489" s="29" t="s">
        <v>265</v>
      </c>
      <c r="AD4489" s="29" t="s">
        <v>265</v>
      </c>
      <c r="AE4489" s="29" t="s">
        <v>1367</v>
      </c>
      <c r="AF4489" s="29" t="s">
        <v>2409</v>
      </c>
      <c r="AG4489" s="183" t="s">
        <v>2410</v>
      </c>
      <c r="AH4489" s="29" t="s">
        <v>1356</v>
      </c>
      <c r="AI4489" s="29" t="s">
        <v>1357</v>
      </c>
      <c r="AJ4489" s="29" t="s">
        <v>265</v>
      </c>
      <c r="AK4489" s="29" t="s">
        <v>258</v>
      </c>
      <c r="AL4489" s="29" t="s">
        <v>12223</v>
      </c>
    </row>
    <row r="4490" spans="1:38" x14ac:dyDescent="0.2">
      <c r="A4490" s="35" t="s">
        <v>18</v>
      </c>
      <c r="B4490" s="36">
        <v>10471</v>
      </c>
      <c r="C4490" s="36">
        <v>14</v>
      </c>
      <c r="D4490" s="36" t="s">
        <v>7379</v>
      </c>
      <c r="E4490" s="37" t="s">
        <v>7380</v>
      </c>
      <c r="F4490" s="38" t="s">
        <v>1269</v>
      </c>
      <c r="G4490" s="38" t="s">
        <v>1445</v>
      </c>
      <c r="H4490" s="35" t="s">
        <v>645</v>
      </c>
      <c r="I4490" s="35"/>
      <c r="J4490" s="29" t="s">
        <v>263</v>
      </c>
      <c r="K4490" s="29" t="s">
        <v>264</v>
      </c>
      <c r="L4490" s="29" t="s">
        <v>2577</v>
      </c>
      <c r="M4490" s="39">
        <v>21.667866242896309</v>
      </c>
      <c r="N4490" s="39">
        <v>108.26517727583847</v>
      </c>
      <c r="O4490" s="29">
        <v>44197</v>
      </c>
      <c r="P4490" s="29">
        <v>46022</v>
      </c>
      <c r="Q4490" s="40">
        <v>4.9965776999999996</v>
      </c>
      <c r="R4490" s="39">
        <v>21.641177275838469</v>
      </c>
      <c r="S4490" s="39">
        <v>21.641177275838469</v>
      </c>
      <c r="T4490" s="39">
        <v>21.641177275838469</v>
      </c>
      <c r="U4490" s="39">
        <v>21.700468172484598</v>
      </c>
      <c r="V4490" s="39">
        <v>21.641177275838469</v>
      </c>
      <c r="W4490" s="29" t="s">
        <v>265</v>
      </c>
      <c r="X4490" s="29" t="s">
        <v>11773</v>
      </c>
      <c r="Y4490" s="29">
        <v>45110</v>
      </c>
      <c r="Z4490" s="41" t="s">
        <v>11755</v>
      </c>
      <c r="AA4490" s="42" t="s">
        <v>1349</v>
      </c>
      <c r="AB4490" s="29" t="s">
        <v>258</v>
      </c>
      <c r="AC4490" s="29" t="s">
        <v>265</v>
      </c>
      <c r="AD4490" s="29" t="s">
        <v>265</v>
      </c>
      <c r="AE4490" s="29" t="s">
        <v>1367</v>
      </c>
      <c r="AF4490" s="29" t="s">
        <v>2409</v>
      </c>
      <c r="AG4490" s="183" t="s">
        <v>2410</v>
      </c>
      <c r="AH4490" s="29" t="s">
        <v>1356</v>
      </c>
      <c r="AI4490" s="29" t="s">
        <v>1357</v>
      </c>
      <c r="AJ4490" s="29" t="s">
        <v>265</v>
      </c>
      <c r="AK4490" s="29" t="s">
        <v>258</v>
      </c>
      <c r="AL4490" s="29" t="s">
        <v>12223</v>
      </c>
    </row>
    <row r="4491" spans="1:38" x14ac:dyDescent="0.2">
      <c r="A4491" s="35" t="s">
        <v>18</v>
      </c>
      <c r="B4491" s="36">
        <v>10471</v>
      </c>
      <c r="C4491" s="36">
        <v>15</v>
      </c>
      <c r="D4491" s="36" t="s">
        <v>7381</v>
      </c>
      <c r="E4491" s="37" t="s">
        <v>7382</v>
      </c>
      <c r="F4491" s="38" t="s">
        <v>1269</v>
      </c>
      <c r="G4491" s="38" t="s">
        <v>1445</v>
      </c>
      <c r="H4491" s="35" t="s">
        <v>645</v>
      </c>
      <c r="I4491" s="35"/>
      <c r="J4491" s="29" t="s">
        <v>263</v>
      </c>
      <c r="K4491" s="29" t="s">
        <v>264</v>
      </c>
      <c r="L4491" s="29" t="s">
        <v>2577</v>
      </c>
      <c r="M4491" s="39">
        <v>21.667866242896309</v>
      </c>
      <c r="N4491" s="39">
        <v>108.26517727583847</v>
      </c>
      <c r="O4491" s="29">
        <v>44197</v>
      </c>
      <c r="P4491" s="29">
        <v>46022</v>
      </c>
      <c r="Q4491" s="40">
        <v>4.9965776999999996</v>
      </c>
      <c r="R4491" s="39">
        <v>21.641177275838469</v>
      </c>
      <c r="S4491" s="39">
        <v>21.641177275838469</v>
      </c>
      <c r="T4491" s="39">
        <v>21.641177275838469</v>
      </c>
      <c r="U4491" s="39">
        <v>21.700468172484598</v>
      </c>
      <c r="V4491" s="39">
        <v>21.641177275838469</v>
      </c>
      <c r="W4491" s="29" t="s">
        <v>265</v>
      </c>
      <c r="X4491" s="29" t="s">
        <v>11773</v>
      </c>
      <c r="Y4491" s="29">
        <v>45110</v>
      </c>
      <c r="Z4491" s="41" t="s">
        <v>11755</v>
      </c>
      <c r="AA4491" s="42" t="s">
        <v>1349</v>
      </c>
      <c r="AB4491" s="29" t="s">
        <v>258</v>
      </c>
      <c r="AC4491" s="29" t="s">
        <v>265</v>
      </c>
      <c r="AD4491" s="29" t="s">
        <v>265</v>
      </c>
      <c r="AE4491" s="29" t="s">
        <v>1367</v>
      </c>
      <c r="AF4491" s="29" t="s">
        <v>2409</v>
      </c>
      <c r="AG4491" s="183" t="s">
        <v>2410</v>
      </c>
      <c r="AH4491" s="29" t="s">
        <v>1356</v>
      </c>
      <c r="AI4491" s="29" t="s">
        <v>1357</v>
      </c>
      <c r="AJ4491" s="29" t="s">
        <v>265</v>
      </c>
      <c r="AK4491" s="29" t="s">
        <v>258</v>
      </c>
      <c r="AL4491" s="29" t="s">
        <v>12223</v>
      </c>
    </row>
    <row r="4492" spans="1:38" x14ac:dyDescent="0.2">
      <c r="A4492" s="35" t="s">
        <v>18</v>
      </c>
      <c r="B4492" s="36">
        <v>10471</v>
      </c>
      <c r="C4492" s="36">
        <v>16</v>
      </c>
      <c r="D4492" s="36" t="s">
        <v>7383</v>
      </c>
      <c r="E4492" s="37" t="s">
        <v>7384</v>
      </c>
      <c r="F4492" s="38" t="s">
        <v>1269</v>
      </c>
      <c r="G4492" s="38" t="s">
        <v>1445</v>
      </c>
      <c r="H4492" s="35" t="s">
        <v>645</v>
      </c>
      <c r="I4492" s="35"/>
      <c r="J4492" s="29" t="s">
        <v>263</v>
      </c>
      <c r="K4492" s="29" t="s">
        <v>264</v>
      </c>
      <c r="L4492" s="29" t="s">
        <v>2577</v>
      </c>
      <c r="M4492" s="39">
        <v>21.667866242896309</v>
      </c>
      <c r="N4492" s="39">
        <v>108.26517727583847</v>
      </c>
      <c r="O4492" s="29">
        <v>44197</v>
      </c>
      <c r="P4492" s="29">
        <v>46022</v>
      </c>
      <c r="Q4492" s="40">
        <v>4.9965776999999996</v>
      </c>
      <c r="R4492" s="39">
        <v>21.641177275838469</v>
      </c>
      <c r="S4492" s="39">
        <v>21.641177275838469</v>
      </c>
      <c r="T4492" s="39">
        <v>21.641177275838469</v>
      </c>
      <c r="U4492" s="39">
        <v>21.700468172484598</v>
      </c>
      <c r="V4492" s="39">
        <v>21.641177275838469</v>
      </c>
      <c r="W4492" s="29" t="s">
        <v>265</v>
      </c>
      <c r="X4492" s="29" t="s">
        <v>11773</v>
      </c>
      <c r="Y4492" s="29">
        <v>45110</v>
      </c>
      <c r="Z4492" s="41" t="s">
        <v>11755</v>
      </c>
      <c r="AA4492" s="42" t="s">
        <v>1349</v>
      </c>
      <c r="AB4492" s="29" t="s">
        <v>258</v>
      </c>
      <c r="AC4492" s="29" t="s">
        <v>265</v>
      </c>
      <c r="AD4492" s="29" t="s">
        <v>265</v>
      </c>
      <c r="AE4492" s="29" t="s">
        <v>1367</v>
      </c>
      <c r="AF4492" s="29" t="s">
        <v>2409</v>
      </c>
      <c r="AG4492" s="183" t="s">
        <v>2410</v>
      </c>
      <c r="AH4492" s="29" t="s">
        <v>1356</v>
      </c>
      <c r="AI4492" s="29" t="s">
        <v>1357</v>
      </c>
      <c r="AJ4492" s="29" t="s">
        <v>265</v>
      </c>
      <c r="AK4492" s="29" t="s">
        <v>258</v>
      </c>
      <c r="AL4492" s="29" t="s">
        <v>12223</v>
      </c>
    </row>
    <row r="4493" spans="1:38" x14ac:dyDescent="0.2">
      <c r="A4493" s="35" t="s">
        <v>18</v>
      </c>
      <c r="B4493" s="36">
        <v>10471</v>
      </c>
      <c r="C4493" s="36">
        <v>17</v>
      </c>
      <c r="D4493" s="36" t="s">
        <v>7385</v>
      </c>
      <c r="E4493" s="37" t="s">
        <v>7386</v>
      </c>
      <c r="F4493" s="38" t="s">
        <v>1269</v>
      </c>
      <c r="G4493" s="38" t="s">
        <v>1445</v>
      </c>
      <c r="H4493" s="35" t="s">
        <v>645</v>
      </c>
      <c r="I4493" s="35"/>
      <c r="J4493" s="29" t="s">
        <v>263</v>
      </c>
      <c r="K4493" s="29" t="s">
        <v>264</v>
      </c>
      <c r="L4493" s="29" t="s">
        <v>2577</v>
      </c>
      <c r="M4493" s="39">
        <v>21.667866242896309</v>
      </c>
      <c r="N4493" s="39">
        <v>108.26517727583847</v>
      </c>
      <c r="O4493" s="29">
        <v>44197</v>
      </c>
      <c r="P4493" s="29">
        <v>46022</v>
      </c>
      <c r="Q4493" s="40">
        <v>4.9965776999999996</v>
      </c>
      <c r="R4493" s="39">
        <v>21.641177275838469</v>
      </c>
      <c r="S4493" s="39">
        <v>21.641177275838469</v>
      </c>
      <c r="T4493" s="39">
        <v>21.641177275838469</v>
      </c>
      <c r="U4493" s="39">
        <v>21.700468172484598</v>
      </c>
      <c r="V4493" s="39">
        <v>21.641177275838469</v>
      </c>
      <c r="W4493" s="29" t="s">
        <v>265</v>
      </c>
      <c r="X4493" s="29" t="s">
        <v>11773</v>
      </c>
      <c r="Y4493" s="29">
        <v>45110</v>
      </c>
      <c r="Z4493" s="41" t="s">
        <v>11755</v>
      </c>
      <c r="AA4493" s="42" t="s">
        <v>1349</v>
      </c>
      <c r="AB4493" s="29" t="s">
        <v>258</v>
      </c>
      <c r="AC4493" s="29" t="s">
        <v>265</v>
      </c>
      <c r="AD4493" s="29" t="s">
        <v>265</v>
      </c>
      <c r="AE4493" s="29" t="s">
        <v>1367</v>
      </c>
      <c r="AF4493" s="29" t="s">
        <v>2409</v>
      </c>
      <c r="AG4493" s="183" t="s">
        <v>2410</v>
      </c>
      <c r="AH4493" s="29" t="s">
        <v>1356</v>
      </c>
      <c r="AI4493" s="29" t="s">
        <v>1357</v>
      </c>
      <c r="AJ4493" s="29" t="s">
        <v>265</v>
      </c>
      <c r="AK4493" s="29" t="s">
        <v>258</v>
      </c>
      <c r="AL4493" s="29" t="s">
        <v>12223</v>
      </c>
    </row>
    <row r="4494" spans="1:38" x14ac:dyDescent="0.2">
      <c r="A4494" s="35" t="s">
        <v>18</v>
      </c>
      <c r="B4494" s="36">
        <v>10471</v>
      </c>
      <c r="C4494" s="36">
        <v>18</v>
      </c>
      <c r="D4494" s="36" t="s">
        <v>7387</v>
      </c>
      <c r="E4494" s="37" t="s">
        <v>7388</v>
      </c>
      <c r="F4494" s="38" t="s">
        <v>1269</v>
      </c>
      <c r="G4494" s="38" t="s">
        <v>1445</v>
      </c>
      <c r="H4494" s="35" t="s">
        <v>645</v>
      </c>
      <c r="I4494" s="35"/>
      <c r="J4494" s="29" t="s">
        <v>263</v>
      </c>
      <c r="K4494" s="29" t="s">
        <v>264</v>
      </c>
      <c r="L4494" s="29" t="s">
        <v>2577</v>
      </c>
      <c r="M4494" s="39">
        <v>21.667866242896309</v>
      </c>
      <c r="N4494" s="39">
        <v>108.26517727583847</v>
      </c>
      <c r="O4494" s="29">
        <v>44197</v>
      </c>
      <c r="P4494" s="29">
        <v>46022</v>
      </c>
      <c r="Q4494" s="40">
        <v>4.9965776999999996</v>
      </c>
      <c r="R4494" s="39">
        <v>21.641177275838469</v>
      </c>
      <c r="S4494" s="39">
        <v>21.641177275838469</v>
      </c>
      <c r="T4494" s="39">
        <v>21.641177275838469</v>
      </c>
      <c r="U4494" s="39">
        <v>21.700468172484598</v>
      </c>
      <c r="V4494" s="39">
        <v>21.641177275838469</v>
      </c>
      <c r="W4494" s="29" t="s">
        <v>265</v>
      </c>
      <c r="X4494" s="29" t="s">
        <v>11773</v>
      </c>
      <c r="Y4494" s="29">
        <v>45110</v>
      </c>
      <c r="Z4494" s="41" t="s">
        <v>11755</v>
      </c>
      <c r="AA4494" s="42" t="s">
        <v>1349</v>
      </c>
      <c r="AB4494" s="29" t="s">
        <v>258</v>
      </c>
      <c r="AC4494" s="29" t="s">
        <v>265</v>
      </c>
      <c r="AD4494" s="29" t="s">
        <v>265</v>
      </c>
      <c r="AE4494" s="29" t="s">
        <v>1367</v>
      </c>
      <c r="AF4494" s="29" t="s">
        <v>2409</v>
      </c>
      <c r="AG4494" s="183" t="s">
        <v>2410</v>
      </c>
      <c r="AH4494" s="29" t="s">
        <v>1356</v>
      </c>
      <c r="AI4494" s="29" t="s">
        <v>1357</v>
      </c>
      <c r="AJ4494" s="29" t="s">
        <v>265</v>
      </c>
      <c r="AK4494" s="29" t="s">
        <v>258</v>
      </c>
      <c r="AL4494" s="29" t="s">
        <v>12223</v>
      </c>
    </row>
    <row r="4495" spans="1:38" x14ac:dyDescent="0.2">
      <c r="A4495" s="35" t="s">
        <v>18</v>
      </c>
      <c r="B4495" s="36">
        <v>10471</v>
      </c>
      <c r="C4495" s="36">
        <v>19</v>
      </c>
      <c r="D4495" s="36" t="s">
        <v>7389</v>
      </c>
      <c r="E4495" s="37" t="s">
        <v>7390</v>
      </c>
      <c r="F4495" s="38" t="s">
        <v>1269</v>
      </c>
      <c r="G4495" s="38" t="s">
        <v>1445</v>
      </c>
      <c r="H4495" s="35" t="s">
        <v>645</v>
      </c>
      <c r="I4495" s="35"/>
      <c r="J4495" s="29" t="s">
        <v>263</v>
      </c>
      <c r="K4495" s="29" t="s">
        <v>264</v>
      </c>
      <c r="L4495" s="29" t="s">
        <v>2577</v>
      </c>
      <c r="M4495" s="39">
        <v>21.667866242896309</v>
      </c>
      <c r="N4495" s="39">
        <v>108.26517727583847</v>
      </c>
      <c r="O4495" s="29">
        <v>44197</v>
      </c>
      <c r="P4495" s="29">
        <v>46022</v>
      </c>
      <c r="Q4495" s="40">
        <v>4.9965776999999996</v>
      </c>
      <c r="R4495" s="39">
        <v>21.641177275838469</v>
      </c>
      <c r="S4495" s="39">
        <v>21.641177275838469</v>
      </c>
      <c r="T4495" s="39">
        <v>21.641177275838469</v>
      </c>
      <c r="U4495" s="39">
        <v>21.700468172484598</v>
      </c>
      <c r="V4495" s="39">
        <v>21.641177275838469</v>
      </c>
      <c r="W4495" s="29" t="s">
        <v>265</v>
      </c>
      <c r="X4495" s="29" t="s">
        <v>11773</v>
      </c>
      <c r="Y4495" s="29">
        <v>45110</v>
      </c>
      <c r="Z4495" s="41" t="s">
        <v>11755</v>
      </c>
      <c r="AA4495" s="42" t="s">
        <v>1349</v>
      </c>
      <c r="AB4495" s="29" t="s">
        <v>258</v>
      </c>
      <c r="AC4495" s="29" t="s">
        <v>265</v>
      </c>
      <c r="AD4495" s="29" t="s">
        <v>265</v>
      </c>
      <c r="AE4495" s="29" t="s">
        <v>1367</v>
      </c>
      <c r="AF4495" s="29" t="s">
        <v>2409</v>
      </c>
      <c r="AG4495" s="183" t="s">
        <v>2410</v>
      </c>
      <c r="AH4495" s="29" t="s">
        <v>1356</v>
      </c>
      <c r="AI4495" s="29" t="s">
        <v>1357</v>
      </c>
      <c r="AJ4495" s="29" t="s">
        <v>265</v>
      </c>
      <c r="AK4495" s="29" t="s">
        <v>258</v>
      </c>
      <c r="AL4495" s="29" t="s">
        <v>12223</v>
      </c>
    </row>
    <row r="4496" spans="1:38" x14ac:dyDescent="0.2">
      <c r="A4496" s="35" t="s">
        <v>18</v>
      </c>
      <c r="B4496" s="36">
        <v>10471</v>
      </c>
      <c r="C4496" s="36">
        <v>20</v>
      </c>
      <c r="D4496" s="36" t="s">
        <v>7391</v>
      </c>
      <c r="E4496" s="37" t="s">
        <v>7392</v>
      </c>
      <c r="F4496" s="38" t="s">
        <v>1269</v>
      </c>
      <c r="G4496" s="38" t="s">
        <v>1445</v>
      </c>
      <c r="H4496" s="35" t="s">
        <v>645</v>
      </c>
      <c r="I4496" s="35"/>
      <c r="J4496" s="29" t="s">
        <v>263</v>
      </c>
      <c r="K4496" s="29" t="s">
        <v>264</v>
      </c>
      <c r="L4496" s="29" t="s">
        <v>2577</v>
      </c>
      <c r="M4496" s="39">
        <v>21.667866242896309</v>
      </c>
      <c r="N4496" s="39">
        <v>108.26517727583847</v>
      </c>
      <c r="O4496" s="29">
        <v>44197</v>
      </c>
      <c r="P4496" s="29">
        <v>46022</v>
      </c>
      <c r="Q4496" s="40">
        <v>4.9965776999999996</v>
      </c>
      <c r="R4496" s="39">
        <v>21.641177275838469</v>
      </c>
      <c r="S4496" s="39">
        <v>21.641177275838469</v>
      </c>
      <c r="T4496" s="39">
        <v>21.641177275838469</v>
      </c>
      <c r="U4496" s="39">
        <v>21.700468172484598</v>
      </c>
      <c r="V4496" s="39">
        <v>21.641177275838469</v>
      </c>
      <c r="W4496" s="29" t="s">
        <v>265</v>
      </c>
      <c r="X4496" s="29" t="s">
        <v>11773</v>
      </c>
      <c r="Y4496" s="29">
        <v>45110</v>
      </c>
      <c r="Z4496" s="41" t="s">
        <v>11755</v>
      </c>
      <c r="AA4496" s="42" t="s">
        <v>1349</v>
      </c>
      <c r="AB4496" s="29" t="s">
        <v>258</v>
      </c>
      <c r="AC4496" s="29" t="s">
        <v>265</v>
      </c>
      <c r="AD4496" s="29" t="s">
        <v>265</v>
      </c>
      <c r="AE4496" s="29" t="s">
        <v>1367</v>
      </c>
      <c r="AF4496" s="29" t="s">
        <v>2409</v>
      </c>
      <c r="AG4496" s="183" t="s">
        <v>2410</v>
      </c>
      <c r="AH4496" s="29" t="s">
        <v>1356</v>
      </c>
      <c r="AI4496" s="29" t="s">
        <v>1357</v>
      </c>
      <c r="AJ4496" s="29" t="s">
        <v>265</v>
      </c>
      <c r="AK4496" s="29" t="s">
        <v>258</v>
      </c>
      <c r="AL4496" s="29" t="s">
        <v>12223</v>
      </c>
    </row>
    <row r="4497" spans="1:38" x14ac:dyDescent="0.2">
      <c r="A4497" s="35" t="s">
        <v>18</v>
      </c>
      <c r="B4497" s="36">
        <v>10471</v>
      </c>
      <c r="C4497" s="36">
        <v>21</v>
      </c>
      <c r="D4497" s="36" t="s">
        <v>7393</v>
      </c>
      <c r="E4497" s="37" t="s">
        <v>7394</v>
      </c>
      <c r="F4497" s="38" t="s">
        <v>1269</v>
      </c>
      <c r="G4497" s="38" t="s">
        <v>1445</v>
      </c>
      <c r="H4497" s="35" t="s">
        <v>645</v>
      </c>
      <c r="I4497" s="35"/>
      <c r="J4497" s="29" t="s">
        <v>263</v>
      </c>
      <c r="K4497" s="29" t="s">
        <v>264</v>
      </c>
      <c r="L4497" s="29" t="s">
        <v>2577</v>
      </c>
      <c r="M4497" s="39">
        <v>21.667866242896309</v>
      </c>
      <c r="N4497" s="39">
        <v>108.26517727583847</v>
      </c>
      <c r="O4497" s="29">
        <v>44197</v>
      </c>
      <c r="P4497" s="29">
        <v>46022</v>
      </c>
      <c r="Q4497" s="40">
        <v>4.9965776999999996</v>
      </c>
      <c r="R4497" s="39">
        <v>21.641177275838469</v>
      </c>
      <c r="S4497" s="39">
        <v>21.641177275838469</v>
      </c>
      <c r="T4497" s="39">
        <v>21.641177275838469</v>
      </c>
      <c r="U4497" s="39">
        <v>21.700468172484598</v>
      </c>
      <c r="V4497" s="39">
        <v>21.641177275838469</v>
      </c>
      <c r="W4497" s="29" t="s">
        <v>265</v>
      </c>
      <c r="X4497" s="29" t="s">
        <v>11773</v>
      </c>
      <c r="Y4497" s="29">
        <v>45110</v>
      </c>
      <c r="Z4497" s="41" t="s">
        <v>11755</v>
      </c>
      <c r="AA4497" s="42" t="s">
        <v>1349</v>
      </c>
      <c r="AB4497" s="29" t="s">
        <v>258</v>
      </c>
      <c r="AC4497" s="29" t="s">
        <v>265</v>
      </c>
      <c r="AD4497" s="29" t="s">
        <v>265</v>
      </c>
      <c r="AE4497" s="29" t="s">
        <v>1367</v>
      </c>
      <c r="AF4497" s="29" t="s">
        <v>2409</v>
      </c>
      <c r="AG4497" s="183" t="s">
        <v>2410</v>
      </c>
      <c r="AH4497" s="29" t="s">
        <v>1356</v>
      </c>
      <c r="AI4497" s="29" t="s">
        <v>1357</v>
      </c>
      <c r="AJ4497" s="29" t="s">
        <v>265</v>
      </c>
      <c r="AK4497" s="29" t="s">
        <v>258</v>
      </c>
      <c r="AL4497" s="29" t="s">
        <v>12223</v>
      </c>
    </row>
    <row r="4498" spans="1:38" x14ac:dyDescent="0.2">
      <c r="A4498" s="35" t="s">
        <v>18</v>
      </c>
      <c r="B4498" s="36">
        <v>10471</v>
      </c>
      <c r="C4498" s="36">
        <v>22</v>
      </c>
      <c r="D4498" s="36" t="s">
        <v>7395</v>
      </c>
      <c r="E4498" s="37" t="s">
        <v>7396</v>
      </c>
      <c r="F4498" s="38" t="s">
        <v>1269</v>
      </c>
      <c r="G4498" s="38" t="s">
        <v>1445</v>
      </c>
      <c r="H4498" s="35" t="s">
        <v>645</v>
      </c>
      <c r="I4498" s="35"/>
      <c r="J4498" s="29" t="s">
        <v>263</v>
      </c>
      <c r="K4498" s="29" t="s">
        <v>264</v>
      </c>
      <c r="L4498" s="29" t="s">
        <v>2577</v>
      </c>
      <c r="M4498" s="39">
        <v>21.667866242896309</v>
      </c>
      <c r="N4498" s="39">
        <v>108.26517727583847</v>
      </c>
      <c r="O4498" s="29">
        <v>44197</v>
      </c>
      <c r="P4498" s="29">
        <v>46022</v>
      </c>
      <c r="Q4498" s="40">
        <v>4.9965776999999996</v>
      </c>
      <c r="R4498" s="39">
        <v>21.641177275838469</v>
      </c>
      <c r="S4498" s="39">
        <v>21.641177275838469</v>
      </c>
      <c r="T4498" s="39">
        <v>21.641177275838469</v>
      </c>
      <c r="U4498" s="39">
        <v>21.700468172484598</v>
      </c>
      <c r="V4498" s="39">
        <v>21.641177275838469</v>
      </c>
      <c r="W4498" s="29" t="s">
        <v>265</v>
      </c>
      <c r="X4498" s="29" t="s">
        <v>11773</v>
      </c>
      <c r="Y4498" s="29">
        <v>45110</v>
      </c>
      <c r="Z4498" s="41" t="s">
        <v>11755</v>
      </c>
      <c r="AA4498" s="42" t="s">
        <v>1349</v>
      </c>
      <c r="AB4498" s="29" t="s">
        <v>258</v>
      </c>
      <c r="AC4498" s="29" t="s">
        <v>265</v>
      </c>
      <c r="AD4498" s="29" t="s">
        <v>265</v>
      </c>
      <c r="AE4498" s="29" t="s">
        <v>1367</v>
      </c>
      <c r="AF4498" s="29" t="s">
        <v>2409</v>
      </c>
      <c r="AG4498" s="183" t="s">
        <v>2410</v>
      </c>
      <c r="AH4498" s="29" t="s">
        <v>1356</v>
      </c>
      <c r="AI4498" s="29" t="s">
        <v>1357</v>
      </c>
      <c r="AJ4498" s="29" t="s">
        <v>265</v>
      </c>
      <c r="AK4498" s="29" t="s">
        <v>258</v>
      </c>
      <c r="AL4498" s="29" t="s">
        <v>12223</v>
      </c>
    </row>
    <row r="4499" spans="1:38" x14ac:dyDescent="0.2">
      <c r="A4499" s="35" t="s">
        <v>18</v>
      </c>
      <c r="B4499" s="36">
        <v>10471</v>
      </c>
      <c r="C4499" s="36">
        <v>23</v>
      </c>
      <c r="D4499" s="36" t="s">
        <v>7397</v>
      </c>
      <c r="E4499" s="37" t="s">
        <v>7398</v>
      </c>
      <c r="F4499" s="38" t="s">
        <v>1269</v>
      </c>
      <c r="G4499" s="38" t="s">
        <v>1445</v>
      </c>
      <c r="H4499" s="35" t="s">
        <v>645</v>
      </c>
      <c r="I4499" s="35"/>
      <c r="J4499" s="29" t="s">
        <v>263</v>
      </c>
      <c r="K4499" s="29" t="s">
        <v>264</v>
      </c>
      <c r="L4499" s="29" t="s">
        <v>2577</v>
      </c>
      <c r="M4499" s="39">
        <v>21.667866242896309</v>
      </c>
      <c r="N4499" s="39">
        <v>108.26517727583847</v>
      </c>
      <c r="O4499" s="29">
        <v>44197</v>
      </c>
      <c r="P4499" s="29">
        <v>46022</v>
      </c>
      <c r="Q4499" s="40">
        <v>4.9965776999999996</v>
      </c>
      <c r="R4499" s="39">
        <v>21.641177275838469</v>
      </c>
      <c r="S4499" s="39">
        <v>21.641177275838469</v>
      </c>
      <c r="T4499" s="39">
        <v>21.641177275838469</v>
      </c>
      <c r="U4499" s="39">
        <v>21.700468172484598</v>
      </c>
      <c r="V4499" s="39">
        <v>21.641177275838469</v>
      </c>
      <c r="W4499" s="29" t="s">
        <v>265</v>
      </c>
      <c r="X4499" s="29" t="s">
        <v>11773</v>
      </c>
      <c r="Y4499" s="29">
        <v>45110</v>
      </c>
      <c r="Z4499" s="41" t="s">
        <v>11755</v>
      </c>
      <c r="AA4499" s="42" t="s">
        <v>1349</v>
      </c>
      <c r="AB4499" s="29" t="s">
        <v>258</v>
      </c>
      <c r="AC4499" s="29" t="s">
        <v>265</v>
      </c>
      <c r="AD4499" s="29" t="s">
        <v>265</v>
      </c>
      <c r="AE4499" s="29" t="s">
        <v>1367</v>
      </c>
      <c r="AF4499" s="29" t="s">
        <v>2409</v>
      </c>
      <c r="AG4499" s="183" t="s">
        <v>2410</v>
      </c>
      <c r="AH4499" s="29" t="s">
        <v>1356</v>
      </c>
      <c r="AI4499" s="29" t="s">
        <v>1357</v>
      </c>
      <c r="AJ4499" s="29" t="s">
        <v>265</v>
      </c>
      <c r="AK4499" s="29" t="s">
        <v>258</v>
      </c>
      <c r="AL4499" s="29" t="s">
        <v>12223</v>
      </c>
    </row>
    <row r="4500" spans="1:38" x14ac:dyDescent="0.2">
      <c r="A4500" s="35" t="s">
        <v>18</v>
      </c>
      <c r="B4500" s="36">
        <v>10471</v>
      </c>
      <c r="C4500" s="36">
        <v>24</v>
      </c>
      <c r="D4500" s="36" t="s">
        <v>7399</v>
      </c>
      <c r="E4500" s="37" t="s">
        <v>7400</v>
      </c>
      <c r="F4500" s="38" t="s">
        <v>1269</v>
      </c>
      <c r="G4500" s="38" t="s">
        <v>1445</v>
      </c>
      <c r="H4500" s="35" t="s">
        <v>645</v>
      </c>
      <c r="I4500" s="35"/>
      <c r="J4500" s="29" t="s">
        <v>263</v>
      </c>
      <c r="K4500" s="29" t="s">
        <v>264</v>
      </c>
      <c r="L4500" s="29" t="s">
        <v>2577</v>
      </c>
      <c r="M4500" s="39">
        <v>21.667866242896309</v>
      </c>
      <c r="N4500" s="39">
        <v>108.26517727583847</v>
      </c>
      <c r="O4500" s="29">
        <v>44197</v>
      </c>
      <c r="P4500" s="29">
        <v>46022</v>
      </c>
      <c r="Q4500" s="40">
        <v>4.9965776999999996</v>
      </c>
      <c r="R4500" s="39">
        <v>21.641177275838469</v>
      </c>
      <c r="S4500" s="39">
        <v>21.641177275838469</v>
      </c>
      <c r="T4500" s="39">
        <v>21.641177275838469</v>
      </c>
      <c r="U4500" s="39">
        <v>21.700468172484598</v>
      </c>
      <c r="V4500" s="39">
        <v>21.641177275838469</v>
      </c>
      <c r="W4500" s="29" t="s">
        <v>265</v>
      </c>
      <c r="X4500" s="29" t="s">
        <v>11773</v>
      </c>
      <c r="Y4500" s="29">
        <v>45110</v>
      </c>
      <c r="Z4500" s="41" t="s">
        <v>11755</v>
      </c>
      <c r="AA4500" s="42" t="s">
        <v>1349</v>
      </c>
      <c r="AB4500" s="29" t="s">
        <v>258</v>
      </c>
      <c r="AC4500" s="29" t="s">
        <v>265</v>
      </c>
      <c r="AD4500" s="29" t="s">
        <v>265</v>
      </c>
      <c r="AE4500" s="29" t="s">
        <v>1367</v>
      </c>
      <c r="AF4500" s="29" t="s">
        <v>2409</v>
      </c>
      <c r="AG4500" s="183" t="s">
        <v>2410</v>
      </c>
      <c r="AH4500" s="29" t="s">
        <v>1356</v>
      </c>
      <c r="AI4500" s="29" t="s">
        <v>1357</v>
      </c>
      <c r="AJ4500" s="29" t="s">
        <v>265</v>
      </c>
      <c r="AK4500" s="29" t="s">
        <v>258</v>
      </c>
      <c r="AL4500" s="29" t="s">
        <v>12223</v>
      </c>
    </row>
    <row r="4501" spans="1:38" x14ac:dyDescent="0.2">
      <c r="A4501" s="35" t="s">
        <v>18</v>
      </c>
      <c r="B4501" s="36">
        <v>10471</v>
      </c>
      <c r="C4501" s="36">
        <v>25</v>
      </c>
      <c r="D4501" s="36" t="s">
        <v>7401</v>
      </c>
      <c r="E4501" s="37" t="s">
        <v>7402</v>
      </c>
      <c r="F4501" s="38" t="s">
        <v>1269</v>
      </c>
      <c r="G4501" s="38" t="s">
        <v>1445</v>
      </c>
      <c r="H4501" s="35" t="s">
        <v>645</v>
      </c>
      <c r="I4501" s="35"/>
      <c r="J4501" s="29" t="s">
        <v>263</v>
      </c>
      <c r="K4501" s="29" t="s">
        <v>264</v>
      </c>
      <c r="L4501" s="29" t="s">
        <v>2577</v>
      </c>
      <c r="M4501" s="39">
        <v>21.667866242896309</v>
      </c>
      <c r="N4501" s="39">
        <v>108.26517727583847</v>
      </c>
      <c r="O4501" s="29">
        <v>44197</v>
      </c>
      <c r="P4501" s="29">
        <v>46022</v>
      </c>
      <c r="Q4501" s="40">
        <v>4.9965776999999996</v>
      </c>
      <c r="R4501" s="39">
        <v>21.641177275838469</v>
      </c>
      <c r="S4501" s="39">
        <v>21.641177275838469</v>
      </c>
      <c r="T4501" s="39">
        <v>21.641177275838469</v>
      </c>
      <c r="U4501" s="39">
        <v>21.700468172484598</v>
      </c>
      <c r="V4501" s="39">
        <v>21.641177275838469</v>
      </c>
      <c r="W4501" s="29" t="s">
        <v>265</v>
      </c>
      <c r="X4501" s="29" t="s">
        <v>11773</v>
      </c>
      <c r="Y4501" s="29">
        <v>45110</v>
      </c>
      <c r="Z4501" s="41" t="s">
        <v>11755</v>
      </c>
      <c r="AA4501" s="42" t="s">
        <v>1349</v>
      </c>
      <c r="AB4501" s="29" t="s">
        <v>258</v>
      </c>
      <c r="AC4501" s="29" t="s">
        <v>265</v>
      </c>
      <c r="AD4501" s="29" t="s">
        <v>265</v>
      </c>
      <c r="AE4501" s="29" t="s">
        <v>1367</v>
      </c>
      <c r="AF4501" s="29" t="s">
        <v>2409</v>
      </c>
      <c r="AG4501" s="183" t="s">
        <v>2410</v>
      </c>
      <c r="AH4501" s="29" t="s">
        <v>1356</v>
      </c>
      <c r="AI4501" s="29" t="s">
        <v>1357</v>
      </c>
      <c r="AJ4501" s="29" t="s">
        <v>265</v>
      </c>
      <c r="AK4501" s="29" t="s">
        <v>258</v>
      </c>
      <c r="AL4501" s="29" t="s">
        <v>12223</v>
      </c>
    </row>
    <row r="4502" spans="1:38" x14ac:dyDescent="0.2">
      <c r="A4502" s="35" t="s">
        <v>18</v>
      </c>
      <c r="B4502" s="36">
        <v>10471</v>
      </c>
      <c r="C4502" s="36">
        <v>26</v>
      </c>
      <c r="D4502" s="36" t="s">
        <v>7403</v>
      </c>
      <c r="E4502" s="37" t="s">
        <v>7404</v>
      </c>
      <c r="F4502" s="38" t="s">
        <v>1269</v>
      </c>
      <c r="G4502" s="38" t="s">
        <v>1445</v>
      </c>
      <c r="H4502" s="35" t="s">
        <v>645</v>
      </c>
      <c r="I4502" s="35"/>
      <c r="J4502" s="29" t="s">
        <v>263</v>
      </c>
      <c r="K4502" s="29" t="s">
        <v>264</v>
      </c>
      <c r="L4502" s="29" t="s">
        <v>2577</v>
      </c>
      <c r="M4502" s="39">
        <v>21.667866242896309</v>
      </c>
      <c r="N4502" s="39">
        <v>108.26517727583847</v>
      </c>
      <c r="O4502" s="29">
        <v>44197</v>
      </c>
      <c r="P4502" s="29">
        <v>46022</v>
      </c>
      <c r="Q4502" s="40">
        <v>4.9965776999999996</v>
      </c>
      <c r="R4502" s="39">
        <v>21.641177275838469</v>
      </c>
      <c r="S4502" s="39">
        <v>21.641177275838469</v>
      </c>
      <c r="T4502" s="39">
        <v>21.641177275838469</v>
      </c>
      <c r="U4502" s="39">
        <v>21.700468172484598</v>
      </c>
      <c r="V4502" s="39">
        <v>21.641177275838469</v>
      </c>
      <c r="W4502" s="29" t="s">
        <v>265</v>
      </c>
      <c r="X4502" s="29" t="s">
        <v>11773</v>
      </c>
      <c r="Y4502" s="29">
        <v>45110</v>
      </c>
      <c r="Z4502" s="41" t="s">
        <v>11755</v>
      </c>
      <c r="AA4502" s="42" t="s">
        <v>1349</v>
      </c>
      <c r="AB4502" s="29" t="s">
        <v>258</v>
      </c>
      <c r="AC4502" s="29" t="s">
        <v>265</v>
      </c>
      <c r="AD4502" s="29" t="s">
        <v>265</v>
      </c>
      <c r="AE4502" s="29" t="s">
        <v>1367</v>
      </c>
      <c r="AF4502" s="29" t="s">
        <v>2409</v>
      </c>
      <c r="AG4502" s="183" t="s">
        <v>2410</v>
      </c>
      <c r="AH4502" s="29" t="s">
        <v>1356</v>
      </c>
      <c r="AI4502" s="29" t="s">
        <v>1357</v>
      </c>
      <c r="AJ4502" s="29" t="s">
        <v>265</v>
      </c>
      <c r="AK4502" s="29" t="s">
        <v>258</v>
      </c>
      <c r="AL4502" s="29" t="s">
        <v>12223</v>
      </c>
    </row>
    <row r="4503" spans="1:38" x14ac:dyDescent="0.2">
      <c r="A4503" s="35" t="s">
        <v>18</v>
      </c>
      <c r="B4503" s="36">
        <v>10471</v>
      </c>
      <c r="C4503" s="36">
        <v>27</v>
      </c>
      <c r="D4503" s="36" t="s">
        <v>7405</v>
      </c>
      <c r="E4503" s="37" t="s">
        <v>7406</v>
      </c>
      <c r="F4503" s="38" t="s">
        <v>1269</v>
      </c>
      <c r="G4503" s="38" t="s">
        <v>1445</v>
      </c>
      <c r="H4503" s="35" t="s">
        <v>645</v>
      </c>
      <c r="I4503" s="35"/>
      <c r="J4503" s="29" t="s">
        <v>263</v>
      </c>
      <c r="K4503" s="29" t="s">
        <v>264</v>
      </c>
      <c r="L4503" s="29" t="s">
        <v>2577</v>
      </c>
      <c r="M4503" s="39">
        <v>21.667866242896309</v>
      </c>
      <c r="N4503" s="39">
        <v>108.26517727583847</v>
      </c>
      <c r="O4503" s="29">
        <v>44197</v>
      </c>
      <c r="P4503" s="29">
        <v>46022</v>
      </c>
      <c r="Q4503" s="40">
        <v>4.9965776999999996</v>
      </c>
      <c r="R4503" s="39">
        <v>21.641177275838469</v>
      </c>
      <c r="S4503" s="39">
        <v>21.641177275838469</v>
      </c>
      <c r="T4503" s="39">
        <v>21.641177275838469</v>
      </c>
      <c r="U4503" s="39">
        <v>21.700468172484598</v>
      </c>
      <c r="V4503" s="39">
        <v>21.641177275838469</v>
      </c>
      <c r="W4503" s="29" t="s">
        <v>265</v>
      </c>
      <c r="X4503" s="29" t="s">
        <v>11773</v>
      </c>
      <c r="Y4503" s="29">
        <v>45110</v>
      </c>
      <c r="Z4503" s="41" t="s">
        <v>11755</v>
      </c>
      <c r="AA4503" s="42" t="s">
        <v>1349</v>
      </c>
      <c r="AB4503" s="29" t="s">
        <v>258</v>
      </c>
      <c r="AC4503" s="29" t="s">
        <v>265</v>
      </c>
      <c r="AD4503" s="29" t="s">
        <v>265</v>
      </c>
      <c r="AE4503" s="29" t="s">
        <v>1367</v>
      </c>
      <c r="AF4503" s="29" t="s">
        <v>2409</v>
      </c>
      <c r="AG4503" s="183" t="s">
        <v>2410</v>
      </c>
      <c r="AH4503" s="29" t="s">
        <v>1356</v>
      </c>
      <c r="AI4503" s="29" t="s">
        <v>1357</v>
      </c>
      <c r="AJ4503" s="29" t="s">
        <v>265</v>
      </c>
      <c r="AK4503" s="29" t="s">
        <v>258</v>
      </c>
      <c r="AL4503" s="29" t="s">
        <v>12223</v>
      </c>
    </row>
    <row r="4504" spans="1:38" x14ac:dyDescent="0.2">
      <c r="A4504" s="35" t="s">
        <v>18</v>
      </c>
      <c r="B4504" s="36">
        <v>10471</v>
      </c>
      <c r="C4504" s="36">
        <v>28</v>
      </c>
      <c r="D4504" s="36" t="s">
        <v>7407</v>
      </c>
      <c r="E4504" s="37" t="s">
        <v>7408</v>
      </c>
      <c r="F4504" s="38" t="s">
        <v>1269</v>
      </c>
      <c r="G4504" s="38" t="s">
        <v>1445</v>
      </c>
      <c r="H4504" s="35" t="s">
        <v>645</v>
      </c>
      <c r="I4504" s="35"/>
      <c r="J4504" s="29" t="s">
        <v>263</v>
      </c>
      <c r="K4504" s="29" t="s">
        <v>264</v>
      </c>
      <c r="L4504" s="29" t="s">
        <v>2577</v>
      </c>
      <c r="M4504" s="39">
        <v>21.667866242896309</v>
      </c>
      <c r="N4504" s="39">
        <v>108.26517727583847</v>
      </c>
      <c r="O4504" s="29">
        <v>44197</v>
      </c>
      <c r="P4504" s="29">
        <v>46022</v>
      </c>
      <c r="Q4504" s="40">
        <v>4.9965776999999996</v>
      </c>
      <c r="R4504" s="39">
        <v>21.641177275838469</v>
      </c>
      <c r="S4504" s="39">
        <v>21.641177275838469</v>
      </c>
      <c r="T4504" s="39">
        <v>21.641177275838469</v>
      </c>
      <c r="U4504" s="39">
        <v>21.700468172484598</v>
      </c>
      <c r="V4504" s="39">
        <v>21.641177275838469</v>
      </c>
      <c r="W4504" s="29" t="s">
        <v>265</v>
      </c>
      <c r="X4504" s="29" t="s">
        <v>11773</v>
      </c>
      <c r="Y4504" s="29">
        <v>45110</v>
      </c>
      <c r="Z4504" s="41" t="s">
        <v>11755</v>
      </c>
      <c r="AA4504" s="42" t="s">
        <v>1349</v>
      </c>
      <c r="AB4504" s="29" t="s">
        <v>258</v>
      </c>
      <c r="AC4504" s="29" t="s">
        <v>265</v>
      </c>
      <c r="AD4504" s="29" t="s">
        <v>265</v>
      </c>
      <c r="AE4504" s="29" t="s">
        <v>1367</v>
      </c>
      <c r="AF4504" s="29" t="s">
        <v>2409</v>
      </c>
      <c r="AG4504" s="183" t="s">
        <v>2410</v>
      </c>
      <c r="AH4504" s="29" t="s">
        <v>1356</v>
      </c>
      <c r="AI4504" s="29" t="s">
        <v>1357</v>
      </c>
      <c r="AJ4504" s="29" t="s">
        <v>265</v>
      </c>
      <c r="AK4504" s="29" t="s">
        <v>258</v>
      </c>
      <c r="AL4504" s="29" t="s">
        <v>12223</v>
      </c>
    </row>
    <row r="4505" spans="1:38" x14ac:dyDescent="0.2">
      <c r="A4505" s="35" t="s">
        <v>18</v>
      </c>
      <c r="B4505" s="36">
        <v>10471</v>
      </c>
      <c r="C4505" s="36">
        <v>29</v>
      </c>
      <c r="D4505" s="36" t="s">
        <v>7409</v>
      </c>
      <c r="E4505" s="37" t="s">
        <v>7410</v>
      </c>
      <c r="F4505" s="38" t="s">
        <v>1269</v>
      </c>
      <c r="G4505" s="38" t="s">
        <v>1445</v>
      </c>
      <c r="H4505" s="35" t="s">
        <v>645</v>
      </c>
      <c r="I4505" s="35"/>
      <c r="J4505" s="29" t="s">
        <v>263</v>
      </c>
      <c r="K4505" s="29" t="s">
        <v>264</v>
      </c>
      <c r="L4505" s="29" t="s">
        <v>2577</v>
      </c>
      <c r="M4505" s="39">
        <v>21.667866242896309</v>
      </c>
      <c r="N4505" s="39">
        <v>108.26517727583847</v>
      </c>
      <c r="O4505" s="29">
        <v>44197</v>
      </c>
      <c r="P4505" s="29">
        <v>46022</v>
      </c>
      <c r="Q4505" s="40">
        <v>4.9965776999999996</v>
      </c>
      <c r="R4505" s="39">
        <v>21.641177275838469</v>
      </c>
      <c r="S4505" s="39">
        <v>21.641177275838469</v>
      </c>
      <c r="T4505" s="39">
        <v>21.641177275838469</v>
      </c>
      <c r="U4505" s="39">
        <v>21.700468172484598</v>
      </c>
      <c r="V4505" s="39">
        <v>21.641177275838469</v>
      </c>
      <c r="W4505" s="29" t="s">
        <v>265</v>
      </c>
      <c r="X4505" s="29" t="s">
        <v>11773</v>
      </c>
      <c r="Y4505" s="29">
        <v>45110</v>
      </c>
      <c r="Z4505" s="41" t="s">
        <v>11755</v>
      </c>
      <c r="AA4505" s="42" t="s">
        <v>1349</v>
      </c>
      <c r="AB4505" s="29" t="s">
        <v>258</v>
      </c>
      <c r="AC4505" s="29" t="s">
        <v>265</v>
      </c>
      <c r="AD4505" s="29" t="s">
        <v>265</v>
      </c>
      <c r="AE4505" s="29" t="s">
        <v>1367</v>
      </c>
      <c r="AF4505" s="29" t="s">
        <v>2409</v>
      </c>
      <c r="AG4505" s="183" t="s">
        <v>2410</v>
      </c>
      <c r="AH4505" s="29" t="s">
        <v>1356</v>
      </c>
      <c r="AI4505" s="29" t="s">
        <v>1357</v>
      </c>
      <c r="AJ4505" s="29" t="s">
        <v>265</v>
      </c>
      <c r="AK4505" s="29" t="s">
        <v>258</v>
      </c>
      <c r="AL4505" s="29" t="s">
        <v>12223</v>
      </c>
    </row>
    <row r="4506" spans="1:38" x14ac:dyDescent="0.2">
      <c r="A4506" s="35" t="s">
        <v>18</v>
      </c>
      <c r="B4506" s="36">
        <v>10471</v>
      </c>
      <c r="C4506" s="36">
        <v>30</v>
      </c>
      <c r="D4506" s="36" t="s">
        <v>7411</v>
      </c>
      <c r="E4506" s="37" t="s">
        <v>7412</v>
      </c>
      <c r="F4506" s="38" t="s">
        <v>1269</v>
      </c>
      <c r="G4506" s="38" t="s">
        <v>1445</v>
      </c>
      <c r="H4506" s="35" t="s">
        <v>645</v>
      </c>
      <c r="I4506" s="35"/>
      <c r="J4506" s="29" t="s">
        <v>263</v>
      </c>
      <c r="K4506" s="29" t="s">
        <v>264</v>
      </c>
      <c r="L4506" s="29" t="s">
        <v>2577</v>
      </c>
      <c r="M4506" s="39">
        <v>21.667866242896309</v>
      </c>
      <c r="N4506" s="39">
        <v>108.26517727583847</v>
      </c>
      <c r="O4506" s="29">
        <v>44197</v>
      </c>
      <c r="P4506" s="29">
        <v>46022</v>
      </c>
      <c r="Q4506" s="40">
        <v>4.9965776999999996</v>
      </c>
      <c r="R4506" s="39">
        <v>21.641177275838469</v>
      </c>
      <c r="S4506" s="39">
        <v>21.641177275838469</v>
      </c>
      <c r="T4506" s="39">
        <v>21.641177275838469</v>
      </c>
      <c r="U4506" s="39">
        <v>21.700468172484598</v>
      </c>
      <c r="V4506" s="39">
        <v>21.641177275838469</v>
      </c>
      <c r="W4506" s="29" t="s">
        <v>265</v>
      </c>
      <c r="X4506" s="29" t="s">
        <v>11773</v>
      </c>
      <c r="Y4506" s="29">
        <v>45110</v>
      </c>
      <c r="Z4506" s="41" t="s">
        <v>11755</v>
      </c>
      <c r="AA4506" s="42" t="s">
        <v>1349</v>
      </c>
      <c r="AB4506" s="29" t="s">
        <v>258</v>
      </c>
      <c r="AC4506" s="29" t="s">
        <v>265</v>
      </c>
      <c r="AD4506" s="29" t="s">
        <v>265</v>
      </c>
      <c r="AE4506" s="29" t="s">
        <v>1367</v>
      </c>
      <c r="AF4506" s="29" t="s">
        <v>2409</v>
      </c>
      <c r="AG4506" s="183" t="s">
        <v>2410</v>
      </c>
      <c r="AH4506" s="29" t="s">
        <v>1356</v>
      </c>
      <c r="AI4506" s="29" t="s">
        <v>1357</v>
      </c>
      <c r="AJ4506" s="29" t="s">
        <v>265</v>
      </c>
      <c r="AK4506" s="29" t="s">
        <v>258</v>
      </c>
      <c r="AL4506" s="29" t="s">
        <v>12223</v>
      </c>
    </row>
    <row r="4507" spans="1:38" x14ac:dyDescent="0.2">
      <c r="A4507" s="35" t="s">
        <v>18</v>
      </c>
      <c r="B4507" s="36">
        <v>10471</v>
      </c>
      <c r="C4507" s="36">
        <v>31</v>
      </c>
      <c r="D4507" s="36" t="s">
        <v>7413</v>
      </c>
      <c r="E4507" s="37" t="s">
        <v>7414</v>
      </c>
      <c r="F4507" s="38" t="s">
        <v>1269</v>
      </c>
      <c r="G4507" s="38" t="s">
        <v>1445</v>
      </c>
      <c r="H4507" s="35" t="s">
        <v>645</v>
      </c>
      <c r="I4507" s="35"/>
      <c r="J4507" s="29" t="s">
        <v>263</v>
      </c>
      <c r="K4507" s="29" t="s">
        <v>264</v>
      </c>
      <c r="L4507" s="29" t="s">
        <v>2577</v>
      </c>
      <c r="M4507" s="39">
        <v>21.667866242896309</v>
      </c>
      <c r="N4507" s="39">
        <v>108.26517727583847</v>
      </c>
      <c r="O4507" s="29">
        <v>44197</v>
      </c>
      <c r="P4507" s="29">
        <v>46022</v>
      </c>
      <c r="Q4507" s="40">
        <v>4.9965776999999996</v>
      </c>
      <c r="R4507" s="39">
        <v>21.641177275838469</v>
      </c>
      <c r="S4507" s="39">
        <v>21.641177275838469</v>
      </c>
      <c r="T4507" s="39">
        <v>21.641177275838469</v>
      </c>
      <c r="U4507" s="39">
        <v>21.700468172484598</v>
      </c>
      <c r="V4507" s="39">
        <v>21.641177275838469</v>
      </c>
      <c r="W4507" s="29" t="s">
        <v>265</v>
      </c>
      <c r="X4507" s="29" t="s">
        <v>11773</v>
      </c>
      <c r="Y4507" s="29">
        <v>45110</v>
      </c>
      <c r="Z4507" s="41" t="s">
        <v>11755</v>
      </c>
      <c r="AA4507" s="42" t="s">
        <v>1349</v>
      </c>
      <c r="AB4507" s="29" t="s">
        <v>258</v>
      </c>
      <c r="AC4507" s="29" t="s">
        <v>265</v>
      </c>
      <c r="AD4507" s="29" t="s">
        <v>265</v>
      </c>
      <c r="AE4507" s="29" t="s">
        <v>1367</v>
      </c>
      <c r="AF4507" s="29" t="s">
        <v>2409</v>
      </c>
      <c r="AG4507" s="183" t="s">
        <v>2410</v>
      </c>
      <c r="AH4507" s="29" t="s">
        <v>1356</v>
      </c>
      <c r="AI4507" s="29" t="s">
        <v>1357</v>
      </c>
      <c r="AJ4507" s="29" t="s">
        <v>265</v>
      </c>
      <c r="AK4507" s="29" t="s">
        <v>258</v>
      </c>
      <c r="AL4507" s="29" t="s">
        <v>12223</v>
      </c>
    </row>
    <row r="4508" spans="1:38" x14ac:dyDescent="0.2">
      <c r="A4508" s="35" t="s">
        <v>18</v>
      </c>
      <c r="B4508" s="36">
        <v>10471</v>
      </c>
      <c r="C4508" s="36">
        <v>32</v>
      </c>
      <c r="D4508" s="36" t="s">
        <v>7415</v>
      </c>
      <c r="E4508" s="37" t="s">
        <v>7416</v>
      </c>
      <c r="F4508" s="38" t="s">
        <v>1269</v>
      </c>
      <c r="G4508" s="38" t="s">
        <v>1445</v>
      </c>
      <c r="H4508" s="35" t="s">
        <v>645</v>
      </c>
      <c r="I4508" s="35"/>
      <c r="J4508" s="29" t="s">
        <v>263</v>
      </c>
      <c r="K4508" s="29" t="s">
        <v>264</v>
      </c>
      <c r="L4508" s="29" t="s">
        <v>2577</v>
      </c>
      <c r="M4508" s="39">
        <v>21.667866242896309</v>
      </c>
      <c r="N4508" s="39">
        <v>108.26517727583847</v>
      </c>
      <c r="O4508" s="29">
        <v>44197</v>
      </c>
      <c r="P4508" s="29">
        <v>46022</v>
      </c>
      <c r="Q4508" s="40">
        <v>4.9965776999999996</v>
      </c>
      <c r="R4508" s="39">
        <v>21.641177275838469</v>
      </c>
      <c r="S4508" s="39">
        <v>21.641177275838469</v>
      </c>
      <c r="T4508" s="39">
        <v>21.641177275838469</v>
      </c>
      <c r="U4508" s="39">
        <v>21.700468172484598</v>
      </c>
      <c r="V4508" s="39">
        <v>21.641177275838469</v>
      </c>
      <c r="W4508" s="29" t="s">
        <v>265</v>
      </c>
      <c r="X4508" s="29" t="s">
        <v>11773</v>
      </c>
      <c r="Y4508" s="29">
        <v>45110</v>
      </c>
      <c r="Z4508" s="41" t="s">
        <v>11755</v>
      </c>
      <c r="AA4508" s="42" t="s">
        <v>1349</v>
      </c>
      <c r="AB4508" s="29" t="s">
        <v>258</v>
      </c>
      <c r="AC4508" s="29" t="s">
        <v>265</v>
      </c>
      <c r="AD4508" s="29" t="s">
        <v>265</v>
      </c>
      <c r="AE4508" s="29" t="s">
        <v>1367</v>
      </c>
      <c r="AF4508" s="29" t="s">
        <v>2409</v>
      </c>
      <c r="AG4508" s="183" t="s">
        <v>2410</v>
      </c>
      <c r="AH4508" s="29" t="s">
        <v>1356</v>
      </c>
      <c r="AI4508" s="29" t="s">
        <v>1357</v>
      </c>
      <c r="AJ4508" s="29" t="s">
        <v>265</v>
      </c>
      <c r="AK4508" s="29" t="s">
        <v>258</v>
      </c>
      <c r="AL4508" s="29" t="s">
        <v>12223</v>
      </c>
    </row>
    <row r="4509" spans="1:38" x14ac:dyDescent="0.2">
      <c r="A4509" s="35" t="s">
        <v>18</v>
      </c>
      <c r="B4509" s="36">
        <v>10471</v>
      </c>
      <c r="C4509" s="36">
        <v>33</v>
      </c>
      <c r="D4509" s="36" t="s">
        <v>7417</v>
      </c>
      <c r="E4509" s="37" t="s">
        <v>7418</v>
      </c>
      <c r="F4509" s="38" t="s">
        <v>1269</v>
      </c>
      <c r="G4509" s="38" t="s">
        <v>1445</v>
      </c>
      <c r="H4509" s="35" t="s">
        <v>645</v>
      </c>
      <c r="I4509" s="35"/>
      <c r="J4509" s="29" t="s">
        <v>263</v>
      </c>
      <c r="K4509" s="29" t="s">
        <v>264</v>
      </c>
      <c r="L4509" s="29" t="s">
        <v>2577</v>
      </c>
      <c r="M4509" s="39">
        <v>21.667866242896309</v>
      </c>
      <c r="N4509" s="39">
        <v>108.26517727583847</v>
      </c>
      <c r="O4509" s="29">
        <v>44197</v>
      </c>
      <c r="P4509" s="29">
        <v>46022</v>
      </c>
      <c r="Q4509" s="40">
        <v>4.9965776999999996</v>
      </c>
      <c r="R4509" s="39">
        <v>21.641177275838469</v>
      </c>
      <c r="S4509" s="39">
        <v>21.641177275838469</v>
      </c>
      <c r="T4509" s="39">
        <v>21.641177275838469</v>
      </c>
      <c r="U4509" s="39">
        <v>21.700468172484598</v>
      </c>
      <c r="V4509" s="39">
        <v>21.641177275838469</v>
      </c>
      <c r="W4509" s="29" t="s">
        <v>265</v>
      </c>
      <c r="X4509" s="29" t="s">
        <v>11773</v>
      </c>
      <c r="Y4509" s="29">
        <v>45110</v>
      </c>
      <c r="Z4509" s="41" t="s">
        <v>11755</v>
      </c>
      <c r="AA4509" s="42" t="s">
        <v>1349</v>
      </c>
      <c r="AB4509" s="29" t="s">
        <v>258</v>
      </c>
      <c r="AC4509" s="29" t="s">
        <v>265</v>
      </c>
      <c r="AD4509" s="29" t="s">
        <v>265</v>
      </c>
      <c r="AE4509" s="29" t="s">
        <v>1367</v>
      </c>
      <c r="AF4509" s="29" t="s">
        <v>2409</v>
      </c>
      <c r="AG4509" s="183" t="s">
        <v>2410</v>
      </c>
      <c r="AH4509" s="29" t="s">
        <v>1356</v>
      </c>
      <c r="AI4509" s="29" t="s">
        <v>1357</v>
      </c>
      <c r="AJ4509" s="29" t="s">
        <v>265</v>
      </c>
      <c r="AK4509" s="29" t="s">
        <v>258</v>
      </c>
      <c r="AL4509" s="29" t="s">
        <v>12223</v>
      </c>
    </row>
    <row r="4510" spans="1:38" x14ac:dyDescent="0.2">
      <c r="A4510" s="35" t="s">
        <v>18</v>
      </c>
      <c r="B4510" s="36">
        <v>10471</v>
      </c>
      <c r="C4510" s="36">
        <v>34</v>
      </c>
      <c r="D4510" s="36" t="s">
        <v>7419</v>
      </c>
      <c r="E4510" s="37" t="s">
        <v>7420</v>
      </c>
      <c r="F4510" s="38" t="s">
        <v>1269</v>
      </c>
      <c r="G4510" s="38" t="s">
        <v>1445</v>
      </c>
      <c r="H4510" s="35" t="s">
        <v>645</v>
      </c>
      <c r="I4510" s="35"/>
      <c r="J4510" s="29" t="s">
        <v>263</v>
      </c>
      <c r="K4510" s="29" t="s">
        <v>264</v>
      </c>
      <c r="L4510" s="29" t="s">
        <v>2577</v>
      </c>
      <c r="M4510" s="39">
        <v>21.667866242896309</v>
      </c>
      <c r="N4510" s="39">
        <v>108.26517727583847</v>
      </c>
      <c r="O4510" s="29">
        <v>44197</v>
      </c>
      <c r="P4510" s="29">
        <v>46022</v>
      </c>
      <c r="Q4510" s="40">
        <v>4.9965776999999996</v>
      </c>
      <c r="R4510" s="39">
        <v>21.641177275838469</v>
      </c>
      <c r="S4510" s="39">
        <v>21.641177275838469</v>
      </c>
      <c r="T4510" s="39">
        <v>21.641177275838469</v>
      </c>
      <c r="U4510" s="39">
        <v>21.700468172484598</v>
      </c>
      <c r="V4510" s="39">
        <v>21.641177275838469</v>
      </c>
      <c r="W4510" s="29" t="s">
        <v>265</v>
      </c>
      <c r="X4510" s="29" t="s">
        <v>11773</v>
      </c>
      <c r="Y4510" s="29">
        <v>45110</v>
      </c>
      <c r="Z4510" s="41" t="s">
        <v>11755</v>
      </c>
      <c r="AA4510" s="42" t="s">
        <v>1349</v>
      </c>
      <c r="AB4510" s="29" t="s">
        <v>258</v>
      </c>
      <c r="AC4510" s="29" t="s">
        <v>265</v>
      </c>
      <c r="AD4510" s="29" t="s">
        <v>265</v>
      </c>
      <c r="AE4510" s="29" t="s">
        <v>1367</v>
      </c>
      <c r="AF4510" s="29" t="s">
        <v>2409</v>
      </c>
      <c r="AG4510" s="183" t="s">
        <v>2410</v>
      </c>
      <c r="AH4510" s="29" t="s">
        <v>1356</v>
      </c>
      <c r="AI4510" s="29" t="s">
        <v>1357</v>
      </c>
      <c r="AJ4510" s="29" t="s">
        <v>265</v>
      </c>
      <c r="AK4510" s="29" t="s">
        <v>258</v>
      </c>
      <c r="AL4510" s="29" t="s">
        <v>12223</v>
      </c>
    </row>
    <row r="4511" spans="1:38" x14ac:dyDescent="0.2">
      <c r="A4511" s="35" t="s">
        <v>18</v>
      </c>
      <c r="B4511" s="36">
        <v>10471</v>
      </c>
      <c r="C4511" s="36">
        <v>35</v>
      </c>
      <c r="D4511" s="36" t="s">
        <v>7421</v>
      </c>
      <c r="E4511" s="37" t="s">
        <v>7422</v>
      </c>
      <c r="F4511" s="38" t="s">
        <v>1269</v>
      </c>
      <c r="G4511" s="38" t="s">
        <v>1445</v>
      </c>
      <c r="H4511" s="35" t="s">
        <v>645</v>
      </c>
      <c r="I4511" s="35"/>
      <c r="J4511" s="29" t="s">
        <v>263</v>
      </c>
      <c r="K4511" s="29" t="s">
        <v>264</v>
      </c>
      <c r="L4511" s="29" t="s">
        <v>2577</v>
      </c>
      <c r="M4511" s="39">
        <v>21.667866242896309</v>
      </c>
      <c r="N4511" s="39">
        <v>108.26517727583847</v>
      </c>
      <c r="O4511" s="29">
        <v>44197</v>
      </c>
      <c r="P4511" s="29">
        <v>46022</v>
      </c>
      <c r="Q4511" s="40">
        <v>4.9965776999999996</v>
      </c>
      <c r="R4511" s="39">
        <v>21.641177275838469</v>
      </c>
      <c r="S4511" s="39">
        <v>21.641177275838469</v>
      </c>
      <c r="T4511" s="39">
        <v>21.641177275838469</v>
      </c>
      <c r="U4511" s="39">
        <v>21.700468172484598</v>
      </c>
      <c r="V4511" s="39">
        <v>21.641177275838469</v>
      </c>
      <c r="W4511" s="29" t="s">
        <v>265</v>
      </c>
      <c r="X4511" s="29" t="s">
        <v>11773</v>
      </c>
      <c r="Y4511" s="29">
        <v>45110</v>
      </c>
      <c r="Z4511" s="41" t="s">
        <v>11755</v>
      </c>
      <c r="AA4511" s="42" t="s">
        <v>1349</v>
      </c>
      <c r="AB4511" s="29" t="s">
        <v>258</v>
      </c>
      <c r="AC4511" s="29" t="s">
        <v>265</v>
      </c>
      <c r="AD4511" s="29" t="s">
        <v>265</v>
      </c>
      <c r="AE4511" s="29" t="s">
        <v>1367</v>
      </c>
      <c r="AF4511" s="29" t="s">
        <v>2409</v>
      </c>
      <c r="AG4511" s="183" t="s">
        <v>2410</v>
      </c>
      <c r="AH4511" s="29" t="s">
        <v>1356</v>
      </c>
      <c r="AI4511" s="29" t="s">
        <v>1357</v>
      </c>
      <c r="AJ4511" s="29" t="s">
        <v>265</v>
      </c>
      <c r="AK4511" s="29" t="s">
        <v>258</v>
      </c>
      <c r="AL4511" s="29" t="s">
        <v>12223</v>
      </c>
    </row>
    <row r="4512" spans="1:38" x14ac:dyDescent="0.2">
      <c r="A4512" s="35" t="s">
        <v>18</v>
      </c>
      <c r="B4512" s="36">
        <v>10471</v>
      </c>
      <c r="C4512" s="36">
        <v>36</v>
      </c>
      <c r="D4512" s="36" t="s">
        <v>7423</v>
      </c>
      <c r="E4512" s="37" t="s">
        <v>7424</v>
      </c>
      <c r="F4512" s="38" t="s">
        <v>1269</v>
      </c>
      <c r="G4512" s="38" t="s">
        <v>1445</v>
      </c>
      <c r="H4512" s="35" t="s">
        <v>645</v>
      </c>
      <c r="I4512" s="35"/>
      <c r="J4512" s="29" t="s">
        <v>263</v>
      </c>
      <c r="K4512" s="29" t="s">
        <v>264</v>
      </c>
      <c r="L4512" s="29" t="s">
        <v>2577</v>
      </c>
      <c r="M4512" s="39">
        <v>21.667866242896309</v>
      </c>
      <c r="N4512" s="39">
        <v>108.26517727583847</v>
      </c>
      <c r="O4512" s="29">
        <v>44197</v>
      </c>
      <c r="P4512" s="29">
        <v>46022</v>
      </c>
      <c r="Q4512" s="40">
        <v>4.9965776999999996</v>
      </c>
      <c r="R4512" s="39">
        <v>21.641177275838469</v>
      </c>
      <c r="S4512" s="39">
        <v>21.641177275838469</v>
      </c>
      <c r="T4512" s="39">
        <v>21.641177275838469</v>
      </c>
      <c r="U4512" s="39">
        <v>21.700468172484598</v>
      </c>
      <c r="V4512" s="39">
        <v>21.641177275838469</v>
      </c>
      <c r="W4512" s="29" t="s">
        <v>265</v>
      </c>
      <c r="X4512" s="29" t="s">
        <v>11773</v>
      </c>
      <c r="Y4512" s="29">
        <v>45110</v>
      </c>
      <c r="Z4512" s="41" t="s">
        <v>11755</v>
      </c>
      <c r="AA4512" s="42" t="s">
        <v>1349</v>
      </c>
      <c r="AB4512" s="29" t="s">
        <v>258</v>
      </c>
      <c r="AC4512" s="29" t="s">
        <v>265</v>
      </c>
      <c r="AD4512" s="29" t="s">
        <v>265</v>
      </c>
      <c r="AE4512" s="29" t="s">
        <v>1367</v>
      </c>
      <c r="AF4512" s="29" t="s">
        <v>2409</v>
      </c>
      <c r="AG4512" s="183" t="s">
        <v>2410</v>
      </c>
      <c r="AH4512" s="29" t="s">
        <v>1356</v>
      </c>
      <c r="AI4512" s="29" t="s">
        <v>1357</v>
      </c>
      <c r="AJ4512" s="29" t="s">
        <v>265</v>
      </c>
      <c r="AK4512" s="29" t="s">
        <v>258</v>
      </c>
      <c r="AL4512" s="29" t="s">
        <v>12223</v>
      </c>
    </row>
    <row r="4513" spans="1:38" x14ac:dyDescent="0.2">
      <c r="A4513" s="35" t="s">
        <v>18</v>
      </c>
      <c r="B4513" s="36">
        <v>10471</v>
      </c>
      <c r="C4513" s="36">
        <v>37</v>
      </c>
      <c r="D4513" s="36" t="s">
        <v>7425</v>
      </c>
      <c r="E4513" s="37" t="s">
        <v>7426</v>
      </c>
      <c r="F4513" s="38" t="s">
        <v>1269</v>
      </c>
      <c r="G4513" s="38" t="s">
        <v>1445</v>
      </c>
      <c r="H4513" s="35" t="s">
        <v>645</v>
      </c>
      <c r="I4513" s="35"/>
      <c r="J4513" s="29" t="s">
        <v>263</v>
      </c>
      <c r="K4513" s="29" t="s">
        <v>264</v>
      </c>
      <c r="L4513" s="29" t="s">
        <v>2577</v>
      </c>
      <c r="M4513" s="39">
        <v>21.667866242896309</v>
      </c>
      <c r="N4513" s="39">
        <v>108.26517727583847</v>
      </c>
      <c r="O4513" s="29">
        <v>44197</v>
      </c>
      <c r="P4513" s="29">
        <v>46022</v>
      </c>
      <c r="Q4513" s="40">
        <v>4.9965776999999996</v>
      </c>
      <c r="R4513" s="39">
        <v>21.641177275838469</v>
      </c>
      <c r="S4513" s="39">
        <v>21.641177275838469</v>
      </c>
      <c r="T4513" s="39">
        <v>21.641177275838469</v>
      </c>
      <c r="U4513" s="39">
        <v>21.700468172484598</v>
      </c>
      <c r="V4513" s="39">
        <v>21.641177275838469</v>
      </c>
      <c r="W4513" s="29" t="s">
        <v>265</v>
      </c>
      <c r="X4513" s="29" t="s">
        <v>11773</v>
      </c>
      <c r="Y4513" s="29">
        <v>45110</v>
      </c>
      <c r="Z4513" s="41" t="s">
        <v>11755</v>
      </c>
      <c r="AA4513" s="42" t="s">
        <v>1349</v>
      </c>
      <c r="AB4513" s="29" t="s">
        <v>258</v>
      </c>
      <c r="AC4513" s="29" t="s">
        <v>265</v>
      </c>
      <c r="AD4513" s="29" t="s">
        <v>265</v>
      </c>
      <c r="AE4513" s="29" t="s">
        <v>1367</v>
      </c>
      <c r="AF4513" s="29" t="s">
        <v>2409</v>
      </c>
      <c r="AG4513" s="183" t="s">
        <v>2410</v>
      </c>
      <c r="AH4513" s="29" t="s">
        <v>1356</v>
      </c>
      <c r="AI4513" s="29" t="s">
        <v>1357</v>
      </c>
      <c r="AJ4513" s="29" t="s">
        <v>265</v>
      </c>
      <c r="AK4513" s="29" t="s">
        <v>258</v>
      </c>
      <c r="AL4513" s="29" t="s">
        <v>12223</v>
      </c>
    </row>
    <row r="4514" spans="1:38" x14ac:dyDescent="0.2">
      <c r="A4514" s="35" t="s">
        <v>18</v>
      </c>
      <c r="B4514" s="36">
        <v>10471</v>
      </c>
      <c r="C4514" s="36">
        <v>38</v>
      </c>
      <c r="D4514" s="36" t="s">
        <v>7427</v>
      </c>
      <c r="E4514" s="37" t="s">
        <v>7428</v>
      </c>
      <c r="F4514" s="38" t="s">
        <v>1269</v>
      </c>
      <c r="G4514" s="38" t="s">
        <v>1445</v>
      </c>
      <c r="H4514" s="35" t="s">
        <v>645</v>
      </c>
      <c r="I4514" s="35"/>
      <c r="J4514" s="29" t="s">
        <v>263</v>
      </c>
      <c r="K4514" s="29" t="s">
        <v>264</v>
      </c>
      <c r="L4514" s="29" t="s">
        <v>2577</v>
      </c>
      <c r="M4514" s="39">
        <v>21.667866242896309</v>
      </c>
      <c r="N4514" s="39">
        <v>108.26517727583847</v>
      </c>
      <c r="O4514" s="29">
        <v>44197</v>
      </c>
      <c r="P4514" s="29">
        <v>46022</v>
      </c>
      <c r="Q4514" s="40">
        <v>4.9965776999999996</v>
      </c>
      <c r="R4514" s="39">
        <v>21.641177275838469</v>
      </c>
      <c r="S4514" s="39">
        <v>21.641177275838469</v>
      </c>
      <c r="T4514" s="39">
        <v>21.641177275838469</v>
      </c>
      <c r="U4514" s="39">
        <v>21.700468172484598</v>
      </c>
      <c r="V4514" s="39">
        <v>21.641177275838469</v>
      </c>
      <c r="W4514" s="29" t="s">
        <v>265</v>
      </c>
      <c r="X4514" s="29" t="s">
        <v>11773</v>
      </c>
      <c r="Y4514" s="29">
        <v>45110</v>
      </c>
      <c r="Z4514" s="41" t="s">
        <v>11755</v>
      </c>
      <c r="AA4514" s="42" t="s">
        <v>1349</v>
      </c>
      <c r="AB4514" s="29" t="s">
        <v>258</v>
      </c>
      <c r="AC4514" s="29" t="s">
        <v>265</v>
      </c>
      <c r="AD4514" s="29" t="s">
        <v>265</v>
      </c>
      <c r="AE4514" s="29" t="s">
        <v>1367</v>
      </c>
      <c r="AF4514" s="29" t="s">
        <v>2409</v>
      </c>
      <c r="AG4514" s="183" t="s">
        <v>2410</v>
      </c>
      <c r="AH4514" s="29" t="s">
        <v>1356</v>
      </c>
      <c r="AI4514" s="29" t="s">
        <v>1357</v>
      </c>
      <c r="AJ4514" s="29" t="s">
        <v>265</v>
      </c>
      <c r="AK4514" s="29" t="s">
        <v>258</v>
      </c>
      <c r="AL4514" s="29" t="s">
        <v>12223</v>
      </c>
    </row>
    <row r="4515" spans="1:38" x14ac:dyDescent="0.2">
      <c r="A4515" s="35" t="s">
        <v>18</v>
      </c>
      <c r="B4515" s="36">
        <v>10471</v>
      </c>
      <c r="C4515" s="36">
        <v>39</v>
      </c>
      <c r="D4515" s="36" t="s">
        <v>7429</v>
      </c>
      <c r="E4515" s="37" t="s">
        <v>7430</v>
      </c>
      <c r="F4515" s="38" t="s">
        <v>1269</v>
      </c>
      <c r="G4515" s="38" t="s">
        <v>1445</v>
      </c>
      <c r="H4515" s="35" t="s">
        <v>645</v>
      </c>
      <c r="I4515" s="35"/>
      <c r="J4515" s="29" t="s">
        <v>263</v>
      </c>
      <c r="K4515" s="29" t="s">
        <v>264</v>
      </c>
      <c r="L4515" s="29" t="s">
        <v>2577</v>
      </c>
      <c r="M4515" s="39">
        <v>21.667866242896309</v>
      </c>
      <c r="N4515" s="39">
        <v>108.26517727583847</v>
      </c>
      <c r="O4515" s="29">
        <v>44197</v>
      </c>
      <c r="P4515" s="29">
        <v>46022</v>
      </c>
      <c r="Q4515" s="40">
        <v>4.9965776999999996</v>
      </c>
      <c r="R4515" s="39">
        <v>21.641177275838469</v>
      </c>
      <c r="S4515" s="39">
        <v>21.641177275838469</v>
      </c>
      <c r="T4515" s="39">
        <v>21.641177275838469</v>
      </c>
      <c r="U4515" s="39">
        <v>21.700468172484598</v>
      </c>
      <c r="V4515" s="39">
        <v>21.641177275838469</v>
      </c>
      <c r="W4515" s="29" t="s">
        <v>265</v>
      </c>
      <c r="X4515" s="29" t="s">
        <v>11773</v>
      </c>
      <c r="Y4515" s="29">
        <v>45110</v>
      </c>
      <c r="Z4515" s="41" t="s">
        <v>11755</v>
      </c>
      <c r="AA4515" s="42" t="s">
        <v>1349</v>
      </c>
      <c r="AB4515" s="29" t="s">
        <v>258</v>
      </c>
      <c r="AC4515" s="29" t="s">
        <v>265</v>
      </c>
      <c r="AD4515" s="29" t="s">
        <v>265</v>
      </c>
      <c r="AE4515" s="29" t="s">
        <v>1367</v>
      </c>
      <c r="AF4515" s="29" t="s">
        <v>2409</v>
      </c>
      <c r="AG4515" s="183" t="s">
        <v>2410</v>
      </c>
      <c r="AH4515" s="29" t="s">
        <v>1356</v>
      </c>
      <c r="AI4515" s="29" t="s">
        <v>1357</v>
      </c>
      <c r="AJ4515" s="29" t="s">
        <v>265</v>
      </c>
      <c r="AK4515" s="29" t="s">
        <v>258</v>
      </c>
      <c r="AL4515" s="29" t="s">
        <v>12223</v>
      </c>
    </row>
    <row r="4516" spans="1:38" x14ac:dyDescent="0.2">
      <c r="A4516" s="35" t="s">
        <v>18</v>
      </c>
      <c r="B4516" s="36">
        <v>10471</v>
      </c>
      <c r="C4516" s="36">
        <v>40</v>
      </c>
      <c r="D4516" s="36" t="s">
        <v>7431</v>
      </c>
      <c r="E4516" s="37" t="s">
        <v>7432</v>
      </c>
      <c r="F4516" s="38" t="s">
        <v>1269</v>
      </c>
      <c r="G4516" s="38" t="s">
        <v>1445</v>
      </c>
      <c r="H4516" s="35" t="s">
        <v>645</v>
      </c>
      <c r="I4516" s="35"/>
      <c r="J4516" s="29" t="s">
        <v>263</v>
      </c>
      <c r="K4516" s="29" t="s">
        <v>264</v>
      </c>
      <c r="L4516" s="29" t="s">
        <v>2577</v>
      </c>
      <c r="M4516" s="39">
        <v>21.667866242896309</v>
      </c>
      <c r="N4516" s="39">
        <v>108.26517727583847</v>
      </c>
      <c r="O4516" s="29">
        <v>44197</v>
      </c>
      <c r="P4516" s="29">
        <v>46022</v>
      </c>
      <c r="Q4516" s="40">
        <v>4.9965776999999996</v>
      </c>
      <c r="R4516" s="39">
        <v>21.641177275838469</v>
      </c>
      <c r="S4516" s="39">
        <v>21.641177275838469</v>
      </c>
      <c r="T4516" s="39">
        <v>21.641177275838469</v>
      </c>
      <c r="U4516" s="39">
        <v>21.700468172484598</v>
      </c>
      <c r="V4516" s="39">
        <v>21.641177275838469</v>
      </c>
      <c r="W4516" s="29" t="s">
        <v>265</v>
      </c>
      <c r="X4516" s="29" t="s">
        <v>11773</v>
      </c>
      <c r="Y4516" s="29">
        <v>45110</v>
      </c>
      <c r="Z4516" s="41" t="s">
        <v>11755</v>
      </c>
      <c r="AA4516" s="42" t="s">
        <v>1349</v>
      </c>
      <c r="AB4516" s="29" t="s">
        <v>258</v>
      </c>
      <c r="AC4516" s="29" t="s">
        <v>265</v>
      </c>
      <c r="AD4516" s="29" t="s">
        <v>265</v>
      </c>
      <c r="AE4516" s="29" t="s">
        <v>1367</v>
      </c>
      <c r="AF4516" s="29" t="s">
        <v>2409</v>
      </c>
      <c r="AG4516" s="183" t="s">
        <v>2410</v>
      </c>
      <c r="AH4516" s="29" t="s">
        <v>1356</v>
      </c>
      <c r="AI4516" s="29" t="s">
        <v>1357</v>
      </c>
      <c r="AJ4516" s="29" t="s">
        <v>265</v>
      </c>
      <c r="AK4516" s="29" t="s">
        <v>258</v>
      </c>
      <c r="AL4516" s="29" t="s">
        <v>12223</v>
      </c>
    </row>
    <row r="4517" spans="1:38" x14ac:dyDescent="0.2">
      <c r="A4517" s="35" t="s">
        <v>18</v>
      </c>
      <c r="B4517" s="36">
        <v>10471</v>
      </c>
      <c r="C4517" s="36">
        <v>41</v>
      </c>
      <c r="D4517" s="36" t="s">
        <v>7433</v>
      </c>
      <c r="E4517" s="37" t="s">
        <v>7434</v>
      </c>
      <c r="F4517" s="38" t="s">
        <v>1269</v>
      </c>
      <c r="G4517" s="38" t="s">
        <v>1445</v>
      </c>
      <c r="H4517" s="35" t="s">
        <v>645</v>
      </c>
      <c r="I4517" s="35"/>
      <c r="J4517" s="29" t="s">
        <v>263</v>
      </c>
      <c r="K4517" s="29" t="s">
        <v>264</v>
      </c>
      <c r="L4517" s="29" t="s">
        <v>2577</v>
      </c>
      <c r="M4517" s="39">
        <v>21.667866242896309</v>
      </c>
      <c r="N4517" s="39">
        <v>108.26517727583847</v>
      </c>
      <c r="O4517" s="29">
        <v>44197</v>
      </c>
      <c r="P4517" s="29">
        <v>46022</v>
      </c>
      <c r="Q4517" s="40">
        <v>4.9965776999999996</v>
      </c>
      <c r="R4517" s="39">
        <v>21.641177275838469</v>
      </c>
      <c r="S4517" s="39">
        <v>21.641177275838469</v>
      </c>
      <c r="T4517" s="39">
        <v>21.641177275838469</v>
      </c>
      <c r="U4517" s="39">
        <v>21.700468172484598</v>
      </c>
      <c r="V4517" s="39">
        <v>21.641177275838469</v>
      </c>
      <c r="W4517" s="29" t="s">
        <v>265</v>
      </c>
      <c r="X4517" s="29" t="s">
        <v>11773</v>
      </c>
      <c r="Y4517" s="29">
        <v>45110</v>
      </c>
      <c r="Z4517" s="41" t="s">
        <v>11755</v>
      </c>
      <c r="AA4517" s="42" t="s">
        <v>1349</v>
      </c>
      <c r="AB4517" s="29" t="s">
        <v>258</v>
      </c>
      <c r="AC4517" s="29" t="s">
        <v>265</v>
      </c>
      <c r="AD4517" s="29" t="s">
        <v>265</v>
      </c>
      <c r="AE4517" s="29" t="s">
        <v>1367</v>
      </c>
      <c r="AF4517" s="29" t="s">
        <v>2409</v>
      </c>
      <c r="AG4517" s="183" t="s">
        <v>2410</v>
      </c>
      <c r="AH4517" s="29" t="s">
        <v>1356</v>
      </c>
      <c r="AI4517" s="29" t="s">
        <v>1357</v>
      </c>
      <c r="AJ4517" s="29" t="s">
        <v>265</v>
      </c>
      <c r="AK4517" s="29" t="s">
        <v>258</v>
      </c>
      <c r="AL4517" s="29" t="s">
        <v>12223</v>
      </c>
    </row>
    <row r="4518" spans="1:38" x14ac:dyDescent="0.2">
      <c r="A4518" s="35" t="s">
        <v>18</v>
      </c>
      <c r="B4518" s="36">
        <v>10471</v>
      </c>
      <c r="C4518" s="36">
        <v>42</v>
      </c>
      <c r="D4518" s="36" t="s">
        <v>7435</v>
      </c>
      <c r="E4518" s="37" t="s">
        <v>7436</v>
      </c>
      <c r="F4518" s="38" t="s">
        <v>1269</v>
      </c>
      <c r="G4518" s="38" t="s">
        <v>1445</v>
      </c>
      <c r="H4518" s="35" t="s">
        <v>645</v>
      </c>
      <c r="I4518" s="35"/>
      <c r="J4518" s="29" t="s">
        <v>263</v>
      </c>
      <c r="K4518" s="29" t="s">
        <v>264</v>
      </c>
      <c r="L4518" s="29" t="s">
        <v>2577</v>
      </c>
      <c r="M4518" s="39">
        <v>21.667866242896309</v>
      </c>
      <c r="N4518" s="39">
        <v>108.26517727583847</v>
      </c>
      <c r="O4518" s="29">
        <v>44197</v>
      </c>
      <c r="P4518" s="29">
        <v>46022</v>
      </c>
      <c r="Q4518" s="40">
        <v>4.9965776999999996</v>
      </c>
      <c r="R4518" s="39">
        <v>21.641177275838469</v>
      </c>
      <c r="S4518" s="39">
        <v>21.641177275838469</v>
      </c>
      <c r="T4518" s="39">
        <v>21.641177275838469</v>
      </c>
      <c r="U4518" s="39">
        <v>21.700468172484598</v>
      </c>
      <c r="V4518" s="39">
        <v>21.641177275838469</v>
      </c>
      <c r="W4518" s="29" t="s">
        <v>265</v>
      </c>
      <c r="X4518" s="29" t="s">
        <v>11773</v>
      </c>
      <c r="Y4518" s="29">
        <v>45110</v>
      </c>
      <c r="Z4518" s="41" t="s">
        <v>11755</v>
      </c>
      <c r="AA4518" s="42" t="s">
        <v>1349</v>
      </c>
      <c r="AB4518" s="29" t="s">
        <v>258</v>
      </c>
      <c r="AC4518" s="29" t="s">
        <v>265</v>
      </c>
      <c r="AD4518" s="29" t="s">
        <v>265</v>
      </c>
      <c r="AE4518" s="29" t="s">
        <v>1367</v>
      </c>
      <c r="AF4518" s="29" t="s">
        <v>2409</v>
      </c>
      <c r="AG4518" s="183" t="s">
        <v>2410</v>
      </c>
      <c r="AH4518" s="29" t="s">
        <v>1356</v>
      </c>
      <c r="AI4518" s="29" t="s">
        <v>1357</v>
      </c>
      <c r="AJ4518" s="29" t="s">
        <v>265</v>
      </c>
      <c r="AK4518" s="29" t="s">
        <v>258</v>
      </c>
      <c r="AL4518" s="29" t="s">
        <v>12223</v>
      </c>
    </row>
    <row r="4519" spans="1:38" x14ac:dyDescent="0.2">
      <c r="A4519" s="35" t="s">
        <v>18</v>
      </c>
      <c r="B4519" s="36">
        <v>10471</v>
      </c>
      <c r="C4519" s="36">
        <v>43</v>
      </c>
      <c r="D4519" s="36" t="s">
        <v>7437</v>
      </c>
      <c r="E4519" s="37" t="s">
        <v>7438</v>
      </c>
      <c r="F4519" s="38" t="s">
        <v>1269</v>
      </c>
      <c r="G4519" s="38" t="s">
        <v>1445</v>
      </c>
      <c r="H4519" s="35" t="s">
        <v>645</v>
      </c>
      <c r="I4519" s="35"/>
      <c r="J4519" s="29" t="s">
        <v>263</v>
      </c>
      <c r="K4519" s="29" t="s">
        <v>264</v>
      </c>
      <c r="L4519" s="29" t="s">
        <v>2577</v>
      </c>
      <c r="M4519" s="39">
        <v>21.667866242896309</v>
      </c>
      <c r="N4519" s="39">
        <v>108.26517727583847</v>
      </c>
      <c r="O4519" s="29">
        <v>44197</v>
      </c>
      <c r="P4519" s="29">
        <v>46022</v>
      </c>
      <c r="Q4519" s="40">
        <v>4.9965776999999996</v>
      </c>
      <c r="R4519" s="39">
        <v>21.641177275838469</v>
      </c>
      <c r="S4519" s="39">
        <v>21.641177275838469</v>
      </c>
      <c r="T4519" s="39">
        <v>21.641177275838469</v>
      </c>
      <c r="U4519" s="39">
        <v>21.700468172484598</v>
      </c>
      <c r="V4519" s="39">
        <v>21.641177275838469</v>
      </c>
      <c r="W4519" s="29" t="s">
        <v>265</v>
      </c>
      <c r="X4519" s="29" t="s">
        <v>11773</v>
      </c>
      <c r="Y4519" s="29">
        <v>45110</v>
      </c>
      <c r="Z4519" s="41" t="s">
        <v>11755</v>
      </c>
      <c r="AA4519" s="42" t="s">
        <v>1349</v>
      </c>
      <c r="AB4519" s="29" t="s">
        <v>258</v>
      </c>
      <c r="AC4519" s="29" t="s">
        <v>265</v>
      </c>
      <c r="AD4519" s="29" t="s">
        <v>265</v>
      </c>
      <c r="AE4519" s="29" t="s">
        <v>1367</v>
      </c>
      <c r="AF4519" s="29" t="s">
        <v>2409</v>
      </c>
      <c r="AG4519" s="183" t="s">
        <v>2410</v>
      </c>
      <c r="AH4519" s="29" t="s">
        <v>1356</v>
      </c>
      <c r="AI4519" s="29" t="s">
        <v>1357</v>
      </c>
      <c r="AJ4519" s="29" t="s">
        <v>265</v>
      </c>
      <c r="AK4519" s="29" t="s">
        <v>258</v>
      </c>
      <c r="AL4519" s="29" t="s">
        <v>12223</v>
      </c>
    </row>
    <row r="4520" spans="1:38" x14ac:dyDescent="0.2">
      <c r="A4520" s="35" t="s">
        <v>18</v>
      </c>
      <c r="B4520" s="36">
        <v>10471</v>
      </c>
      <c r="C4520" s="36">
        <v>44</v>
      </c>
      <c r="D4520" s="36" t="s">
        <v>7439</v>
      </c>
      <c r="E4520" s="37" t="s">
        <v>7440</v>
      </c>
      <c r="F4520" s="38" t="s">
        <v>1269</v>
      </c>
      <c r="G4520" s="38" t="s">
        <v>1445</v>
      </c>
      <c r="H4520" s="35" t="s">
        <v>645</v>
      </c>
      <c r="I4520" s="35"/>
      <c r="J4520" s="29" t="s">
        <v>263</v>
      </c>
      <c r="K4520" s="29" t="s">
        <v>264</v>
      </c>
      <c r="L4520" s="29" t="s">
        <v>2577</v>
      </c>
      <c r="M4520" s="39">
        <v>21.667866242896309</v>
      </c>
      <c r="N4520" s="39">
        <v>108.26517727583847</v>
      </c>
      <c r="O4520" s="29">
        <v>44197</v>
      </c>
      <c r="P4520" s="29">
        <v>46022</v>
      </c>
      <c r="Q4520" s="40">
        <v>4.9965776999999996</v>
      </c>
      <c r="R4520" s="39">
        <v>21.641177275838469</v>
      </c>
      <c r="S4520" s="39">
        <v>21.641177275838469</v>
      </c>
      <c r="T4520" s="39">
        <v>21.641177275838469</v>
      </c>
      <c r="U4520" s="39">
        <v>21.700468172484598</v>
      </c>
      <c r="V4520" s="39">
        <v>21.641177275838469</v>
      </c>
      <c r="W4520" s="29" t="s">
        <v>265</v>
      </c>
      <c r="X4520" s="29" t="s">
        <v>11773</v>
      </c>
      <c r="Y4520" s="29">
        <v>45110</v>
      </c>
      <c r="Z4520" s="41" t="s">
        <v>11755</v>
      </c>
      <c r="AA4520" s="42" t="s">
        <v>1349</v>
      </c>
      <c r="AB4520" s="29" t="s">
        <v>258</v>
      </c>
      <c r="AC4520" s="29" t="s">
        <v>265</v>
      </c>
      <c r="AD4520" s="29" t="s">
        <v>265</v>
      </c>
      <c r="AE4520" s="29" t="s">
        <v>1367</v>
      </c>
      <c r="AF4520" s="29" t="s">
        <v>2409</v>
      </c>
      <c r="AG4520" s="183" t="s">
        <v>2410</v>
      </c>
      <c r="AH4520" s="29" t="s">
        <v>1356</v>
      </c>
      <c r="AI4520" s="29" t="s">
        <v>1357</v>
      </c>
      <c r="AJ4520" s="29" t="s">
        <v>265</v>
      </c>
      <c r="AK4520" s="29" t="s">
        <v>258</v>
      </c>
      <c r="AL4520" s="29" t="s">
        <v>12223</v>
      </c>
    </row>
    <row r="4521" spans="1:38" x14ac:dyDescent="0.2">
      <c r="A4521" s="35" t="s">
        <v>18</v>
      </c>
      <c r="B4521" s="36">
        <v>10471</v>
      </c>
      <c r="C4521" s="36">
        <v>45</v>
      </c>
      <c r="D4521" s="36" t="s">
        <v>7441</v>
      </c>
      <c r="E4521" s="37" t="s">
        <v>7442</v>
      </c>
      <c r="F4521" s="38" t="s">
        <v>1269</v>
      </c>
      <c r="G4521" s="38" t="s">
        <v>1445</v>
      </c>
      <c r="H4521" s="35" t="s">
        <v>645</v>
      </c>
      <c r="I4521" s="35"/>
      <c r="J4521" s="29" t="s">
        <v>263</v>
      </c>
      <c r="K4521" s="29" t="s">
        <v>264</v>
      </c>
      <c r="L4521" s="29" t="s">
        <v>2577</v>
      </c>
      <c r="M4521" s="39">
        <v>21.667866242896309</v>
      </c>
      <c r="N4521" s="39">
        <v>108.26517727583847</v>
      </c>
      <c r="O4521" s="29">
        <v>44197</v>
      </c>
      <c r="P4521" s="29">
        <v>46022</v>
      </c>
      <c r="Q4521" s="40">
        <v>4.9965776999999996</v>
      </c>
      <c r="R4521" s="39">
        <v>21.641177275838469</v>
      </c>
      <c r="S4521" s="39">
        <v>21.641177275838469</v>
      </c>
      <c r="T4521" s="39">
        <v>21.641177275838469</v>
      </c>
      <c r="U4521" s="39">
        <v>21.700468172484598</v>
      </c>
      <c r="V4521" s="39">
        <v>21.641177275838469</v>
      </c>
      <c r="W4521" s="29" t="s">
        <v>265</v>
      </c>
      <c r="X4521" s="29" t="s">
        <v>11773</v>
      </c>
      <c r="Y4521" s="29">
        <v>45110</v>
      </c>
      <c r="Z4521" s="41" t="s">
        <v>11755</v>
      </c>
      <c r="AA4521" s="42" t="s">
        <v>1349</v>
      </c>
      <c r="AB4521" s="29" t="s">
        <v>258</v>
      </c>
      <c r="AC4521" s="29" t="s">
        <v>265</v>
      </c>
      <c r="AD4521" s="29" t="s">
        <v>265</v>
      </c>
      <c r="AE4521" s="29" t="s">
        <v>1367</v>
      </c>
      <c r="AF4521" s="29" t="s">
        <v>2409</v>
      </c>
      <c r="AG4521" s="183" t="s">
        <v>2410</v>
      </c>
      <c r="AH4521" s="29" t="s">
        <v>1356</v>
      </c>
      <c r="AI4521" s="29" t="s">
        <v>1357</v>
      </c>
      <c r="AJ4521" s="29" t="s">
        <v>265</v>
      </c>
      <c r="AK4521" s="29" t="s">
        <v>258</v>
      </c>
      <c r="AL4521" s="29" t="s">
        <v>12223</v>
      </c>
    </row>
    <row r="4522" spans="1:38" x14ac:dyDescent="0.2">
      <c r="A4522" s="35" t="s">
        <v>18</v>
      </c>
      <c r="B4522" s="36">
        <v>10471</v>
      </c>
      <c r="C4522" s="36">
        <v>46</v>
      </c>
      <c r="D4522" s="36" t="s">
        <v>7443</v>
      </c>
      <c r="E4522" s="37" t="s">
        <v>7444</v>
      </c>
      <c r="F4522" s="38" t="s">
        <v>1269</v>
      </c>
      <c r="G4522" s="38" t="s">
        <v>1445</v>
      </c>
      <c r="H4522" s="35" t="s">
        <v>645</v>
      </c>
      <c r="I4522" s="35"/>
      <c r="J4522" s="29" t="s">
        <v>263</v>
      </c>
      <c r="K4522" s="29" t="s">
        <v>264</v>
      </c>
      <c r="L4522" s="29" t="s">
        <v>2577</v>
      </c>
      <c r="M4522" s="39">
        <v>21.667866242896309</v>
      </c>
      <c r="N4522" s="39">
        <v>108.26517727583847</v>
      </c>
      <c r="O4522" s="29">
        <v>44197</v>
      </c>
      <c r="P4522" s="29">
        <v>46022</v>
      </c>
      <c r="Q4522" s="40">
        <v>4.9965776999999996</v>
      </c>
      <c r="R4522" s="39">
        <v>21.641177275838469</v>
      </c>
      <c r="S4522" s="39">
        <v>21.641177275838469</v>
      </c>
      <c r="T4522" s="39">
        <v>21.641177275838469</v>
      </c>
      <c r="U4522" s="39">
        <v>21.700468172484598</v>
      </c>
      <c r="V4522" s="39">
        <v>21.641177275838469</v>
      </c>
      <c r="W4522" s="29" t="s">
        <v>265</v>
      </c>
      <c r="X4522" s="29" t="s">
        <v>11773</v>
      </c>
      <c r="Y4522" s="29">
        <v>45110</v>
      </c>
      <c r="Z4522" s="41" t="s">
        <v>11755</v>
      </c>
      <c r="AA4522" s="42" t="s">
        <v>1349</v>
      </c>
      <c r="AB4522" s="29" t="s">
        <v>258</v>
      </c>
      <c r="AC4522" s="29" t="s">
        <v>265</v>
      </c>
      <c r="AD4522" s="29" t="s">
        <v>265</v>
      </c>
      <c r="AE4522" s="29" t="s">
        <v>1367</v>
      </c>
      <c r="AF4522" s="29" t="s">
        <v>2409</v>
      </c>
      <c r="AG4522" s="183" t="s">
        <v>2410</v>
      </c>
      <c r="AH4522" s="29" t="s">
        <v>1356</v>
      </c>
      <c r="AI4522" s="29" t="s">
        <v>1357</v>
      </c>
      <c r="AJ4522" s="29" t="s">
        <v>265</v>
      </c>
      <c r="AK4522" s="29" t="s">
        <v>258</v>
      </c>
      <c r="AL4522" s="29" t="s">
        <v>12223</v>
      </c>
    </row>
    <row r="4523" spans="1:38" x14ac:dyDescent="0.2">
      <c r="A4523" s="35" t="s">
        <v>18</v>
      </c>
      <c r="B4523" s="36">
        <v>10471</v>
      </c>
      <c r="C4523" s="36">
        <v>47</v>
      </c>
      <c r="D4523" s="36" t="s">
        <v>7445</v>
      </c>
      <c r="E4523" s="37" t="s">
        <v>7446</v>
      </c>
      <c r="F4523" s="38" t="s">
        <v>1269</v>
      </c>
      <c r="G4523" s="38" t="s">
        <v>1445</v>
      </c>
      <c r="H4523" s="35" t="s">
        <v>645</v>
      </c>
      <c r="I4523" s="35"/>
      <c r="J4523" s="29" t="s">
        <v>263</v>
      </c>
      <c r="K4523" s="29" t="s">
        <v>264</v>
      </c>
      <c r="L4523" s="29" t="s">
        <v>2577</v>
      </c>
      <c r="M4523" s="39">
        <v>21.667866242896309</v>
      </c>
      <c r="N4523" s="39">
        <v>108.26517727583847</v>
      </c>
      <c r="O4523" s="29">
        <v>44197</v>
      </c>
      <c r="P4523" s="29">
        <v>46022</v>
      </c>
      <c r="Q4523" s="40">
        <v>4.9965776999999996</v>
      </c>
      <c r="R4523" s="39">
        <v>21.641177275838469</v>
      </c>
      <c r="S4523" s="39">
        <v>21.641177275838469</v>
      </c>
      <c r="T4523" s="39">
        <v>21.641177275838469</v>
      </c>
      <c r="U4523" s="39">
        <v>21.700468172484598</v>
      </c>
      <c r="V4523" s="39">
        <v>21.641177275838469</v>
      </c>
      <c r="W4523" s="29" t="s">
        <v>265</v>
      </c>
      <c r="X4523" s="29" t="s">
        <v>11773</v>
      </c>
      <c r="Y4523" s="29">
        <v>45110</v>
      </c>
      <c r="Z4523" s="41" t="s">
        <v>11755</v>
      </c>
      <c r="AA4523" s="42" t="s">
        <v>1349</v>
      </c>
      <c r="AB4523" s="29" t="s">
        <v>258</v>
      </c>
      <c r="AC4523" s="29" t="s">
        <v>265</v>
      </c>
      <c r="AD4523" s="29" t="s">
        <v>265</v>
      </c>
      <c r="AE4523" s="29" t="s">
        <v>1367</v>
      </c>
      <c r="AF4523" s="29" t="s">
        <v>2409</v>
      </c>
      <c r="AG4523" s="183" t="s">
        <v>2410</v>
      </c>
      <c r="AH4523" s="29" t="s">
        <v>1356</v>
      </c>
      <c r="AI4523" s="29" t="s">
        <v>1357</v>
      </c>
      <c r="AJ4523" s="29" t="s">
        <v>265</v>
      </c>
      <c r="AK4523" s="29" t="s">
        <v>258</v>
      </c>
      <c r="AL4523" s="29" t="s">
        <v>12223</v>
      </c>
    </row>
    <row r="4524" spans="1:38" x14ac:dyDescent="0.2">
      <c r="A4524" s="35" t="s">
        <v>18</v>
      </c>
      <c r="B4524" s="36">
        <v>10471</v>
      </c>
      <c r="C4524" s="36">
        <v>48</v>
      </c>
      <c r="D4524" s="36" t="s">
        <v>7447</v>
      </c>
      <c r="E4524" s="37" t="s">
        <v>7448</v>
      </c>
      <c r="F4524" s="38" t="s">
        <v>1269</v>
      </c>
      <c r="G4524" s="38" t="s">
        <v>1445</v>
      </c>
      <c r="H4524" s="35" t="s">
        <v>645</v>
      </c>
      <c r="I4524" s="35"/>
      <c r="J4524" s="29" t="s">
        <v>263</v>
      </c>
      <c r="K4524" s="29" t="s">
        <v>264</v>
      </c>
      <c r="L4524" s="29" t="s">
        <v>2577</v>
      </c>
      <c r="M4524" s="39">
        <v>21.667866242896309</v>
      </c>
      <c r="N4524" s="39">
        <v>108.26517727583847</v>
      </c>
      <c r="O4524" s="29">
        <v>44197</v>
      </c>
      <c r="P4524" s="29">
        <v>46022</v>
      </c>
      <c r="Q4524" s="40">
        <v>4.9965776999999996</v>
      </c>
      <c r="R4524" s="39">
        <v>21.641177275838469</v>
      </c>
      <c r="S4524" s="39">
        <v>21.641177275838469</v>
      </c>
      <c r="T4524" s="39">
        <v>21.641177275838469</v>
      </c>
      <c r="U4524" s="39">
        <v>21.700468172484598</v>
      </c>
      <c r="V4524" s="39">
        <v>21.641177275838469</v>
      </c>
      <c r="W4524" s="29" t="s">
        <v>265</v>
      </c>
      <c r="X4524" s="29" t="s">
        <v>11773</v>
      </c>
      <c r="Y4524" s="29">
        <v>45110</v>
      </c>
      <c r="Z4524" s="41" t="s">
        <v>11755</v>
      </c>
      <c r="AA4524" s="42" t="s">
        <v>1349</v>
      </c>
      <c r="AB4524" s="29" t="s">
        <v>258</v>
      </c>
      <c r="AC4524" s="29" t="s">
        <v>265</v>
      </c>
      <c r="AD4524" s="29" t="s">
        <v>265</v>
      </c>
      <c r="AE4524" s="29" t="s">
        <v>1367</v>
      </c>
      <c r="AF4524" s="29" t="s">
        <v>2409</v>
      </c>
      <c r="AG4524" s="183" t="s">
        <v>2410</v>
      </c>
      <c r="AH4524" s="29" t="s">
        <v>1356</v>
      </c>
      <c r="AI4524" s="29" t="s">
        <v>1357</v>
      </c>
      <c r="AJ4524" s="29" t="s">
        <v>265</v>
      </c>
      <c r="AK4524" s="29" t="s">
        <v>258</v>
      </c>
      <c r="AL4524" s="29" t="s">
        <v>12223</v>
      </c>
    </row>
    <row r="4525" spans="1:38" x14ac:dyDescent="0.2">
      <c r="A4525" s="35" t="s">
        <v>18</v>
      </c>
      <c r="B4525" s="36">
        <v>10471</v>
      </c>
      <c r="C4525" s="36">
        <v>49</v>
      </c>
      <c r="D4525" s="36" t="s">
        <v>7449</v>
      </c>
      <c r="E4525" s="37" t="s">
        <v>7450</v>
      </c>
      <c r="F4525" s="38" t="s">
        <v>1269</v>
      </c>
      <c r="G4525" s="38" t="s">
        <v>1445</v>
      </c>
      <c r="H4525" s="35" t="s">
        <v>645</v>
      </c>
      <c r="I4525" s="35"/>
      <c r="J4525" s="29" t="s">
        <v>263</v>
      </c>
      <c r="K4525" s="29" t="s">
        <v>264</v>
      </c>
      <c r="L4525" s="29" t="s">
        <v>2577</v>
      </c>
      <c r="M4525" s="39">
        <v>21.667866242896309</v>
      </c>
      <c r="N4525" s="39">
        <v>108.26517727583847</v>
      </c>
      <c r="O4525" s="29">
        <v>44197</v>
      </c>
      <c r="P4525" s="29">
        <v>46022</v>
      </c>
      <c r="Q4525" s="40">
        <v>4.9965776999999996</v>
      </c>
      <c r="R4525" s="39">
        <v>21.641177275838469</v>
      </c>
      <c r="S4525" s="39">
        <v>21.641177275838469</v>
      </c>
      <c r="T4525" s="39">
        <v>21.641177275838469</v>
      </c>
      <c r="U4525" s="39">
        <v>21.700468172484598</v>
      </c>
      <c r="V4525" s="39">
        <v>21.641177275838469</v>
      </c>
      <c r="W4525" s="29" t="s">
        <v>265</v>
      </c>
      <c r="X4525" s="29" t="s">
        <v>11773</v>
      </c>
      <c r="Y4525" s="29">
        <v>45110</v>
      </c>
      <c r="Z4525" s="41" t="s">
        <v>11755</v>
      </c>
      <c r="AA4525" s="42" t="s">
        <v>1349</v>
      </c>
      <c r="AB4525" s="29" t="s">
        <v>258</v>
      </c>
      <c r="AC4525" s="29" t="s">
        <v>265</v>
      </c>
      <c r="AD4525" s="29" t="s">
        <v>265</v>
      </c>
      <c r="AE4525" s="29" t="s">
        <v>1367</v>
      </c>
      <c r="AF4525" s="29" t="s">
        <v>2409</v>
      </c>
      <c r="AG4525" s="183" t="s">
        <v>2410</v>
      </c>
      <c r="AH4525" s="29" t="s">
        <v>1356</v>
      </c>
      <c r="AI4525" s="29" t="s">
        <v>1357</v>
      </c>
      <c r="AJ4525" s="29" t="s">
        <v>265</v>
      </c>
      <c r="AK4525" s="29" t="s">
        <v>258</v>
      </c>
      <c r="AL4525" s="29" t="s">
        <v>12223</v>
      </c>
    </row>
    <row r="4526" spans="1:38" x14ac:dyDescent="0.2">
      <c r="A4526" s="35" t="s">
        <v>18</v>
      </c>
      <c r="B4526" s="36">
        <v>10471</v>
      </c>
      <c r="C4526" s="36">
        <v>50</v>
      </c>
      <c r="D4526" s="36" t="s">
        <v>7451</v>
      </c>
      <c r="E4526" s="37" t="s">
        <v>7452</v>
      </c>
      <c r="F4526" s="38" t="s">
        <v>1269</v>
      </c>
      <c r="G4526" s="38" t="s">
        <v>1445</v>
      </c>
      <c r="H4526" s="35" t="s">
        <v>645</v>
      </c>
      <c r="I4526" s="35"/>
      <c r="J4526" s="29" t="s">
        <v>263</v>
      </c>
      <c r="K4526" s="29" t="s">
        <v>264</v>
      </c>
      <c r="L4526" s="29" t="s">
        <v>2577</v>
      </c>
      <c r="M4526" s="39">
        <v>21.667866242896309</v>
      </c>
      <c r="N4526" s="39">
        <v>108.26517727583847</v>
      </c>
      <c r="O4526" s="29">
        <v>44197</v>
      </c>
      <c r="P4526" s="29">
        <v>46022</v>
      </c>
      <c r="Q4526" s="40">
        <v>4.9965776999999996</v>
      </c>
      <c r="R4526" s="39">
        <v>21.641177275838469</v>
      </c>
      <c r="S4526" s="39">
        <v>21.641177275838469</v>
      </c>
      <c r="T4526" s="39">
        <v>21.641177275838469</v>
      </c>
      <c r="U4526" s="39">
        <v>21.700468172484598</v>
      </c>
      <c r="V4526" s="39">
        <v>21.641177275838469</v>
      </c>
      <c r="W4526" s="29" t="s">
        <v>265</v>
      </c>
      <c r="X4526" s="29" t="s">
        <v>11773</v>
      </c>
      <c r="Y4526" s="29">
        <v>45110</v>
      </c>
      <c r="Z4526" s="41" t="s">
        <v>11755</v>
      </c>
      <c r="AA4526" s="42" t="s">
        <v>1349</v>
      </c>
      <c r="AB4526" s="29" t="s">
        <v>258</v>
      </c>
      <c r="AC4526" s="29" t="s">
        <v>265</v>
      </c>
      <c r="AD4526" s="29" t="s">
        <v>265</v>
      </c>
      <c r="AE4526" s="29" t="s">
        <v>1367</v>
      </c>
      <c r="AF4526" s="29" t="s">
        <v>2409</v>
      </c>
      <c r="AG4526" s="183" t="s">
        <v>2410</v>
      </c>
      <c r="AH4526" s="29" t="s">
        <v>1356</v>
      </c>
      <c r="AI4526" s="29" t="s">
        <v>1357</v>
      </c>
      <c r="AJ4526" s="29" t="s">
        <v>265</v>
      </c>
      <c r="AK4526" s="29" t="s">
        <v>258</v>
      </c>
      <c r="AL4526" s="29" t="s">
        <v>12223</v>
      </c>
    </row>
    <row r="4527" spans="1:38" x14ac:dyDescent="0.2">
      <c r="A4527" s="35" t="s">
        <v>18</v>
      </c>
      <c r="B4527" s="36">
        <v>10471</v>
      </c>
      <c r="C4527" s="36">
        <v>51</v>
      </c>
      <c r="D4527" s="36" t="s">
        <v>7453</v>
      </c>
      <c r="E4527" s="37" t="s">
        <v>7454</v>
      </c>
      <c r="F4527" s="38" t="s">
        <v>1269</v>
      </c>
      <c r="G4527" s="38" t="s">
        <v>1445</v>
      </c>
      <c r="H4527" s="35" t="s">
        <v>645</v>
      </c>
      <c r="I4527" s="35"/>
      <c r="J4527" s="29" t="s">
        <v>263</v>
      </c>
      <c r="K4527" s="29" t="s">
        <v>264</v>
      </c>
      <c r="L4527" s="29" t="s">
        <v>2577</v>
      </c>
      <c r="M4527" s="39">
        <v>21.667866242896309</v>
      </c>
      <c r="N4527" s="39">
        <v>108.26517727583847</v>
      </c>
      <c r="O4527" s="29">
        <v>44197</v>
      </c>
      <c r="P4527" s="29">
        <v>46022</v>
      </c>
      <c r="Q4527" s="40">
        <v>4.9965776999999996</v>
      </c>
      <c r="R4527" s="39">
        <v>21.641177275838469</v>
      </c>
      <c r="S4527" s="39">
        <v>21.641177275838469</v>
      </c>
      <c r="T4527" s="39">
        <v>21.641177275838469</v>
      </c>
      <c r="U4527" s="39">
        <v>21.700468172484598</v>
      </c>
      <c r="V4527" s="39">
        <v>21.641177275838469</v>
      </c>
      <c r="W4527" s="29" t="s">
        <v>265</v>
      </c>
      <c r="X4527" s="29" t="s">
        <v>11773</v>
      </c>
      <c r="Y4527" s="29">
        <v>45110</v>
      </c>
      <c r="Z4527" s="41" t="s">
        <v>11755</v>
      </c>
      <c r="AA4527" s="42" t="s">
        <v>1349</v>
      </c>
      <c r="AB4527" s="29" t="s">
        <v>258</v>
      </c>
      <c r="AC4527" s="29" t="s">
        <v>265</v>
      </c>
      <c r="AD4527" s="29" t="s">
        <v>265</v>
      </c>
      <c r="AE4527" s="29" t="s">
        <v>1367</v>
      </c>
      <c r="AF4527" s="29" t="s">
        <v>2409</v>
      </c>
      <c r="AG4527" s="183" t="s">
        <v>2410</v>
      </c>
      <c r="AH4527" s="29" t="s">
        <v>1356</v>
      </c>
      <c r="AI4527" s="29" t="s">
        <v>1357</v>
      </c>
      <c r="AJ4527" s="29" t="s">
        <v>265</v>
      </c>
      <c r="AK4527" s="29" t="s">
        <v>258</v>
      </c>
      <c r="AL4527" s="29" t="s">
        <v>12223</v>
      </c>
    </row>
    <row r="4528" spans="1:38" x14ac:dyDescent="0.2">
      <c r="A4528" s="35" t="s">
        <v>18</v>
      </c>
      <c r="B4528" s="36">
        <v>10471</v>
      </c>
      <c r="C4528" s="36">
        <v>52</v>
      </c>
      <c r="D4528" s="36" t="s">
        <v>7455</v>
      </c>
      <c r="E4528" s="37" t="s">
        <v>7456</v>
      </c>
      <c r="F4528" s="38" t="s">
        <v>1269</v>
      </c>
      <c r="G4528" s="38" t="s">
        <v>1445</v>
      </c>
      <c r="H4528" s="35" t="s">
        <v>645</v>
      </c>
      <c r="I4528" s="35"/>
      <c r="J4528" s="29" t="s">
        <v>263</v>
      </c>
      <c r="K4528" s="29" t="s">
        <v>264</v>
      </c>
      <c r="L4528" s="29" t="s">
        <v>2577</v>
      </c>
      <c r="M4528" s="39">
        <v>21.667866242896309</v>
      </c>
      <c r="N4528" s="39">
        <v>108.26517727583847</v>
      </c>
      <c r="O4528" s="29">
        <v>44197</v>
      </c>
      <c r="P4528" s="29">
        <v>46022</v>
      </c>
      <c r="Q4528" s="40">
        <v>4.9965776999999996</v>
      </c>
      <c r="R4528" s="39">
        <v>21.641177275838469</v>
      </c>
      <c r="S4528" s="39">
        <v>21.641177275838469</v>
      </c>
      <c r="T4528" s="39">
        <v>21.641177275838469</v>
      </c>
      <c r="U4528" s="39">
        <v>21.700468172484598</v>
      </c>
      <c r="V4528" s="39">
        <v>21.641177275838469</v>
      </c>
      <c r="W4528" s="29" t="s">
        <v>265</v>
      </c>
      <c r="X4528" s="29" t="s">
        <v>11773</v>
      </c>
      <c r="Y4528" s="29">
        <v>45110</v>
      </c>
      <c r="Z4528" s="41" t="s">
        <v>11755</v>
      </c>
      <c r="AA4528" s="42" t="s">
        <v>1349</v>
      </c>
      <c r="AB4528" s="29" t="s">
        <v>258</v>
      </c>
      <c r="AC4528" s="29" t="s">
        <v>265</v>
      </c>
      <c r="AD4528" s="29" t="s">
        <v>265</v>
      </c>
      <c r="AE4528" s="29" t="s">
        <v>1367</v>
      </c>
      <c r="AF4528" s="29" t="s">
        <v>2409</v>
      </c>
      <c r="AG4528" s="183" t="s">
        <v>2410</v>
      </c>
      <c r="AH4528" s="29" t="s">
        <v>1356</v>
      </c>
      <c r="AI4528" s="29" t="s">
        <v>1357</v>
      </c>
      <c r="AJ4528" s="29" t="s">
        <v>265</v>
      </c>
      <c r="AK4528" s="29" t="s">
        <v>258</v>
      </c>
      <c r="AL4528" s="29" t="s">
        <v>12223</v>
      </c>
    </row>
    <row r="4529" spans="1:38" x14ac:dyDescent="0.2">
      <c r="A4529" s="35" t="s">
        <v>18</v>
      </c>
      <c r="B4529" s="36">
        <v>10471</v>
      </c>
      <c r="C4529" s="36">
        <v>53</v>
      </c>
      <c r="D4529" s="36" t="s">
        <v>7457</v>
      </c>
      <c r="E4529" s="37" t="s">
        <v>7458</v>
      </c>
      <c r="F4529" s="38" t="s">
        <v>1269</v>
      </c>
      <c r="G4529" s="38" t="s">
        <v>1445</v>
      </c>
      <c r="H4529" s="35" t="s">
        <v>645</v>
      </c>
      <c r="I4529" s="35"/>
      <c r="J4529" s="29" t="s">
        <v>263</v>
      </c>
      <c r="K4529" s="29" t="s">
        <v>264</v>
      </c>
      <c r="L4529" s="29" t="s">
        <v>2577</v>
      </c>
      <c r="M4529" s="39">
        <v>21.667866242896309</v>
      </c>
      <c r="N4529" s="39">
        <v>108.26517727583847</v>
      </c>
      <c r="O4529" s="29">
        <v>44197</v>
      </c>
      <c r="P4529" s="29">
        <v>46022</v>
      </c>
      <c r="Q4529" s="40">
        <v>4.9965776999999996</v>
      </c>
      <c r="R4529" s="39">
        <v>21.641177275838469</v>
      </c>
      <c r="S4529" s="39">
        <v>21.641177275838469</v>
      </c>
      <c r="T4529" s="39">
        <v>21.641177275838469</v>
      </c>
      <c r="U4529" s="39">
        <v>21.700468172484598</v>
      </c>
      <c r="V4529" s="39">
        <v>21.641177275838469</v>
      </c>
      <c r="W4529" s="29" t="s">
        <v>265</v>
      </c>
      <c r="X4529" s="29" t="s">
        <v>11773</v>
      </c>
      <c r="Y4529" s="29">
        <v>45110</v>
      </c>
      <c r="Z4529" s="41" t="s">
        <v>11755</v>
      </c>
      <c r="AA4529" s="42" t="s">
        <v>1349</v>
      </c>
      <c r="AB4529" s="29" t="s">
        <v>258</v>
      </c>
      <c r="AC4529" s="29" t="s">
        <v>265</v>
      </c>
      <c r="AD4529" s="29" t="s">
        <v>265</v>
      </c>
      <c r="AE4529" s="29" t="s">
        <v>1367</v>
      </c>
      <c r="AF4529" s="29" t="s">
        <v>2409</v>
      </c>
      <c r="AG4529" s="183" t="s">
        <v>2410</v>
      </c>
      <c r="AH4529" s="29" t="s">
        <v>1356</v>
      </c>
      <c r="AI4529" s="29" t="s">
        <v>1357</v>
      </c>
      <c r="AJ4529" s="29" t="s">
        <v>265</v>
      </c>
      <c r="AK4529" s="29" t="s">
        <v>258</v>
      </c>
      <c r="AL4529" s="29" t="s">
        <v>12223</v>
      </c>
    </row>
    <row r="4530" spans="1:38" x14ac:dyDescent="0.2">
      <c r="A4530" s="35" t="s">
        <v>18</v>
      </c>
      <c r="B4530" s="36">
        <v>10471</v>
      </c>
      <c r="C4530" s="36">
        <v>54</v>
      </c>
      <c r="D4530" s="36" t="s">
        <v>7459</v>
      </c>
      <c r="E4530" s="37" t="s">
        <v>7460</v>
      </c>
      <c r="F4530" s="38" t="s">
        <v>1269</v>
      </c>
      <c r="G4530" s="38" t="s">
        <v>1445</v>
      </c>
      <c r="H4530" s="35" t="s">
        <v>645</v>
      </c>
      <c r="I4530" s="35"/>
      <c r="J4530" s="29" t="s">
        <v>263</v>
      </c>
      <c r="K4530" s="29" t="s">
        <v>264</v>
      </c>
      <c r="L4530" s="29" t="s">
        <v>2577</v>
      </c>
      <c r="M4530" s="39">
        <v>21.667866242896309</v>
      </c>
      <c r="N4530" s="39">
        <v>108.26517727583847</v>
      </c>
      <c r="O4530" s="29">
        <v>44197</v>
      </c>
      <c r="P4530" s="29">
        <v>46022</v>
      </c>
      <c r="Q4530" s="40">
        <v>4.9965776999999996</v>
      </c>
      <c r="R4530" s="39">
        <v>21.641177275838469</v>
      </c>
      <c r="S4530" s="39">
        <v>21.641177275838469</v>
      </c>
      <c r="T4530" s="39">
        <v>21.641177275838469</v>
      </c>
      <c r="U4530" s="39">
        <v>21.700468172484598</v>
      </c>
      <c r="V4530" s="39">
        <v>21.641177275838469</v>
      </c>
      <c r="W4530" s="29" t="s">
        <v>265</v>
      </c>
      <c r="X4530" s="29" t="s">
        <v>11773</v>
      </c>
      <c r="Y4530" s="29">
        <v>45110</v>
      </c>
      <c r="Z4530" s="41" t="s">
        <v>11755</v>
      </c>
      <c r="AA4530" s="42" t="s">
        <v>1349</v>
      </c>
      <c r="AB4530" s="29" t="s">
        <v>258</v>
      </c>
      <c r="AC4530" s="29" t="s">
        <v>265</v>
      </c>
      <c r="AD4530" s="29" t="s">
        <v>265</v>
      </c>
      <c r="AE4530" s="29" t="s">
        <v>1367</v>
      </c>
      <c r="AF4530" s="29" t="s">
        <v>2409</v>
      </c>
      <c r="AG4530" s="183" t="s">
        <v>2410</v>
      </c>
      <c r="AH4530" s="29" t="s">
        <v>1356</v>
      </c>
      <c r="AI4530" s="29" t="s">
        <v>1357</v>
      </c>
      <c r="AJ4530" s="29" t="s">
        <v>265</v>
      </c>
      <c r="AK4530" s="29" t="s">
        <v>258</v>
      </c>
      <c r="AL4530" s="29" t="s">
        <v>12223</v>
      </c>
    </row>
    <row r="4531" spans="1:38" x14ac:dyDescent="0.2">
      <c r="A4531" s="35" t="s">
        <v>16</v>
      </c>
      <c r="B4531" s="36">
        <v>10472</v>
      </c>
      <c r="C4531" s="36"/>
      <c r="D4531" s="36" t="s">
        <v>1349</v>
      </c>
      <c r="E4531" s="37" t="s">
        <v>7461</v>
      </c>
      <c r="F4531" s="38" t="s">
        <v>1269</v>
      </c>
      <c r="G4531" s="38" t="s">
        <v>1273</v>
      </c>
      <c r="H4531" s="35" t="s">
        <v>1052</v>
      </c>
      <c r="I4531" s="35"/>
      <c r="J4531" s="29" t="s">
        <v>484</v>
      </c>
      <c r="K4531" s="29" t="s">
        <v>1365</v>
      </c>
      <c r="L4531" s="29" t="s">
        <v>1384</v>
      </c>
      <c r="M4531" s="39">
        <v>2422.5947156540938</v>
      </c>
      <c r="N4531" s="39">
        <v>12104.682732375086</v>
      </c>
      <c r="O4531" s="29">
        <v>44197</v>
      </c>
      <c r="P4531" s="29">
        <v>46022</v>
      </c>
      <c r="Q4531" s="40">
        <v>4.9965776999999996</v>
      </c>
      <c r="R4531" s="39">
        <v>2419.6107323750857</v>
      </c>
      <c r="S4531" s="39">
        <v>2419.6107323750857</v>
      </c>
      <c r="T4531" s="39">
        <v>2419.6107323750857</v>
      </c>
      <c r="U4531" s="39">
        <v>2426.2398028747434</v>
      </c>
      <c r="V4531" s="39">
        <v>2419.6107323750857</v>
      </c>
      <c r="W4531" s="29" t="s">
        <v>265</v>
      </c>
      <c r="X4531" s="29" t="s">
        <v>11773</v>
      </c>
      <c r="Y4531" s="29">
        <v>45210</v>
      </c>
      <c r="Z4531" s="41" t="s">
        <v>11758</v>
      </c>
      <c r="AA4531" s="42" t="s">
        <v>1349</v>
      </c>
      <c r="AB4531" s="29" t="s">
        <v>258</v>
      </c>
      <c r="AC4531" s="29" t="s">
        <v>258</v>
      </c>
      <c r="AD4531" s="29" t="s">
        <v>265</v>
      </c>
      <c r="AE4531" s="29" t="s">
        <v>1353</v>
      </c>
      <c r="AF4531" s="29" t="s">
        <v>1368</v>
      </c>
      <c r="AG4531" s="183" t="s">
        <v>1369</v>
      </c>
      <c r="AH4531" s="29" t="s">
        <v>1413</v>
      </c>
      <c r="AI4531" s="29" t="s">
        <v>1357</v>
      </c>
      <c r="AJ4531" s="29" t="s">
        <v>265</v>
      </c>
      <c r="AK4531" s="29" t="s">
        <v>258</v>
      </c>
      <c r="AL4531" s="29" t="s">
        <v>12221</v>
      </c>
    </row>
    <row r="4532" spans="1:38" x14ac:dyDescent="0.2">
      <c r="A4532" s="35" t="s">
        <v>17</v>
      </c>
      <c r="B4532" s="36">
        <v>10474</v>
      </c>
      <c r="C4532" s="36"/>
      <c r="D4532" s="36" t="s">
        <v>1349</v>
      </c>
      <c r="E4532" s="37" t="s">
        <v>7462</v>
      </c>
      <c r="F4532" s="38" t="s">
        <v>1262</v>
      </c>
      <c r="G4532" s="38" t="s">
        <v>1263</v>
      </c>
      <c r="H4532" s="35" t="s">
        <v>5985</v>
      </c>
      <c r="I4532" s="35" t="s">
        <v>1349</v>
      </c>
      <c r="J4532" s="29" t="s">
        <v>263</v>
      </c>
      <c r="K4532" s="29" t="s">
        <v>264</v>
      </c>
      <c r="L4532" s="29" t="s">
        <v>2577</v>
      </c>
      <c r="M4532" s="39">
        <v>0</v>
      </c>
      <c r="N4532" s="39"/>
      <c r="O4532" s="29">
        <v>44197</v>
      </c>
      <c r="P4532" s="29">
        <v>46022</v>
      </c>
      <c r="Q4532" s="40">
        <v>4.9965776999999996</v>
      </c>
      <c r="R4532" s="39"/>
      <c r="S4532" s="39"/>
      <c r="T4532" s="39"/>
      <c r="U4532" s="39"/>
      <c r="V4532" s="39"/>
      <c r="W4532" s="29" t="s">
        <v>265</v>
      </c>
      <c r="X4532" s="29" t="s">
        <v>11773</v>
      </c>
      <c r="Y4532" s="29">
        <v>45160</v>
      </c>
      <c r="Z4532" s="41" t="s">
        <v>11756</v>
      </c>
      <c r="AA4532" s="42" t="s">
        <v>7463</v>
      </c>
      <c r="AB4532" s="29" t="s">
        <v>258</v>
      </c>
      <c r="AC4532" s="29" t="s">
        <v>265</v>
      </c>
      <c r="AD4532" s="29" t="s">
        <v>265</v>
      </c>
      <c r="AE4532" s="29" t="s">
        <v>1367</v>
      </c>
      <c r="AF4532" s="29" t="s">
        <v>2409</v>
      </c>
      <c r="AG4532" s="183" t="s">
        <v>2410</v>
      </c>
      <c r="AH4532" s="29" t="s">
        <v>1356</v>
      </c>
      <c r="AI4532" s="29" t="s">
        <v>1357</v>
      </c>
      <c r="AJ4532" s="29" t="s">
        <v>258</v>
      </c>
      <c r="AK4532" s="29" t="s">
        <v>258</v>
      </c>
      <c r="AL4532" s="29" t="s">
        <v>13327</v>
      </c>
    </row>
    <row r="4533" spans="1:38" x14ac:dyDescent="0.2">
      <c r="A4533" s="35" t="s">
        <v>18</v>
      </c>
      <c r="B4533" s="36">
        <v>10474</v>
      </c>
      <c r="C4533" s="36">
        <v>1</v>
      </c>
      <c r="D4533" s="36" t="s">
        <v>7463</v>
      </c>
      <c r="E4533" s="37" t="s">
        <v>7464</v>
      </c>
      <c r="F4533" s="38" t="s">
        <v>1262</v>
      </c>
      <c r="G4533" s="38" t="s">
        <v>1263</v>
      </c>
      <c r="H4533" s="35" t="s">
        <v>5985</v>
      </c>
      <c r="I4533" s="35"/>
      <c r="J4533" s="29" t="s">
        <v>263</v>
      </c>
      <c r="K4533" s="29" t="s">
        <v>264</v>
      </c>
      <c r="L4533" s="29" t="s">
        <v>2577</v>
      </c>
      <c r="M4533" s="39">
        <v>520.25391311657518</v>
      </c>
      <c r="N4533" s="39">
        <v>2599.4891006160169</v>
      </c>
      <c r="O4533" s="29">
        <v>44197</v>
      </c>
      <c r="P4533" s="29">
        <v>46022</v>
      </c>
      <c r="Q4533" s="40">
        <v>4.9965776999999996</v>
      </c>
      <c r="R4533" s="39">
        <v>519.61310061601648</v>
      </c>
      <c r="S4533" s="39">
        <v>519.61310061601648</v>
      </c>
      <c r="T4533" s="39">
        <v>519.61310061601648</v>
      </c>
      <c r="U4533" s="39">
        <v>521.03669815195076</v>
      </c>
      <c r="V4533" s="39">
        <v>519.61310061601648</v>
      </c>
      <c r="W4533" s="29" t="s">
        <v>265</v>
      </c>
      <c r="X4533" s="29" t="s">
        <v>11773</v>
      </c>
      <c r="Y4533" s="29">
        <v>45160</v>
      </c>
      <c r="Z4533" s="41" t="s">
        <v>11756</v>
      </c>
      <c r="AA4533" s="42" t="s">
        <v>1349</v>
      </c>
      <c r="AB4533" s="29" t="s">
        <v>258</v>
      </c>
      <c r="AC4533" s="29" t="s">
        <v>265</v>
      </c>
      <c r="AD4533" s="29" t="s">
        <v>265</v>
      </c>
      <c r="AE4533" s="29" t="s">
        <v>1367</v>
      </c>
      <c r="AF4533" s="29" t="s">
        <v>2409</v>
      </c>
      <c r="AG4533" s="183" t="s">
        <v>2410</v>
      </c>
      <c r="AH4533" s="29" t="s">
        <v>1356</v>
      </c>
      <c r="AI4533" s="29" t="s">
        <v>1357</v>
      </c>
      <c r="AJ4533" s="29" t="s">
        <v>258</v>
      </c>
      <c r="AK4533" s="29" t="s">
        <v>258</v>
      </c>
      <c r="AL4533" s="29" t="s">
        <v>13327</v>
      </c>
    </row>
    <row r="4534" spans="1:38" x14ac:dyDescent="0.2">
      <c r="A4534" s="35" t="s">
        <v>17</v>
      </c>
      <c r="B4534" s="36">
        <v>10476</v>
      </c>
      <c r="C4534" s="36"/>
      <c r="D4534" s="36" t="s">
        <v>1349</v>
      </c>
      <c r="E4534" s="37" t="s">
        <v>7465</v>
      </c>
      <c r="F4534" s="38" t="s">
        <v>1262</v>
      </c>
      <c r="G4534" s="38" t="s">
        <v>1263</v>
      </c>
      <c r="H4534" s="35" t="s">
        <v>482</v>
      </c>
      <c r="I4534" s="35" t="s">
        <v>1349</v>
      </c>
      <c r="J4534" s="29" t="s">
        <v>263</v>
      </c>
      <c r="K4534" s="29" t="s">
        <v>264</v>
      </c>
      <c r="L4534" s="29" t="s">
        <v>2271</v>
      </c>
      <c r="M4534" s="39">
        <v>0</v>
      </c>
      <c r="N4534" s="39"/>
      <c r="O4534" s="29">
        <v>44197</v>
      </c>
      <c r="P4534" s="29">
        <v>46022</v>
      </c>
      <c r="Q4534" s="40">
        <v>4.9965776999999996</v>
      </c>
      <c r="R4534" s="39"/>
      <c r="S4534" s="39"/>
      <c r="T4534" s="39"/>
      <c r="U4534" s="39"/>
      <c r="V4534" s="39"/>
      <c r="W4534" s="29" t="s">
        <v>265</v>
      </c>
      <c r="X4534" s="29" t="s">
        <v>11773</v>
      </c>
      <c r="Y4534" s="29">
        <v>45237</v>
      </c>
      <c r="Z4534" s="41" t="s">
        <v>11759</v>
      </c>
      <c r="AA4534" s="42" t="s">
        <v>13395</v>
      </c>
      <c r="AB4534" s="29" t="s">
        <v>258</v>
      </c>
      <c r="AC4534" s="29" t="s">
        <v>265</v>
      </c>
      <c r="AD4534" s="29" t="s">
        <v>265</v>
      </c>
      <c r="AE4534" s="29" t="s">
        <v>1367</v>
      </c>
      <c r="AF4534" s="29" t="s">
        <v>1368</v>
      </c>
      <c r="AG4534" s="183" t="s">
        <v>1369</v>
      </c>
      <c r="AH4534" s="29" t="s">
        <v>1356</v>
      </c>
      <c r="AI4534" s="29" t="s">
        <v>1357</v>
      </c>
      <c r="AJ4534" s="29" t="s">
        <v>258</v>
      </c>
      <c r="AK4534" s="29" t="s">
        <v>258</v>
      </c>
      <c r="AL4534" s="29" t="s">
        <v>13327</v>
      </c>
    </row>
    <row r="4535" spans="1:38" x14ac:dyDescent="0.2">
      <c r="A4535" s="35" t="s">
        <v>18</v>
      </c>
      <c r="B4535" s="36">
        <v>10476</v>
      </c>
      <c r="C4535" s="36">
        <v>1</v>
      </c>
      <c r="D4535" s="36" t="s">
        <v>7466</v>
      </c>
      <c r="E4535" s="37" t="s">
        <v>7467</v>
      </c>
      <c r="F4535" s="38" t="s">
        <v>1262</v>
      </c>
      <c r="G4535" s="38" t="s">
        <v>1263</v>
      </c>
      <c r="H4535" s="35" t="s">
        <v>482</v>
      </c>
      <c r="I4535" s="35"/>
      <c r="J4535" s="29" t="s">
        <v>263</v>
      </c>
      <c r="K4535" s="29" t="s">
        <v>264</v>
      </c>
      <c r="L4535" s="29" t="s">
        <v>2271</v>
      </c>
      <c r="M4535" s="39">
        <v>156.1485135512157</v>
      </c>
      <c r="N4535" s="39">
        <v>780.20818069815209</v>
      </c>
      <c r="O4535" s="29">
        <v>44197</v>
      </c>
      <c r="P4535" s="29">
        <v>46022</v>
      </c>
      <c r="Q4535" s="40">
        <v>4.9965776999999996</v>
      </c>
      <c r="R4535" s="39">
        <v>155.95618069815197</v>
      </c>
      <c r="S4535" s="39">
        <v>155.95618069815197</v>
      </c>
      <c r="T4535" s="39">
        <v>155.95618069815197</v>
      </c>
      <c r="U4535" s="39">
        <v>156.38345790554413</v>
      </c>
      <c r="V4535" s="39">
        <v>155.95618069815197</v>
      </c>
      <c r="W4535" s="29" t="s">
        <v>265</v>
      </c>
      <c r="X4535" s="29" t="s">
        <v>11773</v>
      </c>
      <c r="Y4535" s="29">
        <v>45237</v>
      </c>
      <c r="Z4535" s="41" t="s">
        <v>11759</v>
      </c>
      <c r="AA4535" s="42" t="s">
        <v>1349</v>
      </c>
      <c r="AB4535" s="29" t="s">
        <v>258</v>
      </c>
      <c r="AC4535" s="29" t="s">
        <v>265</v>
      </c>
      <c r="AD4535" s="29" t="s">
        <v>265</v>
      </c>
      <c r="AE4535" s="29" t="s">
        <v>1367</v>
      </c>
      <c r="AF4535" s="29" t="s">
        <v>1368</v>
      </c>
      <c r="AG4535" s="183" t="s">
        <v>1369</v>
      </c>
      <c r="AH4535" s="29" t="s">
        <v>1356</v>
      </c>
      <c r="AI4535" s="29" t="s">
        <v>1357</v>
      </c>
      <c r="AJ4535" s="29" t="s">
        <v>258</v>
      </c>
      <c r="AK4535" s="29" t="s">
        <v>258</v>
      </c>
      <c r="AL4535" s="29" t="s">
        <v>13327</v>
      </c>
    </row>
    <row r="4536" spans="1:38" x14ac:dyDescent="0.2">
      <c r="A4536" s="35" t="s">
        <v>18</v>
      </c>
      <c r="B4536" s="36">
        <v>10476</v>
      </c>
      <c r="C4536" s="36">
        <v>2</v>
      </c>
      <c r="D4536" s="36" t="s">
        <v>7468</v>
      </c>
      <c r="E4536" s="37" t="s">
        <v>7469</v>
      </c>
      <c r="F4536" s="38" t="s">
        <v>1262</v>
      </c>
      <c r="G4536" s="38" t="s">
        <v>1263</v>
      </c>
      <c r="H4536" s="35" t="s">
        <v>482</v>
      </c>
      <c r="I4536" s="35"/>
      <c r="J4536" s="29" t="s">
        <v>263</v>
      </c>
      <c r="K4536" s="29" t="s">
        <v>264</v>
      </c>
      <c r="L4536" s="29" t="s">
        <v>2271</v>
      </c>
      <c r="M4536" s="39">
        <v>1082.4858151609631</v>
      </c>
      <c r="N4536" s="39">
        <v>5408.7244845995892</v>
      </c>
      <c r="O4536" s="29">
        <v>44197</v>
      </c>
      <c r="P4536" s="29">
        <v>46022</v>
      </c>
      <c r="Q4536" s="40">
        <v>4.9965776999999996</v>
      </c>
      <c r="R4536" s="39">
        <v>1081.1524845995893</v>
      </c>
      <c r="S4536" s="39">
        <v>1081.1524845995893</v>
      </c>
      <c r="T4536" s="39">
        <v>1081.1524845995893</v>
      </c>
      <c r="U4536" s="39">
        <v>1084.1145462012319</v>
      </c>
      <c r="V4536" s="39">
        <v>1081.1524845995893</v>
      </c>
      <c r="W4536" s="29" t="s">
        <v>265</v>
      </c>
      <c r="X4536" s="29" t="s">
        <v>11773</v>
      </c>
      <c r="Y4536" s="29">
        <v>45237</v>
      </c>
      <c r="Z4536" s="41" t="s">
        <v>11759</v>
      </c>
      <c r="AA4536" s="42" t="s">
        <v>1349</v>
      </c>
      <c r="AB4536" s="29" t="s">
        <v>258</v>
      </c>
      <c r="AC4536" s="29" t="s">
        <v>265</v>
      </c>
      <c r="AD4536" s="29" t="s">
        <v>265</v>
      </c>
      <c r="AE4536" s="29" t="s">
        <v>1367</v>
      </c>
      <c r="AF4536" s="29" t="s">
        <v>1368</v>
      </c>
      <c r="AG4536" s="183" t="s">
        <v>1369</v>
      </c>
      <c r="AH4536" s="29" t="s">
        <v>1356</v>
      </c>
      <c r="AI4536" s="29" t="s">
        <v>1357</v>
      </c>
      <c r="AJ4536" s="29" t="s">
        <v>258</v>
      </c>
      <c r="AK4536" s="29" t="s">
        <v>258</v>
      </c>
      <c r="AL4536" s="29" t="s">
        <v>13327</v>
      </c>
    </row>
    <row r="4537" spans="1:38" x14ac:dyDescent="0.2">
      <c r="A4537" s="35" t="s">
        <v>17</v>
      </c>
      <c r="B4537" s="36">
        <v>10477</v>
      </c>
      <c r="C4537" s="36"/>
      <c r="D4537" s="36" t="s">
        <v>1349</v>
      </c>
      <c r="E4537" s="37" t="s">
        <v>7470</v>
      </c>
      <c r="F4537" s="38" t="s">
        <v>1269</v>
      </c>
      <c r="G4537" s="38" t="s">
        <v>1445</v>
      </c>
      <c r="H4537" s="35" t="s">
        <v>12095</v>
      </c>
      <c r="I4537" s="35" t="s">
        <v>1349</v>
      </c>
      <c r="J4537" s="29" t="s">
        <v>263</v>
      </c>
      <c r="K4537" s="29" t="s">
        <v>264</v>
      </c>
      <c r="L4537" s="29" t="s">
        <v>2577</v>
      </c>
      <c r="M4537" s="39">
        <v>0</v>
      </c>
      <c r="N4537" s="39"/>
      <c r="O4537" s="29">
        <v>44197</v>
      </c>
      <c r="P4537" s="29">
        <v>46022</v>
      </c>
      <c r="Q4537" s="40">
        <v>4.9965776999999996</v>
      </c>
      <c r="R4537" s="39"/>
      <c r="S4537" s="39"/>
      <c r="T4537" s="39"/>
      <c r="U4537" s="39"/>
      <c r="V4537" s="39"/>
      <c r="W4537" s="29" t="s">
        <v>265</v>
      </c>
      <c r="X4537" s="29" t="s">
        <v>11773</v>
      </c>
      <c r="Y4537" s="29">
        <v>45225</v>
      </c>
      <c r="Z4537" s="41" t="s">
        <v>11758</v>
      </c>
      <c r="AA4537" s="42" t="s">
        <v>13396</v>
      </c>
      <c r="AB4537" s="29" t="s">
        <v>258</v>
      </c>
      <c r="AC4537" s="29" t="s">
        <v>265</v>
      </c>
      <c r="AD4537" s="29" t="s">
        <v>265</v>
      </c>
      <c r="AE4537" s="29" t="s">
        <v>1367</v>
      </c>
      <c r="AF4537" s="29" t="s">
        <v>2409</v>
      </c>
      <c r="AG4537" s="183" t="s">
        <v>2410</v>
      </c>
      <c r="AH4537" s="29" t="s">
        <v>1356</v>
      </c>
      <c r="AI4537" s="29" t="s">
        <v>1357</v>
      </c>
      <c r="AJ4537" s="29" t="s">
        <v>258</v>
      </c>
      <c r="AK4537" s="29" t="s">
        <v>258</v>
      </c>
      <c r="AL4537" s="29" t="s">
        <v>13327</v>
      </c>
    </row>
    <row r="4538" spans="1:38" x14ac:dyDescent="0.2">
      <c r="A4538" s="35" t="s">
        <v>18</v>
      </c>
      <c r="B4538" s="36">
        <v>10477</v>
      </c>
      <c r="C4538" s="36">
        <v>1</v>
      </c>
      <c r="D4538" s="36" t="s">
        <v>7471</v>
      </c>
      <c r="E4538" s="37" t="s">
        <v>7472</v>
      </c>
      <c r="F4538" s="38" t="s">
        <v>1269</v>
      </c>
      <c r="G4538" s="38" t="s">
        <v>1445</v>
      </c>
      <c r="H4538" s="35" t="s">
        <v>12095</v>
      </c>
      <c r="I4538" s="35"/>
      <c r="J4538" s="29" t="s">
        <v>263</v>
      </c>
      <c r="K4538" s="29" t="s">
        <v>264</v>
      </c>
      <c r="L4538" s="29" t="s">
        <v>2577</v>
      </c>
      <c r="M4538" s="39">
        <v>33.383282101691691</v>
      </c>
      <c r="N4538" s="39">
        <v>166.80216290212184</v>
      </c>
      <c r="O4538" s="29">
        <v>44197</v>
      </c>
      <c r="P4538" s="29">
        <v>46022</v>
      </c>
      <c r="Q4538" s="40">
        <v>4.9965776999999996</v>
      </c>
      <c r="R4538" s="39">
        <v>33.342162902121835</v>
      </c>
      <c r="S4538" s="39">
        <v>33.342162902121835</v>
      </c>
      <c r="T4538" s="39">
        <v>33.342162902121835</v>
      </c>
      <c r="U4538" s="39">
        <v>33.433511293634496</v>
      </c>
      <c r="V4538" s="39">
        <v>33.342162902121835</v>
      </c>
      <c r="W4538" s="29" t="s">
        <v>265</v>
      </c>
      <c r="X4538" s="29" t="s">
        <v>11773</v>
      </c>
      <c r="Y4538" s="29">
        <v>45225</v>
      </c>
      <c r="Z4538" s="41" t="s">
        <v>11758</v>
      </c>
      <c r="AA4538" s="42" t="s">
        <v>1349</v>
      </c>
      <c r="AB4538" s="29" t="s">
        <v>258</v>
      </c>
      <c r="AC4538" s="29" t="s">
        <v>265</v>
      </c>
      <c r="AD4538" s="29" t="s">
        <v>265</v>
      </c>
      <c r="AE4538" s="29" t="s">
        <v>1367</v>
      </c>
      <c r="AF4538" s="29" t="s">
        <v>2409</v>
      </c>
      <c r="AG4538" s="183" t="s">
        <v>2410</v>
      </c>
      <c r="AH4538" s="29" t="s">
        <v>1356</v>
      </c>
      <c r="AI4538" s="29" t="s">
        <v>1357</v>
      </c>
      <c r="AJ4538" s="29" t="s">
        <v>258</v>
      </c>
      <c r="AK4538" s="29" t="s">
        <v>258</v>
      </c>
      <c r="AL4538" s="29" t="s">
        <v>13327</v>
      </c>
    </row>
    <row r="4539" spans="1:38" x14ac:dyDescent="0.2">
      <c r="A4539" s="35" t="s">
        <v>18</v>
      </c>
      <c r="B4539" s="36">
        <v>10477</v>
      </c>
      <c r="C4539" s="36">
        <v>2</v>
      </c>
      <c r="D4539" s="36" t="s">
        <v>7473</v>
      </c>
      <c r="E4539" s="37" t="s">
        <v>7474</v>
      </c>
      <c r="F4539" s="38" t="s">
        <v>1269</v>
      </c>
      <c r="G4539" s="38" t="s">
        <v>1445</v>
      </c>
      <c r="H4539" s="35" t="s">
        <v>12095</v>
      </c>
      <c r="I4539" s="35"/>
      <c r="J4539" s="29" t="s">
        <v>263</v>
      </c>
      <c r="K4539" s="29" t="s">
        <v>264</v>
      </c>
      <c r="L4539" s="29" t="s">
        <v>2577</v>
      </c>
      <c r="M4539" s="39">
        <v>34.017629497240094</v>
      </c>
      <c r="N4539" s="39">
        <v>169.97172895277205</v>
      </c>
      <c r="O4539" s="29">
        <v>44197</v>
      </c>
      <c r="P4539" s="29">
        <v>46022</v>
      </c>
      <c r="Q4539" s="40">
        <v>4.9965776999999996</v>
      </c>
      <c r="R4539" s="39">
        <v>33.975728952772073</v>
      </c>
      <c r="S4539" s="39">
        <v>33.975728952772073</v>
      </c>
      <c r="T4539" s="39">
        <v>33.975728952772073</v>
      </c>
      <c r="U4539" s="39">
        <v>34.068813141683776</v>
      </c>
      <c r="V4539" s="39">
        <v>33.975728952772073</v>
      </c>
      <c r="W4539" s="29" t="s">
        <v>265</v>
      </c>
      <c r="X4539" s="29" t="s">
        <v>11773</v>
      </c>
      <c r="Y4539" s="29">
        <v>45225</v>
      </c>
      <c r="Z4539" s="41" t="s">
        <v>11758</v>
      </c>
      <c r="AA4539" s="42" t="s">
        <v>1349</v>
      </c>
      <c r="AB4539" s="29" t="s">
        <v>258</v>
      </c>
      <c r="AC4539" s="29" t="s">
        <v>265</v>
      </c>
      <c r="AD4539" s="29" t="s">
        <v>265</v>
      </c>
      <c r="AE4539" s="29" t="s">
        <v>1367</v>
      </c>
      <c r="AF4539" s="29" t="s">
        <v>2409</v>
      </c>
      <c r="AG4539" s="183" t="s">
        <v>2410</v>
      </c>
      <c r="AH4539" s="29" t="s">
        <v>1356</v>
      </c>
      <c r="AI4539" s="29" t="s">
        <v>1357</v>
      </c>
      <c r="AJ4539" s="29" t="s">
        <v>258</v>
      </c>
      <c r="AK4539" s="29" t="s">
        <v>258</v>
      </c>
      <c r="AL4539" s="29" t="s">
        <v>13327</v>
      </c>
    </row>
    <row r="4540" spans="1:38" x14ac:dyDescent="0.2">
      <c r="A4540" s="35" t="s">
        <v>18</v>
      </c>
      <c r="B4540" s="36">
        <v>10477</v>
      </c>
      <c r="C4540" s="36">
        <v>3</v>
      </c>
      <c r="D4540" s="36" t="s">
        <v>7475</v>
      </c>
      <c r="E4540" s="37" t="s">
        <v>7476</v>
      </c>
      <c r="F4540" s="38" t="s">
        <v>1269</v>
      </c>
      <c r="G4540" s="38" t="s">
        <v>1445</v>
      </c>
      <c r="H4540" s="35" t="s">
        <v>12095</v>
      </c>
      <c r="I4540" s="35"/>
      <c r="J4540" s="29" t="s">
        <v>263</v>
      </c>
      <c r="K4540" s="29" t="s">
        <v>264</v>
      </c>
      <c r="L4540" s="29" t="s">
        <v>2577</v>
      </c>
      <c r="M4540" s="39">
        <v>34.461872783712487</v>
      </c>
      <c r="N4540" s="39">
        <v>172.1914250513347</v>
      </c>
      <c r="O4540" s="29">
        <v>44197</v>
      </c>
      <c r="P4540" s="29">
        <v>46022</v>
      </c>
      <c r="Q4540" s="40">
        <v>4.9965776999999996</v>
      </c>
      <c r="R4540" s="39">
        <v>34.419425051334699</v>
      </c>
      <c r="S4540" s="39">
        <v>34.419425051334699</v>
      </c>
      <c r="T4540" s="39">
        <v>34.419425051334699</v>
      </c>
      <c r="U4540" s="39">
        <v>34.513724845995895</v>
      </c>
      <c r="V4540" s="39">
        <v>34.419425051334699</v>
      </c>
      <c r="W4540" s="29" t="s">
        <v>265</v>
      </c>
      <c r="X4540" s="29" t="s">
        <v>11773</v>
      </c>
      <c r="Y4540" s="29">
        <v>45225</v>
      </c>
      <c r="Z4540" s="41" t="s">
        <v>11758</v>
      </c>
      <c r="AA4540" s="42" t="s">
        <v>1349</v>
      </c>
      <c r="AB4540" s="29" t="s">
        <v>258</v>
      </c>
      <c r="AC4540" s="29" t="s">
        <v>265</v>
      </c>
      <c r="AD4540" s="29" t="s">
        <v>265</v>
      </c>
      <c r="AE4540" s="29" t="s">
        <v>1367</v>
      </c>
      <c r="AF4540" s="29" t="s">
        <v>2409</v>
      </c>
      <c r="AG4540" s="183" t="s">
        <v>2410</v>
      </c>
      <c r="AH4540" s="29" t="s">
        <v>1356</v>
      </c>
      <c r="AI4540" s="29" t="s">
        <v>1357</v>
      </c>
      <c r="AJ4540" s="29" t="s">
        <v>258</v>
      </c>
      <c r="AK4540" s="29" t="s">
        <v>258</v>
      </c>
      <c r="AL4540" s="29" t="s">
        <v>13327</v>
      </c>
    </row>
    <row r="4541" spans="1:38" x14ac:dyDescent="0.2">
      <c r="A4541" s="35" t="s">
        <v>18</v>
      </c>
      <c r="B4541" s="36">
        <v>10477</v>
      </c>
      <c r="C4541" s="36">
        <v>4</v>
      </c>
      <c r="D4541" s="36" t="s">
        <v>7477</v>
      </c>
      <c r="E4541" s="37" t="s">
        <v>7478</v>
      </c>
      <c r="F4541" s="38" t="s">
        <v>1269</v>
      </c>
      <c r="G4541" s="38" t="s">
        <v>1445</v>
      </c>
      <c r="H4541" s="35" t="s">
        <v>12095</v>
      </c>
      <c r="I4541" s="35"/>
      <c r="J4541" s="29" t="s">
        <v>263</v>
      </c>
      <c r="K4541" s="29" t="s">
        <v>264</v>
      </c>
      <c r="L4541" s="29" t="s">
        <v>2577</v>
      </c>
      <c r="M4541" s="39">
        <v>34.173714976270936</v>
      </c>
      <c r="N4541" s="39">
        <v>170.75162217659138</v>
      </c>
      <c r="O4541" s="29">
        <v>44197</v>
      </c>
      <c r="P4541" s="29">
        <v>46022</v>
      </c>
      <c r="Q4541" s="40">
        <v>4.9965776999999996</v>
      </c>
      <c r="R4541" s="39">
        <v>34.131622176591378</v>
      </c>
      <c r="S4541" s="39">
        <v>34.131622176591378</v>
      </c>
      <c r="T4541" s="39">
        <v>34.131622176591378</v>
      </c>
      <c r="U4541" s="39">
        <v>34.22513347022587</v>
      </c>
      <c r="V4541" s="39">
        <v>34.131622176591378</v>
      </c>
      <c r="W4541" s="29" t="s">
        <v>265</v>
      </c>
      <c r="X4541" s="29" t="s">
        <v>11773</v>
      </c>
      <c r="Y4541" s="29">
        <v>45225</v>
      </c>
      <c r="Z4541" s="41" t="s">
        <v>11758</v>
      </c>
      <c r="AA4541" s="42" t="s">
        <v>1349</v>
      </c>
      <c r="AB4541" s="29" t="s">
        <v>258</v>
      </c>
      <c r="AC4541" s="29" t="s">
        <v>265</v>
      </c>
      <c r="AD4541" s="29" t="s">
        <v>265</v>
      </c>
      <c r="AE4541" s="29" t="s">
        <v>1367</v>
      </c>
      <c r="AF4541" s="29" t="s">
        <v>2409</v>
      </c>
      <c r="AG4541" s="183" t="s">
        <v>2410</v>
      </c>
      <c r="AH4541" s="29" t="s">
        <v>1356</v>
      </c>
      <c r="AI4541" s="29" t="s">
        <v>1357</v>
      </c>
      <c r="AJ4541" s="29" t="s">
        <v>258</v>
      </c>
      <c r="AK4541" s="29" t="s">
        <v>258</v>
      </c>
      <c r="AL4541" s="29" t="s">
        <v>13327</v>
      </c>
    </row>
    <row r="4542" spans="1:38" x14ac:dyDescent="0.2">
      <c r="A4542" s="35" t="s">
        <v>18</v>
      </c>
      <c r="B4542" s="36">
        <v>10477</v>
      </c>
      <c r="C4542" s="36">
        <v>5</v>
      </c>
      <c r="D4542" s="36" t="s">
        <v>7479</v>
      </c>
      <c r="E4542" s="37" t="s">
        <v>7480</v>
      </c>
      <c r="F4542" s="38" t="s">
        <v>1269</v>
      </c>
      <c r="G4542" s="38" t="s">
        <v>1445</v>
      </c>
      <c r="H4542" s="35" t="s">
        <v>12095</v>
      </c>
      <c r="I4542" s="35"/>
      <c r="J4542" s="29" t="s">
        <v>263</v>
      </c>
      <c r="K4542" s="29" t="s">
        <v>264</v>
      </c>
      <c r="L4542" s="29" t="s">
        <v>2577</v>
      </c>
      <c r="M4542" s="39">
        <v>33.94959223714973</v>
      </c>
      <c r="N4542" s="39">
        <v>169.63177549623543</v>
      </c>
      <c r="O4542" s="29">
        <v>44197</v>
      </c>
      <c r="P4542" s="29">
        <v>46022</v>
      </c>
      <c r="Q4542" s="40">
        <v>4.9965776999999996</v>
      </c>
      <c r="R4542" s="39">
        <v>33.907775496235452</v>
      </c>
      <c r="S4542" s="39">
        <v>33.907775496235452</v>
      </c>
      <c r="T4542" s="39">
        <v>33.907775496235452</v>
      </c>
      <c r="U4542" s="39">
        <v>34.000673511293634</v>
      </c>
      <c r="V4542" s="39">
        <v>33.907775496235452</v>
      </c>
      <c r="W4542" s="29" t="s">
        <v>265</v>
      </c>
      <c r="X4542" s="29" t="s">
        <v>11773</v>
      </c>
      <c r="Y4542" s="29">
        <v>45225</v>
      </c>
      <c r="Z4542" s="41" t="s">
        <v>11758</v>
      </c>
      <c r="AA4542" s="42" t="s">
        <v>1349</v>
      </c>
      <c r="AB4542" s="29" t="s">
        <v>258</v>
      </c>
      <c r="AC4542" s="29" t="s">
        <v>265</v>
      </c>
      <c r="AD4542" s="29" t="s">
        <v>265</v>
      </c>
      <c r="AE4542" s="29" t="s">
        <v>1367</v>
      </c>
      <c r="AF4542" s="29" t="s">
        <v>2409</v>
      </c>
      <c r="AG4542" s="183" t="s">
        <v>2410</v>
      </c>
      <c r="AH4542" s="29" t="s">
        <v>1356</v>
      </c>
      <c r="AI4542" s="29" t="s">
        <v>1357</v>
      </c>
      <c r="AJ4542" s="29" t="s">
        <v>258</v>
      </c>
      <c r="AK4542" s="29" t="s">
        <v>258</v>
      </c>
      <c r="AL4542" s="29" t="s">
        <v>13327</v>
      </c>
    </row>
    <row r="4543" spans="1:38" x14ac:dyDescent="0.2">
      <c r="A4543" s="35" t="s">
        <v>18</v>
      </c>
      <c r="B4543" s="36">
        <v>10477</v>
      </c>
      <c r="C4543" s="36">
        <v>6</v>
      </c>
      <c r="D4543" s="36" t="s">
        <v>7481</v>
      </c>
      <c r="E4543" s="37" t="s">
        <v>7482</v>
      </c>
      <c r="F4543" s="38" t="s">
        <v>1269</v>
      </c>
      <c r="G4543" s="38" t="s">
        <v>1445</v>
      </c>
      <c r="H4543" s="35" t="s">
        <v>12095</v>
      </c>
      <c r="I4543" s="35"/>
      <c r="J4543" s="29" t="s">
        <v>263</v>
      </c>
      <c r="K4543" s="29" t="s">
        <v>264</v>
      </c>
      <c r="L4543" s="29" t="s">
        <v>2577</v>
      </c>
      <c r="M4543" s="39">
        <v>32.956048130241903</v>
      </c>
      <c r="N4543" s="39">
        <v>164.66745516769336</v>
      </c>
      <c r="O4543" s="29">
        <v>44197</v>
      </c>
      <c r="P4543" s="29">
        <v>46022</v>
      </c>
      <c r="Q4543" s="40">
        <v>4.9965776999999996</v>
      </c>
      <c r="R4543" s="39">
        <v>32.915455167693359</v>
      </c>
      <c r="S4543" s="39">
        <v>32.915455167693359</v>
      </c>
      <c r="T4543" s="39">
        <v>32.915455167693359</v>
      </c>
      <c r="U4543" s="39">
        <v>33.005634496919917</v>
      </c>
      <c r="V4543" s="39">
        <v>32.915455167693359</v>
      </c>
      <c r="W4543" s="29" t="s">
        <v>265</v>
      </c>
      <c r="X4543" s="29" t="s">
        <v>11773</v>
      </c>
      <c r="Y4543" s="29">
        <v>45225</v>
      </c>
      <c r="Z4543" s="41" t="s">
        <v>11758</v>
      </c>
      <c r="AA4543" s="42" t="s">
        <v>1349</v>
      </c>
      <c r="AB4543" s="29" t="s">
        <v>258</v>
      </c>
      <c r="AC4543" s="29" t="s">
        <v>265</v>
      </c>
      <c r="AD4543" s="29" t="s">
        <v>265</v>
      </c>
      <c r="AE4543" s="29" t="s">
        <v>1367</v>
      </c>
      <c r="AF4543" s="29" t="s">
        <v>2409</v>
      </c>
      <c r="AG4543" s="183" t="s">
        <v>2410</v>
      </c>
      <c r="AH4543" s="29" t="s">
        <v>1356</v>
      </c>
      <c r="AI4543" s="29" t="s">
        <v>1357</v>
      </c>
      <c r="AJ4543" s="29" t="s">
        <v>258</v>
      </c>
      <c r="AK4543" s="29" t="s">
        <v>258</v>
      </c>
      <c r="AL4543" s="29" t="s">
        <v>13327</v>
      </c>
    </row>
    <row r="4544" spans="1:38" x14ac:dyDescent="0.2">
      <c r="A4544" s="35" t="s">
        <v>18</v>
      </c>
      <c r="B4544" s="36">
        <v>10477</v>
      </c>
      <c r="C4544" s="36">
        <v>7</v>
      </c>
      <c r="D4544" s="36" t="s">
        <v>7483</v>
      </c>
      <c r="E4544" s="37" t="s">
        <v>7484</v>
      </c>
      <c r="F4544" s="38" t="s">
        <v>1269</v>
      </c>
      <c r="G4544" s="38" t="s">
        <v>1445</v>
      </c>
      <c r="H4544" s="35" t="s">
        <v>12095</v>
      </c>
      <c r="I4544" s="35"/>
      <c r="J4544" s="29" t="s">
        <v>263</v>
      </c>
      <c r="K4544" s="29" t="s">
        <v>264</v>
      </c>
      <c r="L4544" s="29" t="s">
        <v>2577</v>
      </c>
      <c r="M4544" s="39">
        <v>31.882460187933635</v>
      </c>
      <c r="N4544" s="39">
        <v>159.30318959616699</v>
      </c>
      <c r="O4544" s="29">
        <v>44197</v>
      </c>
      <c r="P4544" s="29">
        <v>46022</v>
      </c>
      <c r="Q4544" s="40">
        <v>4.9965776999999996</v>
      </c>
      <c r="R4544" s="39">
        <v>31.843189596167008</v>
      </c>
      <c r="S4544" s="39">
        <v>31.843189596167008</v>
      </c>
      <c r="T4544" s="39">
        <v>31.843189596167008</v>
      </c>
      <c r="U4544" s="39">
        <v>31.930431211498973</v>
      </c>
      <c r="V4544" s="39">
        <v>31.843189596167008</v>
      </c>
      <c r="W4544" s="29" t="s">
        <v>265</v>
      </c>
      <c r="X4544" s="29" t="s">
        <v>11773</v>
      </c>
      <c r="Y4544" s="29">
        <v>45225</v>
      </c>
      <c r="Z4544" s="41" t="s">
        <v>11758</v>
      </c>
      <c r="AA4544" s="42" t="s">
        <v>1349</v>
      </c>
      <c r="AB4544" s="29" t="s">
        <v>258</v>
      </c>
      <c r="AC4544" s="29" t="s">
        <v>265</v>
      </c>
      <c r="AD4544" s="29" t="s">
        <v>265</v>
      </c>
      <c r="AE4544" s="29" t="s">
        <v>1367</v>
      </c>
      <c r="AF4544" s="29" t="s">
        <v>2409</v>
      </c>
      <c r="AG4544" s="183" t="s">
        <v>2410</v>
      </c>
      <c r="AH4544" s="29" t="s">
        <v>1356</v>
      </c>
      <c r="AI4544" s="29" t="s">
        <v>1357</v>
      </c>
      <c r="AJ4544" s="29" t="s">
        <v>258</v>
      </c>
      <c r="AK4544" s="29" t="s">
        <v>258</v>
      </c>
      <c r="AL4544" s="29" t="s">
        <v>13327</v>
      </c>
    </row>
    <row r="4545" spans="1:38" x14ac:dyDescent="0.2">
      <c r="A4545" s="35" t="s">
        <v>18</v>
      </c>
      <c r="B4545" s="36">
        <v>10477</v>
      </c>
      <c r="C4545" s="36">
        <v>8</v>
      </c>
      <c r="D4545" s="36" t="s">
        <v>7485</v>
      </c>
      <c r="E4545" s="37" t="s">
        <v>7486</v>
      </c>
      <c r="F4545" s="38" t="s">
        <v>1269</v>
      </c>
      <c r="G4545" s="38" t="s">
        <v>1445</v>
      </c>
      <c r="H4545" s="35" t="s">
        <v>12095</v>
      </c>
      <c r="I4545" s="35"/>
      <c r="J4545" s="29" t="s">
        <v>263</v>
      </c>
      <c r="K4545" s="29" t="s">
        <v>264</v>
      </c>
      <c r="L4545" s="29" t="s">
        <v>2577</v>
      </c>
      <c r="M4545" s="39">
        <v>32.047550598447025</v>
      </c>
      <c r="N4545" s="39">
        <v>160.12807665982206</v>
      </c>
      <c r="O4545" s="29">
        <v>44197</v>
      </c>
      <c r="P4545" s="29">
        <v>46022</v>
      </c>
      <c r="Q4545" s="40">
        <v>4.9965776999999996</v>
      </c>
      <c r="R4545" s="39">
        <v>32.008076659822038</v>
      </c>
      <c r="S4545" s="39">
        <v>32.008076659822038</v>
      </c>
      <c r="T4545" s="39">
        <v>32.008076659822038</v>
      </c>
      <c r="U4545" s="39">
        <v>32.095770020533884</v>
      </c>
      <c r="V4545" s="39">
        <v>32.008076659822038</v>
      </c>
      <c r="W4545" s="29" t="s">
        <v>265</v>
      </c>
      <c r="X4545" s="29" t="s">
        <v>11773</v>
      </c>
      <c r="Y4545" s="29">
        <v>45225</v>
      </c>
      <c r="Z4545" s="41" t="s">
        <v>11758</v>
      </c>
      <c r="AA4545" s="42" t="s">
        <v>1349</v>
      </c>
      <c r="AB4545" s="29" t="s">
        <v>258</v>
      </c>
      <c r="AC4545" s="29" t="s">
        <v>265</v>
      </c>
      <c r="AD4545" s="29" t="s">
        <v>265</v>
      </c>
      <c r="AE4545" s="29" t="s">
        <v>1367</v>
      </c>
      <c r="AF4545" s="29" t="s">
        <v>2409</v>
      </c>
      <c r="AG4545" s="183" t="s">
        <v>2410</v>
      </c>
      <c r="AH4545" s="29" t="s">
        <v>1356</v>
      </c>
      <c r="AI4545" s="29" t="s">
        <v>1357</v>
      </c>
      <c r="AJ4545" s="29" t="s">
        <v>258</v>
      </c>
      <c r="AK4545" s="29" t="s">
        <v>258</v>
      </c>
      <c r="AL4545" s="29" t="s">
        <v>13327</v>
      </c>
    </row>
    <row r="4546" spans="1:38" x14ac:dyDescent="0.2">
      <c r="A4546" s="35" t="s">
        <v>18</v>
      </c>
      <c r="B4546" s="36">
        <v>10477</v>
      </c>
      <c r="C4546" s="36">
        <v>9</v>
      </c>
      <c r="D4546" s="36" t="s">
        <v>7487</v>
      </c>
      <c r="E4546" s="37" t="s">
        <v>7488</v>
      </c>
      <c r="F4546" s="38" t="s">
        <v>1269</v>
      </c>
      <c r="G4546" s="38" t="s">
        <v>1445</v>
      </c>
      <c r="H4546" s="35" t="s">
        <v>12095</v>
      </c>
      <c r="I4546" s="35"/>
      <c r="J4546" s="29" t="s">
        <v>263</v>
      </c>
      <c r="K4546" s="29" t="s">
        <v>264</v>
      </c>
      <c r="L4546" s="29" t="s">
        <v>2577</v>
      </c>
      <c r="M4546" s="39">
        <v>51.913428099301598</v>
      </c>
      <c r="N4546" s="39">
        <v>220.58765229295</v>
      </c>
      <c r="O4546" s="29">
        <v>44470</v>
      </c>
      <c r="P4546" s="29">
        <v>46022</v>
      </c>
      <c r="Q4546" s="40">
        <v>4.2491443999999996</v>
      </c>
      <c r="R4546" s="39">
        <v>13.067652292950033</v>
      </c>
      <c r="S4546" s="39">
        <v>51.844490075290892</v>
      </c>
      <c r="T4546" s="39">
        <v>51.844490075290892</v>
      </c>
      <c r="U4546" s="39">
        <v>51.986529774127312</v>
      </c>
      <c r="V4546" s="39">
        <v>51.844490075290892</v>
      </c>
      <c r="W4546" s="29" t="s">
        <v>265</v>
      </c>
      <c r="X4546" s="29" t="s">
        <v>11773</v>
      </c>
      <c r="Y4546" s="29">
        <v>45225</v>
      </c>
      <c r="Z4546" s="41" t="s">
        <v>11758</v>
      </c>
      <c r="AA4546" s="42" t="s">
        <v>1349</v>
      </c>
      <c r="AB4546" s="29" t="s">
        <v>258</v>
      </c>
      <c r="AC4546" s="29" t="s">
        <v>265</v>
      </c>
      <c r="AD4546" s="29" t="s">
        <v>265</v>
      </c>
      <c r="AE4546" s="29" t="s">
        <v>1367</v>
      </c>
      <c r="AF4546" s="29" t="s">
        <v>2409</v>
      </c>
      <c r="AG4546" s="183" t="s">
        <v>2410</v>
      </c>
      <c r="AH4546" s="29" t="s">
        <v>1356</v>
      </c>
      <c r="AI4546" s="29" t="s">
        <v>1357</v>
      </c>
      <c r="AJ4546" s="29" t="s">
        <v>258</v>
      </c>
      <c r="AK4546" s="29" t="s">
        <v>258</v>
      </c>
      <c r="AL4546" s="29" t="s">
        <v>13327</v>
      </c>
    </row>
    <row r="4547" spans="1:38" x14ac:dyDescent="0.2">
      <c r="A4547" s="35" t="s">
        <v>18</v>
      </c>
      <c r="B4547" s="36">
        <v>10477</v>
      </c>
      <c r="C4547" s="36">
        <v>10</v>
      </c>
      <c r="D4547" s="36" t="s">
        <v>7489</v>
      </c>
      <c r="E4547" s="37" t="s">
        <v>7490</v>
      </c>
      <c r="F4547" s="38" t="s">
        <v>1269</v>
      </c>
      <c r="G4547" s="38" t="s">
        <v>1445</v>
      </c>
      <c r="H4547" s="35" t="s">
        <v>12095</v>
      </c>
      <c r="I4547" s="35"/>
      <c r="J4547" s="29" t="s">
        <v>263</v>
      </c>
      <c r="K4547" s="29" t="s">
        <v>264</v>
      </c>
      <c r="L4547" s="29" t="s">
        <v>2577</v>
      </c>
      <c r="M4547" s="39">
        <v>51.913428099301598</v>
      </c>
      <c r="N4547" s="39">
        <v>220.58765229295</v>
      </c>
      <c r="O4547" s="29">
        <v>44470</v>
      </c>
      <c r="P4547" s="29">
        <v>46022</v>
      </c>
      <c r="Q4547" s="40">
        <v>4.2491443999999996</v>
      </c>
      <c r="R4547" s="39">
        <v>13.067652292950033</v>
      </c>
      <c r="S4547" s="39">
        <v>51.844490075290892</v>
      </c>
      <c r="T4547" s="39">
        <v>51.844490075290892</v>
      </c>
      <c r="U4547" s="39">
        <v>51.986529774127312</v>
      </c>
      <c r="V4547" s="39">
        <v>51.844490075290892</v>
      </c>
      <c r="W4547" s="29" t="s">
        <v>265</v>
      </c>
      <c r="X4547" s="29" t="s">
        <v>11773</v>
      </c>
      <c r="Y4547" s="29">
        <v>45225</v>
      </c>
      <c r="Z4547" s="41" t="s">
        <v>11758</v>
      </c>
      <c r="AA4547" s="42" t="s">
        <v>1349</v>
      </c>
      <c r="AB4547" s="29" t="s">
        <v>258</v>
      </c>
      <c r="AC4547" s="29" t="s">
        <v>265</v>
      </c>
      <c r="AD4547" s="29" t="s">
        <v>265</v>
      </c>
      <c r="AE4547" s="29" t="s">
        <v>1367</v>
      </c>
      <c r="AF4547" s="29" t="s">
        <v>2409</v>
      </c>
      <c r="AG4547" s="183" t="s">
        <v>2410</v>
      </c>
      <c r="AH4547" s="29" t="s">
        <v>1356</v>
      </c>
      <c r="AI4547" s="29" t="s">
        <v>1357</v>
      </c>
      <c r="AJ4547" s="29" t="s">
        <v>258</v>
      </c>
      <c r="AK4547" s="29" t="s">
        <v>258</v>
      </c>
      <c r="AL4547" s="29" t="s">
        <v>13327</v>
      </c>
    </row>
    <row r="4548" spans="1:38" x14ac:dyDescent="0.2">
      <c r="A4548" s="35" t="s">
        <v>18</v>
      </c>
      <c r="B4548" s="36">
        <v>10477</v>
      </c>
      <c r="C4548" s="36">
        <v>11</v>
      </c>
      <c r="D4548" s="36" t="s">
        <v>7491</v>
      </c>
      <c r="E4548" s="37" t="s">
        <v>7492</v>
      </c>
      <c r="F4548" s="38" t="s">
        <v>1269</v>
      </c>
      <c r="G4548" s="38" t="s">
        <v>1445</v>
      </c>
      <c r="H4548" s="35" t="s">
        <v>12095</v>
      </c>
      <c r="I4548" s="35"/>
      <c r="J4548" s="29" t="s">
        <v>263</v>
      </c>
      <c r="K4548" s="29" t="s">
        <v>264</v>
      </c>
      <c r="L4548" s="29" t="s">
        <v>2577</v>
      </c>
      <c r="M4548" s="39">
        <v>51.913428099301598</v>
      </c>
      <c r="N4548" s="39">
        <v>220.58765229295</v>
      </c>
      <c r="O4548" s="29">
        <v>44470</v>
      </c>
      <c r="P4548" s="29">
        <v>46022</v>
      </c>
      <c r="Q4548" s="40">
        <v>4.2491443999999996</v>
      </c>
      <c r="R4548" s="39">
        <v>13.067652292950033</v>
      </c>
      <c r="S4548" s="39">
        <v>51.844490075290892</v>
      </c>
      <c r="T4548" s="39">
        <v>51.844490075290892</v>
      </c>
      <c r="U4548" s="39">
        <v>51.986529774127312</v>
      </c>
      <c r="V4548" s="39">
        <v>51.844490075290892</v>
      </c>
      <c r="W4548" s="29" t="s">
        <v>265</v>
      </c>
      <c r="X4548" s="29" t="s">
        <v>11773</v>
      </c>
      <c r="Y4548" s="29">
        <v>45225</v>
      </c>
      <c r="Z4548" s="41" t="s">
        <v>11758</v>
      </c>
      <c r="AA4548" s="42" t="s">
        <v>1349</v>
      </c>
      <c r="AB4548" s="29" t="s">
        <v>258</v>
      </c>
      <c r="AC4548" s="29" t="s">
        <v>265</v>
      </c>
      <c r="AD4548" s="29" t="s">
        <v>265</v>
      </c>
      <c r="AE4548" s="29" t="s">
        <v>1367</v>
      </c>
      <c r="AF4548" s="29" t="s">
        <v>2409</v>
      </c>
      <c r="AG4548" s="183" t="s">
        <v>2410</v>
      </c>
      <c r="AH4548" s="29" t="s">
        <v>1356</v>
      </c>
      <c r="AI4548" s="29" t="s">
        <v>1357</v>
      </c>
      <c r="AJ4548" s="29" t="s">
        <v>258</v>
      </c>
      <c r="AK4548" s="29" t="s">
        <v>258</v>
      </c>
      <c r="AL4548" s="29" t="s">
        <v>13327</v>
      </c>
    </row>
    <row r="4549" spans="1:38" x14ac:dyDescent="0.2">
      <c r="A4549" s="35" t="s">
        <v>18</v>
      </c>
      <c r="B4549" s="36">
        <v>10477</v>
      </c>
      <c r="C4549" s="36">
        <v>12</v>
      </c>
      <c r="D4549" s="36" t="s">
        <v>7493</v>
      </c>
      <c r="E4549" s="37" t="s">
        <v>7494</v>
      </c>
      <c r="F4549" s="38" t="s">
        <v>1269</v>
      </c>
      <c r="G4549" s="38" t="s">
        <v>1445</v>
      </c>
      <c r="H4549" s="35" t="s">
        <v>12095</v>
      </c>
      <c r="I4549" s="35"/>
      <c r="J4549" s="29" t="s">
        <v>263</v>
      </c>
      <c r="K4549" s="29" t="s">
        <v>264</v>
      </c>
      <c r="L4549" s="29" t="s">
        <v>2577</v>
      </c>
      <c r="M4549" s="39">
        <v>51.913428099301598</v>
      </c>
      <c r="N4549" s="39">
        <v>220.58765229295</v>
      </c>
      <c r="O4549" s="29">
        <v>44470</v>
      </c>
      <c r="P4549" s="29">
        <v>46022</v>
      </c>
      <c r="Q4549" s="40">
        <v>4.2491443999999996</v>
      </c>
      <c r="R4549" s="39">
        <v>13.067652292950033</v>
      </c>
      <c r="S4549" s="39">
        <v>51.844490075290892</v>
      </c>
      <c r="T4549" s="39">
        <v>51.844490075290892</v>
      </c>
      <c r="U4549" s="39">
        <v>51.986529774127312</v>
      </c>
      <c r="V4549" s="39">
        <v>51.844490075290892</v>
      </c>
      <c r="W4549" s="29" t="s">
        <v>265</v>
      </c>
      <c r="X4549" s="29" t="s">
        <v>11773</v>
      </c>
      <c r="Y4549" s="29">
        <v>45225</v>
      </c>
      <c r="Z4549" s="41" t="s">
        <v>11758</v>
      </c>
      <c r="AA4549" s="42" t="s">
        <v>1349</v>
      </c>
      <c r="AB4549" s="29" t="s">
        <v>258</v>
      </c>
      <c r="AC4549" s="29" t="s">
        <v>265</v>
      </c>
      <c r="AD4549" s="29" t="s">
        <v>265</v>
      </c>
      <c r="AE4549" s="29" t="s">
        <v>1367</v>
      </c>
      <c r="AF4549" s="29" t="s">
        <v>2409</v>
      </c>
      <c r="AG4549" s="183" t="s">
        <v>2410</v>
      </c>
      <c r="AH4549" s="29" t="s">
        <v>1356</v>
      </c>
      <c r="AI4549" s="29" t="s">
        <v>1357</v>
      </c>
      <c r="AJ4549" s="29" t="s">
        <v>258</v>
      </c>
      <c r="AK4549" s="29" t="s">
        <v>258</v>
      </c>
      <c r="AL4549" s="29" t="s">
        <v>13327</v>
      </c>
    </row>
    <row r="4550" spans="1:38" x14ac:dyDescent="0.2">
      <c r="A4550" s="35" t="s">
        <v>18</v>
      </c>
      <c r="B4550" s="36">
        <v>10477</v>
      </c>
      <c r="C4550" s="36">
        <v>13</v>
      </c>
      <c r="D4550" s="36" t="s">
        <v>7495</v>
      </c>
      <c r="E4550" s="37" t="s">
        <v>7496</v>
      </c>
      <c r="F4550" s="38" t="s">
        <v>1269</v>
      </c>
      <c r="G4550" s="38" t="s">
        <v>1445</v>
      </c>
      <c r="H4550" s="35" t="s">
        <v>12095</v>
      </c>
      <c r="I4550" s="35"/>
      <c r="J4550" s="29" t="s">
        <v>263</v>
      </c>
      <c r="K4550" s="29" t="s">
        <v>264</v>
      </c>
      <c r="L4550" s="29" t="s">
        <v>2577</v>
      </c>
      <c r="M4550" s="39">
        <v>51.913428099301598</v>
      </c>
      <c r="N4550" s="39">
        <v>220.58765229295</v>
      </c>
      <c r="O4550" s="29">
        <v>44470</v>
      </c>
      <c r="P4550" s="29">
        <v>46022</v>
      </c>
      <c r="Q4550" s="40">
        <v>4.2491443999999996</v>
      </c>
      <c r="R4550" s="39">
        <v>13.067652292950033</v>
      </c>
      <c r="S4550" s="39">
        <v>51.844490075290892</v>
      </c>
      <c r="T4550" s="39">
        <v>51.844490075290892</v>
      </c>
      <c r="U4550" s="39">
        <v>51.986529774127312</v>
      </c>
      <c r="V4550" s="39">
        <v>51.844490075290892</v>
      </c>
      <c r="W4550" s="29" t="s">
        <v>265</v>
      </c>
      <c r="X4550" s="29" t="s">
        <v>11773</v>
      </c>
      <c r="Y4550" s="29">
        <v>45225</v>
      </c>
      <c r="Z4550" s="41" t="s">
        <v>11758</v>
      </c>
      <c r="AA4550" s="42" t="s">
        <v>1349</v>
      </c>
      <c r="AB4550" s="29" t="s">
        <v>258</v>
      </c>
      <c r="AC4550" s="29" t="s">
        <v>265</v>
      </c>
      <c r="AD4550" s="29" t="s">
        <v>265</v>
      </c>
      <c r="AE4550" s="29" t="s">
        <v>1367</v>
      </c>
      <c r="AF4550" s="29" t="s">
        <v>2409</v>
      </c>
      <c r="AG4550" s="183" t="s">
        <v>2410</v>
      </c>
      <c r="AH4550" s="29" t="s">
        <v>1356</v>
      </c>
      <c r="AI4550" s="29" t="s">
        <v>1357</v>
      </c>
      <c r="AJ4550" s="29" t="s">
        <v>258</v>
      </c>
      <c r="AK4550" s="29" t="s">
        <v>258</v>
      </c>
      <c r="AL4550" s="29" t="s">
        <v>13327</v>
      </c>
    </row>
    <row r="4551" spans="1:38" x14ac:dyDescent="0.2">
      <c r="A4551" s="35" t="s">
        <v>16</v>
      </c>
      <c r="B4551" s="36">
        <v>10481</v>
      </c>
      <c r="C4551" s="36"/>
      <c r="D4551" s="36" t="s">
        <v>1349</v>
      </c>
      <c r="E4551" s="37" t="s">
        <v>7497</v>
      </c>
      <c r="F4551" s="38" t="s">
        <v>1262</v>
      </c>
      <c r="G4551" s="38" t="s">
        <v>1263</v>
      </c>
      <c r="H4551" s="35" t="s">
        <v>3070</v>
      </c>
      <c r="I4551" s="35"/>
      <c r="J4551" s="29" t="s">
        <v>281</v>
      </c>
      <c r="K4551" s="29" t="s">
        <v>282</v>
      </c>
      <c r="L4551" s="29" t="s">
        <v>1384</v>
      </c>
      <c r="M4551" s="39">
        <v>23.356791169845376</v>
      </c>
      <c r="N4551" s="39">
        <v>116.7040219028063</v>
      </c>
      <c r="O4551" s="29">
        <v>44197</v>
      </c>
      <c r="P4551" s="29">
        <v>46022</v>
      </c>
      <c r="Q4551" s="40">
        <v>4.9965776999999996</v>
      </c>
      <c r="R4551" s="39">
        <v>23.328021902806299</v>
      </c>
      <c r="S4551" s="39">
        <v>23.328021902806299</v>
      </c>
      <c r="T4551" s="39">
        <v>23.328021902806299</v>
      </c>
      <c r="U4551" s="39">
        <v>23.391934291581109</v>
      </c>
      <c r="V4551" s="39">
        <v>23.328021902806299</v>
      </c>
      <c r="W4551" s="29" t="s">
        <v>265</v>
      </c>
      <c r="X4551" s="29" t="s">
        <v>11773</v>
      </c>
      <c r="Y4551" s="29">
        <v>45243</v>
      </c>
      <c r="Z4551" s="41" t="s">
        <v>11759</v>
      </c>
      <c r="AA4551" s="42" t="s">
        <v>1349</v>
      </c>
      <c r="AB4551" s="29" t="s">
        <v>258</v>
      </c>
      <c r="AC4551" s="29" t="s">
        <v>258</v>
      </c>
      <c r="AD4551" s="29" t="s">
        <v>265</v>
      </c>
      <c r="AE4551" s="29" t="s">
        <v>1353</v>
      </c>
      <c r="AF4551" s="29" t="s">
        <v>1368</v>
      </c>
      <c r="AG4551" s="183" t="s">
        <v>1369</v>
      </c>
      <c r="AH4551" s="29" t="s">
        <v>1356</v>
      </c>
      <c r="AI4551" s="29" t="s">
        <v>1357</v>
      </c>
      <c r="AJ4551" s="29" t="s">
        <v>258</v>
      </c>
      <c r="AK4551" s="29" t="s">
        <v>258</v>
      </c>
      <c r="AL4551" s="29" t="s">
        <v>13327</v>
      </c>
    </row>
    <row r="4552" spans="1:38" x14ac:dyDescent="0.2">
      <c r="A4552" s="35" t="s">
        <v>16</v>
      </c>
      <c r="B4552" s="36">
        <v>10482</v>
      </c>
      <c r="C4552" s="36"/>
      <c r="D4552" s="36" t="s">
        <v>1349</v>
      </c>
      <c r="E4552" s="37" t="s">
        <v>7498</v>
      </c>
      <c r="F4552" s="38" t="s">
        <v>1262</v>
      </c>
      <c r="G4552" s="38" t="s">
        <v>1263</v>
      </c>
      <c r="H4552" s="35" t="s">
        <v>2539</v>
      </c>
      <c r="I4552" s="35"/>
      <c r="J4552" s="29" t="s">
        <v>281</v>
      </c>
      <c r="K4552" s="29" t="s">
        <v>282</v>
      </c>
      <c r="L4552" s="29" t="s">
        <v>1384</v>
      </c>
      <c r="M4552" s="39">
        <v>26.260381298995959</v>
      </c>
      <c r="N4552" s="39">
        <v>131.21203559206023</v>
      </c>
      <c r="O4552" s="29">
        <v>44197</v>
      </c>
      <c r="P4552" s="29">
        <v>46022</v>
      </c>
      <c r="Q4552" s="40">
        <v>4.9965776999999996</v>
      </c>
      <c r="R4552" s="39">
        <v>26.22803559206023</v>
      </c>
      <c r="S4552" s="39">
        <v>26.22803559206023</v>
      </c>
      <c r="T4552" s="39">
        <v>26.22803559206023</v>
      </c>
      <c r="U4552" s="39">
        <v>26.2998932238193</v>
      </c>
      <c r="V4552" s="39">
        <v>26.22803559206023</v>
      </c>
      <c r="W4552" s="29" t="s">
        <v>1357</v>
      </c>
      <c r="X4552" s="29" t="s">
        <v>258</v>
      </c>
      <c r="Y4552" s="29" t="s">
        <v>1349</v>
      </c>
      <c r="Z4552" s="41" t="s">
        <v>1349</v>
      </c>
      <c r="AA4552" s="42" t="s">
        <v>1349</v>
      </c>
      <c r="AB4552" s="29" t="s">
        <v>258</v>
      </c>
      <c r="AC4552" s="29" t="s">
        <v>258</v>
      </c>
      <c r="AD4552" s="29" t="s">
        <v>265</v>
      </c>
      <c r="AE4552" s="29" t="s">
        <v>1353</v>
      </c>
      <c r="AF4552" s="29" t="s">
        <v>1368</v>
      </c>
      <c r="AG4552" s="183" t="s">
        <v>1369</v>
      </c>
      <c r="AH4552" s="29" t="s">
        <v>1356</v>
      </c>
      <c r="AI4552" s="29" t="s">
        <v>1357</v>
      </c>
      <c r="AJ4552" s="29" t="s">
        <v>258</v>
      </c>
      <c r="AK4552" s="29" t="s">
        <v>258</v>
      </c>
      <c r="AL4552" s="29" t="s">
        <v>13326</v>
      </c>
    </row>
    <row r="4553" spans="1:38" x14ac:dyDescent="0.2">
      <c r="A4553" s="35" t="s">
        <v>16</v>
      </c>
      <c r="B4553" s="36">
        <v>10483</v>
      </c>
      <c r="C4553" s="36"/>
      <c r="D4553" s="36" t="s">
        <v>1349</v>
      </c>
      <c r="E4553" s="37" t="s">
        <v>7499</v>
      </c>
      <c r="F4553" s="38" t="s">
        <v>1262</v>
      </c>
      <c r="G4553" s="38" t="s">
        <v>1263</v>
      </c>
      <c r="H4553" s="35" t="s">
        <v>2539</v>
      </c>
      <c r="I4553" s="35"/>
      <c r="J4553" s="29" t="s">
        <v>281</v>
      </c>
      <c r="K4553" s="29" t="s">
        <v>282</v>
      </c>
      <c r="L4553" s="29" t="s">
        <v>1384</v>
      </c>
      <c r="M4553" s="39">
        <v>28.897825675440117</v>
      </c>
      <c r="N4553" s="39">
        <v>144.39023134839152</v>
      </c>
      <c r="O4553" s="29">
        <v>44197</v>
      </c>
      <c r="P4553" s="29">
        <v>46022</v>
      </c>
      <c r="Q4553" s="40">
        <v>4.9965776999999996</v>
      </c>
      <c r="R4553" s="39">
        <v>28.862231348391514</v>
      </c>
      <c r="S4553" s="39">
        <v>28.862231348391514</v>
      </c>
      <c r="T4553" s="39">
        <v>28.862231348391514</v>
      </c>
      <c r="U4553" s="39">
        <v>28.941305954825463</v>
      </c>
      <c r="V4553" s="39">
        <v>28.862231348391514</v>
      </c>
      <c r="W4553" s="29" t="s">
        <v>1357</v>
      </c>
      <c r="X4553" s="29" t="s">
        <v>258</v>
      </c>
      <c r="Y4553" s="29" t="s">
        <v>1349</v>
      </c>
      <c r="Z4553" s="41" t="s">
        <v>1349</v>
      </c>
      <c r="AA4553" s="42" t="s">
        <v>1349</v>
      </c>
      <c r="AB4553" s="29" t="s">
        <v>258</v>
      </c>
      <c r="AC4553" s="29" t="s">
        <v>258</v>
      </c>
      <c r="AD4553" s="29" t="s">
        <v>265</v>
      </c>
      <c r="AE4553" s="29" t="s">
        <v>1353</v>
      </c>
      <c r="AF4553" s="29" t="s">
        <v>1368</v>
      </c>
      <c r="AG4553" s="183" t="s">
        <v>1369</v>
      </c>
      <c r="AH4553" s="29" t="s">
        <v>1356</v>
      </c>
      <c r="AI4553" s="29" t="s">
        <v>1357</v>
      </c>
      <c r="AJ4553" s="29" t="s">
        <v>258</v>
      </c>
      <c r="AK4553" s="29" t="s">
        <v>258</v>
      </c>
      <c r="AL4553" s="29" t="s">
        <v>13326</v>
      </c>
    </row>
    <row r="4554" spans="1:38" x14ac:dyDescent="0.2">
      <c r="A4554" s="35" t="s">
        <v>17</v>
      </c>
      <c r="B4554" s="36">
        <v>10484</v>
      </c>
      <c r="C4554" s="36"/>
      <c r="D4554" s="36" t="s">
        <v>1349</v>
      </c>
      <c r="E4554" s="37" t="s">
        <v>7500</v>
      </c>
      <c r="F4554" s="38" t="s">
        <v>1269</v>
      </c>
      <c r="G4554" s="38" t="s">
        <v>1273</v>
      </c>
      <c r="H4554" s="35" t="s">
        <v>1393</v>
      </c>
      <c r="I4554" s="35" t="s">
        <v>1349</v>
      </c>
      <c r="J4554" s="29" t="s">
        <v>263</v>
      </c>
      <c r="K4554" s="29" t="s">
        <v>2407</v>
      </c>
      <c r="L4554" s="29" t="s">
        <v>3671</v>
      </c>
      <c r="M4554" s="39">
        <v>0</v>
      </c>
      <c r="N4554" s="39"/>
      <c r="O4554" s="29">
        <v>44197</v>
      </c>
      <c r="P4554" s="29">
        <v>46022</v>
      </c>
      <c r="Q4554" s="40">
        <v>4.9965776999999996</v>
      </c>
      <c r="R4554" s="39"/>
      <c r="S4554" s="39"/>
      <c r="T4554" s="39"/>
      <c r="U4554" s="39"/>
      <c r="V4554" s="39"/>
      <c r="W4554" s="29" t="s">
        <v>265</v>
      </c>
      <c r="X4554" s="29" t="s">
        <v>11773</v>
      </c>
      <c r="Y4554" s="29">
        <v>45278</v>
      </c>
      <c r="Z4554" s="41" t="s">
        <v>11760</v>
      </c>
      <c r="AA4554" s="42" t="s">
        <v>13397</v>
      </c>
      <c r="AB4554" s="29" t="s">
        <v>258</v>
      </c>
      <c r="AC4554" s="29" t="s">
        <v>258</v>
      </c>
      <c r="AD4554" s="29" t="s">
        <v>258</v>
      </c>
      <c r="AE4554" s="29" t="s">
        <v>1367</v>
      </c>
      <c r="AF4554" s="29" t="s">
        <v>2409</v>
      </c>
      <c r="AG4554" s="183" t="s">
        <v>2410</v>
      </c>
      <c r="AH4554" s="29" t="s">
        <v>1356</v>
      </c>
      <c r="AI4554" s="29" t="s">
        <v>1357</v>
      </c>
      <c r="AJ4554" s="29" t="s">
        <v>258</v>
      </c>
      <c r="AK4554" s="29" t="s">
        <v>258</v>
      </c>
      <c r="AL4554" s="29" t="s">
        <v>13327</v>
      </c>
    </row>
    <row r="4555" spans="1:38" x14ac:dyDescent="0.2">
      <c r="A4555" s="35" t="s">
        <v>18</v>
      </c>
      <c r="B4555" s="36">
        <v>10484</v>
      </c>
      <c r="C4555" s="36">
        <v>1</v>
      </c>
      <c r="D4555" s="36" t="s">
        <v>7501</v>
      </c>
      <c r="E4555" s="37" t="s">
        <v>7502</v>
      </c>
      <c r="F4555" s="38" t="s">
        <v>1269</v>
      </c>
      <c r="G4555" s="38" t="s">
        <v>1273</v>
      </c>
      <c r="H4555" s="35" t="s">
        <v>1393</v>
      </c>
      <c r="I4555" s="35"/>
      <c r="J4555" s="29" t="s">
        <v>263</v>
      </c>
      <c r="K4555" s="29" t="s">
        <v>2407</v>
      </c>
      <c r="L4555" s="29" t="s">
        <v>3671</v>
      </c>
      <c r="M4555" s="39">
        <v>364.40156175634104</v>
      </c>
      <c r="N4555" s="39">
        <v>1820.7607173169063</v>
      </c>
      <c r="O4555" s="29">
        <v>44197</v>
      </c>
      <c r="P4555" s="29">
        <v>46022</v>
      </c>
      <c r="Q4555" s="40">
        <v>4.9965776999999996</v>
      </c>
      <c r="R4555" s="39">
        <v>363.95271731690627</v>
      </c>
      <c r="S4555" s="39">
        <v>363.95271731690627</v>
      </c>
      <c r="T4555" s="39">
        <v>363.95271731690627</v>
      </c>
      <c r="U4555" s="39">
        <v>364.94984804928129</v>
      </c>
      <c r="V4555" s="39">
        <v>363.95271731690627</v>
      </c>
      <c r="W4555" s="29" t="s">
        <v>265</v>
      </c>
      <c r="X4555" s="29" t="s">
        <v>11773</v>
      </c>
      <c r="Y4555" s="29">
        <v>45278</v>
      </c>
      <c r="Z4555" s="41" t="s">
        <v>11760</v>
      </c>
      <c r="AA4555" s="42" t="s">
        <v>1349</v>
      </c>
      <c r="AB4555" s="29" t="s">
        <v>258</v>
      </c>
      <c r="AC4555" s="29" t="s">
        <v>258</v>
      </c>
      <c r="AD4555" s="29" t="s">
        <v>258</v>
      </c>
      <c r="AE4555" s="29" t="s">
        <v>1367</v>
      </c>
      <c r="AF4555" s="29" t="s">
        <v>2409</v>
      </c>
      <c r="AG4555" s="183" t="s">
        <v>2410</v>
      </c>
      <c r="AH4555" s="29" t="s">
        <v>1356</v>
      </c>
      <c r="AI4555" s="29" t="s">
        <v>1357</v>
      </c>
      <c r="AJ4555" s="29" t="s">
        <v>258</v>
      </c>
      <c r="AK4555" s="29" t="s">
        <v>258</v>
      </c>
      <c r="AL4555" s="29" t="s">
        <v>13327</v>
      </c>
    </row>
    <row r="4556" spans="1:38" x14ac:dyDescent="0.2">
      <c r="A4556" s="35" t="s">
        <v>18</v>
      </c>
      <c r="B4556" s="36">
        <v>10484</v>
      </c>
      <c r="C4556" s="36">
        <v>2</v>
      </c>
      <c r="D4556" s="36" t="s">
        <v>7503</v>
      </c>
      <c r="E4556" s="37" t="s">
        <v>7504</v>
      </c>
      <c r="F4556" s="38" t="s">
        <v>1269</v>
      </c>
      <c r="G4556" s="38" t="s">
        <v>1273</v>
      </c>
      <c r="H4556" s="35" t="s">
        <v>1393</v>
      </c>
      <c r="I4556" s="35"/>
      <c r="J4556" s="29" t="s">
        <v>263</v>
      </c>
      <c r="K4556" s="29" t="s">
        <v>2407</v>
      </c>
      <c r="L4556" s="29" t="s">
        <v>3671</v>
      </c>
      <c r="M4556" s="39">
        <v>90.85975865891271</v>
      </c>
      <c r="N4556" s="39">
        <v>453.98784394250509</v>
      </c>
      <c r="O4556" s="29">
        <v>44197</v>
      </c>
      <c r="P4556" s="29">
        <v>46022</v>
      </c>
      <c r="Q4556" s="40">
        <v>4.9965776999999996</v>
      </c>
      <c r="R4556" s="39">
        <v>90.747843942505128</v>
      </c>
      <c r="S4556" s="39">
        <v>90.747843942505128</v>
      </c>
      <c r="T4556" s="39">
        <v>90.747843942505128</v>
      </c>
      <c r="U4556" s="39">
        <v>90.996468172484597</v>
      </c>
      <c r="V4556" s="39">
        <v>90.747843942505128</v>
      </c>
      <c r="W4556" s="29" t="s">
        <v>265</v>
      </c>
      <c r="X4556" s="29" t="s">
        <v>11773</v>
      </c>
      <c r="Y4556" s="29">
        <v>45278</v>
      </c>
      <c r="Z4556" s="41" t="s">
        <v>11760</v>
      </c>
      <c r="AA4556" s="42" t="s">
        <v>1349</v>
      </c>
      <c r="AB4556" s="29" t="s">
        <v>258</v>
      </c>
      <c r="AC4556" s="29" t="s">
        <v>258</v>
      </c>
      <c r="AD4556" s="29" t="s">
        <v>258</v>
      </c>
      <c r="AE4556" s="29" t="s">
        <v>1367</v>
      </c>
      <c r="AF4556" s="29" t="s">
        <v>2409</v>
      </c>
      <c r="AG4556" s="183" t="s">
        <v>2410</v>
      </c>
      <c r="AH4556" s="29" t="s">
        <v>1356</v>
      </c>
      <c r="AI4556" s="29" t="s">
        <v>1357</v>
      </c>
      <c r="AJ4556" s="29" t="s">
        <v>258</v>
      </c>
      <c r="AK4556" s="29" t="s">
        <v>258</v>
      </c>
      <c r="AL4556" s="29" t="s">
        <v>13327</v>
      </c>
    </row>
    <row r="4557" spans="1:38" x14ac:dyDescent="0.2">
      <c r="A4557" s="35" t="s">
        <v>18</v>
      </c>
      <c r="B4557" s="36">
        <v>10484</v>
      </c>
      <c r="C4557" s="36">
        <v>3</v>
      </c>
      <c r="D4557" s="36" t="s">
        <v>7505</v>
      </c>
      <c r="E4557" s="37" t="s">
        <v>7506</v>
      </c>
      <c r="F4557" s="38" t="s">
        <v>1269</v>
      </c>
      <c r="G4557" s="38" t="s">
        <v>1273</v>
      </c>
      <c r="H4557" s="35" t="s">
        <v>1393</v>
      </c>
      <c r="I4557" s="35"/>
      <c r="J4557" s="29" t="s">
        <v>263</v>
      </c>
      <c r="K4557" s="29" t="s">
        <v>2407</v>
      </c>
      <c r="L4557" s="29" t="s">
        <v>3671</v>
      </c>
      <c r="M4557" s="39">
        <v>90.85975865891271</v>
      </c>
      <c r="N4557" s="39">
        <v>453.98784394250509</v>
      </c>
      <c r="O4557" s="29">
        <v>44197</v>
      </c>
      <c r="P4557" s="29">
        <v>46022</v>
      </c>
      <c r="Q4557" s="40">
        <v>4.9965776999999996</v>
      </c>
      <c r="R4557" s="39">
        <v>90.747843942505128</v>
      </c>
      <c r="S4557" s="39">
        <v>90.747843942505128</v>
      </c>
      <c r="T4557" s="39">
        <v>90.747843942505128</v>
      </c>
      <c r="U4557" s="39">
        <v>90.996468172484597</v>
      </c>
      <c r="V4557" s="39">
        <v>90.747843942505128</v>
      </c>
      <c r="W4557" s="29" t="s">
        <v>265</v>
      </c>
      <c r="X4557" s="29" t="s">
        <v>11773</v>
      </c>
      <c r="Y4557" s="29">
        <v>45278</v>
      </c>
      <c r="Z4557" s="41" t="s">
        <v>11760</v>
      </c>
      <c r="AA4557" s="42" t="s">
        <v>1349</v>
      </c>
      <c r="AB4557" s="29" t="s">
        <v>258</v>
      </c>
      <c r="AC4557" s="29" t="s">
        <v>258</v>
      </c>
      <c r="AD4557" s="29" t="s">
        <v>258</v>
      </c>
      <c r="AE4557" s="29" t="s">
        <v>1367</v>
      </c>
      <c r="AF4557" s="29" t="s">
        <v>2409</v>
      </c>
      <c r="AG4557" s="183" t="s">
        <v>2410</v>
      </c>
      <c r="AH4557" s="29" t="s">
        <v>1356</v>
      </c>
      <c r="AI4557" s="29" t="s">
        <v>1357</v>
      </c>
      <c r="AJ4557" s="29" t="s">
        <v>258</v>
      </c>
      <c r="AK4557" s="29" t="s">
        <v>258</v>
      </c>
      <c r="AL4557" s="29" t="s">
        <v>13327</v>
      </c>
    </row>
    <row r="4558" spans="1:38" x14ac:dyDescent="0.2">
      <c r="A4558" s="35" t="s">
        <v>18</v>
      </c>
      <c r="B4558" s="36">
        <v>10484</v>
      </c>
      <c r="C4558" s="36">
        <v>4</v>
      </c>
      <c r="D4558" s="36" t="s">
        <v>7507</v>
      </c>
      <c r="E4558" s="37" t="s">
        <v>7508</v>
      </c>
      <c r="F4558" s="38" t="s">
        <v>1269</v>
      </c>
      <c r="G4558" s="38" t="s">
        <v>1273</v>
      </c>
      <c r="H4558" s="35" t="s">
        <v>1393</v>
      </c>
      <c r="I4558" s="35"/>
      <c r="J4558" s="29" t="s">
        <v>263</v>
      </c>
      <c r="K4558" s="29" t="s">
        <v>2407</v>
      </c>
      <c r="L4558" s="29" t="s">
        <v>3671</v>
      </c>
      <c r="M4558" s="39">
        <v>86.267243602813068</v>
      </c>
      <c r="N4558" s="39">
        <v>431.04098562628337</v>
      </c>
      <c r="O4558" s="29">
        <v>44197</v>
      </c>
      <c r="P4558" s="29">
        <v>46022</v>
      </c>
      <c r="Q4558" s="40">
        <v>4.9965776999999996</v>
      </c>
      <c r="R4558" s="39">
        <v>86.160985626283363</v>
      </c>
      <c r="S4558" s="39">
        <v>86.160985626283363</v>
      </c>
      <c r="T4558" s="39">
        <v>86.160985626283363</v>
      </c>
      <c r="U4558" s="39">
        <v>86.397043121149892</v>
      </c>
      <c r="V4558" s="39">
        <v>86.160985626283363</v>
      </c>
      <c r="W4558" s="29" t="s">
        <v>265</v>
      </c>
      <c r="X4558" s="29" t="s">
        <v>11773</v>
      </c>
      <c r="Y4558" s="29">
        <v>45278</v>
      </c>
      <c r="Z4558" s="41" t="s">
        <v>11760</v>
      </c>
      <c r="AA4558" s="42" t="s">
        <v>1349</v>
      </c>
      <c r="AB4558" s="29" t="s">
        <v>258</v>
      </c>
      <c r="AC4558" s="29" t="s">
        <v>258</v>
      </c>
      <c r="AD4558" s="29" t="s">
        <v>258</v>
      </c>
      <c r="AE4558" s="29" t="s">
        <v>1367</v>
      </c>
      <c r="AF4558" s="29" t="s">
        <v>2409</v>
      </c>
      <c r="AG4558" s="183" t="s">
        <v>2410</v>
      </c>
      <c r="AH4558" s="29" t="s">
        <v>1356</v>
      </c>
      <c r="AI4558" s="29" t="s">
        <v>1357</v>
      </c>
      <c r="AJ4558" s="29" t="s">
        <v>258</v>
      </c>
      <c r="AK4558" s="29" t="s">
        <v>258</v>
      </c>
      <c r="AL4558" s="29" t="s">
        <v>13327</v>
      </c>
    </row>
    <row r="4559" spans="1:38" x14ac:dyDescent="0.2">
      <c r="A4559" s="35" t="s">
        <v>18</v>
      </c>
      <c r="B4559" s="36">
        <v>10484</v>
      </c>
      <c r="C4559" s="36">
        <v>5</v>
      </c>
      <c r="D4559" s="36" t="s">
        <v>7509</v>
      </c>
      <c r="E4559" s="37" t="s">
        <v>7510</v>
      </c>
      <c r="F4559" s="38" t="s">
        <v>1269</v>
      </c>
      <c r="G4559" s="38" t="s">
        <v>1273</v>
      </c>
      <c r="H4559" s="35" t="s">
        <v>1393</v>
      </c>
      <c r="I4559" s="35"/>
      <c r="J4559" s="29" t="s">
        <v>263</v>
      </c>
      <c r="K4559" s="29" t="s">
        <v>2407</v>
      </c>
      <c r="L4559" s="29" t="s">
        <v>3671</v>
      </c>
      <c r="M4559" s="39">
        <v>615.99328184414708</v>
      </c>
      <c r="N4559" s="39">
        <v>3007.0254127310063</v>
      </c>
      <c r="O4559" s="29">
        <v>44239</v>
      </c>
      <c r="P4559" s="29">
        <v>46022</v>
      </c>
      <c r="Q4559" s="40">
        <v>4.8815879999999998</v>
      </c>
      <c r="R4559" s="39">
        <v>544.43341273100611</v>
      </c>
      <c r="S4559" s="39">
        <v>615.22661190965096</v>
      </c>
      <c r="T4559" s="39">
        <v>615.22661190965096</v>
      </c>
      <c r="U4559" s="39">
        <v>616.91216427104723</v>
      </c>
      <c r="V4559" s="39">
        <v>615.22661190965096</v>
      </c>
      <c r="W4559" s="29" t="s">
        <v>265</v>
      </c>
      <c r="X4559" s="29" t="s">
        <v>11773</v>
      </c>
      <c r="Y4559" s="29">
        <v>45278</v>
      </c>
      <c r="Z4559" s="41" t="s">
        <v>11760</v>
      </c>
      <c r="AA4559" s="42" t="s">
        <v>1349</v>
      </c>
      <c r="AB4559" s="29" t="s">
        <v>258</v>
      </c>
      <c r="AC4559" s="29" t="s">
        <v>258</v>
      </c>
      <c r="AD4559" s="29" t="s">
        <v>258</v>
      </c>
      <c r="AE4559" s="29" t="s">
        <v>1367</v>
      </c>
      <c r="AF4559" s="29" t="s">
        <v>2409</v>
      </c>
      <c r="AG4559" s="183" t="s">
        <v>2410</v>
      </c>
      <c r="AH4559" s="29" t="s">
        <v>1356</v>
      </c>
      <c r="AI4559" s="29" t="s">
        <v>1357</v>
      </c>
      <c r="AJ4559" s="29" t="s">
        <v>258</v>
      </c>
      <c r="AK4559" s="29" t="s">
        <v>258</v>
      </c>
      <c r="AL4559" s="29" t="s">
        <v>13327</v>
      </c>
    </row>
    <row r="4560" spans="1:38" x14ac:dyDescent="0.2">
      <c r="A4560" s="35" t="s">
        <v>18</v>
      </c>
      <c r="B4560" s="36">
        <v>10484</v>
      </c>
      <c r="C4560" s="36">
        <v>6</v>
      </c>
      <c r="D4560" s="36" t="s">
        <v>7511</v>
      </c>
      <c r="E4560" s="37" t="s">
        <v>7512</v>
      </c>
      <c r="F4560" s="38" t="s">
        <v>1269</v>
      </c>
      <c r="G4560" s="38" t="s">
        <v>1273</v>
      </c>
      <c r="H4560" s="35" t="s">
        <v>1393</v>
      </c>
      <c r="I4560" s="35"/>
      <c r="J4560" s="29" t="s">
        <v>263</v>
      </c>
      <c r="K4560" s="29" t="s">
        <v>2407</v>
      </c>
      <c r="L4560" s="29" t="s">
        <v>3671</v>
      </c>
      <c r="M4560" s="39">
        <v>616.0046852160657</v>
      </c>
      <c r="N4560" s="39">
        <v>2910.9489281314172</v>
      </c>
      <c r="O4560" s="29">
        <v>44296</v>
      </c>
      <c r="P4560" s="29">
        <v>46022</v>
      </c>
      <c r="Q4560" s="40">
        <v>4.7255304999999996</v>
      </c>
      <c r="R4560" s="39">
        <v>448.35692813141685</v>
      </c>
      <c r="S4560" s="39">
        <v>615.22661190965096</v>
      </c>
      <c r="T4560" s="39">
        <v>615.22661190965096</v>
      </c>
      <c r="U4560" s="39">
        <v>616.91216427104723</v>
      </c>
      <c r="V4560" s="39">
        <v>615.22661190965096</v>
      </c>
      <c r="W4560" s="29" t="s">
        <v>265</v>
      </c>
      <c r="X4560" s="29" t="s">
        <v>11773</v>
      </c>
      <c r="Y4560" s="29">
        <v>45278</v>
      </c>
      <c r="Z4560" s="41" t="s">
        <v>11760</v>
      </c>
      <c r="AA4560" s="42" t="s">
        <v>1349</v>
      </c>
      <c r="AB4560" s="29" t="s">
        <v>258</v>
      </c>
      <c r="AC4560" s="29" t="s">
        <v>258</v>
      </c>
      <c r="AD4560" s="29" t="s">
        <v>258</v>
      </c>
      <c r="AE4560" s="29" t="s">
        <v>1367</v>
      </c>
      <c r="AF4560" s="29" t="s">
        <v>2409</v>
      </c>
      <c r="AG4560" s="183" t="s">
        <v>2410</v>
      </c>
      <c r="AH4560" s="29" t="s">
        <v>1356</v>
      </c>
      <c r="AI4560" s="29" t="s">
        <v>1357</v>
      </c>
      <c r="AJ4560" s="29" t="s">
        <v>258</v>
      </c>
      <c r="AK4560" s="29" t="s">
        <v>258</v>
      </c>
      <c r="AL4560" s="29" t="s">
        <v>13327</v>
      </c>
    </row>
    <row r="4561" spans="1:38" x14ac:dyDescent="0.2">
      <c r="A4561" s="35" t="s">
        <v>18</v>
      </c>
      <c r="B4561" s="36">
        <v>10484</v>
      </c>
      <c r="C4561" s="36">
        <v>7</v>
      </c>
      <c r="D4561" s="36" t="s">
        <v>7513</v>
      </c>
      <c r="E4561" s="37" t="s">
        <v>7514</v>
      </c>
      <c r="F4561" s="38" t="s">
        <v>1269</v>
      </c>
      <c r="G4561" s="38" t="s">
        <v>1273</v>
      </c>
      <c r="H4561" s="35" t="s">
        <v>1393</v>
      </c>
      <c r="I4561" s="35"/>
      <c r="J4561" s="29" t="s">
        <v>263</v>
      </c>
      <c r="K4561" s="29" t="s">
        <v>2407</v>
      </c>
      <c r="L4561" s="29" t="s">
        <v>3671</v>
      </c>
      <c r="M4561" s="39">
        <v>576.69642844835971</v>
      </c>
      <c r="N4561" s="39">
        <v>2553.0954688569473</v>
      </c>
      <c r="O4561" s="29">
        <v>44405</v>
      </c>
      <c r="P4561" s="29">
        <v>46022</v>
      </c>
      <c r="Q4561" s="40">
        <v>4.4271047000000001</v>
      </c>
      <c r="R4561" s="39">
        <v>247.73546885694734</v>
      </c>
      <c r="S4561" s="39">
        <v>575.94551676933611</v>
      </c>
      <c r="T4561" s="39">
        <v>575.94551676933611</v>
      </c>
      <c r="U4561" s="39">
        <v>577.5234496919918</v>
      </c>
      <c r="V4561" s="39">
        <v>575.94551676933611</v>
      </c>
      <c r="W4561" s="29" t="s">
        <v>265</v>
      </c>
      <c r="X4561" s="29" t="s">
        <v>11773</v>
      </c>
      <c r="Y4561" s="29">
        <v>45278</v>
      </c>
      <c r="Z4561" s="41" t="s">
        <v>11760</v>
      </c>
      <c r="AA4561" s="42" t="s">
        <v>1349</v>
      </c>
      <c r="AB4561" s="29" t="s">
        <v>258</v>
      </c>
      <c r="AC4561" s="29" t="s">
        <v>258</v>
      </c>
      <c r="AD4561" s="29" t="s">
        <v>258</v>
      </c>
      <c r="AE4561" s="29" t="s">
        <v>1367</v>
      </c>
      <c r="AF4561" s="29" t="s">
        <v>2409</v>
      </c>
      <c r="AG4561" s="183" t="s">
        <v>2410</v>
      </c>
      <c r="AH4561" s="29" t="s">
        <v>1356</v>
      </c>
      <c r="AI4561" s="29" t="s">
        <v>1357</v>
      </c>
      <c r="AJ4561" s="29" t="s">
        <v>258</v>
      </c>
      <c r="AK4561" s="29" t="s">
        <v>258</v>
      </c>
      <c r="AL4561" s="29" t="s">
        <v>13327</v>
      </c>
    </row>
    <row r="4562" spans="1:38" x14ac:dyDescent="0.2">
      <c r="A4562" s="35" t="s">
        <v>18</v>
      </c>
      <c r="B4562" s="36">
        <v>10484</v>
      </c>
      <c r="C4562" s="36">
        <v>8</v>
      </c>
      <c r="D4562" s="36" t="s">
        <v>7515</v>
      </c>
      <c r="E4562" s="37" t="s">
        <v>7516</v>
      </c>
      <c r="F4562" s="38" t="s">
        <v>1269</v>
      </c>
      <c r="G4562" s="38" t="s">
        <v>1273</v>
      </c>
      <c r="H4562" s="35" t="s">
        <v>1393</v>
      </c>
      <c r="I4562" s="35"/>
      <c r="J4562" s="29" t="s">
        <v>263</v>
      </c>
      <c r="K4562" s="29" t="s">
        <v>2407</v>
      </c>
      <c r="L4562" s="29" t="s">
        <v>3671</v>
      </c>
      <c r="M4562" s="39">
        <v>538.53034801812089</v>
      </c>
      <c r="N4562" s="39">
        <v>2165.9167145790552</v>
      </c>
      <c r="O4562" s="29">
        <v>44553</v>
      </c>
      <c r="P4562" s="29">
        <v>46022</v>
      </c>
      <c r="Q4562" s="40">
        <v>4.0219028000000003</v>
      </c>
      <c r="R4562" s="39">
        <v>13.260714579055442</v>
      </c>
      <c r="S4562" s="39">
        <v>537.79564681724844</v>
      </c>
      <c r="T4562" s="39">
        <v>537.79564681724844</v>
      </c>
      <c r="U4562" s="39">
        <v>539.26905954825463</v>
      </c>
      <c r="V4562" s="39">
        <v>537.79564681724844</v>
      </c>
      <c r="W4562" s="29" t="s">
        <v>265</v>
      </c>
      <c r="X4562" s="29" t="s">
        <v>11773</v>
      </c>
      <c r="Y4562" s="29">
        <v>45278</v>
      </c>
      <c r="Z4562" s="41" t="s">
        <v>11760</v>
      </c>
      <c r="AA4562" s="42" t="s">
        <v>1349</v>
      </c>
      <c r="AB4562" s="29" t="s">
        <v>258</v>
      </c>
      <c r="AC4562" s="29" t="s">
        <v>258</v>
      </c>
      <c r="AD4562" s="29" t="s">
        <v>258</v>
      </c>
      <c r="AE4562" s="29" t="s">
        <v>1367</v>
      </c>
      <c r="AF4562" s="29" t="s">
        <v>2409</v>
      </c>
      <c r="AG4562" s="183" t="s">
        <v>2410</v>
      </c>
      <c r="AH4562" s="29" t="s">
        <v>1356</v>
      </c>
      <c r="AI4562" s="29" t="s">
        <v>1357</v>
      </c>
      <c r="AJ4562" s="29" t="s">
        <v>258</v>
      </c>
      <c r="AK4562" s="29" t="s">
        <v>258</v>
      </c>
      <c r="AL4562" s="29" t="s">
        <v>13327</v>
      </c>
    </row>
    <row r="4563" spans="1:38" x14ac:dyDescent="0.2">
      <c r="A4563" s="35" t="s">
        <v>16</v>
      </c>
      <c r="B4563" s="36">
        <v>10487</v>
      </c>
      <c r="C4563" s="36"/>
      <c r="D4563" s="36" t="s">
        <v>1349</v>
      </c>
      <c r="E4563" s="37" t="s">
        <v>7517</v>
      </c>
      <c r="F4563" s="38" t="s">
        <v>1269</v>
      </c>
      <c r="G4563" s="38" t="s">
        <v>1445</v>
      </c>
      <c r="H4563" s="35" t="s">
        <v>13138</v>
      </c>
      <c r="I4563" s="35"/>
      <c r="J4563" s="29" t="s">
        <v>484</v>
      </c>
      <c r="K4563" s="29" t="s">
        <v>1365</v>
      </c>
      <c r="L4563" s="29" t="s">
        <v>1366</v>
      </c>
      <c r="M4563" s="39">
        <v>30.268576356672476</v>
      </c>
      <c r="N4563" s="39">
        <v>151.23929363449693</v>
      </c>
      <c r="O4563" s="29">
        <v>44197</v>
      </c>
      <c r="P4563" s="29">
        <v>46022</v>
      </c>
      <c r="Q4563" s="40">
        <v>4.9965776999999996</v>
      </c>
      <c r="R4563" s="39">
        <v>30.231293634496918</v>
      </c>
      <c r="S4563" s="39">
        <v>30.231293634496918</v>
      </c>
      <c r="T4563" s="39">
        <v>30.231293634496918</v>
      </c>
      <c r="U4563" s="39">
        <v>30.314119096509238</v>
      </c>
      <c r="V4563" s="39">
        <v>30.231293634496918</v>
      </c>
      <c r="W4563" s="29" t="s">
        <v>1357</v>
      </c>
      <c r="X4563" s="29" t="s">
        <v>258</v>
      </c>
      <c r="Y4563" s="29" t="s">
        <v>1349</v>
      </c>
      <c r="Z4563" s="41" t="s">
        <v>1349</v>
      </c>
      <c r="AA4563" s="42" t="s">
        <v>1349</v>
      </c>
      <c r="AB4563" s="29" t="s">
        <v>258</v>
      </c>
      <c r="AC4563" s="29" t="s">
        <v>258</v>
      </c>
      <c r="AD4563" s="29" t="s">
        <v>265</v>
      </c>
      <c r="AE4563" s="29" t="s">
        <v>1367</v>
      </c>
      <c r="AF4563" s="29" t="s">
        <v>1368</v>
      </c>
      <c r="AG4563" s="183" t="s">
        <v>1369</v>
      </c>
      <c r="AH4563" s="29" t="s">
        <v>1356</v>
      </c>
      <c r="AI4563" s="29" t="s">
        <v>1357</v>
      </c>
      <c r="AJ4563" s="29" t="s">
        <v>258</v>
      </c>
      <c r="AK4563" s="29" t="s">
        <v>258</v>
      </c>
      <c r="AL4563" s="29" t="s">
        <v>13326</v>
      </c>
    </row>
    <row r="4564" spans="1:38" x14ac:dyDescent="0.2">
      <c r="A4564" s="35" t="s">
        <v>16</v>
      </c>
      <c r="B4564" s="36">
        <v>10490</v>
      </c>
      <c r="C4564" s="36"/>
      <c r="D4564" s="36" t="s">
        <v>1349</v>
      </c>
      <c r="E4564" s="37" t="s">
        <v>7518</v>
      </c>
      <c r="F4564" s="38" t="s">
        <v>1266</v>
      </c>
      <c r="G4564" s="38" t="s">
        <v>1268</v>
      </c>
      <c r="H4564" s="35" t="s">
        <v>1359</v>
      </c>
      <c r="I4564" s="35"/>
      <c r="J4564" s="29" t="s">
        <v>484</v>
      </c>
      <c r="K4564" s="29" t="s">
        <v>1365</v>
      </c>
      <c r="L4564" s="29" t="s">
        <v>1366</v>
      </c>
      <c r="M4564" s="39">
        <v>15.876694751675224</v>
      </c>
      <c r="N4564" s="39">
        <v>79.329138945927454</v>
      </c>
      <c r="O4564" s="29">
        <v>44197</v>
      </c>
      <c r="P4564" s="29">
        <v>46022</v>
      </c>
      <c r="Q4564" s="40">
        <v>4.9965776999999996</v>
      </c>
      <c r="R4564" s="39">
        <v>15.857138945927447</v>
      </c>
      <c r="S4564" s="39">
        <v>15.857138945927447</v>
      </c>
      <c r="T4564" s="39">
        <v>15.857138945927447</v>
      </c>
      <c r="U4564" s="39">
        <v>15.900583162217659</v>
      </c>
      <c r="V4564" s="39">
        <v>15.857138945927447</v>
      </c>
      <c r="W4564" s="29" t="s">
        <v>265</v>
      </c>
      <c r="X4564" s="29" t="s">
        <v>11773</v>
      </c>
      <c r="Y4564" s="29">
        <v>45258</v>
      </c>
      <c r="Z4564" s="41" t="s">
        <v>11759</v>
      </c>
      <c r="AA4564" s="42" t="s">
        <v>1349</v>
      </c>
      <c r="AB4564" s="29" t="s">
        <v>258</v>
      </c>
      <c r="AC4564" s="29" t="s">
        <v>258</v>
      </c>
      <c r="AD4564" s="29" t="s">
        <v>265</v>
      </c>
      <c r="AE4564" s="29" t="s">
        <v>1367</v>
      </c>
      <c r="AF4564" s="29" t="s">
        <v>1368</v>
      </c>
      <c r="AG4564" s="183" t="s">
        <v>1369</v>
      </c>
      <c r="AH4564" s="29" t="s">
        <v>1356</v>
      </c>
      <c r="AI4564" s="29" t="s">
        <v>1357</v>
      </c>
      <c r="AJ4564" s="29" t="s">
        <v>258</v>
      </c>
      <c r="AK4564" s="29" t="s">
        <v>258</v>
      </c>
      <c r="AL4564" s="29" t="s">
        <v>13327</v>
      </c>
    </row>
    <row r="4565" spans="1:38" x14ac:dyDescent="0.2">
      <c r="A4565" s="35" t="s">
        <v>17</v>
      </c>
      <c r="B4565" s="36">
        <v>10494</v>
      </c>
      <c r="C4565" s="36"/>
      <c r="D4565" s="36" t="s">
        <v>1349</v>
      </c>
      <c r="E4565" s="37" t="s">
        <v>7519</v>
      </c>
      <c r="F4565" s="38" t="s">
        <v>1266</v>
      </c>
      <c r="G4565" s="38" t="s">
        <v>1268</v>
      </c>
      <c r="H4565" s="35" t="s">
        <v>1133</v>
      </c>
      <c r="I4565" s="35" t="s">
        <v>1349</v>
      </c>
      <c r="J4565" s="29" t="s">
        <v>281</v>
      </c>
      <c r="K4565" s="29" t="s">
        <v>282</v>
      </c>
      <c r="L4565" s="29" t="s">
        <v>1384</v>
      </c>
      <c r="M4565" s="39">
        <v>0</v>
      </c>
      <c r="N4565" s="39"/>
      <c r="O4565" s="29">
        <v>44197</v>
      </c>
      <c r="P4565" s="29">
        <v>46022</v>
      </c>
      <c r="Q4565" s="40">
        <v>4.9965776999999996</v>
      </c>
      <c r="R4565" s="39"/>
      <c r="S4565" s="39"/>
      <c r="T4565" s="39"/>
      <c r="U4565" s="39"/>
      <c r="V4565" s="39"/>
      <c r="W4565" s="29" t="s">
        <v>1357</v>
      </c>
      <c r="X4565" s="29" t="s">
        <v>258</v>
      </c>
      <c r="Y4565" s="29" t="s">
        <v>1349</v>
      </c>
      <c r="Z4565" s="41" t="s">
        <v>1349</v>
      </c>
      <c r="AA4565" s="42" t="s">
        <v>1349</v>
      </c>
      <c r="AB4565" s="29" t="s">
        <v>258</v>
      </c>
      <c r="AC4565" s="29" t="s">
        <v>258</v>
      </c>
      <c r="AD4565" s="29" t="s">
        <v>265</v>
      </c>
      <c r="AE4565" s="29" t="s">
        <v>1353</v>
      </c>
      <c r="AF4565" s="29" t="s">
        <v>1368</v>
      </c>
      <c r="AG4565" s="183" t="s">
        <v>1369</v>
      </c>
      <c r="AH4565" s="29" t="s">
        <v>1356</v>
      </c>
      <c r="AI4565" s="29" t="s">
        <v>1357</v>
      </c>
      <c r="AJ4565" s="29" t="s">
        <v>258</v>
      </c>
      <c r="AK4565" s="29" t="s">
        <v>258</v>
      </c>
      <c r="AL4565" s="29" t="s">
        <v>13326</v>
      </c>
    </row>
    <row r="4566" spans="1:38" x14ac:dyDescent="0.2">
      <c r="A4566" s="35" t="s">
        <v>18</v>
      </c>
      <c r="B4566" s="36">
        <v>10494</v>
      </c>
      <c r="C4566" s="36">
        <v>1</v>
      </c>
      <c r="D4566" s="36" t="s">
        <v>7520</v>
      </c>
      <c r="E4566" s="37" t="s">
        <v>7521</v>
      </c>
      <c r="F4566" s="38" t="s">
        <v>1266</v>
      </c>
      <c r="G4566" s="38" t="s">
        <v>1268</v>
      </c>
      <c r="H4566" s="35" t="s">
        <v>1133</v>
      </c>
      <c r="I4566" s="35"/>
      <c r="J4566" s="29" t="s">
        <v>281</v>
      </c>
      <c r="K4566" s="29" t="s">
        <v>282</v>
      </c>
      <c r="L4566" s="29" t="s">
        <v>1384</v>
      </c>
      <c r="M4566" s="39">
        <v>9.128308525131331</v>
      </c>
      <c r="N4566" s="39">
        <v>36.138354551676933</v>
      </c>
      <c r="O4566" s="29">
        <v>44576</v>
      </c>
      <c r="P4566" s="29">
        <v>46022</v>
      </c>
      <c r="Q4566" s="40">
        <v>3.9589322</v>
      </c>
      <c r="R4566" s="39">
        <v>0</v>
      </c>
      <c r="S4566" s="39">
        <v>8.7661108829568786</v>
      </c>
      <c r="T4566" s="39">
        <v>9.115756331279945</v>
      </c>
      <c r="U4566" s="39">
        <v>9.1407310061601645</v>
      </c>
      <c r="V4566" s="39">
        <v>9.115756331279945</v>
      </c>
      <c r="W4566" s="29" t="s">
        <v>1357</v>
      </c>
      <c r="X4566" s="29" t="s">
        <v>258</v>
      </c>
      <c r="Y4566" s="29" t="s">
        <v>1349</v>
      </c>
      <c r="Z4566" s="41" t="s">
        <v>1349</v>
      </c>
      <c r="AA4566" s="42" t="s">
        <v>1349</v>
      </c>
      <c r="AB4566" s="29" t="s">
        <v>258</v>
      </c>
      <c r="AC4566" s="29" t="s">
        <v>258</v>
      </c>
      <c r="AD4566" s="29" t="s">
        <v>265</v>
      </c>
      <c r="AE4566" s="29" t="s">
        <v>1353</v>
      </c>
      <c r="AF4566" s="29" t="s">
        <v>1368</v>
      </c>
      <c r="AG4566" s="183" t="s">
        <v>1369</v>
      </c>
      <c r="AH4566" s="29" t="s">
        <v>1356</v>
      </c>
      <c r="AI4566" s="29" t="s">
        <v>1357</v>
      </c>
      <c r="AJ4566" s="29" t="s">
        <v>258</v>
      </c>
      <c r="AK4566" s="29" t="s">
        <v>258</v>
      </c>
      <c r="AL4566" s="29" t="s">
        <v>13326</v>
      </c>
    </row>
    <row r="4567" spans="1:38" x14ac:dyDescent="0.2">
      <c r="A4567" s="35" t="s">
        <v>18</v>
      </c>
      <c r="B4567" s="36">
        <v>10494</v>
      </c>
      <c r="C4567" s="36">
        <v>2</v>
      </c>
      <c r="D4567" s="36" t="s">
        <v>7522</v>
      </c>
      <c r="E4567" s="37" t="s">
        <v>7523</v>
      </c>
      <c r="F4567" s="38" t="s">
        <v>1266</v>
      </c>
      <c r="G4567" s="38" t="s">
        <v>1268</v>
      </c>
      <c r="H4567" s="35" t="s">
        <v>1133</v>
      </c>
      <c r="I4567" s="35"/>
      <c r="J4567" s="29" t="s">
        <v>281</v>
      </c>
      <c r="K4567" s="29" t="s">
        <v>282</v>
      </c>
      <c r="L4567" s="29" t="s">
        <v>1384</v>
      </c>
      <c r="M4567" s="39">
        <v>27.675156089698561</v>
      </c>
      <c r="N4567" s="39">
        <v>138.28106776180701</v>
      </c>
      <c r="O4567" s="29">
        <v>44197</v>
      </c>
      <c r="P4567" s="29">
        <v>46022</v>
      </c>
      <c r="Q4567" s="40">
        <v>4.9965776999999996</v>
      </c>
      <c r="R4567" s="39">
        <v>27.641067761806983</v>
      </c>
      <c r="S4567" s="39">
        <v>27.641067761806983</v>
      </c>
      <c r="T4567" s="39">
        <v>27.641067761806983</v>
      </c>
      <c r="U4567" s="39">
        <v>27.716796714579054</v>
      </c>
      <c r="V4567" s="39">
        <v>27.641067761806983</v>
      </c>
      <c r="W4567" s="29" t="s">
        <v>1357</v>
      </c>
      <c r="X4567" s="29" t="s">
        <v>258</v>
      </c>
      <c r="Y4567" s="29" t="s">
        <v>1349</v>
      </c>
      <c r="Z4567" s="41" t="s">
        <v>1349</v>
      </c>
      <c r="AA4567" s="42" t="s">
        <v>1349</v>
      </c>
      <c r="AB4567" s="29" t="s">
        <v>258</v>
      </c>
      <c r="AC4567" s="29" t="s">
        <v>258</v>
      </c>
      <c r="AD4567" s="29" t="s">
        <v>265</v>
      </c>
      <c r="AE4567" s="29" t="s">
        <v>1353</v>
      </c>
      <c r="AF4567" s="29" t="s">
        <v>1368</v>
      </c>
      <c r="AG4567" s="183" t="s">
        <v>1369</v>
      </c>
      <c r="AH4567" s="29" t="s">
        <v>1356</v>
      </c>
      <c r="AI4567" s="29" t="s">
        <v>1357</v>
      </c>
      <c r="AJ4567" s="29" t="s">
        <v>258</v>
      </c>
      <c r="AK4567" s="29" t="s">
        <v>258</v>
      </c>
      <c r="AL4567" s="29" t="s">
        <v>13326</v>
      </c>
    </row>
    <row r="4568" spans="1:38" x14ac:dyDescent="0.2">
      <c r="A4568" s="35" t="s">
        <v>18</v>
      </c>
      <c r="B4568" s="36">
        <v>10494</v>
      </c>
      <c r="C4568" s="36">
        <v>3</v>
      </c>
      <c r="D4568" s="36" t="s">
        <v>7524</v>
      </c>
      <c r="E4568" s="37" t="s">
        <v>7525</v>
      </c>
      <c r="F4568" s="38" t="s">
        <v>1266</v>
      </c>
      <c r="G4568" s="38" t="s">
        <v>1268</v>
      </c>
      <c r="H4568" s="35" t="s">
        <v>1133</v>
      </c>
      <c r="I4568" s="35"/>
      <c r="J4568" s="29" t="s">
        <v>281</v>
      </c>
      <c r="K4568" s="29" t="s">
        <v>282</v>
      </c>
      <c r="L4568" s="29" t="s">
        <v>1384</v>
      </c>
      <c r="M4568" s="39">
        <v>54.267452201819573</v>
      </c>
      <c r="N4568" s="39">
        <v>215.1383162217659</v>
      </c>
      <c r="O4568" s="29">
        <v>44574</v>
      </c>
      <c r="P4568" s="29">
        <v>46022</v>
      </c>
      <c r="Q4568" s="40">
        <v>3.9644078999999999</v>
      </c>
      <c r="R4568" s="39">
        <v>0</v>
      </c>
      <c r="S4568" s="39">
        <v>52.411197809719368</v>
      </c>
      <c r="T4568" s="39">
        <v>54.192881587953458</v>
      </c>
      <c r="U4568" s="39">
        <v>54.341355236139627</v>
      </c>
      <c r="V4568" s="39">
        <v>54.192881587953458</v>
      </c>
      <c r="W4568" s="29" t="s">
        <v>1357</v>
      </c>
      <c r="X4568" s="29" t="s">
        <v>258</v>
      </c>
      <c r="Y4568" s="29" t="s">
        <v>1349</v>
      </c>
      <c r="Z4568" s="41" t="s">
        <v>1349</v>
      </c>
      <c r="AA4568" s="42" t="s">
        <v>1349</v>
      </c>
      <c r="AB4568" s="29" t="s">
        <v>258</v>
      </c>
      <c r="AC4568" s="29" t="s">
        <v>258</v>
      </c>
      <c r="AD4568" s="29" t="s">
        <v>265</v>
      </c>
      <c r="AE4568" s="29" t="s">
        <v>1353</v>
      </c>
      <c r="AF4568" s="29" t="s">
        <v>1368</v>
      </c>
      <c r="AG4568" s="183" t="s">
        <v>1369</v>
      </c>
      <c r="AH4568" s="29" t="s">
        <v>1356</v>
      </c>
      <c r="AI4568" s="29" t="s">
        <v>1357</v>
      </c>
      <c r="AJ4568" s="29" t="s">
        <v>258</v>
      </c>
      <c r="AK4568" s="29" t="s">
        <v>258</v>
      </c>
      <c r="AL4568" s="29" t="s">
        <v>13326</v>
      </c>
    </row>
    <row r="4569" spans="1:38" x14ac:dyDescent="0.2">
      <c r="A4569" s="35" t="s">
        <v>18</v>
      </c>
      <c r="B4569" s="36">
        <v>10494</v>
      </c>
      <c r="C4569" s="36">
        <v>4</v>
      </c>
      <c r="D4569" s="36" t="s">
        <v>7526</v>
      </c>
      <c r="E4569" s="37" t="s">
        <v>7527</v>
      </c>
      <c r="F4569" s="38" t="s">
        <v>1266</v>
      </c>
      <c r="G4569" s="38" t="s">
        <v>1268</v>
      </c>
      <c r="H4569" s="35" t="s">
        <v>1133</v>
      </c>
      <c r="I4569" s="35"/>
      <c r="J4569" s="29" t="s">
        <v>281</v>
      </c>
      <c r="K4569" s="29" t="s">
        <v>282</v>
      </c>
      <c r="L4569" s="29" t="s">
        <v>1384</v>
      </c>
      <c r="M4569" s="39">
        <v>16.519904194205612</v>
      </c>
      <c r="N4569" s="39">
        <v>68.476755646817253</v>
      </c>
      <c r="O4569" s="29">
        <v>44508</v>
      </c>
      <c r="P4569" s="29">
        <v>46022</v>
      </c>
      <c r="Q4569" s="40">
        <v>4.1451060999999996</v>
      </c>
      <c r="R4569" s="39">
        <v>2.4407556468172484</v>
      </c>
      <c r="S4569" s="39">
        <v>16.497700205338809</v>
      </c>
      <c r="T4569" s="39">
        <v>16.497700205338809</v>
      </c>
      <c r="U4569" s="39">
        <v>16.542899383983571</v>
      </c>
      <c r="V4569" s="39">
        <v>16.497700205338809</v>
      </c>
      <c r="W4569" s="29" t="s">
        <v>1357</v>
      </c>
      <c r="X4569" s="29" t="s">
        <v>258</v>
      </c>
      <c r="Y4569" s="29" t="s">
        <v>1349</v>
      </c>
      <c r="Z4569" s="41" t="s">
        <v>1349</v>
      </c>
      <c r="AA4569" s="42" t="s">
        <v>1349</v>
      </c>
      <c r="AB4569" s="29" t="s">
        <v>258</v>
      </c>
      <c r="AC4569" s="29" t="s">
        <v>258</v>
      </c>
      <c r="AD4569" s="29" t="s">
        <v>265</v>
      </c>
      <c r="AE4569" s="29" t="s">
        <v>1353</v>
      </c>
      <c r="AF4569" s="29" t="s">
        <v>1368</v>
      </c>
      <c r="AG4569" s="183" t="s">
        <v>1369</v>
      </c>
      <c r="AH4569" s="29" t="s">
        <v>1356</v>
      </c>
      <c r="AI4569" s="29" t="s">
        <v>1357</v>
      </c>
      <c r="AJ4569" s="29" t="s">
        <v>258</v>
      </c>
      <c r="AK4569" s="29" t="s">
        <v>258</v>
      </c>
      <c r="AL4569" s="29" t="s">
        <v>13326</v>
      </c>
    </row>
    <row r="4570" spans="1:38" x14ac:dyDescent="0.2">
      <c r="A4570" s="35" t="s">
        <v>18</v>
      </c>
      <c r="B4570" s="36">
        <v>10494</v>
      </c>
      <c r="C4570" s="36">
        <v>5</v>
      </c>
      <c r="D4570" s="36" t="s">
        <v>7528</v>
      </c>
      <c r="E4570" s="37" t="s">
        <v>7529</v>
      </c>
      <c r="F4570" s="38" t="s">
        <v>1266</v>
      </c>
      <c r="G4570" s="38" t="s">
        <v>1268</v>
      </c>
      <c r="H4570" s="35" t="s">
        <v>1133</v>
      </c>
      <c r="I4570" s="35"/>
      <c r="J4570" s="29" t="s">
        <v>281</v>
      </c>
      <c r="K4570" s="29" t="s">
        <v>282</v>
      </c>
      <c r="L4570" s="29" t="s">
        <v>1384</v>
      </c>
      <c r="M4570" s="39">
        <v>52.247979528964052</v>
      </c>
      <c r="N4570" s="39">
        <v>169.79699383983575</v>
      </c>
      <c r="O4570" s="29">
        <v>44835</v>
      </c>
      <c r="P4570" s="29">
        <v>46022</v>
      </c>
      <c r="Q4570" s="40">
        <v>3.2498288999999998</v>
      </c>
      <c r="R4570" s="39">
        <v>0</v>
      </c>
      <c r="S4570" s="39">
        <v>13.149262149212868</v>
      </c>
      <c r="T4570" s="39">
        <v>52.16826830937714</v>
      </c>
      <c r="U4570" s="39">
        <v>52.311195071868582</v>
      </c>
      <c r="V4570" s="39">
        <v>52.16826830937714</v>
      </c>
      <c r="W4570" s="29" t="s">
        <v>1357</v>
      </c>
      <c r="X4570" s="29" t="s">
        <v>258</v>
      </c>
      <c r="Y4570" s="29" t="s">
        <v>1349</v>
      </c>
      <c r="Z4570" s="41" t="s">
        <v>1349</v>
      </c>
      <c r="AA4570" s="42" t="s">
        <v>1349</v>
      </c>
      <c r="AB4570" s="29" t="s">
        <v>258</v>
      </c>
      <c r="AC4570" s="29" t="s">
        <v>258</v>
      </c>
      <c r="AD4570" s="29" t="s">
        <v>265</v>
      </c>
      <c r="AE4570" s="29" t="s">
        <v>1353</v>
      </c>
      <c r="AF4570" s="29" t="s">
        <v>1368</v>
      </c>
      <c r="AG4570" s="183" t="s">
        <v>1369</v>
      </c>
      <c r="AH4570" s="29" t="s">
        <v>1356</v>
      </c>
      <c r="AI4570" s="29" t="s">
        <v>1357</v>
      </c>
      <c r="AJ4570" s="29" t="s">
        <v>258</v>
      </c>
      <c r="AK4570" s="29" t="s">
        <v>258</v>
      </c>
      <c r="AL4570" s="29" t="s">
        <v>13326</v>
      </c>
    </row>
    <row r="4571" spans="1:38" x14ac:dyDescent="0.2">
      <c r="A4571" s="35" t="s">
        <v>18</v>
      </c>
      <c r="B4571" s="36">
        <v>10494</v>
      </c>
      <c r="C4571" s="36">
        <v>6</v>
      </c>
      <c r="D4571" s="36" t="s">
        <v>7530</v>
      </c>
      <c r="E4571" s="37" t="s">
        <v>7531</v>
      </c>
      <c r="F4571" s="38" t="s">
        <v>1266</v>
      </c>
      <c r="G4571" s="38" t="s">
        <v>1268</v>
      </c>
      <c r="H4571" s="35" t="s">
        <v>1133</v>
      </c>
      <c r="I4571" s="35"/>
      <c r="J4571" s="29" t="s">
        <v>281</v>
      </c>
      <c r="K4571" s="29" t="s">
        <v>282</v>
      </c>
      <c r="L4571" s="29" t="s">
        <v>1384</v>
      </c>
      <c r="M4571" s="39">
        <v>12.586028660710538</v>
      </c>
      <c r="N4571" s="39">
        <v>43.211170431211499</v>
      </c>
      <c r="O4571" s="29">
        <v>44768</v>
      </c>
      <c r="P4571" s="29">
        <v>46022</v>
      </c>
      <c r="Q4571" s="40">
        <v>3.4332649000000002</v>
      </c>
      <c r="R4571" s="39">
        <v>0</v>
      </c>
      <c r="S4571" s="39">
        <v>5.4745626283367557</v>
      </c>
      <c r="T4571" s="39">
        <v>12.567392197125256</v>
      </c>
      <c r="U4571" s="39">
        <v>12.601823408624231</v>
      </c>
      <c r="V4571" s="39">
        <v>12.567392197125256</v>
      </c>
      <c r="W4571" s="29" t="s">
        <v>1357</v>
      </c>
      <c r="X4571" s="29" t="s">
        <v>258</v>
      </c>
      <c r="Y4571" s="29" t="s">
        <v>1349</v>
      </c>
      <c r="Z4571" s="41" t="s">
        <v>1349</v>
      </c>
      <c r="AA4571" s="42" t="s">
        <v>1349</v>
      </c>
      <c r="AB4571" s="29" t="s">
        <v>258</v>
      </c>
      <c r="AC4571" s="29" t="s">
        <v>258</v>
      </c>
      <c r="AD4571" s="29" t="s">
        <v>265</v>
      </c>
      <c r="AE4571" s="29" t="s">
        <v>1353</v>
      </c>
      <c r="AF4571" s="29" t="s">
        <v>1368</v>
      </c>
      <c r="AG4571" s="183" t="s">
        <v>1369</v>
      </c>
      <c r="AH4571" s="29" t="s">
        <v>1356</v>
      </c>
      <c r="AI4571" s="29" t="s">
        <v>1357</v>
      </c>
      <c r="AJ4571" s="29" t="s">
        <v>258</v>
      </c>
      <c r="AK4571" s="29" t="s">
        <v>258</v>
      </c>
      <c r="AL4571" s="29" t="s">
        <v>13326</v>
      </c>
    </row>
    <row r="4572" spans="1:38" x14ac:dyDescent="0.2">
      <c r="A4572" s="35" t="s">
        <v>18</v>
      </c>
      <c r="B4572" s="36">
        <v>10494</v>
      </c>
      <c r="C4572" s="36">
        <v>7</v>
      </c>
      <c r="D4572" s="36" t="s">
        <v>7532</v>
      </c>
      <c r="E4572" s="37" t="s">
        <v>7533</v>
      </c>
      <c r="F4572" s="38" t="s">
        <v>1266</v>
      </c>
      <c r="G4572" s="38" t="s">
        <v>1268</v>
      </c>
      <c r="H4572" s="35" t="s">
        <v>1133</v>
      </c>
      <c r="I4572" s="35"/>
      <c r="J4572" s="29" t="s">
        <v>281</v>
      </c>
      <c r="K4572" s="29" t="s">
        <v>282</v>
      </c>
      <c r="L4572" s="29" t="s">
        <v>1384</v>
      </c>
      <c r="M4572" s="39">
        <v>61.956119939096318</v>
      </c>
      <c r="N4572" s="39">
        <v>180.65234223134837</v>
      </c>
      <c r="O4572" s="29">
        <v>44957</v>
      </c>
      <c r="P4572" s="29">
        <v>46022</v>
      </c>
      <c r="Q4572" s="40">
        <v>2.9158111</v>
      </c>
      <c r="R4572" s="39">
        <v>0</v>
      </c>
      <c r="S4572" s="39">
        <v>0</v>
      </c>
      <c r="T4572" s="39">
        <v>56.771608487337446</v>
      </c>
      <c r="U4572" s="39">
        <v>62.025100616016424</v>
      </c>
      <c r="V4572" s="39">
        <v>61.855633127994523</v>
      </c>
      <c r="W4572" s="29" t="s">
        <v>1357</v>
      </c>
      <c r="X4572" s="29" t="s">
        <v>258</v>
      </c>
      <c r="Y4572" s="29" t="s">
        <v>1349</v>
      </c>
      <c r="Z4572" s="41" t="s">
        <v>1349</v>
      </c>
      <c r="AA4572" s="42" t="s">
        <v>1349</v>
      </c>
      <c r="AB4572" s="29" t="s">
        <v>258</v>
      </c>
      <c r="AC4572" s="29" t="s">
        <v>258</v>
      </c>
      <c r="AD4572" s="29" t="s">
        <v>265</v>
      </c>
      <c r="AE4572" s="29" t="s">
        <v>1353</v>
      </c>
      <c r="AF4572" s="29" t="s">
        <v>1368</v>
      </c>
      <c r="AG4572" s="183" t="s">
        <v>1369</v>
      </c>
      <c r="AH4572" s="29" t="s">
        <v>1356</v>
      </c>
      <c r="AI4572" s="29" t="s">
        <v>1357</v>
      </c>
      <c r="AJ4572" s="29" t="s">
        <v>258</v>
      </c>
      <c r="AK4572" s="29" t="s">
        <v>258</v>
      </c>
      <c r="AL4572" s="29" t="s">
        <v>13326</v>
      </c>
    </row>
    <row r="4573" spans="1:38" x14ac:dyDescent="0.2">
      <c r="A4573" s="35" t="s">
        <v>18</v>
      </c>
      <c r="B4573" s="36">
        <v>10494</v>
      </c>
      <c r="C4573" s="36">
        <v>8</v>
      </c>
      <c r="D4573" s="36" t="s">
        <v>7534</v>
      </c>
      <c r="E4573" s="37" t="s">
        <v>7535</v>
      </c>
      <c r="F4573" s="38" t="s">
        <v>1266</v>
      </c>
      <c r="G4573" s="38" t="s">
        <v>1268</v>
      </c>
      <c r="H4573" s="35" t="s">
        <v>1133</v>
      </c>
      <c r="I4573" s="35"/>
      <c r="J4573" s="29" t="s">
        <v>281</v>
      </c>
      <c r="K4573" s="29" t="s">
        <v>282</v>
      </c>
      <c r="L4573" s="29" t="s">
        <v>1384</v>
      </c>
      <c r="M4573" s="39">
        <v>13.710165125620938</v>
      </c>
      <c r="N4573" s="39">
        <v>42.265971252566736</v>
      </c>
      <c r="O4573" s="29">
        <v>44896</v>
      </c>
      <c r="P4573" s="29">
        <v>46022</v>
      </c>
      <c r="Q4573" s="40">
        <v>3.0828199999999999</v>
      </c>
      <c r="R4573" s="39">
        <v>0</v>
      </c>
      <c r="S4573" s="39">
        <v>1.1625954825462013</v>
      </c>
      <c r="T4573" s="39">
        <v>13.688624229979467</v>
      </c>
      <c r="U4573" s="39">
        <v>13.726127310061601</v>
      </c>
      <c r="V4573" s="39">
        <v>13.688624229979467</v>
      </c>
      <c r="W4573" s="29" t="s">
        <v>1357</v>
      </c>
      <c r="X4573" s="29" t="s">
        <v>258</v>
      </c>
      <c r="Y4573" s="29" t="s">
        <v>1349</v>
      </c>
      <c r="Z4573" s="41" t="s">
        <v>1349</v>
      </c>
      <c r="AA4573" s="42" t="s">
        <v>1349</v>
      </c>
      <c r="AB4573" s="29" t="s">
        <v>258</v>
      </c>
      <c r="AC4573" s="29" t="s">
        <v>258</v>
      </c>
      <c r="AD4573" s="29" t="s">
        <v>265</v>
      </c>
      <c r="AE4573" s="29" t="s">
        <v>1353</v>
      </c>
      <c r="AF4573" s="29" t="s">
        <v>1368</v>
      </c>
      <c r="AG4573" s="183" t="s">
        <v>1369</v>
      </c>
      <c r="AH4573" s="29" t="s">
        <v>1356</v>
      </c>
      <c r="AI4573" s="29" t="s">
        <v>1357</v>
      </c>
      <c r="AJ4573" s="29" t="s">
        <v>258</v>
      </c>
      <c r="AK4573" s="29" t="s">
        <v>258</v>
      </c>
      <c r="AL4573" s="29" t="s">
        <v>13326</v>
      </c>
    </row>
    <row r="4574" spans="1:38" x14ac:dyDescent="0.2">
      <c r="A4574" s="35" t="s">
        <v>18</v>
      </c>
      <c r="B4574" s="36">
        <v>10494</v>
      </c>
      <c r="C4574" s="36">
        <v>9</v>
      </c>
      <c r="D4574" s="36" t="s">
        <v>7536</v>
      </c>
      <c r="E4574" s="37" t="s">
        <v>7537</v>
      </c>
      <c r="F4574" s="38" t="s">
        <v>1266</v>
      </c>
      <c r="G4574" s="38" t="s">
        <v>1268</v>
      </c>
      <c r="H4574" s="35" t="s">
        <v>1133</v>
      </c>
      <c r="I4574" s="35"/>
      <c r="J4574" s="29" t="s">
        <v>281</v>
      </c>
      <c r="K4574" s="29" t="s">
        <v>282</v>
      </c>
      <c r="L4574" s="29" t="s">
        <v>1384</v>
      </c>
      <c r="M4574" s="39">
        <v>243.93559817499209</v>
      </c>
      <c r="N4574" s="39">
        <v>610.42336755646818</v>
      </c>
      <c r="O4574" s="29">
        <v>45108</v>
      </c>
      <c r="P4574" s="29">
        <v>46022</v>
      </c>
      <c r="Q4574" s="40">
        <v>2.5023955999999998</v>
      </c>
      <c r="R4574" s="39">
        <v>0</v>
      </c>
      <c r="S4574" s="39">
        <v>0</v>
      </c>
      <c r="T4574" s="39">
        <v>122.75180287474332</v>
      </c>
      <c r="U4574" s="39">
        <v>244.16934702258726</v>
      </c>
      <c r="V4574" s="39">
        <v>243.50221765913759</v>
      </c>
      <c r="W4574" s="29" t="s">
        <v>1357</v>
      </c>
      <c r="X4574" s="29" t="s">
        <v>258</v>
      </c>
      <c r="Y4574" s="29" t="s">
        <v>1349</v>
      </c>
      <c r="Z4574" s="41" t="s">
        <v>1349</v>
      </c>
      <c r="AA4574" s="42" t="s">
        <v>1349</v>
      </c>
      <c r="AB4574" s="29" t="s">
        <v>258</v>
      </c>
      <c r="AC4574" s="29" t="s">
        <v>258</v>
      </c>
      <c r="AD4574" s="29" t="s">
        <v>265</v>
      </c>
      <c r="AE4574" s="29" t="s">
        <v>1353</v>
      </c>
      <c r="AF4574" s="29" t="s">
        <v>1368</v>
      </c>
      <c r="AG4574" s="183" t="s">
        <v>1369</v>
      </c>
      <c r="AH4574" s="29" t="s">
        <v>1356</v>
      </c>
      <c r="AI4574" s="29" t="s">
        <v>1357</v>
      </c>
      <c r="AJ4574" s="29" t="s">
        <v>258</v>
      </c>
      <c r="AK4574" s="29" t="s">
        <v>258</v>
      </c>
      <c r="AL4574" s="29" t="s">
        <v>13326</v>
      </c>
    </row>
    <row r="4575" spans="1:38" x14ac:dyDescent="0.2">
      <c r="A4575" s="35" t="s">
        <v>18</v>
      </c>
      <c r="B4575" s="36">
        <v>10494</v>
      </c>
      <c r="C4575" s="36">
        <v>10</v>
      </c>
      <c r="D4575" s="36" t="s">
        <v>7538</v>
      </c>
      <c r="E4575" s="37" t="s">
        <v>7539</v>
      </c>
      <c r="F4575" s="38" t="s">
        <v>1266</v>
      </c>
      <c r="G4575" s="38" t="s">
        <v>1268</v>
      </c>
      <c r="H4575" s="35" t="s">
        <v>1133</v>
      </c>
      <c r="I4575" s="35"/>
      <c r="J4575" s="29" t="s">
        <v>281</v>
      </c>
      <c r="K4575" s="29" t="s">
        <v>282</v>
      </c>
      <c r="L4575" s="29" t="s">
        <v>1384</v>
      </c>
      <c r="M4575" s="39">
        <v>110.35133109543197</v>
      </c>
      <c r="N4575" s="39">
        <v>238.98125667351127</v>
      </c>
      <c r="O4575" s="29">
        <v>45231</v>
      </c>
      <c r="P4575" s="29">
        <v>46022</v>
      </c>
      <c r="Q4575" s="40">
        <v>2.1656399999999998</v>
      </c>
      <c r="R4575" s="39">
        <v>0</v>
      </c>
      <c r="S4575" s="39">
        <v>0</v>
      </c>
      <c r="T4575" s="39">
        <v>18.406384668035589</v>
      </c>
      <c r="U4575" s="39">
        <v>110.43830800821355</v>
      </c>
      <c r="V4575" s="39">
        <v>110.13656399726214</v>
      </c>
      <c r="W4575" s="29" t="s">
        <v>1357</v>
      </c>
      <c r="X4575" s="29" t="s">
        <v>258</v>
      </c>
      <c r="Y4575" s="29" t="s">
        <v>1349</v>
      </c>
      <c r="Z4575" s="41" t="s">
        <v>1349</v>
      </c>
      <c r="AA4575" s="42" t="s">
        <v>1349</v>
      </c>
      <c r="AB4575" s="29" t="s">
        <v>258</v>
      </c>
      <c r="AC4575" s="29" t="s">
        <v>258</v>
      </c>
      <c r="AD4575" s="29" t="s">
        <v>265</v>
      </c>
      <c r="AE4575" s="29" t="s">
        <v>1353</v>
      </c>
      <c r="AF4575" s="29" t="s">
        <v>1368</v>
      </c>
      <c r="AG4575" s="183" t="s">
        <v>1369</v>
      </c>
      <c r="AH4575" s="29" t="s">
        <v>1356</v>
      </c>
      <c r="AI4575" s="29" t="s">
        <v>1357</v>
      </c>
      <c r="AJ4575" s="29" t="s">
        <v>258</v>
      </c>
      <c r="AK4575" s="29" t="s">
        <v>258</v>
      </c>
      <c r="AL4575" s="29" t="s">
        <v>13326</v>
      </c>
    </row>
    <row r="4576" spans="1:38" x14ac:dyDescent="0.2">
      <c r="A4576" s="35" t="s">
        <v>16</v>
      </c>
      <c r="B4576" s="36">
        <v>10496</v>
      </c>
      <c r="C4576" s="36"/>
      <c r="D4576" s="36" t="s">
        <v>1349</v>
      </c>
      <c r="E4576" s="37" t="s">
        <v>7540</v>
      </c>
      <c r="F4576" s="38" t="s">
        <v>1269</v>
      </c>
      <c r="G4576" s="38" t="s">
        <v>1273</v>
      </c>
      <c r="H4576" s="35" t="s">
        <v>1393</v>
      </c>
      <c r="I4576" s="35"/>
      <c r="J4576" s="29" t="s">
        <v>281</v>
      </c>
      <c r="K4576" s="29" t="s">
        <v>282</v>
      </c>
      <c r="L4576" s="29" t="s">
        <v>1384</v>
      </c>
      <c r="M4576" s="39">
        <v>24.067180209024187</v>
      </c>
      <c r="N4576" s="39">
        <v>120.25353593429158</v>
      </c>
      <c r="O4576" s="29">
        <v>44197</v>
      </c>
      <c r="P4576" s="29">
        <v>46022</v>
      </c>
      <c r="Q4576" s="40">
        <v>4.9965776999999996</v>
      </c>
      <c r="R4576" s="39">
        <v>24.037535934291579</v>
      </c>
      <c r="S4576" s="39">
        <v>24.037535934291579</v>
      </c>
      <c r="T4576" s="39">
        <v>24.037535934291579</v>
      </c>
      <c r="U4576" s="39">
        <v>24.103392197125256</v>
      </c>
      <c r="V4576" s="39">
        <v>24.037535934291579</v>
      </c>
      <c r="W4576" s="29" t="s">
        <v>265</v>
      </c>
      <c r="X4576" s="29" t="s">
        <v>11773</v>
      </c>
      <c r="Y4576" s="29">
        <v>45279</v>
      </c>
      <c r="Z4576" s="41" t="s">
        <v>11760</v>
      </c>
      <c r="AA4576" s="42" t="s">
        <v>1349</v>
      </c>
      <c r="AB4576" s="29" t="s">
        <v>258</v>
      </c>
      <c r="AC4576" s="29" t="s">
        <v>258</v>
      </c>
      <c r="AD4576" s="29" t="s">
        <v>265</v>
      </c>
      <c r="AE4576" s="29" t="s">
        <v>1353</v>
      </c>
      <c r="AF4576" s="29" t="s">
        <v>1368</v>
      </c>
      <c r="AG4576" s="183" t="s">
        <v>1369</v>
      </c>
      <c r="AH4576" s="29" t="s">
        <v>1356</v>
      </c>
      <c r="AI4576" s="29" t="s">
        <v>1357</v>
      </c>
      <c r="AJ4576" s="29" t="s">
        <v>258</v>
      </c>
      <c r="AK4576" s="29" t="s">
        <v>258</v>
      </c>
      <c r="AL4576" s="29" t="s">
        <v>13327</v>
      </c>
    </row>
    <row r="4577" spans="1:38" x14ac:dyDescent="0.2">
      <c r="A4577" s="35" t="s">
        <v>17</v>
      </c>
      <c r="B4577" s="36">
        <v>10497</v>
      </c>
      <c r="C4577" s="36"/>
      <c r="D4577" s="36" t="s">
        <v>1349</v>
      </c>
      <c r="E4577" s="37" t="s">
        <v>7541</v>
      </c>
      <c r="F4577" s="38" t="s">
        <v>1260</v>
      </c>
      <c r="G4577" s="38" t="s">
        <v>1261</v>
      </c>
      <c r="H4577" s="35" t="s">
        <v>1054</v>
      </c>
      <c r="I4577" s="35" t="s">
        <v>1349</v>
      </c>
      <c r="J4577" s="29" t="s">
        <v>263</v>
      </c>
      <c r="K4577" s="29" t="s">
        <v>264</v>
      </c>
      <c r="L4577" s="29" t="s">
        <v>2577</v>
      </c>
      <c r="M4577" s="39">
        <v>0</v>
      </c>
      <c r="N4577" s="39"/>
      <c r="O4577" s="29">
        <v>44197</v>
      </c>
      <c r="P4577" s="29">
        <v>46022</v>
      </c>
      <c r="Q4577" s="40">
        <v>4.9965776999999996</v>
      </c>
      <c r="R4577" s="39"/>
      <c r="S4577" s="39"/>
      <c r="T4577" s="39"/>
      <c r="U4577" s="39"/>
      <c r="V4577" s="39"/>
      <c r="W4577" s="29" t="s">
        <v>265</v>
      </c>
      <c r="X4577" s="29" t="s">
        <v>11773</v>
      </c>
      <c r="Y4577" s="29">
        <v>45109</v>
      </c>
      <c r="Z4577" s="41" t="s">
        <v>11755</v>
      </c>
      <c r="AA4577" s="42" t="s">
        <v>13398</v>
      </c>
      <c r="AB4577" s="29" t="s">
        <v>258</v>
      </c>
      <c r="AC4577" s="29" t="s">
        <v>265</v>
      </c>
      <c r="AD4577" s="29" t="s">
        <v>265</v>
      </c>
      <c r="AE4577" s="29" t="s">
        <v>1367</v>
      </c>
      <c r="AF4577" s="29" t="s">
        <v>2409</v>
      </c>
      <c r="AG4577" s="183" t="s">
        <v>2410</v>
      </c>
      <c r="AH4577" s="29" t="s">
        <v>1356</v>
      </c>
      <c r="AI4577" s="29" t="s">
        <v>1357</v>
      </c>
      <c r="AJ4577" s="29" t="s">
        <v>258</v>
      </c>
      <c r="AK4577" s="29" t="s">
        <v>258</v>
      </c>
      <c r="AL4577" s="29" t="s">
        <v>13327</v>
      </c>
    </row>
    <row r="4578" spans="1:38" x14ac:dyDescent="0.2">
      <c r="A4578" s="35" t="s">
        <v>18</v>
      </c>
      <c r="B4578" s="36">
        <v>10497</v>
      </c>
      <c r="C4578" s="36">
        <v>1</v>
      </c>
      <c r="D4578" s="36" t="s">
        <v>7542</v>
      </c>
      <c r="E4578" s="37" t="s">
        <v>7543</v>
      </c>
      <c r="F4578" s="38" t="s">
        <v>1260</v>
      </c>
      <c r="G4578" s="38" t="s">
        <v>1261</v>
      </c>
      <c r="H4578" s="35" t="s">
        <v>1054</v>
      </c>
      <c r="I4578" s="35"/>
      <c r="J4578" s="29" t="s">
        <v>263</v>
      </c>
      <c r="K4578" s="29" t="s">
        <v>264</v>
      </c>
      <c r="L4578" s="29" t="s">
        <v>2577</v>
      </c>
      <c r="M4578" s="39">
        <v>4.4334279332412976</v>
      </c>
      <c r="N4578" s="39">
        <v>22.151967145790554</v>
      </c>
      <c r="O4578" s="29">
        <v>44197</v>
      </c>
      <c r="P4578" s="29">
        <v>46022</v>
      </c>
      <c r="Q4578" s="40">
        <v>4.9965776999999996</v>
      </c>
      <c r="R4578" s="39">
        <v>4.4279671457905545</v>
      </c>
      <c r="S4578" s="39">
        <v>4.4279671457905545</v>
      </c>
      <c r="T4578" s="39">
        <v>4.4279671457905545</v>
      </c>
      <c r="U4578" s="39">
        <v>4.4400985626283367</v>
      </c>
      <c r="V4578" s="39">
        <v>4.4279671457905545</v>
      </c>
      <c r="W4578" s="29" t="s">
        <v>265</v>
      </c>
      <c r="X4578" s="29" t="s">
        <v>11773</v>
      </c>
      <c r="Y4578" s="29">
        <v>45109</v>
      </c>
      <c r="Z4578" s="41" t="s">
        <v>11755</v>
      </c>
      <c r="AA4578" s="42" t="s">
        <v>1349</v>
      </c>
      <c r="AB4578" s="29" t="s">
        <v>258</v>
      </c>
      <c r="AC4578" s="29" t="s">
        <v>265</v>
      </c>
      <c r="AD4578" s="29" t="s">
        <v>265</v>
      </c>
      <c r="AE4578" s="29" t="s">
        <v>1367</v>
      </c>
      <c r="AF4578" s="29" t="s">
        <v>2409</v>
      </c>
      <c r="AG4578" s="183" t="s">
        <v>2410</v>
      </c>
      <c r="AH4578" s="29" t="s">
        <v>1356</v>
      </c>
      <c r="AI4578" s="29" t="s">
        <v>1357</v>
      </c>
      <c r="AJ4578" s="29" t="s">
        <v>258</v>
      </c>
      <c r="AK4578" s="29" t="s">
        <v>258</v>
      </c>
      <c r="AL4578" s="29" t="s">
        <v>13327</v>
      </c>
    </row>
    <row r="4579" spans="1:38" x14ac:dyDescent="0.2">
      <c r="A4579" s="35" t="s">
        <v>18</v>
      </c>
      <c r="B4579" s="36">
        <v>10497</v>
      </c>
      <c r="C4579" s="36">
        <v>2</v>
      </c>
      <c r="D4579" s="36" t="s">
        <v>7544</v>
      </c>
      <c r="E4579" s="37" t="s">
        <v>7545</v>
      </c>
      <c r="F4579" s="38" t="s">
        <v>1260</v>
      </c>
      <c r="G4579" s="38" t="s">
        <v>1261</v>
      </c>
      <c r="H4579" s="35" t="s">
        <v>1054</v>
      </c>
      <c r="I4579" s="35"/>
      <c r="J4579" s="29" t="s">
        <v>263</v>
      </c>
      <c r="K4579" s="29" t="s">
        <v>264</v>
      </c>
      <c r="L4579" s="29" t="s">
        <v>2577</v>
      </c>
      <c r="M4579" s="39">
        <v>268.56207598757908</v>
      </c>
      <c r="N4579" s="39">
        <v>1341.891279945243</v>
      </c>
      <c r="O4579" s="29">
        <v>44197</v>
      </c>
      <c r="P4579" s="29">
        <v>46022</v>
      </c>
      <c r="Q4579" s="40">
        <v>4.9965776999999996</v>
      </c>
      <c r="R4579" s="39">
        <v>268.23127994524299</v>
      </c>
      <c r="S4579" s="39">
        <v>268.23127994524299</v>
      </c>
      <c r="T4579" s="39">
        <v>268.23127994524299</v>
      </c>
      <c r="U4579" s="39">
        <v>268.966160164271</v>
      </c>
      <c r="V4579" s="39">
        <v>268.23127994524299</v>
      </c>
      <c r="W4579" s="29" t="s">
        <v>265</v>
      </c>
      <c r="X4579" s="29" t="s">
        <v>11773</v>
      </c>
      <c r="Y4579" s="29">
        <v>45109</v>
      </c>
      <c r="Z4579" s="41" t="s">
        <v>11755</v>
      </c>
      <c r="AA4579" s="42" t="s">
        <v>1349</v>
      </c>
      <c r="AB4579" s="29" t="s">
        <v>258</v>
      </c>
      <c r="AC4579" s="29" t="s">
        <v>265</v>
      </c>
      <c r="AD4579" s="29" t="s">
        <v>265</v>
      </c>
      <c r="AE4579" s="29" t="s">
        <v>1367</v>
      </c>
      <c r="AF4579" s="29" t="s">
        <v>2409</v>
      </c>
      <c r="AG4579" s="183" t="s">
        <v>2410</v>
      </c>
      <c r="AH4579" s="29" t="s">
        <v>1356</v>
      </c>
      <c r="AI4579" s="29" t="s">
        <v>1357</v>
      </c>
      <c r="AJ4579" s="29" t="s">
        <v>258</v>
      </c>
      <c r="AK4579" s="29" t="s">
        <v>258</v>
      </c>
      <c r="AL4579" s="29" t="s">
        <v>13327</v>
      </c>
    </row>
    <row r="4580" spans="1:38" x14ac:dyDescent="0.2">
      <c r="A4580" s="35" t="s">
        <v>18</v>
      </c>
      <c r="B4580" s="36">
        <v>10497</v>
      </c>
      <c r="C4580" s="36">
        <v>3</v>
      </c>
      <c r="D4580" s="36" t="s">
        <v>7546</v>
      </c>
      <c r="E4580" s="37" t="s">
        <v>7547</v>
      </c>
      <c r="F4580" s="38" t="s">
        <v>1260</v>
      </c>
      <c r="G4580" s="38" t="s">
        <v>1261</v>
      </c>
      <c r="H4580" s="35" t="s">
        <v>1054</v>
      </c>
      <c r="I4580" s="35"/>
      <c r="J4580" s="29" t="s">
        <v>263</v>
      </c>
      <c r="K4580" s="29" t="s">
        <v>264</v>
      </c>
      <c r="L4580" s="29" t="s">
        <v>2577</v>
      </c>
      <c r="M4580" s="39">
        <v>4.8876766991387353</v>
      </c>
      <c r="N4580" s="39">
        <v>24.421656399726213</v>
      </c>
      <c r="O4580" s="29">
        <v>44197</v>
      </c>
      <c r="P4580" s="29">
        <v>46022</v>
      </c>
      <c r="Q4580" s="40">
        <v>4.9965776999999996</v>
      </c>
      <c r="R4580" s="39">
        <v>4.8816563997262143</v>
      </c>
      <c r="S4580" s="39">
        <v>4.8816563997262143</v>
      </c>
      <c r="T4580" s="39">
        <v>4.8816563997262143</v>
      </c>
      <c r="U4580" s="39">
        <v>4.8950308008213552</v>
      </c>
      <c r="V4580" s="39">
        <v>4.8816563997262143</v>
      </c>
      <c r="W4580" s="29" t="s">
        <v>265</v>
      </c>
      <c r="X4580" s="29" t="s">
        <v>11773</v>
      </c>
      <c r="Y4580" s="29">
        <v>45109</v>
      </c>
      <c r="Z4580" s="41" t="s">
        <v>11755</v>
      </c>
      <c r="AA4580" s="42" t="s">
        <v>1349</v>
      </c>
      <c r="AB4580" s="29" t="s">
        <v>258</v>
      </c>
      <c r="AC4580" s="29" t="s">
        <v>265</v>
      </c>
      <c r="AD4580" s="29" t="s">
        <v>265</v>
      </c>
      <c r="AE4580" s="29" t="s">
        <v>1367</v>
      </c>
      <c r="AF4580" s="29" t="s">
        <v>2409</v>
      </c>
      <c r="AG4580" s="183" t="s">
        <v>2410</v>
      </c>
      <c r="AH4580" s="29" t="s">
        <v>1356</v>
      </c>
      <c r="AI4580" s="29" t="s">
        <v>1357</v>
      </c>
      <c r="AJ4580" s="29" t="s">
        <v>258</v>
      </c>
      <c r="AK4580" s="29" t="s">
        <v>258</v>
      </c>
      <c r="AL4580" s="29" t="s">
        <v>13327</v>
      </c>
    </row>
    <row r="4581" spans="1:38" x14ac:dyDescent="0.2">
      <c r="A4581" s="35" t="s">
        <v>16</v>
      </c>
      <c r="B4581" s="36">
        <v>10500</v>
      </c>
      <c r="C4581" s="36"/>
      <c r="D4581" s="36" t="s">
        <v>1349</v>
      </c>
      <c r="E4581" s="37" t="s">
        <v>7548</v>
      </c>
      <c r="F4581" s="38" t="s">
        <v>1269</v>
      </c>
      <c r="G4581" s="38" t="s">
        <v>1273</v>
      </c>
      <c r="H4581" s="35" t="s">
        <v>1393</v>
      </c>
      <c r="I4581" s="35"/>
      <c r="J4581" s="29" t="s">
        <v>1371</v>
      </c>
      <c r="K4581" s="29" t="s">
        <v>1371</v>
      </c>
      <c r="L4581" s="29" t="s">
        <v>1384</v>
      </c>
      <c r="M4581" s="39">
        <v>129.13872184328321</v>
      </c>
      <c r="N4581" s="39">
        <v>645.25165776865174</v>
      </c>
      <c r="O4581" s="29">
        <v>44197</v>
      </c>
      <c r="P4581" s="29">
        <v>46022</v>
      </c>
      <c r="Q4581" s="40">
        <v>4.9965776999999996</v>
      </c>
      <c r="R4581" s="39">
        <v>128.97965776865163</v>
      </c>
      <c r="S4581" s="39">
        <v>128.97965776865163</v>
      </c>
      <c r="T4581" s="39">
        <v>128.97965776865163</v>
      </c>
      <c r="U4581" s="39">
        <v>129.33302669404517</v>
      </c>
      <c r="V4581" s="39">
        <v>128.97965776865163</v>
      </c>
      <c r="W4581" s="29" t="s">
        <v>1357</v>
      </c>
      <c r="X4581" s="29" t="s">
        <v>258</v>
      </c>
      <c r="Y4581" s="29" t="s">
        <v>1349</v>
      </c>
      <c r="Z4581" s="41" t="s">
        <v>1349</v>
      </c>
      <c r="AA4581" s="42" t="s">
        <v>1349</v>
      </c>
      <c r="AB4581" s="29" t="s">
        <v>258</v>
      </c>
      <c r="AC4581" s="29" t="s">
        <v>258</v>
      </c>
      <c r="AD4581" s="29" t="s">
        <v>265</v>
      </c>
      <c r="AE4581" s="29" t="s">
        <v>1353</v>
      </c>
      <c r="AF4581" s="29" t="s">
        <v>1368</v>
      </c>
      <c r="AG4581" s="183" t="s">
        <v>1369</v>
      </c>
      <c r="AH4581" s="29" t="s">
        <v>1356</v>
      </c>
      <c r="AI4581" s="29" t="s">
        <v>1357</v>
      </c>
      <c r="AJ4581" s="29" t="s">
        <v>258</v>
      </c>
      <c r="AK4581" s="29" t="s">
        <v>258</v>
      </c>
      <c r="AL4581" s="29" t="s">
        <v>13326</v>
      </c>
    </row>
    <row r="4582" spans="1:38" x14ac:dyDescent="0.2">
      <c r="A4582" s="35" t="s">
        <v>16</v>
      </c>
      <c r="B4582" s="36">
        <v>10501</v>
      </c>
      <c r="C4582" s="36"/>
      <c r="D4582" s="36" t="s">
        <v>1349</v>
      </c>
      <c r="E4582" s="37" t="s">
        <v>7549</v>
      </c>
      <c r="F4582" s="38" t="s">
        <v>1269</v>
      </c>
      <c r="G4582" s="38" t="s">
        <v>1271</v>
      </c>
      <c r="H4582" s="35" t="s">
        <v>11597</v>
      </c>
      <c r="I4582" s="35"/>
      <c r="J4582" s="29" t="s">
        <v>322</v>
      </c>
      <c r="K4582" s="29" t="s">
        <v>336</v>
      </c>
      <c r="L4582" s="29" t="s">
        <v>2384</v>
      </c>
      <c r="M4582" s="39">
        <v>13.959644893834932</v>
      </c>
      <c r="N4582" s="39">
        <v>69.750450376454481</v>
      </c>
      <c r="O4582" s="29">
        <v>44197</v>
      </c>
      <c r="P4582" s="29">
        <v>46022</v>
      </c>
      <c r="Q4582" s="40">
        <v>4.9965776999999996</v>
      </c>
      <c r="R4582" s="39">
        <v>13.942450376454483</v>
      </c>
      <c r="S4582" s="39">
        <v>13.942450376454483</v>
      </c>
      <c r="T4582" s="39">
        <v>13.942450376454483</v>
      </c>
      <c r="U4582" s="39">
        <v>13.98064887063655</v>
      </c>
      <c r="V4582" s="39">
        <v>13.942450376454483</v>
      </c>
      <c r="W4582" s="29" t="s">
        <v>1357</v>
      </c>
      <c r="X4582" s="29" t="s">
        <v>258</v>
      </c>
      <c r="Y4582" s="29" t="s">
        <v>1349</v>
      </c>
      <c r="Z4582" s="41" t="s">
        <v>1349</v>
      </c>
      <c r="AA4582" s="42" t="s">
        <v>1349</v>
      </c>
      <c r="AB4582" s="29" t="s">
        <v>258</v>
      </c>
      <c r="AC4582" s="29" t="s">
        <v>258</v>
      </c>
      <c r="AD4582" s="29" t="s">
        <v>265</v>
      </c>
      <c r="AE4582" s="29" t="s">
        <v>1367</v>
      </c>
      <c r="AF4582" s="29" t="s">
        <v>1378</v>
      </c>
      <c r="AG4582" s="183" t="s">
        <v>1379</v>
      </c>
      <c r="AH4582" s="29" t="s">
        <v>1356</v>
      </c>
      <c r="AI4582" s="29" t="s">
        <v>1357</v>
      </c>
      <c r="AJ4582" s="29" t="s">
        <v>258</v>
      </c>
      <c r="AK4582" s="29" t="s">
        <v>258</v>
      </c>
      <c r="AL4582" s="29" t="s">
        <v>13326</v>
      </c>
    </row>
    <row r="4583" spans="1:38" x14ac:dyDescent="0.2">
      <c r="A4583" s="35" t="s">
        <v>16</v>
      </c>
      <c r="B4583" s="36">
        <v>10503</v>
      </c>
      <c r="C4583" s="36"/>
      <c r="D4583" s="36" t="s">
        <v>1349</v>
      </c>
      <c r="E4583" s="37" t="s">
        <v>7550</v>
      </c>
      <c r="F4583" s="38" t="s">
        <v>1269</v>
      </c>
      <c r="G4583" s="38" t="s">
        <v>1271</v>
      </c>
      <c r="H4583" s="35" t="s">
        <v>11597</v>
      </c>
      <c r="I4583" s="35"/>
      <c r="J4583" s="29" t="s">
        <v>281</v>
      </c>
      <c r="K4583" s="29" t="s">
        <v>282</v>
      </c>
      <c r="L4583" s="29" t="s">
        <v>1366</v>
      </c>
      <c r="M4583" s="39">
        <v>1.2656931472692938</v>
      </c>
      <c r="N4583" s="39">
        <v>6.3241341546885694</v>
      </c>
      <c r="O4583" s="29">
        <v>44197</v>
      </c>
      <c r="P4583" s="29">
        <v>46022</v>
      </c>
      <c r="Q4583" s="40">
        <v>4.9965776999999996</v>
      </c>
      <c r="R4583" s="39">
        <v>1.2641341546885694</v>
      </c>
      <c r="S4583" s="39">
        <v>1.2641341546885694</v>
      </c>
      <c r="T4583" s="39">
        <v>1.2641341546885694</v>
      </c>
      <c r="U4583" s="39">
        <v>1.2675975359342915</v>
      </c>
      <c r="V4583" s="39">
        <v>1.2641341546885694</v>
      </c>
      <c r="W4583" s="29" t="s">
        <v>1357</v>
      </c>
      <c r="X4583" s="29" t="s">
        <v>258</v>
      </c>
      <c r="Y4583" s="29" t="s">
        <v>1349</v>
      </c>
      <c r="Z4583" s="41" t="s">
        <v>1349</v>
      </c>
      <c r="AA4583" s="42" t="s">
        <v>1349</v>
      </c>
      <c r="AB4583" s="29" t="s">
        <v>258</v>
      </c>
      <c r="AC4583" s="29" t="s">
        <v>258</v>
      </c>
      <c r="AD4583" s="29" t="s">
        <v>265</v>
      </c>
      <c r="AE4583" s="29" t="s">
        <v>1367</v>
      </c>
      <c r="AF4583" s="29" t="s">
        <v>1368</v>
      </c>
      <c r="AG4583" s="183" t="s">
        <v>1369</v>
      </c>
      <c r="AH4583" s="29" t="s">
        <v>1356</v>
      </c>
      <c r="AI4583" s="29" t="s">
        <v>1357</v>
      </c>
      <c r="AJ4583" s="29" t="s">
        <v>258</v>
      </c>
      <c r="AK4583" s="29" t="s">
        <v>258</v>
      </c>
      <c r="AL4583" s="29" t="s">
        <v>13326</v>
      </c>
    </row>
    <row r="4584" spans="1:38" x14ac:dyDescent="0.2">
      <c r="A4584" s="35" t="s">
        <v>17</v>
      </c>
      <c r="B4584" s="36">
        <v>10505</v>
      </c>
      <c r="C4584" s="36"/>
      <c r="D4584" s="36" t="s">
        <v>1349</v>
      </c>
      <c r="E4584" s="37" t="s">
        <v>7551</v>
      </c>
      <c r="F4584" s="38" t="s">
        <v>1269</v>
      </c>
      <c r="G4584" s="38" t="s">
        <v>1445</v>
      </c>
      <c r="H4584" s="35" t="s">
        <v>12095</v>
      </c>
      <c r="I4584" s="35" t="s">
        <v>1349</v>
      </c>
      <c r="J4584" s="29" t="s">
        <v>263</v>
      </c>
      <c r="K4584" s="29" t="s">
        <v>3263</v>
      </c>
      <c r="L4584" s="29" t="s">
        <v>3264</v>
      </c>
      <c r="M4584" s="39">
        <v>0</v>
      </c>
      <c r="N4584" s="39"/>
      <c r="O4584" s="29">
        <v>44197</v>
      </c>
      <c r="P4584" s="29">
        <v>46022</v>
      </c>
      <c r="Q4584" s="40">
        <v>4.9965776999999996</v>
      </c>
      <c r="R4584" s="39"/>
      <c r="S4584" s="39"/>
      <c r="T4584" s="39"/>
      <c r="U4584" s="39"/>
      <c r="V4584" s="39"/>
      <c r="W4584" s="29" t="s">
        <v>1357</v>
      </c>
      <c r="X4584" s="29" t="s">
        <v>258</v>
      </c>
      <c r="Y4584" s="29" t="s">
        <v>1349</v>
      </c>
      <c r="Z4584" s="41" t="s">
        <v>1349</v>
      </c>
      <c r="AA4584" s="42" t="s">
        <v>1349</v>
      </c>
      <c r="AB4584" s="29" t="s">
        <v>258</v>
      </c>
      <c r="AC4584" s="29" t="s">
        <v>265</v>
      </c>
      <c r="AD4584" s="29" t="s">
        <v>258</v>
      </c>
      <c r="AE4584" s="29" t="s">
        <v>1367</v>
      </c>
      <c r="AF4584" s="29" t="s">
        <v>2409</v>
      </c>
      <c r="AG4584" s="183" t="s">
        <v>2410</v>
      </c>
      <c r="AH4584" s="29" t="s">
        <v>1356</v>
      </c>
      <c r="AI4584" s="29" t="s">
        <v>1357</v>
      </c>
      <c r="AJ4584" s="29" t="s">
        <v>258</v>
      </c>
      <c r="AK4584" s="29" t="s">
        <v>258</v>
      </c>
      <c r="AL4584" s="29" t="s">
        <v>13326</v>
      </c>
    </row>
    <row r="4585" spans="1:38" x14ac:dyDescent="0.2">
      <c r="A4585" s="35" t="s">
        <v>18</v>
      </c>
      <c r="B4585" s="36">
        <v>10505</v>
      </c>
      <c r="C4585" s="36">
        <v>1</v>
      </c>
      <c r="D4585" s="36" t="s">
        <v>7552</v>
      </c>
      <c r="E4585" s="37" t="s">
        <v>7553</v>
      </c>
      <c r="F4585" s="38" t="s">
        <v>1269</v>
      </c>
      <c r="G4585" s="38" t="s">
        <v>1445</v>
      </c>
      <c r="H4585" s="35" t="s">
        <v>12095</v>
      </c>
      <c r="I4585" s="35"/>
      <c r="J4585" s="29" t="s">
        <v>263</v>
      </c>
      <c r="K4585" s="29" t="s">
        <v>3263</v>
      </c>
      <c r="L4585" s="29" t="s">
        <v>3264</v>
      </c>
      <c r="M4585" s="39">
        <v>42.564310022120971</v>
      </c>
      <c r="N4585" s="39">
        <v>212.67588227241615</v>
      </c>
      <c r="O4585" s="29">
        <v>44197</v>
      </c>
      <c r="P4585" s="29">
        <v>46022</v>
      </c>
      <c r="Q4585" s="40">
        <v>4.9965776999999996</v>
      </c>
      <c r="R4585" s="39">
        <v>42.511882272416152</v>
      </c>
      <c r="S4585" s="39">
        <v>42.511882272416152</v>
      </c>
      <c r="T4585" s="39">
        <v>42.511882272416152</v>
      </c>
      <c r="U4585" s="39">
        <v>42.628353182751539</v>
      </c>
      <c r="V4585" s="39">
        <v>42.511882272416152</v>
      </c>
      <c r="W4585" s="29" t="s">
        <v>1357</v>
      </c>
      <c r="X4585" s="29" t="s">
        <v>258</v>
      </c>
      <c r="Y4585" s="29" t="s">
        <v>1349</v>
      </c>
      <c r="Z4585" s="41" t="s">
        <v>1349</v>
      </c>
      <c r="AA4585" s="42" t="s">
        <v>1349</v>
      </c>
      <c r="AB4585" s="29" t="s">
        <v>258</v>
      </c>
      <c r="AC4585" s="29" t="s">
        <v>265</v>
      </c>
      <c r="AD4585" s="29" t="s">
        <v>258</v>
      </c>
      <c r="AE4585" s="29" t="s">
        <v>1367</v>
      </c>
      <c r="AF4585" s="29" t="s">
        <v>2409</v>
      </c>
      <c r="AG4585" s="183" t="s">
        <v>2410</v>
      </c>
      <c r="AH4585" s="29" t="s">
        <v>1356</v>
      </c>
      <c r="AI4585" s="29" t="s">
        <v>1357</v>
      </c>
      <c r="AJ4585" s="29" t="s">
        <v>258</v>
      </c>
      <c r="AK4585" s="29" t="s">
        <v>258</v>
      </c>
      <c r="AL4585" s="29" t="s">
        <v>13326</v>
      </c>
    </row>
    <row r="4586" spans="1:38" x14ac:dyDescent="0.2">
      <c r="A4586" s="35" t="s">
        <v>16</v>
      </c>
      <c r="B4586" s="36">
        <v>10507</v>
      </c>
      <c r="C4586" s="36"/>
      <c r="D4586" s="36" t="s">
        <v>1349</v>
      </c>
      <c r="E4586" s="37" t="s">
        <v>7554</v>
      </c>
      <c r="F4586" s="38" t="s">
        <v>1262</v>
      </c>
      <c r="G4586" s="38" t="s">
        <v>1265</v>
      </c>
      <c r="H4586" s="35" t="s">
        <v>4161</v>
      </c>
      <c r="I4586" s="35"/>
      <c r="J4586" s="29" t="s">
        <v>281</v>
      </c>
      <c r="K4586" s="29" t="s">
        <v>282</v>
      </c>
      <c r="L4586" s="29" t="s">
        <v>1384</v>
      </c>
      <c r="M4586" s="39">
        <v>22.691426788079301</v>
      </c>
      <c r="N4586" s="39">
        <v>113.37947707049966</v>
      </c>
      <c r="O4586" s="29">
        <v>44197</v>
      </c>
      <c r="P4586" s="29">
        <v>46022</v>
      </c>
      <c r="Q4586" s="40">
        <v>4.9965776999999996</v>
      </c>
      <c r="R4586" s="39">
        <v>22.663477070499656</v>
      </c>
      <c r="S4586" s="39">
        <v>22.663477070499656</v>
      </c>
      <c r="T4586" s="39">
        <v>22.663477070499656</v>
      </c>
      <c r="U4586" s="39">
        <v>22.725568788501025</v>
      </c>
      <c r="V4586" s="39">
        <v>22.663477070499656</v>
      </c>
      <c r="W4586" s="29" t="s">
        <v>1357</v>
      </c>
      <c r="X4586" s="29" t="s">
        <v>258</v>
      </c>
      <c r="Y4586" s="29" t="s">
        <v>1349</v>
      </c>
      <c r="Z4586" s="41" t="s">
        <v>1349</v>
      </c>
      <c r="AA4586" s="42" t="s">
        <v>1349</v>
      </c>
      <c r="AB4586" s="29" t="s">
        <v>258</v>
      </c>
      <c r="AC4586" s="29" t="s">
        <v>258</v>
      </c>
      <c r="AD4586" s="29" t="s">
        <v>265</v>
      </c>
      <c r="AE4586" s="29" t="s">
        <v>1353</v>
      </c>
      <c r="AF4586" s="29" t="s">
        <v>1368</v>
      </c>
      <c r="AG4586" s="183" t="s">
        <v>1369</v>
      </c>
      <c r="AH4586" s="29" t="s">
        <v>1356</v>
      </c>
      <c r="AI4586" s="29" t="s">
        <v>1357</v>
      </c>
      <c r="AJ4586" s="29" t="s">
        <v>258</v>
      </c>
      <c r="AK4586" s="29" t="s">
        <v>258</v>
      </c>
      <c r="AL4586" s="29" t="s">
        <v>13326</v>
      </c>
    </row>
    <row r="4587" spans="1:38" x14ac:dyDescent="0.2">
      <c r="A4587" s="35" t="s">
        <v>16</v>
      </c>
      <c r="B4587" s="36">
        <v>10508</v>
      </c>
      <c r="C4587" s="36"/>
      <c r="D4587" s="36" t="s">
        <v>1349</v>
      </c>
      <c r="E4587" s="37" t="s">
        <v>7555</v>
      </c>
      <c r="F4587" s="38" t="s">
        <v>1269</v>
      </c>
      <c r="G4587" s="38" t="s">
        <v>1273</v>
      </c>
      <c r="H4587" s="35" t="s">
        <v>1393</v>
      </c>
      <c r="I4587" s="35"/>
      <c r="J4587" s="29" t="s">
        <v>1371</v>
      </c>
      <c r="K4587" s="29" t="s">
        <v>1371</v>
      </c>
      <c r="L4587" s="29" t="s">
        <v>1384</v>
      </c>
      <c r="M4587" s="39">
        <v>109.10374984255564</v>
      </c>
      <c r="N4587" s="39">
        <v>545.14536344969201</v>
      </c>
      <c r="O4587" s="29">
        <v>44197</v>
      </c>
      <c r="P4587" s="29">
        <v>46022</v>
      </c>
      <c r="Q4587" s="40">
        <v>4.9965776999999996</v>
      </c>
      <c r="R4587" s="39">
        <v>108.96936344969198</v>
      </c>
      <c r="S4587" s="39">
        <v>108.96936344969198</v>
      </c>
      <c r="T4587" s="39">
        <v>108.96936344969198</v>
      </c>
      <c r="U4587" s="39">
        <v>109.26790965092403</v>
      </c>
      <c r="V4587" s="39">
        <v>108.96936344969198</v>
      </c>
      <c r="W4587" s="29" t="s">
        <v>1357</v>
      </c>
      <c r="X4587" s="29" t="s">
        <v>258</v>
      </c>
      <c r="Y4587" s="29" t="s">
        <v>1349</v>
      </c>
      <c r="Z4587" s="41" t="s">
        <v>1349</v>
      </c>
      <c r="AA4587" s="42" t="s">
        <v>1349</v>
      </c>
      <c r="AB4587" s="29" t="s">
        <v>258</v>
      </c>
      <c r="AC4587" s="29" t="s">
        <v>258</v>
      </c>
      <c r="AD4587" s="29" t="s">
        <v>265</v>
      </c>
      <c r="AE4587" s="29" t="s">
        <v>1353</v>
      </c>
      <c r="AF4587" s="29" t="s">
        <v>1368</v>
      </c>
      <c r="AG4587" s="183" t="s">
        <v>1369</v>
      </c>
      <c r="AH4587" s="29" t="s">
        <v>1356</v>
      </c>
      <c r="AI4587" s="29" t="s">
        <v>1357</v>
      </c>
      <c r="AJ4587" s="29" t="s">
        <v>258</v>
      </c>
      <c r="AK4587" s="29" t="s">
        <v>258</v>
      </c>
      <c r="AL4587" s="29" t="s">
        <v>13326</v>
      </c>
    </row>
    <row r="4588" spans="1:38" x14ac:dyDescent="0.2">
      <c r="A4588" s="35" t="s">
        <v>16</v>
      </c>
      <c r="B4588" s="36">
        <v>10510</v>
      </c>
      <c r="C4588" s="36"/>
      <c r="D4588" s="36" t="s">
        <v>1349</v>
      </c>
      <c r="E4588" s="37" t="s">
        <v>7556</v>
      </c>
      <c r="F4588" s="38" t="s">
        <v>1266</v>
      </c>
      <c r="G4588" s="38" t="s">
        <v>1268</v>
      </c>
      <c r="H4588" s="35" t="s">
        <v>1133</v>
      </c>
      <c r="I4588" s="35"/>
      <c r="J4588" s="29" t="s">
        <v>1466</v>
      </c>
      <c r="K4588" s="29" t="s">
        <v>1466</v>
      </c>
      <c r="L4588" s="29" t="s">
        <v>5686</v>
      </c>
      <c r="M4588" s="39">
        <v>30.707816903432331</v>
      </c>
      <c r="N4588" s="39">
        <v>153.43399315537303</v>
      </c>
      <c r="O4588" s="29">
        <v>44197</v>
      </c>
      <c r="P4588" s="29">
        <v>46022</v>
      </c>
      <c r="Q4588" s="40">
        <v>4.9965776999999996</v>
      </c>
      <c r="R4588" s="39">
        <v>30.669993155373032</v>
      </c>
      <c r="S4588" s="39">
        <v>30.669993155373032</v>
      </c>
      <c r="T4588" s="39">
        <v>30.669993155373032</v>
      </c>
      <c r="U4588" s="39">
        <v>30.754020533880901</v>
      </c>
      <c r="V4588" s="39">
        <v>30.669993155373032</v>
      </c>
      <c r="W4588" s="29" t="s">
        <v>265</v>
      </c>
      <c r="X4588" s="29" t="s">
        <v>11773</v>
      </c>
      <c r="Y4588" s="29">
        <v>45278</v>
      </c>
      <c r="Z4588" s="41" t="s">
        <v>11760</v>
      </c>
      <c r="AA4588" s="42" t="s">
        <v>1349</v>
      </c>
      <c r="AB4588" s="29" t="s">
        <v>258</v>
      </c>
      <c r="AC4588" s="29" t="s">
        <v>258</v>
      </c>
      <c r="AD4588" s="29" t="s">
        <v>258</v>
      </c>
      <c r="AE4588" s="29" t="s">
        <v>1353</v>
      </c>
      <c r="AF4588" s="29" t="s">
        <v>1468</v>
      </c>
      <c r="AG4588" s="183" t="s">
        <v>1469</v>
      </c>
      <c r="AH4588" s="29" t="s">
        <v>1413</v>
      </c>
      <c r="AI4588" s="29" t="s">
        <v>1357</v>
      </c>
      <c r="AJ4588" s="29" t="s">
        <v>258</v>
      </c>
      <c r="AK4588" s="29" t="s">
        <v>258</v>
      </c>
      <c r="AL4588" s="29" t="s">
        <v>13327</v>
      </c>
    </row>
    <row r="4589" spans="1:38" x14ac:dyDescent="0.2">
      <c r="A4589" s="35" t="s">
        <v>17</v>
      </c>
      <c r="B4589" s="36">
        <v>10512</v>
      </c>
      <c r="C4589" s="36"/>
      <c r="D4589" s="36" t="s">
        <v>1349</v>
      </c>
      <c r="E4589" s="37" t="s">
        <v>7557</v>
      </c>
      <c r="F4589" s="38" t="s">
        <v>1269</v>
      </c>
      <c r="G4589" s="38" t="s">
        <v>1273</v>
      </c>
      <c r="H4589" s="35" t="s">
        <v>453</v>
      </c>
      <c r="I4589" s="35" t="s">
        <v>1349</v>
      </c>
      <c r="J4589" s="29" t="s">
        <v>7558</v>
      </c>
      <c r="K4589" s="29" t="s">
        <v>264</v>
      </c>
      <c r="L4589" s="29" t="s">
        <v>2577</v>
      </c>
      <c r="M4589" s="39">
        <v>0</v>
      </c>
      <c r="N4589" s="39"/>
      <c r="O4589" s="29">
        <v>44197</v>
      </c>
      <c r="P4589" s="29">
        <v>46022</v>
      </c>
      <c r="Q4589" s="40">
        <v>4.9965776999999996</v>
      </c>
      <c r="R4589" s="39"/>
      <c r="S4589" s="39"/>
      <c r="T4589" s="39"/>
      <c r="U4589" s="39"/>
      <c r="V4589" s="39"/>
      <c r="W4589" s="29" t="s">
        <v>265</v>
      </c>
      <c r="X4589" s="29" t="s">
        <v>11773</v>
      </c>
      <c r="Y4589" s="29">
        <v>45274</v>
      </c>
      <c r="Z4589" s="41" t="s">
        <v>11760</v>
      </c>
      <c r="AA4589" s="42" t="s">
        <v>7559</v>
      </c>
      <c r="AB4589" s="29" t="s">
        <v>258</v>
      </c>
      <c r="AC4589" s="29" t="s">
        <v>265</v>
      </c>
      <c r="AD4589" s="29" t="s">
        <v>265</v>
      </c>
      <c r="AE4589" s="29" t="s">
        <v>1367</v>
      </c>
      <c r="AF4589" s="29" t="s">
        <v>2409</v>
      </c>
      <c r="AG4589" s="183" t="s">
        <v>2410</v>
      </c>
      <c r="AH4589" s="29" t="s">
        <v>1356</v>
      </c>
      <c r="AI4589" s="29" t="s">
        <v>1357</v>
      </c>
      <c r="AJ4589" s="29" t="s">
        <v>265</v>
      </c>
      <c r="AK4589" s="29" t="s">
        <v>258</v>
      </c>
      <c r="AL4589" s="29" t="s">
        <v>12221</v>
      </c>
    </row>
    <row r="4590" spans="1:38" x14ac:dyDescent="0.2">
      <c r="A4590" s="35" t="s">
        <v>18</v>
      </c>
      <c r="B4590" s="36">
        <v>10512</v>
      </c>
      <c r="C4590" s="36">
        <v>1</v>
      </c>
      <c r="D4590" s="36" t="s">
        <v>7559</v>
      </c>
      <c r="E4590" s="37" t="s">
        <v>7560</v>
      </c>
      <c r="F4590" s="38" t="s">
        <v>1269</v>
      </c>
      <c r="G4590" s="38" t="s">
        <v>1273</v>
      </c>
      <c r="H4590" s="35" t="s">
        <v>453</v>
      </c>
      <c r="I4590" s="35"/>
      <c r="J4590" s="29" t="s">
        <v>7558</v>
      </c>
      <c r="K4590" s="29" t="s">
        <v>264</v>
      </c>
      <c r="L4590" s="29" t="s">
        <v>2577</v>
      </c>
      <c r="M4590" s="39">
        <v>1279.2975976435396</v>
      </c>
      <c r="N4590" s="39">
        <v>6392.1098480492819</v>
      </c>
      <c r="O4590" s="29">
        <v>44197</v>
      </c>
      <c r="P4590" s="29">
        <v>46022</v>
      </c>
      <c r="Q4590" s="40">
        <v>4.9965776999999996</v>
      </c>
      <c r="R4590" s="39">
        <v>1277.7218480492813</v>
      </c>
      <c r="S4590" s="39">
        <v>1277.7218480492813</v>
      </c>
      <c r="T4590" s="39">
        <v>1277.7218480492813</v>
      </c>
      <c r="U4590" s="39">
        <v>1281.2224558521561</v>
      </c>
      <c r="V4590" s="39">
        <v>1277.7218480492813</v>
      </c>
      <c r="W4590" s="29" t="s">
        <v>265</v>
      </c>
      <c r="X4590" s="29" t="s">
        <v>11773</v>
      </c>
      <c r="Y4590" s="29">
        <v>45274</v>
      </c>
      <c r="Z4590" s="41" t="s">
        <v>11760</v>
      </c>
      <c r="AA4590" s="42" t="s">
        <v>1349</v>
      </c>
      <c r="AB4590" s="29" t="s">
        <v>258</v>
      </c>
      <c r="AC4590" s="29" t="s">
        <v>265</v>
      </c>
      <c r="AD4590" s="29" t="s">
        <v>265</v>
      </c>
      <c r="AE4590" s="29" t="s">
        <v>1367</v>
      </c>
      <c r="AF4590" s="29" t="s">
        <v>2409</v>
      </c>
      <c r="AG4590" s="183" t="s">
        <v>2410</v>
      </c>
      <c r="AH4590" s="29" t="s">
        <v>1356</v>
      </c>
      <c r="AI4590" s="29" t="s">
        <v>1357</v>
      </c>
      <c r="AJ4590" s="29" t="s">
        <v>265</v>
      </c>
      <c r="AK4590" s="29" t="s">
        <v>258</v>
      </c>
      <c r="AL4590" s="29" t="s">
        <v>12221</v>
      </c>
    </row>
    <row r="4591" spans="1:38" x14ac:dyDescent="0.2">
      <c r="A4591" s="35" t="s">
        <v>17</v>
      </c>
      <c r="B4591" s="36">
        <v>10515</v>
      </c>
      <c r="C4591" s="36"/>
      <c r="D4591" s="36" t="s">
        <v>1349</v>
      </c>
      <c r="E4591" s="37" t="s">
        <v>7561</v>
      </c>
      <c r="F4591" s="38" t="s">
        <v>1262</v>
      </c>
      <c r="G4591" s="38" t="s">
        <v>1263</v>
      </c>
      <c r="H4591" s="35" t="s">
        <v>482</v>
      </c>
      <c r="I4591" s="35" t="s">
        <v>1349</v>
      </c>
      <c r="J4591" s="29" t="s">
        <v>281</v>
      </c>
      <c r="K4591" s="29" t="s">
        <v>4705</v>
      </c>
      <c r="L4591" s="29" t="s">
        <v>7172</v>
      </c>
      <c r="M4591" s="39">
        <v>0</v>
      </c>
      <c r="N4591" s="39"/>
      <c r="O4591" s="29">
        <v>44197</v>
      </c>
      <c r="P4591" s="29">
        <v>46022</v>
      </c>
      <c r="Q4591" s="40">
        <v>4.9965776999999996</v>
      </c>
      <c r="R4591" s="39"/>
      <c r="S4591" s="39"/>
      <c r="T4591" s="39"/>
      <c r="U4591" s="39"/>
      <c r="V4591" s="39"/>
      <c r="W4591" s="29" t="s">
        <v>265</v>
      </c>
      <c r="X4591" s="29" t="s">
        <v>11773</v>
      </c>
      <c r="Y4591" s="29">
        <v>45271</v>
      </c>
      <c r="Z4591" s="41" t="s">
        <v>11760</v>
      </c>
      <c r="AA4591" s="42" t="s">
        <v>13399</v>
      </c>
      <c r="AB4591" s="29" t="s">
        <v>258</v>
      </c>
      <c r="AC4591" s="29" t="s">
        <v>258</v>
      </c>
      <c r="AD4591" s="29" t="s">
        <v>258</v>
      </c>
      <c r="AE4591" s="29" t="s">
        <v>1367</v>
      </c>
      <c r="AF4591" s="29" t="s">
        <v>1368</v>
      </c>
      <c r="AG4591" s="183" t="s">
        <v>1369</v>
      </c>
      <c r="AH4591" s="29" t="s">
        <v>1356</v>
      </c>
      <c r="AI4591" s="29" t="s">
        <v>1357</v>
      </c>
      <c r="AJ4591" s="29" t="s">
        <v>258</v>
      </c>
      <c r="AK4591" s="29" t="s">
        <v>258</v>
      </c>
      <c r="AL4591" s="29" t="s">
        <v>13327</v>
      </c>
    </row>
    <row r="4592" spans="1:38" x14ac:dyDescent="0.2">
      <c r="A4592" s="35" t="s">
        <v>18</v>
      </c>
      <c r="B4592" s="36">
        <v>10515</v>
      </c>
      <c r="C4592" s="36">
        <v>1</v>
      </c>
      <c r="D4592" s="36" t="s">
        <v>7562</v>
      </c>
      <c r="E4592" s="37" t="s">
        <v>7563</v>
      </c>
      <c r="F4592" s="38" t="s">
        <v>1262</v>
      </c>
      <c r="G4592" s="38" t="s">
        <v>1263</v>
      </c>
      <c r="H4592" s="35" t="s">
        <v>482</v>
      </c>
      <c r="I4592" s="35"/>
      <c r="J4592" s="29" t="s">
        <v>281</v>
      </c>
      <c r="K4592" s="29" t="s">
        <v>4705</v>
      </c>
      <c r="L4592" s="29" t="s">
        <v>7172</v>
      </c>
      <c r="M4592" s="39">
        <v>46.635539600175328</v>
      </c>
      <c r="N4592" s="39">
        <v>233.01809719370294</v>
      </c>
      <c r="O4592" s="29">
        <v>44197</v>
      </c>
      <c r="P4592" s="29">
        <v>46022</v>
      </c>
      <c r="Q4592" s="40">
        <v>4.9965776999999996</v>
      </c>
      <c r="R4592" s="39">
        <v>46.578097193702945</v>
      </c>
      <c r="S4592" s="39">
        <v>46.578097193702945</v>
      </c>
      <c r="T4592" s="39">
        <v>46.578097193702945</v>
      </c>
      <c r="U4592" s="39">
        <v>46.70570841889117</v>
      </c>
      <c r="V4592" s="39">
        <v>46.578097193702945</v>
      </c>
      <c r="W4592" s="29" t="s">
        <v>265</v>
      </c>
      <c r="X4592" s="29" t="s">
        <v>11773</v>
      </c>
      <c r="Y4592" s="29">
        <v>45271</v>
      </c>
      <c r="Z4592" s="41" t="s">
        <v>11760</v>
      </c>
      <c r="AA4592" s="42" t="s">
        <v>1349</v>
      </c>
      <c r="AB4592" s="29" t="s">
        <v>258</v>
      </c>
      <c r="AC4592" s="29" t="s">
        <v>258</v>
      </c>
      <c r="AD4592" s="29" t="s">
        <v>258</v>
      </c>
      <c r="AE4592" s="29" t="s">
        <v>1367</v>
      </c>
      <c r="AF4592" s="29" t="s">
        <v>1368</v>
      </c>
      <c r="AG4592" s="183" t="s">
        <v>1369</v>
      </c>
      <c r="AH4592" s="29" t="s">
        <v>1356</v>
      </c>
      <c r="AI4592" s="29" t="s">
        <v>1357</v>
      </c>
      <c r="AJ4592" s="29" t="s">
        <v>258</v>
      </c>
      <c r="AK4592" s="29" t="s">
        <v>258</v>
      </c>
      <c r="AL4592" s="29" t="s">
        <v>13327</v>
      </c>
    </row>
    <row r="4593" spans="1:38" x14ac:dyDescent="0.2">
      <c r="A4593" s="35" t="s">
        <v>18</v>
      </c>
      <c r="B4593" s="36">
        <v>10515</v>
      </c>
      <c r="C4593" s="36">
        <v>2</v>
      </c>
      <c r="D4593" s="36" t="s">
        <v>7564</v>
      </c>
      <c r="E4593" s="37" t="s">
        <v>7565</v>
      </c>
      <c r="F4593" s="38" t="s">
        <v>1262</v>
      </c>
      <c r="G4593" s="38" t="s">
        <v>1263</v>
      </c>
      <c r="H4593" s="35" t="s">
        <v>482</v>
      </c>
      <c r="I4593" s="35"/>
      <c r="J4593" s="29" t="s">
        <v>281</v>
      </c>
      <c r="K4593" s="29" t="s">
        <v>4705</v>
      </c>
      <c r="L4593" s="29" t="s">
        <v>7172</v>
      </c>
      <c r="M4593" s="39">
        <v>19.698787892045736</v>
      </c>
      <c r="N4593" s="39">
        <v>98.426524298425718</v>
      </c>
      <c r="O4593" s="29">
        <v>44197</v>
      </c>
      <c r="P4593" s="29">
        <v>46022</v>
      </c>
      <c r="Q4593" s="40">
        <v>4.9965776999999996</v>
      </c>
      <c r="R4593" s="39">
        <v>19.674524298425734</v>
      </c>
      <c r="S4593" s="39">
        <v>19.674524298425734</v>
      </c>
      <c r="T4593" s="39">
        <v>19.674524298425734</v>
      </c>
      <c r="U4593" s="39">
        <v>19.72842710472279</v>
      </c>
      <c r="V4593" s="39">
        <v>19.674524298425734</v>
      </c>
      <c r="W4593" s="29" t="s">
        <v>265</v>
      </c>
      <c r="X4593" s="29" t="s">
        <v>11773</v>
      </c>
      <c r="Y4593" s="29">
        <v>45271</v>
      </c>
      <c r="Z4593" s="41" t="s">
        <v>11760</v>
      </c>
      <c r="AA4593" s="42" t="s">
        <v>1349</v>
      </c>
      <c r="AB4593" s="29" t="s">
        <v>258</v>
      </c>
      <c r="AC4593" s="29" t="s">
        <v>258</v>
      </c>
      <c r="AD4593" s="29" t="s">
        <v>258</v>
      </c>
      <c r="AE4593" s="29" t="s">
        <v>1367</v>
      </c>
      <c r="AF4593" s="29" t="s">
        <v>1368</v>
      </c>
      <c r="AG4593" s="183" t="s">
        <v>1369</v>
      </c>
      <c r="AH4593" s="29" t="s">
        <v>1356</v>
      </c>
      <c r="AI4593" s="29" t="s">
        <v>1357</v>
      </c>
      <c r="AJ4593" s="29" t="s">
        <v>258</v>
      </c>
      <c r="AK4593" s="29" t="s">
        <v>258</v>
      </c>
      <c r="AL4593" s="29" t="s">
        <v>13327</v>
      </c>
    </row>
    <row r="4594" spans="1:38" x14ac:dyDescent="0.2">
      <c r="A4594" s="35" t="s">
        <v>17</v>
      </c>
      <c r="B4594" s="36">
        <v>10516</v>
      </c>
      <c r="C4594" s="36"/>
      <c r="D4594" s="36" t="s">
        <v>1349</v>
      </c>
      <c r="E4594" s="37" t="s">
        <v>7566</v>
      </c>
      <c r="F4594" s="38" t="s">
        <v>1269</v>
      </c>
      <c r="G4594" s="38" t="s">
        <v>1273</v>
      </c>
      <c r="H4594" s="35" t="s">
        <v>1393</v>
      </c>
      <c r="I4594" s="35" t="s">
        <v>1349</v>
      </c>
      <c r="J4594" s="29" t="s">
        <v>263</v>
      </c>
      <c r="K4594" s="29" t="s">
        <v>264</v>
      </c>
      <c r="L4594" s="29" t="s">
        <v>6959</v>
      </c>
      <c r="M4594" s="39">
        <v>0</v>
      </c>
      <c r="N4594" s="39"/>
      <c r="O4594" s="29">
        <v>44197</v>
      </c>
      <c r="P4594" s="29">
        <v>46022</v>
      </c>
      <c r="Q4594" s="40">
        <v>4.9965776999999996</v>
      </c>
      <c r="R4594" s="39"/>
      <c r="S4594" s="39"/>
      <c r="T4594" s="39"/>
      <c r="U4594" s="39"/>
      <c r="V4594" s="39"/>
      <c r="W4594" s="29" t="s">
        <v>265</v>
      </c>
      <c r="X4594" s="29" t="s">
        <v>11773</v>
      </c>
      <c r="Y4594" s="29">
        <v>45218</v>
      </c>
      <c r="Z4594" s="41" t="s">
        <v>11758</v>
      </c>
      <c r="AA4594" s="42" t="s">
        <v>7569</v>
      </c>
      <c r="AB4594" s="29" t="s">
        <v>258</v>
      </c>
      <c r="AC4594" s="29" t="s">
        <v>265</v>
      </c>
      <c r="AD4594" s="29" t="s">
        <v>265</v>
      </c>
      <c r="AE4594" s="29" t="s">
        <v>1367</v>
      </c>
      <c r="AF4594" s="29" t="s">
        <v>7567</v>
      </c>
      <c r="AG4594" s="183" t="s">
        <v>7568</v>
      </c>
      <c r="AH4594" s="29" t="s">
        <v>1356</v>
      </c>
      <c r="AI4594" s="29" t="s">
        <v>1357</v>
      </c>
      <c r="AJ4594" s="29" t="s">
        <v>258</v>
      </c>
      <c r="AK4594" s="29" t="s">
        <v>258</v>
      </c>
      <c r="AL4594" s="29" t="s">
        <v>13327</v>
      </c>
    </row>
    <row r="4595" spans="1:38" x14ac:dyDescent="0.2">
      <c r="A4595" s="35" t="s">
        <v>18</v>
      </c>
      <c r="B4595" s="36">
        <v>10516</v>
      </c>
      <c r="C4595" s="36">
        <v>1</v>
      </c>
      <c r="D4595" s="36" t="s">
        <v>7569</v>
      </c>
      <c r="E4595" s="37" t="s">
        <v>7570</v>
      </c>
      <c r="F4595" s="38" t="s">
        <v>1269</v>
      </c>
      <c r="G4595" s="38" t="s">
        <v>1273</v>
      </c>
      <c r="H4595" s="35" t="s">
        <v>1393</v>
      </c>
      <c r="I4595" s="35"/>
      <c r="J4595" s="29" t="s">
        <v>263</v>
      </c>
      <c r="K4595" s="29" t="s">
        <v>264</v>
      </c>
      <c r="L4595" s="29" t="s">
        <v>6959</v>
      </c>
      <c r="M4595" s="39">
        <v>608.38817918010318</v>
      </c>
      <c r="N4595" s="39">
        <v>3039.8588090349076</v>
      </c>
      <c r="O4595" s="29">
        <v>44197</v>
      </c>
      <c r="P4595" s="29">
        <v>46022</v>
      </c>
      <c r="Q4595" s="40">
        <v>4.9965776999999996</v>
      </c>
      <c r="R4595" s="39">
        <v>607.63880903490758</v>
      </c>
      <c r="S4595" s="39">
        <v>607.63880903490758</v>
      </c>
      <c r="T4595" s="39">
        <v>607.63880903490758</v>
      </c>
      <c r="U4595" s="39">
        <v>609.30357289527717</v>
      </c>
      <c r="V4595" s="39">
        <v>607.63880903490758</v>
      </c>
      <c r="W4595" s="29" t="s">
        <v>265</v>
      </c>
      <c r="X4595" s="29" t="s">
        <v>11773</v>
      </c>
      <c r="Y4595" s="29">
        <v>45218</v>
      </c>
      <c r="Z4595" s="41" t="s">
        <v>11758</v>
      </c>
      <c r="AA4595" s="42" t="s">
        <v>1349</v>
      </c>
      <c r="AB4595" s="29" t="s">
        <v>258</v>
      </c>
      <c r="AC4595" s="29" t="s">
        <v>265</v>
      </c>
      <c r="AD4595" s="29" t="s">
        <v>265</v>
      </c>
      <c r="AE4595" s="29" t="s">
        <v>1367</v>
      </c>
      <c r="AF4595" s="29" t="s">
        <v>7567</v>
      </c>
      <c r="AG4595" s="183" t="s">
        <v>7568</v>
      </c>
      <c r="AH4595" s="29" t="s">
        <v>1356</v>
      </c>
      <c r="AI4595" s="29" t="s">
        <v>1357</v>
      </c>
      <c r="AJ4595" s="29" t="s">
        <v>258</v>
      </c>
      <c r="AK4595" s="29" t="s">
        <v>258</v>
      </c>
      <c r="AL4595" s="29" t="s">
        <v>13327</v>
      </c>
    </row>
    <row r="4596" spans="1:38" x14ac:dyDescent="0.2">
      <c r="A4596" s="35" t="s">
        <v>17</v>
      </c>
      <c r="B4596" s="36">
        <v>10517</v>
      </c>
      <c r="C4596" s="36"/>
      <c r="D4596" s="36" t="s">
        <v>1349</v>
      </c>
      <c r="E4596" s="37" t="s">
        <v>7571</v>
      </c>
      <c r="F4596" s="38" t="s">
        <v>1269</v>
      </c>
      <c r="G4596" s="38" t="s">
        <v>1445</v>
      </c>
      <c r="H4596" s="35" t="s">
        <v>12095</v>
      </c>
      <c r="I4596" s="35" t="s">
        <v>1349</v>
      </c>
      <c r="J4596" s="29" t="s">
        <v>4881</v>
      </c>
      <c r="K4596" s="29" t="s">
        <v>2215</v>
      </c>
      <c r="L4596" s="29" t="s">
        <v>1394</v>
      </c>
      <c r="M4596" s="39">
        <v>0</v>
      </c>
      <c r="N4596" s="39"/>
      <c r="O4596" s="29">
        <v>44197</v>
      </c>
      <c r="P4596" s="29">
        <v>46022</v>
      </c>
      <c r="Q4596" s="40">
        <v>4.9965776999999996</v>
      </c>
      <c r="R4596" s="39"/>
      <c r="S4596" s="39"/>
      <c r="T4596" s="39"/>
      <c r="U4596" s="39"/>
      <c r="V4596" s="39"/>
      <c r="W4596" s="29" t="s">
        <v>265</v>
      </c>
      <c r="X4596" s="29" t="s">
        <v>11773</v>
      </c>
      <c r="Y4596" s="29">
        <v>45264</v>
      </c>
      <c r="Z4596" s="41" t="s">
        <v>11760</v>
      </c>
      <c r="AA4596" s="42" t="s">
        <v>13400</v>
      </c>
      <c r="AB4596" s="29" t="s">
        <v>258</v>
      </c>
      <c r="AC4596" s="29" t="s">
        <v>258</v>
      </c>
      <c r="AD4596" s="29" t="s">
        <v>265</v>
      </c>
      <c r="AE4596" s="29" t="s">
        <v>1367</v>
      </c>
      <c r="AF4596" s="29" t="s">
        <v>1368</v>
      </c>
      <c r="AG4596" s="183" t="s">
        <v>1369</v>
      </c>
      <c r="AH4596" s="29" t="s">
        <v>1356</v>
      </c>
      <c r="AI4596" s="29" t="s">
        <v>1357</v>
      </c>
      <c r="AJ4596" s="29" t="s">
        <v>258</v>
      </c>
      <c r="AK4596" s="29" t="s">
        <v>258</v>
      </c>
      <c r="AL4596" s="29" t="s">
        <v>13327</v>
      </c>
    </row>
    <row r="4597" spans="1:38" x14ac:dyDescent="0.2">
      <c r="A4597" s="35" t="s">
        <v>18</v>
      </c>
      <c r="B4597" s="36">
        <v>10517</v>
      </c>
      <c r="C4597" s="36">
        <v>1</v>
      </c>
      <c r="D4597" s="36" t="s">
        <v>7572</v>
      </c>
      <c r="E4597" s="37" t="s">
        <v>7573</v>
      </c>
      <c r="F4597" s="38" t="s">
        <v>1269</v>
      </c>
      <c r="G4597" s="38" t="s">
        <v>1445</v>
      </c>
      <c r="H4597" s="35" t="s">
        <v>12095</v>
      </c>
      <c r="I4597" s="35"/>
      <c r="J4597" s="29" t="s">
        <v>4881</v>
      </c>
      <c r="K4597" s="29" t="s">
        <v>2215</v>
      </c>
      <c r="L4597" s="29" t="s">
        <v>1394</v>
      </c>
      <c r="M4597" s="39">
        <v>11.496295859386708</v>
      </c>
      <c r="N4597" s="39">
        <v>57.442135523613956</v>
      </c>
      <c r="O4597" s="29">
        <v>44197</v>
      </c>
      <c r="P4597" s="29">
        <v>46022</v>
      </c>
      <c r="Q4597" s="40">
        <v>4.9965776999999996</v>
      </c>
      <c r="R4597" s="39">
        <v>11.482135523613962</v>
      </c>
      <c r="S4597" s="39">
        <v>11.482135523613962</v>
      </c>
      <c r="T4597" s="39">
        <v>11.482135523613962</v>
      </c>
      <c r="U4597" s="39">
        <v>11.51359342915811</v>
      </c>
      <c r="V4597" s="39">
        <v>11.482135523613962</v>
      </c>
      <c r="W4597" s="29" t="s">
        <v>265</v>
      </c>
      <c r="X4597" s="29" t="s">
        <v>11773</v>
      </c>
      <c r="Y4597" s="29">
        <v>45264</v>
      </c>
      <c r="Z4597" s="41" t="s">
        <v>11760</v>
      </c>
      <c r="AA4597" s="42" t="s">
        <v>1349</v>
      </c>
      <c r="AB4597" s="29" t="s">
        <v>258</v>
      </c>
      <c r="AC4597" s="29" t="s">
        <v>258</v>
      </c>
      <c r="AD4597" s="29" t="s">
        <v>265</v>
      </c>
      <c r="AE4597" s="29" t="s">
        <v>1367</v>
      </c>
      <c r="AF4597" s="29" t="s">
        <v>1368</v>
      </c>
      <c r="AG4597" s="183" t="s">
        <v>1369</v>
      </c>
      <c r="AH4597" s="29" t="s">
        <v>1356</v>
      </c>
      <c r="AI4597" s="29" t="s">
        <v>1357</v>
      </c>
      <c r="AJ4597" s="29" t="s">
        <v>258</v>
      </c>
      <c r="AK4597" s="29" t="s">
        <v>258</v>
      </c>
      <c r="AL4597" s="29" t="s">
        <v>13327</v>
      </c>
    </row>
    <row r="4598" spans="1:38" x14ac:dyDescent="0.2">
      <c r="A4598" s="35" t="s">
        <v>18</v>
      </c>
      <c r="B4598" s="36">
        <v>10517</v>
      </c>
      <c r="C4598" s="36">
        <v>5</v>
      </c>
      <c r="D4598" s="36" t="s">
        <v>7574</v>
      </c>
      <c r="E4598" s="37" t="s">
        <v>7575</v>
      </c>
      <c r="F4598" s="38" t="s">
        <v>1269</v>
      </c>
      <c r="G4598" s="38" t="s">
        <v>1445</v>
      </c>
      <c r="H4598" s="35" t="s">
        <v>12095</v>
      </c>
      <c r="I4598" s="35"/>
      <c r="J4598" s="29" t="s">
        <v>4881</v>
      </c>
      <c r="K4598" s="29" t="s">
        <v>2215</v>
      </c>
      <c r="L4598" s="29" t="s">
        <v>1394</v>
      </c>
      <c r="M4598" s="39">
        <v>6.6624005945822136</v>
      </c>
      <c r="N4598" s="39">
        <v>27.598116358658455</v>
      </c>
      <c r="O4598" s="29">
        <v>44509</v>
      </c>
      <c r="P4598" s="29">
        <v>46022</v>
      </c>
      <c r="Q4598" s="40">
        <v>4.1423681999999999</v>
      </c>
      <c r="R4598" s="39">
        <v>0.96611635865845313</v>
      </c>
      <c r="S4598" s="39">
        <v>6.6534428473648184</v>
      </c>
      <c r="T4598" s="39">
        <v>6.6534428473648184</v>
      </c>
      <c r="U4598" s="39">
        <v>6.6716714579055445</v>
      </c>
      <c r="V4598" s="39">
        <v>6.6534428473648184</v>
      </c>
      <c r="W4598" s="29" t="s">
        <v>265</v>
      </c>
      <c r="X4598" s="29" t="s">
        <v>11773</v>
      </c>
      <c r="Y4598" s="29">
        <v>45264</v>
      </c>
      <c r="Z4598" s="41" t="s">
        <v>11760</v>
      </c>
      <c r="AA4598" s="42" t="s">
        <v>1349</v>
      </c>
      <c r="AB4598" s="29" t="s">
        <v>258</v>
      </c>
      <c r="AC4598" s="29" t="s">
        <v>258</v>
      </c>
      <c r="AD4598" s="29" t="s">
        <v>265</v>
      </c>
      <c r="AE4598" s="29" t="s">
        <v>1367</v>
      </c>
      <c r="AF4598" s="29" t="s">
        <v>1368</v>
      </c>
      <c r="AG4598" s="183" t="s">
        <v>1369</v>
      </c>
      <c r="AH4598" s="29" t="s">
        <v>1356</v>
      </c>
      <c r="AI4598" s="29" t="s">
        <v>1357</v>
      </c>
      <c r="AJ4598" s="29" t="s">
        <v>258</v>
      </c>
      <c r="AK4598" s="29" t="s">
        <v>258</v>
      </c>
      <c r="AL4598" s="29" t="s">
        <v>13327</v>
      </c>
    </row>
    <row r="4599" spans="1:38" x14ac:dyDescent="0.2">
      <c r="A4599" s="35" t="s">
        <v>18</v>
      </c>
      <c r="B4599" s="36">
        <v>10517</v>
      </c>
      <c r="C4599" s="36">
        <v>6</v>
      </c>
      <c r="D4599" s="36" t="s">
        <v>7576</v>
      </c>
      <c r="E4599" s="37" t="s">
        <v>7577</v>
      </c>
      <c r="F4599" s="38" t="s">
        <v>1269</v>
      </c>
      <c r="G4599" s="38" t="s">
        <v>1445</v>
      </c>
      <c r="H4599" s="35" t="s">
        <v>12095</v>
      </c>
      <c r="I4599" s="35"/>
      <c r="J4599" s="29" t="s">
        <v>4881</v>
      </c>
      <c r="K4599" s="29" t="s">
        <v>2215</v>
      </c>
      <c r="L4599" s="29" t="s">
        <v>1394</v>
      </c>
      <c r="M4599" s="39">
        <v>1.6594015119117622</v>
      </c>
      <c r="N4599" s="39">
        <v>5.3745982203969884</v>
      </c>
      <c r="O4599" s="29">
        <v>44839</v>
      </c>
      <c r="P4599" s="29">
        <v>46022</v>
      </c>
      <c r="Q4599" s="40">
        <v>3.2388775000000001</v>
      </c>
      <c r="R4599" s="39">
        <v>0</v>
      </c>
      <c r="S4599" s="39">
        <v>0.39946338124572212</v>
      </c>
      <c r="T4599" s="39">
        <v>1.6568651608487337</v>
      </c>
      <c r="U4599" s="39">
        <v>1.6614045174537986</v>
      </c>
      <c r="V4599" s="39">
        <v>1.6568651608487337</v>
      </c>
      <c r="W4599" s="29" t="s">
        <v>265</v>
      </c>
      <c r="X4599" s="29" t="s">
        <v>11773</v>
      </c>
      <c r="Y4599" s="29">
        <v>45264</v>
      </c>
      <c r="Z4599" s="41" t="s">
        <v>11760</v>
      </c>
      <c r="AA4599" s="42" t="s">
        <v>1349</v>
      </c>
      <c r="AB4599" s="29" t="s">
        <v>258</v>
      </c>
      <c r="AC4599" s="29" t="s">
        <v>258</v>
      </c>
      <c r="AD4599" s="29" t="s">
        <v>265</v>
      </c>
      <c r="AE4599" s="29" t="s">
        <v>1367</v>
      </c>
      <c r="AF4599" s="29" t="s">
        <v>1368</v>
      </c>
      <c r="AG4599" s="183" t="s">
        <v>1369</v>
      </c>
      <c r="AH4599" s="29" t="s">
        <v>1356</v>
      </c>
      <c r="AI4599" s="29" t="s">
        <v>1357</v>
      </c>
      <c r="AJ4599" s="29" t="s">
        <v>258</v>
      </c>
      <c r="AK4599" s="29" t="s">
        <v>258</v>
      </c>
      <c r="AL4599" s="29" t="s">
        <v>13327</v>
      </c>
    </row>
    <row r="4600" spans="1:38" x14ac:dyDescent="0.2">
      <c r="A4600" s="35" t="s">
        <v>18</v>
      </c>
      <c r="B4600" s="36">
        <v>10517</v>
      </c>
      <c r="C4600" s="36">
        <v>2</v>
      </c>
      <c r="D4600" s="36" t="s">
        <v>7578</v>
      </c>
      <c r="E4600" s="37" t="s">
        <v>7579</v>
      </c>
      <c r="F4600" s="38" t="s">
        <v>1269</v>
      </c>
      <c r="G4600" s="38" t="s">
        <v>1445</v>
      </c>
      <c r="H4600" s="35" t="s">
        <v>12095</v>
      </c>
      <c r="I4600" s="35"/>
      <c r="J4600" s="29" t="s">
        <v>4881</v>
      </c>
      <c r="K4600" s="29" t="s">
        <v>2215</v>
      </c>
      <c r="L4600" s="29" t="s">
        <v>1394</v>
      </c>
      <c r="M4600" s="39">
        <v>2.6884723215119308</v>
      </c>
      <c r="N4600" s="39">
        <v>13.433160848733744</v>
      </c>
      <c r="O4600" s="29">
        <v>44197</v>
      </c>
      <c r="P4600" s="29">
        <v>46022</v>
      </c>
      <c r="Q4600" s="40">
        <v>4.9965776999999996</v>
      </c>
      <c r="R4600" s="39">
        <v>2.6851608487337439</v>
      </c>
      <c r="S4600" s="39">
        <v>2.6851608487337439</v>
      </c>
      <c r="T4600" s="39">
        <v>2.6851608487337439</v>
      </c>
      <c r="U4600" s="39">
        <v>2.6925174537987679</v>
      </c>
      <c r="V4600" s="39">
        <v>2.6851608487337439</v>
      </c>
      <c r="W4600" s="29" t="s">
        <v>1357</v>
      </c>
      <c r="X4600" s="29" t="s">
        <v>11773</v>
      </c>
      <c r="Y4600" s="29">
        <v>45264</v>
      </c>
      <c r="Z4600" s="41" t="s">
        <v>11760</v>
      </c>
      <c r="AA4600" s="42" t="s">
        <v>1349</v>
      </c>
      <c r="AB4600" s="29" t="s">
        <v>258</v>
      </c>
      <c r="AC4600" s="29" t="s">
        <v>258</v>
      </c>
      <c r="AD4600" s="29" t="s">
        <v>265</v>
      </c>
      <c r="AE4600" s="29" t="s">
        <v>1367</v>
      </c>
      <c r="AF4600" s="29" t="s">
        <v>1368</v>
      </c>
      <c r="AG4600" s="183" t="s">
        <v>1369</v>
      </c>
      <c r="AH4600" s="29" t="s">
        <v>1356</v>
      </c>
      <c r="AI4600" s="29" t="s">
        <v>1357</v>
      </c>
      <c r="AJ4600" s="29" t="s">
        <v>258</v>
      </c>
      <c r="AK4600" s="29" t="s">
        <v>258</v>
      </c>
      <c r="AL4600" s="29" t="s">
        <v>13326</v>
      </c>
    </row>
    <row r="4601" spans="1:38" x14ac:dyDescent="0.2">
      <c r="A4601" s="35" t="s">
        <v>18</v>
      </c>
      <c r="B4601" s="36">
        <v>10517</v>
      </c>
      <c r="C4601" s="36">
        <v>3</v>
      </c>
      <c r="D4601" s="36" t="s">
        <v>7580</v>
      </c>
      <c r="E4601" s="37" t="s">
        <v>7581</v>
      </c>
      <c r="F4601" s="38" t="s">
        <v>1269</v>
      </c>
      <c r="G4601" s="38" t="s">
        <v>1445</v>
      </c>
      <c r="H4601" s="35" t="s">
        <v>12095</v>
      </c>
      <c r="I4601" s="35"/>
      <c r="J4601" s="29" t="s">
        <v>4881</v>
      </c>
      <c r="K4601" s="29" t="s">
        <v>2215</v>
      </c>
      <c r="L4601" s="29" t="s">
        <v>1394</v>
      </c>
      <c r="M4601" s="39">
        <v>3.2841092735997353</v>
      </c>
      <c r="N4601" s="39">
        <v>13.990620123203284</v>
      </c>
      <c r="O4601" s="29">
        <v>44466</v>
      </c>
      <c r="P4601" s="29">
        <v>46022</v>
      </c>
      <c r="Q4601" s="40">
        <v>4.2600958000000002</v>
      </c>
      <c r="R4601" s="39">
        <v>0.8626201232032854</v>
      </c>
      <c r="S4601" s="39">
        <v>3.2797535934291582</v>
      </c>
      <c r="T4601" s="39">
        <v>3.2797535934291582</v>
      </c>
      <c r="U4601" s="39">
        <v>3.2887392197125256</v>
      </c>
      <c r="V4601" s="39">
        <v>3.2797535934291582</v>
      </c>
      <c r="W4601" s="29" t="s">
        <v>1357</v>
      </c>
      <c r="X4601" s="29" t="s">
        <v>11773</v>
      </c>
      <c r="Y4601" s="29">
        <v>45264</v>
      </c>
      <c r="Z4601" s="41" t="s">
        <v>11760</v>
      </c>
      <c r="AA4601" s="42" t="s">
        <v>1349</v>
      </c>
      <c r="AB4601" s="29" t="s">
        <v>258</v>
      </c>
      <c r="AC4601" s="29" t="s">
        <v>258</v>
      </c>
      <c r="AD4601" s="29" t="s">
        <v>265</v>
      </c>
      <c r="AE4601" s="29" t="s">
        <v>1367</v>
      </c>
      <c r="AF4601" s="29" t="s">
        <v>1368</v>
      </c>
      <c r="AG4601" s="183" t="s">
        <v>1369</v>
      </c>
      <c r="AH4601" s="29" t="s">
        <v>1356</v>
      </c>
      <c r="AI4601" s="29" t="s">
        <v>1357</v>
      </c>
      <c r="AJ4601" s="29" t="s">
        <v>258</v>
      </c>
      <c r="AK4601" s="29" t="s">
        <v>258</v>
      </c>
      <c r="AL4601" s="29" t="s">
        <v>13326</v>
      </c>
    </row>
    <row r="4602" spans="1:38" x14ac:dyDescent="0.2">
      <c r="A4602" s="35" t="s">
        <v>18</v>
      </c>
      <c r="B4602" s="36">
        <v>10517</v>
      </c>
      <c r="C4602" s="36">
        <v>4</v>
      </c>
      <c r="D4602" s="36" t="s">
        <v>7582</v>
      </c>
      <c r="E4602" s="37" t="s">
        <v>7583</v>
      </c>
      <c r="F4602" s="38" t="s">
        <v>1269</v>
      </c>
      <c r="G4602" s="38" t="s">
        <v>1445</v>
      </c>
      <c r="H4602" s="35" t="s">
        <v>12095</v>
      </c>
      <c r="I4602" s="35"/>
      <c r="J4602" s="29" t="s">
        <v>4881</v>
      </c>
      <c r="K4602" s="29" t="s">
        <v>2215</v>
      </c>
      <c r="L4602" s="29" t="s">
        <v>1394</v>
      </c>
      <c r="M4602" s="39">
        <v>2.3174912921128623</v>
      </c>
      <c r="N4602" s="39">
        <v>9.853700205338809</v>
      </c>
      <c r="O4602" s="29">
        <v>44469</v>
      </c>
      <c r="P4602" s="29">
        <v>46022</v>
      </c>
      <c r="Q4602" s="40">
        <v>4.2518823000000001</v>
      </c>
      <c r="R4602" s="39">
        <v>0.58970020533880907</v>
      </c>
      <c r="S4602" s="39">
        <v>2.3144147843942506</v>
      </c>
      <c r="T4602" s="39">
        <v>2.3144147843942506</v>
      </c>
      <c r="U4602" s="39">
        <v>2.3207556468172483</v>
      </c>
      <c r="V4602" s="39">
        <v>2.3144147843942506</v>
      </c>
      <c r="W4602" s="29" t="s">
        <v>1357</v>
      </c>
      <c r="X4602" s="29" t="s">
        <v>11773</v>
      </c>
      <c r="Y4602" s="29">
        <v>45264</v>
      </c>
      <c r="Z4602" s="41" t="s">
        <v>11760</v>
      </c>
      <c r="AA4602" s="42" t="s">
        <v>1349</v>
      </c>
      <c r="AB4602" s="29" t="s">
        <v>258</v>
      </c>
      <c r="AC4602" s="29" t="s">
        <v>258</v>
      </c>
      <c r="AD4602" s="29" t="s">
        <v>265</v>
      </c>
      <c r="AE4602" s="29" t="s">
        <v>1367</v>
      </c>
      <c r="AF4602" s="29" t="s">
        <v>1368</v>
      </c>
      <c r="AG4602" s="183" t="s">
        <v>1369</v>
      </c>
      <c r="AH4602" s="29" t="s">
        <v>1356</v>
      </c>
      <c r="AI4602" s="29" t="s">
        <v>1357</v>
      </c>
      <c r="AJ4602" s="29" t="s">
        <v>258</v>
      </c>
      <c r="AK4602" s="29" t="s">
        <v>258</v>
      </c>
      <c r="AL4602" s="29" t="s">
        <v>13326</v>
      </c>
    </row>
    <row r="4603" spans="1:38" x14ac:dyDescent="0.2">
      <c r="A4603" s="35" t="s">
        <v>16</v>
      </c>
      <c r="B4603" s="36">
        <v>10521</v>
      </c>
      <c r="C4603" s="36"/>
      <c r="D4603" s="36" t="s">
        <v>1349</v>
      </c>
      <c r="E4603" s="37" t="s">
        <v>7584</v>
      </c>
      <c r="F4603" s="38" t="s">
        <v>1269</v>
      </c>
      <c r="G4603" s="38" t="s">
        <v>1273</v>
      </c>
      <c r="H4603" s="35" t="s">
        <v>1393</v>
      </c>
      <c r="I4603" s="35"/>
      <c r="J4603" s="29" t="s">
        <v>281</v>
      </c>
      <c r="K4603" s="29" t="s">
        <v>282</v>
      </c>
      <c r="L4603" s="29" t="s">
        <v>1384</v>
      </c>
      <c r="M4603" s="39">
        <v>40.033924275524896</v>
      </c>
      <c r="N4603" s="39">
        <v>200.03261327857632</v>
      </c>
      <c r="O4603" s="29">
        <v>44197</v>
      </c>
      <c r="P4603" s="29">
        <v>46022</v>
      </c>
      <c r="Q4603" s="40">
        <v>4.9965776999999996</v>
      </c>
      <c r="R4603" s="39">
        <v>39.984613278576319</v>
      </c>
      <c r="S4603" s="39">
        <v>39.984613278576319</v>
      </c>
      <c r="T4603" s="39">
        <v>39.984613278576319</v>
      </c>
      <c r="U4603" s="39">
        <v>40.094160164271045</v>
      </c>
      <c r="V4603" s="39">
        <v>39.984613278576319</v>
      </c>
      <c r="W4603" s="29" t="s">
        <v>265</v>
      </c>
      <c r="X4603" s="29" t="s">
        <v>11773</v>
      </c>
      <c r="Y4603" s="29">
        <v>45279</v>
      </c>
      <c r="Z4603" s="41" t="s">
        <v>11760</v>
      </c>
      <c r="AA4603" s="42" t="s">
        <v>1349</v>
      </c>
      <c r="AB4603" s="29" t="s">
        <v>258</v>
      </c>
      <c r="AC4603" s="29" t="s">
        <v>258</v>
      </c>
      <c r="AD4603" s="29" t="s">
        <v>265</v>
      </c>
      <c r="AE4603" s="29" t="s">
        <v>1353</v>
      </c>
      <c r="AF4603" s="29" t="s">
        <v>1368</v>
      </c>
      <c r="AG4603" s="183" t="s">
        <v>1369</v>
      </c>
      <c r="AH4603" s="29" t="s">
        <v>1356</v>
      </c>
      <c r="AI4603" s="29" t="s">
        <v>1357</v>
      </c>
      <c r="AJ4603" s="29" t="s">
        <v>258</v>
      </c>
      <c r="AK4603" s="29" t="s">
        <v>258</v>
      </c>
      <c r="AL4603" s="29" t="s">
        <v>13327</v>
      </c>
    </row>
    <row r="4604" spans="1:38" x14ac:dyDescent="0.2">
      <c r="A4604" s="35" t="s">
        <v>16</v>
      </c>
      <c r="B4604" s="36">
        <v>10522</v>
      </c>
      <c r="C4604" s="36"/>
      <c r="D4604" s="36" t="s">
        <v>1349</v>
      </c>
      <c r="E4604" s="37" t="s">
        <v>7585</v>
      </c>
      <c r="F4604" s="38" t="s">
        <v>1269</v>
      </c>
      <c r="G4604" s="38" t="s">
        <v>1273</v>
      </c>
      <c r="H4604" s="35" t="s">
        <v>1393</v>
      </c>
      <c r="I4604" s="35"/>
      <c r="J4604" s="29" t="s">
        <v>1371</v>
      </c>
      <c r="K4604" s="29" t="s">
        <v>1371</v>
      </c>
      <c r="L4604" s="29" t="s">
        <v>1384</v>
      </c>
      <c r="M4604" s="39">
        <v>79.513544990901806</v>
      </c>
      <c r="N4604" s="39">
        <v>397.29560574948664</v>
      </c>
      <c r="O4604" s="29">
        <v>44197</v>
      </c>
      <c r="P4604" s="29">
        <v>46022</v>
      </c>
      <c r="Q4604" s="40">
        <v>4.9965776999999996</v>
      </c>
      <c r="R4604" s="39">
        <v>79.415605749486659</v>
      </c>
      <c r="S4604" s="39">
        <v>79.415605749486659</v>
      </c>
      <c r="T4604" s="39">
        <v>79.415605749486659</v>
      </c>
      <c r="U4604" s="39">
        <v>79.633182751540033</v>
      </c>
      <c r="V4604" s="39">
        <v>79.415605749486659</v>
      </c>
      <c r="W4604" s="29" t="s">
        <v>1357</v>
      </c>
      <c r="X4604" s="29" t="s">
        <v>258</v>
      </c>
      <c r="Y4604" s="29" t="s">
        <v>1349</v>
      </c>
      <c r="Z4604" s="41" t="s">
        <v>1349</v>
      </c>
      <c r="AA4604" s="42" t="s">
        <v>1349</v>
      </c>
      <c r="AB4604" s="29" t="s">
        <v>258</v>
      </c>
      <c r="AC4604" s="29" t="s">
        <v>258</v>
      </c>
      <c r="AD4604" s="29" t="s">
        <v>265</v>
      </c>
      <c r="AE4604" s="29" t="s">
        <v>1353</v>
      </c>
      <c r="AF4604" s="29" t="s">
        <v>1368</v>
      </c>
      <c r="AG4604" s="183" t="s">
        <v>1369</v>
      </c>
      <c r="AH4604" s="29" t="s">
        <v>1356</v>
      </c>
      <c r="AI4604" s="29" t="s">
        <v>1357</v>
      </c>
      <c r="AJ4604" s="29" t="s">
        <v>258</v>
      </c>
      <c r="AK4604" s="29" t="s">
        <v>258</v>
      </c>
      <c r="AL4604" s="29" t="s">
        <v>13326</v>
      </c>
    </row>
    <row r="4605" spans="1:38" x14ac:dyDescent="0.2">
      <c r="A4605" s="35" t="s">
        <v>16</v>
      </c>
      <c r="B4605" s="36">
        <v>10524</v>
      </c>
      <c r="C4605" s="36"/>
      <c r="D4605" s="36" t="s">
        <v>1349</v>
      </c>
      <c r="E4605" s="37" t="s">
        <v>7586</v>
      </c>
      <c r="F4605" s="38" t="s">
        <v>1269</v>
      </c>
      <c r="G4605" s="38" t="s">
        <v>1445</v>
      </c>
      <c r="H4605" s="35" t="s">
        <v>12095</v>
      </c>
      <c r="I4605" s="35"/>
      <c r="J4605" s="29" t="s">
        <v>281</v>
      </c>
      <c r="K4605" s="29" t="s">
        <v>282</v>
      </c>
      <c r="L4605" s="29" t="s">
        <v>1384</v>
      </c>
      <c r="M4605" s="39">
        <v>98.598996994191765</v>
      </c>
      <c r="N4605" s="39">
        <v>492.65754962354555</v>
      </c>
      <c r="O4605" s="29">
        <v>44197</v>
      </c>
      <c r="P4605" s="29">
        <v>46022</v>
      </c>
      <c r="Q4605" s="40">
        <v>4.9965776999999996</v>
      </c>
      <c r="R4605" s="39">
        <v>98.477549623545514</v>
      </c>
      <c r="S4605" s="39">
        <v>98.477549623545514</v>
      </c>
      <c r="T4605" s="39">
        <v>98.477549623545514</v>
      </c>
      <c r="U4605" s="39">
        <v>98.747351129363452</v>
      </c>
      <c r="V4605" s="39">
        <v>98.477549623545514</v>
      </c>
      <c r="W4605" s="29" t="s">
        <v>265</v>
      </c>
      <c r="X4605" s="29" t="s">
        <v>11773</v>
      </c>
      <c r="Y4605" s="29">
        <v>45246</v>
      </c>
      <c r="Z4605" s="41" t="s">
        <v>11759</v>
      </c>
      <c r="AA4605" s="42" t="s">
        <v>1349</v>
      </c>
      <c r="AB4605" s="29" t="s">
        <v>258</v>
      </c>
      <c r="AC4605" s="29" t="s">
        <v>258</v>
      </c>
      <c r="AD4605" s="29" t="s">
        <v>265</v>
      </c>
      <c r="AE4605" s="29" t="s">
        <v>1353</v>
      </c>
      <c r="AF4605" s="29" t="s">
        <v>1368</v>
      </c>
      <c r="AG4605" s="183" t="s">
        <v>1369</v>
      </c>
      <c r="AH4605" s="29" t="s">
        <v>1356</v>
      </c>
      <c r="AI4605" s="29" t="s">
        <v>1357</v>
      </c>
      <c r="AJ4605" s="29" t="s">
        <v>258</v>
      </c>
      <c r="AK4605" s="29" t="s">
        <v>258</v>
      </c>
      <c r="AL4605" s="29" t="s">
        <v>13327</v>
      </c>
    </row>
    <row r="4606" spans="1:38" x14ac:dyDescent="0.2">
      <c r="A4606" s="35" t="s">
        <v>16</v>
      </c>
      <c r="B4606" s="36">
        <v>10530</v>
      </c>
      <c r="C4606" s="36"/>
      <c r="D4606" s="36" t="s">
        <v>1349</v>
      </c>
      <c r="E4606" s="37" t="s">
        <v>7587</v>
      </c>
      <c r="F4606" s="38" t="s">
        <v>1269</v>
      </c>
      <c r="G4606" s="38" t="s">
        <v>1445</v>
      </c>
      <c r="H4606" s="35" t="s">
        <v>12095</v>
      </c>
      <c r="I4606" s="35"/>
      <c r="J4606" s="29" t="s">
        <v>281</v>
      </c>
      <c r="K4606" s="29" t="s">
        <v>282</v>
      </c>
      <c r="L4606" s="29" t="s">
        <v>1384</v>
      </c>
      <c r="M4606" s="39">
        <v>66.796580641658551</v>
      </c>
      <c r="N4606" s="39">
        <v>333.75430527036281</v>
      </c>
      <c r="O4606" s="29">
        <v>44197</v>
      </c>
      <c r="P4606" s="29">
        <v>46022</v>
      </c>
      <c r="Q4606" s="40">
        <v>4.9965776999999996</v>
      </c>
      <c r="R4606" s="39">
        <v>66.714305270362772</v>
      </c>
      <c r="S4606" s="39">
        <v>66.714305270362772</v>
      </c>
      <c r="T4606" s="39">
        <v>66.714305270362772</v>
      </c>
      <c r="U4606" s="39">
        <v>66.897084188911705</v>
      </c>
      <c r="V4606" s="39">
        <v>66.714305270362772</v>
      </c>
      <c r="W4606" s="29" t="s">
        <v>265</v>
      </c>
      <c r="X4606" s="29" t="s">
        <v>11773</v>
      </c>
      <c r="Y4606" s="29">
        <v>45138</v>
      </c>
      <c r="Z4606" s="41" t="s">
        <v>11755</v>
      </c>
      <c r="AA4606" s="42" t="s">
        <v>1349</v>
      </c>
      <c r="AB4606" s="29" t="s">
        <v>258</v>
      </c>
      <c r="AC4606" s="29" t="s">
        <v>258</v>
      </c>
      <c r="AD4606" s="29" t="s">
        <v>265</v>
      </c>
      <c r="AE4606" s="29" t="s">
        <v>1353</v>
      </c>
      <c r="AF4606" s="29" t="s">
        <v>1368</v>
      </c>
      <c r="AG4606" s="183" t="s">
        <v>1369</v>
      </c>
      <c r="AH4606" s="29" t="s">
        <v>1356</v>
      </c>
      <c r="AI4606" s="29" t="s">
        <v>1357</v>
      </c>
      <c r="AJ4606" s="29" t="s">
        <v>258</v>
      </c>
      <c r="AK4606" s="29" t="s">
        <v>258</v>
      </c>
      <c r="AL4606" s="29" t="s">
        <v>13327</v>
      </c>
    </row>
    <row r="4607" spans="1:38" x14ac:dyDescent="0.2">
      <c r="A4607" s="35" t="s">
        <v>17</v>
      </c>
      <c r="B4607" s="36">
        <v>10531</v>
      </c>
      <c r="C4607" s="36"/>
      <c r="D4607" s="36" t="s">
        <v>1349</v>
      </c>
      <c r="E4607" s="37" t="s">
        <v>7588</v>
      </c>
      <c r="F4607" s="38" t="s">
        <v>1266</v>
      </c>
      <c r="G4607" s="38" t="s">
        <v>1268</v>
      </c>
      <c r="H4607" s="35" t="s">
        <v>1359</v>
      </c>
      <c r="I4607" s="35" t="s">
        <v>1349</v>
      </c>
      <c r="J4607" s="29" t="s">
        <v>322</v>
      </c>
      <c r="K4607" s="29" t="s">
        <v>336</v>
      </c>
      <c r="L4607" s="29" t="s">
        <v>1402</v>
      </c>
      <c r="M4607" s="39">
        <v>0</v>
      </c>
      <c r="N4607" s="39"/>
      <c r="O4607" s="29">
        <v>44197</v>
      </c>
      <c r="P4607" s="29">
        <v>45561</v>
      </c>
      <c r="Q4607" s="40">
        <v>3.7344284999999999</v>
      </c>
      <c r="R4607" s="39"/>
      <c r="S4607" s="39"/>
      <c r="T4607" s="39"/>
      <c r="U4607" s="39"/>
      <c r="V4607" s="39"/>
      <c r="W4607" s="29" t="s">
        <v>265</v>
      </c>
      <c r="X4607" s="29" t="s">
        <v>11773</v>
      </c>
      <c r="Y4607" s="29">
        <v>45238</v>
      </c>
      <c r="Z4607" s="41" t="s">
        <v>11759</v>
      </c>
      <c r="AA4607" s="42" t="s">
        <v>13401</v>
      </c>
      <c r="AB4607" s="29" t="s">
        <v>258</v>
      </c>
      <c r="AC4607" s="29" t="s">
        <v>258</v>
      </c>
      <c r="AD4607" s="29" t="s">
        <v>265</v>
      </c>
      <c r="AE4607" s="29" t="s">
        <v>1353</v>
      </c>
      <c r="AF4607" s="29" t="s">
        <v>1378</v>
      </c>
      <c r="AG4607" s="183" t="s">
        <v>1379</v>
      </c>
      <c r="AH4607" s="29" t="s">
        <v>1356</v>
      </c>
      <c r="AI4607" s="29" t="s">
        <v>1357</v>
      </c>
      <c r="AJ4607" s="29" t="s">
        <v>258</v>
      </c>
      <c r="AK4607" s="29" t="s">
        <v>258</v>
      </c>
      <c r="AL4607" s="29" t="s">
        <v>13327</v>
      </c>
    </row>
    <row r="4608" spans="1:38" x14ac:dyDescent="0.2">
      <c r="A4608" s="35" t="s">
        <v>18</v>
      </c>
      <c r="B4608" s="36">
        <v>10531</v>
      </c>
      <c r="C4608" s="36">
        <v>1</v>
      </c>
      <c r="D4608" s="36" t="s">
        <v>7589</v>
      </c>
      <c r="E4608" s="37" t="s">
        <v>7590</v>
      </c>
      <c r="F4608" s="38" t="s">
        <v>1266</v>
      </c>
      <c r="G4608" s="38" t="s">
        <v>1268</v>
      </c>
      <c r="H4608" s="35" t="s">
        <v>1359</v>
      </c>
      <c r="I4608" s="35"/>
      <c r="J4608" s="29" t="s">
        <v>322</v>
      </c>
      <c r="K4608" s="29" t="s">
        <v>336</v>
      </c>
      <c r="L4608" s="29" t="s">
        <v>1402</v>
      </c>
      <c r="M4608" s="39">
        <v>322.61484692528109</v>
      </c>
      <c r="N4608" s="39">
        <v>895.63711156741965</v>
      </c>
      <c r="O4608" s="29">
        <v>44547</v>
      </c>
      <c r="P4608" s="29">
        <v>45561</v>
      </c>
      <c r="Q4608" s="40">
        <v>2.7761806999999998</v>
      </c>
      <c r="R4608" s="39">
        <v>13.236016427104721</v>
      </c>
      <c r="S4608" s="39">
        <v>322.07639972621496</v>
      </c>
      <c r="T4608" s="39">
        <v>322.07639972621496</v>
      </c>
      <c r="U4608" s="39">
        <v>238.24829568788499</v>
      </c>
      <c r="V4608" s="39">
        <v>0</v>
      </c>
      <c r="W4608" s="29" t="s">
        <v>265</v>
      </c>
      <c r="X4608" s="29" t="s">
        <v>11773</v>
      </c>
      <c r="Y4608" s="29">
        <v>45238</v>
      </c>
      <c r="Z4608" s="41" t="s">
        <v>11759</v>
      </c>
      <c r="AA4608" s="42" t="s">
        <v>1349</v>
      </c>
      <c r="AB4608" s="29" t="s">
        <v>258</v>
      </c>
      <c r="AC4608" s="29" t="s">
        <v>258</v>
      </c>
      <c r="AD4608" s="29" t="s">
        <v>265</v>
      </c>
      <c r="AE4608" s="29" t="s">
        <v>1353</v>
      </c>
      <c r="AF4608" s="29" t="s">
        <v>1378</v>
      </c>
      <c r="AG4608" s="183" t="s">
        <v>1379</v>
      </c>
      <c r="AH4608" s="29" t="s">
        <v>1356</v>
      </c>
      <c r="AI4608" s="29" t="s">
        <v>1357</v>
      </c>
      <c r="AJ4608" s="29" t="s">
        <v>258</v>
      </c>
      <c r="AK4608" s="29" t="s">
        <v>258</v>
      </c>
      <c r="AL4608" s="29" t="s">
        <v>13327</v>
      </c>
    </row>
    <row r="4609" spans="1:38" x14ac:dyDescent="0.2">
      <c r="A4609" s="35" t="s">
        <v>18</v>
      </c>
      <c r="B4609" s="36">
        <v>10531</v>
      </c>
      <c r="C4609" s="36">
        <v>2</v>
      </c>
      <c r="D4609" s="36" t="s">
        <v>7591</v>
      </c>
      <c r="E4609" s="37" t="s">
        <v>7592</v>
      </c>
      <c r="F4609" s="38" t="s">
        <v>1266</v>
      </c>
      <c r="G4609" s="38" t="s">
        <v>1268</v>
      </c>
      <c r="H4609" s="35" t="s">
        <v>1359</v>
      </c>
      <c r="I4609" s="35"/>
      <c r="J4609" s="29" t="s">
        <v>322</v>
      </c>
      <c r="K4609" s="29" t="s">
        <v>336</v>
      </c>
      <c r="L4609" s="29" t="s">
        <v>1402</v>
      </c>
      <c r="M4609" s="39">
        <v>43.337697209809726</v>
      </c>
      <c r="N4609" s="39">
        <v>120.3132785763176</v>
      </c>
      <c r="O4609" s="29">
        <v>44547</v>
      </c>
      <c r="P4609" s="29">
        <v>45561</v>
      </c>
      <c r="Q4609" s="40">
        <v>2.7761806999999998</v>
      </c>
      <c r="R4609" s="39">
        <v>1.7780287474332648</v>
      </c>
      <c r="S4609" s="39">
        <v>43.265366187542782</v>
      </c>
      <c r="T4609" s="39">
        <v>43.265366187542782</v>
      </c>
      <c r="U4609" s="39">
        <v>32.004517453798769</v>
      </c>
      <c r="V4609" s="39">
        <v>0</v>
      </c>
      <c r="W4609" s="29" t="s">
        <v>265</v>
      </c>
      <c r="X4609" s="29" t="s">
        <v>11773</v>
      </c>
      <c r="Y4609" s="29">
        <v>45238</v>
      </c>
      <c r="Z4609" s="41" t="s">
        <v>11759</v>
      </c>
      <c r="AA4609" s="42" t="s">
        <v>1349</v>
      </c>
      <c r="AB4609" s="29" t="s">
        <v>258</v>
      </c>
      <c r="AC4609" s="29" t="s">
        <v>258</v>
      </c>
      <c r="AD4609" s="29" t="s">
        <v>265</v>
      </c>
      <c r="AE4609" s="29" t="s">
        <v>1353</v>
      </c>
      <c r="AF4609" s="29" t="s">
        <v>1378</v>
      </c>
      <c r="AG4609" s="183" t="s">
        <v>1379</v>
      </c>
      <c r="AH4609" s="29" t="s">
        <v>1356</v>
      </c>
      <c r="AI4609" s="29" t="s">
        <v>1357</v>
      </c>
      <c r="AJ4609" s="29" t="s">
        <v>258</v>
      </c>
      <c r="AK4609" s="29" t="s">
        <v>258</v>
      </c>
      <c r="AL4609" s="29" t="s">
        <v>13327</v>
      </c>
    </row>
    <row r="4610" spans="1:38" x14ac:dyDescent="0.2">
      <c r="A4610" s="35" t="s">
        <v>18</v>
      </c>
      <c r="B4610" s="36">
        <v>10531</v>
      </c>
      <c r="C4610" s="36">
        <v>3</v>
      </c>
      <c r="D4610" s="36" t="s">
        <v>7593</v>
      </c>
      <c r="E4610" s="37" t="s">
        <v>7594</v>
      </c>
      <c r="F4610" s="38" t="s">
        <v>1266</v>
      </c>
      <c r="G4610" s="38" t="s">
        <v>1268</v>
      </c>
      <c r="H4610" s="35" t="s">
        <v>1359</v>
      </c>
      <c r="I4610" s="35"/>
      <c r="J4610" s="29" t="s">
        <v>322</v>
      </c>
      <c r="K4610" s="29" t="s">
        <v>336</v>
      </c>
      <c r="L4610" s="29" t="s">
        <v>1402</v>
      </c>
      <c r="M4610" s="39">
        <v>80.595404285599727</v>
      </c>
      <c r="N4610" s="39">
        <v>223.74740588637923</v>
      </c>
      <c r="O4610" s="29">
        <v>44547</v>
      </c>
      <c r="P4610" s="29">
        <v>45561</v>
      </c>
      <c r="Q4610" s="40">
        <v>2.7761806999999998</v>
      </c>
      <c r="R4610" s="39">
        <v>3.3066119096509237</v>
      </c>
      <c r="S4610" s="39">
        <v>80.460889801505829</v>
      </c>
      <c r="T4610" s="39">
        <v>80.460889801505829</v>
      </c>
      <c r="U4610" s="39">
        <v>59.51901437371663</v>
      </c>
      <c r="V4610" s="39">
        <v>0</v>
      </c>
      <c r="W4610" s="29" t="s">
        <v>265</v>
      </c>
      <c r="X4610" s="29" t="s">
        <v>11773</v>
      </c>
      <c r="Y4610" s="29">
        <v>45238</v>
      </c>
      <c r="Z4610" s="41" t="s">
        <v>11759</v>
      </c>
      <c r="AA4610" s="42" t="s">
        <v>1349</v>
      </c>
      <c r="AB4610" s="29" t="s">
        <v>258</v>
      </c>
      <c r="AC4610" s="29" t="s">
        <v>258</v>
      </c>
      <c r="AD4610" s="29" t="s">
        <v>265</v>
      </c>
      <c r="AE4610" s="29" t="s">
        <v>1353</v>
      </c>
      <c r="AF4610" s="29" t="s">
        <v>1378</v>
      </c>
      <c r="AG4610" s="183" t="s">
        <v>1379</v>
      </c>
      <c r="AH4610" s="29" t="s">
        <v>1356</v>
      </c>
      <c r="AI4610" s="29" t="s">
        <v>1357</v>
      </c>
      <c r="AJ4610" s="29" t="s">
        <v>258</v>
      </c>
      <c r="AK4610" s="29" t="s">
        <v>258</v>
      </c>
      <c r="AL4610" s="29" t="s">
        <v>13327</v>
      </c>
    </row>
    <row r="4611" spans="1:38" x14ac:dyDescent="0.2">
      <c r="A4611" s="35" t="s">
        <v>18</v>
      </c>
      <c r="B4611" s="36">
        <v>10531</v>
      </c>
      <c r="C4611" s="36">
        <v>4</v>
      </c>
      <c r="D4611" s="36" t="s">
        <v>7595</v>
      </c>
      <c r="E4611" s="37" t="s">
        <v>7596</v>
      </c>
      <c r="F4611" s="38" t="s">
        <v>1266</v>
      </c>
      <c r="G4611" s="38" t="s">
        <v>1268</v>
      </c>
      <c r="H4611" s="35" t="s">
        <v>1359</v>
      </c>
      <c r="I4611" s="35"/>
      <c r="J4611" s="29" t="s">
        <v>322</v>
      </c>
      <c r="K4611" s="29" t="s">
        <v>336</v>
      </c>
      <c r="L4611" s="29" t="s">
        <v>1402</v>
      </c>
      <c r="M4611" s="39">
        <v>36.762476320481952</v>
      </c>
      <c r="N4611" s="39">
        <v>79.513637234770698</v>
      </c>
      <c r="O4611" s="29">
        <v>44771</v>
      </c>
      <c r="P4611" s="29">
        <v>45561</v>
      </c>
      <c r="Q4611" s="40">
        <v>2.1629021000000002</v>
      </c>
      <c r="R4611" s="39">
        <v>0</v>
      </c>
      <c r="S4611" s="39">
        <v>15.681577002053388</v>
      </c>
      <c r="T4611" s="39">
        <v>36.690869267624912</v>
      </c>
      <c r="U4611" s="39">
        <v>27.141190965092402</v>
      </c>
      <c r="V4611" s="39">
        <v>0</v>
      </c>
      <c r="W4611" s="29" t="s">
        <v>265</v>
      </c>
      <c r="X4611" s="29" t="s">
        <v>11773</v>
      </c>
      <c r="Y4611" s="29">
        <v>45238</v>
      </c>
      <c r="Z4611" s="41" t="s">
        <v>11759</v>
      </c>
      <c r="AA4611" s="42" t="s">
        <v>1349</v>
      </c>
      <c r="AB4611" s="29" t="s">
        <v>258</v>
      </c>
      <c r="AC4611" s="29" t="s">
        <v>258</v>
      </c>
      <c r="AD4611" s="29" t="s">
        <v>265</v>
      </c>
      <c r="AE4611" s="29" t="s">
        <v>1353</v>
      </c>
      <c r="AF4611" s="29" t="s">
        <v>1378</v>
      </c>
      <c r="AG4611" s="183" t="s">
        <v>1379</v>
      </c>
      <c r="AH4611" s="29" t="s">
        <v>1356</v>
      </c>
      <c r="AI4611" s="29" t="s">
        <v>1357</v>
      </c>
      <c r="AJ4611" s="29" t="s">
        <v>258</v>
      </c>
      <c r="AK4611" s="29" t="s">
        <v>258</v>
      </c>
      <c r="AL4611" s="29" t="s">
        <v>13327</v>
      </c>
    </row>
    <row r="4612" spans="1:38" x14ac:dyDescent="0.2">
      <c r="A4612" s="35" t="s">
        <v>18</v>
      </c>
      <c r="B4612" s="36">
        <v>10531</v>
      </c>
      <c r="C4612" s="36">
        <v>5</v>
      </c>
      <c r="D4612" s="36" t="s">
        <v>7597</v>
      </c>
      <c r="E4612" s="37" t="s">
        <v>7598</v>
      </c>
      <c r="F4612" s="38" t="s">
        <v>1266</v>
      </c>
      <c r="G4612" s="38" t="s">
        <v>1268</v>
      </c>
      <c r="H4612" s="35" t="s">
        <v>1359</v>
      </c>
      <c r="I4612" s="35"/>
      <c r="J4612" s="29" t="s">
        <v>322</v>
      </c>
      <c r="K4612" s="29" t="s">
        <v>336</v>
      </c>
      <c r="L4612" s="29" t="s">
        <v>1402</v>
      </c>
      <c r="M4612" s="39">
        <v>34.913418586802756</v>
      </c>
      <c r="N4612" s="39">
        <v>75.036369609856266</v>
      </c>
      <c r="O4612" s="29">
        <v>44776</v>
      </c>
      <c r="P4612" s="29">
        <v>45561</v>
      </c>
      <c r="Q4612" s="40">
        <v>2.1492129000000002</v>
      </c>
      <c r="R4612" s="39">
        <v>0</v>
      </c>
      <c r="S4612" s="39">
        <v>14.415383983572896</v>
      </c>
      <c r="T4612" s="39">
        <v>34.845133470225875</v>
      </c>
      <c r="U4612" s="39">
        <v>25.775852156057496</v>
      </c>
      <c r="V4612" s="39">
        <v>0</v>
      </c>
      <c r="W4612" s="29" t="s">
        <v>265</v>
      </c>
      <c r="X4612" s="29" t="s">
        <v>11773</v>
      </c>
      <c r="Y4612" s="29">
        <v>45238</v>
      </c>
      <c r="Z4612" s="41" t="s">
        <v>11759</v>
      </c>
      <c r="AA4612" s="42" t="s">
        <v>1349</v>
      </c>
      <c r="AB4612" s="29" t="s">
        <v>258</v>
      </c>
      <c r="AC4612" s="29" t="s">
        <v>258</v>
      </c>
      <c r="AD4612" s="29" t="s">
        <v>265</v>
      </c>
      <c r="AE4612" s="29" t="s">
        <v>1353</v>
      </c>
      <c r="AF4612" s="29" t="s">
        <v>1378</v>
      </c>
      <c r="AG4612" s="183" t="s">
        <v>1379</v>
      </c>
      <c r="AH4612" s="29" t="s">
        <v>1356</v>
      </c>
      <c r="AI4612" s="29" t="s">
        <v>1357</v>
      </c>
      <c r="AJ4612" s="29" t="s">
        <v>258</v>
      </c>
      <c r="AK4612" s="29" t="s">
        <v>258</v>
      </c>
      <c r="AL4612" s="29" t="s">
        <v>13327</v>
      </c>
    </row>
    <row r="4613" spans="1:38" x14ac:dyDescent="0.2">
      <c r="A4613" s="35" t="s">
        <v>18</v>
      </c>
      <c r="B4613" s="36">
        <v>10531</v>
      </c>
      <c r="C4613" s="36">
        <v>6</v>
      </c>
      <c r="D4613" s="36" t="s">
        <v>7599</v>
      </c>
      <c r="E4613" s="37" t="s">
        <v>7600</v>
      </c>
      <c r="F4613" s="38" t="s">
        <v>1266</v>
      </c>
      <c r="G4613" s="38" t="s">
        <v>1268</v>
      </c>
      <c r="H4613" s="35" t="s">
        <v>1359</v>
      </c>
      <c r="I4613" s="35"/>
      <c r="J4613" s="29" t="s">
        <v>322</v>
      </c>
      <c r="K4613" s="29" t="s">
        <v>336</v>
      </c>
      <c r="L4613" s="29" t="s">
        <v>1402</v>
      </c>
      <c r="M4613" s="39">
        <v>9.2086665344347836</v>
      </c>
      <c r="N4613" s="39">
        <v>18.303879534565368</v>
      </c>
      <c r="O4613" s="29">
        <v>44835</v>
      </c>
      <c r="P4613" s="29">
        <v>45561</v>
      </c>
      <c r="Q4613" s="40">
        <v>1.9876796999999999</v>
      </c>
      <c r="R4613" s="39">
        <v>0</v>
      </c>
      <c r="S4613" s="39">
        <v>2.3163093771389458</v>
      </c>
      <c r="T4613" s="39">
        <v>9.1897056810403832</v>
      </c>
      <c r="U4613" s="39">
        <v>6.797864476386037</v>
      </c>
      <c r="V4613" s="39">
        <v>0</v>
      </c>
      <c r="W4613" s="29" t="s">
        <v>265</v>
      </c>
      <c r="X4613" s="29" t="s">
        <v>11773</v>
      </c>
      <c r="Y4613" s="29">
        <v>45238</v>
      </c>
      <c r="Z4613" s="41" t="s">
        <v>11759</v>
      </c>
      <c r="AA4613" s="42" t="s">
        <v>1349</v>
      </c>
      <c r="AB4613" s="29" t="s">
        <v>258</v>
      </c>
      <c r="AC4613" s="29" t="s">
        <v>258</v>
      </c>
      <c r="AD4613" s="29" t="s">
        <v>265</v>
      </c>
      <c r="AE4613" s="29" t="s">
        <v>1353</v>
      </c>
      <c r="AF4613" s="29" t="s">
        <v>1378</v>
      </c>
      <c r="AG4613" s="183" t="s">
        <v>1379</v>
      </c>
      <c r="AH4613" s="29" t="s">
        <v>1356</v>
      </c>
      <c r="AI4613" s="29" t="s">
        <v>1357</v>
      </c>
      <c r="AJ4613" s="29" t="s">
        <v>258</v>
      </c>
      <c r="AK4613" s="29" t="s">
        <v>258</v>
      </c>
      <c r="AL4613" s="29" t="s">
        <v>13327</v>
      </c>
    </row>
    <row r="4614" spans="1:38" x14ac:dyDescent="0.2">
      <c r="A4614" s="35" t="s">
        <v>18</v>
      </c>
      <c r="B4614" s="36">
        <v>10531</v>
      </c>
      <c r="C4614" s="36">
        <v>7</v>
      </c>
      <c r="D4614" s="36" t="s">
        <v>7601</v>
      </c>
      <c r="E4614" s="37" t="s">
        <v>7602</v>
      </c>
      <c r="F4614" s="38" t="s">
        <v>1266</v>
      </c>
      <c r="G4614" s="38" t="s">
        <v>1268</v>
      </c>
      <c r="H4614" s="35" t="s">
        <v>1359</v>
      </c>
      <c r="I4614" s="35"/>
      <c r="J4614" s="29" t="s">
        <v>322</v>
      </c>
      <c r="K4614" s="29" t="s">
        <v>336</v>
      </c>
      <c r="L4614" s="29" t="s">
        <v>1402</v>
      </c>
      <c r="M4614" s="39">
        <v>11.148334550659245</v>
      </c>
      <c r="N4614" s="39">
        <v>22.159318275154</v>
      </c>
      <c r="O4614" s="29">
        <v>44835</v>
      </c>
      <c r="P4614" s="29">
        <v>45561</v>
      </c>
      <c r="Q4614" s="40">
        <v>1.9876796999999999</v>
      </c>
      <c r="R4614" s="39">
        <v>0</v>
      </c>
      <c r="S4614" s="39">
        <v>2.8042053388090347</v>
      </c>
      <c r="T4614" s="39">
        <v>11.125379876796714</v>
      </c>
      <c r="U4614" s="39">
        <v>8.2297330595482538</v>
      </c>
      <c r="V4614" s="39">
        <v>0</v>
      </c>
      <c r="W4614" s="29" t="s">
        <v>265</v>
      </c>
      <c r="X4614" s="29" t="s">
        <v>11773</v>
      </c>
      <c r="Y4614" s="29">
        <v>45238</v>
      </c>
      <c r="Z4614" s="41" t="s">
        <v>11759</v>
      </c>
      <c r="AA4614" s="42" t="s">
        <v>1349</v>
      </c>
      <c r="AB4614" s="29" t="s">
        <v>258</v>
      </c>
      <c r="AC4614" s="29" t="s">
        <v>258</v>
      </c>
      <c r="AD4614" s="29" t="s">
        <v>265</v>
      </c>
      <c r="AE4614" s="29" t="s">
        <v>1353</v>
      </c>
      <c r="AF4614" s="29" t="s">
        <v>1378</v>
      </c>
      <c r="AG4614" s="183" t="s">
        <v>1379</v>
      </c>
      <c r="AH4614" s="29" t="s">
        <v>1356</v>
      </c>
      <c r="AI4614" s="29" t="s">
        <v>1357</v>
      </c>
      <c r="AJ4614" s="29" t="s">
        <v>258</v>
      </c>
      <c r="AK4614" s="29" t="s">
        <v>258</v>
      </c>
      <c r="AL4614" s="29" t="s">
        <v>13327</v>
      </c>
    </row>
    <row r="4615" spans="1:38" x14ac:dyDescent="0.2">
      <c r="A4615" s="35" t="s">
        <v>18</v>
      </c>
      <c r="B4615" s="36">
        <v>10531</v>
      </c>
      <c r="C4615" s="36">
        <v>8</v>
      </c>
      <c r="D4615" s="36" t="s">
        <v>7603</v>
      </c>
      <c r="E4615" s="37" t="s">
        <v>7604</v>
      </c>
      <c r="F4615" s="38" t="s">
        <v>1266</v>
      </c>
      <c r="G4615" s="38" t="s">
        <v>1268</v>
      </c>
      <c r="H4615" s="35" t="s">
        <v>1359</v>
      </c>
      <c r="I4615" s="35"/>
      <c r="J4615" s="29" t="s">
        <v>322</v>
      </c>
      <c r="K4615" s="29" t="s">
        <v>336</v>
      </c>
      <c r="L4615" s="29" t="s">
        <v>1402</v>
      </c>
      <c r="M4615" s="39">
        <v>14.574046622679841</v>
      </c>
      <c r="N4615" s="39">
        <v>28.968536618754278</v>
      </c>
      <c r="O4615" s="29">
        <v>44835</v>
      </c>
      <c r="P4615" s="29">
        <v>45561</v>
      </c>
      <c r="Q4615" s="40">
        <v>1.9876796999999999</v>
      </c>
      <c r="R4615" s="39">
        <v>0</v>
      </c>
      <c r="S4615" s="39">
        <v>3.6658945927446953</v>
      </c>
      <c r="T4615" s="39">
        <v>14.54403832991102</v>
      </c>
      <c r="U4615" s="39">
        <v>10.758603696098563</v>
      </c>
      <c r="V4615" s="39">
        <v>0</v>
      </c>
      <c r="W4615" s="29" t="s">
        <v>265</v>
      </c>
      <c r="X4615" s="29" t="s">
        <v>11773</v>
      </c>
      <c r="Y4615" s="29">
        <v>45238</v>
      </c>
      <c r="Z4615" s="41" t="s">
        <v>11759</v>
      </c>
      <c r="AA4615" s="42" t="s">
        <v>1349</v>
      </c>
      <c r="AB4615" s="29" t="s">
        <v>258</v>
      </c>
      <c r="AC4615" s="29" t="s">
        <v>258</v>
      </c>
      <c r="AD4615" s="29" t="s">
        <v>265</v>
      </c>
      <c r="AE4615" s="29" t="s">
        <v>1353</v>
      </c>
      <c r="AF4615" s="29" t="s">
        <v>1378</v>
      </c>
      <c r="AG4615" s="183" t="s">
        <v>1379</v>
      </c>
      <c r="AH4615" s="29" t="s">
        <v>1356</v>
      </c>
      <c r="AI4615" s="29" t="s">
        <v>1357</v>
      </c>
      <c r="AJ4615" s="29" t="s">
        <v>258</v>
      </c>
      <c r="AK4615" s="29" t="s">
        <v>258</v>
      </c>
      <c r="AL4615" s="29" t="s">
        <v>13327</v>
      </c>
    </row>
    <row r="4616" spans="1:38" x14ac:dyDescent="0.2">
      <c r="A4616" s="35" t="s">
        <v>16</v>
      </c>
      <c r="B4616" s="36">
        <v>10535</v>
      </c>
      <c r="C4616" s="36"/>
      <c r="D4616" s="36" t="s">
        <v>1349</v>
      </c>
      <c r="E4616" s="37" t="s">
        <v>7605</v>
      </c>
      <c r="F4616" s="38" t="s">
        <v>1269</v>
      </c>
      <c r="G4616" s="38" t="s">
        <v>1445</v>
      </c>
      <c r="H4616" s="35" t="s">
        <v>12095</v>
      </c>
      <c r="I4616" s="35"/>
      <c r="J4616" s="29" t="s">
        <v>281</v>
      </c>
      <c r="K4616" s="29" t="s">
        <v>282</v>
      </c>
      <c r="L4616" s="29" t="s">
        <v>1384</v>
      </c>
      <c r="M4616" s="39">
        <v>67.027707216377294</v>
      </c>
      <c r="N4616" s="39">
        <v>334.9091471594798</v>
      </c>
      <c r="O4616" s="29">
        <v>44197</v>
      </c>
      <c r="P4616" s="29">
        <v>46022</v>
      </c>
      <c r="Q4616" s="40">
        <v>4.9965776999999996</v>
      </c>
      <c r="R4616" s="39">
        <v>66.945147159479802</v>
      </c>
      <c r="S4616" s="39">
        <v>66.945147159479802</v>
      </c>
      <c r="T4616" s="39">
        <v>66.945147159479802</v>
      </c>
      <c r="U4616" s="39">
        <v>67.128558521560578</v>
      </c>
      <c r="V4616" s="39">
        <v>66.945147159479802</v>
      </c>
      <c r="W4616" s="29" t="s">
        <v>265</v>
      </c>
      <c r="X4616" s="29" t="s">
        <v>11773</v>
      </c>
      <c r="Y4616" s="29">
        <v>45138</v>
      </c>
      <c r="Z4616" s="41" t="s">
        <v>11755</v>
      </c>
      <c r="AA4616" s="42" t="s">
        <v>1349</v>
      </c>
      <c r="AB4616" s="29" t="s">
        <v>258</v>
      </c>
      <c r="AC4616" s="29" t="s">
        <v>258</v>
      </c>
      <c r="AD4616" s="29" t="s">
        <v>265</v>
      </c>
      <c r="AE4616" s="29" t="s">
        <v>1353</v>
      </c>
      <c r="AF4616" s="29" t="s">
        <v>1368</v>
      </c>
      <c r="AG4616" s="183" t="s">
        <v>1369</v>
      </c>
      <c r="AH4616" s="29" t="s">
        <v>1356</v>
      </c>
      <c r="AI4616" s="29" t="s">
        <v>1357</v>
      </c>
      <c r="AJ4616" s="29" t="s">
        <v>258</v>
      </c>
      <c r="AK4616" s="29" t="s">
        <v>258</v>
      </c>
      <c r="AL4616" s="29" t="s">
        <v>13327</v>
      </c>
    </row>
    <row r="4617" spans="1:38" x14ac:dyDescent="0.2">
      <c r="A4617" s="35" t="s">
        <v>16</v>
      </c>
      <c r="B4617" s="36">
        <v>10537</v>
      </c>
      <c r="C4617" s="36"/>
      <c r="D4617" s="36" t="s">
        <v>1349</v>
      </c>
      <c r="E4617" s="37" t="s">
        <v>7606</v>
      </c>
      <c r="F4617" s="38" t="s">
        <v>1262</v>
      </c>
      <c r="G4617" s="38" t="s">
        <v>1263</v>
      </c>
      <c r="H4617" s="35" t="s">
        <v>2539</v>
      </c>
      <c r="I4617" s="35"/>
      <c r="J4617" s="29" t="s">
        <v>281</v>
      </c>
      <c r="K4617" s="29" t="s">
        <v>282</v>
      </c>
      <c r="L4617" s="29" t="s">
        <v>1366</v>
      </c>
      <c r="M4617" s="39">
        <v>22.702432815446866</v>
      </c>
      <c r="N4617" s="39">
        <v>113.43446954141001</v>
      </c>
      <c r="O4617" s="29">
        <v>44197</v>
      </c>
      <c r="P4617" s="29">
        <v>46022</v>
      </c>
      <c r="Q4617" s="40">
        <v>4.9965776999999996</v>
      </c>
      <c r="R4617" s="39">
        <v>22.674469541409994</v>
      </c>
      <c r="S4617" s="39">
        <v>22.674469541409994</v>
      </c>
      <c r="T4617" s="39">
        <v>22.674469541409994</v>
      </c>
      <c r="U4617" s="39">
        <v>22.736591375770022</v>
      </c>
      <c r="V4617" s="39">
        <v>22.674469541409994</v>
      </c>
      <c r="W4617" s="29" t="s">
        <v>265</v>
      </c>
      <c r="X4617" s="29" t="s">
        <v>11773</v>
      </c>
      <c r="Y4617" s="29">
        <v>45229</v>
      </c>
      <c r="Z4617" s="41" t="s">
        <v>11758</v>
      </c>
      <c r="AA4617" s="42" t="s">
        <v>1349</v>
      </c>
      <c r="AB4617" s="29" t="s">
        <v>258</v>
      </c>
      <c r="AC4617" s="29" t="s">
        <v>258</v>
      </c>
      <c r="AD4617" s="29" t="s">
        <v>265</v>
      </c>
      <c r="AE4617" s="29" t="s">
        <v>1367</v>
      </c>
      <c r="AF4617" s="29" t="s">
        <v>1368</v>
      </c>
      <c r="AG4617" s="183" t="s">
        <v>1369</v>
      </c>
      <c r="AH4617" s="29" t="s">
        <v>1356</v>
      </c>
      <c r="AI4617" s="29" t="s">
        <v>1357</v>
      </c>
      <c r="AJ4617" s="29" t="s">
        <v>258</v>
      </c>
      <c r="AK4617" s="29" t="s">
        <v>258</v>
      </c>
      <c r="AL4617" s="29" t="s">
        <v>13327</v>
      </c>
    </row>
    <row r="4618" spans="1:38" x14ac:dyDescent="0.2">
      <c r="A4618" s="35" t="s">
        <v>17</v>
      </c>
      <c r="B4618" s="36">
        <v>10538</v>
      </c>
      <c r="C4618" s="36"/>
      <c r="D4618" s="36" t="s">
        <v>1349</v>
      </c>
      <c r="E4618" s="37" t="s">
        <v>7607</v>
      </c>
      <c r="F4618" s="38" t="s">
        <v>1269</v>
      </c>
      <c r="G4618" s="38" t="s">
        <v>1273</v>
      </c>
      <c r="H4618" s="35" t="s">
        <v>453</v>
      </c>
      <c r="I4618" s="35" t="s">
        <v>1349</v>
      </c>
      <c r="J4618" s="29" t="s">
        <v>398</v>
      </c>
      <c r="K4618" s="29" t="s">
        <v>3263</v>
      </c>
      <c r="L4618" s="29" t="s">
        <v>3264</v>
      </c>
      <c r="M4618" s="39">
        <v>0</v>
      </c>
      <c r="N4618" s="39"/>
      <c r="O4618" s="29">
        <v>44197</v>
      </c>
      <c r="P4618" s="29">
        <v>46022</v>
      </c>
      <c r="Q4618" s="40">
        <v>4.9965776999999996</v>
      </c>
      <c r="R4618" s="39"/>
      <c r="S4618" s="39"/>
      <c r="T4618" s="39"/>
      <c r="U4618" s="39"/>
      <c r="V4618" s="39"/>
      <c r="W4618" s="29" t="s">
        <v>265</v>
      </c>
      <c r="X4618" s="29" t="s">
        <v>11773</v>
      </c>
      <c r="Y4618" s="29">
        <v>45163</v>
      </c>
      <c r="Z4618" s="41" t="s">
        <v>11756</v>
      </c>
      <c r="AA4618" s="42" t="s">
        <v>13402</v>
      </c>
      <c r="AB4618" s="29" t="s">
        <v>258</v>
      </c>
      <c r="AC4618" s="29" t="s">
        <v>265</v>
      </c>
      <c r="AD4618" s="29" t="s">
        <v>258</v>
      </c>
      <c r="AE4618" s="29" t="s">
        <v>1367</v>
      </c>
      <c r="AF4618" s="29" t="s">
        <v>2409</v>
      </c>
      <c r="AG4618" s="183" t="s">
        <v>2410</v>
      </c>
      <c r="AH4618" s="29" t="s">
        <v>1356</v>
      </c>
      <c r="AI4618" s="29" t="s">
        <v>1357</v>
      </c>
      <c r="AJ4618" s="29" t="s">
        <v>265</v>
      </c>
      <c r="AK4618" s="29" t="s">
        <v>258</v>
      </c>
      <c r="AL4618" s="29" t="s">
        <v>12221</v>
      </c>
    </row>
    <row r="4619" spans="1:38" x14ac:dyDescent="0.2">
      <c r="A4619" s="35" t="s">
        <v>18</v>
      </c>
      <c r="B4619" s="36">
        <v>10538</v>
      </c>
      <c r="C4619" s="36">
        <v>1</v>
      </c>
      <c r="D4619" s="36" t="s">
        <v>7608</v>
      </c>
      <c r="E4619" s="37" t="s">
        <v>7609</v>
      </c>
      <c r="F4619" s="38" t="s">
        <v>1269</v>
      </c>
      <c r="G4619" s="38" t="s">
        <v>1273</v>
      </c>
      <c r="H4619" s="35" t="s">
        <v>453</v>
      </c>
      <c r="I4619" s="35"/>
      <c r="J4619" s="29" t="s">
        <v>398</v>
      </c>
      <c r="K4619" s="29" t="s">
        <v>3263</v>
      </c>
      <c r="L4619" s="29" t="s">
        <v>3264</v>
      </c>
      <c r="M4619" s="39">
        <v>13.043142978500013</v>
      </c>
      <c r="N4619" s="39">
        <v>65.17107734428474</v>
      </c>
      <c r="O4619" s="29">
        <v>44197</v>
      </c>
      <c r="P4619" s="29">
        <v>46022</v>
      </c>
      <c r="Q4619" s="40">
        <v>4.9965776999999996</v>
      </c>
      <c r="R4619" s="39">
        <v>13.027077344284736</v>
      </c>
      <c r="S4619" s="39">
        <v>13.027077344284736</v>
      </c>
      <c r="T4619" s="39">
        <v>13.027077344284736</v>
      </c>
      <c r="U4619" s="39">
        <v>13.06276796714579</v>
      </c>
      <c r="V4619" s="39">
        <v>13.027077344284736</v>
      </c>
      <c r="W4619" s="29" t="s">
        <v>265</v>
      </c>
      <c r="X4619" s="29" t="s">
        <v>11773</v>
      </c>
      <c r="Y4619" s="29">
        <v>45163</v>
      </c>
      <c r="Z4619" s="41" t="s">
        <v>11756</v>
      </c>
      <c r="AA4619" s="42" t="s">
        <v>1349</v>
      </c>
      <c r="AB4619" s="29" t="s">
        <v>258</v>
      </c>
      <c r="AC4619" s="29" t="s">
        <v>265</v>
      </c>
      <c r="AD4619" s="29" t="s">
        <v>258</v>
      </c>
      <c r="AE4619" s="29" t="s">
        <v>1367</v>
      </c>
      <c r="AF4619" s="29" t="s">
        <v>2409</v>
      </c>
      <c r="AG4619" s="183" t="s">
        <v>2410</v>
      </c>
      <c r="AH4619" s="29" t="s">
        <v>1356</v>
      </c>
      <c r="AI4619" s="29" t="s">
        <v>1357</v>
      </c>
      <c r="AJ4619" s="29" t="s">
        <v>265</v>
      </c>
      <c r="AK4619" s="29" t="s">
        <v>258</v>
      </c>
      <c r="AL4619" s="29" t="s">
        <v>12221</v>
      </c>
    </row>
    <row r="4620" spans="1:38" x14ac:dyDescent="0.2">
      <c r="A4620" s="35" t="s">
        <v>18</v>
      </c>
      <c r="B4620" s="36">
        <v>10538</v>
      </c>
      <c r="C4620" s="36">
        <v>2</v>
      </c>
      <c r="D4620" s="36" t="s">
        <v>7610</v>
      </c>
      <c r="E4620" s="37" t="s">
        <v>7611</v>
      </c>
      <c r="F4620" s="38" t="s">
        <v>1269</v>
      </c>
      <c r="G4620" s="38" t="s">
        <v>1273</v>
      </c>
      <c r="H4620" s="35" t="s">
        <v>453</v>
      </c>
      <c r="I4620" s="35"/>
      <c r="J4620" s="29" t="s">
        <v>398</v>
      </c>
      <c r="K4620" s="29" t="s">
        <v>3263</v>
      </c>
      <c r="L4620" s="29" t="s">
        <v>3264</v>
      </c>
      <c r="M4620" s="39">
        <v>13.043142978500013</v>
      </c>
      <c r="N4620" s="39">
        <v>65.17107734428474</v>
      </c>
      <c r="O4620" s="29">
        <v>44197</v>
      </c>
      <c r="P4620" s="29">
        <v>46022</v>
      </c>
      <c r="Q4620" s="40">
        <v>4.9965776999999996</v>
      </c>
      <c r="R4620" s="39">
        <v>13.027077344284736</v>
      </c>
      <c r="S4620" s="39">
        <v>13.027077344284736</v>
      </c>
      <c r="T4620" s="39">
        <v>13.027077344284736</v>
      </c>
      <c r="U4620" s="39">
        <v>13.06276796714579</v>
      </c>
      <c r="V4620" s="39">
        <v>13.027077344284736</v>
      </c>
      <c r="W4620" s="29" t="s">
        <v>265</v>
      </c>
      <c r="X4620" s="29" t="s">
        <v>11773</v>
      </c>
      <c r="Y4620" s="29">
        <v>45163</v>
      </c>
      <c r="Z4620" s="41" t="s">
        <v>11756</v>
      </c>
      <c r="AA4620" s="42" t="s">
        <v>1349</v>
      </c>
      <c r="AB4620" s="29" t="s">
        <v>258</v>
      </c>
      <c r="AC4620" s="29" t="s">
        <v>265</v>
      </c>
      <c r="AD4620" s="29" t="s">
        <v>258</v>
      </c>
      <c r="AE4620" s="29" t="s">
        <v>1367</v>
      </c>
      <c r="AF4620" s="29" t="s">
        <v>2409</v>
      </c>
      <c r="AG4620" s="183" t="s">
        <v>2410</v>
      </c>
      <c r="AH4620" s="29" t="s">
        <v>1356</v>
      </c>
      <c r="AI4620" s="29" t="s">
        <v>1357</v>
      </c>
      <c r="AJ4620" s="29" t="s">
        <v>265</v>
      </c>
      <c r="AK4620" s="29" t="s">
        <v>258</v>
      </c>
      <c r="AL4620" s="29" t="s">
        <v>12221</v>
      </c>
    </row>
    <row r="4621" spans="1:38" x14ac:dyDescent="0.2">
      <c r="A4621" s="35" t="s">
        <v>16</v>
      </c>
      <c r="B4621" s="36">
        <v>10542</v>
      </c>
      <c r="C4621" s="36"/>
      <c r="D4621" s="36" t="s">
        <v>1349</v>
      </c>
      <c r="E4621" s="37" t="s">
        <v>7612</v>
      </c>
      <c r="F4621" s="38" t="s">
        <v>1266</v>
      </c>
      <c r="G4621" s="38" t="s">
        <v>1268</v>
      </c>
      <c r="H4621" s="35" t="s">
        <v>669</v>
      </c>
      <c r="I4621" s="35"/>
      <c r="J4621" s="29" t="s">
        <v>281</v>
      </c>
      <c r="K4621" s="29" t="s">
        <v>282</v>
      </c>
      <c r="L4621" s="29" t="s">
        <v>1366</v>
      </c>
      <c r="M4621" s="39">
        <v>10.757891477817747</v>
      </c>
      <c r="N4621" s="39">
        <v>53.752640657084193</v>
      </c>
      <c r="O4621" s="29">
        <v>44197</v>
      </c>
      <c r="P4621" s="29">
        <v>46022</v>
      </c>
      <c r="Q4621" s="40">
        <v>4.9965776999999996</v>
      </c>
      <c r="R4621" s="39">
        <v>10.74464065708419</v>
      </c>
      <c r="S4621" s="39">
        <v>10.74464065708419</v>
      </c>
      <c r="T4621" s="39">
        <v>10.74464065708419</v>
      </c>
      <c r="U4621" s="39">
        <v>10.774078028747434</v>
      </c>
      <c r="V4621" s="39">
        <v>10.74464065708419</v>
      </c>
      <c r="W4621" s="29" t="s">
        <v>265</v>
      </c>
      <c r="X4621" s="29" t="s">
        <v>11773</v>
      </c>
      <c r="Y4621" s="29">
        <v>45201</v>
      </c>
      <c r="Z4621" s="41" t="s">
        <v>11758</v>
      </c>
      <c r="AA4621" s="42" t="s">
        <v>1349</v>
      </c>
      <c r="AB4621" s="29" t="s">
        <v>258</v>
      </c>
      <c r="AC4621" s="29" t="s">
        <v>258</v>
      </c>
      <c r="AD4621" s="29" t="s">
        <v>265</v>
      </c>
      <c r="AE4621" s="29" t="s">
        <v>1367</v>
      </c>
      <c r="AF4621" s="29" t="s">
        <v>1368</v>
      </c>
      <c r="AG4621" s="183" t="s">
        <v>1369</v>
      </c>
      <c r="AH4621" s="29" t="s">
        <v>1356</v>
      </c>
      <c r="AI4621" s="29" t="s">
        <v>1357</v>
      </c>
      <c r="AJ4621" s="29" t="s">
        <v>258</v>
      </c>
      <c r="AK4621" s="29" t="s">
        <v>258</v>
      </c>
      <c r="AL4621" s="29" t="s">
        <v>13327</v>
      </c>
    </row>
    <row r="4622" spans="1:38" x14ac:dyDescent="0.2">
      <c r="A4622" s="35" t="s">
        <v>16</v>
      </c>
      <c r="B4622" s="36">
        <v>10543</v>
      </c>
      <c r="C4622" s="36"/>
      <c r="D4622" s="36" t="s">
        <v>1349</v>
      </c>
      <c r="E4622" s="37" t="s">
        <v>7613</v>
      </c>
      <c r="F4622" s="38" t="s">
        <v>1262</v>
      </c>
      <c r="G4622" s="38" t="s">
        <v>1263</v>
      </c>
      <c r="H4622" s="35" t="s">
        <v>2539</v>
      </c>
      <c r="I4622" s="35"/>
      <c r="J4622" s="29" t="s">
        <v>281</v>
      </c>
      <c r="K4622" s="29" t="s">
        <v>282</v>
      </c>
      <c r="L4622" s="29" t="s">
        <v>1366</v>
      </c>
      <c r="M4622" s="39">
        <v>14.546966536085584</v>
      </c>
      <c r="N4622" s="39">
        <v>72.685048596851473</v>
      </c>
      <c r="O4622" s="29">
        <v>44197</v>
      </c>
      <c r="P4622" s="29">
        <v>46022</v>
      </c>
      <c r="Q4622" s="40">
        <v>4.9965776999999996</v>
      </c>
      <c r="R4622" s="39">
        <v>14.529048596851471</v>
      </c>
      <c r="S4622" s="39">
        <v>14.529048596851471</v>
      </c>
      <c r="T4622" s="39">
        <v>14.529048596851471</v>
      </c>
      <c r="U4622" s="39">
        <v>14.568854209445584</v>
      </c>
      <c r="V4622" s="39">
        <v>14.529048596851471</v>
      </c>
      <c r="W4622" s="29" t="s">
        <v>265</v>
      </c>
      <c r="X4622" s="29" t="s">
        <v>11773</v>
      </c>
      <c r="Y4622" s="29">
        <v>45229</v>
      </c>
      <c r="Z4622" s="41" t="s">
        <v>11758</v>
      </c>
      <c r="AA4622" s="42" t="s">
        <v>1349</v>
      </c>
      <c r="AB4622" s="29" t="s">
        <v>258</v>
      </c>
      <c r="AC4622" s="29" t="s">
        <v>258</v>
      </c>
      <c r="AD4622" s="29" t="s">
        <v>265</v>
      </c>
      <c r="AE4622" s="29" t="s">
        <v>1367</v>
      </c>
      <c r="AF4622" s="29" t="s">
        <v>1368</v>
      </c>
      <c r="AG4622" s="183" t="s">
        <v>1369</v>
      </c>
      <c r="AH4622" s="29" t="s">
        <v>1356</v>
      </c>
      <c r="AI4622" s="29" t="s">
        <v>1357</v>
      </c>
      <c r="AJ4622" s="29" t="s">
        <v>258</v>
      </c>
      <c r="AK4622" s="29" t="s">
        <v>258</v>
      </c>
      <c r="AL4622" s="29" t="s">
        <v>13327</v>
      </c>
    </row>
    <row r="4623" spans="1:38" x14ac:dyDescent="0.2">
      <c r="A4623" s="35" t="s">
        <v>16</v>
      </c>
      <c r="B4623" s="36">
        <v>10544</v>
      </c>
      <c r="C4623" s="36"/>
      <c r="D4623" s="36" t="s">
        <v>1349</v>
      </c>
      <c r="E4623" s="37" t="s">
        <v>7614</v>
      </c>
      <c r="F4623" s="38" t="s">
        <v>1266</v>
      </c>
      <c r="G4623" s="38" t="s">
        <v>1268</v>
      </c>
      <c r="H4623" s="35" t="s">
        <v>669</v>
      </c>
      <c r="I4623" s="35"/>
      <c r="J4623" s="29" t="s">
        <v>281</v>
      </c>
      <c r="K4623" s="29" t="s">
        <v>282</v>
      </c>
      <c r="L4623" s="29" t="s">
        <v>1366</v>
      </c>
      <c r="M4623" s="39">
        <v>15.08826297298099</v>
      </c>
      <c r="N4623" s="39">
        <v>75.389678302532516</v>
      </c>
      <c r="O4623" s="29">
        <v>44197</v>
      </c>
      <c r="P4623" s="29">
        <v>46022</v>
      </c>
      <c r="Q4623" s="40">
        <v>4.9965776999999996</v>
      </c>
      <c r="R4623" s="39">
        <v>15.069678302532513</v>
      </c>
      <c r="S4623" s="39">
        <v>15.069678302532513</v>
      </c>
      <c r="T4623" s="39">
        <v>15.069678302532513</v>
      </c>
      <c r="U4623" s="39">
        <v>15.110965092402465</v>
      </c>
      <c r="V4623" s="39">
        <v>15.069678302532513</v>
      </c>
      <c r="W4623" s="29" t="s">
        <v>265</v>
      </c>
      <c r="X4623" s="29" t="s">
        <v>11773</v>
      </c>
      <c r="Y4623" s="29">
        <v>45236</v>
      </c>
      <c r="Z4623" s="41" t="s">
        <v>11759</v>
      </c>
      <c r="AA4623" s="42" t="s">
        <v>1349</v>
      </c>
      <c r="AB4623" s="29" t="s">
        <v>258</v>
      </c>
      <c r="AC4623" s="29" t="s">
        <v>258</v>
      </c>
      <c r="AD4623" s="29" t="s">
        <v>265</v>
      </c>
      <c r="AE4623" s="29" t="s">
        <v>1367</v>
      </c>
      <c r="AF4623" s="29" t="s">
        <v>1368</v>
      </c>
      <c r="AG4623" s="183" t="s">
        <v>1369</v>
      </c>
      <c r="AH4623" s="29" t="s">
        <v>1356</v>
      </c>
      <c r="AI4623" s="29" t="s">
        <v>1357</v>
      </c>
      <c r="AJ4623" s="29" t="s">
        <v>258</v>
      </c>
      <c r="AK4623" s="29" t="s">
        <v>258</v>
      </c>
      <c r="AL4623" s="29" t="s">
        <v>13327</v>
      </c>
    </row>
    <row r="4624" spans="1:38" x14ac:dyDescent="0.2">
      <c r="A4624" s="35" t="s">
        <v>16</v>
      </c>
      <c r="B4624" s="36">
        <v>10545</v>
      </c>
      <c r="C4624" s="36"/>
      <c r="D4624" s="36" t="s">
        <v>1349</v>
      </c>
      <c r="E4624" s="37" t="s">
        <v>7615</v>
      </c>
      <c r="F4624" s="38" t="s">
        <v>1266</v>
      </c>
      <c r="G4624" s="38" t="s">
        <v>1268</v>
      </c>
      <c r="H4624" s="35" t="s">
        <v>669</v>
      </c>
      <c r="I4624" s="35"/>
      <c r="J4624" s="29" t="s">
        <v>281</v>
      </c>
      <c r="K4624" s="29" t="s">
        <v>282</v>
      </c>
      <c r="L4624" s="29" t="s">
        <v>1366</v>
      </c>
      <c r="M4624" s="39">
        <v>17.763728171240352</v>
      </c>
      <c r="N4624" s="39">
        <v>88.757848049281321</v>
      </c>
      <c r="O4624" s="29">
        <v>44197</v>
      </c>
      <c r="P4624" s="29">
        <v>46022</v>
      </c>
      <c r="Q4624" s="40">
        <v>4.9965776999999996</v>
      </c>
      <c r="R4624" s="39">
        <v>17.741848049281316</v>
      </c>
      <c r="S4624" s="39">
        <v>17.741848049281316</v>
      </c>
      <c r="T4624" s="39">
        <v>17.741848049281316</v>
      </c>
      <c r="U4624" s="39">
        <v>17.790455852156057</v>
      </c>
      <c r="V4624" s="39">
        <v>17.741848049281316</v>
      </c>
      <c r="W4624" s="29" t="s">
        <v>265</v>
      </c>
      <c r="X4624" s="29" t="s">
        <v>11773</v>
      </c>
      <c r="Y4624" s="29">
        <v>45236</v>
      </c>
      <c r="Z4624" s="41" t="s">
        <v>11759</v>
      </c>
      <c r="AA4624" s="42" t="s">
        <v>1349</v>
      </c>
      <c r="AB4624" s="29" t="s">
        <v>258</v>
      </c>
      <c r="AC4624" s="29" t="s">
        <v>258</v>
      </c>
      <c r="AD4624" s="29" t="s">
        <v>265</v>
      </c>
      <c r="AE4624" s="29" t="s">
        <v>1367</v>
      </c>
      <c r="AF4624" s="29" t="s">
        <v>1368</v>
      </c>
      <c r="AG4624" s="183" t="s">
        <v>1369</v>
      </c>
      <c r="AH4624" s="29" t="s">
        <v>1356</v>
      </c>
      <c r="AI4624" s="29" t="s">
        <v>1357</v>
      </c>
      <c r="AJ4624" s="29" t="s">
        <v>258</v>
      </c>
      <c r="AK4624" s="29" t="s">
        <v>258</v>
      </c>
      <c r="AL4624" s="29" t="s">
        <v>13327</v>
      </c>
    </row>
    <row r="4625" spans="1:38" x14ac:dyDescent="0.2">
      <c r="A4625" s="35" t="s">
        <v>16</v>
      </c>
      <c r="B4625" s="36">
        <v>10546</v>
      </c>
      <c r="C4625" s="36"/>
      <c r="D4625" s="36" t="s">
        <v>1349</v>
      </c>
      <c r="E4625" s="37" t="s">
        <v>7616</v>
      </c>
      <c r="F4625" s="38" t="s">
        <v>1266</v>
      </c>
      <c r="G4625" s="38" t="s">
        <v>1268</v>
      </c>
      <c r="H4625" s="35" t="s">
        <v>669</v>
      </c>
      <c r="I4625" s="35"/>
      <c r="J4625" s="29" t="s">
        <v>281</v>
      </c>
      <c r="K4625" s="29" t="s">
        <v>282</v>
      </c>
      <c r="L4625" s="29" t="s">
        <v>1366</v>
      </c>
      <c r="M4625" s="39">
        <v>14.426900782984941</v>
      </c>
      <c r="N4625" s="39">
        <v>72.085130732375092</v>
      </c>
      <c r="O4625" s="29">
        <v>44197</v>
      </c>
      <c r="P4625" s="29">
        <v>46022</v>
      </c>
      <c r="Q4625" s="40">
        <v>4.9965776999999996</v>
      </c>
      <c r="R4625" s="39">
        <v>14.409130732375086</v>
      </c>
      <c r="S4625" s="39">
        <v>14.409130732375086</v>
      </c>
      <c r="T4625" s="39">
        <v>14.409130732375086</v>
      </c>
      <c r="U4625" s="39">
        <v>14.448607802874744</v>
      </c>
      <c r="V4625" s="39">
        <v>14.409130732375086</v>
      </c>
      <c r="W4625" s="29" t="s">
        <v>265</v>
      </c>
      <c r="X4625" s="29" t="s">
        <v>11773</v>
      </c>
      <c r="Y4625" s="29">
        <v>45233</v>
      </c>
      <c r="Z4625" s="41" t="s">
        <v>11759</v>
      </c>
      <c r="AA4625" s="42" t="s">
        <v>1349</v>
      </c>
      <c r="AB4625" s="29" t="s">
        <v>258</v>
      </c>
      <c r="AC4625" s="29" t="s">
        <v>258</v>
      </c>
      <c r="AD4625" s="29" t="s">
        <v>265</v>
      </c>
      <c r="AE4625" s="29" t="s">
        <v>1367</v>
      </c>
      <c r="AF4625" s="29" t="s">
        <v>1368</v>
      </c>
      <c r="AG4625" s="183" t="s">
        <v>1369</v>
      </c>
      <c r="AH4625" s="29" t="s">
        <v>1356</v>
      </c>
      <c r="AI4625" s="29" t="s">
        <v>1357</v>
      </c>
      <c r="AJ4625" s="29" t="s">
        <v>258</v>
      </c>
      <c r="AK4625" s="29" t="s">
        <v>258</v>
      </c>
      <c r="AL4625" s="29" t="s">
        <v>13327</v>
      </c>
    </row>
    <row r="4626" spans="1:38" x14ac:dyDescent="0.2">
      <c r="A4626" s="35" t="s">
        <v>17</v>
      </c>
      <c r="B4626" s="36">
        <v>10547</v>
      </c>
      <c r="C4626" s="36"/>
      <c r="D4626" s="36" t="s">
        <v>1349</v>
      </c>
      <c r="E4626" s="37" t="s">
        <v>7617</v>
      </c>
      <c r="F4626" s="38" t="s">
        <v>1269</v>
      </c>
      <c r="G4626" s="38" t="s">
        <v>1273</v>
      </c>
      <c r="H4626" s="35" t="s">
        <v>1393</v>
      </c>
      <c r="I4626" s="35" t="s">
        <v>1349</v>
      </c>
      <c r="J4626" s="29" t="s">
        <v>322</v>
      </c>
      <c r="K4626" s="29" t="s">
        <v>323</v>
      </c>
      <c r="L4626" s="29" t="s">
        <v>7618</v>
      </c>
      <c r="M4626" s="39">
        <v>0</v>
      </c>
      <c r="N4626" s="39"/>
      <c r="O4626" s="29">
        <v>44197</v>
      </c>
      <c r="P4626" s="29">
        <v>46022</v>
      </c>
      <c r="Q4626" s="40">
        <v>4.9965776999999996</v>
      </c>
      <c r="R4626" s="39"/>
      <c r="S4626" s="39"/>
      <c r="T4626" s="39"/>
      <c r="U4626" s="39"/>
      <c r="V4626" s="39"/>
      <c r="W4626" s="29" t="s">
        <v>265</v>
      </c>
      <c r="X4626" s="29" t="s">
        <v>11773</v>
      </c>
      <c r="Y4626" s="29">
        <v>45195</v>
      </c>
      <c r="Z4626" s="41" t="s">
        <v>11757</v>
      </c>
      <c r="AA4626" s="42" t="s">
        <v>1349</v>
      </c>
      <c r="AB4626" s="29" t="s">
        <v>265</v>
      </c>
      <c r="AC4626" s="29" t="s">
        <v>258</v>
      </c>
      <c r="AD4626" s="29" t="s">
        <v>258</v>
      </c>
      <c r="AE4626" s="29" t="s">
        <v>1353</v>
      </c>
      <c r="AF4626" s="29" t="s">
        <v>7619</v>
      </c>
      <c r="AG4626" s="183" t="s">
        <v>7620</v>
      </c>
      <c r="AH4626" s="29" t="s">
        <v>1356</v>
      </c>
      <c r="AI4626" s="29" t="s">
        <v>1357</v>
      </c>
      <c r="AJ4626" s="29" t="s">
        <v>258</v>
      </c>
      <c r="AK4626" s="29" t="s">
        <v>258</v>
      </c>
      <c r="AL4626" s="29" t="s">
        <v>13327</v>
      </c>
    </row>
    <row r="4627" spans="1:38" x14ac:dyDescent="0.2">
      <c r="A4627" s="35" t="s">
        <v>16</v>
      </c>
      <c r="B4627" s="36">
        <v>10548</v>
      </c>
      <c r="C4627" s="36"/>
      <c r="D4627" s="36" t="s">
        <v>1349</v>
      </c>
      <c r="E4627" s="37" t="s">
        <v>7621</v>
      </c>
      <c r="F4627" s="38" t="s">
        <v>1266</v>
      </c>
      <c r="G4627" s="38" t="s">
        <v>1268</v>
      </c>
      <c r="H4627" s="35" t="s">
        <v>669</v>
      </c>
      <c r="I4627" s="35"/>
      <c r="J4627" s="29" t="s">
        <v>281</v>
      </c>
      <c r="K4627" s="29" t="s">
        <v>282</v>
      </c>
      <c r="L4627" s="29" t="s">
        <v>1366</v>
      </c>
      <c r="M4627" s="39">
        <v>13.023132019649907</v>
      </c>
      <c r="N4627" s="39">
        <v>65.071091033538679</v>
      </c>
      <c r="O4627" s="29">
        <v>44197</v>
      </c>
      <c r="P4627" s="29">
        <v>46022</v>
      </c>
      <c r="Q4627" s="40">
        <v>4.9965776999999996</v>
      </c>
      <c r="R4627" s="39">
        <v>13.007091033538673</v>
      </c>
      <c r="S4627" s="39">
        <v>13.007091033538673</v>
      </c>
      <c r="T4627" s="39">
        <v>13.007091033538673</v>
      </c>
      <c r="U4627" s="39">
        <v>13.042726899383982</v>
      </c>
      <c r="V4627" s="39">
        <v>13.007091033538673</v>
      </c>
      <c r="W4627" s="29" t="s">
        <v>265</v>
      </c>
      <c r="X4627" s="29" t="s">
        <v>11773</v>
      </c>
      <c r="Y4627" s="29">
        <v>45233</v>
      </c>
      <c r="Z4627" s="41" t="s">
        <v>11759</v>
      </c>
      <c r="AA4627" s="42" t="s">
        <v>1349</v>
      </c>
      <c r="AB4627" s="29" t="s">
        <v>258</v>
      </c>
      <c r="AC4627" s="29" t="s">
        <v>258</v>
      </c>
      <c r="AD4627" s="29" t="s">
        <v>265</v>
      </c>
      <c r="AE4627" s="29" t="s">
        <v>1367</v>
      </c>
      <c r="AF4627" s="29" t="s">
        <v>1368</v>
      </c>
      <c r="AG4627" s="183" t="s">
        <v>1369</v>
      </c>
      <c r="AH4627" s="29" t="s">
        <v>1356</v>
      </c>
      <c r="AI4627" s="29" t="s">
        <v>1357</v>
      </c>
      <c r="AJ4627" s="29" t="s">
        <v>258</v>
      </c>
      <c r="AK4627" s="29" t="s">
        <v>258</v>
      </c>
      <c r="AL4627" s="29" t="s">
        <v>13327</v>
      </c>
    </row>
    <row r="4628" spans="1:38" x14ac:dyDescent="0.2">
      <c r="A4628" s="35" t="s">
        <v>16</v>
      </c>
      <c r="B4628" s="36">
        <v>10549</v>
      </c>
      <c r="C4628" s="36"/>
      <c r="D4628" s="36" t="s">
        <v>1349</v>
      </c>
      <c r="E4628" s="37" t="s">
        <v>7622</v>
      </c>
      <c r="F4628" s="38" t="s">
        <v>1266</v>
      </c>
      <c r="G4628" s="38" t="s">
        <v>1268</v>
      </c>
      <c r="H4628" s="35" t="s">
        <v>669</v>
      </c>
      <c r="I4628" s="35"/>
      <c r="J4628" s="29" t="s">
        <v>281</v>
      </c>
      <c r="K4628" s="29" t="s">
        <v>282</v>
      </c>
      <c r="L4628" s="29" t="s">
        <v>1366</v>
      </c>
      <c r="M4628" s="39">
        <v>13.629464072808162</v>
      </c>
      <c r="N4628" s="39">
        <v>68.100676249144428</v>
      </c>
      <c r="O4628" s="29">
        <v>44197</v>
      </c>
      <c r="P4628" s="29">
        <v>46022</v>
      </c>
      <c r="Q4628" s="40">
        <v>4.9965776999999996</v>
      </c>
      <c r="R4628" s="39">
        <v>13.612676249144421</v>
      </c>
      <c r="S4628" s="39">
        <v>13.612676249144421</v>
      </c>
      <c r="T4628" s="39">
        <v>13.612676249144421</v>
      </c>
      <c r="U4628" s="39">
        <v>13.649971252566734</v>
      </c>
      <c r="V4628" s="39">
        <v>13.612676249144421</v>
      </c>
      <c r="W4628" s="29" t="s">
        <v>265</v>
      </c>
      <c r="X4628" s="29" t="s">
        <v>11773</v>
      </c>
      <c r="Y4628" s="29">
        <v>45233</v>
      </c>
      <c r="Z4628" s="41" t="s">
        <v>11759</v>
      </c>
      <c r="AA4628" s="42" t="s">
        <v>1349</v>
      </c>
      <c r="AB4628" s="29" t="s">
        <v>258</v>
      </c>
      <c r="AC4628" s="29" t="s">
        <v>258</v>
      </c>
      <c r="AD4628" s="29" t="s">
        <v>265</v>
      </c>
      <c r="AE4628" s="29" t="s">
        <v>1367</v>
      </c>
      <c r="AF4628" s="29" t="s">
        <v>1368</v>
      </c>
      <c r="AG4628" s="183" t="s">
        <v>1369</v>
      </c>
      <c r="AH4628" s="29" t="s">
        <v>1356</v>
      </c>
      <c r="AI4628" s="29" t="s">
        <v>1357</v>
      </c>
      <c r="AJ4628" s="29" t="s">
        <v>258</v>
      </c>
      <c r="AK4628" s="29" t="s">
        <v>258</v>
      </c>
      <c r="AL4628" s="29" t="s">
        <v>13327</v>
      </c>
    </row>
    <row r="4629" spans="1:38" x14ac:dyDescent="0.2">
      <c r="A4629" s="35" t="s">
        <v>16</v>
      </c>
      <c r="B4629" s="36">
        <v>10550</v>
      </c>
      <c r="C4629" s="36"/>
      <c r="D4629" s="36" t="s">
        <v>1349</v>
      </c>
      <c r="E4629" s="37" t="s">
        <v>7623</v>
      </c>
      <c r="F4629" s="38" t="s">
        <v>1266</v>
      </c>
      <c r="G4629" s="38" t="s">
        <v>1268</v>
      </c>
      <c r="H4629" s="35" t="s">
        <v>669</v>
      </c>
      <c r="I4629" s="35"/>
      <c r="J4629" s="29" t="s">
        <v>281</v>
      </c>
      <c r="K4629" s="29" t="s">
        <v>282</v>
      </c>
      <c r="L4629" s="29" t="s">
        <v>1366</v>
      </c>
      <c r="M4629" s="39">
        <v>13.982657496512555</v>
      </c>
      <c r="N4629" s="39">
        <v>69.865434633812455</v>
      </c>
      <c r="O4629" s="29">
        <v>44197</v>
      </c>
      <c r="P4629" s="29">
        <v>46022</v>
      </c>
      <c r="Q4629" s="40">
        <v>4.9965776999999996</v>
      </c>
      <c r="R4629" s="39">
        <v>13.965434633812457</v>
      </c>
      <c r="S4629" s="39">
        <v>13.965434633812457</v>
      </c>
      <c r="T4629" s="39">
        <v>13.965434633812457</v>
      </c>
      <c r="U4629" s="39">
        <v>14.003696098562628</v>
      </c>
      <c r="V4629" s="39">
        <v>13.965434633812457</v>
      </c>
      <c r="W4629" s="29" t="s">
        <v>1357</v>
      </c>
      <c r="X4629" s="29" t="s">
        <v>258</v>
      </c>
      <c r="Y4629" s="29" t="s">
        <v>1349</v>
      </c>
      <c r="Z4629" s="41" t="s">
        <v>1349</v>
      </c>
      <c r="AA4629" s="42" t="s">
        <v>1349</v>
      </c>
      <c r="AB4629" s="29" t="s">
        <v>258</v>
      </c>
      <c r="AC4629" s="29" t="s">
        <v>258</v>
      </c>
      <c r="AD4629" s="29" t="s">
        <v>265</v>
      </c>
      <c r="AE4629" s="29" t="s">
        <v>1367</v>
      </c>
      <c r="AF4629" s="29" t="s">
        <v>1368</v>
      </c>
      <c r="AG4629" s="183" t="s">
        <v>1369</v>
      </c>
      <c r="AH4629" s="29" t="s">
        <v>1356</v>
      </c>
      <c r="AI4629" s="29" t="s">
        <v>1357</v>
      </c>
      <c r="AJ4629" s="29" t="s">
        <v>258</v>
      </c>
      <c r="AK4629" s="29" t="s">
        <v>258</v>
      </c>
      <c r="AL4629" s="29" t="s">
        <v>13326</v>
      </c>
    </row>
    <row r="4630" spans="1:38" x14ac:dyDescent="0.2">
      <c r="A4630" s="35" t="s">
        <v>17</v>
      </c>
      <c r="B4630" s="36">
        <v>10554</v>
      </c>
      <c r="C4630" s="36"/>
      <c r="D4630" s="36" t="s">
        <v>1349</v>
      </c>
      <c r="E4630" s="37" t="s">
        <v>7624</v>
      </c>
      <c r="F4630" s="38" t="s">
        <v>1269</v>
      </c>
      <c r="G4630" s="38" t="s">
        <v>1445</v>
      </c>
      <c r="H4630" s="35" t="s">
        <v>645</v>
      </c>
      <c r="I4630" s="35" t="s">
        <v>1349</v>
      </c>
      <c r="J4630" s="29" t="s">
        <v>1466</v>
      </c>
      <c r="K4630" s="29" t="s">
        <v>2953</v>
      </c>
      <c r="L4630" s="29" t="s">
        <v>7625</v>
      </c>
      <c r="M4630" s="39">
        <v>0</v>
      </c>
      <c r="N4630" s="39"/>
      <c r="O4630" s="29">
        <v>44197</v>
      </c>
      <c r="P4630" s="29">
        <v>46022</v>
      </c>
      <c r="Q4630" s="40">
        <v>4.9965776999999996</v>
      </c>
      <c r="R4630" s="39"/>
      <c r="S4630" s="39"/>
      <c r="T4630" s="39"/>
      <c r="U4630" s="39"/>
      <c r="V4630" s="39"/>
      <c r="W4630" s="29" t="s">
        <v>265</v>
      </c>
      <c r="X4630" s="29" t="s">
        <v>11773</v>
      </c>
      <c r="Y4630" s="29">
        <v>45310</v>
      </c>
      <c r="Z4630" s="41" t="s">
        <v>11761</v>
      </c>
      <c r="AA4630" s="42" t="s">
        <v>7626</v>
      </c>
      <c r="AB4630" s="29" t="s">
        <v>258</v>
      </c>
      <c r="AC4630" s="29" t="s">
        <v>258</v>
      </c>
      <c r="AD4630" s="29" t="s">
        <v>258</v>
      </c>
      <c r="AE4630" s="29" t="s">
        <v>1353</v>
      </c>
      <c r="AF4630" s="29" t="s">
        <v>1468</v>
      </c>
      <c r="AG4630" s="183" t="s">
        <v>1469</v>
      </c>
      <c r="AH4630" s="29" t="s">
        <v>1356</v>
      </c>
      <c r="AI4630" s="29" t="s">
        <v>1357</v>
      </c>
      <c r="AJ4630" s="29" t="s">
        <v>258</v>
      </c>
      <c r="AK4630" s="29" t="s">
        <v>258</v>
      </c>
      <c r="AL4630" s="29" t="s">
        <v>13327</v>
      </c>
    </row>
    <row r="4631" spans="1:38" x14ac:dyDescent="0.2">
      <c r="A4631" s="35" t="s">
        <v>18</v>
      </c>
      <c r="B4631" s="36">
        <v>10554</v>
      </c>
      <c r="C4631" s="36">
        <v>1</v>
      </c>
      <c r="D4631" s="36" t="s">
        <v>7626</v>
      </c>
      <c r="E4631" s="37" t="s">
        <v>7627</v>
      </c>
      <c r="F4631" s="38" t="s">
        <v>1269</v>
      </c>
      <c r="G4631" s="38" t="s">
        <v>1445</v>
      </c>
      <c r="H4631" s="35" t="s">
        <v>645</v>
      </c>
      <c r="I4631" s="35"/>
      <c r="J4631" s="29" t="s">
        <v>1466</v>
      </c>
      <c r="K4631" s="29" t="s">
        <v>2953</v>
      </c>
      <c r="L4631" s="29" t="s">
        <v>7625</v>
      </c>
      <c r="M4631" s="39">
        <v>322.79877830696768</v>
      </c>
      <c r="N4631" s="39">
        <v>1612.8891772758384</v>
      </c>
      <c r="O4631" s="29">
        <v>44197</v>
      </c>
      <c r="P4631" s="29">
        <v>46022</v>
      </c>
      <c r="Q4631" s="40">
        <v>4.9965776999999996</v>
      </c>
      <c r="R4631" s="39">
        <v>322.40117727583845</v>
      </c>
      <c r="S4631" s="39">
        <v>322.40117727583845</v>
      </c>
      <c r="T4631" s="39">
        <v>322.40117727583845</v>
      </c>
      <c r="U4631" s="39">
        <v>323.28446817248459</v>
      </c>
      <c r="V4631" s="39">
        <v>322.40117727583845</v>
      </c>
      <c r="W4631" s="29" t="s">
        <v>265</v>
      </c>
      <c r="X4631" s="29" t="s">
        <v>11773</v>
      </c>
      <c r="Y4631" s="29">
        <v>45310</v>
      </c>
      <c r="Z4631" s="41" t="s">
        <v>11761</v>
      </c>
      <c r="AA4631" s="42" t="s">
        <v>1349</v>
      </c>
      <c r="AB4631" s="29" t="s">
        <v>258</v>
      </c>
      <c r="AC4631" s="29" t="s">
        <v>258</v>
      </c>
      <c r="AD4631" s="29" t="s">
        <v>258</v>
      </c>
      <c r="AE4631" s="29" t="s">
        <v>1353</v>
      </c>
      <c r="AF4631" s="29" t="s">
        <v>1468</v>
      </c>
      <c r="AG4631" s="183" t="s">
        <v>1469</v>
      </c>
      <c r="AH4631" s="29" t="s">
        <v>1356</v>
      </c>
      <c r="AI4631" s="29" t="s">
        <v>1357</v>
      </c>
      <c r="AJ4631" s="29" t="s">
        <v>258</v>
      </c>
      <c r="AK4631" s="29" t="s">
        <v>258</v>
      </c>
      <c r="AL4631" s="29" t="s">
        <v>13327</v>
      </c>
    </row>
    <row r="4632" spans="1:38" x14ac:dyDescent="0.2">
      <c r="A4632" s="35" t="s">
        <v>16</v>
      </c>
      <c r="B4632" s="36">
        <v>10559</v>
      </c>
      <c r="C4632" s="36"/>
      <c r="D4632" s="36" t="s">
        <v>1349</v>
      </c>
      <c r="E4632" s="37" t="s">
        <v>7628</v>
      </c>
      <c r="F4632" s="38" t="s">
        <v>1269</v>
      </c>
      <c r="G4632" s="38" t="s">
        <v>1273</v>
      </c>
      <c r="H4632" s="35" t="s">
        <v>453</v>
      </c>
      <c r="I4632" s="35"/>
      <c r="J4632" s="29" t="s">
        <v>1492</v>
      </c>
      <c r="K4632" s="29" t="s">
        <v>2426</v>
      </c>
      <c r="L4632" s="29" t="s">
        <v>2427</v>
      </c>
      <c r="M4632" s="39">
        <v>2442.7637610791171</v>
      </c>
      <c r="N4632" s="39">
        <v>12205.458934976044</v>
      </c>
      <c r="O4632" s="29">
        <v>44197</v>
      </c>
      <c r="P4632" s="29">
        <v>46022</v>
      </c>
      <c r="Q4632" s="40">
        <v>4.9965776999999996</v>
      </c>
      <c r="R4632" s="39">
        <v>2439.7549349760438</v>
      </c>
      <c r="S4632" s="39">
        <v>2439.7549349760438</v>
      </c>
      <c r="T4632" s="39">
        <v>2439.7549349760438</v>
      </c>
      <c r="U4632" s="39">
        <v>2446.4391950718687</v>
      </c>
      <c r="V4632" s="39">
        <v>2439.7549349760438</v>
      </c>
      <c r="W4632" s="29" t="s">
        <v>265</v>
      </c>
      <c r="X4632" s="29" t="s">
        <v>11773</v>
      </c>
      <c r="Y4632" s="29">
        <v>45231</v>
      </c>
      <c r="Z4632" s="41" t="s">
        <v>11759</v>
      </c>
      <c r="AA4632" s="42" t="s">
        <v>1349</v>
      </c>
      <c r="AB4632" s="29" t="s">
        <v>258</v>
      </c>
      <c r="AC4632" s="29" t="s">
        <v>258</v>
      </c>
      <c r="AD4632" s="29" t="s">
        <v>258</v>
      </c>
      <c r="AE4632" s="29" t="s">
        <v>1353</v>
      </c>
      <c r="AF4632" s="29" t="s">
        <v>1495</v>
      </c>
      <c r="AG4632" s="183" t="s">
        <v>1496</v>
      </c>
      <c r="AH4632" s="29" t="s">
        <v>1413</v>
      </c>
      <c r="AI4632" s="29" t="s">
        <v>1357</v>
      </c>
      <c r="AJ4632" s="29" t="s">
        <v>265</v>
      </c>
      <c r="AK4632" s="29" t="s">
        <v>258</v>
      </c>
      <c r="AL4632" s="29" t="s">
        <v>12224</v>
      </c>
    </row>
    <row r="4633" spans="1:38" x14ac:dyDescent="0.2">
      <c r="A4633" s="35" t="s">
        <v>16</v>
      </c>
      <c r="B4633" s="36">
        <v>10560</v>
      </c>
      <c r="C4633" s="36"/>
      <c r="D4633" s="36" t="s">
        <v>1349</v>
      </c>
      <c r="E4633" s="37" t="s">
        <v>7629</v>
      </c>
      <c r="F4633" s="38" t="s">
        <v>1269</v>
      </c>
      <c r="G4633" s="38" t="s">
        <v>1273</v>
      </c>
      <c r="H4633" s="35" t="s">
        <v>453</v>
      </c>
      <c r="I4633" s="35"/>
      <c r="J4633" s="29" t="s">
        <v>1492</v>
      </c>
      <c r="K4633" s="29" t="s">
        <v>2426</v>
      </c>
      <c r="L4633" s="29" t="s">
        <v>2427</v>
      </c>
      <c r="M4633" s="39">
        <v>946.14114703575638</v>
      </c>
      <c r="N4633" s="39">
        <v>4727.4677563312807</v>
      </c>
      <c r="O4633" s="29">
        <v>44197</v>
      </c>
      <c r="P4633" s="29">
        <v>46022</v>
      </c>
      <c r="Q4633" s="40">
        <v>4.9965776999999996</v>
      </c>
      <c r="R4633" s="39">
        <v>944.97575633127997</v>
      </c>
      <c r="S4633" s="39">
        <v>944.97575633127997</v>
      </c>
      <c r="T4633" s="39">
        <v>944.97575633127997</v>
      </c>
      <c r="U4633" s="39">
        <v>947.56473100616017</v>
      </c>
      <c r="V4633" s="39">
        <v>944.97575633127997</v>
      </c>
      <c r="W4633" s="29" t="s">
        <v>265</v>
      </c>
      <c r="X4633" s="29" t="s">
        <v>11773</v>
      </c>
      <c r="Y4633" s="29">
        <v>45231</v>
      </c>
      <c r="Z4633" s="41" t="s">
        <v>11759</v>
      </c>
      <c r="AA4633" s="42" t="s">
        <v>1349</v>
      </c>
      <c r="AB4633" s="29" t="s">
        <v>258</v>
      </c>
      <c r="AC4633" s="29" t="s">
        <v>258</v>
      </c>
      <c r="AD4633" s="29" t="s">
        <v>258</v>
      </c>
      <c r="AE4633" s="29" t="s">
        <v>1353</v>
      </c>
      <c r="AF4633" s="29" t="s">
        <v>1495</v>
      </c>
      <c r="AG4633" s="183" t="s">
        <v>1496</v>
      </c>
      <c r="AH4633" s="29" t="s">
        <v>1413</v>
      </c>
      <c r="AI4633" s="29" t="s">
        <v>1357</v>
      </c>
      <c r="AJ4633" s="29" t="s">
        <v>265</v>
      </c>
      <c r="AK4633" s="29" t="s">
        <v>258</v>
      </c>
      <c r="AL4633" s="29" t="s">
        <v>12224</v>
      </c>
    </row>
    <row r="4634" spans="1:38" x14ac:dyDescent="0.2">
      <c r="A4634" s="35" t="s">
        <v>16</v>
      </c>
      <c r="B4634" s="36">
        <v>10561</v>
      </c>
      <c r="C4634" s="36"/>
      <c r="D4634" s="36" t="s">
        <v>1349</v>
      </c>
      <c r="E4634" s="37" t="s">
        <v>7630</v>
      </c>
      <c r="F4634" s="38" t="s">
        <v>1269</v>
      </c>
      <c r="G4634" s="38" t="s">
        <v>1273</v>
      </c>
      <c r="H4634" s="35" t="s">
        <v>453</v>
      </c>
      <c r="I4634" s="35"/>
      <c r="J4634" s="29" t="s">
        <v>1492</v>
      </c>
      <c r="K4634" s="29" t="s">
        <v>2426</v>
      </c>
      <c r="L4634" s="29" t="s">
        <v>2427</v>
      </c>
      <c r="M4634" s="39">
        <v>447.61213139480026</v>
      </c>
      <c r="N4634" s="39">
        <v>2236.5287939767286</v>
      </c>
      <c r="O4634" s="29">
        <v>44197</v>
      </c>
      <c r="P4634" s="29">
        <v>46022</v>
      </c>
      <c r="Q4634" s="40">
        <v>4.9965776999999996</v>
      </c>
      <c r="R4634" s="39">
        <v>447.06079397672829</v>
      </c>
      <c r="S4634" s="39">
        <v>447.06079397672829</v>
      </c>
      <c r="T4634" s="39">
        <v>447.06079397672829</v>
      </c>
      <c r="U4634" s="39">
        <v>448.2856180698152</v>
      </c>
      <c r="V4634" s="39">
        <v>447.06079397672829</v>
      </c>
      <c r="W4634" s="29" t="s">
        <v>265</v>
      </c>
      <c r="X4634" s="29" t="s">
        <v>11773</v>
      </c>
      <c r="Y4634" s="29">
        <v>45231</v>
      </c>
      <c r="Z4634" s="41" t="s">
        <v>11759</v>
      </c>
      <c r="AA4634" s="42" t="s">
        <v>1349</v>
      </c>
      <c r="AB4634" s="29" t="s">
        <v>258</v>
      </c>
      <c r="AC4634" s="29" t="s">
        <v>258</v>
      </c>
      <c r="AD4634" s="29" t="s">
        <v>258</v>
      </c>
      <c r="AE4634" s="29" t="s">
        <v>1353</v>
      </c>
      <c r="AF4634" s="29" t="s">
        <v>1495</v>
      </c>
      <c r="AG4634" s="183" t="s">
        <v>1496</v>
      </c>
      <c r="AH4634" s="29" t="s">
        <v>1413</v>
      </c>
      <c r="AI4634" s="29" t="s">
        <v>1357</v>
      </c>
      <c r="AJ4634" s="29" t="s">
        <v>265</v>
      </c>
      <c r="AK4634" s="29" t="s">
        <v>258</v>
      </c>
      <c r="AL4634" s="29" t="s">
        <v>12224</v>
      </c>
    </row>
    <row r="4635" spans="1:38" x14ac:dyDescent="0.2">
      <c r="A4635" s="35" t="s">
        <v>16</v>
      </c>
      <c r="B4635" s="36">
        <v>10562</v>
      </c>
      <c r="C4635" s="36"/>
      <c r="D4635" s="36" t="s">
        <v>1349</v>
      </c>
      <c r="E4635" s="37" t="s">
        <v>7631</v>
      </c>
      <c r="F4635" s="38" t="s">
        <v>1269</v>
      </c>
      <c r="G4635" s="38" t="s">
        <v>1273</v>
      </c>
      <c r="H4635" s="35" t="s">
        <v>453</v>
      </c>
      <c r="I4635" s="35"/>
      <c r="J4635" s="29" t="s">
        <v>1492</v>
      </c>
      <c r="K4635" s="29" t="s">
        <v>2426</v>
      </c>
      <c r="L4635" s="29" t="s">
        <v>2427</v>
      </c>
      <c r="M4635" s="39">
        <v>99.922721922126357</v>
      </c>
      <c r="N4635" s="39">
        <v>499.27164407939767</v>
      </c>
      <c r="O4635" s="29">
        <v>44197</v>
      </c>
      <c r="P4635" s="29">
        <v>46022</v>
      </c>
      <c r="Q4635" s="40">
        <v>4.9965776999999996</v>
      </c>
      <c r="R4635" s="39">
        <v>99.799644079397666</v>
      </c>
      <c r="S4635" s="39">
        <v>99.799644079397666</v>
      </c>
      <c r="T4635" s="39">
        <v>99.799644079397666</v>
      </c>
      <c r="U4635" s="39">
        <v>100.07306776180697</v>
      </c>
      <c r="V4635" s="39">
        <v>99.799644079397666</v>
      </c>
      <c r="W4635" s="29" t="s">
        <v>265</v>
      </c>
      <c r="X4635" s="29" t="s">
        <v>11773</v>
      </c>
      <c r="Y4635" s="29">
        <v>45231</v>
      </c>
      <c r="Z4635" s="41" t="s">
        <v>11759</v>
      </c>
      <c r="AA4635" s="42" t="s">
        <v>1349</v>
      </c>
      <c r="AB4635" s="29" t="s">
        <v>258</v>
      </c>
      <c r="AC4635" s="29" t="s">
        <v>258</v>
      </c>
      <c r="AD4635" s="29" t="s">
        <v>258</v>
      </c>
      <c r="AE4635" s="29" t="s">
        <v>1353</v>
      </c>
      <c r="AF4635" s="29" t="s">
        <v>1495</v>
      </c>
      <c r="AG4635" s="183" t="s">
        <v>1496</v>
      </c>
      <c r="AH4635" s="29" t="s">
        <v>1413</v>
      </c>
      <c r="AI4635" s="29" t="s">
        <v>1357</v>
      </c>
      <c r="AJ4635" s="29" t="s">
        <v>265</v>
      </c>
      <c r="AK4635" s="29" t="s">
        <v>258</v>
      </c>
      <c r="AL4635" s="29" t="s">
        <v>12224</v>
      </c>
    </row>
    <row r="4636" spans="1:38" x14ac:dyDescent="0.2">
      <c r="A4636" s="35" t="s">
        <v>17</v>
      </c>
      <c r="B4636" s="36">
        <v>10564</v>
      </c>
      <c r="C4636" s="36"/>
      <c r="D4636" s="36" t="s">
        <v>1349</v>
      </c>
      <c r="E4636" s="37" t="s">
        <v>7632</v>
      </c>
      <c r="F4636" s="38" t="s">
        <v>1262</v>
      </c>
      <c r="G4636" s="38" t="s">
        <v>1263</v>
      </c>
      <c r="H4636" s="35" t="s">
        <v>3070</v>
      </c>
      <c r="I4636" s="35" t="s">
        <v>1349</v>
      </c>
      <c r="J4636" s="29" t="s">
        <v>7558</v>
      </c>
      <c r="K4636" s="29" t="s">
        <v>264</v>
      </c>
      <c r="L4636" s="29" t="s">
        <v>2577</v>
      </c>
      <c r="M4636" s="39">
        <v>0</v>
      </c>
      <c r="N4636" s="39"/>
      <c r="O4636" s="29">
        <v>44197</v>
      </c>
      <c r="P4636" s="29">
        <v>46022</v>
      </c>
      <c r="Q4636" s="40">
        <v>4.9965776999999996</v>
      </c>
      <c r="R4636" s="39"/>
      <c r="S4636" s="39"/>
      <c r="T4636" s="39"/>
      <c r="U4636" s="39"/>
      <c r="V4636" s="39"/>
      <c r="W4636" s="29" t="s">
        <v>265</v>
      </c>
      <c r="X4636" s="29" t="s">
        <v>11773</v>
      </c>
      <c r="Y4636" s="29">
        <v>45204</v>
      </c>
      <c r="Z4636" s="41" t="s">
        <v>11758</v>
      </c>
      <c r="AA4636" s="42" t="s">
        <v>13403</v>
      </c>
      <c r="AB4636" s="29" t="s">
        <v>258</v>
      </c>
      <c r="AC4636" s="29" t="s">
        <v>265</v>
      </c>
      <c r="AD4636" s="29" t="s">
        <v>265</v>
      </c>
      <c r="AE4636" s="29" t="s">
        <v>1367</v>
      </c>
      <c r="AF4636" s="29" t="s">
        <v>2409</v>
      </c>
      <c r="AG4636" s="183" t="s">
        <v>2410</v>
      </c>
      <c r="AH4636" s="29" t="s">
        <v>1356</v>
      </c>
      <c r="AI4636" s="29" t="s">
        <v>1357</v>
      </c>
      <c r="AJ4636" s="29" t="s">
        <v>258</v>
      </c>
      <c r="AK4636" s="29" t="s">
        <v>258</v>
      </c>
      <c r="AL4636" s="29" t="s">
        <v>13327</v>
      </c>
    </row>
    <row r="4637" spans="1:38" x14ac:dyDescent="0.2">
      <c r="A4637" s="35" t="s">
        <v>18</v>
      </c>
      <c r="B4637" s="36">
        <v>10564</v>
      </c>
      <c r="C4637" s="36">
        <v>1</v>
      </c>
      <c r="D4637" s="36" t="s">
        <v>7633</v>
      </c>
      <c r="E4637" s="37" t="s">
        <v>7634</v>
      </c>
      <c r="F4637" s="38" t="s">
        <v>1262</v>
      </c>
      <c r="G4637" s="38" t="s">
        <v>1263</v>
      </c>
      <c r="H4637" s="35" t="s">
        <v>3070</v>
      </c>
      <c r="I4637" s="35"/>
      <c r="J4637" s="29" t="s">
        <v>7558</v>
      </c>
      <c r="K4637" s="29" t="s">
        <v>264</v>
      </c>
      <c r="L4637" s="29" t="s">
        <v>2577</v>
      </c>
      <c r="M4637" s="39">
        <v>28.896607105852581</v>
      </c>
      <c r="N4637" s="39">
        <v>122.78585626283369</v>
      </c>
      <c r="O4637" s="29">
        <v>44470</v>
      </c>
      <c r="P4637" s="29">
        <v>46022</v>
      </c>
      <c r="Q4637" s="40">
        <v>4.2491443999999996</v>
      </c>
      <c r="R4637" s="39">
        <v>7.2738562628336751</v>
      </c>
      <c r="S4637" s="39">
        <v>28.858234086242302</v>
      </c>
      <c r="T4637" s="39">
        <v>28.858234086242302</v>
      </c>
      <c r="U4637" s="39">
        <v>28.937297741273103</v>
      </c>
      <c r="V4637" s="39">
        <v>28.858234086242302</v>
      </c>
      <c r="W4637" s="29" t="s">
        <v>265</v>
      </c>
      <c r="X4637" s="29" t="s">
        <v>11773</v>
      </c>
      <c r="Y4637" s="29">
        <v>45204</v>
      </c>
      <c r="Z4637" s="41" t="s">
        <v>11758</v>
      </c>
      <c r="AA4637" s="42" t="s">
        <v>1349</v>
      </c>
      <c r="AB4637" s="29" t="s">
        <v>258</v>
      </c>
      <c r="AC4637" s="29" t="s">
        <v>265</v>
      </c>
      <c r="AD4637" s="29" t="s">
        <v>265</v>
      </c>
      <c r="AE4637" s="29" t="s">
        <v>1367</v>
      </c>
      <c r="AF4637" s="29" t="s">
        <v>2409</v>
      </c>
      <c r="AG4637" s="183" t="s">
        <v>2410</v>
      </c>
      <c r="AH4637" s="29" t="s">
        <v>1356</v>
      </c>
      <c r="AI4637" s="29" t="s">
        <v>1357</v>
      </c>
      <c r="AJ4637" s="29" t="s">
        <v>258</v>
      </c>
      <c r="AK4637" s="29" t="s">
        <v>258</v>
      </c>
      <c r="AL4637" s="29" t="s">
        <v>13327</v>
      </c>
    </row>
    <row r="4638" spans="1:38" x14ac:dyDescent="0.2">
      <c r="A4638" s="35" t="s">
        <v>18</v>
      </c>
      <c r="B4638" s="36">
        <v>10564</v>
      </c>
      <c r="C4638" s="36">
        <v>2</v>
      </c>
      <c r="D4638" s="36" t="s">
        <v>7635</v>
      </c>
      <c r="E4638" s="37" t="s">
        <v>7636</v>
      </c>
      <c r="F4638" s="38" t="s">
        <v>1262</v>
      </c>
      <c r="G4638" s="38" t="s">
        <v>1263</v>
      </c>
      <c r="H4638" s="35" t="s">
        <v>3070</v>
      </c>
      <c r="I4638" s="35"/>
      <c r="J4638" s="29" t="s">
        <v>7558</v>
      </c>
      <c r="K4638" s="29" t="s">
        <v>264</v>
      </c>
      <c r="L4638" s="29" t="s">
        <v>2577</v>
      </c>
      <c r="M4638" s="39">
        <v>86.689821317557744</v>
      </c>
      <c r="N4638" s="39">
        <v>368.35756878850106</v>
      </c>
      <c r="O4638" s="29">
        <v>44470</v>
      </c>
      <c r="P4638" s="29">
        <v>46022</v>
      </c>
      <c r="Q4638" s="40">
        <v>4.2491443999999996</v>
      </c>
      <c r="R4638" s="39">
        <v>21.821568788501022</v>
      </c>
      <c r="S4638" s="39">
        <v>86.574702258726902</v>
      </c>
      <c r="T4638" s="39">
        <v>86.574702258726902</v>
      </c>
      <c r="U4638" s="39">
        <v>86.811893223819297</v>
      </c>
      <c r="V4638" s="39">
        <v>86.574702258726902</v>
      </c>
      <c r="W4638" s="29" t="s">
        <v>265</v>
      </c>
      <c r="X4638" s="29" t="s">
        <v>11773</v>
      </c>
      <c r="Y4638" s="29">
        <v>45204</v>
      </c>
      <c r="Z4638" s="41" t="s">
        <v>11758</v>
      </c>
      <c r="AA4638" s="42" t="s">
        <v>1349</v>
      </c>
      <c r="AB4638" s="29" t="s">
        <v>258</v>
      </c>
      <c r="AC4638" s="29" t="s">
        <v>265</v>
      </c>
      <c r="AD4638" s="29" t="s">
        <v>265</v>
      </c>
      <c r="AE4638" s="29" t="s">
        <v>1367</v>
      </c>
      <c r="AF4638" s="29" t="s">
        <v>2409</v>
      </c>
      <c r="AG4638" s="183" t="s">
        <v>2410</v>
      </c>
      <c r="AH4638" s="29" t="s">
        <v>1356</v>
      </c>
      <c r="AI4638" s="29" t="s">
        <v>1357</v>
      </c>
      <c r="AJ4638" s="29" t="s">
        <v>258</v>
      </c>
      <c r="AK4638" s="29" t="s">
        <v>258</v>
      </c>
      <c r="AL4638" s="29" t="s">
        <v>13327</v>
      </c>
    </row>
    <row r="4639" spans="1:38" x14ac:dyDescent="0.2">
      <c r="A4639" s="35" t="s">
        <v>18</v>
      </c>
      <c r="B4639" s="36">
        <v>10564</v>
      </c>
      <c r="C4639" s="36">
        <v>3</v>
      </c>
      <c r="D4639" s="36" t="s">
        <v>7637</v>
      </c>
      <c r="E4639" s="37" t="s">
        <v>7638</v>
      </c>
      <c r="F4639" s="38" t="s">
        <v>1262</v>
      </c>
      <c r="G4639" s="38" t="s">
        <v>1263</v>
      </c>
      <c r="H4639" s="35" t="s">
        <v>3070</v>
      </c>
      <c r="I4639" s="35"/>
      <c r="J4639" s="29" t="s">
        <v>7558</v>
      </c>
      <c r="K4639" s="29" t="s">
        <v>264</v>
      </c>
      <c r="L4639" s="29" t="s">
        <v>2577</v>
      </c>
      <c r="M4639" s="39">
        <v>86.689821317557744</v>
      </c>
      <c r="N4639" s="39">
        <v>368.35756878850106</v>
      </c>
      <c r="O4639" s="29">
        <v>44470</v>
      </c>
      <c r="P4639" s="29">
        <v>46022</v>
      </c>
      <c r="Q4639" s="40">
        <v>4.2491443999999996</v>
      </c>
      <c r="R4639" s="39">
        <v>21.821568788501022</v>
      </c>
      <c r="S4639" s="39">
        <v>86.574702258726902</v>
      </c>
      <c r="T4639" s="39">
        <v>86.574702258726902</v>
      </c>
      <c r="U4639" s="39">
        <v>86.811893223819297</v>
      </c>
      <c r="V4639" s="39">
        <v>86.574702258726902</v>
      </c>
      <c r="W4639" s="29" t="s">
        <v>265</v>
      </c>
      <c r="X4639" s="29" t="s">
        <v>11773</v>
      </c>
      <c r="Y4639" s="29">
        <v>45204</v>
      </c>
      <c r="Z4639" s="41" t="s">
        <v>11758</v>
      </c>
      <c r="AA4639" s="42" t="s">
        <v>1349</v>
      </c>
      <c r="AB4639" s="29" t="s">
        <v>258</v>
      </c>
      <c r="AC4639" s="29" t="s">
        <v>265</v>
      </c>
      <c r="AD4639" s="29" t="s">
        <v>265</v>
      </c>
      <c r="AE4639" s="29" t="s">
        <v>1367</v>
      </c>
      <c r="AF4639" s="29" t="s">
        <v>2409</v>
      </c>
      <c r="AG4639" s="183" t="s">
        <v>2410</v>
      </c>
      <c r="AH4639" s="29" t="s">
        <v>1356</v>
      </c>
      <c r="AI4639" s="29" t="s">
        <v>1357</v>
      </c>
      <c r="AJ4639" s="29" t="s">
        <v>258</v>
      </c>
      <c r="AK4639" s="29" t="s">
        <v>258</v>
      </c>
      <c r="AL4639" s="29" t="s">
        <v>13327</v>
      </c>
    </row>
    <row r="4640" spans="1:38" x14ac:dyDescent="0.2">
      <c r="A4640" s="35" t="s">
        <v>18</v>
      </c>
      <c r="B4640" s="36">
        <v>10564</v>
      </c>
      <c r="C4640" s="36">
        <v>4</v>
      </c>
      <c r="D4640" s="36" t="s">
        <v>7639</v>
      </c>
      <c r="E4640" s="37" t="s">
        <v>7640</v>
      </c>
      <c r="F4640" s="38" t="s">
        <v>1262</v>
      </c>
      <c r="G4640" s="38" t="s">
        <v>1263</v>
      </c>
      <c r="H4640" s="35" t="s">
        <v>3070</v>
      </c>
      <c r="I4640" s="35"/>
      <c r="J4640" s="29" t="s">
        <v>7558</v>
      </c>
      <c r="K4640" s="29" t="s">
        <v>264</v>
      </c>
      <c r="L4640" s="29" t="s">
        <v>2577</v>
      </c>
      <c r="M4640" s="39">
        <v>86.689821317557744</v>
      </c>
      <c r="N4640" s="39">
        <v>368.35756878850106</v>
      </c>
      <c r="O4640" s="29">
        <v>44470</v>
      </c>
      <c r="P4640" s="29">
        <v>46022</v>
      </c>
      <c r="Q4640" s="40">
        <v>4.2491443999999996</v>
      </c>
      <c r="R4640" s="39">
        <v>21.821568788501022</v>
      </c>
      <c r="S4640" s="39">
        <v>86.574702258726902</v>
      </c>
      <c r="T4640" s="39">
        <v>86.574702258726902</v>
      </c>
      <c r="U4640" s="39">
        <v>86.811893223819297</v>
      </c>
      <c r="V4640" s="39">
        <v>86.574702258726902</v>
      </c>
      <c r="W4640" s="29" t="s">
        <v>265</v>
      </c>
      <c r="X4640" s="29" t="s">
        <v>11773</v>
      </c>
      <c r="Y4640" s="29">
        <v>45204</v>
      </c>
      <c r="Z4640" s="41" t="s">
        <v>11758</v>
      </c>
      <c r="AA4640" s="42" t="s">
        <v>1349</v>
      </c>
      <c r="AB4640" s="29" t="s">
        <v>258</v>
      </c>
      <c r="AC4640" s="29" t="s">
        <v>265</v>
      </c>
      <c r="AD4640" s="29" t="s">
        <v>265</v>
      </c>
      <c r="AE4640" s="29" t="s">
        <v>1367</v>
      </c>
      <c r="AF4640" s="29" t="s">
        <v>2409</v>
      </c>
      <c r="AG4640" s="183" t="s">
        <v>2410</v>
      </c>
      <c r="AH4640" s="29" t="s">
        <v>1356</v>
      </c>
      <c r="AI4640" s="29" t="s">
        <v>1357</v>
      </c>
      <c r="AJ4640" s="29" t="s">
        <v>258</v>
      </c>
      <c r="AK4640" s="29" t="s">
        <v>258</v>
      </c>
      <c r="AL4640" s="29" t="s">
        <v>13327</v>
      </c>
    </row>
    <row r="4641" spans="1:38" x14ac:dyDescent="0.2">
      <c r="A4641" s="35" t="s">
        <v>16</v>
      </c>
      <c r="B4641" s="36">
        <v>10568</v>
      </c>
      <c r="C4641" s="36"/>
      <c r="D4641" s="36" t="s">
        <v>1349</v>
      </c>
      <c r="E4641" s="37" t="s">
        <v>7641</v>
      </c>
      <c r="F4641" s="38" t="s">
        <v>1269</v>
      </c>
      <c r="G4641" s="38" t="s">
        <v>1273</v>
      </c>
      <c r="H4641" s="35" t="s">
        <v>1393</v>
      </c>
      <c r="I4641" s="35"/>
      <c r="J4641" s="29" t="s">
        <v>281</v>
      </c>
      <c r="K4641" s="29" t="s">
        <v>282</v>
      </c>
      <c r="L4641" s="29" t="s">
        <v>1366</v>
      </c>
      <c r="M4641" s="39">
        <v>21.644853640218685</v>
      </c>
      <c r="N4641" s="39">
        <v>108.15019301848049</v>
      </c>
      <c r="O4641" s="29">
        <v>44197</v>
      </c>
      <c r="P4641" s="29">
        <v>46022</v>
      </c>
      <c r="Q4641" s="40">
        <v>4.9965776999999996</v>
      </c>
      <c r="R4641" s="39">
        <v>21.618193018480493</v>
      </c>
      <c r="S4641" s="39">
        <v>21.618193018480493</v>
      </c>
      <c r="T4641" s="39">
        <v>21.618193018480493</v>
      </c>
      <c r="U4641" s="39">
        <v>21.67742094455852</v>
      </c>
      <c r="V4641" s="39">
        <v>21.618193018480493</v>
      </c>
      <c r="W4641" s="29" t="s">
        <v>1357</v>
      </c>
      <c r="X4641" s="29" t="s">
        <v>258</v>
      </c>
      <c r="Y4641" s="29" t="s">
        <v>1349</v>
      </c>
      <c r="Z4641" s="41" t="s">
        <v>1349</v>
      </c>
      <c r="AA4641" s="42" t="s">
        <v>1349</v>
      </c>
      <c r="AB4641" s="29" t="s">
        <v>258</v>
      </c>
      <c r="AC4641" s="29" t="s">
        <v>258</v>
      </c>
      <c r="AD4641" s="29" t="s">
        <v>265</v>
      </c>
      <c r="AE4641" s="29" t="s">
        <v>1367</v>
      </c>
      <c r="AF4641" s="29" t="s">
        <v>1368</v>
      </c>
      <c r="AG4641" s="183" t="s">
        <v>1369</v>
      </c>
      <c r="AH4641" s="29" t="s">
        <v>1356</v>
      </c>
      <c r="AI4641" s="29" t="s">
        <v>1357</v>
      </c>
      <c r="AJ4641" s="29" t="s">
        <v>258</v>
      </c>
      <c r="AK4641" s="29" t="s">
        <v>258</v>
      </c>
      <c r="AL4641" s="29" t="s">
        <v>13326</v>
      </c>
    </row>
    <row r="4642" spans="1:38" x14ac:dyDescent="0.2">
      <c r="A4642" s="35" t="s">
        <v>16</v>
      </c>
      <c r="B4642" s="36">
        <v>10569</v>
      </c>
      <c r="C4642" s="36"/>
      <c r="D4642" s="36" t="s">
        <v>1349</v>
      </c>
      <c r="E4642" s="37" t="s">
        <v>7642</v>
      </c>
      <c r="F4642" s="38" t="s">
        <v>1262</v>
      </c>
      <c r="G4642" s="38" t="s">
        <v>1263</v>
      </c>
      <c r="H4642" s="35" t="s">
        <v>3070</v>
      </c>
      <c r="I4642" s="35"/>
      <c r="J4642" s="29" t="s">
        <v>484</v>
      </c>
      <c r="K4642" s="29" t="s">
        <v>1365</v>
      </c>
      <c r="L4642" s="29" t="s">
        <v>1384</v>
      </c>
      <c r="M4642" s="39">
        <v>85.627893467552141</v>
      </c>
      <c r="N4642" s="39">
        <v>427.84642299794666</v>
      </c>
      <c r="O4642" s="29">
        <v>44197</v>
      </c>
      <c r="P4642" s="29">
        <v>46022</v>
      </c>
      <c r="Q4642" s="40">
        <v>4.9965776999999996</v>
      </c>
      <c r="R4642" s="39">
        <v>85.52242299794662</v>
      </c>
      <c r="S4642" s="39">
        <v>85.52242299794662</v>
      </c>
      <c r="T4642" s="39">
        <v>85.52242299794662</v>
      </c>
      <c r="U4642" s="39">
        <v>85.756731006160166</v>
      </c>
      <c r="V4642" s="39">
        <v>85.52242299794662</v>
      </c>
      <c r="W4642" s="29" t="s">
        <v>265</v>
      </c>
      <c r="X4642" s="29" t="s">
        <v>11773</v>
      </c>
      <c r="Y4642" s="29">
        <v>45177</v>
      </c>
      <c r="Z4642" s="41" t="s">
        <v>11757</v>
      </c>
      <c r="AA4642" s="42" t="s">
        <v>1349</v>
      </c>
      <c r="AB4642" s="29" t="s">
        <v>258</v>
      </c>
      <c r="AC4642" s="29" t="s">
        <v>258</v>
      </c>
      <c r="AD4642" s="29" t="s">
        <v>265</v>
      </c>
      <c r="AE4642" s="29" t="s">
        <v>1353</v>
      </c>
      <c r="AF4642" s="29" t="s">
        <v>1368</v>
      </c>
      <c r="AG4642" s="183" t="s">
        <v>1369</v>
      </c>
      <c r="AH4642" s="29" t="s">
        <v>1356</v>
      </c>
      <c r="AI4642" s="29" t="s">
        <v>1357</v>
      </c>
      <c r="AJ4642" s="29" t="s">
        <v>258</v>
      </c>
      <c r="AK4642" s="29" t="s">
        <v>258</v>
      </c>
      <c r="AL4642" s="29" t="s">
        <v>13327</v>
      </c>
    </row>
    <row r="4643" spans="1:38" x14ac:dyDescent="0.2">
      <c r="A4643" s="35" t="s">
        <v>16</v>
      </c>
      <c r="B4643" s="36">
        <v>10573</v>
      </c>
      <c r="C4643" s="36"/>
      <c r="D4643" s="36" t="s">
        <v>1349</v>
      </c>
      <c r="E4643" s="37" t="s">
        <v>7643</v>
      </c>
      <c r="F4643" s="38" t="s">
        <v>1269</v>
      </c>
      <c r="G4643" s="38" t="s">
        <v>1273</v>
      </c>
      <c r="H4643" s="35" t="s">
        <v>1393</v>
      </c>
      <c r="I4643" s="35"/>
      <c r="J4643" s="29" t="s">
        <v>281</v>
      </c>
      <c r="K4643" s="29" t="s">
        <v>282</v>
      </c>
      <c r="L4643" s="29" t="s">
        <v>1384</v>
      </c>
      <c r="M4643" s="39">
        <v>467.57406339572481</v>
      </c>
      <c r="N4643" s="39">
        <v>2336.2701382614646</v>
      </c>
      <c r="O4643" s="29">
        <v>44197</v>
      </c>
      <c r="P4643" s="29">
        <v>46022</v>
      </c>
      <c r="Q4643" s="40">
        <v>4.9965776999999996</v>
      </c>
      <c r="R4643" s="39">
        <v>466.99813826146476</v>
      </c>
      <c r="S4643" s="39">
        <v>466.99813826146476</v>
      </c>
      <c r="T4643" s="39">
        <v>466.99813826146476</v>
      </c>
      <c r="U4643" s="39">
        <v>468.27758521560571</v>
      </c>
      <c r="V4643" s="39">
        <v>466.99813826146476</v>
      </c>
      <c r="W4643" s="29" t="s">
        <v>265</v>
      </c>
      <c r="X4643" s="29" t="s">
        <v>11773</v>
      </c>
      <c r="Y4643" s="29">
        <v>45268</v>
      </c>
      <c r="Z4643" s="41" t="s">
        <v>11760</v>
      </c>
      <c r="AA4643" s="42" t="s">
        <v>1349</v>
      </c>
      <c r="AB4643" s="29" t="s">
        <v>258</v>
      </c>
      <c r="AC4643" s="29" t="s">
        <v>258</v>
      </c>
      <c r="AD4643" s="29" t="s">
        <v>265</v>
      </c>
      <c r="AE4643" s="29" t="s">
        <v>1353</v>
      </c>
      <c r="AF4643" s="29" t="s">
        <v>1368</v>
      </c>
      <c r="AG4643" s="183" t="s">
        <v>1369</v>
      </c>
      <c r="AH4643" s="29" t="s">
        <v>1356</v>
      </c>
      <c r="AI4643" s="29" t="s">
        <v>1357</v>
      </c>
      <c r="AJ4643" s="29" t="s">
        <v>258</v>
      </c>
      <c r="AK4643" s="29" t="s">
        <v>258</v>
      </c>
      <c r="AL4643" s="29" t="s">
        <v>13327</v>
      </c>
    </row>
    <row r="4644" spans="1:38" x14ac:dyDescent="0.2">
      <c r="A4644" s="35" t="s">
        <v>16</v>
      </c>
      <c r="B4644" s="36">
        <v>10574</v>
      </c>
      <c r="C4644" s="36"/>
      <c r="D4644" s="36" t="s">
        <v>1349</v>
      </c>
      <c r="E4644" s="37" t="s">
        <v>7644</v>
      </c>
      <c r="F4644" s="38" t="s">
        <v>1269</v>
      </c>
      <c r="G4644" s="38" t="s">
        <v>1271</v>
      </c>
      <c r="H4644" s="35" t="s">
        <v>11597</v>
      </c>
      <c r="I4644" s="35"/>
      <c r="J4644" s="29" t="s">
        <v>1387</v>
      </c>
      <c r="K4644" s="29" t="s">
        <v>1457</v>
      </c>
      <c r="L4644" s="29" t="s">
        <v>3010</v>
      </c>
      <c r="M4644" s="39">
        <v>287.82726404439239</v>
      </c>
      <c r="N4644" s="39">
        <v>838.46188911704314</v>
      </c>
      <c r="O4644" s="29">
        <v>44958</v>
      </c>
      <c r="P4644" s="29">
        <v>46022</v>
      </c>
      <c r="Q4644" s="40">
        <v>2.9130731999999999</v>
      </c>
      <c r="R4644" s="39">
        <v>0</v>
      </c>
      <c r="S4644" s="39">
        <v>0</v>
      </c>
      <c r="T4644" s="39">
        <v>262.95424503764548</v>
      </c>
      <c r="U4644" s="39">
        <v>288.14746611909652</v>
      </c>
      <c r="V4644" s="39">
        <v>287.3601779603012</v>
      </c>
      <c r="W4644" s="29" t="s">
        <v>265</v>
      </c>
      <c r="X4644" s="29" t="s">
        <v>11773</v>
      </c>
      <c r="Y4644" s="29">
        <v>45281</v>
      </c>
      <c r="Z4644" s="41" t="s">
        <v>11760</v>
      </c>
      <c r="AA4644" s="42" t="s">
        <v>1349</v>
      </c>
      <c r="AB4644" s="29" t="s">
        <v>258</v>
      </c>
      <c r="AC4644" s="29" t="s">
        <v>258</v>
      </c>
      <c r="AD4644" s="29" t="s">
        <v>258</v>
      </c>
      <c r="AE4644" s="29" t="s">
        <v>1353</v>
      </c>
      <c r="AF4644" s="29" t="s">
        <v>1390</v>
      </c>
      <c r="AG4644" s="183" t="s">
        <v>1391</v>
      </c>
      <c r="AH4644" s="29" t="s">
        <v>1356</v>
      </c>
      <c r="AI4644" s="29" t="s">
        <v>1357</v>
      </c>
      <c r="AJ4644" s="29" t="s">
        <v>258</v>
      </c>
      <c r="AK4644" s="29" t="s">
        <v>258</v>
      </c>
      <c r="AL4644" s="29" t="s">
        <v>13327</v>
      </c>
    </row>
    <row r="4645" spans="1:38" x14ac:dyDescent="0.2">
      <c r="A4645" s="35" t="s">
        <v>17</v>
      </c>
      <c r="B4645" s="36">
        <v>10576</v>
      </c>
      <c r="C4645" s="36"/>
      <c r="D4645" s="36" t="s">
        <v>1349</v>
      </c>
      <c r="E4645" s="37" t="s">
        <v>7645</v>
      </c>
      <c r="F4645" s="38" t="s">
        <v>1262</v>
      </c>
      <c r="G4645" s="38" t="s">
        <v>1265</v>
      </c>
      <c r="H4645" s="35" t="s">
        <v>262</v>
      </c>
      <c r="I4645" s="35" t="s">
        <v>1349</v>
      </c>
      <c r="J4645" s="29" t="s">
        <v>263</v>
      </c>
      <c r="K4645" s="29" t="s">
        <v>264</v>
      </c>
      <c r="L4645" s="29" t="s">
        <v>2577</v>
      </c>
      <c r="M4645" s="39">
        <v>0</v>
      </c>
      <c r="N4645" s="39"/>
      <c r="O4645" s="29">
        <v>44197</v>
      </c>
      <c r="P4645" s="29">
        <v>46022</v>
      </c>
      <c r="Q4645" s="40">
        <v>4.9965776999999996</v>
      </c>
      <c r="R4645" s="39"/>
      <c r="S4645" s="39"/>
      <c r="T4645" s="39"/>
      <c r="U4645" s="39"/>
      <c r="V4645" s="39"/>
      <c r="W4645" s="29" t="s">
        <v>265</v>
      </c>
      <c r="X4645" s="29" t="s">
        <v>11773</v>
      </c>
      <c r="Y4645" s="29">
        <v>45127</v>
      </c>
      <c r="Z4645" s="41" t="s">
        <v>11755</v>
      </c>
      <c r="AA4645" s="42" t="s">
        <v>13404</v>
      </c>
      <c r="AB4645" s="29" t="s">
        <v>258</v>
      </c>
      <c r="AC4645" s="29" t="s">
        <v>265</v>
      </c>
      <c r="AD4645" s="29" t="s">
        <v>265</v>
      </c>
      <c r="AE4645" s="29" t="s">
        <v>1367</v>
      </c>
      <c r="AF4645" s="29" t="s">
        <v>2409</v>
      </c>
      <c r="AG4645" s="183" t="s">
        <v>2410</v>
      </c>
      <c r="AH4645" s="29" t="s">
        <v>1356</v>
      </c>
      <c r="AI4645" s="29" t="s">
        <v>1357</v>
      </c>
      <c r="AJ4645" s="29" t="s">
        <v>265</v>
      </c>
      <c r="AK4645" s="29" t="s">
        <v>258</v>
      </c>
      <c r="AL4645" s="29" t="s">
        <v>12224</v>
      </c>
    </row>
    <row r="4646" spans="1:38" x14ac:dyDescent="0.2">
      <c r="A4646" s="35" t="s">
        <v>18</v>
      </c>
      <c r="B4646" s="36">
        <v>10576</v>
      </c>
      <c r="C4646" s="36">
        <v>1</v>
      </c>
      <c r="D4646" s="36" t="s">
        <v>7646</v>
      </c>
      <c r="E4646" s="37" t="s">
        <v>7647</v>
      </c>
      <c r="F4646" s="38" t="s">
        <v>1262</v>
      </c>
      <c r="G4646" s="38" t="s">
        <v>1265</v>
      </c>
      <c r="H4646" s="35" t="s">
        <v>262</v>
      </c>
      <c r="I4646" s="35"/>
      <c r="J4646" s="29" t="s">
        <v>263</v>
      </c>
      <c r="K4646" s="29" t="s">
        <v>264</v>
      </c>
      <c r="L4646" s="29" t="s">
        <v>2577</v>
      </c>
      <c r="M4646" s="39">
        <v>75.836531302194572</v>
      </c>
      <c r="N4646" s="39">
        <v>378.92312114989733</v>
      </c>
      <c r="O4646" s="29">
        <v>44197</v>
      </c>
      <c r="P4646" s="29">
        <v>46022</v>
      </c>
      <c r="Q4646" s="40">
        <v>4.9965776999999996</v>
      </c>
      <c r="R4646" s="39">
        <v>75.743121149897334</v>
      </c>
      <c r="S4646" s="39">
        <v>75.743121149897334</v>
      </c>
      <c r="T4646" s="39">
        <v>75.743121149897334</v>
      </c>
      <c r="U4646" s="39">
        <v>75.950636550308005</v>
      </c>
      <c r="V4646" s="39">
        <v>75.743121149897334</v>
      </c>
      <c r="W4646" s="29" t="s">
        <v>265</v>
      </c>
      <c r="X4646" s="29" t="s">
        <v>11773</v>
      </c>
      <c r="Y4646" s="29">
        <v>45127</v>
      </c>
      <c r="Z4646" s="41" t="s">
        <v>11755</v>
      </c>
      <c r="AA4646" s="42" t="s">
        <v>1349</v>
      </c>
      <c r="AB4646" s="29" t="s">
        <v>258</v>
      </c>
      <c r="AC4646" s="29" t="s">
        <v>265</v>
      </c>
      <c r="AD4646" s="29" t="s">
        <v>265</v>
      </c>
      <c r="AE4646" s="29" t="s">
        <v>1367</v>
      </c>
      <c r="AF4646" s="29" t="s">
        <v>2409</v>
      </c>
      <c r="AG4646" s="183" t="s">
        <v>2410</v>
      </c>
      <c r="AH4646" s="29" t="s">
        <v>1356</v>
      </c>
      <c r="AI4646" s="29" t="s">
        <v>1357</v>
      </c>
      <c r="AJ4646" s="29" t="s">
        <v>265</v>
      </c>
      <c r="AK4646" s="29" t="s">
        <v>258</v>
      </c>
      <c r="AL4646" s="29" t="s">
        <v>12224</v>
      </c>
    </row>
    <row r="4647" spans="1:38" x14ac:dyDescent="0.2">
      <c r="A4647" s="35" t="s">
        <v>18</v>
      </c>
      <c r="B4647" s="36">
        <v>10576</v>
      </c>
      <c r="C4647" s="36">
        <v>2</v>
      </c>
      <c r="D4647" s="36" t="s">
        <v>7648</v>
      </c>
      <c r="E4647" s="37" t="s">
        <v>7649</v>
      </c>
      <c r="F4647" s="38" t="s">
        <v>1262</v>
      </c>
      <c r="G4647" s="38" t="s">
        <v>1265</v>
      </c>
      <c r="H4647" s="35" t="s">
        <v>262</v>
      </c>
      <c r="I4647" s="35"/>
      <c r="J4647" s="29" t="s">
        <v>263</v>
      </c>
      <c r="K4647" s="29" t="s">
        <v>264</v>
      </c>
      <c r="L4647" s="29" t="s">
        <v>2577</v>
      </c>
      <c r="M4647" s="39">
        <v>67.476953242562203</v>
      </c>
      <c r="N4647" s="39">
        <v>337.15383983572895</v>
      </c>
      <c r="O4647" s="29">
        <v>44197</v>
      </c>
      <c r="P4647" s="29">
        <v>46022</v>
      </c>
      <c r="Q4647" s="40">
        <v>4.9965776999999996</v>
      </c>
      <c r="R4647" s="39">
        <v>67.393839835728954</v>
      </c>
      <c r="S4647" s="39">
        <v>67.393839835728954</v>
      </c>
      <c r="T4647" s="39">
        <v>67.393839835728954</v>
      </c>
      <c r="U4647" s="39">
        <v>67.578480492813128</v>
      </c>
      <c r="V4647" s="39">
        <v>67.393839835728954</v>
      </c>
      <c r="W4647" s="29" t="s">
        <v>265</v>
      </c>
      <c r="X4647" s="29" t="s">
        <v>11773</v>
      </c>
      <c r="Y4647" s="29">
        <v>45127</v>
      </c>
      <c r="Z4647" s="41" t="s">
        <v>11755</v>
      </c>
      <c r="AA4647" s="42" t="s">
        <v>1349</v>
      </c>
      <c r="AB4647" s="29" t="s">
        <v>258</v>
      </c>
      <c r="AC4647" s="29" t="s">
        <v>265</v>
      </c>
      <c r="AD4647" s="29" t="s">
        <v>265</v>
      </c>
      <c r="AE4647" s="29" t="s">
        <v>1367</v>
      </c>
      <c r="AF4647" s="29" t="s">
        <v>2409</v>
      </c>
      <c r="AG4647" s="183" t="s">
        <v>2410</v>
      </c>
      <c r="AH4647" s="29" t="s">
        <v>1356</v>
      </c>
      <c r="AI4647" s="29" t="s">
        <v>1357</v>
      </c>
      <c r="AJ4647" s="29" t="s">
        <v>265</v>
      </c>
      <c r="AK4647" s="29" t="s">
        <v>258</v>
      </c>
      <c r="AL4647" s="29" t="s">
        <v>12224</v>
      </c>
    </row>
    <row r="4648" spans="1:38" x14ac:dyDescent="0.2">
      <c r="A4648" s="35" t="s">
        <v>18</v>
      </c>
      <c r="B4648" s="36">
        <v>10576</v>
      </c>
      <c r="C4648" s="36">
        <v>3</v>
      </c>
      <c r="D4648" s="36" t="s">
        <v>7650</v>
      </c>
      <c r="E4648" s="37" t="s">
        <v>7651</v>
      </c>
      <c r="F4648" s="38" t="s">
        <v>1262</v>
      </c>
      <c r="G4648" s="38" t="s">
        <v>1265</v>
      </c>
      <c r="H4648" s="35" t="s">
        <v>262</v>
      </c>
      <c r="I4648" s="35"/>
      <c r="J4648" s="29" t="s">
        <v>263</v>
      </c>
      <c r="K4648" s="29" t="s">
        <v>264</v>
      </c>
      <c r="L4648" s="29" t="s">
        <v>2577</v>
      </c>
      <c r="M4648" s="39">
        <v>68.17133351466093</v>
      </c>
      <c r="N4648" s="39">
        <v>340.6233648186174</v>
      </c>
      <c r="O4648" s="29">
        <v>44197</v>
      </c>
      <c r="P4648" s="29">
        <v>46022</v>
      </c>
      <c r="Q4648" s="40">
        <v>4.9965776999999996</v>
      </c>
      <c r="R4648" s="39">
        <v>68.087364818617388</v>
      </c>
      <c r="S4648" s="39">
        <v>68.087364818617388</v>
      </c>
      <c r="T4648" s="39">
        <v>68.087364818617388</v>
      </c>
      <c r="U4648" s="39">
        <v>68.273905544147837</v>
      </c>
      <c r="V4648" s="39">
        <v>68.087364818617388</v>
      </c>
      <c r="W4648" s="29" t="s">
        <v>265</v>
      </c>
      <c r="X4648" s="29" t="s">
        <v>11773</v>
      </c>
      <c r="Y4648" s="29">
        <v>45127</v>
      </c>
      <c r="Z4648" s="41" t="s">
        <v>11755</v>
      </c>
      <c r="AA4648" s="42" t="s">
        <v>1349</v>
      </c>
      <c r="AB4648" s="29" t="s">
        <v>258</v>
      </c>
      <c r="AC4648" s="29" t="s">
        <v>265</v>
      </c>
      <c r="AD4648" s="29" t="s">
        <v>265</v>
      </c>
      <c r="AE4648" s="29" t="s">
        <v>1367</v>
      </c>
      <c r="AF4648" s="29" t="s">
        <v>2409</v>
      </c>
      <c r="AG4648" s="183" t="s">
        <v>2410</v>
      </c>
      <c r="AH4648" s="29" t="s">
        <v>1356</v>
      </c>
      <c r="AI4648" s="29" t="s">
        <v>1357</v>
      </c>
      <c r="AJ4648" s="29" t="s">
        <v>265</v>
      </c>
      <c r="AK4648" s="29" t="s">
        <v>258</v>
      </c>
      <c r="AL4648" s="29" t="s">
        <v>12224</v>
      </c>
    </row>
    <row r="4649" spans="1:38" x14ac:dyDescent="0.2">
      <c r="A4649" s="35" t="s">
        <v>18</v>
      </c>
      <c r="B4649" s="36">
        <v>10576</v>
      </c>
      <c r="C4649" s="36">
        <v>4</v>
      </c>
      <c r="D4649" s="36" t="s">
        <v>7652</v>
      </c>
      <c r="E4649" s="37" t="s">
        <v>7653</v>
      </c>
      <c r="F4649" s="38" t="s">
        <v>1262</v>
      </c>
      <c r="G4649" s="38" t="s">
        <v>1265</v>
      </c>
      <c r="H4649" s="35" t="s">
        <v>262</v>
      </c>
      <c r="I4649" s="35"/>
      <c r="J4649" s="29" t="s">
        <v>263</v>
      </c>
      <c r="K4649" s="29" t="s">
        <v>264</v>
      </c>
      <c r="L4649" s="29" t="s">
        <v>2577</v>
      </c>
      <c r="M4649" s="39">
        <v>70.855803644402826</v>
      </c>
      <c r="N4649" s="39">
        <v>354.03652840520186</v>
      </c>
      <c r="O4649" s="29">
        <v>44197</v>
      </c>
      <c r="P4649" s="29">
        <v>46022</v>
      </c>
      <c r="Q4649" s="40">
        <v>4.9965776999999996</v>
      </c>
      <c r="R4649" s="39">
        <v>70.768528405201906</v>
      </c>
      <c r="S4649" s="39">
        <v>70.768528405201906</v>
      </c>
      <c r="T4649" s="39">
        <v>70.768528405201906</v>
      </c>
      <c r="U4649" s="39">
        <v>70.962414784394255</v>
      </c>
      <c r="V4649" s="39">
        <v>70.768528405201906</v>
      </c>
      <c r="W4649" s="29" t="s">
        <v>265</v>
      </c>
      <c r="X4649" s="29" t="s">
        <v>11773</v>
      </c>
      <c r="Y4649" s="29">
        <v>45127</v>
      </c>
      <c r="Z4649" s="41" t="s">
        <v>11755</v>
      </c>
      <c r="AA4649" s="42" t="s">
        <v>1349</v>
      </c>
      <c r="AB4649" s="29" t="s">
        <v>258</v>
      </c>
      <c r="AC4649" s="29" t="s">
        <v>265</v>
      </c>
      <c r="AD4649" s="29" t="s">
        <v>265</v>
      </c>
      <c r="AE4649" s="29" t="s">
        <v>1367</v>
      </c>
      <c r="AF4649" s="29" t="s">
        <v>2409</v>
      </c>
      <c r="AG4649" s="183" t="s">
        <v>2410</v>
      </c>
      <c r="AH4649" s="29" t="s">
        <v>1356</v>
      </c>
      <c r="AI4649" s="29" t="s">
        <v>1357</v>
      </c>
      <c r="AJ4649" s="29" t="s">
        <v>265</v>
      </c>
      <c r="AK4649" s="29" t="s">
        <v>258</v>
      </c>
      <c r="AL4649" s="29" t="s">
        <v>12224</v>
      </c>
    </row>
    <row r="4650" spans="1:38" x14ac:dyDescent="0.2">
      <c r="A4650" s="35" t="s">
        <v>18</v>
      </c>
      <c r="B4650" s="36">
        <v>10576</v>
      </c>
      <c r="C4650" s="36">
        <v>5</v>
      </c>
      <c r="D4650" s="36" t="s">
        <v>7654</v>
      </c>
      <c r="E4650" s="37" t="s">
        <v>7655</v>
      </c>
      <c r="F4650" s="38" t="s">
        <v>1262</v>
      </c>
      <c r="G4650" s="38" t="s">
        <v>1265</v>
      </c>
      <c r="H4650" s="35" t="s">
        <v>262</v>
      </c>
      <c r="I4650" s="35"/>
      <c r="J4650" s="29" t="s">
        <v>263</v>
      </c>
      <c r="K4650" s="29" t="s">
        <v>264</v>
      </c>
      <c r="L4650" s="29" t="s">
        <v>2577</v>
      </c>
      <c r="M4650" s="39">
        <v>75.838532398079579</v>
      </c>
      <c r="N4650" s="39">
        <v>378.93311978097194</v>
      </c>
      <c r="O4650" s="29">
        <v>44197</v>
      </c>
      <c r="P4650" s="29">
        <v>46022</v>
      </c>
      <c r="Q4650" s="40">
        <v>4.9965776999999996</v>
      </c>
      <c r="R4650" s="39">
        <v>75.745119780971933</v>
      </c>
      <c r="S4650" s="39">
        <v>75.745119780971933</v>
      </c>
      <c r="T4650" s="39">
        <v>75.745119780971933</v>
      </c>
      <c r="U4650" s="39">
        <v>75.952640657084189</v>
      </c>
      <c r="V4650" s="39">
        <v>75.745119780971933</v>
      </c>
      <c r="W4650" s="29" t="s">
        <v>265</v>
      </c>
      <c r="X4650" s="29" t="s">
        <v>11773</v>
      </c>
      <c r="Y4650" s="29">
        <v>45127</v>
      </c>
      <c r="Z4650" s="41" t="s">
        <v>11755</v>
      </c>
      <c r="AA4650" s="42" t="s">
        <v>1349</v>
      </c>
      <c r="AB4650" s="29" t="s">
        <v>258</v>
      </c>
      <c r="AC4650" s="29" t="s">
        <v>265</v>
      </c>
      <c r="AD4650" s="29" t="s">
        <v>265</v>
      </c>
      <c r="AE4650" s="29" t="s">
        <v>1367</v>
      </c>
      <c r="AF4650" s="29" t="s">
        <v>2409</v>
      </c>
      <c r="AG4650" s="183" t="s">
        <v>2410</v>
      </c>
      <c r="AH4650" s="29" t="s">
        <v>1356</v>
      </c>
      <c r="AI4650" s="29" t="s">
        <v>1357</v>
      </c>
      <c r="AJ4650" s="29" t="s">
        <v>265</v>
      </c>
      <c r="AK4650" s="29" t="s">
        <v>258</v>
      </c>
      <c r="AL4650" s="29" t="s">
        <v>12224</v>
      </c>
    </row>
    <row r="4651" spans="1:38" x14ac:dyDescent="0.2">
      <c r="A4651" s="35" t="s">
        <v>18</v>
      </c>
      <c r="B4651" s="36">
        <v>10576</v>
      </c>
      <c r="C4651" s="36">
        <v>6</v>
      </c>
      <c r="D4651" s="36" t="s">
        <v>7656</v>
      </c>
      <c r="E4651" s="37" t="s">
        <v>7657</v>
      </c>
      <c r="F4651" s="38" t="s">
        <v>1262</v>
      </c>
      <c r="G4651" s="38" t="s">
        <v>1265</v>
      </c>
      <c r="H4651" s="35" t="s">
        <v>262</v>
      </c>
      <c r="I4651" s="35"/>
      <c r="J4651" s="29" t="s">
        <v>263</v>
      </c>
      <c r="K4651" s="29" t="s">
        <v>264</v>
      </c>
      <c r="L4651" s="29" t="s">
        <v>2577</v>
      </c>
      <c r="M4651" s="39">
        <v>71.597209669799312</v>
      </c>
      <c r="N4651" s="39">
        <v>357.74102121834358</v>
      </c>
      <c r="O4651" s="29">
        <v>44197</v>
      </c>
      <c r="P4651" s="29">
        <v>46022</v>
      </c>
      <c r="Q4651" s="40">
        <v>4.9965776999999996</v>
      </c>
      <c r="R4651" s="39">
        <v>71.509021218343591</v>
      </c>
      <c r="S4651" s="39">
        <v>71.509021218343591</v>
      </c>
      <c r="T4651" s="39">
        <v>71.509021218343591</v>
      </c>
      <c r="U4651" s="39">
        <v>71.704936344969198</v>
      </c>
      <c r="V4651" s="39">
        <v>71.509021218343591</v>
      </c>
      <c r="W4651" s="29" t="s">
        <v>265</v>
      </c>
      <c r="X4651" s="29" t="s">
        <v>11773</v>
      </c>
      <c r="Y4651" s="29">
        <v>45127</v>
      </c>
      <c r="Z4651" s="41" t="s">
        <v>11755</v>
      </c>
      <c r="AA4651" s="42" t="s">
        <v>1349</v>
      </c>
      <c r="AB4651" s="29" t="s">
        <v>258</v>
      </c>
      <c r="AC4651" s="29" t="s">
        <v>265</v>
      </c>
      <c r="AD4651" s="29" t="s">
        <v>265</v>
      </c>
      <c r="AE4651" s="29" t="s">
        <v>1367</v>
      </c>
      <c r="AF4651" s="29" t="s">
        <v>2409</v>
      </c>
      <c r="AG4651" s="183" t="s">
        <v>2410</v>
      </c>
      <c r="AH4651" s="29" t="s">
        <v>1356</v>
      </c>
      <c r="AI4651" s="29" t="s">
        <v>1357</v>
      </c>
      <c r="AJ4651" s="29" t="s">
        <v>265</v>
      </c>
      <c r="AK4651" s="29" t="s">
        <v>258</v>
      </c>
      <c r="AL4651" s="29" t="s">
        <v>12224</v>
      </c>
    </row>
    <row r="4652" spans="1:38" x14ac:dyDescent="0.2">
      <c r="A4652" s="35" t="s">
        <v>18</v>
      </c>
      <c r="B4652" s="36">
        <v>10576</v>
      </c>
      <c r="C4652" s="36">
        <v>7</v>
      </c>
      <c r="D4652" s="36" t="s">
        <v>7658</v>
      </c>
      <c r="E4652" s="37" t="s">
        <v>7659</v>
      </c>
      <c r="F4652" s="38" t="s">
        <v>1262</v>
      </c>
      <c r="G4652" s="38" t="s">
        <v>1265</v>
      </c>
      <c r="H4652" s="35" t="s">
        <v>262</v>
      </c>
      <c r="I4652" s="35"/>
      <c r="J4652" s="29" t="s">
        <v>263</v>
      </c>
      <c r="K4652" s="29" t="s">
        <v>264</v>
      </c>
      <c r="L4652" s="29" t="s">
        <v>2577</v>
      </c>
      <c r="M4652" s="39">
        <v>70.903829945643082</v>
      </c>
      <c r="N4652" s="39">
        <v>354.27649555099242</v>
      </c>
      <c r="O4652" s="29">
        <v>44197</v>
      </c>
      <c r="P4652" s="29">
        <v>46022</v>
      </c>
      <c r="Q4652" s="40">
        <v>4.9965776999999996</v>
      </c>
      <c r="R4652" s="39">
        <v>70.816495550992471</v>
      </c>
      <c r="S4652" s="39">
        <v>70.816495550992471</v>
      </c>
      <c r="T4652" s="39">
        <v>70.816495550992471</v>
      </c>
      <c r="U4652" s="39">
        <v>71.010513347022581</v>
      </c>
      <c r="V4652" s="39">
        <v>70.816495550992471</v>
      </c>
      <c r="W4652" s="29" t="s">
        <v>265</v>
      </c>
      <c r="X4652" s="29" t="s">
        <v>11773</v>
      </c>
      <c r="Y4652" s="29">
        <v>45127</v>
      </c>
      <c r="Z4652" s="41" t="s">
        <v>11755</v>
      </c>
      <c r="AA4652" s="42" t="s">
        <v>1349</v>
      </c>
      <c r="AB4652" s="29" t="s">
        <v>258</v>
      </c>
      <c r="AC4652" s="29" t="s">
        <v>265</v>
      </c>
      <c r="AD4652" s="29" t="s">
        <v>265</v>
      </c>
      <c r="AE4652" s="29" t="s">
        <v>1367</v>
      </c>
      <c r="AF4652" s="29" t="s">
        <v>2409</v>
      </c>
      <c r="AG4652" s="183" t="s">
        <v>2410</v>
      </c>
      <c r="AH4652" s="29" t="s">
        <v>1356</v>
      </c>
      <c r="AI4652" s="29" t="s">
        <v>1357</v>
      </c>
      <c r="AJ4652" s="29" t="s">
        <v>265</v>
      </c>
      <c r="AK4652" s="29" t="s">
        <v>258</v>
      </c>
      <c r="AL4652" s="29" t="s">
        <v>12224</v>
      </c>
    </row>
    <row r="4653" spans="1:38" x14ac:dyDescent="0.2">
      <c r="A4653" s="35" t="s">
        <v>18</v>
      </c>
      <c r="B4653" s="36">
        <v>10576</v>
      </c>
      <c r="C4653" s="36">
        <v>8</v>
      </c>
      <c r="D4653" s="36" t="s">
        <v>7660</v>
      </c>
      <c r="E4653" s="37" t="s">
        <v>7661</v>
      </c>
      <c r="F4653" s="38" t="s">
        <v>1262</v>
      </c>
      <c r="G4653" s="38" t="s">
        <v>1265</v>
      </c>
      <c r="H4653" s="35" t="s">
        <v>262</v>
      </c>
      <c r="I4653" s="35"/>
      <c r="J4653" s="29" t="s">
        <v>263</v>
      </c>
      <c r="K4653" s="29" t="s">
        <v>264</v>
      </c>
      <c r="L4653" s="29" t="s">
        <v>2577</v>
      </c>
      <c r="M4653" s="39">
        <v>59.199420114215279</v>
      </c>
      <c r="N4653" s="39">
        <v>295.79450239561947</v>
      </c>
      <c r="O4653" s="29">
        <v>44197</v>
      </c>
      <c r="P4653" s="29">
        <v>46022</v>
      </c>
      <c r="Q4653" s="40">
        <v>4.9965776999999996</v>
      </c>
      <c r="R4653" s="39">
        <v>59.12650239561944</v>
      </c>
      <c r="S4653" s="39">
        <v>59.12650239561944</v>
      </c>
      <c r="T4653" s="39">
        <v>59.12650239561944</v>
      </c>
      <c r="U4653" s="39">
        <v>59.28849281314168</v>
      </c>
      <c r="V4653" s="39">
        <v>59.12650239561944</v>
      </c>
      <c r="W4653" s="29" t="s">
        <v>265</v>
      </c>
      <c r="X4653" s="29" t="s">
        <v>11773</v>
      </c>
      <c r="Y4653" s="29">
        <v>45127</v>
      </c>
      <c r="Z4653" s="41" t="s">
        <v>11755</v>
      </c>
      <c r="AA4653" s="42" t="s">
        <v>1349</v>
      </c>
      <c r="AB4653" s="29" t="s">
        <v>258</v>
      </c>
      <c r="AC4653" s="29" t="s">
        <v>265</v>
      </c>
      <c r="AD4653" s="29" t="s">
        <v>265</v>
      </c>
      <c r="AE4653" s="29" t="s">
        <v>1367</v>
      </c>
      <c r="AF4653" s="29" t="s">
        <v>2409</v>
      </c>
      <c r="AG4653" s="183" t="s">
        <v>2410</v>
      </c>
      <c r="AH4653" s="29" t="s">
        <v>1356</v>
      </c>
      <c r="AI4653" s="29" t="s">
        <v>1357</v>
      </c>
      <c r="AJ4653" s="29" t="s">
        <v>265</v>
      </c>
      <c r="AK4653" s="29" t="s">
        <v>258</v>
      </c>
      <c r="AL4653" s="29" t="s">
        <v>12224</v>
      </c>
    </row>
    <row r="4654" spans="1:38" x14ac:dyDescent="0.2">
      <c r="A4654" s="35" t="s">
        <v>18</v>
      </c>
      <c r="B4654" s="36">
        <v>10576</v>
      </c>
      <c r="C4654" s="36">
        <v>9</v>
      </c>
      <c r="D4654" s="36" t="s">
        <v>7662</v>
      </c>
      <c r="E4654" s="37" t="s">
        <v>7663</v>
      </c>
      <c r="F4654" s="38" t="s">
        <v>1262</v>
      </c>
      <c r="G4654" s="38" t="s">
        <v>1265</v>
      </c>
      <c r="H4654" s="35" t="s">
        <v>262</v>
      </c>
      <c r="I4654" s="35"/>
      <c r="J4654" s="29" t="s">
        <v>263</v>
      </c>
      <c r="K4654" s="29" t="s">
        <v>264</v>
      </c>
      <c r="L4654" s="29" t="s">
        <v>2577</v>
      </c>
      <c r="M4654" s="39">
        <v>68.862712142932139</v>
      </c>
      <c r="N4654" s="39">
        <v>344.07789185489389</v>
      </c>
      <c r="O4654" s="29">
        <v>44197</v>
      </c>
      <c r="P4654" s="29">
        <v>46022</v>
      </c>
      <c r="Q4654" s="40">
        <v>4.9965776999999996</v>
      </c>
      <c r="R4654" s="39">
        <v>68.777891854893909</v>
      </c>
      <c r="S4654" s="39">
        <v>68.777891854893909</v>
      </c>
      <c r="T4654" s="39">
        <v>68.777891854893909</v>
      </c>
      <c r="U4654" s="39">
        <v>68.966324435318271</v>
      </c>
      <c r="V4654" s="39">
        <v>68.777891854893909</v>
      </c>
      <c r="W4654" s="29" t="s">
        <v>265</v>
      </c>
      <c r="X4654" s="29" t="s">
        <v>11773</v>
      </c>
      <c r="Y4654" s="29">
        <v>45127</v>
      </c>
      <c r="Z4654" s="41" t="s">
        <v>11755</v>
      </c>
      <c r="AA4654" s="42" t="s">
        <v>1349</v>
      </c>
      <c r="AB4654" s="29" t="s">
        <v>258</v>
      </c>
      <c r="AC4654" s="29" t="s">
        <v>265</v>
      </c>
      <c r="AD4654" s="29" t="s">
        <v>265</v>
      </c>
      <c r="AE4654" s="29" t="s">
        <v>1367</v>
      </c>
      <c r="AF4654" s="29" t="s">
        <v>2409</v>
      </c>
      <c r="AG4654" s="183" t="s">
        <v>2410</v>
      </c>
      <c r="AH4654" s="29" t="s">
        <v>1356</v>
      </c>
      <c r="AI4654" s="29" t="s">
        <v>1357</v>
      </c>
      <c r="AJ4654" s="29" t="s">
        <v>265</v>
      </c>
      <c r="AK4654" s="29" t="s">
        <v>258</v>
      </c>
      <c r="AL4654" s="29" t="s">
        <v>12224</v>
      </c>
    </row>
    <row r="4655" spans="1:38" x14ac:dyDescent="0.2">
      <c r="A4655" s="35" t="s">
        <v>18</v>
      </c>
      <c r="B4655" s="36">
        <v>10576</v>
      </c>
      <c r="C4655" s="36">
        <v>10</v>
      </c>
      <c r="D4655" s="36" t="s">
        <v>7664</v>
      </c>
      <c r="E4655" s="37" t="s">
        <v>7665</v>
      </c>
      <c r="F4655" s="38" t="s">
        <v>1262</v>
      </c>
      <c r="G4655" s="38" t="s">
        <v>1265</v>
      </c>
      <c r="H4655" s="35" t="s">
        <v>262</v>
      </c>
      <c r="I4655" s="35"/>
      <c r="J4655" s="29" t="s">
        <v>263</v>
      </c>
      <c r="K4655" s="29" t="s">
        <v>264</v>
      </c>
      <c r="L4655" s="29" t="s">
        <v>2577</v>
      </c>
      <c r="M4655" s="39">
        <v>68.872717622357186</v>
      </c>
      <c r="N4655" s="39">
        <v>344.12788501026694</v>
      </c>
      <c r="O4655" s="29">
        <v>44197</v>
      </c>
      <c r="P4655" s="29">
        <v>46022</v>
      </c>
      <c r="Q4655" s="40">
        <v>4.9965776999999996</v>
      </c>
      <c r="R4655" s="39">
        <v>68.787885010266933</v>
      </c>
      <c r="S4655" s="39">
        <v>68.787885010266933</v>
      </c>
      <c r="T4655" s="39">
        <v>68.787885010266933</v>
      </c>
      <c r="U4655" s="39">
        <v>68.976344969199175</v>
      </c>
      <c r="V4655" s="39">
        <v>68.787885010266933</v>
      </c>
      <c r="W4655" s="29" t="s">
        <v>265</v>
      </c>
      <c r="X4655" s="29" t="s">
        <v>11773</v>
      </c>
      <c r="Y4655" s="29">
        <v>45127</v>
      </c>
      <c r="Z4655" s="41" t="s">
        <v>11755</v>
      </c>
      <c r="AA4655" s="42" t="s">
        <v>1349</v>
      </c>
      <c r="AB4655" s="29" t="s">
        <v>258</v>
      </c>
      <c r="AC4655" s="29" t="s">
        <v>265</v>
      </c>
      <c r="AD4655" s="29" t="s">
        <v>265</v>
      </c>
      <c r="AE4655" s="29" t="s">
        <v>1367</v>
      </c>
      <c r="AF4655" s="29" t="s">
        <v>2409</v>
      </c>
      <c r="AG4655" s="183" t="s">
        <v>2410</v>
      </c>
      <c r="AH4655" s="29" t="s">
        <v>1356</v>
      </c>
      <c r="AI4655" s="29" t="s">
        <v>1357</v>
      </c>
      <c r="AJ4655" s="29" t="s">
        <v>265</v>
      </c>
      <c r="AK4655" s="29" t="s">
        <v>258</v>
      </c>
      <c r="AL4655" s="29" t="s">
        <v>12224</v>
      </c>
    </row>
    <row r="4656" spans="1:38" x14ac:dyDescent="0.2">
      <c r="A4656" s="35" t="s">
        <v>18</v>
      </c>
      <c r="B4656" s="36">
        <v>10576</v>
      </c>
      <c r="C4656" s="36">
        <v>11</v>
      </c>
      <c r="D4656" s="36" t="s">
        <v>7666</v>
      </c>
      <c r="E4656" s="37" t="s">
        <v>7667</v>
      </c>
      <c r="F4656" s="38" t="s">
        <v>1262</v>
      </c>
      <c r="G4656" s="38" t="s">
        <v>1265</v>
      </c>
      <c r="H4656" s="35" t="s">
        <v>262</v>
      </c>
      <c r="I4656" s="35"/>
      <c r="J4656" s="29" t="s">
        <v>263</v>
      </c>
      <c r="K4656" s="29" t="s">
        <v>264</v>
      </c>
      <c r="L4656" s="29" t="s">
        <v>2577</v>
      </c>
      <c r="M4656" s="39">
        <v>68.856708855277105</v>
      </c>
      <c r="N4656" s="39">
        <v>344.04789596167006</v>
      </c>
      <c r="O4656" s="29">
        <v>44197</v>
      </c>
      <c r="P4656" s="29">
        <v>46022</v>
      </c>
      <c r="Q4656" s="40">
        <v>4.9965776999999996</v>
      </c>
      <c r="R4656" s="39">
        <v>68.771895961670083</v>
      </c>
      <c r="S4656" s="39">
        <v>68.771895961670083</v>
      </c>
      <c r="T4656" s="39">
        <v>68.771895961670083</v>
      </c>
      <c r="U4656" s="39">
        <v>68.960312114989733</v>
      </c>
      <c r="V4656" s="39">
        <v>68.771895961670083</v>
      </c>
      <c r="W4656" s="29" t="s">
        <v>265</v>
      </c>
      <c r="X4656" s="29" t="s">
        <v>11773</v>
      </c>
      <c r="Y4656" s="29">
        <v>45127</v>
      </c>
      <c r="Z4656" s="41" t="s">
        <v>11755</v>
      </c>
      <c r="AA4656" s="42" t="s">
        <v>1349</v>
      </c>
      <c r="AB4656" s="29" t="s">
        <v>258</v>
      </c>
      <c r="AC4656" s="29" t="s">
        <v>265</v>
      </c>
      <c r="AD4656" s="29" t="s">
        <v>265</v>
      </c>
      <c r="AE4656" s="29" t="s">
        <v>1367</v>
      </c>
      <c r="AF4656" s="29" t="s">
        <v>2409</v>
      </c>
      <c r="AG4656" s="183" t="s">
        <v>2410</v>
      </c>
      <c r="AH4656" s="29" t="s">
        <v>1356</v>
      </c>
      <c r="AI4656" s="29" t="s">
        <v>1357</v>
      </c>
      <c r="AJ4656" s="29" t="s">
        <v>265</v>
      </c>
      <c r="AK4656" s="29" t="s">
        <v>258</v>
      </c>
      <c r="AL4656" s="29" t="s">
        <v>12224</v>
      </c>
    </row>
    <row r="4657" spans="1:38" x14ac:dyDescent="0.2">
      <c r="A4657" s="35" t="s">
        <v>18</v>
      </c>
      <c r="B4657" s="36">
        <v>10576</v>
      </c>
      <c r="C4657" s="36">
        <v>12</v>
      </c>
      <c r="D4657" s="36" t="s">
        <v>7668</v>
      </c>
      <c r="E4657" s="37" t="s">
        <v>7669</v>
      </c>
      <c r="F4657" s="38" t="s">
        <v>1262</v>
      </c>
      <c r="G4657" s="38" t="s">
        <v>1265</v>
      </c>
      <c r="H4657" s="35" t="s">
        <v>262</v>
      </c>
      <c r="I4657" s="35"/>
      <c r="J4657" s="29" t="s">
        <v>263</v>
      </c>
      <c r="K4657" s="29" t="s">
        <v>264</v>
      </c>
      <c r="L4657" s="29" t="s">
        <v>2577</v>
      </c>
      <c r="M4657" s="39">
        <v>79.009268827879112</v>
      </c>
      <c r="N4657" s="39">
        <v>394.77595071868586</v>
      </c>
      <c r="O4657" s="29">
        <v>44197</v>
      </c>
      <c r="P4657" s="29">
        <v>46022</v>
      </c>
      <c r="Q4657" s="40">
        <v>4.9965776999999996</v>
      </c>
      <c r="R4657" s="39">
        <v>78.911950718685844</v>
      </c>
      <c r="S4657" s="39">
        <v>78.911950718685844</v>
      </c>
      <c r="T4657" s="39">
        <v>78.911950718685844</v>
      </c>
      <c r="U4657" s="39">
        <v>79.1281478439425</v>
      </c>
      <c r="V4657" s="39">
        <v>78.911950718685844</v>
      </c>
      <c r="W4657" s="29" t="s">
        <v>265</v>
      </c>
      <c r="X4657" s="29" t="s">
        <v>11773</v>
      </c>
      <c r="Y4657" s="29">
        <v>45127</v>
      </c>
      <c r="Z4657" s="41" t="s">
        <v>11755</v>
      </c>
      <c r="AA4657" s="42" t="s">
        <v>1349</v>
      </c>
      <c r="AB4657" s="29" t="s">
        <v>258</v>
      </c>
      <c r="AC4657" s="29" t="s">
        <v>265</v>
      </c>
      <c r="AD4657" s="29" t="s">
        <v>265</v>
      </c>
      <c r="AE4657" s="29" t="s">
        <v>1367</v>
      </c>
      <c r="AF4657" s="29" t="s">
        <v>2409</v>
      </c>
      <c r="AG4657" s="183" t="s">
        <v>2410</v>
      </c>
      <c r="AH4657" s="29" t="s">
        <v>1356</v>
      </c>
      <c r="AI4657" s="29" t="s">
        <v>1357</v>
      </c>
      <c r="AJ4657" s="29" t="s">
        <v>265</v>
      </c>
      <c r="AK4657" s="29" t="s">
        <v>258</v>
      </c>
      <c r="AL4657" s="29" t="s">
        <v>12224</v>
      </c>
    </row>
    <row r="4658" spans="1:38" x14ac:dyDescent="0.2">
      <c r="A4658" s="35" t="s">
        <v>18</v>
      </c>
      <c r="B4658" s="36">
        <v>10576</v>
      </c>
      <c r="C4658" s="36">
        <v>13</v>
      </c>
      <c r="D4658" s="36" t="s">
        <v>7670</v>
      </c>
      <c r="E4658" s="37" t="s">
        <v>7671</v>
      </c>
      <c r="F4658" s="38" t="s">
        <v>1262</v>
      </c>
      <c r="G4658" s="38" t="s">
        <v>1265</v>
      </c>
      <c r="H4658" s="35" t="s">
        <v>262</v>
      </c>
      <c r="I4658" s="35"/>
      <c r="J4658" s="29" t="s">
        <v>263</v>
      </c>
      <c r="K4658" s="29" t="s">
        <v>264</v>
      </c>
      <c r="L4658" s="29" t="s">
        <v>2577</v>
      </c>
      <c r="M4658" s="39">
        <v>88.465447432497356</v>
      </c>
      <c r="N4658" s="39">
        <v>442.02448186173854</v>
      </c>
      <c r="O4658" s="29">
        <v>44197</v>
      </c>
      <c r="P4658" s="29">
        <v>46022</v>
      </c>
      <c r="Q4658" s="40">
        <v>4.9965776999999996</v>
      </c>
      <c r="R4658" s="39">
        <v>88.35648186173853</v>
      </c>
      <c r="S4658" s="39">
        <v>88.35648186173853</v>
      </c>
      <c r="T4658" s="39">
        <v>88.35648186173853</v>
      </c>
      <c r="U4658" s="39">
        <v>88.598554414784388</v>
      </c>
      <c r="V4658" s="39">
        <v>88.35648186173853</v>
      </c>
      <c r="W4658" s="29" t="s">
        <v>265</v>
      </c>
      <c r="X4658" s="29" t="s">
        <v>11773</v>
      </c>
      <c r="Y4658" s="29">
        <v>45127</v>
      </c>
      <c r="Z4658" s="41" t="s">
        <v>11755</v>
      </c>
      <c r="AA4658" s="42" t="s">
        <v>1349</v>
      </c>
      <c r="AB4658" s="29" t="s">
        <v>258</v>
      </c>
      <c r="AC4658" s="29" t="s">
        <v>265</v>
      </c>
      <c r="AD4658" s="29" t="s">
        <v>265</v>
      </c>
      <c r="AE4658" s="29" t="s">
        <v>1367</v>
      </c>
      <c r="AF4658" s="29" t="s">
        <v>2409</v>
      </c>
      <c r="AG4658" s="183" t="s">
        <v>2410</v>
      </c>
      <c r="AH4658" s="29" t="s">
        <v>1356</v>
      </c>
      <c r="AI4658" s="29" t="s">
        <v>1357</v>
      </c>
      <c r="AJ4658" s="29" t="s">
        <v>265</v>
      </c>
      <c r="AK4658" s="29" t="s">
        <v>258</v>
      </c>
      <c r="AL4658" s="29" t="s">
        <v>12224</v>
      </c>
    </row>
    <row r="4659" spans="1:38" x14ac:dyDescent="0.2">
      <c r="A4659" s="35" t="s">
        <v>18</v>
      </c>
      <c r="B4659" s="36">
        <v>10576</v>
      </c>
      <c r="C4659" s="36">
        <v>14</v>
      </c>
      <c r="D4659" s="36" t="s">
        <v>7672</v>
      </c>
      <c r="E4659" s="37" t="s">
        <v>7673</v>
      </c>
      <c r="F4659" s="38" t="s">
        <v>1262</v>
      </c>
      <c r="G4659" s="38" t="s">
        <v>1265</v>
      </c>
      <c r="H4659" s="35" t="s">
        <v>262</v>
      </c>
      <c r="I4659" s="35"/>
      <c r="J4659" s="29" t="s">
        <v>263</v>
      </c>
      <c r="K4659" s="29" t="s">
        <v>264</v>
      </c>
      <c r="L4659" s="29" t="s">
        <v>2577</v>
      </c>
      <c r="M4659" s="39">
        <v>86.588419492357289</v>
      </c>
      <c r="N4659" s="39">
        <v>432.64576591375771</v>
      </c>
      <c r="O4659" s="29">
        <v>44197</v>
      </c>
      <c r="P4659" s="29">
        <v>46022</v>
      </c>
      <c r="Q4659" s="40">
        <v>4.9965776999999996</v>
      </c>
      <c r="R4659" s="39">
        <v>86.481765913757698</v>
      </c>
      <c r="S4659" s="39">
        <v>86.481765913757698</v>
      </c>
      <c r="T4659" s="39">
        <v>86.481765913757698</v>
      </c>
      <c r="U4659" s="39">
        <v>86.718702258726907</v>
      </c>
      <c r="V4659" s="39">
        <v>86.481765913757698</v>
      </c>
      <c r="W4659" s="29" t="s">
        <v>265</v>
      </c>
      <c r="X4659" s="29" t="s">
        <v>11773</v>
      </c>
      <c r="Y4659" s="29">
        <v>45127</v>
      </c>
      <c r="Z4659" s="41" t="s">
        <v>11755</v>
      </c>
      <c r="AA4659" s="42" t="s">
        <v>1349</v>
      </c>
      <c r="AB4659" s="29" t="s">
        <v>258</v>
      </c>
      <c r="AC4659" s="29" t="s">
        <v>265</v>
      </c>
      <c r="AD4659" s="29" t="s">
        <v>265</v>
      </c>
      <c r="AE4659" s="29" t="s">
        <v>1367</v>
      </c>
      <c r="AF4659" s="29" t="s">
        <v>2409</v>
      </c>
      <c r="AG4659" s="183" t="s">
        <v>2410</v>
      </c>
      <c r="AH4659" s="29" t="s">
        <v>1356</v>
      </c>
      <c r="AI4659" s="29" t="s">
        <v>1357</v>
      </c>
      <c r="AJ4659" s="29" t="s">
        <v>265</v>
      </c>
      <c r="AK4659" s="29" t="s">
        <v>258</v>
      </c>
      <c r="AL4659" s="29" t="s">
        <v>12224</v>
      </c>
    </row>
    <row r="4660" spans="1:38" x14ac:dyDescent="0.2">
      <c r="A4660" s="35" t="s">
        <v>18</v>
      </c>
      <c r="B4660" s="36">
        <v>10576</v>
      </c>
      <c r="C4660" s="36">
        <v>15</v>
      </c>
      <c r="D4660" s="36" t="s">
        <v>7674</v>
      </c>
      <c r="E4660" s="37" t="s">
        <v>7675</v>
      </c>
      <c r="F4660" s="38" t="s">
        <v>1262</v>
      </c>
      <c r="G4660" s="38" t="s">
        <v>1265</v>
      </c>
      <c r="H4660" s="35" t="s">
        <v>262</v>
      </c>
      <c r="I4660" s="35"/>
      <c r="J4660" s="29" t="s">
        <v>263</v>
      </c>
      <c r="K4660" s="29" t="s">
        <v>264</v>
      </c>
      <c r="L4660" s="29" t="s">
        <v>2577</v>
      </c>
      <c r="M4660" s="39">
        <v>79.663627182277622</v>
      </c>
      <c r="N4660" s="39">
        <v>398.04550308008214</v>
      </c>
      <c r="O4660" s="29">
        <v>44197</v>
      </c>
      <c r="P4660" s="29">
        <v>46022</v>
      </c>
      <c r="Q4660" s="40">
        <v>4.9965776999999996</v>
      </c>
      <c r="R4660" s="39">
        <v>79.565503080082138</v>
      </c>
      <c r="S4660" s="39">
        <v>79.565503080082138</v>
      </c>
      <c r="T4660" s="39">
        <v>79.565503080082138</v>
      </c>
      <c r="U4660" s="39">
        <v>79.78349075975359</v>
      </c>
      <c r="V4660" s="39">
        <v>79.565503080082138</v>
      </c>
      <c r="W4660" s="29" t="s">
        <v>265</v>
      </c>
      <c r="X4660" s="29" t="s">
        <v>11773</v>
      </c>
      <c r="Y4660" s="29">
        <v>45127</v>
      </c>
      <c r="Z4660" s="41" t="s">
        <v>11755</v>
      </c>
      <c r="AA4660" s="42" t="s">
        <v>1349</v>
      </c>
      <c r="AB4660" s="29" t="s">
        <v>258</v>
      </c>
      <c r="AC4660" s="29" t="s">
        <v>265</v>
      </c>
      <c r="AD4660" s="29" t="s">
        <v>265</v>
      </c>
      <c r="AE4660" s="29" t="s">
        <v>1367</v>
      </c>
      <c r="AF4660" s="29" t="s">
        <v>2409</v>
      </c>
      <c r="AG4660" s="183" t="s">
        <v>2410</v>
      </c>
      <c r="AH4660" s="29" t="s">
        <v>1356</v>
      </c>
      <c r="AI4660" s="29" t="s">
        <v>1357</v>
      </c>
      <c r="AJ4660" s="29" t="s">
        <v>265</v>
      </c>
      <c r="AK4660" s="29" t="s">
        <v>258</v>
      </c>
      <c r="AL4660" s="29" t="s">
        <v>12224</v>
      </c>
    </row>
    <row r="4661" spans="1:38" x14ac:dyDescent="0.2">
      <c r="A4661" s="35" t="s">
        <v>18</v>
      </c>
      <c r="B4661" s="36">
        <v>10576</v>
      </c>
      <c r="C4661" s="36">
        <v>16</v>
      </c>
      <c r="D4661" s="36" t="s">
        <v>7676</v>
      </c>
      <c r="E4661" s="37" t="s">
        <v>7677</v>
      </c>
      <c r="F4661" s="38" t="s">
        <v>1262</v>
      </c>
      <c r="G4661" s="38" t="s">
        <v>1265</v>
      </c>
      <c r="H4661" s="35" t="s">
        <v>262</v>
      </c>
      <c r="I4661" s="35"/>
      <c r="J4661" s="29" t="s">
        <v>263</v>
      </c>
      <c r="K4661" s="29" t="s">
        <v>264</v>
      </c>
      <c r="L4661" s="29" t="s">
        <v>2577</v>
      </c>
      <c r="M4661" s="39">
        <v>39.117422360189977</v>
      </c>
      <c r="N4661" s="39">
        <v>195.45324024640658</v>
      </c>
      <c r="O4661" s="29">
        <v>44197</v>
      </c>
      <c r="P4661" s="29">
        <v>46022</v>
      </c>
      <c r="Q4661" s="40">
        <v>4.9965776999999996</v>
      </c>
      <c r="R4661" s="39">
        <v>39.069240246406572</v>
      </c>
      <c r="S4661" s="39">
        <v>39.069240246406572</v>
      </c>
      <c r="T4661" s="39">
        <v>39.069240246406572</v>
      </c>
      <c r="U4661" s="39">
        <v>39.176279260780284</v>
      </c>
      <c r="V4661" s="39">
        <v>39.069240246406572</v>
      </c>
      <c r="W4661" s="29" t="s">
        <v>265</v>
      </c>
      <c r="X4661" s="29" t="s">
        <v>11773</v>
      </c>
      <c r="Y4661" s="29">
        <v>45127</v>
      </c>
      <c r="Z4661" s="41" t="s">
        <v>11755</v>
      </c>
      <c r="AA4661" s="42" t="s">
        <v>1349</v>
      </c>
      <c r="AB4661" s="29" t="s">
        <v>258</v>
      </c>
      <c r="AC4661" s="29" t="s">
        <v>265</v>
      </c>
      <c r="AD4661" s="29" t="s">
        <v>265</v>
      </c>
      <c r="AE4661" s="29" t="s">
        <v>1367</v>
      </c>
      <c r="AF4661" s="29" t="s">
        <v>2409</v>
      </c>
      <c r="AG4661" s="183" t="s">
        <v>2410</v>
      </c>
      <c r="AH4661" s="29" t="s">
        <v>1356</v>
      </c>
      <c r="AI4661" s="29" t="s">
        <v>1357</v>
      </c>
      <c r="AJ4661" s="29" t="s">
        <v>265</v>
      </c>
      <c r="AK4661" s="29" t="s">
        <v>258</v>
      </c>
      <c r="AL4661" s="29" t="s">
        <v>12224</v>
      </c>
    </row>
    <row r="4662" spans="1:38" x14ac:dyDescent="0.2">
      <c r="A4662" s="35" t="s">
        <v>18</v>
      </c>
      <c r="B4662" s="36">
        <v>10576</v>
      </c>
      <c r="C4662" s="36">
        <v>17</v>
      </c>
      <c r="D4662" s="36" t="s">
        <v>7678</v>
      </c>
      <c r="E4662" s="37" t="s">
        <v>7679</v>
      </c>
      <c r="F4662" s="38" t="s">
        <v>1262</v>
      </c>
      <c r="G4662" s="38" t="s">
        <v>1265</v>
      </c>
      <c r="H4662" s="35" t="s">
        <v>262</v>
      </c>
      <c r="I4662" s="35"/>
      <c r="J4662" s="29" t="s">
        <v>263</v>
      </c>
      <c r="K4662" s="29" t="s">
        <v>264</v>
      </c>
      <c r="L4662" s="29" t="s">
        <v>2577</v>
      </c>
      <c r="M4662" s="39">
        <v>14.668032837128735</v>
      </c>
      <c r="N4662" s="39">
        <v>73.289965776865159</v>
      </c>
      <c r="O4662" s="29">
        <v>44197</v>
      </c>
      <c r="P4662" s="29">
        <v>46022</v>
      </c>
      <c r="Q4662" s="40">
        <v>4.9965776999999996</v>
      </c>
      <c r="R4662" s="39">
        <v>14.649965776865161</v>
      </c>
      <c r="S4662" s="39">
        <v>14.649965776865161</v>
      </c>
      <c r="T4662" s="39">
        <v>14.649965776865161</v>
      </c>
      <c r="U4662" s="39">
        <v>14.690102669404517</v>
      </c>
      <c r="V4662" s="39">
        <v>14.649965776865161</v>
      </c>
      <c r="W4662" s="29" t="s">
        <v>265</v>
      </c>
      <c r="X4662" s="29" t="s">
        <v>11773</v>
      </c>
      <c r="Y4662" s="29">
        <v>45127</v>
      </c>
      <c r="Z4662" s="41" t="s">
        <v>11755</v>
      </c>
      <c r="AA4662" s="42" t="s">
        <v>1349</v>
      </c>
      <c r="AB4662" s="29" t="s">
        <v>258</v>
      </c>
      <c r="AC4662" s="29" t="s">
        <v>265</v>
      </c>
      <c r="AD4662" s="29" t="s">
        <v>265</v>
      </c>
      <c r="AE4662" s="29" t="s">
        <v>1367</v>
      </c>
      <c r="AF4662" s="29" t="s">
        <v>2409</v>
      </c>
      <c r="AG4662" s="183" t="s">
        <v>2410</v>
      </c>
      <c r="AH4662" s="29" t="s">
        <v>1356</v>
      </c>
      <c r="AI4662" s="29" t="s">
        <v>1357</v>
      </c>
      <c r="AJ4662" s="29" t="s">
        <v>265</v>
      </c>
      <c r="AK4662" s="29" t="s">
        <v>258</v>
      </c>
      <c r="AL4662" s="29" t="s">
        <v>12224</v>
      </c>
    </row>
    <row r="4663" spans="1:38" x14ac:dyDescent="0.2">
      <c r="A4663" s="35" t="s">
        <v>18</v>
      </c>
      <c r="B4663" s="36">
        <v>10576</v>
      </c>
      <c r="C4663" s="36">
        <v>18</v>
      </c>
      <c r="D4663" s="36" t="s">
        <v>7680</v>
      </c>
      <c r="E4663" s="37" t="s">
        <v>7681</v>
      </c>
      <c r="F4663" s="38" t="s">
        <v>1262</v>
      </c>
      <c r="G4663" s="38" t="s">
        <v>1265</v>
      </c>
      <c r="H4663" s="35" t="s">
        <v>262</v>
      </c>
      <c r="I4663" s="35"/>
      <c r="J4663" s="29" t="s">
        <v>263</v>
      </c>
      <c r="K4663" s="29" t="s">
        <v>264</v>
      </c>
      <c r="L4663" s="29" t="s">
        <v>2577</v>
      </c>
      <c r="M4663" s="39">
        <v>36.673083736649353</v>
      </c>
      <c r="N4663" s="39">
        <v>183.23991238877483</v>
      </c>
      <c r="O4663" s="29">
        <v>44197</v>
      </c>
      <c r="P4663" s="29">
        <v>46022</v>
      </c>
      <c r="Q4663" s="40">
        <v>4.9965776999999996</v>
      </c>
      <c r="R4663" s="39">
        <v>36.627912388774817</v>
      </c>
      <c r="S4663" s="39">
        <v>36.627912388774817</v>
      </c>
      <c r="T4663" s="39">
        <v>36.627912388774817</v>
      </c>
      <c r="U4663" s="39">
        <v>36.728262833675565</v>
      </c>
      <c r="V4663" s="39">
        <v>36.627912388774817</v>
      </c>
      <c r="W4663" s="29" t="s">
        <v>265</v>
      </c>
      <c r="X4663" s="29" t="s">
        <v>11773</v>
      </c>
      <c r="Y4663" s="29">
        <v>45127</v>
      </c>
      <c r="Z4663" s="41" t="s">
        <v>11755</v>
      </c>
      <c r="AA4663" s="42" t="s">
        <v>1349</v>
      </c>
      <c r="AB4663" s="29" t="s">
        <v>258</v>
      </c>
      <c r="AC4663" s="29" t="s">
        <v>265</v>
      </c>
      <c r="AD4663" s="29" t="s">
        <v>265</v>
      </c>
      <c r="AE4663" s="29" t="s">
        <v>1367</v>
      </c>
      <c r="AF4663" s="29" t="s">
        <v>2409</v>
      </c>
      <c r="AG4663" s="183" t="s">
        <v>2410</v>
      </c>
      <c r="AH4663" s="29" t="s">
        <v>1356</v>
      </c>
      <c r="AI4663" s="29" t="s">
        <v>1357</v>
      </c>
      <c r="AJ4663" s="29" t="s">
        <v>265</v>
      </c>
      <c r="AK4663" s="29" t="s">
        <v>258</v>
      </c>
      <c r="AL4663" s="29" t="s">
        <v>12224</v>
      </c>
    </row>
    <row r="4664" spans="1:38" x14ac:dyDescent="0.2">
      <c r="A4664" s="35" t="s">
        <v>18</v>
      </c>
      <c r="B4664" s="36">
        <v>10576</v>
      </c>
      <c r="C4664" s="36">
        <v>19</v>
      </c>
      <c r="D4664" s="36" t="s">
        <v>7682</v>
      </c>
      <c r="E4664" s="37" t="s">
        <v>7683</v>
      </c>
      <c r="F4664" s="38" t="s">
        <v>1262</v>
      </c>
      <c r="G4664" s="38" t="s">
        <v>1265</v>
      </c>
      <c r="H4664" s="35" t="s">
        <v>262</v>
      </c>
      <c r="I4664" s="35"/>
      <c r="J4664" s="29" t="s">
        <v>263</v>
      </c>
      <c r="K4664" s="29" t="s">
        <v>264</v>
      </c>
      <c r="L4664" s="29" t="s">
        <v>2577</v>
      </c>
      <c r="M4664" s="39">
        <v>23.225719389377169</v>
      </c>
      <c r="N4664" s="39">
        <v>116.04911156741957</v>
      </c>
      <c r="O4664" s="29">
        <v>44197</v>
      </c>
      <c r="P4664" s="29">
        <v>46022</v>
      </c>
      <c r="Q4664" s="40">
        <v>4.9965776999999996</v>
      </c>
      <c r="R4664" s="39">
        <v>23.197111567419576</v>
      </c>
      <c r="S4664" s="39">
        <v>23.197111567419576</v>
      </c>
      <c r="T4664" s="39">
        <v>23.197111567419576</v>
      </c>
      <c r="U4664" s="39">
        <v>23.260665297741273</v>
      </c>
      <c r="V4664" s="39">
        <v>23.197111567419576</v>
      </c>
      <c r="W4664" s="29" t="s">
        <v>265</v>
      </c>
      <c r="X4664" s="29" t="s">
        <v>11773</v>
      </c>
      <c r="Y4664" s="29">
        <v>45127</v>
      </c>
      <c r="Z4664" s="41" t="s">
        <v>11755</v>
      </c>
      <c r="AA4664" s="42" t="s">
        <v>1349</v>
      </c>
      <c r="AB4664" s="29" t="s">
        <v>258</v>
      </c>
      <c r="AC4664" s="29" t="s">
        <v>265</v>
      </c>
      <c r="AD4664" s="29" t="s">
        <v>265</v>
      </c>
      <c r="AE4664" s="29" t="s">
        <v>1367</v>
      </c>
      <c r="AF4664" s="29" t="s">
        <v>2409</v>
      </c>
      <c r="AG4664" s="183" t="s">
        <v>2410</v>
      </c>
      <c r="AH4664" s="29" t="s">
        <v>1356</v>
      </c>
      <c r="AI4664" s="29" t="s">
        <v>1357</v>
      </c>
      <c r="AJ4664" s="29" t="s">
        <v>265</v>
      </c>
      <c r="AK4664" s="29" t="s">
        <v>258</v>
      </c>
      <c r="AL4664" s="29" t="s">
        <v>12224</v>
      </c>
    </row>
    <row r="4665" spans="1:38" x14ac:dyDescent="0.2">
      <c r="A4665" s="35" t="s">
        <v>18</v>
      </c>
      <c r="B4665" s="36">
        <v>10576</v>
      </c>
      <c r="C4665" s="36">
        <v>20</v>
      </c>
      <c r="D4665" s="36" t="s">
        <v>7684</v>
      </c>
      <c r="E4665" s="37" t="s">
        <v>7685</v>
      </c>
      <c r="F4665" s="38" t="s">
        <v>1262</v>
      </c>
      <c r="G4665" s="38" t="s">
        <v>1265</v>
      </c>
      <c r="H4665" s="35" t="s">
        <v>262</v>
      </c>
      <c r="I4665" s="35"/>
      <c r="J4665" s="29" t="s">
        <v>263</v>
      </c>
      <c r="K4665" s="29" t="s">
        <v>264</v>
      </c>
      <c r="L4665" s="29" t="s">
        <v>2577</v>
      </c>
      <c r="M4665" s="39">
        <v>8.5556854563634239</v>
      </c>
      <c r="N4665" s="39">
        <v>42.749147159479804</v>
      </c>
      <c r="O4665" s="29">
        <v>44197</v>
      </c>
      <c r="P4665" s="29">
        <v>46022</v>
      </c>
      <c r="Q4665" s="40">
        <v>4.9965776999999996</v>
      </c>
      <c r="R4665" s="39">
        <v>8.5451471594798072</v>
      </c>
      <c r="S4665" s="39">
        <v>8.5451471594798072</v>
      </c>
      <c r="T4665" s="39">
        <v>8.5451471594798072</v>
      </c>
      <c r="U4665" s="39">
        <v>8.5685585215605755</v>
      </c>
      <c r="V4665" s="39">
        <v>8.5451471594798072</v>
      </c>
      <c r="W4665" s="29" t="s">
        <v>265</v>
      </c>
      <c r="X4665" s="29" t="s">
        <v>11773</v>
      </c>
      <c r="Y4665" s="29">
        <v>45127</v>
      </c>
      <c r="Z4665" s="41" t="s">
        <v>11755</v>
      </c>
      <c r="AA4665" s="42" t="s">
        <v>1349</v>
      </c>
      <c r="AB4665" s="29" t="s">
        <v>258</v>
      </c>
      <c r="AC4665" s="29" t="s">
        <v>265</v>
      </c>
      <c r="AD4665" s="29" t="s">
        <v>265</v>
      </c>
      <c r="AE4665" s="29" t="s">
        <v>1367</v>
      </c>
      <c r="AF4665" s="29" t="s">
        <v>2409</v>
      </c>
      <c r="AG4665" s="183" t="s">
        <v>2410</v>
      </c>
      <c r="AH4665" s="29" t="s">
        <v>1356</v>
      </c>
      <c r="AI4665" s="29" t="s">
        <v>1357</v>
      </c>
      <c r="AJ4665" s="29" t="s">
        <v>265</v>
      </c>
      <c r="AK4665" s="29" t="s">
        <v>258</v>
      </c>
      <c r="AL4665" s="29" t="s">
        <v>12224</v>
      </c>
    </row>
    <row r="4666" spans="1:38" x14ac:dyDescent="0.2">
      <c r="A4666" s="35" t="s">
        <v>17</v>
      </c>
      <c r="B4666" s="36">
        <v>10578</v>
      </c>
      <c r="C4666" s="36"/>
      <c r="D4666" s="36" t="s">
        <v>1349</v>
      </c>
      <c r="E4666" s="37" t="s">
        <v>7686</v>
      </c>
      <c r="F4666" s="38" t="s">
        <v>1262</v>
      </c>
      <c r="G4666" s="38" t="s">
        <v>1263</v>
      </c>
      <c r="H4666" s="35" t="s">
        <v>4141</v>
      </c>
      <c r="I4666" s="35" t="s">
        <v>1349</v>
      </c>
      <c r="J4666" s="29" t="s">
        <v>263</v>
      </c>
      <c r="K4666" s="29" t="s">
        <v>264</v>
      </c>
      <c r="L4666" s="29" t="s">
        <v>6694</v>
      </c>
      <c r="M4666" s="39">
        <v>0</v>
      </c>
      <c r="N4666" s="39"/>
      <c r="O4666" s="29">
        <v>44197</v>
      </c>
      <c r="P4666" s="29">
        <v>46022</v>
      </c>
      <c r="Q4666" s="40">
        <v>4.9965776999999996</v>
      </c>
      <c r="R4666" s="39"/>
      <c r="S4666" s="39"/>
      <c r="T4666" s="39"/>
      <c r="U4666" s="39"/>
      <c r="V4666" s="39"/>
      <c r="W4666" s="29" t="s">
        <v>1357</v>
      </c>
      <c r="X4666" s="29" t="s">
        <v>258</v>
      </c>
      <c r="Y4666" s="29" t="s">
        <v>1349</v>
      </c>
      <c r="Z4666" s="41" t="s">
        <v>1349</v>
      </c>
      <c r="AA4666" s="42" t="s">
        <v>1349</v>
      </c>
      <c r="AB4666" s="29" t="s">
        <v>258</v>
      </c>
      <c r="AC4666" s="29" t="s">
        <v>265</v>
      </c>
      <c r="AD4666" s="29" t="s">
        <v>265</v>
      </c>
      <c r="AE4666" s="29" t="s">
        <v>1367</v>
      </c>
      <c r="AF4666" s="29" t="s">
        <v>4058</v>
      </c>
      <c r="AG4666" s="183" t="s">
        <v>4059</v>
      </c>
      <c r="AH4666" s="29" t="s">
        <v>1356</v>
      </c>
      <c r="AI4666" s="29" t="s">
        <v>1357</v>
      </c>
      <c r="AJ4666" s="29" t="s">
        <v>258</v>
      </c>
      <c r="AK4666" s="29" t="s">
        <v>258</v>
      </c>
      <c r="AL4666" s="29" t="s">
        <v>13326</v>
      </c>
    </row>
    <row r="4667" spans="1:38" x14ac:dyDescent="0.2">
      <c r="A4667" s="35" t="s">
        <v>18</v>
      </c>
      <c r="B4667" s="36">
        <v>10578</v>
      </c>
      <c r="C4667" s="36">
        <v>1</v>
      </c>
      <c r="D4667" s="36" t="s">
        <v>7687</v>
      </c>
      <c r="E4667" s="37" t="s">
        <v>7688</v>
      </c>
      <c r="F4667" s="38" t="s">
        <v>1262</v>
      </c>
      <c r="G4667" s="38" t="s">
        <v>1263</v>
      </c>
      <c r="H4667" s="35" t="s">
        <v>4141</v>
      </c>
      <c r="I4667" s="35"/>
      <c r="J4667" s="29" t="s">
        <v>263</v>
      </c>
      <c r="K4667" s="29" t="s">
        <v>264</v>
      </c>
      <c r="L4667" s="29" t="s">
        <v>6694</v>
      </c>
      <c r="M4667" s="39">
        <v>96.710963026684126</v>
      </c>
      <c r="N4667" s="39">
        <v>483.22384120465438</v>
      </c>
      <c r="O4667" s="29">
        <v>44197</v>
      </c>
      <c r="P4667" s="29">
        <v>46022</v>
      </c>
      <c r="Q4667" s="40">
        <v>4.9965776999999996</v>
      </c>
      <c r="R4667" s="39">
        <v>96.591841204654358</v>
      </c>
      <c r="S4667" s="39">
        <v>96.591841204654358</v>
      </c>
      <c r="T4667" s="39">
        <v>96.591841204654358</v>
      </c>
      <c r="U4667" s="39">
        <v>96.85647638603696</v>
      </c>
      <c r="V4667" s="39">
        <v>96.591841204654358</v>
      </c>
      <c r="W4667" s="29" t="s">
        <v>1357</v>
      </c>
      <c r="X4667" s="29" t="s">
        <v>258</v>
      </c>
      <c r="Y4667" s="29" t="s">
        <v>1349</v>
      </c>
      <c r="Z4667" s="41" t="s">
        <v>1349</v>
      </c>
      <c r="AA4667" s="42" t="s">
        <v>1349</v>
      </c>
      <c r="AB4667" s="29" t="s">
        <v>258</v>
      </c>
      <c r="AC4667" s="29" t="s">
        <v>265</v>
      </c>
      <c r="AD4667" s="29" t="s">
        <v>265</v>
      </c>
      <c r="AE4667" s="29" t="s">
        <v>1367</v>
      </c>
      <c r="AF4667" s="29" t="s">
        <v>4058</v>
      </c>
      <c r="AG4667" s="183" t="s">
        <v>4059</v>
      </c>
      <c r="AH4667" s="29" t="s">
        <v>1356</v>
      </c>
      <c r="AI4667" s="29" t="s">
        <v>1357</v>
      </c>
      <c r="AJ4667" s="29" t="s">
        <v>258</v>
      </c>
      <c r="AK4667" s="29" t="s">
        <v>258</v>
      </c>
      <c r="AL4667" s="29" t="s">
        <v>13326</v>
      </c>
    </row>
    <row r="4668" spans="1:38" x14ac:dyDescent="0.2">
      <c r="A4668" s="35" t="s">
        <v>16</v>
      </c>
      <c r="B4668" s="36">
        <v>10581</v>
      </c>
      <c r="C4668" s="36"/>
      <c r="D4668" s="36" t="s">
        <v>1349</v>
      </c>
      <c r="E4668" s="37" t="s">
        <v>7689</v>
      </c>
      <c r="F4668" s="38" t="s">
        <v>1269</v>
      </c>
      <c r="G4668" s="38" t="s">
        <v>1273</v>
      </c>
      <c r="H4668" s="35" t="s">
        <v>1393</v>
      </c>
      <c r="I4668" s="35"/>
      <c r="J4668" s="29" t="s">
        <v>281</v>
      </c>
      <c r="K4668" s="29" t="s">
        <v>282</v>
      </c>
      <c r="L4668" s="29" t="s">
        <v>1384</v>
      </c>
      <c r="M4668" s="39">
        <v>111.0338068236485</v>
      </c>
      <c r="N4668" s="39">
        <v>554.78904312114992</v>
      </c>
      <c r="O4668" s="29">
        <v>44197</v>
      </c>
      <c r="P4668" s="29">
        <v>46022</v>
      </c>
      <c r="Q4668" s="40">
        <v>4.9965776999999996</v>
      </c>
      <c r="R4668" s="39">
        <v>110.89704312114989</v>
      </c>
      <c r="S4668" s="39">
        <v>110.89704312114989</v>
      </c>
      <c r="T4668" s="39">
        <v>110.89704312114989</v>
      </c>
      <c r="U4668" s="39">
        <v>111.20087063655031</v>
      </c>
      <c r="V4668" s="39">
        <v>110.89704312114989</v>
      </c>
      <c r="W4668" s="29" t="s">
        <v>265</v>
      </c>
      <c r="X4668" s="29" t="s">
        <v>11773</v>
      </c>
      <c r="Y4668" s="29">
        <v>45281</v>
      </c>
      <c r="Z4668" s="41" t="s">
        <v>11760</v>
      </c>
      <c r="AA4668" s="42" t="s">
        <v>1349</v>
      </c>
      <c r="AB4668" s="29" t="s">
        <v>258</v>
      </c>
      <c r="AC4668" s="29" t="s">
        <v>258</v>
      </c>
      <c r="AD4668" s="29" t="s">
        <v>265</v>
      </c>
      <c r="AE4668" s="29" t="s">
        <v>1353</v>
      </c>
      <c r="AF4668" s="29" t="s">
        <v>1368</v>
      </c>
      <c r="AG4668" s="183" t="s">
        <v>1369</v>
      </c>
      <c r="AH4668" s="29" t="s">
        <v>1356</v>
      </c>
      <c r="AI4668" s="29" t="s">
        <v>1357</v>
      </c>
      <c r="AJ4668" s="29" t="s">
        <v>258</v>
      </c>
      <c r="AK4668" s="29" t="s">
        <v>258</v>
      </c>
      <c r="AL4668" s="29" t="s">
        <v>13327</v>
      </c>
    </row>
    <row r="4669" spans="1:38" x14ac:dyDescent="0.2">
      <c r="A4669" s="35" t="s">
        <v>16</v>
      </c>
      <c r="B4669" s="36">
        <v>10582</v>
      </c>
      <c r="C4669" s="36"/>
      <c r="D4669" s="36" t="s">
        <v>1349</v>
      </c>
      <c r="E4669" s="37" t="s">
        <v>7690</v>
      </c>
      <c r="F4669" s="38" t="s">
        <v>1269</v>
      </c>
      <c r="G4669" s="38" t="s">
        <v>1273</v>
      </c>
      <c r="H4669" s="35" t="s">
        <v>1393</v>
      </c>
      <c r="I4669" s="35"/>
      <c r="J4669" s="29" t="s">
        <v>281</v>
      </c>
      <c r="K4669" s="29" t="s">
        <v>282</v>
      </c>
      <c r="L4669" s="29" t="s">
        <v>1384</v>
      </c>
      <c r="M4669" s="39">
        <v>111.0338068236485</v>
      </c>
      <c r="N4669" s="39">
        <v>554.78904312114992</v>
      </c>
      <c r="O4669" s="29">
        <v>44197</v>
      </c>
      <c r="P4669" s="29">
        <v>46022</v>
      </c>
      <c r="Q4669" s="40">
        <v>4.9965776999999996</v>
      </c>
      <c r="R4669" s="39">
        <v>110.89704312114989</v>
      </c>
      <c r="S4669" s="39">
        <v>110.89704312114989</v>
      </c>
      <c r="T4669" s="39">
        <v>110.89704312114989</v>
      </c>
      <c r="U4669" s="39">
        <v>111.20087063655031</v>
      </c>
      <c r="V4669" s="39">
        <v>110.89704312114989</v>
      </c>
      <c r="W4669" s="29" t="s">
        <v>265</v>
      </c>
      <c r="X4669" s="29" t="s">
        <v>11773</v>
      </c>
      <c r="Y4669" s="29">
        <v>45281</v>
      </c>
      <c r="Z4669" s="41" t="s">
        <v>11760</v>
      </c>
      <c r="AA4669" s="42" t="s">
        <v>1349</v>
      </c>
      <c r="AB4669" s="29" t="s">
        <v>258</v>
      </c>
      <c r="AC4669" s="29" t="s">
        <v>258</v>
      </c>
      <c r="AD4669" s="29" t="s">
        <v>265</v>
      </c>
      <c r="AE4669" s="29" t="s">
        <v>1353</v>
      </c>
      <c r="AF4669" s="29" t="s">
        <v>1368</v>
      </c>
      <c r="AG4669" s="183" t="s">
        <v>1369</v>
      </c>
      <c r="AH4669" s="29" t="s">
        <v>1356</v>
      </c>
      <c r="AI4669" s="29" t="s">
        <v>1357</v>
      </c>
      <c r="AJ4669" s="29" t="s">
        <v>258</v>
      </c>
      <c r="AK4669" s="29" t="s">
        <v>258</v>
      </c>
      <c r="AL4669" s="29" t="s">
        <v>13327</v>
      </c>
    </row>
    <row r="4670" spans="1:38" x14ac:dyDescent="0.2">
      <c r="A4670" s="35" t="s">
        <v>16</v>
      </c>
      <c r="B4670" s="36">
        <v>10583</v>
      </c>
      <c r="C4670" s="36"/>
      <c r="D4670" s="36" t="s">
        <v>1349</v>
      </c>
      <c r="E4670" s="37" t="s">
        <v>7691</v>
      </c>
      <c r="F4670" s="38" t="s">
        <v>1269</v>
      </c>
      <c r="G4670" s="38" t="s">
        <v>1273</v>
      </c>
      <c r="H4670" s="35" t="s">
        <v>1393</v>
      </c>
      <c r="I4670" s="35"/>
      <c r="J4670" s="29" t="s">
        <v>281</v>
      </c>
      <c r="K4670" s="29" t="s">
        <v>282</v>
      </c>
      <c r="L4670" s="29" t="s">
        <v>1384</v>
      </c>
      <c r="M4670" s="39">
        <v>333.10142047094553</v>
      </c>
      <c r="N4670" s="39">
        <v>1664.3671293634497</v>
      </c>
      <c r="O4670" s="29">
        <v>44197</v>
      </c>
      <c r="P4670" s="29">
        <v>46022</v>
      </c>
      <c r="Q4670" s="40">
        <v>4.9965776999999996</v>
      </c>
      <c r="R4670" s="39">
        <v>332.6911293634497</v>
      </c>
      <c r="S4670" s="39">
        <v>332.6911293634497</v>
      </c>
      <c r="T4670" s="39">
        <v>332.6911293634497</v>
      </c>
      <c r="U4670" s="39">
        <v>333.60261190965088</v>
      </c>
      <c r="V4670" s="39">
        <v>332.6911293634497</v>
      </c>
      <c r="W4670" s="29" t="s">
        <v>265</v>
      </c>
      <c r="X4670" s="29" t="s">
        <v>11773</v>
      </c>
      <c r="Y4670" s="29">
        <v>45281</v>
      </c>
      <c r="Z4670" s="41" t="s">
        <v>11760</v>
      </c>
      <c r="AA4670" s="42" t="s">
        <v>1349</v>
      </c>
      <c r="AB4670" s="29" t="s">
        <v>258</v>
      </c>
      <c r="AC4670" s="29" t="s">
        <v>258</v>
      </c>
      <c r="AD4670" s="29" t="s">
        <v>265</v>
      </c>
      <c r="AE4670" s="29" t="s">
        <v>1353</v>
      </c>
      <c r="AF4670" s="29" t="s">
        <v>1368</v>
      </c>
      <c r="AG4670" s="183" t="s">
        <v>1369</v>
      </c>
      <c r="AH4670" s="29" t="s">
        <v>1356</v>
      </c>
      <c r="AI4670" s="29" t="s">
        <v>1357</v>
      </c>
      <c r="AJ4670" s="29" t="s">
        <v>258</v>
      </c>
      <c r="AK4670" s="29" t="s">
        <v>258</v>
      </c>
      <c r="AL4670" s="29" t="s">
        <v>13327</v>
      </c>
    </row>
    <row r="4671" spans="1:38" x14ac:dyDescent="0.2">
      <c r="A4671" s="35" t="s">
        <v>16</v>
      </c>
      <c r="B4671" s="36">
        <v>10584</v>
      </c>
      <c r="C4671" s="36"/>
      <c r="D4671" s="36" t="s">
        <v>1349</v>
      </c>
      <c r="E4671" s="37" t="s">
        <v>7692</v>
      </c>
      <c r="F4671" s="38" t="s">
        <v>1269</v>
      </c>
      <c r="G4671" s="38" t="s">
        <v>1274</v>
      </c>
      <c r="H4671" s="35" t="s">
        <v>5657</v>
      </c>
      <c r="I4671" s="35"/>
      <c r="J4671" s="29" t="s">
        <v>1492</v>
      </c>
      <c r="K4671" s="29" t="s">
        <v>1493</v>
      </c>
      <c r="L4671" s="29" t="s">
        <v>1494</v>
      </c>
      <c r="M4671" s="39">
        <v>432.65293910640236</v>
      </c>
      <c r="N4671" s="39">
        <v>2161.7840273785077</v>
      </c>
      <c r="O4671" s="29">
        <v>44197</v>
      </c>
      <c r="P4671" s="29">
        <v>46022</v>
      </c>
      <c r="Q4671" s="40">
        <v>4.9965776999999996</v>
      </c>
      <c r="R4671" s="39">
        <v>432.12002737850787</v>
      </c>
      <c r="S4671" s="39">
        <v>432.12002737850787</v>
      </c>
      <c r="T4671" s="39">
        <v>432.12002737850787</v>
      </c>
      <c r="U4671" s="39">
        <v>433.30391786447638</v>
      </c>
      <c r="V4671" s="39">
        <v>432.12002737850787</v>
      </c>
      <c r="W4671" s="29" t="s">
        <v>265</v>
      </c>
      <c r="X4671" s="29" t="s">
        <v>11773</v>
      </c>
      <c r="Y4671" s="29">
        <v>45222</v>
      </c>
      <c r="Z4671" s="41" t="s">
        <v>11758</v>
      </c>
      <c r="AA4671" s="42" t="s">
        <v>1349</v>
      </c>
      <c r="AB4671" s="29" t="s">
        <v>258</v>
      </c>
      <c r="AC4671" s="29" t="s">
        <v>258</v>
      </c>
      <c r="AD4671" s="29" t="s">
        <v>258</v>
      </c>
      <c r="AE4671" s="29" t="s">
        <v>1353</v>
      </c>
      <c r="AF4671" s="29" t="s">
        <v>1495</v>
      </c>
      <c r="AG4671" s="183" t="s">
        <v>1496</v>
      </c>
      <c r="AH4671" s="29" t="s">
        <v>1413</v>
      </c>
      <c r="AI4671" s="29" t="s">
        <v>1357</v>
      </c>
      <c r="AJ4671" s="29" t="s">
        <v>258</v>
      </c>
      <c r="AK4671" s="29" t="s">
        <v>258</v>
      </c>
      <c r="AL4671" s="29" t="s">
        <v>13327</v>
      </c>
    </row>
    <row r="4672" spans="1:38" x14ac:dyDescent="0.2">
      <c r="A4672" s="35" t="s">
        <v>16</v>
      </c>
      <c r="B4672" s="36">
        <v>10592</v>
      </c>
      <c r="C4672" s="36"/>
      <c r="D4672" s="36" t="s">
        <v>1349</v>
      </c>
      <c r="E4672" s="37" t="s">
        <v>7693</v>
      </c>
      <c r="F4672" s="38" t="s">
        <v>1269</v>
      </c>
      <c r="G4672" s="38" t="s">
        <v>1273</v>
      </c>
      <c r="H4672" s="35" t="s">
        <v>1393</v>
      </c>
      <c r="I4672" s="35"/>
      <c r="J4672" s="29" t="s">
        <v>281</v>
      </c>
      <c r="K4672" s="29" t="s">
        <v>282</v>
      </c>
      <c r="L4672" s="29" t="s">
        <v>1384</v>
      </c>
      <c r="M4672" s="39">
        <v>90.130359208826306</v>
      </c>
      <c r="N4672" s="39">
        <v>450.34334291581115</v>
      </c>
      <c r="O4672" s="29">
        <v>44197</v>
      </c>
      <c r="P4672" s="29">
        <v>46022</v>
      </c>
      <c r="Q4672" s="40">
        <v>4.9965776999999996</v>
      </c>
      <c r="R4672" s="39">
        <v>90.019342915811094</v>
      </c>
      <c r="S4672" s="39">
        <v>90.019342915811094</v>
      </c>
      <c r="T4672" s="39">
        <v>90.019342915811094</v>
      </c>
      <c r="U4672" s="39">
        <v>90.265971252566743</v>
      </c>
      <c r="V4672" s="39">
        <v>90.019342915811094</v>
      </c>
      <c r="W4672" s="29" t="s">
        <v>265</v>
      </c>
      <c r="X4672" s="29" t="s">
        <v>11773</v>
      </c>
      <c r="Y4672" s="29">
        <v>45281</v>
      </c>
      <c r="Z4672" s="41" t="s">
        <v>11760</v>
      </c>
      <c r="AA4672" s="42" t="s">
        <v>1349</v>
      </c>
      <c r="AB4672" s="29" t="s">
        <v>258</v>
      </c>
      <c r="AC4672" s="29" t="s">
        <v>258</v>
      </c>
      <c r="AD4672" s="29" t="s">
        <v>265</v>
      </c>
      <c r="AE4672" s="29" t="s">
        <v>1353</v>
      </c>
      <c r="AF4672" s="29" t="s">
        <v>1368</v>
      </c>
      <c r="AG4672" s="183" t="s">
        <v>1369</v>
      </c>
      <c r="AH4672" s="29" t="s">
        <v>1356</v>
      </c>
      <c r="AI4672" s="29" t="s">
        <v>1357</v>
      </c>
      <c r="AJ4672" s="29" t="s">
        <v>258</v>
      </c>
      <c r="AK4672" s="29" t="s">
        <v>258</v>
      </c>
      <c r="AL4672" s="29" t="s">
        <v>13327</v>
      </c>
    </row>
    <row r="4673" spans="1:38" x14ac:dyDescent="0.2">
      <c r="A4673" s="35" t="s">
        <v>16</v>
      </c>
      <c r="B4673" s="36">
        <v>10593</v>
      </c>
      <c r="C4673" s="36"/>
      <c r="D4673" s="36" t="s">
        <v>1349</v>
      </c>
      <c r="E4673" s="37" t="s">
        <v>7694</v>
      </c>
      <c r="F4673" s="38" t="s">
        <v>1269</v>
      </c>
      <c r="G4673" s="38" t="s">
        <v>1273</v>
      </c>
      <c r="H4673" s="35" t="s">
        <v>1393</v>
      </c>
      <c r="I4673" s="35"/>
      <c r="J4673" s="29" t="s">
        <v>281</v>
      </c>
      <c r="K4673" s="29" t="s">
        <v>282</v>
      </c>
      <c r="L4673" s="29" t="s">
        <v>1384</v>
      </c>
      <c r="M4673" s="39">
        <v>103.95693122630804</v>
      </c>
      <c r="N4673" s="39">
        <v>519.42888432580435</v>
      </c>
      <c r="O4673" s="29">
        <v>44197</v>
      </c>
      <c r="P4673" s="29">
        <v>46022</v>
      </c>
      <c r="Q4673" s="40">
        <v>4.9965776999999996</v>
      </c>
      <c r="R4673" s="39">
        <v>103.82888432580425</v>
      </c>
      <c r="S4673" s="39">
        <v>103.82888432580425</v>
      </c>
      <c r="T4673" s="39">
        <v>103.82888432580425</v>
      </c>
      <c r="U4673" s="39">
        <v>104.11334702258728</v>
      </c>
      <c r="V4673" s="39">
        <v>103.82888432580425</v>
      </c>
      <c r="W4673" s="29" t="s">
        <v>265</v>
      </c>
      <c r="X4673" s="29" t="s">
        <v>11773</v>
      </c>
      <c r="Y4673" s="29">
        <v>45281</v>
      </c>
      <c r="Z4673" s="41" t="s">
        <v>11760</v>
      </c>
      <c r="AA4673" s="42" t="s">
        <v>1349</v>
      </c>
      <c r="AB4673" s="29" t="s">
        <v>258</v>
      </c>
      <c r="AC4673" s="29" t="s">
        <v>258</v>
      </c>
      <c r="AD4673" s="29" t="s">
        <v>265</v>
      </c>
      <c r="AE4673" s="29" t="s">
        <v>1353</v>
      </c>
      <c r="AF4673" s="29" t="s">
        <v>1368</v>
      </c>
      <c r="AG4673" s="183" t="s">
        <v>1369</v>
      </c>
      <c r="AH4673" s="29" t="s">
        <v>1356</v>
      </c>
      <c r="AI4673" s="29" t="s">
        <v>1357</v>
      </c>
      <c r="AJ4673" s="29" t="s">
        <v>258</v>
      </c>
      <c r="AK4673" s="29" t="s">
        <v>258</v>
      </c>
      <c r="AL4673" s="29" t="s">
        <v>13327</v>
      </c>
    </row>
    <row r="4674" spans="1:38" x14ac:dyDescent="0.2">
      <c r="A4674" s="35" t="s">
        <v>16</v>
      </c>
      <c r="B4674" s="36">
        <v>10594</v>
      </c>
      <c r="C4674" s="36"/>
      <c r="D4674" s="36" t="s">
        <v>1349</v>
      </c>
      <c r="E4674" s="37" t="s">
        <v>7695</v>
      </c>
      <c r="F4674" s="38" t="s">
        <v>1269</v>
      </c>
      <c r="G4674" s="38" t="s">
        <v>1273</v>
      </c>
      <c r="H4674" s="35" t="s">
        <v>1393</v>
      </c>
      <c r="I4674" s="35"/>
      <c r="J4674" s="29" t="s">
        <v>281</v>
      </c>
      <c r="K4674" s="29" t="s">
        <v>282</v>
      </c>
      <c r="L4674" s="29" t="s">
        <v>1384</v>
      </c>
      <c r="M4674" s="39">
        <v>94.820927963291481</v>
      </c>
      <c r="N4674" s="39">
        <v>473.7801341546886</v>
      </c>
      <c r="O4674" s="29">
        <v>44197</v>
      </c>
      <c r="P4674" s="29">
        <v>46022</v>
      </c>
      <c r="Q4674" s="40">
        <v>4.9965776999999996</v>
      </c>
      <c r="R4674" s="39">
        <v>94.704134154688575</v>
      </c>
      <c r="S4674" s="39">
        <v>94.704134154688575</v>
      </c>
      <c r="T4674" s="39">
        <v>94.704134154688575</v>
      </c>
      <c r="U4674" s="39">
        <v>94.963597535934298</v>
      </c>
      <c r="V4674" s="39">
        <v>94.704134154688575</v>
      </c>
      <c r="W4674" s="29" t="s">
        <v>265</v>
      </c>
      <c r="X4674" s="29" t="s">
        <v>11773</v>
      </c>
      <c r="Y4674" s="29">
        <v>45281</v>
      </c>
      <c r="Z4674" s="41" t="s">
        <v>11760</v>
      </c>
      <c r="AA4674" s="42" t="s">
        <v>1349</v>
      </c>
      <c r="AB4674" s="29" t="s">
        <v>258</v>
      </c>
      <c r="AC4674" s="29" t="s">
        <v>258</v>
      </c>
      <c r="AD4674" s="29" t="s">
        <v>265</v>
      </c>
      <c r="AE4674" s="29" t="s">
        <v>1353</v>
      </c>
      <c r="AF4674" s="29" t="s">
        <v>1368</v>
      </c>
      <c r="AG4674" s="183" t="s">
        <v>1369</v>
      </c>
      <c r="AH4674" s="29" t="s">
        <v>1356</v>
      </c>
      <c r="AI4674" s="29" t="s">
        <v>1357</v>
      </c>
      <c r="AJ4674" s="29" t="s">
        <v>258</v>
      </c>
      <c r="AK4674" s="29" t="s">
        <v>258</v>
      </c>
      <c r="AL4674" s="29" t="s">
        <v>13327</v>
      </c>
    </row>
    <row r="4675" spans="1:38" x14ac:dyDescent="0.2">
      <c r="A4675" s="35" t="s">
        <v>17</v>
      </c>
      <c r="B4675" s="36">
        <v>10596</v>
      </c>
      <c r="C4675" s="36"/>
      <c r="D4675" s="36" t="s">
        <v>1349</v>
      </c>
      <c r="E4675" s="37" t="s">
        <v>7696</v>
      </c>
      <c r="F4675" s="38" t="s">
        <v>1266</v>
      </c>
      <c r="G4675" s="38" t="s">
        <v>1268</v>
      </c>
      <c r="H4675" s="35" t="s">
        <v>310</v>
      </c>
      <c r="I4675" s="35" t="s">
        <v>1349</v>
      </c>
      <c r="J4675" s="29" t="s">
        <v>1500</v>
      </c>
      <c r="K4675" s="29" t="s">
        <v>3460</v>
      </c>
      <c r="L4675" s="29" t="s">
        <v>1384</v>
      </c>
      <c r="M4675" s="39">
        <v>0</v>
      </c>
      <c r="N4675" s="39"/>
      <c r="O4675" s="29">
        <v>44197</v>
      </c>
      <c r="P4675" s="29">
        <v>44882</v>
      </c>
      <c r="Q4675" s="40">
        <v>1.8754278</v>
      </c>
      <c r="R4675" s="39"/>
      <c r="S4675" s="39"/>
      <c r="T4675" s="39"/>
      <c r="U4675" s="39"/>
      <c r="V4675" s="39"/>
      <c r="W4675" s="29" t="s">
        <v>265</v>
      </c>
      <c r="X4675" s="29" t="s">
        <v>11774</v>
      </c>
      <c r="Y4675" s="29">
        <v>45295</v>
      </c>
      <c r="Z4675" s="41" t="s">
        <v>11761</v>
      </c>
      <c r="AA4675" s="42" t="s">
        <v>1349</v>
      </c>
      <c r="AB4675" s="29" t="s">
        <v>258</v>
      </c>
      <c r="AC4675" s="29" t="s">
        <v>258</v>
      </c>
      <c r="AD4675" s="29" t="s">
        <v>265</v>
      </c>
      <c r="AE4675" s="29" t="s">
        <v>1353</v>
      </c>
      <c r="AF4675" s="29" t="s">
        <v>1368</v>
      </c>
      <c r="AG4675" s="183" t="s">
        <v>1369</v>
      </c>
      <c r="AH4675" s="29" t="s">
        <v>1356</v>
      </c>
      <c r="AI4675" s="29" t="s">
        <v>1357</v>
      </c>
      <c r="AJ4675" s="29" t="s">
        <v>258</v>
      </c>
      <c r="AK4675" s="29" t="s">
        <v>258</v>
      </c>
      <c r="AL4675" s="29" t="s">
        <v>13327</v>
      </c>
    </row>
    <row r="4676" spans="1:38" x14ac:dyDescent="0.2">
      <c r="A4676" s="35" t="s">
        <v>18</v>
      </c>
      <c r="B4676" s="36">
        <v>10596</v>
      </c>
      <c r="C4676" s="36">
        <v>1</v>
      </c>
      <c r="D4676" s="36" t="s">
        <v>7697</v>
      </c>
      <c r="E4676" s="37" t="s">
        <v>7698</v>
      </c>
      <c r="F4676" s="38" t="s">
        <v>1266</v>
      </c>
      <c r="G4676" s="38" t="s">
        <v>1268</v>
      </c>
      <c r="H4676" s="35" t="s">
        <v>310</v>
      </c>
      <c r="I4676" s="35"/>
      <c r="J4676" s="29" t="s">
        <v>1500</v>
      </c>
      <c r="K4676" s="29" t="s">
        <v>3460</v>
      </c>
      <c r="L4676" s="29" t="s">
        <v>1384</v>
      </c>
      <c r="M4676" s="39">
        <v>53.691241997745848</v>
      </c>
      <c r="N4676" s="39">
        <v>40.277618069815198</v>
      </c>
      <c r="O4676" s="29">
        <v>44608</v>
      </c>
      <c r="P4676" s="29">
        <v>44882</v>
      </c>
      <c r="Q4676" s="40">
        <v>0.75017109999999998</v>
      </c>
      <c r="R4676" s="39">
        <v>0</v>
      </c>
      <c r="S4676" s="39">
        <v>40.277618069815198</v>
      </c>
      <c r="T4676" s="39">
        <v>0</v>
      </c>
      <c r="U4676" s="39">
        <v>0</v>
      </c>
      <c r="V4676" s="39">
        <v>0</v>
      </c>
      <c r="W4676" s="29" t="s">
        <v>1357</v>
      </c>
      <c r="X4676" s="29" t="s">
        <v>11774</v>
      </c>
      <c r="Y4676" s="29">
        <v>45295</v>
      </c>
      <c r="Z4676" s="41" t="s">
        <v>11761</v>
      </c>
      <c r="AA4676" s="42" t="s">
        <v>1349</v>
      </c>
      <c r="AB4676" s="29" t="s">
        <v>258</v>
      </c>
      <c r="AC4676" s="29" t="s">
        <v>258</v>
      </c>
      <c r="AD4676" s="29" t="s">
        <v>265</v>
      </c>
      <c r="AE4676" s="29" t="s">
        <v>1353</v>
      </c>
      <c r="AF4676" s="29" t="s">
        <v>1368</v>
      </c>
      <c r="AG4676" s="183" t="s">
        <v>1369</v>
      </c>
      <c r="AH4676" s="29" t="s">
        <v>1356</v>
      </c>
      <c r="AI4676" s="29" t="s">
        <v>1357</v>
      </c>
      <c r="AJ4676" s="29" t="s">
        <v>258</v>
      </c>
      <c r="AK4676" s="29" t="s">
        <v>258</v>
      </c>
      <c r="AL4676" s="29" t="s">
        <v>13326</v>
      </c>
    </row>
    <row r="4677" spans="1:38" x14ac:dyDescent="0.2">
      <c r="A4677" s="35" t="s">
        <v>17</v>
      </c>
      <c r="B4677" s="36">
        <v>10601</v>
      </c>
      <c r="C4677" s="36"/>
      <c r="D4677" s="36" t="s">
        <v>1349</v>
      </c>
      <c r="E4677" s="37" t="s">
        <v>7699</v>
      </c>
      <c r="F4677" s="38" t="s">
        <v>1262</v>
      </c>
      <c r="G4677" s="38" t="s">
        <v>1265</v>
      </c>
      <c r="H4677" s="35" t="s">
        <v>2327</v>
      </c>
      <c r="I4677" s="35" t="s">
        <v>1349</v>
      </c>
      <c r="J4677" s="29" t="s">
        <v>1513</v>
      </c>
      <c r="K4677" s="29" t="s">
        <v>1514</v>
      </c>
      <c r="L4677" s="29" t="s">
        <v>7700</v>
      </c>
      <c r="M4677" s="39">
        <v>0</v>
      </c>
      <c r="N4677" s="39"/>
      <c r="O4677" s="29">
        <v>44197</v>
      </c>
      <c r="P4677" s="29">
        <v>46022</v>
      </c>
      <c r="Q4677" s="40">
        <v>4.9965776999999996</v>
      </c>
      <c r="R4677" s="39"/>
      <c r="S4677" s="39"/>
      <c r="T4677" s="39"/>
      <c r="U4677" s="39"/>
      <c r="V4677" s="39"/>
      <c r="W4677" s="29" t="s">
        <v>1357</v>
      </c>
      <c r="X4677" s="29" t="s">
        <v>258</v>
      </c>
      <c r="Y4677" s="29" t="s">
        <v>1349</v>
      </c>
      <c r="Z4677" s="41" t="s">
        <v>1349</v>
      </c>
      <c r="AA4677" s="42" t="s">
        <v>1349</v>
      </c>
      <c r="AB4677" s="29" t="s">
        <v>258</v>
      </c>
      <c r="AC4677" s="29" t="s">
        <v>258</v>
      </c>
      <c r="AD4677" s="29" t="s">
        <v>258</v>
      </c>
      <c r="AE4677" s="29" t="s">
        <v>1367</v>
      </c>
      <c r="AF4677" s="29" t="s">
        <v>2221</v>
      </c>
      <c r="AG4677" s="183" t="s">
        <v>2222</v>
      </c>
      <c r="AH4677" s="29" t="s">
        <v>1356</v>
      </c>
      <c r="AI4677" s="29" t="s">
        <v>1357</v>
      </c>
      <c r="AJ4677" s="29" t="s">
        <v>258</v>
      </c>
      <c r="AK4677" s="29" t="s">
        <v>258</v>
      </c>
      <c r="AL4677" s="29" t="s">
        <v>13326</v>
      </c>
    </row>
    <row r="4678" spans="1:38" x14ac:dyDescent="0.2">
      <c r="A4678" s="35" t="s">
        <v>16</v>
      </c>
      <c r="B4678" s="36">
        <v>10602</v>
      </c>
      <c r="C4678" s="36"/>
      <c r="D4678" s="36" t="s">
        <v>1349</v>
      </c>
      <c r="E4678" s="37" t="s">
        <v>7701</v>
      </c>
      <c r="F4678" s="38" t="s">
        <v>1269</v>
      </c>
      <c r="G4678" s="38" t="s">
        <v>1273</v>
      </c>
      <c r="H4678" s="35" t="s">
        <v>1393</v>
      </c>
      <c r="I4678" s="35"/>
      <c r="J4678" s="29" t="s">
        <v>1371</v>
      </c>
      <c r="K4678" s="29" t="s">
        <v>1371</v>
      </c>
      <c r="L4678" s="29" t="s">
        <v>1384</v>
      </c>
      <c r="M4678" s="39">
        <v>59.439551620416559</v>
      </c>
      <c r="N4678" s="39">
        <v>296.99433812457221</v>
      </c>
      <c r="O4678" s="29">
        <v>44197</v>
      </c>
      <c r="P4678" s="29">
        <v>46022</v>
      </c>
      <c r="Q4678" s="40">
        <v>4.9965776999999996</v>
      </c>
      <c r="R4678" s="39">
        <v>59.366338124572209</v>
      </c>
      <c r="S4678" s="39">
        <v>59.366338124572209</v>
      </c>
      <c r="T4678" s="39">
        <v>59.366338124572209</v>
      </c>
      <c r="U4678" s="39">
        <v>59.528985626283365</v>
      </c>
      <c r="V4678" s="39">
        <v>59.366338124572209</v>
      </c>
      <c r="W4678" s="29" t="s">
        <v>265</v>
      </c>
      <c r="X4678" s="29" t="s">
        <v>11773</v>
      </c>
      <c r="Y4678" s="29">
        <v>45301</v>
      </c>
      <c r="Z4678" s="41" t="s">
        <v>11761</v>
      </c>
      <c r="AA4678" s="42" t="s">
        <v>1349</v>
      </c>
      <c r="AB4678" s="29" t="s">
        <v>258</v>
      </c>
      <c r="AC4678" s="29" t="s">
        <v>258</v>
      </c>
      <c r="AD4678" s="29" t="s">
        <v>265</v>
      </c>
      <c r="AE4678" s="29" t="s">
        <v>1353</v>
      </c>
      <c r="AF4678" s="29" t="s">
        <v>1368</v>
      </c>
      <c r="AG4678" s="183" t="s">
        <v>1369</v>
      </c>
      <c r="AH4678" s="29" t="s">
        <v>1356</v>
      </c>
      <c r="AI4678" s="29" t="s">
        <v>1357</v>
      </c>
      <c r="AJ4678" s="29" t="s">
        <v>258</v>
      </c>
      <c r="AK4678" s="29" t="s">
        <v>258</v>
      </c>
      <c r="AL4678" s="29" t="s">
        <v>13327</v>
      </c>
    </row>
    <row r="4679" spans="1:38" x14ac:dyDescent="0.2">
      <c r="A4679" s="35" t="s">
        <v>16</v>
      </c>
      <c r="B4679" s="36">
        <v>10603</v>
      </c>
      <c r="C4679" s="36"/>
      <c r="D4679" s="36" t="s">
        <v>1349</v>
      </c>
      <c r="E4679" s="37" t="s">
        <v>7702</v>
      </c>
      <c r="F4679" s="38" t="s">
        <v>1269</v>
      </c>
      <c r="G4679" s="38" t="s">
        <v>1273</v>
      </c>
      <c r="H4679" s="35" t="s">
        <v>1393</v>
      </c>
      <c r="I4679" s="35"/>
      <c r="J4679" s="29" t="s">
        <v>281</v>
      </c>
      <c r="K4679" s="29" t="s">
        <v>282</v>
      </c>
      <c r="L4679" s="29" t="s">
        <v>1384</v>
      </c>
      <c r="M4679" s="39">
        <v>111.66415202742689</v>
      </c>
      <c r="N4679" s="39">
        <v>557.93861190965094</v>
      </c>
      <c r="O4679" s="29">
        <v>44197</v>
      </c>
      <c r="P4679" s="29">
        <v>46022</v>
      </c>
      <c r="Q4679" s="40">
        <v>4.9965776999999996</v>
      </c>
      <c r="R4679" s="39">
        <v>111.52661190965092</v>
      </c>
      <c r="S4679" s="39">
        <v>111.52661190965092</v>
      </c>
      <c r="T4679" s="39">
        <v>111.52661190965092</v>
      </c>
      <c r="U4679" s="39">
        <v>111.83216427104722</v>
      </c>
      <c r="V4679" s="39">
        <v>111.52661190965092</v>
      </c>
      <c r="W4679" s="29" t="s">
        <v>265</v>
      </c>
      <c r="X4679" s="29" t="s">
        <v>11773</v>
      </c>
      <c r="Y4679" s="29">
        <v>45281</v>
      </c>
      <c r="Z4679" s="41" t="s">
        <v>11760</v>
      </c>
      <c r="AA4679" s="42" t="s">
        <v>1349</v>
      </c>
      <c r="AB4679" s="29" t="s">
        <v>258</v>
      </c>
      <c r="AC4679" s="29" t="s">
        <v>258</v>
      </c>
      <c r="AD4679" s="29" t="s">
        <v>265</v>
      </c>
      <c r="AE4679" s="29" t="s">
        <v>1353</v>
      </c>
      <c r="AF4679" s="29" t="s">
        <v>1368</v>
      </c>
      <c r="AG4679" s="183" t="s">
        <v>1369</v>
      </c>
      <c r="AH4679" s="29" t="s">
        <v>1356</v>
      </c>
      <c r="AI4679" s="29" t="s">
        <v>1357</v>
      </c>
      <c r="AJ4679" s="29" t="s">
        <v>258</v>
      </c>
      <c r="AK4679" s="29" t="s">
        <v>258</v>
      </c>
      <c r="AL4679" s="29" t="s">
        <v>13327</v>
      </c>
    </row>
    <row r="4680" spans="1:38" x14ac:dyDescent="0.2">
      <c r="A4680" s="35" t="s">
        <v>17</v>
      </c>
      <c r="B4680" s="36">
        <v>10610</v>
      </c>
      <c r="C4680" s="36"/>
      <c r="D4680" s="36" t="s">
        <v>1349</v>
      </c>
      <c r="E4680" s="37" t="s">
        <v>7703</v>
      </c>
      <c r="F4680" s="38" t="s">
        <v>1262</v>
      </c>
      <c r="G4680" s="38" t="s">
        <v>1263</v>
      </c>
      <c r="H4680" s="35" t="s">
        <v>1671</v>
      </c>
      <c r="I4680" s="35" t="s">
        <v>1349</v>
      </c>
      <c r="J4680" s="29" t="s">
        <v>263</v>
      </c>
      <c r="K4680" s="29" t="s">
        <v>264</v>
      </c>
      <c r="L4680" s="29" t="s">
        <v>5743</v>
      </c>
      <c r="M4680" s="39">
        <v>0</v>
      </c>
      <c r="N4680" s="39"/>
      <c r="O4680" s="29">
        <v>44197</v>
      </c>
      <c r="P4680" s="29">
        <v>46022</v>
      </c>
      <c r="Q4680" s="40">
        <v>4.9965776999999996</v>
      </c>
      <c r="R4680" s="39"/>
      <c r="S4680" s="39"/>
      <c r="T4680" s="39"/>
      <c r="U4680" s="39"/>
      <c r="V4680" s="39"/>
      <c r="W4680" s="29" t="s">
        <v>265</v>
      </c>
      <c r="X4680" s="29" t="s">
        <v>11773</v>
      </c>
      <c r="Y4680" s="29">
        <v>45265</v>
      </c>
      <c r="Z4680" s="41" t="s">
        <v>11760</v>
      </c>
      <c r="AA4680" s="42" t="s">
        <v>1349</v>
      </c>
      <c r="AB4680" s="29" t="s">
        <v>258</v>
      </c>
      <c r="AC4680" s="29" t="s">
        <v>265</v>
      </c>
      <c r="AD4680" s="29" t="s">
        <v>265</v>
      </c>
      <c r="AE4680" s="29" t="s">
        <v>1367</v>
      </c>
      <c r="AF4680" s="29" t="s">
        <v>2409</v>
      </c>
      <c r="AG4680" s="183" t="s">
        <v>2410</v>
      </c>
      <c r="AH4680" s="29" t="s">
        <v>1356</v>
      </c>
      <c r="AI4680" s="29" t="s">
        <v>1357</v>
      </c>
      <c r="AJ4680" s="29" t="s">
        <v>265</v>
      </c>
      <c r="AK4680" s="29" t="s">
        <v>258</v>
      </c>
      <c r="AL4680" s="29" t="s">
        <v>12221</v>
      </c>
    </row>
    <row r="4681" spans="1:38" x14ac:dyDescent="0.2">
      <c r="A4681" s="35" t="s">
        <v>16</v>
      </c>
      <c r="B4681" s="36">
        <v>10611</v>
      </c>
      <c r="C4681" s="36"/>
      <c r="D4681" s="36" t="s">
        <v>1349</v>
      </c>
      <c r="E4681" s="37" t="s">
        <v>7704</v>
      </c>
      <c r="F4681" s="38" t="s">
        <v>1266</v>
      </c>
      <c r="G4681" s="38" t="s">
        <v>1268</v>
      </c>
      <c r="H4681" s="35" t="s">
        <v>669</v>
      </c>
      <c r="I4681" s="35"/>
      <c r="J4681" s="29" t="s">
        <v>1371</v>
      </c>
      <c r="K4681" s="29" t="s">
        <v>1371</v>
      </c>
      <c r="L4681" s="29" t="s">
        <v>1384</v>
      </c>
      <c r="M4681" s="39">
        <v>119.30033392462788</v>
      </c>
      <c r="N4681" s="39">
        <v>596.09338809034909</v>
      </c>
      <c r="O4681" s="29">
        <v>44197</v>
      </c>
      <c r="P4681" s="29">
        <v>46022</v>
      </c>
      <c r="Q4681" s="40">
        <v>4.9965776999999996</v>
      </c>
      <c r="R4681" s="39">
        <v>119.15338809034908</v>
      </c>
      <c r="S4681" s="39">
        <v>119.15338809034908</v>
      </c>
      <c r="T4681" s="39">
        <v>119.15338809034908</v>
      </c>
      <c r="U4681" s="39">
        <v>119.47983572895276</v>
      </c>
      <c r="V4681" s="39">
        <v>119.15338809034908</v>
      </c>
      <c r="W4681" s="29" t="s">
        <v>1357</v>
      </c>
      <c r="X4681" s="29" t="s">
        <v>258</v>
      </c>
      <c r="Y4681" s="29" t="s">
        <v>1349</v>
      </c>
      <c r="Z4681" s="41" t="s">
        <v>1349</v>
      </c>
      <c r="AA4681" s="42" t="s">
        <v>1349</v>
      </c>
      <c r="AB4681" s="29" t="s">
        <v>258</v>
      </c>
      <c r="AC4681" s="29" t="s">
        <v>258</v>
      </c>
      <c r="AD4681" s="29" t="s">
        <v>265</v>
      </c>
      <c r="AE4681" s="29" t="s">
        <v>1353</v>
      </c>
      <c r="AF4681" s="29" t="s">
        <v>1368</v>
      </c>
      <c r="AG4681" s="183" t="s">
        <v>1369</v>
      </c>
      <c r="AH4681" s="29" t="s">
        <v>1356</v>
      </c>
      <c r="AI4681" s="29" t="s">
        <v>1357</v>
      </c>
      <c r="AJ4681" s="29" t="s">
        <v>258</v>
      </c>
      <c r="AK4681" s="29" t="s">
        <v>258</v>
      </c>
      <c r="AL4681" s="29" t="s">
        <v>13326</v>
      </c>
    </row>
    <row r="4682" spans="1:38" x14ac:dyDescent="0.2">
      <c r="A4682" s="35" t="s">
        <v>17</v>
      </c>
      <c r="B4682" s="36">
        <v>10613</v>
      </c>
      <c r="C4682" s="36"/>
      <c r="D4682" s="36" t="s">
        <v>1349</v>
      </c>
      <c r="E4682" s="37" t="s">
        <v>7705</v>
      </c>
      <c r="F4682" s="38" t="s">
        <v>1260</v>
      </c>
      <c r="G4682" s="38" t="s">
        <v>1261</v>
      </c>
      <c r="H4682" s="35" t="s">
        <v>1047</v>
      </c>
      <c r="I4682" s="35" t="s">
        <v>1349</v>
      </c>
      <c r="J4682" s="29" t="s">
        <v>263</v>
      </c>
      <c r="K4682" s="29" t="s">
        <v>264</v>
      </c>
      <c r="L4682" s="29" t="s">
        <v>2577</v>
      </c>
      <c r="M4682" s="39">
        <v>0</v>
      </c>
      <c r="N4682" s="39"/>
      <c r="O4682" s="29">
        <v>44197</v>
      </c>
      <c r="P4682" s="29">
        <v>46022</v>
      </c>
      <c r="Q4682" s="40">
        <v>4.9965776999999996</v>
      </c>
      <c r="R4682" s="39"/>
      <c r="S4682" s="39"/>
      <c r="T4682" s="39"/>
      <c r="U4682" s="39"/>
      <c r="V4682" s="39"/>
      <c r="W4682" s="29" t="s">
        <v>1357</v>
      </c>
      <c r="X4682" s="29" t="s">
        <v>258</v>
      </c>
      <c r="Y4682" s="29" t="s">
        <v>1349</v>
      </c>
      <c r="Z4682" s="41" t="s">
        <v>1349</v>
      </c>
      <c r="AA4682" s="42" t="s">
        <v>1349</v>
      </c>
      <c r="AB4682" s="29" t="s">
        <v>258</v>
      </c>
      <c r="AC4682" s="29" t="s">
        <v>265</v>
      </c>
      <c r="AD4682" s="29" t="s">
        <v>265</v>
      </c>
      <c r="AE4682" s="29" t="s">
        <v>1367</v>
      </c>
      <c r="AF4682" s="29" t="s">
        <v>2409</v>
      </c>
      <c r="AG4682" s="183" t="s">
        <v>2410</v>
      </c>
      <c r="AH4682" s="29" t="s">
        <v>1356</v>
      </c>
      <c r="AI4682" s="29" t="s">
        <v>1357</v>
      </c>
      <c r="AJ4682" s="29" t="s">
        <v>258</v>
      </c>
      <c r="AK4682" s="29" t="s">
        <v>258</v>
      </c>
      <c r="AL4682" s="29" t="s">
        <v>13326</v>
      </c>
    </row>
    <row r="4683" spans="1:38" x14ac:dyDescent="0.2">
      <c r="A4683" s="35" t="s">
        <v>17</v>
      </c>
      <c r="B4683" s="36">
        <v>10615</v>
      </c>
      <c r="C4683" s="36"/>
      <c r="D4683" s="36" t="s">
        <v>1349</v>
      </c>
      <c r="E4683" s="37" t="s">
        <v>7706</v>
      </c>
      <c r="F4683" s="38" t="s">
        <v>1269</v>
      </c>
      <c r="G4683" s="38" t="s">
        <v>1445</v>
      </c>
      <c r="H4683" s="35" t="s">
        <v>12095</v>
      </c>
      <c r="I4683" s="35" t="s">
        <v>1349</v>
      </c>
      <c r="J4683" s="29" t="s">
        <v>281</v>
      </c>
      <c r="K4683" s="29" t="s">
        <v>282</v>
      </c>
      <c r="L4683" s="29" t="s">
        <v>6021</v>
      </c>
      <c r="M4683" s="39">
        <v>0</v>
      </c>
      <c r="N4683" s="39"/>
      <c r="O4683" s="29">
        <v>44197</v>
      </c>
      <c r="P4683" s="29">
        <v>46022</v>
      </c>
      <c r="Q4683" s="40">
        <v>4.9965776999999996</v>
      </c>
      <c r="R4683" s="39"/>
      <c r="S4683" s="39"/>
      <c r="T4683" s="39"/>
      <c r="U4683" s="39"/>
      <c r="V4683" s="39"/>
      <c r="W4683" s="29" t="s">
        <v>265</v>
      </c>
      <c r="X4683" s="29" t="s">
        <v>11774</v>
      </c>
      <c r="Y4683" s="29">
        <v>45248</v>
      </c>
      <c r="Z4683" s="41" t="s">
        <v>11759</v>
      </c>
      <c r="AA4683" s="42" t="s">
        <v>1349</v>
      </c>
      <c r="AB4683" s="29" t="s">
        <v>258</v>
      </c>
      <c r="AC4683" s="29" t="s">
        <v>258</v>
      </c>
      <c r="AD4683" s="29" t="s">
        <v>265</v>
      </c>
      <c r="AE4683" s="29" t="s">
        <v>1353</v>
      </c>
      <c r="AF4683" s="29" t="s">
        <v>1368</v>
      </c>
      <c r="AG4683" s="183" t="s">
        <v>1369</v>
      </c>
      <c r="AH4683" s="29" t="s">
        <v>1356</v>
      </c>
      <c r="AI4683" s="29" t="s">
        <v>1357</v>
      </c>
      <c r="AJ4683" s="29" t="s">
        <v>258</v>
      </c>
      <c r="AK4683" s="29" t="s">
        <v>258</v>
      </c>
      <c r="AL4683" s="29" t="s">
        <v>13327</v>
      </c>
    </row>
    <row r="4684" spans="1:38" x14ac:dyDescent="0.2">
      <c r="A4684" s="35" t="s">
        <v>18</v>
      </c>
      <c r="B4684" s="36">
        <v>10615</v>
      </c>
      <c r="C4684" s="36">
        <v>1</v>
      </c>
      <c r="D4684" s="36" t="s">
        <v>7707</v>
      </c>
      <c r="E4684" s="37" t="s">
        <v>7708</v>
      </c>
      <c r="F4684" s="38" t="s">
        <v>1269</v>
      </c>
      <c r="G4684" s="38" t="s">
        <v>1445</v>
      </c>
      <c r="H4684" s="35" t="s">
        <v>12095</v>
      </c>
      <c r="I4684" s="35"/>
      <c r="J4684" s="29" t="s">
        <v>281</v>
      </c>
      <c r="K4684" s="29" t="s">
        <v>282</v>
      </c>
      <c r="L4684" s="29" t="s">
        <v>6021</v>
      </c>
      <c r="M4684" s="39">
        <v>241.7603524348275</v>
      </c>
      <c r="N4684" s="39">
        <v>978.95567419575639</v>
      </c>
      <c r="O4684" s="29">
        <v>44543</v>
      </c>
      <c r="P4684" s="29">
        <v>46022</v>
      </c>
      <c r="Q4684" s="40">
        <v>4.0492812999999996</v>
      </c>
      <c r="R4684" s="39">
        <v>12.567674195756332</v>
      </c>
      <c r="S4684" s="39">
        <v>241.43163586584532</v>
      </c>
      <c r="T4684" s="39">
        <v>241.43163586584532</v>
      </c>
      <c r="U4684" s="39">
        <v>242.09309240246407</v>
      </c>
      <c r="V4684" s="39">
        <v>241.43163586584532</v>
      </c>
      <c r="W4684" s="29" t="s">
        <v>1357</v>
      </c>
      <c r="X4684" s="29" t="s">
        <v>11774</v>
      </c>
      <c r="Y4684" s="29">
        <v>45248</v>
      </c>
      <c r="Z4684" s="41" t="s">
        <v>11759</v>
      </c>
      <c r="AA4684" s="42" t="s">
        <v>1349</v>
      </c>
      <c r="AB4684" s="29" t="s">
        <v>258</v>
      </c>
      <c r="AC4684" s="29" t="s">
        <v>258</v>
      </c>
      <c r="AD4684" s="29" t="s">
        <v>265</v>
      </c>
      <c r="AE4684" s="29" t="s">
        <v>1353</v>
      </c>
      <c r="AF4684" s="29" t="s">
        <v>1368</v>
      </c>
      <c r="AG4684" s="183" t="s">
        <v>1369</v>
      </c>
      <c r="AH4684" s="29" t="s">
        <v>1356</v>
      </c>
      <c r="AI4684" s="29" t="s">
        <v>1357</v>
      </c>
      <c r="AJ4684" s="29" t="s">
        <v>258</v>
      </c>
      <c r="AK4684" s="29" t="s">
        <v>258</v>
      </c>
      <c r="AL4684" s="29" t="s">
        <v>13326</v>
      </c>
    </row>
    <row r="4685" spans="1:38" x14ac:dyDescent="0.2">
      <c r="A4685" s="35" t="s">
        <v>17</v>
      </c>
      <c r="B4685" s="36">
        <v>10617</v>
      </c>
      <c r="C4685" s="36"/>
      <c r="D4685" s="36" t="s">
        <v>1349</v>
      </c>
      <c r="E4685" s="37" t="s">
        <v>7709</v>
      </c>
      <c r="F4685" s="38" t="s">
        <v>1266</v>
      </c>
      <c r="G4685" s="38" t="s">
        <v>1278</v>
      </c>
      <c r="H4685" s="35" t="s">
        <v>1090</v>
      </c>
      <c r="I4685" s="35" t="s">
        <v>1349</v>
      </c>
      <c r="J4685" s="29" t="s">
        <v>281</v>
      </c>
      <c r="K4685" s="29" t="s">
        <v>282</v>
      </c>
      <c r="L4685" s="29" t="s">
        <v>1384</v>
      </c>
      <c r="M4685" s="39">
        <v>0</v>
      </c>
      <c r="N4685" s="39"/>
      <c r="O4685" s="29">
        <v>44197</v>
      </c>
      <c r="P4685" s="29">
        <v>46022</v>
      </c>
      <c r="Q4685" s="40">
        <v>4.9965776999999996</v>
      </c>
      <c r="R4685" s="39"/>
      <c r="S4685" s="39"/>
      <c r="T4685" s="39"/>
      <c r="U4685" s="39"/>
      <c r="V4685" s="39"/>
      <c r="W4685" s="29" t="s">
        <v>1357</v>
      </c>
      <c r="X4685" s="29" t="s">
        <v>258</v>
      </c>
      <c r="Y4685" s="29" t="s">
        <v>1349</v>
      </c>
      <c r="Z4685" s="41" t="s">
        <v>1349</v>
      </c>
      <c r="AA4685" s="42" t="s">
        <v>1349</v>
      </c>
      <c r="AB4685" s="29" t="s">
        <v>258</v>
      </c>
      <c r="AC4685" s="29" t="s">
        <v>258</v>
      </c>
      <c r="AD4685" s="29" t="s">
        <v>265</v>
      </c>
      <c r="AE4685" s="29" t="s">
        <v>1353</v>
      </c>
      <c r="AF4685" s="29" t="s">
        <v>1368</v>
      </c>
      <c r="AG4685" s="183" t="s">
        <v>1369</v>
      </c>
      <c r="AH4685" s="29" t="s">
        <v>1356</v>
      </c>
      <c r="AI4685" s="29" t="s">
        <v>1357</v>
      </c>
      <c r="AJ4685" s="29" t="s">
        <v>258</v>
      </c>
      <c r="AK4685" s="29" t="s">
        <v>258</v>
      </c>
      <c r="AL4685" s="29" t="s">
        <v>13326</v>
      </c>
    </row>
    <row r="4686" spans="1:38" x14ac:dyDescent="0.2">
      <c r="A4686" s="35" t="s">
        <v>18</v>
      </c>
      <c r="B4686" s="36">
        <v>10617</v>
      </c>
      <c r="C4686" s="36">
        <v>1</v>
      </c>
      <c r="D4686" s="36" t="s">
        <v>7710</v>
      </c>
      <c r="E4686" s="37" t="s">
        <v>7711</v>
      </c>
      <c r="F4686" s="38" t="s">
        <v>1266</v>
      </c>
      <c r="G4686" s="38" t="s">
        <v>1278</v>
      </c>
      <c r="H4686" s="35" t="s">
        <v>1090</v>
      </c>
      <c r="I4686" s="35"/>
      <c r="J4686" s="29" t="s">
        <v>281</v>
      </c>
      <c r="K4686" s="29" t="s">
        <v>282</v>
      </c>
      <c r="L4686" s="29" t="s">
        <v>1384</v>
      </c>
      <c r="M4686" s="39">
        <v>149.91874659768118</v>
      </c>
      <c r="N4686" s="39">
        <v>540.56944558521559</v>
      </c>
      <c r="O4686" s="29">
        <v>44705</v>
      </c>
      <c r="P4686" s="29">
        <v>46022</v>
      </c>
      <c r="Q4686" s="40">
        <v>3.6057494999999999</v>
      </c>
      <c r="R4686" s="39">
        <v>0</v>
      </c>
      <c r="S4686" s="39">
        <v>91.051909650924031</v>
      </c>
      <c r="T4686" s="39">
        <v>149.70246406570843</v>
      </c>
      <c r="U4686" s="39">
        <v>150.11260780287472</v>
      </c>
      <c r="V4686" s="39">
        <v>149.70246406570843</v>
      </c>
      <c r="W4686" s="29" t="s">
        <v>1357</v>
      </c>
      <c r="X4686" s="29" t="s">
        <v>258</v>
      </c>
      <c r="Y4686" s="29" t="s">
        <v>1349</v>
      </c>
      <c r="Z4686" s="41" t="s">
        <v>1349</v>
      </c>
      <c r="AA4686" s="42" t="s">
        <v>1349</v>
      </c>
      <c r="AB4686" s="29" t="s">
        <v>258</v>
      </c>
      <c r="AC4686" s="29" t="s">
        <v>258</v>
      </c>
      <c r="AD4686" s="29" t="s">
        <v>265</v>
      </c>
      <c r="AE4686" s="29" t="s">
        <v>1353</v>
      </c>
      <c r="AF4686" s="29" t="s">
        <v>1368</v>
      </c>
      <c r="AG4686" s="183" t="s">
        <v>1369</v>
      </c>
      <c r="AH4686" s="29" t="s">
        <v>1356</v>
      </c>
      <c r="AI4686" s="29" t="s">
        <v>1357</v>
      </c>
      <c r="AJ4686" s="29" t="s">
        <v>258</v>
      </c>
      <c r="AK4686" s="29" t="s">
        <v>258</v>
      </c>
      <c r="AL4686" s="29" t="s">
        <v>13326</v>
      </c>
    </row>
    <row r="4687" spans="1:38" x14ac:dyDescent="0.2">
      <c r="A4687" s="35" t="s">
        <v>17</v>
      </c>
      <c r="B4687" s="36">
        <v>10622</v>
      </c>
      <c r="C4687" s="36"/>
      <c r="D4687" s="36" t="s">
        <v>1349</v>
      </c>
      <c r="E4687" s="37" t="s">
        <v>7712</v>
      </c>
      <c r="F4687" s="38" t="s">
        <v>1269</v>
      </c>
      <c r="G4687" s="38" t="s">
        <v>1271</v>
      </c>
      <c r="H4687" s="35" t="s">
        <v>12266</v>
      </c>
      <c r="I4687" s="35" t="s">
        <v>1349</v>
      </c>
      <c r="J4687" s="29" t="s">
        <v>484</v>
      </c>
      <c r="K4687" s="29" t="s">
        <v>1365</v>
      </c>
      <c r="L4687" s="29" t="s">
        <v>1366</v>
      </c>
      <c r="M4687" s="39">
        <v>0</v>
      </c>
      <c r="N4687" s="39"/>
      <c r="O4687" s="29">
        <v>44197</v>
      </c>
      <c r="P4687" s="29">
        <v>46022</v>
      </c>
      <c r="Q4687" s="40">
        <v>4.9965776999999996</v>
      </c>
      <c r="R4687" s="39"/>
      <c r="S4687" s="39"/>
      <c r="T4687" s="39"/>
      <c r="U4687" s="39"/>
      <c r="V4687" s="39"/>
      <c r="W4687" s="29" t="s">
        <v>1357</v>
      </c>
      <c r="X4687" s="29" t="s">
        <v>258</v>
      </c>
      <c r="Y4687" s="29" t="s">
        <v>1349</v>
      </c>
      <c r="Z4687" s="41" t="s">
        <v>1349</v>
      </c>
      <c r="AA4687" s="42" t="s">
        <v>1349</v>
      </c>
      <c r="AB4687" s="29" t="s">
        <v>258</v>
      </c>
      <c r="AC4687" s="29" t="s">
        <v>258</v>
      </c>
      <c r="AD4687" s="29" t="s">
        <v>265</v>
      </c>
      <c r="AE4687" s="29" t="s">
        <v>1367</v>
      </c>
      <c r="AF4687" s="29" t="s">
        <v>1368</v>
      </c>
      <c r="AG4687" s="183" t="s">
        <v>1369</v>
      </c>
      <c r="AH4687" s="29" t="s">
        <v>1356</v>
      </c>
      <c r="AI4687" s="29" t="s">
        <v>1357</v>
      </c>
      <c r="AJ4687" s="29" t="s">
        <v>258</v>
      </c>
      <c r="AK4687" s="29" t="s">
        <v>258</v>
      </c>
      <c r="AL4687" s="29" t="s">
        <v>13326</v>
      </c>
    </row>
    <row r="4688" spans="1:38" x14ac:dyDescent="0.2">
      <c r="A4688" s="35" t="s">
        <v>16</v>
      </c>
      <c r="B4688" s="36">
        <v>10623</v>
      </c>
      <c r="C4688" s="36"/>
      <c r="D4688" s="36" t="s">
        <v>1349</v>
      </c>
      <c r="E4688" s="37" t="s">
        <v>7713</v>
      </c>
      <c r="F4688" s="38" t="s">
        <v>1266</v>
      </c>
      <c r="G4688" s="38" t="s">
        <v>1268</v>
      </c>
      <c r="H4688" s="35" t="s">
        <v>1133</v>
      </c>
      <c r="I4688" s="35"/>
      <c r="J4688" s="29" t="s">
        <v>1371</v>
      </c>
      <c r="K4688" s="29" t="s">
        <v>1371</v>
      </c>
      <c r="L4688" s="29" t="s">
        <v>1384</v>
      </c>
      <c r="M4688" s="39">
        <v>50.731561687360838</v>
      </c>
      <c r="N4688" s="39">
        <v>216.26021081451063</v>
      </c>
      <c r="O4688" s="29">
        <v>44465</v>
      </c>
      <c r="P4688" s="29">
        <v>46022</v>
      </c>
      <c r="Q4688" s="40">
        <v>4.2628336999999998</v>
      </c>
      <c r="R4688" s="39">
        <v>13.464210814510608</v>
      </c>
      <c r="S4688" s="39">
        <v>50.664298425735794</v>
      </c>
      <c r="T4688" s="39">
        <v>50.664298425735794</v>
      </c>
      <c r="U4688" s="39">
        <v>50.803104722792604</v>
      </c>
      <c r="V4688" s="39">
        <v>50.664298425735794</v>
      </c>
      <c r="W4688" s="29" t="s">
        <v>265</v>
      </c>
      <c r="X4688" s="29" t="s">
        <v>11773</v>
      </c>
      <c r="Y4688" s="29">
        <v>45281</v>
      </c>
      <c r="Z4688" s="41" t="s">
        <v>11760</v>
      </c>
      <c r="AA4688" s="42" t="s">
        <v>1349</v>
      </c>
      <c r="AB4688" s="29" t="s">
        <v>258</v>
      </c>
      <c r="AC4688" s="29" t="s">
        <v>258</v>
      </c>
      <c r="AD4688" s="29" t="s">
        <v>265</v>
      </c>
      <c r="AE4688" s="29" t="s">
        <v>1353</v>
      </c>
      <c r="AF4688" s="29" t="s">
        <v>1368</v>
      </c>
      <c r="AG4688" s="183" t="s">
        <v>1369</v>
      </c>
      <c r="AH4688" s="29" t="s">
        <v>1356</v>
      </c>
      <c r="AI4688" s="29" t="s">
        <v>1357</v>
      </c>
      <c r="AJ4688" s="29" t="s">
        <v>258</v>
      </c>
      <c r="AK4688" s="29" t="s">
        <v>258</v>
      </c>
      <c r="AL4688" s="29" t="s">
        <v>13327</v>
      </c>
    </row>
    <row r="4689" spans="1:38" x14ac:dyDescent="0.2">
      <c r="A4689" s="35" t="s">
        <v>16</v>
      </c>
      <c r="B4689" s="36">
        <v>10625</v>
      </c>
      <c r="C4689" s="36"/>
      <c r="D4689" s="36" t="s">
        <v>1349</v>
      </c>
      <c r="E4689" s="37" t="s">
        <v>7714</v>
      </c>
      <c r="F4689" s="38" t="s">
        <v>1262</v>
      </c>
      <c r="G4689" s="38" t="s">
        <v>1264</v>
      </c>
      <c r="H4689" s="35" t="s">
        <v>1456</v>
      </c>
      <c r="I4689" s="35"/>
      <c r="J4689" s="29" t="s">
        <v>1371</v>
      </c>
      <c r="K4689" s="29" t="s">
        <v>1371</v>
      </c>
      <c r="L4689" s="29" t="s">
        <v>1384</v>
      </c>
      <c r="M4689" s="39">
        <v>731.18842980761497</v>
      </c>
      <c r="N4689" s="39">
        <v>3653.4398028747437</v>
      </c>
      <c r="O4689" s="29">
        <v>44197</v>
      </c>
      <c r="P4689" s="29">
        <v>46022</v>
      </c>
      <c r="Q4689" s="40">
        <v>4.9965776999999996</v>
      </c>
      <c r="R4689" s="39">
        <v>730.28780287474331</v>
      </c>
      <c r="S4689" s="39">
        <v>730.28780287474331</v>
      </c>
      <c r="T4689" s="39">
        <v>730.28780287474331</v>
      </c>
      <c r="U4689" s="39">
        <v>732.28859137577001</v>
      </c>
      <c r="V4689" s="39">
        <v>730.28780287474331</v>
      </c>
      <c r="W4689" s="29" t="s">
        <v>1357</v>
      </c>
      <c r="X4689" s="29" t="s">
        <v>258</v>
      </c>
      <c r="Y4689" s="29" t="s">
        <v>1349</v>
      </c>
      <c r="Z4689" s="41" t="s">
        <v>1349</v>
      </c>
      <c r="AA4689" s="42" t="s">
        <v>1349</v>
      </c>
      <c r="AB4689" s="29" t="s">
        <v>258</v>
      </c>
      <c r="AC4689" s="29" t="s">
        <v>258</v>
      </c>
      <c r="AD4689" s="29" t="s">
        <v>265</v>
      </c>
      <c r="AE4689" s="29" t="s">
        <v>1353</v>
      </c>
      <c r="AF4689" s="29" t="s">
        <v>1368</v>
      </c>
      <c r="AG4689" s="183" t="s">
        <v>1369</v>
      </c>
      <c r="AH4689" s="29" t="s">
        <v>1356</v>
      </c>
      <c r="AI4689" s="29" t="s">
        <v>1357</v>
      </c>
      <c r="AJ4689" s="29" t="s">
        <v>258</v>
      </c>
      <c r="AK4689" s="29" t="s">
        <v>258</v>
      </c>
      <c r="AL4689" s="29" t="s">
        <v>13326</v>
      </c>
    </row>
    <row r="4690" spans="1:38" x14ac:dyDescent="0.2">
      <c r="A4690" s="35" t="s">
        <v>16</v>
      </c>
      <c r="B4690" s="36">
        <v>10626</v>
      </c>
      <c r="C4690" s="36"/>
      <c r="D4690" s="36" t="s">
        <v>1349</v>
      </c>
      <c r="E4690" s="37" t="s">
        <v>7715</v>
      </c>
      <c r="F4690" s="38" t="s">
        <v>1269</v>
      </c>
      <c r="G4690" s="38" t="s">
        <v>1273</v>
      </c>
      <c r="H4690" s="35" t="s">
        <v>1393</v>
      </c>
      <c r="I4690" s="35"/>
      <c r="J4690" s="29" t="s">
        <v>1500</v>
      </c>
      <c r="K4690" s="29" t="s">
        <v>1807</v>
      </c>
      <c r="L4690" s="29" t="s">
        <v>1366</v>
      </c>
      <c r="M4690" s="39">
        <v>14.110727633153244</v>
      </c>
      <c r="N4690" s="39">
        <v>70.505347022587273</v>
      </c>
      <c r="O4690" s="29">
        <v>44197</v>
      </c>
      <c r="P4690" s="29">
        <v>46022</v>
      </c>
      <c r="Q4690" s="40">
        <v>4.9965776999999996</v>
      </c>
      <c r="R4690" s="39">
        <v>14.093347022587269</v>
      </c>
      <c r="S4690" s="39">
        <v>14.093347022587269</v>
      </c>
      <c r="T4690" s="39">
        <v>14.093347022587269</v>
      </c>
      <c r="U4690" s="39">
        <v>14.131958932238192</v>
      </c>
      <c r="V4690" s="39">
        <v>14.093347022587269</v>
      </c>
      <c r="W4690" s="29" t="s">
        <v>265</v>
      </c>
      <c r="X4690" s="29" t="s">
        <v>11773</v>
      </c>
      <c r="Y4690" s="29">
        <v>45273</v>
      </c>
      <c r="Z4690" s="41" t="s">
        <v>11760</v>
      </c>
      <c r="AA4690" s="42" t="s">
        <v>1349</v>
      </c>
      <c r="AB4690" s="29" t="s">
        <v>258</v>
      </c>
      <c r="AC4690" s="29" t="s">
        <v>258</v>
      </c>
      <c r="AD4690" s="29" t="s">
        <v>265</v>
      </c>
      <c r="AE4690" s="29" t="s">
        <v>1367</v>
      </c>
      <c r="AF4690" s="29" t="s">
        <v>1368</v>
      </c>
      <c r="AG4690" s="183" t="s">
        <v>1369</v>
      </c>
      <c r="AH4690" s="29" t="s">
        <v>1356</v>
      </c>
      <c r="AI4690" s="29" t="s">
        <v>1357</v>
      </c>
      <c r="AJ4690" s="29" t="s">
        <v>258</v>
      </c>
      <c r="AK4690" s="29" t="s">
        <v>258</v>
      </c>
      <c r="AL4690" s="29" t="s">
        <v>13327</v>
      </c>
    </row>
    <row r="4691" spans="1:38" x14ac:dyDescent="0.2">
      <c r="A4691" s="35" t="s">
        <v>16</v>
      </c>
      <c r="B4691" s="36">
        <v>10632</v>
      </c>
      <c r="C4691" s="36"/>
      <c r="D4691" s="36" t="s">
        <v>1349</v>
      </c>
      <c r="E4691" s="37" t="s">
        <v>7716</v>
      </c>
      <c r="F4691" s="38" t="s">
        <v>1269</v>
      </c>
      <c r="G4691" s="38" t="s">
        <v>1445</v>
      </c>
      <c r="H4691" s="35" t="s">
        <v>357</v>
      </c>
      <c r="I4691" s="35"/>
      <c r="J4691" s="29" t="s">
        <v>484</v>
      </c>
      <c r="K4691" s="29" t="s">
        <v>1365</v>
      </c>
      <c r="L4691" s="29" t="s">
        <v>1384</v>
      </c>
      <c r="M4691" s="39">
        <v>216.4385309227618</v>
      </c>
      <c r="N4691" s="39">
        <v>1081.451937029432</v>
      </c>
      <c r="O4691" s="29">
        <v>44197</v>
      </c>
      <c r="P4691" s="29">
        <v>46022</v>
      </c>
      <c r="Q4691" s="40">
        <v>4.9965776999999996</v>
      </c>
      <c r="R4691" s="39">
        <v>216.17193702943189</v>
      </c>
      <c r="S4691" s="39">
        <v>216.17193702943189</v>
      </c>
      <c r="T4691" s="39">
        <v>216.17193702943189</v>
      </c>
      <c r="U4691" s="39">
        <v>216.76418891170431</v>
      </c>
      <c r="V4691" s="39">
        <v>216.17193702943189</v>
      </c>
      <c r="W4691" s="29" t="s">
        <v>265</v>
      </c>
      <c r="X4691" s="29" t="s">
        <v>11773</v>
      </c>
      <c r="Y4691" s="29">
        <v>45281</v>
      </c>
      <c r="Z4691" s="41" t="s">
        <v>11760</v>
      </c>
      <c r="AA4691" s="42" t="s">
        <v>1349</v>
      </c>
      <c r="AB4691" s="29" t="s">
        <v>258</v>
      </c>
      <c r="AC4691" s="29" t="s">
        <v>258</v>
      </c>
      <c r="AD4691" s="29" t="s">
        <v>265</v>
      </c>
      <c r="AE4691" s="29" t="s">
        <v>1353</v>
      </c>
      <c r="AF4691" s="29" t="s">
        <v>1368</v>
      </c>
      <c r="AG4691" s="183" t="s">
        <v>1369</v>
      </c>
      <c r="AH4691" s="29" t="s">
        <v>1413</v>
      </c>
      <c r="AI4691" s="29" t="s">
        <v>1357</v>
      </c>
      <c r="AJ4691" s="29" t="s">
        <v>258</v>
      </c>
      <c r="AK4691" s="29" t="s">
        <v>258</v>
      </c>
      <c r="AL4691" s="29" t="s">
        <v>13327</v>
      </c>
    </row>
    <row r="4692" spans="1:38" x14ac:dyDescent="0.2">
      <c r="A4692" s="35" t="s">
        <v>16</v>
      </c>
      <c r="B4692" s="36">
        <v>10634</v>
      </c>
      <c r="C4692" s="36"/>
      <c r="D4692" s="36" t="s">
        <v>1349</v>
      </c>
      <c r="E4692" s="37" t="s">
        <v>7717</v>
      </c>
      <c r="F4692" s="38" t="s">
        <v>1269</v>
      </c>
      <c r="G4692" s="38" t="s">
        <v>1273</v>
      </c>
      <c r="H4692" s="35" t="s">
        <v>1393</v>
      </c>
      <c r="I4692" s="35"/>
      <c r="J4692" s="29" t="s">
        <v>281</v>
      </c>
      <c r="K4692" s="29" t="s">
        <v>282</v>
      </c>
      <c r="L4692" s="29" t="s">
        <v>1366</v>
      </c>
      <c r="M4692" s="39">
        <v>18.132930362024833</v>
      </c>
      <c r="N4692" s="39">
        <v>90.602595482546207</v>
      </c>
      <c r="O4692" s="29">
        <v>44197</v>
      </c>
      <c r="P4692" s="29">
        <v>46022</v>
      </c>
      <c r="Q4692" s="40">
        <v>4.9965776999999996</v>
      </c>
      <c r="R4692" s="39">
        <v>18.110595482546202</v>
      </c>
      <c r="S4692" s="39">
        <v>18.110595482546202</v>
      </c>
      <c r="T4692" s="39">
        <v>18.110595482546202</v>
      </c>
      <c r="U4692" s="39">
        <v>18.160213552361398</v>
      </c>
      <c r="V4692" s="39">
        <v>18.110595482546202</v>
      </c>
      <c r="W4692" s="29" t="s">
        <v>265</v>
      </c>
      <c r="X4692" s="29" t="s">
        <v>11773</v>
      </c>
      <c r="Y4692" s="29">
        <v>45111</v>
      </c>
      <c r="Z4692" s="41" t="s">
        <v>11755</v>
      </c>
      <c r="AA4692" s="42" t="s">
        <v>1349</v>
      </c>
      <c r="AB4692" s="29" t="s">
        <v>258</v>
      </c>
      <c r="AC4692" s="29" t="s">
        <v>258</v>
      </c>
      <c r="AD4692" s="29" t="s">
        <v>265</v>
      </c>
      <c r="AE4692" s="29" t="s">
        <v>1367</v>
      </c>
      <c r="AF4692" s="29" t="s">
        <v>1368</v>
      </c>
      <c r="AG4692" s="183" t="s">
        <v>1369</v>
      </c>
      <c r="AH4692" s="29" t="s">
        <v>1356</v>
      </c>
      <c r="AI4692" s="29" t="s">
        <v>1357</v>
      </c>
      <c r="AJ4692" s="29" t="s">
        <v>258</v>
      </c>
      <c r="AK4692" s="29" t="s">
        <v>258</v>
      </c>
      <c r="AL4692" s="29" t="s">
        <v>13327</v>
      </c>
    </row>
    <row r="4693" spans="1:38" x14ac:dyDescent="0.2">
      <c r="A4693" s="35" t="s">
        <v>16</v>
      </c>
      <c r="B4693" s="36">
        <v>10636</v>
      </c>
      <c r="C4693" s="36"/>
      <c r="D4693" s="36" t="s">
        <v>1349</v>
      </c>
      <c r="E4693" s="37" t="s">
        <v>7718</v>
      </c>
      <c r="F4693" s="38" t="s">
        <v>1269</v>
      </c>
      <c r="G4693" s="38" t="s">
        <v>1273</v>
      </c>
      <c r="H4693" s="35" t="s">
        <v>1393</v>
      </c>
      <c r="I4693" s="35"/>
      <c r="J4693" s="29" t="s">
        <v>1371</v>
      </c>
      <c r="K4693" s="29" t="s">
        <v>1371</v>
      </c>
      <c r="L4693" s="29" t="s">
        <v>1366</v>
      </c>
      <c r="M4693" s="39">
        <v>14.988208178730455</v>
      </c>
      <c r="N4693" s="39">
        <v>74.889746748802196</v>
      </c>
      <c r="O4693" s="29">
        <v>44197</v>
      </c>
      <c r="P4693" s="29">
        <v>46022</v>
      </c>
      <c r="Q4693" s="40">
        <v>4.9965776999999996</v>
      </c>
      <c r="R4693" s="39">
        <v>14.969746748802191</v>
      </c>
      <c r="S4693" s="39">
        <v>14.969746748802191</v>
      </c>
      <c r="T4693" s="39">
        <v>14.969746748802191</v>
      </c>
      <c r="U4693" s="39">
        <v>15.01075975359343</v>
      </c>
      <c r="V4693" s="39">
        <v>14.969746748802191</v>
      </c>
      <c r="W4693" s="29" t="s">
        <v>265</v>
      </c>
      <c r="X4693" s="29" t="s">
        <v>11773</v>
      </c>
      <c r="Y4693" s="29">
        <v>45273</v>
      </c>
      <c r="Z4693" s="41" t="s">
        <v>11760</v>
      </c>
      <c r="AA4693" s="42" t="s">
        <v>1349</v>
      </c>
      <c r="AB4693" s="29" t="s">
        <v>258</v>
      </c>
      <c r="AC4693" s="29" t="s">
        <v>258</v>
      </c>
      <c r="AD4693" s="29" t="s">
        <v>265</v>
      </c>
      <c r="AE4693" s="29" t="s">
        <v>1367</v>
      </c>
      <c r="AF4693" s="29" t="s">
        <v>1368</v>
      </c>
      <c r="AG4693" s="183" t="s">
        <v>1369</v>
      </c>
      <c r="AH4693" s="29" t="s">
        <v>1356</v>
      </c>
      <c r="AI4693" s="29" t="s">
        <v>1357</v>
      </c>
      <c r="AJ4693" s="29" t="s">
        <v>258</v>
      </c>
      <c r="AK4693" s="29" t="s">
        <v>258</v>
      </c>
      <c r="AL4693" s="29" t="s">
        <v>13327</v>
      </c>
    </row>
    <row r="4694" spans="1:38" x14ac:dyDescent="0.2">
      <c r="A4694" s="35" t="s">
        <v>17</v>
      </c>
      <c r="B4694" s="36">
        <v>10638</v>
      </c>
      <c r="C4694" s="36"/>
      <c r="D4694" s="36" t="s">
        <v>1349</v>
      </c>
      <c r="E4694" s="37" t="s">
        <v>7719</v>
      </c>
      <c r="F4694" s="38" t="s">
        <v>1269</v>
      </c>
      <c r="G4694" s="38" t="s">
        <v>1445</v>
      </c>
      <c r="H4694" s="35" t="s">
        <v>12095</v>
      </c>
      <c r="I4694" s="35" t="s">
        <v>1349</v>
      </c>
      <c r="J4694" s="29" t="s">
        <v>1500</v>
      </c>
      <c r="K4694" s="29" t="s">
        <v>4772</v>
      </c>
      <c r="L4694" s="29" t="s">
        <v>6021</v>
      </c>
      <c r="M4694" s="39">
        <v>0</v>
      </c>
      <c r="N4694" s="39"/>
      <c r="O4694" s="29">
        <v>44197</v>
      </c>
      <c r="P4694" s="29">
        <v>46022</v>
      </c>
      <c r="Q4694" s="40">
        <v>4.9965776999999996</v>
      </c>
      <c r="R4694" s="39"/>
      <c r="S4694" s="39"/>
      <c r="T4694" s="39"/>
      <c r="U4694" s="39"/>
      <c r="V4694" s="39"/>
      <c r="W4694" s="29" t="s">
        <v>265</v>
      </c>
      <c r="X4694" s="29" t="s">
        <v>11773</v>
      </c>
      <c r="Y4694" s="29">
        <v>45110</v>
      </c>
      <c r="Z4694" s="41" t="s">
        <v>11755</v>
      </c>
      <c r="AA4694" s="42" t="s">
        <v>1349</v>
      </c>
      <c r="AB4694" s="29" t="s">
        <v>258</v>
      </c>
      <c r="AC4694" s="29" t="s">
        <v>258</v>
      </c>
      <c r="AD4694" s="29" t="s">
        <v>265</v>
      </c>
      <c r="AE4694" s="29" t="s">
        <v>1353</v>
      </c>
      <c r="AF4694" s="29" t="s">
        <v>1368</v>
      </c>
      <c r="AG4694" s="183" t="s">
        <v>1369</v>
      </c>
      <c r="AH4694" s="29" t="s">
        <v>1356</v>
      </c>
      <c r="AI4694" s="29" t="s">
        <v>1357</v>
      </c>
      <c r="AJ4694" s="29" t="s">
        <v>258</v>
      </c>
      <c r="AK4694" s="29" t="s">
        <v>258</v>
      </c>
      <c r="AL4694" s="29" t="s">
        <v>13327</v>
      </c>
    </row>
    <row r="4695" spans="1:38" x14ac:dyDescent="0.2">
      <c r="A4695" s="35" t="s">
        <v>17</v>
      </c>
      <c r="B4695" s="36">
        <v>10640</v>
      </c>
      <c r="C4695" s="36"/>
      <c r="D4695" s="36" t="s">
        <v>1349</v>
      </c>
      <c r="E4695" s="37" t="s">
        <v>7720</v>
      </c>
      <c r="F4695" s="38" t="s">
        <v>1266</v>
      </c>
      <c r="G4695" s="38" t="s">
        <v>1268</v>
      </c>
      <c r="H4695" s="35" t="s">
        <v>3261</v>
      </c>
      <c r="I4695" s="35" t="s">
        <v>7721</v>
      </c>
      <c r="J4695" s="29" t="s">
        <v>281</v>
      </c>
      <c r="K4695" s="29" t="s">
        <v>282</v>
      </c>
      <c r="L4695" s="29" t="s">
        <v>6021</v>
      </c>
      <c r="M4695" s="39">
        <v>0</v>
      </c>
      <c r="N4695" s="39"/>
      <c r="O4695" s="29">
        <v>44197</v>
      </c>
      <c r="P4695" s="29">
        <v>46022</v>
      </c>
      <c r="Q4695" s="40">
        <v>4.9965776999999996</v>
      </c>
      <c r="R4695" s="39"/>
      <c r="S4695" s="39"/>
      <c r="T4695" s="39"/>
      <c r="U4695" s="39"/>
      <c r="V4695" s="39"/>
      <c r="W4695" s="29" t="s">
        <v>265</v>
      </c>
      <c r="X4695" s="29" t="s">
        <v>11773</v>
      </c>
      <c r="Y4695" s="29">
        <v>45145</v>
      </c>
      <c r="Z4695" s="41" t="s">
        <v>11756</v>
      </c>
      <c r="AA4695" s="42" t="s">
        <v>13405</v>
      </c>
      <c r="AB4695" s="29" t="s">
        <v>258</v>
      </c>
      <c r="AC4695" s="29" t="s">
        <v>258</v>
      </c>
      <c r="AD4695" s="29" t="s">
        <v>265</v>
      </c>
      <c r="AE4695" s="29" t="s">
        <v>1353</v>
      </c>
      <c r="AF4695" s="29" t="s">
        <v>1368</v>
      </c>
      <c r="AG4695" s="183" t="s">
        <v>1369</v>
      </c>
      <c r="AH4695" s="29" t="s">
        <v>1356</v>
      </c>
      <c r="AI4695" s="29" t="s">
        <v>1357</v>
      </c>
      <c r="AJ4695" s="29" t="s">
        <v>258</v>
      </c>
      <c r="AK4695" s="29" t="s">
        <v>258</v>
      </c>
      <c r="AL4695" s="29" t="s">
        <v>13327</v>
      </c>
    </row>
    <row r="4696" spans="1:38" x14ac:dyDescent="0.2">
      <c r="A4696" s="35" t="s">
        <v>18</v>
      </c>
      <c r="B4696" s="36">
        <v>10640</v>
      </c>
      <c r="C4696" s="36">
        <v>1</v>
      </c>
      <c r="D4696" s="36" t="s">
        <v>7722</v>
      </c>
      <c r="E4696" s="37" t="s">
        <v>7723</v>
      </c>
      <c r="F4696" s="38" t="s">
        <v>1266</v>
      </c>
      <c r="G4696" s="38" t="s">
        <v>1268</v>
      </c>
      <c r="H4696" s="35" t="s">
        <v>669</v>
      </c>
      <c r="I4696" s="35"/>
      <c r="J4696" s="29" t="s">
        <v>281</v>
      </c>
      <c r="K4696" s="29" t="s">
        <v>282</v>
      </c>
      <c r="L4696" s="29" t="s">
        <v>6021</v>
      </c>
      <c r="M4696" s="39">
        <v>15.599564357842151</v>
      </c>
      <c r="N4696" s="39">
        <v>69.616125941136218</v>
      </c>
      <c r="O4696" s="29">
        <v>44392</v>
      </c>
      <c r="P4696" s="29">
        <v>46022</v>
      </c>
      <c r="Q4696" s="40">
        <v>4.4626967999999998</v>
      </c>
      <c r="R4696" s="39">
        <v>7.256125941136208</v>
      </c>
      <c r="S4696" s="39">
        <v>15.579329226557153</v>
      </c>
      <c r="T4696" s="39">
        <v>15.579329226557153</v>
      </c>
      <c r="U4696" s="39">
        <v>15.622012320328542</v>
      </c>
      <c r="V4696" s="39">
        <v>15.579329226557153</v>
      </c>
      <c r="W4696" s="29" t="s">
        <v>265</v>
      </c>
      <c r="X4696" s="29" t="s">
        <v>11773</v>
      </c>
      <c r="Y4696" s="29">
        <v>45145</v>
      </c>
      <c r="Z4696" s="41" t="s">
        <v>11756</v>
      </c>
      <c r="AA4696" s="42" t="s">
        <v>1349</v>
      </c>
      <c r="AB4696" s="29" t="s">
        <v>258</v>
      </c>
      <c r="AC4696" s="29" t="s">
        <v>258</v>
      </c>
      <c r="AD4696" s="29" t="s">
        <v>265</v>
      </c>
      <c r="AE4696" s="29" t="s">
        <v>1353</v>
      </c>
      <c r="AF4696" s="29" t="s">
        <v>1368</v>
      </c>
      <c r="AG4696" s="183" t="s">
        <v>1369</v>
      </c>
      <c r="AH4696" s="29" t="s">
        <v>1356</v>
      </c>
      <c r="AI4696" s="29" t="s">
        <v>1357</v>
      </c>
      <c r="AJ4696" s="29" t="s">
        <v>258</v>
      </c>
      <c r="AK4696" s="29" t="s">
        <v>258</v>
      </c>
      <c r="AL4696" s="29" t="s">
        <v>13327</v>
      </c>
    </row>
    <row r="4697" spans="1:38" x14ac:dyDescent="0.2">
      <c r="A4697" s="35" t="s">
        <v>18</v>
      </c>
      <c r="B4697" s="36">
        <v>10640</v>
      </c>
      <c r="C4697" s="36">
        <v>2</v>
      </c>
      <c r="D4697" s="36" t="s">
        <v>7724</v>
      </c>
      <c r="E4697" s="37" t="s">
        <v>7725</v>
      </c>
      <c r="F4697" s="38" t="s">
        <v>1266</v>
      </c>
      <c r="G4697" s="38" t="s">
        <v>1268</v>
      </c>
      <c r="H4697" s="35" t="s">
        <v>1133</v>
      </c>
      <c r="I4697" s="35"/>
      <c r="J4697" s="29" t="s">
        <v>281</v>
      </c>
      <c r="K4697" s="29" t="s">
        <v>282</v>
      </c>
      <c r="L4697" s="29" t="s">
        <v>6021</v>
      </c>
      <c r="M4697" s="39">
        <v>35.023973033942411</v>
      </c>
      <c r="N4697" s="39">
        <v>140</v>
      </c>
      <c r="O4697" s="29">
        <v>44562</v>
      </c>
      <c r="P4697" s="29">
        <v>46022</v>
      </c>
      <c r="Q4697" s="40">
        <v>3.9972620999999999</v>
      </c>
      <c r="R4697" s="39">
        <v>0</v>
      </c>
      <c r="S4697" s="39">
        <v>34.976043805612591</v>
      </c>
      <c r="T4697" s="39">
        <v>34.976043805612591</v>
      </c>
      <c r="U4697" s="39">
        <v>35.071868583162214</v>
      </c>
      <c r="V4697" s="39">
        <v>34.976043805612591</v>
      </c>
      <c r="W4697" s="29" t="s">
        <v>265</v>
      </c>
      <c r="X4697" s="29" t="s">
        <v>11773</v>
      </c>
      <c r="Y4697" s="29">
        <v>45145</v>
      </c>
      <c r="Z4697" s="41" t="s">
        <v>11756</v>
      </c>
      <c r="AA4697" s="42" t="s">
        <v>1349</v>
      </c>
      <c r="AB4697" s="29" t="s">
        <v>258</v>
      </c>
      <c r="AC4697" s="29" t="s">
        <v>258</v>
      </c>
      <c r="AD4697" s="29" t="s">
        <v>265</v>
      </c>
      <c r="AE4697" s="29" t="s">
        <v>1353</v>
      </c>
      <c r="AF4697" s="29" t="s">
        <v>1368</v>
      </c>
      <c r="AG4697" s="183" t="s">
        <v>1369</v>
      </c>
      <c r="AH4697" s="29" t="s">
        <v>1356</v>
      </c>
      <c r="AI4697" s="29" t="s">
        <v>1357</v>
      </c>
      <c r="AJ4697" s="29" t="s">
        <v>258</v>
      </c>
      <c r="AK4697" s="29" t="s">
        <v>258</v>
      </c>
      <c r="AL4697" s="29" t="s">
        <v>13327</v>
      </c>
    </row>
    <row r="4698" spans="1:38" x14ac:dyDescent="0.2">
      <c r="A4698" s="35" t="s">
        <v>18</v>
      </c>
      <c r="B4698" s="36">
        <v>10640</v>
      </c>
      <c r="C4698" s="36">
        <v>3</v>
      </c>
      <c r="D4698" s="36" t="s">
        <v>7726</v>
      </c>
      <c r="E4698" s="37" t="s">
        <v>7727</v>
      </c>
      <c r="F4698" s="38" t="s">
        <v>1266</v>
      </c>
      <c r="G4698" s="38" t="s">
        <v>1268</v>
      </c>
      <c r="H4698" s="35" t="s">
        <v>1133</v>
      </c>
      <c r="I4698" s="35"/>
      <c r="J4698" s="29" t="s">
        <v>281</v>
      </c>
      <c r="K4698" s="29" t="s">
        <v>282</v>
      </c>
      <c r="L4698" s="29" t="s">
        <v>6021</v>
      </c>
      <c r="M4698" s="39">
        <v>12.891824131322286</v>
      </c>
      <c r="N4698" s="39">
        <v>51.531999999999996</v>
      </c>
      <c r="O4698" s="29">
        <v>44562</v>
      </c>
      <c r="P4698" s="29">
        <v>46022</v>
      </c>
      <c r="Q4698" s="40">
        <v>3.9972620999999999</v>
      </c>
      <c r="R4698" s="39">
        <v>0</v>
      </c>
      <c r="S4698" s="39">
        <v>12.874182067077346</v>
      </c>
      <c r="T4698" s="39">
        <v>12.874182067077346</v>
      </c>
      <c r="U4698" s="39">
        <v>12.909453798767967</v>
      </c>
      <c r="V4698" s="39">
        <v>12.874182067077346</v>
      </c>
      <c r="W4698" s="29" t="s">
        <v>265</v>
      </c>
      <c r="X4698" s="29" t="s">
        <v>11773</v>
      </c>
      <c r="Y4698" s="29">
        <v>45145</v>
      </c>
      <c r="Z4698" s="41" t="s">
        <v>11756</v>
      </c>
      <c r="AA4698" s="42" t="s">
        <v>1349</v>
      </c>
      <c r="AB4698" s="29" t="s">
        <v>258</v>
      </c>
      <c r="AC4698" s="29" t="s">
        <v>258</v>
      </c>
      <c r="AD4698" s="29" t="s">
        <v>265</v>
      </c>
      <c r="AE4698" s="29" t="s">
        <v>1353</v>
      </c>
      <c r="AF4698" s="29" t="s">
        <v>1368</v>
      </c>
      <c r="AG4698" s="183" t="s">
        <v>1369</v>
      </c>
      <c r="AH4698" s="29" t="s">
        <v>1356</v>
      </c>
      <c r="AI4698" s="29" t="s">
        <v>1357</v>
      </c>
      <c r="AJ4698" s="29" t="s">
        <v>258</v>
      </c>
      <c r="AK4698" s="29" t="s">
        <v>258</v>
      </c>
      <c r="AL4698" s="29" t="s">
        <v>13327</v>
      </c>
    </row>
    <row r="4699" spans="1:38" x14ac:dyDescent="0.2">
      <c r="A4699" s="35" t="s">
        <v>18</v>
      </c>
      <c r="B4699" s="36">
        <v>10640</v>
      </c>
      <c r="C4699" s="36">
        <v>4</v>
      </c>
      <c r="D4699" s="36" t="s">
        <v>7728</v>
      </c>
      <c r="E4699" s="37" t="s">
        <v>7729</v>
      </c>
      <c r="F4699" s="38" t="s">
        <v>1266</v>
      </c>
      <c r="G4699" s="38" t="s">
        <v>1268</v>
      </c>
      <c r="H4699" s="35" t="s">
        <v>1133</v>
      </c>
      <c r="I4699" s="35"/>
      <c r="J4699" s="29" t="s">
        <v>281</v>
      </c>
      <c r="K4699" s="29" t="s">
        <v>282</v>
      </c>
      <c r="L4699" s="29" t="s">
        <v>6021</v>
      </c>
      <c r="M4699" s="39">
        <v>27.01148868872021</v>
      </c>
      <c r="N4699" s="39">
        <v>107.97199999999999</v>
      </c>
      <c r="O4699" s="29">
        <v>44562</v>
      </c>
      <c r="P4699" s="29">
        <v>46022</v>
      </c>
      <c r="Q4699" s="40">
        <v>3.9972620999999999</v>
      </c>
      <c r="R4699" s="39">
        <v>0</v>
      </c>
      <c r="S4699" s="39">
        <v>26.974524298425735</v>
      </c>
      <c r="T4699" s="39">
        <v>26.974524298425735</v>
      </c>
      <c r="U4699" s="39">
        <v>27.048427104722791</v>
      </c>
      <c r="V4699" s="39">
        <v>26.974524298425735</v>
      </c>
      <c r="W4699" s="29" t="s">
        <v>265</v>
      </c>
      <c r="X4699" s="29" t="s">
        <v>11773</v>
      </c>
      <c r="Y4699" s="29">
        <v>45145</v>
      </c>
      <c r="Z4699" s="41" t="s">
        <v>11756</v>
      </c>
      <c r="AA4699" s="42" t="s">
        <v>1349</v>
      </c>
      <c r="AB4699" s="29" t="s">
        <v>258</v>
      </c>
      <c r="AC4699" s="29" t="s">
        <v>258</v>
      </c>
      <c r="AD4699" s="29" t="s">
        <v>265</v>
      </c>
      <c r="AE4699" s="29" t="s">
        <v>1353</v>
      </c>
      <c r="AF4699" s="29" t="s">
        <v>1368</v>
      </c>
      <c r="AG4699" s="183" t="s">
        <v>1369</v>
      </c>
      <c r="AH4699" s="29" t="s">
        <v>1356</v>
      </c>
      <c r="AI4699" s="29" t="s">
        <v>1357</v>
      </c>
      <c r="AJ4699" s="29" t="s">
        <v>258</v>
      </c>
      <c r="AK4699" s="29" t="s">
        <v>258</v>
      </c>
      <c r="AL4699" s="29" t="s">
        <v>13327</v>
      </c>
    </row>
    <row r="4700" spans="1:38" x14ac:dyDescent="0.2">
      <c r="A4700" s="35" t="s">
        <v>18</v>
      </c>
      <c r="B4700" s="36">
        <v>10640</v>
      </c>
      <c r="C4700" s="36">
        <v>5</v>
      </c>
      <c r="D4700" s="36" t="s">
        <v>7730</v>
      </c>
      <c r="E4700" s="37" t="s">
        <v>7731</v>
      </c>
      <c r="F4700" s="38" t="s">
        <v>1266</v>
      </c>
      <c r="G4700" s="38" t="s">
        <v>1268</v>
      </c>
      <c r="H4700" s="35" t="s">
        <v>1133</v>
      </c>
      <c r="I4700" s="35"/>
      <c r="J4700" s="29" t="s">
        <v>281</v>
      </c>
      <c r="K4700" s="29" t="s">
        <v>282</v>
      </c>
      <c r="L4700" s="29" t="s">
        <v>6021</v>
      </c>
      <c r="M4700" s="39">
        <v>13.892509075149212</v>
      </c>
      <c r="N4700" s="39">
        <v>55.531999999999996</v>
      </c>
      <c r="O4700" s="29">
        <v>44562</v>
      </c>
      <c r="P4700" s="29">
        <v>46022</v>
      </c>
      <c r="Q4700" s="40">
        <v>3.9972620999999999</v>
      </c>
      <c r="R4700" s="39">
        <v>0</v>
      </c>
      <c r="S4700" s="39">
        <v>13.873497604380562</v>
      </c>
      <c r="T4700" s="39">
        <v>13.873497604380562</v>
      </c>
      <c r="U4700" s="39">
        <v>13.911507186858316</v>
      </c>
      <c r="V4700" s="39">
        <v>13.873497604380562</v>
      </c>
      <c r="W4700" s="29" t="s">
        <v>265</v>
      </c>
      <c r="X4700" s="29" t="s">
        <v>11773</v>
      </c>
      <c r="Y4700" s="29">
        <v>45145</v>
      </c>
      <c r="Z4700" s="41" t="s">
        <v>11756</v>
      </c>
      <c r="AA4700" s="42" t="s">
        <v>1349</v>
      </c>
      <c r="AB4700" s="29" t="s">
        <v>258</v>
      </c>
      <c r="AC4700" s="29" t="s">
        <v>258</v>
      </c>
      <c r="AD4700" s="29" t="s">
        <v>265</v>
      </c>
      <c r="AE4700" s="29" t="s">
        <v>1353</v>
      </c>
      <c r="AF4700" s="29" t="s">
        <v>1368</v>
      </c>
      <c r="AG4700" s="183" t="s">
        <v>1369</v>
      </c>
      <c r="AH4700" s="29" t="s">
        <v>1356</v>
      </c>
      <c r="AI4700" s="29" t="s">
        <v>1357</v>
      </c>
      <c r="AJ4700" s="29" t="s">
        <v>258</v>
      </c>
      <c r="AK4700" s="29" t="s">
        <v>258</v>
      </c>
      <c r="AL4700" s="29" t="s">
        <v>13327</v>
      </c>
    </row>
    <row r="4701" spans="1:38" x14ac:dyDescent="0.2">
      <c r="A4701" s="35" t="s">
        <v>18</v>
      </c>
      <c r="B4701" s="36">
        <v>10640</v>
      </c>
      <c r="C4701" s="36">
        <v>6</v>
      </c>
      <c r="D4701" s="36" t="s">
        <v>7732</v>
      </c>
      <c r="E4701" s="37" t="s">
        <v>7733</v>
      </c>
      <c r="F4701" s="38" t="s">
        <v>1266</v>
      </c>
      <c r="G4701" s="38" t="s">
        <v>1268</v>
      </c>
      <c r="H4701" s="35" t="s">
        <v>1133</v>
      </c>
      <c r="I4701" s="35"/>
      <c r="J4701" s="29" t="s">
        <v>281</v>
      </c>
      <c r="K4701" s="29" t="s">
        <v>282</v>
      </c>
      <c r="L4701" s="29" t="s">
        <v>6021</v>
      </c>
      <c r="M4701" s="39">
        <v>13.011906324581519</v>
      </c>
      <c r="N4701" s="39">
        <v>52.012</v>
      </c>
      <c r="O4701" s="29">
        <v>44562</v>
      </c>
      <c r="P4701" s="29">
        <v>46022</v>
      </c>
      <c r="Q4701" s="40">
        <v>3.9972620999999999</v>
      </c>
      <c r="R4701" s="39">
        <v>0</v>
      </c>
      <c r="S4701" s="39">
        <v>12.99409993155373</v>
      </c>
      <c r="T4701" s="39">
        <v>12.99409993155373</v>
      </c>
      <c r="U4701" s="39">
        <v>13.029700205338809</v>
      </c>
      <c r="V4701" s="39">
        <v>12.99409993155373</v>
      </c>
      <c r="W4701" s="29" t="s">
        <v>265</v>
      </c>
      <c r="X4701" s="29" t="s">
        <v>11773</v>
      </c>
      <c r="Y4701" s="29">
        <v>45145</v>
      </c>
      <c r="Z4701" s="41" t="s">
        <v>11756</v>
      </c>
      <c r="AA4701" s="42" t="s">
        <v>1349</v>
      </c>
      <c r="AB4701" s="29" t="s">
        <v>258</v>
      </c>
      <c r="AC4701" s="29" t="s">
        <v>258</v>
      </c>
      <c r="AD4701" s="29" t="s">
        <v>265</v>
      </c>
      <c r="AE4701" s="29" t="s">
        <v>1353</v>
      </c>
      <c r="AF4701" s="29" t="s">
        <v>1368</v>
      </c>
      <c r="AG4701" s="183" t="s">
        <v>1369</v>
      </c>
      <c r="AH4701" s="29" t="s">
        <v>1356</v>
      </c>
      <c r="AI4701" s="29" t="s">
        <v>1357</v>
      </c>
      <c r="AJ4701" s="29" t="s">
        <v>258</v>
      </c>
      <c r="AK4701" s="29" t="s">
        <v>258</v>
      </c>
      <c r="AL4701" s="29" t="s">
        <v>13327</v>
      </c>
    </row>
    <row r="4702" spans="1:38" x14ac:dyDescent="0.2">
      <c r="A4702" s="35" t="s">
        <v>18</v>
      </c>
      <c r="B4702" s="36">
        <v>10640</v>
      </c>
      <c r="C4702" s="36">
        <v>7</v>
      </c>
      <c r="D4702" s="36" t="s">
        <v>7734</v>
      </c>
      <c r="E4702" s="37" t="s">
        <v>7735</v>
      </c>
      <c r="F4702" s="38" t="s">
        <v>1266</v>
      </c>
      <c r="G4702" s="38" t="s">
        <v>1268</v>
      </c>
      <c r="H4702" s="35" t="s">
        <v>1133</v>
      </c>
      <c r="I4702" s="35"/>
      <c r="J4702" s="29" t="s">
        <v>281</v>
      </c>
      <c r="K4702" s="29" t="s">
        <v>282</v>
      </c>
      <c r="L4702" s="29" t="s">
        <v>6021</v>
      </c>
      <c r="M4702" s="39">
        <v>28.824621615531264</v>
      </c>
      <c r="N4702" s="39">
        <v>115.85091033538671</v>
      </c>
      <c r="O4702" s="29">
        <v>44554</v>
      </c>
      <c r="P4702" s="29">
        <v>46022</v>
      </c>
      <c r="Q4702" s="40">
        <v>4.0191650000000001</v>
      </c>
      <c r="R4702" s="39">
        <v>0.63091033538672137</v>
      </c>
      <c r="S4702" s="39">
        <v>28.785284052019165</v>
      </c>
      <c r="T4702" s="39">
        <v>28.785284052019165</v>
      </c>
      <c r="U4702" s="39">
        <v>28.864147843942504</v>
      </c>
      <c r="V4702" s="39">
        <v>28.785284052019165</v>
      </c>
      <c r="W4702" s="29" t="s">
        <v>265</v>
      </c>
      <c r="X4702" s="29" t="s">
        <v>11773</v>
      </c>
      <c r="Y4702" s="29">
        <v>45145</v>
      </c>
      <c r="Z4702" s="41" t="s">
        <v>11756</v>
      </c>
      <c r="AA4702" s="42" t="s">
        <v>1349</v>
      </c>
      <c r="AB4702" s="29" t="s">
        <v>258</v>
      </c>
      <c r="AC4702" s="29" t="s">
        <v>258</v>
      </c>
      <c r="AD4702" s="29" t="s">
        <v>265</v>
      </c>
      <c r="AE4702" s="29" t="s">
        <v>1353</v>
      </c>
      <c r="AF4702" s="29" t="s">
        <v>1368</v>
      </c>
      <c r="AG4702" s="183" t="s">
        <v>1369</v>
      </c>
      <c r="AH4702" s="29" t="s">
        <v>1356</v>
      </c>
      <c r="AI4702" s="29" t="s">
        <v>1357</v>
      </c>
      <c r="AJ4702" s="29" t="s">
        <v>258</v>
      </c>
      <c r="AK4702" s="29" t="s">
        <v>258</v>
      </c>
      <c r="AL4702" s="29" t="s">
        <v>13327</v>
      </c>
    </row>
    <row r="4703" spans="1:38" x14ac:dyDescent="0.2">
      <c r="A4703" s="35" t="s">
        <v>18</v>
      </c>
      <c r="B4703" s="36">
        <v>10640</v>
      </c>
      <c r="C4703" s="36">
        <v>8</v>
      </c>
      <c r="D4703" s="36" t="s">
        <v>7736</v>
      </c>
      <c r="E4703" s="37" t="s">
        <v>7737</v>
      </c>
      <c r="F4703" s="38" t="s">
        <v>1266</v>
      </c>
      <c r="G4703" s="38" t="s">
        <v>1268</v>
      </c>
      <c r="H4703" s="35" t="s">
        <v>1133</v>
      </c>
      <c r="I4703" s="35"/>
      <c r="J4703" s="29" t="s">
        <v>281</v>
      </c>
      <c r="K4703" s="29" t="s">
        <v>282</v>
      </c>
      <c r="L4703" s="29" t="s">
        <v>6021</v>
      </c>
      <c r="M4703" s="39">
        <v>28.835629108597431</v>
      </c>
      <c r="N4703" s="39">
        <v>115.89515126625599</v>
      </c>
      <c r="O4703" s="29">
        <v>44554</v>
      </c>
      <c r="P4703" s="29">
        <v>46022</v>
      </c>
      <c r="Q4703" s="40">
        <v>4.0191650000000001</v>
      </c>
      <c r="R4703" s="39">
        <v>0.63115126625598905</v>
      </c>
      <c r="S4703" s="39">
        <v>28.796276522929499</v>
      </c>
      <c r="T4703" s="39">
        <v>28.796276522929499</v>
      </c>
      <c r="U4703" s="39">
        <v>28.875170431211501</v>
      </c>
      <c r="V4703" s="39">
        <v>28.796276522929499</v>
      </c>
      <c r="W4703" s="29" t="s">
        <v>265</v>
      </c>
      <c r="X4703" s="29" t="s">
        <v>11773</v>
      </c>
      <c r="Y4703" s="29">
        <v>45145</v>
      </c>
      <c r="Z4703" s="41" t="s">
        <v>11756</v>
      </c>
      <c r="AA4703" s="42" t="s">
        <v>1349</v>
      </c>
      <c r="AB4703" s="29" t="s">
        <v>258</v>
      </c>
      <c r="AC4703" s="29" t="s">
        <v>258</v>
      </c>
      <c r="AD4703" s="29" t="s">
        <v>265</v>
      </c>
      <c r="AE4703" s="29" t="s">
        <v>1353</v>
      </c>
      <c r="AF4703" s="29" t="s">
        <v>1368</v>
      </c>
      <c r="AG4703" s="183" t="s">
        <v>1369</v>
      </c>
      <c r="AH4703" s="29" t="s">
        <v>1356</v>
      </c>
      <c r="AI4703" s="29" t="s">
        <v>1357</v>
      </c>
      <c r="AJ4703" s="29" t="s">
        <v>258</v>
      </c>
      <c r="AK4703" s="29" t="s">
        <v>258</v>
      </c>
      <c r="AL4703" s="29" t="s">
        <v>13327</v>
      </c>
    </row>
    <row r="4704" spans="1:38" x14ac:dyDescent="0.2">
      <c r="A4704" s="35" t="s">
        <v>18</v>
      </c>
      <c r="B4704" s="36">
        <v>10640</v>
      </c>
      <c r="C4704" s="36">
        <v>9</v>
      </c>
      <c r="D4704" s="36" t="s">
        <v>7738</v>
      </c>
      <c r="E4704" s="37" t="s">
        <v>7739</v>
      </c>
      <c r="F4704" s="38" t="s">
        <v>1266</v>
      </c>
      <c r="G4704" s="38" t="s">
        <v>1268</v>
      </c>
      <c r="H4704" s="35" t="s">
        <v>669</v>
      </c>
      <c r="I4704" s="35"/>
      <c r="J4704" s="29" t="s">
        <v>281</v>
      </c>
      <c r="K4704" s="29" t="s">
        <v>282</v>
      </c>
      <c r="L4704" s="29" t="s">
        <v>6021</v>
      </c>
      <c r="M4704" s="39">
        <v>7.593488316686833</v>
      </c>
      <c r="N4704" s="39">
        <v>15.031052703627651</v>
      </c>
      <c r="O4704" s="29">
        <v>45299</v>
      </c>
      <c r="P4704" s="29">
        <v>46022</v>
      </c>
      <c r="Q4704" s="40">
        <v>1.9794661</v>
      </c>
      <c r="R4704" s="39">
        <v>0</v>
      </c>
      <c r="S4704" s="39">
        <v>0</v>
      </c>
      <c r="T4704" s="39">
        <v>0</v>
      </c>
      <c r="U4704" s="39">
        <v>7.4532429842573578</v>
      </c>
      <c r="V4704" s="39">
        <v>7.5778097193702942</v>
      </c>
      <c r="W4704" s="29" t="s">
        <v>265</v>
      </c>
      <c r="X4704" s="29" t="s">
        <v>11773</v>
      </c>
      <c r="Y4704" s="29">
        <v>45145</v>
      </c>
      <c r="Z4704" s="41" t="s">
        <v>11756</v>
      </c>
      <c r="AA4704" s="42" t="s">
        <v>1349</v>
      </c>
      <c r="AB4704" s="29" t="s">
        <v>258</v>
      </c>
      <c r="AC4704" s="29" t="s">
        <v>258</v>
      </c>
      <c r="AD4704" s="29" t="s">
        <v>265</v>
      </c>
      <c r="AE4704" s="29" t="s">
        <v>1353</v>
      </c>
      <c r="AF4704" s="29" t="s">
        <v>1368</v>
      </c>
      <c r="AG4704" s="183" t="s">
        <v>1369</v>
      </c>
      <c r="AH4704" s="29" t="s">
        <v>1356</v>
      </c>
      <c r="AI4704" s="29" t="s">
        <v>1357</v>
      </c>
      <c r="AJ4704" s="29" t="s">
        <v>258</v>
      </c>
      <c r="AK4704" s="29" t="s">
        <v>258</v>
      </c>
      <c r="AL4704" s="29" t="s">
        <v>13327</v>
      </c>
    </row>
    <row r="4705" spans="1:38" x14ac:dyDescent="0.2">
      <c r="A4705" s="35" t="s">
        <v>18</v>
      </c>
      <c r="B4705" s="36">
        <v>10640</v>
      </c>
      <c r="C4705" s="36">
        <v>10</v>
      </c>
      <c r="D4705" s="36" t="s">
        <v>7740</v>
      </c>
      <c r="E4705" s="37" t="s">
        <v>7741</v>
      </c>
      <c r="F4705" s="38" t="s">
        <v>1266</v>
      </c>
      <c r="G4705" s="38" t="s">
        <v>1268</v>
      </c>
      <c r="H4705" s="35" t="s">
        <v>669</v>
      </c>
      <c r="I4705" s="35"/>
      <c r="J4705" s="29" t="s">
        <v>281</v>
      </c>
      <c r="K4705" s="29" t="s">
        <v>282</v>
      </c>
      <c r="L4705" s="29" t="s">
        <v>6021</v>
      </c>
      <c r="M4705" s="39">
        <v>12.473920997671726</v>
      </c>
      <c r="N4705" s="39">
        <v>28.51669815195072</v>
      </c>
      <c r="O4705" s="29">
        <v>45187</v>
      </c>
      <c r="P4705" s="29">
        <v>46022</v>
      </c>
      <c r="Q4705" s="40">
        <v>2.2861053999999998</v>
      </c>
      <c r="R4705" s="39">
        <v>0</v>
      </c>
      <c r="S4705" s="39">
        <v>0</v>
      </c>
      <c r="T4705" s="39">
        <v>3.5816427104722792</v>
      </c>
      <c r="U4705" s="39">
        <v>12.484583162217659</v>
      </c>
      <c r="V4705" s="39">
        <v>12.450472279260781</v>
      </c>
      <c r="W4705" s="29" t="s">
        <v>265</v>
      </c>
      <c r="X4705" s="29" t="s">
        <v>11773</v>
      </c>
      <c r="Y4705" s="29">
        <v>45145</v>
      </c>
      <c r="Z4705" s="41" t="s">
        <v>11756</v>
      </c>
      <c r="AA4705" s="42" t="s">
        <v>1349</v>
      </c>
      <c r="AB4705" s="29" t="s">
        <v>258</v>
      </c>
      <c r="AC4705" s="29" t="s">
        <v>258</v>
      </c>
      <c r="AD4705" s="29" t="s">
        <v>265</v>
      </c>
      <c r="AE4705" s="29" t="s">
        <v>1353</v>
      </c>
      <c r="AF4705" s="29" t="s">
        <v>1368</v>
      </c>
      <c r="AG4705" s="183" t="s">
        <v>1369</v>
      </c>
      <c r="AH4705" s="29" t="s">
        <v>1356</v>
      </c>
      <c r="AI4705" s="29" t="s">
        <v>1357</v>
      </c>
      <c r="AJ4705" s="29" t="s">
        <v>258</v>
      </c>
      <c r="AK4705" s="29" t="s">
        <v>258</v>
      </c>
      <c r="AL4705" s="29" t="s">
        <v>13327</v>
      </c>
    </row>
    <row r="4706" spans="1:38" x14ac:dyDescent="0.2">
      <c r="A4706" s="35" t="s">
        <v>18</v>
      </c>
      <c r="B4706" s="36">
        <v>10640</v>
      </c>
      <c r="C4706" s="36">
        <v>11</v>
      </c>
      <c r="D4706" s="36" t="s">
        <v>7742</v>
      </c>
      <c r="E4706" s="37" t="s">
        <v>7743</v>
      </c>
      <c r="F4706" s="38" t="s">
        <v>1266</v>
      </c>
      <c r="G4706" s="38" t="s">
        <v>1268</v>
      </c>
      <c r="H4706" s="35" t="s">
        <v>669</v>
      </c>
      <c r="I4706" s="35"/>
      <c r="J4706" s="29" t="s">
        <v>281</v>
      </c>
      <c r="K4706" s="29" t="s">
        <v>282</v>
      </c>
      <c r="L4706" s="29" t="s">
        <v>6021</v>
      </c>
      <c r="M4706" s="39">
        <v>11.936763030565285</v>
      </c>
      <c r="N4706" s="39">
        <v>19.706688569472963</v>
      </c>
      <c r="O4706" s="29">
        <v>45419</v>
      </c>
      <c r="P4706" s="29">
        <v>46022</v>
      </c>
      <c r="Q4706" s="40">
        <v>1.6509240000000001</v>
      </c>
      <c r="R4706" s="39">
        <v>0</v>
      </c>
      <c r="S4706" s="39">
        <v>0</v>
      </c>
      <c r="T4706" s="39">
        <v>0</v>
      </c>
      <c r="U4706" s="39">
        <v>7.7978453114305264</v>
      </c>
      <c r="V4706" s="39">
        <v>11.908843258042436</v>
      </c>
      <c r="W4706" s="29" t="s">
        <v>265</v>
      </c>
      <c r="X4706" s="29" t="s">
        <v>11773</v>
      </c>
      <c r="Y4706" s="29">
        <v>45145</v>
      </c>
      <c r="Z4706" s="41" t="s">
        <v>11756</v>
      </c>
      <c r="AA4706" s="42" t="s">
        <v>1349</v>
      </c>
      <c r="AB4706" s="29" t="s">
        <v>258</v>
      </c>
      <c r="AC4706" s="29" t="s">
        <v>258</v>
      </c>
      <c r="AD4706" s="29" t="s">
        <v>265</v>
      </c>
      <c r="AE4706" s="29" t="s">
        <v>1353</v>
      </c>
      <c r="AF4706" s="29" t="s">
        <v>1368</v>
      </c>
      <c r="AG4706" s="183" t="s">
        <v>1369</v>
      </c>
      <c r="AH4706" s="29" t="s">
        <v>1356</v>
      </c>
      <c r="AI4706" s="29" t="s">
        <v>1357</v>
      </c>
      <c r="AJ4706" s="29" t="s">
        <v>258</v>
      </c>
      <c r="AK4706" s="29" t="s">
        <v>258</v>
      </c>
      <c r="AL4706" s="29" t="s">
        <v>13327</v>
      </c>
    </row>
    <row r="4707" spans="1:38" x14ac:dyDescent="0.2">
      <c r="A4707" s="35" t="s">
        <v>18</v>
      </c>
      <c r="B4707" s="36">
        <v>10640</v>
      </c>
      <c r="C4707" s="36">
        <v>12</v>
      </c>
      <c r="D4707" s="36" t="s">
        <v>7744</v>
      </c>
      <c r="E4707" s="37" t="s">
        <v>7745</v>
      </c>
      <c r="F4707" s="38" t="s">
        <v>1266</v>
      </c>
      <c r="G4707" s="38" t="s">
        <v>1268</v>
      </c>
      <c r="H4707" s="35" t="s">
        <v>669</v>
      </c>
      <c r="I4707" s="35"/>
      <c r="J4707" s="29" t="s">
        <v>281</v>
      </c>
      <c r="K4707" s="29" t="s">
        <v>282</v>
      </c>
      <c r="L4707" s="29" t="s">
        <v>6021</v>
      </c>
      <c r="M4707" s="39">
        <v>3.6383006155048649</v>
      </c>
      <c r="N4707" s="39">
        <v>8.4171498973305958</v>
      </c>
      <c r="O4707" s="29">
        <v>45177</v>
      </c>
      <c r="P4707" s="29">
        <v>46022</v>
      </c>
      <c r="Q4707" s="40">
        <v>2.3134839</v>
      </c>
      <c r="R4707" s="39">
        <v>0</v>
      </c>
      <c r="S4707" s="39">
        <v>0</v>
      </c>
      <c r="T4707" s="39">
        <v>1.1441752224503765</v>
      </c>
      <c r="U4707" s="39">
        <v>3.6414620123203285</v>
      </c>
      <c r="V4707" s="39">
        <v>3.6315126625598904</v>
      </c>
      <c r="W4707" s="29" t="s">
        <v>265</v>
      </c>
      <c r="X4707" s="29" t="s">
        <v>11773</v>
      </c>
      <c r="Y4707" s="29">
        <v>45145</v>
      </c>
      <c r="Z4707" s="41" t="s">
        <v>11756</v>
      </c>
      <c r="AA4707" s="42" t="s">
        <v>1349</v>
      </c>
      <c r="AB4707" s="29" t="s">
        <v>258</v>
      </c>
      <c r="AC4707" s="29" t="s">
        <v>258</v>
      </c>
      <c r="AD4707" s="29" t="s">
        <v>265</v>
      </c>
      <c r="AE4707" s="29" t="s">
        <v>1353</v>
      </c>
      <c r="AF4707" s="29" t="s">
        <v>1368</v>
      </c>
      <c r="AG4707" s="183" t="s">
        <v>1369</v>
      </c>
      <c r="AH4707" s="29" t="s">
        <v>1356</v>
      </c>
      <c r="AI4707" s="29" t="s">
        <v>1357</v>
      </c>
      <c r="AJ4707" s="29" t="s">
        <v>258</v>
      </c>
      <c r="AK4707" s="29" t="s">
        <v>258</v>
      </c>
      <c r="AL4707" s="29" t="s">
        <v>13327</v>
      </c>
    </row>
    <row r="4708" spans="1:38" x14ac:dyDescent="0.2">
      <c r="A4708" s="35" t="s">
        <v>18</v>
      </c>
      <c r="B4708" s="36">
        <v>10640</v>
      </c>
      <c r="C4708" s="36">
        <v>13</v>
      </c>
      <c r="D4708" s="36" t="s">
        <v>7746</v>
      </c>
      <c r="E4708" s="37" t="s">
        <v>7747</v>
      </c>
      <c r="F4708" s="38" t="s">
        <v>1266</v>
      </c>
      <c r="G4708" s="38" t="s">
        <v>1268</v>
      </c>
      <c r="H4708" s="35" t="s">
        <v>669</v>
      </c>
      <c r="I4708" s="35"/>
      <c r="J4708" s="29" t="s">
        <v>281</v>
      </c>
      <c r="K4708" s="29" t="s">
        <v>282</v>
      </c>
      <c r="L4708" s="29" t="s">
        <v>6021</v>
      </c>
      <c r="M4708" s="39">
        <v>3.3326106630439694</v>
      </c>
      <c r="N4708" s="39">
        <v>8.412503764544832</v>
      </c>
      <c r="O4708" s="29">
        <v>45100</v>
      </c>
      <c r="P4708" s="29">
        <v>46022</v>
      </c>
      <c r="Q4708" s="40">
        <v>2.5242984000000002</v>
      </c>
      <c r="R4708" s="39">
        <v>0</v>
      </c>
      <c r="S4708" s="39">
        <v>0</v>
      </c>
      <c r="T4708" s="39">
        <v>1.749946611909651</v>
      </c>
      <c r="U4708" s="39">
        <v>3.3358357289527723</v>
      </c>
      <c r="V4708" s="39">
        <v>3.3267214236824092</v>
      </c>
      <c r="W4708" s="29" t="s">
        <v>265</v>
      </c>
      <c r="X4708" s="29" t="s">
        <v>11773</v>
      </c>
      <c r="Y4708" s="29">
        <v>45145</v>
      </c>
      <c r="Z4708" s="41" t="s">
        <v>11756</v>
      </c>
      <c r="AA4708" s="42" t="s">
        <v>1349</v>
      </c>
      <c r="AB4708" s="29" t="s">
        <v>258</v>
      </c>
      <c r="AC4708" s="29" t="s">
        <v>258</v>
      </c>
      <c r="AD4708" s="29" t="s">
        <v>265</v>
      </c>
      <c r="AE4708" s="29" t="s">
        <v>1353</v>
      </c>
      <c r="AF4708" s="29" t="s">
        <v>1368</v>
      </c>
      <c r="AG4708" s="183" t="s">
        <v>1369</v>
      </c>
      <c r="AH4708" s="29" t="s">
        <v>1356</v>
      </c>
      <c r="AI4708" s="29" t="s">
        <v>1357</v>
      </c>
      <c r="AJ4708" s="29" t="s">
        <v>258</v>
      </c>
      <c r="AK4708" s="29" t="s">
        <v>258</v>
      </c>
      <c r="AL4708" s="29" t="s">
        <v>13327</v>
      </c>
    </row>
    <row r="4709" spans="1:38" x14ac:dyDescent="0.2">
      <c r="A4709" s="35" t="s">
        <v>18</v>
      </c>
      <c r="B4709" s="36">
        <v>10640</v>
      </c>
      <c r="C4709" s="36">
        <v>14</v>
      </c>
      <c r="D4709" s="36" t="s">
        <v>7748</v>
      </c>
      <c r="E4709" s="37" t="s">
        <v>7749</v>
      </c>
      <c r="F4709" s="38" t="s">
        <v>1266</v>
      </c>
      <c r="G4709" s="38" t="s">
        <v>1268</v>
      </c>
      <c r="H4709" s="35" t="s">
        <v>669</v>
      </c>
      <c r="I4709" s="35"/>
      <c r="J4709" s="29" t="s">
        <v>281</v>
      </c>
      <c r="K4709" s="29" t="s">
        <v>282</v>
      </c>
      <c r="L4709" s="29" t="s">
        <v>6021</v>
      </c>
      <c r="M4709" s="39">
        <v>3.2535364182365161</v>
      </c>
      <c r="N4709" s="39">
        <v>8.1861738535249824</v>
      </c>
      <c r="O4709" s="29">
        <v>45103</v>
      </c>
      <c r="P4709" s="29">
        <v>46022</v>
      </c>
      <c r="Q4709" s="40">
        <v>2.5160849000000001</v>
      </c>
      <c r="R4709" s="39">
        <v>0</v>
      </c>
      <c r="S4709" s="39">
        <v>0</v>
      </c>
      <c r="T4709" s="39">
        <v>1.6817248459958933</v>
      </c>
      <c r="U4709" s="39">
        <v>3.2566735112936342</v>
      </c>
      <c r="V4709" s="39">
        <v>3.2477754962354553</v>
      </c>
      <c r="W4709" s="29" t="s">
        <v>265</v>
      </c>
      <c r="X4709" s="29" t="s">
        <v>11773</v>
      </c>
      <c r="Y4709" s="29">
        <v>45145</v>
      </c>
      <c r="Z4709" s="41" t="s">
        <v>11756</v>
      </c>
      <c r="AA4709" s="42" t="s">
        <v>1349</v>
      </c>
      <c r="AB4709" s="29" t="s">
        <v>258</v>
      </c>
      <c r="AC4709" s="29" t="s">
        <v>258</v>
      </c>
      <c r="AD4709" s="29" t="s">
        <v>265</v>
      </c>
      <c r="AE4709" s="29" t="s">
        <v>1353</v>
      </c>
      <c r="AF4709" s="29" t="s">
        <v>1368</v>
      </c>
      <c r="AG4709" s="183" t="s">
        <v>1369</v>
      </c>
      <c r="AH4709" s="29" t="s">
        <v>1356</v>
      </c>
      <c r="AI4709" s="29" t="s">
        <v>1357</v>
      </c>
      <c r="AJ4709" s="29" t="s">
        <v>258</v>
      </c>
      <c r="AK4709" s="29" t="s">
        <v>258</v>
      </c>
      <c r="AL4709" s="29" t="s">
        <v>13327</v>
      </c>
    </row>
    <row r="4710" spans="1:38" x14ac:dyDescent="0.2">
      <c r="A4710" s="35" t="s">
        <v>18</v>
      </c>
      <c r="B4710" s="36">
        <v>10640</v>
      </c>
      <c r="C4710" s="36">
        <v>15</v>
      </c>
      <c r="D4710" s="36" t="s">
        <v>7750</v>
      </c>
      <c r="E4710" s="37" t="s">
        <v>7751</v>
      </c>
      <c r="F4710" s="38" t="s">
        <v>1266</v>
      </c>
      <c r="G4710" s="38" t="s">
        <v>1268</v>
      </c>
      <c r="H4710" s="35" t="s">
        <v>669</v>
      </c>
      <c r="I4710" s="35"/>
      <c r="J4710" s="29" t="s">
        <v>281</v>
      </c>
      <c r="K4710" s="29" t="s">
        <v>282</v>
      </c>
      <c r="L4710" s="29" t="s">
        <v>6021</v>
      </c>
      <c r="M4710" s="39">
        <v>3.6611089895867654</v>
      </c>
      <c r="N4710" s="39">
        <v>8.9209774127310055</v>
      </c>
      <c r="O4710" s="29">
        <v>45132</v>
      </c>
      <c r="P4710" s="29">
        <v>46022</v>
      </c>
      <c r="Q4710" s="40">
        <v>2.4366872000000002</v>
      </c>
      <c r="R4710" s="39">
        <v>0</v>
      </c>
      <c r="S4710" s="39">
        <v>0</v>
      </c>
      <c r="T4710" s="39">
        <v>1.6019712525667351</v>
      </c>
      <c r="U4710" s="39">
        <v>3.6645092402464066</v>
      </c>
      <c r="V4710" s="39">
        <v>3.6544969199178645</v>
      </c>
      <c r="W4710" s="29" t="s">
        <v>265</v>
      </c>
      <c r="X4710" s="29" t="s">
        <v>11773</v>
      </c>
      <c r="Y4710" s="29">
        <v>45145</v>
      </c>
      <c r="Z4710" s="41" t="s">
        <v>11756</v>
      </c>
      <c r="AA4710" s="42" t="s">
        <v>1349</v>
      </c>
      <c r="AB4710" s="29" t="s">
        <v>258</v>
      </c>
      <c r="AC4710" s="29" t="s">
        <v>258</v>
      </c>
      <c r="AD4710" s="29" t="s">
        <v>265</v>
      </c>
      <c r="AE4710" s="29" t="s">
        <v>1353</v>
      </c>
      <c r="AF4710" s="29" t="s">
        <v>1368</v>
      </c>
      <c r="AG4710" s="183" t="s">
        <v>1369</v>
      </c>
      <c r="AH4710" s="29" t="s">
        <v>1356</v>
      </c>
      <c r="AI4710" s="29" t="s">
        <v>1357</v>
      </c>
      <c r="AJ4710" s="29" t="s">
        <v>258</v>
      </c>
      <c r="AK4710" s="29" t="s">
        <v>258</v>
      </c>
      <c r="AL4710" s="29" t="s">
        <v>13327</v>
      </c>
    </row>
    <row r="4711" spans="1:38" x14ac:dyDescent="0.2">
      <c r="A4711" s="35" t="s">
        <v>18</v>
      </c>
      <c r="B4711" s="36">
        <v>10640</v>
      </c>
      <c r="C4711" s="36">
        <v>16</v>
      </c>
      <c r="D4711" s="36" t="s">
        <v>7752</v>
      </c>
      <c r="E4711" s="37" t="s">
        <v>7753</v>
      </c>
      <c r="F4711" s="38" t="s">
        <v>1266</v>
      </c>
      <c r="G4711" s="38" t="s">
        <v>1268</v>
      </c>
      <c r="H4711" s="35" t="s">
        <v>669</v>
      </c>
      <c r="I4711" s="35"/>
      <c r="J4711" s="29" t="s">
        <v>281</v>
      </c>
      <c r="K4711" s="29" t="s">
        <v>282</v>
      </c>
      <c r="L4711" s="29" t="s">
        <v>6021</v>
      </c>
      <c r="M4711" s="39">
        <v>12.264775830834179</v>
      </c>
      <c r="N4711" s="39">
        <v>32.202381930184806</v>
      </c>
      <c r="O4711" s="29">
        <v>45063</v>
      </c>
      <c r="P4711" s="29">
        <v>46022</v>
      </c>
      <c r="Q4711" s="40">
        <v>2.6255989</v>
      </c>
      <c r="R4711" s="39">
        <v>0</v>
      </c>
      <c r="S4711" s="39">
        <v>0</v>
      </c>
      <c r="T4711" s="39">
        <v>7.6816098562628339</v>
      </c>
      <c r="U4711" s="39">
        <v>12.277158110882956</v>
      </c>
      <c r="V4711" s="39">
        <v>12.243613963039016</v>
      </c>
      <c r="W4711" s="29" t="s">
        <v>265</v>
      </c>
      <c r="X4711" s="29" t="s">
        <v>11773</v>
      </c>
      <c r="Y4711" s="29">
        <v>45145</v>
      </c>
      <c r="Z4711" s="41" t="s">
        <v>11756</v>
      </c>
      <c r="AA4711" s="42" t="s">
        <v>1349</v>
      </c>
      <c r="AB4711" s="29" t="s">
        <v>258</v>
      </c>
      <c r="AC4711" s="29" t="s">
        <v>258</v>
      </c>
      <c r="AD4711" s="29" t="s">
        <v>265</v>
      </c>
      <c r="AE4711" s="29" t="s">
        <v>1353</v>
      </c>
      <c r="AF4711" s="29" t="s">
        <v>1368</v>
      </c>
      <c r="AG4711" s="183" t="s">
        <v>1369</v>
      </c>
      <c r="AH4711" s="29" t="s">
        <v>1356</v>
      </c>
      <c r="AI4711" s="29" t="s">
        <v>1357</v>
      </c>
      <c r="AJ4711" s="29" t="s">
        <v>258</v>
      </c>
      <c r="AK4711" s="29" t="s">
        <v>258</v>
      </c>
      <c r="AL4711" s="29" t="s">
        <v>13327</v>
      </c>
    </row>
    <row r="4712" spans="1:38" x14ac:dyDescent="0.2">
      <c r="A4712" s="35" t="s">
        <v>18</v>
      </c>
      <c r="B4712" s="36">
        <v>10640</v>
      </c>
      <c r="C4712" s="36">
        <v>17</v>
      </c>
      <c r="D4712" s="36" t="s">
        <v>7754</v>
      </c>
      <c r="E4712" s="37" t="s">
        <v>7755</v>
      </c>
      <c r="F4712" s="38" t="s">
        <v>1266</v>
      </c>
      <c r="G4712" s="38" t="s">
        <v>1268</v>
      </c>
      <c r="H4712" s="35" t="s">
        <v>669</v>
      </c>
      <c r="I4712" s="35"/>
      <c r="J4712" s="29" t="s">
        <v>281</v>
      </c>
      <c r="K4712" s="29" t="s">
        <v>282</v>
      </c>
      <c r="L4712" s="29" t="s">
        <v>6021</v>
      </c>
      <c r="M4712" s="39">
        <v>11.562043817020466</v>
      </c>
      <c r="N4712" s="39">
        <v>30.357289527720738</v>
      </c>
      <c r="O4712" s="29">
        <v>45063</v>
      </c>
      <c r="P4712" s="29">
        <v>46022</v>
      </c>
      <c r="Q4712" s="40">
        <v>2.6255989</v>
      </c>
      <c r="R4712" s="39">
        <v>0</v>
      </c>
      <c r="S4712" s="39">
        <v>0</v>
      </c>
      <c r="T4712" s="39">
        <v>7.2414784394250509</v>
      </c>
      <c r="U4712" s="39">
        <v>11.573716632443531</v>
      </c>
      <c r="V4712" s="39">
        <v>11.542094455852157</v>
      </c>
      <c r="W4712" s="29" t="s">
        <v>265</v>
      </c>
      <c r="X4712" s="29" t="s">
        <v>11773</v>
      </c>
      <c r="Y4712" s="29">
        <v>45145</v>
      </c>
      <c r="Z4712" s="41" t="s">
        <v>11756</v>
      </c>
      <c r="AA4712" s="42" t="s">
        <v>1349</v>
      </c>
      <c r="AB4712" s="29" t="s">
        <v>258</v>
      </c>
      <c r="AC4712" s="29" t="s">
        <v>258</v>
      </c>
      <c r="AD4712" s="29" t="s">
        <v>265</v>
      </c>
      <c r="AE4712" s="29" t="s">
        <v>1353</v>
      </c>
      <c r="AF4712" s="29" t="s">
        <v>1368</v>
      </c>
      <c r="AG4712" s="183" t="s">
        <v>1369</v>
      </c>
      <c r="AH4712" s="29" t="s">
        <v>1356</v>
      </c>
      <c r="AI4712" s="29" t="s">
        <v>1357</v>
      </c>
      <c r="AJ4712" s="29" t="s">
        <v>258</v>
      </c>
      <c r="AK4712" s="29" t="s">
        <v>258</v>
      </c>
      <c r="AL4712" s="29" t="s">
        <v>13327</v>
      </c>
    </row>
    <row r="4713" spans="1:38" x14ac:dyDescent="0.2">
      <c r="A4713" s="35" t="s">
        <v>18</v>
      </c>
      <c r="B4713" s="36">
        <v>10640</v>
      </c>
      <c r="C4713" s="36">
        <v>18</v>
      </c>
      <c r="D4713" s="36" t="s">
        <v>7756</v>
      </c>
      <c r="E4713" s="37" t="s">
        <v>7757</v>
      </c>
      <c r="F4713" s="38" t="s">
        <v>1266</v>
      </c>
      <c r="G4713" s="38" t="s">
        <v>1268</v>
      </c>
      <c r="H4713" s="35" t="s">
        <v>669</v>
      </c>
      <c r="I4713" s="35"/>
      <c r="J4713" s="29" t="s">
        <v>281</v>
      </c>
      <c r="K4713" s="29" t="s">
        <v>282</v>
      </c>
      <c r="L4713" s="29" t="s">
        <v>6021</v>
      </c>
      <c r="M4713" s="39">
        <v>11.831324318040251</v>
      </c>
      <c r="N4713" s="39">
        <v>31.064312114989733</v>
      </c>
      <c r="O4713" s="29">
        <v>45063</v>
      </c>
      <c r="P4713" s="29">
        <v>46022</v>
      </c>
      <c r="Q4713" s="40">
        <v>2.6255989</v>
      </c>
      <c r="R4713" s="39">
        <v>0</v>
      </c>
      <c r="S4713" s="39">
        <v>0</v>
      </c>
      <c r="T4713" s="39">
        <v>7.4101327857631762</v>
      </c>
      <c r="U4713" s="39">
        <v>11.843268993839835</v>
      </c>
      <c r="V4713" s="39">
        <v>11.810910335386721</v>
      </c>
      <c r="W4713" s="29" t="s">
        <v>265</v>
      </c>
      <c r="X4713" s="29" t="s">
        <v>11773</v>
      </c>
      <c r="Y4713" s="29">
        <v>45145</v>
      </c>
      <c r="Z4713" s="41" t="s">
        <v>11756</v>
      </c>
      <c r="AA4713" s="42" t="s">
        <v>1349</v>
      </c>
      <c r="AB4713" s="29" t="s">
        <v>258</v>
      </c>
      <c r="AC4713" s="29" t="s">
        <v>258</v>
      </c>
      <c r="AD4713" s="29" t="s">
        <v>265</v>
      </c>
      <c r="AE4713" s="29" t="s">
        <v>1353</v>
      </c>
      <c r="AF4713" s="29" t="s">
        <v>1368</v>
      </c>
      <c r="AG4713" s="183" t="s">
        <v>1369</v>
      </c>
      <c r="AH4713" s="29" t="s">
        <v>1356</v>
      </c>
      <c r="AI4713" s="29" t="s">
        <v>1357</v>
      </c>
      <c r="AJ4713" s="29" t="s">
        <v>258</v>
      </c>
      <c r="AK4713" s="29" t="s">
        <v>258</v>
      </c>
      <c r="AL4713" s="29" t="s">
        <v>13327</v>
      </c>
    </row>
    <row r="4714" spans="1:38" x14ac:dyDescent="0.2">
      <c r="A4714" s="35" t="s">
        <v>18</v>
      </c>
      <c r="B4714" s="36">
        <v>10640</v>
      </c>
      <c r="C4714" s="36">
        <v>19</v>
      </c>
      <c r="D4714" s="36" t="s">
        <v>7758</v>
      </c>
      <c r="E4714" s="37" t="s">
        <v>7759</v>
      </c>
      <c r="F4714" s="38" t="s">
        <v>1266</v>
      </c>
      <c r="G4714" s="38" t="s">
        <v>1268</v>
      </c>
      <c r="H4714" s="35" t="s">
        <v>669</v>
      </c>
      <c r="I4714" s="35"/>
      <c r="J4714" s="29" t="s">
        <v>281</v>
      </c>
      <c r="K4714" s="29" t="s">
        <v>282</v>
      </c>
      <c r="L4714" s="29" t="s">
        <v>6021</v>
      </c>
      <c r="M4714" s="39">
        <v>11.557038603246864</v>
      </c>
      <c r="N4714" s="39">
        <v>30.344147843942505</v>
      </c>
      <c r="O4714" s="29">
        <v>45063</v>
      </c>
      <c r="P4714" s="29">
        <v>46022</v>
      </c>
      <c r="Q4714" s="40">
        <v>2.6255989</v>
      </c>
      <c r="R4714" s="39">
        <v>0</v>
      </c>
      <c r="S4714" s="39">
        <v>0</v>
      </c>
      <c r="T4714" s="39">
        <v>7.2383436002737858</v>
      </c>
      <c r="U4714" s="39">
        <v>11.568706365503079</v>
      </c>
      <c r="V4714" s="39">
        <v>11.537097878165639</v>
      </c>
      <c r="W4714" s="29" t="s">
        <v>265</v>
      </c>
      <c r="X4714" s="29" t="s">
        <v>11773</v>
      </c>
      <c r="Y4714" s="29">
        <v>45145</v>
      </c>
      <c r="Z4714" s="41" t="s">
        <v>11756</v>
      </c>
      <c r="AA4714" s="42" t="s">
        <v>1349</v>
      </c>
      <c r="AB4714" s="29" t="s">
        <v>258</v>
      </c>
      <c r="AC4714" s="29" t="s">
        <v>258</v>
      </c>
      <c r="AD4714" s="29" t="s">
        <v>265</v>
      </c>
      <c r="AE4714" s="29" t="s">
        <v>1353</v>
      </c>
      <c r="AF4714" s="29" t="s">
        <v>1368</v>
      </c>
      <c r="AG4714" s="183" t="s">
        <v>1369</v>
      </c>
      <c r="AH4714" s="29" t="s">
        <v>1356</v>
      </c>
      <c r="AI4714" s="29" t="s">
        <v>1357</v>
      </c>
      <c r="AJ4714" s="29" t="s">
        <v>258</v>
      </c>
      <c r="AK4714" s="29" t="s">
        <v>258</v>
      </c>
      <c r="AL4714" s="29" t="s">
        <v>13327</v>
      </c>
    </row>
    <row r="4715" spans="1:38" x14ac:dyDescent="0.2">
      <c r="A4715" s="35" t="s">
        <v>18</v>
      </c>
      <c r="B4715" s="36">
        <v>10640</v>
      </c>
      <c r="C4715" s="36">
        <v>20</v>
      </c>
      <c r="D4715" s="36" t="s">
        <v>7760</v>
      </c>
      <c r="E4715" s="37" t="s">
        <v>7761</v>
      </c>
      <c r="F4715" s="38" t="s">
        <v>1266</v>
      </c>
      <c r="G4715" s="38" t="s">
        <v>1268</v>
      </c>
      <c r="H4715" s="35" t="s">
        <v>669</v>
      </c>
      <c r="I4715" s="35"/>
      <c r="J4715" s="29" t="s">
        <v>281</v>
      </c>
      <c r="K4715" s="29" t="s">
        <v>282</v>
      </c>
      <c r="L4715" s="29" t="s">
        <v>6021</v>
      </c>
      <c r="M4715" s="39">
        <v>11.998498458078556</v>
      </c>
      <c r="N4715" s="39">
        <v>31.503244353182751</v>
      </c>
      <c r="O4715" s="29">
        <v>45063</v>
      </c>
      <c r="P4715" s="29">
        <v>46022</v>
      </c>
      <c r="Q4715" s="40">
        <v>2.6255989</v>
      </c>
      <c r="R4715" s="39">
        <v>0</v>
      </c>
      <c r="S4715" s="39">
        <v>0</v>
      </c>
      <c r="T4715" s="39">
        <v>7.5148364134154688</v>
      </c>
      <c r="U4715" s="39">
        <v>12.010611909650923</v>
      </c>
      <c r="V4715" s="39">
        <v>11.977796030116359</v>
      </c>
      <c r="W4715" s="29" t="s">
        <v>265</v>
      </c>
      <c r="X4715" s="29" t="s">
        <v>11773</v>
      </c>
      <c r="Y4715" s="29">
        <v>45145</v>
      </c>
      <c r="Z4715" s="41" t="s">
        <v>11756</v>
      </c>
      <c r="AA4715" s="42" t="s">
        <v>1349</v>
      </c>
      <c r="AB4715" s="29" t="s">
        <v>258</v>
      </c>
      <c r="AC4715" s="29" t="s">
        <v>258</v>
      </c>
      <c r="AD4715" s="29" t="s">
        <v>265</v>
      </c>
      <c r="AE4715" s="29" t="s">
        <v>1353</v>
      </c>
      <c r="AF4715" s="29" t="s">
        <v>1368</v>
      </c>
      <c r="AG4715" s="183" t="s">
        <v>1369</v>
      </c>
      <c r="AH4715" s="29" t="s">
        <v>1356</v>
      </c>
      <c r="AI4715" s="29" t="s">
        <v>1357</v>
      </c>
      <c r="AJ4715" s="29" t="s">
        <v>258</v>
      </c>
      <c r="AK4715" s="29" t="s">
        <v>258</v>
      </c>
      <c r="AL4715" s="29" t="s">
        <v>13327</v>
      </c>
    </row>
    <row r="4716" spans="1:38" x14ac:dyDescent="0.2">
      <c r="A4716" s="35" t="s">
        <v>18</v>
      </c>
      <c r="B4716" s="36">
        <v>10640</v>
      </c>
      <c r="C4716" s="36">
        <v>21</v>
      </c>
      <c r="D4716" s="36" t="s">
        <v>7762</v>
      </c>
      <c r="E4716" s="37" t="s">
        <v>7763</v>
      </c>
      <c r="F4716" s="38" t="s">
        <v>1266</v>
      </c>
      <c r="G4716" s="38" t="s">
        <v>1268</v>
      </c>
      <c r="H4716" s="35" t="s">
        <v>669</v>
      </c>
      <c r="I4716" s="35"/>
      <c r="J4716" s="29" t="s">
        <v>281</v>
      </c>
      <c r="K4716" s="29" t="s">
        <v>282</v>
      </c>
      <c r="L4716" s="29" t="s">
        <v>6021</v>
      </c>
      <c r="M4716" s="39">
        <v>12.277681806795693</v>
      </c>
      <c r="N4716" s="39">
        <v>24.706628336755649</v>
      </c>
      <c r="O4716" s="29">
        <v>45287</v>
      </c>
      <c r="P4716" s="29">
        <v>46022</v>
      </c>
      <c r="Q4716" s="40">
        <v>2.0123202999999998</v>
      </c>
      <c r="R4716" s="39">
        <v>0</v>
      </c>
      <c r="S4716" s="39">
        <v>0</v>
      </c>
      <c r="T4716" s="39">
        <v>0.16784394250513346</v>
      </c>
      <c r="U4716" s="39">
        <v>12.286176591375771</v>
      </c>
      <c r="V4716" s="39">
        <v>12.252607802874744</v>
      </c>
      <c r="W4716" s="29" t="s">
        <v>265</v>
      </c>
      <c r="X4716" s="29" t="s">
        <v>11773</v>
      </c>
      <c r="Y4716" s="29">
        <v>45145</v>
      </c>
      <c r="Z4716" s="41" t="s">
        <v>11756</v>
      </c>
      <c r="AA4716" s="42" t="s">
        <v>1349</v>
      </c>
      <c r="AB4716" s="29" t="s">
        <v>258</v>
      </c>
      <c r="AC4716" s="29" t="s">
        <v>258</v>
      </c>
      <c r="AD4716" s="29" t="s">
        <v>265</v>
      </c>
      <c r="AE4716" s="29" t="s">
        <v>1353</v>
      </c>
      <c r="AF4716" s="29" t="s">
        <v>1368</v>
      </c>
      <c r="AG4716" s="183" t="s">
        <v>1369</v>
      </c>
      <c r="AH4716" s="29" t="s">
        <v>1356</v>
      </c>
      <c r="AI4716" s="29" t="s">
        <v>1357</v>
      </c>
      <c r="AJ4716" s="29" t="s">
        <v>258</v>
      </c>
      <c r="AK4716" s="29" t="s">
        <v>258</v>
      </c>
      <c r="AL4716" s="29" t="s">
        <v>13327</v>
      </c>
    </row>
    <row r="4717" spans="1:38" x14ac:dyDescent="0.2">
      <c r="A4717" s="35" t="s">
        <v>18</v>
      </c>
      <c r="B4717" s="36">
        <v>10640</v>
      </c>
      <c r="C4717" s="36">
        <v>22</v>
      </c>
      <c r="D4717" s="36" t="s">
        <v>7764</v>
      </c>
      <c r="E4717" s="37" t="s">
        <v>7765</v>
      </c>
      <c r="F4717" s="38" t="s">
        <v>1266</v>
      </c>
      <c r="G4717" s="38" t="s">
        <v>1268</v>
      </c>
      <c r="H4717" s="35" t="s">
        <v>669</v>
      </c>
      <c r="I4717" s="35"/>
      <c r="J4717" s="29" t="s">
        <v>281</v>
      </c>
      <c r="K4717" s="29" t="s">
        <v>282</v>
      </c>
      <c r="L4717" s="29" t="s">
        <v>6021</v>
      </c>
      <c r="M4717" s="39">
        <v>10.085505753807897</v>
      </c>
      <c r="N4717" s="39">
        <v>26.480492813141687</v>
      </c>
      <c r="O4717" s="29">
        <v>45063</v>
      </c>
      <c r="P4717" s="29">
        <v>46022</v>
      </c>
      <c r="Q4717" s="40">
        <v>2.6255989</v>
      </c>
      <c r="R4717" s="39">
        <v>0</v>
      </c>
      <c r="S4717" s="39">
        <v>0</v>
      </c>
      <c r="T4717" s="39">
        <v>6.3167008898015053</v>
      </c>
      <c r="U4717" s="39">
        <v>10.095687885010268</v>
      </c>
      <c r="V4717" s="39">
        <v>10.068104038329912</v>
      </c>
      <c r="W4717" s="29" t="s">
        <v>265</v>
      </c>
      <c r="X4717" s="29" t="s">
        <v>11773</v>
      </c>
      <c r="Y4717" s="29">
        <v>45145</v>
      </c>
      <c r="Z4717" s="41" t="s">
        <v>11756</v>
      </c>
      <c r="AA4717" s="42" t="s">
        <v>1349</v>
      </c>
      <c r="AB4717" s="29" t="s">
        <v>258</v>
      </c>
      <c r="AC4717" s="29" t="s">
        <v>258</v>
      </c>
      <c r="AD4717" s="29" t="s">
        <v>265</v>
      </c>
      <c r="AE4717" s="29" t="s">
        <v>1353</v>
      </c>
      <c r="AF4717" s="29" t="s">
        <v>1368</v>
      </c>
      <c r="AG4717" s="183" t="s">
        <v>1369</v>
      </c>
      <c r="AH4717" s="29" t="s">
        <v>1356</v>
      </c>
      <c r="AI4717" s="29" t="s">
        <v>1357</v>
      </c>
      <c r="AJ4717" s="29" t="s">
        <v>258</v>
      </c>
      <c r="AK4717" s="29" t="s">
        <v>258</v>
      </c>
      <c r="AL4717" s="29" t="s">
        <v>13327</v>
      </c>
    </row>
    <row r="4718" spans="1:38" x14ac:dyDescent="0.2">
      <c r="A4718" s="35" t="s">
        <v>18</v>
      </c>
      <c r="B4718" s="36">
        <v>10640</v>
      </c>
      <c r="C4718" s="36">
        <v>23</v>
      </c>
      <c r="D4718" s="36" t="s">
        <v>7766</v>
      </c>
      <c r="E4718" s="37" t="s">
        <v>7767</v>
      </c>
      <c r="F4718" s="38" t="s">
        <v>1266</v>
      </c>
      <c r="G4718" s="38" t="s">
        <v>1268</v>
      </c>
      <c r="H4718" s="35" t="s">
        <v>669</v>
      </c>
      <c r="I4718" s="35"/>
      <c r="J4718" s="29" t="s">
        <v>281</v>
      </c>
      <c r="K4718" s="29" t="s">
        <v>282</v>
      </c>
      <c r="L4718" s="29" t="s">
        <v>6021</v>
      </c>
      <c r="M4718" s="39">
        <v>2.8379562096322961</v>
      </c>
      <c r="N4718" s="39">
        <v>7.451334702258726</v>
      </c>
      <c r="O4718" s="29">
        <v>45063</v>
      </c>
      <c r="P4718" s="29">
        <v>46022</v>
      </c>
      <c r="Q4718" s="40">
        <v>2.6255989</v>
      </c>
      <c r="R4718" s="39">
        <v>0</v>
      </c>
      <c r="S4718" s="39">
        <v>0</v>
      </c>
      <c r="T4718" s="39">
        <v>1.7774537987679671</v>
      </c>
      <c r="U4718" s="39">
        <v>2.8408213552361392</v>
      </c>
      <c r="V4718" s="39">
        <v>2.8330595482546199</v>
      </c>
      <c r="W4718" s="29" t="s">
        <v>265</v>
      </c>
      <c r="X4718" s="29" t="s">
        <v>11773</v>
      </c>
      <c r="Y4718" s="29">
        <v>45145</v>
      </c>
      <c r="Z4718" s="41" t="s">
        <v>11756</v>
      </c>
      <c r="AA4718" s="42" t="s">
        <v>1349</v>
      </c>
      <c r="AB4718" s="29" t="s">
        <v>258</v>
      </c>
      <c r="AC4718" s="29" t="s">
        <v>258</v>
      </c>
      <c r="AD4718" s="29" t="s">
        <v>265</v>
      </c>
      <c r="AE4718" s="29" t="s">
        <v>1353</v>
      </c>
      <c r="AF4718" s="29" t="s">
        <v>1368</v>
      </c>
      <c r="AG4718" s="183" t="s">
        <v>1369</v>
      </c>
      <c r="AH4718" s="29" t="s">
        <v>1356</v>
      </c>
      <c r="AI4718" s="29" t="s">
        <v>1357</v>
      </c>
      <c r="AJ4718" s="29" t="s">
        <v>258</v>
      </c>
      <c r="AK4718" s="29" t="s">
        <v>258</v>
      </c>
      <c r="AL4718" s="29" t="s">
        <v>13327</v>
      </c>
    </row>
    <row r="4719" spans="1:38" x14ac:dyDescent="0.2">
      <c r="A4719" s="35" t="s">
        <v>18</v>
      </c>
      <c r="B4719" s="36">
        <v>10640</v>
      </c>
      <c r="C4719" s="36">
        <v>24</v>
      </c>
      <c r="D4719" s="36" t="s">
        <v>7768</v>
      </c>
      <c r="E4719" s="37" t="s">
        <v>7769</v>
      </c>
      <c r="F4719" s="38" t="s">
        <v>1266</v>
      </c>
      <c r="G4719" s="38" t="s">
        <v>1268</v>
      </c>
      <c r="H4719" s="35" t="s">
        <v>669</v>
      </c>
      <c r="I4719" s="35"/>
      <c r="J4719" s="29" t="s">
        <v>281</v>
      </c>
      <c r="K4719" s="29" t="s">
        <v>282</v>
      </c>
      <c r="L4719" s="29" t="s">
        <v>6021</v>
      </c>
      <c r="M4719" s="39">
        <v>3.3735140834077035</v>
      </c>
      <c r="N4719" s="39">
        <v>8.857494866529775</v>
      </c>
      <c r="O4719" s="29">
        <v>45063</v>
      </c>
      <c r="P4719" s="29">
        <v>46022</v>
      </c>
      <c r="Q4719" s="40">
        <v>2.6255989</v>
      </c>
      <c r="R4719" s="39">
        <v>0</v>
      </c>
      <c r="S4719" s="39">
        <v>0</v>
      </c>
      <c r="T4719" s="39">
        <v>2.1128815879534564</v>
      </c>
      <c r="U4719" s="39">
        <v>3.3769199178644764</v>
      </c>
      <c r="V4719" s="39">
        <v>3.3676933607118413</v>
      </c>
      <c r="W4719" s="29" t="s">
        <v>265</v>
      </c>
      <c r="X4719" s="29" t="s">
        <v>11773</v>
      </c>
      <c r="Y4719" s="29">
        <v>45145</v>
      </c>
      <c r="Z4719" s="41" t="s">
        <v>11756</v>
      </c>
      <c r="AA4719" s="42" t="s">
        <v>1349</v>
      </c>
      <c r="AB4719" s="29" t="s">
        <v>258</v>
      </c>
      <c r="AC4719" s="29" t="s">
        <v>258</v>
      </c>
      <c r="AD4719" s="29" t="s">
        <v>265</v>
      </c>
      <c r="AE4719" s="29" t="s">
        <v>1353</v>
      </c>
      <c r="AF4719" s="29" t="s">
        <v>1368</v>
      </c>
      <c r="AG4719" s="183" t="s">
        <v>1369</v>
      </c>
      <c r="AH4719" s="29" t="s">
        <v>1356</v>
      </c>
      <c r="AI4719" s="29" t="s">
        <v>1357</v>
      </c>
      <c r="AJ4719" s="29" t="s">
        <v>258</v>
      </c>
      <c r="AK4719" s="29" t="s">
        <v>258</v>
      </c>
      <c r="AL4719" s="29" t="s">
        <v>13327</v>
      </c>
    </row>
    <row r="4720" spans="1:38" x14ac:dyDescent="0.2">
      <c r="A4720" s="35" t="s">
        <v>18</v>
      </c>
      <c r="B4720" s="36">
        <v>10640</v>
      </c>
      <c r="C4720" s="36">
        <v>25</v>
      </c>
      <c r="D4720" s="36" t="s">
        <v>7770</v>
      </c>
      <c r="E4720" s="37" t="s">
        <v>7771</v>
      </c>
      <c r="F4720" s="38" t="s">
        <v>1266</v>
      </c>
      <c r="G4720" s="38" t="s">
        <v>1268</v>
      </c>
      <c r="H4720" s="35" t="s">
        <v>669</v>
      </c>
      <c r="I4720" s="35"/>
      <c r="J4720" s="29" t="s">
        <v>281</v>
      </c>
      <c r="K4720" s="29" t="s">
        <v>282</v>
      </c>
      <c r="L4720" s="29" t="s">
        <v>6021</v>
      </c>
      <c r="M4720" s="39">
        <v>3.4105526653323577</v>
      </c>
      <c r="N4720" s="39">
        <v>8.9547433264887069</v>
      </c>
      <c r="O4720" s="29">
        <v>45063</v>
      </c>
      <c r="P4720" s="29">
        <v>46022</v>
      </c>
      <c r="Q4720" s="40">
        <v>2.6255989</v>
      </c>
      <c r="R4720" s="39">
        <v>0</v>
      </c>
      <c r="S4720" s="39">
        <v>0</v>
      </c>
      <c r="T4720" s="39">
        <v>2.1360793976728267</v>
      </c>
      <c r="U4720" s="39">
        <v>3.4139958932238192</v>
      </c>
      <c r="V4720" s="39">
        <v>3.4046680355920604</v>
      </c>
      <c r="W4720" s="29" t="s">
        <v>265</v>
      </c>
      <c r="X4720" s="29" t="s">
        <v>11773</v>
      </c>
      <c r="Y4720" s="29">
        <v>45145</v>
      </c>
      <c r="Z4720" s="41" t="s">
        <v>11756</v>
      </c>
      <c r="AA4720" s="42" t="s">
        <v>1349</v>
      </c>
      <c r="AB4720" s="29" t="s">
        <v>258</v>
      </c>
      <c r="AC4720" s="29" t="s">
        <v>258</v>
      </c>
      <c r="AD4720" s="29" t="s">
        <v>265</v>
      </c>
      <c r="AE4720" s="29" t="s">
        <v>1353</v>
      </c>
      <c r="AF4720" s="29" t="s">
        <v>1368</v>
      </c>
      <c r="AG4720" s="183" t="s">
        <v>1369</v>
      </c>
      <c r="AH4720" s="29" t="s">
        <v>1356</v>
      </c>
      <c r="AI4720" s="29" t="s">
        <v>1357</v>
      </c>
      <c r="AJ4720" s="29" t="s">
        <v>258</v>
      </c>
      <c r="AK4720" s="29" t="s">
        <v>258</v>
      </c>
      <c r="AL4720" s="29" t="s">
        <v>13327</v>
      </c>
    </row>
    <row r="4721" spans="1:38" x14ac:dyDescent="0.2">
      <c r="A4721" s="35" t="s">
        <v>18</v>
      </c>
      <c r="B4721" s="36">
        <v>10640</v>
      </c>
      <c r="C4721" s="36">
        <v>26</v>
      </c>
      <c r="D4721" s="36" t="s">
        <v>7772</v>
      </c>
      <c r="E4721" s="37" t="s">
        <v>7773</v>
      </c>
      <c r="F4721" s="38" t="s">
        <v>1266</v>
      </c>
      <c r="G4721" s="38" t="s">
        <v>1268</v>
      </c>
      <c r="H4721" s="35" t="s">
        <v>669</v>
      </c>
      <c r="I4721" s="35"/>
      <c r="J4721" s="29" t="s">
        <v>281</v>
      </c>
      <c r="K4721" s="29" t="s">
        <v>282</v>
      </c>
      <c r="L4721" s="29" t="s">
        <v>6021</v>
      </c>
      <c r="M4721" s="39">
        <v>3.3234619456716845</v>
      </c>
      <c r="N4721" s="39">
        <v>8.726078028747434</v>
      </c>
      <c r="O4721" s="29">
        <v>45063</v>
      </c>
      <c r="P4721" s="29">
        <v>46022</v>
      </c>
      <c r="Q4721" s="40">
        <v>2.6255989</v>
      </c>
      <c r="R4721" s="39">
        <v>0</v>
      </c>
      <c r="S4721" s="39">
        <v>0</v>
      </c>
      <c r="T4721" s="39">
        <v>2.0815331964407942</v>
      </c>
      <c r="U4721" s="39">
        <v>3.326817248459959</v>
      </c>
      <c r="V4721" s="39">
        <v>3.3177275838466804</v>
      </c>
      <c r="W4721" s="29" t="s">
        <v>265</v>
      </c>
      <c r="X4721" s="29" t="s">
        <v>11773</v>
      </c>
      <c r="Y4721" s="29">
        <v>45145</v>
      </c>
      <c r="Z4721" s="41" t="s">
        <v>11756</v>
      </c>
      <c r="AA4721" s="42" t="s">
        <v>1349</v>
      </c>
      <c r="AB4721" s="29" t="s">
        <v>258</v>
      </c>
      <c r="AC4721" s="29" t="s">
        <v>258</v>
      </c>
      <c r="AD4721" s="29" t="s">
        <v>265</v>
      </c>
      <c r="AE4721" s="29" t="s">
        <v>1353</v>
      </c>
      <c r="AF4721" s="29" t="s">
        <v>1368</v>
      </c>
      <c r="AG4721" s="183" t="s">
        <v>1369</v>
      </c>
      <c r="AH4721" s="29" t="s">
        <v>1356</v>
      </c>
      <c r="AI4721" s="29" t="s">
        <v>1357</v>
      </c>
      <c r="AJ4721" s="29" t="s">
        <v>258</v>
      </c>
      <c r="AK4721" s="29" t="s">
        <v>258</v>
      </c>
      <c r="AL4721" s="29" t="s">
        <v>13327</v>
      </c>
    </row>
    <row r="4722" spans="1:38" x14ac:dyDescent="0.2">
      <c r="A4722" s="35" t="s">
        <v>18</v>
      </c>
      <c r="B4722" s="36">
        <v>10640</v>
      </c>
      <c r="C4722" s="36">
        <v>27</v>
      </c>
      <c r="D4722" s="36" t="s">
        <v>7774</v>
      </c>
      <c r="E4722" s="37" t="s">
        <v>7775</v>
      </c>
      <c r="F4722" s="38" t="s">
        <v>1266</v>
      </c>
      <c r="G4722" s="38" t="s">
        <v>1268</v>
      </c>
      <c r="H4722" s="35" t="s">
        <v>669</v>
      </c>
      <c r="I4722" s="35"/>
      <c r="J4722" s="29" t="s">
        <v>281</v>
      </c>
      <c r="K4722" s="29" t="s">
        <v>282</v>
      </c>
      <c r="L4722" s="29" t="s">
        <v>6021</v>
      </c>
      <c r="M4722" s="39">
        <v>3.9401042825794423</v>
      </c>
      <c r="N4722" s="39">
        <v>10.345133470225873</v>
      </c>
      <c r="O4722" s="29">
        <v>45063</v>
      </c>
      <c r="P4722" s="29">
        <v>46022</v>
      </c>
      <c r="Q4722" s="40">
        <v>2.6255989</v>
      </c>
      <c r="R4722" s="39">
        <v>0</v>
      </c>
      <c r="S4722" s="39">
        <v>0</v>
      </c>
      <c r="T4722" s="39">
        <v>2.4677453798767965</v>
      </c>
      <c r="U4722" s="39">
        <v>3.944082135523614</v>
      </c>
      <c r="V4722" s="39">
        <v>3.9333059548254621</v>
      </c>
      <c r="W4722" s="29" t="s">
        <v>265</v>
      </c>
      <c r="X4722" s="29" t="s">
        <v>11773</v>
      </c>
      <c r="Y4722" s="29">
        <v>45145</v>
      </c>
      <c r="Z4722" s="41" t="s">
        <v>11756</v>
      </c>
      <c r="AA4722" s="42" t="s">
        <v>1349</v>
      </c>
      <c r="AB4722" s="29" t="s">
        <v>258</v>
      </c>
      <c r="AC4722" s="29" t="s">
        <v>258</v>
      </c>
      <c r="AD4722" s="29" t="s">
        <v>265</v>
      </c>
      <c r="AE4722" s="29" t="s">
        <v>1353</v>
      </c>
      <c r="AF4722" s="29" t="s">
        <v>1368</v>
      </c>
      <c r="AG4722" s="183" t="s">
        <v>1369</v>
      </c>
      <c r="AH4722" s="29" t="s">
        <v>1356</v>
      </c>
      <c r="AI4722" s="29" t="s">
        <v>1357</v>
      </c>
      <c r="AJ4722" s="29" t="s">
        <v>258</v>
      </c>
      <c r="AK4722" s="29" t="s">
        <v>258</v>
      </c>
      <c r="AL4722" s="29" t="s">
        <v>13327</v>
      </c>
    </row>
    <row r="4723" spans="1:38" x14ac:dyDescent="0.2">
      <c r="A4723" s="35" t="s">
        <v>18</v>
      </c>
      <c r="B4723" s="36">
        <v>10640</v>
      </c>
      <c r="C4723" s="36">
        <v>28</v>
      </c>
      <c r="D4723" s="36" t="s">
        <v>7776</v>
      </c>
      <c r="E4723" s="37" t="s">
        <v>7777</v>
      </c>
      <c r="F4723" s="38" t="s">
        <v>1266</v>
      </c>
      <c r="G4723" s="38" t="s">
        <v>1268</v>
      </c>
      <c r="H4723" s="35" t="s">
        <v>669</v>
      </c>
      <c r="I4723" s="35"/>
      <c r="J4723" s="29" t="s">
        <v>281</v>
      </c>
      <c r="K4723" s="29" t="s">
        <v>282</v>
      </c>
      <c r="L4723" s="29" t="s">
        <v>6021</v>
      </c>
      <c r="M4723" s="39">
        <v>3.4816267009175048</v>
      </c>
      <c r="N4723" s="39">
        <v>9.1413552361396295</v>
      </c>
      <c r="O4723" s="29">
        <v>45063</v>
      </c>
      <c r="P4723" s="29">
        <v>46022</v>
      </c>
      <c r="Q4723" s="40">
        <v>2.6255989</v>
      </c>
      <c r="R4723" s="39">
        <v>0</v>
      </c>
      <c r="S4723" s="39">
        <v>0</v>
      </c>
      <c r="T4723" s="39">
        <v>2.1805941136208076</v>
      </c>
      <c r="U4723" s="39">
        <v>3.4851416837782341</v>
      </c>
      <c r="V4723" s="39">
        <v>3.4756194387405883</v>
      </c>
      <c r="W4723" s="29" t="s">
        <v>265</v>
      </c>
      <c r="X4723" s="29" t="s">
        <v>11773</v>
      </c>
      <c r="Y4723" s="29">
        <v>45145</v>
      </c>
      <c r="Z4723" s="41" t="s">
        <v>11756</v>
      </c>
      <c r="AA4723" s="42" t="s">
        <v>1349</v>
      </c>
      <c r="AB4723" s="29" t="s">
        <v>258</v>
      </c>
      <c r="AC4723" s="29" t="s">
        <v>258</v>
      </c>
      <c r="AD4723" s="29" t="s">
        <v>265</v>
      </c>
      <c r="AE4723" s="29" t="s">
        <v>1353</v>
      </c>
      <c r="AF4723" s="29" t="s">
        <v>1368</v>
      </c>
      <c r="AG4723" s="183" t="s">
        <v>1369</v>
      </c>
      <c r="AH4723" s="29" t="s">
        <v>1356</v>
      </c>
      <c r="AI4723" s="29" t="s">
        <v>1357</v>
      </c>
      <c r="AJ4723" s="29" t="s">
        <v>258</v>
      </c>
      <c r="AK4723" s="29" t="s">
        <v>258</v>
      </c>
      <c r="AL4723" s="29" t="s">
        <v>13327</v>
      </c>
    </row>
    <row r="4724" spans="1:38" x14ac:dyDescent="0.2">
      <c r="A4724" s="35" t="s">
        <v>18</v>
      </c>
      <c r="B4724" s="36">
        <v>10640</v>
      </c>
      <c r="C4724" s="36">
        <v>29</v>
      </c>
      <c r="D4724" s="36" t="s">
        <v>7778</v>
      </c>
      <c r="E4724" s="37" t="s">
        <v>7779</v>
      </c>
      <c r="F4724" s="38" t="s">
        <v>1266</v>
      </c>
      <c r="G4724" s="38" t="s">
        <v>1268</v>
      </c>
      <c r="H4724" s="35" t="s">
        <v>669</v>
      </c>
      <c r="I4724" s="35"/>
      <c r="J4724" s="29" t="s">
        <v>281</v>
      </c>
      <c r="K4724" s="29" t="s">
        <v>282</v>
      </c>
      <c r="L4724" s="29" t="s">
        <v>6021</v>
      </c>
      <c r="M4724" s="39">
        <v>3.6047549597481128</v>
      </c>
      <c r="N4724" s="39">
        <v>9.464640657084189</v>
      </c>
      <c r="O4724" s="29">
        <v>45063</v>
      </c>
      <c r="P4724" s="29">
        <v>46022</v>
      </c>
      <c r="Q4724" s="40">
        <v>2.6255989</v>
      </c>
      <c r="R4724" s="39">
        <v>0</v>
      </c>
      <c r="S4724" s="39">
        <v>0</v>
      </c>
      <c r="T4724" s="39">
        <v>2.2577111567419577</v>
      </c>
      <c r="U4724" s="39">
        <v>3.6083942505133466</v>
      </c>
      <c r="V4724" s="39">
        <v>3.5985352498288843</v>
      </c>
      <c r="W4724" s="29" t="s">
        <v>265</v>
      </c>
      <c r="X4724" s="29" t="s">
        <v>11773</v>
      </c>
      <c r="Y4724" s="29">
        <v>45145</v>
      </c>
      <c r="Z4724" s="41" t="s">
        <v>11756</v>
      </c>
      <c r="AA4724" s="42" t="s">
        <v>1349</v>
      </c>
      <c r="AB4724" s="29" t="s">
        <v>258</v>
      </c>
      <c r="AC4724" s="29" t="s">
        <v>258</v>
      </c>
      <c r="AD4724" s="29" t="s">
        <v>265</v>
      </c>
      <c r="AE4724" s="29" t="s">
        <v>1353</v>
      </c>
      <c r="AF4724" s="29" t="s">
        <v>1368</v>
      </c>
      <c r="AG4724" s="183" t="s">
        <v>1369</v>
      </c>
      <c r="AH4724" s="29" t="s">
        <v>1356</v>
      </c>
      <c r="AI4724" s="29" t="s">
        <v>1357</v>
      </c>
      <c r="AJ4724" s="29" t="s">
        <v>258</v>
      </c>
      <c r="AK4724" s="29" t="s">
        <v>258</v>
      </c>
      <c r="AL4724" s="29" t="s">
        <v>13327</v>
      </c>
    </row>
    <row r="4725" spans="1:38" x14ac:dyDescent="0.2">
      <c r="A4725" s="35" t="s">
        <v>18</v>
      </c>
      <c r="B4725" s="36">
        <v>10640</v>
      </c>
      <c r="C4725" s="36">
        <v>30</v>
      </c>
      <c r="D4725" s="36" t="s">
        <v>7780</v>
      </c>
      <c r="E4725" s="37" t="s">
        <v>7781</v>
      </c>
      <c r="F4725" s="38" t="s">
        <v>1266</v>
      </c>
      <c r="G4725" s="38" t="s">
        <v>1268</v>
      </c>
      <c r="H4725" s="35" t="s">
        <v>669</v>
      </c>
      <c r="I4725" s="35"/>
      <c r="J4725" s="29" t="s">
        <v>281</v>
      </c>
      <c r="K4725" s="29" t="s">
        <v>282</v>
      </c>
      <c r="L4725" s="29" t="s">
        <v>6021</v>
      </c>
      <c r="M4725" s="39">
        <v>3.6638164822766157</v>
      </c>
      <c r="N4725" s="39">
        <v>9.6197125256673512</v>
      </c>
      <c r="O4725" s="29">
        <v>45063</v>
      </c>
      <c r="P4725" s="29">
        <v>46022</v>
      </c>
      <c r="Q4725" s="40">
        <v>2.6255989</v>
      </c>
      <c r="R4725" s="39">
        <v>0</v>
      </c>
      <c r="S4725" s="39">
        <v>0</v>
      </c>
      <c r="T4725" s="39">
        <v>2.2947022587268995</v>
      </c>
      <c r="U4725" s="39">
        <v>3.6675154004106774</v>
      </c>
      <c r="V4725" s="39">
        <v>3.6574948665297744</v>
      </c>
      <c r="W4725" s="29" t="s">
        <v>265</v>
      </c>
      <c r="X4725" s="29" t="s">
        <v>11773</v>
      </c>
      <c r="Y4725" s="29">
        <v>45145</v>
      </c>
      <c r="Z4725" s="41" t="s">
        <v>11756</v>
      </c>
      <c r="AA4725" s="42" t="s">
        <v>1349</v>
      </c>
      <c r="AB4725" s="29" t="s">
        <v>258</v>
      </c>
      <c r="AC4725" s="29" t="s">
        <v>258</v>
      </c>
      <c r="AD4725" s="29" t="s">
        <v>265</v>
      </c>
      <c r="AE4725" s="29" t="s">
        <v>1353</v>
      </c>
      <c r="AF4725" s="29" t="s">
        <v>1368</v>
      </c>
      <c r="AG4725" s="183" t="s">
        <v>1369</v>
      </c>
      <c r="AH4725" s="29" t="s">
        <v>1356</v>
      </c>
      <c r="AI4725" s="29" t="s">
        <v>1357</v>
      </c>
      <c r="AJ4725" s="29" t="s">
        <v>258</v>
      </c>
      <c r="AK4725" s="29" t="s">
        <v>258</v>
      </c>
      <c r="AL4725" s="29" t="s">
        <v>13327</v>
      </c>
    </row>
    <row r="4726" spans="1:38" x14ac:dyDescent="0.2">
      <c r="A4726" s="35" t="s">
        <v>18</v>
      </c>
      <c r="B4726" s="36">
        <v>10640</v>
      </c>
      <c r="C4726" s="36">
        <v>31</v>
      </c>
      <c r="D4726" s="36" t="s">
        <v>7782</v>
      </c>
      <c r="E4726" s="37" t="s">
        <v>7783</v>
      </c>
      <c r="F4726" s="38" t="s">
        <v>1266</v>
      </c>
      <c r="G4726" s="38" t="s">
        <v>1268</v>
      </c>
      <c r="H4726" s="35" t="s">
        <v>669</v>
      </c>
      <c r="I4726" s="35"/>
      <c r="J4726" s="29" t="s">
        <v>281</v>
      </c>
      <c r="K4726" s="29" t="s">
        <v>282</v>
      </c>
      <c r="L4726" s="29" t="s">
        <v>6021</v>
      </c>
      <c r="M4726" s="39">
        <v>4.0051720616362676</v>
      </c>
      <c r="N4726" s="39">
        <v>10.515975359342915</v>
      </c>
      <c r="O4726" s="29">
        <v>45063</v>
      </c>
      <c r="P4726" s="29">
        <v>46022</v>
      </c>
      <c r="Q4726" s="40">
        <v>2.6255989</v>
      </c>
      <c r="R4726" s="39">
        <v>0</v>
      </c>
      <c r="S4726" s="39">
        <v>0</v>
      </c>
      <c r="T4726" s="39">
        <v>2.5084982888432581</v>
      </c>
      <c r="U4726" s="39">
        <v>4.0092156057494863</v>
      </c>
      <c r="V4726" s="39">
        <v>3.9982614647501711</v>
      </c>
      <c r="W4726" s="29" t="s">
        <v>265</v>
      </c>
      <c r="X4726" s="29" t="s">
        <v>11773</v>
      </c>
      <c r="Y4726" s="29">
        <v>45145</v>
      </c>
      <c r="Z4726" s="41" t="s">
        <v>11756</v>
      </c>
      <c r="AA4726" s="42" t="s">
        <v>1349</v>
      </c>
      <c r="AB4726" s="29" t="s">
        <v>258</v>
      </c>
      <c r="AC4726" s="29" t="s">
        <v>258</v>
      </c>
      <c r="AD4726" s="29" t="s">
        <v>265</v>
      </c>
      <c r="AE4726" s="29" t="s">
        <v>1353</v>
      </c>
      <c r="AF4726" s="29" t="s">
        <v>1368</v>
      </c>
      <c r="AG4726" s="183" t="s">
        <v>1369</v>
      </c>
      <c r="AH4726" s="29" t="s">
        <v>1356</v>
      </c>
      <c r="AI4726" s="29" t="s">
        <v>1357</v>
      </c>
      <c r="AJ4726" s="29" t="s">
        <v>258</v>
      </c>
      <c r="AK4726" s="29" t="s">
        <v>258</v>
      </c>
      <c r="AL4726" s="29" t="s">
        <v>13327</v>
      </c>
    </row>
    <row r="4727" spans="1:38" x14ac:dyDescent="0.2">
      <c r="A4727" s="35" t="s">
        <v>18</v>
      </c>
      <c r="B4727" s="36">
        <v>10640</v>
      </c>
      <c r="C4727" s="36">
        <v>32</v>
      </c>
      <c r="D4727" s="36" t="s">
        <v>7784</v>
      </c>
      <c r="E4727" s="37" t="s">
        <v>7785</v>
      </c>
      <c r="F4727" s="38" t="s">
        <v>1266</v>
      </c>
      <c r="G4727" s="38" t="s">
        <v>1268</v>
      </c>
      <c r="H4727" s="35" t="s">
        <v>669</v>
      </c>
      <c r="I4727" s="35"/>
      <c r="J4727" s="29" t="s">
        <v>281</v>
      </c>
      <c r="K4727" s="29" t="s">
        <v>282</v>
      </c>
      <c r="L4727" s="29" t="s">
        <v>6021</v>
      </c>
      <c r="M4727" s="39">
        <v>4.0131804036740304</v>
      </c>
      <c r="N4727" s="39">
        <v>10.53700205338809</v>
      </c>
      <c r="O4727" s="29">
        <v>45063</v>
      </c>
      <c r="P4727" s="29">
        <v>46022</v>
      </c>
      <c r="Q4727" s="40">
        <v>2.6255989</v>
      </c>
      <c r="R4727" s="39">
        <v>0</v>
      </c>
      <c r="S4727" s="39">
        <v>0</v>
      </c>
      <c r="T4727" s="39">
        <v>2.5135140314852844</v>
      </c>
      <c r="U4727" s="39">
        <v>4.017232032854209</v>
      </c>
      <c r="V4727" s="39">
        <v>4.0062559890485971</v>
      </c>
      <c r="W4727" s="29" t="s">
        <v>265</v>
      </c>
      <c r="X4727" s="29" t="s">
        <v>11773</v>
      </c>
      <c r="Y4727" s="29">
        <v>45145</v>
      </c>
      <c r="Z4727" s="41" t="s">
        <v>11756</v>
      </c>
      <c r="AA4727" s="42" t="s">
        <v>1349</v>
      </c>
      <c r="AB4727" s="29" t="s">
        <v>258</v>
      </c>
      <c r="AC4727" s="29" t="s">
        <v>258</v>
      </c>
      <c r="AD4727" s="29" t="s">
        <v>265</v>
      </c>
      <c r="AE4727" s="29" t="s">
        <v>1353</v>
      </c>
      <c r="AF4727" s="29" t="s">
        <v>1368</v>
      </c>
      <c r="AG4727" s="183" t="s">
        <v>1369</v>
      </c>
      <c r="AH4727" s="29" t="s">
        <v>1356</v>
      </c>
      <c r="AI4727" s="29" t="s">
        <v>1357</v>
      </c>
      <c r="AJ4727" s="29" t="s">
        <v>258</v>
      </c>
      <c r="AK4727" s="29" t="s">
        <v>258</v>
      </c>
      <c r="AL4727" s="29" t="s">
        <v>13327</v>
      </c>
    </row>
    <row r="4728" spans="1:38" x14ac:dyDescent="0.2">
      <c r="A4728" s="35" t="s">
        <v>18</v>
      </c>
      <c r="B4728" s="36">
        <v>10640</v>
      </c>
      <c r="C4728" s="36">
        <v>33</v>
      </c>
      <c r="D4728" s="36" t="s">
        <v>7786</v>
      </c>
      <c r="E4728" s="37" t="s">
        <v>7787</v>
      </c>
      <c r="F4728" s="38" t="s">
        <v>1266</v>
      </c>
      <c r="G4728" s="38" t="s">
        <v>1268</v>
      </c>
      <c r="H4728" s="35" t="s">
        <v>669</v>
      </c>
      <c r="I4728" s="35"/>
      <c r="J4728" s="29" t="s">
        <v>281</v>
      </c>
      <c r="K4728" s="29" t="s">
        <v>282</v>
      </c>
      <c r="L4728" s="29" t="s">
        <v>6021</v>
      </c>
      <c r="M4728" s="39">
        <v>3.6668196105407769</v>
      </c>
      <c r="N4728" s="39">
        <v>9.6275975359342922</v>
      </c>
      <c r="O4728" s="29">
        <v>45063</v>
      </c>
      <c r="P4728" s="29">
        <v>46022</v>
      </c>
      <c r="Q4728" s="40">
        <v>2.6255989</v>
      </c>
      <c r="R4728" s="39">
        <v>0</v>
      </c>
      <c r="S4728" s="39">
        <v>0</v>
      </c>
      <c r="T4728" s="39">
        <v>2.2965831622176593</v>
      </c>
      <c r="U4728" s="39">
        <v>3.6705215605749486</v>
      </c>
      <c r="V4728" s="39">
        <v>3.6604928131416838</v>
      </c>
      <c r="W4728" s="29" t="s">
        <v>265</v>
      </c>
      <c r="X4728" s="29" t="s">
        <v>11773</v>
      </c>
      <c r="Y4728" s="29">
        <v>45145</v>
      </c>
      <c r="Z4728" s="41" t="s">
        <v>11756</v>
      </c>
      <c r="AA4728" s="42" t="s">
        <v>1349</v>
      </c>
      <c r="AB4728" s="29" t="s">
        <v>258</v>
      </c>
      <c r="AC4728" s="29" t="s">
        <v>258</v>
      </c>
      <c r="AD4728" s="29" t="s">
        <v>265</v>
      </c>
      <c r="AE4728" s="29" t="s">
        <v>1353</v>
      </c>
      <c r="AF4728" s="29" t="s">
        <v>1368</v>
      </c>
      <c r="AG4728" s="183" t="s">
        <v>1369</v>
      </c>
      <c r="AH4728" s="29" t="s">
        <v>1356</v>
      </c>
      <c r="AI4728" s="29" t="s">
        <v>1357</v>
      </c>
      <c r="AJ4728" s="29" t="s">
        <v>258</v>
      </c>
      <c r="AK4728" s="29" t="s">
        <v>258</v>
      </c>
      <c r="AL4728" s="29" t="s">
        <v>13327</v>
      </c>
    </row>
    <row r="4729" spans="1:38" x14ac:dyDescent="0.2">
      <c r="A4729" s="35" t="s">
        <v>18</v>
      </c>
      <c r="B4729" s="36">
        <v>10640</v>
      </c>
      <c r="C4729" s="36">
        <v>34</v>
      </c>
      <c r="D4729" s="36" t="s">
        <v>7788</v>
      </c>
      <c r="E4729" s="37" t="s">
        <v>7789</v>
      </c>
      <c r="F4729" s="38" t="s">
        <v>1266</v>
      </c>
      <c r="G4729" s="38" t="s">
        <v>1268</v>
      </c>
      <c r="H4729" s="35" t="s">
        <v>669</v>
      </c>
      <c r="I4729" s="35"/>
      <c r="J4729" s="29" t="s">
        <v>281</v>
      </c>
      <c r="K4729" s="29" t="s">
        <v>282</v>
      </c>
      <c r="L4729" s="29" t="s">
        <v>6021</v>
      </c>
      <c r="M4729" s="39">
        <v>3.6187695583141979</v>
      </c>
      <c r="N4729" s="39">
        <v>9.5014373716632434</v>
      </c>
      <c r="O4729" s="29">
        <v>45063</v>
      </c>
      <c r="P4729" s="29">
        <v>46022</v>
      </c>
      <c r="Q4729" s="40">
        <v>2.6255989</v>
      </c>
      <c r="R4729" s="39">
        <v>0</v>
      </c>
      <c r="S4729" s="39">
        <v>0</v>
      </c>
      <c r="T4729" s="39">
        <v>2.2664887063655033</v>
      </c>
      <c r="U4729" s="39">
        <v>3.6224229979466118</v>
      </c>
      <c r="V4729" s="39">
        <v>3.6125256673511292</v>
      </c>
      <c r="W4729" s="29" t="s">
        <v>265</v>
      </c>
      <c r="X4729" s="29" t="s">
        <v>11773</v>
      </c>
      <c r="Y4729" s="29">
        <v>45145</v>
      </c>
      <c r="Z4729" s="41" t="s">
        <v>11756</v>
      </c>
      <c r="AA4729" s="42" t="s">
        <v>1349</v>
      </c>
      <c r="AB4729" s="29" t="s">
        <v>258</v>
      </c>
      <c r="AC4729" s="29" t="s">
        <v>258</v>
      </c>
      <c r="AD4729" s="29" t="s">
        <v>265</v>
      </c>
      <c r="AE4729" s="29" t="s">
        <v>1353</v>
      </c>
      <c r="AF4729" s="29" t="s">
        <v>1368</v>
      </c>
      <c r="AG4729" s="183" t="s">
        <v>1369</v>
      </c>
      <c r="AH4729" s="29" t="s">
        <v>1356</v>
      </c>
      <c r="AI4729" s="29" t="s">
        <v>1357</v>
      </c>
      <c r="AJ4729" s="29" t="s">
        <v>258</v>
      </c>
      <c r="AK4729" s="29" t="s">
        <v>258</v>
      </c>
      <c r="AL4729" s="29" t="s">
        <v>13327</v>
      </c>
    </row>
    <row r="4730" spans="1:38" x14ac:dyDescent="0.2">
      <c r="A4730" s="35" t="s">
        <v>18</v>
      </c>
      <c r="B4730" s="36">
        <v>10640</v>
      </c>
      <c r="C4730" s="36">
        <v>35</v>
      </c>
      <c r="D4730" s="36" t="s">
        <v>7790</v>
      </c>
      <c r="E4730" s="37" t="s">
        <v>7791</v>
      </c>
      <c r="F4730" s="38" t="s">
        <v>1266</v>
      </c>
      <c r="G4730" s="38" t="s">
        <v>1268</v>
      </c>
      <c r="H4730" s="35" t="s">
        <v>669</v>
      </c>
      <c r="I4730" s="35"/>
      <c r="J4730" s="29" t="s">
        <v>281</v>
      </c>
      <c r="K4730" s="29" t="s">
        <v>282</v>
      </c>
      <c r="L4730" s="29" t="s">
        <v>6021</v>
      </c>
      <c r="M4730" s="39">
        <v>3.4756204443891829</v>
      </c>
      <c r="N4730" s="39">
        <v>9.1255852156057493</v>
      </c>
      <c r="O4730" s="29">
        <v>45063</v>
      </c>
      <c r="P4730" s="29">
        <v>46022</v>
      </c>
      <c r="Q4730" s="40">
        <v>2.6255989</v>
      </c>
      <c r="R4730" s="39">
        <v>0</v>
      </c>
      <c r="S4730" s="39">
        <v>0</v>
      </c>
      <c r="T4730" s="39">
        <v>2.1768323066392883</v>
      </c>
      <c r="U4730" s="39">
        <v>3.479129363449692</v>
      </c>
      <c r="V4730" s="39">
        <v>3.4696235455167694</v>
      </c>
      <c r="W4730" s="29" t="s">
        <v>265</v>
      </c>
      <c r="X4730" s="29" t="s">
        <v>11773</v>
      </c>
      <c r="Y4730" s="29">
        <v>45145</v>
      </c>
      <c r="Z4730" s="41" t="s">
        <v>11756</v>
      </c>
      <c r="AA4730" s="42" t="s">
        <v>1349</v>
      </c>
      <c r="AB4730" s="29" t="s">
        <v>258</v>
      </c>
      <c r="AC4730" s="29" t="s">
        <v>258</v>
      </c>
      <c r="AD4730" s="29" t="s">
        <v>265</v>
      </c>
      <c r="AE4730" s="29" t="s">
        <v>1353</v>
      </c>
      <c r="AF4730" s="29" t="s">
        <v>1368</v>
      </c>
      <c r="AG4730" s="183" t="s">
        <v>1369</v>
      </c>
      <c r="AH4730" s="29" t="s">
        <v>1356</v>
      </c>
      <c r="AI4730" s="29" t="s">
        <v>1357</v>
      </c>
      <c r="AJ4730" s="29" t="s">
        <v>258</v>
      </c>
      <c r="AK4730" s="29" t="s">
        <v>258</v>
      </c>
      <c r="AL4730" s="29" t="s">
        <v>13327</v>
      </c>
    </row>
    <row r="4731" spans="1:38" x14ac:dyDescent="0.2">
      <c r="A4731" s="35" t="s">
        <v>18</v>
      </c>
      <c r="B4731" s="36">
        <v>10641</v>
      </c>
      <c r="C4731" s="36">
        <v>2</v>
      </c>
      <c r="D4731" s="36" t="s">
        <v>7792</v>
      </c>
      <c r="E4731" s="37" t="s">
        <v>7793</v>
      </c>
      <c r="F4731" s="38" t="s">
        <v>1262</v>
      </c>
      <c r="G4731" s="38" t="s">
        <v>1265</v>
      </c>
      <c r="H4731" s="35" t="s">
        <v>4161</v>
      </c>
      <c r="I4731" s="35"/>
      <c r="J4731" s="29" t="s">
        <v>263</v>
      </c>
      <c r="K4731" s="29" t="s">
        <v>264</v>
      </c>
      <c r="L4731" s="29" t="s">
        <v>2577</v>
      </c>
      <c r="M4731" s="39">
        <v>68.190081317578176</v>
      </c>
      <c r="N4731" s="39">
        <v>230.94080766598219</v>
      </c>
      <c r="O4731" s="29">
        <v>44785</v>
      </c>
      <c r="P4731" s="29">
        <v>46022</v>
      </c>
      <c r="Q4731" s="40">
        <v>3.3867213999999999</v>
      </c>
      <c r="R4731" s="39">
        <v>0</v>
      </c>
      <c r="S4731" s="39">
        <v>26.489171800136894</v>
      </c>
      <c r="T4731" s="39">
        <v>68.088364134154688</v>
      </c>
      <c r="U4731" s="39">
        <v>68.274907597535929</v>
      </c>
      <c r="V4731" s="39">
        <v>68.088364134154688</v>
      </c>
      <c r="W4731" s="29" t="s">
        <v>1357</v>
      </c>
      <c r="X4731" s="29" t="s">
        <v>11773</v>
      </c>
      <c r="Y4731" s="29">
        <v>45145</v>
      </c>
      <c r="Z4731" s="41" t="s">
        <v>11756</v>
      </c>
      <c r="AA4731" s="42" t="s">
        <v>1349</v>
      </c>
      <c r="AB4731" s="29" t="s">
        <v>258</v>
      </c>
      <c r="AC4731" s="29" t="s">
        <v>265</v>
      </c>
      <c r="AD4731" s="29" t="s">
        <v>265</v>
      </c>
      <c r="AE4731" s="29" t="s">
        <v>1367</v>
      </c>
      <c r="AF4731" s="29" t="s">
        <v>2409</v>
      </c>
      <c r="AG4731" s="183" t="s">
        <v>2410</v>
      </c>
      <c r="AH4731" s="29" t="s">
        <v>1356</v>
      </c>
      <c r="AI4731" s="29" t="s">
        <v>1357</v>
      </c>
      <c r="AJ4731" s="29" t="s">
        <v>258</v>
      </c>
      <c r="AK4731" s="29" t="s">
        <v>258</v>
      </c>
      <c r="AL4731" s="29" t="s">
        <v>13326</v>
      </c>
    </row>
    <row r="4732" spans="1:38" x14ac:dyDescent="0.2">
      <c r="A4732" s="35" t="s">
        <v>17</v>
      </c>
      <c r="B4732" s="36">
        <v>10641</v>
      </c>
      <c r="C4732" s="36"/>
      <c r="D4732" s="36" t="s">
        <v>1349</v>
      </c>
      <c r="E4732" s="37" t="s">
        <v>7794</v>
      </c>
      <c r="F4732" s="38" t="s">
        <v>1262</v>
      </c>
      <c r="G4732" s="38" t="s">
        <v>3261</v>
      </c>
      <c r="H4732" s="35" t="s">
        <v>3261</v>
      </c>
      <c r="I4732" s="35" t="s">
        <v>7795</v>
      </c>
      <c r="J4732" s="29" t="s">
        <v>263</v>
      </c>
      <c r="K4732" s="29" t="s">
        <v>264</v>
      </c>
      <c r="L4732" s="29" t="s">
        <v>2577</v>
      </c>
      <c r="M4732" s="39">
        <v>0</v>
      </c>
      <c r="N4732" s="39"/>
      <c r="O4732" s="29">
        <v>44197</v>
      </c>
      <c r="P4732" s="29">
        <v>46022</v>
      </c>
      <c r="Q4732" s="40">
        <v>4.9965776999999996</v>
      </c>
      <c r="R4732" s="39"/>
      <c r="S4732" s="39"/>
      <c r="T4732" s="39"/>
      <c r="U4732" s="39"/>
      <c r="V4732" s="39"/>
      <c r="W4732" s="29" t="s">
        <v>265</v>
      </c>
      <c r="X4732" s="29" t="s">
        <v>11773</v>
      </c>
      <c r="Y4732" s="29">
        <v>45145</v>
      </c>
      <c r="Z4732" s="41" t="s">
        <v>11756</v>
      </c>
      <c r="AA4732" s="42" t="s">
        <v>7796</v>
      </c>
      <c r="AB4732" s="29" t="s">
        <v>258</v>
      </c>
      <c r="AC4732" s="29" t="s">
        <v>265</v>
      </c>
      <c r="AD4732" s="29" t="s">
        <v>265</v>
      </c>
      <c r="AE4732" s="29" t="s">
        <v>1367</v>
      </c>
      <c r="AF4732" s="29" t="s">
        <v>2409</v>
      </c>
      <c r="AG4732" s="183" t="s">
        <v>2410</v>
      </c>
      <c r="AH4732" s="29" t="s">
        <v>1356</v>
      </c>
      <c r="AI4732" s="29" t="s">
        <v>1357</v>
      </c>
      <c r="AJ4732" s="29" t="s">
        <v>258</v>
      </c>
      <c r="AK4732" s="29" t="s">
        <v>258</v>
      </c>
      <c r="AL4732" s="29" t="s">
        <v>13327</v>
      </c>
    </row>
    <row r="4733" spans="1:38" x14ac:dyDescent="0.2">
      <c r="A4733" s="35" t="s">
        <v>18</v>
      </c>
      <c r="B4733" s="36">
        <v>10641</v>
      </c>
      <c r="C4733" s="36">
        <v>1</v>
      </c>
      <c r="D4733" s="36" t="s">
        <v>7796</v>
      </c>
      <c r="E4733" s="37" t="s">
        <v>7797</v>
      </c>
      <c r="F4733" s="38" t="s">
        <v>1262</v>
      </c>
      <c r="G4733" s="38" t="s">
        <v>1265</v>
      </c>
      <c r="H4733" s="35" t="s">
        <v>314</v>
      </c>
      <c r="I4733" s="35"/>
      <c r="J4733" s="29" t="s">
        <v>263</v>
      </c>
      <c r="K4733" s="29" t="s">
        <v>264</v>
      </c>
      <c r="L4733" s="29" t="s">
        <v>2577</v>
      </c>
      <c r="M4733" s="39">
        <v>373.12792621919044</v>
      </c>
      <c r="N4733" s="39">
        <v>1459.8215195071871</v>
      </c>
      <c r="O4733" s="29">
        <v>44593</v>
      </c>
      <c r="P4733" s="29">
        <v>46022</v>
      </c>
      <c r="Q4733" s="40">
        <v>3.9123888</v>
      </c>
      <c r="R4733" s="39">
        <v>0</v>
      </c>
      <c r="S4733" s="39">
        <v>340.96530595482551</v>
      </c>
      <c r="T4733" s="39">
        <v>372.61178644763856</v>
      </c>
      <c r="U4733" s="39">
        <v>373.63264065708415</v>
      </c>
      <c r="V4733" s="39">
        <v>372.61178644763856</v>
      </c>
      <c r="W4733" s="29" t="s">
        <v>265</v>
      </c>
      <c r="X4733" s="29" t="s">
        <v>11773</v>
      </c>
      <c r="Y4733" s="29">
        <v>45145</v>
      </c>
      <c r="Z4733" s="41" t="s">
        <v>11756</v>
      </c>
      <c r="AA4733" s="42" t="s">
        <v>1349</v>
      </c>
      <c r="AB4733" s="29" t="s">
        <v>258</v>
      </c>
      <c r="AC4733" s="29" t="s">
        <v>265</v>
      </c>
      <c r="AD4733" s="29" t="s">
        <v>265</v>
      </c>
      <c r="AE4733" s="29" t="s">
        <v>1367</v>
      </c>
      <c r="AF4733" s="29" t="s">
        <v>2409</v>
      </c>
      <c r="AG4733" s="183" t="s">
        <v>2410</v>
      </c>
      <c r="AH4733" s="29" t="s">
        <v>1356</v>
      </c>
      <c r="AI4733" s="29" t="s">
        <v>1357</v>
      </c>
      <c r="AJ4733" s="29" t="s">
        <v>258</v>
      </c>
      <c r="AK4733" s="29" t="s">
        <v>258</v>
      </c>
      <c r="AL4733" s="29" t="s">
        <v>13327</v>
      </c>
    </row>
    <row r="4734" spans="1:38" x14ac:dyDescent="0.2">
      <c r="A4734" s="35" t="s">
        <v>17</v>
      </c>
      <c r="B4734" s="36">
        <v>10642</v>
      </c>
      <c r="C4734" s="36"/>
      <c r="D4734" s="36" t="s">
        <v>1349</v>
      </c>
      <c r="E4734" s="37" t="s">
        <v>7798</v>
      </c>
      <c r="F4734" s="38" t="s">
        <v>1266</v>
      </c>
      <c r="G4734" s="38" t="s">
        <v>1268</v>
      </c>
      <c r="H4734" s="35" t="s">
        <v>1133</v>
      </c>
      <c r="I4734" s="35" t="s">
        <v>1349</v>
      </c>
      <c r="J4734" s="29" t="s">
        <v>322</v>
      </c>
      <c r="K4734" s="29" t="s">
        <v>336</v>
      </c>
      <c r="L4734" s="29" t="s">
        <v>7799</v>
      </c>
      <c r="M4734" s="39">
        <v>0</v>
      </c>
      <c r="N4734" s="39"/>
      <c r="O4734" s="29">
        <v>44197</v>
      </c>
      <c r="P4734" s="29">
        <v>46022</v>
      </c>
      <c r="Q4734" s="40">
        <v>4.9965776999999996</v>
      </c>
      <c r="R4734" s="39"/>
      <c r="S4734" s="39"/>
      <c r="T4734" s="39"/>
      <c r="U4734" s="39"/>
      <c r="V4734" s="39"/>
      <c r="W4734" s="29" t="s">
        <v>265</v>
      </c>
      <c r="X4734" s="29" t="s">
        <v>11773</v>
      </c>
      <c r="Y4734" s="29">
        <v>45145</v>
      </c>
      <c r="Z4734" s="41" t="s">
        <v>11756</v>
      </c>
      <c r="AA4734" s="42" t="s">
        <v>1349</v>
      </c>
      <c r="AB4734" s="29" t="s">
        <v>258</v>
      </c>
      <c r="AC4734" s="29" t="s">
        <v>258</v>
      </c>
      <c r="AD4734" s="29" t="s">
        <v>265</v>
      </c>
      <c r="AE4734" s="29" t="s">
        <v>1353</v>
      </c>
      <c r="AF4734" s="29" t="s">
        <v>1378</v>
      </c>
      <c r="AG4734" s="183" t="s">
        <v>1379</v>
      </c>
      <c r="AH4734" s="29" t="s">
        <v>1356</v>
      </c>
      <c r="AI4734" s="29" t="s">
        <v>1357</v>
      </c>
      <c r="AJ4734" s="29" t="s">
        <v>258</v>
      </c>
      <c r="AK4734" s="29" t="s">
        <v>258</v>
      </c>
      <c r="AL4734" s="29" t="s">
        <v>13327</v>
      </c>
    </row>
    <row r="4735" spans="1:38" x14ac:dyDescent="0.2">
      <c r="A4735" s="35" t="s">
        <v>17</v>
      </c>
      <c r="B4735" s="36">
        <v>10643</v>
      </c>
      <c r="C4735" s="36"/>
      <c r="D4735" s="36" t="s">
        <v>1349</v>
      </c>
      <c r="E4735" s="37" t="s">
        <v>7800</v>
      </c>
      <c r="F4735" s="38" t="s">
        <v>1269</v>
      </c>
      <c r="G4735" s="38" t="s">
        <v>1273</v>
      </c>
      <c r="H4735" s="35" t="s">
        <v>1393</v>
      </c>
      <c r="I4735" s="35" t="s">
        <v>1349</v>
      </c>
      <c r="J4735" s="29" t="s">
        <v>269</v>
      </c>
      <c r="K4735" s="29" t="s">
        <v>270</v>
      </c>
      <c r="L4735" s="29" t="s">
        <v>7801</v>
      </c>
      <c r="M4735" s="39">
        <v>0</v>
      </c>
      <c r="N4735" s="39"/>
      <c r="O4735" s="29">
        <v>44197</v>
      </c>
      <c r="P4735" s="29">
        <v>46022</v>
      </c>
      <c r="Q4735" s="40">
        <v>4.9965776999999996</v>
      </c>
      <c r="R4735" s="39"/>
      <c r="S4735" s="39"/>
      <c r="T4735" s="39"/>
      <c r="U4735" s="39"/>
      <c r="V4735" s="39"/>
      <c r="W4735" s="29" t="s">
        <v>265</v>
      </c>
      <c r="X4735" s="29" t="s">
        <v>11773</v>
      </c>
      <c r="Y4735" s="29">
        <v>45244</v>
      </c>
      <c r="Z4735" s="41" t="s">
        <v>11759</v>
      </c>
      <c r="AA4735" s="42" t="s">
        <v>1349</v>
      </c>
      <c r="AB4735" s="29" t="s">
        <v>258</v>
      </c>
      <c r="AC4735" s="29" t="s">
        <v>258</v>
      </c>
      <c r="AD4735" s="29" t="s">
        <v>258</v>
      </c>
      <c r="AE4735" s="29" t="s">
        <v>1367</v>
      </c>
      <c r="AF4735" s="29" t="s">
        <v>2154</v>
      </c>
      <c r="AG4735" s="183" t="s">
        <v>2155</v>
      </c>
      <c r="AH4735" s="29" t="s">
        <v>1356</v>
      </c>
      <c r="AI4735" s="29" t="s">
        <v>1357</v>
      </c>
      <c r="AJ4735" s="29" t="s">
        <v>258</v>
      </c>
      <c r="AK4735" s="29" t="s">
        <v>258</v>
      </c>
      <c r="AL4735" s="29" t="s">
        <v>13327</v>
      </c>
    </row>
    <row r="4736" spans="1:38" x14ac:dyDescent="0.2">
      <c r="A4736" s="35" t="s">
        <v>17</v>
      </c>
      <c r="B4736" s="36">
        <v>10645</v>
      </c>
      <c r="C4736" s="36"/>
      <c r="D4736" s="36" t="s">
        <v>1349</v>
      </c>
      <c r="E4736" s="37" t="s">
        <v>7802</v>
      </c>
      <c r="F4736" s="38" t="s">
        <v>1269</v>
      </c>
      <c r="G4736" s="38" t="s">
        <v>1445</v>
      </c>
      <c r="H4736" s="35" t="s">
        <v>12095</v>
      </c>
      <c r="I4736" s="35" t="s">
        <v>1349</v>
      </c>
      <c r="J4736" s="29" t="s">
        <v>1500</v>
      </c>
      <c r="K4736" s="29" t="s">
        <v>3460</v>
      </c>
      <c r="L4736" s="29" t="s">
        <v>6021</v>
      </c>
      <c r="M4736" s="39">
        <v>0</v>
      </c>
      <c r="N4736" s="39"/>
      <c r="O4736" s="29">
        <v>44197</v>
      </c>
      <c r="P4736" s="29">
        <v>46022</v>
      </c>
      <c r="Q4736" s="40">
        <v>4.9965776999999996</v>
      </c>
      <c r="R4736" s="39"/>
      <c r="S4736" s="39"/>
      <c r="T4736" s="39"/>
      <c r="U4736" s="39"/>
      <c r="V4736" s="39"/>
      <c r="W4736" s="29" t="s">
        <v>1357</v>
      </c>
      <c r="X4736" s="29" t="s">
        <v>258</v>
      </c>
      <c r="Y4736" s="29" t="s">
        <v>1349</v>
      </c>
      <c r="Z4736" s="41" t="s">
        <v>1349</v>
      </c>
      <c r="AA4736" s="42" t="s">
        <v>1349</v>
      </c>
      <c r="AB4736" s="29" t="s">
        <v>258</v>
      </c>
      <c r="AC4736" s="29" t="s">
        <v>258</v>
      </c>
      <c r="AD4736" s="29" t="s">
        <v>265</v>
      </c>
      <c r="AE4736" s="29" t="s">
        <v>1353</v>
      </c>
      <c r="AF4736" s="29" t="s">
        <v>1368</v>
      </c>
      <c r="AG4736" s="183" t="s">
        <v>1369</v>
      </c>
      <c r="AH4736" s="29" t="s">
        <v>1356</v>
      </c>
      <c r="AI4736" s="29" t="s">
        <v>1357</v>
      </c>
      <c r="AJ4736" s="29" t="s">
        <v>258</v>
      </c>
      <c r="AK4736" s="29" t="s">
        <v>258</v>
      </c>
      <c r="AL4736" s="29" t="s">
        <v>13326</v>
      </c>
    </row>
    <row r="4737" spans="1:38" x14ac:dyDescent="0.2">
      <c r="A4737" s="35" t="s">
        <v>16</v>
      </c>
      <c r="B4737" s="36">
        <v>10646</v>
      </c>
      <c r="C4737" s="36"/>
      <c r="D4737" s="36" t="s">
        <v>1349</v>
      </c>
      <c r="E4737" s="37" t="s">
        <v>7803</v>
      </c>
      <c r="F4737" s="38" t="s">
        <v>1269</v>
      </c>
      <c r="G4737" s="38" t="s">
        <v>1273</v>
      </c>
      <c r="H4737" s="35" t="s">
        <v>1080</v>
      </c>
      <c r="I4737" s="35"/>
      <c r="J4737" s="29" t="s">
        <v>322</v>
      </c>
      <c r="K4737" s="29" t="s">
        <v>3545</v>
      </c>
      <c r="L4737" s="29" t="s">
        <v>4824</v>
      </c>
      <c r="M4737" s="39">
        <v>111.06664943209681</v>
      </c>
      <c r="N4737" s="39">
        <v>328.71471047227925</v>
      </c>
      <c r="O4737" s="29">
        <v>44941</v>
      </c>
      <c r="P4737" s="29">
        <v>46022</v>
      </c>
      <c r="Q4737" s="40">
        <v>2.9596167000000002</v>
      </c>
      <c r="R4737" s="39">
        <v>0</v>
      </c>
      <c r="S4737" s="39">
        <v>0</v>
      </c>
      <c r="T4737" s="39">
        <v>106.6348090349076</v>
      </c>
      <c r="U4737" s="39">
        <v>111.19185215605749</v>
      </c>
      <c r="V4737" s="39">
        <v>110.88804928131417</v>
      </c>
      <c r="W4737" s="29" t="s">
        <v>1357</v>
      </c>
      <c r="X4737" s="29" t="s">
        <v>258</v>
      </c>
      <c r="Y4737" s="29" t="s">
        <v>1349</v>
      </c>
      <c r="Z4737" s="41" t="s">
        <v>1349</v>
      </c>
      <c r="AA4737" s="42" t="s">
        <v>1349</v>
      </c>
      <c r="AB4737" s="29" t="s">
        <v>265</v>
      </c>
      <c r="AC4737" s="29" t="s">
        <v>258</v>
      </c>
      <c r="AD4737" s="29" t="s">
        <v>258</v>
      </c>
      <c r="AE4737" s="29" t="s">
        <v>1353</v>
      </c>
      <c r="AF4737" s="29" t="s">
        <v>1378</v>
      </c>
      <c r="AG4737" s="183" t="s">
        <v>1379</v>
      </c>
      <c r="AH4737" s="29" t="s">
        <v>1356</v>
      </c>
      <c r="AI4737" s="29" t="s">
        <v>1357</v>
      </c>
      <c r="AJ4737" s="29" t="s">
        <v>258</v>
      </c>
      <c r="AK4737" s="29" t="s">
        <v>258</v>
      </c>
      <c r="AL4737" s="29" t="s">
        <v>13326</v>
      </c>
    </row>
    <row r="4738" spans="1:38" x14ac:dyDescent="0.2">
      <c r="A4738" s="35" t="s">
        <v>16</v>
      </c>
      <c r="B4738" s="36">
        <v>10647</v>
      </c>
      <c r="C4738" s="36"/>
      <c r="D4738" s="36" t="s">
        <v>1349</v>
      </c>
      <c r="E4738" s="37" t="s">
        <v>7804</v>
      </c>
      <c r="F4738" s="38" t="s">
        <v>1269</v>
      </c>
      <c r="G4738" s="38" t="s">
        <v>1273</v>
      </c>
      <c r="H4738" s="35" t="s">
        <v>1393</v>
      </c>
      <c r="I4738" s="35"/>
      <c r="J4738" s="29" t="s">
        <v>1506</v>
      </c>
      <c r="K4738" s="29" t="s">
        <v>1642</v>
      </c>
      <c r="L4738" s="29" t="s">
        <v>2220</v>
      </c>
      <c r="M4738" s="39">
        <v>34.078541654430218</v>
      </c>
      <c r="N4738" s="39">
        <v>154.69465297741272</v>
      </c>
      <c r="O4738" s="29">
        <v>44364</v>
      </c>
      <c r="P4738" s="29">
        <v>46022</v>
      </c>
      <c r="Q4738" s="40">
        <v>4.5393565999999996</v>
      </c>
      <c r="R4738" s="39">
        <v>18.462652977412731</v>
      </c>
      <c r="S4738" s="39">
        <v>34.034688569472962</v>
      </c>
      <c r="T4738" s="39">
        <v>34.034688569472962</v>
      </c>
      <c r="U4738" s="39">
        <v>34.127934291581106</v>
      </c>
      <c r="V4738" s="39">
        <v>34.034688569472962</v>
      </c>
      <c r="W4738" s="29" t="s">
        <v>265</v>
      </c>
      <c r="X4738" s="29" t="s">
        <v>11773</v>
      </c>
      <c r="Y4738" s="29">
        <v>45259</v>
      </c>
      <c r="Z4738" s="41" t="s">
        <v>11759</v>
      </c>
      <c r="AA4738" s="42" t="s">
        <v>1349</v>
      </c>
      <c r="AB4738" s="29" t="s">
        <v>258</v>
      </c>
      <c r="AC4738" s="29" t="s">
        <v>258</v>
      </c>
      <c r="AD4738" s="29" t="s">
        <v>258</v>
      </c>
      <c r="AE4738" s="29" t="s">
        <v>1353</v>
      </c>
      <c r="AF4738" s="29" t="s">
        <v>2221</v>
      </c>
      <c r="AG4738" s="183" t="s">
        <v>2222</v>
      </c>
      <c r="AH4738" s="29" t="s">
        <v>1413</v>
      </c>
      <c r="AI4738" s="29" t="s">
        <v>1357</v>
      </c>
      <c r="AJ4738" s="29" t="s">
        <v>258</v>
      </c>
      <c r="AK4738" s="29" t="s">
        <v>258</v>
      </c>
      <c r="AL4738" s="29" t="s">
        <v>13327</v>
      </c>
    </row>
    <row r="4739" spans="1:38" x14ac:dyDescent="0.2">
      <c r="A4739" s="35" t="s">
        <v>16</v>
      </c>
      <c r="B4739" s="36">
        <v>10648</v>
      </c>
      <c r="C4739" s="36"/>
      <c r="D4739" s="36" t="s">
        <v>1349</v>
      </c>
      <c r="E4739" s="37" t="s">
        <v>7805</v>
      </c>
      <c r="F4739" s="38" t="s">
        <v>1269</v>
      </c>
      <c r="G4739" s="38" t="s">
        <v>1445</v>
      </c>
      <c r="H4739" s="35" t="s">
        <v>645</v>
      </c>
      <c r="I4739" s="35"/>
      <c r="J4739" s="29" t="s">
        <v>322</v>
      </c>
      <c r="K4739" s="29" t="s">
        <v>1373</v>
      </c>
      <c r="L4739" s="29" t="s">
        <v>2384</v>
      </c>
      <c r="M4739" s="39">
        <v>20.823154452656528</v>
      </c>
      <c r="N4739" s="39">
        <v>90.190910335386718</v>
      </c>
      <c r="O4739" s="29">
        <v>44440</v>
      </c>
      <c r="P4739" s="29">
        <v>46022</v>
      </c>
      <c r="Q4739" s="40">
        <v>4.3312799000000002</v>
      </c>
      <c r="R4739" s="39">
        <v>6.9509103353867205</v>
      </c>
      <c r="S4739" s="39">
        <v>20.795756331279943</v>
      </c>
      <c r="T4739" s="39">
        <v>20.795756331279943</v>
      </c>
      <c r="U4739" s="39">
        <v>20.852731006160163</v>
      </c>
      <c r="V4739" s="39">
        <v>20.795756331279943</v>
      </c>
      <c r="W4739" s="29" t="s">
        <v>265</v>
      </c>
      <c r="X4739" s="29" t="s">
        <v>11773</v>
      </c>
      <c r="Y4739" s="29">
        <v>45261</v>
      </c>
      <c r="Z4739" s="41" t="s">
        <v>11760</v>
      </c>
      <c r="AA4739" s="42" t="s">
        <v>1349</v>
      </c>
      <c r="AB4739" s="29" t="s">
        <v>258</v>
      </c>
      <c r="AC4739" s="29" t="s">
        <v>258</v>
      </c>
      <c r="AD4739" s="29" t="s">
        <v>265</v>
      </c>
      <c r="AE4739" s="29" t="s">
        <v>1367</v>
      </c>
      <c r="AF4739" s="29" t="s">
        <v>1378</v>
      </c>
      <c r="AG4739" s="183" t="s">
        <v>1379</v>
      </c>
      <c r="AH4739" s="29" t="s">
        <v>1413</v>
      </c>
      <c r="AI4739" s="29" t="s">
        <v>1357</v>
      </c>
      <c r="AJ4739" s="29" t="s">
        <v>258</v>
      </c>
      <c r="AK4739" s="29" t="s">
        <v>258</v>
      </c>
      <c r="AL4739" s="29" t="s">
        <v>13327</v>
      </c>
    </row>
    <row r="4740" spans="1:38" x14ac:dyDescent="0.2">
      <c r="A4740" s="35" t="s">
        <v>16</v>
      </c>
      <c r="B4740" s="36">
        <v>10651</v>
      </c>
      <c r="C4740" s="36"/>
      <c r="D4740" s="36" t="s">
        <v>1349</v>
      </c>
      <c r="E4740" s="37" t="s">
        <v>7806</v>
      </c>
      <c r="F4740" s="38" t="s">
        <v>1269</v>
      </c>
      <c r="G4740" s="38" t="s">
        <v>1445</v>
      </c>
      <c r="H4740" s="35" t="s">
        <v>645</v>
      </c>
      <c r="I4740" s="35"/>
      <c r="J4740" s="29" t="s">
        <v>322</v>
      </c>
      <c r="K4740" s="29" t="s">
        <v>1373</v>
      </c>
      <c r="L4740" s="29" t="s">
        <v>2893</v>
      </c>
      <c r="M4740" s="39">
        <v>25.831318221784159</v>
      </c>
      <c r="N4740" s="39">
        <v>111.88266940451747</v>
      </c>
      <c r="O4740" s="29">
        <v>44440</v>
      </c>
      <c r="P4740" s="29">
        <v>46022</v>
      </c>
      <c r="Q4740" s="40">
        <v>4.3312799000000002</v>
      </c>
      <c r="R4740" s="39">
        <v>8.6226694045174543</v>
      </c>
      <c r="S4740" s="39">
        <v>25.797330595482549</v>
      </c>
      <c r="T4740" s="39">
        <v>25.797330595482549</v>
      </c>
      <c r="U4740" s="39">
        <v>25.868008213552361</v>
      </c>
      <c r="V4740" s="39">
        <v>25.797330595482549</v>
      </c>
      <c r="W4740" s="29" t="s">
        <v>265</v>
      </c>
      <c r="X4740" s="29" t="s">
        <v>11773</v>
      </c>
      <c r="Y4740" s="29">
        <v>45261</v>
      </c>
      <c r="Z4740" s="41" t="s">
        <v>11760</v>
      </c>
      <c r="AA4740" s="42" t="s">
        <v>1349</v>
      </c>
      <c r="AB4740" s="29" t="s">
        <v>258</v>
      </c>
      <c r="AC4740" s="29" t="s">
        <v>258</v>
      </c>
      <c r="AD4740" s="29" t="s">
        <v>258</v>
      </c>
      <c r="AE4740" s="29" t="s">
        <v>1367</v>
      </c>
      <c r="AF4740" s="29" t="s">
        <v>1361</v>
      </c>
      <c r="AG4740" s="183" t="s">
        <v>1362</v>
      </c>
      <c r="AH4740" s="29" t="s">
        <v>1413</v>
      </c>
      <c r="AI4740" s="29" t="s">
        <v>1357</v>
      </c>
      <c r="AJ4740" s="29" t="s">
        <v>258</v>
      </c>
      <c r="AK4740" s="29" t="s">
        <v>258</v>
      </c>
      <c r="AL4740" s="29" t="s">
        <v>13327</v>
      </c>
    </row>
    <row r="4741" spans="1:38" x14ac:dyDescent="0.2">
      <c r="A4741" s="35" t="s">
        <v>16</v>
      </c>
      <c r="B4741" s="36">
        <v>10652</v>
      </c>
      <c r="C4741" s="36"/>
      <c r="D4741" s="36" t="s">
        <v>1349</v>
      </c>
      <c r="E4741" s="37" t="s">
        <v>7807</v>
      </c>
      <c r="F4741" s="38" t="s">
        <v>1269</v>
      </c>
      <c r="G4741" s="38" t="s">
        <v>1273</v>
      </c>
      <c r="H4741" s="35" t="s">
        <v>1393</v>
      </c>
      <c r="I4741" s="35"/>
      <c r="J4741" s="29" t="s">
        <v>1371</v>
      </c>
      <c r="K4741" s="29" t="s">
        <v>1371</v>
      </c>
      <c r="L4741" s="29" t="s">
        <v>1384</v>
      </c>
      <c r="M4741" s="39">
        <v>711.82654250957955</v>
      </c>
      <c r="N4741" s="39">
        <v>3016.8582696783023</v>
      </c>
      <c r="O4741" s="29">
        <v>44474</v>
      </c>
      <c r="P4741" s="29">
        <v>46022</v>
      </c>
      <c r="Q4741" s="40">
        <v>4.2381929999999999</v>
      </c>
      <c r="R4741" s="39">
        <v>171.39026967830253</v>
      </c>
      <c r="S4741" s="39">
        <v>710.88009582477753</v>
      </c>
      <c r="T4741" s="39">
        <v>710.88009582477753</v>
      </c>
      <c r="U4741" s="39">
        <v>712.82771252566727</v>
      </c>
      <c r="V4741" s="39">
        <v>710.88009582477753</v>
      </c>
      <c r="W4741" s="29" t="s">
        <v>1357</v>
      </c>
      <c r="X4741" s="29" t="s">
        <v>258</v>
      </c>
      <c r="Y4741" s="29" t="s">
        <v>1349</v>
      </c>
      <c r="Z4741" s="41" t="s">
        <v>1349</v>
      </c>
      <c r="AA4741" s="42" t="s">
        <v>1349</v>
      </c>
      <c r="AB4741" s="29" t="s">
        <v>258</v>
      </c>
      <c r="AC4741" s="29" t="s">
        <v>258</v>
      </c>
      <c r="AD4741" s="29" t="s">
        <v>265</v>
      </c>
      <c r="AE4741" s="29" t="s">
        <v>1353</v>
      </c>
      <c r="AF4741" s="29" t="s">
        <v>1368</v>
      </c>
      <c r="AG4741" s="183" t="s">
        <v>1369</v>
      </c>
      <c r="AH4741" s="29" t="s">
        <v>1356</v>
      </c>
      <c r="AI4741" s="29" t="s">
        <v>1357</v>
      </c>
      <c r="AJ4741" s="29" t="s">
        <v>258</v>
      </c>
      <c r="AK4741" s="29" t="s">
        <v>258</v>
      </c>
      <c r="AL4741" s="29" t="s">
        <v>13326</v>
      </c>
    </row>
    <row r="4742" spans="1:38" x14ac:dyDescent="0.2">
      <c r="A4742" s="35" t="s">
        <v>16</v>
      </c>
      <c r="B4742" s="36">
        <v>10655</v>
      </c>
      <c r="C4742" s="36"/>
      <c r="D4742" s="36" t="s">
        <v>1349</v>
      </c>
      <c r="E4742" s="37" t="s">
        <v>7808</v>
      </c>
      <c r="F4742" s="38" t="s">
        <v>1269</v>
      </c>
      <c r="G4742" s="38" t="s">
        <v>1271</v>
      </c>
      <c r="H4742" s="35" t="s">
        <v>11597</v>
      </c>
      <c r="I4742" s="35"/>
      <c r="J4742" s="29" t="s">
        <v>322</v>
      </c>
      <c r="K4742" s="29" t="s">
        <v>1373</v>
      </c>
      <c r="L4742" s="29" t="s">
        <v>2893</v>
      </c>
      <c r="M4742" s="39">
        <v>11.946711513865758</v>
      </c>
      <c r="N4742" s="39">
        <v>58.188090349075971</v>
      </c>
      <c r="O4742" s="29">
        <v>44243</v>
      </c>
      <c r="P4742" s="29">
        <v>46022</v>
      </c>
      <c r="Q4742" s="40">
        <v>4.8706366000000001</v>
      </c>
      <c r="R4742" s="39">
        <v>10.428090349075974</v>
      </c>
      <c r="S4742" s="39">
        <v>11.931827515400411</v>
      </c>
      <c r="T4742" s="39">
        <v>11.931827515400411</v>
      </c>
      <c r="U4742" s="39">
        <v>11.964517453798766</v>
      </c>
      <c r="V4742" s="39">
        <v>11.931827515400411</v>
      </c>
      <c r="W4742" s="29" t="s">
        <v>1357</v>
      </c>
      <c r="X4742" s="29" t="s">
        <v>258</v>
      </c>
      <c r="Y4742" s="29" t="s">
        <v>1349</v>
      </c>
      <c r="Z4742" s="41" t="s">
        <v>1349</v>
      </c>
      <c r="AA4742" s="42" t="s">
        <v>1349</v>
      </c>
      <c r="AB4742" s="29" t="s">
        <v>258</v>
      </c>
      <c r="AC4742" s="29" t="s">
        <v>258</v>
      </c>
      <c r="AD4742" s="29" t="s">
        <v>258</v>
      </c>
      <c r="AE4742" s="29" t="s">
        <v>1367</v>
      </c>
      <c r="AF4742" s="29" t="s">
        <v>1361</v>
      </c>
      <c r="AG4742" s="183" t="s">
        <v>1362</v>
      </c>
      <c r="AH4742" s="29" t="s">
        <v>1356</v>
      </c>
      <c r="AI4742" s="29" t="s">
        <v>1357</v>
      </c>
      <c r="AJ4742" s="29" t="s">
        <v>258</v>
      </c>
      <c r="AK4742" s="29" t="s">
        <v>258</v>
      </c>
      <c r="AL4742" s="29" t="s">
        <v>13326</v>
      </c>
    </row>
    <row r="4743" spans="1:38" x14ac:dyDescent="0.2">
      <c r="A4743" s="35" t="s">
        <v>16</v>
      </c>
      <c r="B4743" s="36">
        <v>10660</v>
      </c>
      <c r="C4743" s="36"/>
      <c r="D4743" s="36" t="s">
        <v>1349</v>
      </c>
      <c r="E4743" s="37" t="s">
        <v>7809</v>
      </c>
      <c r="F4743" s="38" t="s">
        <v>1269</v>
      </c>
      <c r="G4743" s="38" t="s">
        <v>1445</v>
      </c>
      <c r="H4743" s="35" t="s">
        <v>357</v>
      </c>
      <c r="I4743" s="35"/>
      <c r="J4743" s="29" t="s">
        <v>274</v>
      </c>
      <c r="K4743" s="29" t="s">
        <v>294</v>
      </c>
      <c r="L4743" s="29" t="s">
        <v>1679</v>
      </c>
      <c r="M4743" s="39">
        <v>49.217790891630486</v>
      </c>
      <c r="N4743" s="39">
        <v>238.5092128678987</v>
      </c>
      <c r="O4743" s="29">
        <v>44252</v>
      </c>
      <c r="P4743" s="29">
        <v>46022</v>
      </c>
      <c r="Q4743" s="40">
        <v>4.8459959000000001</v>
      </c>
      <c r="R4743" s="39">
        <v>41.749212867898699</v>
      </c>
      <c r="S4743" s="39">
        <v>49.156331279945242</v>
      </c>
      <c r="T4743" s="39">
        <v>49.156331279945242</v>
      </c>
      <c r="U4743" s="39">
        <v>49.291006160164265</v>
      </c>
      <c r="V4743" s="39">
        <v>49.156331279945242</v>
      </c>
      <c r="W4743" s="29" t="s">
        <v>265</v>
      </c>
      <c r="X4743" s="29" t="s">
        <v>11773</v>
      </c>
      <c r="Y4743" s="29">
        <v>45281</v>
      </c>
      <c r="Z4743" s="41" t="s">
        <v>11760</v>
      </c>
      <c r="AA4743" s="42" t="s">
        <v>1349</v>
      </c>
      <c r="AB4743" s="29" t="s">
        <v>258</v>
      </c>
      <c r="AC4743" s="29" t="s">
        <v>258</v>
      </c>
      <c r="AD4743" s="29" t="s">
        <v>258</v>
      </c>
      <c r="AE4743" s="29" t="s">
        <v>1367</v>
      </c>
      <c r="AF4743" s="29" t="s">
        <v>1378</v>
      </c>
      <c r="AG4743" s="183" t="s">
        <v>1379</v>
      </c>
      <c r="AH4743" s="29" t="s">
        <v>1413</v>
      </c>
      <c r="AI4743" s="29" t="s">
        <v>1357</v>
      </c>
      <c r="AJ4743" s="29" t="s">
        <v>258</v>
      </c>
      <c r="AK4743" s="29" t="s">
        <v>258</v>
      </c>
      <c r="AL4743" s="29" t="s">
        <v>13327</v>
      </c>
    </row>
    <row r="4744" spans="1:38" x14ac:dyDescent="0.2">
      <c r="A4744" s="35" t="s">
        <v>16</v>
      </c>
      <c r="B4744" s="36">
        <v>10661</v>
      </c>
      <c r="C4744" s="36"/>
      <c r="D4744" s="36" t="s">
        <v>1349</v>
      </c>
      <c r="E4744" s="37" t="s">
        <v>7809</v>
      </c>
      <c r="F4744" s="38" t="s">
        <v>1269</v>
      </c>
      <c r="G4744" s="38" t="s">
        <v>1445</v>
      </c>
      <c r="H4744" s="35" t="s">
        <v>357</v>
      </c>
      <c r="I4744" s="35"/>
      <c r="J4744" s="29" t="s">
        <v>274</v>
      </c>
      <c r="K4744" s="29" t="s">
        <v>294</v>
      </c>
      <c r="L4744" s="29" t="s">
        <v>1679</v>
      </c>
      <c r="M4744" s="39">
        <v>49.12874060926913</v>
      </c>
      <c r="N4744" s="39">
        <v>238.07767556468173</v>
      </c>
      <c r="O4744" s="29">
        <v>44252</v>
      </c>
      <c r="P4744" s="29">
        <v>46022</v>
      </c>
      <c r="Q4744" s="40">
        <v>4.8459959000000001</v>
      </c>
      <c r="R4744" s="39">
        <v>41.673675564681723</v>
      </c>
      <c r="S4744" s="39">
        <v>49.067392197125258</v>
      </c>
      <c r="T4744" s="39">
        <v>49.067392197125258</v>
      </c>
      <c r="U4744" s="39">
        <v>49.201823408624229</v>
      </c>
      <c r="V4744" s="39">
        <v>49.067392197125258</v>
      </c>
      <c r="W4744" s="29" t="s">
        <v>265</v>
      </c>
      <c r="X4744" s="29" t="s">
        <v>11773</v>
      </c>
      <c r="Y4744" s="29">
        <v>45281</v>
      </c>
      <c r="Z4744" s="41" t="s">
        <v>11760</v>
      </c>
      <c r="AA4744" s="42" t="s">
        <v>1349</v>
      </c>
      <c r="AB4744" s="29" t="s">
        <v>258</v>
      </c>
      <c r="AC4744" s="29" t="s">
        <v>258</v>
      </c>
      <c r="AD4744" s="29" t="s">
        <v>258</v>
      </c>
      <c r="AE4744" s="29" t="s">
        <v>1367</v>
      </c>
      <c r="AF4744" s="29" t="s">
        <v>1378</v>
      </c>
      <c r="AG4744" s="183" t="s">
        <v>1379</v>
      </c>
      <c r="AH4744" s="29" t="s">
        <v>1413</v>
      </c>
      <c r="AI4744" s="29" t="s">
        <v>1357</v>
      </c>
      <c r="AJ4744" s="29" t="s">
        <v>258</v>
      </c>
      <c r="AK4744" s="29" t="s">
        <v>258</v>
      </c>
      <c r="AL4744" s="29" t="s">
        <v>13327</v>
      </c>
    </row>
    <row r="4745" spans="1:38" x14ac:dyDescent="0.2">
      <c r="A4745" s="35" t="s">
        <v>16</v>
      </c>
      <c r="B4745" s="36">
        <v>10662</v>
      </c>
      <c r="C4745" s="36"/>
      <c r="D4745" s="36" t="s">
        <v>1349</v>
      </c>
      <c r="E4745" s="37" t="s">
        <v>7810</v>
      </c>
      <c r="F4745" s="38" t="s">
        <v>1262</v>
      </c>
      <c r="G4745" s="38" t="s">
        <v>1265</v>
      </c>
      <c r="H4745" s="35" t="s">
        <v>314</v>
      </c>
      <c r="I4745" s="35"/>
      <c r="J4745" s="29" t="s">
        <v>281</v>
      </c>
      <c r="K4745" s="29" t="s">
        <v>282</v>
      </c>
      <c r="L4745" s="29" t="s">
        <v>1384</v>
      </c>
      <c r="M4745" s="39">
        <v>40.44170550306103</v>
      </c>
      <c r="N4745" s="39">
        <v>188.78332101300478</v>
      </c>
      <c r="O4745" s="29">
        <v>44317</v>
      </c>
      <c r="P4745" s="29">
        <v>46022</v>
      </c>
      <c r="Q4745" s="40">
        <v>4.6680355999999996</v>
      </c>
      <c r="R4745" s="39">
        <v>27.11132101300479</v>
      </c>
      <c r="S4745" s="39">
        <v>40.390335386721425</v>
      </c>
      <c r="T4745" s="39">
        <v>40.390335386721425</v>
      </c>
      <c r="U4745" s="39">
        <v>40.500993839835729</v>
      </c>
      <c r="V4745" s="39">
        <v>40.390335386721425</v>
      </c>
      <c r="W4745" s="29" t="s">
        <v>265</v>
      </c>
      <c r="X4745" s="29" t="s">
        <v>11773</v>
      </c>
      <c r="Y4745" s="29">
        <v>45191</v>
      </c>
      <c r="Z4745" s="41" t="s">
        <v>11757</v>
      </c>
      <c r="AA4745" s="42" t="s">
        <v>1349</v>
      </c>
      <c r="AB4745" s="29" t="s">
        <v>258</v>
      </c>
      <c r="AC4745" s="29" t="s">
        <v>258</v>
      </c>
      <c r="AD4745" s="29" t="s">
        <v>265</v>
      </c>
      <c r="AE4745" s="29" t="s">
        <v>1353</v>
      </c>
      <c r="AF4745" s="29" t="s">
        <v>1368</v>
      </c>
      <c r="AG4745" s="183" t="s">
        <v>1369</v>
      </c>
      <c r="AH4745" s="29" t="s">
        <v>1356</v>
      </c>
      <c r="AI4745" s="29" t="s">
        <v>1357</v>
      </c>
      <c r="AJ4745" s="29" t="s">
        <v>258</v>
      </c>
      <c r="AK4745" s="29" t="s">
        <v>258</v>
      </c>
      <c r="AL4745" s="29" t="s">
        <v>13327</v>
      </c>
    </row>
    <row r="4746" spans="1:38" x14ac:dyDescent="0.2">
      <c r="A4746" s="35" t="s">
        <v>16</v>
      </c>
      <c r="B4746" s="36">
        <v>10663</v>
      </c>
      <c r="C4746" s="36"/>
      <c r="D4746" s="36" t="s">
        <v>1349</v>
      </c>
      <c r="E4746" s="37" t="s">
        <v>7811</v>
      </c>
      <c r="F4746" s="38" t="s">
        <v>1262</v>
      </c>
      <c r="G4746" s="38" t="s">
        <v>1265</v>
      </c>
      <c r="H4746" s="35" t="s">
        <v>314</v>
      </c>
      <c r="I4746" s="35"/>
      <c r="J4746" s="29" t="s">
        <v>281</v>
      </c>
      <c r="K4746" s="29" t="s">
        <v>282</v>
      </c>
      <c r="L4746" s="29" t="s">
        <v>1384</v>
      </c>
      <c r="M4746" s="39">
        <v>33.249650957862904</v>
      </c>
      <c r="N4746" s="39">
        <v>153.93609856262833</v>
      </c>
      <c r="O4746" s="29">
        <v>44331</v>
      </c>
      <c r="P4746" s="29">
        <v>46022</v>
      </c>
      <c r="Q4746" s="40">
        <v>4.6297056999999997</v>
      </c>
      <c r="R4746" s="39">
        <v>21.016098562628336</v>
      </c>
      <c r="S4746" s="39">
        <v>33.2072553045859</v>
      </c>
      <c r="T4746" s="39">
        <v>33.2072553045859</v>
      </c>
      <c r="U4746" s="39">
        <v>33.298234086242296</v>
      </c>
      <c r="V4746" s="39">
        <v>33.2072553045859</v>
      </c>
      <c r="W4746" s="29" t="s">
        <v>265</v>
      </c>
      <c r="X4746" s="29" t="s">
        <v>11773</v>
      </c>
      <c r="Y4746" s="29">
        <v>45191</v>
      </c>
      <c r="Z4746" s="41" t="s">
        <v>11757</v>
      </c>
      <c r="AA4746" s="42" t="s">
        <v>1349</v>
      </c>
      <c r="AB4746" s="29" t="s">
        <v>258</v>
      </c>
      <c r="AC4746" s="29" t="s">
        <v>258</v>
      </c>
      <c r="AD4746" s="29" t="s">
        <v>265</v>
      </c>
      <c r="AE4746" s="29" t="s">
        <v>1353</v>
      </c>
      <c r="AF4746" s="29" t="s">
        <v>1368</v>
      </c>
      <c r="AG4746" s="183" t="s">
        <v>1369</v>
      </c>
      <c r="AH4746" s="29" t="s">
        <v>1356</v>
      </c>
      <c r="AI4746" s="29" t="s">
        <v>1357</v>
      </c>
      <c r="AJ4746" s="29" t="s">
        <v>258</v>
      </c>
      <c r="AK4746" s="29" t="s">
        <v>258</v>
      </c>
      <c r="AL4746" s="29" t="s">
        <v>13327</v>
      </c>
    </row>
    <row r="4747" spans="1:38" x14ac:dyDescent="0.2">
      <c r="A4747" s="35" t="s">
        <v>17</v>
      </c>
      <c r="B4747" s="36">
        <v>10666</v>
      </c>
      <c r="C4747" s="36"/>
      <c r="D4747" s="36" t="s">
        <v>1349</v>
      </c>
      <c r="E4747" s="37" t="s">
        <v>7812</v>
      </c>
      <c r="F4747" s="38" t="s">
        <v>1262</v>
      </c>
      <c r="G4747" s="38" t="s">
        <v>1263</v>
      </c>
      <c r="H4747" s="35" t="s">
        <v>4141</v>
      </c>
      <c r="I4747" s="35" t="s">
        <v>1349</v>
      </c>
      <c r="J4747" s="29" t="s">
        <v>269</v>
      </c>
      <c r="K4747" s="29" t="s">
        <v>270</v>
      </c>
      <c r="L4747" s="29" t="s">
        <v>7801</v>
      </c>
      <c r="M4747" s="39">
        <v>0</v>
      </c>
      <c r="N4747" s="39"/>
      <c r="O4747" s="29">
        <v>44197</v>
      </c>
      <c r="P4747" s="29">
        <v>46022</v>
      </c>
      <c r="Q4747" s="40">
        <v>4.9965776999999996</v>
      </c>
      <c r="R4747" s="39"/>
      <c r="S4747" s="39"/>
      <c r="T4747" s="39"/>
      <c r="U4747" s="39"/>
      <c r="V4747" s="39"/>
      <c r="W4747" s="29" t="s">
        <v>265</v>
      </c>
      <c r="X4747" s="29" t="s">
        <v>11773</v>
      </c>
      <c r="Y4747" s="29">
        <v>45225</v>
      </c>
      <c r="Z4747" s="41" t="s">
        <v>11758</v>
      </c>
      <c r="AA4747" s="42" t="s">
        <v>1349</v>
      </c>
      <c r="AB4747" s="29" t="s">
        <v>258</v>
      </c>
      <c r="AC4747" s="29" t="s">
        <v>258</v>
      </c>
      <c r="AD4747" s="29" t="s">
        <v>258</v>
      </c>
      <c r="AE4747" s="29" t="s">
        <v>1367</v>
      </c>
      <c r="AF4747" s="29" t="s">
        <v>2154</v>
      </c>
      <c r="AG4747" s="183" t="s">
        <v>2155</v>
      </c>
      <c r="AH4747" s="29" t="s">
        <v>1356</v>
      </c>
      <c r="AI4747" s="29" t="s">
        <v>1357</v>
      </c>
      <c r="AJ4747" s="29" t="s">
        <v>258</v>
      </c>
      <c r="AK4747" s="29" t="s">
        <v>258</v>
      </c>
      <c r="AL4747" s="29" t="s">
        <v>13327</v>
      </c>
    </row>
    <row r="4748" spans="1:38" x14ac:dyDescent="0.2">
      <c r="A4748" s="35" t="s">
        <v>17</v>
      </c>
      <c r="B4748" s="36">
        <v>10667</v>
      </c>
      <c r="C4748" s="36"/>
      <c r="D4748" s="36" t="s">
        <v>1349</v>
      </c>
      <c r="E4748" s="37" t="s">
        <v>7813</v>
      </c>
      <c r="F4748" s="38" t="s">
        <v>1266</v>
      </c>
      <c r="G4748" s="38" t="s">
        <v>1268</v>
      </c>
      <c r="H4748" s="35" t="s">
        <v>1359</v>
      </c>
      <c r="I4748" s="35" t="s">
        <v>1349</v>
      </c>
      <c r="J4748" s="29" t="s">
        <v>6158</v>
      </c>
      <c r="K4748" s="29" t="s">
        <v>2628</v>
      </c>
      <c r="L4748" s="29" t="s">
        <v>2629</v>
      </c>
      <c r="M4748" s="39">
        <v>0</v>
      </c>
      <c r="N4748" s="39"/>
      <c r="O4748" s="29">
        <v>44197</v>
      </c>
      <c r="P4748" s="29">
        <v>46022</v>
      </c>
      <c r="Q4748" s="40">
        <v>4.9965776999999996</v>
      </c>
      <c r="R4748" s="39"/>
      <c r="S4748" s="39"/>
      <c r="T4748" s="39"/>
      <c r="U4748" s="39"/>
      <c r="V4748" s="39"/>
      <c r="W4748" s="29" t="s">
        <v>265</v>
      </c>
      <c r="X4748" s="29" t="s">
        <v>11773</v>
      </c>
      <c r="Y4748" s="29">
        <v>45267</v>
      </c>
      <c r="Z4748" s="41" t="s">
        <v>11760</v>
      </c>
      <c r="AA4748" s="42" t="s">
        <v>1349</v>
      </c>
      <c r="AB4748" s="29" t="s">
        <v>258</v>
      </c>
      <c r="AC4748" s="29" t="s">
        <v>258</v>
      </c>
      <c r="AD4748" s="29" t="s">
        <v>258</v>
      </c>
      <c r="AE4748" s="29" t="s">
        <v>1367</v>
      </c>
      <c r="AF4748" s="29" t="s">
        <v>1462</v>
      </c>
      <c r="AG4748" s="183" t="s">
        <v>1463</v>
      </c>
      <c r="AH4748" s="29" t="s">
        <v>1356</v>
      </c>
      <c r="AI4748" s="29" t="s">
        <v>1357</v>
      </c>
      <c r="AJ4748" s="29" t="s">
        <v>258</v>
      </c>
      <c r="AK4748" s="29" t="s">
        <v>258</v>
      </c>
      <c r="AL4748" s="29" t="s">
        <v>13327</v>
      </c>
    </row>
    <row r="4749" spans="1:38" x14ac:dyDescent="0.2">
      <c r="A4749" s="35" t="s">
        <v>16</v>
      </c>
      <c r="B4749" s="36">
        <v>10676</v>
      </c>
      <c r="C4749" s="36"/>
      <c r="D4749" s="36" t="s">
        <v>1349</v>
      </c>
      <c r="E4749" s="37" t="s">
        <v>7814</v>
      </c>
      <c r="F4749" s="38" t="s">
        <v>1266</v>
      </c>
      <c r="G4749" s="38" t="s">
        <v>1268</v>
      </c>
      <c r="H4749" s="35" t="s">
        <v>669</v>
      </c>
      <c r="I4749" s="35"/>
      <c r="J4749" s="29" t="s">
        <v>281</v>
      </c>
      <c r="K4749" s="29" t="s">
        <v>282</v>
      </c>
      <c r="L4749" s="29" t="s">
        <v>1366</v>
      </c>
      <c r="M4749" s="39">
        <v>13.103851356064569</v>
      </c>
      <c r="N4749" s="39">
        <v>59.841817932922659</v>
      </c>
      <c r="O4749" s="29">
        <v>44354</v>
      </c>
      <c r="P4749" s="29">
        <v>46022</v>
      </c>
      <c r="Q4749" s="40">
        <v>4.5667350999999998</v>
      </c>
      <c r="R4749" s="39">
        <v>7.4578179329226559</v>
      </c>
      <c r="S4749" s="39">
        <v>13.08703627652293</v>
      </c>
      <c r="T4749" s="39">
        <v>13.08703627652293</v>
      </c>
      <c r="U4749" s="39">
        <v>13.122891170431211</v>
      </c>
      <c r="V4749" s="39">
        <v>13.08703627652293</v>
      </c>
      <c r="W4749" s="29" t="s">
        <v>265</v>
      </c>
      <c r="X4749" s="29" t="s">
        <v>11773</v>
      </c>
      <c r="Y4749" s="29">
        <v>45233</v>
      </c>
      <c r="Z4749" s="41" t="s">
        <v>11759</v>
      </c>
      <c r="AA4749" s="42" t="s">
        <v>1349</v>
      </c>
      <c r="AB4749" s="29" t="s">
        <v>258</v>
      </c>
      <c r="AC4749" s="29" t="s">
        <v>258</v>
      </c>
      <c r="AD4749" s="29" t="s">
        <v>265</v>
      </c>
      <c r="AE4749" s="29" t="s">
        <v>1367</v>
      </c>
      <c r="AF4749" s="29" t="s">
        <v>1368</v>
      </c>
      <c r="AG4749" s="183" t="s">
        <v>1369</v>
      </c>
      <c r="AH4749" s="29" t="s">
        <v>1356</v>
      </c>
      <c r="AI4749" s="29" t="s">
        <v>1357</v>
      </c>
      <c r="AJ4749" s="29" t="s">
        <v>258</v>
      </c>
      <c r="AK4749" s="29" t="s">
        <v>258</v>
      </c>
      <c r="AL4749" s="29" t="s">
        <v>13327</v>
      </c>
    </row>
    <row r="4750" spans="1:38" x14ac:dyDescent="0.2">
      <c r="A4750" s="35" t="s">
        <v>17</v>
      </c>
      <c r="B4750" s="36">
        <v>10677</v>
      </c>
      <c r="C4750" s="36"/>
      <c r="D4750" s="36" t="s">
        <v>1349</v>
      </c>
      <c r="E4750" s="37" t="s">
        <v>7815</v>
      </c>
      <c r="F4750" s="38" t="s">
        <v>1262</v>
      </c>
      <c r="G4750" s="38" t="s">
        <v>1263</v>
      </c>
      <c r="H4750" s="35" t="s">
        <v>4141</v>
      </c>
      <c r="I4750" s="35" t="s">
        <v>1349</v>
      </c>
      <c r="J4750" s="29" t="s">
        <v>269</v>
      </c>
      <c r="K4750" s="29" t="s">
        <v>7816</v>
      </c>
      <c r="L4750" s="29" t="s">
        <v>7817</v>
      </c>
      <c r="M4750" s="39">
        <v>0</v>
      </c>
      <c r="N4750" s="39"/>
      <c r="O4750" s="29">
        <v>44197</v>
      </c>
      <c r="P4750" s="29">
        <v>46022</v>
      </c>
      <c r="Q4750" s="40">
        <v>4.9965776999999996</v>
      </c>
      <c r="R4750" s="39"/>
      <c r="S4750" s="39"/>
      <c r="T4750" s="39"/>
      <c r="U4750" s="39"/>
      <c r="V4750" s="39"/>
      <c r="W4750" s="29" t="s">
        <v>265</v>
      </c>
      <c r="X4750" s="29" t="s">
        <v>11773</v>
      </c>
      <c r="Y4750" s="29">
        <v>45225</v>
      </c>
      <c r="Z4750" s="41" t="s">
        <v>11758</v>
      </c>
      <c r="AA4750" s="42" t="s">
        <v>1349</v>
      </c>
      <c r="AB4750" s="29" t="s">
        <v>258</v>
      </c>
      <c r="AC4750" s="29" t="s">
        <v>258</v>
      </c>
      <c r="AD4750" s="29" t="s">
        <v>258</v>
      </c>
      <c r="AE4750" s="29" t="s">
        <v>1367</v>
      </c>
      <c r="AF4750" s="29" t="s">
        <v>2154</v>
      </c>
      <c r="AG4750" s="183" t="s">
        <v>2155</v>
      </c>
      <c r="AH4750" s="29" t="s">
        <v>1356</v>
      </c>
      <c r="AI4750" s="29" t="s">
        <v>1357</v>
      </c>
      <c r="AJ4750" s="29" t="s">
        <v>258</v>
      </c>
      <c r="AK4750" s="29" t="s">
        <v>258</v>
      </c>
      <c r="AL4750" s="29" t="s">
        <v>13327</v>
      </c>
    </row>
    <row r="4751" spans="1:38" x14ac:dyDescent="0.2">
      <c r="A4751" s="35" t="s">
        <v>17</v>
      </c>
      <c r="B4751" s="36">
        <v>10678</v>
      </c>
      <c r="C4751" s="36"/>
      <c r="D4751" s="36" t="s">
        <v>1349</v>
      </c>
      <c r="E4751" s="37" t="s">
        <v>7818</v>
      </c>
      <c r="F4751" s="38" t="s">
        <v>1262</v>
      </c>
      <c r="G4751" s="38" t="s">
        <v>1263</v>
      </c>
      <c r="H4751" s="35" t="s">
        <v>4141</v>
      </c>
      <c r="I4751" s="35" t="s">
        <v>1349</v>
      </c>
      <c r="J4751" s="29" t="s">
        <v>263</v>
      </c>
      <c r="K4751" s="29" t="s">
        <v>264</v>
      </c>
      <c r="L4751" s="29" t="s">
        <v>2577</v>
      </c>
      <c r="M4751" s="39">
        <v>0</v>
      </c>
      <c r="N4751" s="39"/>
      <c r="O4751" s="29">
        <v>44197</v>
      </c>
      <c r="P4751" s="29">
        <v>46022</v>
      </c>
      <c r="Q4751" s="40">
        <v>4.9965776999999996</v>
      </c>
      <c r="R4751" s="39"/>
      <c r="S4751" s="39"/>
      <c r="T4751" s="39"/>
      <c r="U4751" s="39"/>
      <c r="V4751" s="39"/>
      <c r="W4751" s="29" t="s">
        <v>265</v>
      </c>
      <c r="X4751" s="29" t="s">
        <v>11773</v>
      </c>
      <c r="Y4751" s="29">
        <v>45225</v>
      </c>
      <c r="Z4751" s="41" t="s">
        <v>11758</v>
      </c>
      <c r="AA4751" s="42" t="s">
        <v>1349</v>
      </c>
      <c r="AB4751" s="29" t="s">
        <v>258</v>
      </c>
      <c r="AC4751" s="29" t="s">
        <v>265</v>
      </c>
      <c r="AD4751" s="29" t="s">
        <v>265</v>
      </c>
      <c r="AE4751" s="29" t="s">
        <v>1367</v>
      </c>
      <c r="AF4751" s="182">
        <v>3</v>
      </c>
      <c r="AG4751" s="184" t="s">
        <v>2410</v>
      </c>
      <c r="AH4751" s="29" t="s">
        <v>1356</v>
      </c>
      <c r="AI4751" s="29" t="s">
        <v>1357</v>
      </c>
      <c r="AJ4751" s="29" t="s">
        <v>258</v>
      </c>
      <c r="AK4751" s="29" t="s">
        <v>258</v>
      </c>
      <c r="AL4751" s="29" t="s">
        <v>13327</v>
      </c>
    </row>
    <row r="4752" spans="1:38" x14ac:dyDescent="0.2">
      <c r="A4752" s="35" t="s">
        <v>16</v>
      </c>
      <c r="B4752" s="36">
        <v>10690</v>
      </c>
      <c r="C4752" s="36"/>
      <c r="D4752" s="36" t="s">
        <v>1349</v>
      </c>
      <c r="E4752" s="37" t="s">
        <v>7819</v>
      </c>
      <c r="F4752" s="38" t="s">
        <v>1269</v>
      </c>
      <c r="G4752" s="38" t="s">
        <v>1273</v>
      </c>
      <c r="H4752" s="35" t="s">
        <v>1471</v>
      </c>
      <c r="I4752" s="35"/>
      <c r="J4752" s="29" t="s">
        <v>484</v>
      </c>
      <c r="K4752" s="29" t="s">
        <v>1365</v>
      </c>
      <c r="L4752" s="29" t="s">
        <v>1384</v>
      </c>
      <c r="M4752" s="39">
        <v>238.89891779254398</v>
      </c>
      <c r="N4752" s="39">
        <v>1034.7380807665982</v>
      </c>
      <c r="O4752" s="29">
        <v>44440</v>
      </c>
      <c r="P4752" s="29">
        <v>46022</v>
      </c>
      <c r="Q4752" s="40">
        <v>4.3312799000000002</v>
      </c>
      <c r="R4752" s="39">
        <v>79.746080766598212</v>
      </c>
      <c r="S4752" s="39">
        <v>238.58458590006845</v>
      </c>
      <c r="T4752" s="39">
        <v>238.58458590006845</v>
      </c>
      <c r="U4752" s="39">
        <v>239.23824229979465</v>
      </c>
      <c r="V4752" s="39">
        <v>238.58458590006845</v>
      </c>
      <c r="W4752" s="29" t="s">
        <v>265</v>
      </c>
      <c r="X4752" s="29" t="s">
        <v>11773</v>
      </c>
      <c r="Y4752" s="29">
        <v>45203</v>
      </c>
      <c r="Z4752" s="41" t="s">
        <v>11758</v>
      </c>
      <c r="AA4752" s="42" t="s">
        <v>1349</v>
      </c>
      <c r="AB4752" s="29" t="s">
        <v>258</v>
      </c>
      <c r="AC4752" s="29" t="s">
        <v>258</v>
      </c>
      <c r="AD4752" s="29" t="s">
        <v>265</v>
      </c>
      <c r="AE4752" s="29" t="s">
        <v>1353</v>
      </c>
      <c r="AF4752" s="29" t="s">
        <v>1368</v>
      </c>
      <c r="AG4752" s="183" t="s">
        <v>1369</v>
      </c>
      <c r="AH4752" s="29" t="s">
        <v>1356</v>
      </c>
      <c r="AI4752" s="29" t="s">
        <v>1357</v>
      </c>
      <c r="AJ4752" s="29" t="s">
        <v>258</v>
      </c>
      <c r="AK4752" s="29" t="s">
        <v>258</v>
      </c>
      <c r="AL4752" s="29" t="s">
        <v>13327</v>
      </c>
    </row>
    <row r="4753" spans="1:38" x14ac:dyDescent="0.2">
      <c r="A4753" s="35" t="s">
        <v>17</v>
      </c>
      <c r="B4753" s="36">
        <v>10699</v>
      </c>
      <c r="C4753" s="36"/>
      <c r="D4753" s="36" t="s">
        <v>1349</v>
      </c>
      <c r="E4753" s="37" t="s">
        <v>7820</v>
      </c>
      <c r="F4753" s="38" t="s">
        <v>1262</v>
      </c>
      <c r="G4753" s="38" t="s">
        <v>1263</v>
      </c>
      <c r="H4753" s="35" t="s">
        <v>1006</v>
      </c>
      <c r="I4753" s="35" t="s">
        <v>1349</v>
      </c>
      <c r="J4753" s="29" t="s">
        <v>398</v>
      </c>
      <c r="K4753" s="29" t="s">
        <v>3263</v>
      </c>
      <c r="L4753" s="29" t="s">
        <v>3264</v>
      </c>
      <c r="M4753" s="39">
        <v>0</v>
      </c>
      <c r="N4753" s="39"/>
      <c r="O4753" s="29">
        <v>44197</v>
      </c>
      <c r="P4753" s="29">
        <v>46022</v>
      </c>
      <c r="Q4753" s="40">
        <v>4.9965776999999996</v>
      </c>
      <c r="R4753" s="39"/>
      <c r="S4753" s="39"/>
      <c r="T4753" s="39"/>
      <c r="U4753" s="39"/>
      <c r="V4753" s="39"/>
      <c r="W4753" s="29" t="s">
        <v>265</v>
      </c>
      <c r="X4753" s="29" t="s">
        <v>11774</v>
      </c>
      <c r="Y4753" s="29">
        <v>45207</v>
      </c>
      <c r="Z4753" s="41" t="s">
        <v>11758</v>
      </c>
      <c r="AA4753" s="42" t="s">
        <v>1349</v>
      </c>
      <c r="AB4753" s="29" t="s">
        <v>258</v>
      </c>
      <c r="AC4753" s="29" t="s">
        <v>265</v>
      </c>
      <c r="AD4753" s="29" t="s">
        <v>258</v>
      </c>
      <c r="AE4753" s="29" t="s">
        <v>1367</v>
      </c>
      <c r="AF4753" s="29" t="s">
        <v>2409</v>
      </c>
      <c r="AG4753" s="183" t="s">
        <v>2410</v>
      </c>
      <c r="AH4753" s="29" t="s">
        <v>1356</v>
      </c>
      <c r="AI4753" s="29" t="s">
        <v>1357</v>
      </c>
      <c r="AJ4753" s="29" t="s">
        <v>258</v>
      </c>
      <c r="AK4753" s="29" t="s">
        <v>258</v>
      </c>
      <c r="AL4753" s="29" t="s">
        <v>13327</v>
      </c>
    </row>
    <row r="4754" spans="1:38" x14ac:dyDescent="0.2">
      <c r="A4754" s="35" t="s">
        <v>17</v>
      </c>
      <c r="B4754" s="36">
        <v>10703</v>
      </c>
      <c r="C4754" s="36"/>
      <c r="D4754" s="36" t="s">
        <v>1349</v>
      </c>
      <c r="E4754" s="37" t="s">
        <v>7821</v>
      </c>
      <c r="F4754" s="38" t="s">
        <v>1262</v>
      </c>
      <c r="G4754" s="38" t="s">
        <v>3261</v>
      </c>
      <c r="H4754" s="35" t="s">
        <v>3261</v>
      </c>
      <c r="I4754" s="35" t="s">
        <v>7822</v>
      </c>
      <c r="J4754" s="29" t="s">
        <v>263</v>
      </c>
      <c r="K4754" s="29" t="s">
        <v>264</v>
      </c>
      <c r="L4754" s="29" t="s">
        <v>6959</v>
      </c>
      <c r="M4754" s="39">
        <v>0</v>
      </c>
      <c r="N4754" s="39"/>
      <c r="O4754" s="29">
        <v>44197</v>
      </c>
      <c r="P4754" s="29">
        <v>46022</v>
      </c>
      <c r="Q4754" s="40">
        <v>4.9965776999999996</v>
      </c>
      <c r="R4754" s="39"/>
      <c r="S4754" s="39"/>
      <c r="T4754" s="39"/>
      <c r="U4754" s="39"/>
      <c r="V4754" s="39"/>
      <c r="W4754" s="29" t="s">
        <v>265</v>
      </c>
      <c r="X4754" s="29" t="s">
        <v>11773</v>
      </c>
      <c r="Y4754" s="29">
        <v>45239</v>
      </c>
      <c r="Z4754" s="41" t="s">
        <v>11759</v>
      </c>
      <c r="AA4754" s="42" t="s">
        <v>1349</v>
      </c>
      <c r="AB4754" s="29" t="s">
        <v>258</v>
      </c>
      <c r="AC4754" s="29" t="s">
        <v>265</v>
      </c>
      <c r="AD4754" s="29" t="s">
        <v>265</v>
      </c>
      <c r="AE4754" s="29" t="s">
        <v>1367</v>
      </c>
      <c r="AF4754" s="29" t="s">
        <v>7567</v>
      </c>
      <c r="AG4754" s="183" t="s">
        <v>7568</v>
      </c>
      <c r="AH4754" s="29" t="s">
        <v>1356</v>
      </c>
      <c r="AI4754" s="29" t="s">
        <v>1357</v>
      </c>
      <c r="AJ4754" s="29" t="s">
        <v>258</v>
      </c>
      <c r="AK4754" s="29" t="s">
        <v>258</v>
      </c>
      <c r="AL4754" s="29" t="s">
        <v>13327</v>
      </c>
    </row>
    <row r="4755" spans="1:38" x14ac:dyDescent="0.2">
      <c r="A4755" s="35" t="s">
        <v>16</v>
      </c>
      <c r="B4755" s="36">
        <v>10704</v>
      </c>
      <c r="C4755" s="36"/>
      <c r="D4755" s="36" t="s">
        <v>1349</v>
      </c>
      <c r="E4755" s="37" t="s">
        <v>7823</v>
      </c>
      <c r="F4755" s="38" t="s">
        <v>1262</v>
      </c>
      <c r="G4755" s="38" t="s">
        <v>1265</v>
      </c>
      <c r="H4755" s="35" t="s">
        <v>6527</v>
      </c>
      <c r="I4755" s="35"/>
      <c r="J4755" s="29" t="s">
        <v>281</v>
      </c>
      <c r="K4755" s="29" t="s">
        <v>282</v>
      </c>
      <c r="L4755" s="29" t="s">
        <v>1384</v>
      </c>
      <c r="M4755" s="39">
        <v>37.714123415503067</v>
      </c>
      <c r="N4755" s="39">
        <v>138.36256262833675</v>
      </c>
      <c r="O4755" s="29">
        <v>44682</v>
      </c>
      <c r="P4755" s="29">
        <v>46022</v>
      </c>
      <c r="Q4755" s="40">
        <v>3.6687200999999998</v>
      </c>
      <c r="R4755" s="39">
        <v>0</v>
      </c>
      <c r="S4755" s="39">
        <v>25.278767967145793</v>
      </c>
      <c r="T4755" s="39">
        <v>37.660205338809035</v>
      </c>
      <c r="U4755" s="39">
        <v>37.763383983572893</v>
      </c>
      <c r="V4755" s="39">
        <v>37.660205338809035</v>
      </c>
      <c r="W4755" s="29" t="s">
        <v>1357</v>
      </c>
      <c r="X4755" s="29" t="s">
        <v>258</v>
      </c>
      <c r="Y4755" s="29" t="s">
        <v>1349</v>
      </c>
      <c r="Z4755" s="41" t="s">
        <v>1349</v>
      </c>
      <c r="AA4755" s="42" t="s">
        <v>1349</v>
      </c>
      <c r="AB4755" s="29" t="s">
        <v>258</v>
      </c>
      <c r="AC4755" s="29" t="s">
        <v>258</v>
      </c>
      <c r="AD4755" s="29" t="s">
        <v>265</v>
      </c>
      <c r="AE4755" s="29" t="s">
        <v>1353</v>
      </c>
      <c r="AF4755" s="29" t="s">
        <v>1368</v>
      </c>
      <c r="AG4755" s="183" t="s">
        <v>1369</v>
      </c>
      <c r="AH4755" s="29" t="s">
        <v>1356</v>
      </c>
      <c r="AI4755" s="29" t="s">
        <v>1357</v>
      </c>
      <c r="AJ4755" s="29" t="s">
        <v>258</v>
      </c>
      <c r="AK4755" s="29" t="s">
        <v>258</v>
      </c>
      <c r="AL4755" s="29" t="s">
        <v>13326</v>
      </c>
    </row>
    <row r="4756" spans="1:38" x14ac:dyDescent="0.2">
      <c r="A4756" s="35" t="s">
        <v>16</v>
      </c>
      <c r="B4756" s="36">
        <v>10708</v>
      </c>
      <c r="C4756" s="36"/>
      <c r="D4756" s="36" t="s">
        <v>1349</v>
      </c>
      <c r="E4756" s="37" t="s">
        <v>7824</v>
      </c>
      <c r="F4756" s="38" t="s">
        <v>1266</v>
      </c>
      <c r="G4756" s="38" t="s">
        <v>1268</v>
      </c>
      <c r="H4756" s="35" t="s">
        <v>669</v>
      </c>
      <c r="I4756" s="35"/>
      <c r="J4756" s="29" t="s">
        <v>281</v>
      </c>
      <c r="K4756" s="29" t="s">
        <v>282</v>
      </c>
      <c r="L4756" s="29" t="s">
        <v>1366</v>
      </c>
      <c r="M4756" s="39">
        <v>9.1906025526426181</v>
      </c>
      <c r="N4756" s="39">
        <v>35.001034907597536</v>
      </c>
      <c r="O4756" s="29">
        <v>44631</v>
      </c>
      <c r="P4756" s="29">
        <v>46022</v>
      </c>
      <c r="Q4756" s="40">
        <v>3.8083504000000001</v>
      </c>
      <c r="R4756" s="39">
        <v>0</v>
      </c>
      <c r="S4756" s="39">
        <v>7.4427488021902795</v>
      </c>
      <c r="T4756" s="39">
        <v>9.1777138945927437</v>
      </c>
      <c r="U4756" s="39">
        <v>9.2028583162217643</v>
      </c>
      <c r="V4756" s="39">
        <v>9.1777138945927437</v>
      </c>
      <c r="W4756" s="29" t="s">
        <v>265</v>
      </c>
      <c r="X4756" s="29" t="s">
        <v>11773</v>
      </c>
      <c r="Y4756" s="29">
        <v>45194</v>
      </c>
      <c r="Z4756" s="41" t="s">
        <v>11757</v>
      </c>
      <c r="AA4756" s="42" t="s">
        <v>1349</v>
      </c>
      <c r="AB4756" s="29" t="s">
        <v>258</v>
      </c>
      <c r="AC4756" s="29" t="s">
        <v>258</v>
      </c>
      <c r="AD4756" s="29" t="s">
        <v>265</v>
      </c>
      <c r="AE4756" s="29" t="s">
        <v>1367</v>
      </c>
      <c r="AF4756" s="29" t="s">
        <v>1368</v>
      </c>
      <c r="AG4756" s="183" t="s">
        <v>1369</v>
      </c>
      <c r="AH4756" s="29" t="s">
        <v>1356</v>
      </c>
      <c r="AI4756" s="29" t="s">
        <v>1357</v>
      </c>
      <c r="AJ4756" s="29" t="s">
        <v>258</v>
      </c>
      <c r="AK4756" s="29" t="s">
        <v>258</v>
      </c>
      <c r="AL4756" s="29" t="s">
        <v>13327</v>
      </c>
    </row>
    <row r="4757" spans="1:38" x14ac:dyDescent="0.2">
      <c r="A4757" s="35" t="s">
        <v>16</v>
      </c>
      <c r="B4757" s="36">
        <v>10709</v>
      </c>
      <c r="C4757" s="36"/>
      <c r="D4757" s="36" t="s">
        <v>1349</v>
      </c>
      <c r="E4757" s="37" t="s">
        <v>7825</v>
      </c>
      <c r="F4757" s="38" t="s">
        <v>1266</v>
      </c>
      <c r="G4757" s="38" t="s">
        <v>1268</v>
      </c>
      <c r="H4757" s="35" t="s">
        <v>669</v>
      </c>
      <c r="I4757" s="35"/>
      <c r="J4757" s="29" t="s">
        <v>281</v>
      </c>
      <c r="K4757" s="29" t="s">
        <v>282</v>
      </c>
      <c r="L4757" s="29" t="s">
        <v>1366</v>
      </c>
      <c r="M4757" s="39">
        <v>8.3710224135863438</v>
      </c>
      <c r="N4757" s="39">
        <v>31.833949349760442</v>
      </c>
      <c r="O4757" s="29">
        <v>44633</v>
      </c>
      <c r="P4757" s="29">
        <v>46022</v>
      </c>
      <c r="Q4757" s="40">
        <v>3.8028746999999998</v>
      </c>
      <c r="R4757" s="39">
        <v>0</v>
      </c>
      <c r="S4757" s="39">
        <v>6.7332238193018483</v>
      </c>
      <c r="T4757" s="39">
        <v>8.3592744695414094</v>
      </c>
      <c r="U4757" s="39">
        <v>8.3821765913757709</v>
      </c>
      <c r="V4757" s="39">
        <v>8.3592744695414094</v>
      </c>
      <c r="W4757" s="29" t="s">
        <v>265</v>
      </c>
      <c r="X4757" s="29" t="s">
        <v>11773</v>
      </c>
      <c r="Y4757" s="29">
        <v>45194</v>
      </c>
      <c r="Z4757" s="41" t="s">
        <v>11757</v>
      </c>
      <c r="AA4757" s="42" t="s">
        <v>1349</v>
      </c>
      <c r="AB4757" s="29" t="s">
        <v>258</v>
      </c>
      <c r="AC4757" s="29" t="s">
        <v>258</v>
      </c>
      <c r="AD4757" s="29" t="s">
        <v>265</v>
      </c>
      <c r="AE4757" s="29" t="s">
        <v>1367</v>
      </c>
      <c r="AF4757" s="29" t="s">
        <v>1368</v>
      </c>
      <c r="AG4757" s="183" t="s">
        <v>1369</v>
      </c>
      <c r="AH4757" s="29" t="s">
        <v>1356</v>
      </c>
      <c r="AI4757" s="29" t="s">
        <v>1357</v>
      </c>
      <c r="AJ4757" s="29" t="s">
        <v>258</v>
      </c>
      <c r="AK4757" s="29" t="s">
        <v>258</v>
      </c>
      <c r="AL4757" s="29" t="s">
        <v>13327</v>
      </c>
    </row>
    <row r="4758" spans="1:38" x14ac:dyDescent="0.2">
      <c r="A4758" s="35" t="s">
        <v>16</v>
      </c>
      <c r="B4758" s="36">
        <v>10711</v>
      </c>
      <c r="C4758" s="36"/>
      <c r="D4758" s="36" t="s">
        <v>1349</v>
      </c>
      <c r="E4758" s="37" t="s">
        <v>7826</v>
      </c>
      <c r="F4758" s="38" t="s">
        <v>1266</v>
      </c>
      <c r="G4758" s="38" t="s">
        <v>1268</v>
      </c>
      <c r="H4758" s="35" t="s">
        <v>669</v>
      </c>
      <c r="I4758" s="35"/>
      <c r="J4758" s="29" t="s">
        <v>281</v>
      </c>
      <c r="K4758" s="29" t="s">
        <v>282</v>
      </c>
      <c r="L4758" s="29" t="s">
        <v>1366</v>
      </c>
      <c r="M4758" s="39">
        <v>12.594287879111027</v>
      </c>
      <c r="N4758" s="39">
        <v>46.722135523613964</v>
      </c>
      <c r="O4758" s="29">
        <v>44667</v>
      </c>
      <c r="P4758" s="29">
        <v>46022</v>
      </c>
      <c r="Q4758" s="40">
        <v>3.7097878</v>
      </c>
      <c r="R4758" s="39">
        <v>0</v>
      </c>
      <c r="S4758" s="39">
        <v>8.9585215605749493</v>
      </c>
      <c r="T4758" s="39">
        <v>12.576386036960987</v>
      </c>
      <c r="U4758" s="39">
        <v>12.610841889117044</v>
      </c>
      <c r="V4758" s="39">
        <v>12.576386036960987</v>
      </c>
      <c r="W4758" s="29" t="s">
        <v>265</v>
      </c>
      <c r="X4758" s="29" t="s">
        <v>11773</v>
      </c>
      <c r="Y4758" s="29">
        <v>45194</v>
      </c>
      <c r="Z4758" s="41" t="s">
        <v>11757</v>
      </c>
      <c r="AA4758" s="42" t="s">
        <v>1349</v>
      </c>
      <c r="AB4758" s="29" t="s">
        <v>258</v>
      </c>
      <c r="AC4758" s="29" t="s">
        <v>258</v>
      </c>
      <c r="AD4758" s="29" t="s">
        <v>265</v>
      </c>
      <c r="AE4758" s="29" t="s">
        <v>1367</v>
      </c>
      <c r="AF4758" s="29" t="s">
        <v>1368</v>
      </c>
      <c r="AG4758" s="183" t="s">
        <v>1369</v>
      </c>
      <c r="AH4758" s="29" t="s">
        <v>1356</v>
      </c>
      <c r="AI4758" s="29" t="s">
        <v>1357</v>
      </c>
      <c r="AJ4758" s="29" t="s">
        <v>258</v>
      </c>
      <c r="AK4758" s="29" t="s">
        <v>258</v>
      </c>
      <c r="AL4758" s="29" t="s">
        <v>13327</v>
      </c>
    </row>
    <row r="4759" spans="1:38" x14ac:dyDescent="0.2">
      <c r="A4759" s="35" t="s">
        <v>16</v>
      </c>
      <c r="B4759" s="36">
        <v>10712</v>
      </c>
      <c r="C4759" s="36"/>
      <c r="D4759" s="36" t="s">
        <v>1349</v>
      </c>
      <c r="E4759" s="37" t="s">
        <v>7827</v>
      </c>
      <c r="F4759" s="38" t="s">
        <v>1266</v>
      </c>
      <c r="G4759" s="38" t="s">
        <v>1268</v>
      </c>
      <c r="H4759" s="35" t="s">
        <v>669</v>
      </c>
      <c r="I4759" s="35"/>
      <c r="J4759" s="29" t="s">
        <v>281</v>
      </c>
      <c r="K4759" s="29" t="s">
        <v>282</v>
      </c>
      <c r="L4759" s="29" t="s">
        <v>1366</v>
      </c>
      <c r="M4759" s="39">
        <v>14.683828847850306</v>
      </c>
      <c r="N4759" s="39">
        <v>54.473889117043122</v>
      </c>
      <c r="O4759" s="29">
        <v>44667</v>
      </c>
      <c r="P4759" s="29">
        <v>46022</v>
      </c>
      <c r="Q4759" s="40">
        <v>3.7097878</v>
      </c>
      <c r="R4759" s="39">
        <v>0</v>
      </c>
      <c r="S4759" s="39">
        <v>10.444845995893223</v>
      </c>
      <c r="T4759" s="39">
        <v>14.662956878850103</v>
      </c>
      <c r="U4759" s="39">
        <v>14.703129363449692</v>
      </c>
      <c r="V4759" s="39">
        <v>14.662956878850103</v>
      </c>
      <c r="W4759" s="29" t="s">
        <v>265</v>
      </c>
      <c r="X4759" s="29" t="s">
        <v>11773</v>
      </c>
      <c r="Y4759" s="29">
        <v>45194</v>
      </c>
      <c r="Z4759" s="41" t="s">
        <v>11757</v>
      </c>
      <c r="AA4759" s="42" t="s">
        <v>1349</v>
      </c>
      <c r="AB4759" s="29" t="s">
        <v>258</v>
      </c>
      <c r="AC4759" s="29" t="s">
        <v>258</v>
      </c>
      <c r="AD4759" s="29" t="s">
        <v>265</v>
      </c>
      <c r="AE4759" s="29" t="s">
        <v>1367</v>
      </c>
      <c r="AF4759" s="29" t="s">
        <v>1368</v>
      </c>
      <c r="AG4759" s="183" t="s">
        <v>1369</v>
      </c>
      <c r="AH4759" s="29" t="s">
        <v>1356</v>
      </c>
      <c r="AI4759" s="29" t="s">
        <v>1357</v>
      </c>
      <c r="AJ4759" s="29" t="s">
        <v>258</v>
      </c>
      <c r="AK4759" s="29" t="s">
        <v>258</v>
      </c>
      <c r="AL4759" s="29" t="s">
        <v>13327</v>
      </c>
    </row>
    <row r="4760" spans="1:38" x14ac:dyDescent="0.2">
      <c r="A4760" s="35" t="s">
        <v>16</v>
      </c>
      <c r="B4760" s="36">
        <v>10713</v>
      </c>
      <c r="C4760" s="36"/>
      <c r="D4760" s="36" t="s">
        <v>1349</v>
      </c>
      <c r="E4760" s="37" t="s">
        <v>7828</v>
      </c>
      <c r="F4760" s="38" t="s">
        <v>1266</v>
      </c>
      <c r="G4760" s="38" t="s">
        <v>1268</v>
      </c>
      <c r="H4760" s="35" t="s">
        <v>669</v>
      </c>
      <c r="I4760" s="35"/>
      <c r="J4760" s="29" t="s">
        <v>281</v>
      </c>
      <c r="K4760" s="29" t="s">
        <v>282</v>
      </c>
      <c r="L4760" s="29" t="s">
        <v>1366</v>
      </c>
      <c r="M4760" s="39">
        <v>4.2221136719880352</v>
      </c>
      <c r="N4760" s="39">
        <v>15.663145790554415</v>
      </c>
      <c r="O4760" s="29">
        <v>44667</v>
      </c>
      <c r="P4760" s="29">
        <v>46022</v>
      </c>
      <c r="Q4760" s="40">
        <v>3.7097878</v>
      </c>
      <c r="R4760" s="39">
        <v>0</v>
      </c>
      <c r="S4760" s="39">
        <v>3.0032580424366873</v>
      </c>
      <c r="T4760" s="39">
        <v>4.2161122518822731</v>
      </c>
      <c r="U4760" s="39">
        <v>4.2276632443531827</v>
      </c>
      <c r="V4760" s="39">
        <v>4.2161122518822731</v>
      </c>
      <c r="W4760" s="29" t="s">
        <v>265</v>
      </c>
      <c r="X4760" s="29" t="s">
        <v>11773</v>
      </c>
      <c r="Y4760" s="29">
        <v>45194</v>
      </c>
      <c r="Z4760" s="41" t="s">
        <v>11757</v>
      </c>
      <c r="AA4760" s="42" t="s">
        <v>1349</v>
      </c>
      <c r="AB4760" s="29" t="s">
        <v>258</v>
      </c>
      <c r="AC4760" s="29" t="s">
        <v>258</v>
      </c>
      <c r="AD4760" s="29" t="s">
        <v>265</v>
      </c>
      <c r="AE4760" s="29" t="s">
        <v>1367</v>
      </c>
      <c r="AF4760" s="29" t="s">
        <v>1368</v>
      </c>
      <c r="AG4760" s="183" t="s">
        <v>1369</v>
      </c>
      <c r="AH4760" s="29" t="s">
        <v>1356</v>
      </c>
      <c r="AI4760" s="29" t="s">
        <v>1357</v>
      </c>
      <c r="AJ4760" s="29" t="s">
        <v>258</v>
      </c>
      <c r="AK4760" s="29" t="s">
        <v>258</v>
      </c>
      <c r="AL4760" s="29" t="s">
        <v>13327</v>
      </c>
    </row>
    <row r="4761" spans="1:38" x14ac:dyDescent="0.2">
      <c r="A4761" s="35" t="s">
        <v>16</v>
      </c>
      <c r="B4761" s="36">
        <v>10719</v>
      </c>
      <c r="C4761" s="36"/>
      <c r="D4761" s="36" t="s">
        <v>1349</v>
      </c>
      <c r="E4761" s="37" t="s">
        <v>7829</v>
      </c>
      <c r="F4761" s="38" t="s">
        <v>1262</v>
      </c>
      <c r="G4761" s="38" t="s">
        <v>1279</v>
      </c>
      <c r="H4761" s="35" t="s">
        <v>1109</v>
      </c>
      <c r="I4761" s="35"/>
      <c r="J4761" s="29" t="s">
        <v>484</v>
      </c>
      <c r="K4761" s="29" t="s">
        <v>1365</v>
      </c>
      <c r="L4761" s="29" t="s">
        <v>1384</v>
      </c>
      <c r="M4761" s="39">
        <v>73.25445812496821</v>
      </c>
      <c r="N4761" s="39">
        <v>128.15770020533881</v>
      </c>
      <c r="O4761" s="29">
        <v>45383</v>
      </c>
      <c r="P4761" s="29">
        <v>46022</v>
      </c>
      <c r="Q4761" s="40">
        <v>1.7494867000000001</v>
      </c>
      <c r="R4761" s="39">
        <v>0</v>
      </c>
      <c r="S4761" s="39">
        <v>0</v>
      </c>
      <c r="T4761" s="39">
        <v>0</v>
      </c>
      <c r="U4761" s="39">
        <v>55.067761806981522</v>
      </c>
      <c r="V4761" s="39">
        <v>73.08993839835729</v>
      </c>
      <c r="W4761" s="29" t="s">
        <v>265</v>
      </c>
      <c r="X4761" s="29" t="s">
        <v>11773</v>
      </c>
      <c r="Y4761" s="29">
        <v>45195</v>
      </c>
      <c r="Z4761" s="41" t="s">
        <v>11757</v>
      </c>
      <c r="AA4761" s="42" t="s">
        <v>1349</v>
      </c>
      <c r="AB4761" s="29" t="s">
        <v>258</v>
      </c>
      <c r="AC4761" s="29" t="s">
        <v>258</v>
      </c>
      <c r="AD4761" s="29" t="s">
        <v>265</v>
      </c>
      <c r="AE4761" s="29" t="s">
        <v>1353</v>
      </c>
      <c r="AF4761" s="29" t="s">
        <v>1368</v>
      </c>
      <c r="AG4761" s="183" t="s">
        <v>1369</v>
      </c>
      <c r="AH4761" s="29" t="s">
        <v>1356</v>
      </c>
      <c r="AI4761" s="29" t="s">
        <v>1357</v>
      </c>
      <c r="AJ4761" s="29" t="s">
        <v>258</v>
      </c>
      <c r="AK4761" s="29" t="s">
        <v>258</v>
      </c>
      <c r="AL4761" s="29" t="s">
        <v>13327</v>
      </c>
    </row>
    <row r="4762" spans="1:38" x14ac:dyDescent="0.2">
      <c r="A4762" s="35" t="s">
        <v>17</v>
      </c>
      <c r="B4762" s="36">
        <v>10722</v>
      </c>
      <c r="C4762" s="36"/>
      <c r="D4762" s="36" t="s">
        <v>1349</v>
      </c>
      <c r="E4762" s="37" t="s">
        <v>7830</v>
      </c>
      <c r="F4762" s="38" t="s">
        <v>1269</v>
      </c>
      <c r="G4762" s="38" t="s">
        <v>1273</v>
      </c>
      <c r="H4762" s="35" t="s">
        <v>986</v>
      </c>
      <c r="I4762" s="35"/>
      <c r="J4762" s="29" t="s">
        <v>6158</v>
      </c>
      <c r="K4762" s="29" t="s">
        <v>2628</v>
      </c>
      <c r="L4762" s="29" t="s">
        <v>2629</v>
      </c>
      <c r="M4762" s="39">
        <v>0</v>
      </c>
      <c r="N4762" s="39"/>
      <c r="O4762" s="29">
        <v>44197</v>
      </c>
      <c r="P4762" s="29">
        <v>46022</v>
      </c>
      <c r="Q4762" s="40">
        <v>4.9965776999999996</v>
      </c>
      <c r="R4762" s="39"/>
      <c r="S4762" s="39"/>
      <c r="T4762" s="39"/>
      <c r="U4762" s="39"/>
      <c r="V4762" s="39"/>
      <c r="W4762" s="29" t="s">
        <v>265</v>
      </c>
      <c r="X4762" s="29" t="s">
        <v>11773</v>
      </c>
      <c r="Y4762" s="29">
        <v>45252</v>
      </c>
      <c r="Z4762" s="41" t="s">
        <v>11759</v>
      </c>
      <c r="AA4762" s="42" t="s">
        <v>1349</v>
      </c>
      <c r="AB4762" s="29" t="s">
        <v>258</v>
      </c>
      <c r="AC4762" s="29" t="s">
        <v>258</v>
      </c>
      <c r="AD4762" s="29" t="s">
        <v>258</v>
      </c>
      <c r="AE4762" s="29" t="s">
        <v>1367</v>
      </c>
      <c r="AF4762" s="29" t="s">
        <v>1462</v>
      </c>
      <c r="AG4762" s="183" t="s">
        <v>1463</v>
      </c>
      <c r="AH4762" s="29" t="s">
        <v>1356</v>
      </c>
      <c r="AI4762" s="29" t="s">
        <v>1357</v>
      </c>
      <c r="AJ4762" s="29" t="s">
        <v>258</v>
      </c>
      <c r="AK4762" s="29" t="s">
        <v>258</v>
      </c>
      <c r="AL4762" s="29" t="s">
        <v>13327</v>
      </c>
    </row>
    <row r="4763" spans="1:38" x14ac:dyDescent="0.2">
      <c r="A4763" s="35" t="s">
        <v>17</v>
      </c>
      <c r="B4763" s="36">
        <v>10727</v>
      </c>
      <c r="C4763" s="36"/>
      <c r="D4763" s="36" t="s">
        <v>1349</v>
      </c>
      <c r="E4763" s="37" t="s">
        <v>7831</v>
      </c>
      <c r="F4763" s="38" t="s">
        <v>1269</v>
      </c>
      <c r="G4763" s="38" t="s">
        <v>1445</v>
      </c>
      <c r="H4763" s="35" t="s">
        <v>510</v>
      </c>
      <c r="I4763" s="35" t="s">
        <v>1349</v>
      </c>
      <c r="J4763" s="29" t="s">
        <v>255</v>
      </c>
      <c r="K4763" s="29" t="s">
        <v>3772</v>
      </c>
      <c r="L4763" s="29" t="s">
        <v>1955</v>
      </c>
      <c r="M4763" s="39">
        <v>0</v>
      </c>
      <c r="N4763" s="39"/>
      <c r="O4763" s="29">
        <v>44197</v>
      </c>
      <c r="P4763" s="29">
        <v>46022</v>
      </c>
      <c r="Q4763" s="40">
        <v>4.9965776999999996</v>
      </c>
      <c r="R4763" s="39"/>
      <c r="S4763" s="39"/>
      <c r="T4763" s="39"/>
      <c r="U4763" s="39"/>
      <c r="V4763" s="39"/>
      <c r="W4763" s="29" t="s">
        <v>265</v>
      </c>
      <c r="X4763" s="29" t="s">
        <v>11774</v>
      </c>
      <c r="Y4763" s="29">
        <v>45282</v>
      </c>
      <c r="Z4763" s="41" t="s">
        <v>11760</v>
      </c>
      <c r="AA4763" s="42" t="s">
        <v>1349</v>
      </c>
      <c r="AB4763" s="29" t="s">
        <v>258</v>
      </c>
      <c r="AC4763" s="29" t="s">
        <v>258</v>
      </c>
      <c r="AD4763" s="29" t="s">
        <v>258</v>
      </c>
      <c r="AE4763" s="29" t="s">
        <v>1367</v>
      </c>
      <c r="AF4763" s="29" t="s">
        <v>1956</v>
      </c>
      <c r="AG4763" s="183" t="s">
        <v>1957</v>
      </c>
      <c r="AH4763" s="29" t="s">
        <v>1356</v>
      </c>
      <c r="AI4763" s="29" t="s">
        <v>1357</v>
      </c>
      <c r="AJ4763" s="29" t="s">
        <v>258</v>
      </c>
      <c r="AK4763" s="29" t="s">
        <v>258</v>
      </c>
      <c r="AL4763" s="29" t="s">
        <v>13327</v>
      </c>
    </row>
    <row r="4764" spans="1:38" x14ac:dyDescent="0.2">
      <c r="A4764" s="35" t="s">
        <v>17</v>
      </c>
      <c r="B4764" s="36">
        <v>10729</v>
      </c>
      <c r="C4764" s="36"/>
      <c r="D4764" s="36" t="s">
        <v>1349</v>
      </c>
      <c r="E4764" s="37" t="s">
        <v>7832</v>
      </c>
      <c r="F4764" s="38" t="s">
        <v>1269</v>
      </c>
      <c r="G4764" s="38" t="s">
        <v>1445</v>
      </c>
      <c r="H4764" s="35" t="s">
        <v>788</v>
      </c>
      <c r="I4764" s="35"/>
      <c r="J4764" s="29" t="s">
        <v>1500</v>
      </c>
      <c r="K4764" s="29" t="s">
        <v>1807</v>
      </c>
      <c r="L4764" s="29" t="s">
        <v>1554</v>
      </c>
      <c r="M4764" s="39">
        <v>0</v>
      </c>
      <c r="N4764" s="39"/>
      <c r="O4764" s="29">
        <v>44300</v>
      </c>
      <c r="P4764" s="29">
        <v>46022</v>
      </c>
      <c r="Q4764" s="40">
        <v>4.7145790999999999</v>
      </c>
      <c r="R4764" s="39"/>
      <c r="S4764" s="39"/>
      <c r="T4764" s="39"/>
      <c r="U4764" s="39"/>
      <c r="V4764" s="39"/>
      <c r="W4764" s="29" t="s">
        <v>265</v>
      </c>
      <c r="X4764" s="29" t="s">
        <v>11773</v>
      </c>
      <c r="Y4764" s="29">
        <v>45282</v>
      </c>
      <c r="Z4764" s="41" t="s">
        <v>11760</v>
      </c>
      <c r="AA4764" s="42" t="s">
        <v>1349</v>
      </c>
      <c r="AB4764" s="29" t="s">
        <v>258</v>
      </c>
      <c r="AC4764" s="29" t="s">
        <v>258</v>
      </c>
      <c r="AD4764" s="29" t="s">
        <v>265</v>
      </c>
      <c r="AE4764" s="29" t="s">
        <v>1367</v>
      </c>
      <c r="AF4764" s="29" t="s">
        <v>1368</v>
      </c>
      <c r="AG4764" s="183" t="s">
        <v>1369</v>
      </c>
      <c r="AH4764" s="29" t="s">
        <v>1356</v>
      </c>
      <c r="AI4764" s="29" t="s">
        <v>1357</v>
      </c>
      <c r="AJ4764" s="29" t="s">
        <v>258</v>
      </c>
      <c r="AK4764" s="29" t="s">
        <v>258</v>
      </c>
      <c r="AL4764" s="29" t="s">
        <v>13327</v>
      </c>
    </row>
    <row r="4765" spans="1:38" x14ac:dyDescent="0.2">
      <c r="A4765" s="35" t="s">
        <v>16</v>
      </c>
      <c r="B4765" s="36">
        <v>10732</v>
      </c>
      <c r="C4765" s="36"/>
      <c r="D4765" s="36" t="s">
        <v>1349</v>
      </c>
      <c r="E4765" s="37" t="s">
        <v>7833</v>
      </c>
      <c r="F4765" s="38" t="s">
        <v>1266</v>
      </c>
      <c r="G4765" s="38" t="s">
        <v>1268</v>
      </c>
      <c r="H4765" s="35" t="s">
        <v>669</v>
      </c>
      <c r="I4765" s="35"/>
      <c r="J4765" s="29" t="s">
        <v>281</v>
      </c>
      <c r="K4765" s="29" t="s">
        <v>282</v>
      </c>
      <c r="L4765" s="29" t="s">
        <v>1366</v>
      </c>
      <c r="M4765" s="39">
        <v>8.6815228668138733</v>
      </c>
      <c r="N4765" s="39">
        <v>27.405327857631757</v>
      </c>
      <c r="O4765" s="29">
        <v>44869</v>
      </c>
      <c r="P4765" s="29">
        <v>46022</v>
      </c>
      <c r="Q4765" s="40">
        <v>3.1567419999999999</v>
      </c>
      <c r="R4765" s="39">
        <v>0</v>
      </c>
      <c r="S4765" s="39">
        <v>1.377390828199863</v>
      </c>
      <c r="T4765" s="39">
        <v>8.6680629705681032</v>
      </c>
      <c r="U4765" s="39">
        <v>8.6918110882956867</v>
      </c>
      <c r="V4765" s="39">
        <v>8.6680629705681032</v>
      </c>
      <c r="W4765" s="29" t="s">
        <v>265</v>
      </c>
      <c r="X4765" s="29" t="s">
        <v>11773</v>
      </c>
      <c r="Y4765" s="29">
        <v>45280</v>
      </c>
      <c r="Z4765" s="41" t="s">
        <v>11760</v>
      </c>
      <c r="AA4765" s="42" t="s">
        <v>1349</v>
      </c>
      <c r="AB4765" s="29" t="s">
        <v>258</v>
      </c>
      <c r="AC4765" s="29" t="s">
        <v>258</v>
      </c>
      <c r="AD4765" s="29" t="s">
        <v>265</v>
      </c>
      <c r="AE4765" s="29" t="s">
        <v>1367</v>
      </c>
      <c r="AF4765" s="29" t="s">
        <v>1368</v>
      </c>
      <c r="AG4765" s="183" t="s">
        <v>1369</v>
      </c>
      <c r="AH4765" s="29" t="s">
        <v>1356</v>
      </c>
      <c r="AI4765" s="29" t="s">
        <v>1357</v>
      </c>
      <c r="AJ4765" s="29" t="s">
        <v>258</v>
      </c>
      <c r="AK4765" s="29" t="s">
        <v>258</v>
      </c>
      <c r="AL4765" s="29" t="s">
        <v>13327</v>
      </c>
    </row>
    <row r="4766" spans="1:38" x14ac:dyDescent="0.2">
      <c r="A4766" s="35" t="s">
        <v>17</v>
      </c>
      <c r="B4766" s="36">
        <v>10738</v>
      </c>
      <c r="C4766" s="36"/>
      <c r="D4766" s="36" t="s">
        <v>1349</v>
      </c>
      <c r="E4766" s="37" t="s">
        <v>7834</v>
      </c>
      <c r="F4766" s="38" t="s">
        <v>1269</v>
      </c>
      <c r="G4766" s="38" t="s">
        <v>1445</v>
      </c>
      <c r="H4766" s="35" t="s">
        <v>6599</v>
      </c>
      <c r="I4766" s="35"/>
      <c r="J4766" s="29" t="s">
        <v>263</v>
      </c>
      <c r="K4766" s="29" t="s">
        <v>264</v>
      </c>
      <c r="L4766" s="29" t="s">
        <v>5743</v>
      </c>
      <c r="M4766" s="39">
        <v>0</v>
      </c>
      <c r="N4766" s="39"/>
      <c r="O4766" s="29">
        <v>44862</v>
      </c>
      <c r="P4766" s="29">
        <v>46022</v>
      </c>
      <c r="Q4766" s="40">
        <v>3.1759069000000002</v>
      </c>
      <c r="R4766" s="39"/>
      <c r="S4766" s="39"/>
      <c r="T4766" s="39"/>
      <c r="U4766" s="39"/>
      <c r="V4766" s="39"/>
      <c r="W4766" s="29" t="s">
        <v>265</v>
      </c>
      <c r="X4766" s="29" t="s">
        <v>11773</v>
      </c>
      <c r="Y4766" s="29">
        <v>45287</v>
      </c>
      <c r="Z4766" s="41" t="s">
        <v>11760</v>
      </c>
      <c r="AA4766" s="42" t="s">
        <v>1349</v>
      </c>
      <c r="AB4766" s="29" t="s">
        <v>258</v>
      </c>
      <c r="AC4766" s="29" t="s">
        <v>265</v>
      </c>
      <c r="AD4766" s="29" t="s">
        <v>265</v>
      </c>
      <c r="AE4766" s="29" t="s">
        <v>1367</v>
      </c>
      <c r="AF4766" s="29" t="s">
        <v>2409</v>
      </c>
      <c r="AG4766" s="183" t="s">
        <v>2410</v>
      </c>
      <c r="AH4766" s="29" t="s">
        <v>1356</v>
      </c>
      <c r="AI4766" s="29" t="s">
        <v>1357</v>
      </c>
      <c r="AJ4766" s="29" t="s">
        <v>258</v>
      </c>
      <c r="AK4766" s="29" t="s">
        <v>258</v>
      </c>
      <c r="AL4766" s="29" t="s">
        <v>13327</v>
      </c>
    </row>
    <row r="4767" spans="1:38" x14ac:dyDescent="0.2">
      <c r="A4767" s="35" t="s">
        <v>16</v>
      </c>
      <c r="B4767" s="36">
        <v>10742</v>
      </c>
      <c r="C4767" s="36"/>
      <c r="D4767" s="36" t="s">
        <v>1349</v>
      </c>
      <c r="E4767" s="37" t="s">
        <v>7835</v>
      </c>
      <c r="F4767" s="38" t="s">
        <v>1266</v>
      </c>
      <c r="G4767" s="38" t="s">
        <v>1268</v>
      </c>
      <c r="H4767" s="35" t="s">
        <v>1133</v>
      </c>
      <c r="I4767" s="35"/>
      <c r="J4767" s="29" t="s">
        <v>484</v>
      </c>
      <c r="K4767" s="29" t="s">
        <v>1365</v>
      </c>
      <c r="L4767" s="29" t="s">
        <v>1384</v>
      </c>
      <c r="M4767" s="39">
        <v>54.81949335551483</v>
      </c>
      <c r="N4767" s="39">
        <v>150.83802874743327</v>
      </c>
      <c r="O4767" s="29">
        <v>45017</v>
      </c>
      <c r="P4767" s="29">
        <v>46022</v>
      </c>
      <c r="Q4767" s="40">
        <v>2.7515399999999999</v>
      </c>
      <c r="R4767" s="39">
        <v>0</v>
      </c>
      <c r="S4767" s="39">
        <v>0</v>
      </c>
      <c r="T4767" s="39">
        <v>41.233059548254623</v>
      </c>
      <c r="U4767" s="39">
        <v>54.877453798767966</v>
      </c>
      <c r="V4767" s="39">
        <v>54.727515400410681</v>
      </c>
      <c r="W4767" s="29" t="s">
        <v>265</v>
      </c>
      <c r="X4767" s="29" t="s">
        <v>11773</v>
      </c>
      <c r="Y4767" s="29">
        <v>45238</v>
      </c>
      <c r="Z4767" s="41" t="s">
        <v>11759</v>
      </c>
      <c r="AA4767" s="42" t="s">
        <v>1349</v>
      </c>
      <c r="AB4767" s="29" t="s">
        <v>258</v>
      </c>
      <c r="AC4767" s="29" t="s">
        <v>258</v>
      </c>
      <c r="AD4767" s="29" t="s">
        <v>265</v>
      </c>
      <c r="AE4767" s="29" t="s">
        <v>1353</v>
      </c>
      <c r="AF4767" s="29" t="s">
        <v>1368</v>
      </c>
      <c r="AG4767" s="183" t="s">
        <v>1369</v>
      </c>
      <c r="AH4767" s="29" t="s">
        <v>1356</v>
      </c>
      <c r="AI4767" s="29" t="s">
        <v>1357</v>
      </c>
      <c r="AJ4767" s="29" t="s">
        <v>258</v>
      </c>
      <c r="AK4767" s="29" t="s">
        <v>258</v>
      </c>
      <c r="AL4767" s="29" t="s">
        <v>13327</v>
      </c>
    </row>
    <row r="4768" spans="1:38" x14ac:dyDescent="0.2">
      <c r="A4768" s="35" t="s">
        <v>16</v>
      </c>
      <c r="B4768" s="36">
        <v>10743</v>
      </c>
      <c r="C4768" s="36"/>
      <c r="D4768" s="36"/>
      <c r="E4768" s="37" t="s">
        <v>7836</v>
      </c>
      <c r="F4768" s="38" t="s">
        <v>1266</v>
      </c>
      <c r="G4768" s="38" t="s">
        <v>1268</v>
      </c>
      <c r="H4768" s="35" t="s">
        <v>1133</v>
      </c>
      <c r="I4768" s="35"/>
      <c r="J4768" s="29" t="s">
        <v>484</v>
      </c>
      <c r="K4768" s="29" t="s">
        <v>1365</v>
      </c>
      <c r="L4768" s="29" t="s">
        <v>1384</v>
      </c>
      <c r="M4768" s="39">
        <v>120.89617692879867</v>
      </c>
      <c r="N4768" s="39">
        <v>332.65066666666667</v>
      </c>
      <c r="O4768" s="29">
        <v>45017</v>
      </c>
      <c r="P4768" s="29">
        <v>46022</v>
      </c>
      <c r="Q4768" s="40">
        <v>2.7515399999999999</v>
      </c>
      <c r="R4768" s="39">
        <v>0</v>
      </c>
      <c r="S4768" s="39">
        <v>0</v>
      </c>
      <c r="T4768" s="39">
        <v>90.933333333333337</v>
      </c>
      <c r="U4768" s="39">
        <v>121.02399999999999</v>
      </c>
      <c r="V4768" s="39">
        <v>120.69333333333333</v>
      </c>
      <c r="W4768" s="29" t="s">
        <v>265</v>
      </c>
      <c r="X4768" s="29" t="s">
        <v>11773</v>
      </c>
      <c r="Y4768" s="29">
        <v>45281</v>
      </c>
      <c r="Z4768" s="41" t="s">
        <v>11760</v>
      </c>
      <c r="AA4768" s="42" t="s">
        <v>1349</v>
      </c>
      <c r="AB4768" s="29" t="s">
        <v>258</v>
      </c>
      <c r="AC4768" s="29" t="s">
        <v>258</v>
      </c>
      <c r="AD4768" s="29" t="s">
        <v>265</v>
      </c>
      <c r="AE4768" s="29" t="s">
        <v>1353</v>
      </c>
      <c r="AF4768" s="29" t="s">
        <v>1368</v>
      </c>
      <c r="AG4768" s="183" t="s">
        <v>1369</v>
      </c>
      <c r="AH4768" s="29" t="s">
        <v>1356</v>
      </c>
      <c r="AI4768" s="29" t="s">
        <v>1357</v>
      </c>
      <c r="AJ4768" s="29" t="s">
        <v>258</v>
      </c>
      <c r="AK4768" s="29" t="s">
        <v>258</v>
      </c>
      <c r="AL4768" s="29" t="s">
        <v>13327</v>
      </c>
    </row>
    <row r="4769" spans="1:38" x14ac:dyDescent="0.2">
      <c r="A4769" s="35" t="s">
        <v>16</v>
      </c>
      <c r="B4769" s="36">
        <v>10749</v>
      </c>
      <c r="C4769" s="36"/>
      <c r="D4769" s="36" t="s">
        <v>1349</v>
      </c>
      <c r="E4769" s="37" t="s">
        <v>7837</v>
      </c>
      <c r="F4769" s="38" t="s">
        <v>1266</v>
      </c>
      <c r="G4769" s="38" t="s">
        <v>1268</v>
      </c>
      <c r="H4769" s="35" t="s">
        <v>1452</v>
      </c>
      <c r="I4769" s="35"/>
      <c r="J4769" s="29" t="s">
        <v>398</v>
      </c>
      <c r="K4769" s="29" t="s">
        <v>3674</v>
      </c>
      <c r="L4769" s="29" t="s">
        <v>3671</v>
      </c>
      <c r="M4769" s="39">
        <v>1.7699999969465496</v>
      </c>
      <c r="N4769" s="39">
        <v>4.2838603696098563</v>
      </c>
      <c r="O4769" s="29">
        <v>45138</v>
      </c>
      <c r="P4769" s="29">
        <v>46022</v>
      </c>
      <c r="Q4769" s="40">
        <v>2.4202601000000001</v>
      </c>
      <c r="R4769" s="39">
        <v>0</v>
      </c>
      <c r="S4769" s="39">
        <v>0</v>
      </c>
      <c r="T4769" s="39">
        <v>0.7454401095140315</v>
      </c>
      <c r="U4769" s="39">
        <v>1.7716303901437371</v>
      </c>
      <c r="V4769" s="39">
        <v>1.7667898699520876</v>
      </c>
      <c r="W4769" s="29" t="s">
        <v>265</v>
      </c>
      <c r="X4769" s="29" t="s">
        <v>11773</v>
      </c>
      <c r="Y4769" s="29">
        <v>45282</v>
      </c>
      <c r="Z4769" s="41" t="s">
        <v>11760</v>
      </c>
      <c r="AA4769" s="42" t="s">
        <v>1349</v>
      </c>
      <c r="AB4769" s="29" t="s">
        <v>258</v>
      </c>
      <c r="AC4769" s="29" t="s">
        <v>258</v>
      </c>
      <c r="AD4769" s="29" t="s">
        <v>258</v>
      </c>
      <c r="AE4769" s="29" t="s">
        <v>1367</v>
      </c>
      <c r="AF4769" s="29" t="s">
        <v>2409</v>
      </c>
      <c r="AG4769" s="183" t="s">
        <v>2410</v>
      </c>
      <c r="AH4769" s="29" t="s">
        <v>1413</v>
      </c>
      <c r="AI4769" s="29" t="s">
        <v>1357</v>
      </c>
      <c r="AJ4769" s="29" t="s">
        <v>258</v>
      </c>
      <c r="AK4769" s="29" t="s">
        <v>258</v>
      </c>
      <c r="AL4769" s="29" t="s">
        <v>13327</v>
      </c>
    </row>
  </sheetData>
  <phoneticPr fontId="28" type="noConversion"/>
  <conditionalFormatting sqref="A3:A4769">
    <cfRule type="containsText" dxfId="28" priority="47" operator="containsText" text="CDM6044">
      <formula>NOT(ISERROR(SEARCH("CDM6044",A3)))</formula>
    </cfRule>
    <cfRule type="containsText" dxfId="27" priority="48" operator="containsText" text="CDM6043">
      <formula>NOT(ISERROR(SEARCH("CDM6043",A3)))</formula>
    </cfRule>
    <cfRule type="containsText" dxfId="26" priority="49" operator="containsText" text="CDM6043">
      <formula>NOT(ISERROR(SEARCH("CDM6043",A3)))</formula>
    </cfRule>
    <cfRule type="containsText" dxfId="25" priority="50" operator="containsText" text="CDM6042">
      <formula>NOT(ISERROR(SEARCH("CDM6042",A3)))</formula>
    </cfRule>
  </conditionalFormatting>
  <conditionalFormatting sqref="A4:A4769">
    <cfRule type="containsText" dxfId="24" priority="40" operator="containsText" text="CDM6043">
      <formula>NOT(ISERROR(SEARCH("CDM6043",A4)))</formula>
    </cfRule>
    <cfRule type="containsText" dxfId="23" priority="41" operator="containsText" text="CDM6043">
      <formula>NOT(ISERROR(SEARCH("CDM6043",A4)))</formula>
    </cfRule>
    <cfRule type="containsText" dxfId="22" priority="42" operator="containsText" text="CDM6042">
      <formula>NOT(ISERROR(SEARCH("CDM6042",A4)))</formula>
    </cfRule>
  </conditionalFormatting>
  <conditionalFormatting sqref="A474:A3327">
    <cfRule type="containsText" dxfId="21" priority="33" operator="containsText" text="CDM6043">
      <formula>NOT(ISERROR(SEARCH("CDM6043",A474)))</formula>
    </cfRule>
    <cfRule type="containsText" dxfId="20" priority="34" operator="containsText" text="CDM6043">
      <formula>NOT(ISERROR(SEARCH("CDM6043",A474)))</formula>
    </cfRule>
    <cfRule type="containsText" dxfId="19" priority="35" operator="containsText" text="CDM6042">
      <formula>NOT(ISERROR(SEARCH("CDM6042",A474)))</formula>
    </cfRule>
  </conditionalFormatting>
  <conditionalFormatting sqref="A4:L4769">
    <cfRule type="cellIs" dxfId="18" priority="39" operator="equal">
      <formula>0</formula>
    </cfRule>
  </conditionalFormatting>
  <conditionalFormatting sqref="M4:M4769">
    <cfRule type="cellIs" dxfId="17" priority="2" operator="equal">
      <formula>0</formula>
    </cfRule>
  </conditionalFormatting>
  <conditionalFormatting sqref="N4:N4769 R4:V4769">
    <cfRule type="cellIs" dxfId="16"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2.xml>��< ? x m l   v e r s i o n = " 1 . 0 "   e n c o d i n g = " u t f - 1 6 " ? > < D a t a M a s h u p   x m l n s = " h t t p : / / s c h e m a s . m i c r o s o f t . c o m / D a t a M a s h u p " > A A A A A B Q D A A B Q S w M E F A A C A A g A B 2 h r W s y c q + C k A A A A 9 g A A A B I A H A B D b 2 5 m a W c v U G F j a 2 F n Z S 5 4 b W w g o h g A K K A U A A A A A A A A A A A A A A A A A A A A A A A A A A A A h Y 9 B D o I w F E S v Q r q n L Y i J I Z 8 S 4 1 Y S E 6 N x S 0 q F R v g Y W i x 3 c + G R v I I Y R d 2 5 n D d v M X O / 3 i A d m t q 7 q M 7 o F h M S U E 4 8 h b I t N J Y J 6 e 3 R X 5 B U w C a X p 7 x U 3 i i j i Q d T J K S y 9 h w z 5 p y j b k b b r m Q h 5 w E 7 Z O u t r F S T k 4 + s / 8 u + R m N z l I o I 2 L / G i J A G E a c R n 1 M O b I K Q a f w K 4 b j 3 2 f 5 A W P W 1 7 T s l F P r L H b A p A n t / E A 9 Q S w M E F A A C A A g A B 2 h r 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d o a 1 o o i k e 4 D g A A A B E A A A A T A B w A R m 9 y b X V s Y X M v U 2 V j d G l v b j E u b S C i G A A o o B Q A A A A A A A A A A A A A A A A A A A A A A A A A A A A r T k 0 u y c z P U w i G 0 I b W A F B L A Q I t A B Q A A g A I A A d o a 1 r M n K v g p A A A A P Y A A A A S A A A A A A A A A A A A A A A A A A A A A A B D b 2 5 m a W c v U G F j a 2 F n Z S 5 4 b W x Q S w E C L Q A U A A I A C A A H a G t a D 8 r p q 6 Q A A A D p A A A A E w A A A A A A A A A A A A A A A A D w A A A A W 0 N v b n R l b n R f V H l w Z X N d L n h t b F B L A Q I t A B Q A A g A I A A d o a 1 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A v C F t t p W w S Z z x Y k M F 2 f 1 h A A A A A A I A A A A A A B B m A A A A A Q A A I A A A A G y 4 + C Q G N 5 g T 1 X 1 G Z M G J N 7 R h D O A u 4 O r t j y o b z / Z x 6 1 j s A A A A A A 6 A A A A A A g A A I A A A A N r o t h 9 Q S B w S 6 Y 3 + G p Y Q 5 V 1 l k a l 4 E T 9 k U 6 N J 8 8 o n t P 2 Y U A A A A B V D 8 n / t D y c o n / v y 7 N y u u Q g w M l 5 H b P e x 5 8 B u r j M 0 3 + Z O c c 0 5 Q Z M B + q V C j J n + s a V 1 9 m w T G F O y m v S + y A E f L E Z g x r p V 4 N W W n F v e x 5 + l R Z r x 3 + 7 h Q A A A A A h i d k K Y Y e j A L C Z v S C V I A z w d n 7 Z K y s Z m U J l p C l J B S J E 4 v G W 5 c A e a f R j K 0 G s x l d b f h r C Y H H Y 8 y b M 0 N w 3 F A 3 h D h 7 g = < / 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F0007E-0242-493E-B835-4B502C501CE8}">
  <ds:schemaRefs>
    <ds:schemaRef ds:uri="http://schemas.microsoft.com/office/infopath/2007/PartnerControls"/>
    <ds:schemaRef ds:uri="http://schemas.microsoft.com/office/2006/metadata/properties"/>
    <ds:schemaRef ds:uri="http://www.w3.org/XML/1998/namespace"/>
    <ds:schemaRef ds:uri="e7d9d700-8930-4fdb-ac98-f26799cd9642"/>
    <ds:schemaRef ds:uri="http://purl.org/dc/dcmitype/"/>
    <ds:schemaRef ds:uri="http://purl.org/dc/terms/"/>
    <ds:schemaRef ds:uri="http://purl.org/dc/elements/1.1/"/>
    <ds:schemaRef ds:uri="http://schemas.openxmlformats.org/package/2006/metadata/core-properties"/>
    <ds:schemaRef ds:uri="http://schemas.microsoft.com/office/2006/documentManagement/types"/>
    <ds:schemaRef ds:uri="f6076a88-e701-465a-ab80-9cc607ac4867"/>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C70D4D-D33D-4A1D-B50F-AF787A2D0A87}">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cp:lastPrinted>2025-02-10T08:53:16Z</cp:lastPrinted>
  <dcterms:created xsi:type="dcterms:W3CDTF">2003-05-08T09:17:33Z</dcterms:created>
  <dcterms:modified xsi:type="dcterms:W3CDTF">2025-03-11T13:56:18Z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